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0" yWindow="0" windowWidth="20490" windowHeight="8340" tabRatio="868"/>
  </bookViews>
  <sheets>
    <sheet name="KPIS_AGGREGATION ALL CITIES" sheetId="50" r:id="rId1"/>
    <sheet name="KPIS_AGGREGATION REST" sheetId="52" r:id="rId2"/>
    <sheet name="4G  M2M - M CITIES" sheetId="36" r:id="rId3"/>
    <sheet name="4G  M2M - S CITIES" sheetId="37" r:id="rId4"/>
    <sheet name="4G_ONLY M2M - M CITIES" sheetId="38" r:id="rId5"/>
    <sheet name="4G_ONLY M2M - S CITIES" sheetId="39" r:id="rId6"/>
    <sheet name="3G M2M - M CITIES" sheetId="43" r:id="rId7"/>
    <sheet name="3G M2M - S CITIES" sheetId="44" r:id="rId8"/>
    <sheet name="VOLTE_CAPABLE M2M - M CITIES " sheetId="68" r:id="rId9"/>
    <sheet name="VOLTE_REAL M2M - M CITIES" sheetId="78" r:id="rId10"/>
    <sheet name="VOLTE_CAPABLE M2M - S CITIES" sheetId="73" r:id="rId11"/>
    <sheet name="VOLTE_REAL M2M - S CITIES" sheetId="77" r:id="rId12"/>
    <sheet name="VOLTE_CAPABLE M2M - HIGHWAYS" sheetId="75" r:id="rId13"/>
    <sheet name="VOLTE_REAL M2M - HIGHWAY" sheetId="92" r:id="rId14"/>
    <sheet name="4G M2M - HIGHWAYS" sheetId="46" r:id="rId15"/>
    <sheet name="4G_ONLY M2M - HIGHWAYS" sheetId="65" r:id="rId16"/>
    <sheet name="4G M2F - RAILWAYS" sheetId="47" r:id="rId17"/>
    <sheet name="4G  ONLY M2F - RAILWAYS" sheetId="64" r:id="rId18"/>
    <sheet name="4G M2F - PoC" sheetId="48" r:id="rId19"/>
    <sheet name="4G_ONLY M2F - PoC" sheetId="63" r:id="rId20"/>
    <sheet name="4G M2M - TOURISTIC AREAS" sheetId="54" r:id="rId21"/>
    <sheet name="4G_ONLY M2M - TOURISTIC AREAS" sheetId="62" r:id="rId22"/>
    <sheet name="3G M2M - TOURISTIC AREAS" sheetId="80" r:id="rId23"/>
    <sheet name="4G M2M - ADD-ON CITIES_ALL" sheetId="55" r:id="rId24"/>
    <sheet name="4G_ONLY M2M - ADD-ON_ALL" sheetId="67" r:id="rId25"/>
    <sheet name="3G M2M - ADD-ON CITIES_ALL" sheetId="83" r:id="rId26"/>
    <sheet name="4G M2M - ADD-ON Extra" sheetId="84" r:id="rId27"/>
    <sheet name="4G_ONLY M2M - ADD-ON_Extra" sheetId="85" r:id="rId28"/>
    <sheet name="3G M2M - ADD-ON Extra" sheetId="86" r:id="rId29"/>
    <sheet name="4G M2F - RAILWAYS_Extra" sheetId="87" r:id="rId30"/>
    <sheet name="4G_ONLY M2F - RAILWAYS_Extra" sheetId="88" r:id="rId31"/>
    <sheet name="4G M2F - PoC  Extra" sheetId="93" r:id="rId32"/>
    <sheet name="4G_ONLY M2F - PoC Extra" sheetId="94" r:id="rId33"/>
    <sheet name="LEADERSHIP VOICE 3G" sheetId="74" r:id="rId34"/>
    <sheet name="LEADERSHIP VOICE 4G" sheetId="79" r:id="rId35"/>
    <sheet name="OBIEE_VOICE" sheetId="89" r:id="rId36"/>
    <sheet name="SCORING" sheetId="90" r:id="rId37"/>
    <sheet name="Recuento" sheetId="91" r:id="rId38"/>
  </sheets>
  <definedNames>
    <definedName name="_34484243_f22b_4446_acd0_9b47eb257567_" localSheetId="35" hidden="1">OBIEE_VOICE!$A$1:$D$45</definedName>
    <definedName name="_xlnm._FilterDatabase" localSheetId="25" hidden="1">'3G M2M - ADD-ON CITIES_ALL'!$A$1:$BQ$733</definedName>
    <definedName name="_xlnm._FilterDatabase" localSheetId="28" hidden="1">'3G M2M - ADD-ON Extra'!$A$1:$BQ$393</definedName>
    <definedName name="_xlnm._FilterDatabase" localSheetId="6" hidden="1">'3G M2M - M CITIES'!$A$1:$BQ$33</definedName>
    <definedName name="_xlnm._FilterDatabase" localSheetId="7" hidden="1">'3G M2M - S CITIES'!$A$1:$BQ$97</definedName>
    <definedName name="_xlnm._FilterDatabase" localSheetId="22" hidden="1">'3G M2M - TOURISTIC AREAS'!$A$1:$BQ$197</definedName>
    <definedName name="_xlnm._FilterDatabase" localSheetId="2" hidden="1">'4G  M2M - M CITIES'!$A$1:$BQ$33</definedName>
    <definedName name="_xlnm._FilterDatabase" localSheetId="3" hidden="1">'4G  M2M - S CITIES'!$A$1:$BQ$97</definedName>
    <definedName name="_xlnm._FilterDatabase" localSheetId="17" hidden="1">'4G  ONLY M2F - RAILWAYS'!$A$1:$BN$13</definedName>
    <definedName name="_xlnm._FilterDatabase" localSheetId="18" hidden="1">'4G M2F - PoC'!$A$1:$BQ$89</definedName>
    <definedName name="_xlnm._FilterDatabase" localSheetId="31" hidden="1">'4G M2F - PoC  Extra'!$A$1:$BQ$9</definedName>
    <definedName name="_xlnm._FilterDatabase" localSheetId="16" hidden="1">'4G M2F - RAILWAYS'!$A$1:$BN$13</definedName>
    <definedName name="_xlnm._FilterDatabase" localSheetId="29" hidden="1">'4G M2F - RAILWAYS_Extra'!$A$1:$BN$33</definedName>
    <definedName name="_xlnm._FilterDatabase" localSheetId="23" hidden="1">'4G M2M - ADD-ON CITIES_ALL'!$A$1:$BQ$733</definedName>
    <definedName name="_xlnm._FilterDatabase" localSheetId="26" hidden="1">'4G M2M - ADD-ON Extra'!$A$1:$BQ$393</definedName>
    <definedName name="_xlnm._FilterDatabase" localSheetId="14" hidden="1">'4G M2M - HIGHWAYS'!$A$1:$BN$29</definedName>
    <definedName name="_xlnm._FilterDatabase" localSheetId="20" hidden="1">'4G M2M - TOURISTIC AREAS'!$A$1:$BQ$197</definedName>
    <definedName name="_xlnm._FilterDatabase" localSheetId="19" hidden="1">'4G_ONLY M2F - PoC'!$A$1:$BQ$89</definedName>
    <definedName name="_xlnm._FilterDatabase" localSheetId="32" hidden="1">'4G_ONLY M2F - PoC Extra'!$A$1:$BQ$9</definedName>
    <definedName name="_xlnm._FilterDatabase" localSheetId="30" hidden="1">'4G_ONLY M2F - RAILWAYS_Extra'!$A$1:$BN$33</definedName>
    <definedName name="_xlnm._FilterDatabase" localSheetId="24" hidden="1">'4G_ONLY M2M - ADD-ON_ALL'!$A$1:$BQ$733</definedName>
    <definedName name="_xlnm._FilterDatabase" localSheetId="27" hidden="1">'4G_ONLY M2M - ADD-ON_Extra'!$A$1:$BQ$393</definedName>
    <definedName name="_xlnm._FilterDatabase" localSheetId="15" hidden="1">'4G_ONLY M2M - HIGHWAYS'!$A$1:$BN$29</definedName>
    <definedName name="_xlnm._FilterDatabase" localSheetId="4" hidden="1">'4G_ONLY M2M - M CITIES'!$A$1:$BQ$33</definedName>
    <definedName name="_xlnm._FilterDatabase" localSheetId="5" hidden="1">'4G_ONLY M2M - S CITIES'!$A$1:$BQ$97</definedName>
    <definedName name="_xlnm._FilterDatabase" localSheetId="21" hidden="1">'4G_ONLY M2M - TOURISTIC AREAS'!$A$1:$BQ$197</definedName>
    <definedName name="_xlnm._FilterDatabase" localSheetId="35" hidden="1">OBIEE_VOICE!$A$1:$D$45</definedName>
    <definedName name="_xlnm._FilterDatabase" localSheetId="10" hidden="1">'VOLTE_CAPABLE M2M - S CITIES'!$A$1:$BQ$25</definedName>
    <definedName name="_xlnm._FilterDatabase" localSheetId="11" hidden="1">'VOLTE_REAL M2M - S CITIES'!$A$1:$BQ$25</definedName>
  </definedNames>
  <calcPr calcId="145621"/>
</workbook>
</file>

<file path=xl/calcChain.xml><?xml version="1.0" encoding="utf-8"?>
<calcChain xmlns="http://schemas.openxmlformats.org/spreadsheetml/2006/main">
  <c r="T16" i="91" l="1"/>
  <c r="T15" i="91"/>
  <c r="T14" i="91"/>
  <c r="T13" i="91"/>
  <c r="T12" i="91"/>
  <c r="T11" i="91"/>
  <c r="T10" i="91"/>
  <c r="T9" i="91"/>
  <c r="T8" i="91"/>
  <c r="T7" i="91"/>
  <c r="T6" i="91"/>
  <c r="T5" i="91"/>
  <c r="T4" i="91"/>
  <c r="T3" i="91"/>
  <c r="T2" i="91"/>
  <c r="T20" i="91" l="1"/>
  <c r="T21" i="91"/>
  <c r="T18" i="91"/>
  <c r="T19" i="91"/>
  <c r="S16" i="91"/>
  <c r="S15" i="91"/>
  <c r="S14" i="91"/>
  <c r="S13" i="91"/>
  <c r="S12" i="91"/>
  <c r="S11" i="91"/>
  <c r="S10" i="91"/>
  <c r="S9" i="91"/>
  <c r="S8" i="91"/>
  <c r="S7" i="91"/>
  <c r="S6" i="91"/>
  <c r="S5" i="91"/>
  <c r="S4" i="91"/>
  <c r="S3" i="91"/>
  <c r="S2" i="91"/>
  <c r="S20" i="91" l="1"/>
  <c r="S19" i="91"/>
  <c r="S21" i="91"/>
  <c r="S18" i="91"/>
  <c r="B21" i="91" l="1"/>
  <c r="B20" i="91"/>
  <c r="B19" i="91"/>
  <c r="B18" i="91"/>
  <c r="R15" i="91"/>
  <c r="Q15" i="91"/>
  <c r="P15" i="91"/>
  <c r="O15" i="91"/>
  <c r="N15" i="91"/>
  <c r="M15" i="91"/>
  <c r="L15" i="91"/>
  <c r="K15" i="91"/>
  <c r="J15" i="91"/>
  <c r="I15" i="91"/>
  <c r="H15" i="91"/>
  <c r="G15" i="91"/>
  <c r="R16" i="91"/>
  <c r="Q16" i="91"/>
  <c r="P16" i="91"/>
  <c r="O16" i="91"/>
  <c r="N16" i="91"/>
  <c r="M16" i="91"/>
  <c r="R14" i="91"/>
  <c r="Q14" i="91"/>
  <c r="P14" i="91"/>
  <c r="O14" i="91"/>
  <c r="N14" i="91"/>
  <c r="M14" i="91"/>
  <c r="R13" i="91"/>
  <c r="Q13" i="91"/>
  <c r="P13" i="91"/>
  <c r="O13" i="91"/>
  <c r="N13" i="91"/>
  <c r="M13" i="91"/>
  <c r="R12" i="91"/>
  <c r="Q12" i="91"/>
  <c r="P12" i="91"/>
  <c r="O12" i="91"/>
  <c r="N12" i="91"/>
  <c r="M12" i="91"/>
  <c r="R11" i="91"/>
  <c r="Q11" i="91"/>
  <c r="P11" i="91"/>
  <c r="O11" i="91"/>
  <c r="N11" i="91"/>
  <c r="M11" i="91"/>
  <c r="R10" i="91"/>
  <c r="Q10" i="91"/>
  <c r="P10" i="91"/>
  <c r="O10" i="91"/>
  <c r="N10" i="91"/>
  <c r="M10" i="91"/>
  <c r="R9" i="91"/>
  <c r="Q9" i="91"/>
  <c r="P9" i="91"/>
  <c r="O9" i="91"/>
  <c r="N9" i="91"/>
  <c r="M9" i="91"/>
  <c r="R8" i="91"/>
  <c r="Q8" i="91"/>
  <c r="P8" i="91"/>
  <c r="O8" i="91"/>
  <c r="N8" i="91"/>
  <c r="M8" i="91"/>
  <c r="R7" i="91"/>
  <c r="Q7" i="91"/>
  <c r="P7" i="91"/>
  <c r="O7" i="91"/>
  <c r="N7" i="91"/>
  <c r="M7" i="91"/>
  <c r="R6" i="91"/>
  <c r="Q6" i="91"/>
  <c r="P6" i="91"/>
  <c r="O6" i="91"/>
  <c r="N6" i="91"/>
  <c r="M6" i="91"/>
  <c r="R5" i="91"/>
  <c r="Q5" i="91"/>
  <c r="P5" i="91"/>
  <c r="O5" i="91"/>
  <c r="N5" i="91"/>
  <c r="M5" i="91"/>
  <c r="R4" i="91"/>
  <c r="Q4" i="91"/>
  <c r="P4" i="91"/>
  <c r="O4" i="91"/>
  <c r="N4" i="91"/>
  <c r="M4" i="91"/>
  <c r="R3" i="91"/>
  <c r="Q3" i="91"/>
  <c r="P3" i="91"/>
  <c r="O3" i="91"/>
  <c r="N3" i="91"/>
  <c r="M3" i="91"/>
  <c r="R2" i="91"/>
  <c r="Q2" i="91"/>
  <c r="P2" i="91"/>
  <c r="O2" i="91"/>
  <c r="N2" i="91"/>
  <c r="M2" i="91"/>
  <c r="H2" i="91"/>
  <c r="I2" i="91"/>
  <c r="J2" i="91"/>
  <c r="K2" i="91"/>
  <c r="L2" i="91"/>
  <c r="H3" i="91"/>
  <c r="I3" i="91"/>
  <c r="J3" i="91"/>
  <c r="K3" i="91"/>
  <c r="L3" i="91"/>
  <c r="H4" i="91"/>
  <c r="I4" i="91"/>
  <c r="J4" i="91"/>
  <c r="K4" i="91"/>
  <c r="L4" i="91"/>
  <c r="H5" i="91"/>
  <c r="I5" i="91"/>
  <c r="J5" i="91"/>
  <c r="K5" i="91"/>
  <c r="L5" i="91"/>
  <c r="H6" i="91"/>
  <c r="I6" i="91"/>
  <c r="J6" i="91"/>
  <c r="K6" i="91"/>
  <c r="L6" i="91"/>
  <c r="H7" i="91"/>
  <c r="I7" i="91"/>
  <c r="J7" i="91"/>
  <c r="K7" i="91"/>
  <c r="L7" i="91"/>
  <c r="H8" i="91"/>
  <c r="I8" i="91"/>
  <c r="J8" i="91"/>
  <c r="K8" i="91"/>
  <c r="L8" i="91"/>
  <c r="H9" i="91"/>
  <c r="I9" i="91"/>
  <c r="J9" i="91"/>
  <c r="K9" i="91"/>
  <c r="L9" i="91"/>
  <c r="H10" i="91"/>
  <c r="I10" i="91"/>
  <c r="J10" i="91"/>
  <c r="K10" i="91"/>
  <c r="L10" i="91"/>
  <c r="H11" i="91"/>
  <c r="I11" i="91"/>
  <c r="J11" i="91"/>
  <c r="K11" i="91"/>
  <c r="L11" i="91"/>
  <c r="H12" i="91"/>
  <c r="I12" i="91"/>
  <c r="J12" i="91"/>
  <c r="K12" i="91"/>
  <c r="L12" i="91"/>
  <c r="H13" i="91"/>
  <c r="I13" i="91"/>
  <c r="J13" i="91"/>
  <c r="K13" i="91"/>
  <c r="L13" i="91"/>
  <c r="H14" i="91"/>
  <c r="I14" i="91"/>
  <c r="J14" i="91"/>
  <c r="K14" i="91"/>
  <c r="L14" i="91"/>
  <c r="H16" i="91"/>
  <c r="I16" i="91"/>
  <c r="J16" i="91"/>
  <c r="K16" i="91"/>
  <c r="L16" i="91"/>
  <c r="G16" i="91"/>
  <c r="C2" i="91"/>
  <c r="G14" i="91"/>
  <c r="G13" i="91"/>
  <c r="G12" i="91"/>
  <c r="G11" i="91"/>
  <c r="G10" i="91"/>
  <c r="G9" i="91"/>
  <c r="G8" i="91"/>
  <c r="G7" i="91"/>
  <c r="G6" i="91"/>
  <c r="G5" i="91"/>
  <c r="G3" i="91"/>
  <c r="G2" i="91"/>
  <c r="G4" i="91"/>
  <c r="C16" i="91"/>
  <c r="C15" i="91"/>
  <c r="C14" i="91"/>
  <c r="C13" i="91"/>
  <c r="C12" i="91"/>
  <c r="C11" i="91"/>
  <c r="C10" i="91"/>
  <c r="C9" i="91"/>
  <c r="C8" i="91"/>
  <c r="C7" i="91"/>
  <c r="C6" i="91"/>
  <c r="C5" i="91"/>
  <c r="C4" i="91"/>
  <c r="C3" i="91"/>
  <c r="P20" i="50"/>
  <c r="Q15" i="50"/>
  <c r="P15" i="50"/>
  <c r="M15" i="50"/>
  <c r="N15" i="50"/>
  <c r="Q20" i="50"/>
  <c r="O20" i="50"/>
  <c r="N20" i="50"/>
  <c r="M20" i="50"/>
  <c r="O15" i="50"/>
  <c r="C19" i="91" l="1"/>
  <c r="F2" i="91"/>
  <c r="F4" i="91"/>
  <c r="F15" i="91"/>
  <c r="F14" i="91"/>
  <c r="F11" i="91"/>
  <c r="F3" i="91"/>
  <c r="F12" i="91"/>
  <c r="F5" i="91"/>
  <c r="F13" i="91"/>
  <c r="F8" i="91"/>
  <c r="F9" i="91"/>
  <c r="F6" i="91"/>
  <c r="F10" i="91"/>
  <c r="F7" i="91"/>
  <c r="F16" i="91"/>
  <c r="C18" i="91"/>
  <c r="I19" i="91"/>
  <c r="K18" i="91"/>
  <c r="R18" i="91"/>
  <c r="K19" i="91"/>
  <c r="G19" i="91"/>
  <c r="M18" i="91"/>
  <c r="Q18" i="91"/>
  <c r="M19" i="91"/>
  <c r="Q19" i="91"/>
  <c r="G18" i="91"/>
  <c r="L19" i="91"/>
  <c r="H19" i="91"/>
  <c r="N18" i="91"/>
  <c r="N19" i="91"/>
  <c r="R19" i="91"/>
  <c r="I18" i="91"/>
  <c r="O18" i="91"/>
  <c r="O19" i="91"/>
  <c r="J18" i="91"/>
  <c r="J19" i="91"/>
  <c r="L18" i="91"/>
  <c r="H18" i="91"/>
  <c r="P18" i="91"/>
  <c r="P19" i="91"/>
  <c r="H21" i="91"/>
  <c r="K21" i="91"/>
  <c r="H20" i="91"/>
  <c r="K20" i="91"/>
  <c r="O20" i="91"/>
  <c r="C20" i="91"/>
  <c r="P20" i="91"/>
  <c r="J20" i="91"/>
  <c r="I20" i="91"/>
  <c r="M20" i="91"/>
  <c r="Q20" i="91"/>
  <c r="G20" i="91"/>
  <c r="L20" i="91"/>
  <c r="N20" i="91"/>
  <c r="R20" i="91"/>
  <c r="I21" i="91"/>
  <c r="O21" i="91"/>
  <c r="P21" i="91"/>
  <c r="M21" i="91"/>
  <c r="Q21" i="91"/>
  <c r="G21" i="91"/>
  <c r="L21" i="91"/>
  <c r="C21" i="91"/>
  <c r="J21" i="91"/>
  <c r="N21" i="91"/>
  <c r="R21" i="91"/>
  <c r="E16" i="91"/>
  <c r="D16" i="91" s="1"/>
  <c r="E8" i="91"/>
  <c r="E12" i="91"/>
  <c r="E15" i="91"/>
  <c r="E13" i="91"/>
  <c r="E11" i="91"/>
  <c r="E9" i="91"/>
  <c r="E7" i="91"/>
  <c r="D7" i="91" s="1"/>
  <c r="E14" i="91"/>
  <c r="E10" i="91"/>
  <c r="E6" i="91"/>
  <c r="E4" i="91"/>
  <c r="D4" i="91" s="1"/>
  <c r="E2" i="91"/>
  <c r="E5" i="91"/>
  <c r="E3" i="91"/>
  <c r="H49" i="52"/>
  <c r="G49" i="52"/>
  <c r="F49" i="52"/>
  <c r="E49" i="52"/>
  <c r="D49" i="52"/>
  <c r="H48" i="52"/>
  <c r="G48" i="52"/>
  <c r="F48" i="52"/>
  <c r="E48" i="52"/>
  <c r="D48" i="52"/>
  <c r="H47" i="52"/>
  <c r="G47" i="52"/>
  <c r="F47" i="52"/>
  <c r="E47" i="52"/>
  <c r="D47" i="52"/>
  <c r="H46" i="52"/>
  <c r="G46" i="52"/>
  <c r="F46" i="52"/>
  <c r="E46" i="52"/>
  <c r="D46" i="52"/>
  <c r="H44" i="52"/>
  <c r="G44" i="52"/>
  <c r="F44" i="52"/>
  <c r="E44" i="52"/>
  <c r="D44" i="52"/>
  <c r="H43" i="52"/>
  <c r="G43" i="52"/>
  <c r="F43" i="52"/>
  <c r="E43" i="52"/>
  <c r="D43" i="52"/>
  <c r="H42" i="52"/>
  <c r="G42" i="52"/>
  <c r="F42" i="52"/>
  <c r="E42" i="52"/>
  <c r="D42" i="52"/>
  <c r="H41" i="52"/>
  <c r="G41" i="52"/>
  <c r="F41" i="52"/>
  <c r="E41" i="52"/>
  <c r="D41" i="52"/>
  <c r="H39" i="52"/>
  <c r="G39" i="52"/>
  <c r="F39" i="52"/>
  <c r="E39" i="52"/>
  <c r="D39" i="52"/>
  <c r="H38" i="52"/>
  <c r="G38" i="52"/>
  <c r="F38" i="52"/>
  <c r="E38" i="52"/>
  <c r="D38" i="52"/>
  <c r="H37" i="52"/>
  <c r="G37" i="52"/>
  <c r="F37" i="52"/>
  <c r="E37" i="52"/>
  <c r="D37" i="52"/>
  <c r="H36" i="52"/>
  <c r="G36" i="52"/>
  <c r="F36" i="52"/>
  <c r="E36" i="52"/>
  <c r="D36" i="52"/>
  <c r="H34" i="52"/>
  <c r="G34" i="52"/>
  <c r="F34" i="52"/>
  <c r="E34" i="52"/>
  <c r="D34" i="52"/>
  <c r="H33" i="52"/>
  <c r="G33" i="52"/>
  <c r="F33" i="52"/>
  <c r="E33" i="52"/>
  <c r="D33" i="52"/>
  <c r="H32" i="52"/>
  <c r="G32" i="52"/>
  <c r="F32" i="52"/>
  <c r="E32" i="52"/>
  <c r="D32" i="52"/>
  <c r="H31" i="52"/>
  <c r="G31" i="52"/>
  <c r="F31" i="52"/>
  <c r="E31" i="52"/>
  <c r="D31" i="52"/>
  <c r="P30" i="50"/>
  <c r="Q30" i="50"/>
  <c r="O5" i="50"/>
  <c r="Q5" i="50"/>
  <c r="O30" i="50"/>
  <c r="M30" i="50"/>
  <c r="M5" i="50"/>
  <c r="M10" i="50"/>
  <c r="N5" i="50"/>
  <c r="N30" i="50"/>
  <c r="P5" i="50"/>
  <c r="O10" i="50"/>
  <c r="Q10" i="50"/>
  <c r="P10" i="50"/>
  <c r="N10" i="50"/>
  <c r="D14" i="91" l="1"/>
  <c r="D8" i="91"/>
  <c r="D5" i="91"/>
  <c r="D19" i="91" s="1"/>
  <c r="D3" i="91"/>
  <c r="D2" i="91"/>
  <c r="F18" i="91"/>
  <c r="D15" i="91"/>
  <c r="D10" i="91"/>
  <c r="D12" i="91"/>
  <c r="D6" i="91"/>
  <c r="D9" i="91"/>
  <c r="D11" i="91"/>
  <c r="D13" i="91"/>
  <c r="E19" i="91"/>
  <c r="F19" i="91"/>
  <c r="F21" i="91"/>
  <c r="F20" i="91"/>
  <c r="E18" i="91"/>
  <c r="E9" i="90"/>
  <c r="B9" i="90"/>
  <c r="C9" i="90"/>
  <c r="D9" i="90"/>
  <c r="E8" i="90"/>
  <c r="B8" i="90"/>
  <c r="C8" i="90"/>
  <c r="E20" i="91"/>
  <c r="D8" i="90"/>
  <c r="E21" i="91"/>
  <c r="D11" i="90"/>
  <c r="C11" i="90"/>
  <c r="E11" i="90"/>
  <c r="B11" i="90"/>
  <c r="B10" i="90"/>
  <c r="D10" i="90"/>
  <c r="C10" i="90"/>
  <c r="E10" i="90"/>
  <c r="B19" i="90"/>
  <c r="B18" i="90"/>
  <c r="D35" i="89"/>
  <c r="D28" i="89"/>
  <c r="C35" i="89"/>
  <c r="C28" i="89"/>
  <c r="B35" i="89"/>
  <c r="B28" i="89"/>
  <c r="H7" i="52"/>
  <c r="H8" i="52"/>
  <c r="H9" i="52"/>
  <c r="H6" i="52"/>
  <c r="H24" i="52"/>
  <c r="H23" i="52"/>
  <c r="H22" i="52"/>
  <c r="H21" i="52"/>
  <c r="H14" i="52"/>
  <c r="H13" i="52"/>
  <c r="H12" i="52"/>
  <c r="H11" i="52"/>
  <c r="P25" i="50"/>
  <c r="M25" i="50"/>
  <c r="O25" i="50"/>
  <c r="Q25" i="50"/>
  <c r="N25" i="50"/>
  <c r="D18" i="91" l="1"/>
  <c r="D20" i="91"/>
  <c r="D21" i="91"/>
  <c r="B17" i="90"/>
  <c r="N16" i="52" l="1"/>
  <c r="L16" i="52"/>
  <c r="D24" i="89" s="1"/>
  <c r="D31" i="89" s="1"/>
  <c r="M16" i="52"/>
  <c r="C24" i="89" s="1"/>
  <c r="C31" i="89" s="1"/>
  <c r="K16" i="52"/>
  <c r="J16" i="52"/>
  <c r="H16" i="52"/>
  <c r="H19" i="52"/>
  <c r="H18" i="52"/>
  <c r="H17" i="52"/>
  <c r="B24" i="89" l="1"/>
  <c r="B31" i="89" s="1"/>
  <c r="J34" i="79"/>
  <c r="I34" i="79"/>
  <c r="H34" i="79"/>
  <c r="G34" i="79"/>
  <c r="E34" i="79"/>
  <c r="D34" i="79"/>
  <c r="C34" i="79"/>
  <c r="B34" i="79"/>
  <c r="J33" i="79"/>
  <c r="I33" i="79"/>
  <c r="H33" i="79"/>
  <c r="G33" i="79"/>
  <c r="E33" i="79"/>
  <c r="D33" i="79"/>
  <c r="C33" i="79"/>
  <c r="B33" i="79"/>
  <c r="J32" i="79"/>
  <c r="I32" i="79"/>
  <c r="H32" i="79"/>
  <c r="G32" i="79"/>
  <c r="E32" i="79"/>
  <c r="D32" i="79"/>
  <c r="C32" i="79"/>
  <c r="B32" i="79"/>
  <c r="J31" i="79"/>
  <c r="I31" i="79"/>
  <c r="H31" i="79"/>
  <c r="G31" i="79"/>
  <c r="E31" i="79"/>
  <c r="D31" i="79"/>
  <c r="C31" i="79"/>
  <c r="B31" i="79"/>
  <c r="J30" i="79"/>
  <c r="I30" i="79"/>
  <c r="H30" i="79"/>
  <c r="G30" i="79"/>
  <c r="E30" i="79"/>
  <c r="D30" i="79"/>
  <c r="C30" i="79"/>
  <c r="B30" i="79"/>
  <c r="J29" i="79"/>
  <c r="I29" i="79"/>
  <c r="H29" i="79"/>
  <c r="G29" i="79"/>
  <c r="E29" i="79"/>
  <c r="D29" i="79"/>
  <c r="C29" i="79"/>
  <c r="B29" i="79"/>
  <c r="J28" i="79"/>
  <c r="I28" i="79"/>
  <c r="H28" i="79"/>
  <c r="G28" i="79"/>
  <c r="E28" i="79"/>
  <c r="D28" i="79"/>
  <c r="C28" i="79"/>
  <c r="B28" i="79"/>
  <c r="J27" i="79"/>
  <c r="I27" i="79"/>
  <c r="H27" i="79"/>
  <c r="G27" i="79"/>
  <c r="E27" i="79"/>
  <c r="D27" i="79"/>
  <c r="C27" i="79"/>
  <c r="B27" i="79"/>
  <c r="J26" i="79"/>
  <c r="I26" i="79"/>
  <c r="H26" i="79"/>
  <c r="G26" i="79"/>
  <c r="E26" i="79"/>
  <c r="D26" i="79"/>
  <c r="C26" i="79"/>
  <c r="B26" i="79"/>
  <c r="J25" i="79"/>
  <c r="I25" i="79"/>
  <c r="H25" i="79"/>
  <c r="G25" i="79"/>
  <c r="E25" i="79"/>
  <c r="D25" i="79"/>
  <c r="C25" i="79"/>
  <c r="B25" i="79"/>
  <c r="J24" i="79"/>
  <c r="I24" i="79"/>
  <c r="H24" i="79"/>
  <c r="G24" i="79"/>
  <c r="E24" i="79"/>
  <c r="D24" i="79"/>
  <c r="C24" i="79"/>
  <c r="B24" i="79"/>
  <c r="J23" i="79"/>
  <c r="I23" i="79"/>
  <c r="H23" i="79"/>
  <c r="G23" i="79"/>
  <c r="E23" i="79"/>
  <c r="D23" i="79"/>
  <c r="C23" i="79"/>
  <c r="B23" i="79"/>
  <c r="J22" i="79"/>
  <c r="I22" i="79"/>
  <c r="H22" i="79"/>
  <c r="G22" i="79"/>
  <c r="E22" i="79"/>
  <c r="D22" i="79"/>
  <c r="C22" i="79"/>
  <c r="B22" i="79"/>
  <c r="J21" i="79"/>
  <c r="I21" i="79"/>
  <c r="H21" i="79"/>
  <c r="G21" i="79"/>
  <c r="E21" i="79"/>
  <c r="D21" i="79"/>
  <c r="C21" i="79"/>
  <c r="B21" i="79"/>
  <c r="J20" i="79"/>
  <c r="I20" i="79"/>
  <c r="H20" i="79"/>
  <c r="G20" i="79"/>
  <c r="E20" i="79"/>
  <c r="D20" i="79"/>
  <c r="C20" i="79"/>
  <c r="B20" i="79"/>
  <c r="J19" i="79"/>
  <c r="I19" i="79"/>
  <c r="H19" i="79"/>
  <c r="G19" i="79"/>
  <c r="E19" i="79"/>
  <c r="D19" i="79"/>
  <c r="C19" i="79"/>
  <c r="B19" i="79"/>
  <c r="J18" i="79"/>
  <c r="I18" i="79"/>
  <c r="H18" i="79"/>
  <c r="G18" i="79"/>
  <c r="E18" i="79"/>
  <c r="D18" i="79"/>
  <c r="C18" i="79"/>
  <c r="B18" i="79"/>
  <c r="J17" i="79"/>
  <c r="I17" i="79"/>
  <c r="H17" i="79"/>
  <c r="G17" i="79"/>
  <c r="E17" i="79"/>
  <c r="D17" i="79"/>
  <c r="C17" i="79"/>
  <c r="B17" i="79"/>
  <c r="J16" i="79"/>
  <c r="I16" i="79"/>
  <c r="H16" i="79"/>
  <c r="G16" i="79"/>
  <c r="E16" i="79"/>
  <c r="D16" i="79"/>
  <c r="C16" i="79"/>
  <c r="B16" i="79"/>
  <c r="J15" i="79"/>
  <c r="I15" i="79"/>
  <c r="H15" i="79"/>
  <c r="G15" i="79"/>
  <c r="E15" i="79"/>
  <c r="D15" i="79"/>
  <c r="C15" i="79"/>
  <c r="B15" i="79"/>
  <c r="J14" i="79"/>
  <c r="I14" i="79"/>
  <c r="H14" i="79"/>
  <c r="G14" i="79"/>
  <c r="E14" i="79"/>
  <c r="D14" i="79"/>
  <c r="C14" i="79"/>
  <c r="B14" i="79"/>
  <c r="J13" i="79"/>
  <c r="I13" i="79"/>
  <c r="H13" i="79"/>
  <c r="G13" i="79"/>
  <c r="E13" i="79"/>
  <c r="D13" i="79"/>
  <c r="C13" i="79"/>
  <c r="B13" i="79"/>
  <c r="J12" i="79"/>
  <c r="I12" i="79"/>
  <c r="H12" i="79"/>
  <c r="G12" i="79"/>
  <c r="E12" i="79"/>
  <c r="D12" i="79"/>
  <c r="C12" i="79"/>
  <c r="B12" i="79"/>
  <c r="J11" i="79"/>
  <c r="I11" i="79"/>
  <c r="H11" i="79"/>
  <c r="G11" i="79"/>
  <c r="E11" i="79"/>
  <c r="D11" i="79"/>
  <c r="C11" i="79"/>
  <c r="B11" i="79"/>
  <c r="J10" i="79"/>
  <c r="I10" i="79"/>
  <c r="H10" i="79"/>
  <c r="G10" i="79"/>
  <c r="E10" i="79"/>
  <c r="D10" i="79"/>
  <c r="C10" i="79"/>
  <c r="B10" i="79"/>
  <c r="J9" i="79"/>
  <c r="I9" i="79"/>
  <c r="H9" i="79"/>
  <c r="G9" i="79"/>
  <c r="E9" i="79"/>
  <c r="D9" i="79"/>
  <c r="C9" i="79"/>
  <c r="B9" i="79"/>
  <c r="J8" i="79"/>
  <c r="I8" i="79"/>
  <c r="H8" i="79"/>
  <c r="G8" i="79"/>
  <c r="E8" i="79"/>
  <c r="D8" i="79"/>
  <c r="C8" i="79"/>
  <c r="B8" i="79"/>
  <c r="J7" i="79"/>
  <c r="I7" i="79"/>
  <c r="H7" i="79"/>
  <c r="G7" i="79"/>
  <c r="E7" i="79"/>
  <c r="D7" i="79"/>
  <c r="C7" i="79"/>
  <c r="B7" i="79"/>
  <c r="J6" i="79"/>
  <c r="I6" i="79"/>
  <c r="H6" i="79"/>
  <c r="G6" i="79"/>
  <c r="E6" i="79"/>
  <c r="D6" i="79"/>
  <c r="C6" i="79"/>
  <c r="B6" i="79"/>
  <c r="J5" i="79"/>
  <c r="I5" i="79"/>
  <c r="H5" i="79"/>
  <c r="G5" i="79"/>
  <c r="E5" i="79"/>
  <c r="D5" i="79"/>
  <c r="C5" i="79"/>
  <c r="B5" i="79"/>
  <c r="J4" i="79"/>
  <c r="I4" i="79"/>
  <c r="H4" i="79"/>
  <c r="G4" i="79"/>
  <c r="E4" i="79"/>
  <c r="D4" i="79"/>
  <c r="C4" i="79"/>
  <c r="B4" i="79"/>
  <c r="J3" i="79"/>
  <c r="I3" i="79"/>
  <c r="H3" i="79"/>
  <c r="G3" i="79"/>
  <c r="E3" i="79"/>
  <c r="D3" i="79"/>
  <c r="C3" i="79"/>
  <c r="B3" i="79"/>
  <c r="O5" i="79"/>
  <c r="P6" i="79"/>
  <c r="N8" i="79"/>
  <c r="O8" i="79"/>
  <c r="O6" i="79"/>
  <c r="N7" i="79"/>
  <c r="N6" i="79"/>
  <c r="P7" i="79"/>
  <c r="N5" i="79"/>
  <c r="O7" i="79"/>
  <c r="P5" i="79"/>
  <c r="P8" i="79"/>
  <c r="F9" i="79" l="1"/>
  <c r="F11" i="79"/>
  <c r="F12" i="79"/>
  <c r="F13" i="79"/>
  <c r="K14" i="79"/>
  <c r="K15" i="79"/>
  <c r="K16" i="79"/>
  <c r="K17" i="79"/>
  <c r="K11" i="79"/>
  <c r="K12" i="79"/>
  <c r="K13" i="79"/>
  <c r="F14" i="79"/>
  <c r="F15" i="79"/>
  <c r="F16" i="79"/>
  <c r="F17" i="79"/>
  <c r="F18" i="79"/>
  <c r="F7" i="79"/>
  <c r="F3" i="79"/>
  <c r="F5" i="79"/>
  <c r="K3" i="79"/>
  <c r="K4" i="79"/>
  <c r="K5" i="79"/>
  <c r="F6" i="79"/>
  <c r="K6" i="79"/>
  <c r="K7" i="79"/>
  <c r="F8" i="79"/>
  <c r="K8" i="79"/>
  <c r="K9" i="79"/>
  <c r="F10" i="79"/>
  <c r="K10" i="79"/>
  <c r="F4" i="79"/>
  <c r="K18" i="79"/>
  <c r="F19" i="79"/>
  <c r="K19" i="79"/>
  <c r="F20" i="79"/>
  <c r="K20" i="79"/>
  <c r="F21" i="79"/>
  <c r="K21" i="79"/>
  <c r="F22" i="79"/>
  <c r="K22" i="79"/>
  <c r="F23" i="79"/>
  <c r="K23" i="79"/>
  <c r="F24" i="79"/>
  <c r="K24" i="79"/>
  <c r="F25" i="79"/>
  <c r="K25" i="79"/>
  <c r="F26" i="79"/>
  <c r="K26" i="79"/>
  <c r="F28" i="79"/>
  <c r="F29" i="79"/>
  <c r="F31" i="79"/>
  <c r="K31" i="79"/>
  <c r="F32" i="79"/>
  <c r="K32" i="79"/>
  <c r="F33" i="79"/>
  <c r="K33" i="79"/>
  <c r="F34" i="79"/>
  <c r="F27" i="79"/>
  <c r="F30" i="79"/>
  <c r="K27" i="79"/>
  <c r="K28" i="79"/>
  <c r="K29" i="79"/>
  <c r="K30" i="79"/>
  <c r="K34" i="79"/>
  <c r="G8" i="50"/>
  <c r="J23" i="50"/>
  <c r="O5" i="74"/>
  <c r="E15" i="50"/>
  <c r="D8" i="50"/>
  <c r="I10" i="50"/>
  <c r="J8" i="50"/>
  <c r="H12" i="50"/>
  <c r="G15" i="50"/>
  <c r="H13" i="50"/>
  <c r="E22" i="50"/>
  <c r="P7" i="74"/>
  <c r="D20" i="50"/>
  <c r="I18" i="50"/>
  <c r="H22" i="50"/>
  <c r="E16" i="50"/>
  <c r="E5" i="50"/>
  <c r="D17" i="50"/>
  <c r="J22" i="50"/>
  <c r="F11" i="50"/>
  <c r="P6" i="74"/>
  <c r="H20" i="50"/>
  <c r="H15" i="50"/>
  <c r="G6" i="50"/>
  <c r="D21" i="50"/>
  <c r="E12" i="50"/>
  <c r="E17" i="50"/>
  <c r="O8" i="74"/>
  <c r="H18" i="50"/>
  <c r="J5" i="50"/>
  <c r="N7" i="74"/>
  <c r="H5" i="50"/>
  <c r="J18" i="50"/>
  <c r="G13" i="50"/>
  <c r="E23" i="50"/>
  <c r="F10" i="50"/>
  <c r="E21" i="50"/>
  <c r="J11" i="50"/>
  <c r="H11" i="50"/>
  <c r="G23" i="50"/>
  <c r="F15" i="50"/>
  <c r="H23" i="50"/>
  <c r="D10" i="50"/>
  <c r="D23" i="50"/>
  <c r="J17" i="50"/>
  <c r="D15" i="50"/>
  <c r="I12" i="50"/>
  <c r="E6" i="50"/>
  <c r="I15" i="50"/>
  <c r="F21" i="50"/>
  <c r="I23" i="50"/>
  <c r="H7" i="50"/>
  <c r="E18" i="50"/>
  <c r="D11" i="50"/>
  <c r="G12" i="50"/>
  <c r="O6" i="74"/>
  <c r="J12" i="50"/>
  <c r="D22" i="50"/>
  <c r="J7" i="50"/>
  <c r="H16" i="50"/>
  <c r="D16" i="50"/>
  <c r="F20" i="50"/>
  <c r="I13" i="50"/>
  <c r="H17" i="50"/>
  <c r="D18" i="50"/>
  <c r="I16" i="50"/>
  <c r="G16" i="50"/>
  <c r="H6" i="50"/>
  <c r="I7" i="50"/>
  <c r="G18" i="50"/>
  <c r="F16" i="50"/>
  <c r="E7" i="50"/>
  <c r="E11" i="50"/>
  <c r="I8" i="50"/>
  <c r="D5" i="50"/>
  <c r="F13" i="50"/>
  <c r="I11" i="50"/>
  <c r="I6" i="50"/>
  <c r="N5" i="74"/>
  <c r="J15" i="50"/>
  <c r="F5" i="50"/>
  <c r="F6" i="50"/>
  <c r="I20" i="50"/>
  <c r="J6" i="50"/>
  <c r="F23" i="50"/>
  <c r="O7" i="74"/>
  <c r="G7" i="50"/>
  <c r="G22" i="50"/>
  <c r="G10" i="50"/>
  <c r="D6" i="50"/>
  <c r="E20" i="50"/>
  <c r="G5" i="50"/>
  <c r="D7" i="50"/>
  <c r="I21" i="50"/>
  <c r="F8" i="50"/>
  <c r="F22" i="50"/>
  <c r="P5" i="74"/>
  <c r="N6" i="74"/>
  <c r="H8" i="50"/>
  <c r="F17" i="50"/>
  <c r="H10" i="50"/>
  <c r="J21" i="50"/>
  <c r="I22" i="50"/>
  <c r="I5" i="50"/>
  <c r="E10" i="50"/>
  <c r="E8" i="50"/>
  <c r="H21" i="50"/>
  <c r="E13" i="50"/>
  <c r="J10" i="50"/>
  <c r="D12" i="50"/>
  <c r="P8" i="74"/>
  <c r="J16" i="50"/>
  <c r="N8" i="74"/>
  <c r="F7" i="50"/>
  <c r="G20" i="50"/>
  <c r="J13" i="50"/>
  <c r="G21" i="50"/>
  <c r="G11" i="50"/>
  <c r="G17" i="50"/>
  <c r="D13" i="50"/>
  <c r="F12" i="50"/>
  <c r="I17" i="50"/>
  <c r="F18" i="50"/>
  <c r="J20" i="50"/>
  <c r="E6" i="90" l="1"/>
  <c r="C6" i="90"/>
  <c r="D6" i="90"/>
  <c r="B6" i="90"/>
  <c r="C4" i="90"/>
  <c r="C7" i="90"/>
  <c r="B7" i="90"/>
  <c r="D7" i="90"/>
  <c r="E7" i="90"/>
  <c r="E5" i="90"/>
  <c r="C5" i="90"/>
  <c r="D5" i="90"/>
  <c r="B5" i="90"/>
  <c r="E4" i="90"/>
  <c r="B4" i="90"/>
  <c r="D4" i="90"/>
  <c r="D45" i="89"/>
  <c r="C45" i="89"/>
  <c r="D44" i="89"/>
  <c r="C44" i="89"/>
  <c r="B45" i="89"/>
  <c r="B44" i="89"/>
  <c r="D33" i="89"/>
  <c r="C33" i="89"/>
  <c r="B34" i="89"/>
  <c r="C34" i="89"/>
  <c r="D34" i="89"/>
  <c r="B33" i="89"/>
  <c r="C21" i="89"/>
  <c r="D20" i="89"/>
  <c r="B20" i="89"/>
  <c r="D21" i="89"/>
  <c r="B21" i="89"/>
  <c r="C20" i="89"/>
  <c r="D11" i="89"/>
  <c r="D10" i="89"/>
  <c r="B10" i="89"/>
  <c r="B11" i="89"/>
  <c r="C11" i="89"/>
  <c r="C10" i="89"/>
  <c r="B39" i="89"/>
  <c r="D39" i="89"/>
  <c r="C39" i="89"/>
  <c r="D15" i="89"/>
  <c r="C15" i="89"/>
  <c r="B15" i="89"/>
  <c r="D26" i="89"/>
  <c r="C26" i="89"/>
  <c r="B26" i="89"/>
  <c r="D5" i="89"/>
  <c r="C5" i="89"/>
  <c r="B5" i="89"/>
  <c r="B40" i="89"/>
  <c r="D40" i="89"/>
  <c r="C40" i="89"/>
  <c r="B16" i="89"/>
  <c r="D16" i="89"/>
  <c r="C16" i="89"/>
  <c r="B27" i="89"/>
  <c r="D27" i="89"/>
  <c r="C27" i="89"/>
  <c r="C6" i="89"/>
  <c r="D6" i="89"/>
  <c r="B6" i="89"/>
  <c r="Q7" i="79"/>
  <c r="Q8" i="79"/>
  <c r="Q6" i="79"/>
  <c r="R6" i="79"/>
  <c r="Q5" i="79"/>
  <c r="R8" i="79"/>
  <c r="R7" i="79"/>
  <c r="R5" i="79"/>
  <c r="G24" i="52"/>
  <c r="G23" i="52"/>
  <c r="G22" i="52"/>
  <c r="G21" i="52"/>
  <c r="G14" i="52"/>
  <c r="G13" i="52"/>
  <c r="G12" i="52"/>
  <c r="G11" i="52"/>
  <c r="G19" i="52"/>
  <c r="C37" i="89" s="1"/>
  <c r="G18" i="52"/>
  <c r="C13" i="89" s="1"/>
  <c r="G17" i="52"/>
  <c r="C3" i="89" s="1"/>
  <c r="C2" i="89" s="1"/>
  <c r="G16" i="52"/>
  <c r="G9" i="52"/>
  <c r="G8" i="52"/>
  <c r="G7" i="52"/>
  <c r="G6" i="52"/>
  <c r="F24" i="52"/>
  <c r="F23" i="52"/>
  <c r="F22" i="52"/>
  <c r="F21" i="52"/>
  <c r="F19" i="52"/>
  <c r="D37" i="89" s="1"/>
  <c r="F18" i="52"/>
  <c r="D13" i="89" s="1"/>
  <c r="F17" i="52"/>
  <c r="D3" i="89" s="1"/>
  <c r="D2" i="89" s="1"/>
  <c r="F16" i="52"/>
  <c r="F14" i="52"/>
  <c r="F13" i="52"/>
  <c r="F12" i="52"/>
  <c r="F11" i="52"/>
  <c r="F9" i="52"/>
  <c r="F8" i="52"/>
  <c r="F7" i="52"/>
  <c r="F6" i="52"/>
  <c r="D27" i="50"/>
  <c r="F33" i="50"/>
  <c r="I33" i="50"/>
  <c r="E28" i="50"/>
  <c r="H30" i="50"/>
  <c r="E33" i="50"/>
  <c r="I30" i="50"/>
  <c r="F26" i="50"/>
  <c r="J32" i="50"/>
  <c r="H27" i="50"/>
  <c r="F30" i="50"/>
  <c r="D32" i="50"/>
  <c r="F25" i="50"/>
  <c r="G26" i="50"/>
  <c r="G25" i="50"/>
  <c r="I28" i="50"/>
  <c r="H31" i="50"/>
  <c r="J27" i="50"/>
  <c r="F27" i="50"/>
  <c r="E32" i="50"/>
  <c r="J28" i="50"/>
  <c r="J33" i="50"/>
  <c r="G27" i="50"/>
  <c r="H28" i="50"/>
  <c r="I31" i="50"/>
  <c r="J30" i="50"/>
  <c r="E27" i="50"/>
  <c r="J31" i="50"/>
  <c r="H33" i="50"/>
  <c r="G30" i="50"/>
  <c r="F31" i="50"/>
  <c r="D25" i="50"/>
  <c r="H32" i="50"/>
  <c r="E31" i="50"/>
  <c r="D26" i="50"/>
  <c r="F28" i="50"/>
  <c r="D33" i="50"/>
  <c r="D28" i="50"/>
  <c r="H25" i="50"/>
  <c r="J26" i="50"/>
  <c r="H26" i="50"/>
  <c r="I25" i="50"/>
  <c r="G28" i="50"/>
  <c r="I32" i="50"/>
  <c r="I26" i="50"/>
  <c r="F32" i="50"/>
  <c r="G33" i="50"/>
  <c r="G32" i="50"/>
  <c r="J25" i="50"/>
  <c r="E26" i="50"/>
  <c r="I27" i="50"/>
  <c r="E25" i="50"/>
  <c r="G31" i="50"/>
  <c r="E30" i="50"/>
  <c r="D30" i="50"/>
  <c r="D31" i="50"/>
  <c r="C3" i="90" l="1"/>
  <c r="E3" i="90"/>
  <c r="D3" i="90"/>
  <c r="B3" i="90"/>
  <c r="E2" i="90"/>
  <c r="D2" i="90"/>
  <c r="C2" i="90"/>
  <c r="B2" i="90"/>
  <c r="D8" i="89"/>
  <c r="D7" i="89" s="1"/>
  <c r="D23" i="89"/>
  <c r="C23" i="89"/>
  <c r="C8" i="89"/>
  <c r="C7" i="89" s="1"/>
  <c r="D12" i="89"/>
  <c r="D17" i="89" s="1"/>
  <c r="D18" i="89"/>
  <c r="C18" i="89"/>
  <c r="C12" i="89"/>
  <c r="C17" i="89" s="1"/>
  <c r="D36" i="89"/>
  <c r="D41" i="89" s="1"/>
  <c r="D42" i="89"/>
  <c r="C36" i="89"/>
  <c r="C41" i="89" s="1"/>
  <c r="C42" i="89"/>
  <c r="D43" i="89"/>
  <c r="C43" i="89"/>
  <c r="B43" i="89"/>
  <c r="C32" i="89"/>
  <c r="D32" i="89"/>
  <c r="B32" i="89"/>
  <c r="B19" i="89"/>
  <c r="C19" i="89"/>
  <c r="D19" i="89"/>
  <c r="B9" i="89"/>
  <c r="C9" i="89"/>
  <c r="D9" i="89"/>
  <c r="D25" i="89"/>
  <c r="B14" i="89"/>
  <c r="C38" i="89"/>
  <c r="B38" i="89"/>
  <c r="D38" i="89"/>
  <c r="D4" i="89"/>
  <c r="B25" i="89"/>
  <c r="C25" i="89"/>
  <c r="D14" i="89"/>
  <c r="C14" i="89"/>
  <c r="C4" i="89"/>
  <c r="B4" i="89"/>
  <c r="C22" i="89" l="1"/>
  <c r="C29" i="89" s="1"/>
  <c r="C30" i="89"/>
  <c r="D22" i="89"/>
  <c r="D29" i="89" s="1"/>
  <c r="D30" i="89"/>
  <c r="J12" i="74" l="1"/>
  <c r="J13" i="74"/>
  <c r="J14" i="74"/>
  <c r="J15" i="74"/>
  <c r="J16" i="74"/>
  <c r="J17" i="74"/>
  <c r="J18" i="74"/>
  <c r="J19" i="74"/>
  <c r="J20" i="74"/>
  <c r="J21" i="74"/>
  <c r="J22" i="74"/>
  <c r="J23" i="74"/>
  <c r="J24" i="74"/>
  <c r="J25" i="74"/>
  <c r="J26" i="74"/>
  <c r="J27" i="74"/>
  <c r="J28" i="74"/>
  <c r="J29" i="74"/>
  <c r="J30" i="74"/>
  <c r="J31" i="74"/>
  <c r="J32" i="74"/>
  <c r="J33" i="74"/>
  <c r="J34" i="74"/>
  <c r="I12" i="74"/>
  <c r="I13" i="74"/>
  <c r="I14" i="74"/>
  <c r="I15" i="74"/>
  <c r="I16" i="74"/>
  <c r="I17" i="74"/>
  <c r="I18" i="74"/>
  <c r="I19" i="74"/>
  <c r="I20" i="74"/>
  <c r="I21" i="74"/>
  <c r="I22" i="74"/>
  <c r="I23" i="74"/>
  <c r="I24" i="74"/>
  <c r="I25" i="74"/>
  <c r="I26" i="74"/>
  <c r="I27" i="74"/>
  <c r="I28" i="74"/>
  <c r="I29" i="74"/>
  <c r="I30" i="74"/>
  <c r="I31" i="74"/>
  <c r="I32" i="74"/>
  <c r="I33" i="74"/>
  <c r="I34" i="74"/>
  <c r="J11" i="74"/>
  <c r="H12" i="74"/>
  <c r="H13" i="74"/>
  <c r="H14" i="74"/>
  <c r="H15" i="74"/>
  <c r="H16" i="74"/>
  <c r="H17" i="74"/>
  <c r="H18" i="74"/>
  <c r="H19" i="74"/>
  <c r="H20" i="74"/>
  <c r="H21" i="74"/>
  <c r="H22" i="74"/>
  <c r="H23" i="74"/>
  <c r="H24" i="74"/>
  <c r="H25" i="74"/>
  <c r="H26" i="74"/>
  <c r="H27" i="74"/>
  <c r="H28" i="74"/>
  <c r="H29" i="74"/>
  <c r="H30" i="74"/>
  <c r="H31" i="74"/>
  <c r="H32" i="74"/>
  <c r="H33" i="74"/>
  <c r="H34" i="74"/>
  <c r="I11" i="74"/>
  <c r="G12" i="74"/>
  <c r="G13" i="74"/>
  <c r="G14" i="74"/>
  <c r="G15" i="74"/>
  <c r="G16" i="74"/>
  <c r="G17" i="74"/>
  <c r="G18" i="74"/>
  <c r="G19" i="74"/>
  <c r="G20" i="74"/>
  <c r="G21" i="74"/>
  <c r="G22" i="74"/>
  <c r="G23" i="74"/>
  <c r="G24" i="74"/>
  <c r="G25" i="74"/>
  <c r="G26" i="74"/>
  <c r="G27" i="74"/>
  <c r="G28" i="74"/>
  <c r="G29" i="74"/>
  <c r="G30" i="74"/>
  <c r="G31" i="74"/>
  <c r="G32" i="74"/>
  <c r="G33" i="74"/>
  <c r="G34" i="74"/>
  <c r="H11" i="74"/>
  <c r="G11" i="74"/>
  <c r="J4" i="74"/>
  <c r="J5" i="74"/>
  <c r="J6" i="74"/>
  <c r="J7" i="74"/>
  <c r="J8" i="74"/>
  <c r="J9" i="74"/>
  <c r="J10" i="74"/>
  <c r="I4" i="74"/>
  <c r="I5" i="74"/>
  <c r="I6" i="74"/>
  <c r="I7" i="74"/>
  <c r="I8" i="74"/>
  <c r="I9" i="74"/>
  <c r="I10" i="74"/>
  <c r="J3" i="74"/>
  <c r="H4" i="74"/>
  <c r="H5" i="74"/>
  <c r="H6" i="74"/>
  <c r="H7" i="74"/>
  <c r="H8" i="74"/>
  <c r="H9" i="74"/>
  <c r="H10" i="74"/>
  <c r="I3" i="74"/>
  <c r="H3" i="74"/>
  <c r="G4" i="74"/>
  <c r="G5" i="74"/>
  <c r="G6" i="74"/>
  <c r="G7" i="74"/>
  <c r="G8" i="74"/>
  <c r="G9" i="74"/>
  <c r="G10" i="74"/>
  <c r="G3" i="74"/>
  <c r="E12" i="74"/>
  <c r="E13" i="74"/>
  <c r="E14" i="74"/>
  <c r="E15" i="74"/>
  <c r="E16" i="74"/>
  <c r="E17" i="74"/>
  <c r="E18" i="74"/>
  <c r="E19" i="74"/>
  <c r="E20" i="74"/>
  <c r="E21" i="74"/>
  <c r="E22" i="74"/>
  <c r="E23" i="74"/>
  <c r="E24" i="74"/>
  <c r="E25" i="74"/>
  <c r="E26" i="74"/>
  <c r="E27" i="74"/>
  <c r="E28" i="74"/>
  <c r="E29" i="74"/>
  <c r="E30" i="74"/>
  <c r="E31" i="74"/>
  <c r="E32" i="74"/>
  <c r="E33" i="74"/>
  <c r="E34" i="74"/>
  <c r="D12" i="74"/>
  <c r="D13" i="74"/>
  <c r="D14" i="74"/>
  <c r="D15" i="74"/>
  <c r="D16" i="74"/>
  <c r="D17" i="74"/>
  <c r="D18" i="74"/>
  <c r="D19" i="74"/>
  <c r="D20" i="74"/>
  <c r="D21" i="74"/>
  <c r="D22" i="74"/>
  <c r="D23" i="74"/>
  <c r="D24" i="74"/>
  <c r="D25" i="74"/>
  <c r="D26" i="74"/>
  <c r="D27" i="74"/>
  <c r="D28" i="74"/>
  <c r="D29" i="74"/>
  <c r="D30" i="74"/>
  <c r="D31" i="74"/>
  <c r="D32" i="74"/>
  <c r="D33" i="74"/>
  <c r="D34" i="74"/>
  <c r="E11" i="74"/>
  <c r="D11" i="74"/>
  <c r="C12" i="74"/>
  <c r="C13" i="74"/>
  <c r="C14" i="74"/>
  <c r="C15" i="74"/>
  <c r="C16" i="74"/>
  <c r="C17" i="74"/>
  <c r="C18" i="74"/>
  <c r="C19" i="74"/>
  <c r="C20" i="74"/>
  <c r="C21" i="74"/>
  <c r="C22" i="74"/>
  <c r="C23" i="74"/>
  <c r="C24" i="74"/>
  <c r="C25" i="74"/>
  <c r="C26" i="74"/>
  <c r="C27" i="74"/>
  <c r="C28" i="74"/>
  <c r="C29" i="74"/>
  <c r="C30" i="74"/>
  <c r="C31" i="74"/>
  <c r="C32" i="74"/>
  <c r="C33" i="74"/>
  <c r="C34" i="74"/>
  <c r="C11" i="74"/>
  <c r="B12" i="74"/>
  <c r="B13" i="74"/>
  <c r="B14" i="74"/>
  <c r="B15" i="74"/>
  <c r="B16" i="74"/>
  <c r="B17" i="74"/>
  <c r="B18" i="74"/>
  <c r="B19" i="74"/>
  <c r="B20" i="74"/>
  <c r="B21" i="74"/>
  <c r="B22" i="74"/>
  <c r="B23" i="74"/>
  <c r="B24" i="74"/>
  <c r="B25" i="74"/>
  <c r="B26" i="74"/>
  <c r="B27" i="74"/>
  <c r="B28" i="74"/>
  <c r="B29" i="74"/>
  <c r="B30" i="74"/>
  <c r="B31" i="74"/>
  <c r="B32" i="74"/>
  <c r="B33" i="74"/>
  <c r="B34" i="74"/>
  <c r="B11" i="74"/>
  <c r="E3" i="74"/>
  <c r="E4" i="74"/>
  <c r="E5" i="74"/>
  <c r="E6" i="74"/>
  <c r="E7" i="74"/>
  <c r="E8" i="74"/>
  <c r="E9" i="74"/>
  <c r="E10" i="74"/>
  <c r="D3" i="74"/>
  <c r="D4" i="74"/>
  <c r="D5" i="74"/>
  <c r="D6" i="74"/>
  <c r="D7" i="74"/>
  <c r="D8" i="74"/>
  <c r="D9" i="74"/>
  <c r="D10" i="74"/>
  <c r="C3" i="74"/>
  <c r="C4" i="74"/>
  <c r="C5" i="74"/>
  <c r="C6" i="74"/>
  <c r="C7" i="74"/>
  <c r="C8" i="74"/>
  <c r="C9" i="74"/>
  <c r="C10" i="74"/>
  <c r="B4" i="74"/>
  <c r="B5" i="74"/>
  <c r="B6" i="74"/>
  <c r="B7" i="74"/>
  <c r="B8" i="74"/>
  <c r="B9" i="74"/>
  <c r="B10" i="74"/>
  <c r="B3" i="74"/>
  <c r="K3" i="74" l="1"/>
  <c r="K7" i="74"/>
  <c r="F33" i="74"/>
  <c r="F25" i="74"/>
  <c r="K10" i="74"/>
  <c r="K6" i="74"/>
  <c r="F8" i="74"/>
  <c r="F4" i="74"/>
  <c r="F13" i="74"/>
  <c r="K26" i="74"/>
  <c r="K14" i="74"/>
  <c r="K11" i="74"/>
  <c r="K30" i="74"/>
  <c r="K22" i="74"/>
  <c r="K18" i="74"/>
  <c r="K33" i="74"/>
  <c r="K29" i="74"/>
  <c r="K25" i="74"/>
  <c r="K21" i="74"/>
  <c r="K17" i="74"/>
  <c r="K13" i="74"/>
  <c r="F34" i="74"/>
  <c r="F30" i="74"/>
  <c r="F26" i="74"/>
  <c r="F18" i="74"/>
  <c r="F14" i="74"/>
  <c r="K34" i="74"/>
  <c r="F29" i="74"/>
  <c r="F17" i="74"/>
  <c r="F22" i="74"/>
  <c r="K32" i="74"/>
  <c r="K28" i="74"/>
  <c r="K24" i="74"/>
  <c r="K20" i="74"/>
  <c r="K16" i="74"/>
  <c r="K12" i="74"/>
  <c r="K31" i="74"/>
  <c r="K27" i="74"/>
  <c r="K23" i="74"/>
  <c r="K15" i="74"/>
  <c r="F32" i="74"/>
  <c r="F28" i="74"/>
  <c r="F24" i="74"/>
  <c r="F16" i="74"/>
  <c r="F12" i="74"/>
  <c r="F21" i="74"/>
  <c r="F11" i="74"/>
  <c r="F31" i="74"/>
  <c r="F27" i="74"/>
  <c r="F23" i="74"/>
  <c r="F19" i="74"/>
  <c r="F15" i="74"/>
  <c r="K19" i="74"/>
  <c r="F20" i="74"/>
  <c r="K8" i="74"/>
  <c r="K4" i="74"/>
  <c r="F7" i="74"/>
  <c r="F10" i="74"/>
  <c r="F6" i="74"/>
  <c r="F9" i="74"/>
  <c r="F5" i="74"/>
  <c r="K9" i="74"/>
  <c r="K5" i="74"/>
  <c r="F3" i="74"/>
  <c r="R6" i="74" l="1"/>
  <c r="Q8" i="74"/>
  <c r="R5" i="74"/>
  <c r="Q5" i="74"/>
  <c r="Q7" i="74"/>
  <c r="Q6" i="74"/>
  <c r="R7" i="74"/>
  <c r="R8" i="74"/>
  <c r="G29" i="52" l="1"/>
  <c r="G28" i="52"/>
  <c r="G27" i="52"/>
  <c r="G26" i="52"/>
  <c r="E24" i="52" l="1"/>
  <c r="D24" i="52"/>
  <c r="E23" i="52"/>
  <c r="D23" i="52"/>
  <c r="E22" i="52"/>
  <c r="D22" i="52"/>
  <c r="E21" i="52"/>
  <c r="D21" i="52"/>
  <c r="E19" i="52"/>
  <c r="D19" i="52"/>
  <c r="E18" i="52"/>
  <c r="D18" i="52"/>
  <c r="E17" i="52"/>
  <c r="D17" i="52"/>
  <c r="E16" i="52"/>
  <c r="D16" i="52"/>
  <c r="E14" i="52"/>
  <c r="D14" i="52"/>
  <c r="E13" i="52"/>
  <c r="D13" i="52"/>
  <c r="E12" i="52"/>
  <c r="D12" i="52"/>
  <c r="E11" i="52"/>
  <c r="D11" i="52"/>
  <c r="B13" i="90" l="1"/>
  <c r="D13" i="90"/>
  <c r="C13" i="90"/>
  <c r="E13" i="90"/>
  <c r="B14" i="90"/>
  <c r="D14" i="90"/>
  <c r="C14" i="90"/>
  <c r="E14" i="90"/>
  <c r="B15" i="90"/>
  <c r="D15" i="90"/>
  <c r="C15" i="90"/>
  <c r="E15" i="90"/>
  <c r="B13" i="89"/>
  <c r="B12" i="89" s="1"/>
  <c r="B17" i="89" s="1"/>
  <c r="B3" i="89"/>
  <c r="B2" i="89" s="1"/>
  <c r="B37" i="89"/>
  <c r="B42" i="89" s="1"/>
  <c r="B23" i="89"/>
  <c r="B8" i="89"/>
  <c r="B7" i="89" s="1"/>
  <c r="B18" i="89" l="1"/>
  <c r="B36" i="89"/>
  <c r="B41" i="89" s="1"/>
  <c r="B22" i="89"/>
  <c r="B29" i="89" s="1"/>
  <c r="B30" i="89"/>
  <c r="E9" i="52"/>
  <c r="D9" i="52"/>
  <c r="E8" i="52"/>
  <c r="D8" i="52"/>
  <c r="E7" i="52"/>
  <c r="D7" i="52"/>
  <c r="D6" i="52"/>
  <c r="E6" i="52"/>
  <c r="D16" i="90" l="1"/>
  <c r="B16" i="90"/>
  <c r="C16" i="90"/>
  <c r="E16" i="90"/>
  <c r="F29" i="52" l="1"/>
  <c r="F28" i="52"/>
  <c r="F27" i="52"/>
  <c r="F26" i="52"/>
  <c r="H27" i="52" l="1"/>
  <c r="H29" i="52"/>
  <c r="H28" i="52"/>
  <c r="H26" i="52"/>
  <c r="D26" i="52"/>
  <c r="D27" i="52"/>
  <c r="E28" i="52"/>
  <c r="E26" i="52"/>
  <c r="E27" i="52"/>
  <c r="D29" i="52"/>
  <c r="D28" i="52"/>
  <c r="E29" i="52"/>
  <c r="D12" i="90" l="1"/>
  <c r="E12" i="90"/>
  <c r="C12" i="90"/>
  <c r="B12" i="90"/>
</calcChain>
</file>

<file path=xl/sharedStrings.xml><?xml version="1.0" encoding="utf-8"?>
<sst xmlns="http://schemas.openxmlformats.org/spreadsheetml/2006/main" count="109091" uniqueCount="720">
  <si>
    <t>SCOPE</t>
  </si>
  <si>
    <t>TECHNOLOGY</t>
  </si>
  <si>
    <t>TARGET ON SCOPE</t>
  </si>
  <si>
    <t>CITIES ROUTE LINES PLACE</t>
  </si>
  <si>
    <t>OPERATOR NAME</t>
  </si>
  <si>
    <t>MCC</t>
  </si>
  <si>
    <t>MNC</t>
  </si>
  <si>
    <t>OPCOS</t>
  </si>
  <si>
    <t>CITIES AND TOWNS</t>
  </si>
  <si>
    <t>4G</t>
  </si>
  <si>
    <t>MAIN CITIES</t>
  </si>
  <si>
    <t>SMALLER CITIES</t>
  </si>
  <si>
    <t>MOBILE ORIGINATED (MO) CALL ATTEMPTS [N]</t>
  </si>
  <si>
    <t>MOBILE ORIGINATED (MO) ACCESS FAILURES [N]</t>
  </si>
  <si>
    <t>MOBILE TERMINATED (MT) CALL ATTEMPTS [N]</t>
  </si>
  <si>
    <t>MOBILE TERMINATED (MT) ACCESS FAILURES [N]</t>
  </si>
  <si>
    <t>VOICE DROPPED  CALLS [N]</t>
  </si>
  <si>
    <t>VOICE CALLS STARTED AND TERMINATED ON 2G [N]</t>
  </si>
  <si>
    <t>VOICE CALLS - MIXED [N]</t>
  </si>
  <si>
    <t>3G TOTAL DURATION [S]</t>
  </si>
  <si>
    <t>2G TOTAL DURATION  [S]</t>
  </si>
  <si>
    <t>VOICE CALLS STARTED ON 4G [N]</t>
  </si>
  <si>
    <t>URBAN EXTENSION [KM2]</t>
  </si>
  <si>
    <t>POPULATION COVERED</t>
  </si>
  <si>
    <t>SAMPLED PERCENTAGE ON TOTAL URBANIZED [%]</t>
  </si>
  <si>
    <t>NUMBER OF CALLS/SAMPLED KM2</t>
  </si>
  <si>
    <t>ROUTE/LINE LENGTH [KM]</t>
  </si>
  <si>
    <t>SPEECH LANGUAGE REFERENCE</t>
  </si>
  <si>
    <t>SMARTPHONE MODEL</t>
  </si>
  <si>
    <t>FIRMWARE VERSION</t>
  </si>
  <si>
    <t>LAST ACQUISITION TIMING [YYYY_MM]</t>
  </si>
  <si>
    <t>RAN VENDOR</t>
  </si>
  <si>
    <t>TRANSPORT</t>
  </si>
  <si>
    <t>TOURISTIC AREA</t>
  </si>
  <si>
    <t>M2F</t>
  </si>
  <si>
    <t>M2M</t>
  </si>
  <si>
    <t>MAIN HIGHWAYS</t>
  </si>
  <si>
    <t>OTHER</t>
  </si>
  <si>
    <t>PLACES OF CONCENTRATION</t>
  </si>
  <si>
    <t>TYPE OF TEST</t>
  </si>
  <si>
    <t>4G_ONLY</t>
  </si>
  <si>
    <t>RAILWAYS</t>
  </si>
  <si>
    <t>CALL ATTEMPTS [N] (column H + J)</t>
  </si>
  <si>
    <t>ACCESS FAILURES [N] (column I +K)</t>
  </si>
  <si>
    <t>NUMBERS OF CALL USING WB AMR CODEC ONLY</t>
  </si>
  <si>
    <t xml:space="preserve"> AVERAGE VOICE QUALITY WB AMR CODEC ONLY</t>
  </si>
  <si>
    <t xml:space="preserve"> MEDIAN VOICE QUALITY WB AMR CODEC ONLY</t>
  </si>
  <si>
    <t>VOICE CALLS STARTED AND TERMINATED ON 3G [N]</t>
  </si>
  <si>
    <t>CALLS ON 2G LAYER AFTER CSFB PROCEDURE [N]</t>
  </si>
  <si>
    <t>CALLS ON 3G LAYER AFTER CSFB PROCEDURE [N]</t>
  </si>
  <si>
    <t>SPEECH ASSESSMENT ALGORITHM [PESQ, POLQA, ETC.]</t>
  </si>
  <si>
    <t>NUMBERS OF CALLS Non Sustainability [NB]</t>
  </si>
  <si>
    <t>NUMBERS OF CALLS Non Sustainability [WB]</t>
  </si>
  <si>
    <t>MADRID</t>
  </si>
  <si>
    <t>BARCELONA</t>
  </si>
  <si>
    <t>SEVILLA</t>
  </si>
  <si>
    <t>MALAGA</t>
  </si>
  <si>
    <t>VALENCIA</t>
  </si>
  <si>
    <t>BILBAO</t>
  </si>
  <si>
    <t>ZARAGOZA</t>
  </si>
  <si>
    <t>LA CORUÑA</t>
  </si>
  <si>
    <t>POLQA</t>
  </si>
  <si>
    <t>ENGLISH</t>
  </si>
  <si>
    <t>i9506</t>
  </si>
  <si>
    <t>VODAFONE</t>
  </si>
  <si>
    <t>VF-ES</t>
  </si>
  <si>
    <t>MOVISTAR</t>
  </si>
  <si>
    <t>ORANGE</t>
  </si>
  <si>
    <t>YOIGO</t>
  </si>
  <si>
    <t>ALBACETE</t>
  </si>
  <si>
    <t>ALICANTE</t>
  </si>
  <si>
    <t>BADAJOZ</t>
  </si>
  <si>
    <t>BURGOS</t>
  </si>
  <si>
    <t>CARTAGENA</t>
  </si>
  <si>
    <t>CASTELLON</t>
  </si>
  <si>
    <t>CORDOBA</t>
  </si>
  <si>
    <t>ELCHE</t>
  </si>
  <si>
    <t>GIJON</t>
  </si>
  <si>
    <t>GRANADA</t>
  </si>
  <si>
    <t>JEREZ DE LA FRONTERA</t>
  </si>
  <si>
    <t>LAS PALMAS</t>
  </si>
  <si>
    <t>LLEIDA</t>
  </si>
  <si>
    <t>LOGROÑO</t>
  </si>
  <si>
    <t>MURCIA</t>
  </si>
  <si>
    <t>OVIEDO</t>
  </si>
  <si>
    <t>PALMA DE MALLORCA</t>
  </si>
  <si>
    <t>PAMPLONA</t>
  </si>
  <si>
    <t>S.C. TENERIFE</t>
  </si>
  <si>
    <t>SAN SEBASTIAN</t>
  </si>
  <si>
    <t>SANTANDER</t>
  </si>
  <si>
    <t>VALLADOLID</t>
  </si>
  <si>
    <t>VIGO</t>
  </si>
  <si>
    <t>VITORIA</t>
  </si>
  <si>
    <t> A-1  MADRID - IRUN</t>
  </si>
  <si>
    <t> A-2  MADRID - ZARAGOZA - BARCELONA</t>
  </si>
  <si>
    <t> A-3  MADRID - VALENCIA</t>
  </si>
  <si>
    <t> A-4  MADRID - CADIZ</t>
  </si>
  <si>
    <t> A-5  MADRID - BADAJOZ</t>
  </si>
  <si>
    <t> A-6  MADRID - LA CORUÑA</t>
  </si>
  <si>
    <t> A-7 LA JONQUERA - ALGECIRAS</t>
  </si>
  <si>
    <t>AVE MADRID-CORDOBA-SEVILLA</t>
  </si>
  <si>
    <t>AVE MADRID-VALENCIA</t>
  </si>
  <si>
    <t>AVE MADRID-ZARAGOZA-BARCELONA</t>
  </si>
  <si>
    <t>ALICANTE AIRPORT</t>
  </si>
  <si>
    <t>BARCELONA EL PRAT AIRPORT</t>
  </si>
  <si>
    <t>BARCELONA SANTS STATION</t>
  </si>
  <si>
    <t>CORDOBA STATION</t>
  </si>
  <si>
    <t>LAS PALMAS AIRPORT</t>
  </si>
  <si>
    <t>MADRID ATOCHA STATION</t>
  </si>
  <si>
    <t>MADRID BARAJAS AIRPORT</t>
  </si>
  <si>
    <t>MÁLAGA AIRPORT</t>
  </si>
  <si>
    <t>MALAGA MARIA ZAMBRANO STATION</t>
  </si>
  <si>
    <t>PALMA DE MALLORCA AIRPORT</t>
  </si>
  <si>
    <t>SEVILLA AIRPORT</t>
  </si>
  <si>
    <t>SEVILLA SANTA JUSTA STATION</t>
  </si>
  <si>
    <t>VALENCIA AIRPORT</t>
  </si>
  <si>
    <t>VALENCIA JOAQUIN SOROLLA STATION</t>
  </si>
  <si>
    <t>ZARAGOZA DELICIAS STATION</t>
  </si>
  <si>
    <t>ADEJE</t>
  </si>
  <si>
    <t>ARONA</t>
  </si>
  <si>
    <t>ARRECIFE</t>
  </si>
  <si>
    <t>BAIONA</t>
  </si>
  <si>
    <t>BENICASIM</t>
  </si>
  <si>
    <t>BENIDORM</t>
  </si>
  <si>
    <t>CALAFELL</t>
  </si>
  <si>
    <t>CALELLA DE MAR</t>
  </si>
  <si>
    <t>CARREÑO</t>
  </si>
  <si>
    <t>CHICLANA</t>
  </si>
  <si>
    <t>CHIPIONA</t>
  </si>
  <si>
    <t>CULLERA</t>
  </si>
  <si>
    <t>FUENGIROLA</t>
  </si>
  <si>
    <t>GOZON</t>
  </si>
  <si>
    <t>IBIZA</t>
  </si>
  <si>
    <t>LAREDO</t>
  </si>
  <si>
    <t>LLANES</t>
  </si>
  <si>
    <t>LLORET DE MAR</t>
  </si>
  <si>
    <t>MARBELLA</t>
  </si>
  <si>
    <t>MOGAN</t>
  </si>
  <si>
    <t>NIGRAN</t>
  </si>
  <si>
    <t>NOJA</t>
  </si>
  <si>
    <t>O GROVE</t>
  </si>
  <si>
    <t>OROPESA</t>
  </si>
  <si>
    <t>PAJARA</t>
  </si>
  <si>
    <t>PALAMOS</t>
  </si>
  <si>
    <t>PLAYA DE GANDIA</t>
  </si>
  <si>
    <t>PUERTO DE LA CRUZ</t>
  </si>
  <si>
    <t>PUERTO DE SANTA MARIA</t>
  </si>
  <si>
    <t>ROQUETAS DE MAR</t>
  </si>
  <si>
    <t>ROSES</t>
  </si>
  <si>
    <t>SADA</t>
  </si>
  <si>
    <t>SALOU</t>
  </si>
  <si>
    <t>SAN BARTOLOME DE TIRAJANA</t>
  </si>
  <si>
    <t>SANT CARLES DE LA RAPITA</t>
  </si>
  <si>
    <t>SANTIAGO DE COMPOSTELA</t>
  </si>
  <si>
    <t>SANTIAGO DEL TEIDE</t>
  </si>
  <si>
    <t>SANXENXO</t>
  </si>
  <si>
    <t>SITGES</t>
  </si>
  <si>
    <t>SOTOGRANDE</t>
  </si>
  <si>
    <t>TIAS</t>
  </si>
  <si>
    <t>TOLEDO</t>
  </si>
  <si>
    <t>TORREVIEJA</t>
  </si>
  <si>
    <t>TOSSA DE MAR</t>
  </si>
  <si>
    <t>VENDRELL</t>
  </si>
  <si>
    <t>VILAGARCIA DE AROUSA</t>
  </si>
  <si>
    <t>YAIZA</t>
  </si>
  <si>
    <t>ZARAUTZ</t>
  </si>
  <si>
    <t>AVILES</t>
  </si>
  <si>
    <t>MERIDA</t>
  </si>
  <si>
    <t>TORRELAVEGA</t>
  </si>
  <si>
    <t>ZAMORA</t>
  </si>
  <si>
    <t>VOICE SLIDING WINDOW KPIS AGGREGATION</t>
  </si>
  <si>
    <t>ACCESSIBILITY</t>
  </si>
  <si>
    <t>CONTINUITY</t>
  </si>
  <si>
    <t>CALL FAILURE RATE</t>
  </si>
  <si>
    <t>SPEECH QUALITY</t>
  </si>
  <si>
    <t>ARANJUEZ</t>
  </si>
  <si>
    <t>COLLADO VILLALBA</t>
  </si>
  <si>
    <t>Huawei</t>
  </si>
  <si>
    <t>Ericsson</t>
  </si>
  <si>
    <t>NSN</t>
  </si>
  <si>
    <t>CAMP NOU STADIUM</t>
  </si>
  <si>
    <t>CALDERON STADIUM</t>
  </si>
  <si>
    <t>ADD-ON CITIES</t>
  </si>
  <si>
    <t>XATIVA</t>
  </si>
  <si>
    <t>MAZARRON</t>
  </si>
  <si>
    <t>MESTALLA STADIUM</t>
  </si>
  <si>
    <t>BERNABEU STADIUM</t>
  </si>
  <si>
    <t>SAN MAMES STADIUM</t>
  </si>
  <si>
    <t>ROSALEDA STADIUM</t>
  </si>
  <si>
    <t>4G MAIN CITIES M2M</t>
  </si>
  <si>
    <t>4G SMALLER CITIES M2M</t>
  </si>
  <si>
    <t>ALCOY</t>
  </si>
  <si>
    <t>4G ALL CITIES M2M</t>
  </si>
  <si>
    <t>CST Connect</t>
  </si>
  <si>
    <t>LA OLIVA</t>
  </si>
  <si>
    <t>4G TOURISTIC AREA M2M</t>
  </si>
  <si>
    <t>I9506XXUBML3</t>
  </si>
  <si>
    <t>4G RAILWAYS M2F</t>
  </si>
  <si>
    <t>4G HIGHWAYS M2M</t>
  </si>
  <si>
    <t>4G POC M2F</t>
  </si>
  <si>
    <t>4G ADD-ON M2M</t>
  </si>
  <si>
    <t>UTIEL</t>
  </si>
  <si>
    <t>CHIVA</t>
  </si>
  <si>
    <t>IGUALADA</t>
  </si>
  <si>
    <t>TARANCON</t>
  </si>
  <si>
    <t>SANTOÑA</t>
  </si>
  <si>
    <t>CALAHORRA</t>
  </si>
  <si>
    <t>TUDELA</t>
  </si>
  <si>
    <t>MARTORELL</t>
  </si>
  <si>
    <t>LOJA</t>
  </si>
  <si>
    <t>CARMONA</t>
  </si>
  <si>
    <t>BETANZOS</t>
  </si>
  <si>
    <t>MADRIDEJOS</t>
  </si>
  <si>
    <t>BAILEN</t>
  </si>
  <si>
    <t>MIRANDA DE EBRO</t>
  </si>
  <si>
    <t>LA CAROLINA</t>
  </si>
  <si>
    <t>PLASENCIA</t>
  </si>
  <si>
    <t>ALMENDRALEJO</t>
  </si>
  <si>
    <t>ECIJA</t>
  </si>
  <si>
    <t>ANTEQUERA</t>
  </si>
  <si>
    <t>LA OROTAVA</t>
  </si>
  <si>
    <t>LOS REALEJOS</t>
  </si>
  <si>
    <t>WB Codec</t>
  </si>
  <si>
    <t>VOLTE AVG. SPEECH DELAY (RTT)</t>
  </si>
  <si>
    <t>VOICE CALLS STARTED AND TERMINATED ON VOLTE [N]</t>
  </si>
  <si>
    <t>SCENARIOS</t>
  </si>
  <si>
    <t>VOLTE_CAP</t>
  </si>
  <si>
    <t>G900F</t>
  </si>
  <si>
    <t>G900FVFV1POE2</t>
  </si>
  <si>
    <t>CITY</t>
  </si>
  <si>
    <t>%BLOQUEO</t>
  </si>
  <si>
    <t>%CAIDAS</t>
  </si>
  <si>
    <t>VOICE</t>
  </si>
  <si>
    <t>Events</t>
  </si>
  <si>
    <t>Leadership (#/32 cities)</t>
  </si>
  <si>
    <t>CALL ATTEMPS</t>
  </si>
  <si>
    <t># BLOCKS</t>
  </si>
  <si>
    <t>#DROPS</t>
  </si>
  <si>
    <t>Vodafone</t>
  </si>
  <si>
    <t>Movistar</t>
  </si>
  <si>
    <t>Orange</t>
  </si>
  <si>
    <t>Yoigo</t>
  </si>
  <si>
    <t>3G</t>
  </si>
  <si>
    <t>SQNS</t>
  </si>
  <si>
    <t>FRAGA</t>
  </si>
  <si>
    <t>ALCUDIA</t>
  </si>
  <si>
    <t>GALDAR</t>
  </si>
  <si>
    <t>VOLTE_REAL</t>
  </si>
  <si>
    <t/>
  </si>
  <si>
    <t>214</t>
  </si>
  <si>
    <t>2016_04</t>
  </si>
  <si>
    <t>2016_05</t>
  </si>
  <si>
    <t>SEGOVIA</t>
  </si>
  <si>
    <t>2016_06</t>
  </si>
  <si>
    <t>CALATAYUD</t>
  </si>
  <si>
    <t>CASTRO URDIALES</t>
  </si>
  <si>
    <t>CREVILLENT</t>
  </si>
  <si>
    <t>ELDA</t>
  </si>
  <si>
    <t>GUADALAJARA</t>
  </si>
  <si>
    <t>LORCA</t>
  </si>
  <si>
    <t>MANACOR</t>
  </si>
  <si>
    <t>MOTRIL</t>
  </si>
  <si>
    <t>NIJAR</t>
  </si>
  <si>
    <t>ORIHUELA</t>
  </si>
  <si>
    <t>SAGUNTO</t>
  </si>
  <si>
    <t>SUECA</t>
  </si>
  <si>
    <t>TOTANA</t>
  </si>
  <si>
    <t>2016_07</t>
  </si>
  <si>
    <t>CALL SETUP TIME [S] AVG - MO -ALERTING- (For QUALIFIED CALLS)</t>
  </si>
  <si>
    <t>CALL SETUP TIME [S] AVG- MT -ALERTING-  (For QUALIFIED CALLS)</t>
  </si>
  <si>
    <t>CALL SETUP TIME [S] AVG- ORIGINATING SIDE  -ALERTING- (For QUALIFIED CALLS)</t>
  </si>
  <si>
    <t>CALL SETUP TIME [S] 95TH PERCENTILE- MO -ALERTING-  (For QUALIFIED CALLS)</t>
  </si>
  <si>
    <t>CALL SETUP TIME [S] 95TH PERCENTILE- MT -ALERTING-  (For QUALIFIED CALLS)</t>
  </si>
  <si>
    <t>CALL SETUP TIME [S] 95TH PERCENTILE- ORIGINATING SIDE -ALERTING-   (For QUALIFIED CALLS)</t>
  </si>
  <si>
    <t>CALL SETUP TIME [S] AVG - MO -CONNECT-   (For QUALIFIED CALLS)</t>
  </si>
  <si>
    <t>CALL SETUP TIME [S] AVG- MT -CONNECT-  (For QUALIFIED CALLS)</t>
  </si>
  <si>
    <t>CALL SETUP TIME [S] AVG- ORIGINATING SIDE -CONNECT-   (For QUALIFIED CALLS)</t>
  </si>
  <si>
    <t>CALL SETUP TIME [S] 95TH PERCENTILE- MO -CONNECT-  (For QUALIFIED CALLS)</t>
  </si>
  <si>
    <t>CALL SETUP TIME [S] 95TH PERCENTILE- MT -CONNECT-   (For QUALIFIED CALLS)</t>
  </si>
  <si>
    <t>CALLCALL SETUP TIME [S] 95TH PERCENTILE- ORIGINATING SIDE -CONNECT-   (For QUALIFIED CALLS)</t>
  </si>
  <si>
    <t>AVERAGE VOICE QUALITY DL+UL [MOS SCALE] [NB - M2F] (For QUALIFIED CALLS)</t>
  </si>
  <si>
    <t>NUMBER OF SAMPLES DL+UL [N] [NB - M2F] (For QUALIFIED CALLS)</t>
  </si>
  <si>
    <t>STANDARD DEVIATION [NB - M2F] (For QUALIFIED CALLS)</t>
  </si>
  <si>
    <t xml:space="preserve">NUMBERS OF VOICE SAMPLES &lt; 2.5 [NB - M2F] </t>
  </si>
  <si>
    <t>5TH PERCENTILE [NB - M2F] (For QUALIFIED CALLS)</t>
  </si>
  <si>
    <t>AVERAGE VOICE QUALITY DL+UL [MOS SCALE] [OVERALL]  (For QUALIFIED CALLS)</t>
  </si>
  <si>
    <t>NUMBER OF SAMPLES DL+UL [OVERALL]  (For QUALIFIED CALLS)</t>
  </si>
  <si>
    <t>STANDARD DEVIATION [OVERALL] (For QUALIFIED CALLS)</t>
  </si>
  <si>
    <t xml:space="preserve">NUMBERS OF VOICE SAMPLES &lt; 2.5 [OVERALL]  </t>
  </si>
  <si>
    <t>5TH PERCENTILE [OVERALL]  (For QUALIFIED CALLS)</t>
  </si>
  <si>
    <t>CALLS WITH SRVCC PROCEDURE [N]</t>
  </si>
  <si>
    <t>4G  M2M - M CITIES</t>
  </si>
  <si>
    <t>4G  M2M - S CITIES</t>
  </si>
  <si>
    <t>4G_ONLY M2M - M CITIES</t>
  </si>
  <si>
    <t>4G_ONLY M2M - S CITIES</t>
  </si>
  <si>
    <t>3G M2M - M CITIES</t>
  </si>
  <si>
    <t>3G M2M - S CITIES</t>
  </si>
  <si>
    <t xml:space="preserve">VOLTE_CAPABLE M2M - M CITIES </t>
  </si>
  <si>
    <t>VOLTE_REAL M2M - M CITIES</t>
  </si>
  <si>
    <t>VOLTE_CAPABLE M2M - S CITIES</t>
  </si>
  <si>
    <t>VOLTE_REAL M2M - S CITIES</t>
  </si>
  <si>
    <t>VOLTE_CAPABLE M2M - HIGHWAYS</t>
  </si>
  <si>
    <t>4G M2M - HIGHWAYS</t>
  </si>
  <si>
    <t>4G_ONLY M2M - HIGHWAYS</t>
  </si>
  <si>
    <t>4G M2F - RAILWAYS</t>
  </si>
  <si>
    <t>4G  ONLY M2F - RAILWAYS</t>
  </si>
  <si>
    <t>4G M2F - PoC</t>
  </si>
  <si>
    <t>4G_ONLY M2F - PoC</t>
  </si>
  <si>
    <t>4G M2M - TOURISTIC AREAS</t>
  </si>
  <si>
    <t>4G_ONLY M2M - TOURISTIC AREAS</t>
  </si>
  <si>
    <t>4G M2M - ADD-ON CITIES_ALL</t>
  </si>
  <si>
    <t>ARTEIXO</t>
  </si>
  <si>
    <t>RUBI</t>
  </si>
  <si>
    <t>VILAFRANCA DEL PENEDES</t>
  </si>
  <si>
    <t>ALGECIRAS</t>
  </si>
  <si>
    <t>ALMERIA</t>
  </si>
  <si>
    <t>AMES</t>
  </si>
  <si>
    <t>ANDUJAR</t>
  </si>
  <si>
    <t>ARANDA DE DUERO</t>
  </si>
  <si>
    <t>AVILA</t>
  </si>
  <si>
    <t>CAMBRILS</t>
  </si>
  <si>
    <t>CARBALLO</t>
  </si>
  <si>
    <t>DURANGO</t>
  </si>
  <si>
    <t>EIBAR</t>
  </si>
  <si>
    <t>ESTEPONA</t>
  </si>
  <si>
    <t>FERROL</t>
  </si>
  <si>
    <t>LANGREO</t>
  </si>
  <si>
    <t>LEON</t>
  </si>
  <si>
    <t>LINARES</t>
  </si>
  <si>
    <t>LUGO</t>
  </si>
  <si>
    <t>MARIN</t>
  </si>
  <si>
    <t>MIERES</t>
  </si>
  <si>
    <t>NARON</t>
  </si>
  <si>
    <t>OURENSE</t>
  </si>
  <si>
    <t>PALENCIA</t>
  </si>
  <si>
    <t>PONTEVEDRA</t>
  </si>
  <si>
    <t>RIBEIRA</t>
  </si>
  <si>
    <t>SALAMANCA</t>
  </si>
  <si>
    <t>SAN CRISTOBAL DE LA LAGUNA</t>
  </si>
  <si>
    <t>TARRAGONA</t>
  </si>
  <si>
    <t>VILANOVA I LA GELTRU</t>
  </si>
  <si>
    <t>MARRATXI</t>
  </si>
  <si>
    <t>TELDE</t>
  </si>
  <si>
    <t>4G_ONLY M2M - ADD-ON_ALL</t>
  </si>
  <si>
    <t>PROVINCIA</t>
  </si>
  <si>
    <t>3G M2M - TOURISTIC AREAS</t>
  </si>
  <si>
    <t>ASTURIAS</t>
  </si>
  <si>
    <t>CADIZ</t>
  </si>
  <si>
    <t>CANTABRIA</t>
  </si>
  <si>
    <t>GIRONA</t>
  </si>
  <si>
    <t>GUIPUZCOA</t>
  </si>
  <si>
    <t>JAEN</t>
  </si>
  <si>
    <t>VIZCAYA</t>
  </si>
  <si>
    <t>HUESCA</t>
  </si>
  <si>
    <t>CACERES</t>
  </si>
  <si>
    <t>CUENCA</t>
  </si>
  <si>
    <t>NAVARRA</t>
  </si>
  <si>
    <t>3G M2M - ADD-ON CITIES_ALL</t>
  </si>
  <si>
    <t>4G M2M - ADD-ON_Extra</t>
  </si>
  <si>
    <t>BARBERA DEL VALLES</t>
  </si>
  <si>
    <t>CALVIA</t>
  </si>
  <si>
    <t>CANDELARIA</t>
  </si>
  <si>
    <t>GRANADILLA DE ABONA</t>
  </si>
  <si>
    <t>HOSPITALET DE LLOBREGAT</t>
  </si>
  <si>
    <t>INCA</t>
  </si>
  <si>
    <t>INGENIO</t>
  </si>
  <si>
    <t>JACA</t>
  </si>
  <si>
    <t>MAO</t>
  </si>
  <si>
    <t>PUERTO REAL</t>
  </si>
  <si>
    <t>ROTA</t>
  </si>
  <si>
    <t>SAN FERNANDO</t>
  </si>
  <si>
    <t>SAN LUCAR DE BARRAMEDA</t>
  </si>
  <si>
    <t>SORIA</t>
  </si>
  <si>
    <t>4G_ONLY M2M - ADD-ON_Extra</t>
  </si>
  <si>
    <t>3G M2M - ADD-ON_Extra</t>
  </si>
  <si>
    <t>AVE ALBACETE-ALICANTE</t>
  </si>
  <si>
    <t>4G M2F - RAILWAYS_Extra</t>
  </si>
  <si>
    <t>AVE MOTILLA-ALBACETE</t>
  </si>
  <si>
    <t>ALAVA</t>
  </si>
  <si>
    <t>ARUCAS</t>
  </si>
  <si>
    <t>TERRASSA</t>
  </si>
  <si>
    <t>PUERTO DEL ROSARIO</t>
  </si>
  <si>
    <t>Key</t>
  </si>
  <si>
    <t>voice M2M qualifier</t>
  </si>
  <si>
    <t>Alerting MO+MT CST (s)</t>
  </si>
  <si>
    <t>Avg Voice quality - overall</t>
  </si>
  <si>
    <t>VF-ES_MOVISTAR_CONNECTION ROADS_3G+4G</t>
  </si>
  <si>
    <t>VF-ES_MOVISTAR_CONNECTION ROADS_4G</t>
  </si>
  <si>
    <t>VF-ES_MOVISTAR_MAIN CITIES_3G+4G</t>
  </si>
  <si>
    <t>VF-ES_MOVISTAR_MAIN CITIES_3G/2G</t>
  </si>
  <si>
    <t>VF-ES_MOVISTAR_MAIN CITIES_4G</t>
  </si>
  <si>
    <t>VF-ES_MOVISTAR_MAIN HIGHWAYS_3G+4G</t>
  </si>
  <si>
    <t>VF-ES_MOVISTAR_MAIN HIGHWAYS_4G</t>
  </si>
  <si>
    <t>VF-ES_MOVISTAR_SMALLER CITIES_3G+4G</t>
  </si>
  <si>
    <t>VF-ES_MOVISTAR_SMALLER CITIES_3G/2G</t>
  </si>
  <si>
    <t>VF-ES_MOVISTAR_SMALLER CITIES_4G</t>
  </si>
  <si>
    <t>VF-ES_ORANGE_CONNECTION ROADS_3G+4G</t>
  </si>
  <si>
    <t>VF-ES_ORANGE_CONNECTION ROADS_4G</t>
  </si>
  <si>
    <t>VF-ES_ORANGE_MAIN CITIES_3G+4G</t>
  </si>
  <si>
    <t>VF-ES_ORANGE_MAIN CITIES_3G/2G</t>
  </si>
  <si>
    <t>VF-ES_ORANGE_MAIN CITIES_4G</t>
  </si>
  <si>
    <t>VF-ES_ORANGE_MAIN HIGHWAYS_3G+4G</t>
  </si>
  <si>
    <t>VF-ES_ORANGE_MAIN HIGHWAYS_4G</t>
  </si>
  <si>
    <t>VF-ES_ORANGE_SMALLER CITIES_3G+4G</t>
  </si>
  <si>
    <t>VF-ES_ORANGE_SMALLER CITIES_3G/2G</t>
  </si>
  <si>
    <t>VF-ES_ORANGE_SMALLER CITIES_4G</t>
  </si>
  <si>
    <t>VF-ES_VODAFONE_CONNECTION ROADS_3G+4G</t>
  </si>
  <si>
    <t>VF-ES_VODAFONE_CONNECTION ROADS_4G</t>
  </si>
  <si>
    <t>VF-ES_VODAFONE_CONNECTION ROADS_VOLTE_CAP</t>
  </si>
  <si>
    <t>VF-ES_VODAFONE_MAIN CITIES_3G+4G</t>
  </si>
  <si>
    <t>VF-ES_VODAFONE_MAIN CITIES_3G/2G</t>
  </si>
  <si>
    <t>VF-ES_VODAFONE_MAIN CITIES_4G</t>
  </si>
  <si>
    <t>VF-ES_VODAFONE_MAIN CITIES_VOLTE_CAP</t>
  </si>
  <si>
    <t>VF-ES_VODAFONE_MAIN HIGHWAYS_3G+4G</t>
  </si>
  <si>
    <t>VF-ES_VODAFONE_MAIN HIGHWAYS_4G</t>
  </si>
  <si>
    <t>VF-ES_VODAFONE_MAIN HIGHWAYS_VOLTE_CAP</t>
  </si>
  <si>
    <t>VF-ES_VODAFONE_SMALLER CITIES_3G+4G</t>
  </si>
  <si>
    <t>VF-ES_VODAFONE_SMALLER CITIES_3G/2G</t>
  </si>
  <si>
    <t>VF-ES_VODAFONE_SMALLER CITIES_4G</t>
  </si>
  <si>
    <t>VF-ES_VODAFONE_SMALLER CITIES_VOLTE_CAP</t>
  </si>
  <si>
    <t>VF-ES_YOIGO_CONNECTION ROADS_3G+4G</t>
  </si>
  <si>
    <t>VF-ES_YOIGO_CONNECTION ROADS_4G</t>
  </si>
  <si>
    <t>VF-ES_YOIGO_MAIN CITIES_3G+4G</t>
  </si>
  <si>
    <t>VF-ES_YOIGO_MAIN CITIES_3G/2G</t>
  </si>
  <si>
    <t>VF-ES_YOIGO_MAIN CITIES_4G</t>
  </si>
  <si>
    <t>VF-ES_YOIGO_MAIN HIGHWAYS_3G+4G</t>
  </si>
  <si>
    <t>VF-ES_YOIGO_MAIN HIGHWAYS_4G</t>
  </si>
  <si>
    <t>VF-ES_YOIGO_SMALLER CITIES_3G+4G</t>
  </si>
  <si>
    <t>VF-ES_YOIGO_SMALLER CITIES_3G/2G</t>
  </si>
  <si>
    <t>VF-ES_YOIGO_SMALLER CITIES_4G</t>
  </si>
  <si>
    <t>4G HIGHWAYS VoLTE</t>
  </si>
  <si>
    <t>AGUILAS</t>
  </si>
  <si>
    <t>ALCAZAR DE SAN JUAN</t>
  </si>
  <si>
    <t>ALGEMESI</t>
  </si>
  <si>
    <t>ALMANSA</t>
  </si>
  <si>
    <t>ALMUÑECAR</t>
  </si>
  <si>
    <t>ALZIRA</t>
  </si>
  <si>
    <t>ARCOS DE LA FRONTERA</t>
  </si>
  <si>
    <t>ARGANDA DEL REY</t>
  </si>
  <si>
    <t>AZUQUECA DE HENARES</t>
  </si>
  <si>
    <t>BENICARLO</t>
  </si>
  <si>
    <t>BLANES</t>
  </si>
  <si>
    <t>CALP</t>
  </si>
  <si>
    <t>CARAVACA DE LA CRUZ</t>
  </si>
  <si>
    <t>CEUTA</t>
  </si>
  <si>
    <t>CIEZA</t>
  </si>
  <si>
    <t>CIUDAD REAL</t>
  </si>
  <si>
    <t>DENIA</t>
  </si>
  <si>
    <t>EL EJIDO</t>
  </si>
  <si>
    <t>FIGUERES</t>
  </si>
  <si>
    <t>GALAPAGAR</t>
  </si>
  <si>
    <t>HELLIN</t>
  </si>
  <si>
    <t>HUELVA</t>
  </si>
  <si>
    <t>JUMILLA</t>
  </si>
  <si>
    <t>LEBRIJA</t>
  </si>
  <si>
    <t>LEPE</t>
  </si>
  <si>
    <t>LOS PALACIOS Y VILLAFRANCA</t>
  </si>
  <si>
    <t>LUCENA</t>
  </si>
  <si>
    <t>MANRESA</t>
  </si>
  <si>
    <t>MELILLA</t>
  </si>
  <si>
    <t>MIJAS</t>
  </si>
  <si>
    <t>MORON DE LA FRONTERA</t>
  </si>
  <si>
    <t>NAVALCARNERO</t>
  </si>
  <si>
    <t>NOVELDA</t>
  </si>
  <si>
    <t>OLIVA</t>
  </si>
  <si>
    <t>OLOT</t>
  </si>
  <si>
    <t>PETRER</t>
  </si>
  <si>
    <t>PINEDA DE MAR</t>
  </si>
  <si>
    <t>PONFERRADA</t>
  </si>
  <si>
    <t>PUERTOLLANO</t>
  </si>
  <si>
    <t>REUS</t>
  </si>
  <si>
    <t>RONDA</t>
  </si>
  <si>
    <t>SALT</t>
  </si>
  <si>
    <t>SAN JAVIER</t>
  </si>
  <si>
    <t>SANTA EULALIA DEL RIO</t>
  </si>
  <si>
    <t>SANTA LUCIA DE TIRAJANA</t>
  </si>
  <si>
    <t>SANTA POLA</t>
  </si>
  <si>
    <t>TALAVERA DE LA REINA</t>
  </si>
  <si>
    <t>TERUEL</t>
  </si>
  <si>
    <t>TOMELLOSO</t>
  </si>
  <si>
    <t>TORTOSA</t>
  </si>
  <si>
    <t>UBEDA</t>
  </si>
  <si>
    <t>UTRERA</t>
  </si>
  <si>
    <t>VALLS</t>
  </si>
  <si>
    <t>VIC</t>
  </si>
  <si>
    <t>VILLARROBLEDO</t>
  </si>
  <si>
    <t>VILLENA</t>
  </si>
  <si>
    <t>YECLA</t>
  </si>
  <si>
    <t>2016_08</t>
  </si>
  <si>
    <t>VALDES</t>
  </si>
  <si>
    <t>VILLAVICIOSA</t>
  </si>
  <si>
    <t>SESTAO</t>
  </si>
  <si>
    <t>PORTUGALETE</t>
  </si>
  <si>
    <t>BARAKALDO</t>
  </si>
  <si>
    <t>BASAURI</t>
  </si>
  <si>
    <t>GALDAKAO</t>
  </si>
  <si>
    <t>GETXO</t>
  </si>
  <si>
    <t>3G TOURISTIC AREA M2M</t>
  </si>
  <si>
    <t>3G ADD-ON M2M</t>
  </si>
  <si>
    <t>4G ADD-ON Extra M2M</t>
  </si>
  <si>
    <t>3G ADD-ON Extra M2M</t>
  </si>
  <si>
    <t>Entidad</t>
  </si>
  <si>
    <t>4G M2M - ADD-ON Extra</t>
  </si>
  <si>
    <t>3G M2M - ADD-ON Extra</t>
  </si>
  <si>
    <t>3G MAIN CITIES M2M</t>
  </si>
  <si>
    <t>3G SMALLER CITIES M2M</t>
  </si>
  <si>
    <t>3G ALL CITIES M2M</t>
  </si>
  <si>
    <t>Scope</t>
  </si>
  <si>
    <t>Reported</t>
  </si>
  <si>
    <t>2016_09</t>
  </si>
  <si>
    <t>2016_10</t>
  </si>
  <si>
    <t>2016_11</t>
  </si>
  <si>
    <t>2016_12</t>
  </si>
  <si>
    <t>2017_01</t>
  </si>
  <si>
    <t>2017_02</t>
  </si>
  <si>
    <t>2017_03</t>
  </si>
  <si>
    <t>Reported FY1617 H1</t>
  </si>
  <si>
    <t>Reported FY1617 H2</t>
  </si>
  <si>
    <t>M&amp;S 3G</t>
  </si>
  <si>
    <t>M&amp;S 4G</t>
  </si>
  <si>
    <t>Towns 3G</t>
  </si>
  <si>
    <t>Towns 4G</t>
  </si>
  <si>
    <t>Max Score</t>
  </si>
  <si>
    <t>Max Score Real</t>
  </si>
  <si>
    <t>3G M2M - M&amp;S CITIES</t>
  </si>
  <si>
    <t>4G M2M - M&amp;S CITIES</t>
  </si>
  <si>
    <t xml:space="preserve">VOLTE_CAPABLE M2M - M&amp;S CITIES </t>
  </si>
  <si>
    <t>P3 Scenario Chosen</t>
  </si>
  <si>
    <t>Big Cities</t>
  </si>
  <si>
    <t>Small Cities</t>
  </si>
  <si>
    <t>Conn. Roads</t>
  </si>
  <si>
    <t>Qualifier</t>
  </si>
  <si>
    <t>linear</t>
  </si>
  <si>
    <t>Call Setup Time [s]</t>
  </si>
  <si>
    <t>neg-lin</t>
  </si>
  <si>
    <t>Speech Quality [MOS_LQO]</t>
  </si>
  <si>
    <t>square</t>
  </si>
  <si>
    <t>x_min Qualifier</t>
  </si>
  <si>
    <t>x_max Qualifier</t>
  </si>
  <si>
    <t>x_min CST</t>
  </si>
  <si>
    <t>x_max CST</t>
  </si>
  <si>
    <t>x_min MOS</t>
  </si>
  <si>
    <t>x_max MOS</t>
  </si>
  <si>
    <t>Function Qualifier</t>
  </si>
  <si>
    <t>Function CST</t>
  </si>
  <si>
    <t>Function MOS</t>
  </si>
  <si>
    <t>LEIOA</t>
  </si>
  <si>
    <t>CANGAS</t>
  </si>
  <si>
    <t>REDONDELA</t>
  </si>
  <si>
    <t>SIERO</t>
  </si>
  <si>
    <t>VoLTE capable MAIN CITIES</t>
  </si>
  <si>
    <t>VoLTE capable SMALLER CITIES</t>
  </si>
  <si>
    <t>VoLTE Real MAIN CITIES</t>
  </si>
  <si>
    <t>VoLTE Real SMALLER CITIES</t>
  </si>
  <si>
    <t>VoLTE capable ALL CITIES</t>
  </si>
  <si>
    <t>VoLTE Real ALL CITIES</t>
  </si>
  <si>
    <t>CAMAS</t>
  </si>
  <si>
    <t>VOLTE_REAL M2M - HIGHWAYS</t>
  </si>
  <si>
    <t>GAVA</t>
  </si>
  <si>
    <t>CASTELLDEFELS</t>
  </si>
  <si>
    <t>VILADECANS</t>
  </si>
  <si>
    <t>TARREGA</t>
  </si>
  <si>
    <t>XABIA</t>
  </si>
  <si>
    <t>SANT JOSEP DE SA TALAIA</t>
  </si>
  <si>
    <t>ALCALA DE HENARES</t>
  </si>
  <si>
    <t>CORIA DEL RIO</t>
  </si>
  <si>
    <t>CORNELLA DE LLOBREGAT</t>
  </si>
  <si>
    <t>DOS HERMANAS</t>
  </si>
  <si>
    <t>ESPLUGUES DE LLOBREGAT</t>
  </si>
  <si>
    <t>MOLLERUSSA</t>
  </si>
  <si>
    <t>ALHAURIN DE LA TORRE</t>
  </si>
  <si>
    <t>CIUTADELLA DE MENORCA</t>
  </si>
  <si>
    <t>DON BENITO</t>
  </si>
  <si>
    <t>LA RINCONADA</t>
  </si>
  <si>
    <t>LA VILLAJOYOSA</t>
  </si>
  <si>
    <t>LA LINEA DE LA CONCEPCION</t>
  </si>
  <si>
    <t>LLUCMAJOR</t>
  </si>
  <si>
    <t>SANT PERE DE RIBES</t>
  </si>
  <si>
    <t>SANTURTZI</t>
  </si>
  <si>
    <t>AGUIMES</t>
  </si>
  <si>
    <t>BORRIANABURRIANA</t>
  </si>
  <si>
    <t>ONTINENT</t>
  </si>
  <si>
    <t>PUENTE GENIL</t>
  </si>
  <si>
    <t>SAN ANDRES DEL RABANEDO</t>
  </si>
  <si>
    <t>TORRE-PACHECO</t>
  </si>
  <si>
    <t>LA VALL DUIXO</t>
  </si>
  <si>
    <t>VELEZ-MALAGA</t>
  </si>
  <si>
    <t>ALCALA DE GUADAIRA</t>
  </si>
  <si>
    <t>ALCORCON</t>
  </si>
  <si>
    <t>MAIRENA DEL ALJARAFE</t>
  </si>
  <si>
    <t>TORREJON DE ARDOZ</t>
  </si>
  <si>
    <t>ILLESCAS</t>
  </si>
  <si>
    <t>ALICANTE STATION</t>
  </si>
  <si>
    <t>3G M2M - ADD-ON CITIES_NED</t>
  </si>
  <si>
    <t>4G M2M - ADD-ON CITIES_NED</t>
  </si>
  <si>
    <t>ALCOBENDAS</t>
  </si>
  <si>
    <t>SANT VICENC DELS HORTS</t>
  </si>
  <si>
    <t>SANT BOI DE LLOBREGAT</t>
  </si>
  <si>
    <t>AVE MADRID-VALLADOLID</t>
  </si>
  <si>
    <t>CORUÑA STATION</t>
  </si>
  <si>
    <t>4G_ONLY M2F - PoC Extra</t>
  </si>
  <si>
    <t>VALDEPEÑAS</t>
  </si>
  <si>
    <t>AMPOSTA</t>
  </si>
  <si>
    <t>EL PRAT DE LLOBREGAT</t>
  </si>
  <si>
    <t>OSUNA</t>
  </si>
  <si>
    <t>PATERNA</t>
  </si>
  <si>
    <t>SANT ADRIA DE BESOS</t>
  </si>
  <si>
    <t>TORRENT</t>
  </si>
  <si>
    <t>XIRIVELLA</t>
  </si>
  <si>
    <t>GUADIX</t>
  </si>
  <si>
    <t>MAJADAHONDA</t>
  </si>
  <si>
    <t>SAN SEBASTIAN DE LOS REYES</t>
  </si>
  <si>
    <t>VILLANUEVA DE LA SERENA</t>
  </si>
  <si>
    <t>RAILWAYS EXTRA</t>
  </si>
  <si>
    <t>AVE CORDOBA-MALAGA</t>
  </si>
  <si>
    <t>AVE SANTIAGO-OURENSE</t>
  </si>
  <si>
    <t>AVE VALLADOLID-LEON</t>
  </si>
  <si>
    <t>BAZA</t>
  </si>
  <si>
    <t>BURJASSOT</t>
  </si>
  <si>
    <t>CATARROJA</t>
  </si>
  <si>
    <t>COSLADA</t>
  </si>
  <si>
    <t>MISLATA</t>
  </si>
  <si>
    <t>ONDA</t>
  </si>
  <si>
    <t>PARLA</t>
  </si>
  <si>
    <t>PINTO</t>
  </si>
  <si>
    <t>CERDANOLA DEL VALLES</t>
  </si>
  <si>
    <t>MONTCADA i REIXAC</t>
  </si>
  <si>
    <t>SANT ANDREU DE LA BARCA</t>
  </si>
  <si>
    <t>SANT FELIU DE LLOBREGAT</t>
  </si>
  <si>
    <t>SANT JOAN DESPI</t>
  </si>
  <si>
    <t>SANTA PERPETUA DE MOGODA</t>
  </si>
  <si>
    <t xml:space="preserve">Reported FY1617 </t>
  </si>
  <si>
    <t>AVE BARCELONA-FIGUERES</t>
  </si>
  <si>
    <t>AVE OLMEDO-ZAMORA</t>
  </si>
  <si>
    <t>ARROYO MOLINOS</t>
  </si>
  <si>
    <t>ALAQUAS</t>
  </si>
  <si>
    <t>GETAFE</t>
  </si>
  <si>
    <t>LAS ROZAS DE MADRID</t>
  </si>
  <si>
    <t>QUART DE POBLET</t>
  </si>
  <si>
    <t>VILAREAL</t>
  </si>
  <si>
    <t>BADALONA</t>
  </si>
  <si>
    <t>LEGANES</t>
  </si>
  <si>
    <t>MOLINA DE SEGURA</t>
  </si>
  <si>
    <t>MOLLET DEL VALLES</t>
  </si>
  <si>
    <t>PREMIA DE MAR</t>
  </si>
  <si>
    <t>RINCON DE LA VICTORIA</t>
  </si>
  <si>
    <t>RIPOLLET</t>
  </si>
  <si>
    <t>TORREMOLINOS</t>
  </si>
  <si>
    <t>MOLINSDEREI</t>
  </si>
  <si>
    <t>ALCANTARILLA</t>
  </si>
  <si>
    <t>ALMAZORA/ALMASSORA</t>
  </si>
  <si>
    <t>BEMBIBRE</t>
  </si>
  <si>
    <t>BENALMADENA</t>
  </si>
  <si>
    <t>COLMENAR VIEJO</t>
  </si>
  <si>
    <t>FUENLABRADA</t>
  </si>
  <si>
    <t>GRANOLLERS</t>
  </si>
  <si>
    <t>MANISES</t>
  </si>
  <si>
    <t>MATARO</t>
  </si>
  <si>
    <t>OLEIROS</t>
  </si>
  <si>
    <t>PENAFIEL</t>
  </si>
  <si>
    <t>RIVAS VACIA-MADRID</t>
  </si>
  <si>
    <t>SABADELL</t>
  </si>
  <si>
    <t>SAN FERNANDO DE HENARES</t>
  </si>
  <si>
    <t>SANTA COLOMA DE GRAMENET</t>
  </si>
  <si>
    <t>ALDAIA</t>
  </si>
  <si>
    <t>BOADILLA DEL MONTE</t>
  </si>
  <si>
    <t>ERRENTERIA</t>
  </si>
  <si>
    <t>MOSTOLES</t>
  </si>
  <si>
    <t>POZUELO DE ALARCON</t>
  </si>
  <si>
    <t>SAHAGÚN</t>
  </si>
  <si>
    <t>TRESCANTOS</t>
  </si>
  <si>
    <t>VALDEMORO</t>
  </si>
  <si>
    <t>SANT CUGAT DEL VALLES</t>
  </si>
  <si>
    <t>CAMARGO</t>
  </si>
  <si>
    <t>EL CAMPELLO</t>
  </si>
  <si>
    <t>IRUN</t>
  </si>
  <si>
    <t>SAN VICENTE DEL RASPEIG</t>
  </si>
  <si>
    <t>CULLEREDO</t>
  </si>
  <si>
    <t>VILLAVICIOSA DE ODON</t>
  </si>
  <si>
    <t>VINAROS</t>
  </si>
  <si>
    <t>Castilla la Mancha</t>
  </si>
  <si>
    <t>Comunidad Valenciana</t>
  </si>
  <si>
    <t>Extremadura</t>
  </si>
  <si>
    <t>Murcia</t>
  </si>
  <si>
    <t>Andalucía</t>
  </si>
  <si>
    <t>Asturias</t>
  </si>
  <si>
    <t>La Rioja</t>
  </si>
  <si>
    <t>Baleares</t>
  </si>
  <si>
    <t>Navarra</t>
  </si>
  <si>
    <t>Cantabria</t>
  </si>
  <si>
    <t>Galicia</t>
  </si>
  <si>
    <t>CCAA</t>
  </si>
  <si>
    <t>ZONA</t>
  </si>
  <si>
    <t>Aragón</t>
  </si>
  <si>
    <t>CORUNA</t>
  </si>
  <si>
    <t>PIZJUAN STADIUM</t>
  </si>
  <si>
    <t>Castilla y León</t>
  </si>
  <si>
    <t>LAS_PALMAS</t>
  </si>
  <si>
    <t>Canarias</t>
  </si>
  <si>
    <t>Cataluña</t>
  </si>
  <si>
    <t>LA_RIOJA</t>
  </si>
  <si>
    <t>ISLAS_BALEARES</t>
  </si>
  <si>
    <t>SANTA_CRUZ_DE_TENERIFE</t>
  </si>
  <si>
    <t>País Vasco</t>
  </si>
  <si>
    <t>Comunidad de Madrid</t>
  </si>
  <si>
    <t>LA_CORUÑA</t>
  </si>
  <si>
    <t>G900FVFV1POE3</t>
  </si>
  <si>
    <t>CIUDAD_REAL</t>
  </si>
  <si>
    <t>Ciudad Autónoma</t>
  </si>
  <si>
    <t>ADD-ON CITIES EXTRA</t>
  </si>
  <si>
    <t>SUMMER</t>
  </si>
  <si>
    <t>3G_2G</t>
  </si>
  <si>
    <t>2017_04</t>
  </si>
  <si>
    <t>2017_05</t>
  </si>
  <si>
    <t>Zona1</t>
  </si>
  <si>
    <t>Zona2</t>
  </si>
  <si>
    <t>Zona5</t>
  </si>
  <si>
    <t>Zona3</t>
  </si>
  <si>
    <t>Zona4</t>
  </si>
  <si>
    <t>Zona6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</si>
</sst>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_-* #,##0.0\ _€_-;\-* #,##0.0\ _€_-;_-* &quot;-&quot;??\ _€_-;_-@_-"/>
    <numFmt numFmtId="166" formatCode="0.0%"/>
    <numFmt numFmtId="167" formatCode="_-* #,##0\ _€_-;\-* #,##0\ _€_-;_-* &quot;-&quot;??\ _€_-;_-@_-"/>
    <numFmt numFmtId="168" formatCode="_-* #,##0.00000\ _€_-;\-* #,##0.00000\ _€_-;_-* &quot;-&quot;??\ _€_-;_-@_-"/>
  </numFmts>
  <fonts count="6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Tahoma"/>
      <family val="2"/>
    </font>
    <font>
      <sz val="11"/>
      <color theme="1"/>
      <name val="Vodafone Rg"/>
      <family val="2"/>
    </font>
    <font>
      <b/>
      <sz val="12"/>
      <color theme="1"/>
      <name val="Vodafone Rg"/>
      <family val="2"/>
    </font>
    <font>
      <b/>
      <sz val="14"/>
      <color theme="1"/>
      <name val="Vodafone Rg"/>
      <family val="2"/>
    </font>
    <font>
      <sz val="10"/>
      <color indexed="8"/>
      <name val="Tahoma"/>
      <family val="2"/>
    </font>
    <font>
      <b/>
      <sz val="14"/>
      <name val="Vodafone Rg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i/>
      <sz val="11"/>
      <color theme="0" tint="-0.499984740745262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18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color indexed="56"/>
      <name val="Cambria"/>
      <family val="2"/>
    </font>
    <font>
      <u/>
      <sz val="10"/>
      <color indexed="12"/>
      <name val="Verdana"/>
      <family val="2"/>
    </font>
    <font>
      <u/>
      <sz val="8"/>
      <color rgb="FF0000FF"/>
      <name val="Calibri"/>
      <family val="2"/>
      <scheme val="minor"/>
    </font>
    <font>
      <u/>
      <sz val="8"/>
      <color rgb="FF800080"/>
      <name val="Calibri"/>
      <family val="2"/>
      <scheme val="minor"/>
    </font>
    <font>
      <sz val="11"/>
      <color theme="1"/>
      <name val="宋体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Vodafone Rg"/>
      <family val="2"/>
    </font>
    <font>
      <sz val="11"/>
      <color rgb="FF000000"/>
      <name val="Vodafone Rg"/>
      <family val="2"/>
    </font>
    <font>
      <sz val="11"/>
      <color theme="1"/>
      <name val="Calibri"/>
      <family val="2"/>
    </font>
    <font>
      <b/>
      <sz val="20"/>
      <color rgb="FFFF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75">
    <fill>
      <patternFill patternType="none"/>
    </fill>
    <fill>
      <patternFill patternType="gray125"/>
    </fill>
    <fill>
      <gradientFill degree="45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rgb="FFFFFF00"/>
        <bgColor auto="1"/>
      </patternFill>
    </fill>
    <fill>
      <patternFill patternType="solid">
        <fgColor theme="2"/>
        <bgColor auto="1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FFFFFF"/>
        <bgColor rgb="FF000000"/>
      </patternFill>
    </fill>
  </fills>
  <borders count="51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6042">
    <xf numFmtId="0" fontId="0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>
      <alignment vertical="top"/>
      <protection locked="0"/>
    </xf>
    <xf numFmtId="0" fontId="2" fillId="0" borderId="0"/>
    <xf numFmtId="0" fontId="2" fillId="0" borderId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5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3" fillId="58" borderId="0" applyNumberFormat="0" applyBorder="0" applyAlignment="0" applyProtection="0"/>
    <xf numFmtId="0" fontId="33" fillId="53" borderId="0" applyNumberFormat="0" applyBorder="0" applyAlignment="0" applyProtection="0"/>
    <xf numFmtId="0" fontId="33" fillId="54" borderId="0" applyNumberFormat="0" applyBorder="0" applyAlignment="0" applyProtection="0"/>
    <xf numFmtId="0" fontId="33" fillId="59" borderId="0" applyNumberFormat="0" applyBorder="0" applyAlignment="0" applyProtection="0"/>
    <xf numFmtId="0" fontId="33" fillId="60" borderId="0" applyNumberFormat="0" applyBorder="0" applyAlignment="0" applyProtection="0"/>
    <xf numFmtId="0" fontId="33" fillId="61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62" borderId="0" applyNumberFormat="0" applyBorder="0" applyAlignment="0" applyProtection="0"/>
    <xf numFmtId="0" fontId="33" fillId="63" borderId="0" applyNumberFormat="0" applyBorder="0" applyAlignment="0" applyProtection="0"/>
    <xf numFmtId="0" fontId="33" fillId="64" borderId="0" applyNumberFormat="0" applyBorder="0" applyAlignment="0" applyProtection="0"/>
    <xf numFmtId="0" fontId="33" fillId="59" borderId="0" applyNumberFormat="0" applyBorder="0" applyAlignment="0" applyProtection="0"/>
    <xf numFmtId="0" fontId="33" fillId="60" borderId="0" applyNumberFormat="0" applyBorder="0" applyAlignment="0" applyProtection="0"/>
    <xf numFmtId="0" fontId="33" fillId="65" borderId="0" applyNumberFormat="0" applyBorder="0" applyAlignment="0" applyProtection="0"/>
    <xf numFmtId="0" fontId="41" fillId="45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5" fillId="56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6" fillId="66" borderId="26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5" fillId="0" borderId="0" applyNumberFormat="0" applyFill="0" applyBorder="0" applyAlignment="0" applyProtection="0"/>
    <xf numFmtId="0" fontId="34" fillId="46" borderId="0" applyNumberFormat="0" applyBorder="0" applyAlignment="0" applyProtection="0"/>
    <xf numFmtId="0" fontId="49" fillId="0" borderId="28" applyNumberFormat="0" applyFill="0" applyAlignment="0" applyProtection="0"/>
    <xf numFmtId="0" fontId="50" fillId="0" borderId="29" applyNumberFormat="0" applyFill="0" applyAlignment="0" applyProtection="0"/>
    <xf numFmtId="0" fontId="51" fillId="0" borderId="30" applyNumberFormat="0" applyFill="0" applyAlignment="0" applyProtection="0"/>
    <xf numFmtId="0" fontId="51" fillId="0" borderId="0" applyNumberFormat="0" applyFill="0" applyBorder="0" applyAlignment="0" applyProtection="0"/>
    <xf numFmtId="0" fontId="53" fillId="0" borderId="0" applyNumberFormat="0" applyFill="0" applyBorder="0" applyAlignment="0" applyProtection="0">
      <alignment vertical="top"/>
      <protection locked="0"/>
    </xf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0" fillId="49" borderId="25" applyNumberFormat="0" applyAlignment="0" applyProtection="0"/>
    <xf numFmtId="0" fontId="37" fillId="0" borderId="27" applyNumberFormat="0" applyFill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" fillId="0" borderId="0"/>
    <xf numFmtId="0" fontId="2" fillId="0" borderId="0"/>
    <xf numFmtId="0" fontId="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43" fillId="56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44" fillId="0" borderId="0" applyNumberFormat="0" applyFill="0" applyBorder="0" applyAlignment="0" applyProtection="0"/>
    <xf numFmtId="0" fontId="1" fillId="0" borderId="0"/>
    <xf numFmtId="0" fontId="2" fillId="0" borderId="0" applyNumberFormat="0" applyFont="0" applyFill="0" applyBorder="0" applyAlignment="0" applyProtection="0"/>
    <xf numFmtId="0" fontId="32" fillId="45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52" borderId="0" applyNumberFormat="0" applyBorder="0" applyAlignment="0" applyProtection="0"/>
    <xf numFmtId="0" fontId="32" fillId="53" borderId="0" applyNumberFormat="0" applyBorder="0" applyAlignment="0" applyProtection="0"/>
    <xf numFmtId="0" fontId="32" fillId="54" borderId="0" applyNumberFormat="0" applyBorder="0" applyAlignment="0" applyProtection="0"/>
    <xf numFmtId="0" fontId="32" fillId="47" borderId="0" applyNumberFormat="0" applyBorder="0" applyAlignment="0" applyProtection="0"/>
    <xf numFmtId="0" fontId="32" fillId="52" borderId="0" applyNumberFormat="0" applyBorder="0" applyAlignment="0" applyProtection="0"/>
    <xf numFmtId="0" fontId="32" fillId="55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" fillId="0" borderId="0" applyNumberFormat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" fillId="0" borderId="0"/>
    <xf numFmtId="0" fontId="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2" fillId="0" borderId="0" applyNumberFormat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6" fillId="0" borderId="0" applyNumberFormat="0" applyFill="0" applyBorder="0" applyAlignment="0" applyProtection="0"/>
    <xf numFmtId="0" fontId="17" fillId="0" borderId="16" applyNumberFormat="0" applyFill="0" applyAlignment="0" applyProtection="0"/>
    <xf numFmtId="0" fontId="18" fillId="0" borderId="17" applyNumberFormat="0" applyFill="0" applyAlignment="0" applyProtection="0"/>
    <xf numFmtId="0" fontId="19" fillId="0" borderId="18" applyNumberFormat="0" applyFill="0" applyAlignment="0" applyProtection="0"/>
    <xf numFmtId="0" fontId="19" fillId="0" borderId="0" applyNumberFormat="0" applyFill="0" applyBorder="0" applyAlignment="0" applyProtection="0"/>
    <xf numFmtId="0" fontId="20" fillId="13" borderId="0" applyNumberFormat="0" applyBorder="0" applyAlignment="0" applyProtection="0"/>
    <xf numFmtId="0" fontId="21" fillId="14" borderId="0" applyNumberFormat="0" applyBorder="0" applyAlignment="0" applyProtection="0"/>
    <xf numFmtId="0" fontId="22" fillId="15" borderId="0" applyNumberFormat="0" applyBorder="0" applyAlignment="0" applyProtection="0"/>
    <xf numFmtId="0" fontId="23" fillId="16" borderId="19" applyNumberFormat="0" applyAlignment="0" applyProtection="0"/>
    <xf numFmtId="0" fontId="24" fillId="17" borderId="20" applyNumberFormat="0" applyAlignment="0" applyProtection="0"/>
    <xf numFmtId="0" fontId="25" fillId="17" borderId="19" applyNumberFormat="0" applyAlignment="0" applyProtection="0"/>
    <xf numFmtId="0" fontId="26" fillId="0" borderId="21" applyNumberFormat="0" applyFill="0" applyAlignment="0" applyProtection="0"/>
    <xf numFmtId="0" fontId="27" fillId="18" borderId="22" applyNumberFormat="0" applyAlignment="0" applyProtection="0"/>
    <xf numFmtId="0" fontId="28" fillId="0" borderId="0" applyNumberFormat="0" applyFill="0" applyBorder="0" applyAlignment="0" applyProtection="0"/>
    <xf numFmtId="0" fontId="1" fillId="19" borderId="23" applyNumberFormat="0" applyFont="0" applyAlignment="0" applyProtection="0"/>
    <xf numFmtId="0" fontId="29" fillId="0" borderId="0" applyNumberFormat="0" applyFill="0" applyBorder="0" applyAlignment="0" applyProtection="0"/>
    <xf numFmtId="0" fontId="9" fillId="0" borderId="24" applyNumberFormat="0" applyFill="0" applyAlignment="0" applyProtection="0"/>
    <xf numFmtId="0" fontId="30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30" fillId="23" borderId="0" applyNumberFormat="0" applyBorder="0" applyAlignment="0" applyProtection="0"/>
    <xf numFmtId="0" fontId="30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30" fillId="27" borderId="0" applyNumberFormat="0" applyBorder="0" applyAlignment="0" applyProtection="0"/>
    <xf numFmtId="0" fontId="30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30" fillId="31" borderId="0" applyNumberFormat="0" applyBorder="0" applyAlignment="0" applyProtection="0"/>
    <xf numFmtId="0" fontId="30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30" fillId="35" borderId="0" applyNumberFormat="0" applyBorder="0" applyAlignment="0" applyProtection="0"/>
    <xf numFmtId="0" fontId="30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30" fillId="39" borderId="0" applyNumberFormat="0" applyBorder="0" applyAlignment="0" applyProtection="0"/>
    <xf numFmtId="0" fontId="30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30" fillId="43" borderId="0" applyNumberFormat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57" fillId="0" borderId="0"/>
    <xf numFmtId="164" fontId="2" fillId="0" borderId="0" applyBorder="0" applyAlignment="0" applyProtection="0"/>
    <xf numFmtId="0" fontId="56" fillId="0" borderId="0">
      <alignment vertical="center"/>
    </xf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9" borderId="23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>
      <alignment vertical="center"/>
    </xf>
    <xf numFmtId="0" fontId="56" fillId="0" borderId="0">
      <alignment vertical="center"/>
    </xf>
    <xf numFmtId="164" fontId="2" fillId="0" borderId="0" applyBorder="0" applyAlignment="0" applyProtection="0"/>
    <xf numFmtId="164" fontId="2" fillId="0" borderId="0" applyBorder="0" applyAlignment="0" applyProtection="0"/>
    <xf numFmtId="164" fontId="2" fillId="0" borderId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9" borderId="23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9" borderId="23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>
      <alignment vertical="center"/>
    </xf>
    <xf numFmtId="0" fontId="1" fillId="0" borderId="0"/>
    <xf numFmtId="9" fontId="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9" borderId="23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9" borderId="23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9" borderId="23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9" borderId="23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9" borderId="23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9" borderId="23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9" borderId="23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9" borderId="23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2" fillId="0" borderId="0" applyBorder="0" applyAlignment="0" applyProtection="0"/>
    <xf numFmtId="164" fontId="2" fillId="0" borderId="0" applyBorder="0" applyAlignment="0" applyProtection="0"/>
    <xf numFmtId="164" fontId="2" fillId="0" borderId="0" applyBorder="0" applyAlignment="0" applyProtection="0"/>
    <xf numFmtId="164" fontId="2" fillId="0" borderId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5" fillId="0" borderId="0">
      <alignment vertical="top"/>
      <protection locked="0"/>
    </xf>
    <xf numFmtId="164" fontId="1" fillId="0" borderId="0" applyFont="0" applyFill="0" applyBorder="0" applyAlignment="0" applyProtection="0"/>
    <xf numFmtId="0" fontId="1" fillId="0" borderId="0"/>
    <xf numFmtId="0" fontId="2" fillId="0" borderId="0"/>
  </cellStyleXfs>
  <cellXfs count="582">
    <xf numFmtId="0" fontId="0" fillId="0" borderId="0" xfId="0"/>
    <xf numFmtId="0" fontId="0" fillId="5" borderId="0" xfId="0" applyFill="1" applyBorder="1" applyAlignment="1">
      <alignment horizontal="center"/>
    </xf>
    <xf numFmtId="0" fontId="0" fillId="5" borderId="0" xfId="0" applyFill="1" applyBorder="1" applyAlignment="1">
      <alignment horizontal="center" vertical="center"/>
    </xf>
    <xf numFmtId="0" fontId="4" fillId="0" borderId="0" xfId="0" applyFont="1"/>
    <xf numFmtId="0" fontId="4" fillId="5" borderId="0" xfId="0" applyFont="1" applyFill="1"/>
    <xf numFmtId="0" fontId="4" fillId="0" borderId="0" xfId="0" applyFont="1" applyAlignment="1">
      <alignment horizontal="left"/>
    </xf>
    <xf numFmtId="0" fontId="4" fillId="4" borderId="0" xfId="0" applyFont="1" applyFill="1" applyBorder="1" applyAlignment="1">
      <alignment horizontal="center"/>
    </xf>
    <xf numFmtId="0" fontId="4" fillId="5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4" fillId="0" borderId="0" xfId="0" applyFont="1" applyFill="1"/>
    <xf numFmtId="0" fontId="4" fillId="0" borderId="0" xfId="0" applyFont="1" applyFill="1" applyBorder="1" applyAlignment="1">
      <alignment horizontal="center"/>
    </xf>
    <xf numFmtId="0" fontId="4" fillId="0" borderId="0" xfId="0" applyFont="1" applyFill="1" applyAlignment="1">
      <alignment horizontal="left"/>
    </xf>
    <xf numFmtId="0" fontId="5" fillId="8" borderId="0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/>
    </xf>
    <xf numFmtId="0" fontId="4" fillId="9" borderId="0" xfId="0" applyFont="1" applyFill="1" applyBorder="1" applyAlignment="1">
      <alignment horizontal="center"/>
    </xf>
    <xf numFmtId="0" fontId="0" fillId="9" borderId="0" xfId="0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textRotation="90"/>
    </xf>
    <xf numFmtId="0" fontId="4" fillId="0" borderId="4" xfId="0" applyFont="1" applyFill="1" applyBorder="1" applyAlignment="1">
      <alignment horizontal="center"/>
    </xf>
    <xf numFmtId="0" fontId="4" fillId="0" borderId="6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 textRotation="90"/>
    </xf>
    <xf numFmtId="0" fontId="4" fillId="4" borderId="8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9" borderId="8" xfId="0" applyFont="1" applyFill="1" applyBorder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6" fillId="2" borderId="1" xfId="0" applyFont="1" applyFill="1" applyBorder="1" applyAlignment="1">
      <alignment textRotation="90"/>
    </xf>
    <xf numFmtId="0" fontId="6" fillId="2" borderId="10" xfId="0" applyFont="1" applyFill="1" applyBorder="1" applyAlignment="1">
      <alignment textRotation="90"/>
    </xf>
    <xf numFmtId="0" fontId="6" fillId="2" borderId="7" xfId="0" applyFont="1" applyFill="1" applyBorder="1" applyAlignment="1">
      <alignment textRotation="90"/>
    </xf>
    <xf numFmtId="0" fontId="0" fillId="5" borderId="3" xfId="0" applyFill="1" applyBorder="1" applyAlignment="1">
      <alignment horizontal="center" vertical="center"/>
    </xf>
    <xf numFmtId="0" fontId="4" fillId="0" borderId="0" xfId="0" applyFont="1" applyBorder="1"/>
    <xf numFmtId="0" fontId="4" fillId="0" borderId="8" xfId="0" applyFont="1" applyBorder="1"/>
    <xf numFmtId="0" fontId="4" fillId="0" borderId="4" xfId="0" applyFont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9" xfId="0" applyFont="1" applyBorder="1"/>
    <xf numFmtId="0" fontId="0" fillId="5" borderId="6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/>
    </xf>
    <xf numFmtId="0" fontId="4" fillId="0" borderId="9" xfId="0" applyFont="1" applyFill="1" applyBorder="1" applyAlignment="1">
      <alignment horizontal="center"/>
    </xf>
    <xf numFmtId="0" fontId="4" fillId="0" borderId="11" xfId="0" applyFont="1" applyFill="1" applyBorder="1" applyAlignment="1">
      <alignment horizontal="center"/>
    </xf>
    <xf numFmtId="0" fontId="8" fillId="2" borderId="10" xfId="0" applyFont="1" applyFill="1" applyBorder="1" applyAlignment="1">
      <alignment textRotation="90"/>
    </xf>
    <xf numFmtId="0" fontId="6" fillId="7" borderId="7" xfId="0" applyFont="1" applyFill="1" applyBorder="1" applyAlignment="1">
      <alignment textRotation="90"/>
    </xf>
    <xf numFmtId="0" fontId="6" fillId="2" borderId="2" xfId="0" applyFont="1" applyFill="1" applyBorder="1" applyAlignment="1">
      <alignment textRotation="90"/>
    </xf>
    <xf numFmtId="0" fontId="5" fillId="8" borderId="10" xfId="0" applyFont="1" applyFill="1" applyBorder="1" applyAlignment="1">
      <alignment horizontal="center" vertical="center"/>
    </xf>
    <xf numFmtId="0" fontId="0" fillId="0" borderId="10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0" fillId="0" borderId="7" xfId="0" applyFill="1" applyBorder="1" applyAlignment="1">
      <alignment horizontal="center" vertical="center"/>
    </xf>
    <xf numFmtId="0" fontId="4" fillId="0" borderId="7" xfId="0" applyFont="1" applyFill="1" applyBorder="1"/>
    <xf numFmtId="0" fontId="4" fillId="0" borderId="8" xfId="0" applyFont="1" applyFill="1" applyBorder="1"/>
    <xf numFmtId="0" fontId="5" fillId="8" borderId="11" xfId="0" applyFont="1" applyFill="1" applyBorder="1" applyAlignment="1">
      <alignment horizontal="center" vertical="center"/>
    </xf>
    <xf numFmtId="0" fontId="4" fillId="9" borderId="11" xfId="0" applyFont="1" applyFill="1" applyBorder="1" applyAlignment="1">
      <alignment horizontal="center"/>
    </xf>
    <xf numFmtId="0" fontId="4" fillId="0" borderId="9" xfId="0" applyFont="1" applyFill="1" applyBorder="1"/>
    <xf numFmtId="0" fontId="4" fillId="0" borderId="10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0" fontId="4" fillId="0" borderId="7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4" fillId="5" borderId="0" xfId="0" applyFont="1" applyFill="1" applyBorder="1"/>
    <xf numFmtId="0" fontId="6" fillId="2" borderId="1" xfId="0" applyFont="1" applyFill="1" applyBorder="1" applyAlignment="1">
      <alignment horizontal="center" textRotation="90"/>
    </xf>
    <xf numFmtId="0" fontId="4" fillId="4" borderId="10" xfId="0" applyFont="1" applyFill="1" applyBorder="1" applyAlignment="1">
      <alignment horizontal="center"/>
    </xf>
    <xf numFmtId="0" fontId="4" fillId="0" borderId="0" xfId="0" applyFont="1" applyBorder="1" applyAlignment="1">
      <alignment horizontal="left"/>
    </xf>
    <xf numFmtId="0" fontId="4" fillId="0" borderId="10" xfId="0" applyNumberFormat="1" applyFont="1" applyFill="1" applyBorder="1" applyAlignment="1">
      <alignment horizontal="center"/>
    </xf>
    <xf numFmtId="0" fontId="4" fillId="0" borderId="0" xfId="0" applyNumberFormat="1" applyFont="1" applyFill="1" applyBorder="1" applyAlignment="1">
      <alignment horizontal="center"/>
    </xf>
    <xf numFmtId="0" fontId="4" fillId="0" borderId="11" xfId="0" applyNumberFormat="1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 textRotation="90"/>
    </xf>
    <xf numFmtId="0" fontId="5" fillId="8" borderId="1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4" fillId="0" borderId="3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9" borderId="7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4" fillId="0" borderId="1" xfId="0" applyNumberFormat="1" applyFont="1" applyFill="1" applyBorder="1" applyAlignment="1">
      <alignment horizontal="center"/>
    </xf>
    <xf numFmtId="0" fontId="4" fillId="0" borderId="5" xfId="0" applyNumberFormat="1" applyFont="1" applyFill="1" applyBorder="1" applyAlignment="1">
      <alignment horizontal="center"/>
    </xf>
    <xf numFmtId="0" fontId="4" fillId="9" borderId="0" xfId="0" applyNumberFormat="1" applyFont="1" applyFill="1" applyBorder="1" applyAlignment="1">
      <alignment horizontal="center"/>
    </xf>
    <xf numFmtId="0" fontId="10" fillId="10" borderId="15" xfId="0" applyFont="1" applyFill="1" applyBorder="1" applyAlignment="1">
      <alignment horizontal="center" vertical="center"/>
    </xf>
    <xf numFmtId="0" fontId="9" fillId="0" borderId="0" xfId="0" applyFont="1"/>
    <xf numFmtId="10" fontId="11" fillId="11" borderId="15" xfId="25" applyNumberFormat="1" applyFont="1" applyFill="1" applyBorder="1" applyAlignment="1">
      <alignment horizontal="center"/>
    </xf>
    <xf numFmtId="2" fontId="11" fillId="11" borderId="15" xfId="25" applyNumberFormat="1" applyFont="1" applyFill="1" applyBorder="1" applyAlignment="1">
      <alignment horizontal="center"/>
    </xf>
    <xf numFmtId="10" fontId="0" fillId="5" borderId="15" xfId="25" applyNumberFormat="1" applyFont="1" applyFill="1" applyBorder="1" applyAlignment="1">
      <alignment horizontal="center"/>
    </xf>
    <xf numFmtId="10" fontId="0" fillId="5" borderId="15" xfId="25" applyNumberFormat="1" applyFont="1" applyFill="1" applyBorder="1" applyAlignment="1">
      <alignment horizontal="center" wrapText="1"/>
    </xf>
    <xf numFmtId="2" fontId="0" fillId="5" borderId="15" xfId="25" applyNumberFormat="1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0" fillId="5" borderId="0" xfId="0" applyFill="1" applyBorder="1"/>
    <xf numFmtId="0" fontId="12" fillId="12" borderId="0" xfId="0" applyFont="1" applyFill="1"/>
    <xf numFmtId="0" fontId="0" fillId="12" borderId="0" xfId="0" applyFill="1"/>
    <xf numFmtId="0" fontId="9" fillId="12" borderId="0" xfId="0" applyFont="1" applyFill="1" applyAlignment="1">
      <alignment horizontal="center"/>
    </xf>
    <xf numFmtId="0" fontId="0" fillId="12" borderId="0" xfId="0" applyFill="1" applyBorder="1" applyAlignment="1">
      <alignment horizontal="center"/>
    </xf>
    <xf numFmtId="10" fontId="0" fillId="12" borderId="15" xfId="25" applyNumberFormat="1" applyFont="1" applyFill="1" applyBorder="1" applyAlignment="1">
      <alignment horizontal="center"/>
    </xf>
    <xf numFmtId="10" fontId="0" fillId="12" borderId="15" xfId="25" applyNumberFormat="1" applyFont="1" applyFill="1" applyBorder="1" applyAlignment="1">
      <alignment horizontal="center" wrapText="1"/>
    </xf>
    <xf numFmtId="2" fontId="0" fillId="12" borderId="15" xfId="25" applyNumberFormat="1" applyFont="1" applyFill="1" applyBorder="1" applyAlignment="1">
      <alignment horizontal="center"/>
    </xf>
    <xf numFmtId="0" fontId="9" fillId="10" borderId="15" xfId="0" applyFont="1" applyFill="1" applyBorder="1" applyAlignment="1">
      <alignment horizontal="center" vertical="center"/>
    </xf>
    <xf numFmtId="2" fontId="0" fillId="5" borderId="0" xfId="25" applyNumberFormat="1" applyFont="1" applyFill="1" applyBorder="1" applyAlignment="1">
      <alignment horizontal="center"/>
    </xf>
    <xf numFmtId="164" fontId="0" fillId="12" borderId="0" xfId="24" applyFont="1" applyFill="1"/>
    <xf numFmtId="10" fontId="0" fillId="5" borderId="0" xfId="25" applyNumberFormat="1" applyFont="1" applyFill="1" applyBorder="1" applyAlignment="1">
      <alignment horizontal="center"/>
    </xf>
    <xf numFmtId="10" fontId="0" fillId="5" borderId="0" xfId="25" applyNumberFormat="1" applyFont="1" applyFill="1" applyBorder="1" applyAlignment="1">
      <alignment horizontal="center" wrapText="1"/>
    </xf>
    <xf numFmtId="0" fontId="13" fillId="0" borderId="0" xfId="0" applyFont="1"/>
    <xf numFmtId="0" fontId="14" fillId="0" borderId="0" xfId="0" applyFont="1"/>
    <xf numFmtId="0" fontId="4" fillId="9" borderId="10" xfId="0" applyNumberFormat="1" applyFont="1" applyFill="1" applyBorder="1" applyAlignment="1">
      <alignment horizontal="center"/>
    </xf>
    <xf numFmtId="0" fontId="4" fillId="0" borderId="8" xfId="0" applyNumberFormat="1" applyFont="1" applyFill="1" applyBorder="1" applyAlignment="1">
      <alignment horizontal="center"/>
    </xf>
    <xf numFmtId="164" fontId="4" fillId="0" borderId="0" xfId="24" applyFont="1" applyFill="1" applyBorder="1" applyAlignment="1">
      <alignment horizontal="center"/>
    </xf>
    <xf numFmtId="0" fontId="4" fillId="9" borderId="0" xfId="0" applyFont="1" applyFill="1" applyBorder="1"/>
    <xf numFmtId="0" fontId="4" fillId="9" borderId="11" xfId="0" applyFont="1" applyFill="1" applyBorder="1"/>
    <xf numFmtId="165" fontId="4" fillId="0" borderId="0" xfId="24" applyNumberFormat="1" applyFont="1" applyBorder="1" applyAlignment="1">
      <alignment horizontal="center"/>
    </xf>
    <xf numFmtId="165" fontId="4" fillId="0" borderId="10" xfId="24" applyNumberFormat="1" applyFont="1" applyBorder="1" applyAlignment="1">
      <alignment horizontal="center"/>
    </xf>
    <xf numFmtId="0" fontId="0" fillId="5" borderId="8" xfId="0" applyFill="1" applyBorder="1" applyAlignment="1">
      <alignment horizontal="center" vertical="center"/>
    </xf>
    <xf numFmtId="0" fontId="0" fillId="5" borderId="0" xfId="0" applyFill="1" applyBorder="1" applyAlignment="1">
      <alignment horizontal="center"/>
    </xf>
    <xf numFmtId="0" fontId="4" fillId="0" borderId="0" xfId="0" applyFont="1"/>
    <xf numFmtId="0" fontId="4" fillId="0" borderId="0" xfId="0" applyFont="1" applyBorder="1"/>
    <xf numFmtId="0" fontId="5" fillId="8" borderId="0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4" fillId="0" borderId="11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0" fillId="0" borderId="1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5" fillId="6" borderId="37" xfId="0" applyFont="1" applyFill="1" applyBorder="1" applyAlignment="1">
      <alignment horizontal="center" vertical="center"/>
    </xf>
    <xf numFmtId="0" fontId="5" fillId="3" borderId="38" xfId="0" applyFont="1" applyFill="1" applyBorder="1" applyAlignment="1">
      <alignment horizontal="center" vertical="center"/>
    </xf>
    <xf numFmtId="0" fontId="5" fillId="8" borderId="39" xfId="0" applyFont="1" applyFill="1" applyBorder="1" applyAlignment="1">
      <alignment horizontal="center" vertical="center"/>
    </xf>
    <xf numFmtId="0" fontId="4" fillId="4" borderId="40" xfId="0" applyFont="1" applyFill="1" applyBorder="1" applyAlignment="1">
      <alignment horizontal="center"/>
    </xf>
    <xf numFmtId="0" fontId="0" fillId="9" borderId="40" xfId="0" applyFill="1" applyBorder="1" applyAlignment="1">
      <alignment horizontal="center" vertical="center"/>
    </xf>
    <xf numFmtId="0" fontId="4" fillId="0" borderId="39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0" fontId="0" fillId="9" borderId="39" xfId="0" applyFill="1" applyBorder="1" applyAlignment="1">
      <alignment horizontal="center"/>
    </xf>
    <xf numFmtId="0" fontId="4" fillId="9" borderId="39" xfId="0" applyNumberFormat="1" applyFont="1" applyFill="1" applyBorder="1" applyAlignment="1">
      <alignment horizontal="center"/>
    </xf>
    <xf numFmtId="0" fontId="0" fillId="0" borderId="40" xfId="0" applyFill="1" applyBorder="1" applyAlignment="1">
      <alignment horizontal="center" vertical="center"/>
    </xf>
    <xf numFmtId="0" fontId="0" fillId="9" borderId="39" xfId="0" applyFill="1" applyBorder="1" applyAlignment="1">
      <alignment horizontal="center" vertical="center"/>
    </xf>
    <xf numFmtId="0" fontId="0" fillId="5" borderId="37" xfId="0" applyFill="1" applyBorder="1" applyAlignment="1">
      <alignment horizontal="center" vertical="center"/>
    </xf>
    <xf numFmtId="0" fontId="0" fillId="5" borderId="39" xfId="0" applyFill="1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5" borderId="39" xfId="0" applyFill="1" applyBorder="1" applyAlignment="1">
      <alignment horizontal="center"/>
    </xf>
    <xf numFmtId="0" fontId="0" fillId="5" borderId="40" xfId="0" applyFill="1" applyBorder="1" applyAlignment="1">
      <alignment horizontal="center"/>
    </xf>
    <xf numFmtId="0" fontId="6" fillId="2" borderId="36" xfId="0" applyFont="1" applyFill="1" applyBorder="1" applyAlignment="1">
      <alignment horizontal="center" textRotation="90"/>
    </xf>
    <xf numFmtId="0" fontId="8" fillId="2" borderId="13" xfId="0" applyFont="1" applyFill="1" applyBorder="1" applyAlignment="1">
      <alignment textRotation="90"/>
    </xf>
    <xf numFmtId="0" fontId="6" fillId="2" borderId="14" xfId="0" applyFont="1" applyFill="1" applyBorder="1" applyAlignment="1">
      <alignment horizontal="center" textRotation="90"/>
    </xf>
    <xf numFmtId="0" fontId="6" fillId="2" borderId="12" xfId="0" applyFont="1" applyFill="1" applyBorder="1" applyAlignment="1">
      <alignment textRotation="90"/>
    </xf>
    <xf numFmtId="0" fontId="6" fillId="2" borderId="13" xfId="0" applyFont="1" applyFill="1" applyBorder="1" applyAlignment="1">
      <alignment textRotation="90"/>
    </xf>
    <xf numFmtId="0" fontId="6" fillId="2" borderId="14" xfId="0" applyFont="1" applyFill="1" applyBorder="1" applyAlignment="1">
      <alignment textRotation="90"/>
    </xf>
    <xf numFmtId="0" fontId="6" fillId="2" borderId="13" xfId="0" applyFont="1" applyFill="1" applyBorder="1" applyAlignment="1">
      <alignment horizontal="center" textRotation="90"/>
    </xf>
    <xf numFmtId="0" fontId="6" fillId="7" borderId="14" xfId="0" applyFont="1" applyFill="1" applyBorder="1" applyAlignment="1">
      <alignment textRotation="90"/>
    </xf>
    <xf numFmtId="0" fontId="6" fillId="2" borderId="36" xfId="0" applyFont="1" applyFill="1" applyBorder="1" applyAlignment="1">
      <alignment textRotation="90"/>
    </xf>
    <xf numFmtId="0" fontId="4" fillId="0" borderId="0" xfId="0" applyFont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39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0" xfId="0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0" fillId="9" borderId="7" xfId="0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4" fillId="9" borderId="0" xfId="0" applyFont="1" applyFill="1" applyBorder="1" applyAlignment="1">
      <alignment horizontal="center"/>
    </xf>
    <xf numFmtId="0" fontId="4" fillId="4" borderId="39" xfId="0" applyFont="1" applyFill="1" applyBorder="1" applyAlignment="1">
      <alignment horizontal="center"/>
    </xf>
    <xf numFmtId="0" fontId="4" fillId="0" borderId="38" xfId="0" applyFont="1" applyFill="1" applyBorder="1" applyAlignment="1">
      <alignment horizontal="center"/>
    </xf>
    <xf numFmtId="0" fontId="4" fillId="0" borderId="37" xfId="0" applyNumberFormat="1" applyFont="1" applyFill="1" applyBorder="1" applyAlignment="1">
      <alignment horizontal="center"/>
    </xf>
    <xf numFmtId="0" fontId="4" fillId="0" borderId="39" xfId="0" applyNumberFormat="1" applyFont="1" applyFill="1" applyBorder="1" applyAlignment="1">
      <alignment horizontal="center"/>
    </xf>
    <xf numFmtId="0" fontId="4" fillId="0" borderId="40" xfId="0" applyFont="1" applyFill="1" applyBorder="1" applyAlignment="1">
      <alignment horizontal="center"/>
    </xf>
    <xf numFmtId="0" fontId="4" fillId="0" borderId="39" xfId="0" applyFont="1" applyFill="1" applyBorder="1" applyAlignment="1">
      <alignment horizontal="center"/>
    </xf>
    <xf numFmtId="0" fontId="4" fillId="0" borderId="37" xfId="0" applyFont="1" applyFill="1" applyBorder="1" applyAlignment="1">
      <alignment horizontal="center"/>
    </xf>
    <xf numFmtId="0" fontId="4" fillId="9" borderId="40" xfId="0" applyFont="1" applyFill="1" applyBorder="1" applyAlignment="1">
      <alignment horizontal="center"/>
    </xf>
    <xf numFmtId="0" fontId="0" fillId="5" borderId="37" xfId="0" applyFill="1" applyBorder="1" applyAlignment="1">
      <alignment horizontal="center"/>
    </xf>
    <xf numFmtId="0" fontId="4" fillId="0" borderId="40" xfId="0" applyFont="1" applyFill="1" applyBorder="1"/>
    <xf numFmtId="165" fontId="4" fillId="0" borderId="39" xfId="24" applyNumberFormat="1" applyFont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0" xfId="0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/>
    </xf>
    <xf numFmtId="0" fontId="0" fillId="9" borderId="0" xfId="0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8" xfId="0" applyFill="1" applyBorder="1" applyAlignment="1">
      <alignment horizontal="center"/>
    </xf>
    <xf numFmtId="0" fontId="5" fillId="8" borderId="10" xfId="0" applyFont="1" applyFill="1" applyBorder="1" applyAlignment="1">
      <alignment horizontal="center" vertical="center"/>
    </xf>
    <xf numFmtId="0" fontId="0" fillId="9" borderId="10" xfId="0" applyFill="1" applyBorder="1" applyAlignment="1">
      <alignment horizontal="center"/>
    </xf>
    <xf numFmtId="0" fontId="0" fillId="9" borderId="10" xfId="0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/>
    </xf>
    <xf numFmtId="0" fontId="4" fillId="5" borderId="0" xfId="0" applyNumberFormat="1" applyFont="1" applyFill="1" applyBorder="1" applyAlignment="1">
      <alignment horizontal="center"/>
    </xf>
    <xf numFmtId="0" fontId="4" fillId="5" borderId="10" xfId="0" applyNumberFormat="1" applyFont="1" applyFill="1" applyBorder="1" applyAlignment="1">
      <alignment horizontal="center"/>
    </xf>
    <xf numFmtId="0" fontId="4" fillId="5" borderId="39" xfId="0" applyNumberFormat="1" applyFont="1" applyFill="1" applyBorder="1" applyAlignment="1">
      <alignment horizontal="center"/>
    </xf>
    <xf numFmtId="0" fontId="4" fillId="5" borderId="39" xfId="0" applyFont="1" applyFill="1" applyBorder="1" applyAlignment="1">
      <alignment horizontal="center"/>
    </xf>
    <xf numFmtId="0" fontId="0" fillId="5" borderId="40" xfId="0" applyFill="1" applyBorder="1" applyAlignment="1">
      <alignment horizontal="center" vertical="center"/>
    </xf>
    <xf numFmtId="164" fontId="6" fillId="2" borderId="10" xfId="24" applyFont="1" applyFill="1" applyBorder="1" applyAlignment="1">
      <alignment textRotation="90"/>
    </xf>
    <xf numFmtId="164" fontId="4" fillId="0" borderId="0" xfId="24" applyFont="1" applyFill="1" applyAlignment="1">
      <alignment horizontal="left"/>
    </xf>
    <xf numFmtId="0" fontId="0" fillId="0" borderId="39" xfId="0" applyFill="1" applyBorder="1" applyAlignment="1">
      <alignment horizontal="center" vertical="center"/>
    </xf>
    <xf numFmtId="0" fontId="4" fillId="9" borderId="39" xfId="0" applyFont="1" applyFill="1" applyBorder="1" applyAlignment="1">
      <alignment horizontal="center"/>
    </xf>
    <xf numFmtId="0" fontId="0" fillId="9" borderId="1" xfId="0" applyFill="1" applyBorder="1" applyAlignment="1">
      <alignment horizontal="center" vertical="center"/>
    </xf>
    <xf numFmtId="165" fontId="4" fillId="9" borderId="10" xfId="24" applyNumberFormat="1" applyFont="1" applyFill="1" applyBorder="1" applyAlignment="1">
      <alignment horizontal="center"/>
    </xf>
    <xf numFmtId="0" fontId="4" fillId="9" borderId="3" xfId="0" applyFont="1" applyFill="1" applyBorder="1" applyAlignment="1">
      <alignment horizontal="center"/>
    </xf>
    <xf numFmtId="0" fontId="4" fillId="9" borderId="37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165" fontId="4" fillId="9" borderId="39" xfId="24" applyNumberFormat="1" applyFont="1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4" fillId="0" borderId="39" xfId="0" applyFont="1" applyFill="1" applyBorder="1" applyAlignment="1">
      <alignment horizontal="center" vertical="center"/>
    </xf>
    <xf numFmtId="0" fontId="4" fillId="0" borderId="40" xfId="0" applyFont="1" applyBorder="1"/>
    <xf numFmtId="0" fontId="4" fillId="0" borderId="4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0" fontId="4" fillId="0" borderId="7" xfId="0" applyFont="1" applyBorder="1"/>
    <xf numFmtId="166" fontId="11" fillId="11" borderId="15" xfId="25" applyNumberFormat="1" applyFont="1" applyFill="1" applyBorder="1" applyAlignment="1">
      <alignment horizontal="center"/>
    </xf>
    <xf numFmtId="166" fontId="0" fillId="5" borderId="15" xfId="25" applyNumberFormat="1" applyFont="1" applyFill="1" applyBorder="1" applyAlignment="1">
      <alignment horizontal="center"/>
    </xf>
    <xf numFmtId="166" fontId="9" fillId="0" borderId="0" xfId="0" applyNumberFormat="1" applyFont="1" applyAlignment="1">
      <alignment horizontal="center"/>
    </xf>
    <xf numFmtId="166" fontId="0" fillId="12" borderId="15" xfId="25" applyNumberFormat="1" applyFont="1" applyFill="1" applyBorder="1" applyAlignment="1">
      <alignment horizontal="center"/>
    </xf>
    <xf numFmtId="166" fontId="0" fillId="12" borderId="0" xfId="0" applyNumberFormat="1" applyFill="1"/>
    <xf numFmtId="0" fontId="4" fillId="0" borderId="0" xfId="0" applyFont="1" applyFill="1" applyAlignment="1">
      <alignment horizontal="center" vertical="center"/>
    </xf>
    <xf numFmtId="0" fontId="6" fillId="2" borderId="12" xfId="0" applyFont="1" applyFill="1" applyBorder="1" applyAlignment="1">
      <alignment horizontal="center" textRotation="90"/>
    </xf>
    <xf numFmtId="0" fontId="6" fillId="68" borderId="13" xfId="0" applyFont="1" applyFill="1" applyBorder="1" applyAlignment="1">
      <alignment horizontal="center" textRotation="90"/>
    </xf>
    <xf numFmtId="0" fontId="0" fillId="0" borderId="1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6" fillId="69" borderId="12" xfId="0" applyFont="1" applyFill="1" applyBorder="1" applyAlignment="1">
      <alignment horizontal="center" textRotation="90"/>
    </xf>
    <xf numFmtId="0" fontId="6" fillId="12" borderId="13" xfId="0" applyFont="1" applyFill="1" applyBorder="1" applyAlignment="1">
      <alignment horizontal="center" textRotation="90"/>
    </xf>
    <xf numFmtId="0" fontId="6" fillId="12" borderId="14" xfId="0" applyFont="1" applyFill="1" applyBorder="1" applyAlignment="1">
      <alignment horizontal="center" textRotation="90"/>
    </xf>
    <xf numFmtId="164" fontId="0" fillId="0" borderId="10" xfId="24" applyFont="1" applyFill="1" applyBorder="1" applyAlignment="1">
      <alignment horizontal="center"/>
    </xf>
    <xf numFmtId="2" fontId="0" fillId="0" borderId="10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166" fontId="0" fillId="0" borderId="1" xfId="25" applyNumberFormat="1" applyFont="1" applyBorder="1" applyAlignment="1">
      <alignment horizontal="center"/>
    </xf>
    <xf numFmtId="166" fontId="0" fillId="0" borderId="10" xfId="25" applyNumberFormat="1" applyFont="1" applyBorder="1" applyAlignment="1">
      <alignment horizontal="center"/>
    </xf>
    <xf numFmtId="10" fontId="0" fillId="0" borderId="10" xfId="25" applyNumberFormat="1" applyFont="1" applyBorder="1" applyAlignment="1">
      <alignment horizontal="center"/>
    </xf>
    <xf numFmtId="10" fontId="0" fillId="0" borderId="7" xfId="25" applyNumberFormat="1" applyFont="1" applyBorder="1" applyAlignment="1">
      <alignment horizontal="center"/>
    </xf>
    <xf numFmtId="166" fontId="0" fillId="0" borderId="3" xfId="25" applyNumberFormat="1" applyFont="1" applyBorder="1" applyAlignment="1">
      <alignment horizontal="center"/>
    </xf>
    <xf numFmtId="166" fontId="0" fillId="0" borderId="0" xfId="25" applyNumberFormat="1" applyFont="1" applyBorder="1" applyAlignment="1">
      <alignment horizontal="center"/>
    </xf>
    <xf numFmtId="10" fontId="0" fillId="0" borderId="0" xfId="25" applyNumberFormat="1" applyFont="1" applyBorder="1" applyAlignment="1">
      <alignment horizontal="center"/>
    </xf>
    <xf numFmtId="10" fontId="0" fillId="0" borderId="8" xfId="25" applyNumberFormat="1" applyFont="1" applyBorder="1" applyAlignment="1">
      <alignment horizontal="center"/>
    </xf>
    <xf numFmtId="166" fontId="0" fillId="0" borderId="37" xfId="25" applyNumberFormat="1" applyFont="1" applyBorder="1" applyAlignment="1">
      <alignment horizontal="center"/>
    </xf>
    <xf numFmtId="166" fontId="0" fillId="0" borderId="39" xfId="25" applyNumberFormat="1" applyFont="1" applyBorder="1" applyAlignment="1">
      <alignment horizontal="center"/>
    </xf>
    <xf numFmtId="10" fontId="0" fillId="0" borderId="39" xfId="25" applyNumberFormat="1" applyFont="1" applyBorder="1" applyAlignment="1">
      <alignment horizontal="center"/>
    </xf>
    <xf numFmtId="10" fontId="0" fillId="0" borderId="40" xfId="25" applyNumberFormat="1" applyFont="1" applyBorder="1" applyAlignment="1">
      <alignment horizontal="center"/>
    </xf>
    <xf numFmtId="166" fontId="0" fillId="0" borderId="7" xfId="25" applyNumberFormat="1" applyFont="1" applyBorder="1" applyAlignment="1">
      <alignment horizontal="center"/>
    </xf>
    <xf numFmtId="166" fontId="0" fillId="0" borderId="8" xfId="25" applyNumberFormat="1" applyFont="1" applyBorder="1" applyAlignment="1">
      <alignment horizontal="center"/>
    </xf>
    <xf numFmtId="166" fontId="0" fillId="0" borderId="40" xfId="25" applyNumberFormat="1" applyFont="1" applyBorder="1" applyAlignment="1">
      <alignment horizontal="center"/>
    </xf>
    <xf numFmtId="10" fontId="0" fillId="0" borderId="1" xfId="25" applyNumberFormat="1" applyFont="1" applyBorder="1" applyAlignment="1">
      <alignment horizontal="center"/>
    </xf>
    <xf numFmtId="10" fontId="0" fillId="0" borderId="3" xfId="25" applyNumberFormat="1" applyFont="1" applyBorder="1" applyAlignment="1">
      <alignment horizontal="center"/>
    </xf>
    <xf numFmtId="10" fontId="0" fillId="0" borderId="37" xfId="25" applyNumberFormat="1" applyFont="1" applyBorder="1" applyAlignment="1">
      <alignment horizontal="center"/>
    </xf>
    <xf numFmtId="166" fontId="0" fillId="0" borderId="2" xfId="25" applyNumberFormat="1" applyFont="1" applyBorder="1" applyAlignment="1">
      <alignment horizontal="center"/>
    </xf>
    <xf numFmtId="166" fontId="0" fillId="0" borderId="4" xfId="25" applyNumberFormat="1" applyFont="1" applyBorder="1" applyAlignment="1">
      <alignment horizontal="center"/>
    </xf>
    <xf numFmtId="166" fontId="0" fillId="0" borderId="38" xfId="25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43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7" fillId="70" borderId="44" xfId="0" applyFont="1" applyFill="1" applyBorder="1"/>
    <xf numFmtId="0" fontId="0" fillId="0" borderId="45" xfId="0" applyBorder="1" applyAlignment="1">
      <alignment horizontal="center"/>
    </xf>
    <xf numFmtId="0" fontId="0" fillId="0" borderId="44" xfId="0" applyBorder="1" applyAlignment="1">
      <alignment horizontal="center"/>
    </xf>
    <xf numFmtId="1" fontId="0" fillId="0" borderId="44" xfId="0" applyNumberFormat="1" applyBorder="1" applyAlignment="1">
      <alignment horizontal="center"/>
    </xf>
    <xf numFmtId="1" fontId="0" fillId="0" borderId="45" xfId="0" applyNumberFormat="1" applyBorder="1" applyAlignment="1">
      <alignment horizontal="center"/>
    </xf>
    <xf numFmtId="0" fontId="27" fillId="71" borderId="46" xfId="0" applyFont="1" applyFill="1" applyBorder="1"/>
    <xf numFmtId="0" fontId="0" fillId="0" borderId="47" xfId="0" applyBorder="1" applyAlignment="1">
      <alignment horizontal="center"/>
    </xf>
    <xf numFmtId="0" fontId="0" fillId="0" borderId="46" xfId="0" applyBorder="1" applyAlignment="1">
      <alignment horizontal="center"/>
    </xf>
    <xf numFmtId="1" fontId="0" fillId="0" borderId="46" xfId="0" applyNumberFormat="1" applyBorder="1" applyAlignment="1">
      <alignment horizontal="center"/>
    </xf>
    <xf numFmtId="1" fontId="0" fillId="0" borderId="47" xfId="0" applyNumberFormat="1" applyBorder="1" applyAlignment="1">
      <alignment horizontal="center"/>
    </xf>
    <xf numFmtId="0" fontId="27" fillId="8" borderId="46" xfId="0" applyFont="1" applyFill="1" applyBorder="1"/>
    <xf numFmtId="0" fontId="27" fillId="72" borderId="48" xfId="0" applyFont="1" applyFill="1" applyBorder="1"/>
    <xf numFmtId="0" fontId="0" fillId="0" borderId="49" xfId="0" applyBorder="1" applyAlignment="1">
      <alignment horizontal="center"/>
    </xf>
    <xf numFmtId="0" fontId="0" fillId="0" borderId="48" xfId="0" applyBorder="1" applyAlignment="1">
      <alignment horizontal="center"/>
    </xf>
    <xf numFmtId="1" fontId="0" fillId="0" borderId="48" xfId="0" applyNumberFormat="1" applyBorder="1" applyAlignment="1">
      <alignment horizontal="center"/>
    </xf>
    <xf numFmtId="1" fontId="0" fillId="0" borderId="49" xfId="0" applyNumberFormat="1" applyBorder="1" applyAlignment="1">
      <alignment horizontal="center"/>
    </xf>
    <xf numFmtId="0" fontId="58" fillId="0" borderId="0" xfId="0" applyFont="1"/>
    <xf numFmtId="164" fontId="0" fillId="0" borderId="0" xfId="24" applyFont="1" applyFill="1" applyBorder="1" applyAlignment="1">
      <alignment horizontal="center"/>
    </xf>
    <xf numFmtId="164" fontId="4" fillId="0" borderId="10" xfId="24" applyFont="1" applyFill="1" applyBorder="1" applyAlignment="1">
      <alignment horizontal="center"/>
    </xf>
    <xf numFmtId="165" fontId="0" fillId="0" borderId="10" xfId="24" applyNumberFormat="1" applyFont="1" applyBorder="1"/>
    <xf numFmtId="3" fontId="4" fillId="0" borderId="0" xfId="0" applyNumberFormat="1" applyFont="1" applyBorder="1" applyAlignment="1">
      <alignment horizontal="center"/>
    </xf>
    <xf numFmtId="165" fontId="0" fillId="0" borderId="0" xfId="24" applyNumberFormat="1" applyFont="1" applyBorder="1"/>
    <xf numFmtId="164" fontId="4" fillId="0" borderId="0" xfId="24" applyNumberFormat="1" applyFont="1" applyBorder="1" applyAlignment="1">
      <alignment horizontal="center"/>
    </xf>
    <xf numFmtId="164" fontId="4" fillId="0" borderId="0" xfId="24" applyNumberFormat="1" applyFont="1" applyBorder="1"/>
    <xf numFmtId="164" fontId="4" fillId="0" borderId="39" xfId="24" applyNumberFormat="1" applyFont="1" applyBorder="1" applyAlignment="1">
      <alignment horizontal="center"/>
    </xf>
    <xf numFmtId="164" fontId="4" fillId="0" borderId="39" xfId="24" applyFont="1" applyFill="1" applyBorder="1" applyAlignment="1">
      <alignment horizontal="center" vertical="center"/>
    </xf>
    <xf numFmtId="164" fontId="4" fillId="0" borderId="0" xfId="24" applyFont="1" applyFill="1"/>
    <xf numFmtId="167" fontId="4" fillId="0" borderId="0" xfId="24" applyNumberFormat="1" applyFont="1" applyBorder="1"/>
    <xf numFmtId="2" fontId="4" fillId="0" borderId="0" xfId="0" applyNumberFormat="1" applyFont="1" applyFill="1" applyBorder="1" applyAlignment="1">
      <alignment horizontal="center"/>
    </xf>
    <xf numFmtId="0" fontId="0" fillId="5" borderId="0" xfId="0" applyNumberFormat="1" applyFill="1" applyBorder="1" applyAlignment="1">
      <alignment horizontal="center" vertical="center"/>
    </xf>
    <xf numFmtId="1" fontId="0" fillId="0" borderId="10" xfId="0" applyNumberFormat="1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1" fontId="4" fillId="0" borderId="0" xfId="0" applyNumberFormat="1" applyFont="1" applyFill="1" applyBorder="1" applyAlignment="1">
      <alignment horizontal="center"/>
    </xf>
    <xf numFmtId="1" fontId="4" fillId="0" borderId="39" xfId="0" applyNumberFormat="1" applyFont="1" applyFill="1" applyBorder="1" applyAlignment="1">
      <alignment horizontal="center"/>
    </xf>
    <xf numFmtId="167" fontId="6" fillId="2" borderId="10" xfId="24" applyNumberFormat="1" applyFont="1" applyFill="1" applyBorder="1" applyAlignment="1">
      <alignment textRotation="90"/>
    </xf>
    <xf numFmtId="167" fontId="0" fillId="0" borderId="1" xfId="24" applyNumberFormat="1" applyFont="1" applyFill="1" applyBorder="1" applyAlignment="1">
      <alignment horizontal="center" vertical="center"/>
    </xf>
    <xf numFmtId="167" fontId="0" fillId="0" borderId="3" xfId="24" applyNumberFormat="1" applyFont="1" applyFill="1" applyBorder="1" applyAlignment="1">
      <alignment horizontal="center" vertical="center"/>
    </xf>
    <xf numFmtId="167" fontId="4" fillId="0" borderId="3" xfId="24" applyNumberFormat="1" applyFont="1" applyFill="1" applyBorder="1" applyAlignment="1">
      <alignment horizontal="center"/>
    </xf>
    <xf numFmtId="167" fontId="4" fillId="0" borderId="3" xfId="24" applyNumberFormat="1" applyFont="1" applyFill="1" applyBorder="1" applyAlignment="1">
      <alignment horizontal="center" vertical="center"/>
    </xf>
    <xf numFmtId="167" fontId="4" fillId="0" borderId="37" xfId="24" applyNumberFormat="1" applyFont="1" applyFill="1" applyBorder="1" applyAlignment="1">
      <alignment horizontal="center"/>
    </xf>
    <xf numFmtId="167" fontId="4" fillId="0" borderId="0" xfId="24" applyNumberFormat="1" applyFont="1" applyFill="1"/>
    <xf numFmtId="0" fontId="4" fillId="0" borderId="37" xfId="0" applyNumberFormat="1" applyFont="1" applyFill="1" applyBorder="1" applyAlignment="1" applyProtection="1">
      <alignment horizontal="center"/>
    </xf>
    <xf numFmtId="0" fontId="4" fillId="0" borderId="39" xfId="0" applyNumberFormat="1" applyFont="1" applyFill="1" applyBorder="1" applyAlignment="1" applyProtection="1">
      <alignment horizontal="center"/>
    </xf>
    <xf numFmtId="0" fontId="0" fillId="9" borderId="39" xfId="0" applyFill="1" applyBorder="1" applyAlignment="1" applyProtection="1">
      <alignment horizontal="center" vertical="center"/>
    </xf>
    <xf numFmtId="0" fontId="0" fillId="9" borderId="39" xfId="0" applyFill="1" applyBorder="1" applyAlignment="1" applyProtection="1">
      <alignment horizontal="center"/>
    </xf>
    <xf numFmtId="0" fontId="0" fillId="0" borderId="40" xfId="0" applyFill="1" applyBorder="1" applyAlignment="1" applyProtection="1">
      <alignment horizontal="center" vertical="center"/>
    </xf>
    <xf numFmtId="0" fontId="4" fillId="0" borderId="39" xfId="0" applyFont="1" applyFill="1" applyBorder="1" applyAlignment="1" applyProtection="1">
      <alignment horizontal="center"/>
    </xf>
    <xf numFmtId="0" fontId="4" fillId="0" borderId="40" xfId="0" applyFont="1" applyFill="1" applyBorder="1" applyAlignment="1" applyProtection="1">
      <alignment horizontal="center"/>
    </xf>
    <xf numFmtId="0" fontId="0" fillId="0" borderId="39" xfId="0" applyFill="1" applyBorder="1" applyAlignment="1" applyProtection="1">
      <alignment horizontal="center"/>
    </xf>
    <xf numFmtId="0" fontId="4" fillId="0" borderId="37" xfId="0" applyFont="1" applyFill="1" applyBorder="1" applyAlignment="1" applyProtection="1">
      <alignment horizontal="center"/>
    </xf>
    <xf numFmtId="0" fontId="4" fillId="5" borderId="39" xfId="0" applyNumberFormat="1" applyFont="1" applyFill="1" applyBorder="1" applyAlignment="1" applyProtection="1">
      <alignment horizontal="center"/>
    </xf>
    <xf numFmtId="0" fontId="4" fillId="5" borderId="39" xfId="0" applyFont="1" applyFill="1" applyBorder="1" applyAlignment="1" applyProtection="1">
      <alignment horizontal="center"/>
    </xf>
    <xf numFmtId="0" fontId="0" fillId="5" borderId="39" xfId="0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/>
    </xf>
    <xf numFmtId="0" fontId="4" fillId="0" borderId="10" xfId="0" applyNumberFormat="1" applyFont="1" applyFill="1" applyBorder="1" applyAlignment="1" applyProtection="1">
      <alignment horizontal="center"/>
    </xf>
    <xf numFmtId="0" fontId="0" fillId="9" borderId="10" xfId="0" applyFill="1" applyBorder="1" applyAlignment="1" applyProtection="1">
      <alignment horizontal="center" vertical="center"/>
    </xf>
    <xf numFmtId="0" fontId="0" fillId="9" borderId="10" xfId="0" applyFill="1" applyBorder="1" applyAlignment="1" applyProtection="1">
      <alignment horizontal="center"/>
    </xf>
    <xf numFmtId="0" fontId="0" fillId="0" borderId="7" xfId="0" applyFill="1" applyBorder="1" applyAlignment="1" applyProtection="1">
      <alignment horizontal="center" vertical="center"/>
    </xf>
    <xf numFmtId="0" fontId="4" fillId="0" borderId="10" xfId="0" applyFont="1" applyFill="1" applyBorder="1" applyAlignment="1" applyProtection="1">
      <alignment horizontal="center"/>
    </xf>
    <xf numFmtId="0" fontId="4" fillId="0" borderId="7" xfId="0" applyFont="1" applyFill="1" applyBorder="1" applyAlignment="1" applyProtection="1">
      <alignment horizontal="center"/>
    </xf>
    <xf numFmtId="0" fontId="0" fillId="0" borderId="10" xfId="0" applyFill="1" applyBorder="1" applyAlignment="1" applyProtection="1">
      <alignment horizontal="center"/>
    </xf>
    <xf numFmtId="0" fontId="4" fillId="0" borderId="1" xfId="0" applyFont="1" applyFill="1" applyBorder="1" applyAlignment="1" applyProtection="1">
      <alignment horizontal="center"/>
    </xf>
    <xf numFmtId="0" fontId="4" fillId="5" borderId="10" xfId="0" applyNumberFormat="1" applyFont="1" applyFill="1" applyBorder="1" applyAlignment="1" applyProtection="1">
      <alignment horizontal="center"/>
    </xf>
    <xf numFmtId="0" fontId="4" fillId="5" borderId="10" xfId="0" applyFont="1" applyFill="1" applyBorder="1" applyAlignment="1" applyProtection="1">
      <alignment horizontal="center"/>
    </xf>
    <xf numFmtId="0" fontId="0" fillId="5" borderId="10" xfId="0" applyFill="1" applyBorder="1" applyAlignment="1" applyProtection="1">
      <alignment horizontal="center" vertical="center"/>
    </xf>
    <xf numFmtId="0" fontId="4" fillId="0" borderId="3" xfId="0" applyNumberFormat="1" applyFont="1" applyFill="1" applyBorder="1" applyAlignment="1" applyProtection="1">
      <alignment horizontal="center"/>
    </xf>
    <xf numFmtId="0" fontId="4" fillId="0" borderId="0" xfId="0" applyNumberFormat="1" applyFont="1" applyFill="1" applyBorder="1" applyAlignment="1" applyProtection="1">
      <alignment horizontal="center"/>
    </xf>
    <xf numFmtId="0" fontId="0" fillId="9" borderId="0" xfId="0" applyFill="1" applyBorder="1" applyAlignment="1" applyProtection="1">
      <alignment horizontal="center" vertical="center"/>
    </xf>
    <xf numFmtId="0" fontId="0" fillId="9" borderId="0" xfId="0" applyFill="1" applyBorder="1" applyAlignment="1" applyProtection="1">
      <alignment horizontal="center"/>
    </xf>
    <xf numFmtId="0" fontId="0" fillId="0" borderId="8" xfId="0" applyFill="1" applyBorder="1" applyAlignment="1" applyProtection="1">
      <alignment horizontal="center" vertical="center"/>
    </xf>
    <xf numFmtId="0" fontId="4" fillId="0" borderId="0" xfId="0" applyFont="1" applyFill="1" applyBorder="1" applyAlignment="1" applyProtection="1">
      <alignment horizontal="center"/>
    </xf>
    <xf numFmtId="0" fontId="4" fillId="0" borderId="8" xfId="0" applyFon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4" fillId="0" borderId="3" xfId="0" applyFont="1" applyFill="1" applyBorder="1" applyAlignment="1" applyProtection="1">
      <alignment horizontal="center"/>
    </xf>
    <xf numFmtId="0" fontId="4" fillId="5" borderId="0" xfId="0" applyNumberFormat="1" applyFont="1" applyFill="1" applyBorder="1" applyAlignment="1" applyProtection="1">
      <alignment horizontal="center"/>
    </xf>
    <xf numFmtId="0" fontId="4" fillId="5" borderId="0" xfId="0" applyFont="1" applyFill="1" applyBorder="1" applyAlignment="1" applyProtection="1">
      <alignment horizontal="center"/>
    </xf>
    <xf numFmtId="0" fontId="0" fillId="5" borderId="0" xfId="0" applyFill="1" applyBorder="1" applyAlignment="1" applyProtection="1">
      <alignment horizontal="center" vertical="center"/>
    </xf>
    <xf numFmtId="0" fontId="4" fillId="0" borderId="0" xfId="0" applyNumberFormat="1" applyFont="1" applyBorder="1" applyAlignment="1">
      <alignment horizontal="center"/>
    </xf>
    <xf numFmtId="167" fontId="4" fillId="0" borderId="10" xfId="24" applyNumberFormat="1" applyFont="1" applyBorder="1"/>
    <xf numFmtId="2" fontId="0" fillId="0" borderId="0" xfId="0" applyNumberFormat="1" applyFill="1" applyBorder="1" applyAlignment="1">
      <alignment horizontal="center"/>
    </xf>
    <xf numFmtId="0" fontId="0" fillId="5" borderId="0" xfId="0" applyNumberFormat="1" applyFill="1" applyBorder="1" applyAlignment="1">
      <alignment horizontal="center"/>
    </xf>
    <xf numFmtId="10" fontId="10" fillId="0" borderId="15" xfId="25" applyNumberFormat="1" applyFont="1" applyFill="1" applyBorder="1" applyAlignment="1">
      <alignment horizontal="center"/>
    </xf>
    <xf numFmtId="2" fontId="10" fillId="0" borderId="15" xfId="25" applyNumberFormat="1" applyFont="1" applyFill="1" applyBorder="1" applyAlignment="1">
      <alignment horizontal="center"/>
    </xf>
    <xf numFmtId="0" fontId="4" fillId="0" borderId="10" xfId="0" applyNumberFormat="1" applyFont="1" applyBorder="1" applyAlignment="1">
      <alignment horizontal="center"/>
    </xf>
    <xf numFmtId="1" fontId="0" fillId="0" borderId="3" xfId="0" applyNumberFormat="1" applyFill="1" applyBorder="1" applyAlignment="1">
      <alignment horizontal="center" vertical="center"/>
    </xf>
    <xf numFmtId="164" fontId="4" fillId="0" borderId="39" xfId="24" applyFont="1" applyFill="1" applyBorder="1" applyAlignment="1">
      <alignment horizontal="center"/>
    </xf>
    <xf numFmtId="164" fontId="6" fillId="2" borderId="13" xfId="24" applyFont="1" applyFill="1" applyBorder="1" applyAlignment="1">
      <alignment horizontal="center" textRotation="90"/>
    </xf>
    <xf numFmtId="164" fontId="0" fillId="0" borderId="10" xfId="24" applyFont="1" applyBorder="1"/>
    <xf numFmtId="164" fontId="0" fillId="0" borderId="0" xfId="24" applyFont="1" applyBorder="1"/>
    <xf numFmtId="164" fontId="0" fillId="0" borderId="39" xfId="24" applyFont="1" applyBorder="1"/>
    <xf numFmtId="164" fontId="4" fillId="0" borderId="0" xfId="24" applyFont="1" applyBorder="1"/>
    <xf numFmtId="164" fontId="4" fillId="0" borderId="0" xfId="24" applyFont="1" applyFill="1" applyAlignment="1">
      <alignment horizontal="center"/>
    </xf>
    <xf numFmtId="0" fontId="0" fillId="5" borderId="10" xfId="0" applyNumberFormat="1" applyFill="1" applyBorder="1" applyAlignment="1">
      <alignment horizontal="center"/>
    </xf>
    <xf numFmtId="0" fontId="0" fillId="5" borderId="39" xfId="0" applyNumberFormat="1" applyFill="1" applyBorder="1" applyAlignment="1">
      <alignment horizontal="center"/>
    </xf>
    <xf numFmtId="165" fontId="4" fillId="9" borderId="0" xfId="0" applyNumberFormat="1" applyFont="1" applyFill="1" applyBorder="1" applyAlignment="1">
      <alignment horizontal="center"/>
    </xf>
    <xf numFmtId="0" fontId="4" fillId="0" borderId="4" xfId="0" applyFont="1" applyBorder="1"/>
    <xf numFmtId="0" fontId="4" fillId="0" borderId="38" xfId="0" applyFont="1" applyBorder="1"/>
    <xf numFmtId="0" fontId="4" fillId="0" borderId="38" xfId="0" applyFont="1" applyBorder="1" applyAlignment="1">
      <alignment horizontal="center"/>
    </xf>
    <xf numFmtId="165" fontId="4" fillId="9" borderId="0" xfId="6039" applyNumberFormat="1" applyFont="1" applyFill="1" applyBorder="1" applyAlignment="1">
      <alignment horizontal="center"/>
    </xf>
    <xf numFmtId="165" fontId="4" fillId="9" borderId="39" xfId="6039" applyNumberFormat="1" applyFont="1" applyFill="1" applyBorder="1" applyAlignment="1">
      <alignment horizontal="center"/>
    </xf>
    <xf numFmtId="0" fontId="0" fillId="5" borderId="1" xfId="0" applyNumberFormat="1" applyFill="1" applyBorder="1" applyAlignment="1">
      <alignment horizontal="center"/>
    </xf>
    <xf numFmtId="0" fontId="0" fillId="5" borderId="3" xfId="0" applyNumberFormat="1" applyFill="1" applyBorder="1" applyAlignment="1">
      <alignment horizontal="center"/>
    </xf>
    <xf numFmtId="0" fontId="0" fillId="5" borderId="37" xfId="0" applyNumberFormat="1" applyFill="1" applyBorder="1" applyAlignment="1">
      <alignment horizontal="center"/>
    </xf>
    <xf numFmtId="165" fontId="4" fillId="9" borderId="10" xfId="6039" applyNumberFormat="1" applyFont="1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164" fontId="0" fillId="0" borderId="0" xfId="24" applyFont="1"/>
    <xf numFmtId="2" fontId="0" fillId="0" borderId="0" xfId="0" applyNumberFormat="1"/>
    <xf numFmtId="0" fontId="0" fillId="0" borderId="0" xfId="0" applyNumberFormat="1" applyProtection="1">
      <protection locked="0"/>
    </xf>
    <xf numFmtId="164" fontId="0" fillId="0" borderId="0" xfId="24" quotePrefix="1" applyFont="1" applyProtection="1">
      <protection locked="0"/>
    </xf>
    <xf numFmtId="164" fontId="0" fillId="0" borderId="0" xfId="24" applyFont="1" applyProtection="1">
      <protection locked="0"/>
    </xf>
    <xf numFmtId="0" fontId="0" fillId="0" borderId="0" xfId="0" quotePrefix="1" applyNumberFormat="1" applyAlignment="1" applyProtection="1">
      <alignment horizontal="left" vertical="top" wrapText="1"/>
      <protection locked="0"/>
    </xf>
    <xf numFmtId="164" fontId="0" fillId="0" borderId="0" xfId="24" applyFont="1" applyAlignment="1" applyProtection="1">
      <alignment horizontal="right" vertical="top" wrapText="1"/>
      <protection locked="0"/>
    </xf>
    <xf numFmtId="168" fontId="0" fillId="0" borderId="0" xfId="24" applyNumberFormat="1" applyFont="1"/>
    <xf numFmtId="164" fontId="0" fillId="0" borderId="0" xfId="24" applyFont="1" applyAlignment="1">
      <alignment horizontal="right"/>
    </xf>
    <xf numFmtId="0" fontId="60" fillId="6" borderId="3" xfId="0" applyFont="1" applyFill="1" applyBorder="1" applyAlignment="1">
      <alignment horizontal="center" vertical="center"/>
    </xf>
    <xf numFmtId="0" fontId="60" fillId="3" borderId="4" xfId="0" applyFont="1" applyFill="1" applyBorder="1" applyAlignment="1">
      <alignment horizontal="center" vertical="center"/>
    </xf>
    <xf numFmtId="0" fontId="60" fillId="8" borderId="0" xfId="0" applyFont="1" applyFill="1" applyBorder="1" applyAlignment="1">
      <alignment horizontal="center" vertical="center"/>
    </xf>
    <xf numFmtId="0" fontId="0" fillId="9" borderId="0" xfId="0" applyFont="1" applyFill="1" applyBorder="1" applyAlignment="1">
      <alignment horizontal="center" vertical="center"/>
    </xf>
    <xf numFmtId="0" fontId="0" fillId="9" borderId="0" xfId="0" applyFont="1" applyFill="1" applyBorder="1" applyAlignment="1">
      <alignment horizontal="center"/>
    </xf>
    <xf numFmtId="0" fontId="0" fillId="0" borderId="8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/>
    </xf>
    <xf numFmtId="0" fontId="0" fillId="5" borderId="3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5" borderId="4" xfId="0" applyFont="1" applyFill="1" applyBorder="1" applyAlignment="1">
      <alignment horizontal="center" vertical="center"/>
    </xf>
    <xf numFmtId="0" fontId="0" fillId="5" borderId="0" xfId="0" applyNumberFormat="1" applyFont="1" applyFill="1" applyBorder="1" applyAlignment="1">
      <alignment horizontal="center"/>
    </xf>
    <xf numFmtId="0" fontId="0" fillId="5" borderId="8" xfId="0" applyFont="1" applyFill="1" applyBorder="1" applyAlignment="1">
      <alignment horizontal="center"/>
    </xf>
    <xf numFmtId="0" fontId="0" fillId="9" borderId="39" xfId="0" applyFont="1" applyFill="1" applyBorder="1" applyAlignment="1">
      <alignment horizontal="center"/>
    </xf>
    <xf numFmtId="0" fontId="0" fillId="5" borderId="3" xfId="0" applyNumberFormat="1" applyFont="1" applyFill="1" applyBorder="1" applyAlignment="1">
      <alignment horizontal="center"/>
    </xf>
    <xf numFmtId="0" fontId="59" fillId="0" borderId="7" xfId="0" applyFont="1" applyFill="1" applyBorder="1"/>
    <xf numFmtId="0" fontId="59" fillId="0" borderId="8" xfId="0" applyFont="1" applyFill="1" applyBorder="1"/>
    <xf numFmtId="0" fontId="61" fillId="0" borderId="3" xfId="0" applyNumberFormat="1" applyFont="1" applyFill="1" applyBorder="1" applyAlignment="1">
      <alignment horizontal="center"/>
    </xf>
    <xf numFmtId="0" fontId="61" fillId="0" borderId="0" xfId="0" applyNumberFormat="1" applyFont="1" applyFill="1" applyBorder="1" applyAlignment="1">
      <alignment horizontal="center"/>
    </xf>
    <xf numFmtId="0" fontId="62" fillId="73" borderId="0" xfId="0" applyFont="1" applyFill="1" applyBorder="1" applyAlignment="1">
      <alignment horizontal="center" vertical="center"/>
    </xf>
    <xf numFmtId="0" fontId="62" fillId="73" borderId="0" xfId="0" applyFont="1" applyFill="1" applyBorder="1" applyAlignment="1">
      <alignment horizontal="center"/>
    </xf>
    <xf numFmtId="0" fontId="62" fillId="0" borderId="8" xfId="0" applyFont="1" applyFill="1" applyBorder="1" applyAlignment="1">
      <alignment horizontal="center" vertical="center"/>
    </xf>
    <xf numFmtId="0" fontId="61" fillId="0" borderId="0" xfId="0" applyFont="1" applyFill="1" applyBorder="1" applyAlignment="1">
      <alignment horizontal="center"/>
    </xf>
    <xf numFmtId="0" fontId="61" fillId="0" borderId="8" xfId="0" applyFont="1" applyFill="1" applyBorder="1" applyAlignment="1">
      <alignment horizontal="center"/>
    </xf>
    <xf numFmtId="0" fontId="62" fillId="0" borderId="0" xfId="0" applyFont="1" applyFill="1" applyBorder="1" applyAlignment="1">
      <alignment horizontal="center"/>
    </xf>
    <xf numFmtId="0" fontId="61" fillId="0" borderId="3" xfId="0" applyFont="1" applyFill="1" applyBorder="1" applyAlignment="1">
      <alignment horizontal="center"/>
    </xf>
    <xf numFmtId="0" fontId="61" fillId="74" borderId="0" xfId="0" applyNumberFormat="1" applyFont="1" applyFill="1" applyBorder="1" applyAlignment="1">
      <alignment horizontal="center"/>
    </xf>
    <xf numFmtId="10" fontId="10" fillId="12" borderId="15" xfId="25" applyNumberFormat="1" applyFont="1" applyFill="1" applyBorder="1" applyAlignment="1">
      <alignment horizontal="center"/>
    </xf>
    <xf numFmtId="2" fontId="10" fillId="12" borderId="15" xfId="25" applyNumberFormat="1" applyFont="1" applyFill="1" applyBorder="1" applyAlignment="1">
      <alignment horizontal="center"/>
    </xf>
    <xf numFmtId="2" fontId="0" fillId="12" borderId="0" xfId="0" applyNumberFormat="1" applyFill="1"/>
    <xf numFmtId="0" fontId="0" fillId="12" borderId="0" xfId="0" applyFill="1" applyBorder="1"/>
    <xf numFmtId="0" fontId="0" fillId="10" borderId="0" xfId="0" applyFill="1"/>
    <xf numFmtId="0" fontId="0" fillId="7" borderId="0" xfId="0" applyFill="1"/>
    <xf numFmtId="9" fontId="0" fillId="0" borderId="0" xfId="25" applyFont="1" applyAlignment="1">
      <alignment horizontal="center"/>
    </xf>
    <xf numFmtId="164" fontId="0" fillId="0" borderId="0" xfId="24" applyFont="1" applyAlignment="1">
      <alignment horizontal="center"/>
    </xf>
    <xf numFmtId="164" fontId="1" fillId="0" borderId="0" xfId="24" applyFont="1"/>
    <xf numFmtId="164" fontId="1" fillId="0" borderId="0" xfId="24" applyFont="1" applyAlignment="1"/>
    <xf numFmtId="167" fontId="0" fillId="0" borderId="0" xfId="0" applyNumberFormat="1"/>
    <xf numFmtId="0" fontId="0" fillId="5" borderId="0" xfId="0" applyFill="1" applyBorder="1" applyAlignment="1">
      <alignment horizontal="center"/>
    </xf>
    <xf numFmtId="0" fontId="65" fillId="0" borderId="4" xfId="0" applyFont="1" applyBorder="1" applyAlignment="1">
      <alignment horizontal="center"/>
    </xf>
    <xf numFmtId="0" fontId="0" fillId="5" borderId="0" xfId="0" applyFill="1" applyBorder="1" applyAlignment="1"/>
    <xf numFmtId="0" fontId="9" fillId="12" borderId="0" xfId="0" applyFont="1" applyFill="1"/>
    <xf numFmtId="0" fontId="0" fillId="12" borderId="50" xfId="0" applyFill="1" applyBorder="1" applyAlignment="1"/>
    <xf numFmtId="0" fontId="4" fillId="5" borderId="2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0" fontId="4" fillId="5" borderId="38" xfId="0" applyFont="1" applyFill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0" xfId="0" applyAlignment="1"/>
    <xf numFmtId="0" fontId="0" fillId="9" borderId="3" xfId="0" applyFill="1" applyBorder="1" applyAlignment="1">
      <alignment horizontal="center" vertical="center"/>
    </xf>
    <xf numFmtId="165" fontId="4" fillId="9" borderId="0" xfId="24" applyNumberFormat="1" applyFont="1" applyFill="1" applyBorder="1" applyAlignment="1">
      <alignment horizontal="center"/>
    </xf>
    <xf numFmtId="0" fontId="59" fillId="0" borderId="2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59" fillId="0" borderId="4" xfId="0" applyFont="1" applyFill="1" applyBorder="1" applyAlignment="1">
      <alignment horizontal="center"/>
    </xf>
    <xf numFmtId="0" fontId="0" fillId="5" borderId="38" xfId="0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59" fillId="0" borderId="38" xfId="0" applyFont="1" applyFill="1" applyBorder="1" applyAlignment="1">
      <alignment horizontal="center"/>
    </xf>
    <xf numFmtId="10" fontId="9" fillId="0" borderId="0" xfId="25" applyNumberFormat="1" applyFont="1" applyAlignment="1">
      <alignment horizontal="center"/>
    </xf>
    <xf numFmtId="10" fontId="9" fillId="12" borderId="0" xfId="25" applyNumberFormat="1" applyFont="1" applyFill="1" applyAlignment="1">
      <alignment horizontal="center"/>
    </xf>
    <xf numFmtId="10" fontId="0" fillId="12" borderId="0" xfId="25" applyNumberFormat="1" applyFont="1" applyFill="1"/>
    <xf numFmtId="10" fontId="0" fillId="0" borderId="0" xfId="25" applyNumberFormat="1" applyFont="1"/>
    <xf numFmtId="0" fontId="4" fillId="0" borderId="3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0" fillId="0" borderId="37" xfId="0" applyFill="1" applyBorder="1" applyAlignment="1">
      <alignment horizontal="center"/>
    </xf>
    <xf numFmtId="164" fontId="0" fillId="0" borderId="39" xfId="24" applyFont="1" applyFill="1" applyBorder="1" applyAlignment="1">
      <alignment horizontal="center"/>
    </xf>
    <xf numFmtId="0" fontId="0" fillId="0" borderId="40" xfId="0" applyFill="1" applyBorder="1" applyAlignment="1">
      <alignment horizontal="center"/>
    </xf>
    <xf numFmtId="0" fontId="4" fillId="0" borderId="39" xfId="0" applyNumberFormat="1" applyFont="1" applyBorder="1" applyAlignment="1">
      <alignment horizontal="center"/>
    </xf>
    <xf numFmtId="167" fontId="4" fillId="0" borderId="39" xfId="24" applyNumberFormat="1" applyFont="1" applyBorder="1"/>
    <xf numFmtId="165" fontId="0" fillId="0" borderId="39" xfId="24" applyNumberFormat="1" applyFont="1" applyBorder="1"/>
    <xf numFmtId="0" fontId="6" fillId="68" borderId="10" xfId="0" applyFont="1" applyFill="1" applyBorder="1" applyAlignment="1">
      <alignment horizontal="center" textRotation="90"/>
    </xf>
    <xf numFmtId="0" fontId="6" fillId="69" borderId="1" xfId="0" applyFont="1" applyFill="1" applyBorder="1" applyAlignment="1">
      <alignment horizontal="center" textRotation="90"/>
    </xf>
    <xf numFmtId="0" fontId="6" fillId="12" borderId="10" xfId="0" applyFont="1" applyFill="1" applyBorder="1" applyAlignment="1">
      <alignment horizontal="center" textRotation="90"/>
    </xf>
    <xf numFmtId="0" fontId="6" fillId="12" borderId="7" xfId="0" applyFont="1" applyFill="1" applyBorder="1" applyAlignment="1">
      <alignment horizontal="center" textRotation="90"/>
    </xf>
    <xf numFmtId="0" fontId="0" fillId="5" borderId="8" xfId="0" applyFill="1" applyBorder="1" applyAlignment="1"/>
    <xf numFmtId="0" fontId="0" fillId="5" borderId="39" xfId="0" applyFill="1" applyBorder="1" applyAlignment="1"/>
    <xf numFmtId="0" fontId="0" fillId="5" borderId="40" xfId="0" applyFill="1" applyBorder="1" applyAlignment="1"/>
    <xf numFmtId="0" fontId="0" fillId="5" borderId="10" xfId="0" applyFill="1" applyBorder="1" applyAlignment="1"/>
    <xf numFmtId="0" fontId="0" fillId="5" borderId="7" xfId="0" applyFill="1" applyBorder="1" applyAlignment="1"/>
    <xf numFmtId="0" fontId="4" fillId="0" borderId="0" xfId="0" applyFont="1" applyAlignment="1"/>
    <xf numFmtId="0" fontId="4" fillId="0" borderId="0" xfId="0" applyFont="1" applyFill="1" applyAlignment="1"/>
    <xf numFmtId="0" fontId="59" fillId="0" borderId="40" xfId="0" applyFont="1" applyFill="1" applyBorder="1"/>
    <xf numFmtId="165" fontId="0" fillId="0" borderId="10" xfId="24" applyNumberFormat="1" applyFont="1" applyBorder="1" applyAlignment="1">
      <alignment horizontal="center"/>
    </xf>
    <xf numFmtId="165" fontId="0" fillId="0" borderId="0" xfId="24" applyNumberFormat="1" applyFont="1" applyBorder="1" applyAlignment="1">
      <alignment horizontal="center"/>
    </xf>
    <xf numFmtId="165" fontId="0" fillId="0" borderId="39" xfId="24" applyNumberFormat="1" applyFont="1" applyBorder="1" applyAlignment="1">
      <alignment horizontal="center"/>
    </xf>
    <xf numFmtId="0" fontId="0" fillId="0" borderId="10" xfId="24" applyNumberFormat="1" applyFont="1" applyBorder="1" applyAlignment="1">
      <alignment horizontal="center"/>
    </xf>
    <xf numFmtId="0" fontId="0" fillId="0" borderId="0" xfId="24" applyNumberFormat="1" applyFont="1" applyBorder="1" applyAlignment="1">
      <alignment horizontal="center"/>
    </xf>
    <xf numFmtId="0" fontId="4" fillId="0" borderId="0" xfId="24" applyNumberFormat="1" applyFont="1" applyBorder="1" applyAlignment="1">
      <alignment horizontal="center"/>
    </xf>
    <xf numFmtId="0" fontId="4" fillId="0" borderId="39" xfId="24" applyNumberFormat="1" applyFont="1" applyBorder="1" applyAlignment="1">
      <alignment horizontal="center"/>
    </xf>
    <xf numFmtId="164" fontId="0" fillId="0" borderId="10" xfId="24" applyFont="1" applyBorder="1" applyAlignment="1">
      <alignment horizontal="center"/>
    </xf>
    <xf numFmtId="164" fontId="0" fillId="0" borderId="0" xfId="24" applyFont="1" applyBorder="1" applyAlignment="1">
      <alignment horizontal="center"/>
    </xf>
    <xf numFmtId="165" fontId="4" fillId="0" borderId="0" xfId="24" applyNumberFormat="1" applyFont="1" applyFill="1" applyBorder="1" applyAlignment="1">
      <alignment horizontal="center"/>
    </xf>
    <xf numFmtId="164" fontId="4" fillId="0" borderId="0" xfId="24" applyFont="1" applyBorder="1" applyAlignment="1">
      <alignment horizontal="center"/>
    </xf>
    <xf numFmtId="164" fontId="0" fillId="0" borderId="39" xfId="24" applyFont="1" applyBorder="1" applyAlignment="1">
      <alignment horizontal="center"/>
    </xf>
    <xf numFmtId="164" fontId="0" fillId="0" borderId="8" xfId="24" applyFont="1" applyBorder="1" applyAlignment="1">
      <alignment horizontal="center"/>
    </xf>
    <xf numFmtId="164" fontId="4" fillId="0" borderId="8" xfId="24" applyFont="1" applyBorder="1" applyAlignment="1">
      <alignment horizontal="center"/>
    </xf>
    <xf numFmtId="1" fontId="4" fillId="0" borderId="10" xfId="0" applyNumberFormat="1" applyFont="1" applyFill="1" applyBorder="1" applyAlignment="1">
      <alignment horizontal="center"/>
    </xf>
    <xf numFmtId="1" fontId="0" fillId="0" borderId="1" xfId="0" applyNumberFormat="1" applyFill="1" applyBorder="1" applyAlignment="1">
      <alignment horizontal="center" vertical="center"/>
    </xf>
    <xf numFmtId="1" fontId="4" fillId="0" borderId="3" xfId="0" applyNumberFormat="1" applyFont="1" applyFill="1" applyBorder="1" applyAlignment="1">
      <alignment horizontal="center"/>
    </xf>
    <xf numFmtId="1" fontId="4" fillId="0" borderId="3" xfId="0" applyNumberFormat="1" applyFont="1" applyFill="1" applyBorder="1" applyAlignment="1">
      <alignment horizontal="center" vertical="center"/>
    </xf>
    <xf numFmtId="1" fontId="4" fillId="0" borderId="37" xfId="0" applyNumberFormat="1" applyFont="1" applyFill="1" applyBorder="1" applyAlignment="1">
      <alignment horizontal="center" vertical="center"/>
    </xf>
    <xf numFmtId="1" fontId="4" fillId="0" borderId="37" xfId="0" applyNumberFormat="1" applyFont="1" applyFill="1" applyBorder="1" applyAlignment="1">
      <alignment horizontal="center"/>
    </xf>
    <xf numFmtId="1" fontId="0" fillId="0" borderId="37" xfId="0" applyNumberFormat="1" applyFill="1" applyBorder="1" applyAlignment="1">
      <alignment horizontal="center" vertical="center"/>
    </xf>
    <xf numFmtId="0" fontId="6" fillId="2" borderId="10" xfId="0" applyNumberFormat="1" applyFont="1" applyFill="1" applyBorder="1" applyAlignment="1">
      <alignment textRotation="90"/>
    </xf>
    <xf numFmtId="0" fontId="4" fillId="0" borderId="0" xfId="0" applyNumberFormat="1" applyFont="1" applyBorder="1"/>
    <xf numFmtId="0" fontId="4" fillId="0" borderId="0" xfId="0" applyNumberFormat="1" applyFont="1"/>
    <xf numFmtId="0" fontId="4" fillId="0" borderId="0" xfId="0" applyNumberFormat="1" applyFont="1" applyAlignment="1">
      <alignment horizontal="center"/>
    </xf>
    <xf numFmtId="0" fontId="6" fillId="2" borderId="10" xfId="0" applyNumberFormat="1" applyFont="1" applyFill="1" applyBorder="1" applyAlignment="1">
      <alignment horizontal="right" textRotation="90"/>
    </xf>
    <xf numFmtId="0" fontId="6" fillId="2" borderId="10" xfId="0" applyFont="1" applyFill="1" applyBorder="1" applyAlignment="1">
      <alignment horizontal="right" textRotation="90"/>
    </xf>
    <xf numFmtId="0" fontId="0" fillId="12" borderId="0" xfId="0" applyFill="1" applyBorder="1" applyAlignment="1">
      <alignment horizontal="center" wrapText="1"/>
    </xf>
    <xf numFmtId="0" fontId="64" fillId="10" borderId="12" xfId="0" applyFont="1" applyFill="1" applyBorder="1" applyAlignment="1">
      <alignment horizontal="center" vertical="center"/>
    </xf>
    <xf numFmtId="0" fontId="64" fillId="10" borderId="13" xfId="0" applyFont="1" applyFill="1" applyBorder="1" applyAlignment="1">
      <alignment horizontal="center" vertical="center"/>
    </xf>
    <xf numFmtId="0" fontId="64" fillId="10" borderId="14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center" wrapText="1"/>
    </xf>
    <xf numFmtId="0" fontId="63" fillId="10" borderId="12" xfId="0" applyFont="1" applyFill="1" applyBorder="1" applyAlignment="1">
      <alignment horizontal="center" vertical="center"/>
    </xf>
    <xf numFmtId="0" fontId="63" fillId="10" borderId="13" xfId="0" applyFont="1" applyFill="1" applyBorder="1" applyAlignment="1">
      <alignment horizontal="center" vertical="center"/>
    </xf>
    <xf numFmtId="0" fontId="63" fillId="10" borderId="14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58" fillId="0" borderId="2" xfId="0" applyFont="1" applyBorder="1" applyAlignment="1">
      <alignment horizontal="center" vertical="center"/>
    </xf>
    <xf numFmtId="0" fontId="58" fillId="0" borderId="38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41" xfId="0" applyFont="1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/>
    </xf>
    <xf numFmtId="0" fontId="0" fillId="0" borderId="11" xfId="0" applyFill="1" applyBorder="1" applyAlignment="1">
      <alignment horizontal="center" vertical="center"/>
    </xf>
    <xf numFmtId="1" fontId="0" fillId="0" borderId="39" xfId="0" applyNumberFormat="1" applyFill="1" applyBorder="1" applyAlignment="1">
      <alignment horizontal="center" vertical="center"/>
    </xf>
    <xf numFmtId="164" fontId="4" fillId="0" borderId="10" xfId="24" applyNumberFormat="1" applyFont="1" applyBorder="1" applyAlignment="1">
      <alignment horizontal="center"/>
    </xf>
    <xf numFmtId="164" fontId="0" fillId="5" borderId="0" xfId="24" applyNumberFormat="1" applyFont="1" applyFill="1" applyBorder="1" applyAlignment="1">
      <alignment horizontal="center" vertical="center"/>
    </xf>
    <xf numFmtId="0" fontId="0" fillId="5" borderId="39" xfId="0" applyNumberFormat="1" applyFill="1" applyBorder="1" applyAlignment="1">
      <alignment horizontal="center" vertical="center"/>
    </xf>
    <xf numFmtId="164" fontId="0" fillId="5" borderId="39" xfId="24" applyNumberFormat="1" applyFont="1" applyFill="1" applyBorder="1" applyAlignment="1">
      <alignment horizontal="center" vertical="center"/>
    </xf>
    <xf numFmtId="1" fontId="4" fillId="0" borderId="1" xfId="0" applyNumberFormat="1" applyFont="1" applyFill="1" applyBorder="1" applyAlignment="1">
      <alignment horizontal="center" vertical="center"/>
    </xf>
    <xf numFmtId="1" fontId="4" fillId="0" borderId="1" xfId="0" applyNumberFormat="1" applyFont="1" applyFill="1" applyBorder="1" applyAlignment="1">
      <alignment horizontal="center"/>
    </xf>
    <xf numFmtId="0" fontId="4" fillId="0" borderId="10" xfId="24" applyNumberFormat="1" applyFont="1" applyBorder="1" applyAlignment="1">
      <alignment horizontal="center"/>
    </xf>
    <xf numFmtId="164" fontId="4" fillId="0" borderId="7" xfId="24" applyFon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4" fillId="0" borderId="39" xfId="0" applyNumberFormat="1" applyFont="1" applyBorder="1"/>
    <xf numFmtId="164" fontId="4" fillId="0" borderId="10" xfId="24" applyNumberFormat="1" applyFont="1" applyBorder="1"/>
    <xf numFmtId="164" fontId="4" fillId="0" borderId="39" xfId="24" applyNumberFormat="1" applyFont="1" applyBorder="1"/>
    <xf numFmtId="0" fontId="4" fillId="9" borderId="10" xfId="0" applyFont="1" applyFill="1" applyBorder="1"/>
    <xf numFmtId="167" fontId="4" fillId="0" borderId="1" xfId="24" applyNumberFormat="1" applyFont="1" applyFill="1" applyBorder="1" applyAlignment="1">
      <alignment horizontal="center"/>
    </xf>
    <xf numFmtId="164" fontId="4" fillId="0" borderId="0" xfId="24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2" fontId="4" fillId="0" borderId="39" xfId="0" applyNumberFormat="1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9" borderId="37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60" fillId="6" borderId="1" xfId="0" applyFont="1" applyFill="1" applyBorder="1" applyAlignment="1">
      <alignment horizontal="center" vertical="center"/>
    </xf>
    <xf numFmtId="0" fontId="60" fillId="6" borderId="37" xfId="0" applyFont="1" applyFill="1" applyBorder="1" applyAlignment="1">
      <alignment horizontal="center" vertical="center"/>
    </xf>
    <xf numFmtId="0" fontId="60" fillId="3" borderId="2" xfId="0" applyFont="1" applyFill="1" applyBorder="1" applyAlignment="1">
      <alignment horizontal="center" vertical="center"/>
    </xf>
    <xf numFmtId="0" fontId="60" fillId="3" borderId="38" xfId="0" applyFont="1" applyFill="1" applyBorder="1" applyAlignment="1">
      <alignment horizontal="center" vertical="center"/>
    </xf>
    <xf numFmtId="0" fontId="60" fillId="8" borderId="10" xfId="0" applyFont="1" applyFill="1" applyBorder="1" applyAlignment="1">
      <alignment horizontal="center" vertical="center"/>
    </xf>
    <xf numFmtId="0" fontId="60" fillId="8" borderId="39" xfId="0" applyFont="1" applyFill="1" applyBorder="1" applyAlignment="1">
      <alignment horizontal="center" vertical="center"/>
    </xf>
    <xf numFmtId="0" fontId="0" fillId="9" borderId="10" xfId="0" applyFont="1" applyFill="1" applyBorder="1" applyAlignment="1">
      <alignment horizontal="center" vertical="center"/>
    </xf>
    <xf numFmtId="0" fontId="0" fillId="9" borderId="39" xfId="0" applyFont="1" applyFill="1" applyBorder="1" applyAlignment="1">
      <alignment horizontal="center" vertical="center"/>
    </xf>
    <xf numFmtId="0" fontId="0" fillId="9" borderId="10" xfId="0" applyFont="1" applyFill="1" applyBorder="1" applyAlignment="1">
      <alignment horizontal="center"/>
    </xf>
    <xf numFmtId="0" fontId="0" fillId="0" borderId="7" xfId="0" applyFont="1" applyFill="1" applyBorder="1" applyAlignment="1">
      <alignment horizontal="center" vertical="center"/>
    </xf>
    <xf numFmtId="0" fontId="0" fillId="0" borderId="40" xfId="0" applyFont="1" applyFill="1" applyBorder="1" applyAlignment="1">
      <alignment horizontal="center" vertical="center"/>
    </xf>
    <xf numFmtId="0" fontId="0" fillId="0" borderId="10" xfId="0" applyFont="1" applyFill="1" applyBorder="1" applyAlignment="1">
      <alignment horizontal="center"/>
    </xf>
    <xf numFmtId="0" fontId="0" fillId="0" borderId="39" xfId="0" applyFont="1" applyFill="1" applyBorder="1" applyAlignment="1">
      <alignment horizontal="center"/>
    </xf>
    <xf numFmtId="0" fontId="0" fillId="9" borderId="13" xfId="0" applyFont="1" applyFill="1" applyBorder="1" applyAlignment="1">
      <alignment horizontal="center"/>
    </xf>
    <xf numFmtId="0" fontId="0" fillId="5" borderId="1" xfId="0" applyFont="1" applyFill="1" applyBorder="1" applyAlignment="1">
      <alignment horizontal="center" vertical="center"/>
    </xf>
    <xf numFmtId="0" fontId="0" fillId="5" borderId="37" xfId="0" applyFont="1" applyFill="1" applyBorder="1" applyAlignment="1">
      <alignment horizontal="center" vertical="center"/>
    </xf>
    <xf numFmtId="0" fontId="0" fillId="5" borderId="10" xfId="0" applyFont="1" applyFill="1" applyBorder="1" applyAlignment="1">
      <alignment horizontal="center" vertical="center"/>
    </xf>
    <xf numFmtId="0" fontId="0" fillId="5" borderId="39" xfId="0" applyFont="1" applyFill="1" applyBorder="1" applyAlignment="1">
      <alignment horizontal="center" vertical="center"/>
    </xf>
    <xf numFmtId="0" fontId="0" fillId="5" borderId="2" xfId="0" applyFont="1" applyFill="1" applyBorder="1" applyAlignment="1">
      <alignment horizontal="center" vertical="center"/>
    </xf>
    <xf numFmtId="0" fontId="0" fillId="5" borderId="38" xfId="0" applyFont="1" applyFill="1" applyBorder="1" applyAlignment="1">
      <alignment horizontal="center" vertical="center"/>
    </xf>
    <xf numFmtId="0" fontId="0" fillId="5" borderId="1" xfId="0" applyNumberFormat="1" applyFont="1" applyFill="1" applyBorder="1" applyAlignment="1">
      <alignment horizontal="center"/>
    </xf>
    <xf numFmtId="0" fontId="0" fillId="5" borderId="37" xfId="0" applyNumberFormat="1" applyFont="1" applyFill="1" applyBorder="1" applyAlignment="1">
      <alignment horizontal="center"/>
    </xf>
    <xf numFmtId="0" fontId="0" fillId="5" borderId="10" xfId="0" applyNumberFormat="1" applyFont="1" applyFill="1" applyBorder="1" applyAlignment="1">
      <alignment horizontal="center"/>
    </xf>
    <xf numFmtId="0" fontId="0" fillId="5" borderId="39" xfId="0" applyNumberFormat="1" applyFont="1" applyFill="1" applyBorder="1" applyAlignment="1">
      <alignment horizontal="center"/>
    </xf>
    <xf numFmtId="0" fontId="0" fillId="5" borderId="7" xfId="0" applyFont="1" applyFill="1" applyBorder="1" applyAlignment="1">
      <alignment horizontal="center"/>
    </xf>
    <xf numFmtId="0" fontId="0" fillId="5" borderId="40" xfId="0" applyFont="1" applyFill="1" applyBorder="1" applyAlignment="1">
      <alignment horizontal="center"/>
    </xf>
  </cellXfs>
  <cellStyles count="6042">
    <cellStyle name="20% - Accent1" xfId="29"/>
    <cellStyle name="20% - Accent1 10" xfId="30"/>
    <cellStyle name="20% - Accent1 11" xfId="31"/>
    <cellStyle name="20% - Accent1 12" xfId="32"/>
    <cellStyle name="20% - Accent1 13" xfId="33"/>
    <cellStyle name="20% - Accent1 14" xfId="34"/>
    <cellStyle name="20% - Accent1 15" xfId="35"/>
    <cellStyle name="20% - Accent1 16" xfId="36"/>
    <cellStyle name="20% - Accent1 17" xfId="37"/>
    <cellStyle name="20% - Accent1 18" xfId="38"/>
    <cellStyle name="20% - Accent1 19" xfId="39"/>
    <cellStyle name="20% - Accent1 2" xfId="40"/>
    <cellStyle name="20% - Accent1 20" xfId="41"/>
    <cellStyle name="20% - Accent1 21" xfId="42"/>
    <cellStyle name="20% - Accent1 22" xfId="43"/>
    <cellStyle name="20% - Accent1 23" xfId="44"/>
    <cellStyle name="20% - Accent1 24" xfId="45"/>
    <cellStyle name="20% - Accent1 25" xfId="46"/>
    <cellStyle name="20% - Accent1 26" xfId="47"/>
    <cellStyle name="20% - Accent1 27" xfId="48"/>
    <cellStyle name="20% - Accent1 28" xfId="49"/>
    <cellStyle name="20% - Accent1 29" xfId="50"/>
    <cellStyle name="20% - Accent1 3" xfId="51"/>
    <cellStyle name="20% - Accent1 30" xfId="52"/>
    <cellStyle name="20% - Accent1 31" xfId="53"/>
    <cellStyle name="20% - Accent1 32" xfId="54"/>
    <cellStyle name="20% - Accent1 33" xfId="55"/>
    <cellStyle name="20% - Accent1 34" xfId="56"/>
    <cellStyle name="20% - Accent1 35" xfId="57"/>
    <cellStyle name="20% - Accent1 36" xfId="58"/>
    <cellStyle name="20% - Accent1 37" xfId="59"/>
    <cellStyle name="20% - Accent1 38" xfId="60"/>
    <cellStyle name="20% - Accent1 4" xfId="61"/>
    <cellStyle name="20% - Accent1 5" xfId="62"/>
    <cellStyle name="20% - Accent1 6" xfId="63"/>
    <cellStyle name="20% - Accent1 7" xfId="64"/>
    <cellStyle name="20% - Accent1 8" xfId="65"/>
    <cellStyle name="20% - Accent1 9" xfId="66"/>
    <cellStyle name="20% - Accent1_Canarias" xfId="67"/>
    <cellStyle name="20% - Accent2" xfId="68"/>
    <cellStyle name="20% - Accent2 10" xfId="69"/>
    <cellStyle name="20% - Accent2 11" xfId="70"/>
    <cellStyle name="20% - Accent2 12" xfId="71"/>
    <cellStyle name="20% - Accent2 13" xfId="72"/>
    <cellStyle name="20% - Accent2 14" xfId="73"/>
    <cellStyle name="20% - Accent2 15" xfId="74"/>
    <cellStyle name="20% - Accent2 16" xfId="75"/>
    <cellStyle name="20% - Accent2 17" xfId="76"/>
    <cellStyle name="20% - Accent2 18" xfId="77"/>
    <cellStyle name="20% - Accent2 19" xfId="78"/>
    <cellStyle name="20% - Accent2 2" xfId="79"/>
    <cellStyle name="20% - Accent2 20" xfId="80"/>
    <cellStyle name="20% - Accent2 21" xfId="81"/>
    <cellStyle name="20% - Accent2 22" xfId="82"/>
    <cellStyle name="20% - Accent2 23" xfId="83"/>
    <cellStyle name="20% - Accent2 24" xfId="84"/>
    <cellStyle name="20% - Accent2 25" xfId="85"/>
    <cellStyle name="20% - Accent2 26" xfId="86"/>
    <cellStyle name="20% - Accent2 27" xfId="87"/>
    <cellStyle name="20% - Accent2 28" xfId="88"/>
    <cellStyle name="20% - Accent2 29" xfId="89"/>
    <cellStyle name="20% - Accent2 3" xfId="90"/>
    <cellStyle name="20% - Accent2 30" xfId="91"/>
    <cellStyle name="20% - Accent2 31" xfId="92"/>
    <cellStyle name="20% - Accent2 32" xfId="93"/>
    <cellStyle name="20% - Accent2 33" xfId="94"/>
    <cellStyle name="20% - Accent2 34" xfId="95"/>
    <cellStyle name="20% - Accent2 35" xfId="96"/>
    <cellStyle name="20% - Accent2 36" xfId="97"/>
    <cellStyle name="20% - Accent2 37" xfId="98"/>
    <cellStyle name="20% - Accent2 38" xfId="99"/>
    <cellStyle name="20% - Accent2 4" xfId="100"/>
    <cellStyle name="20% - Accent2 5" xfId="101"/>
    <cellStyle name="20% - Accent2 6" xfId="102"/>
    <cellStyle name="20% - Accent2 7" xfId="103"/>
    <cellStyle name="20% - Accent2 8" xfId="104"/>
    <cellStyle name="20% - Accent2 9" xfId="105"/>
    <cellStyle name="20% - Accent2_Canarias" xfId="106"/>
    <cellStyle name="20% - Accent3" xfId="107"/>
    <cellStyle name="20% - Accent3 10" xfId="108"/>
    <cellStyle name="20% - Accent3 11" xfId="109"/>
    <cellStyle name="20% - Accent3 12" xfId="110"/>
    <cellStyle name="20% - Accent3 13" xfId="111"/>
    <cellStyle name="20% - Accent3 14" xfId="112"/>
    <cellStyle name="20% - Accent3 15" xfId="113"/>
    <cellStyle name="20% - Accent3 16" xfId="114"/>
    <cellStyle name="20% - Accent3 17" xfId="115"/>
    <cellStyle name="20% - Accent3 18" xfId="116"/>
    <cellStyle name="20% - Accent3 19" xfId="117"/>
    <cellStyle name="20% - Accent3 2" xfId="118"/>
    <cellStyle name="20% - Accent3 20" xfId="119"/>
    <cellStyle name="20% - Accent3 21" xfId="120"/>
    <cellStyle name="20% - Accent3 22" xfId="121"/>
    <cellStyle name="20% - Accent3 23" xfId="122"/>
    <cellStyle name="20% - Accent3 24" xfId="123"/>
    <cellStyle name="20% - Accent3 25" xfId="124"/>
    <cellStyle name="20% - Accent3 26" xfId="125"/>
    <cellStyle name="20% - Accent3 27" xfId="126"/>
    <cellStyle name="20% - Accent3 28" xfId="127"/>
    <cellStyle name="20% - Accent3 29" xfId="128"/>
    <cellStyle name="20% - Accent3 3" xfId="129"/>
    <cellStyle name="20% - Accent3 30" xfId="130"/>
    <cellStyle name="20% - Accent3 31" xfId="131"/>
    <cellStyle name="20% - Accent3 32" xfId="132"/>
    <cellStyle name="20% - Accent3 33" xfId="133"/>
    <cellStyle name="20% - Accent3 34" xfId="134"/>
    <cellStyle name="20% - Accent3 35" xfId="135"/>
    <cellStyle name="20% - Accent3 36" xfId="136"/>
    <cellStyle name="20% - Accent3 37" xfId="137"/>
    <cellStyle name="20% - Accent3 38" xfId="138"/>
    <cellStyle name="20% - Accent3 4" xfId="139"/>
    <cellStyle name="20% - Accent3 5" xfId="140"/>
    <cellStyle name="20% - Accent3 6" xfId="141"/>
    <cellStyle name="20% - Accent3 7" xfId="142"/>
    <cellStyle name="20% - Accent3 8" xfId="143"/>
    <cellStyle name="20% - Accent3 9" xfId="144"/>
    <cellStyle name="20% - Accent3_Canarias" xfId="145"/>
    <cellStyle name="20% - Accent4" xfId="146"/>
    <cellStyle name="20% - Accent4 10" xfId="147"/>
    <cellStyle name="20% - Accent4 11" xfId="148"/>
    <cellStyle name="20% - Accent4 12" xfId="149"/>
    <cellStyle name="20% - Accent4 13" xfId="150"/>
    <cellStyle name="20% - Accent4 14" xfId="151"/>
    <cellStyle name="20% - Accent4 15" xfId="152"/>
    <cellStyle name="20% - Accent4 16" xfId="153"/>
    <cellStyle name="20% - Accent4 17" xfId="154"/>
    <cellStyle name="20% - Accent4 18" xfId="155"/>
    <cellStyle name="20% - Accent4 19" xfId="156"/>
    <cellStyle name="20% - Accent4 2" xfId="157"/>
    <cellStyle name="20% - Accent4 20" xfId="158"/>
    <cellStyle name="20% - Accent4 21" xfId="159"/>
    <cellStyle name="20% - Accent4 22" xfId="160"/>
    <cellStyle name="20% - Accent4 23" xfId="161"/>
    <cellStyle name="20% - Accent4 24" xfId="162"/>
    <cellStyle name="20% - Accent4 25" xfId="163"/>
    <cellStyle name="20% - Accent4 26" xfId="164"/>
    <cellStyle name="20% - Accent4 27" xfId="165"/>
    <cellStyle name="20% - Accent4 28" xfId="166"/>
    <cellStyle name="20% - Accent4 29" xfId="167"/>
    <cellStyle name="20% - Accent4 3" xfId="168"/>
    <cellStyle name="20% - Accent4 30" xfId="169"/>
    <cellStyle name="20% - Accent4 31" xfId="170"/>
    <cellStyle name="20% - Accent4 32" xfId="171"/>
    <cellStyle name="20% - Accent4 33" xfId="172"/>
    <cellStyle name="20% - Accent4 34" xfId="173"/>
    <cellStyle name="20% - Accent4 35" xfId="174"/>
    <cellStyle name="20% - Accent4 36" xfId="175"/>
    <cellStyle name="20% - Accent4 37" xfId="176"/>
    <cellStyle name="20% - Accent4 38" xfId="177"/>
    <cellStyle name="20% - Accent4 4" xfId="178"/>
    <cellStyle name="20% - Accent4 5" xfId="179"/>
    <cellStyle name="20% - Accent4 6" xfId="180"/>
    <cellStyle name="20% - Accent4 7" xfId="181"/>
    <cellStyle name="20% - Accent4 8" xfId="182"/>
    <cellStyle name="20% - Accent4 9" xfId="183"/>
    <cellStyle name="20% - Accent4_Canarias" xfId="184"/>
    <cellStyle name="20% - Accent5" xfId="185"/>
    <cellStyle name="20% - Accent5 10" xfId="186"/>
    <cellStyle name="20% - Accent5 11" xfId="187"/>
    <cellStyle name="20% - Accent5 12" xfId="188"/>
    <cellStyle name="20% - Accent5 13" xfId="189"/>
    <cellStyle name="20% - Accent5 14" xfId="190"/>
    <cellStyle name="20% - Accent5 15" xfId="191"/>
    <cellStyle name="20% - Accent5 16" xfId="192"/>
    <cellStyle name="20% - Accent5 17" xfId="193"/>
    <cellStyle name="20% - Accent5 18" xfId="194"/>
    <cellStyle name="20% - Accent5 19" xfId="195"/>
    <cellStyle name="20% - Accent5 2" xfId="196"/>
    <cellStyle name="20% - Accent5 20" xfId="197"/>
    <cellStyle name="20% - Accent5 21" xfId="198"/>
    <cellStyle name="20% - Accent5 22" xfId="199"/>
    <cellStyle name="20% - Accent5 23" xfId="200"/>
    <cellStyle name="20% - Accent5 24" xfId="201"/>
    <cellStyle name="20% - Accent5 25" xfId="202"/>
    <cellStyle name="20% - Accent5 26" xfId="203"/>
    <cellStyle name="20% - Accent5 27" xfId="204"/>
    <cellStyle name="20% - Accent5 28" xfId="205"/>
    <cellStyle name="20% - Accent5 29" xfId="206"/>
    <cellStyle name="20% - Accent5 3" xfId="207"/>
    <cellStyle name="20% - Accent5 30" xfId="208"/>
    <cellStyle name="20% - Accent5 31" xfId="209"/>
    <cellStyle name="20% - Accent5 32" xfId="210"/>
    <cellStyle name="20% - Accent5 33" xfId="211"/>
    <cellStyle name="20% - Accent5 34" xfId="212"/>
    <cellStyle name="20% - Accent5 35" xfId="213"/>
    <cellStyle name="20% - Accent5 36" xfId="214"/>
    <cellStyle name="20% - Accent5 37" xfId="215"/>
    <cellStyle name="20% - Accent5 38" xfId="216"/>
    <cellStyle name="20% - Accent5 4" xfId="217"/>
    <cellStyle name="20% - Accent5 5" xfId="218"/>
    <cellStyle name="20% - Accent5 6" xfId="219"/>
    <cellStyle name="20% - Accent5 7" xfId="220"/>
    <cellStyle name="20% - Accent5 8" xfId="221"/>
    <cellStyle name="20% - Accent5 9" xfId="222"/>
    <cellStyle name="20% - Accent5_Canarias" xfId="223"/>
    <cellStyle name="20% - Accent6" xfId="224"/>
    <cellStyle name="20% - Accent6 10" xfId="225"/>
    <cellStyle name="20% - Accent6 11" xfId="226"/>
    <cellStyle name="20% - Accent6 12" xfId="227"/>
    <cellStyle name="20% - Accent6 13" xfId="228"/>
    <cellStyle name="20% - Accent6 14" xfId="229"/>
    <cellStyle name="20% - Accent6 15" xfId="230"/>
    <cellStyle name="20% - Accent6 16" xfId="231"/>
    <cellStyle name="20% - Accent6 17" xfId="232"/>
    <cellStyle name="20% - Accent6 18" xfId="233"/>
    <cellStyle name="20% - Accent6 19" xfId="234"/>
    <cellStyle name="20% - Accent6 2" xfId="235"/>
    <cellStyle name="20% - Accent6 20" xfId="236"/>
    <cellStyle name="20% - Accent6 21" xfId="237"/>
    <cellStyle name="20% - Accent6 22" xfId="238"/>
    <cellStyle name="20% - Accent6 23" xfId="239"/>
    <cellStyle name="20% - Accent6 24" xfId="240"/>
    <cellStyle name="20% - Accent6 25" xfId="241"/>
    <cellStyle name="20% - Accent6 26" xfId="242"/>
    <cellStyle name="20% - Accent6 27" xfId="243"/>
    <cellStyle name="20% - Accent6 28" xfId="244"/>
    <cellStyle name="20% - Accent6 29" xfId="245"/>
    <cellStyle name="20% - Accent6 3" xfId="246"/>
    <cellStyle name="20% - Accent6 30" xfId="247"/>
    <cellStyle name="20% - Accent6 31" xfId="248"/>
    <cellStyle name="20% - Accent6 32" xfId="249"/>
    <cellStyle name="20% - Accent6 33" xfId="250"/>
    <cellStyle name="20% - Accent6 34" xfId="251"/>
    <cellStyle name="20% - Accent6 35" xfId="252"/>
    <cellStyle name="20% - Accent6 36" xfId="253"/>
    <cellStyle name="20% - Accent6 37" xfId="254"/>
    <cellStyle name="20% - Accent6 38" xfId="255"/>
    <cellStyle name="20% - Accent6 4" xfId="256"/>
    <cellStyle name="20% - Accent6 5" xfId="257"/>
    <cellStyle name="20% - Accent6 6" xfId="258"/>
    <cellStyle name="20% - Accent6 7" xfId="259"/>
    <cellStyle name="20% - Accent6 8" xfId="260"/>
    <cellStyle name="20% - Accent6 9" xfId="261"/>
    <cellStyle name="20% - Accent6_Canarias" xfId="262"/>
    <cellStyle name="20% - Énfasis1 10" xfId="264"/>
    <cellStyle name="20% - Énfasis1 11" xfId="265"/>
    <cellStyle name="20% - Énfasis1 12" xfId="266"/>
    <cellStyle name="20% - Énfasis1 13" xfId="267"/>
    <cellStyle name="20% - Énfasis1 14" xfId="268"/>
    <cellStyle name="20% - Énfasis1 15" xfId="269"/>
    <cellStyle name="20% - Énfasis1 16" xfId="270"/>
    <cellStyle name="20% - Énfasis1 17" xfId="271"/>
    <cellStyle name="20% - Énfasis1 18" xfId="272"/>
    <cellStyle name="20% - Énfasis1 19" xfId="273"/>
    <cellStyle name="20% - Énfasis1 2" xfId="274"/>
    <cellStyle name="20% - Énfasis1 2 10" xfId="275"/>
    <cellStyle name="20% - Énfasis1 2 11" xfId="276"/>
    <cellStyle name="20% - Énfasis1 2 12" xfId="277"/>
    <cellStyle name="20% - Énfasis1 2 13" xfId="278"/>
    <cellStyle name="20% - Énfasis1 2 14" xfId="279"/>
    <cellStyle name="20% - Énfasis1 2 15" xfId="280"/>
    <cellStyle name="20% - Énfasis1 2 16" xfId="281"/>
    <cellStyle name="20% - Énfasis1 2 17" xfId="282"/>
    <cellStyle name="20% - Énfasis1 2 18" xfId="283"/>
    <cellStyle name="20% - Énfasis1 2 19" xfId="284"/>
    <cellStyle name="20% - Énfasis1 2 2" xfId="285"/>
    <cellStyle name="20% - Énfasis1 2 20" xfId="286"/>
    <cellStyle name="20% - Énfasis1 2 21" xfId="287"/>
    <cellStyle name="20% - Énfasis1 2 22" xfId="288"/>
    <cellStyle name="20% - Énfasis1 2 23" xfId="289"/>
    <cellStyle name="20% - Énfasis1 2 24" xfId="290"/>
    <cellStyle name="20% - Énfasis1 2 25" xfId="291"/>
    <cellStyle name="20% - Énfasis1 2 26" xfId="292"/>
    <cellStyle name="20% - Énfasis1 2 27" xfId="293"/>
    <cellStyle name="20% - Énfasis1 2 28" xfId="294"/>
    <cellStyle name="20% - Énfasis1 2 29" xfId="295"/>
    <cellStyle name="20% - Énfasis1 2 3" xfId="296"/>
    <cellStyle name="20% - Énfasis1 2 30" xfId="297"/>
    <cellStyle name="20% - Énfasis1 2 31" xfId="298"/>
    <cellStyle name="20% - Énfasis1 2 32" xfId="299"/>
    <cellStyle name="20% - Énfasis1 2 33" xfId="300"/>
    <cellStyle name="20% - Énfasis1 2 34" xfId="301"/>
    <cellStyle name="20% - Énfasis1 2 35" xfId="302"/>
    <cellStyle name="20% - Énfasis1 2 36" xfId="303"/>
    <cellStyle name="20% - Énfasis1 2 37" xfId="304"/>
    <cellStyle name="20% - Énfasis1 2 4" xfId="305"/>
    <cellStyle name="20% - Énfasis1 2 5" xfId="306"/>
    <cellStyle name="20% - Énfasis1 2 6" xfId="307"/>
    <cellStyle name="20% - Énfasis1 2 7" xfId="308"/>
    <cellStyle name="20% - Énfasis1 2 8" xfId="309"/>
    <cellStyle name="20% - Énfasis1 2 9" xfId="310"/>
    <cellStyle name="20% - Énfasis1 2_Equipo Centro" xfId="311"/>
    <cellStyle name="20% - Énfasis1 20" xfId="312"/>
    <cellStyle name="20% - Énfasis1 21" xfId="313"/>
    <cellStyle name="20% - Énfasis1 22" xfId="314"/>
    <cellStyle name="20% - Énfasis1 23" xfId="315"/>
    <cellStyle name="20% - Énfasis1 24" xfId="316"/>
    <cellStyle name="20% - Énfasis1 25" xfId="317"/>
    <cellStyle name="20% - Énfasis1 26" xfId="318"/>
    <cellStyle name="20% - Énfasis1 27" xfId="319"/>
    <cellStyle name="20% - Énfasis1 28" xfId="320"/>
    <cellStyle name="20% - Énfasis1 29" xfId="321"/>
    <cellStyle name="20% - Énfasis1 3" xfId="322"/>
    <cellStyle name="20% - Énfasis1 3 10" xfId="323"/>
    <cellStyle name="20% - Énfasis1 3 11" xfId="324"/>
    <cellStyle name="20% - Énfasis1 3 12" xfId="325"/>
    <cellStyle name="20% - Énfasis1 3 13" xfId="326"/>
    <cellStyle name="20% - Énfasis1 3 14" xfId="327"/>
    <cellStyle name="20% - Énfasis1 3 15" xfId="328"/>
    <cellStyle name="20% - Énfasis1 3 16" xfId="329"/>
    <cellStyle name="20% - Énfasis1 3 17" xfId="330"/>
    <cellStyle name="20% - Énfasis1 3 18" xfId="331"/>
    <cellStyle name="20% - Énfasis1 3 19" xfId="332"/>
    <cellStyle name="20% - Énfasis1 3 2" xfId="333"/>
    <cellStyle name="20% - Énfasis1 3 20" xfId="334"/>
    <cellStyle name="20% - Énfasis1 3 21" xfId="335"/>
    <cellStyle name="20% - Énfasis1 3 22" xfId="336"/>
    <cellStyle name="20% - Énfasis1 3 23" xfId="337"/>
    <cellStyle name="20% - Énfasis1 3 24" xfId="338"/>
    <cellStyle name="20% - Énfasis1 3 25" xfId="339"/>
    <cellStyle name="20% - Énfasis1 3 26" xfId="340"/>
    <cellStyle name="20% - Énfasis1 3 27" xfId="341"/>
    <cellStyle name="20% - Énfasis1 3 28" xfId="342"/>
    <cellStyle name="20% - Énfasis1 3 29" xfId="343"/>
    <cellStyle name="20% - Énfasis1 3 3" xfId="344"/>
    <cellStyle name="20% - Énfasis1 3 30" xfId="345"/>
    <cellStyle name="20% - Énfasis1 3 31" xfId="346"/>
    <cellStyle name="20% - Énfasis1 3 32" xfId="347"/>
    <cellStyle name="20% - Énfasis1 3 33" xfId="348"/>
    <cellStyle name="20% - Énfasis1 3 34" xfId="349"/>
    <cellStyle name="20% - Énfasis1 3 35" xfId="350"/>
    <cellStyle name="20% - Énfasis1 3 36" xfId="351"/>
    <cellStyle name="20% - Énfasis1 3 37" xfId="352"/>
    <cellStyle name="20% - Énfasis1 3 4" xfId="353"/>
    <cellStyle name="20% - Énfasis1 3 5" xfId="354"/>
    <cellStyle name="20% - Énfasis1 3 6" xfId="355"/>
    <cellStyle name="20% - Énfasis1 3 7" xfId="356"/>
    <cellStyle name="20% - Énfasis1 3 8" xfId="357"/>
    <cellStyle name="20% - Énfasis1 3 9" xfId="358"/>
    <cellStyle name="20% - Énfasis1 3_Equipo Centro" xfId="359"/>
    <cellStyle name="20% - Énfasis1 30" xfId="360"/>
    <cellStyle name="20% - Énfasis1 31" xfId="361"/>
    <cellStyle name="20% - Énfasis1 32" xfId="362"/>
    <cellStyle name="20% - Énfasis1 33" xfId="363"/>
    <cellStyle name="20% - Énfasis1 34" xfId="364"/>
    <cellStyle name="20% - Énfasis1 35" xfId="365"/>
    <cellStyle name="20% - Énfasis1 36" xfId="366"/>
    <cellStyle name="20% - Énfasis1 37" xfId="367"/>
    <cellStyle name="20% - Énfasis1 38" xfId="368"/>
    <cellStyle name="20% - Énfasis1 39" xfId="369"/>
    <cellStyle name="20% - Énfasis1 4" xfId="370"/>
    <cellStyle name="20% - Énfasis1 4 10" xfId="371"/>
    <cellStyle name="20% - Énfasis1 4 11" xfId="372"/>
    <cellStyle name="20% - Énfasis1 4 12" xfId="373"/>
    <cellStyle name="20% - Énfasis1 4 13" xfId="374"/>
    <cellStyle name="20% - Énfasis1 4 14" xfId="375"/>
    <cellStyle name="20% - Énfasis1 4 15" xfId="376"/>
    <cellStyle name="20% - Énfasis1 4 16" xfId="377"/>
    <cellStyle name="20% - Énfasis1 4 17" xfId="378"/>
    <cellStyle name="20% - Énfasis1 4 18" xfId="379"/>
    <cellStyle name="20% - Énfasis1 4 19" xfId="380"/>
    <cellStyle name="20% - Énfasis1 4 2" xfId="381"/>
    <cellStyle name="20% - Énfasis1 4 20" xfId="382"/>
    <cellStyle name="20% - Énfasis1 4 21" xfId="383"/>
    <cellStyle name="20% - Énfasis1 4 22" xfId="384"/>
    <cellStyle name="20% - Énfasis1 4 23" xfId="385"/>
    <cellStyle name="20% - Énfasis1 4 24" xfId="386"/>
    <cellStyle name="20% - Énfasis1 4 25" xfId="387"/>
    <cellStyle name="20% - Énfasis1 4 26" xfId="388"/>
    <cellStyle name="20% - Énfasis1 4 27" xfId="389"/>
    <cellStyle name="20% - Énfasis1 4 28" xfId="390"/>
    <cellStyle name="20% - Énfasis1 4 29" xfId="391"/>
    <cellStyle name="20% - Énfasis1 4 3" xfId="392"/>
    <cellStyle name="20% - Énfasis1 4 30" xfId="393"/>
    <cellStyle name="20% - Énfasis1 4 31" xfId="394"/>
    <cellStyle name="20% - Énfasis1 4 32" xfId="395"/>
    <cellStyle name="20% - Énfasis1 4 33" xfId="396"/>
    <cellStyle name="20% - Énfasis1 4 34" xfId="397"/>
    <cellStyle name="20% - Énfasis1 4 35" xfId="398"/>
    <cellStyle name="20% - Énfasis1 4 36" xfId="399"/>
    <cellStyle name="20% - Énfasis1 4 37" xfId="400"/>
    <cellStyle name="20% - Énfasis1 4 4" xfId="401"/>
    <cellStyle name="20% - Énfasis1 4 5" xfId="402"/>
    <cellStyle name="20% - Énfasis1 4 6" xfId="403"/>
    <cellStyle name="20% - Énfasis1 4 7" xfId="404"/>
    <cellStyle name="20% - Énfasis1 4 8" xfId="405"/>
    <cellStyle name="20% - Énfasis1 4 9" xfId="406"/>
    <cellStyle name="20% - Énfasis1 4_Equipo Centro" xfId="407"/>
    <cellStyle name="20% - Énfasis1 40" xfId="4569"/>
    <cellStyle name="20% - Énfasis1 40 2" xfId="4640"/>
    <cellStyle name="20% - Énfasis1 40 2 2" xfId="4760"/>
    <cellStyle name="20% - Énfasis1 40 2 2 2" xfId="4991"/>
    <cellStyle name="20% - Énfasis1 40 2 2 3" xfId="5223"/>
    <cellStyle name="20% - Énfasis1 40 2 3" xfId="4876"/>
    <cellStyle name="20% - Énfasis1 40 2 4" xfId="5108"/>
    <cellStyle name="20% - Énfasis1 40 3" xfId="4705"/>
    <cellStyle name="20% - Énfasis1 40 3 2" xfId="4936"/>
    <cellStyle name="20% - Énfasis1 40 3 3" xfId="5168"/>
    <cellStyle name="20% - Énfasis1 40 4" xfId="4821"/>
    <cellStyle name="20% - Énfasis1 40 5" xfId="5053"/>
    <cellStyle name="20% - Énfasis1 41" xfId="4594"/>
    <cellStyle name="20% - Énfasis1 41 2" xfId="4652"/>
    <cellStyle name="20% - Énfasis1 41 2 2" xfId="4772"/>
    <cellStyle name="20% - Énfasis1 41 2 2 2" xfId="5003"/>
    <cellStyle name="20% - Énfasis1 41 2 2 3" xfId="5235"/>
    <cellStyle name="20% - Énfasis1 41 2 3" xfId="4888"/>
    <cellStyle name="20% - Énfasis1 41 2 4" xfId="5120"/>
    <cellStyle name="20% - Énfasis1 41 3" xfId="4717"/>
    <cellStyle name="20% - Énfasis1 41 3 2" xfId="4948"/>
    <cellStyle name="20% - Énfasis1 41 3 3" xfId="5180"/>
    <cellStyle name="20% - Énfasis1 41 4" xfId="4833"/>
    <cellStyle name="20% - Énfasis1 41 5" xfId="5065"/>
    <cellStyle name="20% - Énfasis1 42" xfId="263"/>
    <cellStyle name="20% - Énfasis1 5" xfId="408"/>
    <cellStyle name="20% - Énfasis1 6" xfId="409"/>
    <cellStyle name="20% - Énfasis1 7" xfId="410"/>
    <cellStyle name="20% - Énfasis1 8" xfId="411"/>
    <cellStyle name="20% - Énfasis1 9" xfId="412"/>
    <cellStyle name="20% - Énfasis2 10" xfId="414"/>
    <cellStyle name="20% - Énfasis2 11" xfId="415"/>
    <cellStyle name="20% - Énfasis2 12" xfId="416"/>
    <cellStyle name="20% - Énfasis2 13" xfId="417"/>
    <cellStyle name="20% - Énfasis2 14" xfId="418"/>
    <cellStyle name="20% - Énfasis2 15" xfId="419"/>
    <cellStyle name="20% - Énfasis2 16" xfId="420"/>
    <cellStyle name="20% - Énfasis2 17" xfId="421"/>
    <cellStyle name="20% - Énfasis2 18" xfId="422"/>
    <cellStyle name="20% - Énfasis2 19" xfId="423"/>
    <cellStyle name="20% - Énfasis2 2" xfId="424"/>
    <cellStyle name="20% - Énfasis2 2 10" xfId="425"/>
    <cellStyle name="20% - Énfasis2 2 11" xfId="426"/>
    <cellStyle name="20% - Énfasis2 2 12" xfId="427"/>
    <cellStyle name="20% - Énfasis2 2 13" xfId="428"/>
    <cellStyle name="20% - Énfasis2 2 14" xfId="429"/>
    <cellStyle name="20% - Énfasis2 2 15" xfId="430"/>
    <cellStyle name="20% - Énfasis2 2 16" xfId="431"/>
    <cellStyle name="20% - Énfasis2 2 17" xfId="432"/>
    <cellStyle name="20% - Énfasis2 2 18" xfId="433"/>
    <cellStyle name="20% - Énfasis2 2 19" xfId="434"/>
    <cellStyle name="20% - Énfasis2 2 2" xfId="435"/>
    <cellStyle name="20% - Énfasis2 2 20" xfId="436"/>
    <cellStyle name="20% - Énfasis2 2 21" xfId="437"/>
    <cellStyle name="20% - Énfasis2 2 22" xfId="438"/>
    <cellStyle name="20% - Énfasis2 2 23" xfId="439"/>
    <cellStyle name="20% - Énfasis2 2 24" xfId="440"/>
    <cellStyle name="20% - Énfasis2 2 25" xfId="441"/>
    <cellStyle name="20% - Énfasis2 2 26" xfId="442"/>
    <cellStyle name="20% - Énfasis2 2 27" xfId="443"/>
    <cellStyle name="20% - Énfasis2 2 28" xfId="444"/>
    <cellStyle name="20% - Énfasis2 2 29" xfId="445"/>
    <cellStyle name="20% - Énfasis2 2 3" xfId="446"/>
    <cellStyle name="20% - Énfasis2 2 30" xfId="447"/>
    <cellStyle name="20% - Énfasis2 2 31" xfId="448"/>
    <cellStyle name="20% - Énfasis2 2 32" xfId="449"/>
    <cellStyle name="20% - Énfasis2 2 33" xfId="450"/>
    <cellStyle name="20% - Énfasis2 2 34" xfId="451"/>
    <cellStyle name="20% - Énfasis2 2 35" xfId="452"/>
    <cellStyle name="20% - Énfasis2 2 36" xfId="453"/>
    <cellStyle name="20% - Énfasis2 2 37" xfId="454"/>
    <cellStyle name="20% - Énfasis2 2 4" xfId="455"/>
    <cellStyle name="20% - Énfasis2 2 5" xfId="456"/>
    <cellStyle name="20% - Énfasis2 2 6" xfId="457"/>
    <cellStyle name="20% - Énfasis2 2 7" xfId="458"/>
    <cellStyle name="20% - Énfasis2 2 8" xfId="459"/>
    <cellStyle name="20% - Énfasis2 2 9" xfId="460"/>
    <cellStyle name="20% - Énfasis2 2_Equipo Centro" xfId="461"/>
    <cellStyle name="20% - Énfasis2 20" xfId="462"/>
    <cellStyle name="20% - Énfasis2 21" xfId="463"/>
    <cellStyle name="20% - Énfasis2 22" xfId="464"/>
    <cellStyle name="20% - Énfasis2 23" xfId="465"/>
    <cellStyle name="20% - Énfasis2 24" xfId="466"/>
    <cellStyle name="20% - Énfasis2 25" xfId="467"/>
    <cellStyle name="20% - Énfasis2 26" xfId="468"/>
    <cellStyle name="20% - Énfasis2 27" xfId="469"/>
    <cellStyle name="20% - Énfasis2 28" xfId="470"/>
    <cellStyle name="20% - Énfasis2 29" xfId="471"/>
    <cellStyle name="20% - Énfasis2 3" xfId="472"/>
    <cellStyle name="20% - Énfasis2 3 10" xfId="473"/>
    <cellStyle name="20% - Énfasis2 3 11" xfId="474"/>
    <cellStyle name="20% - Énfasis2 3 12" xfId="475"/>
    <cellStyle name="20% - Énfasis2 3 13" xfId="476"/>
    <cellStyle name="20% - Énfasis2 3 14" xfId="477"/>
    <cellStyle name="20% - Énfasis2 3 15" xfId="478"/>
    <cellStyle name="20% - Énfasis2 3 16" xfId="479"/>
    <cellStyle name="20% - Énfasis2 3 17" xfId="480"/>
    <cellStyle name="20% - Énfasis2 3 18" xfId="481"/>
    <cellStyle name="20% - Énfasis2 3 19" xfId="482"/>
    <cellStyle name="20% - Énfasis2 3 2" xfId="483"/>
    <cellStyle name="20% - Énfasis2 3 20" xfId="484"/>
    <cellStyle name="20% - Énfasis2 3 21" xfId="485"/>
    <cellStyle name="20% - Énfasis2 3 22" xfId="486"/>
    <cellStyle name="20% - Énfasis2 3 23" xfId="487"/>
    <cellStyle name="20% - Énfasis2 3 24" xfId="488"/>
    <cellStyle name="20% - Énfasis2 3 25" xfId="489"/>
    <cellStyle name="20% - Énfasis2 3 26" xfId="490"/>
    <cellStyle name="20% - Énfasis2 3 27" xfId="491"/>
    <cellStyle name="20% - Énfasis2 3 28" xfId="492"/>
    <cellStyle name="20% - Énfasis2 3 29" xfId="493"/>
    <cellStyle name="20% - Énfasis2 3 3" xfId="494"/>
    <cellStyle name="20% - Énfasis2 3 30" xfId="495"/>
    <cellStyle name="20% - Énfasis2 3 31" xfId="496"/>
    <cellStyle name="20% - Énfasis2 3 32" xfId="497"/>
    <cellStyle name="20% - Énfasis2 3 33" xfId="498"/>
    <cellStyle name="20% - Énfasis2 3 34" xfId="499"/>
    <cellStyle name="20% - Énfasis2 3 35" xfId="500"/>
    <cellStyle name="20% - Énfasis2 3 36" xfId="501"/>
    <cellStyle name="20% - Énfasis2 3 37" xfId="502"/>
    <cellStyle name="20% - Énfasis2 3 4" xfId="503"/>
    <cellStyle name="20% - Énfasis2 3 5" xfId="504"/>
    <cellStyle name="20% - Énfasis2 3 6" xfId="505"/>
    <cellStyle name="20% - Énfasis2 3 7" xfId="506"/>
    <cellStyle name="20% - Énfasis2 3 8" xfId="507"/>
    <cellStyle name="20% - Énfasis2 3 9" xfId="508"/>
    <cellStyle name="20% - Énfasis2 3_Equipo Centro" xfId="509"/>
    <cellStyle name="20% - Énfasis2 30" xfId="510"/>
    <cellStyle name="20% - Énfasis2 31" xfId="511"/>
    <cellStyle name="20% - Énfasis2 32" xfId="512"/>
    <cellStyle name="20% - Énfasis2 33" xfId="513"/>
    <cellStyle name="20% - Énfasis2 34" xfId="514"/>
    <cellStyle name="20% - Énfasis2 35" xfId="515"/>
    <cellStyle name="20% - Énfasis2 36" xfId="516"/>
    <cellStyle name="20% - Énfasis2 37" xfId="517"/>
    <cellStyle name="20% - Énfasis2 38" xfId="3913"/>
    <cellStyle name="20% - Énfasis2 39" xfId="4573"/>
    <cellStyle name="20% - Énfasis2 39 2" xfId="4642"/>
    <cellStyle name="20% - Énfasis2 39 2 2" xfId="4762"/>
    <cellStyle name="20% - Énfasis2 39 2 2 2" xfId="4993"/>
    <cellStyle name="20% - Énfasis2 39 2 2 3" xfId="5225"/>
    <cellStyle name="20% - Énfasis2 39 2 3" xfId="4878"/>
    <cellStyle name="20% - Énfasis2 39 2 4" xfId="5110"/>
    <cellStyle name="20% - Énfasis2 39 3" xfId="4707"/>
    <cellStyle name="20% - Énfasis2 39 3 2" xfId="4938"/>
    <cellStyle name="20% - Énfasis2 39 3 3" xfId="5170"/>
    <cellStyle name="20% - Énfasis2 39 4" xfId="4823"/>
    <cellStyle name="20% - Énfasis2 39 5" xfId="5055"/>
    <cellStyle name="20% - Énfasis2 4" xfId="518"/>
    <cellStyle name="20% - Énfasis2 4 10" xfId="519"/>
    <cellStyle name="20% - Énfasis2 4 11" xfId="520"/>
    <cellStyle name="20% - Énfasis2 4 12" xfId="521"/>
    <cellStyle name="20% - Énfasis2 4 13" xfId="522"/>
    <cellStyle name="20% - Énfasis2 4 14" xfId="523"/>
    <cellStyle name="20% - Énfasis2 4 15" xfId="524"/>
    <cellStyle name="20% - Énfasis2 4 16" xfId="525"/>
    <cellStyle name="20% - Énfasis2 4 17" xfId="526"/>
    <cellStyle name="20% - Énfasis2 4 18" xfId="527"/>
    <cellStyle name="20% - Énfasis2 4 19" xfId="528"/>
    <cellStyle name="20% - Énfasis2 4 2" xfId="529"/>
    <cellStyle name="20% - Énfasis2 4 20" xfId="530"/>
    <cellStyle name="20% - Énfasis2 4 21" xfId="531"/>
    <cellStyle name="20% - Énfasis2 4 22" xfId="532"/>
    <cellStyle name="20% - Énfasis2 4 23" xfId="533"/>
    <cellStyle name="20% - Énfasis2 4 24" xfId="534"/>
    <cellStyle name="20% - Énfasis2 4 25" xfId="535"/>
    <cellStyle name="20% - Énfasis2 4 26" xfId="536"/>
    <cellStyle name="20% - Énfasis2 4 27" xfId="537"/>
    <cellStyle name="20% - Énfasis2 4 28" xfId="538"/>
    <cellStyle name="20% - Énfasis2 4 29" xfId="539"/>
    <cellStyle name="20% - Énfasis2 4 3" xfId="540"/>
    <cellStyle name="20% - Énfasis2 4 30" xfId="541"/>
    <cellStyle name="20% - Énfasis2 4 31" xfId="542"/>
    <cellStyle name="20% - Énfasis2 4 32" xfId="543"/>
    <cellStyle name="20% - Énfasis2 4 33" xfId="544"/>
    <cellStyle name="20% - Énfasis2 4 34" xfId="545"/>
    <cellStyle name="20% - Énfasis2 4 35" xfId="546"/>
    <cellStyle name="20% - Énfasis2 4 36" xfId="547"/>
    <cellStyle name="20% - Énfasis2 4 37" xfId="548"/>
    <cellStyle name="20% - Énfasis2 4 4" xfId="549"/>
    <cellStyle name="20% - Énfasis2 4 5" xfId="550"/>
    <cellStyle name="20% - Énfasis2 4 6" xfId="551"/>
    <cellStyle name="20% - Énfasis2 4 7" xfId="552"/>
    <cellStyle name="20% - Énfasis2 4 8" xfId="553"/>
    <cellStyle name="20% - Énfasis2 4 9" xfId="554"/>
    <cellStyle name="20% - Énfasis2 4_Equipo Centro" xfId="555"/>
    <cellStyle name="20% - Énfasis2 40" xfId="4596"/>
    <cellStyle name="20% - Énfasis2 40 2" xfId="4654"/>
    <cellStyle name="20% - Énfasis2 40 2 2" xfId="4774"/>
    <cellStyle name="20% - Énfasis2 40 2 2 2" xfId="5005"/>
    <cellStyle name="20% - Énfasis2 40 2 2 3" xfId="5237"/>
    <cellStyle name="20% - Énfasis2 40 2 3" xfId="4890"/>
    <cellStyle name="20% - Énfasis2 40 2 4" xfId="5122"/>
    <cellStyle name="20% - Énfasis2 40 3" xfId="4719"/>
    <cellStyle name="20% - Énfasis2 40 3 2" xfId="4950"/>
    <cellStyle name="20% - Énfasis2 40 3 3" xfId="5182"/>
    <cellStyle name="20% - Énfasis2 40 4" xfId="4835"/>
    <cellStyle name="20% - Énfasis2 40 5" xfId="5067"/>
    <cellStyle name="20% - Énfasis2 41" xfId="413"/>
    <cellStyle name="20% - Énfasis2 5" xfId="556"/>
    <cellStyle name="20% - Énfasis2 6" xfId="557"/>
    <cellStyle name="20% - Énfasis2 7" xfId="558"/>
    <cellStyle name="20% - Énfasis2 8" xfId="559"/>
    <cellStyle name="20% - Énfasis2 9" xfId="560"/>
    <cellStyle name="20% - Énfasis3 10" xfId="562"/>
    <cellStyle name="20% - Énfasis3 11" xfId="563"/>
    <cellStyle name="20% - Énfasis3 12" xfId="564"/>
    <cellStyle name="20% - Énfasis3 13" xfId="565"/>
    <cellStyle name="20% - Énfasis3 14" xfId="566"/>
    <cellStyle name="20% - Énfasis3 15" xfId="567"/>
    <cellStyle name="20% - Énfasis3 16" xfId="568"/>
    <cellStyle name="20% - Énfasis3 17" xfId="569"/>
    <cellStyle name="20% - Énfasis3 18" xfId="570"/>
    <cellStyle name="20% - Énfasis3 19" xfId="571"/>
    <cellStyle name="20% - Énfasis3 2" xfId="572"/>
    <cellStyle name="20% - Énfasis3 2 10" xfId="573"/>
    <cellStyle name="20% - Énfasis3 2 11" xfId="574"/>
    <cellStyle name="20% - Énfasis3 2 12" xfId="575"/>
    <cellStyle name="20% - Énfasis3 2 13" xfId="576"/>
    <cellStyle name="20% - Énfasis3 2 14" xfId="577"/>
    <cellStyle name="20% - Énfasis3 2 15" xfId="578"/>
    <cellStyle name="20% - Énfasis3 2 16" xfId="579"/>
    <cellStyle name="20% - Énfasis3 2 17" xfId="580"/>
    <cellStyle name="20% - Énfasis3 2 18" xfId="581"/>
    <cellStyle name="20% - Énfasis3 2 19" xfId="582"/>
    <cellStyle name="20% - Énfasis3 2 2" xfId="583"/>
    <cellStyle name="20% - Énfasis3 2 20" xfId="584"/>
    <cellStyle name="20% - Énfasis3 2 21" xfId="585"/>
    <cellStyle name="20% - Énfasis3 2 22" xfId="586"/>
    <cellStyle name="20% - Énfasis3 2 23" xfId="587"/>
    <cellStyle name="20% - Énfasis3 2 24" xfId="588"/>
    <cellStyle name="20% - Énfasis3 2 25" xfId="589"/>
    <cellStyle name="20% - Énfasis3 2 26" xfId="590"/>
    <cellStyle name="20% - Énfasis3 2 27" xfId="591"/>
    <cellStyle name="20% - Énfasis3 2 28" xfId="592"/>
    <cellStyle name="20% - Énfasis3 2 29" xfId="593"/>
    <cellStyle name="20% - Énfasis3 2 3" xfId="594"/>
    <cellStyle name="20% - Énfasis3 2 30" xfId="595"/>
    <cellStyle name="20% - Énfasis3 2 31" xfId="596"/>
    <cellStyle name="20% - Énfasis3 2 32" xfId="597"/>
    <cellStyle name="20% - Énfasis3 2 33" xfId="598"/>
    <cellStyle name="20% - Énfasis3 2 34" xfId="599"/>
    <cellStyle name="20% - Énfasis3 2 35" xfId="600"/>
    <cellStyle name="20% - Énfasis3 2 36" xfId="601"/>
    <cellStyle name="20% - Énfasis3 2 37" xfId="602"/>
    <cellStyle name="20% - Énfasis3 2 4" xfId="603"/>
    <cellStyle name="20% - Énfasis3 2 5" xfId="604"/>
    <cellStyle name="20% - Énfasis3 2 6" xfId="605"/>
    <cellStyle name="20% - Énfasis3 2 7" xfId="606"/>
    <cellStyle name="20% - Énfasis3 2 8" xfId="607"/>
    <cellStyle name="20% - Énfasis3 2 9" xfId="608"/>
    <cellStyle name="20% - Énfasis3 2_Equipo Centro" xfId="609"/>
    <cellStyle name="20% - Énfasis3 20" xfId="610"/>
    <cellStyle name="20% - Énfasis3 21" xfId="611"/>
    <cellStyle name="20% - Énfasis3 22" xfId="612"/>
    <cellStyle name="20% - Énfasis3 23" xfId="613"/>
    <cellStyle name="20% - Énfasis3 24" xfId="614"/>
    <cellStyle name="20% - Énfasis3 25" xfId="615"/>
    <cellStyle name="20% - Énfasis3 26" xfId="616"/>
    <cellStyle name="20% - Énfasis3 27" xfId="617"/>
    <cellStyle name="20% - Énfasis3 28" xfId="618"/>
    <cellStyle name="20% - Énfasis3 29" xfId="619"/>
    <cellStyle name="20% - Énfasis3 3" xfId="620"/>
    <cellStyle name="20% - Énfasis3 3 10" xfId="621"/>
    <cellStyle name="20% - Énfasis3 3 11" xfId="622"/>
    <cellStyle name="20% - Énfasis3 3 12" xfId="623"/>
    <cellStyle name="20% - Énfasis3 3 13" xfId="624"/>
    <cellStyle name="20% - Énfasis3 3 14" xfId="625"/>
    <cellStyle name="20% - Énfasis3 3 15" xfId="626"/>
    <cellStyle name="20% - Énfasis3 3 16" xfId="627"/>
    <cellStyle name="20% - Énfasis3 3 17" xfId="628"/>
    <cellStyle name="20% - Énfasis3 3 18" xfId="629"/>
    <cellStyle name="20% - Énfasis3 3 19" xfId="630"/>
    <cellStyle name="20% - Énfasis3 3 2" xfId="631"/>
    <cellStyle name="20% - Énfasis3 3 20" xfId="632"/>
    <cellStyle name="20% - Énfasis3 3 21" xfId="633"/>
    <cellStyle name="20% - Énfasis3 3 22" xfId="634"/>
    <cellStyle name="20% - Énfasis3 3 23" xfId="635"/>
    <cellStyle name="20% - Énfasis3 3 24" xfId="636"/>
    <cellStyle name="20% - Énfasis3 3 25" xfId="637"/>
    <cellStyle name="20% - Énfasis3 3 26" xfId="638"/>
    <cellStyle name="20% - Énfasis3 3 27" xfId="639"/>
    <cellStyle name="20% - Énfasis3 3 28" xfId="640"/>
    <cellStyle name="20% - Énfasis3 3 29" xfId="641"/>
    <cellStyle name="20% - Énfasis3 3 3" xfId="642"/>
    <cellStyle name="20% - Énfasis3 3 30" xfId="643"/>
    <cellStyle name="20% - Énfasis3 3 31" xfId="644"/>
    <cellStyle name="20% - Énfasis3 3 32" xfId="645"/>
    <cellStyle name="20% - Énfasis3 3 33" xfId="646"/>
    <cellStyle name="20% - Énfasis3 3 34" xfId="647"/>
    <cellStyle name="20% - Énfasis3 3 35" xfId="648"/>
    <cellStyle name="20% - Énfasis3 3 36" xfId="649"/>
    <cellStyle name="20% - Énfasis3 3 37" xfId="650"/>
    <cellStyle name="20% - Énfasis3 3 4" xfId="651"/>
    <cellStyle name="20% - Énfasis3 3 5" xfId="652"/>
    <cellStyle name="20% - Énfasis3 3 6" xfId="653"/>
    <cellStyle name="20% - Énfasis3 3 7" xfId="654"/>
    <cellStyle name="20% - Énfasis3 3 8" xfId="655"/>
    <cellStyle name="20% - Énfasis3 3 9" xfId="656"/>
    <cellStyle name="20% - Énfasis3 3_Equipo Centro" xfId="657"/>
    <cellStyle name="20% - Énfasis3 30" xfId="658"/>
    <cellStyle name="20% - Énfasis3 31" xfId="659"/>
    <cellStyle name="20% - Énfasis3 32" xfId="660"/>
    <cellStyle name="20% - Énfasis3 33" xfId="661"/>
    <cellStyle name="20% - Énfasis3 34" xfId="662"/>
    <cellStyle name="20% - Énfasis3 35" xfId="663"/>
    <cellStyle name="20% - Énfasis3 36" xfId="4577"/>
    <cellStyle name="20% - Énfasis3 36 2" xfId="4644"/>
    <cellStyle name="20% - Énfasis3 36 2 2" xfId="4764"/>
    <cellStyle name="20% - Énfasis3 36 2 2 2" xfId="4995"/>
    <cellStyle name="20% - Énfasis3 36 2 2 3" xfId="5227"/>
    <cellStyle name="20% - Énfasis3 36 2 3" xfId="4880"/>
    <cellStyle name="20% - Énfasis3 36 2 4" xfId="5112"/>
    <cellStyle name="20% - Énfasis3 36 3" xfId="4709"/>
    <cellStyle name="20% - Énfasis3 36 3 2" xfId="4940"/>
    <cellStyle name="20% - Énfasis3 36 3 3" xfId="5172"/>
    <cellStyle name="20% - Énfasis3 36 4" xfId="4825"/>
    <cellStyle name="20% - Énfasis3 36 5" xfId="5057"/>
    <cellStyle name="20% - Énfasis3 37" xfId="4598"/>
    <cellStyle name="20% - Énfasis3 37 2" xfId="4656"/>
    <cellStyle name="20% - Énfasis3 37 2 2" xfId="4776"/>
    <cellStyle name="20% - Énfasis3 37 2 2 2" xfId="5007"/>
    <cellStyle name="20% - Énfasis3 37 2 2 3" xfId="5239"/>
    <cellStyle name="20% - Énfasis3 37 2 3" xfId="4892"/>
    <cellStyle name="20% - Énfasis3 37 2 4" xfId="5124"/>
    <cellStyle name="20% - Énfasis3 37 3" xfId="4721"/>
    <cellStyle name="20% - Énfasis3 37 3 2" xfId="4952"/>
    <cellStyle name="20% - Énfasis3 37 3 3" xfId="5184"/>
    <cellStyle name="20% - Énfasis3 37 4" xfId="4837"/>
    <cellStyle name="20% - Énfasis3 37 5" xfId="5069"/>
    <cellStyle name="20% - Énfasis3 38" xfId="561"/>
    <cellStyle name="20% - Énfasis3 4" xfId="664"/>
    <cellStyle name="20% - Énfasis3 4 10" xfId="665"/>
    <cellStyle name="20% - Énfasis3 4 11" xfId="666"/>
    <cellStyle name="20% - Énfasis3 4 12" xfId="667"/>
    <cellStyle name="20% - Énfasis3 4 13" xfId="668"/>
    <cellStyle name="20% - Énfasis3 4 14" xfId="669"/>
    <cellStyle name="20% - Énfasis3 4 15" xfId="670"/>
    <cellStyle name="20% - Énfasis3 4 16" xfId="671"/>
    <cellStyle name="20% - Énfasis3 4 17" xfId="672"/>
    <cellStyle name="20% - Énfasis3 4 18" xfId="673"/>
    <cellStyle name="20% - Énfasis3 4 19" xfId="674"/>
    <cellStyle name="20% - Énfasis3 4 2" xfId="675"/>
    <cellStyle name="20% - Énfasis3 4 20" xfId="676"/>
    <cellStyle name="20% - Énfasis3 4 21" xfId="677"/>
    <cellStyle name="20% - Énfasis3 4 22" xfId="678"/>
    <cellStyle name="20% - Énfasis3 4 23" xfId="679"/>
    <cellStyle name="20% - Énfasis3 4 24" xfId="680"/>
    <cellStyle name="20% - Énfasis3 4 25" xfId="681"/>
    <cellStyle name="20% - Énfasis3 4 26" xfId="682"/>
    <cellStyle name="20% - Énfasis3 4 27" xfId="683"/>
    <cellStyle name="20% - Énfasis3 4 28" xfId="684"/>
    <cellStyle name="20% - Énfasis3 4 29" xfId="685"/>
    <cellStyle name="20% - Énfasis3 4 3" xfId="686"/>
    <cellStyle name="20% - Énfasis3 4 30" xfId="687"/>
    <cellStyle name="20% - Énfasis3 4 31" xfId="688"/>
    <cellStyle name="20% - Énfasis3 4 32" xfId="689"/>
    <cellStyle name="20% - Énfasis3 4 33" xfId="690"/>
    <cellStyle name="20% - Énfasis3 4 34" xfId="691"/>
    <cellStyle name="20% - Énfasis3 4 35" xfId="692"/>
    <cellStyle name="20% - Énfasis3 4 36" xfId="693"/>
    <cellStyle name="20% - Énfasis3 4 37" xfId="694"/>
    <cellStyle name="20% - Énfasis3 4 4" xfId="695"/>
    <cellStyle name="20% - Énfasis3 4 5" xfId="696"/>
    <cellStyle name="20% - Énfasis3 4 6" xfId="697"/>
    <cellStyle name="20% - Énfasis3 4 7" xfId="698"/>
    <cellStyle name="20% - Énfasis3 4 8" xfId="699"/>
    <cellStyle name="20% - Énfasis3 4 9" xfId="700"/>
    <cellStyle name="20% - Énfasis3 4_Equipo Centro" xfId="701"/>
    <cellStyle name="20% - Énfasis3 5" xfId="702"/>
    <cellStyle name="20% - Énfasis3 6" xfId="703"/>
    <cellStyle name="20% - Énfasis3 7" xfId="704"/>
    <cellStyle name="20% - Énfasis3 8" xfId="705"/>
    <cellStyle name="20% - Énfasis3 9" xfId="706"/>
    <cellStyle name="20% - Énfasis4 10" xfId="708"/>
    <cellStyle name="20% - Énfasis4 11" xfId="709"/>
    <cellStyle name="20% - Énfasis4 12" xfId="710"/>
    <cellStyle name="20% - Énfasis4 13" xfId="711"/>
    <cellStyle name="20% - Énfasis4 14" xfId="712"/>
    <cellStyle name="20% - Énfasis4 15" xfId="713"/>
    <cellStyle name="20% - Énfasis4 16" xfId="714"/>
    <cellStyle name="20% - Énfasis4 17" xfId="715"/>
    <cellStyle name="20% - Énfasis4 18" xfId="716"/>
    <cellStyle name="20% - Énfasis4 19" xfId="717"/>
    <cellStyle name="20% - Énfasis4 2" xfId="718"/>
    <cellStyle name="20% - Énfasis4 2 10" xfId="719"/>
    <cellStyle name="20% - Énfasis4 2 11" xfId="720"/>
    <cellStyle name="20% - Énfasis4 2 12" xfId="721"/>
    <cellStyle name="20% - Énfasis4 2 13" xfId="722"/>
    <cellStyle name="20% - Énfasis4 2 14" xfId="723"/>
    <cellStyle name="20% - Énfasis4 2 15" xfId="724"/>
    <cellStyle name="20% - Énfasis4 2 16" xfId="725"/>
    <cellStyle name="20% - Énfasis4 2 17" xfId="726"/>
    <cellStyle name="20% - Énfasis4 2 18" xfId="727"/>
    <cellStyle name="20% - Énfasis4 2 19" xfId="728"/>
    <cellStyle name="20% - Énfasis4 2 2" xfId="729"/>
    <cellStyle name="20% - Énfasis4 2 20" xfId="730"/>
    <cellStyle name="20% - Énfasis4 2 21" xfId="731"/>
    <cellStyle name="20% - Énfasis4 2 22" xfId="732"/>
    <cellStyle name="20% - Énfasis4 2 23" xfId="733"/>
    <cellStyle name="20% - Énfasis4 2 24" xfId="734"/>
    <cellStyle name="20% - Énfasis4 2 25" xfId="735"/>
    <cellStyle name="20% - Énfasis4 2 26" xfId="736"/>
    <cellStyle name="20% - Énfasis4 2 27" xfId="737"/>
    <cellStyle name="20% - Énfasis4 2 28" xfId="738"/>
    <cellStyle name="20% - Énfasis4 2 29" xfId="739"/>
    <cellStyle name="20% - Énfasis4 2 3" xfId="740"/>
    <cellStyle name="20% - Énfasis4 2 30" xfId="741"/>
    <cellStyle name="20% - Énfasis4 2 31" xfId="742"/>
    <cellStyle name="20% - Énfasis4 2 32" xfId="743"/>
    <cellStyle name="20% - Énfasis4 2 33" xfId="744"/>
    <cellStyle name="20% - Énfasis4 2 34" xfId="745"/>
    <cellStyle name="20% - Énfasis4 2 35" xfId="746"/>
    <cellStyle name="20% - Énfasis4 2 36" xfId="747"/>
    <cellStyle name="20% - Énfasis4 2 37" xfId="748"/>
    <cellStyle name="20% - Énfasis4 2 4" xfId="749"/>
    <cellStyle name="20% - Énfasis4 2 5" xfId="750"/>
    <cellStyle name="20% - Énfasis4 2 6" xfId="751"/>
    <cellStyle name="20% - Énfasis4 2 7" xfId="752"/>
    <cellStyle name="20% - Énfasis4 2 8" xfId="753"/>
    <cellStyle name="20% - Énfasis4 2 9" xfId="754"/>
    <cellStyle name="20% - Énfasis4 2_Equipo Centro" xfId="3914"/>
    <cellStyle name="20% - Énfasis4 20" xfId="755"/>
    <cellStyle name="20% - Énfasis4 21" xfId="756"/>
    <cellStyle name="20% - Énfasis4 22" xfId="757"/>
    <cellStyle name="20% - Énfasis4 23" xfId="758"/>
    <cellStyle name="20% - Énfasis4 24" xfId="759"/>
    <cellStyle name="20% - Énfasis4 25" xfId="760"/>
    <cellStyle name="20% - Énfasis4 26" xfId="761"/>
    <cellStyle name="20% - Énfasis4 27" xfId="762"/>
    <cellStyle name="20% - Énfasis4 28" xfId="763"/>
    <cellStyle name="20% - Énfasis4 29" xfId="764"/>
    <cellStyle name="20% - Énfasis4 3" xfId="765"/>
    <cellStyle name="20% - Énfasis4 3 10" xfId="766"/>
    <cellStyle name="20% - Énfasis4 3 11" xfId="767"/>
    <cellStyle name="20% - Énfasis4 3 12" xfId="768"/>
    <cellStyle name="20% - Énfasis4 3 13" xfId="769"/>
    <cellStyle name="20% - Énfasis4 3 14" xfId="770"/>
    <cellStyle name="20% - Énfasis4 3 15" xfId="771"/>
    <cellStyle name="20% - Énfasis4 3 16" xfId="772"/>
    <cellStyle name="20% - Énfasis4 3 17" xfId="773"/>
    <cellStyle name="20% - Énfasis4 3 18" xfId="774"/>
    <cellStyle name="20% - Énfasis4 3 19" xfId="775"/>
    <cellStyle name="20% - Énfasis4 3 2" xfId="776"/>
    <cellStyle name="20% - Énfasis4 3 20" xfId="777"/>
    <cellStyle name="20% - Énfasis4 3 21" xfId="778"/>
    <cellStyle name="20% - Énfasis4 3 22" xfId="779"/>
    <cellStyle name="20% - Énfasis4 3 23" xfId="780"/>
    <cellStyle name="20% - Énfasis4 3 24" xfId="781"/>
    <cellStyle name="20% - Énfasis4 3 25" xfId="782"/>
    <cellStyle name="20% - Énfasis4 3 26" xfId="783"/>
    <cellStyle name="20% - Énfasis4 3 27" xfId="784"/>
    <cellStyle name="20% - Énfasis4 3 28" xfId="785"/>
    <cellStyle name="20% - Énfasis4 3 29" xfId="786"/>
    <cellStyle name="20% - Énfasis4 3 3" xfId="787"/>
    <cellStyle name="20% - Énfasis4 3 30" xfId="788"/>
    <cellStyle name="20% - Énfasis4 3 31" xfId="789"/>
    <cellStyle name="20% - Énfasis4 3 32" xfId="790"/>
    <cellStyle name="20% - Énfasis4 3 33" xfId="791"/>
    <cellStyle name="20% - Énfasis4 3 34" xfId="792"/>
    <cellStyle name="20% - Énfasis4 3 35" xfId="793"/>
    <cellStyle name="20% - Énfasis4 3 36" xfId="794"/>
    <cellStyle name="20% - Énfasis4 3 37" xfId="795"/>
    <cellStyle name="20% - Énfasis4 3 4" xfId="796"/>
    <cellStyle name="20% - Énfasis4 3 5" xfId="797"/>
    <cellStyle name="20% - Énfasis4 3 6" xfId="798"/>
    <cellStyle name="20% - Énfasis4 3 7" xfId="799"/>
    <cellStyle name="20% - Énfasis4 3 8" xfId="800"/>
    <cellStyle name="20% - Énfasis4 3 9" xfId="801"/>
    <cellStyle name="20% - Énfasis4 3_Equipo Centro" xfId="3915"/>
    <cellStyle name="20% - Énfasis4 30" xfId="802"/>
    <cellStyle name="20% - Énfasis4 31" xfId="803"/>
    <cellStyle name="20% - Énfasis4 32" xfId="804"/>
    <cellStyle name="20% - Énfasis4 33" xfId="805"/>
    <cellStyle name="20% - Énfasis4 34" xfId="806"/>
    <cellStyle name="20% - Énfasis4 35" xfId="807"/>
    <cellStyle name="20% - Énfasis4 36" xfId="4581"/>
    <cellStyle name="20% - Énfasis4 36 2" xfId="4646"/>
    <cellStyle name="20% - Énfasis4 36 2 2" xfId="4766"/>
    <cellStyle name="20% - Énfasis4 36 2 2 2" xfId="4997"/>
    <cellStyle name="20% - Énfasis4 36 2 2 3" xfId="5229"/>
    <cellStyle name="20% - Énfasis4 36 2 3" xfId="4882"/>
    <cellStyle name="20% - Énfasis4 36 2 4" xfId="5114"/>
    <cellStyle name="20% - Énfasis4 36 3" xfId="4711"/>
    <cellStyle name="20% - Énfasis4 36 3 2" xfId="4942"/>
    <cellStyle name="20% - Énfasis4 36 3 3" xfId="5174"/>
    <cellStyle name="20% - Énfasis4 36 4" xfId="4827"/>
    <cellStyle name="20% - Énfasis4 36 5" xfId="5059"/>
    <cellStyle name="20% - Énfasis4 37" xfId="4600"/>
    <cellStyle name="20% - Énfasis4 37 2" xfId="4658"/>
    <cellStyle name="20% - Énfasis4 37 2 2" xfId="4778"/>
    <cellStyle name="20% - Énfasis4 37 2 2 2" xfId="5009"/>
    <cellStyle name="20% - Énfasis4 37 2 2 3" xfId="5241"/>
    <cellStyle name="20% - Énfasis4 37 2 3" xfId="4894"/>
    <cellStyle name="20% - Énfasis4 37 2 4" xfId="5126"/>
    <cellStyle name="20% - Énfasis4 37 3" xfId="4723"/>
    <cellStyle name="20% - Énfasis4 37 3 2" xfId="4954"/>
    <cellStyle name="20% - Énfasis4 37 3 3" xfId="5186"/>
    <cellStyle name="20% - Énfasis4 37 4" xfId="4839"/>
    <cellStyle name="20% - Énfasis4 37 5" xfId="5071"/>
    <cellStyle name="20% - Énfasis4 38" xfId="707"/>
    <cellStyle name="20% - Énfasis4 4" xfId="808"/>
    <cellStyle name="20% - Énfasis4 4 10" xfId="809"/>
    <cellStyle name="20% - Énfasis4 4 11" xfId="810"/>
    <cellStyle name="20% - Énfasis4 4 12" xfId="811"/>
    <cellStyle name="20% - Énfasis4 4 13" xfId="812"/>
    <cellStyle name="20% - Énfasis4 4 14" xfId="813"/>
    <cellStyle name="20% - Énfasis4 4 15" xfId="814"/>
    <cellStyle name="20% - Énfasis4 4 16" xfId="815"/>
    <cellStyle name="20% - Énfasis4 4 17" xfId="816"/>
    <cellStyle name="20% - Énfasis4 4 18" xfId="817"/>
    <cellStyle name="20% - Énfasis4 4 19" xfId="818"/>
    <cellStyle name="20% - Énfasis4 4 2" xfId="819"/>
    <cellStyle name="20% - Énfasis4 4 20" xfId="820"/>
    <cellStyle name="20% - Énfasis4 4 21" xfId="821"/>
    <cellStyle name="20% - Énfasis4 4 22" xfId="822"/>
    <cellStyle name="20% - Énfasis4 4 23" xfId="823"/>
    <cellStyle name="20% - Énfasis4 4 24" xfId="824"/>
    <cellStyle name="20% - Énfasis4 4 25" xfId="825"/>
    <cellStyle name="20% - Énfasis4 4 26" xfId="826"/>
    <cellStyle name="20% - Énfasis4 4 27" xfId="827"/>
    <cellStyle name="20% - Énfasis4 4 28" xfId="828"/>
    <cellStyle name="20% - Énfasis4 4 29" xfId="829"/>
    <cellStyle name="20% - Énfasis4 4 3" xfId="830"/>
    <cellStyle name="20% - Énfasis4 4 30" xfId="831"/>
    <cellStyle name="20% - Énfasis4 4 31" xfId="832"/>
    <cellStyle name="20% - Énfasis4 4 32" xfId="833"/>
    <cellStyle name="20% - Énfasis4 4 33" xfId="834"/>
    <cellStyle name="20% - Énfasis4 4 34" xfId="835"/>
    <cellStyle name="20% - Énfasis4 4 35" xfId="836"/>
    <cellStyle name="20% - Énfasis4 4 36" xfId="837"/>
    <cellStyle name="20% - Énfasis4 4 37" xfId="838"/>
    <cellStyle name="20% - Énfasis4 4 4" xfId="839"/>
    <cellStyle name="20% - Énfasis4 4 5" xfId="840"/>
    <cellStyle name="20% - Énfasis4 4 6" xfId="841"/>
    <cellStyle name="20% - Énfasis4 4 7" xfId="842"/>
    <cellStyle name="20% - Énfasis4 4 8" xfId="843"/>
    <cellStyle name="20% - Énfasis4 4 9" xfId="844"/>
    <cellStyle name="20% - Énfasis4 4_Equipo Centro" xfId="3916"/>
    <cellStyle name="20% - Énfasis4 5" xfId="845"/>
    <cellStyle name="20% - Énfasis4 6" xfId="846"/>
    <cellStyle name="20% - Énfasis4 7" xfId="847"/>
    <cellStyle name="20% - Énfasis4 8" xfId="848"/>
    <cellStyle name="20% - Énfasis4 9" xfId="849"/>
    <cellStyle name="20% - Énfasis5 10" xfId="851"/>
    <cellStyle name="20% - Énfasis5 11" xfId="852"/>
    <cellStyle name="20% - Énfasis5 12" xfId="853"/>
    <cellStyle name="20% - Énfasis5 13" xfId="854"/>
    <cellStyle name="20% - Énfasis5 14" xfId="855"/>
    <cellStyle name="20% - Énfasis5 15" xfId="856"/>
    <cellStyle name="20% - Énfasis5 16" xfId="857"/>
    <cellStyle name="20% - Énfasis5 17" xfId="858"/>
    <cellStyle name="20% - Énfasis5 18" xfId="859"/>
    <cellStyle name="20% - Énfasis5 19" xfId="860"/>
    <cellStyle name="20% - Énfasis5 2" xfId="861"/>
    <cellStyle name="20% - Énfasis5 2 10" xfId="862"/>
    <cellStyle name="20% - Énfasis5 2 11" xfId="863"/>
    <cellStyle name="20% - Énfasis5 2 12" xfId="864"/>
    <cellStyle name="20% - Énfasis5 2 13" xfId="865"/>
    <cellStyle name="20% - Énfasis5 2 14" xfId="866"/>
    <cellStyle name="20% - Énfasis5 2 15" xfId="867"/>
    <cellStyle name="20% - Énfasis5 2 16" xfId="868"/>
    <cellStyle name="20% - Énfasis5 2 17" xfId="869"/>
    <cellStyle name="20% - Énfasis5 2 18" xfId="870"/>
    <cellStyle name="20% - Énfasis5 2 19" xfId="871"/>
    <cellStyle name="20% - Énfasis5 2 2" xfId="872"/>
    <cellStyle name="20% - Énfasis5 2 20" xfId="873"/>
    <cellStyle name="20% - Énfasis5 2 21" xfId="874"/>
    <cellStyle name="20% - Énfasis5 2 22" xfId="875"/>
    <cellStyle name="20% - Énfasis5 2 23" xfId="876"/>
    <cellStyle name="20% - Énfasis5 2 24" xfId="877"/>
    <cellStyle name="20% - Énfasis5 2 25" xfId="878"/>
    <cellStyle name="20% - Énfasis5 2 26" xfId="879"/>
    <cellStyle name="20% - Énfasis5 2 27" xfId="880"/>
    <cellStyle name="20% - Énfasis5 2 28" xfId="881"/>
    <cellStyle name="20% - Énfasis5 2 29" xfId="882"/>
    <cellStyle name="20% - Énfasis5 2 3" xfId="883"/>
    <cellStyle name="20% - Énfasis5 2 30" xfId="884"/>
    <cellStyle name="20% - Énfasis5 2 31" xfId="885"/>
    <cellStyle name="20% - Énfasis5 2 32" xfId="886"/>
    <cellStyle name="20% - Énfasis5 2 33" xfId="887"/>
    <cellStyle name="20% - Énfasis5 2 34" xfId="888"/>
    <cellStyle name="20% - Énfasis5 2 35" xfId="889"/>
    <cellStyle name="20% - Énfasis5 2 36" xfId="890"/>
    <cellStyle name="20% - Énfasis5 2 37" xfId="891"/>
    <cellStyle name="20% - Énfasis5 2 4" xfId="892"/>
    <cellStyle name="20% - Énfasis5 2 5" xfId="893"/>
    <cellStyle name="20% - Énfasis5 2 6" xfId="894"/>
    <cellStyle name="20% - Énfasis5 2 7" xfId="895"/>
    <cellStyle name="20% - Énfasis5 2 8" xfId="896"/>
    <cellStyle name="20% - Énfasis5 2 9" xfId="897"/>
    <cellStyle name="20% - Énfasis5 2_Equipo Centro" xfId="3917"/>
    <cellStyle name="20% - Énfasis5 20" xfId="898"/>
    <cellStyle name="20% - Énfasis5 21" xfId="899"/>
    <cellStyle name="20% - Énfasis5 22" xfId="900"/>
    <cellStyle name="20% - Énfasis5 23" xfId="901"/>
    <cellStyle name="20% - Énfasis5 24" xfId="902"/>
    <cellStyle name="20% - Énfasis5 25" xfId="903"/>
    <cellStyle name="20% - Énfasis5 26" xfId="904"/>
    <cellStyle name="20% - Énfasis5 27" xfId="905"/>
    <cellStyle name="20% - Énfasis5 28" xfId="906"/>
    <cellStyle name="20% - Énfasis5 29" xfId="907"/>
    <cellStyle name="20% - Énfasis5 3" xfId="908"/>
    <cellStyle name="20% - Énfasis5 3 10" xfId="909"/>
    <cellStyle name="20% - Énfasis5 3 11" xfId="910"/>
    <cellStyle name="20% - Énfasis5 3 12" xfId="911"/>
    <cellStyle name="20% - Énfasis5 3 13" xfId="912"/>
    <cellStyle name="20% - Énfasis5 3 14" xfId="913"/>
    <cellStyle name="20% - Énfasis5 3 15" xfId="914"/>
    <cellStyle name="20% - Énfasis5 3 16" xfId="915"/>
    <cellStyle name="20% - Énfasis5 3 17" xfId="916"/>
    <cellStyle name="20% - Énfasis5 3 18" xfId="917"/>
    <cellStyle name="20% - Énfasis5 3 19" xfId="918"/>
    <cellStyle name="20% - Énfasis5 3 2" xfId="919"/>
    <cellStyle name="20% - Énfasis5 3 20" xfId="920"/>
    <cellStyle name="20% - Énfasis5 3 21" xfId="921"/>
    <cellStyle name="20% - Énfasis5 3 22" xfId="922"/>
    <cellStyle name="20% - Énfasis5 3 23" xfId="923"/>
    <cellStyle name="20% - Énfasis5 3 24" xfId="924"/>
    <cellStyle name="20% - Énfasis5 3 25" xfId="925"/>
    <cellStyle name="20% - Énfasis5 3 26" xfId="926"/>
    <cellStyle name="20% - Énfasis5 3 27" xfId="927"/>
    <cellStyle name="20% - Énfasis5 3 28" xfId="928"/>
    <cellStyle name="20% - Énfasis5 3 29" xfId="929"/>
    <cellStyle name="20% - Énfasis5 3 3" xfId="930"/>
    <cellStyle name="20% - Énfasis5 3 30" xfId="931"/>
    <cellStyle name="20% - Énfasis5 3 31" xfId="932"/>
    <cellStyle name="20% - Énfasis5 3 32" xfId="933"/>
    <cellStyle name="20% - Énfasis5 3 33" xfId="934"/>
    <cellStyle name="20% - Énfasis5 3 34" xfId="935"/>
    <cellStyle name="20% - Énfasis5 3 35" xfId="936"/>
    <cellStyle name="20% - Énfasis5 3 36" xfId="937"/>
    <cellStyle name="20% - Énfasis5 3 37" xfId="938"/>
    <cellStyle name="20% - Énfasis5 3 4" xfId="939"/>
    <cellStyle name="20% - Énfasis5 3 5" xfId="940"/>
    <cellStyle name="20% - Énfasis5 3 6" xfId="941"/>
    <cellStyle name="20% - Énfasis5 3 7" xfId="942"/>
    <cellStyle name="20% - Énfasis5 3 8" xfId="943"/>
    <cellStyle name="20% - Énfasis5 3 9" xfId="944"/>
    <cellStyle name="20% - Énfasis5 3_Equipo Centro" xfId="3918"/>
    <cellStyle name="20% - Énfasis5 30" xfId="945"/>
    <cellStyle name="20% - Énfasis5 31" xfId="946"/>
    <cellStyle name="20% - Énfasis5 32" xfId="947"/>
    <cellStyle name="20% - Énfasis5 33" xfId="948"/>
    <cellStyle name="20% - Énfasis5 34" xfId="949"/>
    <cellStyle name="20% - Énfasis5 35" xfId="950"/>
    <cellStyle name="20% - Énfasis5 36" xfId="4585"/>
    <cellStyle name="20% - Énfasis5 36 2" xfId="4648"/>
    <cellStyle name="20% - Énfasis5 36 2 2" xfId="4768"/>
    <cellStyle name="20% - Énfasis5 36 2 2 2" xfId="4999"/>
    <cellStyle name="20% - Énfasis5 36 2 2 3" xfId="5231"/>
    <cellStyle name="20% - Énfasis5 36 2 3" xfId="4884"/>
    <cellStyle name="20% - Énfasis5 36 2 4" xfId="5116"/>
    <cellStyle name="20% - Énfasis5 36 3" xfId="4713"/>
    <cellStyle name="20% - Énfasis5 36 3 2" xfId="4944"/>
    <cellStyle name="20% - Énfasis5 36 3 3" xfId="5176"/>
    <cellStyle name="20% - Énfasis5 36 4" xfId="4829"/>
    <cellStyle name="20% - Énfasis5 36 5" xfId="5061"/>
    <cellStyle name="20% - Énfasis5 37" xfId="4602"/>
    <cellStyle name="20% - Énfasis5 37 2" xfId="4660"/>
    <cellStyle name="20% - Énfasis5 37 2 2" xfId="4780"/>
    <cellStyle name="20% - Énfasis5 37 2 2 2" xfId="5011"/>
    <cellStyle name="20% - Énfasis5 37 2 2 3" xfId="5243"/>
    <cellStyle name="20% - Énfasis5 37 2 3" xfId="4896"/>
    <cellStyle name="20% - Énfasis5 37 2 4" xfId="5128"/>
    <cellStyle name="20% - Énfasis5 37 3" xfId="4725"/>
    <cellStyle name="20% - Énfasis5 37 3 2" xfId="4956"/>
    <cellStyle name="20% - Énfasis5 37 3 3" xfId="5188"/>
    <cellStyle name="20% - Énfasis5 37 4" xfId="4841"/>
    <cellStyle name="20% - Énfasis5 37 5" xfId="5073"/>
    <cellStyle name="20% - Énfasis5 38" xfId="850"/>
    <cellStyle name="20% - Énfasis5 4" xfId="951"/>
    <cellStyle name="20% - Énfasis5 4 10" xfId="952"/>
    <cellStyle name="20% - Énfasis5 4 11" xfId="953"/>
    <cellStyle name="20% - Énfasis5 4 12" xfId="954"/>
    <cellStyle name="20% - Énfasis5 4 13" xfId="955"/>
    <cellStyle name="20% - Énfasis5 4 14" xfId="956"/>
    <cellStyle name="20% - Énfasis5 4 15" xfId="957"/>
    <cellStyle name="20% - Énfasis5 4 16" xfId="958"/>
    <cellStyle name="20% - Énfasis5 4 17" xfId="959"/>
    <cellStyle name="20% - Énfasis5 4 18" xfId="960"/>
    <cellStyle name="20% - Énfasis5 4 19" xfId="961"/>
    <cellStyle name="20% - Énfasis5 4 2" xfId="962"/>
    <cellStyle name="20% - Énfasis5 4 20" xfId="963"/>
    <cellStyle name="20% - Énfasis5 4 21" xfId="964"/>
    <cellStyle name="20% - Énfasis5 4 22" xfId="965"/>
    <cellStyle name="20% - Énfasis5 4 23" xfId="966"/>
    <cellStyle name="20% - Énfasis5 4 24" xfId="967"/>
    <cellStyle name="20% - Énfasis5 4 25" xfId="968"/>
    <cellStyle name="20% - Énfasis5 4 26" xfId="969"/>
    <cellStyle name="20% - Énfasis5 4 27" xfId="970"/>
    <cellStyle name="20% - Énfasis5 4 28" xfId="971"/>
    <cellStyle name="20% - Énfasis5 4 29" xfId="972"/>
    <cellStyle name="20% - Énfasis5 4 3" xfId="973"/>
    <cellStyle name="20% - Énfasis5 4 30" xfId="974"/>
    <cellStyle name="20% - Énfasis5 4 31" xfId="975"/>
    <cellStyle name="20% - Énfasis5 4 32" xfId="976"/>
    <cellStyle name="20% - Énfasis5 4 33" xfId="977"/>
    <cellStyle name="20% - Énfasis5 4 34" xfId="978"/>
    <cellStyle name="20% - Énfasis5 4 35" xfId="979"/>
    <cellStyle name="20% - Énfasis5 4 36" xfId="980"/>
    <cellStyle name="20% - Énfasis5 4 37" xfId="981"/>
    <cellStyle name="20% - Énfasis5 4 4" xfId="982"/>
    <cellStyle name="20% - Énfasis5 4 5" xfId="983"/>
    <cellStyle name="20% - Énfasis5 4 6" xfId="984"/>
    <cellStyle name="20% - Énfasis5 4 7" xfId="985"/>
    <cellStyle name="20% - Énfasis5 4 8" xfId="986"/>
    <cellStyle name="20% - Énfasis5 4 9" xfId="987"/>
    <cellStyle name="20% - Énfasis5 4_Equipo Centro" xfId="3919"/>
    <cellStyle name="20% - Énfasis5 5" xfId="988"/>
    <cellStyle name="20% - Énfasis5 6" xfId="989"/>
    <cellStyle name="20% - Énfasis5 7" xfId="990"/>
    <cellStyle name="20% - Énfasis5 8" xfId="991"/>
    <cellStyle name="20% - Énfasis5 9" xfId="992"/>
    <cellStyle name="20% - Énfasis6 10" xfId="994"/>
    <cellStyle name="20% - Énfasis6 11" xfId="995"/>
    <cellStyle name="20% - Énfasis6 12" xfId="996"/>
    <cellStyle name="20% - Énfasis6 13" xfId="997"/>
    <cellStyle name="20% - Énfasis6 14" xfId="998"/>
    <cellStyle name="20% - Énfasis6 15" xfId="999"/>
    <cellStyle name="20% - Énfasis6 16" xfId="1000"/>
    <cellStyle name="20% - Énfasis6 17" xfId="1001"/>
    <cellStyle name="20% - Énfasis6 18" xfId="1002"/>
    <cellStyle name="20% - Énfasis6 19" xfId="1003"/>
    <cellStyle name="20% - Énfasis6 2" xfId="1004"/>
    <cellStyle name="20% - Énfasis6 2 10" xfId="1005"/>
    <cellStyle name="20% - Énfasis6 2 11" xfId="1006"/>
    <cellStyle name="20% - Énfasis6 2 12" xfId="1007"/>
    <cellStyle name="20% - Énfasis6 2 13" xfId="1008"/>
    <cellStyle name="20% - Énfasis6 2 14" xfId="1009"/>
    <cellStyle name="20% - Énfasis6 2 15" xfId="1010"/>
    <cellStyle name="20% - Énfasis6 2 16" xfId="1011"/>
    <cellStyle name="20% - Énfasis6 2 17" xfId="1012"/>
    <cellStyle name="20% - Énfasis6 2 18" xfId="1013"/>
    <cellStyle name="20% - Énfasis6 2 19" xfId="1014"/>
    <cellStyle name="20% - Énfasis6 2 2" xfId="1015"/>
    <cellStyle name="20% - Énfasis6 2 20" xfId="1016"/>
    <cellStyle name="20% - Énfasis6 2 21" xfId="1017"/>
    <cellStyle name="20% - Énfasis6 2 22" xfId="1018"/>
    <cellStyle name="20% - Énfasis6 2 23" xfId="1019"/>
    <cellStyle name="20% - Énfasis6 2 24" xfId="1020"/>
    <cellStyle name="20% - Énfasis6 2 25" xfId="1021"/>
    <cellStyle name="20% - Énfasis6 2 26" xfId="1022"/>
    <cellStyle name="20% - Énfasis6 2 27" xfId="1023"/>
    <cellStyle name="20% - Énfasis6 2 28" xfId="1024"/>
    <cellStyle name="20% - Énfasis6 2 29" xfId="1025"/>
    <cellStyle name="20% - Énfasis6 2 3" xfId="1026"/>
    <cellStyle name="20% - Énfasis6 2 30" xfId="1027"/>
    <cellStyle name="20% - Énfasis6 2 31" xfId="1028"/>
    <cellStyle name="20% - Énfasis6 2 32" xfId="1029"/>
    <cellStyle name="20% - Énfasis6 2 33" xfId="1030"/>
    <cellStyle name="20% - Énfasis6 2 34" xfId="1031"/>
    <cellStyle name="20% - Énfasis6 2 35" xfId="1032"/>
    <cellStyle name="20% - Énfasis6 2 36" xfId="1033"/>
    <cellStyle name="20% - Énfasis6 2 37" xfId="1034"/>
    <cellStyle name="20% - Énfasis6 2 4" xfId="1035"/>
    <cellStyle name="20% - Énfasis6 2 5" xfId="1036"/>
    <cellStyle name="20% - Énfasis6 2 6" xfId="1037"/>
    <cellStyle name="20% - Énfasis6 2 7" xfId="1038"/>
    <cellStyle name="20% - Énfasis6 2 8" xfId="1039"/>
    <cellStyle name="20% - Énfasis6 2 9" xfId="1040"/>
    <cellStyle name="20% - Énfasis6 2_Equipo Centro" xfId="3920"/>
    <cellStyle name="20% - Énfasis6 20" xfId="1041"/>
    <cellStyle name="20% - Énfasis6 21" xfId="1042"/>
    <cellStyle name="20% - Énfasis6 22" xfId="1043"/>
    <cellStyle name="20% - Énfasis6 23" xfId="1044"/>
    <cellStyle name="20% - Énfasis6 24" xfId="1045"/>
    <cellStyle name="20% - Énfasis6 25" xfId="1046"/>
    <cellStyle name="20% - Énfasis6 26" xfId="1047"/>
    <cellStyle name="20% - Énfasis6 27" xfId="1048"/>
    <cellStyle name="20% - Énfasis6 28" xfId="1049"/>
    <cellStyle name="20% - Énfasis6 29" xfId="1050"/>
    <cellStyle name="20% - Énfasis6 3" xfId="1051"/>
    <cellStyle name="20% - Énfasis6 3 10" xfId="1052"/>
    <cellStyle name="20% - Énfasis6 3 11" xfId="1053"/>
    <cellStyle name="20% - Énfasis6 3 12" xfId="1054"/>
    <cellStyle name="20% - Énfasis6 3 13" xfId="1055"/>
    <cellStyle name="20% - Énfasis6 3 14" xfId="1056"/>
    <cellStyle name="20% - Énfasis6 3 15" xfId="1057"/>
    <cellStyle name="20% - Énfasis6 3 16" xfId="1058"/>
    <cellStyle name="20% - Énfasis6 3 17" xfId="1059"/>
    <cellStyle name="20% - Énfasis6 3 18" xfId="1060"/>
    <cellStyle name="20% - Énfasis6 3 19" xfId="1061"/>
    <cellStyle name="20% - Énfasis6 3 2" xfId="1062"/>
    <cellStyle name="20% - Énfasis6 3 20" xfId="1063"/>
    <cellStyle name="20% - Énfasis6 3 21" xfId="1064"/>
    <cellStyle name="20% - Énfasis6 3 22" xfId="1065"/>
    <cellStyle name="20% - Énfasis6 3 23" xfId="1066"/>
    <cellStyle name="20% - Énfasis6 3 24" xfId="1067"/>
    <cellStyle name="20% - Énfasis6 3 25" xfId="1068"/>
    <cellStyle name="20% - Énfasis6 3 26" xfId="1069"/>
    <cellStyle name="20% - Énfasis6 3 27" xfId="1070"/>
    <cellStyle name="20% - Énfasis6 3 28" xfId="1071"/>
    <cellStyle name="20% - Énfasis6 3 29" xfId="1072"/>
    <cellStyle name="20% - Énfasis6 3 3" xfId="1073"/>
    <cellStyle name="20% - Énfasis6 3 30" xfId="1074"/>
    <cellStyle name="20% - Énfasis6 3 31" xfId="1075"/>
    <cellStyle name="20% - Énfasis6 3 32" xfId="1076"/>
    <cellStyle name="20% - Énfasis6 3 33" xfId="1077"/>
    <cellStyle name="20% - Énfasis6 3 34" xfId="1078"/>
    <cellStyle name="20% - Énfasis6 3 35" xfId="1079"/>
    <cellStyle name="20% - Énfasis6 3 36" xfId="1080"/>
    <cellStyle name="20% - Énfasis6 3 37" xfId="1081"/>
    <cellStyle name="20% - Énfasis6 3 4" xfId="1082"/>
    <cellStyle name="20% - Énfasis6 3 5" xfId="1083"/>
    <cellStyle name="20% - Énfasis6 3 6" xfId="1084"/>
    <cellStyle name="20% - Énfasis6 3 7" xfId="1085"/>
    <cellStyle name="20% - Énfasis6 3 8" xfId="1086"/>
    <cellStyle name="20% - Énfasis6 3 9" xfId="1087"/>
    <cellStyle name="20% - Énfasis6 3_Equipo Centro" xfId="3921"/>
    <cellStyle name="20% - Énfasis6 30" xfId="1088"/>
    <cellStyle name="20% - Énfasis6 31" xfId="1089"/>
    <cellStyle name="20% - Énfasis6 32" xfId="1090"/>
    <cellStyle name="20% - Énfasis6 33" xfId="1091"/>
    <cellStyle name="20% - Énfasis6 34" xfId="1092"/>
    <cellStyle name="20% - Énfasis6 35" xfId="1093"/>
    <cellStyle name="20% - Énfasis6 36" xfId="4589"/>
    <cellStyle name="20% - Énfasis6 36 2" xfId="4650"/>
    <cellStyle name="20% - Énfasis6 36 2 2" xfId="4770"/>
    <cellStyle name="20% - Énfasis6 36 2 2 2" xfId="5001"/>
    <cellStyle name="20% - Énfasis6 36 2 2 3" xfId="5233"/>
    <cellStyle name="20% - Énfasis6 36 2 3" xfId="4886"/>
    <cellStyle name="20% - Énfasis6 36 2 4" xfId="5118"/>
    <cellStyle name="20% - Énfasis6 36 3" xfId="4715"/>
    <cellStyle name="20% - Énfasis6 36 3 2" xfId="4946"/>
    <cellStyle name="20% - Énfasis6 36 3 3" xfId="5178"/>
    <cellStyle name="20% - Énfasis6 36 4" xfId="4831"/>
    <cellStyle name="20% - Énfasis6 36 5" xfId="5063"/>
    <cellStyle name="20% - Énfasis6 37" xfId="4604"/>
    <cellStyle name="20% - Énfasis6 37 2" xfId="4662"/>
    <cellStyle name="20% - Énfasis6 37 2 2" xfId="4782"/>
    <cellStyle name="20% - Énfasis6 37 2 2 2" xfId="5013"/>
    <cellStyle name="20% - Énfasis6 37 2 2 3" xfId="5245"/>
    <cellStyle name="20% - Énfasis6 37 2 3" xfId="4898"/>
    <cellStyle name="20% - Énfasis6 37 2 4" xfId="5130"/>
    <cellStyle name="20% - Énfasis6 37 3" xfId="4727"/>
    <cellStyle name="20% - Énfasis6 37 3 2" xfId="4958"/>
    <cellStyle name="20% - Énfasis6 37 3 3" xfId="5190"/>
    <cellStyle name="20% - Énfasis6 37 4" xfId="4843"/>
    <cellStyle name="20% - Énfasis6 37 5" xfId="5075"/>
    <cellStyle name="20% - Énfasis6 38" xfId="993"/>
    <cellStyle name="20% - Énfasis6 4" xfId="1094"/>
    <cellStyle name="20% - Énfasis6 4 10" xfId="1095"/>
    <cellStyle name="20% - Énfasis6 4 11" xfId="1096"/>
    <cellStyle name="20% - Énfasis6 4 12" xfId="1097"/>
    <cellStyle name="20% - Énfasis6 4 13" xfId="1098"/>
    <cellStyle name="20% - Énfasis6 4 14" xfId="1099"/>
    <cellStyle name="20% - Énfasis6 4 15" xfId="1100"/>
    <cellStyle name="20% - Énfasis6 4 16" xfId="1101"/>
    <cellStyle name="20% - Énfasis6 4 17" xfId="1102"/>
    <cellStyle name="20% - Énfasis6 4 18" xfId="1103"/>
    <cellStyle name="20% - Énfasis6 4 19" xfId="1104"/>
    <cellStyle name="20% - Énfasis6 4 2" xfId="1105"/>
    <cellStyle name="20% - Énfasis6 4 20" xfId="1106"/>
    <cellStyle name="20% - Énfasis6 4 21" xfId="1107"/>
    <cellStyle name="20% - Énfasis6 4 22" xfId="1108"/>
    <cellStyle name="20% - Énfasis6 4 23" xfId="1109"/>
    <cellStyle name="20% - Énfasis6 4 24" xfId="1110"/>
    <cellStyle name="20% - Énfasis6 4 25" xfId="1111"/>
    <cellStyle name="20% - Énfasis6 4 26" xfId="1112"/>
    <cellStyle name="20% - Énfasis6 4 27" xfId="1113"/>
    <cellStyle name="20% - Énfasis6 4 28" xfId="1114"/>
    <cellStyle name="20% - Énfasis6 4 29" xfId="1115"/>
    <cellStyle name="20% - Énfasis6 4 3" xfId="1116"/>
    <cellStyle name="20% - Énfasis6 4 30" xfId="1117"/>
    <cellStyle name="20% - Énfasis6 4 31" xfId="1118"/>
    <cellStyle name="20% - Énfasis6 4 32" xfId="1119"/>
    <cellStyle name="20% - Énfasis6 4 33" xfId="1120"/>
    <cellStyle name="20% - Énfasis6 4 34" xfId="1121"/>
    <cellStyle name="20% - Énfasis6 4 35" xfId="1122"/>
    <cellStyle name="20% - Énfasis6 4 36" xfId="1123"/>
    <cellStyle name="20% - Énfasis6 4 37" xfId="1124"/>
    <cellStyle name="20% - Énfasis6 4 4" xfId="1125"/>
    <cellStyle name="20% - Énfasis6 4 5" xfId="1126"/>
    <cellStyle name="20% - Énfasis6 4 6" xfId="1127"/>
    <cellStyle name="20% - Énfasis6 4 7" xfId="1128"/>
    <cellStyle name="20% - Énfasis6 4 8" xfId="1129"/>
    <cellStyle name="20% - Énfasis6 4 9" xfId="1130"/>
    <cellStyle name="20% - Énfasis6 4_Equipo Centro" xfId="3922"/>
    <cellStyle name="20% - Énfasis6 5" xfId="1131"/>
    <cellStyle name="20% - Énfasis6 6" xfId="1132"/>
    <cellStyle name="20% - Énfasis6 7" xfId="1133"/>
    <cellStyle name="20% - Énfasis6 8" xfId="1134"/>
    <cellStyle name="20% - Énfasis6 9" xfId="1135"/>
    <cellStyle name="40% - Accent1" xfId="1136"/>
    <cellStyle name="40% - Accent1 10" xfId="1137"/>
    <cellStyle name="40% - Accent1 11" xfId="1138"/>
    <cellStyle name="40% - Accent1 12" xfId="1139"/>
    <cellStyle name="40% - Accent1 13" xfId="1140"/>
    <cellStyle name="40% - Accent1 14" xfId="1141"/>
    <cellStyle name="40% - Accent1 15" xfId="1142"/>
    <cellStyle name="40% - Accent1 16" xfId="1143"/>
    <cellStyle name="40% - Accent1 17" xfId="1144"/>
    <cellStyle name="40% - Accent1 18" xfId="1145"/>
    <cellStyle name="40% - Accent1 19" xfId="1146"/>
    <cellStyle name="40% - Accent1 2" xfId="1147"/>
    <cellStyle name="40% - Accent1 20" xfId="1148"/>
    <cellStyle name="40% - Accent1 21" xfId="1149"/>
    <cellStyle name="40% - Accent1 22" xfId="1150"/>
    <cellStyle name="40% - Accent1 23" xfId="1151"/>
    <cellStyle name="40% - Accent1 24" xfId="1152"/>
    <cellStyle name="40% - Accent1 25" xfId="1153"/>
    <cellStyle name="40% - Accent1 26" xfId="1154"/>
    <cellStyle name="40% - Accent1 27" xfId="1155"/>
    <cellStyle name="40% - Accent1 28" xfId="1156"/>
    <cellStyle name="40% - Accent1 29" xfId="1157"/>
    <cellStyle name="40% - Accent1 3" xfId="1158"/>
    <cellStyle name="40% - Accent1 30" xfId="1159"/>
    <cellStyle name="40% - Accent1 31" xfId="1160"/>
    <cellStyle name="40% - Accent1 32" xfId="1161"/>
    <cellStyle name="40% - Accent1 33" xfId="1162"/>
    <cellStyle name="40% - Accent1 34" xfId="1163"/>
    <cellStyle name="40% - Accent1 35" xfId="1164"/>
    <cellStyle name="40% - Accent1 36" xfId="1165"/>
    <cellStyle name="40% - Accent1 37" xfId="1166"/>
    <cellStyle name="40% - Accent1 4" xfId="1167"/>
    <cellStyle name="40% - Accent1 5" xfId="1168"/>
    <cellStyle name="40% - Accent1 6" xfId="1169"/>
    <cellStyle name="40% - Accent1 7" xfId="1170"/>
    <cellStyle name="40% - Accent1 8" xfId="1171"/>
    <cellStyle name="40% - Accent1 9" xfId="1172"/>
    <cellStyle name="40% - Accent1_Equipo Centro" xfId="3923"/>
    <cellStyle name="40% - Accent2" xfId="1173"/>
    <cellStyle name="40% - Accent2 10" xfId="1174"/>
    <cellStyle name="40% - Accent2 11" xfId="1175"/>
    <cellStyle name="40% - Accent2 12" xfId="1176"/>
    <cellStyle name="40% - Accent2 13" xfId="1177"/>
    <cellStyle name="40% - Accent2 14" xfId="1178"/>
    <cellStyle name="40% - Accent2 15" xfId="1179"/>
    <cellStyle name="40% - Accent2 16" xfId="1180"/>
    <cellStyle name="40% - Accent2 17" xfId="1181"/>
    <cellStyle name="40% - Accent2 18" xfId="1182"/>
    <cellStyle name="40% - Accent2 19" xfId="1183"/>
    <cellStyle name="40% - Accent2 2" xfId="1184"/>
    <cellStyle name="40% - Accent2 20" xfId="1185"/>
    <cellStyle name="40% - Accent2 21" xfId="1186"/>
    <cellStyle name="40% - Accent2 22" xfId="1187"/>
    <cellStyle name="40% - Accent2 23" xfId="1188"/>
    <cellStyle name="40% - Accent2 24" xfId="1189"/>
    <cellStyle name="40% - Accent2 25" xfId="1190"/>
    <cellStyle name="40% - Accent2 26" xfId="1191"/>
    <cellStyle name="40% - Accent2 27" xfId="1192"/>
    <cellStyle name="40% - Accent2 28" xfId="1193"/>
    <cellStyle name="40% - Accent2 29" xfId="1194"/>
    <cellStyle name="40% - Accent2 3" xfId="1195"/>
    <cellStyle name="40% - Accent2 30" xfId="1196"/>
    <cellStyle name="40% - Accent2 31" xfId="1197"/>
    <cellStyle name="40% - Accent2 32" xfId="1198"/>
    <cellStyle name="40% - Accent2 33" xfId="1199"/>
    <cellStyle name="40% - Accent2 34" xfId="1200"/>
    <cellStyle name="40% - Accent2 35" xfId="1201"/>
    <cellStyle name="40% - Accent2 36" xfId="1202"/>
    <cellStyle name="40% - Accent2 37" xfId="1203"/>
    <cellStyle name="40% - Accent2 4" xfId="1204"/>
    <cellStyle name="40% - Accent2 5" xfId="1205"/>
    <cellStyle name="40% - Accent2 6" xfId="1206"/>
    <cellStyle name="40% - Accent2 7" xfId="1207"/>
    <cellStyle name="40% - Accent2 8" xfId="1208"/>
    <cellStyle name="40% - Accent2 9" xfId="1209"/>
    <cellStyle name="40% - Accent2_Equipo Centro" xfId="3924"/>
    <cellStyle name="40% - Accent3" xfId="1210"/>
    <cellStyle name="40% - Accent3 10" xfId="1211"/>
    <cellStyle name="40% - Accent3 11" xfId="1212"/>
    <cellStyle name="40% - Accent3 12" xfId="1213"/>
    <cellStyle name="40% - Accent3 13" xfId="1214"/>
    <cellStyle name="40% - Accent3 14" xfId="1215"/>
    <cellStyle name="40% - Accent3 15" xfId="1216"/>
    <cellStyle name="40% - Accent3 16" xfId="1217"/>
    <cellStyle name="40% - Accent3 17" xfId="1218"/>
    <cellStyle name="40% - Accent3 18" xfId="1219"/>
    <cellStyle name="40% - Accent3 19" xfId="1220"/>
    <cellStyle name="40% - Accent3 2" xfId="1221"/>
    <cellStyle name="40% - Accent3 20" xfId="1222"/>
    <cellStyle name="40% - Accent3 21" xfId="1223"/>
    <cellStyle name="40% - Accent3 22" xfId="1224"/>
    <cellStyle name="40% - Accent3 23" xfId="1225"/>
    <cellStyle name="40% - Accent3 24" xfId="1226"/>
    <cellStyle name="40% - Accent3 25" xfId="1227"/>
    <cellStyle name="40% - Accent3 26" xfId="1228"/>
    <cellStyle name="40% - Accent3 27" xfId="1229"/>
    <cellStyle name="40% - Accent3 28" xfId="1230"/>
    <cellStyle name="40% - Accent3 29" xfId="1231"/>
    <cellStyle name="40% - Accent3 3" xfId="1232"/>
    <cellStyle name="40% - Accent3 30" xfId="1233"/>
    <cellStyle name="40% - Accent3 31" xfId="1234"/>
    <cellStyle name="40% - Accent3 32" xfId="1235"/>
    <cellStyle name="40% - Accent3 33" xfId="1236"/>
    <cellStyle name="40% - Accent3 34" xfId="1237"/>
    <cellStyle name="40% - Accent3 35" xfId="1238"/>
    <cellStyle name="40% - Accent3 36" xfId="1239"/>
    <cellStyle name="40% - Accent3 37" xfId="1240"/>
    <cellStyle name="40% - Accent3 4" xfId="1241"/>
    <cellStyle name="40% - Accent3 5" xfId="1242"/>
    <cellStyle name="40% - Accent3 6" xfId="1243"/>
    <cellStyle name="40% - Accent3 7" xfId="1244"/>
    <cellStyle name="40% - Accent3 8" xfId="1245"/>
    <cellStyle name="40% - Accent3 9" xfId="1246"/>
    <cellStyle name="40% - Accent3_Equipo Centro" xfId="3925"/>
    <cellStyle name="40% - Accent4" xfId="1247"/>
    <cellStyle name="40% - Accent4 10" xfId="1248"/>
    <cellStyle name="40% - Accent4 11" xfId="1249"/>
    <cellStyle name="40% - Accent4 12" xfId="1250"/>
    <cellStyle name="40% - Accent4 13" xfId="1251"/>
    <cellStyle name="40% - Accent4 14" xfId="1252"/>
    <cellStyle name="40% - Accent4 15" xfId="1253"/>
    <cellStyle name="40% - Accent4 16" xfId="1254"/>
    <cellStyle name="40% - Accent4 17" xfId="1255"/>
    <cellStyle name="40% - Accent4 18" xfId="1256"/>
    <cellStyle name="40% - Accent4 19" xfId="1257"/>
    <cellStyle name="40% - Accent4 2" xfId="1258"/>
    <cellStyle name="40% - Accent4 20" xfId="1259"/>
    <cellStyle name="40% - Accent4 21" xfId="1260"/>
    <cellStyle name="40% - Accent4 22" xfId="1261"/>
    <cellStyle name="40% - Accent4 23" xfId="1262"/>
    <cellStyle name="40% - Accent4 24" xfId="1263"/>
    <cellStyle name="40% - Accent4 25" xfId="1264"/>
    <cellStyle name="40% - Accent4 26" xfId="1265"/>
    <cellStyle name="40% - Accent4 27" xfId="1266"/>
    <cellStyle name="40% - Accent4 28" xfId="1267"/>
    <cellStyle name="40% - Accent4 29" xfId="1268"/>
    <cellStyle name="40% - Accent4 3" xfId="1269"/>
    <cellStyle name="40% - Accent4 30" xfId="1270"/>
    <cellStyle name="40% - Accent4 31" xfId="1271"/>
    <cellStyle name="40% - Accent4 32" xfId="1272"/>
    <cellStyle name="40% - Accent4 33" xfId="1273"/>
    <cellStyle name="40% - Accent4 34" xfId="1274"/>
    <cellStyle name="40% - Accent4 35" xfId="1275"/>
    <cellStyle name="40% - Accent4 36" xfId="1276"/>
    <cellStyle name="40% - Accent4 37" xfId="1277"/>
    <cellStyle name="40% - Accent4 4" xfId="1278"/>
    <cellStyle name="40% - Accent4 5" xfId="1279"/>
    <cellStyle name="40% - Accent4 6" xfId="1280"/>
    <cellStyle name="40% - Accent4 7" xfId="1281"/>
    <cellStyle name="40% - Accent4 8" xfId="1282"/>
    <cellStyle name="40% - Accent4 9" xfId="1283"/>
    <cellStyle name="40% - Accent4_Equipo Centro" xfId="3926"/>
    <cellStyle name="40% - Accent5" xfId="1284"/>
    <cellStyle name="40% - Accent5 10" xfId="1285"/>
    <cellStyle name="40% - Accent5 11" xfId="1286"/>
    <cellStyle name="40% - Accent5 12" xfId="1287"/>
    <cellStyle name="40% - Accent5 13" xfId="1288"/>
    <cellStyle name="40% - Accent5 14" xfId="1289"/>
    <cellStyle name="40% - Accent5 15" xfId="1290"/>
    <cellStyle name="40% - Accent5 16" xfId="1291"/>
    <cellStyle name="40% - Accent5 17" xfId="1292"/>
    <cellStyle name="40% - Accent5 18" xfId="1293"/>
    <cellStyle name="40% - Accent5 19" xfId="1294"/>
    <cellStyle name="40% - Accent5 2" xfId="1295"/>
    <cellStyle name="40% - Accent5 20" xfId="1296"/>
    <cellStyle name="40% - Accent5 21" xfId="1297"/>
    <cellStyle name="40% - Accent5 22" xfId="1298"/>
    <cellStyle name="40% - Accent5 23" xfId="1299"/>
    <cellStyle name="40% - Accent5 24" xfId="1300"/>
    <cellStyle name="40% - Accent5 25" xfId="1301"/>
    <cellStyle name="40% - Accent5 26" xfId="1302"/>
    <cellStyle name="40% - Accent5 27" xfId="1303"/>
    <cellStyle name="40% - Accent5 28" xfId="1304"/>
    <cellStyle name="40% - Accent5 29" xfId="1305"/>
    <cellStyle name="40% - Accent5 3" xfId="1306"/>
    <cellStyle name="40% - Accent5 30" xfId="1307"/>
    <cellStyle name="40% - Accent5 31" xfId="1308"/>
    <cellStyle name="40% - Accent5 32" xfId="1309"/>
    <cellStyle name="40% - Accent5 33" xfId="1310"/>
    <cellStyle name="40% - Accent5 34" xfId="1311"/>
    <cellStyle name="40% - Accent5 35" xfId="1312"/>
    <cellStyle name="40% - Accent5 36" xfId="1313"/>
    <cellStyle name="40% - Accent5 37" xfId="1314"/>
    <cellStyle name="40% - Accent5 4" xfId="1315"/>
    <cellStyle name="40% - Accent5 5" xfId="1316"/>
    <cellStyle name="40% - Accent5 6" xfId="1317"/>
    <cellStyle name="40% - Accent5 7" xfId="1318"/>
    <cellStyle name="40% - Accent5 8" xfId="1319"/>
    <cellStyle name="40% - Accent5 9" xfId="1320"/>
    <cellStyle name="40% - Accent5_Equipo Centro" xfId="3927"/>
    <cellStyle name="40% - Accent6" xfId="1321"/>
    <cellStyle name="40% - Accent6 10" xfId="1322"/>
    <cellStyle name="40% - Accent6 11" xfId="1323"/>
    <cellStyle name="40% - Accent6 12" xfId="1324"/>
    <cellStyle name="40% - Accent6 13" xfId="1325"/>
    <cellStyle name="40% - Accent6 14" xfId="1326"/>
    <cellStyle name="40% - Accent6 15" xfId="1327"/>
    <cellStyle name="40% - Accent6 16" xfId="1328"/>
    <cellStyle name="40% - Accent6 17" xfId="1329"/>
    <cellStyle name="40% - Accent6 18" xfId="1330"/>
    <cellStyle name="40% - Accent6 19" xfId="1331"/>
    <cellStyle name="40% - Accent6 2" xfId="1332"/>
    <cellStyle name="40% - Accent6 20" xfId="1333"/>
    <cellStyle name="40% - Accent6 21" xfId="1334"/>
    <cellStyle name="40% - Accent6 22" xfId="1335"/>
    <cellStyle name="40% - Accent6 23" xfId="1336"/>
    <cellStyle name="40% - Accent6 24" xfId="1337"/>
    <cellStyle name="40% - Accent6 25" xfId="1338"/>
    <cellStyle name="40% - Accent6 26" xfId="1339"/>
    <cellStyle name="40% - Accent6 27" xfId="1340"/>
    <cellStyle name="40% - Accent6 28" xfId="1341"/>
    <cellStyle name="40% - Accent6 29" xfId="1342"/>
    <cellStyle name="40% - Accent6 3" xfId="1343"/>
    <cellStyle name="40% - Accent6 30" xfId="1344"/>
    <cellStyle name="40% - Accent6 31" xfId="1345"/>
    <cellStyle name="40% - Accent6 32" xfId="1346"/>
    <cellStyle name="40% - Accent6 33" xfId="1347"/>
    <cellStyle name="40% - Accent6 34" xfId="1348"/>
    <cellStyle name="40% - Accent6 35" xfId="1349"/>
    <cellStyle name="40% - Accent6 36" xfId="1350"/>
    <cellStyle name="40% - Accent6 37" xfId="1351"/>
    <cellStyle name="40% - Accent6 4" xfId="1352"/>
    <cellStyle name="40% - Accent6 5" xfId="1353"/>
    <cellStyle name="40% - Accent6 6" xfId="1354"/>
    <cellStyle name="40% - Accent6 7" xfId="1355"/>
    <cellStyle name="40% - Accent6 8" xfId="1356"/>
    <cellStyle name="40% - Accent6 9" xfId="1357"/>
    <cellStyle name="40% - Accent6_Equipo Centro" xfId="3928"/>
    <cellStyle name="40% - Énfasis1 10" xfId="1359"/>
    <cellStyle name="40% - Énfasis1 11" xfId="1360"/>
    <cellStyle name="40% - Énfasis1 12" xfId="1361"/>
    <cellStyle name="40% - Énfasis1 13" xfId="1362"/>
    <cellStyle name="40% - Énfasis1 14" xfId="1363"/>
    <cellStyle name="40% - Énfasis1 15" xfId="1364"/>
    <cellStyle name="40% - Énfasis1 16" xfId="1365"/>
    <cellStyle name="40% - Énfasis1 17" xfId="1366"/>
    <cellStyle name="40% - Énfasis1 18" xfId="1367"/>
    <cellStyle name="40% - Énfasis1 19" xfId="1368"/>
    <cellStyle name="40% - Énfasis1 2" xfId="1369"/>
    <cellStyle name="40% - Énfasis1 2 10" xfId="1370"/>
    <cellStyle name="40% - Énfasis1 2 11" xfId="1371"/>
    <cellStyle name="40% - Énfasis1 2 12" xfId="1372"/>
    <cellStyle name="40% - Énfasis1 2 13" xfId="1373"/>
    <cellStyle name="40% - Énfasis1 2 14" xfId="1374"/>
    <cellStyle name="40% - Énfasis1 2 15" xfId="1375"/>
    <cellStyle name="40% - Énfasis1 2 16" xfId="1376"/>
    <cellStyle name="40% - Énfasis1 2 17" xfId="1377"/>
    <cellStyle name="40% - Énfasis1 2 18" xfId="1378"/>
    <cellStyle name="40% - Énfasis1 2 19" xfId="1379"/>
    <cellStyle name="40% - Énfasis1 2 2" xfId="1380"/>
    <cellStyle name="40% - Énfasis1 2 20" xfId="1381"/>
    <cellStyle name="40% - Énfasis1 2 21" xfId="1382"/>
    <cellStyle name="40% - Énfasis1 2 22" xfId="1383"/>
    <cellStyle name="40% - Énfasis1 2 23" xfId="1384"/>
    <cellStyle name="40% - Énfasis1 2 24" xfId="1385"/>
    <cellStyle name="40% - Énfasis1 2 25" xfId="1386"/>
    <cellStyle name="40% - Énfasis1 2 26" xfId="1387"/>
    <cellStyle name="40% - Énfasis1 2 27" xfId="1388"/>
    <cellStyle name="40% - Énfasis1 2 28" xfId="1389"/>
    <cellStyle name="40% - Énfasis1 2 29" xfId="1390"/>
    <cellStyle name="40% - Énfasis1 2 3" xfId="1391"/>
    <cellStyle name="40% - Énfasis1 2 30" xfId="1392"/>
    <cellStyle name="40% - Énfasis1 2 31" xfId="1393"/>
    <cellStyle name="40% - Énfasis1 2 32" xfId="1394"/>
    <cellStyle name="40% - Énfasis1 2 33" xfId="1395"/>
    <cellStyle name="40% - Énfasis1 2 34" xfId="1396"/>
    <cellStyle name="40% - Énfasis1 2 35" xfId="1397"/>
    <cellStyle name="40% - Énfasis1 2 36" xfId="1398"/>
    <cellStyle name="40% - Énfasis1 2 37" xfId="1399"/>
    <cellStyle name="40% - Énfasis1 2 4" xfId="1400"/>
    <cellStyle name="40% - Énfasis1 2 5" xfId="1401"/>
    <cellStyle name="40% - Énfasis1 2 6" xfId="1402"/>
    <cellStyle name="40% - Énfasis1 2 7" xfId="1403"/>
    <cellStyle name="40% - Énfasis1 2 8" xfId="1404"/>
    <cellStyle name="40% - Énfasis1 2 9" xfId="1405"/>
    <cellStyle name="40% - Énfasis1 2_Equipo Centro" xfId="3929"/>
    <cellStyle name="40% - Énfasis1 20" xfId="1406"/>
    <cellStyle name="40% - Énfasis1 21" xfId="1407"/>
    <cellStyle name="40% - Énfasis1 22" xfId="1408"/>
    <cellStyle name="40% - Énfasis1 23" xfId="1409"/>
    <cellStyle name="40% - Énfasis1 24" xfId="1410"/>
    <cellStyle name="40% - Énfasis1 25" xfId="1411"/>
    <cellStyle name="40% - Énfasis1 26" xfId="1412"/>
    <cellStyle name="40% - Énfasis1 27" xfId="1413"/>
    <cellStyle name="40% - Énfasis1 28" xfId="1414"/>
    <cellStyle name="40% - Énfasis1 29" xfId="1415"/>
    <cellStyle name="40% - Énfasis1 3" xfId="1416"/>
    <cellStyle name="40% - Énfasis1 3 10" xfId="1417"/>
    <cellStyle name="40% - Énfasis1 3 11" xfId="1418"/>
    <cellStyle name="40% - Énfasis1 3 12" xfId="1419"/>
    <cellStyle name="40% - Énfasis1 3 13" xfId="1420"/>
    <cellStyle name="40% - Énfasis1 3 14" xfId="1421"/>
    <cellStyle name="40% - Énfasis1 3 15" xfId="1422"/>
    <cellStyle name="40% - Énfasis1 3 16" xfId="1423"/>
    <cellStyle name="40% - Énfasis1 3 17" xfId="1424"/>
    <cellStyle name="40% - Énfasis1 3 18" xfId="1425"/>
    <cellStyle name="40% - Énfasis1 3 19" xfId="1426"/>
    <cellStyle name="40% - Énfasis1 3 2" xfId="1427"/>
    <cellStyle name="40% - Énfasis1 3 20" xfId="1428"/>
    <cellStyle name="40% - Énfasis1 3 21" xfId="1429"/>
    <cellStyle name="40% - Énfasis1 3 22" xfId="1430"/>
    <cellStyle name="40% - Énfasis1 3 23" xfId="1431"/>
    <cellStyle name="40% - Énfasis1 3 24" xfId="1432"/>
    <cellStyle name="40% - Énfasis1 3 25" xfId="1433"/>
    <cellStyle name="40% - Énfasis1 3 26" xfId="1434"/>
    <cellStyle name="40% - Énfasis1 3 27" xfId="1435"/>
    <cellStyle name="40% - Énfasis1 3 28" xfId="1436"/>
    <cellStyle name="40% - Énfasis1 3 29" xfId="1437"/>
    <cellStyle name="40% - Énfasis1 3 3" xfId="1438"/>
    <cellStyle name="40% - Énfasis1 3 30" xfId="1439"/>
    <cellStyle name="40% - Énfasis1 3 31" xfId="1440"/>
    <cellStyle name="40% - Énfasis1 3 32" xfId="1441"/>
    <cellStyle name="40% - Énfasis1 3 33" xfId="1442"/>
    <cellStyle name="40% - Énfasis1 3 34" xfId="1443"/>
    <cellStyle name="40% - Énfasis1 3 35" xfId="1444"/>
    <cellStyle name="40% - Énfasis1 3 36" xfId="1445"/>
    <cellStyle name="40% - Énfasis1 3 37" xfId="1446"/>
    <cellStyle name="40% - Énfasis1 3 4" xfId="1447"/>
    <cellStyle name="40% - Énfasis1 3 5" xfId="1448"/>
    <cellStyle name="40% - Énfasis1 3 6" xfId="1449"/>
    <cellStyle name="40% - Énfasis1 3 7" xfId="1450"/>
    <cellStyle name="40% - Énfasis1 3 8" xfId="1451"/>
    <cellStyle name="40% - Énfasis1 3 9" xfId="1452"/>
    <cellStyle name="40% - Énfasis1 3_Equipo Centro" xfId="3930"/>
    <cellStyle name="40% - Énfasis1 30" xfId="1453"/>
    <cellStyle name="40% - Énfasis1 31" xfId="1454"/>
    <cellStyle name="40% - Énfasis1 32" xfId="1455"/>
    <cellStyle name="40% - Énfasis1 33" xfId="1456"/>
    <cellStyle name="40% - Énfasis1 34" xfId="1457"/>
    <cellStyle name="40% - Énfasis1 35" xfId="1458"/>
    <cellStyle name="40% - Énfasis1 36" xfId="4570"/>
    <cellStyle name="40% - Énfasis1 36 2" xfId="4641"/>
    <cellStyle name="40% - Énfasis1 36 2 2" xfId="4761"/>
    <cellStyle name="40% - Énfasis1 36 2 2 2" xfId="4992"/>
    <cellStyle name="40% - Énfasis1 36 2 2 3" xfId="5224"/>
    <cellStyle name="40% - Énfasis1 36 2 3" xfId="4877"/>
    <cellStyle name="40% - Énfasis1 36 2 4" xfId="5109"/>
    <cellStyle name="40% - Énfasis1 36 3" xfId="4706"/>
    <cellStyle name="40% - Énfasis1 36 3 2" xfId="4937"/>
    <cellStyle name="40% - Énfasis1 36 3 3" xfId="5169"/>
    <cellStyle name="40% - Énfasis1 36 4" xfId="4822"/>
    <cellStyle name="40% - Énfasis1 36 5" xfId="5054"/>
    <cellStyle name="40% - Énfasis1 37" xfId="4595"/>
    <cellStyle name="40% - Énfasis1 37 2" xfId="4653"/>
    <cellStyle name="40% - Énfasis1 37 2 2" xfId="4773"/>
    <cellStyle name="40% - Énfasis1 37 2 2 2" xfId="5004"/>
    <cellStyle name="40% - Énfasis1 37 2 2 3" xfId="5236"/>
    <cellStyle name="40% - Énfasis1 37 2 3" xfId="4889"/>
    <cellStyle name="40% - Énfasis1 37 2 4" xfId="5121"/>
    <cellStyle name="40% - Énfasis1 37 3" xfId="4718"/>
    <cellStyle name="40% - Énfasis1 37 3 2" xfId="4949"/>
    <cellStyle name="40% - Énfasis1 37 3 3" xfId="5181"/>
    <cellStyle name="40% - Énfasis1 37 4" xfId="4834"/>
    <cellStyle name="40% - Énfasis1 37 5" xfId="5066"/>
    <cellStyle name="40% - Énfasis1 38" xfId="1358"/>
    <cellStyle name="40% - Énfasis1 4" xfId="1459"/>
    <cellStyle name="40% - Énfasis1 4 10" xfId="1460"/>
    <cellStyle name="40% - Énfasis1 4 11" xfId="1461"/>
    <cellStyle name="40% - Énfasis1 4 12" xfId="1462"/>
    <cellStyle name="40% - Énfasis1 4 13" xfId="1463"/>
    <cellStyle name="40% - Énfasis1 4 14" xfId="1464"/>
    <cellStyle name="40% - Énfasis1 4 15" xfId="1465"/>
    <cellStyle name="40% - Énfasis1 4 16" xfId="1466"/>
    <cellStyle name="40% - Énfasis1 4 17" xfId="1467"/>
    <cellStyle name="40% - Énfasis1 4 18" xfId="1468"/>
    <cellStyle name="40% - Énfasis1 4 19" xfId="1469"/>
    <cellStyle name="40% - Énfasis1 4 2" xfId="1470"/>
    <cellStyle name="40% - Énfasis1 4 20" xfId="1471"/>
    <cellStyle name="40% - Énfasis1 4 21" xfId="1472"/>
    <cellStyle name="40% - Énfasis1 4 22" xfId="1473"/>
    <cellStyle name="40% - Énfasis1 4 23" xfId="1474"/>
    <cellStyle name="40% - Énfasis1 4 24" xfId="1475"/>
    <cellStyle name="40% - Énfasis1 4 25" xfId="1476"/>
    <cellStyle name="40% - Énfasis1 4 26" xfId="1477"/>
    <cellStyle name="40% - Énfasis1 4 27" xfId="1478"/>
    <cellStyle name="40% - Énfasis1 4 28" xfId="1479"/>
    <cellStyle name="40% - Énfasis1 4 29" xfId="1480"/>
    <cellStyle name="40% - Énfasis1 4 3" xfId="1481"/>
    <cellStyle name="40% - Énfasis1 4 30" xfId="1482"/>
    <cellStyle name="40% - Énfasis1 4 31" xfId="1483"/>
    <cellStyle name="40% - Énfasis1 4 32" xfId="1484"/>
    <cellStyle name="40% - Énfasis1 4 33" xfId="1485"/>
    <cellStyle name="40% - Énfasis1 4 34" xfId="1486"/>
    <cellStyle name="40% - Énfasis1 4 35" xfId="1487"/>
    <cellStyle name="40% - Énfasis1 4 36" xfId="1488"/>
    <cellStyle name="40% - Énfasis1 4 37" xfId="1489"/>
    <cellStyle name="40% - Énfasis1 4 4" xfId="1490"/>
    <cellStyle name="40% - Énfasis1 4 5" xfId="1491"/>
    <cellStyle name="40% - Énfasis1 4 6" xfId="1492"/>
    <cellStyle name="40% - Énfasis1 4 7" xfId="1493"/>
    <cellStyle name="40% - Énfasis1 4 8" xfId="1494"/>
    <cellStyle name="40% - Énfasis1 4 9" xfId="1495"/>
    <cellStyle name="40% - Énfasis1 4_Equipo Centro" xfId="3931"/>
    <cellStyle name="40% - Énfasis1 5" xfId="1496"/>
    <cellStyle name="40% - Énfasis1 6" xfId="1497"/>
    <cellStyle name="40% - Énfasis1 7" xfId="1498"/>
    <cellStyle name="40% - Énfasis1 8" xfId="1499"/>
    <cellStyle name="40% - Énfasis1 9" xfId="1500"/>
    <cellStyle name="40% - Énfasis2 10" xfId="1502"/>
    <cellStyle name="40% - Énfasis2 11" xfId="1503"/>
    <cellStyle name="40% - Énfasis2 12" xfId="1504"/>
    <cellStyle name="40% - Énfasis2 13" xfId="1505"/>
    <cellStyle name="40% - Énfasis2 14" xfId="1506"/>
    <cellStyle name="40% - Énfasis2 15" xfId="1507"/>
    <cellStyle name="40% - Énfasis2 16" xfId="1508"/>
    <cellStyle name="40% - Énfasis2 17" xfId="1509"/>
    <cellStyle name="40% - Énfasis2 18" xfId="1510"/>
    <cellStyle name="40% - Énfasis2 19" xfId="1511"/>
    <cellStyle name="40% - Énfasis2 2" xfId="1512"/>
    <cellStyle name="40% - Énfasis2 2 10" xfId="1513"/>
    <cellStyle name="40% - Énfasis2 2 11" xfId="1514"/>
    <cellStyle name="40% - Énfasis2 2 12" xfId="1515"/>
    <cellStyle name="40% - Énfasis2 2 13" xfId="1516"/>
    <cellStyle name="40% - Énfasis2 2 14" xfId="1517"/>
    <cellStyle name="40% - Énfasis2 2 15" xfId="1518"/>
    <cellStyle name="40% - Énfasis2 2 16" xfId="1519"/>
    <cellStyle name="40% - Énfasis2 2 17" xfId="1520"/>
    <cellStyle name="40% - Énfasis2 2 18" xfId="1521"/>
    <cellStyle name="40% - Énfasis2 2 19" xfId="1522"/>
    <cellStyle name="40% - Énfasis2 2 2" xfId="1523"/>
    <cellStyle name="40% - Énfasis2 2 20" xfId="1524"/>
    <cellStyle name="40% - Énfasis2 2 21" xfId="1525"/>
    <cellStyle name="40% - Énfasis2 2 22" xfId="1526"/>
    <cellStyle name="40% - Énfasis2 2 23" xfId="1527"/>
    <cellStyle name="40% - Énfasis2 2 24" xfId="1528"/>
    <cellStyle name="40% - Énfasis2 2 25" xfId="1529"/>
    <cellStyle name="40% - Énfasis2 2 26" xfId="1530"/>
    <cellStyle name="40% - Énfasis2 2 27" xfId="1531"/>
    <cellStyle name="40% - Énfasis2 2 28" xfId="1532"/>
    <cellStyle name="40% - Énfasis2 2 29" xfId="1533"/>
    <cellStyle name="40% - Énfasis2 2 3" xfId="1534"/>
    <cellStyle name="40% - Énfasis2 2 30" xfId="1535"/>
    <cellStyle name="40% - Énfasis2 2 31" xfId="1536"/>
    <cellStyle name="40% - Énfasis2 2 32" xfId="1537"/>
    <cellStyle name="40% - Énfasis2 2 33" xfId="1538"/>
    <cellStyle name="40% - Énfasis2 2 34" xfId="1539"/>
    <cellStyle name="40% - Énfasis2 2 35" xfId="1540"/>
    <cellStyle name="40% - Énfasis2 2 36" xfId="1541"/>
    <cellStyle name="40% - Énfasis2 2 37" xfId="1542"/>
    <cellStyle name="40% - Énfasis2 2 4" xfId="1543"/>
    <cellStyle name="40% - Énfasis2 2 5" xfId="1544"/>
    <cellStyle name="40% - Énfasis2 2 6" xfId="1545"/>
    <cellStyle name="40% - Énfasis2 2 7" xfId="1546"/>
    <cellStyle name="40% - Énfasis2 2 8" xfId="1547"/>
    <cellStyle name="40% - Énfasis2 2 9" xfId="1548"/>
    <cellStyle name="40% - Énfasis2 2_Equipo Centro" xfId="3932"/>
    <cellStyle name="40% - Énfasis2 20" xfId="1549"/>
    <cellStyle name="40% - Énfasis2 21" xfId="1550"/>
    <cellStyle name="40% - Énfasis2 22" xfId="1551"/>
    <cellStyle name="40% - Énfasis2 23" xfId="1552"/>
    <cellStyle name="40% - Énfasis2 24" xfId="1553"/>
    <cellStyle name="40% - Énfasis2 25" xfId="1554"/>
    <cellStyle name="40% - Énfasis2 26" xfId="1555"/>
    <cellStyle name="40% - Énfasis2 27" xfId="1556"/>
    <cellStyle name="40% - Énfasis2 28" xfId="1557"/>
    <cellStyle name="40% - Énfasis2 29" xfId="1558"/>
    <cellStyle name="40% - Énfasis2 3" xfId="1559"/>
    <cellStyle name="40% - Énfasis2 3 10" xfId="1560"/>
    <cellStyle name="40% - Énfasis2 3 11" xfId="1561"/>
    <cellStyle name="40% - Énfasis2 3 12" xfId="1562"/>
    <cellStyle name="40% - Énfasis2 3 13" xfId="1563"/>
    <cellStyle name="40% - Énfasis2 3 14" xfId="1564"/>
    <cellStyle name="40% - Énfasis2 3 15" xfId="1565"/>
    <cellStyle name="40% - Énfasis2 3 16" xfId="1566"/>
    <cellStyle name="40% - Énfasis2 3 17" xfId="1567"/>
    <cellStyle name="40% - Énfasis2 3 18" xfId="1568"/>
    <cellStyle name="40% - Énfasis2 3 19" xfId="1569"/>
    <cellStyle name="40% - Énfasis2 3 2" xfId="1570"/>
    <cellStyle name="40% - Énfasis2 3 20" xfId="1571"/>
    <cellStyle name="40% - Énfasis2 3 21" xfId="1572"/>
    <cellStyle name="40% - Énfasis2 3 22" xfId="1573"/>
    <cellStyle name="40% - Énfasis2 3 23" xfId="1574"/>
    <cellStyle name="40% - Énfasis2 3 24" xfId="1575"/>
    <cellStyle name="40% - Énfasis2 3 25" xfId="1576"/>
    <cellStyle name="40% - Énfasis2 3 26" xfId="1577"/>
    <cellStyle name="40% - Énfasis2 3 27" xfId="1578"/>
    <cellStyle name="40% - Énfasis2 3 28" xfId="1579"/>
    <cellStyle name="40% - Énfasis2 3 29" xfId="1580"/>
    <cellStyle name="40% - Énfasis2 3 3" xfId="1581"/>
    <cellStyle name="40% - Énfasis2 3 30" xfId="1582"/>
    <cellStyle name="40% - Énfasis2 3 31" xfId="1583"/>
    <cellStyle name="40% - Énfasis2 3 32" xfId="1584"/>
    <cellStyle name="40% - Énfasis2 3 33" xfId="1585"/>
    <cellStyle name="40% - Énfasis2 3 34" xfId="1586"/>
    <cellStyle name="40% - Énfasis2 3 35" xfId="1587"/>
    <cellStyle name="40% - Énfasis2 3 36" xfId="1588"/>
    <cellStyle name="40% - Énfasis2 3 37" xfId="1589"/>
    <cellStyle name="40% - Énfasis2 3 4" xfId="1590"/>
    <cellStyle name="40% - Énfasis2 3 5" xfId="1591"/>
    <cellStyle name="40% - Énfasis2 3 6" xfId="1592"/>
    <cellStyle name="40% - Énfasis2 3 7" xfId="1593"/>
    <cellStyle name="40% - Énfasis2 3 8" xfId="1594"/>
    <cellStyle name="40% - Énfasis2 3 9" xfId="1595"/>
    <cellStyle name="40% - Énfasis2 3_Equipo Centro" xfId="3933"/>
    <cellStyle name="40% - Énfasis2 30" xfId="1596"/>
    <cellStyle name="40% - Énfasis2 31" xfId="1597"/>
    <cellStyle name="40% - Énfasis2 32" xfId="1598"/>
    <cellStyle name="40% - Énfasis2 33" xfId="1599"/>
    <cellStyle name="40% - Énfasis2 34" xfId="1600"/>
    <cellStyle name="40% - Énfasis2 35" xfId="1601"/>
    <cellStyle name="40% - Énfasis2 36" xfId="4574"/>
    <cellStyle name="40% - Énfasis2 36 2" xfId="4643"/>
    <cellStyle name="40% - Énfasis2 36 2 2" xfId="4763"/>
    <cellStyle name="40% - Énfasis2 36 2 2 2" xfId="4994"/>
    <cellStyle name="40% - Énfasis2 36 2 2 3" xfId="5226"/>
    <cellStyle name="40% - Énfasis2 36 2 3" xfId="4879"/>
    <cellStyle name="40% - Énfasis2 36 2 4" xfId="5111"/>
    <cellStyle name="40% - Énfasis2 36 3" xfId="4708"/>
    <cellStyle name="40% - Énfasis2 36 3 2" xfId="4939"/>
    <cellStyle name="40% - Énfasis2 36 3 3" xfId="5171"/>
    <cellStyle name="40% - Énfasis2 36 4" xfId="4824"/>
    <cellStyle name="40% - Énfasis2 36 5" xfId="5056"/>
    <cellStyle name="40% - Énfasis2 37" xfId="4597"/>
    <cellStyle name="40% - Énfasis2 37 2" xfId="4655"/>
    <cellStyle name="40% - Énfasis2 37 2 2" xfId="4775"/>
    <cellStyle name="40% - Énfasis2 37 2 2 2" xfId="5006"/>
    <cellStyle name="40% - Énfasis2 37 2 2 3" xfId="5238"/>
    <cellStyle name="40% - Énfasis2 37 2 3" xfId="4891"/>
    <cellStyle name="40% - Énfasis2 37 2 4" xfId="5123"/>
    <cellStyle name="40% - Énfasis2 37 3" xfId="4720"/>
    <cellStyle name="40% - Énfasis2 37 3 2" xfId="4951"/>
    <cellStyle name="40% - Énfasis2 37 3 3" xfId="5183"/>
    <cellStyle name="40% - Énfasis2 37 4" xfId="4836"/>
    <cellStyle name="40% - Énfasis2 37 5" xfId="5068"/>
    <cellStyle name="40% - Énfasis2 38" xfId="1501"/>
    <cellStyle name="40% - Énfasis2 4" xfId="1602"/>
    <cellStyle name="40% - Énfasis2 4 10" xfId="1603"/>
    <cellStyle name="40% - Énfasis2 4 11" xfId="1604"/>
    <cellStyle name="40% - Énfasis2 4 12" xfId="1605"/>
    <cellStyle name="40% - Énfasis2 4 13" xfId="1606"/>
    <cellStyle name="40% - Énfasis2 4 14" xfId="1607"/>
    <cellStyle name="40% - Énfasis2 4 15" xfId="1608"/>
    <cellStyle name="40% - Énfasis2 4 16" xfId="1609"/>
    <cellStyle name="40% - Énfasis2 4 17" xfId="1610"/>
    <cellStyle name="40% - Énfasis2 4 18" xfId="1611"/>
    <cellStyle name="40% - Énfasis2 4 19" xfId="1612"/>
    <cellStyle name="40% - Énfasis2 4 2" xfId="1613"/>
    <cellStyle name="40% - Énfasis2 4 20" xfId="1614"/>
    <cellStyle name="40% - Énfasis2 4 21" xfId="1615"/>
    <cellStyle name="40% - Énfasis2 4 22" xfId="1616"/>
    <cellStyle name="40% - Énfasis2 4 23" xfId="1617"/>
    <cellStyle name="40% - Énfasis2 4 24" xfId="1618"/>
    <cellStyle name="40% - Énfasis2 4 25" xfId="1619"/>
    <cellStyle name="40% - Énfasis2 4 26" xfId="1620"/>
    <cellStyle name="40% - Énfasis2 4 27" xfId="1621"/>
    <cellStyle name="40% - Énfasis2 4 28" xfId="1622"/>
    <cellStyle name="40% - Énfasis2 4 29" xfId="1623"/>
    <cellStyle name="40% - Énfasis2 4 3" xfId="1624"/>
    <cellStyle name="40% - Énfasis2 4 30" xfId="1625"/>
    <cellStyle name="40% - Énfasis2 4 31" xfId="1626"/>
    <cellStyle name="40% - Énfasis2 4 32" xfId="1627"/>
    <cellStyle name="40% - Énfasis2 4 33" xfId="1628"/>
    <cellStyle name="40% - Énfasis2 4 34" xfId="1629"/>
    <cellStyle name="40% - Énfasis2 4 35" xfId="1630"/>
    <cellStyle name="40% - Énfasis2 4 36" xfId="1631"/>
    <cellStyle name="40% - Énfasis2 4 37" xfId="1632"/>
    <cellStyle name="40% - Énfasis2 4 4" xfId="1633"/>
    <cellStyle name="40% - Énfasis2 4 5" xfId="1634"/>
    <cellStyle name="40% - Énfasis2 4 6" xfId="1635"/>
    <cellStyle name="40% - Énfasis2 4 7" xfId="1636"/>
    <cellStyle name="40% - Énfasis2 4 8" xfId="1637"/>
    <cellStyle name="40% - Énfasis2 4 9" xfId="1638"/>
    <cellStyle name="40% - Énfasis2 4_Equipo Centro" xfId="3934"/>
    <cellStyle name="40% - Énfasis2 5" xfId="1639"/>
    <cellStyle name="40% - Énfasis2 6" xfId="1640"/>
    <cellStyle name="40% - Énfasis2 7" xfId="1641"/>
    <cellStyle name="40% - Énfasis2 8" xfId="1642"/>
    <cellStyle name="40% - Énfasis2 9" xfId="1643"/>
    <cellStyle name="40% - Énfasis3 10" xfId="1645"/>
    <cellStyle name="40% - Énfasis3 11" xfId="1646"/>
    <cellStyle name="40% - Énfasis3 12" xfId="1647"/>
    <cellStyle name="40% - Énfasis3 13" xfId="1648"/>
    <cellStyle name="40% - Énfasis3 14" xfId="1649"/>
    <cellStyle name="40% - Énfasis3 15" xfId="1650"/>
    <cellStyle name="40% - Énfasis3 16" xfId="1651"/>
    <cellStyle name="40% - Énfasis3 17" xfId="1652"/>
    <cellStyle name="40% - Énfasis3 18" xfId="1653"/>
    <cellStyle name="40% - Énfasis3 19" xfId="1654"/>
    <cellStyle name="40% - Énfasis3 2" xfId="1655"/>
    <cellStyle name="40% - Énfasis3 2 10" xfId="1656"/>
    <cellStyle name="40% - Énfasis3 2 11" xfId="1657"/>
    <cellStyle name="40% - Énfasis3 2 12" xfId="1658"/>
    <cellStyle name="40% - Énfasis3 2 13" xfId="1659"/>
    <cellStyle name="40% - Énfasis3 2 14" xfId="1660"/>
    <cellStyle name="40% - Énfasis3 2 15" xfId="1661"/>
    <cellStyle name="40% - Énfasis3 2 16" xfId="1662"/>
    <cellStyle name="40% - Énfasis3 2 17" xfId="1663"/>
    <cellStyle name="40% - Énfasis3 2 18" xfId="1664"/>
    <cellStyle name="40% - Énfasis3 2 19" xfId="1665"/>
    <cellStyle name="40% - Énfasis3 2 2" xfId="1666"/>
    <cellStyle name="40% - Énfasis3 2 20" xfId="1667"/>
    <cellStyle name="40% - Énfasis3 2 21" xfId="1668"/>
    <cellStyle name="40% - Énfasis3 2 22" xfId="1669"/>
    <cellStyle name="40% - Énfasis3 2 23" xfId="1670"/>
    <cellStyle name="40% - Énfasis3 2 24" xfId="1671"/>
    <cellStyle name="40% - Énfasis3 2 25" xfId="1672"/>
    <cellStyle name="40% - Énfasis3 2 26" xfId="1673"/>
    <cellStyle name="40% - Énfasis3 2 27" xfId="1674"/>
    <cellStyle name="40% - Énfasis3 2 28" xfId="1675"/>
    <cellStyle name="40% - Énfasis3 2 29" xfId="1676"/>
    <cellStyle name="40% - Énfasis3 2 3" xfId="1677"/>
    <cellStyle name="40% - Énfasis3 2 30" xfId="1678"/>
    <cellStyle name="40% - Énfasis3 2 31" xfId="1679"/>
    <cellStyle name="40% - Énfasis3 2 32" xfId="1680"/>
    <cellStyle name="40% - Énfasis3 2 33" xfId="1681"/>
    <cellStyle name="40% - Énfasis3 2 34" xfId="1682"/>
    <cellStyle name="40% - Énfasis3 2 35" xfId="1683"/>
    <cellStyle name="40% - Énfasis3 2 36" xfId="1684"/>
    <cellStyle name="40% - Énfasis3 2 37" xfId="1685"/>
    <cellStyle name="40% - Énfasis3 2 4" xfId="1686"/>
    <cellStyle name="40% - Énfasis3 2 5" xfId="1687"/>
    <cellStyle name="40% - Énfasis3 2 6" xfId="1688"/>
    <cellStyle name="40% - Énfasis3 2 7" xfId="1689"/>
    <cellStyle name="40% - Énfasis3 2 8" xfId="1690"/>
    <cellStyle name="40% - Énfasis3 2 9" xfId="1691"/>
    <cellStyle name="40% - Énfasis3 2_Equipo Centro" xfId="3935"/>
    <cellStyle name="40% - Énfasis3 20" xfId="1692"/>
    <cellStyle name="40% - Énfasis3 21" xfId="1693"/>
    <cellStyle name="40% - Énfasis3 22" xfId="1694"/>
    <cellStyle name="40% - Énfasis3 23" xfId="1695"/>
    <cellStyle name="40% - Énfasis3 24" xfId="1696"/>
    <cellStyle name="40% - Énfasis3 25" xfId="1697"/>
    <cellStyle name="40% - Énfasis3 26" xfId="1698"/>
    <cellStyle name="40% - Énfasis3 27" xfId="1699"/>
    <cellStyle name="40% - Énfasis3 28" xfId="1700"/>
    <cellStyle name="40% - Énfasis3 29" xfId="1701"/>
    <cellStyle name="40% - Énfasis3 3" xfId="1702"/>
    <cellStyle name="40% - Énfasis3 3 10" xfId="1703"/>
    <cellStyle name="40% - Énfasis3 3 11" xfId="1704"/>
    <cellStyle name="40% - Énfasis3 3 12" xfId="1705"/>
    <cellStyle name="40% - Énfasis3 3 13" xfId="1706"/>
    <cellStyle name="40% - Énfasis3 3 14" xfId="1707"/>
    <cellStyle name="40% - Énfasis3 3 15" xfId="1708"/>
    <cellStyle name="40% - Énfasis3 3 16" xfId="1709"/>
    <cellStyle name="40% - Énfasis3 3 17" xfId="1710"/>
    <cellStyle name="40% - Énfasis3 3 18" xfId="1711"/>
    <cellStyle name="40% - Énfasis3 3 19" xfId="1712"/>
    <cellStyle name="40% - Énfasis3 3 2" xfId="1713"/>
    <cellStyle name="40% - Énfasis3 3 20" xfId="1714"/>
    <cellStyle name="40% - Énfasis3 3 21" xfId="1715"/>
    <cellStyle name="40% - Énfasis3 3 22" xfId="1716"/>
    <cellStyle name="40% - Énfasis3 3 23" xfId="1717"/>
    <cellStyle name="40% - Énfasis3 3 24" xfId="1718"/>
    <cellStyle name="40% - Énfasis3 3 25" xfId="1719"/>
    <cellStyle name="40% - Énfasis3 3 26" xfId="1720"/>
    <cellStyle name="40% - Énfasis3 3 27" xfId="1721"/>
    <cellStyle name="40% - Énfasis3 3 28" xfId="1722"/>
    <cellStyle name="40% - Énfasis3 3 29" xfId="1723"/>
    <cellStyle name="40% - Énfasis3 3 3" xfId="1724"/>
    <cellStyle name="40% - Énfasis3 3 30" xfId="1725"/>
    <cellStyle name="40% - Énfasis3 3 31" xfId="1726"/>
    <cellStyle name="40% - Énfasis3 3 32" xfId="1727"/>
    <cellStyle name="40% - Énfasis3 3 33" xfId="1728"/>
    <cellStyle name="40% - Énfasis3 3 34" xfId="1729"/>
    <cellStyle name="40% - Énfasis3 3 35" xfId="1730"/>
    <cellStyle name="40% - Énfasis3 3 36" xfId="1731"/>
    <cellStyle name="40% - Énfasis3 3 37" xfId="1732"/>
    <cellStyle name="40% - Énfasis3 3 4" xfId="1733"/>
    <cellStyle name="40% - Énfasis3 3 5" xfId="1734"/>
    <cellStyle name="40% - Énfasis3 3 6" xfId="1735"/>
    <cellStyle name="40% - Énfasis3 3 7" xfId="1736"/>
    <cellStyle name="40% - Énfasis3 3 8" xfId="1737"/>
    <cellStyle name="40% - Énfasis3 3 9" xfId="1738"/>
    <cellStyle name="40% - Énfasis3 3_Equipo Centro" xfId="3936"/>
    <cellStyle name="40% - Énfasis3 30" xfId="1739"/>
    <cellStyle name="40% - Énfasis3 31" xfId="1740"/>
    <cellStyle name="40% - Énfasis3 32" xfId="1741"/>
    <cellStyle name="40% - Énfasis3 33" xfId="1742"/>
    <cellStyle name="40% - Énfasis3 34" xfId="1743"/>
    <cellStyle name="40% - Énfasis3 35" xfId="1744"/>
    <cellStyle name="40% - Énfasis3 36" xfId="4578"/>
    <cellStyle name="40% - Énfasis3 36 2" xfId="4645"/>
    <cellStyle name="40% - Énfasis3 36 2 2" xfId="4765"/>
    <cellStyle name="40% - Énfasis3 36 2 2 2" xfId="4996"/>
    <cellStyle name="40% - Énfasis3 36 2 2 3" xfId="5228"/>
    <cellStyle name="40% - Énfasis3 36 2 3" xfId="4881"/>
    <cellStyle name="40% - Énfasis3 36 2 4" xfId="5113"/>
    <cellStyle name="40% - Énfasis3 36 3" xfId="4710"/>
    <cellStyle name="40% - Énfasis3 36 3 2" xfId="4941"/>
    <cellStyle name="40% - Énfasis3 36 3 3" xfId="5173"/>
    <cellStyle name="40% - Énfasis3 36 4" xfId="4826"/>
    <cellStyle name="40% - Énfasis3 36 5" xfId="5058"/>
    <cellStyle name="40% - Énfasis3 37" xfId="4599"/>
    <cellStyle name="40% - Énfasis3 37 2" xfId="4657"/>
    <cellStyle name="40% - Énfasis3 37 2 2" xfId="4777"/>
    <cellStyle name="40% - Énfasis3 37 2 2 2" xfId="5008"/>
    <cellStyle name="40% - Énfasis3 37 2 2 3" xfId="5240"/>
    <cellStyle name="40% - Énfasis3 37 2 3" xfId="4893"/>
    <cellStyle name="40% - Énfasis3 37 2 4" xfId="5125"/>
    <cellStyle name="40% - Énfasis3 37 3" xfId="4722"/>
    <cellStyle name="40% - Énfasis3 37 3 2" xfId="4953"/>
    <cellStyle name="40% - Énfasis3 37 3 3" xfId="5185"/>
    <cellStyle name="40% - Énfasis3 37 4" xfId="4838"/>
    <cellStyle name="40% - Énfasis3 37 5" xfId="5070"/>
    <cellStyle name="40% - Énfasis3 38" xfId="1644"/>
    <cellStyle name="40% - Énfasis3 4" xfId="1745"/>
    <cellStyle name="40% - Énfasis3 4 10" xfId="1746"/>
    <cellStyle name="40% - Énfasis3 4 11" xfId="1747"/>
    <cellStyle name="40% - Énfasis3 4 12" xfId="1748"/>
    <cellStyle name="40% - Énfasis3 4 13" xfId="1749"/>
    <cellStyle name="40% - Énfasis3 4 14" xfId="1750"/>
    <cellStyle name="40% - Énfasis3 4 15" xfId="1751"/>
    <cellStyle name="40% - Énfasis3 4 16" xfId="1752"/>
    <cellStyle name="40% - Énfasis3 4 17" xfId="1753"/>
    <cellStyle name="40% - Énfasis3 4 18" xfId="1754"/>
    <cellStyle name="40% - Énfasis3 4 19" xfId="1755"/>
    <cellStyle name="40% - Énfasis3 4 2" xfId="1756"/>
    <cellStyle name="40% - Énfasis3 4 20" xfId="1757"/>
    <cellStyle name="40% - Énfasis3 4 21" xfId="1758"/>
    <cellStyle name="40% - Énfasis3 4 22" xfId="1759"/>
    <cellStyle name="40% - Énfasis3 4 23" xfId="1760"/>
    <cellStyle name="40% - Énfasis3 4 24" xfId="1761"/>
    <cellStyle name="40% - Énfasis3 4 25" xfId="1762"/>
    <cellStyle name="40% - Énfasis3 4 26" xfId="1763"/>
    <cellStyle name="40% - Énfasis3 4 27" xfId="1764"/>
    <cellStyle name="40% - Énfasis3 4 28" xfId="1765"/>
    <cellStyle name="40% - Énfasis3 4 29" xfId="1766"/>
    <cellStyle name="40% - Énfasis3 4 3" xfId="1767"/>
    <cellStyle name="40% - Énfasis3 4 30" xfId="1768"/>
    <cellStyle name="40% - Énfasis3 4 31" xfId="1769"/>
    <cellStyle name="40% - Énfasis3 4 32" xfId="1770"/>
    <cellStyle name="40% - Énfasis3 4 33" xfId="1771"/>
    <cellStyle name="40% - Énfasis3 4 34" xfId="1772"/>
    <cellStyle name="40% - Énfasis3 4 35" xfId="1773"/>
    <cellStyle name="40% - Énfasis3 4 36" xfId="1774"/>
    <cellStyle name="40% - Énfasis3 4 37" xfId="1775"/>
    <cellStyle name="40% - Énfasis3 4 4" xfId="1776"/>
    <cellStyle name="40% - Énfasis3 4 5" xfId="1777"/>
    <cellStyle name="40% - Énfasis3 4 6" xfId="1778"/>
    <cellStyle name="40% - Énfasis3 4 7" xfId="1779"/>
    <cellStyle name="40% - Énfasis3 4 8" xfId="1780"/>
    <cellStyle name="40% - Énfasis3 4 9" xfId="1781"/>
    <cellStyle name="40% - Énfasis3 4_Equipo Centro" xfId="3937"/>
    <cellStyle name="40% - Énfasis3 5" xfId="1782"/>
    <cellStyle name="40% - Énfasis3 6" xfId="1783"/>
    <cellStyle name="40% - Énfasis3 7" xfId="1784"/>
    <cellStyle name="40% - Énfasis3 8" xfId="1785"/>
    <cellStyle name="40% - Énfasis3 9" xfId="1786"/>
    <cellStyle name="40% - Énfasis4 10" xfId="1788"/>
    <cellStyle name="40% - Énfasis4 11" xfId="1789"/>
    <cellStyle name="40% - Énfasis4 12" xfId="1790"/>
    <cellStyle name="40% - Énfasis4 13" xfId="1791"/>
    <cellStyle name="40% - Énfasis4 14" xfId="1792"/>
    <cellStyle name="40% - Énfasis4 15" xfId="1793"/>
    <cellStyle name="40% - Énfasis4 16" xfId="1794"/>
    <cellStyle name="40% - Énfasis4 17" xfId="1795"/>
    <cellStyle name="40% - Énfasis4 18" xfId="1796"/>
    <cellStyle name="40% - Énfasis4 19" xfId="1797"/>
    <cellStyle name="40% - Énfasis4 2" xfId="1798"/>
    <cellStyle name="40% - Énfasis4 2 10" xfId="1799"/>
    <cellStyle name="40% - Énfasis4 2 11" xfId="1800"/>
    <cellStyle name="40% - Énfasis4 2 12" xfId="1801"/>
    <cellStyle name="40% - Énfasis4 2 13" xfId="1802"/>
    <cellStyle name="40% - Énfasis4 2 14" xfId="1803"/>
    <cellStyle name="40% - Énfasis4 2 15" xfId="1804"/>
    <cellStyle name="40% - Énfasis4 2 16" xfId="1805"/>
    <cellStyle name="40% - Énfasis4 2 17" xfId="1806"/>
    <cellStyle name="40% - Énfasis4 2 18" xfId="1807"/>
    <cellStyle name="40% - Énfasis4 2 19" xfId="1808"/>
    <cellStyle name="40% - Énfasis4 2 2" xfId="1809"/>
    <cellStyle name="40% - Énfasis4 2 20" xfId="1810"/>
    <cellStyle name="40% - Énfasis4 2 21" xfId="1811"/>
    <cellStyle name="40% - Énfasis4 2 22" xfId="1812"/>
    <cellStyle name="40% - Énfasis4 2 23" xfId="1813"/>
    <cellStyle name="40% - Énfasis4 2 24" xfId="1814"/>
    <cellStyle name="40% - Énfasis4 2 25" xfId="1815"/>
    <cellStyle name="40% - Énfasis4 2 26" xfId="1816"/>
    <cellStyle name="40% - Énfasis4 2 27" xfId="1817"/>
    <cellStyle name="40% - Énfasis4 2 28" xfId="1818"/>
    <cellStyle name="40% - Énfasis4 2 29" xfId="1819"/>
    <cellStyle name="40% - Énfasis4 2 3" xfId="1820"/>
    <cellStyle name="40% - Énfasis4 2 30" xfId="1821"/>
    <cellStyle name="40% - Énfasis4 2 31" xfId="1822"/>
    <cellStyle name="40% - Énfasis4 2 32" xfId="1823"/>
    <cellStyle name="40% - Énfasis4 2 33" xfId="1824"/>
    <cellStyle name="40% - Énfasis4 2 34" xfId="1825"/>
    <cellStyle name="40% - Énfasis4 2 35" xfId="1826"/>
    <cellStyle name="40% - Énfasis4 2 36" xfId="1827"/>
    <cellStyle name="40% - Énfasis4 2 37" xfId="1828"/>
    <cellStyle name="40% - Énfasis4 2 4" xfId="1829"/>
    <cellStyle name="40% - Énfasis4 2 5" xfId="1830"/>
    <cellStyle name="40% - Énfasis4 2 6" xfId="1831"/>
    <cellStyle name="40% - Énfasis4 2 7" xfId="1832"/>
    <cellStyle name="40% - Énfasis4 2 8" xfId="1833"/>
    <cellStyle name="40% - Énfasis4 2 9" xfId="1834"/>
    <cellStyle name="40% - Énfasis4 2_Equipo Centro" xfId="3938"/>
    <cellStyle name="40% - Énfasis4 20" xfId="1835"/>
    <cellStyle name="40% - Énfasis4 21" xfId="1836"/>
    <cellStyle name="40% - Énfasis4 22" xfId="1837"/>
    <cellStyle name="40% - Énfasis4 23" xfId="1838"/>
    <cellStyle name="40% - Énfasis4 24" xfId="1839"/>
    <cellStyle name="40% - Énfasis4 25" xfId="1840"/>
    <cellStyle name="40% - Énfasis4 26" xfId="1841"/>
    <cellStyle name="40% - Énfasis4 27" xfId="1842"/>
    <cellStyle name="40% - Énfasis4 28" xfId="1843"/>
    <cellStyle name="40% - Énfasis4 29" xfId="1844"/>
    <cellStyle name="40% - Énfasis4 3" xfId="1845"/>
    <cellStyle name="40% - Énfasis4 3 10" xfId="1846"/>
    <cellStyle name="40% - Énfasis4 3 11" xfId="1847"/>
    <cellStyle name="40% - Énfasis4 3 12" xfId="1848"/>
    <cellStyle name="40% - Énfasis4 3 13" xfId="1849"/>
    <cellStyle name="40% - Énfasis4 3 14" xfId="1850"/>
    <cellStyle name="40% - Énfasis4 3 15" xfId="1851"/>
    <cellStyle name="40% - Énfasis4 3 16" xfId="1852"/>
    <cellStyle name="40% - Énfasis4 3 17" xfId="1853"/>
    <cellStyle name="40% - Énfasis4 3 18" xfId="1854"/>
    <cellStyle name="40% - Énfasis4 3 19" xfId="1855"/>
    <cellStyle name="40% - Énfasis4 3 2" xfId="1856"/>
    <cellStyle name="40% - Énfasis4 3 20" xfId="1857"/>
    <cellStyle name="40% - Énfasis4 3 21" xfId="1858"/>
    <cellStyle name="40% - Énfasis4 3 22" xfId="1859"/>
    <cellStyle name="40% - Énfasis4 3 23" xfId="1860"/>
    <cellStyle name="40% - Énfasis4 3 24" xfId="1861"/>
    <cellStyle name="40% - Énfasis4 3 25" xfId="1862"/>
    <cellStyle name="40% - Énfasis4 3 26" xfId="1863"/>
    <cellStyle name="40% - Énfasis4 3 27" xfId="1864"/>
    <cellStyle name="40% - Énfasis4 3 28" xfId="1865"/>
    <cellStyle name="40% - Énfasis4 3 29" xfId="1866"/>
    <cellStyle name="40% - Énfasis4 3 3" xfId="1867"/>
    <cellStyle name="40% - Énfasis4 3 30" xfId="1868"/>
    <cellStyle name="40% - Énfasis4 3 31" xfId="1869"/>
    <cellStyle name="40% - Énfasis4 3 32" xfId="1870"/>
    <cellStyle name="40% - Énfasis4 3 33" xfId="1871"/>
    <cellStyle name="40% - Énfasis4 3 34" xfId="1872"/>
    <cellStyle name="40% - Énfasis4 3 35" xfId="1873"/>
    <cellStyle name="40% - Énfasis4 3 36" xfId="1874"/>
    <cellStyle name="40% - Énfasis4 3 37" xfId="1875"/>
    <cellStyle name="40% - Énfasis4 3 4" xfId="1876"/>
    <cellStyle name="40% - Énfasis4 3 5" xfId="1877"/>
    <cellStyle name="40% - Énfasis4 3 6" xfId="1878"/>
    <cellStyle name="40% - Énfasis4 3 7" xfId="1879"/>
    <cellStyle name="40% - Énfasis4 3 8" xfId="1880"/>
    <cellStyle name="40% - Énfasis4 3 9" xfId="1881"/>
    <cellStyle name="40% - Énfasis4 3_Equipo Centro" xfId="3939"/>
    <cellStyle name="40% - Énfasis4 30" xfId="1882"/>
    <cellStyle name="40% - Énfasis4 31" xfId="1883"/>
    <cellStyle name="40% - Énfasis4 32" xfId="1884"/>
    <cellStyle name="40% - Énfasis4 33" xfId="1885"/>
    <cellStyle name="40% - Énfasis4 34" xfId="1886"/>
    <cellStyle name="40% - Énfasis4 35" xfId="1887"/>
    <cellStyle name="40% - Énfasis4 36" xfId="4582"/>
    <cellStyle name="40% - Énfasis4 36 2" xfId="4647"/>
    <cellStyle name="40% - Énfasis4 36 2 2" xfId="4767"/>
    <cellStyle name="40% - Énfasis4 36 2 2 2" xfId="4998"/>
    <cellStyle name="40% - Énfasis4 36 2 2 3" xfId="5230"/>
    <cellStyle name="40% - Énfasis4 36 2 3" xfId="4883"/>
    <cellStyle name="40% - Énfasis4 36 2 4" xfId="5115"/>
    <cellStyle name="40% - Énfasis4 36 3" xfId="4712"/>
    <cellStyle name="40% - Énfasis4 36 3 2" xfId="4943"/>
    <cellStyle name="40% - Énfasis4 36 3 3" xfId="5175"/>
    <cellStyle name="40% - Énfasis4 36 4" xfId="4828"/>
    <cellStyle name="40% - Énfasis4 36 5" xfId="5060"/>
    <cellStyle name="40% - Énfasis4 37" xfId="4601"/>
    <cellStyle name="40% - Énfasis4 37 2" xfId="4659"/>
    <cellStyle name="40% - Énfasis4 37 2 2" xfId="4779"/>
    <cellStyle name="40% - Énfasis4 37 2 2 2" xfId="5010"/>
    <cellStyle name="40% - Énfasis4 37 2 2 3" xfId="5242"/>
    <cellStyle name="40% - Énfasis4 37 2 3" xfId="4895"/>
    <cellStyle name="40% - Énfasis4 37 2 4" xfId="5127"/>
    <cellStyle name="40% - Énfasis4 37 3" xfId="4724"/>
    <cellStyle name="40% - Énfasis4 37 3 2" xfId="4955"/>
    <cellStyle name="40% - Énfasis4 37 3 3" xfId="5187"/>
    <cellStyle name="40% - Énfasis4 37 4" xfId="4840"/>
    <cellStyle name="40% - Énfasis4 37 5" xfId="5072"/>
    <cellStyle name="40% - Énfasis4 38" xfId="1787"/>
    <cellStyle name="40% - Énfasis4 4" xfId="1888"/>
    <cellStyle name="40% - Énfasis4 4 10" xfId="1889"/>
    <cellStyle name="40% - Énfasis4 4 11" xfId="1890"/>
    <cellStyle name="40% - Énfasis4 4 12" xfId="1891"/>
    <cellStyle name="40% - Énfasis4 4 13" xfId="1892"/>
    <cellStyle name="40% - Énfasis4 4 14" xfId="1893"/>
    <cellStyle name="40% - Énfasis4 4 15" xfId="1894"/>
    <cellStyle name="40% - Énfasis4 4 16" xfId="1895"/>
    <cellStyle name="40% - Énfasis4 4 17" xfId="1896"/>
    <cellStyle name="40% - Énfasis4 4 18" xfId="1897"/>
    <cellStyle name="40% - Énfasis4 4 19" xfId="1898"/>
    <cellStyle name="40% - Énfasis4 4 2" xfId="1899"/>
    <cellStyle name="40% - Énfasis4 4 20" xfId="1900"/>
    <cellStyle name="40% - Énfasis4 4 21" xfId="1901"/>
    <cellStyle name="40% - Énfasis4 4 22" xfId="1902"/>
    <cellStyle name="40% - Énfasis4 4 23" xfId="1903"/>
    <cellStyle name="40% - Énfasis4 4 24" xfId="1904"/>
    <cellStyle name="40% - Énfasis4 4 25" xfId="1905"/>
    <cellStyle name="40% - Énfasis4 4 26" xfId="1906"/>
    <cellStyle name="40% - Énfasis4 4 27" xfId="1907"/>
    <cellStyle name="40% - Énfasis4 4 28" xfId="1908"/>
    <cellStyle name="40% - Énfasis4 4 29" xfId="1909"/>
    <cellStyle name="40% - Énfasis4 4 3" xfId="1910"/>
    <cellStyle name="40% - Énfasis4 4 30" xfId="1911"/>
    <cellStyle name="40% - Énfasis4 4 31" xfId="1912"/>
    <cellStyle name="40% - Énfasis4 4 32" xfId="1913"/>
    <cellStyle name="40% - Énfasis4 4 33" xfId="1914"/>
    <cellStyle name="40% - Énfasis4 4 34" xfId="1915"/>
    <cellStyle name="40% - Énfasis4 4 35" xfId="1916"/>
    <cellStyle name="40% - Énfasis4 4 36" xfId="1917"/>
    <cellStyle name="40% - Énfasis4 4 37" xfId="1918"/>
    <cellStyle name="40% - Énfasis4 4 4" xfId="1919"/>
    <cellStyle name="40% - Énfasis4 4 5" xfId="1920"/>
    <cellStyle name="40% - Énfasis4 4 6" xfId="1921"/>
    <cellStyle name="40% - Énfasis4 4 7" xfId="1922"/>
    <cellStyle name="40% - Énfasis4 4 8" xfId="1923"/>
    <cellStyle name="40% - Énfasis4 4 9" xfId="1924"/>
    <cellStyle name="40% - Énfasis4 4_Equipo Centro" xfId="3940"/>
    <cellStyle name="40% - Énfasis4 5" xfId="1925"/>
    <cellStyle name="40% - Énfasis4 6" xfId="1926"/>
    <cellStyle name="40% - Énfasis4 7" xfId="1927"/>
    <cellStyle name="40% - Énfasis4 8" xfId="1928"/>
    <cellStyle name="40% - Énfasis4 9" xfId="1929"/>
    <cellStyle name="40% - Énfasis5 10" xfId="1931"/>
    <cellStyle name="40% - Énfasis5 11" xfId="1932"/>
    <cellStyle name="40% - Énfasis5 12" xfId="1933"/>
    <cellStyle name="40% - Énfasis5 13" xfId="1934"/>
    <cellStyle name="40% - Énfasis5 14" xfId="1935"/>
    <cellStyle name="40% - Énfasis5 15" xfId="1936"/>
    <cellStyle name="40% - Énfasis5 16" xfId="1937"/>
    <cellStyle name="40% - Énfasis5 17" xfId="1938"/>
    <cellStyle name="40% - Énfasis5 18" xfId="1939"/>
    <cellStyle name="40% - Énfasis5 19" xfId="1940"/>
    <cellStyle name="40% - Énfasis5 2" xfId="1941"/>
    <cellStyle name="40% - Énfasis5 2 10" xfId="1942"/>
    <cellStyle name="40% - Énfasis5 2 11" xfId="1943"/>
    <cellStyle name="40% - Énfasis5 2 12" xfId="1944"/>
    <cellStyle name="40% - Énfasis5 2 13" xfId="1945"/>
    <cellStyle name="40% - Énfasis5 2 14" xfId="1946"/>
    <cellStyle name="40% - Énfasis5 2 15" xfId="1947"/>
    <cellStyle name="40% - Énfasis5 2 16" xfId="1948"/>
    <cellStyle name="40% - Énfasis5 2 17" xfId="1949"/>
    <cellStyle name="40% - Énfasis5 2 18" xfId="1950"/>
    <cellStyle name="40% - Énfasis5 2 19" xfId="1951"/>
    <cellStyle name="40% - Énfasis5 2 2" xfId="1952"/>
    <cellStyle name="40% - Énfasis5 2 20" xfId="1953"/>
    <cellStyle name="40% - Énfasis5 2 21" xfId="1954"/>
    <cellStyle name="40% - Énfasis5 2 22" xfId="1955"/>
    <cellStyle name="40% - Énfasis5 2 23" xfId="1956"/>
    <cellStyle name="40% - Énfasis5 2 24" xfId="1957"/>
    <cellStyle name="40% - Énfasis5 2 25" xfId="1958"/>
    <cellStyle name="40% - Énfasis5 2 26" xfId="1959"/>
    <cellStyle name="40% - Énfasis5 2 27" xfId="1960"/>
    <cellStyle name="40% - Énfasis5 2 28" xfId="1961"/>
    <cellStyle name="40% - Énfasis5 2 29" xfId="1962"/>
    <cellStyle name="40% - Énfasis5 2 3" xfId="1963"/>
    <cellStyle name="40% - Énfasis5 2 30" xfId="1964"/>
    <cellStyle name="40% - Énfasis5 2 31" xfId="1965"/>
    <cellStyle name="40% - Énfasis5 2 32" xfId="1966"/>
    <cellStyle name="40% - Énfasis5 2 33" xfId="1967"/>
    <cellStyle name="40% - Énfasis5 2 34" xfId="1968"/>
    <cellStyle name="40% - Énfasis5 2 35" xfId="1969"/>
    <cellStyle name="40% - Énfasis5 2 36" xfId="1970"/>
    <cellStyle name="40% - Énfasis5 2 37" xfId="1971"/>
    <cellStyle name="40% - Énfasis5 2 4" xfId="1972"/>
    <cellStyle name="40% - Énfasis5 2 5" xfId="1973"/>
    <cellStyle name="40% - Énfasis5 2 6" xfId="1974"/>
    <cellStyle name="40% - Énfasis5 2 7" xfId="1975"/>
    <cellStyle name="40% - Énfasis5 2 8" xfId="1976"/>
    <cellStyle name="40% - Énfasis5 2 9" xfId="1977"/>
    <cellStyle name="40% - Énfasis5 2_Equipo Centro" xfId="3941"/>
    <cellStyle name="40% - Énfasis5 20" xfId="1978"/>
    <cellStyle name="40% - Énfasis5 21" xfId="1979"/>
    <cellStyle name="40% - Énfasis5 22" xfId="1980"/>
    <cellStyle name="40% - Énfasis5 23" xfId="1981"/>
    <cellStyle name="40% - Énfasis5 24" xfId="1982"/>
    <cellStyle name="40% - Énfasis5 25" xfId="1983"/>
    <cellStyle name="40% - Énfasis5 26" xfId="1984"/>
    <cellStyle name="40% - Énfasis5 27" xfId="1985"/>
    <cellStyle name="40% - Énfasis5 28" xfId="1986"/>
    <cellStyle name="40% - Énfasis5 29" xfId="1987"/>
    <cellStyle name="40% - Énfasis5 3" xfId="1988"/>
    <cellStyle name="40% - Énfasis5 3 10" xfId="1989"/>
    <cellStyle name="40% - Énfasis5 3 11" xfId="1990"/>
    <cellStyle name="40% - Énfasis5 3 12" xfId="1991"/>
    <cellStyle name="40% - Énfasis5 3 13" xfId="1992"/>
    <cellStyle name="40% - Énfasis5 3 14" xfId="1993"/>
    <cellStyle name="40% - Énfasis5 3 15" xfId="1994"/>
    <cellStyle name="40% - Énfasis5 3 16" xfId="1995"/>
    <cellStyle name="40% - Énfasis5 3 17" xfId="1996"/>
    <cellStyle name="40% - Énfasis5 3 18" xfId="1997"/>
    <cellStyle name="40% - Énfasis5 3 19" xfId="1998"/>
    <cellStyle name="40% - Énfasis5 3 2" xfId="1999"/>
    <cellStyle name="40% - Énfasis5 3 20" xfId="2000"/>
    <cellStyle name="40% - Énfasis5 3 21" xfId="2001"/>
    <cellStyle name="40% - Énfasis5 3 22" xfId="2002"/>
    <cellStyle name="40% - Énfasis5 3 23" xfId="2003"/>
    <cellStyle name="40% - Énfasis5 3 24" xfId="2004"/>
    <cellStyle name="40% - Énfasis5 3 25" xfId="2005"/>
    <cellStyle name="40% - Énfasis5 3 26" xfId="2006"/>
    <cellStyle name="40% - Énfasis5 3 27" xfId="2007"/>
    <cellStyle name="40% - Énfasis5 3 28" xfId="2008"/>
    <cellStyle name="40% - Énfasis5 3 29" xfId="2009"/>
    <cellStyle name="40% - Énfasis5 3 3" xfId="2010"/>
    <cellStyle name="40% - Énfasis5 3 30" xfId="2011"/>
    <cellStyle name="40% - Énfasis5 3 31" xfId="2012"/>
    <cellStyle name="40% - Énfasis5 3 32" xfId="2013"/>
    <cellStyle name="40% - Énfasis5 3 33" xfId="2014"/>
    <cellStyle name="40% - Énfasis5 3 34" xfId="2015"/>
    <cellStyle name="40% - Énfasis5 3 35" xfId="2016"/>
    <cellStyle name="40% - Énfasis5 3 36" xfId="2017"/>
    <cellStyle name="40% - Énfasis5 3 37" xfId="2018"/>
    <cellStyle name="40% - Énfasis5 3 4" xfId="2019"/>
    <cellStyle name="40% - Énfasis5 3 5" xfId="2020"/>
    <cellStyle name="40% - Énfasis5 3 6" xfId="2021"/>
    <cellStyle name="40% - Énfasis5 3 7" xfId="2022"/>
    <cellStyle name="40% - Énfasis5 3 8" xfId="2023"/>
    <cellStyle name="40% - Énfasis5 3 9" xfId="2024"/>
    <cellStyle name="40% - Énfasis5 3_Equipo Centro" xfId="3942"/>
    <cellStyle name="40% - Énfasis5 30" xfId="2025"/>
    <cellStyle name="40% - Énfasis5 31" xfId="2026"/>
    <cellStyle name="40% - Énfasis5 32" xfId="2027"/>
    <cellStyle name="40% - Énfasis5 33" xfId="2028"/>
    <cellStyle name="40% - Énfasis5 34" xfId="2029"/>
    <cellStyle name="40% - Énfasis5 35" xfId="2030"/>
    <cellStyle name="40% - Énfasis5 36" xfId="4586"/>
    <cellStyle name="40% - Énfasis5 36 2" xfId="4649"/>
    <cellStyle name="40% - Énfasis5 36 2 2" xfId="4769"/>
    <cellStyle name="40% - Énfasis5 36 2 2 2" xfId="5000"/>
    <cellStyle name="40% - Énfasis5 36 2 2 3" xfId="5232"/>
    <cellStyle name="40% - Énfasis5 36 2 3" xfId="4885"/>
    <cellStyle name="40% - Énfasis5 36 2 4" xfId="5117"/>
    <cellStyle name="40% - Énfasis5 36 3" xfId="4714"/>
    <cellStyle name="40% - Énfasis5 36 3 2" xfId="4945"/>
    <cellStyle name="40% - Énfasis5 36 3 3" xfId="5177"/>
    <cellStyle name="40% - Énfasis5 36 4" xfId="4830"/>
    <cellStyle name="40% - Énfasis5 36 5" xfId="5062"/>
    <cellStyle name="40% - Énfasis5 37" xfId="4603"/>
    <cellStyle name="40% - Énfasis5 37 2" xfId="4661"/>
    <cellStyle name="40% - Énfasis5 37 2 2" xfId="4781"/>
    <cellStyle name="40% - Énfasis5 37 2 2 2" xfId="5012"/>
    <cellStyle name="40% - Énfasis5 37 2 2 3" xfId="5244"/>
    <cellStyle name="40% - Énfasis5 37 2 3" xfId="4897"/>
    <cellStyle name="40% - Énfasis5 37 2 4" xfId="5129"/>
    <cellStyle name="40% - Énfasis5 37 3" xfId="4726"/>
    <cellStyle name="40% - Énfasis5 37 3 2" xfId="4957"/>
    <cellStyle name="40% - Énfasis5 37 3 3" xfId="5189"/>
    <cellStyle name="40% - Énfasis5 37 4" xfId="4842"/>
    <cellStyle name="40% - Énfasis5 37 5" xfId="5074"/>
    <cellStyle name="40% - Énfasis5 38" xfId="1930"/>
    <cellStyle name="40% - Énfasis5 4" xfId="2031"/>
    <cellStyle name="40% - Énfasis5 4 10" xfId="2032"/>
    <cellStyle name="40% - Énfasis5 4 11" xfId="2033"/>
    <cellStyle name="40% - Énfasis5 4 12" xfId="2034"/>
    <cellStyle name="40% - Énfasis5 4 13" xfId="2035"/>
    <cellStyle name="40% - Énfasis5 4 14" xfId="2036"/>
    <cellStyle name="40% - Énfasis5 4 15" xfId="2037"/>
    <cellStyle name="40% - Énfasis5 4 16" xfId="2038"/>
    <cellStyle name="40% - Énfasis5 4 17" xfId="2039"/>
    <cellStyle name="40% - Énfasis5 4 18" xfId="2040"/>
    <cellStyle name="40% - Énfasis5 4 19" xfId="2041"/>
    <cellStyle name="40% - Énfasis5 4 2" xfId="2042"/>
    <cellStyle name="40% - Énfasis5 4 20" xfId="2043"/>
    <cellStyle name="40% - Énfasis5 4 21" xfId="2044"/>
    <cellStyle name="40% - Énfasis5 4 22" xfId="2045"/>
    <cellStyle name="40% - Énfasis5 4 23" xfId="2046"/>
    <cellStyle name="40% - Énfasis5 4 24" xfId="2047"/>
    <cellStyle name="40% - Énfasis5 4 25" xfId="2048"/>
    <cellStyle name="40% - Énfasis5 4 26" xfId="2049"/>
    <cellStyle name="40% - Énfasis5 4 27" xfId="2050"/>
    <cellStyle name="40% - Énfasis5 4 28" xfId="2051"/>
    <cellStyle name="40% - Énfasis5 4 29" xfId="2052"/>
    <cellStyle name="40% - Énfasis5 4 3" xfId="2053"/>
    <cellStyle name="40% - Énfasis5 4 30" xfId="2054"/>
    <cellStyle name="40% - Énfasis5 4 31" xfId="2055"/>
    <cellStyle name="40% - Énfasis5 4 32" xfId="2056"/>
    <cellStyle name="40% - Énfasis5 4 33" xfId="2057"/>
    <cellStyle name="40% - Énfasis5 4 34" xfId="2058"/>
    <cellStyle name="40% - Énfasis5 4 35" xfId="2059"/>
    <cellStyle name="40% - Énfasis5 4 36" xfId="2060"/>
    <cellStyle name="40% - Énfasis5 4 37" xfId="2061"/>
    <cellStyle name="40% - Énfasis5 4 4" xfId="2062"/>
    <cellStyle name="40% - Énfasis5 4 5" xfId="2063"/>
    <cellStyle name="40% - Énfasis5 4 6" xfId="2064"/>
    <cellStyle name="40% - Énfasis5 4 7" xfId="2065"/>
    <cellStyle name="40% - Énfasis5 4 8" xfId="2066"/>
    <cellStyle name="40% - Énfasis5 4 9" xfId="2067"/>
    <cellStyle name="40% - Énfasis5 4_Equipo Centro" xfId="3943"/>
    <cellStyle name="40% - Énfasis5 5" xfId="2068"/>
    <cellStyle name="40% - Énfasis5 6" xfId="2069"/>
    <cellStyle name="40% - Énfasis5 7" xfId="2070"/>
    <cellStyle name="40% - Énfasis5 8" xfId="2071"/>
    <cellStyle name="40% - Énfasis5 9" xfId="2072"/>
    <cellStyle name="40% - Énfasis6 10" xfId="2074"/>
    <cellStyle name="40% - Énfasis6 11" xfId="2075"/>
    <cellStyle name="40% - Énfasis6 12" xfId="2076"/>
    <cellStyle name="40% - Énfasis6 13" xfId="2077"/>
    <cellStyle name="40% - Énfasis6 14" xfId="2078"/>
    <cellStyle name="40% - Énfasis6 15" xfId="2079"/>
    <cellStyle name="40% - Énfasis6 16" xfId="2080"/>
    <cellStyle name="40% - Énfasis6 17" xfId="2081"/>
    <cellStyle name="40% - Énfasis6 18" xfId="2082"/>
    <cellStyle name="40% - Énfasis6 19" xfId="2083"/>
    <cellStyle name="40% - Énfasis6 2" xfId="2084"/>
    <cellStyle name="40% - Énfasis6 2 10" xfId="2085"/>
    <cellStyle name="40% - Énfasis6 2 11" xfId="2086"/>
    <cellStyle name="40% - Énfasis6 2 12" xfId="2087"/>
    <cellStyle name="40% - Énfasis6 2 13" xfId="2088"/>
    <cellStyle name="40% - Énfasis6 2 14" xfId="2089"/>
    <cellStyle name="40% - Énfasis6 2 15" xfId="2090"/>
    <cellStyle name="40% - Énfasis6 2 16" xfId="2091"/>
    <cellStyle name="40% - Énfasis6 2 17" xfId="2092"/>
    <cellStyle name="40% - Énfasis6 2 18" xfId="2093"/>
    <cellStyle name="40% - Énfasis6 2 19" xfId="2094"/>
    <cellStyle name="40% - Énfasis6 2 2" xfId="2095"/>
    <cellStyle name="40% - Énfasis6 2 20" xfId="2096"/>
    <cellStyle name="40% - Énfasis6 2 21" xfId="2097"/>
    <cellStyle name="40% - Énfasis6 2 22" xfId="2098"/>
    <cellStyle name="40% - Énfasis6 2 23" xfId="2099"/>
    <cellStyle name="40% - Énfasis6 2 24" xfId="2100"/>
    <cellStyle name="40% - Énfasis6 2 25" xfId="2101"/>
    <cellStyle name="40% - Énfasis6 2 26" xfId="2102"/>
    <cellStyle name="40% - Énfasis6 2 27" xfId="2103"/>
    <cellStyle name="40% - Énfasis6 2 28" xfId="2104"/>
    <cellStyle name="40% - Énfasis6 2 29" xfId="2105"/>
    <cellStyle name="40% - Énfasis6 2 3" xfId="2106"/>
    <cellStyle name="40% - Énfasis6 2 30" xfId="2107"/>
    <cellStyle name="40% - Énfasis6 2 31" xfId="2108"/>
    <cellStyle name="40% - Énfasis6 2 32" xfId="2109"/>
    <cellStyle name="40% - Énfasis6 2 33" xfId="2110"/>
    <cellStyle name="40% - Énfasis6 2 34" xfId="2111"/>
    <cellStyle name="40% - Énfasis6 2 35" xfId="2112"/>
    <cellStyle name="40% - Énfasis6 2 36" xfId="2113"/>
    <cellStyle name="40% - Énfasis6 2 37" xfId="2114"/>
    <cellStyle name="40% - Énfasis6 2 4" xfId="2115"/>
    <cellStyle name="40% - Énfasis6 2 5" xfId="2116"/>
    <cellStyle name="40% - Énfasis6 2 6" xfId="2117"/>
    <cellStyle name="40% - Énfasis6 2 7" xfId="2118"/>
    <cellStyle name="40% - Énfasis6 2 8" xfId="2119"/>
    <cellStyle name="40% - Énfasis6 2 9" xfId="2120"/>
    <cellStyle name="40% - Énfasis6 20" xfId="2121"/>
    <cellStyle name="40% - Énfasis6 21" xfId="2122"/>
    <cellStyle name="40% - Énfasis6 22" xfId="2123"/>
    <cellStyle name="40% - Énfasis6 23" xfId="2124"/>
    <cellStyle name="40% - Énfasis6 24" xfId="2125"/>
    <cellStyle name="40% - Énfasis6 25" xfId="2126"/>
    <cellStyle name="40% - Énfasis6 26" xfId="2127"/>
    <cellStyle name="40% - Énfasis6 27" xfId="2128"/>
    <cellStyle name="40% - Énfasis6 28" xfId="2129"/>
    <cellStyle name="40% - Énfasis6 29" xfId="2130"/>
    <cellStyle name="40% - Énfasis6 3" xfId="2131"/>
    <cellStyle name="40% - Énfasis6 3 10" xfId="2132"/>
    <cellStyle name="40% - Énfasis6 3 11" xfId="2133"/>
    <cellStyle name="40% - Énfasis6 3 12" xfId="2134"/>
    <cellStyle name="40% - Énfasis6 3 13" xfId="2135"/>
    <cellStyle name="40% - Énfasis6 3 14" xfId="2136"/>
    <cellStyle name="40% - Énfasis6 3 15" xfId="2137"/>
    <cellStyle name="40% - Énfasis6 3 16" xfId="2138"/>
    <cellStyle name="40% - Énfasis6 3 17" xfId="2139"/>
    <cellStyle name="40% - Énfasis6 3 18" xfId="2140"/>
    <cellStyle name="40% - Énfasis6 3 19" xfId="2141"/>
    <cellStyle name="40% - Énfasis6 3 2" xfId="2142"/>
    <cellStyle name="40% - Énfasis6 3 20" xfId="2143"/>
    <cellStyle name="40% - Énfasis6 3 21" xfId="2144"/>
    <cellStyle name="40% - Énfasis6 3 22" xfId="2145"/>
    <cellStyle name="40% - Énfasis6 3 23" xfId="2146"/>
    <cellStyle name="40% - Énfasis6 3 24" xfId="2147"/>
    <cellStyle name="40% - Énfasis6 3 25" xfId="2148"/>
    <cellStyle name="40% - Énfasis6 3 26" xfId="2149"/>
    <cellStyle name="40% - Énfasis6 3 27" xfId="2150"/>
    <cellStyle name="40% - Énfasis6 3 28" xfId="2151"/>
    <cellStyle name="40% - Énfasis6 3 29" xfId="2152"/>
    <cellStyle name="40% - Énfasis6 3 3" xfId="2153"/>
    <cellStyle name="40% - Énfasis6 3 30" xfId="2154"/>
    <cellStyle name="40% - Énfasis6 3 31" xfId="2155"/>
    <cellStyle name="40% - Énfasis6 3 32" xfId="2156"/>
    <cellStyle name="40% - Énfasis6 3 33" xfId="2157"/>
    <cellStyle name="40% - Énfasis6 3 34" xfId="2158"/>
    <cellStyle name="40% - Énfasis6 3 35" xfId="2159"/>
    <cellStyle name="40% - Énfasis6 3 36" xfId="2160"/>
    <cellStyle name="40% - Énfasis6 3 37" xfId="2161"/>
    <cellStyle name="40% - Énfasis6 3 4" xfId="2162"/>
    <cellStyle name="40% - Énfasis6 3 5" xfId="2163"/>
    <cellStyle name="40% - Énfasis6 3 6" xfId="2164"/>
    <cellStyle name="40% - Énfasis6 3 7" xfId="2165"/>
    <cellStyle name="40% - Énfasis6 3 8" xfId="2166"/>
    <cellStyle name="40% - Énfasis6 3 9" xfId="2167"/>
    <cellStyle name="40% - Énfasis6 30" xfId="2168"/>
    <cellStyle name="40% - Énfasis6 31" xfId="2169"/>
    <cellStyle name="40% - Énfasis6 32" xfId="2170"/>
    <cellStyle name="40% - Énfasis6 33" xfId="2171"/>
    <cellStyle name="40% - Énfasis6 34" xfId="2172"/>
    <cellStyle name="40% - Énfasis6 35" xfId="2173"/>
    <cellStyle name="40% - Énfasis6 36" xfId="4590"/>
    <cellStyle name="40% - Énfasis6 36 2" xfId="4651"/>
    <cellStyle name="40% - Énfasis6 36 2 2" xfId="4771"/>
    <cellStyle name="40% - Énfasis6 36 2 2 2" xfId="5002"/>
    <cellStyle name="40% - Énfasis6 36 2 2 3" xfId="5234"/>
    <cellStyle name="40% - Énfasis6 36 2 3" xfId="4887"/>
    <cellStyle name="40% - Énfasis6 36 2 4" xfId="5119"/>
    <cellStyle name="40% - Énfasis6 36 3" xfId="4716"/>
    <cellStyle name="40% - Énfasis6 36 3 2" xfId="4947"/>
    <cellStyle name="40% - Énfasis6 36 3 3" xfId="5179"/>
    <cellStyle name="40% - Énfasis6 36 4" xfId="4832"/>
    <cellStyle name="40% - Énfasis6 36 5" xfId="5064"/>
    <cellStyle name="40% - Énfasis6 37" xfId="2073"/>
    <cellStyle name="40% - Énfasis6 4" xfId="2174"/>
    <cellStyle name="40% - Énfasis6 4 10" xfId="2175"/>
    <cellStyle name="40% - Énfasis6 4 11" xfId="2176"/>
    <cellStyle name="40% - Énfasis6 4 12" xfId="2177"/>
    <cellStyle name="40% - Énfasis6 4 13" xfId="2178"/>
    <cellStyle name="40% - Énfasis6 4 14" xfId="2179"/>
    <cellStyle name="40% - Énfasis6 4 15" xfId="2180"/>
    <cellStyle name="40% - Énfasis6 4 16" xfId="2181"/>
    <cellStyle name="40% - Énfasis6 4 17" xfId="2182"/>
    <cellStyle name="40% - Énfasis6 4 18" xfId="2183"/>
    <cellStyle name="40% - Énfasis6 4 19" xfId="2184"/>
    <cellStyle name="40% - Énfasis6 4 2" xfId="2185"/>
    <cellStyle name="40% - Énfasis6 4 20" xfId="2186"/>
    <cellStyle name="40% - Énfasis6 4 21" xfId="2187"/>
    <cellStyle name="40% - Énfasis6 4 22" xfId="2188"/>
    <cellStyle name="40% - Énfasis6 4 23" xfId="2189"/>
    <cellStyle name="40% - Énfasis6 4 24" xfId="2190"/>
    <cellStyle name="40% - Énfasis6 4 25" xfId="2191"/>
    <cellStyle name="40% - Énfasis6 4 26" xfId="2192"/>
    <cellStyle name="40% - Énfasis6 4 27" xfId="2193"/>
    <cellStyle name="40% - Énfasis6 4 28" xfId="2194"/>
    <cellStyle name="40% - Énfasis6 4 29" xfId="2195"/>
    <cellStyle name="40% - Énfasis6 4 3" xfId="2196"/>
    <cellStyle name="40% - Énfasis6 4 30" xfId="2197"/>
    <cellStyle name="40% - Énfasis6 4 31" xfId="2198"/>
    <cellStyle name="40% - Énfasis6 4 32" xfId="2199"/>
    <cellStyle name="40% - Énfasis6 4 33" xfId="2200"/>
    <cellStyle name="40% - Énfasis6 4 34" xfId="2201"/>
    <cellStyle name="40% - Énfasis6 4 35" xfId="2202"/>
    <cellStyle name="40% - Énfasis6 4 36" xfId="2203"/>
    <cellStyle name="40% - Énfasis6 4 37" xfId="2204"/>
    <cellStyle name="40% - Énfasis6 4 4" xfId="2205"/>
    <cellStyle name="40% - Énfasis6 4 5" xfId="2206"/>
    <cellStyle name="40% - Énfasis6 4 6" xfId="2207"/>
    <cellStyle name="40% - Énfasis6 4 7" xfId="2208"/>
    <cellStyle name="40% - Énfasis6 4 8" xfId="2209"/>
    <cellStyle name="40% - Énfasis6 4 9" xfId="2210"/>
    <cellStyle name="40% - Énfasis6 5" xfId="2211"/>
    <cellStyle name="40% - Énfasis6 6" xfId="2212"/>
    <cellStyle name="40% - Énfasis6 7" xfId="2213"/>
    <cellStyle name="40% - Énfasis6 8" xfId="2214"/>
    <cellStyle name="40% - Énfasis6 9" xfId="2215"/>
    <cellStyle name="60% - Accent1" xfId="2216"/>
    <cellStyle name="60% - Accent2" xfId="2217"/>
    <cellStyle name="60% - Accent3" xfId="2218"/>
    <cellStyle name="60% - Accent4" xfId="2219"/>
    <cellStyle name="60% - Accent5" xfId="2220"/>
    <cellStyle name="60% - Accent6" xfId="2221"/>
    <cellStyle name="60% - Énfasis1 10" xfId="2223"/>
    <cellStyle name="60% - Énfasis1 11" xfId="2224"/>
    <cellStyle name="60% - Énfasis1 12" xfId="2225"/>
    <cellStyle name="60% - Énfasis1 13" xfId="2226"/>
    <cellStyle name="60% - Énfasis1 14" xfId="2227"/>
    <cellStyle name="60% - Énfasis1 15" xfId="2228"/>
    <cellStyle name="60% - Énfasis1 16" xfId="2229"/>
    <cellStyle name="60% - Énfasis1 17" xfId="2230"/>
    <cellStyle name="60% - Énfasis1 18" xfId="2231"/>
    <cellStyle name="60% - Énfasis1 19" xfId="2232"/>
    <cellStyle name="60% - Énfasis1 2" xfId="2233"/>
    <cellStyle name="60% - Énfasis1 2 2" xfId="2234"/>
    <cellStyle name="60% - Énfasis1 2 3" xfId="2235"/>
    <cellStyle name="60% - Énfasis1 2 4" xfId="2236"/>
    <cellStyle name="60% - Énfasis1 2 5" xfId="2237"/>
    <cellStyle name="60% - Énfasis1 2 6" xfId="2238"/>
    <cellStyle name="60% - Énfasis1 20" xfId="2239"/>
    <cellStyle name="60% - Énfasis1 21" xfId="2240"/>
    <cellStyle name="60% - Énfasis1 22" xfId="2241"/>
    <cellStyle name="60% - Énfasis1 23" xfId="2242"/>
    <cellStyle name="60% - Énfasis1 24" xfId="2243"/>
    <cellStyle name="60% - Énfasis1 25" xfId="2244"/>
    <cellStyle name="60% - Énfasis1 26" xfId="2245"/>
    <cellStyle name="60% - Énfasis1 27" xfId="2246"/>
    <cellStyle name="60% - Énfasis1 28" xfId="2247"/>
    <cellStyle name="60% - Énfasis1 29" xfId="2248"/>
    <cellStyle name="60% - Énfasis1 3" xfId="2249"/>
    <cellStyle name="60% - Énfasis1 30" xfId="2250"/>
    <cellStyle name="60% - Énfasis1 31" xfId="2251"/>
    <cellStyle name="60% - Énfasis1 32" xfId="2252"/>
    <cellStyle name="60% - Énfasis1 33" xfId="2253"/>
    <cellStyle name="60% - Énfasis1 34" xfId="2254"/>
    <cellStyle name="60% - Énfasis1 35" xfId="2255"/>
    <cellStyle name="60% - Énfasis1 36" xfId="4571"/>
    <cellStyle name="60% - Énfasis1 37" xfId="2222"/>
    <cellStyle name="60% - Énfasis1 4" xfId="2256"/>
    <cellStyle name="60% - Énfasis1 5" xfId="2257"/>
    <cellStyle name="60% - Énfasis1 6" xfId="2258"/>
    <cellStyle name="60% - Énfasis1 7" xfId="2259"/>
    <cellStyle name="60% - Énfasis1 8" xfId="2260"/>
    <cellStyle name="60% - Énfasis1 9" xfId="2261"/>
    <cellStyle name="60% - Énfasis2 10" xfId="2263"/>
    <cellStyle name="60% - Énfasis2 11" xfId="2264"/>
    <cellStyle name="60% - Énfasis2 12" xfId="2265"/>
    <cellStyle name="60% - Énfasis2 13" xfId="2266"/>
    <cellStyle name="60% - Énfasis2 14" xfId="2267"/>
    <cellStyle name="60% - Énfasis2 15" xfId="2268"/>
    <cellStyle name="60% - Énfasis2 16" xfId="2269"/>
    <cellStyle name="60% - Énfasis2 17" xfId="2270"/>
    <cellStyle name="60% - Énfasis2 18" xfId="2271"/>
    <cellStyle name="60% - Énfasis2 19" xfId="2272"/>
    <cellStyle name="60% - Énfasis2 2" xfId="2273"/>
    <cellStyle name="60% - Énfasis2 2 2" xfId="2274"/>
    <cellStyle name="60% - Énfasis2 2 3" xfId="2275"/>
    <cellStyle name="60% - Énfasis2 2 4" xfId="2276"/>
    <cellStyle name="60% - Énfasis2 2 5" xfId="2277"/>
    <cellStyle name="60% - Énfasis2 2 6" xfId="2278"/>
    <cellStyle name="60% - Énfasis2 20" xfId="2279"/>
    <cellStyle name="60% - Énfasis2 21" xfId="2280"/>
    <cellStyle name="60% - Énfasis2 22" xfId="2281"/>
    <cellStyle name="60% - Énfasis2 23" xfId="2282"/>
    <cellStyle name="60% - Énfasis2 24" xfId="2283"/>
    <cellStyle name="60% - Énfasis2 25" xfId="2284"/>
    <cellStyle name="60% - Énfasis2 26" xfId="2285"/>
    <cellStyle name="60% - Énfasis2 27" xfId="2286"/>
    <cellStyle name="60% - Énfasis2 28" xfId="2287"/>
    <cellStyle name="60% - Énfasis2 29" xfId="2288"/>
    <cellStyle name="60% - Énfasis2 3" xfId="2289"/>
    <cellStyle name="60% - Énfasis2 30" xfId="2290"/>
    <cellStyle name="60% - Énfasis2 31" xfId="2291"/>
    <cellStyle name="60% - Énfasis2 32" xfId="2292"/>
    <cellStyle name="60% - Énfasis2 33" xfId="2293"/>
    <cellStyle name="60% - Énfasis2 34" xfId="2294"/>
    <cellStyle name="60% - Énfasis2 35" xfId="2295"/>
    <cellStyle name="60% - Énfasis2 36" xfId="4575"/>
    <cellStyle name="60% - Énfasis2 37" xfId="2262"/>
    <cellStyle name="60% - Énfasis2 4" xfId="2296"/>
    <cellStyle name="60% - Énfasis2 5" xfId="2297"/>
    <cellStyle name="60% - Énfasis2 6" xfId="2298"/>
    <cellStyle name="60% - Énfasis2 7" xfId="2299"/>
    <cellStyle name="60% - Énfasis2 8" xfId="2300"/>
    <cellStyle name="60% - Énfasis2 9" xfId="2301"/>
    <cellStyle name="60% - Énfasis3 10" xfId="2303"/>
    <cellStyle name="60% - Énfasis3 11" xfId="2304"/>
    <cellStyle name="60% - Énfasis3 12" xfId="2305"/>
    <cellStyle name="60% - Énfasis3 13" xfId="2306"/>
    <cellStyle name="60% - Énfasis3 14" xfId="2307"/>
    <cellStyle name="60% - Énfasis3 15" xfId="2308"/>
    <cellStyle name="60% - Énfasis3 16" xfId="2309"/>
    <cellStyle name="60% - Énfasis3 17" xfId="2310"/>
    <cellStyle name="60% - Énfasis3 18" xfId="2311"/>
    <cellStyle name="60% - Énfasis3 19" xfId="2312"/>
    <cellStyle name="60% - Énfasis3 2" xfId="2313"/>
    <cellStyle name="60% - Énfasis3 2 2" xfId="2314"/>
    <cellStyle name="60% - Énfasis3 2 3" xfId="2315"/>
    <cellStyle name="60% - Énfasis3 2 4" xfId="2316"/>
    <cellStyle name="60% - Énfasis3 2 5" xfId="2317"/>
    <cellStyle name="60% - Énfasis3 2 6" xfId="2318"/>
    <cellStyle name="60% - Énfasis3 20" xfId="2319"/>
    <cellStyle name="60% - Énfasis3 21" xfId="2320"/>
    <cellStyle name="60% - Énfasis3 22" xfId="2321"/>
    <cellStyle name="60% - Énfasis3 23" xfId="2322"/>
    <cellStyle name="60% - Énfasis3 24" xfId="2323"/>
    <cellStyle name="60% - Énfasis3 25" xfId="2324"/>
    <cellStyle name="60% - Énfasis3 26" xfId="2325"/>
    <cellStyle name="60% - Énfasis3 27" xfId="2326"/>
    <cellStyle name="60% - Énfasis3 28" xfId="2327"/>
    <cellStyle name="60% - Énfasis3 29" xfId="2328"/>
    <cellStyle name="60% - Énfasis3 3" xfId="2329"/>
    <cellStyle name="60% - Énfasis3 30" xfId="2330"/>
    <cellStyle name="60% - Énfasis3 31" xfId="2331"/>
    <cellStyle name="60% - Énfasis3 32" xfId="2332"/>
    <cellStyle name="60% - Énfasis3 33" xfId="2333"/>
    <cellStyle name="60% - Énfasis3 34" xfId="2334"/>
    <cellStyle name="60% - Énfasis3 35" xfId="2335"/>
    <cellStyle name="60% - Énfasis3 36" xfId="4579"/>
    <cellStyle name="60% - Énfasis3 37" xfId="2302"/>
    <cellStyle name="60% - Énfasis3 4" xfId="2336"/>
    <cellStyle name="60% - Énfasis3 5" xfId="2337"/>
    <cellStyle name="60% - Énfasis3 6" xfId="2338"/>
    <cellStyle name="60% - Énfasis3 7" xfId="2339"/>
    <cellStyle name="60% - Énfasis3 8" xfId="2340"/>
    <cellStyle name="60% - Énfasis3 9" xfId="2341"/>
    <cellStyle name="60% - Énfasis4 10" xfId="2343"/>
    <cellStyle name="60% - Énfasis4 11" xfId="2344"/>
    <cellStyle name="60% - Énfasis4 12" xfId="2345"/>
    <cellStyle name="60% - Énfasis4 13" xfId="2346"/>
    <cellStyle name="60% - Énfasis4 14" xfId="2347"/>
    <cellStyle name="60% - Énfasis4 15" xfId="2348"/>
    <cellStyle name="60% - Énfasis4 16" xfId="2349"/>
    <cellStyle name="60% - Énfasis4 17" xfId="2350"/>
    <cellStyle name="60% - Énfasis4 18" xfId="2351"/>
    <cellStyle name="60% - Énfasis4 19" xfId="2352"/>
    <cellStyle name="60% - Énfasis4 2" xfId="2353"/>
    <cellStyle name="60% - Énfasis4 2 2" xfId="2354"/>
    <cellStyle name="60% - Énfasis4 2 3" xfId="2355"/>
    <cellStyle name="60% - Énfasis4 2 4" xfId="2356"/>
    <cellStyle name="60% - Énfasis4 2 5" xfId="2357"/>
    <cellStyle name="60% - Énfasis4 2 6" xfId="2358"/>
    <cellStyle name="60% - Énfasis4 20" xfId="2359"/>
    <cellStyle name="60% - Énfasis4 21" xfId="2360"/>
    <cellStyle name="60% - Énfasis4 22" xfId="2361"/>
    <cellStyle name="60% - Énfasis4 23" xfId="2362"/>
    <cellStyle name="60% - Énfasis4 24" xfId="2363"/>
    <cellStyle name="60% - Énfasis4 25" xfId="2364"/>
    <cellStyle name="60% - Énfasis4 26" xfId="2365"/>
    <cellStyle name="60% - Énfasis4 27" xfId="2366"/>
    <cellStyle name="60% - Énfasis4 28" xfId="2367"/>
    <cellStyle name="60% - Énfasis4 29" xfId="2368"/>
    <cellStyle name="60% - Énfasis4 3" xfId="2369"/>
    <cellStyle name="60% - Énfasis4 30" xfId="2370"/>
    <cellStyle name="60% - Énfasis4 31" xfId="2371"/>
    <cellStyle name="60% - Énfasis4 32" xfId="2372"/>
    <cellStyle name="60% - Énfasis4 33" xfId="2373"/>
    <cellStyle name="60% - Énfasis4 34" xfId="2374"/>
    <cellStyle name="60% - Énfasis4 35" xfId="2375"/>
    <cellStyle name="60% - Énfasis4 36" xfId="4583"/>
    <cellStyle name="60% - Énfasis4 37" xfId="2342"/>
    <cellStyle name="60% - Énfasis4 4" xfId="2376"/>
    <cellStyle name="60% - Énfasis4 5" xfId="2377"/>
    <cellStyle name="60% - Énfasis4 6" xfId="2378"/>
    <cellStyle name="60% - Énfasis4 7" xfId="2379"/>
    <cellStyle name="60% - Énfasis4 8" xfId="2380"/>
    <cellStyle name="60% - Énfasis4 9" xfId="2381"/>
    <cellStyle name="60% - Énfasis5 10" xfId="2383"/>
    <cellStyle name="60% - Énfasis5 11" xfId="2384"/>
    <cellStyle name="60% - Énfasis5 12" xfId="2385"/>
    <cellStyle name="60% - Énfasis5 13" xfId="2386"/>
    <cellStyle name="60% - Énfasis5 14" xfId="2387"/>
    <cellStyle name="60% - Énfasis5 15" xfId="2388"/>
    <cellStyle name="60% - Énfasis5 16" xfId="2389"/>
    <cellStyle name="60% - Énfasis5 17" xfId="2390"/>
    <cellStyle name="60% - Énfasis5 18" xfId="2391"/>
    <cellStyle name="60% - Énfasis5 19" xfId="2392"/>
    <cellStyle name="60% - Énfasis5 2" xfId="2393"/>
    <cellStyle name="60% - Énfasis5 2 2" xfId="2394"/>
    <cellStyle name="60% - Énfasis5 2 3" xfId="2395"/>
    <cellStyle name="60% - Énfasis5 2 4" xfId="2396"/>
    <cellStyle name="60% - Énfasis5 2 5" xfId="2397"/>
    <cellStyle name="60% - Énfasis5 2 6" xfId="2398"/>
    <cellStyle name="60% - Énfasis5 20" xfId="2399"/>
    <cellStyle name="60% - Énfasis5 21" xfId="2400"/>
    <cellStyle name="60% - Énfasis5 22" xfId="2401"/>
    <cellStyle name="60% - Énfasis5 23" xfId="2402"/>
    <cellStyle name="60% - Énfasis5 24" xfId="2403"/>
    <cellStyle name="60% - Énfasis5 25" xfId="2404"/>
    <cellStyle name="60% - Énfasis5 26" xfId="2405"/>
    <cellStyle name="60% - Énfasis5 27" xfId="2406"/>
    <cellStyle name="60% - Énfasis5 28" xfId="2407"/>
    <cellStyle name="60% - Énfasis5 29" xfId="2408"/>
    <cellStyle name="60% - Énfasis5 3" xfId="2409"/>
    <cellStyle name="60% - Énfasis5 30" xfId="2410"/>
    <cellStyle name="60% - Énfasis5 31" xfId="2411"/>
    <cellStyle name="60% - Énfasis5 32" xfId="2412"/>
    <cellStyle name="60% - Énfasis5 33" xfId="2413"/>
    <cellStyle name="60% - Énfasis5 34" xfId="2414"/>
    <cellStyle name="60% - Énfasis5 35" xfId="2415"/>
    <cellStyle name="60% - Énfasis5 36" xfId="4587"/>
    <cellStyle name="60% - Énfasis5 37" xfId="2382"/>
    <cellStyle name="60% - Énfasis5 4" xfId="2416"/>
    <cellStyle name="60% - Énfasis5 5" xfId="2417"/>
    <cellStyle name="60% - Énfasis5 6" xfId="2418"/>
    <cellStyle name="60% - Énfasis5 7" xfId="2419"/>
    <cellStyle name="60% - Énfasis5 8" xfId="2420"/>
    <cellStyle name="60% - Énfasis5 9" xfId="2421"/>
    <cellStyle name="60% - Énfasis6 10" xfId="2423"/>
    <cellStyle name="60% - Énfasis6 11" xfId="2424"/>
    <cellStyle name="60% - Énfasis6 12" xfId="2425"/>
    <cellStyle name="60% - Énfasis6 13" xfId="2426"/>
    <cellStyle name="60% - Énfasis6 14" xfId="2427"/>
    <cellStyle name="60% - Énfasis6 15" xfId="2428"/>
    <cellStyle name="60% - Énfasis6 16" xfId="2429"/>
    <cellStyle name="60% - Énfasis6 17" xfId="2430"/>
    <cellStyle name="60% - Énfasis6 18" xfId="2431"/>
    <cellStyle name="60% - Énfasis6 19" xfId="2432"/>
    <cellStyle name="60% - Énfasis6 2" xfId="2433"/>
    <cellStyle name="60% - Énfasis6 2 2" xfId="2434"/>
    <cellStyle name="60% - Énfasis6 2 3" xfId="2435"/>
    <cellStyle name="60% - Énfasis6 2 4" xfId="2436"/>
    <cellStyle name="60% - Énfasis6 2 5" xfId="2437"/>
    <cellStyle name="60% - Énfasis6 2 6" xfId="2438"/>
    <cellStyle name="60% - Énfasis6 20" xfId="2439"/>
    <cellStyle name="60% - Énfasis6 21" xfId="2440"/>
    <cellStyle name="60% - Énfasis6 22" xfId="2441"/>
    <cellStyle name="60% - Énfasis6 23" xfId="2442"/>
    <cellStyle name="60% - Énfasis6 24" xfId="2443"/>
    <cellStyle name="60% - Énfasis6 25" xfId="2444"/>
    <cellStyle name="60% - Énfasis6 26" xfId="2445"/>
    <cellStyle name="60% - Énfasis6 27" xfId="2446"/>
    <cellStyle name="60% - Énfasis6 28" xfId="2447"/>
    <cellStyle name="60% - Énfasis6 29" xfId="2448"/>
    <cellStyle name="60% - Énfasis6 3" xfId="2449"/>
    <cellStyle name="60% - Énfasis6 30" xfId="2450"/>
    <cellStyle name="60% - Énfasis6 31" xfId="2451"/>
    <cellStyle name="60% - Énfasis6 32" xfId="2452"/>
    <cellStyle name="60% - Énfasis6 33" xfId="2453"/>
    <cellStyle name="60% - Énfasis6 34" xfId="2454"/>
    <cellStyle name="60% - Énfasis6 35" xfId="2455"/>
    <cellStyle name="60% - Énfasis6 36" xfId="4591"/>
    <cellStyle name="60% - Énfasis6 37" xfId="2422"/>
    <cellStyle name="60% - Énfasis6 4" xfId="2456"/>
    <cellStyle name="60% - Énfasis6 5" xfId="2457"/>
    <cellStyle name="60% - Énfasis6 6" xfId="2458"/>
    <cellStyle name="60% - Énfasis6 7" xfId="2459"/>
    <cellStyle name="60% - Énfasis6 8" xfId="2460"/>
    <cellStyle name="60% - Énfasis6 9" xfId="2461"/>
    <cellStyle name="Accent1" xfId="2462"/>
    <cellStyle name="Accent2" xfId="2463"/>
    <cellStyle name="Accent3" xfId="2464"/>
    <cellStyle name="Accent4" xfId="2465"/>
    <cellStyle name="Accent5" xfId="2466"/>
    <cellStyle name="Accent6" xfId="2467"/>
    <cellStyle name="Bad" xfId="2468"/>
    <cellStyle name="Buena 10" xfId="2470"/>
    <cellStyle name="Buena 11" xfId="2471"/>
    <cellStyle name="Buena 12" xfId="2472"/>
    <cellStyle name="Buena 13" xfId="2473"/>
    <cellStyle name="Buena 14" xfId="2474"/>
    <cellStyle name="Buena 15" xfId="2475"/>
    <cellStyle name="Buena 16" xfId="2476"/>
    <cellStyle name="Buena 17" xfId="2477"/>
    <cellStyle name="Buena 18" xfId="2478"/>
    <cellStyle name="Buena 19" xfId="2479"/>
    <cellStyle name="Buena 2" xfId="2480"/>
    <cellStyle name="Buena 2 2" xfId="2481"/>
    <cellStyle name="Buena 2 3" xfId="2482"/>
    <cellStyle name="Buena 2 4" xfId="2483"/>
    <cellStyle name="Buena 2 5" xfId="2484"/>
    <cellStyle name="Buena 2 6" xfId="2485"/>
    <cellStyle name="Buena 20" xfId="2486"/>
    <cellStyle name="Buena 21" xfId="2487"/>
    <cellStyle name="Buena 22" xfId="2488"/>
    <cellStyle name="Buena 23" xfId="2489"/>
    <cellStyle name="Buena 24" xfId="2490"/>
    <cellStyle name="Buena 25" xfId="2491"/>
    <cellStyle name="Buena 26" xfId="2492"/>
    <cellStyle name="Buena 27" xfId="2493"/>
    <cellStyle name="Buena 28" xfId="2494"/>
    <cellStyle name="Buena 29" xfId="2495"/>
    <cellStyle name="Buena 3" xfId="2496"/>
    <cellStyle name="Buena 30" xfId="2497"/>
    <cellStyle name="Buena 31" xfId="2498"/>
    <cellStyle name="Buena 32" xfId="2499"/>
    <cellStyle name="Buena 33" xfId="2500"/>
    <cellStyle name="Buena 34" xfId="2501"/>
    <cellStyle name="Buena 35" xfId="2502"/>
    <cellStyle name="Buena 36" xfId="4556"/>
    <cellStyle name="Buena 37" xfId="2469"/>
    <cellStyle name="Buena 4" xfId="2503"/>
    <cellStyle name="Buena 5" xfId="2504"/>
    <cellStyle name="Buena 6" xfId="2505"/>
    <cellStyle name="Buena 7" xfId="2506"/>
    <cellStyle name="Buena 8" xfId="2507"/>
    <cellStyle name="Buena 9" xfId="2508"/>
    <cellStyle name="Calculation" xfId="2509"/>
    <cellStyle name="Cálculo 10" xfId="2511"/>
    <cellStyle name="Cálculo 11" xfId="2512"/>
    <cellStyle name="Cálculo 12" xfId="2513"/>
    <cellStyle name="Cálculo 13" xfId="2514"/>
    <cellStyle name="Cálculo 14" xfId="2515"/>
    <cellStyle name="Cálculo 15" xfId="2516"/>
    <cellStyle name="Cálculo 16" xfId="2517"/>
    <cellStyle name="Cálculo 17" xfId="2518"/>
    <cellStyle name="Cálculo 18" xfId="2519"/>
    <cellStyle name="Cálculo 19" xfId="2520"/>
    <cellStyle name="Cálculo 2" xfId="2521"/>
    <cellStyle name="Cálculo 2 2" xfId="2522"/>
    <cellStyle name="Cálculo 2 3" xfId="2523"/>
    <cellStyle name="Cálculo 2 4" xfId="2524"/>
    <cellStyle name="Cálculo 2 5" xfId="2525"/>
    <cellStyle name="Cálculo 2 6" xfId="2526"/>
    <cellStyle name="Cálculo 20" xfId="2527"/>
    <cellStyle name="Cálculo 21" xfId="2528"/>
    <cellStyle name="Cálculo 22" xfId="2529"/>
    <cellStyle name="Cálculo 23" xfId="2530"/>
    <cellStyle name="Cálculo 24" xfId="2531"/>
    <cellStyle name="Cálculo 25" xfId="2532"/>
    <cellStyle name="Cálculo 26" xfId="2533"/>
    <cellStyle name="Cálculo 27" xfId="2534"/>
    <cellStyle name="Cálculo 28" xfId="2535"/>
    <cellStyle name="Cálculo 29" xfId="2536"/>
    <cellStyle name="Cálculo 3" xfId="2537"/>
    <cellStyle name="Cálculo 30" xfId="2538"/>
    <cellStyle name="Cálculo 31" xfId="2539"/>
    <cellStyle name="Cálculo 32" xfId="2540"/>
    <cellStyle name="Cálculo 33" xfId="2541"/>
    <cellStyle name="Cálculo 34" xfId="2542"/>
    <cellStyle name="Cálculo 35" xfId="2543"/>
    <cellStyle name="Cálculo 36" xfId="4561"/>
    <cellStyle name="Cálculo 37" xfId="2510"/>
    <cellStyle name="Cálculo 4" xfId="2544"/>
    <cellStyle name="Cálculo 5" xfId="2545"/>
    <cellStyle name="Cálculo 6" xfId="2546"/>
    <cellStyle name="Cálculo 7" xfId="2547"/>
    <cellStyle name="Cálculo 8" xfId="2548"/>
    <cellStyle name="Cálculo 9" xfId="2549"/>
    <cellStyle name="Celda de comprobación 10" xfId="2551"/>
    <cellStyle name="Celda de comprobación 11" xfId="2552"/>
    <cellStyle name="Celda de comprobación 12" xfId="2553"/>
    <cellStyle name="Celda de comprobación 13" xfId="2554"/>
    <cellStyle name="Celda de comprobación 14" xfId="2555"/>
    <cellStyle name="Celda de comprobación 15" xfId="2556"/>
    <cellStyle name="Celda de comprobación 16" xfId="2557"/>
    <cellStyle name="Celda de comprobación 17" xfId="2558"/>
    <cellStyle name="Celda de comprobación 18" xfId="2559"/>
    <cellStyle name="Celda de comprobación 19" xfId="2560"/>
    <cellStyle name="Celda de comprobación 2" xfId="2561"/>
    <cellStyle name="Celda de comprobación 2 2" xfId="2562"/>
    <cellStyle name="Celda de comprobación 2 3" xfId="2563"/>
    <cellStyle name="Celda de comprobación 2 4" xfId="2564"/>
    <cellStyle name="Celda de comprobación 2 5" xfId="2565"/>
    <cellStyle name="Celda de comprobación 2 6" xfId="2566"/>
    <cellStyle name="Celda de comprobación 20" xfId="2567"/>
    <cellStyle name="Celda de comprobación 21" xfId="2568"/>
    <cellStyle name="Celda de comprobación 22" xfId="2569"/>
    <cellStyle name="Celda de comprobación 23" xfId="2570"/>
    <cellStyle name="Celda de comprobación 24" xfId="2571"/>
    <cellStyle name="Celda de comprobación 25" xfId="2572"/>
    <cellStyle name="Celda de comprobación 26" xfId="2573"/>
    <cellStyle name="Celda de comprobación 27" xfId="2574"/>
    <cellStyle name="Celda de comprobación 28" xfId="2575"/>
    <cellStyle name="Celda de comprobación 29" xfId="2576"/>
    <cellStyle name="Celda de comprobación 3" xfId="2577"/>
    <cellStyle name="Celda de comprobación 30" xfId="2578"/>
    <cellStyle name="Celda de comprobación 31" xfId="2579"/>
    <cellStyle name="Celda de comprobación 32" xfId="2580"/>
    <cellStyle name="Celda de comprobación 33" xfId="2581"/>
    <cellStyle name="Celda de comprobación 34" xfId="2582"/>
    <cellStyle name="Celda de comprobación 35" xfId="2583"/>
    <cellStyle name="Celda de comprobación 36" xfId="4563"/>
    <cellStyle name="Celda de comprobación 37" xfId="2550"/>
    <cellStyle name="Celda de comprobación 4" xfId="2584"/>
    <cellStyle name="Celda de comprobación 5" xfId="2585"/>
    <cellStyle name="Celda de comprobación 6" xfId="2586"/>
    <cellStyle name="Celda de comprobación 7" xfId="2587"/>
    <cellStyle name="Celda de comprobación 8" xfId="2588"/>
    <cellStyle name="Celda de comprobación 9" xfId="2589"/>
    <cellStyle name="Celda vinculada 10" xfId="2591"/>
    <cellStyle name="Celda vinculada 11" xfId="2592"/>
    <cellStyle name="Celda vinculada 12" xfId="2593"/>
    <cellStyle name="Celda vinculada 13" xfId="2594"/>
    <cellStyle name="Celda vinculada 14" xfId="2595"/>
    <cellStyle name="Celda vinculada 15" xfId="2596"/>
    <cellStyle name="Celda vinculada 16" xfId="2597"/>
    <cellStyle name="Celda vinculada 17" xfId="2598"/>
    <cellStyle name="Celda vinculada 18" xfId="2599"/>
    <cellStyle name="Celda vinculada 19" xfId="2600"/>
    <cellStyle name="Celda vinculada 2" xfId="2601"/>
    <cellStyle name="Celda vinculada 2 2" xfId="2602"/>
    <cellStyle name="Celda vinculada 2 3" xfId="2603"/>
    <cellStyle name="Celda vinculada 2 4" xfId="2604"/>
    <cellStyle name="Celda vinculada 2 5" xfId="2605"/>
    <cellStyle name="Celda vinculada 2 6" xfId="2606"/>
    <cellStyle name="Celda vinculada 20" xfId="2607"/>
    <cellStyle name="Celda vinculada 21" xfId="2608"/>
    <cellStyle name="Celda vinculada 22" xfId="2609"/>
    <cellStyle name="Celda vinculada 23" xfId="2610"/>
    <cellStyle name="Celda vinculada 24" xfId="2611"/>
    <cellStyle name="Celda vinculada 25" xfId="2612"/>
    <cellStyle name="Celda vinculada 26" xfId="2613"/>
    <cellStyle name="Celda vinculada 27" xfId="2614"/>
    <cellStyle name="Celda vinculada 28" xfId="2615"/>
    <cellStyle name="Celda vinculada 29" xfId="2616"/>
    <cellStyle name="Celda vinculada 3" xfId="2617"/>
    <cellStyle name="Celda vinculada 30" xfId="2618"/>
    <cellStyle name="Celda vinculada 31" xfId="2619"/>
    <cellStyle name="Celda vinculada 32" xfId="2620"/>
    <cellStyle name="Celda vinculada 33" xfId="2621"/>
    <cellStyle name="Celda vinculada 34" xfId="2622"/>
    <cellStyle name="Celda vinculada 35" xfId="2623"/>
    <cellStyle name="Celda vinculada 36" xfId="4562"/>
    <cellStyle name="Celda vinculada 37" xfId="2590"/>
    <cellStyle name="Celda vinculada 4" xfId="2624"/>
    <cellStyle name="Celda vinculada 5" xfId="2625"/>
    <cellStyle name="Celda vinculada 6" xfId="2626"/>
    <cellStyle name="Celda vinculada 7" xfId="2627"/>
    <cellStyle name="Celda vinculada 8" xfId="2628"/>
    <cellStyle name="Celda vinculada 9" xfId="2629"/>
    <cellStyle name="Check Cell" xfId="2630"/>
    <cellStyle name="Encabezado 4 10" xfId="2632"/>
    <cellStyle name="Encabezado 4 11" xfId="2633"/>
    <cellStyle name="Encabezado 4 12" xfId="2634"/>
    <cellStyle name="Encabezado 4 13" xfId="2635"/>
    <cellStyle name="Encabezado 4 14" xfId="2636"/>
    <cellStyle name="Encabezado 4 15" xfId="2637"/>
    <cellStyle name="Encabezado 4 16" xfId="2638"/>
    <cellStyle name="Encabezado 4 17" xfId="2639"/>
    <cellStyle name="Encabezado 4 18" xfId="2640"/>
    <cellStyle name="Encabezado 4 19" xfId="2641"/>
    <cellStyle name="Encabezado 4 2" xfId="2642"/>
    <cellStyle name="Encabezado 4 2 2" xfId="2643"/>
    <cellStyle name="Encabezado 4 2 3" xfId="2644"/>
    <cellStyle name="Encabezado 4 2 4" xfId="2645"/>
    <cellStyle name="Encabezado 4 2 5" xfId="2646"/>
    <cellStyle name="Encabezado 4 2 6" xfId="2647"/>
    <cellStyle name="Encabezado 4 20" xfId="2648"/>
    <cellStyle name="Encabezado 4 21" xfId="2649"/>
    <cellStyle name="Encabezado 4 22" xfId="2650"/>
    <cellStyle name="Encabezado 4 23" xfId="2651"/>
    <cellStyle name="Encabezado 4 24" xfId="2652"/>
    <cellStyle name="Encabezado 4 25" xfId="2653"/>
    <cellStyle name="Encabezado 4 26" xfId="2654"/>
    <cellStyle name="Encabezado 4 27" xfId="2655"/>
    <cellStyle name="Encabezado 4 28" xfId="2656"/>
    <cellStyle name="Encabezado 4 29" xfId="2657"/>
    <cellStyle name="Encabezado 4 3" xfId="2658"/>
    <cellStyle name="Encabezado 4 30" xfId="2659"/>
    <cellStyle name="Encabezado 4 31" xfId="2660"/>
    <cellStyle name="Encabezado 4 32" xfId="2661"/>
    <cellStyle name="Encabezado 4 33" xfId="2662"/>
    <cellStyle name="Encabezado 4 34" xfId="4555"/>
    <cellStyle name="Encabezado 4 35" xfId="2631"/>
    <cellStyle name="Encabezado 4 4" xfId="2663"/>
    <cellStyle name="Encabezado 4 5" xfId="2664"/>
    <cellStyle name="Encabezado 4 6" xfId="2665"/>
    <cellStyle name="Encabezado 4 7" xfId="2666"/>
    <cellStyle name="Encabezado 4 8" xfId="2667"/>
    <cellStyle name="Encabezado 4 9" xfId="2668"/>
    <cellStyle name="Énfasis1 10" xfId="2670"/>
    <cellStyle name="Énfasis1 11" xfId="2671"/>
    <cellStyle name="Énfasis1 12" xfId="2672"/>
    <cellStyle name="Énfasis1 13" xfId="2673"/>
    <cellStyle name="Énfasis1 14" xfId="2674"/>
    <cellStyle name="Énfasis1 15" xfId="2675"/>
    <cellStyle name="Énfasis1 16" xfId="2676"/>
    <cellStyle name="Énfasis1 17" xfId="2677"/>
    <cellStyle name="Énfasis1 18" xfId="2678"/>
    <cellStyle name="Énfasis1 19" xfId="2679"/>
    <cellStyle name="Énfasis1 2" xfId="2680"/>
    <cellStyle name="Énfasis1 2 2" xfId="2681"/>
    <cellStyle name="Énfasis1 2 3" xfId="2682"/>
    <cellStyle name="Énfasis1 2 4" xfId="2683"/>
    <cellStyle name="Énfasis1 2 5" xfId="2684"/>
    <cellStyle name="Énfasis1 2 6" xfId="2685"/>
    <cellStyle name="Énfasis1 20" xfId="2686"/>
    <cellStyle name="Énfasis1 21" xfId="2687"/>
    <cellStyle name="Énfasis1 22" xfId="2688"/>
    <cellStyle name="Énfasis1 23" xfId="2689"/>
    <cellStyle name="Énfasis1 24" xfId="2690"/>
    <cellStyle name="Énfasis1 25" xfId="2691"/>
    <cellStyle name="Énfasis1 26" xfId="2692"/>
    <cellStyle name="Énfasis1 27" xfId="2693"/>
    <cellStyle name="Énfasis1 28" xfId="2694"/>
    <cellStyle name="Énfasis1 29" xfId="2695"/>
    <cellStyle name="Énfasis1 3" xfId="2696"/>
    <cellStyle name="Énfasis1 30" xfId="2697"/>
    <cellStyle name="Énfasis1 31" xfId="2698"/>
    <cellStyle name="Énfasis1 32" xfId="2699"/>
    <cellStyle name="Énfasis1 33" xfId="2700"/>
    <cellStyle name="Énfasis1 34" xfId="2701"/>
    <cellStyle name="Énfasis1 35" xfId="2702"/>
    <cellStyle name="Énfasis1 36" xfId="4568"/>
    <cellStyle name="Énfasis1 37" xfId="2669"/>
    <cellStyle name="Énfasis1 4" xfId="2703"/>
    <cellStyle name="Énfasis1 5" xfId="2704"/>
    <cellStyle name="Énfasis1 6" xfId="2705"/>
    <cellStyle name="Énfasis1 7" xfId="2706"/>
    <cellStyle name="Énfasis1 8" xfId="2707"/>
    <cellStyle name="Énfasis1 9" xfId="2708"/>
    <cellStyle name="Énfasis2 10" xfId="2710"/>
    <cellStyle name="Énfasis2 11" xfId="2711"/>
    <cellStyle name="Énfasis2 12" xfId="2712"/>
    <cellStyle name="Énfasis2 13" xfId="2713"/>
    <cellStyle name="Énfasis2 14" xfId="2714"/>
    <cellStyle name="Énfasis2 15" xfId="2715"/>
    <cellStyle name="Énfasis2 16" xfId="2716"/>
    <cellStyle name="Énfasis2 17" xfId="2717"/>
    <cellStyle name="Énfasis2 18" xfId="2718"/>
    <cellStyle name="Énfasis2 19" xfId="2719"/>
    <cellStyle name="Énfasis2 2" xfId="2720"/>
    <cellStyle name="Énfasis2 2 2" xfId="2721"/>
    <cellStyle name="Énfasis2 2 3" xfId="2722"/>
    <cellStyle name="Énfasis2 2 4" xfId="2723"/>
    <cellStyle name="Énfasis2 2 5" xfId="2724"/>
    <cellStyle name="Énfasis2 2 6" xfId="2725"/>
    <cellStyle name="Énfasis2 20" xfId="2726"/>
    <cellStyle name="Énfasis2 21" xfId="2727"/>
    <cellStyle name="Énfasis2 22" xfId="2728"/>
    <cellStyle name="Énfasis2 23" xfId="2729"/>
    <cellStyle name="Énfasis2 24" xfId="2730"/>
    <cellStyle name="Énfasis2 25" xfId="2731"/>
    <cellStyle name="Énfasis2 26" xfId="2732"/>
    <cellStyle name="Énfasis2 27" xfId="2733"/>
    <cellStyle name="Énfasis2 28" xfId="2734"/>
    <cellStyle name="Énfasis2 29" xfId="2735"/>
    <cellStyle name="Énfasis2 3" xfId="2736"/>
    <cellStyle name="Énfasis2 30" xfId="2737"/>
    <cellStyle name="Énfasis2 31" xfId="2738"/>
    <cellStyle name="Énfasis2 32" xfId="2739"/>
    <cellStyle name="Énfasis2 33" xfId="2740"/>
    <cellStyle name="Énfasis2 34" xfId="2741"/>
    <cellStyle name="Énfasis2 35" xfId="2742"/>
    <cellStyle name="Énfasis2 36" xfId="4572"/>
    <cellStyle name="Énfasis2 37" xfId="2709"/>
    <cellStyle name="Énfasis2 4" xfId="2743"/>
    <cellStyle name="Énfasis2 5" xfId="2744"/>
    <cellStyle name="Énfasis2 6" xfId="2745"/>
    <cellStyle name="Énfasis2 7" xfId="2746"/>
    <cellStyle name="Énfasis2 8" xfId="2747"/>
    <cellStyle name="Énfasis2 9" xfId="2748"/>
    <cellStyle name="Énfasis3 10" xfId="2750"/>
    <cellStyle name="Énfasis3 11" xfId="2751"/>
    <cellStyle name="Énfasis3 12" xfId="2752"/>
    <cellStyle name="Énfasis3 13" xfId="2753"/>
    <cellStyle name="Énfasis3 14" xfId="2754"/>
    <cellStyle name="Énfasis3 15" xfId="2755"/>
    <cellStyle name="Énfasis3 16" xfId="2756"/>
    <cellStyle name="Énfasis3 17" xfId="2757"/>
    <cellStyle name="Énfasis3 18" xfId="2758"/>
    <cellStyle name="Énfasis3 19" xfId="2759"/>
    <cellStyle name="Énfasis3 2" xfId="2760"/>
    <cellStyle name="Énfasis3 2 2" xfId="2761"/>
    <cellStyle name="Énfasis3 2 3" xfId="2762"/>
    <cellStyle name="Énfasis3 2 4" xfId="2763"/>
    <cellStyle name="Énfasis3 2 5" xfId="2764"/>
    <cellStyle name="Énfasis3 2 6" xfId="2765"/>
    <cellStyle name="Énfasis3 20" xfId="2766"/>
    <cellStyle name="Énfasis3 21" xfId="2767"/>
    <cellStyle name="Énfasis3 22" xfId="2768"/>
    <cellStyle name="Énfasis3 23" xfId="2769"/>
    <cellStyle name="Énfasis3 24" xfId="2770"/>
    <cellStyle name="Énfasis3 25" xfId="2771"/>
    <cellStyle name="Énfasis3 26" xfId="2772"/>
    <cellStyle name="Énfasis3 27" xfId="2773"/>
    <cellStyle name="Énfasis3 28" xfId="2774"/>
    <cellStyle name="Énfasis3 29" xfId="2775"/>
    <cellStyle name="Énfasis3 3" xfId="2776"/>
    <cellStyle name="Énfasis3 30" xfId="2777"/>
    <cellStyle name="Énfasis3 31" xfId="2778"/>
    <cellStyle name="Énfasis3 32" xfId="2779"/>
    <cellStyle name="Énfasis3 33" xfId="2780"/>
    <cellStyle name="Énfasis3 34" xfId="2781"/>
    <cellStyle name="Énfasis3 35" xfId="2782"/>
    <cellStyle name="Énfasis3 36" xfId="4576"/>
    <cellStyle name="Énfasis3 37" xfId="2749"/>
    <cellStyle name="Énfasis3 4" xfId="2783"/>
    <cellStyle name="Énfasis3 5" xfId="2784"/>
    <cellStyle name="Énfasis3 6" xfId="2785"/>
    <cellStyle name="Énfasis3 7" xfId="2786"/>
    <cellStyle name="Énfasis3 8" xfId="2787"/>
    <cellStyle name="Énfasis3 9" xfId="2788"/>
    <cellStyle name="Énfasis4 10" xfId="2790"/>
    <cellStyle name="Énfasis4 11" xfId="2791"/>
    <cellStyle name="Énfasis4 12" xfId="2792"/>
    <cellStyle name="Énfasis4 13" xfId="2793"/>
    <cellStyle name="Énfasis4 14" xfId="2794"/>
    <cellStyle name="Énfasis4 15" xfId="2795"/>
    <cellStyle name="Énfasis4 16" xfId="2796"/>
    <cellStyle name="Énfasis4 17" xfId="2797"/>
    <cellStyle name="Énfasis4 18" xfId="2798"/>
    <cellStyle name="Énfasis4 19" xfId="2799"/>
    <cellStyle name="Énfasis4 2" xfId="2800"/>
    <cellStyle name="Énfasis4 2 2" xfId="2801"/>
    <cellStyle name="Énfasis4 2 3" xfId="2802"/>
    <cellStyle name="Énfasis4 2 4" xfId="2803"/>
    <cellStyle name="Énfasis4 2 5" xfId="2804"/>
    <cellStyle name="Énfasis4 2 6" xfId="2805"/>
    <cellStyle name="Énfasis4 20" xfId="2806"/>
    <cellStyle name="Énfasis4 21" xfId="2807"/>
    <cellStyle name="Énfasis4 22" xfId="2808"/>
    <cellStyle name="Énfasis4 23" xfId="2809"/>
    <cellStyle name="Énfasis4 24" xfId="2810"/>
    <cellStyle name="Énfasis4 25" xfId="2811"/>
    <cellStyle name="Énfasis4 26" xfId="2812"/>
    <cellStyle name="Énfasis4 27" xfId="2813"/>
    <cellStyle name="Énfasis4 28" xfId="2814"/>
    <cellStyle name="Énfasis4 29" xfId="2815"/>
    <cellStyle name="Énfasis4 3" xfId="2816"/>
    <cellStyle name="Énfasis4 30" xfId="2817"/>
    <cellStyle name="Énfasis4 31" xfId="2818"/>
    <cellStyle name="Énfasis4 32" xfId="2819"/>
    <cellStyle name="Énfasis4 33" xfId="2820"/>
    <cellStyle name="Énfasis4 34" xfId="2821"/>
    <cellStyle name="Énfasis4 35" xfId="2822"/>
    <cellStyle name="Énfasis4 36" xfId="4580"/>
    <cellStyle name="Énfasis4 37" xfId="2789"/>
    <cellStyle name="Énfasis4 4" xfId="2823"/>
    <cellStyle name="Énfasis4 5" xfId="2824"/>
    <cellStyle name="Énfasis4 6" xfId="2825"/>
    <cellStyle name="Énfasis4 7" xfId="2826"/>
    <cellStyle name="Énfasis4 8" xfId="2827"/>
    <cellStyle name="Énfasis4 9" xfId="2828"/>
    <cellStyle name="Énfasis5 10" xfId="2830"/>
    <cellStyle name="Énfasis5 11" xfId="2831"/>
    <cellStyle name="Énfasis5 12" xfId="2832"/>
    <cellStyle name="Énfasis5 13" xfId="2833"/>
    <cellStyle name="Énfasis5 14" xfId="2834"/>
    <cellStyle name="Énfasis5 15" xfId="2835"/>
    <cellStyle name="Énfasis5 16" xfId="2836"/>
    <cellStyle name="Énfasis5 17" xfId="2837"/>
    <cellStyle name="Énfasis5 18" xfId="2838"/>
    <cellStyle name="Énfasis5 19" xfId="2839"/>
    <cellStyle name="Énfasis5 2" xfId="2840"/>
    <cellStyle name="Énfasis5 2 2" xfId="2841"/>
    <cellStyle name="Énfasis5 2 3" xfId="2842"/>
    <cellStyle name="Énfasis5 2 4" xfId="2843"/>
    <cellStyle name="Énfasis5 2 5" xfId="2844"/>
    <cellStyle name="Énfasis5 2 6" xfId="2845"/>
    <cellStyle name="Énfasis5 20" xfId="2846"/>
    <cellStyle name="Énfasis5 21" xfId="2847"/>
    <cellStyle name="Énfasis5 22" xfId="2848"/>
    <cellStyle name="Énfasis5 23" xfId="2849"/>
    <cellStyle name="Énfasis5 24" xfId="2850"/>
    <cellStyle name="Énfasis5 25" xfId="2851"/>
    <cellStyle name="Énfasis5 26" xfId="2852"/>
    <cellStyle name="Énfasis5 27" xfId="2853"/>
    <cellStyle name="Énfasis5 28" xfId="2854"/>
    <cellStyle name="Énfasis5 29" xfId="2855"/>
    <cellStyle name="Énfasis5 3" xfId="2856"/>
    <cellStyle name="Énfasis5 30" xfId="2857"/>
    <cellStyle name="Énfasis5 31" xfId="2858"/>
    <cellStyle name="Énfasis5 32" xfId="2859"/>
    <cellStyle name="Énfasis5 33" xfId="2860"/>
    <cellStyle name="Énfasis5 34" xfId="2861"/>
    <cellStyle name="Énfasis5 35" xfId="2862"/>
    <cellStyle name="Énfasis5 36" xfId="4584"/>
    <cellStyle name="Énfasis5 37" xfId="2829"/>
    <cellStyle name="Énfasis5 4" xfId="2863"/>
    <cellStyle name="Énfasis5 5" xfId="2864"/>
    <cellStyle name="Énfasis5 6" xfId="2865"/>
    <cellStyle name="Énfasis5 7" xfId="2866"/>
    <cellStyle name="Énfasis5 8" xfId="2867"/>
    <cellStyle name="Énfasis5 9" xfId="2868"/>
    <cellStyle name="Énfasis6 10" xfId="2870"/>
    <cellStyle name="Énfasis6 11" xfId="2871"/>
    <cellStyle name="Énfasis6 12" xfId="2872"/>
    <cellStyle name="Énfasis6 13" xfId="2873"/>
    <cellStyle name="Énfasis6 14" xfId="2874"/>
    <cellStyle name="Énfasis6 15" xfId="2875"/>
    <cellStyle name="Énfasis6 16" xfId="2876"/>
    <cellStyle name="Énfasis6 17" xfId="2877"/>
    <cellStyle name="Énfasis6 18" xfId="2878"/>
    <cellStyle name="Énfasis6 19" xfId="2879"/>
    <cellStyle name="Énfasis6 2" xfId="2880"/>
    <cellStyle name="Énfasis6 2 2" xfId="2881"/>
    <cellStyle name="Énfasis6 2 3" xfId="2882"/>
    <cellStyle name="Énfasis6 2 4" xfId="2883"/>
    <cellStyle name="Énfasis6 2 5" xfId="2884"/>
    <cellStyle name="Énfasis6 2 6" xfId="2885"/>
    <cellStyle name="Énfasis6 20" xfId="2886"/>
    <cellStyle name="Énfasis6 21" xfId="2887"/>
    <cellStyle name="Énfasis6 22" xfId="2888"/>
    <cellStyle name="Énfasis6 23" xfId="2889"/>
    <cellStyle name="Énfasis6 24" xfId="2890"/>
    <cellStyle name="Énfasis6 25" xfId="2891"/>
    <cellStyle name="Énfasis6 26" xfId="2892"/>
    <cellStyle name="Énfasis6 27" xfId="2893"/>
    <cellStyle name="Énfasis6 28" xfId="2894"/>
    <cellStyle name="Énfasis6 29" xfId="2895"/>
    <cellStyle name="Énfasis6 3" xfId="2896"/>
    <cellStyle name="Énfasis6 30" xfId="2897"/>
    <cellStyle name="Énfasis6 31" xfId="2898"/>
    <cellStyle name="Énfasis6 32" xfId="2899"/>
    <cellStyle name="Énfasis6 33" xfId="2900"/>
    <cellStyle name="Énfasis6 34" xfId="2901"/>
    <cellStyle name="Énfasis6 35" xfId="2902"/>
    <cellStyle name="Énfasis6 36" xfId="4588"/>
    <cellStyle name="Énfasis6 37" xfId="2869"/>
    <cellStyle name="Énfasis6 4" xfId="2903"/>
    <cellStyle name="Énfasis6 5" xfId="2904"/>
    <cellStyle name="Énfasis6 6" xfId="2905"/>
    <cellStyle name="Énfasis6 7" xfId="2906"/>
    <cellStyle name="Énfasis6 8" xfId="2907"/>
    <cellStyle name="Énfasis6 9" xfId="2908"/>
    <cellStyle name="Entrada 10" xfId="2910"/>
    <cellStyle name="Entrada 11" xfId="2911"/>
    <cellStyle name="Entrada 12" xfId="2912"/>
    <cellStyle name="Entrada 13" xfId="2913"/>
    <cellStyle name="Entrada 14" xfId="2914"/>
    <cellStyle name="Entrada 15" xfId="2915"/>
    <cellStyle name="Entrada 16" xfId="2916"/>
    <cellStyle name="Entrada 17" xfId="2917"/>
    <cellStyle name="Entrada 18" xfId="2918"/>
    <cellStyle name="Entrada 19" xfId="2919"/>
    <cellStyle name="Entrada 2" xfId="2920"/>
    <cellStyle name="Entrada 2 2" xfId="2921"/>
    <cellStyle name="Entrada 2 3" xfId="2922"/>
    <cellStyle name="Entrada 2 4" xfId="2923"/>
    <cellStyle name="Entrada 2 5" xfId="2924"/>
    <cellStyle name="Entrada 2 6" xfId="2925"/>
    <cellStyle name="Entrada 20" xfId="2926"/>
    <cellStyle name="Entrada 21" xfId="2927"/>
    <cellStyle name="Entrada 22" xfId="2928"/>
    <cellStyle name="Entrada 23" xfId="2929"/>
    <cellStyle name="Entrada 24" xfId="2930"/>
    <cellStyle name="Entrada 25" xfId="2931"/>
    <cellStyle name="Entrada 26" xfId="2932"/>
    <cellStyle name="Entrada 27" xfId="2933"/>
    <cellStyle name="Entrada 28" xfId="2934"/>
    <cellStyle name="Entrada 29" xfId="2935"/>
    <cellStyle name="Entrada 3" xfId="2936"/>
    <cellStyle name="Entrada 30" xfId="2937"/>
    <cellStyle name="Entrada 31" xfId="2938"/>
    <cellStyle name="Entrada 32" xfId="2939"/>
    <cellStyle name="Entrada 33" xfId="2940"/>
    <cellStyle name="Entrada 34" xfId="2941"/>
    <cellStyle name="Entrada 35" xfId="2942"/>
    <cellStyle name="Entrada 36" xfId="4559"/>
    <cellStyle name="Entrada 37" xfId="2909"/>
    <cellStyle name="Entrada 4" xfId="2943"/>
    <cellStyle name="Entrada 5" xfId="2944"/>
    <cellStyle name="Entrada 6" xfId="2945"/>
    <cellStyle name="Entrada 7" xfId="2946"/>
    <cellStyle name="Entrada 8" xfId="2947"/>
    <cellStyle name="Entrada 9" xfId="2948"/>
    <cellStyle name="Explanatory Text" xfId="2949"/>
    <cellStyle name="Good" xfId="2950"/>
    <cellStyle name="Heading 1" xfId="2951"/>
    <cellStyle name="Heading 2" xfId="2952"/>
    <cellStyle name="Heading 3" xfId="2953"/>
    <cellStyle name="Heading 4" xfId="2954"/>
    <cellStyle name="Hipervínculo" xfId="4592" builtinId="8" customBuiltin="1"/>
    <cellStyle name="Hipervínculo 2" xfId="2955"/>
    <cellStyle name="Hipervínculo visitado" xfId="4593" builtinId="9" customBuiltin="1"/>
    <cellStyle name="Incorrecto 10" xfId="2957"/>
    <cellStyle name="Incorrecto 11" xfId="2958"/>
    <cellStyle name="Incorrecto 12" xfId="2959"/>
    <cellStyle name="Incorrecto 13" xfId="2960"/>
    <cellStyle name="Incorrecto 14" xfId="2961"/>
    <cellStyle name="Incorrecto 15" xfId="2962"/>
    <cellStyle name="Incorrecto 16" xfId="2963"/>
    <cellStyle name="Incorrecto 17" xfId="2964"/>
    <cellStyle name="Incorrecto 18" xfId="2965"/>
    <cellStyle name="Incorrecto 19" xfId="2966"/>
    <cellStyle name="Incorrecto 2" xfId="2967"/>
    <cellStyle name="Incorrecto 2 2" xfId="2968"/>
    <cellStyle name="Incorrecto 2 3" xfId="2969"/>
    <cellStyle name="Incorrecto 2 4" xfId="2970"/>
    <cellStyle name="Incorrecto 2 5" xfId="2971"/>
    <cellStyle name="Incorrecto 2 6" xfId="2972"/>
    <cellStyle name="Incorrecto 20" xfId="2973"/>
    <cellStyle name="Incorrecto 21" xfId="2974"/>
    <cellStyle name="Incorrecto 22" xfId="2975"/>
    <cellStyle name="Incorrecto 23" xfId="2976"/>
    <cellStyle name="Incorrecto 24" xfId="2977"/>
    <cellStyle name="Incorrecto 25" xfId="2978"/>
    <cellStyle name="Incorrecto 26" xfId="2979"/>
    <cellStyle name="Incorrecto 27" xfId="2980"/>
    <cellStyle name="Incorrecto 28" xfId="2981"/>
    <cellStyle name="Incorrecto 29" xfId="2982"/>
    <cellStyle name="Incorrecto 3" xfId="2983"/>
    <cellStyle name="Incorrecto 30" xfId="2984"/>
    <cellStyle name="Incorrecto 31" xfId="2985"/>
    <cellStyle name="Incorrecto 32" xfId="2986"/>
    <cellStyle name="Incorrecto 33" xfId="2987"/>
    <cellStyle name="Incorrecto 34" xfId="2988"/>
    <cellStyle name="Incorrecto 35" xfId="2989"/>
    <cellStyle name="Incorrecto 36" xfId="4557"/>
    <cellStyle name="Incorrecto 37" xfId="2956"/>
    <cellStyle name="Incorrecto 4" xfId="2990"/>
    <cellStyle name="Incorrecto 5" xfId="2991"/>
    <cellStyle name="Incorrecto 6" xfId="2992"/>
    <cellStyle name="Incorrecto 7" xfId="2993"/>
    <cellStyle name="Incorrecto 8" xfId="2994"/>
    <cellStyle name="Incorrecto 9" xfId="2995"/>
    <cellStyle name="Input" xfId="2996"/>
    <cellStyle name="Linked Cell" xfId="2997"/>
    <cellStyle name="Millares" xfId="24" builtinId="3"/>
    <cellStyle name="Millares 2" xfId="4144"/>
    <cellStyle name="Millares 2 2" xfId="4541"/>
    <cellStyle name="Millares 2 2 2" xfId="4629"/>
    <cellStyle name="Millares 2 2 2 2" xfId="4749"/>
    <cellStyle name="Millares 2 2 2 2 2" xfId="4980"/>
    <cellStyle name="Millares 2 2 2 2 3" xfId="5212"/>
    <cellStyle name="Millares 2 2 2 3" xfId="4865"/>
    <cellStyle name="Millares 2 2 2 4" xfId="5097"/>
    <cellStyle name="Millares 2 2 3" xfId="4671"/>
    <cellStyle name="Millares 2 2 3 2" xfId="6033"/>
    <cellStyle name="Millares 2 2 4" xfId="4694"/>
    <cellStyle name="Millares 2 2 4 2" xfId="4925"/>
    <cellStyle name="Millares 2 2 4 3" xfId="5157"/>
    <cellStyle name="Millares 2 2 5" xfId="4810"/>
    <cellStyle name="Millares 2 2 6" xfId="5042"/>
    <cellStyle name="Millares 2 3" xfId="4615"/>
    <cellStyle name="Millares 2 3 2" xfId="4610"/>
    <cellStyle name="Millares 2 3 2 2" xfId="6031"/>
    <cellStyle name="Millares 2 3 3" xfId="4735"/>
    <cellStyle name="Millares 2 3 3 2" xfId="4966"/>
    <cellStyle name="Millares 2 3 3 3" xfId="5198"/>
    <cellStyle name="Millares 2 3 4" xfId="4851"/>
    <cellStyle name="Millares 2 3 5" xfId="5083"/>
    <cellStyle name="Millares 2 4" xfId="4680"/>
    <cellStyle name="Millares 2 4 2" xfId="4911"/>
    <cellStyle name="Millares 2 4 3" xfId="5143"/>
    <cellStyle name="Millares 2 5" xfId="4796"/>
    <cellStyle name="Millares 2 6" xfId="5028"/>
    <cellStyle name="Millares 3" xfId="4148"/>
    <cellStyle name="Millares 3 2" xfId="4619"/>
    <cellStyle name="Millares 3 2 2" xfId="4739"/>
    <cellStyle name="Millares 3 2 2 2" xfId="4970"/>
    <cellStyle name="Millares 3 2 2 3" xfId="5202"/>
    <cellStyle name="Millares 3 2 3" xfId="4855"/>
    <cellStyle name="Millares 3 2 4" xfId="5087"/>
    <cellStyle name="Millares 3 3" xfId="4684"/>
    <cellStyle name="Millares 3 3 2" xfId="4915"/>
    <cellStyle name="Millares 3 3 3" xfId="5147"/>
    <cellStyle name="Millares 3 4" xfId="4800"/>
    <cellStyle name="Millares 3 5" xfId="5032"/>
    <cellStyle name="Millares 4" xfId="4151"/>
    <cellStyle name="Millares 4 2" xfId="4622"/>
    <cellStyle name="Millares 4 2 2" xfId="4742"/>
    <cellStyle name="Millares 4 2 2 2" xfId="4973"/>
    <cellStyle name="Millares 4 2 2 3" xfId="5205"/>
    <cellStyle name="Millares 4 2 3" xfId="4858"/>
    <cellStyle name="Millares 4 2 4" xfId="5090"/>
    <cellStyle name="Millares 4 3" xfId="4687"/>
    <cellStyle name="Millares 4 3 2" xfId="4918"/>
    <cellStyle name="Millares 4 3 3" xfId="5150"/>
    <cellStyle name="Millares 4 4" xfId="4803"/>
    <cellStyle name="Millares 4 5" xfId="5035"/>
    <cellStyle name="Millares 5" xfId="4547"/>
    <cellStyle name="Millares 5 2" xfId="4635"/>
    <cellStyle name="Millares 5 2 2" xfId="4755"/>
    <cellStyle name="Millares 5 2 2 2" xfId="4986"/>
    <cellStyle name="Millares 5 2 2 3" xfId="5218"/>
    <cellStyle name="Millares 5 2 3" xfId="4871"/>
    <cellStyle name="Millares 5 2 4" xfId="5103"/>
    <cellStyle name="Millares 5 3" xfId="4700"/>
    <cellStyle name="Millares 5 3 2" xfId="4931"/>
    <cellStyle name="Millares 5 3 3" xfId="5163"/>
    <cellStyle name="Millares 5 4" xfId="4816"/>
    <cellStyle name="Millares 5 5" xfId="5048"/>
    <cellStyle name="Millares 6" xfId="6039"/>
    <cellStyle name="Neutral 10" xfId="2999"/>
    <cellStyle name="Neutral 11" xfId="3000"/>
    <cellStyle name="Neutral 12" xfId="3001"/>
    <cellStyle name="Neutral 13" xfId="3002"/>
    <cellStyle name="Neutral 14" xfId="3003"/>
    <cellStyle name="Neutral 15" xfId="3004"/>
    <cellStyle name="Neutral 16" xfId="3005"/>
    <cellStyle name="Neutral 17" xfId="3006"/>
    <cellStyle name="Neutral 18" xfId="3007"/>
    <cellStyle name="Neutral 19" xfId="3008"/>
    <cellStyle name="Neutral 2" xfId="3009"/>
    <cellStyle name="Neutral 2 2" xfId="3010"/>
    <cellStyle name="Neutral 2 3" xfId="3011"/>
    <cellStyle name="Neutral 2 4" xfId="3012"/>
    <cellStyle name="Neutral 2 5" xfId="3013"/>
    <cellStyle name="Neutral 2 6" xfId="3014"/>
    <cellStyle name="Neutral 20" xfId="3015"/>
    <cellStyle name="Neutral 21" xfId="3016"/>
    <cellStyle name="Neutral 22" xfId="3017"/>
    <cellStyle name="Neutral 23" xfId="3018"/>
    <cellStyle name="Neutral 24" xfId="3019"/>
    <cellStyle name="Neutral 25" xfId="3020"/>
    <cellStyle name="Neutral 26" xfId="3021"/>
    <cellStyle name="Neutral 27" xfId="3022"/>
    <cellStyle name="Neutral 28" xfId="3023"/>
    <cellStyle name="Neutral 29" xfId="3024"/>
    <cellStyle name="Neutral 3" xfId="3025"/>
    <cellStyle name="Neutral 30" xfId="3026"/>
    <cellStyle name="Neutral 31" xfId="3027"/>
    <cellStyle name="Neutral 32" xfId="3028"/>
    <cellStyle name="Neutral 33" xfId="3029"/>
    <cellStyle name="Neutral 34" xfId="3030"/>
    <cellStyle name="Neutral 35" xfId="3031"/>
    <cellStyle name="Neutral 36" xfId="4558"/>
    <cellStyle name="Neutral 37" xfId="2998"/>
    <cellStyle name="Neutral 4" xfId="3032"/>
    <cellStyle name="Neutral 5" xfId="3033"/>
    <cellStyle name="Neutral 6" xfId="3034"/>
    <cellStyle name="Neutral 7" xfId="3035"/>
    <cellStyle name="Neutral 8" xfId="3036"/>
    <cellStyle name="Neutral 9" xfId="3037"/>
    <cellStyle name="Normal" xfId="0" builtinId="0"/>
    <cellStyle name="Normal 10" xfId="1"/>
    <cellStyle name="Normal 10 2" xfId="4044"/>
    <cellStyle name="Normal 10 3" xfId="3944"/>
    <cellStyle name="Normal 10 4" xfId="3038"/>
    <cellStyle name="Normal 100" xfId="3039"/>
    <cellStyle name="Normal 100 2" xfId="4045"/>
    <cellStyle name="Normal 100 3" xfId="3945"/>
    <cellStyle name="Normal 101" xfId="3040"/>
    <cellStyle name="Normal 101 2" xfId="4046"/>
    <cellStyle name="Normal 101 3" xfId="3946"/>
    <cellStyle name="Normal 102" xfId="4141"/>
    <cellStyle name="Normal 102 2" xfId="4147"/>
    <cellStyle name="Normal 102 2 2" xfId="4154"/>
    <cellStyle name="Normal 102 2 2 2" xfId="4625"/>
    <cellStyle name="Normal 102 2 2 2 2" xfId="4745"/>
    <cellStyle name="Normal 102 2 2 2 2 2" xfId="4976"/>
    <cellStyle name="Normal 102 2 2 2 2 3" xfId="5208"/>
    <cellStyle name="Normal 102 2 2 2 3" xfId="4861"/>
    <cellStyle name="Normal 102 2 2 2 4" xfId="5093"/>
    <cellStyle name="Normal 102 2 2 3" xfId="4690"/>
    <cellStyle name="Normal 102 2 2 3 2" xfId="4921"/>
    <cellStyle name="Normal 102 2 2 3 3" xfId="5153"/>
    <cellStyle name="Normal 102 2 2 4" xfId="4806"/>
    <cellStyle name="Normal 102 2 2 5" xfId="5038"/>
    <cellStyle name="Normal 102 2 3" xfId="4545"/>
    <cellStyle name="Normal 102 2 3 2" xfId="4633"/>
    <cellStyle name="Normal 102 2 3 2 2" xfId="4753"/>
    <cellStyle name="Normal 102 2 3 2 2 2" xfId="4984"/>
    <cellStyle name="Normal 102 2 3 2 2 3" xfId="5216"/>
    <cellStyle name="Normal 102 2 3 2 3" xfId="4869"/>
    <cellStyle name="Normal 102 2 3 2 4" xfId="5101"/>
    <cellStyle name="Normal 102 2 3 3" xfId="4698"/>
    <cellStyle name="Normal 102 2 3 3 2" xfId="4929"/>
    <cellStyle name="Normal 102 2 3 3 3" xfId="5161"/>
    <cellStyle name="Normal 102 2 3 4" xfId="4814"/>
    <cellStyle name="Normal 102 2 3 5" xfId="5046"/>
    <cellStyle name="Normal 102 2 4" xfId="4618"/>
    <cellStyle name="Normal 102 2 4 2" xfId="4738"/>
    <cellStyle name="Normal 102 2 4 2 2" xfId="4969"/>
    <cellStyle name="Normal 102 2 4 2 3" xfId="5201"/>
    <cellStyle name="Normal 102 2 4 3" xfId="4854"/>
    <cellStyle name="Normal 102 2 4 4" xfId="5086"/>
    <cellStyle name="Normal 102 2 5" xfId="4683"/>
    <cellStyle name="Normal 102 2 5 2" xfId="4914"/>
    <cellStyle name="Normal 102 2 5 3" xfId="5146"/>
    <cellStyle name="Normal 102 2 6" xfId="4799"/>
    <cellStyle name="Normal 102 2 7" xfId="5031"/>
    <cellStyle name="Normal 102 3" xfId="4153"/>
    <cellStyle name="Normal 102 3 2" xfId="4544"/>
    <cellStyle name="Normal 102 3 2 2" xfId="4632"/>
    <cellStyle name="Normal 102 3 2 2 2" xfId="4752"/>
    <cellStyle name="Normal 102 3 2 2 2 2" xfId="4983"/>
    <cellStyle name="Normal 102 3 2 2 2 3" xfId="5215"/>
    <cellStyle name="Normal 102 3 2 2 3" xfId="4868"/>
    <cellStyle name="Normal 102 3 2 2 4" xfId="5100"/>
    <cellStyle name="Normal 102 3 2 3" xfId="4697"/>
    <cellStyle name="Normal 102 3 2 3 2" xfId="4928"/>
    <cellStyle name="Normal 102 3 2 3 3" xfId="5160"/>
    <cellStyle name="Normal 102 3 2 4" xfId="4813"/>
    <cellStyle name="Normal 102 3 2 5" xfId="5045"/>
    <cellStyle name="Normal 102 3 3" xfId="4624"/>
    <cellStyle name="Normal 102 3 3 2" xfId="4744"/>
    <cellStyle name="Normal 102 3 3 2 2" xfId="4975"/>
    <cellStyle name="Normal 102 3 3 2 3" xfId="5207"/>
    <cellStyle name="Normal 102 3 3 3" xfId="4860"/>
    <cellStyle name="Normal 102 3 3 4" xfId="5092"/>
    <cellStyle name="Normal 102 3 4" xfId="4689"/>
    <cellStyle name="Normal 102 3 4 2" xfId="4920"/>
    <cellStyle name="Normal 102 3 4 3" xfId="5152"/>
    <cellStyle name="Normal 102 3 5" xfId="4805"/>
    <cellStyle name="Normal 102 3 6" xfId="5037"/>
    <cellStyle name="Normal 102 4" xfId="4539"/>
    <cellStyle name="Normal 102 4 2" xfId="4627"/>
    <cellStyle name="Normal 102 4 2 2" xfId="4747"/>
    <cellStyle name="Normal 102 4 2 2 2" xfId="4978"/>
    <cellStyle name="Normal 102 4 2 2 3" xfId="5210"/>
    <cellStyle name="Normal 102 4 2 3" xfId="4863"/>
    <cellStyle name="Normal 102 4 2 4" xfId="5095"/>
    <cellStyle name="Normal 102 4 3" xfId="4692"/>
    <cellStyle name="Normal 102 4 3 2" xfId="4923"/>
    <cellStyle name="Normal 102 4 3 3" xfId="5155"/>
    <cellStyle name="Normal 102 4 4" xfId="4808"/>
    <cellStyle name="Normal 102 4 5" xfId="5040"/>
    <cellStyle name="Normal 102 5" xfId="4613"/>
    <cellStyle name="Normal 102 5 2" xfId="4733"/>
    <cellStyle name="Normal 102 5 2 2" xfId="4964"/>
    <cellStyle name="Normal 102 5 2 3" xfId="5196"/>
    <cellStyle name="Normal 102 5 3" xfId="4849"/>
    <cellStyle name="Normal 102 5 4" xfId="5081"/>
    <cellStyle name="Normal 102 6" xfId="4678"/>
    <cellStyle name="Normal 102 6 2" xfId="4909"/>
    <cellStyle name="Normal 102 6 3" xfId="5141"/>
    <cellStyle name="Normal 102 7" xfId="4794"/>
    <cellStyle name="Normal 102 8" xfId="5026"/>
    <cellStyle name="Normal 103" xfId="4042"/>
    <cellStyle name="Normal 103 2" xfId="4538"/>
    <cellStyle name="Normal 103 2 2" xfId="6030"/>
    <cellStyle name="Normal 103 3" xfId="5644"/>
    <cellStyle name="Normal 104" xfId="3911"/>
    <cellStyle name="Normal 104 2" xfId="4537"/>
    <cellStyle name="Normal 104 2 2" xfId="4626"/>
    <cellStyle name="Normal 104 2 2 2" xfId="4746"/>
    <cellStyle name="Normal 104 2 2 2 2" xfId="4977"/>
    <cellStyle name="Normal 104 2 2 2 3" xfId="5209"/>
    <cellStyle name="Normal 104 2 2 3" xfId="4862"/>
    <cellStyle name="Normal 104 2 2 4" xfId="5094"/>
    <cellStyle name="Normal 104 2 3" xfId="4691"/>
    <cellStyle name="Normal 104 2 3 2" xfId="4922"/>
    <cellStyle name="Normal 104 2 3 3" xfId="5154"/>
    <cellStyle name="Normal 104 2 4" xfId="4807"/>
    <cellStyle name="Normal 104 2 5" xfId="5039"/>
    <cellStyle name="Normal 104 3" xfId="4612"/>
    <cellStyle name="Normal 104 3 2" xfId="4732"/>
    <cellStyle name="Normal 104 3 2 2" xfId="4963"/>
    <cellStyle name="Normal 104 3 2 3" xfId="5195"/>
    <cellStyle name="Normal 104 3 3" xfId="4848"/>
    <cellStyle name="Normal 104 3 4" xfId="5080"/>
    <cellStyle name="Normal 104 4" xfId="4677"/>
    <cellStyle name="Normal 104 4 2" xfId="4908"/>
    <cellStyle name="Normal 104 4 3" xfId="5140"/>
    <cellStyle name="Normal 104 5" xfId="4793"/>
    <cellStyle name="Normal 104 6" xfId="5025"/>
    <cellStyle name="Normal 105" xfId="4143"/>
    <cellStyle name="Normal 105 2" xfId="4540"/>
    <cellStyle name="Normal 105 2 2" xfId="4628"/>
    <cellStyle name="Normal 105 2 2 2" xfId="4748"/>
    <cellStyle name="Normal 105 2 2 2 2" xfId="4979"/>
    <cellStyle name="Normal 105 2 2 2 3" xfId="5211"/>
    <cellStyle name="Normal 105 2 2 3" xfId="4864"/>
    <cellStyle name="Normal 105 2 2 4" xfId="5096"/>
    <cellStyle name="Normal 105 2 3" xfId="4693"/>
    <cellStyle name="Normal 105 2 3 2" xfId="4924"/>
    <cellStyle name="Normal 105 2 3 3" xfId="5156"/>
    <cellStyle name="Normal 105 2 4" xfId="4809"/>
    <cellStyle name="Normal 105 2 5" xfId="5041"/>
    <cellStyle name="Normal 105 3" xfId="4614"/>
    <cellStyle name="Normal 105 3 2" xfId="4734"/>
    <cellStyle name="Normal 105 3 2 2" xfId="4965"/>
    <cellStyle name="Normal 105 3 2 3" xfId="5197"/>
    <cellStyle name="Normal 105 3 3" xfId="4850"/>
    <cellStyle name="Normal 105 3 4" xfId="5082"/>
    <cellStyle name="Normal 105 4" xfId="4679"/>
    <cellStyle name="Normal 105 4 2" xfId="4910"/>
    <cellStyle name="Normal 105 4 3" xfId="5142"/>
    <cellStyle name="Normal 105 5" xfId="4795"/>
    <cellStyle name="Normal 105 6" xfId="5027"/>
    <cellStyle name="Normal 106" xfId="4146"/>
    <cellStyle name="Normal 106 2" xfId="4543"/>
    <cellStyle name="Normal 106 2 2" xfId="4631"/>
    <cellStyle name="Normal 106 2 2 2" xfId="4751"/>
    <cellStyle name="Normal 106 2 2 2 2" xfId="4982"/>
    <cellStyle name="Normal 106 2 2 2 3" xfId="5214"/>
    <cellStyle name="Normal 106 2 2 3" xfId="4867"/>
    <cellStyle name="Normal 106 2 2 4" xfId="5099"/>
    <cellStyle name="Normal 106 2 3" xfId="4696"/>
    <cellStyle name="Normal 106 2 3 2" xfId="4927"/>
    <cellStyle name="Normal 106 2 3 3" xfId="5159"/>
    <cellStyle name="Normal 106 2 4" xfId="4812"/>
    <cellStyle name="Normal 106 2 5" xfId="5044"/>
    <cellStyle name="Normal 106 3" xfId="4617"/>
    <cellStyle name="Normal 106 3 2" xfId="4737"/>
    <cellStyle name="Normal 106 3 2 2" xfId="4968"/>
    <cellStyle name="Normal 106 3 2 3" xfId="5200"/>
    <cellStyle name="Normal 106 3 3" xfId="4853"/>
    <cellStyle name="Normal 106 3 4" xfId="5085"/>
    <cellStyle name="Normal 106 4" xfId="4682"/>
    <cellStyle name="Normal 106 4 2" xfId="4913"/>
    <cellStyle name="Normal 106 4 3" xfId="5145"/>
    <cellStyle name="Normal 106 5" xfId="4798"/>
    <cellStyle name="Normal 106 6" xfId="5030"/>
    <cellStyle name="Normal 107" xfId="4150"/>
    <cellStyle name="Normal 107 2" xfId="4621"/>
    <cellStyle name="Normal 107 2 2" xfId="4741"/>
    <cellStyle name="Normal 107 2 2 2" xfId="4972"/>
    <cellStyle name="Normal 107 2 2 3" xfId="5204"/>
    <cellStyle name="Normal 107 2 3" xfId="4857"/>
    <cellStyle name="Normal 107 2 4" xfId="5089"/>
    <cellStyle name="Normal 107 3" xfId="4686"/>
    <cellStyle name="Normal 107 3 2" xfId="4917"/>
    <cellStyle name="Normal 107 3 3" xfId="5149"/>
    <cellStyle name="Normal 107 4" xfId="4802"/>
    <cellStyle name="Normal 107 5" xfId="5034"/>
    <cellStyle name="Normal 108" xfId="4546"/>
    <cellStyle name="Normal 108 2" xfId="4634"/>
    <cellStyle name="Normal 108 2 2" xfId="4754"/>
    <cellStyle name="Normal 108 2 2 2" xfId="4985"/>
    <cellStyle name="Normal 108 2 2 3" xfId="5217"/>
    <cellStyle name="Normal 108 2 3" xfId="4870"/>
    <cellStyle name="Normal 108 2 4" xfId="5102"/>
    <cellStyle name="Normal 108 3" xfId="4699"/>
    <cellStyle name="Normal 108 3 2" xfId="4930"/>
    <cellStyle name="Normal 108 3 3" xfId="5162"/>
    <cellStyle name="Normal 108 4" xfId="4815"/>
    <cellStyle name="Normal 108 5" xfId="5047"/>
    <cellStyle name="Normal 109" xfId="4549"/>
    <cellStyle name="Normal 109 2" xfId="4637"/>
    <cellStyle name="Normal 109 2 2" xfId="4757"/>
    <cellStyle name="Normal 109 2 2 2" xfId="4988"/>
    <cellStyle name="Normal 109 2 2 3" xfId="5220"/>
    <cellStyle name="Normal 109 2 3" xfId="4873"/>
    <cellStyle name="Normal 109 2 4" xfId="5105"/>
    <cellStyle name="Normal 109 3" xfId="4702"/>
    <cellStyle name="Normal 109 3 2" xfId="4933"/>
    <cellStyle name="Normal 109 3 3" xfId="5165"/>
    <cellStyle name="Normal 109 4" xfId="4818"/>
    <cellStyle name="Normal 109 5" xfId="5050"/>
    <cellStyle name="Normal 11" xfId="2"/>
    <cellStyle name="Normal 11 2" xfId="4047"/>
    <cellStyle name="Normal 11 3" xfId="3947"/>
    <cellStyle name="Normal 11 4" xfId="3041"/>
    <cellStyle name="Normal 110" xfId="4550"/>
    <cellStyle name="Normal 110 2" xfId="4638"/>
    <cellStyle name="Normal 110 2 2" xfId="4758"/>
    <cellStyle name="Normal 110 2 2 2" xfId="4989"/>
    <cellStyle name="Normal 110 2 2 3" xfId="5221"/>
    <cellStyle name="Normal 110 2 3" xfId="4874"/>
    <cellStyle name="Normal 110 2 4" xfId="5106"/>
    <cellStyle name="Normal 110 3" xfId="4703"/>
    <cellStyle name="Normal 110 3 2" xfId="4934"/>
    <cellStyle name="Normal 110 3 3" xfId="5166"/>
    <cellStyle name="Normal 110 4" xfId="4819"/>
    <cellStyle name="Normal 110 5" xfId="5051"/>
    <cellStyle name="Normal 111" xfId="4605"/>
    <cellStyle name="Normal 111 2" xfId="4663"/>
    <cellStyle name="Normal 111 2 2" xfId="4783"/>
    <cellStyle name="Normal 111 2 2 2" xfId="5014"/>
    <cellStyle name="Normal 111 2 2 3" xfId="5246"/>
    <cellStyle name="Normal 111 2 3" xfId="4899"/>
    <cellStyle name="Normal 111 2 4" xfId="5131"/>
    <cellStyle name="Normal 111 3" xfId="4728"/>
    <cellStyle name="Normal 111 3 2" xfId="4959"/>
    <cellStyle name="Normal 111 3 3" xfId="5191"/>
    <cellStyle name="Normal 111 4" xfId="4844"/>
    <cellStyle name="Normal 111 5" xfId="5076"/>
    <cellStyle name="Normal 112" xfId="4607"/>
    <cellStyle name="Normal 112 2" xfId="4665"/>
    <cellStyle name="Normal 112 2 2" xfId="4785"/>
    <cellStyle name="Normal 112 2 2 2" xfId="5016"/>
    <cellStyle name="Normal 112 2 2 3" xfId="5248"/>
    <cellStyle name="Normal 112 2 3" xfId="4901"/>
    <cellStyle name="Normal 112 2 4" xfId="5133"/>
    <cellStyle name="Normal 112 3" xfId="4673"/>
    <cellStyle name="Normal 112 3 2" xfId="4789"/>
    <cellStyle name="Normal 112 3 2 2" xfId="5020"/>
    <cellStyle name="Normal 112 3 2 3" xfId="5252"/>
    <cellStyle name="Normal 112 3 3" xfId="4905"/>
    <cellStyle name="Normal 112 3 4" xfId="5137"/>
    <cellStyle name="Normal 112 4" xfId="4730"/>
    <cellStyle name="Normal 112 4 2" xfId="4961"/>
    <cellStyle name="Normal 112 4 3" xfId="5193"/>
    <cellStyle name="Normal 112 5" xfId="4846"/>
    <cellStyle name="Normal 112 6" xfId="5078"/>
    <cellStyle name="Normal 113" xfId="4675"/>
    <cellStyle name="Normal 113 2" xfId="4791"/>
    <cellStyle name="Normal 113 2 2" xfId="5021"/>
    <cellStyle name="Normal 113 2 3" xfId="5253"/>
    <cellStyle name="Normal 113 3" xfId="4906"/>
    <cellStyle name="Normal 113 4" xfId="5138"/>
    <cellStyle name="Normal 114" xfId="5023"/>
    <cellStyle name="Normal 114 2" xfId="5255"/>
    <cellStyle name="Normal 115" xfId="5257"/>
    <cellStyle name="Normal 116" xfId="28"/>
    <cellStyle name="Normal 12" xfId="3"/>
    <cellStyle name="Normal 12 2" xfId="4048"/>
    <cellStyle name="Normal 12 3" xfId="3948"/>
    <cellStyle name="Normal 12 4" xfId="3042"/>
    <cellStyle name="Normal 122" xfId="4611"/>
    <cellStyle name="Normal 13" xfId="16"/>
    <cellStyle name="Normal 13 2" xfId="4049"/>
    <cellStyle name="Normal 13 3" xfId="3949"/>
    <cellStyle name="Normal 13 4" xfId="3043"/>
    <cellStyle name="Normal 14" xfId="26"/>
    <cellStyle name="Normal 14 2" xfId="4050"/>
    <cellStyle name="Normal 14 3" xfId="3950"/>
    <cellStyle name="Normal 14 4" xfId="3044"/>
    <cellStyle name="Normal 15" xfId="3045"/>
    <cellStyle name="Normal 15 2" xfId="4051"/>
    <cellStyle name="Normal 15 3" xfId="3951"/>
    <cellStyle name="Normal 16" xfId="3046"/>
    <cellStyle name="Normal 16 2" xfId="4052"/>
    <cellStyle name="Normal 16 3" xfId="3952"/>
    <cellStyle name="Normal 17" xfId="3047"/>
    <cellStyle name="Normal 17 2" xfId="4053"/>
    <cellStyle name="Normal 17 3" xfId="3953"/>
    <cellStyle name="Normal 18" xfId="3048"/>
    <cellStyle name="Normal 18 2" xfId="4054"/>
    <cellStyle name="Normal 18 3" xfId="3954"/>
    <cellStyle name="Normal 19" xfId="3049"/>
    <cellStyle name="Normal 19 2" xfId="4055"/>
    <cellStyle name="Normal 19 3" xfId="3955"/>
    <cellStyle name="Normal 2" xfId="4"/>
    <cellStyle name="Normal 2 10" xfId="3051"/>
    <cellStyle name="Normal 2 10 10" xfId="3052"/>
    <cellStyle name="Normal 2 10 10 2" xfId="4157"/>
    <cellStyle name="Normal 2 10 10 2 2" xfId="5650"/>
    <cellStyle name="Normal 2 10 10 3" xfId="5261"/>
    <cellStyle name="Normal 2 10 11" xfId="3053"/>
    <cellStyle name="Normal 2 10 11 2" xfId="4158"/>
    <cellStyle name="Normal 2 10 11 2 2" xfId="5651"/>
    <cellStyle name="Normal 2 10 11 3" xfId="5262"/>
    <cellStyle name="Normal 2 10 12" xfId="3054"/>
    <cellStyle name="Normal 2 10 12 2" xfId="4159"/>
    <cellStyle name="Normal 2 10 12 2 2" xfId="5652"/>
    <cellStyle name="Normal 2 10 12 3" xfId="5263"/>
    <cellStyle name="Normal 2 10 13" xfId="3055"/>
    <cellStyle name="Normal 2 10 13 2" xfId="4160"/>
    <cellStyle name="Normal 2 10 13 2 2" xfId="5653"/>
    <cellStyle name="Normal 2 10 13 3" xfId="5264"/>
    <cellStyle name="Normal 2 10 14" xfId="3056"/>
    <cellStyle name="Normal 2 10 14 2" xfId="4161"/>
    <cellStyle name="Normal 2 10 14 2 2" xfId="5654"/>
    <cellStyle name="Normal 2 10 14 3" xfId="5265"/>
    <cellStyle name="Normal 2 10 15" xfId="3057"/>
    <cellStyle name="Normal 2 10 15 2" xfId="4162"/>
    <cellStyle name="Normal 2 10 15 2 2" xfId="5655"/>
    <cellStyle name="Normal 2 10 15 3" xfId="5266"/>
    <cellStyle name="Normal 2 10 16" xfId="3058"/>
    <cellStyle name="Normal 2 10 16 2" xfId="4163"/>
    <cellStyle name="Normal 2 10 16 2 2" xfId="5656"/>
    <cellStyle name="Normal 2 10 16 3" xfId="5267"/>
    <cellStyle name="Normal 2 10 17" xfId="3059"/>
    <cellStyle name="Normal 2 10 17 2" xfId="4164"/>
    <cellStyle name="Normal 2 10 17 2 2" xfId="5657"/>
    <cellStyle name="Normal 2 10 17 3" xfId="5268"/>
    <cellStyle name="Normal 2 10 18" xfId="3060"/>
    <cellStyle name="Normal 2 10 18 2" xfId="4165"/>
    <cellStyle name="Normal 2 10 18 2 2" xfId="5658"/>
    <cellStyle name="Normal 2 10 18 3" xfId="5269"/>
    <cellStyle name="Normal 2 10 19" xfId="3061"/>
    <cellStyle name="Normal 2 10 19 2" xfId="4166"/>
    <cellStyle name="Normal 2 10 19 2 2" xfId="5659"/>
    <cellStyle name="Normal 2 10 19 3" xfId="5270"/>
    <cellStyle name="Normal 2 10 2" xfId="3062"/>
    <cellStyle name="Normal 2 10 2 2" xfId="4167"/>
    <cellStyle name="Normal 2 10 2 2 2" xfId="5660"/>
    <cellStyle name="Normal 2 10 2 3" xfId="5271"/>
    <cellStyle name="Normal 2 10 20" xfId="3063"/>
    <cellStyle name="Normal 2 10 20 2" xfId="4168"/>
    <cellStyle name="Normal 2 10 20 2 2" xfId="5661"/>
    <cellStyle name="Normal 2 10 20 3" xfId="5272"/>
    <cellStyle name="Normal 2 10 21" xfId="3064"/>
    <cellStyle name="Normal 2 10 21 2" xfId="4169"/>
    <cellStyle name="Normal 2 10 21 2 2" xfId="5662"/>
    <cellStyle name="Normal 2 10 21 3" xfId="5273"/>
    <cellStyle name="Normal 2 10 22" xfId="3065"/>
    <cellStyle name="Normal 2 10 22 2" xfId="4170"/>
    <cellStyle name="Normal 2 10 22 2 2" xfId="5663"/>
    <cellStyle name="Normal 2 10 22 3" xfId="5274"/>
    <cellStyle name="Normal 2 10 23" xfId="3066"/>
    <cellStyle name="Normal 2 10 23 2" xfId="4171"/>
    <cellStyle name="Normal 2 10 23 2 2" xfId="5664"/>
    <cellStyle name="Normal 2 10 23 3" xfId="5275"/>
    <cellStyle name="Normal 2 10 24" xfId="3067"/>
    <cellStyle name="Normal 2 10 24 2" xfId="4172"/>
    <cellStyle name="Normal 2 10 24 2 2" xfId="5665"/>
    <cellStyle name="Normal 2 10 24 3" xfId="5276"/>
    <cellStyle name="Normal 2 10 25" xfId="3068"/>
    <cellStyle name="Normal 2 10 25 2" xfId="4173"/>
    <cellStyle name="Normal 2 10 25 2 2" xfId="5666"/>
    <cellStyle name="Normal 2 10 25 3" xfId="5277"/>
    <cellStyle name="Normal 2 10 26" xfId="3069"/>
    <cellStyle name="Normal 2 10 26 2" xfId="4174"/>
    <cellStyle name="Normal 2 10 26 2 2" xfId="5667"/>
    <cellStyle name="Normal 2 10 26 3" xfId="5278"/>
    <cellStyle name="Normal 2 10 27" xfId="4156"/>
    <cellStyle name="Normal 2 10 27 2" xfId="5649"/>
    <cellStyle name="Normal 2 10 28" xfId="5260"/>
    <cellStyle name="Normal 2 10 3" xfId="3070"/>
    <cellStyle name="Normal 2 10 3 2" xfId="4175"/>
    <cellStyle name="Normal 2 10 3 2 2" xfId="5668"/>
    <cellStyle name="Normal 2 10 3 3" xfId="5279"/>
    <cellStyle name="Normal 2 10 4" xfId="3071"/>
    <cellStyle name="Normal 2 10 4 2" xfId="4176"/>
    <cellStyle name="Normal 2 10 4 2 2" xfId="5669"/>
    <cellStyle name="Normal 2 10 4 3" xfId="5280"/>
    <cellStyle name="Normal 2 10 5" xfId="3072"/>
    <cellStyle name="Normal 2 10 5 2" xfId="4177"/>
    <cellStyle name="Normal 2 10 5 2 2" xfId="5670"/>
    <cellStyle name="Normal 2 10 5 3" xfId="5281"/>
    <cellStyle name="Normal 2 10 6" xfId="3073"/>
    <cellStyle name="Normal 2 10 6 2" xfId="4178"/>
    <cellStyle name="Normal 2 10 6 2 2" xfId="5671"/>
    <cellStyle name="Normal 2 10 6 3" xfId="5282"/>
    <cellStyle name="Normal 2 10 7" xfId="3074"/>
    <cellStyle name="Normal 2 10 7 2" xfId="4179"/>
    <cellStyle name="Normal 2 10 7 2 2" xfId="5672"/>
    <cellStyle name="Normal 2 10 7 3" xfId="5283"/>
    <cellStyle name="Normal 2 10 8" xfId="3075"/>
    <cellStyle name="Normal 2 10 8 2" xfId="4180"/>
    <cellStyle name="Normal 2 10 8 2 2" xfId="5673"/>
    <cellStyle name="Normal 2 10 8 3" xfId="5284"/>
    <cellStyle name="Normal 2 10 9" xfId="3076"/>
    <cellStyle name="Normal 2 10 9 2" xfId="4181"/>
    <cellStyle name="Normal 2 10 9 2 2" xfId="5674"/>
    <cellStyle name="Normal 2 10 9 3" xfId="5285"/>
    <cellStyle name="Normal 2 11" xfId="3077"/>
    <cellStyle name="Normal 2 11 10" xfId="3078"/>
    <cellStyle name="Normal 2 11 10 2" xfId="4183"/>
    <cellStyle name="Normal 2 11 10 2 2" xfId="5676"/>
    <cellStyle name="Normal 2 11 10 3" xfId="5287"/>
    <cellStyle name="Normal 2 11 11" xfId="3079"/>
    <cellStyle name="Normal 2 11 11 2" xfId="4184"/>
    <cellStyle name="Normal 2 11 11 2 2" xfId="5677"/>
    <cellStyle name="Normal 2 11 11 3" xfId="5288"/>
    <cellStyle name="Normal 2 11 12" xfId="3080"/>
    <cellStyle name="Normal 2 11 12 2" xfId="4185"/>
    <cellStyle name="Normal 2 11 12 2 2" xfId="5678"/>
    <cellStyle name="Normal 2 11 12 3" xfId="5289"/>
    <cellStyle name="Normal 2 11 13" xfId="3081"/>
    <cellStyle name="Normal 2 11 13 2" xfId="4186"/>
    <cellStyle name="Normal 2 11 13 2 2" xfId="5679"/>
    <cellStyle name="Normal 2 11 13 3" xfId="5290"/>
    <cellStyle name="Normal 2 11 14" xfId="3082"/>
    <cellStyle name="Normal 2 11 14 2" xfId="4187"/>
    <cellStyle name="Normal 2 11 14 2 2" xfId="5680"/>
    <cellStyle name="Normal 2 11 14 3" xfId="5291"/>
    <cellStyle name="Normal 2 11 15" xfId="3083"/>
    <cellStyle name="Normal 2 11 15 2" xfId="4188"/>
    <cellStyle name="Normal 2 11 15 2 2" xfId="5681"/>
    <cellStyle name="Normal 2 11 15 3" xfId="5292"/>
    <cellStyle name="Normal 2 11 16" xfId="3084"/>
    <cellStyle name="Normal 2 11 16 2" xfId="4189"/>
    <cellStyle name="Normal 2 11 16 2 2" xfId="5682"/>
    <cellStyle name="Normal 2 11 16 3" xfId="5293"/>
    <cellStyle name="Normal 2 11 17" xfId="3085"/>
    <cellStyle name="Normal 2 11 17 2" xfId="4190"/>
    <cellStyle name="Normal 2 11 17 2 2" xfId="5683"/>
    <cellStyle name="Normal 2 11 17 3" xfId="5294"/>
    <cellStyle name="Normal 2 11 18" xfId="3086"/>
    <cellStyle name="Normal 2 11 18 2" xfId="4191"/>
    <cellStyle name="Normal 2 11 18 2 2" xfId="5684"/>
    <cellStyle name="Normal 2 11 18 3" xfId="5295"/>
    <cellStyle name="Normal 2 11 19" xfId="3087"/>
    <cellStyle name="Normal 2 11 19 2" xfId="4192"/>
    <cellStyle name="Normal 2 11 19 2 2" xfId="5685"/>
    <cellStyle name="Normal 2 11 19 3" xfId="5296"/>
    <cellStyle name="Normal 2 11 2" xfId="3088"/>
    <cellStyle name="Normal 2 11 2 2" xfId="4193"/>
    <cellStyle name="Normal 2 11 2 2 2" xfId="5686"/>
    <cellStyle name="Normal 2 11 2 3" xfId="5297"/>
    <cellStyle name="Normal 2 11 20" xfId="3089"/>
    <cellStyle name="Normal 2 11 20 2" xfId="4194"/>
    <cellStyle name="Normal 2 11 20 2 2" xfId="5687"/>
    <cellStyle name="Normal 2 11 20 3" xfId="5298"/>
    <cellStyle name="Normal 2 11 21" xfId="3090"/>
    <cellStyle name="Normal 2 11 21 2" xfId="4195"/>
    <cellStyle name="Normal 2 11 21 2 2" xfId="5688"/>
    <cellStyle name="Normal 2 11 21 3" xfId="5299"/>
    <cellStyle name="Normal 2 11 22" xfId="3091"/>
    <cellStyle name="Normal 2 11 22 2" xfId="4196"/>
    <cellStyle name="Normal 2 11 22 2 2" xfId="5689"/>
    <cellStyle name="Normal 2 11 22 3" xfId="5300"/>
    <cellStyle name="Normal 2 11 23" xfId="3092"/>
    <cellStyle name="Normal 2 11 23 2" xfId="4197"/>
    <cellStyle name="Normal 2 11 23 2 2" xfId="5690"/>
    <cellStyle name="Normal 2 11 23 3" xfId="5301"/>
    <cellStyle name="Normal 2 11 24" xfId="3093"/>
    <cellStyle name="Normal 2 11 24 2" xfId="4198"/>
    <cellStyle name="Normal 2 11 24 2 2" xfId="5691"/>
    <cellStyle name="Normal 2 11 24 3" xfId="5302"/>
    <cellStyle name="Normal 2 11 25" xfId="3094"/>
    <cellStyle name="Normal 2 11 25 2" xfId="4199"/>
    <cellStyle name="Normal 2 11 25 2 2" xfId="5692"/>
    <cellStyle name="Normal 2 11 25 3" xfId="5303"/>
    <cellStyle name="Normal 2 11 26" xfId="3095"/>
    <cellStyle name="Normal 2 11 26 2" xfId="4200"/>
    <cellStyle name="Normal 2 11 26 2 2" xfId="5693"/>
    <cellStyle name="Normal 2 11 26 3" xfId="5304"/>
    <cellStyle name="Normal 2 11 27" xfId="4182"/>
    <cellStyle name="Normal 2 11 27 2" xfId="5675"/>
    <cellStyle name="Normal 2 11 28" xfId="5286"/>
    <cellStyle name="Normal 2 11 3" xfId="3096"/>
    <cellStyle name="Normal 2 11 3 2" xfId="4201"/>
    <cellStyle name="Normal 2 11 3 2 2" xfId="5694"/>
    <cellStyle name="Normal 2 11 3 3" xfId="5305"/>
    <cellStyle name="Normal 2 11 4" xfId="3097"/>
    <cellStyle name="Normal 2 11 4 2" xfId="4202"/>
    <cellStyle name="Normal 2 11 4 2 2" xfId="5695"/>
    <cellStyle name="Normal 2 11 4 3" xfId="5306"/>
    <cellStyle name="Normal 2 11 5" xfId="3098"/>
    <cellStyle name="Normal 2 11 5 2" xfId="4203"/>
    <cellStyle name="Normal 2 11 5 2 2" xfId="5696"/>
    <cellStyle name="Normal 2 11 5 3" xfId="5307"/>
    <cellStyle name="Normal 2 11 6" xfId="3099"/>
    <cellStyle name="Normal 2 11 6 2" xfId="4204"/>
    <cellStyle name="Normal 2 11 6 2 2" xfId="5697"/>
    <cellStyle name="Normal 2 11 6 3" xfId="5308"/>
    <cellStyle name="Normal 2 11 7" xfId="3100"/>
    <cellStyle name="Normal 2 11 7 2" xfId="4205"/>
    <cellStyle name="Normal 2 11 7 2 2" xfId="5698"/>
    <cellStyle name="Normal 2 11 7 3" xfId="5309"/>
    <cellStyle name="Normal 2 11 8" xfId="3101"/>
    <cellStyle name="Normal 2 11 8 2" xfId="4206"/>
    <cellStyle name="Normal 2 11 8 2 2" xfId="5699"/>
    <cellStyle name="Normal 2 11 8 3" xfId="5310"/>
    <cellStyle name="Normal 2 11 9" xfId="3102"/>
    <cellStyle name="Normal 2 11 9 2" xfId="4207"/>
    <cellStyle name="Normal 2 11 9 2 2" xfId="5700"/>
    <cellStyle name="Normal 2 11 9 3" xfId="5311"/>
    <cellStyle name="Normal 2 12" xfId="3103"/>
    <cellStyle name="Normal 2 12 10" xfId="3104"/>
    <cellStyle name="Normal 2 12 10 2" xfId="4209"/>
    <cellStyle name="Normal 2 12 10 2 2" xfId="5702"/>
    <cellStyle name="Normal 2 12 10 3" xfId="5313"/>
    <cellStyle name="Normal 2 12 11" xfId="3105"/>
    <cellStyle name="Normal 2 12 11 2" xfId="4210"/>
    <cellStyle name="Normal 2 12 11 2 2" xfId="5703"/>
    <cellStyle name="Normal 2 12 11 3" xfId="5314"/>
    <cellStyle name="Normal 2 12 12" xfId="3106"/>
    <cellStyle name="Normal 2 12 12 2" xfId="4211"/>
    <cellStyle name="Normal 2 12 12 2 2" xfId="5704"/>
    <cellStyle name="Normal 2 12 12 3" xfId="5315"/>
    <cellStyle name="Normal 2 12 13" xfId="3107"/>
    <cellStyle name="Normal 2 12 13 2" xfId="4212"/>
    <cellStyle name="Normal 2 12 13 2 2" xfId="5705"/>
    <cellStyle name="Normal 2 12 13 3" xfId="5316"/>
    <cellStyle name="Normal 2 12 14" xfId="3108"/>
    <cellStyle name="Normal 2 12 14 2" xfId="4213"/>
    <cellStyle name="Normal 2 12 14 2 2" xfId="5706"/>
    <cellStyle name="Normal 2 12 14 3" xfId="5317"/>
    <cellStyle name="Normal 2 12 15" xfId="3109"/>
    <cellStyle name="Normal 2 12 15 2" xfId="4214"/>
    <cellStyle name="Normal 2 12 15 2 2" xfId="5707"/>
    <cellStyle name="Normal 2 12 15 3" xfId="5318"/>
    <cellStyle name="Normal 2 12 16" xfId="3110"/>
    <cellStyle name="Normal 2 12 16 2" xfId="4215"/>
    <cellStyle name="Normal 2 12 16 2 2" xfId="5708"/>
    <cellStyle name="Normal 2 12 16 3" xfId="5319"/>
    <cellStyle name="Normal 2 12 17" xfId="3111"/>
    <cellStyle name="Normal 2 12 17 2" xfId="4216"/>
    <cellStyle name="Normal 2 12 17 2 2" xfId="5709"/>
    <cellStyle name="Normal 2 12 17 3" xfId="5320"/>
    <cellStyle name="Normal 2 12 18" xfId="3112"/>
    <cellStyle name="Normal 2 12 18 2" xfId="4217"/>
    <cellStyle name="Normal 2 12 18 2 2" xfId="5710"/>
    <cellStyle name="Normal 2 12 18 3" xfId="5321"/>
    <cellStyle name="Normal 2 12 19" xfId="3113"/>
    <cellStyle name="Normal 2 12 19 2" xfId="4218"/>
    <cellStyle name="Normal 2 12 19 2 2" xfId="5711"/>
    <cellStyle name="Normal 2 12 19 3" xfId="5322"/>
    <cellStyle name="Normal 2 12 2" xfId="3114"/>
    <cellStyle name="Normal 2 12 2 2" xfId="4219"/>
    <cellStyle name="Normal 2 12 2 2 2" xfId="5712"/>
    <cellStyle name="Normal 2 12 2 3" xfId="5323"/>
    <cellStyle name="Normal 2 12 20" xfId="3115"/>
    <cellStyle name="Normal 2 12 20 2" xfId="4220"/>
    <cellStyle name="Normal 2 12 20 2 2" xfId="5713"/>
    <cellStyle name="Normal 2 12 20 3" xfId="5324"/>
    <cellStyle name="Normal 2 12 21" xfId="3116"/>
    <cellStyle name="Normal 2 12 21 2" xfId="4221"/>
    <cellStyle name="Normal 2 12 21 2 2" xfId="5714"/>
    <cellStyle name="Normal 2 12 21 3" xfId="5325"/>
    <cellStyle name="Normal 2 12 22" xfId="3117"/>
    <cellStyle name="Normal 2 12 22 2" xfId="4222"/>
    <cellStyle name="Normal 2 12 22 2 2" xfId="5715"/>
    <cellStyle name="Normal 2 12 22 3" xfId="5326"/>
    <cellStyle name="Normal 2 12 23" xfId="3118"/>
    <cellStyle name="Normal 2 12 23 2" xfId="4223"/>
    <cellStyle name="Normal 2 12 23 2 2" xfId="5716"/>
    <cellStyle name="Normal 2 12 23 3" xfId="5327"/>
    <cellStyle name="Normal 2 12 24" xfId="3119"/>
    <cellStyle name="Normal 2 12 24 2" xfId="4224"/>
    <cellStyle name="Normal 2 12 24 2 2" xfId="5717"/>
    <cellStyle name="Normal 2 12 24 3" xfId="5328"/>
    <cellStyle name="Normal 2 12 25" xfId="3120"/>
    <cellStyle name="Normal 2 12 25 2" xfId="4225"/>
    <cellStyle name="Normal 2 12 25 2 2" xfId="5718"/>
    <cellStyle name="Normal 2 12 25 3" xfId="5329"/>
    <cellStyle name="Normal 2 12 26" xfId="3121"/>
    <cellStyle name="Normal 2 12 26 2" xfId="4226"/>
    <cellStyle name="Normal 2 12 26 2 2" xfId="5719"/>
    <cellStyle name="Normal 2 12 26 3" xfId="5330"/>
    <cellStyle name="Normal 2 12 27" xfId="4208"/>
    <cellStyle name="Normal 2 12 27 2" xfId="5701"/>
    <cellStyle name="Normal 2 12 28" xfId="5312"/>
    <cellStyle name="Normal 2 12 3" xfId="3122"/>
    <cellStyle name="Normal 2 12 3 2" xfId="4227"/>
    <cellStyle name="Normal 2 12 3 2 2" xfId="5720"/>
    <cellStyle name="Normal 2 12 3 3" xfId="5331"/>
    <cellStyle name="Normal 2 12 4" xfId="3123"/>
    <cellStyle name="Normal 2 12 4 2" xfId="4228"/>
    <cellStyle name="Normal 2 12 4 2 2" xfId="5721"/>
    <cellStyle name="Normal 2 12 4 3" xfId="5332"/>
    <cellStyle name="Normal 2 12 5" xfId="3124"/>
    <cellStyle name="Normal 2 12 5 2" xfId="4229"/>
    <cellStyle name="Normal 2 12 5 2 2" xfId="5722"/>
    <cellStyle name="Normal 2 12 5 3" xfId="5333"/>
    <cellStyle name="Normal 2 12 6" xfId="3125"/>
    <cellStyle name="Normal 2 12 6 2" xfId="4230"/>
    <cellStyle name="Normal 2 12 6 2 2" xfId="5723"/>
    <cellStyle name="Normal 2 12 6 3" xfId="5334"/>
    <cellStyle name="Normal 2 12 7" xfId="3126"/>
    <cellStyle name="Normal 2 12 7 2" xfId="4231"/>
    <cellStyle name="Normal 2 12 7 2 2" xfId="5724"/>
    <cellStyle name="Normal 2 12 7 3" xfId="5335"/>
    <cellStyle name="Normal 2 12 8" xfId="3127"/>
    <cellStyle name="Normal 2 12 8 2" xfId="4232"/>
    <cellStyle name="Normal 2 12 8 2 2" xfId="5725"/>
    <cellStyle name="Normal 2 12 8 3" xfId="5336"/>
    <cellStyle name="Normal 2 12 9" xfId="3128"/>
    <cellStyle name="Normal 2 12 9 2" xfId="4233"/>
    <cellStyle name="Normal 2 12 9 2 2" xfId="5726"/>
    <cellStyle name="Normal 2 12 9 3" xfId="5337"/>
    <cellStyle name="Normal 2 13" xfId="3129"/>
    <cellStyle name="Normal 2 13 10" xfId="3130"/>
    <cellStyle name="Normal 2 13 10 2" xfId="4235"/>
    <cellStyle name="Normal 2 13 10 2 2" xfId="5728"/>
    <cellStyle name="Normal 2 13 10 3" xfId="5339"/>
    <cellStyle name="Normal 2 13 11" xfId="3131"/>
    <cellStyle name="Normal 2 13 11 2" xfId="4236"/>
    <cellStyle name="Normal 2 13 11 2 2" xfId="5729"/>
    <cellStyle name="Normal 2 13 11 3" xfId="5340"/>
    <cellStyle name="Normal 2 13 12" xfId="3132"/>
    <cellStyle name="Normal 2 13 12 2" xfId="4237"/>
    <cellStyle name="Normal 2 13 12 2 2" xfId="5730"/>
    <cellStyle name="Normal 2 13 12 3" xfId="5341"/>
    <cellStyle name="Normal 2 13 13" xfId="3133"/>
    <cellStyle name="Normal 2 13 13 2" xfId="4238"/>
    <cellStyle name="Normal 2 13 13 2 2" xfId="5731"/>
    <cellStyle name="Normal 2 13 13 3" xfId="5342"/>
    <cellStyle name="Normal 2 13 14" xfId="3134"/>
    <cellStyle name="Normal 2 13 14 2" xfId="4239"/>
    <cellStyle name="Normal 2 13 14 2 2" xfId="5732"/>
    <cellStyle name="Normal 2 13 14 3" xfId="5343"/>
    <cellStyle name="Normal 2 13 15" xfId="3135"/>
    <cellStyle name="Normal 2 13 15 2" xfId="4240"/>
    <cellStyle name="Normal 2 13 15 2 2" xfId="5733"/>
    <cellStyle name="Normal 2 13 15 3" xfId="5344"/>
    <cellStyle name="Normal 2 13 16" xfId="3136"/>
    <cellStyle name="Normal 2 13 16 2" xfId="4241"/>
    <cellStyle name="Normal 2 13 16 2 2" xfId="5734"/>
    <cellStyle name="Normal 2 13 16 3" xfId="5345"/>
    <cellStyle name="Normal 2 13 17" xfId="3137"/>
    <cellStyle name="Normal 2 13 17 2" xfId="4242"/>
    <cellStyle name="Normal 2 13 17 2 2" xfId="5735"/>
    <cellStyle name="Normal 2 13 17 3" xfId="5346"/>
    <cellStyle name="Normal 2 13 18" xfId="3138"/>
    <cellStyle name="Normal 2 13 18 2" xfId="4243"/>
    <cellStyle name="Normal 2 13 18 2 2" xfId="5736"/>
    <cellStyle name="Normal 2 13 18 3" xfId="5347"/>
    <cellStyle name="Normal 2 13 19" xfId="3139"/>
    <cellStyle name="Normal 2 13 19 2" xfId="4244"/>
    <cellStyle name="Normal 2 13 19 2 2" xfId="5737"/>
    <cellStyle name="Normal 2 13 19 3" xfId="5348"/>
    <cellStyle name="Normal 2 13 2" xfId="3140"/>
    <cellStyle name="Normal 2 13 2 2" xfId="4245"/>
    <cellStyle name="Normal 2 13 2 2 2" xfId="5738"/>
    <cellStyle name="Normal 2 13 2 3" xfId="5349"/>
    <cellStyle name="Normal 2 13 20" xfId="3141"/>
    <cellStyle name="Normal 2 13 20 2" xfId="4246"/>
    <cellStyle name="Normal 2 13 20 2 2" xfId="5739"/>
    <cellStyle name="Normal 2 13 20 3" xfId="5350"/>
    <cellStyle name="Normal 2 13 21" xfId="3142"/>
    <cellStyle name="Normal 2 13 21 2" xfId="4247"/>
    <cellStyle name="Normal 2 13 21 2 2" xfId="5740"/>
    <cellStyle name="Normal 2 13 21 3" xfId="5351"/>
    <cellStyle name="Normal 2 13 22" xfId="3143"/>
    <cellStyle name="Normal 2 13 22 2" xfId="4248"/>
    <cellStyle name="Normal 2 13 22 2 2" xfId="5741"/>
    <cellStyle name="Normal 2 13 22 3" xfId="5352"/>
    <cellStyle name="Normal 2 13 23" xfId="3144"/>
    <cellStyle name="Normal 2 13 23 2" xfId="4249"/>
    <cellStyle name="Normal 2 13 23 2 2" xfId="5742"/>
    <cellStyle name="Normal 2 13 23 3" xfId="5353"/>
    <cellStyle name="Normal 2 13 24" xfId="3145"/>
    <cellStyle name="Normal 2 13 24 2" xfId="4250"/>
    <cellStyle name="Normal 2 13 24 2 2" xfId="5743"/>
    <cellStyle name="Normal 2 13 24 3" xfId="5354"/>
    <cellStyle name="Normal 2 13 25" xfId="3146"/>
    <cellStyle name="Normal 2 13 25 2" xfId="4251"/>
    <cellStyle name="Normal 2 13 25 2 2" xfId="5744"/>
    <cellStyle name="Normal 2 13 25 3" xfId="5355"/>
    <cellStyle name="Normal 2 13 26" xfId="3147"/>
    <cellStyle name="Normal 2 13 26 2" xfId="4252"/>
    <cellStyle name="Normal 2 13 26 2 2" xfId="5745"/>
    <cellStyle name="Normal 2 13 26 3" xfId="5356"/>
    <cellStyle name="Normal 2 13 27" xfId="4234"/>
    <cellStyle name="Normal 2 13 27 2" xfId="5727"/>
    <cellStyle name="Normal 2 13 28" xfId="5338"/>
    <cellStyle name="Normal 2 13 3" xfId="3148"/>
    <cellStyle name="Normal 2 13 3 2" xfId="4253"/>
    <cellStyle name="Normal 2 13 3 2 2" xfId="5746"/>
    <cellStyle name="Normal 2 13 3 3" xfId="5357"/>
    <cellStyle name="Normal 2 13 4" xfId="3149"/>
    <cellStyle name="Normal 2 13 4 2" xfId="4254"/>
    <cellStyle name="Normal 2 13 4 2 2" xfId="5747"/>
    <cellStyle name="Normal 2 13 4 3" xfId="5358"/>
    <cellStyle name="Normal 2 13 5" xfId="3150"/>
    <cellStyle name="Normal 2 13 5 2" xfId="4255"/>
    <cellStyle name="Normal 2 13 5 2 2" xfId="5748"/>
    <cellStyle name="Normal 2 13 5 3" xfId="5359"/>
    <cellStyle name="Normal 2 13 6" xfId="3151"/>
    <cellStyle name="Normal 2 13 6 2" xfId="4256"/>
    <cellStyle name="Normal 2 13 6 2 2" xfId="5749"/>
    <cellStyle name="Normal 2 13 6 3" xfId="5360"/>
    <cellStyle name="Normal 2 13 7" xfId="3152"/>
    <cellStyle name="Normal 2 13 7 2" xfId="4257"/>
    <cellStyle name="Normal 2 13 7 2 2" xfId="5750"/>
    <cellStyle name="Normal 2 13 7 3" xfId="5361"/>
    <cellStyle name="Normal 2 13 8" xfId="3153"/>
    <cellStyle name="Normal 2 13 8 2" xfId="4258"/>
    <cellStyle name="Normal 2 13 8 2 2" xfId="5751"/>
    <cellStyle name="Normal 2 13 8 3" xfId="5362"/>
    <cellStyle name="Normal 2 13 9" xfId="3154"/>
    <cellStyle name="Normal 2 13 9 2" xfId="4259"/>
    <cellStyle name="Normal 2 13 9 2 2" xfId="5752"/>
    <cellStyle name="Normal 2 13 9 3" xfId="5363"/>
    <cellStyle name="Normal 2 14" xfId="3155"/>
    <cellStyle name="Normal 2 14 10" xfId="3156"/>
    <cellStyle name="Normal 2 14 10 2" xfId="4261"/>
    <cellStyle name="Normal 2 14 10 2 2" xfId="5754"/>
    <cellStyle name="Normal 2 14 10 3" xfId="5365"/>
    <cellStyle name="Normal 2 14 11" xfId="3157"/>
    <cellStyle name="Normal 2 14 11 2" xfId="4262"/>
    <cellStyle name="Normal 2 14 11 2 2" xfId="5755"/>
    <cellStyle name="Normal 2 14 11 3" xfId="5366"/>
    <cellStyle name="Normal 2 14 12" xfId="3158"/>
    <cellStyle name="Normal 2 14 12 2" xfId="4263"/>
    <cellStyle name="Normal 2 14 12 2 2" xfId="5756"/>
    <cellStyle name="Normal 2 14 12 3" xfId="5367"/>
    <cellStyle name="Normal 2 14 13" xfId="3159"/>
    <cellStyle name="Normal 2 14 13 2" xfId="4264"/>
    <cellStyle name="Normal 2 14 13 2 2" xfId="5757"/>
    <cellStyle name="Normal 2 14 13 3" xfId="5368"/>
    <cellStyle name="Normal 2 14 14" xfId="3160"/>
    <cellStyle name="Normal 2 14 14 2" xfId="4265"/>
    <cellStyle name="Normal 2 14 14 2 2" xfId="5758"/>
    <cellStyle name="Normal 2 14 14 3" xfId="5369"/>
    <cellStyle name="Normal 2 14 15" xfId="3161"/>
    <cellStyle name="Normal 2 14 15 2" xfId="4266"/>
    <cellStyle name="Normal 2 14 15 2 2" xfId="5759"/>
    <cellStyle name="Normal 2 14 15 3" xfId="5370"/>
    <cellStyle name="Normal 2 14 16" xfId="3162"/>
    <cellStyle name="Normal 2 14 16 2" xfId="4267"/>
    <cellStyle name="Normal 2 14 16 2 2" xfId="5760"/>
    <cellStyle name="Normal 2 14 16 3" xfId="5371"/>
    <cellStyle name="Normal 2 14 17" xfId="3163"/>
    <cellStyle name="Normal 2 14 17 2" xfId="4268"/>
    <cellStyle name="Normal 2 14 17 2 2" xfId="5761"/>
    <cellStyle name="Normal 2 14 17 3" xfId="5372"/>
    <cellStyle name="Normal 2 14 18" xfId="3164"/>
    <cellStyle name="Normal 2 14 18 2" xfId="4269"/>
    <cellStyle name="Normal 2 14 18 2 2" xfId="5762"/>
    <cellStyle name="Normal 2 14 18 3" xfId="5373"/>
    <cellStyle name="Normal 2 14 19" xfId="3165"/>
    <cellStyle name="Normal 2 14 19 2" xfId="4270"/>
    <cellStyle name="Normal 2 14 19 2 2" xfId="5763"/>
    <cellStyle name="Normal 2 14 19 3" xfId="5374"/>
    <cellStyle name="Normal 2 14 2" xfId="3166"/>
    <cellStyle name="Normal 2 14 2 2" xfId="4271"/>
    <cellStyle name="Normal 2 14 2 2 2" xfId="5764"/>
    <cellStyle name="Normal 2 14 2 3" xfId="5375"/>
    <cellStyle name="Normal 2 14 20" xfId="3167"/>
    <cellStyle name="Normal 2 14 20 2" xfId="4272"/>
    <cellStyle name="Normal 2 14 20 2 2" xfId="5765"/>
    <cellStyle name="Normal 2 14 20 3" xfId="5376"/>
    <cellStyle name="Normal 2 14 21" xfId="3168"/>
    <cellStyle name="Normal 2 14 21 2" xfId="4273"/>
    <cellStyle name="Normal 2 14 21 2 2" xfId="5766"/>
    <cellStyle name="Normal 2 14 21 3" xfId="5377"/>
    <cellStyle name="Normal 2 14 22" xfId="3169"/>
    <cellStyle name="Normal 2 14 22 2" xfId="4274"/>
    <cellStyle name="Normal 2 14 22 2 2" xfId="5767"/>
    <cellStyle name="Normal 2 14 22 3" xfId="5378"/>
    <cellStyle name="Normal 2 14 23" xfId="3170"/>
    <cellStyle name="Normal 2 14 23 2" xfId="4275"/>
    <cellStyle name="Normal 2 14 23 2 2" xfId="5768"/>
    <cellStyle name="Normal 2 14 23 3" xfId="5379"/>
    <cellStyle name="Normal 2 14 24" xfId="3171"/>
    <cellStyle name="Normal 2 14 24 2" xfId="4276"/>
    <cellStyle name="Normal 2 14 24 2 2" xfId="5769"/>
    <cellStyle name="Normal 2 14 24 3" xfId="5380"/>
    <cellStyle name="Normal 2 14 25" xfId="3172"/>
    <cellStyle name="Normal 2 14 25 2" xfId="4277"/>
    <cellStyle name="Normal 2 14 25 2 2" xfId="5770"/>
    <cellStyle name="Normal 2 14 25 3" xfId="5381"/>
    <cellStyle name="Normal 2 14 26" xfId="3173"/>
    <cellStyle name="Normal 2 14 26 2" xfId="4278"/>
    <cellStyle name="Normal 2 14 26 2 2" xfId="5771"/>
    <cellStyle name="Normal 2 14 26 3" xfId="5382"/>
    <cellStyle name="Normal 2 14 27" xfId="4260"/>
    <cellStyle name="Normal 2 14 27 2" xfId="5753"/>
    <cellStyle name="Normal 2 14 28" xfId="5364"/>
    <cellStyle name="Normal 2 14 3" xfId="3174"/>
    <cellStyle name="Normal 2 14 3 2" xfId="4279"/>
    <cellStyle name="Normal 2 14 3 2 2" xfId="5772"/>
    <cellStyle name="Normal 2 14 3 3" xfId="5383"/>
    <cellStyle name="Normal 2 14 4" xfId="3175"/>
    <cellStyle name="Normal 2 14 4 2" xfId="4280"/>
    <cellStyle name="Normal 2 14 4 2 2" xfId="5773"/>
    <cellStyle name="Normal 2 14 4 3" xfId="5384"/>
    <cellStyle name="Normal 2 14 5" xfId="3176"/>
    <cellStyle name="Normal 2 14 5 2" xfId="4281"/>
    <cellStyle name="Normal 2 14 5 2 2" xfId="5774"/>
    <cellStyle name="Normal 2 14 5 3" xfId="5385"/>
    <cellStyle name="Normal 2 14 6" xfId="3177"/>
    <cellStyle name="Normal 2 14 6 2" xfId="4282"/>
    <cellStyle name="Normal 2 14 6 2 2" xfId="5775"/>
    <cellStyle name="Normal 2 14 6 3" xfId="5386"/>
    <cellStyle name="Normal 2 14 7" xfId="3178"/>
    <cellStyle name="Normal 2 14 7 2" xfId="4283"/>
    <cellStyle name="Normal 2 14 7 2 2" xfId="5776"/>
    <cellStyle name="Normal 2 14 7 3" xfId="5387"/>
    <cellStyle name="Normal 2 14 8" xfId="3179"/>
    <cellStyle name="Normal 2 14 8 2" xfId="4284"/>
    <cellStyle name="Normal 2 14 8 2 2" xfId="5777"/>
    <cellStyle name="Normal 2 14 8 3" xfId="5388"/>
    <cellStyle name="Normal 2 14 9" xfId="3180"/>
    <cellStyle name="Normal 2 14 9 2" xfId="4285"/>
    <cellStyle name="Normal 2 14 9 2 2" xfId="5778"/>
    <cellStyle name="Normal 2 14 9 3" xfId="5389"/>
    <cellStyle name="Normal 2 15" xfId="3181"/>
    <cellStyle name="Normal 2 15 10" xfId="3182"/>
    <cellStyle name="Normal 2 15 10 2" xfId="4287"/>
    <cellStyle name="Normal 2 15 10 2 2" xfId="5780"/>
    <cellStyle name="Normal 2 15 10 3" xfId="5391"/>
    <cellStyle name="Normal 2 15 11" xfId="3183"/>
    <cellStyle name="Normal 2 15 11 2" xfId="4288"/>
    <cellStyle name="Normal 2 15 11 2 2" xfId="5781"/>
    <cellStyle name="Normal 2 15 11 3" xfId="5392"/>
    <cellStyle name="Normal 2 15 12" xfId="3184"/>
    <cellStyle name="Normal 2 15 12 2" xfId="4289"/>
    <cellStyle name="Normal 2 15 12 2 2" xfId="5782"/>
    <cellStyle name="Normal 2 15 12 3" xfId="5393"/>
    <cellStyle name="Normal 2 15 13" xfId="3185"/>
    <cellStyle name="Normal 2 15 13 2" xfId="4290"/>
    <cellStyle name="Normal 2 15 13 2 2" xfId="5783"/>
    <cellStyle name="Normal 2 15 13 3" xfId="5394"/>
    <cellStyle name="Normal 2 15 14" xfId="3186"/>
    <cellStyle name="Normal 2 15 14 2" xfId="4291"/>
    <cellStyle name="Normal 2 15 14 2 2" xfId="5784"/>
    <cellStyle name="Normal 2 15 14 3" xfId="5395"/>
    <cellStyle name="Normal 2 15 15" xfId="3187"/>
    <cellStyle name="Normal 2 15 15 2" xfId="4292"/>
    <cellStyle name="Normal 2 15 15 2 2" xfId="5785"/>
    <cellStyle name="Normal 2 15 15 3" xfId="5396"/>
    <cellStyle name="Normal 2 15 16" xfId="3188"/>
    <cellStyle name="Normal 2 15 16 2" xfId="4293"/>
    <cellStyle name="Normal 2 15 16 2 2" xfId="5786"/>
    <cellStyle name="Normal 2 15 16 3" xfId="5397"/>
    <cellStyle name="Normal 2 15 17" xfId="3189"/>
    <cellStyle name="Normal 2 15 17 2" xfId="4294"/>
    <cellStyle name="Normal 2 15 17 2 2" xfId="5787"/>
    <cellStyle name="Normal 2 15 17 3" xfId="5398"/>
    <cellStyle name="Normal 2 15 18" xfId="3190"/>
    <cellStyle name="Normal 2 15 18 2" xfId="4295"/>
    <cellStyle name="Normal 2 15 18 2 2" xfId="5788"/>
    <cellStyle name="Normal 2 15 18 3" xfId="5399"/>
    <cellStyle name="Normal 2 15 19" xfId="3191"/>
    <cellStyle name="Normal 2 15 19 2" xfId="4296"/>
    <cellStyle name="Normal 2 15 19 2 2" xfId="5789"/>
    <cellStyle name="Normal 2 15 19 3" xfId="5400"/>
    <cellStyle name="Normal 2 15 2" xfId="3192"/>
    <cellStyle name="Normal 2 15 2 2" xfId="4297"/>
    <cellStyle name="Normal 2 15 2 2 2" xfId="5790"/>
    <cellStyle name="Normal 2 15 2 3" xfId="5401"/>
    <cellStyle name="Normal 2 15 20" xfId="3193"/>
    <cellStyle name="Normal 2 15 20 2" xfId="4298"/>
    <cellStyle name="Normal 2 15 20 2 2" xfId="5791"/>
    <cellStyle name="Normal 2 15 20 3" xfId="5402"/>
    <cellStyle name="Normal 2 15 21" xfId="3194"/>
    <cellStyle name="Normal 2 15 21 2" xfId="4299"/>
    <cellStyle name="Normal 2 15 21 2 2" xfId="5792"/>
    <cellStyle name="Normal 2 15 21 3" xfId="5403"/>
    <cellStyle name="Normal 2 15 22" xfId="3195"/>
    <cellStyle name="Normal 2 15 22 2" xfId="4300"/>
    <cellStyle name="Normal 2 15 22 2 2" xfId="5793"/>
    <cellStyle name="Normal 2 15 22 3" xfId="5404"/>
    <cellStyle name="Normal 2 15 23" xfId="3196"/>
    <cellStyle name="Normal 2 15 23 2" xfId="4301"/>
    <cellStyle name="Normal 2 15 23 2 2" xfId="5794"/>
    <cellStyle name="Normal 2 15 23 3" xfId="5405"/>
    <cellStyle name="Normal 2 15 24" xfId="3197"/>
    <cellStyle name="Normal 2 15 24 2" xfId="4302"/>
    <cellStyle name="Normal 2 15 24 2 2" xfId="5795"/>
    <cellStyle name="Normal 2 15 24 3" xfId="5406"/>
    <cellStyle name="Normal 2 15 25" xfId="3198"/>
    <cellStyle name="Normal 2 15 25 2" xfId="4303"/>
    <cellStyle name="Normal 2 15 25 2 2" xfId="5796"/>
    <cellStyle name="Normal 2 15 25 3" xfId="5407"/>
    <cellStyle name="Normal 2 15 26" xfId="3199"/>
    <cellStyle name="Normal 2 15 26 2" xfId="4304"/>
    <cellStyle name="Normal 2 15 26 2 2" xfId="5797"/>
    <cellStyle name="Normal 2 15 26 3" xfId="5408"/>
    <cellStyle name="Normal 2 15 27" xfId="4286"/>
    <cellStyle name="Normal 2 15 27 2" xfId="5779"/>
    <cellStyle name="Normal 2 15 28" xfId="5390"/>
    <cellStyle name="Normal 2 15 3" xfId="3200"/>
    <cellStyle name="Normal 2 15 3 2" xfId="4305"/>
    <cellStyle name="Normal 2 15 3 2 2" xfId="5798"/>
    <cellStyle name="Normal 2 15 3 3" xfId="5409"/>
    <cellStyle name="Normal 2 15 4" xfId="3201"/>
    <cellStyle name="Normal 2 15 4 2" xfId="4306"/>
    <cellStyle name="Normal 2 15 4 2 2" xfId="5799"/>
    <cellStyle name="Normal 2 15 4 3" xfId="5410"/>
    <cellStyle name="Normal 2 15 5" xfId="3202"/>
    <cellStyle name="Normal 2 15 5 2" xfId="4307"/>
    <cellStyle name="Normal 2 15 5 2 2" xfId="5800"/>
    <cellStyle name="Normal 2 15 5 3" xfId="5411"/>
    <cellStyle name="Normal 2 15 6" xfId="3203"/>
    <cellStyle name="Normal 2 15 6 2" xfId="4308"/>
    <cellStyle name="Normal 2 15 6 2 2" xfId="5801"/>
    <cellStyle name="Normal 2 15 6 3" xfId="5412"/>
    <cellStyle name="Normal 2 15 7" xfId="3204"/>
    <cellStyle name="Normal 2 15 7 2" xfId="4309"/>
    <cellStyle name="Normal 2 15 7 2 2" xfId="5802"/>
    <cellStyle name="Normal 2 15 7 3" xfId="5413"/>
    <cellStyle name="Normal 2 15 8" xfId="3205"/>
    <cellStyle name="Normal 2 15 8 2" xfId="4310"/>
    <cellStyle name="Normal 2 15 8 2 2" xfId="5803"/>
    <cellStyle name="Normal 2 15 8 3" xfId="5414"/>
    <cellStyle name="Normal 2 15 9" xfId="3206"/>
    <cellStyle name="Normal 2 15 9 2" xfId="4311"/>
    <cellStyle name="Normal 2 15 9 2 2" xfId="5804"/>
    <cellStyle name="Normal 2 15 9 3" xfId="5415"/>
    <cellStyle name="Normal 2 16" xfId="3207"/>
    <cellStyle name="Normal 2 16 2" xfId="3208"/>
    <cellStyle name="Normal 2 16 2 2" xfId="3209"/>
    <cellStyle name="Normal 2 16 2 2 2" xfId="4314"/>
    <cellStyle name="Normal 2 16 2 2 2 2" xfId="5807"/>
    <cellStyle name="Normal 2 16 2 2 3" xfId="5418"/>
    <cellStyle name="Normal 2 16 2 3" xfId="4313"/>
    <cellStyle name="Normal 2 16 2 3 2" xfId="5806"/>
    <cellStyle name="Normal 2 16 2 4" xfId="5417"/>
    <cellStyle name="Normal 2 16 3" xfId="4312"/>
    <cellStyle name="Normal 2 16 3 2" xfId="5805"/>
    <cellStyle name="Normal 2 16 4" xfId="5416"/>
    <cellStyle name="Normal 2 17" xfId="3210"/>
    <cellStyle name="Normal 2 17 2" xfId="4315"/>
    <cellStyle name="Normal 2 17 2 2" xfId="5808"/>
    <cellStyle name="Normal 2 17 3" xfId="5419"/>
    <cellStyle name="Normal 2 18" xfId="3211"/>
    <cellStyle name="Normal 2 18 2" xfId="4316"/>
    <cellStyle name="Normal 2 18 2 2" xfId="5809"/>
    <cellStyle name="Normal 2 18 3" xfId="5420"/>
    <cellStyle name="Normal 2 19" xfId="3212"/>
    <cellStyle name="Normal 2 19 2" xfId="4317"/>
    <cellStyle name="Normal 2 19 2 2" xfId="5810"/>
    <cellStyle name="Normal 2 19 3" xfId="5421"/>
    <cellStyle name="Normal 2 2" xfId="5"/>
    <cellStyle name="Normal 2 2 2" xfId="4318"/>
    <cellStyle name="Normal 2 2 2 2" xfId="5811"/>
    <cellStyle name="Normal 2 2 3" xfId="5422"/>
    <cellStyle name="Normal 2 2 4" xfId="3213"/>
    <cellStyle name="Normal 2 20" xfId="3214"/>
    <cellStyle name="Normal 2 20 2" xfId="4319"/>
    <cellStyle name="Normal 2 20 2 2" xfId="5812"/>
    <cellStyle name="Normal 2 20 3" xfId="5423"/>
    <cellStyle name="Normal 2 21" xfId="3215"/>
    <cellStyle name="Normal 2 21 2" xfId="4320"/>
    <cellStyle name="Normal 2 21 2 2" xfId="5813"/>
    <cellStyle name="Normal 2 21 3" xfId="5424"/>
    <cellStyle name="Normal 2 22" xfId="3216"/>
    <cellStyle name="Normal 2 22 2" xfId="4321"/>
    <cellStyle name="Normal 2 22 2 2" xfId="5814"/>
    <cellStyle name="Normal 2 22 3" xfId="5425"/>
    <cellStyle name="Normal 2 23" xfId="3217"/>
    <cellStyle name="Normal 2 23 2" xfId="4322"/>
    <cellStyle name="Normal 2 23 2 2" xfId="5815"/>
    <cellStyle name="Normal 2 23 3" xfId="5426"/>
    <cellStyle name="Normal 2 24" xfId="3218"/>
    <cellStyle name="Normal 2 24 2" xfId="3219"/>
    <cellStyle name="Normal 2 24 2 2" xfId="4324"/>
    <cellStyle name="Normal 2 24 2 2 2" xfId="5817"/>
    <cellStyle name="Normal 2 24 2 3" xfId="5428"/>
    <cellStyle name="Normal 2 24 3" xfId="4323"/>
    <cellStyle name="Normal 2 24 3 2" xfId="5816"/>
    <cellStyle name="Normal 2 24 4" xfId="5427"/>
    <cellStyle name="Normal 2 25" xfId="3220"/>
    <cellStyle name="Normal 2 25 2" xfId="3221"/>
    <cellStyle name="Normal 2 25 2 2" xfId="4326"/>
    <cellStyle name="Normal 2 25 2 2 2" xfId="5819"/>
    <cellStyle name="Normal 2 25 2 3" xfId="5430"/>
    <cellStyle name="Normal 2 25 3" xfId="4325"/>
    <cellStyle name="Normal 2 25 3 2" xfId="5818"/>
    <cellStyle name="Normal 2 25 4" xfId="5429"/>
    <cellStyle name="Normal 2 26" xfId="3222"/>
    <cellStyle name="Normal 2 26 2" xfId="3223"/>
    <cellStyle name="Normal 2 26 2 2" xfId="3224"/>
    <cellStyle name="Normal 2 26 2 2 2" xfId="3225"/>
    <cellStyle name="Normal 2 26 2 2 2 2" xfId="4330"/>
    <cellStyle name="Normal 2 26 2 2 2 2 2" xfId="5823"/>
    <cellStyle name="Normal 2 26 2 2 2 3" xfId="5434"/>
    <cellStyle name="Normal 2 26 2 2 3" xfId="4329"/>
    <cellStyle name="Normal 2 26 2 2 3 2" xfId="5822"/>
    <cellStyle name="Normal 2 26 2 2 4" xfId="5433"/>
    <cellStyle name="Normal 2 26 2 3" xfId="4328"/>
    <cellStyle name="Normal 2 26 2 3 2" xfId="5821"/>
    <cellStyle name="Normal 2 26 2 4" xfId="5432"/>
    <cellStyle name="Normal 2 26 3" xfId="3226"/>
    <cellStyle name="Normal 2 26 3 2" xfId="3227"/>
    <cellStyle name="Normal 2 26 3 2 2" xfId="4332"/>
    <cellStyle name="Normal 2 26 3 2 2 2" xfId="5825"/>
    <cellStyle name="Normal 2 26 3 2 3" xfId="5436"/>
    <cellStyle name="Normal 2 26 3 3" xfId="4331"/>
    <cellStyle name="Normal 2 26 3 3 2" xfId="5824"/>
    <cellStyle name="Normal 2 26 3 4" xfId="5435"/>
    <cellStyle name="Normal 2 26 4" xfId="3228"/>
    <cellStyle name="Normal 2 26 4 2" xfId="4333"/>
    <cellStyle name="Normal 2 26 4 2 2" xfId="5826"/>
    <cellStyle name="Normal 2 26 4 3" xfId="5437"/>
    <cellStyle name="Normal 2 26 5" xfId="4327"/>
    <cellStyle name="Normal 2 26 5 2" xfId="5820"/>
    <cellStyle name="Normal 2 26 6" xfId="5431"/>
    <cellStyle name="Normal 2 27" xfId="3229"/>
    <cellStyle name="Normal 2 27 2" xfId="3230"/>
    <cellStyle name="Normal 2 27 2 2" xfId="4335"/>
    <cellStyle name="Normal 2 27 2 2 2" xfId="5828"/>
    <cellStyle name="Normal 2 27 2 3" xfId="5439"/>
    <cellStyle name="Normal 2 27 3" xfId="3231"/>
    <cellStyle name="Normal 2 27 3 2" xfId="4336"/>
    <cellStyle name="Normal 2 27 3 2 2" xfId="5829"/>
    <cellStyle name="Normal 2 27 3 3" xfId="5440"/>
    <cellStyle name="Normal 2 27 4" xfId="4334"/>
    <cellStyle name="Normal 2 27 4 2" xfId="5827"/>
    <cellStyle name="Normal 2 27 5" xfId="5438"/>
    <cellStyle name="Normal 2 28" xfId="3232"/>
    <cellStyle name="Normal 2 28 2" xfId="3233"/>
    <cellStyle name="Normal 2 28 2 2" xfId="4338"/>
    <cellStyle name="Normal 2 28 2 2 2" xfId="5831"/>
    <cellStyle name="Normal 2 28 2 3" xfId="5442"/>
    <cellStyle name="Normal 2 28 3" xfId="4337"/>
    <cellStyle name="Normal 2 28 3 2" xfId="5830"/>
    <cellStyle name="Normal 2 28 4" xfId="5441"/>
    <cellStyle name="Normal 2 29" xfId="3234"/>
    <cellStyle name="Normal 2 29 2" xfId="3235"/>
    <cellStyle name="Normal 2 29 2 2" xfId="4340"/>
    <cellStyle name="Normal 2 29 2 2 2" xfId="5833"/>
    <cellStyle name="Normal 2 29 2 3" xfId="5444"/>
    <cellStyle name="Normal 2 29 3" xfId="4339"/>
    <cellStyle name="Normal 2 29 3 2" xfId="5832"/>
    <cellStyle name="Normal 2 29 4" xfId="5443"/>
    <cellStyle name="Normal 2 3" xfId="3236"/>
    <cellStyle name="Normal 2 3 2" xfId="4341"/>
    <cellStyle name="Normal 2 3 2 2" xfId="5834"/>
    <cellStyle name="Normal 2 3 3" xfId="5445"/>
    <cellStyle name="Normal 2 30" xfId="3237"/>
    <cellStyle name="Normal 2 30 2" xfId="3238"/>
    <cellStyle name="Normal 2 30 2 2" xfId="4343"/>
    <cellStyle name="Normal 2 30 2 2 2" xfId="5836"/>
    <cellStyle name="Normal 2 30 2 3" xfId="5447"/>
    <cellStyle name="Normal 2 30 3" xfId="4342"/>
    <cellStyle name="Normal 2 30 3 2" xfId="5835"/>
    <cellStyle name="Normal 2 30 4" xfId="5446"/>
    <cellStyle name="Normal 2 31" xfId="3239"/>
    <cellStyle name="Normal 2 31 2" xfId="3240"/>
    <cellStyle name="Normal 2 31 2 2" xfId="4345"/>
    <cellStyle name="Normal 2 31 2 2 2" xfId="5838"/>
    <cellStyle name="Normal 2 31 2 3" xfId="5449"/>
    <cellStyle name="Normal 2 31 3" xfId="4344"/>
    <cellStyle name="Normal 2 31 3 2" xfId="5837"/>
    <cellStyle name="Normal 2 31 4" xfId="5448"/>
    <cellStyle name="Normal 2 32" xfId="3241"/>
    <cellStyle name="Normal 2 32 2" xfId="3242"/>
    <cellStyle name="Normal 2 32 2 2" xfId="4347"/>
    <cellStyle name="Normal 2 32 2 2 2" xfId="5840"/>
    <cellStyle name="Normal 2 32 2 3" xfId="5451"/>
    <cellStyle name="Normal 2 32 3" xfId="4346"/>
    <cellStyle name="Normal 2 32 3 2" xfId="5839"/>
    <cellStyle name="Normal 2 32 4" xfId="5450"/>
    <cellStyle name="Normal 2 33" xfId="3243"/>
    <cellStyle name="Normal 2 33 2" xfId="3244"/>
    <cellStyle name="Normal 2 33 2 2" xfId="4349"/>
    <cellStyle name="Normal 2 33 2 2 2" xfId="5842"/>
    <cellStyle name="Normal 2 33 2 3" xfId="5453"/>
    <cellStyle name="Normal 2 33 3" xfId="4348"/>
    <cellStyle name="Normal 2 33 3 2" xfId="5841"/>
    <cellStyle name="Normal 2 33 4" xfId="5452"/>
    <cellStyle name="Normal 2 34" xfId="3245"/>
    <cellStyle name="Normal 2 34 2" xfId="3246"/>
    <cellStyle name="Normal 2 34 2 2" xfId="4351"/>
    <cellStyle name="Normal 2 34 2 2 2" xfId="5844"/>
    <cellStyle name="Normal 2 34 2 3" xfId="5455"/>
    <cellStyle name="Normal 2 34 3" xfId="4350"/>
    <cellStyle name="Normal 2 34 3 2" xfId="5843"/>
    <cellStyle name="Normal 2 34 4" xfId="5454"/>
    <cellStyle name="Normal 2 35" xfId="3247"/>
    <cellStyle name="Normal 2 35 2" xfId="3248"/>
    <cellStyle name="Normal 2 35 2 2" xfId="4353"/>
    <cellStyle name="Normal 2 35 2 2 2" xfId="5846"/>
    <cellStyle name="Normal 2 35 2 3" xfId="5457"/>
    <cellStyle name="Normal 2 35 3" xfId="4352"/>
    <cellStyle name="Normal 2 35 3 2" xfId="5845"/>
    <cellStyle name="Normal 2 35 4" xfId="5456"/>
    <cellStyle name="Normal 2 36" xfId="3249"/>
    <cellStyle name="Normal 2 36 2" xfId="3250"/>
    <cellStyle name="Normal 2 36 2 2" xfId="4355"/>
    <cellStyle name="Normal 2 36 2 2 2" xfId="5848"/>
    <cellStyle name="Normal 2 36 2 3" xfId="5459"/>
    <cellStyle name="Normal 2 36 3" xfId="3251"/>
    <cellStyle name="Normal 2 36 3 2" xfId="4356"/>
    <cellStyle name="Normal 2 36 3 2 2" xfId="5849"/>
    <cellStyle name="Normal 2 36 3 3" xfId="5460"/>
    <cellStyle name="Normal 2 36 4" xfId="3252"/>
    <cellStyle name="Normal 2 36 4 2" xfId="4357"/>
    <cellStyle name="Normal 2 36 4 2 2" xfId="5850"/>
    <cellStyle name="Normal 2 36 4 3" xfId="5461"/>
    <cellStyle name="Normal 2 36 5" xfId="3253"/>
    <cellStyle name="Normal 2 36 5 2" xfId="4358"/>
    <cellStyle name="Normal 2 36 5 2 2" xfId="5851"/>
    <cellStyle name="Normal 2 36 5 3" xfId="5462"/>
    <cellStyle name="Normal 2 36 6" xfId="4354"/>
    <cellStyle name="Normal 2 36 6 2" xfId="5847"/>
    <cellStyle name="Normal 2 36 7" xfId="5458"/>
    <cellStyle name="Normal 2 37" xfId="3254"/>
    <cellStyle name="Normal 2 37 2" xfId="3255"/>
    <cellStyle name="Normal 2 37 2 2" xfId="4360"/>
    <cellStyle name="Normal 2 37 2 2 2" xfId="5853"/>
    <cellStyle name="Normal 2 37 2 3" xfId="5464"/>
    <cellStyle name="Normal 2 37 3" xfId="4359"/>
    <cellStyle name="Normal 2 37 3 2" xfId="5852"/>
    <cellStyle name="Normal 2 37 4" xfId="5463"/>
    <cellStyle name="Normal 2 38" xfId="3256"/>
    <cellStyle name="Normal 2 38 2" xfId="3257"/>
    <cellStyle name="Normal 2 38 2 2" xfId="4362"/>
    <cellStyle name="Normal 2 38 2 2 2" xfId="5855"/>
    <cellStyle name="Normal 2 38 2 3" xfId="5466"/>
    <cellStyle name="Normal 2 38 3" xfId="4361"/>
    <cellStyle name="Normal 2 38 3 2" xfId="5854"/>
    <cellStyle name="Normal 2 38 4" xfId="5465"/>
    <cellStyle name="Normal 2 39" xfId="5259"/>
    <cellStyle name="Normal 2 4" xfId="3258"/>
    <cellStyle name="Normal 2 4 2" xfId="4363"/>
    <cellStyle name="Normal 2 4 2 2" xfId="5856"/>
    <cellStyle name="Normal 2 4 3" xfId="5467"/>
    <cellStyle name="Normal 2 40" xfId="3050"/>
    <cellStyle name="Normal 2 41" xfId="6038"/>
    <cellStyle name="Normal 2 5" xfId="3259"/>
    <cellStyle name="Normal 2 5 10" xfId="3260"/>
    <cellStyle name="Normal 2 5 10 2" xfId="4365"/>
    <cellStyle name="Normal 2 5 10 2 2" xfId="5858"/>
    <cellStyle name="Normal 2 5 10 3" xfId="5469"/>
    <cellStyle name="Normal 2 5 11" xfId="3261"/>
    <cellStyle name="Normal 2 5 11 2" xfId="4366"/>
    <cellStyle name="Normal 2 5 11 2 2" xfId="5859"/>
    <cellStyle name="Normal 2 5 11 3" xfId="5470"/>
    <cellStyle name="Normal 2 5 12" xfId="3262"/>
    <cellStyle name="Normal 2 5 12 2" xfId="4367"/>
    <cellStyle name="Normal 2 5 12 2 2" xfId="5860"/>
    <cellStyle name="Normal 2 5 12 3" xfId="5471"/>
    <cellStyle name="Normal 2 5 13" xfId="3263"/>
    <cellStyle name="Normal 2 5 13 2" xfId="4368"/>
    <cellStyle name="Normal 2 5 13 2 2" xfId="5861"/>
    <cellStyle name="Normal 2 5 13 3" xfId="5472"/>
    <cellStyle name="Normal 2 5 14" xfId="3264"/>
    <cellStyle name="Normal 2 5 14 2" xfId="4369"/>
    <cellStyle name="Normal 2 5 14 2 2" xfId="5862"/>
    <cellStyle name="Normal 2 5 14 3" xfId="5473"/>
    <cellStyle name="Normal 2 5 15" xfId="3265"/>
    <cellStyle name="Normal 2 5 15 2" xfId="4370"/>
    <cellStyle name="Normal 2 5 15 2 2" xfId="5863"/>
    <cellStyle name="Normal 2 5 15 3" xfId="5474"/>
    <cellStyle name="Normal 2 5 16" xfId="3266"/>
    <cellStyle name="Normal 2 5 16 2" xfId="4371"/>
    <cellStyle name="Normal 2 5 16 2 2" xfId="5864"/>
    <cellStyle name="Normal 2 5 16 3" xfId="5475"/>
    <cellStyle name="Normal 2 5 17" xfId="3267"/>
    <cellStyle name="Normal 2 5 17 2" xfId="4372"/>
    <cellStyle name="Normal 2 5 17 2 2" xfId="5865"/>
    <cellStyle name="Normal 2 5 17 3" xfId="5476"/>
    <cellStyle name="Normal 2 5 18" xfId="3268"/>
    <cellStyle name="Normal 2 5 18 2" xfId="4373"/>
    <cellStyle name="Normal 2 5 18 2 2" xfId="5866"/>
    <cellStyle name="Normal 2 5 18 3" xfId="5477"/>
    <cellStyle name="Normal 2 5 19" xfId="3269"/>
    <cellStyle name="Normal 2 5 19 2" xfId="4374"/>
    <cellStyle name="Normal 2 5 19 2 2" xfId="5867"/>
    <cellStyle name="Normal 2 5 19 3" xfId="5478"/>
    <cellStyle name="Normal 2 5 2" xfId="3270"/>
    <cellStyle name="Normal 2 5 2 2" xfId="4375"/>
    <cellStyle name="Normal 2 5 2 2 2" xfId="5868"/>
    <cellStyle name="Normal 2 5 2 3" xfId="5479"/>
    <cellStyle name="Normal 2 5 20" xfId="3271"/>
    <cellStyle name="Normal 2 5 20 2" xfId="4376"/>
    <cellStyle name="Normal 2 5 20 2 2" xfId="5869"/>
    <cellStyle name="Normal 2 5 20 3" xfId="5480"/>
    <cellStyle name="Normal 2 5 21" xfId="3272"/>
    <cellStyle name="Normal 2 5 21 2" xfId="4377"/>
    <cellStyle name="Normal 2 5 21 2 2" xfId="5870"/>
    <cellStyle name="Normal 2 5 21 3" xfId="5481"/>
    <cellStyle name="Normal 2 5 22" xfId="3273"/>
    <cellStyle name="Normal 2 5 22 2" xfId="4378"/>
    <cellStyle name="Normal 2 5 22 2 2" xfId="5871"/>
    <cellStyle name="Normal 2 5 22 3" xfId="5482"/>
    <cellStyle name="Normal 2 5 23" xfId="3274"/>
    <cellStyle name="Normal 2 5 23 2" xfId="4379"/>
    <cellStyle name="Normal 2 5 23 2 2" xfId="5872"/>
    <cellStyle name="Normal 2 5 23 3" xfId="5483"/>
    <cellStyle name="Normal 2 5 24" xfId="3275"/>
    <cellStyle name="Normal 2 5 24 2" xfId="4380"/>
    <cellStyle name="Normal 2 5 24 2 2" xfId="5873"/>
    <cellStyle name="Normal 2 5 24 3" xfId="5484"/>
    <cellStyle name="Normal 2 5 25" xfId="3276"/>
    <cellStyle name="Normal 2 5 25 2" xfId="4381"/>
    <cellStyle name="Normal 2 5 25 2 2" xfId="5874"/>
    <cellStyle name="Normal 2 5 25 3" xfId="5485"/>
    <cellStyle name="Normal 2 5 26" xfId="3277"/>
    <cellStyle name="Normal 2 5 26 2" xfId="4382"/>
    <cellStyle name="Normal 2 5 26 2 2" xfId="5875"/>
    <cellStyle name="Normal 2 5 26 3" xfId="5486"/>
    <cellStyle name="Normal 2 5 27" xfId="4364"/>
    <cellStyle name="Normal 2 5 27 2" xfId="5857"/>
    <cellStyle name="Normal 2 5 28" xfId="5468"/>
    <cellStyle name="Normal 2 5 3" xfId="3278"/>
    <cellStyle name="Normal 2 5 3 2" xfId="4383"/>
    <cellStyle name="Normal 2 5 3 2 2" xfId="5876"/>
    <cellStyle name="Normal 2 5 3 3" xfId="5487"/>
    <cellStyle name="Normal 2 5 4" xfId="3279"/>
    <cellStyle name="Normal 2 5 4 2" xfId="4384"/>
    <cellStyle name="Normal 2 5 4 2 2" xfId="5877"/>
    <cellStyle name="Normal 2 5 4 3" xfId="5488"/>
    <cellStyle name="Normal 2 5 5" xfId="3280"/>
    <cellStyle name="Normal 2 5 5 2" xfId="4385"/>
    <cellStyle name="Normal 2 5 5 2 2" xfId="5878"/>
    <cellStyle name="Normal 2 5 5 3" xfId="5489"/>
    <cellStyle name="Normal 2 5 6" xfId="3281"/>
    <cellStyle name="Normal 2 5 6 2" xfId="4386"/>
    <cellStyle name="Normal 2 5 6 2 2" xfId="5879"/>
    <cellStyle name="Normal 2 5 6 3" xfId="5490"/>
    <cellStyle name="Normal 2 5 7" xfId="3282"/>
    <cellStyle name="Normal 2 5 7 2" xfId="4387"/>
    <cellStyle name="Normal 2 5 7 2 2" xfId="5880"/>
    <cellStyle name="Normal 2 5 7 3" xfId="5491"/>
    <cellStyle name="Normal 2 5 8" xfId="3283"/>
    <cellStyle name="Normal 2 5 8 2" xfId="4388"/>
    <cellStyle name="Normal 2 5 8 2 2" xfId="5881"/>
    <cellStyle name="Normal 2 5 8 3" xfId="5492"/>
    <cellStyle name="Normal 2 5 9" xfId="3284"/>
    <cellStyle name="Normal 2 5 9 2" xfId="4389"/>
    <cellStyle name="Normal 2 5 9 2 2" xfId="5882"/>
    <cellStyle name="Normal 2 5 9 3" xfId="5493"/>
    <cellStyle name="Normal 2 6" xfId="3285"/>
    <cellStyle name="Normal 2 6 10" xfId="3286"/>
    <cellStyle name="Normal 2 6 10 2" xfId="4391"/>
    <cellStyle name="Normal 2 6 10 2 2" xfId="5884"/>
    <cellStyle name="Normal 2 6 10 3" xfId="5495"/>
    <cellStyle name="Normal 2 6 11" xfId="3287"/>
    <cellStyle name="Normal 2 6 11 2" xfId="4392"/>
    <cellStyle name="Normal 2 6 11 2 2" xfId="5885"/>
    <cellStyle name="Normal 2 6 11 3" xfId="5496"/>
    <cellStyle name="Normal 2 6 12" xfId="3288"/>
    <cellStyle name="Normal 2 6 12 2" xfId="4393"/>
    <cellStyle name="Normal 2 6 12 2 2" xfId="5886"/>
    <cellStyle name="Normal 2 6 12 3" xfId="5497"/>
    <cellStyle name="Normal 2 6 13" xfId="3289"/>
    <cellStyle name="Normal 2 6 13 2" xfId="4394"/>
    <cellStyle name="Normal 2 6 13 2 2" xfId="5887"/>
    <cellStyle name="Normal 2 6 13 3" xfId="5498"/>
    <cellStyle name="Normal 2 6 14" xfId="3290"/>
    <cellStyle name="Normal 2 6 14 2" xfId="4395"/>
    <cellStyle name="Normal 2 6 14 2 2" xfId="5888"/>
    <cellStyle name="Normal 2 6 14 3" xfId="5499"/>
    <cellStyle name="Normal 2 6 15" xfId="3291"/>
    <cellStyle name="Normal 2 6 15 2" xfId="4396"/>
    <cellStyle name="Normal 2 6 15 2 2" xfId="5889"/>
    <cellStyle name="Normal 2 6 15 3" xfId="5500"/>
    <cellStyle name="Normal 2 6 16" xfId="3292"/>
    <cellStyle name="Normal 2 6 16 2" xfId="4397"/>
    <cellStyle name="Normal 2 6 16 2 2" xfId="5890"/>
    <cellStyle name="Normal 2 6 16 3" xfId="5501"/>
    <cellStyle name="Normal 2 6 17" xfId="3293"/>
    <cellStyle name="Normal 2 6 17 2" xfId="4398"/>
    <cellStyle name="Normal 2 6 17 2 2" xfId="5891"/>
    <cellStyle name="Normal 2 6 17 3" xfId="5502"/>
    <cellStyle name="Normal 2 6 18" xfId="3294"/>
    <cellStyle name="Normal 2 6 18 2" xfId="4399"/>
    <cellStyle name="Normal 2 6 18 2 2" xfId="5892"/>
    <cellStyle name="Normal 2 6 18 3" xfId="5503"/>
    <cellStyle name="Normal 2 6 19" xfId="3295"/>
    <cellStyle name="Normal 2 6 19 2" xfId="4400"/>
    <cellStyle name="Normal 2 6 19 2 2" xfId="5893"/>
    <cellStyle name="Normal 2 6 19 3" xfId="5504"/>
    <cellStyle name="Normal 2 6 2" xfId="3296"/>
    <cellStyle name="Normal 2 6 2 2" xfId="4401"/>
    <cellStyle name="Normal 2 6 2 2 2" xfId="5894"/>
    <cellStyle name="Normal 2 6 2 3" xfId="5505"/>
    <cellStyle name="Normal 2 6 20" xfId="3297"/>
    <cellStyle name="Normal 2 6 20 2" xfId="4402"/>
    <cellStyle name="Normal 2 6 20 2 2" xfId="5895"/>
    <cellStyle name="Normal 2 6 20 3" xfId="5506"/>
    <cellStyle name="Normal 2 6 21" xfId="3298"/>
    <cellStyle name="Normal 2 6 21 2" xfId="4403"/>
    <cellStyle name="Normal 2 6 21 2 2" xfId="5896"/>
    <cellStyle name="Normal 2 6 21 3" xfId="5507"/>
    <cellStyle name="Normal 2 6 22" xfId="3299"/>
    <cellStyle name="Normal 2 6 22 2" xfId="4404"/>
    <cellStyle name="Normal 2 6 22 2 2" xfId="5897"/>
    <cellStyle name="Normal 2 6 22 3" xfId="5508"/>
    <cellStyle name="Normal 2 6 23" xfId="3300"/>
    <cellStyle name="Normal 2 6 23 2" xfId="4405"/>
    <cellStyle name="Normal 2 6 23 2 2" xfId="5898"/>
    <cellStyle name="Normal 2 6 23 3" xfId="5509"/>
    <cellStyle name="Normal 2 6 24" xfId="3301"/>
    <cellStyle name="Normal 2 6 24 2" xfId="4406"/>
    <cellStyle name="Normal 2 6 24 2 2" xfId="5899"/>
    <cellStyle name="Normal 2 6 24 3" xfId="5510"/>
    <cellStyle name="Normal 2 6 25" xfId="3302"/>
    <cellStyle name="Normal 2 6 25 2" xfId="4407"/>
    <cellStyle name="Normal 2 6 25 2 2" xfId="5900"/>
    <cellStyle name="Normal 2 6 25 3" xfId="5511"/>
    <cellStyle name="Normal 2 6 26" xfId="3303"/>
    <cellStyle name="Normal 2 6 26 2" xfId="4408"/>
    <cellStyle name="Normal 2 6 26 2 2" xfId="5901"/>
    <cellStyle name="Normal 2 6 26 3" xfId="5512"/>
    <cellStyle name="Normal 2 6 27" xfId="4390"/>
    <cellStyle name="Normal 2 6 27 2" xfId="5883"/>
    <cellStyle name="Normal 2 6 28" xfId="5494"/>
    <cellStyle name="Normal 2 6 3" xfId="3304"/>
    <cellStyle name="Normal 2 6 3 2" xfId="4409"/>
    <cellStyle name="Normal 2 6 3 2 2" xfId="5902"/>
    <cellStyle name="Normal 2 6 3 3" xfId="5513"/>
    <cellStyle name="Normal 2 6 4" xfId="3305"/>
    <cellStyle name="Normal 2 6 4 2" xfId="4410"/>
    <cellStyle name="Normal 2 6 4 2 2" xfId="5903"/>
    <cellStyle name="Normal 2 6 4 3" xfId="5514"/>
    <cellStyle name="Normal 2 6 5" xfId="3306"/>
    <cellStyle name="Normal 2 6 5 2" xfId="4411"/>
    <cellStyle name="Normal 2 6 5 2 2" xfId="5904"/>
    <cellStyle name="Normal 2 6 5 3" xfId="5515"/>
    <cellStyle name="Normal 2 6 6" xfId="3307"/>
    <cellStyle name="Normal 2 6 6 2" xfId="4412"/>
    <cellStyle name="Normal 2 6 6 2 2" xfId="5905"/>
    <cellStyle name="Normal 2 6 6 3" xfId="5516"/>
    <cellStyle name="Normal 2 6 7" xfId="3308"/>
    <cellStyle name="Normal 2 6 7 2" xfId="4413"/>
    <cellStyle name="Normal 2 6 7 2 2" xfId="5906"/>
    <cellStyle name="Normal 2 6 7 3" xfId="5517"/>
    <cellStyle name="Normal 2 6 8" xfId="3309"/>
    <cellStyle name="Normal 2 6 8 2" xfId="4414"/>
    <cellStyle name="Normal 2 6 8 2 2" xfId="5907"/>
    <cellStyle name="Normal 2 6 8 3" xfId="5518"/>
    <cellStyle name="Normal 2 6 9" xfId="3310"/>
    <cellStyle name="Normal 2 6 9 2" xfId="4415"/>
    <cellStyle name="Normal 2 6 9 2 2" xfId="5908"/>
    <cellStyle name="Normal 2 6 9 3" xfId="5519"/>
    <cellStyle name="Normal 2 7" xfId="3311"/>
    <cellStyle name="Normal 2 7 10" xfId="3312"/>
    <cellStyle name="Normal 2 7 10 2" xfId="4417"/>
    <cellStyle name="Normal 2 7 10 2 2" xfId="5910"/>
    <cellStyle name="Normal 2 7 10 3" xfId="5521"/>
    <cellStyle name="Normal 2 7 11" xfId="3313"/>
    <cellStyle name="Normal 2 7 11 2" xfId="4418"/>
    <cellStyle name="Normal 2 7 11 2 2" xfId="5911"/>
    <cellStyle name="Normal 2 7 11 3" xfId="5522"/>
    <cellStyle name="Normal 2 7 12" xfId="3314"/>
    <cellStyle name="Normal 2 7 12 2" xfId="4419"/>
    <cellStyle name="Normal 2 7 12 2 2" xfId="5912"/>
    <cellStyle name="Normal 2 7 12 3" xfId="5523"/>
    <cellStyle name="Normal 2 7 13" xfId="3315"/>
    <cellStyle name="Normal 2 7 13 2" xfId="4420"/>
    <cellStyle name="Normal 2 7 13 2 2" xfId="5913"/>
    <cellStyle name="Normal 2 7 13 3" xfId="5524"/>
    <cellStyle name="Normal 2 7 14" xfId="3316"/>
    <cellStyle name="Normal 2 7 14 2" xfId="4421"/>
    <cellStyle name="Normal 2 7 14 2 2" xfId="5914"/>
    <cellStyle name="Normal 2 7 14 3" xfId="5525"/>
    <cellStyle name="Normal 2 7 15" xfId="3317"/>
    <cellStyle name="Normal 2 7 15 2" xfId="4422"/>
    <cellStyle name="Normal 2 7 15 2 2" xfId="5915"/>
    <cellStyle name="Normal 2 7 15 3" xfId="5526"/>
    <cellStyle name="Normal 2 7 16" xfId="3318"/>
    <cellStyle name="Normal 2 7 16 2" xfId="4423"/>
    <cellStyle name="Normal 2 7 16 2 2" xfId="5916"/>
    <cellStyle name="Normal 2 7 16 3" xfId="5527"/>
    <cellStyle name="Normal 2 7 17" xfId="3319"/>
    <cellStyle name="Normal 2 7 17 2" xfId="4424"/>
    <cellStyle name="Normal 2 7 17 2 2" xfId="5917"/>
    <cellStyle name="Normal 2 7 17 3" xfId="5528"/>
    <cellStyle name="Normal 2 7 18" xfId="3320"/>
    <cellStyle name="Normal 2 7 18 2" xfId="4425"/>
    <cellStyle name="Normal 2 7 18 2 2" xfId="5918"/>
    <cellStyle name="Normal 2 7 18 3" xfId="5529"/>
    <cellStyle name="Normal 2 7 19" xfId="3321"/>
    <cellStyle name="Normal 2 7 19 2" xfId="4426"/>
    <cellStyle name="Normal 2 7 19 2 2" xfId="5919"/>
    <cellStyle name="Normal 2 7 19 3" xfId="5530"/>
    <cellStyle name="Normal 2 7 2" xfId="3322"/>
    <cellStyle name="Normal 2 7 2 2" xfId="4427"/>
    <cellStyle name="Normal 2 7 2 2 2" xfId="5920"/>
    <cellStyle name="Normal 2 7 2 3" xfId="5531"/>
    <cellStyle name="Normal 2 7 20" xfId="3323"/>
    <cellStyle name="Normal 2 7 20 2" xfId="4428"/>
    <cellStyle name="Normal 2 7 20 2 2" xfId="5921"/>
    <cellStyle name="Normal 2 7 20 3" xfId="5532"/>
    <cellStyle name="Normal 2 7 21" xfId="3324"/>
    <cellStyle name="Normal 2 7 21 2" xfId="4429"/>
    <cellStyle name="Normal 2 7 21 2 2" xfId="5922"/>
    <cellStyle name="Normal 2 7 21 3" xfId="5533"/>
    <cellStyle name="Normal 2 7 22" xfId="3325"/>
    <cellStyle name="Normal 2 7 22 2" xfId="4430"/>
    <cellStyle name="Normal 2 7 22 2 2" xfId="5923"/>
    <cellStyle name="Normal 2 7 22 3" xfId="5534"/>
    <cellStyle name="Normal 2 7 23" xfId="3326"/>
    <cellStyle name="Normal 2 7 23 2" xfId="4431"/>
    <cellStyle name="Normal 2 7 23 2 2" xfId="5924"/>
    <cellStyle name="Normal 2 7 23 3" xfId="5535"/>
    <cellStyle name="Normal 2 7 24" xfId="3327"/>
    <cellStyle name="Normal 2 7 24 2" xfId="4432"/>
    <cellStyle name="Normal 2 7 24 2 2" xfId="5925"/>
    <cellStyle name="Normal 2 7 24 3" xfId="5536"/>
    <cellStyle name="Normal 2 7 25" xfId="3328"/>
    <cellStyle name="Normal 2 7 25 2" xfId="4433"/>
    <cellStyle name="Normal 2 7 25 2 2" xfId="5926"/>
    <cellStyle name="Normal 2 7 25 3" xfId="5537"/>
    <cellStyle name="Normal 2 7 26" xfId="3329"/>
    <cellStyle name="Normal 2 7 26 2" xfId="4434"/>
    <cellStyle name="Normal 2 7 26 2 2" xfId="5927"/>
    <cellStyle name="Normal 2 7 26 3" xfId="5538"/>
    <cellStyle name="Normal 2 7 27" xfId="4416"/>
    <cellStyle name="Normal 2 7 27 2" xfId="5909"/>
    <cellStyle name="Normal 2 7 28" xfId="5520"/>
    <cellStyle name="Normal 2 7 3" xfId="3330"/>
    <cellStyle name="Normal 2 7 3 2" xfId="4435"/>
    <cellStyle name="Normal 2 7 3 2 2" xfId="5928"/>
    <cellStyle name="Normal 2 7 3 3" xfId="5539"/>
    <cellStyle name="Normal 2 7 4" xfId="3331"/>
    <cellStyle name="Normal 2 7 4 2" xfId="4436"/>
    <cellStyle name="Normal 2 7 4 2 2" xfId="5929"/>
    <cellStyle name="Normal 2 7 4 3" xfId="5540"/>
    <cellStyle name="Normal 2 7 5" xfId="3332"/>
    <cellStyle name="Normal 2 7 5 2" xfId="4437"/>
    <cellStyle name="Normal 2 7 5 2 2" xfId="5930"/>
    <cellStyle name="Normal 2 7 5 3" xfId="5541"/>
    <cellStyle name="Normal 2 7 6" xfId="3333"/>
    <cellStyle name="Normal 2 7 6 2" xfId="4438"/>
    <cellStyle name="Normal 2 7 6 2 2" xfId="5931"/>
    <cellStyle name="Normal 2 7 6 3" xfId="5542"/>
    <cellStyle name="Normal 2 7 7" xfId="3334"/>
    <cellStyle name="Normal 2 7 7 2" xfId="4439"/>
    <cellStyle name="Normal 2 7 7 2 2" xfId="5932"/>
    <cellStyle name="Normal 2 7 7 3" xfId="5543"/>
    <cellStyle name="Normal 2 7 8" xfId="3335"/>
    <cellStyle name="Normal 2 7 8 2" xfId="4440"/>
    <cellStyle name="Normal 2 7 8 2 2" xfId="5933"/>
    <cellStyle name="Normal 2 7 8 3" xfId="5544"/>
    <cellStyle name="Normal 2 7 9" xfId="3336"/>
    <cellStyle name="Normal 2 7 9 2" xfId="4441"/>
    <cellStyle name="Normal 2 7 9 2 2" xfId="5934"/>
    <cellStyle name="Normal 2 7 9 3" xfId="5545"/>
    <cellStyle name="Normal 2 8" xfId="3337"/>
    <cellStyle name="Normal 2 8 10" xfId="3338"/>
    <cellStyle name="Normal 2 8 10 2" xfId="4443"/>
    <cellStyle name="Normal 2 8 10 2 2" xfId="5936"/>
    <cellStyle name="Normal 2 8 10 3" xfId="5547"/>
    <cellStyle name="Normal 2 8 11" xfId="3339"/>
    <cellStyle name="Normal 2 8 11 2" xfId="4444"/>
    <cellStyle name="Normal 2 8 11 2 2" xfId="5937"/>
    <cellStyle name="Normal 2 8 11 3" xfId="5548"/>
    <cellStyle name="Normal 2 8 12" xfId="3340"/>
    <cellStyle name="Normal 2 8 12 2" xfId="4445"/>
    <cellStyle name="Normal 2 8 12 2 2" xfId="5938"/>
    <cellStyle name="Normal 2 8 12 3" xfId="5549"/>
    <cellStyle name="Normal 2 8 13" xfId="3341"/>
    <cellStyle name="Normal 2 8 13 2" xfId="4446"/>
    <cellStyle name="Normal 2 8 13 2 2" xfId="5939"/>
    <cellStyle name="Normal 2 8 13 3" xfId="5550"/>
    <cellStyle name="Normal 2 8 14" xfId="3342"/>
    <cellStyle name="Normal 2 8 14 2" xfId="4447"/>
    <cellStyle name="Normal 2 8 14 2 2" xfId="5940"/>
    <cellStyle name="Normal 2 8 14 3" xfId="5551"/>
    <cellStyle name="Normal 2 8 15" xfId="3343"/>
    <cellStyle name="Normal 2 8 15 2" xfId="4448"/>
    <cellStyle name="Normal 2 8 15 2 2" xfId="5941"/>
    <cellStyle name="Normal 2 8 15 3" xfId="5552"/>
    <cellStyle name="Normal 2 8 16" xfId="3344"/>
    <cellStyle name="Normal 2 8 16 2" xfId="4449"/>
    <cellStyle name="Normal 2 8 16 2 2" xfId="5942"/>
    <cellStyle name="Normal 2 8 16 3" xfId="5553"/>
    <cellStyle name="Normal 2 8 17" xfId="3345"/>
    <cellStyle name="Normal 2 8 17 2" xfId="4450"/>
    <cellStyle name="Normal 2 8 17 2 2" xfId="5943"/>
    <cellStyle name="Normal 2 8 17 3" xfId="5554"/>
    <cellStyle name="Normal 2 8 18" xfId="3346"/>
    <cellStyle name="Normal 2 8 18 2" xfId="4451"/>
    <cellStyle name="Normal 2 8 18 2 2" xfId="5944"/>
    <cellStyle name="Normal 2 8 18 3" xfId="5555"/>
    <cellStyle name="Normal 2 8 19" xfId="3347"/>
    <cellStyle name="Normal 2 8 19 2" xfId="4452"/>
    <cellStyle name="Normal 2 8 19 2 2" xfId="5945"/>
    <cellStyle name="Normal 2 8 19 3" xfId="5556"/>
    <cellStyle name="Normal 2 8 2" xfId="3348"/>
    <cellStyle name="Normal 2 8 2 2" xfId="4453"/>
    <cellStyle name="Normal 2 8 2 2 2" xfId="5946"/>
    <cellStyle name="Normal 2 8 2 3" xfId="5557"/>
    <cellStyle name="Normal 2 8 20" xfId="3349"/>
    <cellStyle name="Normal 2 8 20 2" xfId="4454"/>
    <cellStyle name="Normal 2 8 20 2 2" xfId="5947"/>
    <cellStyle name="Normal 2 8 20 3" xfId="5558"/>
    <cellStyle name="Normal 2 8 21" xfId="3350"/>
    <cellStyle name="Normal 2 8 21 2" xfId="4455"/>
    <cellStyle name="Normal 2 8 21 2 2" xfId="5948"/>
    <cellStyle name="Normal 2 8 21 3" xfId="5559"/>
    <cellStyle name="Normal 2 8 22" xfId="3351"/>
    <cellStyle name="Normal 2 8 22 2" xfId="4456"/>
    <cellStyle name="Normal 2 8 22 2 2" xfId="5949"/>
    <cellStyle name="Normal 2 8 22 3" xfId="5560"/>
    <cellStyle name="Normal 2 8 23" xfId="3352"/>
    <cellStyle name="Normal 2 8 23 2" xfId="4457"/>
    <cellStyle name="Normal 2 8 23 2 2" xfId="5950"/>
    <cellStyle name="Normal 2 8 23 3" xfId="5561"/>
    <cellStyle name="Normal 2 8 24" xfId="3353"/>
    <cellStyle name="Normal 2 8 24 2" xfId="4458"/>
    <cellStyle name="Normal 2 8 24 2 2" xfId="5951"/>
    <cellStyle name="Normal 2 8 24 3" xfId="5562"/>
    <cellStyle name="Normal 2 8 25" xfId="3354"/>
    <cellStyle name="Normal 2 8 25 2" xfId="4459"/>
    <cellStyle name="Normal 2 8 25 2 2" xfId="5952"/>
    <cellStyle name="Normal 2 8 25 3" xfId="5563"/>
    <cellStyle name="Normal 2 8 26" xfId="3355"/>
    <cellStyle name="Normal 2 8 26 2" xfId="4460"/>
    <cellStyle name="Normal 2 8 26 2 2" xfId="5953"/>
    <cellStyle name="Normal 2 8 26 3" xfId="5564"/>
    <cellStyle name="Normal 2 8 27" xfId="4442"/>
    <cellStyle name="Normal 2 8 27 2" xfId="5935"/>
    <cellStyle name="Normal 2 8 28" xfId="5546"/>
    <cellStyle name="Normal 2 8 3" xfId="3356"/>
    <cellStyle name="Normal 2 8 3 2" xfId="4461"/>
    <cellStyle name="Normal 2 8 3 2 2" xfId="5954"/>
    <cellStyle name="Normal 2 8 3 3" xfId="5565"/>
    <cellStyle name="Normal 2 8 4" xfId="3357"/>
    <cellStyle name="Normal 2 8 4 2" xfId="4462"/>
    <cellStyle name="Normal 2 8 4 2 2" xfId="5955"/>
    <cellStyle name="Normal 2 8 4 3" xfId="5566"/>
    <cellStyle name="Normal 2 8 5" xfId="3358"/>
    <cellStyle name="Normal 2 8 5 2" xfId="4463"/>
    <cellStyle name="Normal 2 8 5 2 2" xfId="5956"/>
    <cellStyle name="Normal 2 8 5 3" xfId="5567"/>
    <cellStyle name="Normal 2 8 6" xfId="3359"/>
    <cellStyle name="Normal 2 8 6 2" xfId="4464"/>
    <cellStyle name="Normal 2 8 6 2 2" xfId="5957"/>
    <cellStyle name="Normal 2 8 6 3" xfId="5568"/>
    <cellStyle name="Normal 2 8 7" xfId="3360"/>
    <cellStyle name="Normal 2 8 7 2" xfId="4465"/>
    <cellStyle name="Normal 2 8 7 2 2" xfId="5958"/>
    <cellStyle name="Normal 2 8 7 3" xfId="5569"/>
    <cellStyle name="Normal 2 8 8" xfId="3361"/>
    <cellStyle name="Normal 2 8 8 2" xfId="4466"/>
    <cellStyle name="Normal 2 8 8 2 2" xfId="5959"/>
    <cellStyle name="Normal 2 8 8 3" xfId="5570"/>
    <cellStyle name="Normal 2 8 9" xfId="3362"/>
    <cellStyle name="Normal 2 8 9 2" xfId="4467"/>
    <cellStyle name="Normal 2 8 9 2 2" xfId="5960"/>
    <cellStyle name="Normal 2 8 9 3" xfId="5571"/>
    <cellStyle name="Normal 2 9" xfId="3363"/>
    <cellStyle name="Normal 2 9 10" xfId="3364"/>
    <cellStyle name="Normal 2 9 10 2" xfId="4469"/>
    <cellStyle name="Normal 2 9 10 2 2" xfId="5962"/>
    <cellStyle name="Normal 2 9 10 3" xfId="5573"/>
    <cellStyle name="Normal 2 9 11" xfId="3365"/>
    <cellStyle name="Normal 2 9 11 2" xfId="4470"/>
    <cellStyle name="Normal 2 9 11 2 2" xfId="5963"/>
    <cellStyle name="Normal 2 9 11 3" xfId="5574"/>
    <cellStyle name="Normal 2 9 12" xfId="3366"/>
    <cellStyle name="Normal 2 9 12 2" xfId="4471"/>
    <cellStyle name="Normal 2 9 12 2 2" xfId="5964"/>
    <cellStyle name="Normal 2 9 12 3" xfId="5575"/>
    <cellStyle name="Normal 2 9 13" xfId="3367"/>
    <cellStyle name="Normal 2 9 13 2" xfId="4472"/>
    <cellStyle name="Normal 2 9 13 2 2" xfId="5965"/>
    <cellStyle name="Normal 2 9 13 3" xfId="5576"/>
    <cellStyle name="Normal 2 9 14" xfId="3368"/>
    <cellStyle name="Normal 2 9 14 2" xfId="4473"/>
    <cellStyle name="Normal 2 9 14 2 2" xfId="5966"/>
    <cellStyle name="Normal 2 9 14 3" xfId="5577"/>
    <cellStyle name="Normal 2 9 15" xfId="3369"/>
    <cellStyle name="Normal 2 9 15 2" xfId="4474"/>
    <cellStyle name="Normal 2 9 15 2 2" xfId="5967"/>
    <cellStyle name="Normal 2 9 15 3" xfId="5578"/>
    <cellStyle name="Normal 2 9 16" xfId="3370"/>
    <cellStyle name="Normal 2 9 16 2" xfId="4475"/>
    <cellStyle name="Normal 2 9 16 2 2" xfId="5968"/>
    <cellStyle name="Normal 2 9 16 3" xfId="5579"/>
    <cellStyle name="Normal 2 9 17" xfId="3371"/>
    <cellStyle name="Normal 2 9 17 2" xfId="4476"/>
    <cellStyle name="Normal 2 9 17 2 2" xfId="5969"/>
    <cellStyle name="Normal 2 9 17 3" xfId="5580"/>
    <cellStyle name="Normal 2 9 18" xfId="3372"/>
    <cellStyle name="Normal 2 9 18 2" xfId="4477"/>
    <cellStyle name="Normal 2 9 18 2 2" xfId="5970"/>
    <cellStyle name="Normal 2 9 18 3" xfId="5581"/>
    <cellStyle name="Normal 2 9 19" xfId="3373"/>
    <cellStyle name="Normal 2 9 19 2" xfId="4478"/>
    <cellStyle name="Normal 2 9 19 2 2" xfId="5971"/>
    <cellStyle name="Normal 2 9 19 3" xfId="5582"/>
    <cellStyle name="Normal 2 9 2" xfId="3374"/>
    <cellStyle name="Normal 2 9 2 2" xfId="4479"/>
    <cellStyle name="Normal 2 9 2 2 2" xfId="5972"/>
    <cellStyle name="Normal 2 9 2 3" xfId="5583"/>
    <cellStyle name="Normal 2 9 20" xfId="3375"/>
    <cellStyle name="Normal 2 9 20 2" xfId="4480"/>
    <cellStyle name="Normal 2 9 20 2 2" xfId="5973"/>
    <cellStyle name="Normal 2 9 20 3" xfId="5584"/>
    <cellStyle name="Normal 2 9 21" xfId="3376"/>
    <cellStyle name="Normal 2 9 21 2" xfId="4481"/>
    <cellStyle name="Normal 2 9 21 2 2" xfId="5974"/>
    <cellStyle name="Normal 2 9 21 3" xfId="5585"/>
    <cellStyle name="Normal 2 9 22" xfId="3377"/>
    <cellStyle name="Normal 2 9 22 2" xfId="4482"/>
    <cellStyle name="Normal 2 9 22 2 2" xfId="5975"/>
    <cellStyle name="Normal 2 9 22 3" xfId="5586"/>
    <cellStyle name="Normal 2 9 23" xfId="3378"/>
    <cellStyle name="Normal 2 9 23 2" xfId="4483"/>
    <cellStyle name="Normal 2 9 23 2 2" xfId="5976"/>
    <cellStyle name="Normal 2 9 23 3" xfId="5587"/>
    <cellStyle name="Normal 2 9 24" xfId="3379"/>
    <cellStyle name="Normal 2 9 24 2" xfId="4484"/>
    <cellStyle name="Normal 2 9 24 2 2" xfId="5977"/>
    <cellStyle name="Normal 2 9 24 3" xfId="5588"/>
    <cellStyle name="Normal 2 9 25" xfId="3380"/>
    <cellStyle name="Normal 2 9 25 2" xfId="4485"/>
    <cellStyle name="Normal 2 9 25 2 2" xfId="5978"/>
    <cellStyle name="Normal 2 9 25 3" xfId="5589"/>
    <cellStyle name="Normal 2 9 26" xfId="3381"/>
    <cellStyle name="Normal 2 9 26 2" xfId="4486"/>
    <cellStyle name="Normal 2 9 26 2 2" xfId="5979"/>
    <cellStyle name="Normal 2 9 26 3" xfId="5590"/>
    <cellStyle name="Normal 2 9 27" xfId="4468"/>
    <cellStyle name="Normal 2 9 27 2" xfId="5961"/>
    <cellStyle name="Normal 2 9 28" xfId="5572"/>
    <cellStyle name="Normal 2 9 3" xfId="3382"/>
    <cellStyle name="Normal 2 9 3 2" xfId="4487"/>
    <cellStyle name="Normal 2 9 3 2 2" xfId="5980"/>
    <cellStyle name="Normal 2 9 3 3" xfId="5591"/>
    <cellStyle name="Normal 2 9 4" xfId="3383"/>
    <cellStyle name="Normal 2 9 4 2" xfId="4488"/>
    <cellStyle name="Normal 2 9 4 2 2" xfId="5981"/>
    <cellStyle name="Normal 2 9 4 3" xfId="5592"/>
    <cellStyle name="Normal 2 9 5" xfId="3384"/>
    <cellStyle name="Normal 2 9 5 2" xfId="4489"/>
    <cellStyle name="Normal 2 9 5 2 2" xfId="5982"/>
    <cellStyle name="Normal 2 9 5 3" xfId="5593"/>
    <cellStyle name="Normal 2 9 6" xfId="3385"/>
    <cellStyle name="Normal 2 9 6 2" xfId="4490"/>
    <cellStyle name="Normal 2 9 6 2 2" xfId="5983"/>
    <cellStyle name="Normal 2 9 6 3" xfId="5594"/>
    <cellStyle name="Normal 2 9 7" xfId="3386"/>
    <cellStyle name="Normal 2 9 7 2" xfId="4491"/>
    <cellStyle name="Normal 2 9 7 2 2" xfId="5984"/>
    <cellStyle name="Normal 2 9 7 3" xfId="5595"/>
    <cellStyle name="Normal 2 9 8" xfId="3387"/>
    <cellStyle name="Normal 2 9 8 2" xfId="4492"/>
    <cellStyle name="Normal 2 9 8 2 2" xfId="5985"/>
    <cellStyle name="Normal 2 9 8 3" xfId="5596"/>
    <cellStyle name="Normal 2 9 9" xfId="3388"/>
    <cellStyle name="Normal 2 9 9 2" xfId="4493"/>
    <cellStyle name="Normal 2 9 9 2 2" xfId="5986"/>
    <cellStyle name="Normal 2 9 9 3" xfId="5597"/>
    <cellStyle name="Normal 2_Hoja1" xfId="3956"/>
    <cellStyle name="Normal 20" xfId="3389"/>
    <cellStyle name="Normal 20 2" xfId="4056"/>
    <cellStyle name="Normal 20 3" xfId="3957"/>
    <cellStyle name="Normal 21" xfId="3390"/>
    <cellStyle name="Normal 21 2" xfId="4057"/>
    <cellStyle name="Normal 21 3" xfId="3958"/>
    <cellStyle name="Normal 22" xfId="3391"/>
    <cellStyle name="Normal 22 2" xfId="4058"/>
    <cellStyle name="Normal 22 3" xfId="3959"/>
    <cellStyle name="Normal 23" xfId="3392"/>
    <cellStyle name="Normal 23 2" xfId="4059"/>
    <cellStyle name="Normal 23 3" xfId="3960"/>
    <cellStyle name="Normal 24" xfId="3393"/>
    <cellStyle name="Normal 24 2" xfId="4060"/>
    <cellStyle name="Normal 24 3" xfId="3961"/>
    <cellStyle name="Normal 25" xfId="3394"/>
    <cellStyle name="Normal 25 2" xfId="4061"/>
    <cellStyle name="Normal 25 3" xfId="3962"/>
    <cellStyle name="Normal 26" xfId="3395"/>
    <cellStyle name="Normal 26 2" xfId="4062"/>
    <cellStyle name="Normal 26 3" xfId="3963"/>
    <cellStyle name="Normal 27" xfId="3396"/>
    <cellStyle name="Normal 27 2" xfId="4063"/>
    <cellStyle name="Normal 27 3" xfId="3964"/>
    <cellStyle name="Normal 28" xfId="3397"/>
    <cellStyle name="Normal 28 2" xfId="4064"/>
    <cellStyle name="Normal 28 3" xfId="3965"/>
    <cellStyle name="Normal 29" xfId="3398"/>
    <cellStyle name="Normal 29 2" xfId="4065"/>
    <cellStyle name="Normal 29 3" xfId="3966"/>
    <cellStyle name="Normal 3" xfId="6"/>
    <cellStyle name="Normal 3 10" xfId="4667"/>
    <cellStyle name="Normal 3 10 2" xfId="4787"/>
    <cellStyle name="Normal 3 10 2 2" xfId="5018"/>
    <cellStyle name="Normal 3 10 2 3" xfId="5250"/>
    <cellStyle name="Normal 3 10 3" xfId="4903"/>
    <cellStyle name="Normal 3 10 4" xfId="5135"/>
    <cellStyle name="Normal 3 2" xfId="17"/>
    <cellStyle name="Normal 3 2 2" xfId="5647"/>
    <cellStyle name="Normal 3 3" xfId="18"/>
    <cellStyle name="Normal 3 3 2" xfId="4609"/>
    <cellStyle name="Normal 3 4" xfId="5598"/>
    <cellStyle name="Normal 3_VOICE_REPORT_CITTA_CAMPAIGN_FY1011_ver12" xfId="19"/>
    <cellStyle name="Normal 30" xfId="3399"/>
    <cellStyle name="Normal 30 2" xfId="4066"/>
    <cellStyle name="Normal 30 3" xfId="3967"/>
    <cellStyle name="Normal 31" xfId="3400"/>
    <cellStyle name="Normal 31 2" xfId="4067"/>
    <cellStyle name="Normal 31 3" xfId="3968"/>
    <cellStyle name="Normal 32" xfId="3401"/>
    <cellStyle name="Normal 32 2" xfId="4068"/>
    <cellStyle name="Normal 32 3" xfId="3969"/>
    <cellStyle name="Normal 33" xfId="3402"/>
    <cellStyle name="Normal 33 2" xfId="4069"/>
    <cellStyle name="Normal 33 3" xfId="3970"/>
    <cellStyle name="Normal 34" xfId="3403"/>
    <cellStyle name="Normal 34 2" xfId="4070"/>
    <cellStyle name="Normal 34 3" xfId="3971"/>
    <cellStyle name="Normal 35" xfId="3404"/>
    <cellStyle name="Normal 35 2" xfId="4071"/>
    <cellStyle name="Normal 35 3" xfId="3972"/>
    <cellStyle name="Normal 36" xfId="3405"/>
    <cellStyle name="Normal 36 2" xfId="4072"/>
    <cellStyle name="Normal 36 3" xfId="3973"/>
    <cellStyle name="Normal 37" xfId="3406"/>
    <cellStyle name="Normal 37 2" xfId="4073"/>
    <cellStyle name="Normal 37 3" xfId="3974"/>
    <cellStyle name="Normal 38" xfId="3407"/>
    <cellStyle name="Normal 38 2" xfId="4074"/>
    <cellStyle name="Normal 38 3" xfId="3975"/>
    <cellStyle name="Normal 39" xfId="3408"/>
    <cellStyle name="Normal 39 2" xfId="4075"/>
    <cellStyle name="Normal 39 3" xfId="3976"/>
    <cellStyle name="Normal 4" xfId="7"/>
    <cellStyle name="Normal 4 2" xfId="4142"/>
    <cellStyle name="Normal 4 2 2" xfId="4494"/>
    <cellStyle name="Normal 4 2 2 2" xfId="5987"/>
    <cellStyle name="Normal 4 2 3" xfId="5646"/>
    <cellStyle name="Normal 4 3" xfId="4043"/>
    <cellStyle name="Normal 4 3 2" xfId="5645"/>
    <cellStyle name="Normal 4 4" xfId="3912"/>
    <cellStyle name="Normal 4 4 2" xfId="5643"/>
    <cellStyle name="Normal 4 5" xfId="4668"/>
    <cellStyle name="Normal 4 5 2" xfId="4788"/>
    <cellStyle name="Normal 4 5 2 2" xfId="5019"/>
    <cellStyle name="Normal 4 5 2 3" xfId="5251"/>
    <cellStyle name="Normal 4 5 3" xfId="4904"/>
    <cellStyle name="Normal 4 5 4" xfId="5136"/>
    <cellStyle name="Normal 4 6" xfId="5599"/>
    <cellStyle name="Normal 4 7" xfId="3409"/>
    <cellStyle name="Normal 40" xfId="3410"/>
    <cellStyle name="Normal 40 2" xfId="4076"/>
    <cellStyle name="Normal 40 3" xfId="3977"/>
    <cellStyle name="Normal 41" xfId="3411"/>
    <cellStyle name="Normal 41 2" xfId="4077"/>
    <cellStyle name="Normal 41 3" xfId="3978"/>
    <cellStyle name="Normal 42" xfId="3412"/>
    <cellStyle name="Normal 42 2" xfId="4078"/>
    <cellStyle name="Normal 42 3" xfId="3979"/>
    <cellStyle name="Normal 43" xfId="3413"/>
    <cellStyle name="Normal 43 2" xfId="4079"/>
    <cellStyle name="Normal 43 3" xfId="3980"/>
    <cellStyle name="Normal 44" xfId="3414"/>
    <cellStyle name="Normal 44 2" xfId="4080"/>
    <cellStyle name="Normal 44 3" xfId="3981"/>
    <cellStyle name="Normal 45" xfId="3415"/>
    <cellStyle name="Normal 45 2" xfId="4081"/>
    <cellStyle name="Normal 45 3" xfId="3982"/>
    <cellStyle name="Normal 46" xfId="3416"/>
    <cellStyle name="Normal 46 2" xfId="4082"/>
    <cellStyle name="Normal 46 3" xfId="3983"/>
    <cellStyle name="Normal 47" xfId="3417"/>
    <cellStyle name="Normal 47 2" xfId="4083"/>
    <cellStyle name="Normal 47 3" xfId="3984"/>
    <cellStyle name="Normal 48" xfId="3418"/>
    <cellStyle name="Normal 48 2" xfId="4084"/>
    <cellStyle name="Normal 48 3" xfId="3985"/>
    <cellStyle name="Normal 49" xfId="3419"/>
    <cellStyle name="Normal 49 2" xfId="4085"/>
    <cellStyle name="Normal 49 3" xfId="3986"/>
    <cellStyle name="Normal 5" xfId="8"/>
    <cellStyle name="Normal 5 10" xfId="3421"/>
    <cellStyle name="Normal 5 10 2" xfId="3422"/>
    <cellStyle name="Normal 5 10 2 2" xfId="4496"/>
    <cellStyle name="Normal 5 10 2 2 2" xfId="5989"/>
    <cellStyle name="Normal 5 10 2 3" xfId="5601"/>
    <cellStyle name="Normal 5 10 3" xfId="4495"/>
    <cellStyle name="Normal 5 10 3 2" xfId="5988"/>
    <cellStyle name="Normal 5 10 4" xfId="5600"/>
    <cellStyle name="Normal 5 11" xfId="3423"/>
    <cellStyle name="Normal 5 11 2" xfId="3424"/>
    <cellStyle name="Normal 5 11 2 2" xfId="4498"/>
    <cellStyle name="Normal 5 11 2 2 2" xfId="5991"/>
    <cellStyle name="Normal 5 11 2 3" xfId="5603"/>
    <cellStyle name="Normal 5 11 3" xfId="4497"/>
    <cellStyle name="Normal 5 11 3 2" xfId="5990"/>
    <cellStyle name="Normal 5 11 4" xfId="5602"/>
    <cellStyle name="Normal 5 12" xfId="3425"/>
    <cellStyle name="Normal 5 12 2" xfId="3426"/>
    <cellStyle name="Normal 5 12 2 2" xfId="4500"/>
    <cellStyle name="Normal 5 12 2 2 2" xfId="5993"/>
    <cellStyle name="Normal 5 12 2 3" xfId="5605"/>
    <cellStyle name="Normal 5 12 3" xfId="4499"/>
    <cellStyle name="Normal 5 12 3 2" xfId="5992"/>
    <cellStyle name="Normal 5 12 4" xfId="5604"/>
    <cellStyle name="Normal 5 13" xfId="4086"/>
    <cellStyle name="Normal 5 14" xfId="3987"/>
    <cellStyle name="Normal 5 15" xfId="4669"/>
    <cellStyle name="Normal 5 16" xfId="3420"/>
    <cellStyle name="Normal 5 2" xfId="27"/>
    <cellStyle name="Normal 5 2 2" xfId="3427"/>
    <cellStyle name="Normal 5 2 2 2" xfId="4155"/>
    <cellStyle name="Normal 5 2 2 2 2" xfId="5648"/>
    <cellStyle name="Normal 5 2 2 3" xfId="5607"/>
    <cellStyle name="Normal 5 2 3" xfId="4501"/>
    <cellStyle name="Normal 5 2 3 2" xfId="5994"/>
    <cellStyle name="Normal 5 2 4" xfId="5606"/>
    <cellStyle name="Normal 5 3" xfId="3428"/>
    <cellStyle name="Normal 5 3 2" xfId="3429"/>
    <cellStyle name="Normal 5 3 2 2" xfId="4503"/>
    <cellStyle name="Normal 5 3 2 2 2" xfId="5996"/>
    <cellStyle name="Normal 5 3 2 3" xfId="5609"/>
    <cellStyle name="Normal 5 3 3" xfId="4502"/>
    <cellStyle name="Normal 5 3 3 2" xfId="5995"/>
    <cellStyle name="Normal 5 3 4" xfId="5608"/>
    <cellStyle name="Normal 5 4" xfId="3430"/>
    <cellStyle name="Normal 5 4 2" xfId="3431"/>
    <cellStyle name="Normal 5 4 2 2" xfId="4505"/>
    <cellStyle name="Normal 5 4 2 2 2" xfId="5998"/>
    <cellStyle name="Normal 5 4 2 3" xfId="5611"/>
    <cellStyle name="Normal 5 4 3" xfId="4504"/>
    <cellStyle name="Normal 5 4 3 2" xfId="5997"/>
    <cellStyle name="Normal 5 4 4" xfId="5610"/>
    <cellStyle name="Normal 5 5" xfId="3432"/>
    <cellStyle name="Normal 5 5 2" xfId="3433"/>
    <cellStyle name="Normal 5 5 2 2" xfId="4507"/>
    <cellStyle name="Normal 5 5 2 2 2" xfId="6000"/>
    <cellStyle name="Normal 5 5 2 3" xfId="5613"/>
    <cellStyle name="Normal 5 5 3" xfId="4506"/>
    <cellStyle name="Normal 5 5 3 2" xfId="5999"/>
    <cellStyle name="Normal 5 5 4" xfId="5612"/>
    <cellStyle name="Normal 5 6" xfId="3434"/>
    <cellStyle name="Normal 5 6 2" xfId="3435"/>
    <cellStyle name="Normal 5 6 2 2" xfId="4509"/>
    <cellStyle name="Normal 5 6 2 2 2" xfId="6002"/>
    <cellStyle name="Normal 5 6 2 3" xfId="5615"/>
    <cellStyle name="Normal 5 6 3" xfId="4508"/>
    <cellStyle name="Normal 5 6 3 2" xfId="6001"/>
    <cellStyle name="Normal 5 6 4" xfId="5614"/>
    <cellStyle name="Normal 5 7" xfId="3436"/>
    <cellStyle name="Normal 5 7 2" xfId="3437"/>
    <cellStyle name="Normal 5 7 2 2" xfId="4511"/>
    <cellStyle name="Normal 5 7 2 2 2" xfId="6004"/>
    <cellStyle name="Normal 5 7 2 3" xfId="5617"/>
    <cellStyle name="Normal 5 7 3" xfId="4510"/>
    <cellStyle name="Normal 5 7 3 2" xfId="6003"/>
    <cellStyle name="Normal 5 7 4" xfId="5616"/>
    <cellStyle name="Normal 5 8" xfId="3438"/>
    <cellStyle name="Normal 5 8 2" xfId="3439"/>
    <cellStyle name="Normal 5 8 2 2" xfId="4513"/>
    <cellStyle name="Normal 5 8 2 2 2" xfId="6006"/>
    <cellStyle name="Normal 5 8 2 3" xfId="5619"/>
    <cellStyle name="Normal 5 8 3" xfId="4512"/>
    <cellStyle name="Normal 5 8 3 2" xfId="6005"/>
    <cellStyle name="Normal 5 8 4" xfId="5618"/>
    <cellStyle name="Normal 5 9" xfId="3440"/>
    <cellStyle name="Normal 5 9 2" xfId="3441"/>
    <cellStyle name="Normal 5 9 2 2" xfId="4515"/>
    <cellStyle name="Normal 5 9 2 2 2" xfId="6008"/>
    <cellStyle name="Normal 5 9 2 3" xfId="5621"/>
    <cellStyle name="Normal 5 9 3" xfId="4514"/>
    <cellStyle name="Normal 5 9 3 2" xfId="6007"/>
    <cellStyle name="Normal 5 9 4" xfId="5620"/>
    <cellStyle name="Normal 50" xfId="3442"/>
    <cellStyle name="Normal 50 2" xfId="4087"/>
    <cellStyle name="Normal 50 3" xfId="3988"/>
    <cellStyle name="Normal 51" xfId="3443"/>
    <cellStyle name="Normal 51 2" xfId="4088"/>
    <cellStyle name="Normal 51 3" xfId="3989"/>
    <cellStyle name="Normal 52" xfId="3444"/>
    <cellStyle name="Normal 52 2" xfId="4089"/>
    <cellStyle name="Normal 52 3" xfId="3990"/>
    <cellStyle name="Normal 53" xfId="3445"/>
    <cellStyle name="Normal 53 2" xfId="4090"/>
    <cellStyle name="Normal 53 3" xfId="3991"/>
    <cellStyle name="Normal 54" xfId="3446"/>
    <cellStyle name="Normal 54 2" xfId="4091"/>
    <cellStyle name="Normal 54 3" xfId="3992"/>
    <cellStyle name="Normal 55" xfId="3447"/>
    <cellStyle name="Normal 55 2" xfId="4092"/>
    <cellStyle name="Normal 55 3" xfId="3993"/>
    <cellStyle name="Normal 56" xfId="3448"/>
    <cellStyle name="Normal 56 2" xfId="4093"/>
    <cellStyle name="Normal 56 3" xfId="3994"/>
    <cellStyle name="Normal 57" xfId="3449"/>
    <cellStyle name="Normal 57 2" xfId="4094"/>
    <cellStyle name="Normal 57 3" xfId="3995"/>
    <cellStyle name="Normal 58" xfId="3450"/>
    <cellStyle name="Normal 58 2" xfId="4095"/>
    <cellStyle name="Normal 58 3" xfId="3996"/>
    <cellStyle name="Normal 59" xfId="3451"/>
    <cellStyle name="Normal 59 2" xfId="4096"/>
    <cellStyle name="Normal 59 3" xfId="3997"/>
    <cellStyle name="Normal 6" xfId="9"/>
    <cellStyle name="Normal 6 2" xfId="3453"/>
    <cellStyle name="Normal 6 2 2" xfId="3454"/>
    <cellStyle name="Normal 6 2 2 2" xfId="4517"/>
    <cellStyle name="Normal 6 2 2 2 2" xfId="6010"/>
    <cellStyle name="Normal 6 2 2 3" xfId="5623"/>
    <cellStyle name="Normal 6 2 3" xfId="4516"/>
    <cellStyle name="Normal 6 2 3 2" xfId="6009"/>
    <cellStyle name="Normal 6 2 4" xfId="5622"/>
    <cellStyle name="Normal 6 3" xfId="3455"/>
    <cellStyle name="Normal 6 3 2" xfId="3456"/>
    <cellStyle name="Normal 6 3 2 2" xfId="4519"/>
    <cellStyle name="Normal 6 3 2 2 2" xfId="6012"/>
    <cellStyle name="Normal 6 3 2 3" xfId="5625"/>
    <cellStyle name="Normal 6 3 3" xfId="4518"/>
    <cellStyle name="Normal 6 3 3 2" xfId="6011"/>
    <cellStyle name="Normal 6 3 4" xfId="5624"/>
    <cellStyle name="Normal 6 4" xfId="3457"/>
    <cellStyle name="Normal 6 4 2" xfId="3458"/>
    <cellStyle name="Normal 6 4 2 2" xfId="4521"/>
    <cellStyle name="Normal 6 4 2 2 2" xfId="6014"/>
    <cellStyle name="Normal 6 4 2 3" xfId="5627"/>
    <cellStyle name="Normal 6 4 3" xfId="4520"/>
    <cellStyle name="Normal 6 4 3 2" xfId="6013"/>
    <cellStyle name="Normal 6 4 4" xfId="5626"/>
    <cellStyle name="Normal 6 5" xfId="3459"/>
    <cellStyle name="Normal 6 5 2" xfId="3460"/>
    <cellStyle name="Normal 6 5 2 2" xfId="4523"/>
    <cellStyle name="Normal 6 5 2 2 2" xfId="6016"/>
    <cellStyle name="Normal 6 5 2 3" xfId="5629"/>
    <cellStyle name="Normal 6 5 3" xfId="4522"/>
    <cellStyle name="Normal 6 5 3 2" xfId="6015"/>
    <cellStyle name="Normal 6 5 4" xfId="5628"/>
    <cellStyle name="Normal 6 6" xfId="3461"/>
    <cellStyle name="Normal 6 6 2" xfId="3462"/>
    <cellStyle name="Normal 6 6 2 2" xfId="4525"/>
    <cellStyle name="Normal 6 6 2 2 2" xfId="6018"/>
    <cellStyle name="Normal 6 6 2 3" xfId="5631"/>
    <cellStyle name="Normal 6 6 3" xfId="4524"/>
    <cellStyle name="Normal 6 6 3 2" xfId="6017"/>
    <cellStyle name="Normal 6 6 4" xfId="5630"/>
    <cellStyle name="Normal 6 7" xfId="4097"/>
    <cellStyle name="Normal 6 8" xfId="3998"/>
    <cellStyle name="Normal 6 9" xfId="3452"/>
    <cellStyle name="Normal 60" xfId="3463"/>
    <cellStyle name="Normal 60 2" xfId="4098"/>
    <cellStyle name="Normal 60 3" xfId="3999"/>
    <cellStyle name="Normal 61" xfId="3464"/>
    <cellStyle name="Normal 61 2" xfId="4099"/>
    <cellStyle name="Normal 61 3" xfId="4000"/>
    <cellStyle name="Normal 62" xfId="3465"/>
    <cellStyle name="Normal 62 2" xfId="4100"/>
    <cellStyle name="Normal 62 3" xfId="4001"/>
    <cellStyle name="Normal 63" xfId="3466"/>
    <cellStyle name="Normal 63 2" xfId="4101"/>
    <cellStyle name="Normal 63 3" xfId="4002"/>
    <cellStyle name="Normal 64" xfId="3467"/>
    <cellStyle name="Normal 64 2" xfId="4102"/>
    <cellStyle name="Normal 64 3" xfId="4003"/>
    <cellStyle name="Normal 65" xfId="3468"/>
    <cellStyle name="Normal 65 2" xfId="4103"/>
    <cellStyle name="Normal 65 3" xfId="4004"/>
    <cellStyle name="Normal 66" xfId="3469"/>
    <cellStyle name="Normal 66 2" xfId="4104"/>
    <cellStyle name="Normal 66 3" xfId="4005"/>
    <cellStyle name="Normal 67" xfId="3470"/>
    <cellStyle name="Normal 67 2" xfId="4105"/>
    <cellStyle name="Normal 67 3" xfId="4006"/>
    <cellStyle name="Normal 68" xfId="3471"/>
    <cellStyle name="Normal 68 2" xfId="4106"/>
    <cellStyle name="Normal 68 3" xfId="4007"/>
    <cellStyle name="Normal 69" xfId="3472"/>
    <cellStyle name="Normal 69 2" xfId="4107"/>
    <cellStyle name="Normal 69 3" xfId="4008"/>
    <cellStyle name="Normal 7" xfId="10"/>
    <cellStyle name="Normal 7 2" xfId="3474"/>
    <cellStyle name="Normal 7 2 2" xfId="3475"/>
    <cellStyle name="Normal 7 2 2 2" xfId="4527"/>
    <cellStyle name="Normal 7 2 2 2 2" xfId="6020"/>
    <cellStyle name="Normal 7 2 2 3" xfId="5633"/>
    <cellStyle name="Normal 7 2 3" xfId="4526"/>
    <cellStyle name="Normal 7 2 3 2" xfId="6019"/>
    <cellStyle name="Normal 7 2 4" xfId="5632"/>
    <cellStyle name="Normal 7 3" xfId="3476"/>
    <cellStyle name="Normal 7 3 2" xfId="3477"/>
    <cellStyle name="Normal 7 3 2 2" xfId="4529"/>
    <cellStyle name="Normal 7 3 2 2 2" xfId="6022"/>
    <cellStyle name="Normal 7 3 2 3" xfId="5635"/>
    <cellStyle name="Normal 7 3 3" xfId="4528"/>
    <cellStyle name="Normal 7 3 3 2" xfId="6021"/>
    <cellStyle name="Normal 7 3 4" xfId="5634"/>
    <cellStyle name="Normal 7 4" xfId="4108"/>
    <cellStyle name="Normal 7 5" xfId="4009"/>
    <cellStyle name="Normal 7 6" xfId="3473"/>
    <cellStyle name="Normal 70" xfId="3478"/>
    <cellStyle name="Normal 70 2" xfId="4109"/>
    <cellStyle name="Normal 70 3" xfId="4010"/>
    <cellStyle name="Normal 71" xfId="3479"/>
    <cellStyle name="Normal 71 2" xfId="4110"/>
    <cellStyle name="Normal 71 3" xfId="4011"/>
    <cellStyle name="Normal 72" xfId="3480"/>
    <cellStyle name="Normal 72 2" xfId="4111"/>
    <cellStyle name="Normal 72 3" xfId="4012"/>
    <cellStyle name="Normal 73" xfId="3481"/>
    <cellStyle name="Normal 73 2" xfId="4112"/>
    <cellStyle name="Normal 73 3" xfId="4013"/>
    <cellStyle name="Normal 74" xfId="3482"/>
    <cellStyle name="Normal 74 2" xfId="4113"/>
    <cellStyle name="Normal 74 3" xfId="4014"/>
    <cellStyle name="Normal 75" xfId="3483"/>
    <cellStyle name="Normal 75 2" xfId="4114"/>
    <cellStyle name="Normal 75 3" xfId="4015"/>
    <cellStyle name="Normal 76" xfId="3484"/>
    <cellStyle name="Normal 76 2" xfId="4115"/>
    <cellStyle name="Normal 76 3" xfId="4016"/>
    <cellStyle name="Normal 77" xfId="3485"/>
    <cellStyle name="Normal 77 2" xfId="4116"/>
    <cellStyle name="Normal 77 3" xfId="4017"/>
    <cellStyle name="Normal 78" xfId="3486"/>
    <cellStyle name="Normal 78 2" xfId="4117"/>
    <cellStyle name="Normal 78 3" xfId="4018"/>
    <cellStyle name="Normal 79" xfId="3487"/>
    <cellStyle name="Normal 79 2" xfId="4118"/>
    <cellStyle name="Normal 79 3" xfId="4019"/>
    <cellStyle name="Normal 8" xfId="11"/>
    <cellStyle name="Normal 8 2" xfId="3489"/>
    <cellStyle name="Normal 8 2 2" xfId="3490"/>
    <cellStyle name="Normal 8 2 2 2" xfId="4531"/>
    <cellStyle name="Normal 8 2 2 2 2" xfId="6024"/>
    <cellStyle name="Normal 8 2 2 3" xfId="5637"/>
    <cellStyle name="Normal 8 2 3" xfId="4530"/>
    <cellStyle name="Normal 8 2 3 2" xfId="6023"/>
    <cellStyle name="Normal 8 2 4" xfId="5636"/>
    <cellStyle name="Normal 8 3" xfId="3491"/>
    <cellStyle name="Normal 8 3 2" xfId="3492"/>
    <cellStyle name="Normal 8 3 2 2" xfId="4533"/>
    <cellStyle name="Normal 8 3 2 2 2" xfId="6026"/>
    <cellStyle name="Normal 8 3 2 3" xfId="5639"/>
    <cellStyle name="Normal 8 3 3" xfId="4532"/>
    <cellStyle name="Normal 8 3 3 2" xfId="6025"/>
    <cellStyle name="Normal 8 3 4" xfId="5638"/>
    <cellStyle name="Normal 8 4" xfId="4119"/>
    <cellStyle name="Normal 8 5" xfId="4020"/>
    <cellStyle name="Normal 8 6" xfId="3488"/>
    <cellStyle name="Normal 80" xfId="3493"/>
    <cellStyle name="Normal 80 2" xfId="4120"/>
    <cellStyle name="Normal 80 3" xfId="4021"/>
    <cellStyle name="Normal 81" xfId="3494"/>
    <cellStyle name="Normal 81 2" xfId="4121"/>
    <cellStyle name="Normal 81 3" xfId="4022"/>
    <cellStyle name="Normal 82" xfId="3495"/>
    <cellStyle name="Normal 82 2" xfId="4122"/>
    <cellStyle name="Normal 82 3" xfId="4023"/>
    <cellStyle name="Normal 83" xfId="3496"/>
    <cellStyle name="Normal 83 2" xfId="4123"/>
    <cellStyle name="Normal 83 3" xfId="4024"/>
    <cellStyle name="Normal 84" xfId="3497"/>
    <cellStyle name="Normal 84 2" xfId="4124"/>
    <cellStyle name="Normal 84 3" xfId="4025"/>
    <cellStyle name="Normal 85" xfId="3498"/>
    <cellStyle name="Normal 85 2" xfId="4125"/>
    <cellStyle name="Normal 85 3" xfId="4026"/>
    <cellStyle name="Normal 86" xfId="3499"/>
    <cellStyle name="Normal 86 2" xfId="4126"/>
    <cellStyle name="Normal 86 3" xfId="4027"/>
    <cellStyle name="Normal 87" xfId="3500"/>
    <cellStyle name="Normal 87 2" xfId="4127"/>
    <cellStyle name="Normal 87 3" xfId="4028"/>
    <cellStyle name="Normal 88" xfId="3501"/>
    <cellStyle name="Normal 88 2" xfId="4128"/>
    <cellStyle name="Normal 88 3" xfId="4029"/>
    <cellStyle name="Normal 89" xfId="3502"/>
    <cellStyle name="Normal 89 2" xfId="4129"/>
    <cellStyle name="Normal 89 3" xfId="4030"/>
    <cellStyle name="Normal 9" xfId="12"/>
    <cellStyle name="Normal 9 2" xfId="3504"/>
    <cellStyle name="Normal 9 2 2" xfId="4534"/>
    <cellStyle name="Normal 9 2 2 2" xfId="6027"/>
    <cellStyle name="Normal 9 2 3" xfId="5640"/>
    <cellStyle name="Normal 9 3" xfId="3505"/>
    <cellStyle name="Normal 9 3 2" xfId="3506"/>
    <cellStyle name="Normal 9 3 2 2" xfId="4536"/>
    <cellStyle name="Normal 9 3 2 2 2" xfId="6029"/>
    <cellStyle name="Normal 9 3 2 3" xfId="5642"/>
    <cellStyle name="Normal 9 3 3" xfId="4535"/>
    <cellStyle name="Normal 9 3 3 2" xfId="6028"/>
    <cellStyle name="Normal 9 3 4" xfId="5641"/>
    <cellStyle name="Normal 9 4" xfId="4130"/>
    <cellStyle name="Normal 9 5" xfId="4031"/>
    <cellStyle name="Normal 9 6" xfId="3503"/>
    <cellStyle name="Normal 90" xfId="3507"/>
    <cellStyle name="Normal 90 2" xfId="4131"/>
    <cellStyle name="Normal 90 3" xfId="4032"/>
    <cellStyle name="Normal 91" xfId="3508"/>
    <cellStyle name="Normal 91 2" xfId="4132"/>
    <cellStyle name="Normal 91 3" xfId="4033"/>
    <cellStyle name="Normal 92" xfId="3509"/>
    <cellStyle name="Normal 92 2" xfId="4133"/>
    <cellStyle name="Normal 92 3" xfId="4034"/>
    <cellStyle name="Normal 93" xfId="3510"/>
    <cellStyle name="Normal 93 2" xfId="4134"/>
    <cellStyle name="Normal 93 3" xfId="4035"/>
    <cellStyle name="Normal 94" xfId="3511"/>
    <cellStyle name="Normal 94 2" xfId="4135"/>
    <cellStyle name="Normal 94 3" xfId="4036"/>
    <cellStyle name="Normal 95" xfId="3512"/>
    <cellStyle name="Normal 95 2" xfId="4136"/>
    <cellStyle name="Normal 95 3" xfId="4037"/>
    <cellStyle name="Normal 96" xfId="3513"/>
    <cellStyle name="Normal 96 2" xfId="4137"/>
    <cellStyle name="Normal 96 3" xfId="4038"/>
    <cellStyle name="Normal 97" xfId="3514"/>
    <cellStyle name="Normal 97 2" xfId="4138"/>
    <cellStyle name="Normal 97 3" xfId="4039"/>
    <cellStyle name="Normal 98" xfId="3515"/>
    <cellStyle name="Normal 98 2" xfId="4139"/>
    <cellStyle name="Normal 98 3" xfId="4040"/>
    <cellStyle name="Normal 99" xfId="3516"/>
    <cellStyle name="Normal 99 2" xfId="4140"/>
    <cellStyle name="Normal 99 3" xfId="4041"/>
    <cellStyle name="Normale 2" xfId="6040"/>
    <cellStyle name="Normale 3" xfId="6041"/>
    <cellStyle name="Notas 10" xfId="3518"/>
    <cellStyle name="Notas 11" xfId="3519"/>
    <cellStyle name="Notas 12" xfId="3520"/>
    <cellStyle name="Notas 13" xfId="3521"/>
    <cellStyle name="Notas 14" xfId="3522"/>
    <cellStyle name="Notas 15" xfId="3523"/>
    <cellStyle name="Notas 16" xfId="3524"/>
    <cellStyle name="Notas 17" xfId="3525"/>
    <cellStyle name="Notas 18" xfId="3526"/>
    <cellStyle name="Notas 19" xfId="3527"/>
    <cellStyle name="Notas 2" xfId="3528"/>
    <cellStyle name="Notas 2 2" xfId="3529"/>
    <cellStyle name="Notas 2 3" xfId="3530"/>
    <cellStyle name="Notas 2 4" xfId="3531"/>
    <cellStyle name="Notas 2 5" xfId="3532"/>
    <cellStyle name="Notas 2 6" xfId="3533"/>
    <cellStyle name="Notas 20" xfId="3534"/>
    <cellStyle name="Notas 21" xfId="3535"/>
    <cellStyle name="Notas 22" xfId="3536"/>
    <cellStyle name="Notas 23" xfId="3537"/>
    <cellStyle name="Notas 24" xfId="3538"/>
    <cellStyle name="Notas 25" xfId="3539"/>
    <cellStyle name="Notas 26" xfId="3540"/>
    <cellStyle name="Notas 27" xfId="3541"/>
    <cellStyle name="Notas 28" xfId="3542"/>
    <cellStyle name="Notas 29" xfId="3543"/>
    <cellStyle name="Notas 3" xfId="3544"/>
    <cellStyle name="Notas 30" xfId="3545"/>
    <cellStyle name="Notas 31" xfId="3546"/>
    <cellStyle name="Notas 32" xfId="3547"/>
    <cellStyle name="Notas 33" xfId="3548"/>
    <cellStyle name="Notas 34" xfId="3549"/>
    <cellStyle name="Notas 35" xfId="3550"/>
    <cellStyle name="Notas 36" xfId="4565"/>
    <cellStyle name="Notas 36 2" xfId="4639"/>
    <cellStyle name="Notas 36 2 2" xfId="4759"/>
    <cellStyle name="Notas 36 2 2 2" xfId="4990"/>
    <cellStyle name="Notas 36 2 2 3" xfId="5222"/>
    <cellStyle name="Notas 36 2 3" xfId="4875"/>
    <cellStyle name="Notas 36 2 4" xfId="5107"/>
    <cellStyle name="Notas 36 3" xfId="4704"/>
    <cellStyle name="Notas 36 3 2" xfId="4935"/>
    <cellStyle name="Notas 36 3 3" xfId="5167"/>
    <cellStyle name="Notas 36 4" xfId="4820"/>
    <cellStyle name="Notas 36 5" xfId="5052"/>
    <cellStyle name="Notas 37" xfId="3517"/>
    <cellStyle name="Notas 4" xfId="3551"/>
    <cellStyle name="Notas 5" xfId="3552"/>
    <cellStyle name="Notas 6" xfId="3553"/>
    <cellStyle name="Notas 7" xfId="3554"/>
    <cellStyle name="Notas 8" xfId="3555"/>
    <cellStyle name="Notas 9" xfId="3556"/>
    <cellStyle name="Note" xfId="3557"/>
    <cellStyle name="Note 10" xfId="3558"/>
    <cellStyle name="Note 11" xfId="3559"/>
    <cellStyle name="Note 12" xfId="3560"/>
    <cellStyle name="Note 13" xfId="3561"/>
    <cellStyle name="Note 14" xfId="3562"/>
    <cellStyle name="Note 15" xfId="3563"/>
    <cellStyle name="Note 16" xfId="3564"/>
    <cellStyle name="Note 17" xfId="3565"/>
    <cellStyle name="Note 18" xfId="3566"/>
    <cellStyle name="Note 19" xfId="3567"/>
    <cellStyle name="Note 2" xfId="3568"/>
    <cellStyle name="Note 20" xfId="3569"/>
    <cellStyle name="Note 21" xfId="3570"/>
    <cellStyle name="Note 22" xfId="3571"/>
    <cellStyle name="Note 23" xfId="3572"/>
    <cellStyle name="Note 24" xfId="3573"/>
    <cellStyle name="Note 25" xfId="3574"/>
    <cellStyle name="Note 26" xfId="3575"/>
    <cellStyle name="Note 27" xfId="3576"/>
    <cellStyle name="Note 28" xfId="3577"/>
    <cellStyle name="Note 29" xfId="3578"/>
    <cellStyle name="Note 3" xfId="3579"/>
    <cellStyle name="Note 30" xfId="3580"/>
    <cellStyle name="Note 31" xfId="3581"/>
    <cellStyle name="Note 32" xfId="3582"/>
    <cellStyle name="Note 33" xfId="3583"/>
    <cellStyle name="Note 34" xfId="3584"/>
    <cellStyle name="Note 35" xfId="3585"/>
    <cellStyle name="Note 36" xfId="3586"/>
    <cellStyle name="Note 37" xfId="3587"/>
    <cellStyle name="Note 4" xfId="3588"/>
    <cellStyle name="Note 5" xfId="3589"/>
    <cellStyle name="Note 6" xfId="3590"/>
    <cellStyle name="Note 7" xfId="3591"/>
    <cellStyle name="Note 8" xfId="3592"/>
    <cellStyle name="Note 9" xfId="3593"/>
    <cellStyle name="Output" xfId="3594"/>
    <cellStyle name="Percent 2" xfId="20"/>
    <cellStyle name="Percent 2 2" xfId="21"/>
    <cellStyle name="Percent 3" xfId="22"/>
    <cellStyle name="Percent 4" xfId="23"/>
    <cellStyle name="Porcentaje" xfId="25" builtinId="5"/>
    <cellStyle name="Porcentaje 10" xfId="5024"/>
    <cellStyle name="Porcentaje 10 2" xfId="5256"/>
    <cellStyle name="Porcentaje 11" xfId="5258"/>
    <cellStyle name="Porcentaje 12" xfId="4674"/>
    <cellStyle name="Porcentaje 12 2" xfId="6037"/>
    <cellStyle name="Porcentaje 13" xfId="6035"/>
    <cellStyle name="Porcentaje 2" xfId="4145"/>
    <cellStyle name="Porcentaje 2 2" xfId="4542"/>
    <cellStyle name="Porcentaje 2 2 2" xfId="4630"/>
    <cellStyle name="Porcentaje 2 2 2 2" xfId="4750"/>
    <cellStyle name="Porcentaje 2 2 2 2 2" xfId="4981"/>
    <cellStyle name="Porcentaje 2 2 2 2 3" xfId="5213"/>
    <cellStyle name="Porcentaje 2 2 2 3" xfId="4866"/>
    <cellStyle name="Porcentaje 2 2 2 4" xfId="5098"/>
    <cellStyle name="Porcentaje 2 2 3" xfId="4695"/>
    <cellStyle name="Porcentaje 2 2 3 2" xfId="4926"/>
    <cellStyle name="Porcentaje 2 2 3 3" xfId="5158"/>
    <cellStyle name="Porcentaje 2 2 4" xfId="4811"/>
    <cellStyle name="Porcentaje 2 2 5" xfId="5043"/>
    <cellStyle name="Porcentaje 2 3" xfId="4616"/>
    <cellStyle name="Porcentaje 2 3 2" xfId="4736"/>
    <cellStyle name="Porcentaje 2 3 2 2" xfId="4967"/>
    <cellStyle name="Porcentaje 2 3 2 3" xfId="5199"/>
    <cellStyle name="Porcentaje 2 3 3" xfId="4852"/>
    <cellStyle name="Porcentaje 2 3 4" xfId="5084"/>
    <cellStyle name="Porcentaje 2 4" xfId="4681"/>
    <cellStyle name="Porcentaje 2 4 2" xfId="4912"/>
    <cellStyle name="Porcentaje 2 4 3" xfId="5144"/>
    <cellStyle name="Porcentaje 2 5" xfId="4797"/>
    <cellStyle name="Porcentaje 2 6" xfId="5029"/>
    <cellStyle name="Porcentaje 3" xfId="4149"/>
    <cellStyle name="Porcentaje 3 2" xfId="4620"/>
    <cellStyle name="Porcentaje 3 2 2" xfId="4740"/>
    <cellStyle name="Porcentaje 3 2 2 2" xfId="4971"/>
    <cellStyle name="Porcentaje 3 2 2 3" xfId="5203"/>
    <cellStyle name="Porcentaje 3 2 3" xfId="4856"/>
    <cellStyle name="Porcentaje 3 2 4" xfId="5088"/>
    <cellStyle name="Porcentaje 3 3" xfId="4685"/>
    <cellStyle name="Porcentaje 3 3 2" xfId="4916"/>
    <cellStyle name="Porcentaje 3 3 3" xfId="5148"/>
    <cellStyle name="Porcentaje 3 4" xfId="4801"/>
    <cellStyle name="Porcentaje 3 5" xfId="5033"/>
    <cellStyle name="Porcentaje 4" xfId="4152"/>
    <cellStyle name="Porcentaje 4 2" xfId="4623"/>
    <cellStyle name="Porcentaje 4 2 2" xfId="4743"/>
    <cellStyle name="Porcentaje 4 2 2 2" xfId="4974"/>
    <cellStyle name="Porcentaje 4 2 2 3" xfId="5206"/>
    <cellStyle name="Porcentaje 4 2 3" xfId="4859"/>
    <cellStyle name="Porcentaje 4 2 4" xfId="5091"/>
    <cellStyle name="Porcentaje 4 3" xfId="4688"/>
    <cellStyle name="Porcentaje 4 3 2" xfId="4919"/>
    <cellStyle name="Porcentaje 4 3 3" xfId="5151"/>
    <cellStyle name="Porcentaje 4 4" xfId="4804"/>
    <cellStyle name="Porcentaje 4 5" xfId="5036"/>
    <cellStyle name="Porcentaje 5" xfId="4548"/>
    <cellStyle name="Porcentaje 5 2" xfId="4636"/>
    <cellStyle name="Porcentaje 5 2 2" xfId="4756"/>
    <cellStyle name="Porcentaje 5 2 2 2" xfId="4987"/>
    <cellStyle name="Porcentaje 5 2 2 3" xfId="5219"/>
    <cellStyle name="Porcentaje 5 2 3" xfId="4872"/>
    <cellStyle name="Porcentaje 5 2 4" xfId="5104"/>
    <cellStyle name="Porcentaje 5 3" xfId="4701"/>
    <cellStyle name="Porcentaje 5 3 2" xfId="4932"/>
    <cellStyle name="Porcentaje 5 3 3" xfId="5164"/>
    <cellStyle name="Porcentaje 5 4" xfId="4817"/>
    <cellStyle name="Porcentaje 5 5" xfId="5049"/>
    <cellStyle name="Porcentaje 6" xfId="4606"/>
    <cellStyle name="Porcentaje 6 2" xfId="4664"/>
    <cellStyle name="Porcentaje 6 2 2" xfId="4784"/>
    <cellStyle name="Porcentaje 6 2 2 2" xfId="5015"/>
    <cellStyle name="Porcentaje 6 2 2 3" xfId="5247"/>
    <cellStyle name="Porcentaje 6 2 3" xfId="4900"/>
    <cellStyle name="Porcentaje 6 2 4" xfId="5132"/>
    <cellStyle name="Porcentaje 6 3" xfId="4729"/>
    <cellStyle name="Porcentaje 6 3 2" xfId="4960"/>
    <cellStyle name="Porcentaje 6 3 3" xfId="5192"/>
    <cellStyle name="Porcentaje 6 4" xfId="4845"/>
    <cellStyle name="Porcentaje 6 5" xfId="5077"/>
    <cellStyle name="Porcentaje 7" xfId="4608"/>
    <cellStyle name="Porcentaje 7 2" xfId="4666"/>
    <cellStyle name="Porcentaje 7 2 2" xfId="4786"/>
    <cellStyle name="Porcentaje 7 2 2 2" xfId="5017"/>
    <cellStyle name="Porcentaje 7 2 2 3" xfId="5249"/>
    <cellStyle name="Porcentaje 7 2 3" xfId="4902"/>
    <cellStyle name="Porcentaje 7 2 4" xfId="5134"/>
    <cellStyle name="Porcentaje 7 3" xfId="4731"/>
    <cellStyle name="Porcentaje 7 3 2" xfId="4962"/>
    <cellStyle name="Porcentaje 7 3 3" xfId="5194"/>
    <cellStyle name="Porcentaje 7 4" xfId="4847"/>
    <cellStyle name="Porcentaje 7 5" xfId="5079"/>
    <cellStyle name="Porcentaje 8" xfId="4676"/>
    <cellStyle name="Porcentaje 8 2" xfId="4792"/>
    <cellStyle name="Porcentaje 8 2 2" xfId="5022"/>
    <cellStyle name="Porcentaje 8 2 3" xfId="5254"/>
    <cellStyle name="Porcentaje 8 3" xfId="4907"/>
    <cellStyle name="Porcentaje 8 4" xfId="5139"/>
    <cellStyle name="Porcentaje 9" xfId="4790"/>
    <cellStyle name="Porcentaje 9 2" xfId="6036"/>
    <cellStyle name="Salida 10" xfId="3596"/>
    <cellStyle name="Salida 11" xfId="3597"/>
    <cellStyle name="Salida 12" xfId="3598"/>
    <cellStyle name="Salida 13" xfId="3599"/>
    <cellStyle name="Salida 14" xfId="3600"/>
    <cellStyle name="Salida 15" xfId="3601"/>
    <cellStyle name="Salida 16" xfId="3602"/>
    <cellStyle name="Salida 17" xfId="3603"/>
    <cellStyle name="Salida 18" xfId="3604"/>
    <cellStyle name="Salida 19" xfId="3605"/>
    <cellStyle name="Salida 2" xfId="3606"/>
    <cellStyle name="Salida 2 2" xfId="3607"/>
    <cellStyle name="Salida 2 3" xfId="3608"/>
    <cellStyle name="Salida 2 4" xfId="3609"/>
    <cellStyle name="Salida 2 5" xfId="3610"/>
    <cellStyle name="Salida 2 6" xfId="3611"/>
    <cellStyle name="Salida 20" xfId="3612"/>
    <cellStyle name="Salida 21" xfId="3613"/>
    <cellStyle name="Salida 22" xfId="3614"/>
    <cellStyle name="Salida 23" xfId="3615"/>
    <cellStyle name="Salida 24" xfId="3616"/>
    <cellStyle name="Salida 25" xfId="3617"/>
    <cellStyle name="Salida 26" xfId="3618"/>
    <cellStyle name="Salida 27" xfId="3619"/>
    <cellStyle name="Salida 28" xfId="3620"/>
    <cellStyle name="Salida 29" xfId="3621"/>
    <cellStyle name="Salida 3" xfId="3622"/>
    <cellStyle name="Salida 30" xfId="3623"/>
    <cellStyle name="Salida 31" xfId="3624"/>
    <cellStyle name="Salida 32" xfId="3625"/>
    <cellStyle name="Salida 33" xfId="3626"/>
    <cellStyle name="Salida 34" xfId="3627"/>
    <cellStyle name="Salida 35" xfId="3628"/>
    <cellStyle name="Salida 36" xfId="4560"/>
    <cellStyle name="Salida 37" xfId="3595"/>
    <cellStyle name="Salida 4" xfId="3629"/>
    <cellStyle name="Salida 5" xfId="3630"/>
    <cellStyle name="Salida 6" xfId="3631"/>
    <cellStyle name="Salida 7" xfId="3632"/>
    <cellStyle name="Salida 8" xfId="3633"/>
    <cellStyle name="Salida 9" xfId="3634"/>
    <cellStyle name="Standard 2" xfId="13"/>
    <cellStyle name="Standard 2 2" xfId="14"/>
    <cellStyle name="Standard 3" xfId="15"/>
    <cellStyle name="TableStyleLight1" xfId="4670"/>
    <cellStyle name="TableStyleLight1 2" xfId="4672"/>
    <cellStyle name="TableStyleLight1 2 2" xfId="6034"/>
    <cellStyle name="TableStyleLight1 3" xfId="6032"/>
    <cellStyle name="Texto de advertencia 10" xfId="3636"/>
    <cellStyle name="Texto de advertencia 11" xfId="3637"/>
    <cellStyle name="Texto de advertencia 12" xfId="3638"/>
    <cellStyle name="Texto de advertencia 13" xfId="3639"/>
    <cellStyle name="Texto de advertencia 14" xfId="3640"/>
    <cellStyle name="Texto de advertencia 15" xfId="3641"/>
    <cellStyle name="Texto de advertencia 16" xfId="3642"/>
    <cellStyle name="Texto de advertencia 17" xfId="3643"/>
    <cellStyle name="Texto de advertencia 18" xfId="3644"/>
    <cellStyle name="Texto de advertencia 19" xfId="3645"/>
    <cellStyle name="Texto de advertencia 2" xfId="3646"/>
    <cellStyle name="Texto de advertencia 2 2" xfId="3647"/>
    <cellStyle name="Texto de advertencia 2 3" xfId="3648"/>
    <cellStyle name="Texto de advertencia 2 4" xfId="3649"/>
    <cellStyle name="Texto de advertencia 2 5" xfId="3650"/>
    <cellStyle name="Texto de advertencia 2 6" xfId="3651"/>
    <cellStyle name="Texto de advertencia 20" xfId="3652"/>
    <cellStyle name="Texto de advertencia 21" xfId="3653"/>
    <cellStyle name="Texto de advertencia 22" xfId="3654"/>
    <cellStyle name="Texto de advertencia 23" xfId="3655"/>
    <cellStyle name="Texto de advertencia 24" xfId="3656"/>
    <cellStyle name="Texto de advertencia 25" xfId="3657"/>
    <cellStyle name="Texto de advertencia 26" xfId="3658"/>
    <cellStyle name="Texto de advertencia 27" xfId="3659"/>
    <cellStyle name="Texto de advertencia 28" xfId="3660"/>
    <cellStyle name="Texto de advertencia 29" xfId="3661"/>
    <cellStyle name="Texto de advertencia 3" xfId="3662"/>
    <cellStyle name="Texto de advertencia 30" xfId="3663"/>
    <cellStyle name="Texto de advertencia 31" xfId="3664"/>
    <cellStyle name="Texto de advertencia 32" xfId="3665"/>
    <cellStyle name="Texto de advertencia 33" xfId="3666"/>
    <cellStyle name="Texto de advertencia 34" xfId="3667"/>
    <cellStyle name="Texto de advertencia 35" xfId="3668"/>
    <cellStyle name="Texto de advertencia 36" xfId="4564"/>
    <cellStyle name="Texto de advertencia 37" xfId="3635"/>
    <cellStyle name="Texto de advertencia 4" xfId="3669"/>
    <cellStyle name="Texto de advertencia 5" xfId="3670"/>
    <cellStyle name="Texto de advertencia 6" xfId="3671"/>
    <cellStyle name="Texto de advertencia 7" xfId="3672"/>
    <cellStyle name="Texto de advertencia 8" xfId="3673"/>
    <cellStyle name="Texto de advertencia 9" xfId="3674"/>
    <cellStyle name="Texto explicativo 10" xfId="3676"/>
    <cellStyle name="Texto explicativo 11" xfId="3677"/>
    <cellStyle name="Texto explicativo 12" xfId="3678"/>
    <cellStyle name="Texto explicativo 13" xfId="3679"/>
    <cellStyle name="Texto explicativo 14" xfId="3680"/>
    <cellStyle name="Texto explicativo 15" xfId="3681"/>
    <cellStyle name="Texto explicativo 16" xfId="3682"/>
    <cellStyle name="Texto explicativo 17" xfId="3683"/>
    <cellStyle name="Texto explicativo 18" xfId="3684"/>
    <cellStyle name="Texto explicativo 19" xfId="3685"/>
    <cellStyle name="Texto explicativo 2" xfId="3686"/>
    <cellStyle name="Texto explicativo 2 2" xfId="3687"/>
    <cellStyle name="Texto explicativo 2 3" xfId="3688"/>
    <cellStyle name="Texto explicativo 2 4" xfId="3689"/>
    <cellStyle name="Texto explicativo 2 5" xfId="3690"/>
    <cellStyle name="Texto explicativo 2 6" xfId="3691"/>
    <cellStyle name="Texto explicativo 20" xfId="3692"/>
    <cellStyle name="Texto explicativo 21" xfId="3693"/>
    <cellStyle name="Texto explicativo 22" xfId="3694"/>
    <cellStyle name="Texto explicativo 23" xfId="3695"/>
    <cellStyle name="Texto explicativo 24" xfId="3696"/>
    <cellStyle name="Texto explicativo 25" xfId="3697"/>
    <cellStyle name="Texto explicativo 26" xfId="3698"/>
    <cellStyle name="Texto explicativo 27" xfId="3699"/>
    <cellStyle name="Texto explicativo 28" xfId="3700"/>
    <cellStyle name="Texto explicativo 29" xfId="3701"/>
    <cellStyle name="Texto explicativo 3" xfId="3702"/>
    <cellStyle name="Texto explicativo 30" xfId="3703"/>
    <cellStyle name="Texto explicativo 31" xfId="3704"/>
    <cellStyle name="Texto explicativo 32" xfId="3705"/>
    <cellStyle name="Texto explicativo 33" xfId="3706"/>
    <cellStyle name="Texto explicativo 34" xfId="3707"/>
    <cellStyle name="Texto explicativo 35" xfId="3708"/>
    <cellStyle name="Texto explicativo 36" xfId="4566"/>
    <cellStyle name="Texto explicativo 37" xfId="3675"/>
    <cellStyle name="Texto explicativo 4" xfId="3709"/>
    <cellStyle name="Texto explicativo 5" xfId="3710"/>
    <cellStyle name="Texto explicativo 6" xfId="3711"/>
    <cellStyle name="Texto explicativo 7" xfId="3712"/>
    <cellStyle name="Texto explicativo 8" xfId="3713"/>
    <cellStyle name="Texto explicativo 9" xfId="3714"/>
    <cellStyle name="Title" xfId="3715"/>
    <cellStyle name="Título 1 10" xfId="3718"/>
    <cellStyle name="Título 1 11" xfId="3719"/>
    <cellStyle name="Título 1 12" xfId="3720"/>
    <cellStyle name="Título 1 13" xfId="3721"/>
    <cellStyle name="Título 1 14" xfId="3722"/>
    <cellStyle name="Título 1 15" xfId="3723"/>
    <cellStyle name="Título 1 16" xfId="3724"/>
    <cellStyle name="Título 1 17" xfId="3725"/>
    <cellStyle name="Título 1 18" xfId="3726"/>
    <cellStyle name="Título 1 19" xfId="3727"/>
    <cellStyle name="Título 1 2" xfId="3728"/>
    <cellStyle name="Título 1 2 2" xfId="3729"/>
    <cellStyle name="Título 1 2 3" xfId="3730"/>
    <cellStyle name="Título 1 2 4" xfId="3731"/>
    <cellStyle name="Título 1 2 5" xfId="3732"/>
    <cellStyle name="Título 1 2 6" xfId="3733"/>
    <cellStyle name="Título 1 20" xfId="3734"/>
    <cellStyle name="Título 1 21" xfId="3735"/>
    <cellStyle name="Título 1 22" xfId="3736"/>
    <cellStyle name="Título 1 23" xfId="3737"/>
    <cellStyle name="Título 1 24" xfId="3738"/>
    <cellStyle name="Título 1 25" xfId="3739"/>
    <cellStyle name="Título 1 26" xfId="3740"/>
    <cellStyle name="Título 1 27" xfId="3741"/>
    <cellStyle name="Título 1 28" xfId="3742"/>
    <cellStyle name="Título 1 29" xfId="3743"/>
    <cellStyle name="Título 1 3" xfId="3744"/>
    <cellStyle name="Título 1 30" xfId="3745"/>
    <cellStyle name="Título 1 31" xfId="3746"/>
    <cellStyle name="Título 1 32" xfId="3747"/>
    <cellStyle name="Título 1 33" xfId="3748"/>
    <cellStyle name="Título 1 34" xfId="4552"/>
    <cellStyle name="Título 1 35" xfId="3717"/>
    <cellStyle name="Título 1 4" xfId="3749"/>
    <cellStyle name="Título 1 5" xfId="3750"/>
    <cellStyle name="Título 1 6" xfId="3751"/>
    <cellStyle name="Título 1 7" xfId="3752"/>
    <cellStyle name="Título 1 8" xfId="3753"/>
    <cellStyle name="Título 1 9" xfId="3754"/>
    <cellStyle name="Título 10" xfId="3755"/>
    <cellStyle name="Título 11" xfId="3756"/>
    <cellStyle name="Título 12" xfId="3757"/>
    <cellStyle name="Título 13" xfId="3758"/>
    <cellStyle name="Título 14" xfId="3759"/>
    <cellStyle name="Título 15" xfId="3760"/>
    <cellStyle name="Título 16" xfId="3761"/>
    <cellStyle name="Título 17" xfId="3762"/>
    <cellStyle name="Título 18" xfId="3763"/>
    <cellStyle name="Título 19" xfId="3764"/>
    <cellStyle name="Título 2 10" xfId="3766"/>
    <cellStyle name="Título 2 11" xfId="3767"/>
    <cellStyle name="Título 2 12" xfId="3768"/>
    <cellStyle name="Título 2 13" xfId="3769"/>
    <cellStyle name="Título 2 14" xfId="3770"/>
    <cellStyle name="Título 2 15" xfId="3771"/>
    <cellStyle name="Título 2 16" xfId="3772"/>
    <cellStyle name="Título 2 17" xfId="3773"/>
    <cellStyle name="Título 2 18" xfId="3774"/>
    <cellStyle name="Título 2 19" xfId="3775"/>
    <cellStyle name="Título 2 2" xfId="3776"/>
    <cellStyle name="Título 2 2 2" xfId="3777"/>
    <cellStyle name="Título 2 2 3" xfId="3778"/>
    <cellStyle name="Título 2 2 4" xfId="3779"/>
    <cellStyle name="Título 2 2 5" xfId="3780"/>
    <cellStyle name="Título 2 2 6" xfId="3781"/>
    <cellStyle name="Título 2 20" xfId="3782"/>
    <cellStyle name="Título 2 21" xfId="3783"/>
    <cellStyle name="Título 2 22" xfId="3784"/>
    <cellStyle name="Título 2 23" xfId="3785"/>
    <cellStyle name="Título 2 24" xfId="3786"/>
    <cellStyle name="Título 2 25" xfId="3787"/>
    <cellStyle name="Título 2 26" xfId="3788"/>
    <cellStyle name="Título 2 27" xfId="3789"/>
    <cellStyle name="Título 2 28" xfId="3790"/>
    <cellStyle name="Título 2 29" xfId="3791"/>
    <cellStyle name="Título 2 3" xfId="3792"/>
    <cellStyle name="Título 2 30" xfId="3793"/>
    <cellStyle name="Título 2 31" xfId="3794"/>
    <cellStyle name="Título 2 32" xfId="3795"/>
    <cellStyle name="Título 2 33" xfId="3796"/>
    <cellStyle name="Título 2 34" xfId="3797"/>
    <cellStyle name="Título 2 35" xfId="3798"/>
    <cellStyle name="Título 2 36" xfId="4553"/>
    <cellStyle name="Título 2 37" xfId="3765"/>
    <cellStyle name="Título 2 4" xfId="3799"/>
    <cellStyle name="Título 2 5" xfId="3800"/>
    <cellStyle name="Título 2 6" xfId="3801"/>
    <cellStyle name="Título 2 7" xfId="3802"/>
    <cellStyle name="Título 2 8" xfId="3803"/>
    <cellStyle name="Título 2 9" xfId="3804"/>
    <cellStyle name="Título 20" xfId="3805"/>
    <cellStyle name="Título 21" xfId="3806"/>
    <cellStyle name="Título 22" xfId="3807"/>
    <cellStyle name="Título 23" xfId="3808"/>
    <cellStyle name="Título 24" xfId="3809"/>
    <cellStyle name="Título 25" xfId="3810"/>
    <cellStyle name="Título 26" xfId="3811"/>
    <cellStyle name="Título 27" xfId="3812"/>
    <cellStyle name="Título 28" xfId="3813"/>
    <cellStyle name="Título 29" xfId="3814"/>
    <cellStyle name="Título 3 10" xfId="3816"/>
    <cellStyle name="Título 3 11" xfId="3817"/>
    <cellStyle name="Título 3 12" xfId="3818"/>
    <cellStyle name="Título 3 13" xfId="3819"/>
    <cellStyle name="Título 3 14" xfId="3820"/>
    <cellStyle name="Título 3 15" xfId="3821"/>
    <cellStyle name="Título 3 16" xfId="3822"/>
    <cellStyle name="Título 3 17" xfId="3823"/>
    <cellStyle name="Título 3 18" xfId="3824"/>
    <cellStyle name="Título 3 19" xfId="3825"/>
    <cellStyle name="Título 3 2" xfId="3826"/>
    <cellStyle name="Título 3 2 2" xfId="3827"/>
    <cellStyle name="Título 3 2 3" xfId="3828"/>
    <cellStyle name="Título 3 2 4" xfId="3829"/>
    <cellStyle name="Título 3 2 5" xfId="3830"/>
    <cellStyle name="Título 3 2 6" xfId="3831"/>
    <cellStyle name="Título 3 20" xfId="3832"/>
    <cellStyle name="Título 3 21" xfId="3833"/>
    <cellStyle name="Título 3 22" xfId="3834"/>
    <cellStyle name="Título 3 23" xfId="3835"/>
    <cellStyle name="Título 3 24" xfId="3836"/>
    <cellStyle name="Título 3 25" xfId="3837"/>
    <cellStyle name="Título 3 26" xfId="3838"/>
    <cellStyle name="Título 3 27" xfId="3839"/>
    <cellStyle name="Título 3 28" xfId="3840"/>
    <cellStyle name="Título 3 29" xfId="3841"/>
    <cellStyle name="Título 3 3" xfId="3842"/>
    <cellStyle name="Título 3 30" xfId="3843"/>
    <cellStyle name="Título 3 31" xfId="3844"/>
    <cellStyle name="Título 3 32" xfId="3845"/>
    <cellStyle name="Título 3 33" xfId="3846"/>
    <cellStyle name="Título 3 34" xfId="4554"/>
    <cellStyle name="Título 3 35" xfId="3815"/>
    <cellStyle name="Título 3 4" xfId="3847"/>
    <cellStyle name="Título 3 5" xfId="3848"/>
    <cellStyle name="Título 3 6" xfId="3849"/>
    <cellStyle name="Título 3 7" xfId="3850"/>
    <cellStyle name="Título 3 8" xfId="3851"/>
    <cellStyle name="Título 3 9" xfId="3852"/>
    <cellStyle name="Título 30" xfId="3853"/>
    <cellStyle name="Título 31" xfId="3854"/>
    <cellStyle name="Título 32" xfId="3855"/>
    <cellStyle name="Título 33" xfId="3856"/>
    <cellStyle name="Título 34" xfId="3857"/>
    <cellStyle name="Título 35" xfId="3858"/>
    <cellStyle name="Título 36" xfId="4551"/>
    <cellStyle name="Título 37" xfId="3716"/>
    <cellStyle name="Título 4" xfId="3859"/>
    <cellStyle name="Título 4 2" xfId="3860"/>
    <cellStyle name="Título 4 3" xfId="3861"/>
    <cellStyle name="Título 4 4" xfId="3862"/>
    <cellStyle name="Título 4 5" xfId="3863"/>
    <cellStyle name="Título 4 6" xfId="3864"/>
    <cellStyle name="Título 5" xfId="3865"/>
    <cellStyle name="Título 6" xfId="3866"/>
    <cellStyle name="Título 7" xfId="3867"/>
    <cellStyle name="Título 8" xfId="3868"/>
    <cellStyle name="Título 9" xfId="3869"/>
    <cellStyle name="Total 10" xfId="3871"/>
    <cellStyle name="Total 11" xfId="3872"/>
    <cellStyle name="Total 12" xfId="3873"/>
    <cellStyle name="Total 13" xfId="3874"/>
    <cellStyle name="Total 14" xfId="3875"/>
    <cellStyle name="Total 15" xfId="3876"/>
    <cellStyle name="Total 16" xfId="3877"/>
    <cellStyle name="Total 17" xfId="3878"/>
    <cellStyle name="Total 18" xfId="3879"/>
    <cellStyle name="Total 19" xfId="3880"/>
    <cellStyle name="Total 2" xfId="3881"/>
    <cellStyle name="Total 2 2" xfId="3882"/>
    <cellStyle name="Total 2 3" xfId="3883"/>
    <cellStyle name="Total 2 4" xfId="3884"/>
    <cellStyle name="Total 2 5" xfId="3885"/>
    <cellStyle name="Total 2 6" xfId="3886"/>
    <cellStyle name="Total 20" xfId="3887"/>
    <cellStyle name="Total 21" xfId="3888"/>
    <cellStyle name="Total 22" xfId="3889"/>
    <cellStyle name="Total 23" xfId="3890"/>
    <cellStyle name="Total 24" xfId="3891"/>
    <cellStyle name="Total 25" xfId="3892"/>
    <cellStyle name="Total 26" xfId="3893"/>
    <cellStyle name="Total 27" xfId="3894"/>
    <cellStyle name="Total 28" xfId="3895"/>
    <cellStyle name="Total 29" xfId="3896"/>
    <cellStyle name="Total 3" xfId="3897"/>
    <cellStyle name="Total 30" xfId="3898"/>
    <cellStyle name="Total 31" xfId="3899"/>
    <cellStyle name="Total 32" xfId="3900"/>
    <cellStyle name="Total 33" xfId="3901"/>
    <cellStyle name="Total 34" xfId="3902"/>
    <cellStyle name="Total 35" xfId="3903"/>
    <cellStyle name="Total 36" xfId="4567"/>
    <cellStyle name="Total 37" xfId="3870"/>
    <cellStyle name="Total 4" xfId="3904"/>
    <cellStyle name="Total 5" xfId="3905"/>
    <cellStyle name="Total 6" xfId="3906"/>
    <cellStyle name="Total 7" xfId="3907"/>
    <cellStyle name="Total 8" xfId="3908"/>
    <cellStyle name="Total 9" xfId="3909"/>
    <cellStyle name="Warning Text" xfId="3910"/>
  </cellStyles>
  <dxfs count="12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47" Type="http://schemas.openxmlformats.org/officeDocument/2006/relationships/customXml" Target="../customXml/item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45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1.xml"/><Relationship Id="rId48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7" tint="0.39997558519241921"/>
  </sheetPr>
  <dimension ref="B1:Q33"/>
  <sheetViews>
    <sheetView showGridLines="0" tabSelected="1" zoomScale="80" zoomScaleNormal="80" workbookViewId="0">
      <selection activeCell="O43" sqref="O43"/>
    </sheetView>
  </sheetViews>
  <sheetFormatPr baseColWidth="10" defaultColWidth="9.140625" defaultRowHeight="15"/>
  <cols>
    <col min="1" max="1" width="1.42578125" customWidth="1"/>
    <col min="2" max="2" width="23.85546875" bestFit="1" customWidth="1"/>
    <col min="3" max="3" width="15.140625" customWidth="1"/>
    <col min="4" max="4" width="13.7109375" bestFit="1" customWidth="1"/>
    <col min="5" max="5" width="12.28515625" bestFit="1" customWidth="1"/>
    <col min="6" max="6" width="18.7109375" customWidth="1"/>
    <col min="7" max="7" width="16.28515625" bestFit="1" customWidth="1"/>
    <col min="8" max="8" width="13" bestFit="1" customWidth="1"/>
    <col min="9" max="10" width="13" customWidth="1"/>
    <col min="11" max="11" width="3.140625" customWidth="1"/>
    <col min="12" max="12" width="20.140625" customWidth="1"/>
    <col min="13" max="13" width="14.5703125" bestFit="1" customWidth="1"/>
    <col min="14" max="14" width="13.140625" bestFit="1" customWidth="1"/>
    <col min="15" max="15" width="17.42578125" bestFit="1" customWidth="1"/>
    <col min="16" max="16" width="13.140625" bestFit="1" customWidth="1"/>
    <col min="17" max="17" width="7.140625" bestFit="1" customWidth="1"/>
    <col min="18" max="18" width="12" bestFit="1" customWidth="1"/>
    <col min="24" max="25" width="9.140625" customWidth="1"/>
  </cols>
  <sheetData>
    <row r="1" spans="2:17" ht="5.25" customHeight="1" thickBot="1"/>
    <row r="2" spans="2:17" ht="15.75" customHeight="1" thickBot="1">
      <c r="B2" s="514" t="s">
        <v>170</v>
      </c>
      <c r="C2" s="515"/>
      <c r="D2" s="515"/>
      <c r="E2" s="515"/>
      <c r="F2" s="515"/>
      <c r="G2" s="515"/>
      <c r="H2" s="515"/>
      <c r="I2" s="515"/>
      <c r="J2" s="516"/>
      <c r="M2" s="443"/>
      <c r="N2" s="443"/>
      <c r="O2" s="443"/>
      <c r="P2" s="443"/>
      <c r="Q2" s="443"/>
    </row>
    <row r="3" spans="2:17" ht="3.75" customHeight="1"/>
    <row r="4" spans="2:17" ht="15.75">
      <c r="D4" s="112" t="s">
        <v>171</v>
      </c>
      <c r="E4" s="112" t="s">
        <v>172</v>
      </c>
      <c r="F4" s="112" t="s">
        <v>173</v>
      </c>
      <c r="G4" s="112" t="s">
        <v>174</v>
      </c>
      <c r="H4" s="96" t="s">
        <v>193</v>
      </c>
      <c r="I4" s="112" t="s">
        <v>222</v>
      </c>
      <c r="J4" s="112" t="s">
        <v>243</v>
      </c>
      <c r="K4" s="104"/>
      <c r="L4" s="104"/>
      <c r="M4" s="96" t="s">
        <v>171</v>
      </c>
      <c r="N4" s="96" t="s">
        <v>172</v>
      </c>
      <c r="O4" s="96" t="s">
        <v>174</v>
      </c>
      <c r="P4" s="96" t="s">
        <v>193</v>
      </c>
      <c r="Q4" s="112" t="s">
        <v>243</v>
      </c>
    </row>
    <row r="5" spans="2:17" ht="15" customHeight="1">
      <c r="B5" s="97" t="s">
        <v>189</v>
      </c>
      <c r="C5" s="1" t="s">
        <v>64</v>
      </c>
      <c r="D5" s="98">
        <f ca="1">1-(SUMPRODUCT(INDIRECT("'4G  M2M - M CITIES'!G2:G" &amp; COUNTA('4G  M2M - M CITIES'!$A:$A))/(INDIRECT("'4G  M2M - M CITIES'!F2:F" &amp; COUNTA('4G  M2M - M CITIES'!$A:$A)))*(INDIRECT("'4G  M2M - M CITIES'!$BI$2:$BI$" &amp; COUNTA('4G  M2M - M CITIES'!$A:$A))=$C5)*INDIRECT("'4G  M2M - M CITIES'!$AZ$2:$AZ$" &amp; COUNTA('4G  M2M - M CITIES'!$A:$A)))/SUMPRODUCT(INDIRECT("'4G  M2M - M CITIES'!$AZ$2:$AZ$" &amp; COUNTA('4G  M2M - M CITIES'!$A:$A))*(INDIRECT("'4G  M2M - M CITIES'!$BI$2:$BI$" &amp; COUNTA('4G  M2M - M CITIES'!$A:$A))=$C5)))</f>
        <v>0.99557114726216422</v>
      </c>
      <c r="E5" s="98">
        <f ca="1">1-(SUMPRODUCT(INDIRECT("'4G  M2M - M CITIES'!L2:L" &amp; COUNTA('4G  M2M - M CITIES'!$A:$A))/(INDIRECT("'4G  M2M - M CITIES'!F2:F" &amp; COUNTA('4G  M2M - M CITIES'!$A:$A))-INDIRECT("'4G  M2M - M CITIES'!G2:G" &amp; COUNTA('4G  M2M - M CITIES'!$A:$A)))*(INDIRECT("'4G  M2M - M CITIES'!$BI$2:$BI$" &amp; COUNTA('4G  M2M - M CITIES'!$A:$A))=$C5)*INDIRECT("'4G  M2M - M CITIES'!$AZ$2:$AZ$" &amp; COUNTA('4G  M2M - M CITIES'!$A:$A)))/SUMPRODUCT(INDIRECT("'4G  M2M - M CITIES'!$AZ$2:$AZ$" &amp; COUNTA('4G  M2M - M CITIES'!$A:$A))*(INDIRECT("'4G  M2M - M CITIES'!$BI$2:$BI$" &amp; COUNTA('4G  M2M - M CITIES'!$A:$A))=$C5)))</f>
        <v>0.99952797044224961</v>
      </c>
      <c r="F5" s="98">
        <f ca="1">SUMPRODUCT((INDIRECT("'4G  M2M - M CITIES'!G2:G" &amp; COUNTA('4G  M2M - M CITIES'!$A:$A))+INDIRECT("'4G  M2M - M CITIES'!L2:L" &amp; COUNTA('4G  M2M - M CITIES'!$A:$A)))/(INDIRECT("'4G  M2M - M CITIES'!F2:F" &amp; COUNTA('4G  M2M - M CITIES'!$A:$A)))*(INDIRECT("'4G  M2M - M CITIES'!$BI$2:$BI$" &amp; COUNTA('4G  M2M - M CITIES'!$A:$A))=$C5)*INDIRECT("'4G  M2M - M CITIES'!$AZ$2:$AZ$" &amp; COUNTA('4G  M2M - M CITIES'!$A:$A)))/SUMPRODUCT(INDIRECT("'4G  M2M - M CITIES'!$AZ$2:$AZ$" &amp; COUNTA('4G  M2M - M CITIES'!$A:$A))*(INDIRECT("'4G  M2M - M CITIES'!$BI$2:$BI$" &amp; COUNTA('4G  M2M - M CITIES'!$A:$A))=$C5))</f>
        <v>4.8986239272051967E-3</v>
      </c>
      <c r="G5" s="99">
        <f ca="1">SUMPRODUCT(INDIRECT("'4G  M2M - M CITIES'!$AF$2:$AF$" &amp; COUNTA('4G  M2M - M CITIES'!$A:$A))*INDIRECT("'4G  M2M - M CITIES'!$AZ$2:$AZ$" &amp; COUNTA('4G  M2M - M CITIES'!$A:$A))*(INDIRECT("'4G  M2M - M CITIES'!$BI$2:$BI$" &amp; COUNTA('4G  M2M - M CITIES'!$A:$A))=$C5))/SUMPRODUCT(INDIRECT("'4G  M2M - M CITIES'!$AZ$2:$AZ$" &amp; COUNTA('4G  M2M - M CITIES'!$A:$A))*(INDIRECT("'4G  M2M - M CITIES'!$BI$2:$BI$" &amp; COUNTA('4G  M2M - M CITIES'!$A:$A))=$C5))</f>
        <v>3.6680455142792971</v>
      </c>
      <c r="H5" s="99">
        <f ca="1">SUMPRODUCT(INDIRECT("'4G  M2M - M CITIES'!$W$2:$W$" &amp; COUNTA('4G  M2M - M CITIES'!$A:$A))*INDIRECT("'4G  M2M - M CITIES'!$AZ$2:$AZ$" &amp; COUNTA('4G  M2M - M CITIES'!$A:$A))*(INDIRECT("'4G  M2M - M CITIES'!$BI$2:$BI$" &amp; COUNTA('4G  M2M - M CITIES'!$A:$A))=$C5))/SUMPRODUCT(INDIRECT("'4G  M2M - M CITIES'!$AZ$2:$AZ$" &amp; COUNTA('4G  M2M - M CITIES'!$A:$A))*(INDIRECT("'4G  M2M - M CITIES'!$BI$2:$BI$" &amp; COUNTA('4G  M2M - M CITIES'!$A:$A))=$C5))</f>
        <v>5.1953408337001559</v>
      </c>
      <c r="I5" s="246">
        <f ca="1">(SUMPRODUCT(INDIRECT("'4G  M2M - M CITIES'!$AL2:$AL"&amp;COUNTA('4G  M2M - M CITIES'!$A:$A))/(INDIRECT("'4G  M2M - M CITIES'!F2:F"&amp;COUNTA('4G  M2M - M CITIES'!$A:$A)))*(INDIRECT("'4G  M2M - M CITIES'!$BI$2:$BI$"&amp;COUNTA('4G  M2M - M CITIES'!$A:$A))=$C5)*INDIRECT("'4G  M2M - M CITIES'!$AZ$2:$AZ$"&amp;COUNTA('4G  M2M - M CITIES'!$A:$A)))/SUMPRODUCT(INDIRECT("'4G  M2M - M CITIES'!$AZ$2:$AZ$"&amp;COUNTA('4G  M2M - M CITIES'!$A:$A))*(INDIRECT("'4G  M2M - M CITIES'!$BI$2:$BI$"&amp;COUNTA('4G  M2M - M CITIES'!$A:$A))=$C5)))</f>
        <v>0.98110404455305722</v>
      </c>
      <c r="J5" s="98">
        <f ca="1">(SUMPRODUCT(INDIRECT("'4G  M2M - M CITIES'!N2:N" &amp; COUNTA('4G  M2M - M CITIES'!$A:$A))/(INDIRECT("'4G  M2M - M CITIES'!F2:F" &amp; COUNTA('4G  M2M - M CITIES'!$A:$A))-INDIRECT("'4G  M2M - M CITIES'!G2:G" &amp; COUNTA('4G  M2M - M CITIES'!$A:$A))-INDIRECT("'4G  M2M - M CITIES'!L2:L" &amp; COUNTA('4G  M2M - M CITIES'!$A:$A)))*(INDIRECT("'4G  M2M - M CITIES'!$BI$2:$BI$" &amp; COUNTA('4G  M2M - M CITIES'!$A:$A))=$C5)*INDIRECT("'4G  M2M - M CITIES'!$AZ$2:$AZ$" &amp; COUNTA('4G  M2M - M CITIES'!$A:$A)))/SUMPRODUCT(INDIRECT("'4G  M2M - M CITIES'!$AZ$2:$AZ$" &amp; COUNTA('4G  M2M - M CITIES'!$A:$A))*(INDIRECT("'4G  M2M - M CITIES'!$BI$2:$BI$" &amp; COUNTA('4G  M2M - M CITIES'!$A:$A))=$C5)))</f>
        <v>7.1226708188567775E-4</v>
      </c>
      <c r="K5" s="104"/>
      <c r="L5" s="517" t="s">
        <v>550</v>
      </c>
      <c r="M5" s="371">
        <f ca="1">1-(SUMPRODUCT(INDIRECT("'VOLTE_CAPABLE M2M - M CITIES '!G2:G" &amp; COUNTA('VOLTE_CAPABLE M2M - M CITIES '!$A:$A))/(INDIRECT("'VOLTE_CAPABLE M2M - M CITIES '!F2:F" &amp; COUNTA('VOLTE_CAPABLE M2M - M CITIES '!$A:$A)))*(INDIRECT("'VOLTE_CAPABLE M2M - M CITIES '!$BI$2:$BI$" &amp; COUNTA('VOLTE_CAPABLE M2M - M CITIES '!$A:$A))=$C5)*INDIRECT("'VOLTE_CAPABLE M2M - M CITIES '!$AZ$2:$AZ$" &amp; COUNTA('VOLTE_CAPABLE M2M - M CITIES '!$A:$A)))/SUMPRODUCT(INDIRECT("'VOLTE_CAPABLE M2M - M CITIES '!$AZ$2:$AZ$" &amp; COUNTA('VOLTE_CAPABLE M2M - M CITIES '!$A:$A))*(INDIRECT("'VOLTE_CAPABLE M2M - M CITIES '!$BI$2:$BI$" &amp; COUNTA('VOLTE_CAPABLE M2M - M CITIES '!$A:$A))=$C5)))</f>
        <v>0.98653409718032659</v>
      </c>
      <c r="N5" s="371">
        <f ca="1">1-(SUMPRODUCT(INDIRECT("'VOLTE_CAPABLE M2M - M CITIES '!L2:L" &amp; COUNTA('VOLTE_CAPABLE M2M - M CITIES '!$A:$A))/(INDIRECT("'VOLTE_CAPABLE M2M - M CITIES '!F2:F" &amp; COUNTA('VOLTE_CAPABLE M2M - M CITIES '!$A:$A))-INDIRECT("'VOLTE_CAPABLE M2M - M CITIES '!G2:G" &amp; COUNTA('VOLTE_CAPABLE M2M - M CITIES '!$A:$A)))*(INDIRECT("'VOLTE_CAPABLE M2M - M CITIES '!$BI$2:$BI$" &amp; COUNTA('VOLTE_CAPABLE M2M - M CITIES '!$A:$A))=$C5)*INDIRECT("'VOLTE_CAPABLE M2M - M CITIES '!$AZ$2:$AZ$" &amp; COUNTA('VOLTE_CAPABLE M2M - M CITIES '!$A:$A)))/SUMPRODUCT(INDIRECT("'VOLTE_CAPABLE M2M - M CITIES '!$AZ$2:$AZ$" &amp; COUNTA('VOLTE_CAPABLE M2M - M CITIES '!$A:$A))*(INDIRECT("'VOLTE_CAPABLE M2M - M CITIES '!$BI$2:$BI$" &amp; COUNTA('VOLTE_CAPABLE M2M - M CITIES '!$A:$A))=$C5)))</f>
        <v>0.99743418905115178</v>
      </c>
      <c r="O5" s="372">
        <f ca="1">SUMPRODUCT(INDIRECT("'VOLTE_CAPABLE M2M - M CITIES '!$AF$2:$AF$" &amp; COUNTA('VOLTE_CAPABLE M2M - M CITIES '!$A:$A))*INDIRECT("'VOLTE_CAPABLE M2M - M CITIES '!$AZ$2:$AZ$" &amp; COUNTA('VOLTE_CAPABLE M2M - M CITIES '!$A:$A))*(INDIRECT("'VOLTE_CAPABLE M2M - M CITIES '!$BI$2:$BI$" &amp; COUNTA('VOLTE_CAPABLE M2M - M CITIES '!$A:$A))=$C5))/SUMPRODUCT(INDIRECT("'VOLTE_CAPABLE M2M - M CITIES '!$AZ$2:$AZ$" &amp; COUNTA('VOLTE_CAPABLE M2M - M CITIES '!$A:$A))*(INDIRECT("'VOLTE_CAPABLE M2M - M CITIES '!$BI$2:$BI$" &amp; COUNTA('VOLTE_CAPABLE M2M - M CITIES '!$A:$A))=$C5))</f>
        <v>3.8991168575826785</v>
      </c>
      <c r="P5" s="372">
        <f ca="1">SUMPRODUCT(INDIRECT("'VOLTE_CAPABLE M2M - M CITIES '!$W$2:$W$" &amp; COUNTA('VOLTE_CAPABLE M2M - M CITIES '!$A:$A))*INDIRECT("'VOLTE_CAPABLE M2M - M CITIES '!$AZ$2:$AZ$" &amp; COUNTA('VOLTE_CAPABLE M2M - M CITIES '!$A:$A))*(INDIRECT("'VOLTE_CAPABLE M2M - M CITIES '!$BI$2:$BI$" &amp; COUNTA('VOLTE_CAPABLE M2M - M CITIES '!$A:$A))=$C5))/SUMPRODUCT(INDIRECT("'VOLTE_CAPABLE M2M - M CITIES '!$AZ$2:$AZ$" &amp; COUNTA('VOLTE_CAPABLE M2M - M CITIES '!$A:$A))*(INDIRECT("'VOLTE_CAPABLE M2M - M CITIES '!$BI$2:$BI$" &amp; COUNTA('VOLTE_CAPABLE M2M - M CITIES '!$A:$A))=$C5))</f>
        <v>4.2918302331834379</v>
      </c>
      <c r="Q5" s="371">
        <f ca="1">SUMPRODUCT(INDIRECT("'VOLTE_CAPABLE M2M - M CITIES '!N2:N" &amp; COUNTA('VOLTE_CAPABLE M2M - M CITIES '!$A:$A))/(INDIRECT("'VOLTE_CAPABLE M2M - M CITIES '!F2:F" &amp; COUNTA('VOLTE_CAPABLE M2M - M CITIES '!$A:$A))-INDIRECT("'VOLTE_CAPABLE M2M - M CITIES '!G2:G" &amp; COUNTA('VOLTE_CAPABLE M2M - M CITIES '!$A:$A))-INDIRECT("'VOLTE_CAPABLE M2M - M CITIES '!L2:L" &amp; COUNTA('VOLTE_CAPABLE M2M - M CITIES '!$A:$A)))*(INDIRECT("'VOLTE_CAPABLE M2M - M CITIES '!$BI$2:$BI$" &amp; COUNTA('VOLTE_CAPABLE M2M - M CITIES '!$A:$A))=$C5)*INDIRECT("'VOLTE_CAPABLE M2M - M CITIES '!$AZ$2:$AZ$" &amp; COUNTA('VOLTE_CAPABLE M2M - M CITIES '!$A:$A)))/SUMPRODUCT(INDIRECT("'VOLTE_CAPABLE M2M - M CITIES '!$AZ$2:$AZ$" &amp; COUNTA('VOLTE_CAPABLE M2M - M CITIES '!$A:$A))*(INDIRECT("'VOLTE_CAPABLE M2M - M CITIES '!$BI$2:$BI$" &amp; COUNTA('VOLTE_CAPABLE M2M - M CITIES '!$A:$A))=$C5))</f>
        <v>8.3650680802224058E-4</v>
      </c>
    </row>
    <row r="6" spans="2:17">
      <c r="C6" s="1" t="s">
        <v>66</v>
      </c>
      <c r="D6" s="100">
        <f ca="1">1-(SUMPRODUCT(INDIRECT("'4G  M2M - M CITIES'!G2:G" &amp; COUNTA('4G  M2M - M CITIES'!$A:$A))/(INDIRECT("'4G  M2M - M CITIES'!F2:F" &amp; COUNTA('4G  M2M - M CITIES'!$A:$A)))*(INDIRECT("'4G  M2M - M CITIES'!$BI$2:$BI$" &amp; COUNTA('4G  M2M - M CITIES'!$A:$A))=$C6)*INDIRECT("'4G  M2M - M CITIES'!$AZ$2:$AZ$" &amp; COUNTA('4G  M2M - M CITIES'!$A:$A)))/SUMPRODUCT(INDIRECT("'4G  M2M - M CITIES'!$AZ$2:$AZ$" &amp; COUNTA('4G  M2M - M CITIES'!$A:$A))*(INDIRECT("'4G  M2M - M CITIES'!$BI$2:$BI$" &amp; COUNTA('4G  M2M - M CITIES'!$A:$A))=$C6)))</f>
        <v>0.97605233396761182</v>
      </c>
      <c r="E6" s="101">
        <f ca="1">1-(SUMPRODUCT(INDIRECT("'4G  M2M - M CITIES'!L2:L" &amp; COUNTA('4G  M2M - M CITIES'!$A:$A))/(INDIRECT("'4G  M2M - M CITIES'!F2:F" &amp; COUNTA('4G  M2M - M CITIES'!$A:$A))-INDIRECT("'4G  M2M - M CITIES'!G2:G" &amp; COUNTA('4G  M2M - M CITIES'!$A:$A)))*(INDIRECT("'4G  M2M - M CITIES'!$BI$2:$BI$" &amp; COUNTA('4G  M2M - M CITIES'!$A:$A))=$C6)*INDIRECT("'4G  M2M - M CITIES'!$AZ$2:$AZ$" &amp; COUNTA('4G  M2M - M CITIES'!$A:$A)))/SUMPRODUCT(INDIRECT("'4G  M2M - M CITIES'!$AZ$2:$AZ$" &amp; COUNTA('4G  M2M - M CITIES'!$A:$A))*(INDIRECT("'4G  M2M - M CITIES'!$BI$2:$BI$" &amp; COUNTA('4G  M2M - M CITIES'!$A:$A))=$C6)))</f>
        <v>0.99767023736778182</v>
      </c>
      <c r="F6" s="100">
        <f ca="1">SUMPRODUCT((INDIRECT("'4G  M2M - M CITIES'!G2:G" &amp; COUNTA('4G  M2M - M CITIES'!$A:$A))+INDIRECT("'4G  M2M - M CITIES'!L2:L" &amp; COUNTA('4G  M2M - M CITIES'!$A:$A)))/(INDIRECT("'4G  M2M - M CITIES'!F2:F" &amp; COUNTA('4G  M2M - M CITIES'!$A:$A)))*(INDIRECT("'4G  M2M - M CITIES'!$BI$2:$BI$" &amp; COUNTA('4G  M2M - M CITIES'!$A:$A))=$C6)*INDIRECT("'4G  M2M - M CITIES'!$AZ$2:$AZ$" &amp; COUNTA('4G  M2M - M CITIES'!$A:$A)))/SUMPRODUCT(INDIRECT("'4G  M2M - M CITIES'!$AZ$2:$AZ$" &amp; COUNTA('4G  M2M - M CITIES'!$A:$A))*(INDIRECT("'4G  M2M - M CITIES'!$BI$2:$BI$" &amp; COUNTA('4G  M2M - M CITIES'!$A:$A))=$C6))</f>
        <v>2.6213283939920992E-2</v>
      </c>
      <c r="G6" s="102">
        <f ca="1">SUMPRODUCT(INDIRECT("'4G  M2M - M CITIES'!$AF$2:$AF$" &amp; COUNTA('4G  M2M - M CITIES'!$A:$A))*INDIRECT("'4G  M2M - M CITIES'!$AZ$2:$AZ$" &amp; COUNTA('4G  M2M - M CITIES'!$A:$A))*(INDIRECT("'4G  M2M - M CITIES'!$BI$2:$BI$" &amp; COUNTA('4G  M2M - M CITIES'!$A:$A))=$C6))/SUMPRODUCT(INDIRECT("'4G  M2M - M CITIES'!$AZ$2:$AZ$" &amp; COUNTA('4G  M2M - M CITIES'!$A:$A))*(INDIRECT("'4G  M2M - M CITIES'!$BI$2:$BI$" &amp; COUNTA('4G  M2M - M CITIES'!$A:$A))=$C6))</f>
        <v>3.2973773199017815</v>
      </c>
      <c r="H6" s="102">
        <f ca="1">SUMPRODUCT(INDIRECT("'4G  M2M - M CITIES'!$W$2:$W$" &amp; COUNTA('4G  M2M - M CITIES'!$A:$A))*INDIRECT("'4G  M2M - M CITIES'!$AZ$2:$AZ$" &amp; COUNTA('4G  M2M - M CITIES'!$A:$A))*(INDIRECT("'4G  M2M - M CITIES'!$BI$2:$BI$" &amp; COUNTA('4G  M2M - M CITIES'!$A:$A))=$C6))/SUMPRODUCT(INDIRECT("'4G  M2M - M CITIES'!$AZ$2:$AZ$" &amp; COUNTA('4G  M2M - M CITIES'!$A:$A))*(INDIRECT("'4G  M2M - M CITIES'!$BI$2:$BI$" &amp; COUNTA('4G  M2M - M CITIES'!$A:$A))=$C6))</f>
        <v>7.7039539896934244</v>
      </c>
      <c r="I6" s="247">
        <f ca="1">(SUMPRODUCT(INDIRECT("'4G  M2M - M CITIES'!$AL2:$AL"&amp;COUNTA('4G  M2M - M CITIES'!$A:$A))/(INDIRECT("'4G  M2M - M CITIES'!F2:F"&amp;COUNTA('4G  M2M - M CITIES'!$A:$A)))*(INDIRECT("'4G  M2M - M CITIES'!$BI$2:$BI$"&amp;COUNTA('4G  M2M - M CITIES'!$A:$A))=$C6)*INDIRECT("'4G  M2M - M CITIES'!$AZ$2:$AZ$"&amp;COUNTA('4G  M2M - M CITIES'!$A:$A)))/SUMPRODUCT(INDIRECT("'4G  M2M - M CITIES'!$AZ$2:$AZ$"&amp;COUNTA('4G  M2M - M CITIES'!$A:$A))*(INDIRECT("'4G  M2M - M CITIES'!$BI$2:$BI$"&amp;COUNTA('4G  M2M - M CITIES'!$A:$A))=$C6)))</f>
        <v>0.95652712488052982</v>
      </c>
      <c r="J6" s="100">
        <f ca="1">(SUMPRODUCT(INDIRECT("'4G  M2M - M CITIES'!N2:N" &amp; COUNTA('4G  M2M - M CITIES'!$A:$A))/(INDIRECT("'4G  M2M - M CITIES'!F2:F" &amp; COUNTA('4G  M2M - M CITIES'!$A:$A))-INDIRECT("'4G  M2M - M CITIES'!G2:G" &amp; COUNTA('4G  M2M - M CITIES'!$A:$A))-INDIRECT("'4G  M2M - M CITIES'!L2:L" &amp; COUNTA('4G  M2M - M CITIES'!$A:$A)))*(INDIRECT("'4G  M2M - M CITIES'!$BI$2:$BI$" &amp; COUNTA('4G  M2M - M CITIES'!$A:$A))=$C6)*INDIRECT("'4G  M2M - M CITIES'!$AZ$2:$AZ$" &amp; COUNTA('4G  M2M - M CITIES'!$A:$A)))/SUMPRODUCT(INDIRECT("'4G  M2M - M CITIES'!$AZ$2:$AZ$" &amp; COUNTA('4G  M2M - M CITIES'!$A:$A))*(INDIRECT("'4G  M2M - M CITIES'!$BI$2:$BI$" &amp; COUNTA('4G  M2M - M CITIES'!$A:$A))=$C6)))</f>
        <v>2.895720493368786E-3</v>
      </c>
      <c r="K6" s="97"/>
      <c r="L6" s="517"/>
    </row>
    <row r="7" spans="2:17">
      <c r="C7" s="1" t="s">
        <v>67</v>
      </c>
      <c r="D7" s="100">
        <f ca="1">1-(SUMPRODUCT(INDIRECT("'4G  M2M - M CITIES'!G2:G" &amp; COUNTA('4G  M2M - M CITIES'!$A:$A))/(INDIRECT("'4G  M2M - M CITIES'!F2:F" &amp; COUNTA('4G  M2M - M CITIES'!$A:$A)))*(INDIRECT("'4G  M2M - M CITIES'!$BI$2:$BI$" &amp; COUNTA('4G  M2M - M CITIES'!$A:$A))=$C7)*INDIRECT("'4G  M2M - M CITIES'!$AZ$2:$AZ$" &amp; COUNTA('4G  M2M - M CITIES'!$A:$A)))/SUMPRODUCT(INDIRECT("'4G  M2M - M CITIES'!$AZ$2:$AZ$" &amp; COUNTA('4G  M2M - M CITIES'!$A:$A))*(INDIRECT("'4G  M2M - M CITIES'!$BI$2:$BI$" &amp; COUNTA('4G  M2M - M CITIES'!$A:$A))=$C7)))</f>
        <v>0.99202026068450544</v>
      </c>
      <c r="E7" s="101">
        <f ca="1">1-(SUMPRODUCT(INDIRECT("'4G  M2M - M CITIES'!L2:L" &amp; COUNTA('4G  M2M - M CITIES'!$A:$A))/(INDIRECT("'4G  M2M - M CITIES'!F2:F" &amp; COUNTA('4G  M2M - M CITIES'!$A:$A))-INDIRECT("'4G  M2M - M CITIES'!G2:G" &amp; COUNTA('4G  M2M - M CITIES'!$A:$A)))*(INDIRECT("'4G  M2M - M CITIES'!$BI$2:$BI$" &amp; COUNTA('4G  M2M - M CITIES'!$A:$A))=$C7)*INDIRECT("'4G  M2M - M CITIES'!$AZ$2:$AZ$" &amp; COUNTA('4G  M2M - M CITIES'!$A:$A)))/SUMPRODUCT(INDIRECT("'4G  M2M - M CITIES'!$AZ$2:$AZ$" &amp; COUNTA('4G  M2M - M CITIES'!$A:$A))*(INDIRECT("'4G  M2M - M CITIES'!$BI$2:$BI$" &amp; COUNTA('4G  M2M - M CITIES'!$A:$A))=$C7)))</f>
        <v>0.99807584284231188</v>
      </c>
      <c r="F7" s="100">
        <f ca="1">SUMPRODUCT((INDIRECT("'4G  M2M - M CITIES'!G2:G" &amp; COUNTA('4G  M2M - M CITIES'!$A:$A))+INDIRECT("'4G  M2M - M CITIES'!L2:L" &amp; COUNTA('4G  M2M - M CITIES'!$A:$A)))/(INDIRECT("'4G  M2M - M CITIES'!F2:F" &amp; COUNTA('4G  M2M - M CITIES'!$A:$A)))*(INDIRECT("'4G  M2M - M CITIES'!$BI$2:$BI$" &amp; COUNTA('4G  M2M - M CITIES'!$A:$A))=$C7)*INDIRECT("'4G  M2M - M CITIES'!$AZ$2:$AZ$" &amp; COUNTA('4G  M2M - M CITIES'!$A:$A)))/SUMPRODUCT(INDIRECT("'4G  M2M - M CITIES'!$AZ$2:$AZ$" &amp; COUNTA('4G  M2M - M CITIES'!$A:$A))*(INDIRECT("'4G  M2M - M CITIES'!$BI$2:$BI$" &amp; COUNTA('4G  M2M - M CITIES'!$A:$A))=$C7))</f>
        <v>9.8868973791576085E-3</v>
      </c>
      <c r="G7" s="102">
        <f ca="1">SUMPRODUCT(INDIRECT("'4G  M2M - M CITIES'!$AF$2:$AF$" &amp; COUNTA('4G  M2M - M CITIES'!$A:$A))*INDIRECT("'4G  M2M - M CITIES'!$AZ$2:$AZ$" &amp; COUNTA('4G  M2M - M CITIES'!$A:$A))*(INDIRECT("'4G  M2M - M CITIES'!$BI$2:$BI$" &amp; COUNTA('4G  M2M - M CITIES'!$A:$A))=$C7))/SUMPRODUCT(INDIRECT("'4G  M2M - M CITIES'!$AZ$2:$AZ$" &amp; COUNTA('4G  M2M - M CITIES'!$A:$A))*(INDIRECT("'4G  M2M - M CITIES'!$BI$2:$BI$" &amp; COUNTA('4G  M2M - M CITIES'!$A:$A))=$C7))</f>
        <v>3.4954802275326449</v>
      </c>
      <c r="H7" s="102">
        <f ca="1">SUMPRODUCT(INDIRECT("'4G  M2M - M CITIES'!$W$2:$W$" &amp; COUNTA('4G  M2M - M CITIES'!$A:$A))*INDIRECT("'4G  M2M - M CITIES'!$AZ$2:$AZ$" &amp; COUNTA('4G  M2M - M CITIES'!$A:$A))*(INDIRECT("'4G  M2M - M CITIES'!$BI$2:$BI$" &amp; COUNTA('4G  M2M - M CITIES'!$A:$A))=$C7))/SUMPRODUCT(INDIRECT("'4G  M2M - M CITIES'!$AZ$2:$AZ$" &amp; COUNTA('4G  M2M - M CITIES'!$A:$A))*(INDIRECT("'4G  M2M - M CITIES'!$BI$2:$BI$" &amp; COUNTA('4G  M2M - M CITIES'!$A:$A))=$C7))</f>
        <v>6.9653014610005792</v>
      </c>
      <c r="I7" s="247">
        <f ca="1">(SUMPRODUCT(INDIRECT("'4G  M2M - M CITIES'!$AL2:$AL"&amp;COUNTA('4G  M2M - M CITIES'!$A:$A))/(INDIRECT("'4G  M2M - M CITIES'!F2:F"&amp;COUNTA('4G  M2M - M CITIES'!$A:$A)))*(INDIRECT("'4G  M2M - M CITIES'!$BI$2:$BI$"&amp;COUNTA('4G  M2M - M CITIES'!$A:$A))=$C7)*INDIRECT("'4G  M2M - M CITIES'!$AZ$2:$AZ$"&amp;COUNTA('4G  M2M - M CITIES'!$A:$A)))/SUMPRODUCT(INDIRECT("'4G  M2M - M CITIES'!$AZ$2:$AZ$"&amp;COUNTA('4G  M2M - M CITIES'!$A:$A))*(INDIRECT("'4G  M2M - M CITIES'!$BI$2:$BI$"&amp;COUNTA('4G  M2M - M CITIES'!$A:$A))=$C7)))</f>
        <v>0.96835053085441836</v>
      </c>
      <c r="J7" s="100">
        <f ca="1">(SUMPRODUCT(INDIRECT("'4G  M2M - M CITIES'!N2:N" &amp; COUNTA('4G  M2M - M CITIES'!$A:$A))/(INDIRECT("'4G  M2M - M CITIES'!F2:F" &amp; COUNTA('4G  M2M - M CITIES'!$A:$A))-INDIRECT("'4G  M2M - M CITIES'!G2:G" &amp; COUNTA('4G  M2M - M CITIES'!$A:$A))-INDIRECT("'4G  M2M - M CITIES'!L2:L" &amp; COUNTA('4G  M2M - M CITIES'!$A:$A)))*(INDIRECT("'4G  M2M - M CITIES'!$BI$2:$BI$" &amp; COUNTA('4G  M2M - M CITIES'!$A:$A))=$C7)*INDIRECT("'4G  M2M - M CITIES'!$AZ$2:$AZ$" &amp; COUNTA('4G  M2M - M CITIES'!$A:$A)))/SUMPRODUCT(INDIRECT("'4G  M2M - M CITIES'!$AZ$2:$AZ$" &amp; COUNTA('4G  M2M - M CITIES'!$A:$A))*(INDIRECT("'4G  M2M - M CITIES'!$BI$2:$BI$" &amp; COUNTA('4G  M2M - M CITIES'!$A:$A))=$C7)))</f>
        <v>4.1012340722407605E-4</v>
      </c>
      <c r="K7" s="97"/>
      <c r="L7" s="97"/>
    </row>
    <row r="8" spans="2:17">
      <c r="C8" s="1" t="s">
        <v>68</v>
      </c>
      <c r="D8" s="100">
        <f ca="1">1-(SUMPRODUCT(INDIRECT("'4G  M2M - M CITIES'!G2:G" &amp; COUNTA('4G  M2M - M CITIES'!$A:$A))/(INDIRECT("'4G  M2M - M CITIES'!F2:F" &amp; COUNTA('4G  M2M - M CITIES'!$A:$A)))*(INDIRECT("'4G  M2M - M CITIES'!$BI$2:$BI$" &amp; COUNTA('4G  M2M - M CITIES'!$A:$A))=$C8)*INDIRECT("'4G  M2M - M CITIES'!$AZ$2:$AZ$" &amp; COUNTA('4G  M2M - M CITIES'!$A:$A)))/SUMPRODUCT(INDIRECT("'4G  M2M - M CITIES'!$AZ$2:$AZ$" &amp; COUNTA('4G  M2M - M CITIES'!$A:$A))*(INDIRECT("'4G  M2M - M CITIES'!$BI$2:$BI$" &amp; COUNTA('4G  M2M - M CITIES'!$A:$A))=$C8)))</f>
        <v>0.9700161702807496</v>
      </c>
      <c r="E8" s="101">
        <f ca="1">1-(SUMPRODUCT(INDIRECT("'4G  M2M - M CITIES'!L2:L" &amp; COUNTA('4G  M2M - M CITIES'!$A:$A))/(INDIRECT("'4G  M2M - M CITIES'!F2:F" &amp; COUNTA('4G  M2M - M CITIES'!$A:$A))-INDIRECT("'4G  M2M - M CITIES'!G2:G" &amp; COUNTA('4G  M2M - M CITIES'!$A:$A)))*(INDIRECT("'4G  M2M - M CITIES'!$BI$2:$BI$" &amp; COUNTA('4G  M2M - M CITIES'!$A:$A))=$C8)*INDIRECT("'4G  M2M - M CITIES'!$AZ$2:$AZ$" &amp; COUNTA('4G  M2M - M CITIES'!$A:$A)))/SUMPRODUCT(INDIRECT("'4G  M2M - M CITIES'!$AZ$2:$AZ$" &amp; COUNTA('4G  M2M - M CITIES'!$A:$A))*(INDIRECT("'4G  M2M - M CITIES'!$BI$2:$BI$" &amp; COUNTA('4G  M2M - M CITIES'!$A:$A))=$C8)))</f>
        <v>0.99561385907797617</v>
      </c>
      <c r="F8" s="100">
        <f ca="1">SUMPRODUCT((INDIRECT("'4G  M2M - M CITIES'!G2:G" &amp; COUNTA('4G  M2M - M CITIES'!$A:$A))+INDIRECT("'4G  M2M - M CITIES'!L2:L" &amp; COUNTA('4G  M2M - M CITIES'!$A:$A)))/(INDIRECT("'4G  M2M - M CITIES'!F2:F" &amp; COUNTA('4G  M2M - M CITIES'!$A:$A)))*(INDIRECT("'4G  M2M - M CITIES'!$BI$2:$BI$" &amp; COUNTA('4G  M2M - M CITIES'!$A:$A))=$C8)*INDIRECT("'4G  M2M - M CITIES'!$AZ$2:$AZ$" &amp; COUNTA('4G  M2M - M CITIES'!$A:$A)))/SUMPRODUCT(INDIRECT("'4G  M2M - M CITIES'!$AZ$2:$AZ$" &amp; COUNTA('4G  M2M - M CITIES'!$A:$A))*(INDIRECT("'4G  M2M - M CITIES'!$BI$2:$BI$" &amp; COUNTA('4G  M2M - M CITIES'!$A:$A))=$C8))</f>
        <v>3.4210833783274913E-2</v>
      </c>
      <c r="G8" s="102">
        <f ca="1">SUMPRODUCT(INDIRECT("'4G  M2M - M CITIES'!$AF$2:$AF$" &amp; COUNTA('4G  M2M - M CITIES'!$A:$A))*INDIRECT("'4G  M2M - M CITIES'!$AZ$2:$AZ$" &amp; COUNTA('4G  M2M - M CITIES'!$A:$A))*(INDIRECT("'4G  M2M - M CITIES'!$BI$2:$BI$" &amp; COUNTA('4G  M2M - M CITIES'!$A:$A))=$C8))/SUMPRODUCT(INDIRECT("'4G  M2M - M CITIES'!$AZ$2:$AZ$" &amp; COUNTA('4G  M2M - M CITIES'!$A:$A))*(INDIRECT("'4G  M2M - M CITIES'!$BI$2:$BI$" &amp; COUNTA('4G  M2M - M CITIES'!$A:$A))=$C8))</f>
        <v>2.8767419601022719</v>
      </c>
      <c r="H8" s="102">
        <f ca="1">SUMPRODUCT(INDIRECT("'4G  M2M - M CITIES'!$W$2:$W$" &amp; COUNTA('4G  M2M - M CITIES'!$A:$A))*INDIRECT("'4G  M2M - M CITIES'!$AZ$2:$AZ$" &amp; COUNTA('4G  M2M - M CITIES'!$A:$A))*(INDIRECT("'4G  M2M - M CITIES'!$BI$2:$BI$" &amp; COUNTA('4G  M2M - M CITIES'!$A:$A))=$C8))/SUMPRODUCT(INDIRECT("'4G  M2M - M CITIES'!$AZ$2:$AZ$" &amp; COUNTA('4G  M2M - M CITIES'!$A:$A))*(INDIRECT("'4G  M2M - M CITIES'!$BI$2:$BI$" &amp; COUNTA('4G  M2M - M CITIES'!$A:$A))=$C8))</f>
        <v>8.0443208204344785</v>
      </c>
      <c r="I8" s="247">
        <f ca="1">(SUMPRODUCT(INDIRECT("'4G  M2M - M CITIES'!$AL2:$AL"&amp;COUNTA('4G  M2M - M CITIES'!$A:$A))/(INDIRECT("'4G  M2M - M CITIES'!F2:F"&amp;COUNTA('4G  M2M - M CITIES'!$A:$A)))*(INDIRECT("'4G  M2M - M CITIES'!$BI$2:$BI$"&amp;COUNTA('4G  M2M - M CITIES'!$A:$A))=$C8)*INDIRECT("'4G  M2M - M CITIES'!$AZ$2:$AZ$"&amp;COUNTA('4G  M2M - M CITIES'!$A:$A)))/SUMPRODUCT(INDIRECT("'4G  M2M - M CITIES'!$AZ$2:$AZ$"&amp;COUNTA('4G  M2M - M CITIES'!$A:$A))*(INDIRECT("'4G  M2M - M CITIES'!$BI$2:$BI$"&amp;COUNTA('4G  M2M - M CITIES'!$A:$A))=$C8)))</f>
        <v>0</v>
      </c>
      <c r="J8" s="100">
        <f ca="1">(SUMPRODUCT(INDIRECT("'4G  M2M - M CITIES'!N2:N" &amp; COUNTA('4G  M2M - M CITIES'!$A:$A))/(INDIRECT("'4G  M2M - M CITIES'!F2:F" &amp; COUNTA('4G  M2M - M CITIES'!$A:$A))-INDIRECT("'4G  M2M - M CITIES'!G2:G" &amp; COUNTA('4G  M2M - M CITIES'!$A:$A))-INDIRECT("'4G  M2M - M CITIES'!L2:L" &amp; COUNTA('4G  M2M - M CITIES'!$A:$A)))*(INDIRECT("'4G  M2M - M CITIES'!$BI$2:$BI$" &amp; COUNTA('4G  M2M - M CITIES'!$A:$A))=$C8)*INDIRECT("'4G  M2M - M CITIES'!$AZ$2:$AZ$" &amp; COUNTA('4G  M2M - M CITIES'!$A:$A)))/SUMPRODUCT(INDIRECT("'4G  M2M - M CITIES'!$AZ$2:$AZ$" &amp; COUNTA('4G  M2M - M CITIES'!$A:$A))*(INDIRECT("'4G  M2M - M CITIES'!$BI$2:$BI$" &amp; COUNTA('4G  M2M - M CITIES'!$A:$A))=$C8)))</f>
        <v>8.0235134333401302E-5</v>
      </c>
      <c r="K8" s="97"/>
      <c r="L8" s="97"/>
    </row>
    <row r="9" spans="2:17" ht="8.25" customHeight="1">
      <c r="B9" s="97"/>
      <c r="D9" s="103"/>
      <c r="E9" s="103"/>
      <c r="F9" s="103"/>
      <c r="G9" s="103"/>
      <c r="H9" s="103"/>
      <c r="I9" s="248"/>
      <c r="J9" s="461"/>
    </row>
    <row r="10" spans="2:17" ht="15.75">
      <c r="B10" s="97" t="s">
        <v>190</v>
      </c>
      <c r="C10" s="1" t="s">
        <v>64</v>
      </c>
      <c r="D10" s="98">
        <f ca="1">1-(SUMPRODUCT(INDIRECT("'4G  M2M - S CITIES'!G2:G" &amp; COUNTA('4G  M2M - S CITIES'!$A:$A))/(INDIRECT("'4G  M2M - S CITIES'!F2:F" &amp; COUNTA('4G  M2M - S CITIES'!$A:$A)))*(INDIRECT("'4G  M2M - S CITIES'!$BI$2:$BI$" &amp; COUNTA('4G  M2M - S CITIES'!$A:$A))=$C10)*INDIRECT("'4G  M2M - S CITIES'!$AZ$2:$AZ$" &amp; COUNTA('4G  M2M - S CITIES'!$A:$A)))/SUMPRODUCT(INDIRECT("'4G  M2M - S CITIES'!$AZ$2:$AZ$" &amp; COUNTA('4G  M2M - S CITIES'!$A:$A))*(INDIRECT("'4G  M2M - S CITIES'!$BI$2:$BI$" &amp; COUNTA('4G  M2M - S CITIES'!$A:$A))=$C10)))</f>
        <v>0.9948284161870008</v>
      </c>
      <c r="E10" s="98">
        <f ca="1">1-(SUMPRODUCT(INDIRECT("'4G  M2M - S CITIES'!L2:L" &amp; COUNTA('4G  M2M - S CITIES'!$A:$A))/(INDIRECT("'4G  M2M - S CITIES'!F2:F" &amp; COUNTA('4G  M2M - S CITIES'!$A:$A))-INDIRECT("'4G  M2M - S CITIES'!G2:G" &amp; COUNTA('4G  M2M - S CITIES'!$A:$A)))*(INDIRECT("'4G  M2M - S CITIES'!$BI$2:$BI$" &amp; COUNTA('4G  M2M - S CITIES'!$A:$A))=$C10)*INDIRECT("'4G  M2M - S CITIES'!$AZ$2:$AZ$" &amp; COUNTA('4G  M2M - S CITIES'!$A:$A)))/SUMPRODUCT(INDIRECT("'4G  M2M - S CITIES'!$AZ$2:$AZ$" &amp; COUNTA('4G  M2M - S CITIES'!$A:$A))*(INDIRECT("'4G  M2M - S CITIES'!$BI$2:$BI$" &amp; COUNTA('4G  M2M - S CITIES'!$A:$A))=$C10)))</f>
        <v>0.99938749129756899</v>
      </c>
      <c r="F10" s="98">
        <f ca="1">SUMPRODUCT((INDIRECT("'4G  M2M - S CITIES'!G2:G" &amp; COUNTA('4G  M2M - S CITIES'!$A:$A))+INDIRECT("'4G  M2M - S CITIES'!L2:L" &amp; COUNTA('4G  M2M - S CITIES'!$A:$A)))/(INDIRECT("'4G  M2M - S CITIES'!F2:F" &amp; COUNTA('4G  M2M - S CITIES'!$A:$A)))*(INDIRECT("'4G  M2M - S CITIES'!$BI$2:$BI$" &amp; COUNTA('4G  M2M - S CITIES'!$A:$A))=$C10)*INDIRECT("'4G  M2M - S CITIES'!$AZ$2:$AZ$" &amp; COUNTA('4G  M2M - S CITIES'!$A:$A)))/SUMPRODUCT(INDIRECT("'4G  M2M - S CITIES'!$AZ$2:$AZ$" &amp; COUNTA('4G  M2M - S CITIES'!$A:$A))*(INDIRECT("'4G  M2M - S CITIES'!$BI$2:$BI$" &amp; COUNTA('4G  M2M - S CITIES'!$A:$A))=$C10))</f>
        <v>5.7828035143114784E-3</v>
      </c>
      <c r="G10" s="99">
        <f ca="1">SUMPRODUCT(INDIRECT("'4G  M2M - S CITIES'!$AF$2:$AF$" &amp; COUNTA('4G  M2M - S CITIES'!$A:$A))*INDIRECT("'4G  M2M - S CITIES'!$AZ$2:$AZ$" &amp; COUNTA('4G  M2M - S CITIES'!$A:$A))*(INDIRECT("'4G  M2M - S CITIES'!$BI$2:$BI$" &amp; COUNTA('4G  M2M - S CITIES'!$A:$A))=$C10))/(SUMPRODUCT(INDIRECT("'4G  M2M - S CITIES'!$AZ$2:$AZ$" &amp; COUNTA('4G  M2M - S CITIES'!$A:$A))*(INDIRECT("'4G  M2M - S CITIES'!$BI$2:$BI$" &amp; COUNTA('4G  M2M - S CITIES'!$A:$A))=$C10))-Y10)</f>
        <v>3.576944055500455</v>
      </c>
      <c r="H10" s="99">
        <f ca="1">SUMPRODUCT(INDIRECT("'4G  M2M - S CITIES'!$W$2:$W$" &amp; COUNTA('4G  M2M - S CITIES'!$A:$A))*INDIRECT("'4G  M2M - S CITIES'!$AZ$2:$AZ$" &amp; COUNTA('4G  M2M - S CITIES'!$A:$A))*(INDIRECT("'4G  M2M - S CITIES'!$BI$2:$BI$" &amp; COUNTA('4G  M2M - S CITIES'!$A:$A))=$C10))/(SUMPRODUCT(INDIRECT("'4G  M2M - S CITIES'!$AZ$2:$AZ$" &amp; COUNTA('4G  M2M - S CITIES'!$A:$A))*(INDIRECT("'4G  M2M - S CITIES'!$BI$2:$BI$" &amp; COUNTA('4G  M2M - S CITIES'!$A:$A))=$C10))-X10)</f>
        <v>5.8537883747387687</v>
      </c>
      <c r="I10" s="246">
        <f ca="1">(SUMPRODUCT(INDIRECT("'4G  M2M - S CITIES'!$AL2:$AL"&amp;COUNTA('4G  M2M - S CITIES'!$A:$A))/(INDIRECT("'4G  M2M - S CITIES'!F2:F"&amp;COUNTA('4G  M2M - S CITIES'!$A:$A)))*(INDIRECT("'4G  M2M - S CITIES'!$BI$2:$BI$"&amp;COUNTA('4G  M2M - S CITIES'!$A:$A))=$C10)*INDIRECT("'4G  M2M - S CITIES'!$AZ$2:$AZ$"&amp;COUNTA('4G  M2M - S CITIES'!$A:$A)))/SUMPRODUCT(INDIRECT("'4G  M2M - S CITIES'!$AZ$2:$AZ$"&amp;COUNTA('4G  M2M - S CITIES'!$A:$A))*(INDIRECT("'4G  M2M - S CITIES'!$BI$2:$BI$"&amp;COUNTA('4G  M2M - S CITIES'!$A:$A))=$C10)))</f>
        <v>0.98698774481688112</v>
      </c>
      <c r="J10" s="98">
        <f ca="1">(SUMPRODUCT(INDIRECT("'4G  M2M - S CITIES'!N2:N" &amp; COUNTA('4G  M2M - S CITIES'!$A:$A))/(INDIRECT("'4G  M2M - S CITIES'!F2:F" &amp; COUNTA('4G  M2M - S CITIES'!$A:$A))-INDIRECT("'4G  M2M - S CITIES'!G2:G" &amp; COUNTA('4G  M2M - S CITIES'!$A:$A))-INDIRECT("'4G  M2M - S CITIES'!L2:L" &amp; COUNTA('4G  M2M - S CITIES'!$A:$A)))*(INDIRECT("'4G  M2M - S CITIES'!$BI$2:$BI$" &amp; COUNTA('4G  M2M - S CITIES'!$A:$A))=$C10)*INDIRECT("'4G  M2M - S CITIES'!$AZ$2:$AZ$" &amp; COUNTA('4G  M2M - S CITIES'!$A:$A)))/SUMPRODUCT(INDIRECT("'4G  M2M - S CITIES'!$AZ$2:$AZ$" &amp; COUNTA('4G  M2M - S CITIES'!$A:$A))*(INDIRECT("'4G  M2M - S CITIES'!$BI$2:$BI$" &amp; COUNTA('4G  M2M - S CITIES'!$A:$A))=$C10)))</f>
        <v>5.5932234583485295E-4</v>
      </c>
      <c r="L10" s="517" t="s">
        <v>551</v>
      </c>
      <c r="M10" s="371">
        <f ca="1">1-(SUMPRODUCT(INDIRECT("'VOLTE_CAPABLE M2M - S CITIES'!G2:G" &amp; COUNTA('VOLTE_CAPABLE M2M - S CITIES'!$A:$A))/(INDIRECT("'VOLTE_CAPABLE M2M - S CITIES'!F2:F" &amp; COUNTA('VOLTE_CAPABLE M2M - S CITIES'!$A:$A)))*(INDIRECT("'VOLTE_CAPABLE M2M - S CITIES'!$BI$2:$BI$" &amp; COUNTA('VOLTE_CAPABLE M2M - S CITIES'!$A:$A))=$C10)*INDIRECT("'VOLTE_CAPABLE M2M - S CITIES'!$AZ$2:$AZ$" &amp; COUNTA('VOLTE_CAPABLE M2M - S CITIES'!$A:$A)))/SUMPRODUCT(INDIRECT("'VOLTE_CAPABLE M2M - S CITIES'!$AZ$2:$AZ$" &amp; COUNTA('VOLTE_CAPABLE M2M - S CITIES'!$A:$A))*(INDIRECT("'VOLTE_CAPABLE M2M - S CITIES'!$BI$2:$BI$" &amp; COUNTA('VOLTE_CAPABLE M2M - S CITIES'!$A:$A))=$C10)))</f>
        <v>0.98102050696294896</v>
      </c>
      <c r="N10" s="371">
        <f ca="1">1-(SUMPRODUCT(INDIRECT("'VOLTE_CAPABLE M2M - S CITIES'!L2:L" &amp; COUNTA('VOLTE_CAPABLE M2M - S CITIES'!$A:$A))/(INDIRECT("'VOLTE_CAPABLE M2M - S CITIES'!F2:F" &amp; COUNTA('VOLTE_CAPABLE M2M - S CITIES'!$A:$A))-INDIRECT("'VOLTE_CAPABLE M2M - S CITIES'!G2:G" &amp; COUNTA('VOLTE_CAPABLE M2M - S CITIES'!$A:$A)))*(INDIRECT("'VOLTE_CAPABLE M2M - S CITIES'!$BI$2:$BI$" &amp; COUNTA('VOLTE_CAPABLE M2M - S CITIES'!$A:$A))=$C10)*INDIRECT("'VOLTE_CAPABLE M2M - S CITIES'!$AZ$2:$AZ$" &amp; COUNTA('VOLTE_CAPABLE M2M - S CITIES'!$A:$A)))/SUMPRODUCT(INDIRECT("'VOLTE_CAPABLE M2M - S CITIES'!$AZ$2:$AZ$" &amp; COUNTA('VOLTE_CAPABLE M2M - S CITIES'!$A:$A))*(INDIRECT("'VOLTE_CAPABLE M2M - S CITIES'!$BI$2:$BI$" &amp; COUNTA('VOLTE_CAPABLE M2M - S CITIES'!$A:$A))=$C10)))</f>
        <v>0.99775931378037075</v>
      </c>
      <c r="O10" s="372">
        <f ca="1">SUMPRODUCT(INDIRECT("'VOLTE_CAPABLE M2M - S CITIES'!$AF$2:$AF$" &amp; COUNTA('VOLTE_CAPABLE M2M - S CITIES'!$A:$A))*INDIRECT("'VOLTE_CAPABLE M2M - S CITIES'!$AZ$2:$AZ$" &amp; COUNTA('VOLTE_CAPABLE M2M - S CITIES'!$A:$A))*(INDIRECT("'VOLTE_CAPABLE M2M - S CITIES'!$BI$2:$BI$" &amp; COUNTA('VOLTE_CAPABLE M2M - S CITIES'!$A:$A))=$C10))/SUMPRODUCT(INDIRECT("'VOLTE_CAPABLE M2M - S CITIES'!$AZ$2:$AZ$" &amp; COUNTA('VOLTE_CAPABLE M2M - S CITIES'!$A:$A))*(INDIRECT("'VOLTE_CAPABLE M2M - S CITIES'!$BI$2:$BI$" &amp; COUNTA('VOLTE_CAPABLE M2M - S CITIES'!$A:$A))=$C10))</f>
        <v>3.8664620692581941</v>
      </c>
      <c r="P10" s="372">
        <f ca="1">SUMPRODUCT(INDIRECT("'VOLTE_CAPABLE M2M - S CITIES'!$W$2:$W$" &amp; COUNTA('VOLTE_CAPABLE M2M - S CITIES'!$A:$A))*INDIRECT("'VOLTE_CAPABLE M2M - S CITIES'!$AZ$2:$AZ$" &amp; COUNTA('VOLTE_CAPABLE M2M - S CITIES'!$A:$A))*(INDIRECT("'VOLTE_CAPABLE M2M - S CITIES'!$BI$2:$BI$" &amp; COUNTA('VOLTE_CAPABLE M2M - S CITIES'!$A:$A))=$C10))/SUMPRODUCT(INDIRECT("'VOLTE_CAPABLE M2M - S CITIES'!$AZ$2:$AZ$" &amp; COUNTA('VOLTE_CAPABLE M2M - S CITIES'!$A:$A))*(INDIRECT("'VOLTE_CAPABLE M2M - S CITIES'!$BI$2:$BI$" &amp; COUNTA('VOLTE_CAPABLE M2M - S CITIES'!$A:$A))=$C10))</f>
        <v>4.6375979659955417</v>
      </c>
      <c r="Q10" s="371">
        <f ca="1">(SUMPRODUCT(INDIRECT("'VOLTE_CAPABLE M2M - S CITIES'!N2:N" &amp; COUNTA('VOLTE_CAPABLE M2M - S CITIES'!$A:$A))/(INDIRECT("'VOLTE_CAPABLE M2M - S CITIES'!F2:F" &amp; COUNTA('VOLTE_CAPABLE M2M - S CITIES'!$A:$A))-INDIRECT("'VOLTE_CAPABLE M2M - S CITIES'!G2:G" &amp; COUNTA('VOLTE_CAPABLE M2M - S CITIES'!$A:$A))-INDIRECT("'VOLTE_CAPABLE M2M - S CITIES'!L2:L" &amp; COUNTA('VOLTE_CAPABLE M2M - S CITIES'!$A:$A)))*(INDIRECT("'VOLTE_CAPABLE M2M - S CITIES'!$BI$2:$BI$" &amp; COUNTA('VOLTE_CAPABLE M2M - S CITIES'!$A:$A))=$C10)*INDIRECT("'VOLTE_CAPABLE M2M - S CITIES'!$AZ$2:$AZ$" &amp; COUNTA('VOLTE_CAPABLE M2M - S CITIES'!$A:$A)))/SUMPRODUCT(INDIRECT("'VOLTE_CAPABLE M2M - S CITIES'!$AZ$2:$AZ$" &amp; COUNTA('VOLTE_CAPABLE M2M - S CITIES'!$A:$A))*(INDIRECT("'VOLTE_CAPABLE M2M - S CITIES'!$BI$2:$BI$" &amp; COUNTA('VOLTE_CAPABLE M2M - S CITIES'!$A:$A))=$C10)))</f>
        <v>2.2962322918629647E-4</v>
      </c>
    </row>
    <row r="11" spans="2:17">
      <c r="C11" s="1" t="s">
        <v>66</v>
      </c>
      <c r="D11" s="100">
        <f ca="1">1-(SUMPRODUCT(INDIRECT("'4G  M2M - S CITIES'!G2:G" &amp; COUNTA('4G  M2M - S CITIES'!$A:$A))/(INDIRECT("'4G  M2M - S CITIES'!F2:F" &amp; COUNTA('4G  M2M - S CITIES'!$A:$A)))*(INDIRECT("'4G  M2M - S CITIES'!$BI$2:$BI$" &amp; COUNTA('4G  M2M - S CITIES'!$A:$A))=$C11)*INDIRECT("'4G  M2M - S CITIES'!$AZ$2:$AZ$" &amp; COUNTA('4G  M2M - S CITIES'!$A:$A)))/SUMPRODUCT(INDIRECT("'4G  M2M - S CITIES'!$AZ$2:$AZ$" &amp; COUNTA('4G  M2M - S CITIES'!$A:$A))*(INDIRECT("'4G  M2M - S CITIES'!$BI$2:$BI$" &amp; COUNTA('4G  M2M - S CITIES'!$A:$A))=$C11)))</f>
        <v>0.9685217809015737</v>
      </c>
      <c r="E11" s="101">
        <f ca="1">1-(SUMPRODUCT(INDIRECT("'4G  M2M - S CITIES'!L2:L" &amp; COUNTA('4G  M2M - S CITIES'!$A:$A))/(INDIRECT("'4G  M2M - S CITIES'!F2:F" &amp; COUNTA('4G  M2M - S CITIES'!$A:$A))-INDIRECT("'4G  M2M - S CITIES'!G2:G" &amp; COUNTA('4G  M2M - S CITIES'!$A:$A)))*(INDIRECT("'4G  M2M - S CITIES'!$BI$2:$BI$" &amp; COUNTA('4G  M2M - S CITIES'!$A:$A))=$C11)*INDIRECT("'4G  M2M - S CITIES'!$AZ$2:$AZ$" &amp; COUNTA('4G  M2M - S CITIES'!$A:$A)))/SUMPRODUCT(INDIRECT("'4G  M2M - S CITIES'!$AZ$2:$AZ$" &amp; COUNTA('4G  M2M - S CITIES'!$A:$A))*(INDIRECT("'4G  M2M - S CITIES'!$BI$2:$BI$" &amp; COUNTA('4G  M2M - S CITIES'!$A:$A))=$C11)))</f>
        <v>0.99849612948248989</v>
      </c>
      <c r="F11" s="100">
        <f ca="1">SUMPRODUCT((INDIRECT("'4G  M2M - S CITIES'!G2:G" &amp; COUNTA('4G  M2M - S CITIES'!$A:$A))+INDIRECT("'4G  M2M - S CITIES'!L2:L" &amp; COUNTA('4G  M2M - S CITIES'!$A:$A)))/(INDIRECT("'4G  M2M - S CITIES'!F2:F" &amp; COUNTA('4G  M2M - S CITIES'!$A:$A)))*(INDIRECT("'4G  M2M - S CITIES'!$BI$2:$BI$" &amp; COUNTA('4G  M2M - S CITIES'!$A:$A))=$C11)*INDIRECT("'4G  M2M - S CITIES'!$AZ$2:$AZ$" &amp; COUNTA('4G  M2M - S CITIES'!$A:$A)))/SUMPRODUCT(INDIRECT("'4G  M2M - S CITIES'!$AZ$2:$AZ$" &amp; COUNTA('4G  M2M - S CITIES'!$A:$A))*(INDIRECT("'4G  M2M - S CITIES'!$BI$2:$BI$" &amp; COUNTA('4G  M2M - S CITIES'!$A:$A))=$C11))</f>
        <v>3.2916960565219699E-2</v>
      </c>
      <c r="G11" s="102">
        <f ca="1">SUMPRODUCT(INDIRECT("'4G  M2M - S CITIES'!$AF$2:$AF$" &amp; COUNTA('4G  M2M - S CITIES'!$A:$A))*INDIRECT("'4G  M2M - S CITIES'!$AZ$2:$AZ$" &amp; COUNTA('4G  M2M - S CITIES'!$A:$A))*(INDIRECT("'4G  M2M - S CITIES'!$BI$2:$BI$" &amp; COUNTA('4G  M2M - S CITIES'!$A:$A))=$C11))/(SUMPRODUCT(INDIRECT("'4G  M2M - S CITIES'!$AZ$2:$AZ$" &amp; COUNTA('4G  M2M - S CITIES'!$A:$A))*(INDIRECT("'4G  M2M - S CITIES'!$BI$2:$BI$" &amp; COUNTA('4G  M2M - S CITIES'!$A:$A))=$C11))-Y11)</f>
        <v>3.1953936941672376</v>
      </c>
      <c r="H11" s="102">
        <f ca="1">SUMPRODUCT(INDIRECT("'4G  M2M - S CITIES'!$W$2:$W$" &amp; COUNTA('4G  M2M - S CITIES'!$A:$A))*INDIRECT("'4G  M2M - S CITIES'!$AZ$2:$AZ$" &amp; COUNTA('4G  M2M - S CITIES'!$A:$A))*(INDIRECT("'4G  M2M - S CITIES'!$BI$2:$BI$" &amp; COUNTA('4G  M2M - S CITIES'!$A:$A))=$C11))/(SUMPRODUCT(INDIRECT("'4G  M2M - S CITIES'!$AZ$2:$AZ$" &amp; COUNTA('4G  M2M - S CITIES'!$A:$A))*(INDIRECT("'4G  M2M - S CITIES'!$BI$2:$BI$" &amp; COUNTA('4G  M2M - S CITIES'!$A:$A))=$C11))-X11)</f>
        <v>7.9553875650280608</v>
      </c>
      <c r="I11" s="247">
        <f ca="1">(SUMPRODUCT(INDIRECT("'4G  M2M - S CITIES'!$AL2:$AL"&amp;COUNTA('4G  M2M - S CITIES'!$A:$A))/(INDIRECT("'4G  M2M - S CITIES'!F2:F"&amp;COUNTA('4G  M2M - S CITIES'!$A:$A)))*(INDIRECT("'4G  M2M - S CITIES'!$BI$2:$BI$"&amp;COUNTA('4G  M2M - S CITIES'!$A:$A))=$C11)*INDIRECT("'4G  M2M - S CITIES'!$AZ$2:$AZ$"&amp;COUNTA('4G  M2M - S CITIES'!$A:$A)))/SUMPRODUCT(INDIRECT("'4G  M2M - S CITIES'!$AZ$2:$AZ$"&amp;COUNTA('4G  M2M - S CITIES'!$A:$A))*(INDIRECT("'4G  M2M - S CITIES'!$BI$2:$BI$"&amp;COUNTA('4G  M2M - S CITIES'!$A:$A))=$C11)))</f>
        <v>0.93202248976919899</v>
      </c>
      <c r="J11" s="100">
        <f ca="1">(SUMPRODUCT(INDIRECT("'4G  M2M - S CITIES'!N2:N" &amp; COUNTA('4G  M2M - S CITIES'!$A:$A))/(INDIRECT("'4G  M2M - S CITIES'!F2:F" &amp; COUNTA('4G  M2M - S CITIES'!$A:$A))-INDIRECT("'4G  M2M - S CITIES'!G2:G" &amp; COUNTA('4G  M2M - S CITIES'!$A:$A))-INDIRECT("'4G  M2M - S CITIES'!L2:L" &amp; COUNTA('4G  M2M - S CITIES'!$A:$A)))*(INDIRECT("'4G  M2M - S CITIES'!$BI$2:$BI$" &amp; COUNTA('4G  M2M - S CITIES'!$A:$A))=$C11)*INDIRECT("'4G  M2M - S CITIES'!$AZ$2:$AZ$" &amp; COUNTA('4G  M2M - S CITIES'!$A:$A)))/SUMPRODUCT(INDIRECT("'4G  M2M - S CITIES'!$AZ$2:$AZ$" &amp; COUNTA('4G  M2M - S CITIES'!$A:$A))*(INDIRECT("'4G  M2M - S CITIES'!$BI$2:$BI$" &amp; COUNTA('4G  M2M - S CITIES'!$A:$A))=$C11)))</f>
        <v>3.5510900778080484E-3</v>
      </c>
      <c r="K11" s="97"/>
      <c r="L11" s="517"/>
    </row>
    <row r="12" spans="2:17">
      <c r="C12" s="1" t="s">
        <v>67</v>
      </c>
      <c r="D12" s="100">
        <f ca="1">1-(SUMPRODUCT(INDIRECT("'4G  M2M - S CITIES'!G2:G" &amp; COUNTA('4G  M2M - S CITIES'!$A:$A))/(INDIRECT("'4G  M2M - S CITIES'!F2:F" &amp; COUNTA('4G  M2M - S CITIES'!$A:$A)))*(INDIRECT("'4G  M2M - S CITIES'!$BI$2:$BI$" &amp; COUNTA('4G  M2M - S CITIES'!$A:$A))=$C12)*INDIRECT("'4G  M2M - S CITIES'!$AZ$2:$AZ$" &amp; COUNTA('4G  M2M - S CITIES'!$A:$A)))/SUMPRODUCT(INDIRECT("'4G  M2M - S CITIES'!$AZ$2:$AZ$" &amp; COUNTA('4G  M2M - S CITIES'!$A:$A))*(INDIRECT("'4G  M2M - S CITIES'!$BI$2:$BI$" &amp; COUNTA('4G  M2M - S CITIES'!$A:$A))=$C12)))</f>
        <v>0.98948703501728852</v>
      </c>
      <c r="E12" s="101">
        <f ca="1">1-(SUMPRODUCT(INDIRECT("'4G  M2M - S CITIES'!L2:L" &amp; COUNTA('4G  M2M - S CITIES'!$A:$A))/(INDIRECT("'4G  M2M - S CITIES'!F2:F" &amp; COUNTA('4G  M2M - S CITIES'!$A:$A))-INDIRECT("'4G  M2M - S CITIES'!G2:G" &amp; COUNTA('4G  M2M - S CITIES'!$A:$A)))*(INDIRECT("'4G  M2M - S CITIES'!$BI$2:$BI$" &amp; COUNTA('4G  M2M - S CITIES'!$A:$A))=$C12)*INDIRECT("'4G  M2M - S CITIES'!$AZ$2:$AZ$" &amp; COUNTA('4G  M2M - S CITIES'!$A:$A)))/SUMPRODUCT(INDIRECT("'4G  M2M - S CITIES'!$AZ$2:$AZ$" &amp; COUNTA('4G  M2M - S CITIES'!$A:$A))*(INDIRECT("'4G  M2M - S CITIES'!$BI$2:$BI$" &amp; COUNTA('4G  M2M - S CITIES'!$A:$A))=$C12)))</f>
        <v>0.99947337955788496</v>
      </c>
      <c r="F12" s="100">
        <f ca="1">SUMPRODUCT((INDIRECT("'4G  M2M - S CITIES'!G2:G" &amp; COUNTA('4G  M2M - S CITIES'!$A:$A))+INDIRECT("'4G  M2M - S CITIES'!L2:L" &amp; COUNTA('4G  M2M - S CITIES'!$A:$A)))/(INDIRECT("'4G  M2M - S CITIES'!F2:F" &amp; COUNTA('4G  M2M - S CITIES'!$A:$A)))*(INDIRECT("'4G  M2M - S CITIES'!$BI$2:$BI$" &amp; COUNTA('4G  M2M - S CITIES'!$A:$A))=$C12)*INDIRECT("'4G  M2M - S CITIES'!$AZ$2:$AZ$" &amp; COUNTA('4G  M2M - S CITIES'!$A:$A)))/SUMPRODUCT(INDIRECT("'4G  M2M - S CITIES'!$AZ$2:$AZ$" &amp; COUNTA('4G  M2M - S CITIES'!$A:$A))*(INDIRECT("'4G  M2M - S CITIES'!$BI$2:$BI$" &amp; COUNTA('4G  M2M - S CITIES'!$A:$A))=$C12))</f>
        <v>1.1037827130692563E-2</v>
      </c>
      <c r="G12" s="102">
        <f ca="1">SUMPRODUCT(INDIRECT("'4G  M2M - S CITIES'!$AF$2:$AF$" &amp; COUNTA('4G  M2M - S CITIES'!$A:$A))*INDIRECT("'4G  M2M - S CITIES'!$AZ$2:$AZ$" &amp; COUNTA('4G  M2M - S CITIES'!$A:$A))*(INDIRECT("'4G  M2M - S CITIES'!$BI$2:$BI$" &amp; COUNTA('4G  M2M - S CITIES'!$A:$A))=$C12))/(SUMPRODUCT(INDIRECT("'4G  M2M - S CITIES'!$AZ$2:$AZ$" &amp; COUNTA('4G  M2M - S CITIES'!$A:$A))*(INDIRECT("'4G  M2M - S CITIES'!$BI$2:$BI$" &amp; COUNTA('4G  M2M - S CITIES'!$A:$A))=$C12))-Y12)</f>
        <v>3.548988020390158</v>
      </c>
      <c r="H12" s="102">
        <f ca="1">SUMPRODUCT(INDIRECT("'4G  M2M - S CITIES'!$W$2:$W$" &amp; COUNTA('4G  M2M - S CITIES'!$A:$A))*INDIRECT("'4G  M2M - S CITIES'!$AZ$2:$AZ$" &amp; COUNTA('4G  M2M - S CITIES'!$A:$A))*(INDIRECT("'4G  M2M - S CITIES'!$BI$2:$BI$" &amp; COUNTA('4G  M2M - S CITIES'!$A:$A))=$C12))/(SUMPRODUCT(INDIRECT("'4G  M2M - S CITIES'!$AZ$2:$AZ$" &amp; COUNTA('4G  M2M - S CITIES'!$A:$A))*(INDIRECT("'4G  M2M - S CITIES'!$BI$2:$BI$" &amp; COUNTA('4G  M2M - S CITIES'!$A:$A))=$C12))-X12)</f>
        <v>6.2335164901101852</v>
      </c>
      <c r="I12" s="247">
        <f ca="1">(SUMPRODUCT(INDIRECT("'4G  M2M - S CITIES'!$AL2:$AL"&amp;COUNTA('4G  M2M - S CITIES'!$A:$A))/(INDIRECT("'4G  M2M - S CITIES'!F2:F"&amp;COUNTA('4G  M2M - S CITIES'!$A:$A)))*(INDIRECT("'4G  M2M - S CITIES'!$BI$2:$BI$"&amp;COUNTA('4G  M2M - S CITIES'!$A:$A))=$C12)*INDIRECT("'4G  M2M - S CITIES'!$AZ$2:$AZ$"&amp;COUNTA('4G  M2M - S CITIES'!$A:$A)))/SUMPRODUCT(INDIRECT("'4G  M2M - S CITIES'!$AZ$2:$AZ$"&amp;COUNTA('4G  M2M - S CITIES'!$A:$A))*(INDIRECT("'4G  M2M - S CITIES'!$BI$2:$BI$"&amp;COUNTA('4G  M2M - S CITIES'!$A:$A))=$C12)))</f>
        <v>0.97125509471780092</v>
      </c>
      <c r="J12" s="100">
        <f ca="1">(SUMPRODUCT(INDIRECT("'4G  M2M - S CITIES'!N2:N" &amp; COUNTA('4G  M2M - S CITIES'!$A:$A))/(INDIRECT("'4G  M2M - S CITIES'!F2:F" &amp; COUNTA('4G  M2M - S CITIES'!$A:$A))-INDIRECT("'4G  M2M - S CITIES'!G2:G" &amp; COUNTA('4G  M2M - S CITIES'!$A:$A))-INDIRECT("'4G  M2M - S CITIES'!L2:L" &amp; COUNTA('4G  M2M - S CITIES'!$A:$A)))*(INDIRECT("'4G  M2M - S CITIES'!$BI$2:$BI$" &amp; COUNTA('4G  M2M - S CITIES'!$A:$A))=$C12)*INDIRECT("'4G  M2M - S CITIES'!$AZ$2:$AZ$" &amp; COUNTA('4G  M2M - S CITIES'!$A:$A)))/SUMPRODUCT(INDIRECT("'4G  M2M - S CITIES'!$AZ$2:$AZ$" &amp; COUNTA('4G  M2M - S CITIES'!$A:$A))*(INDIRECT("'4G  M2M - S CITIES'!$BI$2:$BI$" &amp; COUNTA('4G  M2M - S CITIES'!$A:$A))=$C12)))</f>
        <v>1.3315984271646476E-3</v>
      </c>
      <c r="K12" s="97"/>
      <c r="L12" s="97"/>
      <c r="N12" s="395"/>
      <c r="O12" s="396"/>
      <c r="P12" s="402"/>
    </row>
    <row r="13" spans="2:17">
      <c r="C13" s="1" t="s">
        <v>68</v>
      </c>
      <c r="D13" s="100">
        <f ca="1">1-(SUMPRODUCT(INDIRECT("'4G  M2M - S CITIES'!G2:G" &amp; COUNTA('4G  M2M - S CITIES'!$A:$A))/(INDIRECT("'4G  M2M - S CITIES'!F2:F" &amp; COUNTA('4G  M2M - S CITIES'!$A:$A)))*(INDIRECT("'4G  M2M - S CITIES'!$BI$2:$BI$" &amp; COUNTA('4G  M2M - S CITIES'!$A:$A))=$C13)*INDIRECT("'4G  M2M - S CITIES'!$AZ$2:$AZ$" &amp; COUNTA('4G  M2M - S CITIES'!$A:$A)))/SUMPRODUCT(INDIRECT("'4G  M2M - S CITIES'!$AZ$2:$AZ$" &amp; COUNTA('4G  M2M - S CITIES'!$A:$A))*(INDIRECT("'4G  M2M - S CITIES'!$BI$2:$BI$" &amp; COUNTA('4G  M2M - S CITIES'!$A:$A))=$C13)))</f>
        <v>0.98004842886362298</v>
      </c>
      <c r="E13" s="101">
        <f ca="1">1-(SUMPRODUCT(INDIRECT("'4G  M2M - S CITIES'!L2:L" &amp; COUNTA('4G  M2M - S CITIES'!$A:$A))/(INDIRECT("'4G  M2M - S CITIES'!F2:F" &amp; COUNTA('4G  M2M - S CITIES'!$A:$A))-INDIRECT("'4G  M2M - S CITIES'!G2:G" &amp; COUNTA('4G  M2M - S CITIES'!$A:$A)))*(INDIRECT("'4G  M2M - S CITIES'!$BI$2:$BI$" &amp; COUNTA('4G  M2M - S CITIES'!$A:$A))=$C13)*INDIRECT("'4G  M2M - S CITIES'!$AZ$2:$AZ$" &amp; COUNTA('4G  M2M - S CITIES'!$A:$A)))/SUMPRODUCT(INDIRECT("'4G  M2M - S CITIES'!$AZ$2:$AZ$" &amp; COUNTA('4G  M2M - S CITIES'!$A:$A))*(INDIRECT("'4G  M2M - S CITIES'!$BI$2:$BI$" &amp; COUNTA('4G  M2M - S CITIES'!$A:$A))=$C13)))</f>
        <v>0.99764272436120738</v>
      </c>
      <c r="F13" s="100">
        <f ca="1">SUMPRODUCT((INDIRECT("'4G  M2M - S CITIES'!G2:G" &amp; COUNTA('4G  M2M - S CITIES'!$A:$A))+INDIRECT("'4G  M2M - S CITIES'!L2:L" &amp; COUNTA('4G  M2M - S CITIES'!$A:$A)))/(INDIRECT("'4G  M2M - S CITIES'!F2:F" &amp; COUNTA('4G  M2M - S CITIES'!$A:$A)))*(INDIRECT("'4G  M2M - S CITIES'!$BI$2:$BI$" &amp; COUNTA('4G  M2M - S CITIES'!$A:$A))=$C13)*INDIRECT("'4G  M2M - S CITIES'!$AZ$2:$AZ$" &amp; COUNTA('4G  M2M - S CITIES'!$A:$A)))/SUMPRODUCT(INDIRECT("'4G  M2M - S CITIES'!$AZ$2:$AZ$" &amp; COUNTA('4G  M2M - S CITIES'!$A:$A))*(INDIRECT("'4G  M2M - S CITIES'!$BI$2:$BI$" &amp; COUNTA('4G  M2M - S CITIES'!$A:$A))=$C13))</f>
        <v>2.2251915999454877E-2</v>
      </c>
      <c r="G13" s="102">
        <f ca="1">SUMPRODUCT(INDIRECT("'4G  M2M - S CITIES'!$AF$2:$AF$" &amp; COUNTA('4G  M2M - S CITIES'!$A:$A))*INDIRECT("'4G  M2M - S CITIES'!$AZ$2:$AZ$" &amp; COUNTA('4G  M2M - S CITIES'!$A:$A))*(INDIRECT("'4G  M2M - S CITIES'!$BI$2:$BI$" &amp; COUNTA('4G  M2M - S CITIES'!$A:$A))=$C13))/(SUMPRODUCT(INDIRECT("'4G  M2M - S CITIES'!$AZ$2:$AZ$" &amp; COUNTA('4G  M2M - S CITIES'!$A:$A))*(INDIRECT("'4G  M2M - S CITIES'!$BI$2:$BI$" &amp; COUNTA('4G  M2M - S CITIES'!$A:$A))=$C13))-Y13)</f>
        <v>2.8563255358307531</v>
      </c>
      <c r="H13" s="102">
        <f ca="1">SUMPRODUCT(INDIRECT("'4G  M2M - S CITIES'!$W$2:$W$" &amp; COUNTA('4G  M2M - S CITIES'!$A:$A))*INDIRECT("'4G  M2M - S CITIES'!$AZ$2:$AZ$" &amp; COUNTA('4G  M2M - S CITIES'!$A:$A))*(INDIRECT("'4G  M2M - S CITIES'!$BI$2:$BI$" &amp; COUNTA('4G  M2M - S CITIES'!$A:$A))=$C13))/(SUMPRODUCT(INDIRECT("'4G  M2M - S CITIES'!$AZ$2:$AZ$" &amp; COUNTA('4G  M2M - S CITIES'!$A:$A))*(INDIRECT("'4G  M2M - S CITIES'!$BI$2:$BI$" &amp; COUNTA('4G  M2M - S CITIES'!$A:$A))=$C13))-X13)</f>
        <v>7.7562328396550857</v>
      </c>
      <c r="I13" s="247">
        <f ca="1">(SUMPRODUCT(INDIRECT("'4G  M2M - S CITIES'!$AL2:$AL"&amp;COUNTA('4G  M2M - S CITIES'!$A:$A))/(INDIRECT("'4G  M2M - S CITIES'!F2:F"&amp;COUNTA('4G  M2M - S CITIES'!$A:$A)))*(INDIRECT("'4G  M2M - S CITIES'!$BI$2:$BI$"&amp;COUNTA('4G  M2M - S CITIES'!$A:$A))=$C13)*INDIRECT("'4G  M2M - S CITIES'!$AZ$2:$AZ$"&amp;COUNTA('4G  M2M - S CITIES'!$A:$A)))/SUMPRODUCT(INDIRECT("'4G  M2M - S CITIES'!$AZ$2:$AZ$"&amp;COUNTA('4G  M2M - S CITIES'!$A:$A))*(INDIRECT("'4G  M2M - S CITIES'!$BI$2:$BI$"&amp;COUNTA('4G  M2M - S CITIES'!$A:$A))=$C13)))</f>
        <v>0</v>
      </c>
      <c r="J13" s="100">
        <f ca="1">(SUMPRODUCT(INDIRECT("'4G  M2M - S CITIES'!N2:N" &amp; COUNTA('4G  M2M - S CITIES'!$A:$A))/(INDIRECT("'4G  M2M - S CITIES'!F2:F" &amp; COUNTA('4G  M2M - S CITIES'!$A:$A))-INDIRECT("'4G  M2M - S CITIES'!G2:G" &amp; COUNTA('4G  M2M - S CITIES'!$A:$A))-INDIRECT("'4G  M2M - S CITIES'!L2:L" &amp; COUNTA('4G  M2M - S CITIES'!$A:$A)))*(INDIRECT("'4G  M2M - S CITIES'!$BI$2:$BI$" &amp; COUNTA('4G  M2M - S CITIES'!$A:$A))=$C13)*INDIRECT("'4G  M2M - S CITIES'!$AZ$2:$AZ$" &amp; COUNTA('4G  M2M - S CITIES'!$A:$A)))/SUMPRODUCT(INDIRECT("'4G  M2M - S CITIES'!$AZ$2:$AZ$" &amp; COUNTA('4G  M2M - S CITIES'!$A:$A))*(INDIRECT("'4G  M2M - S CITIES'!$BI$2:$BI$" &amp; COUNTA('4G  M2M - S CITIES'!$A:$A))=$C13)))</f>
        <v>0</v>
      </c>
    </row>
    <row r="14" spans="2:17">
      <c r="B14" s="97"/>
      <c r="D14" s="103"/>
      <c r="E14" s="103"/>
      <c r="F14" s="103"/>
      <c r="G14" s="103"/>
      <c r="H14" s="103"/>
      <c r="I14" s="103"/>
      <c r="J14" s="461"/>
    </row>
    <row r="15" spans="2:17" ht="15.75">
      <c r="B15" s="97" t="s">
        <v>504</v>
      </c>
      <c r="C15" s="1" t="s">
        <v>64</v>
      </c>
      <c r="D15" s="98">
        <f ca="1">1-(SUMPRODUCT(INDIRECT("'3G M2M - M CITIES'!G2:G" &amp; COUNTA('3G M2M - M CITIES'!$A:$A))/(INDIRECT("'3G M2M - M CITIES'!F2:F" &amp; COUNTA('3G M2M - M CITIES'!$A:$A)))*(INDIRECT("'3G M2M - M CITIES'!$BI$2:$BI$" &amp; COUNTA('3G M2M - M CITIES'!$A:$A))=$C15)*INDIRECT("'3G M2M - M CITIES'!$AZ$2:$AZ$" &amp; COUNTA('3G M2M - M CITIES'!$A:$A)))/SUMPRODUCT(INDIRECT("'3G M2M - M CITIES'!$AZ$2:$AZ$" &amp; COUNTA('3G M2M - M CITIES'!$A:$A))*(INDIRECT("'3G M2M - M CITIES'!$BI$2:$BI$" &amp; COUNTA('3G M2M - M CITIES'!$A:$A))=$C15)))</f>
        <v>0.98921733889893815</v>
      </c>
      <c r="E15" s="98">
        <f ca="1">1-(SUMPRODUCT(INDIRECT("'3G M2M - M CITIES'!L2:L" &amp; COUNTA('3G M2M - M CITIES'!$A:$A))/(INDIRECT("'3G M2M - M CITIES'!F2:F" &amp; COUNTA('3G M2M - M CITIES'!$A:$A))-INDIRECT("'3G M2M - M CITIES'!G2:G" &amp; COUNTA('3G M2M - M CITIES'!$A:$A)))*(INDIRECT("'3G M2M - M CITIES'!$BI$2:$BI$" &amp; COUNTA('3G M2M - M CITIES'!$A:$A))=$C15)*INDIRECT("'3G M2M - M CITIES'!$AZ$2:$AZ$" &amp; COUNTA('3G M2M - M CITIES'!$A:$A)))/SUMPRODUCT(INDIRECT("'3G M2M - M CITIES'!$AZ$2:$AZ$" &amp; COUNTA('3G M2M - M CITIES'!$A:$A))*(INDIRECT("'3G M2M - M CITIES'!$BI$2:$BI$" &amp; COUNTA('3G M2M - M CITIES'!$A:$A))=$C15)))</f>
        <v>0.99934350827080598</v>
      </c>
      <c r="F15" s="98">
        <f ca="1">SUMPRODUCT((INDIRECT("'3G M2M - M CITIES'!G2:G" &amp; COUNTA('3G M2M - M CITIES'!$A:$A))+INDIRECT("'3G M2M - M CITIES'!L2:L" &amp; COUNTA('3G M2M - M CITIES'!$A:$A)))/(INDIRECT("'3G M2M - M CITIES'!F2:F" &amp; COUNTA('3G M2M - M CITIES'!$A:$A)))*(INDIRECT("'3G M2M - M CITIES'!$BI$2:$BI$" &amp; COUNTA('3G M2M - M CITIES'!$A:$A))=$C15)*INDIRECT("'3G M2M - M CITIES'!$AZ$2:$AZ$" &amp; COUNTA('3G M2M - M CITIES'!$A:$A)))/SUMPRODUCT(INDIRECT("'3G M2M - M CITIES'!$AZ$2:$AZ$" &amp; COUNTA('3G M2M - M CITIES'!$A:$A))*(INDIRECT("'3G M2M - M CITIES'!$BI$2:$BI$" &amp; COUNTA('3G M2M - M CITIES'!$A:$A))=$C15))</f>
        <v>1.1430606860086897E-2</v>
      </c>
      <c r="G15" s="99">
        <f ca="1">SUMPRODUCT(INDIRECT("'3G M2M - M CITIES'!$AF$2:$AF$" &amp; COUNTA('3G M2M - M CITIES'!$A:$A))*INDIRECT("'3G M2M - M CITIES'!$AZ$2:$AZ$" &amp; COUNTA('3G M2M - M CITIES'!$A:$A))*(INDIRECT("'3G M2M - M CITIES'!$BI$2:$BI$" &amp; COUNTA('3G M2M - M CITIES'!$A:$A))=$C15))/SUMPRODUCT(INDIRECT("'3G M2M - M CITIES'!$AZ$2:$AZ$" &amp; COUNTA('3G M2M - M CITIES'!$A:$A))*(INDIRECT("'3G M2M - M CITIES'!$BI$2:$BI$" &amp; COUNTA('3G M2M - M CITIES'!$A:$A))=$C15))</f>
        <v>3.6762256547094192</v>
      </c>
      <c r="H15" s="99">
        <f ca="1">SUMPRODUCT(INDIRECT("'3G M2M - M CITIES'!$W$2:$W$" &amp; COUNTA('3G M2M - M CITIES'!$A:$A))*INDIRECT("'3G M2M - M CITIES'!$AZ$2:$AZ$" &amp; COUNTA('3G M2M - M CITIES'!$A:$A))*(INDIRECT("'3G M2M - M CITIES'!$BI$2:$BI$" &amp; COUNTA('3G M2M - M CITIES'!$A:$A))=$C15))/SUMPRODUCT(INDIRECT("'3G M2M - M CITIES'!$AZ$2:$AZ$" &amp; COUNTA('3G M2M - M CITIES'!$A:$A))*(INDIRECT("'3G M2M - M CITIES'!$BI$2:$BI$" &amp; COUNTA('3G M2M - M CITIES'!$A:$A))=$C15))</f>
        <v>4.9651489905960986</v>
      </c>
      <c r="I15" s="246">
        <f ca="1">(SUMPRODUCT(INDIRECT("'3G M2M - M CITIES'!$AL2:$AL"&amp;COUNTA('3G M2M - M CITIES'!$A:$A))/(INDIRECT("'3G M2M - M CITIES'!F2:F"&amp;COUNTA('3G M2M - M CITIES'!$A:$A)))*(INDIRECT("'3G M2M - M CITIES'!$BI$2:$BI$"&amp;COUNTA('3G M2M - M CITIES'!$A:$A))=$C15)*INDIRECT("'3G M2M - M CITIES'!$AZ$2:$AZ$"&amp;COUNTA('3G M2M - M CITIES'!$A:$A)))/SUMPRODUCT(INDIRECT("'3G M2M - M CITIES'!$AZ$2:$AZ$"&amp;COUNTA('3G M2M - M CITIES'!$A:$A))*(INDIRECT("'3G M2M - M CITIES'!$BI$2:$BI$"&amp;COUNTA('3G M2M - M CITIES'!$A:$A))=$C15)))</f>
        <v>0.93151277153445489</v>
      </c>
      <c r="J15" s="98">
        <f ca="1">(SUMPRODUCT(INDIRECT("'3G M2M - M CITIES'!N2:N" &amp; COUNTA('3G M2M - M CITIES'!$A:$A))/(INDIRECT("'3G M2M - M CITIES'!F2:F" &amp; COUNTA('3G M2M - M CITIES'!$A:$A))-INDIRECT("'3G M2M - M CITIES'!G2:G" &amp; COUNTA('3G M2M - M CITIES'!$A:$A))-INDIRECT("'3G M2M - M CITIES'!L2:L" &amp; COUNTA('3G M2M - M CITIES'!$A:$A)))*(INDIRECT("'3G M2M - M CITIES'!$BI$2:$BI$" &amp; COUNTA('3G M2M - M CITIES'!$A:$A))=$C15)*INDIRECT("'3G M2M - M CITIES'!$AZ$2:$AZ$" &amp; COUNTA('3G M2M - M CITIES'!$A:$A)))/SUMPRODUCT(INDIRECT("'3G M2M - M CITIES'!$AZ$2:$AZ$" &amp; COUNTA('3G M2M - M CITIES'!$A:$A))*(INDIRECT("'3G M2M - M CITIES'!$BI$2:$BI$" &amp; COUNTA('3G M2M - M CITIES'!$A:$A))=$C15)))</f>
        <v>1.5281821562734114E-3</v>
      </c>
      <c r="L15" s="517" t="s">
        <v>552</v>
      </c>
      <c r="M15" s="371">
        <f ca="1">1-(SUMPRODUCT(INDIRECT("'VOLTE_REAL M2M - M CITIES'!G2:G" &amp; COUNTA('VOLTE_REAL M2M - M CITIES'!$A:$A))/(INDIRECT("'VOLTE_REAL M2M - M CITIES'!F2:F" &amp; COUNTA('VOLTE_REAL M2M - M CITIES'!$A:$A)))*(INDIRECT("'VOLTE_REAL M2M - M CITIES'!$BI$2:$BI$" &amp; COUNTA('VOLTE_REAL M2M - M CITIES'!$A:$A))=$C15)*INDIRECT("'VOLTE_REAL M2M - M CITIES'!$AZ$2:$AZ$" &amp; COUNTA('VOLTE_REAL M2M - M CITIES'!$A:$A)))/SUMPRODUCT(INDIRECT("'VOLTE_REAL M2M - M CITIES'!$AZ$2:$AZ$" &amp; COUNTA('VOLTE_REAL M2M - M CITIES'!$A:$A))*(INDIRECT("'VOLTE_REAL M2M - M CITIES'!$BI$2:$BI$" &amp; COUNTA('VOLTE_REAL M2M - M CITIES'!$A:$A))=$C15)))</f>
        <v>0.99526297717540635</v>
      </c>
      <c r="N15" s="371">
        <f ca="1">1-(SUMPRODUCT(INDIRECT("'VOLTE_REAL M2M - M CITIES'!L2:L" &amp; COUNTA('VOLTE_REAL M2M - M CITIES'!$A:$A))/(INDIRECT("'VOLTE_REAL M2M - M CITIES'!F2:F" &amp; COUNTA('VOLTE_REAL M2M - M CITIES'!$A:$A))-INDIRECT("'VOLTE_REAL M2M - M CITIES'!G2:G" &amp; COUNTA('VOLTE_REAL M2M - M CITIES'!$A:$A)))*(INDIRECT("'VOLTE_REAL M2M - M CITIES'!$BI$2:$BI$" &amp; COUNTA('VOLTE_REAL M2M - M CITIES'!$A:$A))=$C15)*INDIRECT("'VOLTE_REAL M2M - M CITIES'!$AZ$2:$AZ$" &amp; COUNTA('VOLTE_REAL M2M - M CITIES'!$A:$A)))/SUMPRODUCT(INDIRECT("'VOLTE_REAL M2M - M CITIES'!$AZ$2:$AZ$" &amp; COUNTA('VOLTE_REAL M2M - M CITIES'!$A:$A))*(INDIRECT("'VOLTE_REAL M2M - M CITIES'!$BI$2:$BI$" &amp; COUNTA('VOLTE_REAL M2M - M CITIES'!$A:$A))=$C15)))</f>
        <v>0.99762205566046636</v>
      </c>
      <c r="O15" s="372">
        <f ca="1">SUMPRODUCT(INDIRECT("'VOLTE_REAL M2M - M CITIES'!$AF$2:$AF$" &amp; COUNTA('VOLTE_REAL M2M - M CITIES'!$A:$A))*INDIRECT("'VOLTE_REAL M2M - M CITIES'!$AZ$2:$AZ$" &amp; COUNTA('VOLTE_REAL M2M - M CITIES'!$A:$A))*(INDIRECT("'VOLTE_REAL M2M - M CITIES'!$BI$2:$BI$" &amp; COUNTA('VOLTE_REAL M2M - M CITIES'!$A:$A))=$C15))/SUMPRODUCT(INDIRECT("'VOLTE_REAL M2M - M CITIES'!$AZ$2:$AZ$" &amp; COUNTA('VOLTE_REAL M2M - M CITIES'!$A:$A))*(INDIRECT("'VOLTE_REAL M2M - M CITIES'!$BI$2:$BI$" &amp; COUNTA('VOLTE_REAL M2M - M CITIES'!$A:$A))=$C15))</f>
        <v>3.9091002837801714</v>
      </c>
      <c r="P15" s="372">
        <f ca="1">SUMPRODUCT(INDIRECT("'VOLTE_REAL M2M - M CITIES'!$W$2:$W$" &amp; COUNTA('VOLTE_REAL M2M - M CITIES'!$A:$A))*INDIRECT("'VOLTE_REAL M2M - M CITIES'!$AZ$2:$AZ$" &amp; COUNTA('VOLTE_REAL M2M - M CITIES'!$A:$A))*(INDIRECT("'VOLTE_REAL M2M - M CITIES'!$BI$2:$BI$" &amp; COUNTA('VOLTE_REAL M2M - M CITIES'!$A:$A))=$C15))/SUMPRODUCT(INDIRECT("'VOLTE_REAL M2M - M CITIES'!$AZ$2:$AZ$" &amp; COUNTA('VOLTE_REAL M2M - M CITIES'!$A:$A))*(INDIRECT("'VOLTE_REAL M2M - M CITIES'!$BI$2:$BI$" &amp; COUNTA('VOLTE_REAL M2M - M CITIES'!$A:$A))=$C15))</f>
        <v>4.1524651620850586</v>
      </c>
      <c r="Q15" s="371">
        <f ca="1">SUMPRODUCT(INDIRECT("'VOLTE_REAL M2M - M CITIES'!N2:N" &amp; COUNTA('VOLTE_REAL M2M - M CITIES'!$A:$A))/(INDIRECT("'VOLTE_REAL M2M - M CITIES'!F2:F" &amp; COUNTA('VOLTE_REAL M2M - M CITIES'!$A:$A))-INDIRECT("'VOLTE_REAL M2M - M CITIES'!G2:G" &amp; COUNTA('VOLTE_REAL M2M - M CITIES'!$A:$A))-INDIRECT("'VOLTE_REAL M2M - M CITIES'!L2:L" &amp; COUNTA('VOLTE_REAL M2M - M CITIES'!$A:$A)))*(INDIRECT("'VOLTE_REAL M2M - M CITIES'!$BI$2:$BI$" &amp; COUNTA('VOLTE_REAL M2M - M CITIES'!$A:$A))=$C15)*INDIRECT("'VOLTE_REAL M2M - M CITIES'!$AZ$2:$AZ$" &amp; COUNTA('VOLTE_REAL M2M - M CITIES'!$A:$A)))/SUMPRODUCT(INDIRECT("'VOLTE_REAL M2M - M CITIES'!$AZ$2:$AZ$" &amp; COUNTA('VOLTE_REAL M2M - M CITIES'!$A:$A))*(INDIRECT("'VOLTE_REAL M2M - M CITIES'!$BI$2:$BI$" &amp; COUNTA('VOLTE_REAL M2M - M CITIES'!$A:$A))=$C15))</f>
        <v>6.7951169388762796E-4</v>
      </c>
    </row>
    <row r="16" spans="2:17">
      <c r="B16" s="97"/>
      <c r="C16" s="1" t="s">
        <v>66</v>
      </c>
      <c r="D16" s="100">
        <f ca="1">1-(SUMPRODUCT(INDIRECT("'3G M2M - M CITIES'!G2:G" &amp; COUNTA('3G M2M - M CITIES'!$A:$A))/(INDIRECT("'3G M2M - M CITIES'!F2:F" &amp; COUNTA('3G M2M - M CITIES'!$A:$A)))*(INDIRECT("'3G M2M - M CITIES'!$BI$2:$BI$" &amp; COUNTA('3G M2M - M CITIES'!$A:$A))=$C16)*INDIRECT("'3G M2M - M CITIES'!$AZ$2:$AZ$" &amp; COUNTA('3G M2M - M CITIES'!$A:$A)))/SUMPRODUCT(INDIRECT("'3G M2M - M CITIES'!$AZ$2:$AZ$" &amp; COUNTA('3G M2M - M CITIES'!$A:$A))*(INDIRECT("'3G M2M - M CITIES'!$BI$2:$BI$" &amp; COUNTA('3G M2M - M CITIES'!$A:$A))=$C16)))</f>
        <v>0.9578383271543236</v>
      </c>
      <c r="E16" s="101">
        <f ca="1">1-(SUMPRODUCT(INDIRECT("'3G M2M - M CITIES'!L2:L" &amp; COUNTA('3G M2M - M CITIES'!$A:$A))/(INDIRECT("'3G M2M - M CITIES'!F2:F" &amp; COUNTA('3G M2M - M CITIES'!$A:$A))-INDIRECT("'3G M2M - M CITIES'!G2:G" &amp; COUNTA('3G M2M - M CITIES'!$A:$A)))*(INDIRECT("'3G M2M - M CITIES'!$BI$2:$BI$" &amp; COUNTA('3G M2M - M CITIES'!$A:$A))=$C16)*INDIRECT("'3G M2M - M CITIES'!$AZ$2:$AZ$" &amp; COUNTA('3G M2M - M CITIES'!$A:$A)))/SUMPRODUCT(INDIRECT("'3G M2M - M CITIES'!$AZ$2:$AZ$" &amp; COUNTA('3G M2M - M CITIES'!$A:$A))*(INDIRECT("'3G M2M - M CITIES'!$BI$2:$BI$" &amp; COUNTA('3G M2M - M CITIES'!$A:$A))=$C16)))</f>
        <v>0.99778885591023836</v>
      </c>
      <c r="F16" s="100">
        <f ca="1">SUMPRODUCT((INDIRECT("'3G M2M - M CITIES'!G2:G" &amp; COUNTA('3G M2M - M CITIES'!$A:$A))+INDIRECT("'3G M2M - M CITIES'!L2:L" &amp; COUNTA('3G M2M - M CITIES'!$A:$A)))/(INDIRECT("'3G M2M - M CITIES'!F2:F" &amp; COUNTA('3G M2M - M CITIES'!$A:$A)))*(INDIRECT("'3G M2M - M CITIES'!$BI$2:$BI$" &amp; COUNTA('3G M2M - M CITIES'!$A:$A))=$C16)*INDIRECT("'3G M2M - M CITIES'!$AZ$2:$AZ$" &amp; COUNTA('3G M2M - M CITIES'!$A:$A)))/SUMPRODUCT(INDIRECT("'3G M2M - M CITIES'!$AZ$2:$AZ$" &amp; COUNTA('3G M2M - M CITIES'!$A:$A))*(INDIRECT("'3G M2M - M CITIES'!$BI$2:$BI$" &amp; COUNTA('3G M2M - M CITIES'!$A:$A))=$C16))</f>
        <v>4.4287664032086657E-2</v>
      </c>
      <c r="G16" s="102">
        <f ca="1">SUMPRODUCT(INDIRECT("'3G M2M - M CITIES'!$AF$2:$AF$" &amp; COUNTA('3G M2M - M CITIES'!$A:$A))*INDIRECT("'3G M2M - M CITIES'!$AZ$2:$AZ$" &amp; COUNTA('3G M2M - M CITIES'!$A:$A))*(INDIRECT("'3G M2M - M CITIES'!$BI$2:$BI$" &amp; COUNTA('3G M2M - M CITIES'!$A:$A))=$C16))/SUMPRODUCT(INDIRECT("'3G M2M - M CITIES'!$AZ$2:$AZ$" &amp; COUNTA('3G M2M - M CITIES'!$A:$A))*(INDIRECT("'3G M2M - M CITIES'!$BI$2:$BI$" &amp; COUNTA('3G M2M - M CITIES'!$A:$A))=$C16))</f>
        <v>3.3328395154306798</v>
      </c>
      <c r="H16" s="102">
        <f ca="1">SUMPRODUCT(INDIRECT("'3G M2M - M CITIES'!$W$2:$W$" &amp; COUNTA('3G M2M - M CITIES'!$A:$A))*INDIRECT("'3G M2M - M CITIES'!$AZ$2:$AZ$" &amp; COUNTA('3G M2M - M CITIES'!$A:$A))*(INDIRECT("'3G M2M - M CITIES'!$BI$2:$BI$" &amp; COUNTA('3G M2M - M CITIES'!$A:$A))=$C16))/SUMPRODUCT(INDIRECT("'3G M2M - M CITIES'!$AZ$2:$AZ$" &amp; COUNTA('3G M2M - M CITIES'!$A:$A))*(INDIRECT("'3G M2M - M CITIES'!$BI$2:$BI$" &amp; COUNTA('3G M2M - M CITIES'!$A:$A))=$C16))</f>
        <v>6.0686361107612168</v>
      </c>
      <c r="I16" s="247">
        <f ca="1">(SUMPRODUCT(INDIRECT("'3G M2M - M CITIES'!$AL2:$AL"&amp;COUNTA('3G M2M - M CITIES'!$A:$A))/(INDIRECT("'3G M2M - M CITIES'!F2:F"&amp;COUNTA('3G M2M - M CITIES'!$A:$A)))*(INDIRECT("'3G M2M - M CITIES'!$BI$2:$BI$"&amp;COUNTA('3G M2M - M CITIES'!$A:$A))=$C16)*INDIRECT("'3G M2M - M CITIES'!$AZ$2:$AZ$"&amp;COUNTA('3G M2M - M CITIES'!$A:$A)))/SUMPRODUCT(INDIRECT("'3G M2M - M CITIES'!$AZ$2:$AZ$"&amp;COUNTA('3G M2M - M CITIES'!$A:$A))*(INDIRECT("'3G M2M - M CITIES'!$BI$2:$BI$"&amp;COUNTA('3G M2M - M CITIES'!$A:$A))=$C16)))</f>
        <v>0.93715653685025746</v>
      </c>
      <c r="J16" s="100">
        <f ca="1">(SUMPRODUCT(INDIRECT("'3G M2M - M CITIES'!N2:N" &amp; COUNTA('3G M2M - M CITIES'!$A:$A))/(INDIRECT("'3G M2M - M CITIES'!F2:F" &amp; COUNTA('3G M2M - M CITIES'!$A:$A))-INDIRECT("'3G M2M - M CITIES'!G2:G" &amp; COUNTA('3G M2M - M CITIES'!$A:$A))-INDIRECT("'3G M2M - M CITIES'!L2:L" &amp; COUNTA('3G M2M - M CITIES'!$A:$A)))*(INDIRECT("'3G M2M - M CITIES'!$BI$2:$BI$" &amp; COUNTA('3G M2M - M CITIES'!$A:$A))=$C16)*INDIRECT("'3G M2M - M CITIES'!$AZ$2:$AZ$" &amp; COUNTA('3G M2M - M CITIES'!$A:$A)))/SUMPRODUCT(INDIRECT("'3G M2M - M CITIES'!$AZ$2:$AZ$" &amp; COUNTA('3G M2M - M CITIES'!$A:$A))*(INDIRECT("'3G M2M - M CITIES'!$BI$2:$BI$" &amp; COUNTA('3G M2M - M CITIES'!$A:$A))=$C16)))</f>
        <v>3.7938657240616843E-3</v>
      </c>
      <c r="L16" s="517"/>
    </row>
    <row r="17" spans="2:17">
      <c r="C17" s="1" t="s">
        <v>67</v>
      </c>
      <c r="D17" s="100">
        <f ca="1">1-(SUMPRODUCT(INDIRECT("'3G M2M - M CITIES'!G2:G" &amp; COUNTA('3G M2M - M CITIES'!$A:$A))/(INDIRECT("'3G M2M - M CITIES'!F2:F" &amp; COUNTA('3G M2M - M CITIES'!$A:$A)))*(INDIRECT("'3G M2M - M CITIES'!$BI$2:$BI$" &amp; COUNTA('3G M2M - M CITIES'!$A:$A))=$C17)*INDIRECT("'3G M2M - M CITIES'!$AZ$2:$AZ$" &amp; COUNTA('3G M2M - M CITIES'!$A:$A)))/SUMPRODUCT(INDIRECT("'3G M2M - M CITIES'!$AZ$2:$AZ$" &amp; COUNTA('3G M2M - M CITIES'!$A:$A))*(INDIRECT("'3G M2M - M CITIES'!$BI$2:$BI$" &amp; COUNTA('3G M2M - M CITIES'!$A:$A))=$C17)))</f>
        <v>0.97047754228050198</v>
      </c>
      <c r="E17" s="101">
        <f ca="1">1-(SUMPRODUCT(INDIRECT("'3G M2M - M CITIES'!L2:L" &amp; COUNTA('3G M2M - M CITIES'!$A:$A))/(INDIRECT("'3G M2M - M CITIES'!F2:F" &amp; COUNTA('3G M2M - M CITIES'!$A:$A))-INDIRECT("'3G M2M - M CITIES'!G2:G" &amp; COUNTA('3G M2M - M CITIES'!$A:$A)))*(INDIRECT("'3G M2M - M CITIES'!$BI$2:$BI$" &amp; COUNTA('3G M2M - M CITIES'!$A:$A))=$C17)*INDIRECT("'3G M2M - M CITIES'!$AZ$2:$AZ$" &amp; COUNTA('3G M2M - M CITIES'!$A:$A)))/SUMPRODUCT(INDIRECT("'3G M2M - M CITIES'!$AZ$2:$AZ$" &amp; COUNTA('3G M2M - M CITIES'!$A:$A))*(INDIRECT("'3G M2M - M CITIES'!$BI$2:$BI$" &amp; COUNTA('3G M2M - M CITIES'!$A:$A))=$C17)))</f>
        <v>0.99851343272004078</v>
      </c>
      <c r="F17" s="100">
        <f ca="1">SUMPRODUCT((INDIRECT("'3G M2M - M CITIES'!G2:G" &amp; COUNTA('3G M2M - M CITIES'!$A:$A))+INDIRECT("'3G M2M - M CITIES'!L2:L" &amp; COUNTA('3G M2M - M CITIES'!$A:$A)))/(INDIRECT("'3G M2M - M CITIES'!F2:F" &amp; COUNTA('3G M2M - M CITIES'!$A:$A)))*(INDIRECT("'3G M2M - M CITIES'!$BI$2:$BI$" &amp; COUNTA('3G M2M - M CITIES'!$A:$A))=$C17)*INDIRECT("'3G M2M - M CITIES'!$AZ$2:$AZ$" &amp; COUNTA('3G M2M - M CITIES'!$A:$A)))/SUMPRODUCT(INDIRECT("'3G M2M - M CITIES'!$AZ$2:$AZ$" &amp; COUNTA('3G M2M - M CITIES'!$A:$A))*(INDIRECT("'3G M2M - M CITIES'!$BI$2:$BI$" &amp; COUNTA('3G M2M - M CITIES'!$A:$A))=$C17))</f>
        <v>3.0965342201003002E-2</v>
      </c>
      <c r="G17" s="102">
        <f ca="1">SUMPRODUCT(INDIRECT("'3G M2M - M CITIES'!$AF$2:$AF$" &amp; COUNTA('3G M2M - M CITIES'!$A:$A))*INDIRECT("'3G M2M - M CITIES'!$AZ$2:$AZ$" &amp; COUNTA('3G M2M - M CITIES'!$A:$A))*(INDIRECT("'3G M2M - M CITIES'!$BI$2:$BI$" &amp; COUNTA('3G M2M - M CITIES'!$A:$A))=$C17))/SUMPRODUCT(INDIRECT("'3G M2M - M CITIES'!$AZ$2:$AZ$" &amp; COUNTA('3G M2M - M CITIES'!$A:$A))*(INDIRECT("'3G M2M - M CITIES'!$BI$2:$BI$" &amp; COUNTA('3G M2M - M CITIES'!$A:$A))=$C17))</f>
        <v>3.6185875576614568</v>
      </c>
      <c r="H17" s="102">
        <f ca="1">SUMPRODUCT(INDIRECT("'3G M2M - M CITIES'!$W$2:$W$" &amp; COUNTA('3G M2M - M CITIES'!$A:$A))*INDIRECT("'3G M2M - M CITIES'!$AZ$2:$AZ$" &amp; COUNTA('3G M2M - M CITIES'!$A:$A))*(INDIRECT("'3G M2M - M CITIES'!$BI$2:$BI$" &amp; COUNTA('3G M2M - M CITIES'!$A:$A))=$C17))/SUMPRODUCT(INDIRECT("'3G M2M - M CITIES'!$AZ$2:$AZ$" &amp; COUNTA('3G M2M - M CITIES'!$A:$A))*(INDIRECT("'3G M2M - M CITIES'!$BI$2:$BI$" &amp; COUNTA('3G M2M - M CITIES'!$A:$A))=$C17))</f>
        <v>5.2587443425746008</v>
      </c>
      <c r="I17" s="247">
        <f ca="1">(SUMPRODUCT(INDIRECT("'3G M2M - M CITIES'!$AL2:$AL"&amp;COUNTA('3G M2M - M CITIES'!$A:$A))/(INDIRECT("'3G M2M - M CITIES'!F2:F"&amp;COUNTA('3G M2M - M CITIES'!$A:$A)))*(INDIRECT("'3G M2M - M CITIES'!$BI$2:$BI$"&amp;COUNTA('3G M2M - M CITIES'!$A:$A))=$C17)*INDIRECT("'3G M2M - M CITIES'!$AZ$2:$AZ$"&amp;COUNTA('3G M2M - M CITIES'!$A:$A)))/SUMPRODUCT(INDIRECT("'3G M2M - M CITIES'!$AZ$2:$AZ$"&amp;COUNTA('3G M2M - M CITIES'!$A:$A))*(INDIRECT("'3G M2M - M CITIES'!$BI$2:$BI$"&amp;COUNTA('3G M2M - M CITIES'!$A:$A))=$C17)))</f>
        <v>0.95336743620866382</v>
      </c>
      <c r="J17" s="100">
        <f ca="1">(SUMPRODUCT(INDIRECT("'3G M2M - M CITIES'!N2:N" &amp; COUNTA('3G M2M - M CITIES'!$A:$A))/(INDIRECT("'3G M2M - M CITIES'!F2:F" &amp; COUNTA('3G M2M - M CITIES'!$A:$A))-INDIRECT("'3G M2M - M CITIES'!G2:G" &amp; COUNTA('3G M2M - M CITIES'!$A:$A))-INDIRECT("'3G M2M - M CITIES'!L2:L" &amp; COUNTA('3G M2M - M CITIES'!$A:$A)))*(INDIRECT("'3G M2M - M CITIES'!$BI$2:$BI$" &amp; COUNTA('3G M2M - M CITIES'!$A:$A))=$C17)*INDIRECT("'3G M2M - M CITIES'!$AZ$2:$AZ$" &amp; COUNTA('3G M2M - M CITIES'!$A:$A)))/SUMPRODUCT(INDIRECT("'3G M2M - M CITIES'!$AZ$2:$AZ$" &amp; COUNTA('3G M2M - M CITIES'!$A:$A))*(INDIRECT("'3G M2M - M CITIES'!$BI$2:$BI$" &amp; COUNTA('3G M2M - M CITIES'!$A:$A))=$C17)))</f>
        <v>1.140384176436996E-3</v>
      </c>
      <c r="L17" s="97"/>
    </row>
    <row r="18" spans="2:17">
      <c r="C18" s="1" t="s">
        <v>68</v>
      </c>
      <c r="D18" s="100">
        <f ca="1">1-(SUMPRODUCT(INDIRECT("'3G M2M - M CITIES'!G2:G" &amp; COUNTA('3G M2M - M CITIES'!$A:$A))/(INDIRECT("'3G M2M - M CITIES'!F2:F" &amp; COUNTA('3G M2M - M CITIES'!$A:$A)))*(INDIRECT("'3G M2M - M CITIES'!$BI$2:$BI$" &amp; COUNTA('3G M2M - M CITIES'!$A:$A))=$C18)*INDIRECT("'3G M2M - M CITIES'!$AZ$2:$AZ$" &amp; COUNTA('3G M2M - M CITIES'!$A:$A)))/SUMPRODUCT(INDIRECT("'3G M2M - M CITIES'!$AZ$2:$AZ$" &amp; COUNTA('3G M2M - M CITIES'!$A:$A))*(INDIRECT("'3G M2M - M CITIES'!$BI$2:$BI$" &amp; COUNTA('3G M2M - M CITIES'!$A:$A))=$C18)))</f>
        <v>0.97052143874571417</v>
      </c>
      <c r="E18" s="101">
        <f ca="1">1-(SUMPRODUCT(INDIRECT("'3G M2M - M CITIES'!L2:L" &amp; COUNTA('3G M2M - M CITIES'!$A:$A))/(INDIRECT("'3G M2M - M CITIES'!F2:F" &amp; COUNTA('3G M2M - M CITIES'!$A:$A))-INDIRECT("'3G M2M - M CITIES'!G2:G" &amp; COUNTA('3G M2M - M CITIES'!$A:$A)))*(INDIRECT("'3G M2M - M CITIES'!$BI$2:$BI$" &amp; COUNTA('3G M2M - M CITIES'!$A:$A))=$C18)*INDIRECT("'3G M2M - M CITIES'!$AZ$2:$AZ$" &amp; COUNTA('3G M2M - M CITIES'!$A:$A)))/SUMPRODUCT(INDIRECT("'3G M2M - M CITIES'!$AZ$2:$AZ$" &amp; COUNTA('3G M2M - M CITIES'!$A:$A))*(INDIRECT("'3G M2M - M CITIES'!$BI$2:$BI$" &amp; COUNTA('3G M2M - M CITIES'!$A:$A))=$C18)))</f>
        <v>0.99492515586569363</v>
      </c>
      <c r="F18" s="100">
        <f ca="1">SUMPRODUCT((INDIRECT("'3G M2M - M CITIES'!G2:G" &amp; COUNTA('3G M2M - M CITIES'!$A:$A))+INDIRECT("'3G M2M - M CITIES'!L2:L" &amp; COUNTA('3G M2M - M CITIES'!$A:$A)))/(INDIRECT("'3G M2M - M CITIES'!F2:F" &amp; COUNTA('3G M2M - M CITIES'!$A:$A)))*(INDIRECT("'3G M2M - M CITIES'!$BI$2:$BI$" &amp; COUNTA('3G M2M - M CITIES'!$A:$A))=$C18)*INDIRECT("'3G M2M - M CITIES'!$AZ$2:$AZ$" &amp; COUNTA('3G M2M - M CITIES'!$A:$A)))/SUMPRODUCT(INDIRECT("'3G M2M - M CITIES'!$AZ$2:$AZ$" &amp; COUNTA('3G M2M - M CITIES'!$A:$A))*(INDIRECT("'3G M2M - M CITIES'!$BI$2:$BI$" &amp; COUNTA('3G M2M - M CITIES'!$A:$A))=$C18))</f>
        <v>3.4382962181853417E-2</v>
      </c>
      <c r="G18" s="102">
        <f ca="1">SUMPRODUCT(INDIRECT("'3G M2M - M CITIES'!$AF$2:$AF$" &amp; COUNTA('3G M2M - M CITIES'!$A:$A))*INDIRECT("'3G M2M - M CITIES'!$AZ$2:$AZ$" &amp; COUNTA('3G M2M - M CITIES'!$A:$A))*(INDIRECT("'3G M2M - M CITIES'!$BI$2:$BI$" &amp; COUNTA('3G M2M - M CITIES'!$A:$A))=$C18))/SUMPRODUCT(INDIRECT("'3G M2M - M CITIES'!$AZ$2:$AZ$" &amp; COUNTA('3G M2M - M CITIES'!$A:$A))*(INDIRECT("'3G M2M - M CITIES'!$BI$2:$BI$" &amp; COUNTA('3G M2M - M CITIES'!$A:$A))=$C18))</f>
        <v>2.7890284068048126</v>
      </c>
      <c r="H18" s="102">
        <f ca="1">SUMPRODUCT(INDIRECT("'3G M2M - M CITIES'!$W$2:$W$" &amp; COUNTA('3G M2M - M CITIES'!$A:$A))*INDIRECT("'3G M2M - M CITIES'!$AZ$2:$AZ$" &amp; COUNTA('3G M2M - M CITIES'!$A:$A))*(INDIRECT("'3G M2M - M CITIES'!$BI$2:$BI$" &amp; COUNTA('3G M2M - M CITIES'!$A:$A))=$C18))/SUMPRODUCT(INDIRECT("'3G M2M - M CITIES'!$AZ$2:$AZ$" &amp; COUNTA('3G M2M - M CITIES'!$A:$A))*(INDIRECT("'3G M2M - M CITIES'!$BI$2:$BI$" &amp; COUNTA('3G M2M - M CITIES'!$A:$A))=$C18))</f>
        <v>6.028903185965385</v>
      </c>
      <c r="I18" s="247">
        <f ca="1">(SUMPRODUCT(INDIRECT("'3G M2M - M CITIES'!$AL2:$AL"&amp;COUNTA('3G M2M - M CITIES'!$A:$A))/(INDIRECT("'3G M2M - M CITIES'!F2:F"&amp;COUNTA('3G M2M - M CITIES'!$A:$A)))*(INDIRECT("'3G M2M - M CITIES'!$BI$2:$BI$"&amp;COUNTA('3G M2M - M CITIES'!$A:$A))=$C18)*INDIRECT("'3G M2M - M CITIES'!$AZ$2:$AZ$"&amp;COUNTA('3G M2M - M CITIES'!$A:$A)))/SUMPRODUCT(INDIRECT("'3G M2M - M CITIES'!$AZ$2:$AZ$"&amp;COUNTA('3G M2M - M CITIES'!$A:$A))*(INDIRECT("'3G M2M - M CITIES'!$BI$2:$BI$"&amp;COUNTA('3G M2M - M CITIES'!$A:$A))=$C18)))</f>
        <v>0</v>
      </c>
      <c r="J18" s="100">
        <f ca="1">(SUMPRODUCT(INDIRECT("'3G M2M - M CITIES'!N2:N" &amp; COUNTA('3G M2M - M CITIES'!$A:$A))/(INDIRECT("'3G M2M - M CITIES'!F2:F" &amp; COUNTA('3G M2M - M CITIES'!$A:$A))-INDIRECT("'3G M2M - M CITIES'!G2:G" &amp; COUNTA('3G M2M - M CITIES'!$A:$A))-INDIRECT("'3G M2M - M CITIES'!L2:L" &amp; COUNTA('3G M2M - M CITIES'!$A:$A)))*(INDIRECT("'3G M2M - M CITIES'!$BI$2:$BI$" &amp; COUNTA('3G M2M - M CITIES'!$A:$A))=$C18)*INDIRECT("'3G M2M - M CITIES'!$AZ$2:$AZ$" &amp; COUNTA('3G M2M - M CITIES'!$A:$A)))/SUMPRODUCT(INDIRECT("'3G M2M - M CITIES'!$AZ$2:$AZ$" &amp; COUNTA('3G M2M - M CITIES'!$A:$A))*(INDIRECT("'3G M2M - M CITIES'!$BI$2:$BI$" &amp; COUNTA('3G M2M - M CITIES'!$A:$A))=$C18)))</f>
        <v>0</v>
      </c>
      <c r="L18" s="97"/>
    </row>
    <row r="19" spans="2:17" ht="8.25" customHeight="1">
      <c r="B19" s="97"/>
      <c r="D19" s="103"/>
      <c r="E19" s="103"/>
      <c r="F19" s="103"/>
      <c r="G19" s="103"/>
      <c r="H19" s="103"/>
      <c r="I19" s="248"/>
      <c r="J19" s="461"/>
    </row>
    <row r="20" spans="2:17" ht="15.75">
      <c r="B20" s="97" t="s">
        <v>505</v>
      </c>
      <c r="C20" s="1" t="s">
        <v>64</v>
      </c>
      <c r="D20" s="98">
        <f ca="1">1-(SUMPRODUCT(INDIRECT("'3G M2M - S CITIES'!G2:G" &amp; COUNTA('3G M2M - S CITIES'!$A:$A))/(INDIRECT("'3G M2M - S CITIES'!F2:F" &amp; COUNTA('3G M2M - S CITIES'!$A:$A)))*(INDIRECT("'3G M2M - S CITIES'!$BI$2:$BI$" &amp; COUNTA('3G M2M - S CITIES'!$A:$A))=$C20)*INDIRECT("'3G M2M - S CITIES'!$AZ$2:$AZ$" &amp; COUNTA('3G M2M - S CITIES'!$A:$A)))/SUMPRODUCT(INDIRECT("'3G M2M - S CITIES'!$AZ$2:$AZ$" &amp; COUNTA('3G M2M - S CITIES'!$A:$A))*(INDIRECT("'3G M2M - S CITIES'!$BI$2:$BI$" &amp; COUNTA('3G M2M - S CITIES'!$A:$A))=$C20)))</f>
        <v>0.98633754868931389</v>
      </c>
      <c r="E20" s="98">
        <f ca="1">1-(SUMPRODUCT(INDIRECT("'3G M2M - S CITIES'!L2:L" &amp; COUNTA('3G M2M - S CITIES'!$A:$A))/(INDIRECT("'3G M2M - S CITIES'!F2:F" &amp; COUNTA('3G M2M - S CITIES'!$A:$A))-INDIRECT("'3G M2M - S CITIES'!G2:G" &amp; COUNTA('3G M2M - S CITIES'!$A:$A)))*(INDIRECT("'3G M2M - S CITIES'!$BI$2:$BI$" &amp; COUNTA('3G M2M - S CITIES'!$A:$A))=$C20)*INDIRECT("'3G M2M - S CITIES'!$AZ$2:$AZ$" &amp; COUNTA('3G M2M - S CITIES'!$A:$A)))/SUMPRODUCT(INDIRECT("'3G M2M - S CITIES'!$AZ$2:$AZ$" &amp; COUNTA('3G M2M - S CITIES'!$A:$A))*(INDIRECT("'3G M2M - S CITIES'!$BI$2:$BI$" &amp; COUNTA('3G M2M - S CITIES'!$A:$A))=$C20)))</f>
        <v>0.99840758482557335</v>
      </c>
      <c r="F20" s="98">
        <f ca="1">SUMPRODUCT((INDIRECT("'3G M2M - S CITIES'!G2:G" &amp; COUNTA('3G M2M - S CITIES'!$A:$A))+INDIRECT("'3G M2M - S CITIES'!L2:L" &amp; COUNTA('3G M2M - S CITIES'!$A:$A)))/(INDIRECT("'3G M2M - S CITIES'!F2:F" &amp; COUNTA('3G M2M - S CITIES'!$A:$A)))*(INDIRECT("'3G M2M - S CITIES'!$BI$2:$BI$" &amp; COUNTA('3G M2M - S CITIES'!$A:$A))=$C20)*INDIRECT("'3G M2M - S CITIES'!$AZ$2:$AZ$" &amp; COUNTA('3G M2M - S CITIES'!$A:$A)))/SUMPRODUCT(INDIRECT("'3G M2M - S CITIES'!$AZ$2:$AZ$" &amp; COUNTA('3G M2M - S CITIES'!$A:$A))*(INDIRECT("'3G M2M - S CITIES'!$BI$2:$BI$" &amp; COUNTA('3G M2M - S CITIES'!$A:$A))=$C20))</f>
        <v>1.522667083291703E-2</v>
      </c>
      <c r="G20" s="99">
        <f ca="1">SUMPRODUCT(INDIRECT("'3G M2M - S CITIES'!$AF$2:$AF$" &amp; COUNTA('3G M2M - S CITIES'!$A:$A))*INDIRECT("'3G M2M - S CITIES'!$AZ$2:$AZ$" &amp; COUNTA('3G M2M - S CITIES'!$A:$A))*(INDIRECT("'3G M2M - S CITIES'!$BI$2:$BI$" &amp; COUNTA('3G M2M - S CITIES'!$A:$A))=$C20))/(SUMPRODUCT(INDIRECT("'3G M2M - S CITIES'!$AZ$2:$AZ$" &amp; COUNTA('3G M2M - S CITIES'!$A:$A))*(INDIRECT("'3G M2M - S CITIES'!$BI$2:$BI$" &amp; COUNTA('3G M2M - S CITIES'!$A:$A))=$C20)))</f>
        <v>3.5983641177405423</v>
      </c>
      <c r="H20" s="99">
        <f ca="1">SUMPRODUCT(INDIRECT("'3G M2M - S CITIES'!$W$2:$W$" &amp; COUNTA('3G M2M - S CITIES'!$A:$A))*INDIRECT("'3G M2M - S CITIES'!$AZ$2:$AZ$" &amp; COUNTA('3G M2M - S CITIES'!$A:$A))*(INDIRECT("'3G M2M - S CITIES'!$BI$2:$BI$" &amp; COUNTA('3G M2M - S CITIES'!$A:$A))=$C20))/(SUMPRODUCT(INDIRECT("'3G M2M - S CITIES'!$AZ$2:$AZ$" &amp; COUNTA('3G M2M - S CITIES'!$A:$A))*(INDIRECT("'3G M2M - S CITIES'!$BI$2:$BI$" &amp; COUNTA('3G M2M - S CITIES'!$A:$A))=$C20)))</f>
        <v>5.3728500210026802</v>
      </c>
      <c r="I20" s="246">
        <f ca="1">(SUMPRODUCT(INDIRECT("'3G M2M - S CITIES'!$AL2:$AL"&amp;COUNTA('3G M2M - S CITIES'!$A:$A))/(INDIRECT("'3G M2M - S CITIES'!F2:F"&amp;COUNTA('3G M2M - S CITIES'!$A:$A)))*(INDIRECT("'3G M2M - S CITIES'!$BI$2:$BI$"&amp;COUNTA('3G M2M - S CITIES'!$A:$A))=$C20)*INDIRECT("'3G M2M - S CITIES'!$AZ$2:$AZ$"&amp;COUNTA('3G M2M - S CITIES'!$A:$A)))/SUMPRODUCT(INDIRECT("'3G M2M - S CITIES'!$AZ$2:$AZ$"&amp;COUNTA('3G M2M - S CITIES'!$A:$A))*(INDIRECT("'3G M2M - S CITIES'!$BI$2:$BI$"&amp;COUNTA('3G M2M - S CITIES'!$A:$A))=$C20)))</f>
        <v>0.97931168987629258</v>
      </c>
      <c r="J20" s="98">
        <f ca="1">(SUMPRODUCT(INDIRECT("'3G M2M - S CITIES'!N2:N" &amp; COUNTA('3G M2M - S CITIES'!$A:$A))/(INDIRECT("'3G M2M - S CITIES'!F2:F" &amp; COUNTA('3G M2M - S CITIES'!$A:$A))-INDIRECT("'3G M2M - S CITIES'!G2:G" &amp; COUNTA('3G M2M - S CITIES'!$A:$A))-INDIRECT("'3G M2M - S CITIES'!L2:L" &amp; COUNTA('3G M2M - S CITIES'!$A:$A)))*(INDIRECT("'3G M2M - S CITIES'!$BI$2:$BI$" &amp; COUNTA('3G M2M - S CITIES'!$A:$A))=$C20)*INDIRECT("'3G M2M - S CITIES'!$AZ$2:$AZ$" &amp; COUNTA('3G M2M - S CITIES'!$A:$A)))/SUMPRODUCT(INDIRECT("'3G M2M - S CITIES'!$AZ$2:$AZ$" &amp; COUNTA('3G M2M - S CITIES'!$A:$A))*(INDIRECT("'3G M2M - S CITIES'!$BI$2:$BI$" &amp; COUNTA('3G M2M - S CITIES'!$A:$A))=$C20)))</f>
        <v>1.0662490703265716E-3</v>
      </c>
      <c r="L20" s="517" t="s">
        <v>553</v>
      </c>
      <c r="M20" s="371">
        <f ca="1">1-(SUMPRODUCT(INDIRECT("'VOLTE_REAL M2M - S CITIES'!G2:G" &amp; COUNTA('VOLTE_REAL M2M - S CITIES'!$A:$A))/(INDIRECT("'VOLTE_REAL M2M - S CITIES'!F2:F" &amp; COUNTA('VOLTE_REAL M2M - S CITIES'!$A:$A)))*(INDIRECT("'VOLTE_REAL M2M - S CITIES'!$BI$2:$BI$" &amp; COUNTA('VOLTE_REAL M2M - S CITIES'!$A:$A))=$C20)*INDIRECT("'VOLTE_REAL M2M - S CITIES'!$AZ$2:$AZ$" &amp; COUNTA('VOLTE_REAL M2M - S CITIES'!$A:$A)))/SUMPRODUCT(INDIRECT("'VOLTE_REAL M2M - S CITIES'!$AZ$2:$AZ$" &amp; COUNTA('VOLTE_REAL M2M - S CITIES'!$A:$A))*(INDIRECT("'VOLTE_REAL M2M - S CITIES'!$BI$2:$BI$" &amp; COUNTA('VOLTE_REAL M2M - S CITIES'!$A:$A))=$C20)))</f>
        <v>0.99454779603578103</v>
      </c>
      <c r="N20" s="371">
        <f ca="1">1-(SUMPRODUCT(INDIRECT("'VOLTE_REAL M2M - S CITIES'!L2:L" &amp; COUNTA('VOLTE_REAL M2M - S CITIES'!$A:$A))/(INDIRECT("'VOLTE_REAL M2M - S CITIES'!F2:F" &amp; COUNTA('VOLTE_REAL M2M - S CITIES'!$A:$A))-INDIRECT("'VOLTE_REAL M2M - S CITIES'!G2:G" &amp; COUNTA('VOLTE_REAL M2M - S CITIES'!$A:$A)))*(INDIRECT("'VOLTE_REAL M2M - S CITIES'!$BI$2:$BI$" &amp; COUNTA('VOLTE_REAL M2M - S CITIES'!$A:$A))=$C20)*INDIRECT("'VOLTE_REAL M2M - S CITIES'!$AZ$2:$AZ$" &amp; COUNTA('VOLTE_REAL M2M - S CITIES'!$A:$A)))/SUMPRODUCT(INDIRECT("'VOLTE_REAL M2M - S CITIES'!$AZ$2:$AZ$" &amp; COUNTA('VOLTE_REAL M2M - S CITIES'!$A:$A))*(INDIRECT("'VOLTE_REAL M2M - S CITIES'!$BI$2:$BI$" &amp; COUNTA('VOLTE_REAL M2M - S CITIES'!$A:$A))=$C20)))</f>
        <v>0.99697896964354982</v>
      </c>
      <c r="O20" s="372">
        <f ca="1">SUMPRODUCT(INDIRECT("'VOLTE_REAL M2M - S CITIES'!$AF$2:$AF$" &amp; COUNTA('VOLTE_REAL M2M - S CITIES'!$A:$A))*INDIRECT("'VOLTE_REAL M2M - S CITIES'!$AZ$2:$AZ$" &amp; COUNTA('VOLTE_REAL M2M - S CITIES'!$A:$A))*(INDIRECT("'VOLTE_REAL M2M - S CITIES'!$BI$2:$BI$" &amp; COUNTA('VOLTE_REAL M2M - S CITIES'!$A:$A))=$C20))/SUMPRODUCT(INDIRECT("'VOLTE_REAL M2M - S CITIES'!$AZ$2:$AZ$" &amp; COUNTA('VOLTE_REAL M2M - S CITIES'!$A:$A))*(INDIRECT("'VOLTE_REAL M2M - S CITIES'!$BI$2:$BI$" &amp; COUNTA('VOLTE_REAL M2M - S CITIES'!$A:$A))=$C20))</f>
        <v>3.889988541484291</v>
      </c>
      <c r="P20" s="372">
        <f ca="1">SUMPRODUCT(INDIRECT("'VOLTE_REAL M2M - S CITIES'!$W$2:$W$" &amp; COUNTA('VOLTE_REAL M2M - S CITIES'!$A:$A))*INDIRECT("'VOLTE_REAL M2M - S CITIES'!$AZ$2:$AZ$" &amp; COUNTA('VOLTE_REAL M2M - S CITIES'!$A:$A))*(INDIRECT("'VOLTE_REAL M2M - S CITIES'!$BI$2:$BI$" &amp; COUNTA('VOLTE_REAL M2M - S CITIES'!$A:$A))=$C20))/SUMPRODUCT(INDIRECT("'VOLTE_REAL M2M - S CITIES'!$AZ$2:$AZ$" &amp; COUNTA('VOLTE_REAL M2M - S CITIES'!$A:$A))*(INDIRECT("'VOLTE_REAL M2M - S CITIES'!$BI$2:$BI$" &amp; COUNTA('VOLTE_REAL M2M - S CITIES'!$A:$A))=$C20))</f>
        <v>4.49320780732047</v>
      </c>
      <c r="Q20" s="371">
        <f ca="1">(SUMPRODUCT(INDIRECT("'VOLTE_REAL M2M - S CITIES'!N2:N" &amp; COUNTA('VOLTE_REAL M2M - S CITIES'!$A:$A))/(INDIRECT("'VOLTE_REAL M2M - S CITIES'!F2:F" &amp; COUNTA('VOLTE_REAL M2M - S CITIES'!$A:$A))-INDIRECT("'VOLTE_REAL M2M - S CITIES'!G2:G" &amp; COUNTA('VOLTE_REAL M2M - S CITIES'!$A:$A))-INDIRECT("'VOLTE_REAL M2M - S CITIES'!L2:L" &amp; COUNTA('VOLTE_REAL M2M - S CITIES'!$A:$A)))*(INDIRECT("'VOLTE_REAL M2M - S CITIES'!$BI$2:$BI$" &amp; COUNTA('VOLTE_REAL M2M - S CITIES'!$A:$A))=$C20)*INDIRECT("'VOLTE_REAL M2M - S CITIES'!$AZ$2:$AZ$" &amp; COUNTA('VOLTE_REAL M2M - S CITIES'!$A:$A)))/SUMPRODUCT(INDIRECT("'VOLTE_REAL M2M - S CITIES'!$AZ$2:$AZ$" &amp; COUNTA('VOLTE_REAL M2M - S CITIES'!$A:$A))*(INDIRECT("'VOLTE_REAL M2M - S CITIES'!$BI$2:$BI$" &amp; COUNTA('VOLTE_REAL M2M - S CITIES'!$A:$A))=$C20)))</f>
        <v>2.5115424572285733E-4</v>
      </c>
    </row>
    <row r="21" spans="2:17">
      <c r="C21" s="1" t="s">
        <v>66</v>
      </c>
      <c r="D21" s="100">
        <f ca="1">1-(SUMPRODUCT(INDIRECT("'3G M2M - S CITIES'!G2:G" &amp; COUNTA('3G M2M - S CITIES'!$A:$A))/(INDIRECT("'3G M2M - S CITIES'!F2:F" &amp; COUNTA('3G M2M - S CITIES'!$A:$A)))*(INDIRECT("'3G M2M - S CITIES'!$BI$2:$BI$" &amp; COUNTA('3G M2M - S CITIES'!$A:$A))=$C21)*INDIRECT("'3G M2M - S CITIES'!$AZ$2:$AZ$" &amp; COUNTA('3G M2M - S CITIES'!$A:$A)))/SUMPRODUCT(INDIRECT("'3G M2M - S CITIES'!$AZ$2:$AZ$" &amp; COUNTA('3G M2M - S CITIES'!$A:$A))*(INDIRECT("'3G M2M - S CITIES'!$BI$2:$BI$" &amp; COUNTA('3G M2M - S CITIES'!$A:$A))=$C21)))</f>
        <v>0.97701438859052736</v>
      </c>
      <c r="E21" s="101">
        <f ca="1">1-(SUMPRODUCT(INDIRECT("'3G M2M - S CITIES'!L2:L" &amp; COUNTA('3G M2M - S CITIES'!$A:$A))/(INDIRECT("'3G M2M - S CITIES'!F2:F" &amp; COUNTA('3G M2M - S CITIES'!$A:$A))-INDIRECT("'3G M2M - S CITIES'!G2:G" &amp; COUNTA('3G M2M - S CITIES'!$A:$A)))*(INDIRECT("'3G M2M - S CITIES'!$BI$2:$BI$" &amp; COUNTA('3G M2M - S CITIES'!$A:$A))=$C21)*INDIRECT("'3G M2M - S CITIES'!$AZ$2:$AZ$" &amp; COUNTA('3G M2M - S CITIES'!$A:$A)))/SUMPRODUCT(INDIRECT("'3G M2M - S CITIES'!$AZ$2:$AZ$" &amp; COUNTA('3G M2M - S CITIES'!$A:$A))*(INDIRECT("'3G M2M - S CITIES'!$BI$2:$BI$" &amp; COUNTA('3G M2M - S CITIES'!$A:$A))=$C21)))</f>
        <v>0.9984118910042401</v>
      </c>
      <c r="F21" s="100">
        <f ca="1">SUMPRODUCT((INDIRECT("'3G M2M - S CITIES'!G2:G" &amp; COUNTA('3G M2M - S CITIES'!$A:$A))+INDIRECT("'3G M2M - S CITIES'!L2:L" &amp; COUNTA('3G M2M - S CITIES'!$A:$A)))/(INDIRECT("'3G M2M - S CITIES'!F2:F" &amp; COUNTA('3G M2M - S CITIES'!$A:$A)))*(INDIRECT("'3G M2M - S CITIES'!$BI$2:$BI$" &amp; COUNTA('3G M2M - S CITIES'!$A:$A))=$C21)*INDIRECT("'3G M2M - S CITIES'!$AZ$2:$AZ$" &amp; COUNTA('3G M2M - S CITIES'!$A:$A)))/SUMPRODUCT(INDIRECT("'3G M2M - S CITIES'!$AZ$2:$AZ$" &amp; COUNTA('3G M2M - S CITIES'!$A:$A))*(INDIRECT("'3G M2M - S CITIES'!$BI$2:$BI$" &amp; COUNTA('3G M2M - S CITIES'!$A:$A))=$C21))</f>
        <v>2.4539377611130241E-2</v>
      </c>
      <c r="G21" s="102">
        <f ca="1">SUMPRODUCT(INDIRECT("'3G M2M - S CITIES'!$AF$2:$AF$" &amp; COUNTA('3G M2M - S CITIES'!$A:$A))*INDIRECT("'3G M2M - S CITIES'!$AZ$2:$AZ$" &amp; COUNTA('3G M2M - S CITIES'!$A:$A))*(INDIRECT("'3G M2M - S CITIES'!$BI$2:$BI$" &amp; COUNTA('3G M2M - S CITIES'!$A:$A))=$C21))/(SUMPRODUCT(INDIRECT("'3G M2M - S CITIES'!$AZ$2:$AZ$" &amp; COUNTA('3G M2M - S CITIES'!$A:$A))*(INDIRECT("'3G M2M - S CITIES'!$BI$2:$BI$" &amp; COUNTA('3G M2M - S CITIES'!$A:$A))=$C21)))</f>
        <v>3.2056275388134052</v>
      </c>
      <c r="H21" s="102">
        <f ca="1">SUMPRODUCT(INDIRECT("'3G M2M - S CITIES'!$W$2:$W$" &amp; COUNTA('3G M2M - S CITIES'!$A:$A))*INDIRECT("'3G M2M - S CITIES'!$AZ$2:$AZ$" &amp; COUNTA('3G M2M - S CITIES'!$A:$A))*(INDIRECT("'3G M2M - S CITIES'!$BI$2:$BI$" &amp; COUNTA('3G M2M - S CITIES'!$A:$A))=$C21))/(SUMPRODUCT(INDIRECT("'3G M2M - S CITIES'!$AZ$2:$AZ$" &amp; COUNTA('3G M2M - S CITIES'!$A:$A))*(INDIRECT("'3G M2M - S CITIES'!$BI$2:$BI$" &amp; COUNTA('3G M2M - S CITIES'!$A:$A))=$C21)))</f>
        <v>6.1326238980087364</v>
      </c>
      <c r="I21" s="247">
        <f ca="1">(SUMPRODUCT(INDIRECT("'3G M2M - S CITIES'!$AL2:$AL"&amp;COUNTA('3G M2M - S CITIES'!$A:$A))/(INDIRECT("'3G M2M - S CITIES'!F2:F"&amp;COUNTA('3G M2M - S CITIES'!$A:$A)))*(INDIRECT("'3G M2M - S CITIES'!$BI$2:$BI$"&amp;COUNTA('3G M2M - S CITIES'!$A:$A))=$C21)*INDIRECT("'3G M2M - S CITIES'!$AZ$2:$AZ$"&amp;COUNTA('3G M2M - S CITIES'!$A:$A)))/SUMPRODUCT(INDIRECT("'3G M2M - S CITIES'!$AZ$2:$AZ$"&amp;COUNTA('3G M2M - S CITIES'!$A:$A))*(INDIRECT("'3G M2M - S CITIES'!$BI$2:$BI$"&amp;COUNTA('3G M2M - S CITIES'!$A:$A))=$C21)))</f>
        <v>0.94742110502522792</v>
      </c>
      <c r="J21" s="100">
        <f ca="1">(SUMPRODUCT(INDIRECT("'3G M2M - S CITIES'!N2:N" &amp; COUNTA('3G M2M - S CITIES'!$A:$A))/(INDIRECT("'3G M2M - S CITIES'!F2:F" &amp; COUNTA('3G M2M - S CITIES'!$A:$A))-INDIRECT("'3G M2M - S CITIES'!G2:G" &amp; COUNTA('3G M2M - S CITIES'!$A:$A))-INDIRECT("'3G M2M - S CITIES'!L2:L" &amp; COUNTA('3G M2M - S CITIES'!$A:$A)))*(INDIRECT("'3G M2M - S CITIES'!$BI$2:$BI$" &amp; COUNTA('3G M2M - S CITIES'!$A:$A))=$C21)*INDIRECT("'3G M2M - S CITIES'!$AZ$2:$AZ$" &amp; COUNTA('3G M2M - S CITIES'!$A:$A)))/SUMPRODUCT(INDIRECT("'3G M2M - S CITIES'!$AZ$2:$AZ$" &amp; COUNTA('3G M2M - S CITIES'!$A:$A))*(INDIRECT("'3G M2M - S CITIES'!$BI$2:$BI$" &amp; COUNTA('3G M2M - S CITIES'!$A:$A))=$C21)))</f>
        <v>2.6126297021555806E-3</v>
      </c>
      <c r="L21" s="517"/>
      <c r="N21" s="395"/>
      <c r="O21" s="396"/>
    </row>
    <row r="22" spans="2:17">
      <c r="C22" s="1" t="s">
        <v>67</v>
      </c>
      <c r="D22" s="100">
        <f ca="1">1-(SUMPRODUCT(INDIRECT("'3G M2M - S CITIES'!G2:G" &amp; COUNTA('3G M2M - S CITIES'!$A:$A))/(INDIRECT("'3G M2M - S CITIES'!F2:F" &amp; COUNTA('3G M2M - S CITIES'!$A:$A)))*(INDIRECT("'3G M2M - S CITIES'!$BI$2:$BI$" &amp; COUNTA('3G M2M - S CITIES'!$A:$A))=$C22)*INDIRECT("'3G M2M - S CITIES'!$AZ$2:$AZ$" &amp; COUNTA('3G M2M - S CITIES'!$A:$A)))/SUMPRODUCT(INDIRECT("'3G M2M - S CITIES'!$AZ$2:$AZ$" &amp; COUNTA('3G M2M - S CITIES'!$A:$A))*(INDIRECT("'3G M2M - S CITIES'!$BI$2:$BI$" &amp; COUNTA('3G M2M - S CITIES'!$A:$A))=$C22)))</f>
        <v>0.98225971749285323</v>
      </c>
      <c r="E22" s="101">
        <f ca="1">1-(SUMPRODUCT(INDIRECT("'3G M2M - S CITIES'!L2:L" &amp; COUNTA('3G M2M - S CITIES'!$A:$A))/(INDIRECT("'3G M2M - S CITIES'!F2:F" &amp; COUNTA('3G M2M - S CITIES'!$A:$A))-INDIRECT("'3G M2M - S CITIES'!G2:G" &amp; COUNTA('3G M2M - S CITIES'!$A:$A)))*(INDIRECT("'3G M2M - S CITIES'!$BI$2:$BI$" &amp; COUNTA('3G M2M - S CITIES'!$A:$A))=$C22)*INDIRECT("'3G M2M - S CITIES'!$AZ$2:$AZ$" &amp; COUNTA('3G M2M - S CITIES'!$A:$A)))/SUMPRODUCT(INDIRECT("'3G M2M - S CITIES'!$AZ$2:$AZ$" &amp; COUNTA('3G M2M - S CITIES'!$A:$A))*(INDIRECT("'3G M2M - S CITIES'!$BI$2:$BI$" &amp; COUNTA('3G M2M - S CITIES'!$A:$A))=$C22)))</f>
        <v>0.99744015874077852</v>
      </c>
      <c r="F22" s="100">
        <f ca="1">SUMPRODUCT((INDIRECT("'3G M2M - S CITIES'!G2:G" &amp; COUNTA('3G M2M - S CITIES'!$A:$A))+INDIRECT("'3G M2M - S CITIES'!L2:L" &amp; COUNTA('3G M2M - S CITIES'!$A:$A)))/(INDIRECT("'3G M2M - S CITIES'!F2:F" &amp; COUNTA('3G M2M - S CITIES'!$A:$A)))*(INDIRECT("'3G M2M - S CITIES'!$BI$2:$BI$" &amp; COUNTA('3G M2M - S CITIES'!$A:$A))=$C22)*INDIRECT("'3G M2M - S CITIES'!$AZ$2:$AZ$" &amp; COUNTA('3G M2M - S CITIES'!$A:$A)))/SUMPRODUCT(INDIRECT("'3G M2M - S CITIES'!$AZ$2:$AZ$" &amp; COUNTA('3G M2M - S CITIES'!$A:$A))*(INDIRECT("'3G M2M - S CITIES'!$BI$2:$BI$" &amp; COUNTA('3G M2M - S CITIES'!$A:$A))=$C22))</f>
        <v>2.02480704151001E-2</v>
      </c>
      <c r="G22" s="102">
        <f ca="1">SUMPRODUCT(INDIRECT("'3G M2M - S CITIES'!$AF$2:$AF$" &amp; COUNTA('3G M2M - S CITIES'!$A:$A))*INDIRECT("'3G M2M - S CITIES'!$AZ$2:$AZ$" &amp; COUNTA('3G M2M - S CITIES'!$A:$A))*(INDIRECT("'3G M2M - S CITIES'!$BI$2:$BI$" &amp; COUNTA('3G M2M - S CITIES'!$A:$A))=$C22))/(SUMPRODUCT(INDIRECT("'3G M2M - S CITIES'!$AZ$2:$AZ$" &amp; COUNTA('3G M2M - S CITIES'!$A:$A))*(INDIRECT("'3G M2M - S CITIES'!$BI$2:$BI$" &amp; COUNTA('3G M2M - S CITIES'!$A:$A))=$C22)))</f>
        <v>3.6191696638019422</v>
      </c>
      <c r="H22" s="102">
        <f ca="1">SUMPRODUCT(INDIRECT("'3G M2M - S CITIES'!$W$2:$W$" &amp; COUNTA('3G M2M - S CITIES'!$A:$A))*INDIRECT("'3G M2M - S CITIES'!$AZ$2:$AZ$" &amp; COUNTA('3G M2M - S CITIES'!$A:$A))*(INDIRECT("'3G M2M - S CITIES'!$BI$2:$BI$" &amp; COUNTA('3G M2M - S CITIES'!$A:$A))=$C22))/(SUMPRODUCT(INDIRECT("'3G M2M - S CITIES'!$AZ$2:$AZ$" &amp; COUNTA('3G M2M - S CITIES'!$A:$A))*(INDIRECT("'3G M2M - S CITIES'!$BI$2:$BI$" &amp; COUNTA('3G M2M - S CITIES'!$A:$A))=$C22)))</f>
        <v>5.0601710179783055</v>
      </c>
      <c r="I22" s="247">
        <f ca="1">(SUMPRODUCT(INDIRECT("'3G M2M - S CITIES'!$AL2:$AL"&amp;COUNTA('3G M2M - S CITIES'!$A:$A))/(INDIRECT("'3G M2M - S CITIES'!F2:F"&amp;COUNTA('3G M2M - S CITIES'!$A:$A)))*(INDIRECT("'3G M2M - S CITIES'!$BI$2:$BI$"&amp;COUNTA('3G M2M - S CITIES'!$A:$A))=$C22)*INDIRECT("'3G M2M - S CITIES'!$AZ$2:$AZ$"&amp;COUNTA('3G M2M - S CITIES'!$A:$A)))/SUMPRODUCT(INDIRECT("'3G M2M - S CITIES'!$AZ$2:$AZ$"&amp;COUNTA('3G M2M - S CITIES'!$A:$A))*(INDIRECT("'3G M2M - S CITIES'!$BI$2:$BI$"&amp;COUNTA('3G M2M - S CITIES'!$A:$A))=$C22)))</f>
        <v>0.961326900015402</v>
      </c>
      <c r="J22" s="100">
        <f ca="1">(SUMPRODUCT(INDIRECT("'3G M2M - S CITIES'!N2:N" &amp; COUNTA('3G M2M - S CITIES'!$A:$A))/(INDIRECT("'3G M2M - S CITIES'!F2:F" &amp; COUNTA('3G M2M - S CITIES'!$A:$A))-INDIRECT("'3G M2M - S CITIES'!G2:G" &amp; COUNTA('3G M2M - S CITIES'!$A:$A))-INDIRECT("'3G M2M - S CITIES'!L2:L" &amp; COUNTA('3G M2M - S CITIES'!$A:$A)))*(INDIRECT("'3G M2M - S CITIES'!$BI$2:$BI$" &amp; COUNTA('3G M2M - S CITIES'!$A:$A))=$C22)*INDIRECT("'3G M2M - S CITIES'!$AZ$2:$AZ$" &amp; COUNTA('3G M2M - S CITIES'!$A:$A)))/SUMPRODUCT(INDIRECT("'3G M2M - S CITIES'!$AZ$2:$AZ$" &amp; COUNTA('3G M2M - S CITIES'!$A:$A))*(INDIRECT("'3G M2M - S CITIES'!$BI$2:$BI$" &amp; COUNTA('3G M2M - S CITIES'!$A:$A))=$C22)))</f>
        <v>1.9873768796016961E-3</v>
      </c>
      <c r="M22" s="104"/>
      <c r="N22" s="395"/>
      <c r="O22" s="396"/>
    </row>
    <row r="23" spans="2:17">
      <c r="C23" s="1" t="s">
        <v>68</v>
      </c>
      <c r="D23" s="100">
        <f ca="1">1-(SUMPRODUCT(INDIRECT("'3G M2M - S CITIES'!G2:G" &amp; COUNTA('3G M2M - S CITIES'!$A:$A))/(INDIRECT("'3G M2M - S CITIES'!F2:F" &amp; COUNTA('3G M2M - S CITIES'!$A:$A)))*(INDIRECT("'3G M2M - S CITIES'!$BI$2:$BI$" &amp; COUNTA('3G M2M - S CITIES'!$A:$A))=$C23)*INDIRECT("'3G M2M - S CITIES'!$AZ$2:$AZ$" &amp; COUNTA('3G M2M - S CITIES'!$A:$A)))/SUMPRODUCT(INDIRECT("'3G M2M - S CITIES'!$AZ$2:$AZ$" &amp; COUNTA('3G M2M - S CITIES'!$A:$A))*(INDIRECT("'3G M2M - S CITIES'!$BI$2:$BI$" &amp; COUNTA('3G M2M - S CITIES'!$A:$A))=$C23)))</f>
        <v>0.97446297461451614</v>
      </c>
      <c r="E23" s="101">
        <f ca="1">1-(SUMPRODUCT(INDIRECT("'3G M2M - S CITIES'!L2:L" &amp; COUNTA('3G M2M - S CITIES'!$A:$A))/(INDIRECT("'3G M2M - S CITIES'!F2:F" &amp; COUNTA('3G M2M - S CITIES'!$A:$A))-INDIRECT("'3G M2M - S CITIES'!G2:G" &amp; COUNTA('3G M2M - S CITIES'!$A:$A)))*(INDIRECT("'3G M2M - S CITIES'!$BI$2:$BI$" &amp; COUNTA('3G M2M - S CITIES'!$A:$A))=$C23)*INDIRECT("'3G M2M - S CITIES'!$AZ$2:$AZ$" &amp; COUNTA('3G M2M - S CITIES'!$A:$A)))/SUMPRODUCT(INDIRECT("'3G M2M - S CITIES'!$AZ$2:$AZ$" &amp; COUNTA('3G M2M - S CITIES'!$A:$A))*(INDIRECT("'3G M2M - S CITIES'!$BI$2:$BI$" &amp; COUNTA('3G M2M - S CITIES'!$A:$A))=$C23)))</f>
        <v>0.99707613959568098</v>
      </c>
      <c r="F23" s="100">
        <f ca="1">SUMPRODUCT((INDIRECT("'3G M2M - S CITIES'!G2:G" &amp; COUNTA('3G M2M - S CITIES'!$A:$A))+INDIRECT("'3G M2M - S CITIES'!L2:L" &amp; COUNTA('3G M2M - S CITIES'!$A:$A)))/(INDIRECT("'3G M2M - S CITIES'!F2:F" &amp; COUNTA('3G M2M - S CITIES'!$A:$A)))*(INDIRECT("'3G M2M - S CITIES'!$BI$2:$BI$" &amp; COUNTA('3G M2M - S CITIES'!$A:$A))=$C23)*INDIRECT("'3G M2M - S CITIES'!$AZ$2:$AZ$" &amp; COUNTA('3G M2M - S CITIES'!$A:$A)))/SUMPRODUCT(INDIRECT("'3G M2M - S CITIES'!$AZ$2:$AZ$" &amp; COUNTA('3G M2M - S CITIES'!$A:$A))*(INDIRECT("'3G M2M - S CITIES'!$BI$2:$BI$" &amp; COUNTA('3G M2M - S CITIES'!$A:$A))=$C23))</f>
        <v>2.8374194194359353E-2</v>
      </c>
      <c r="G23" s="102">
        <f ca="1">SUMPRODUCT(INDIRECT("'3G M2M - S CITIES'!$AF$2:$AF$" &amp; COUNTA('3G M2M - S CITIES'!$A:$A))*INDIRECT("'3G M2M - S CITIES'!$AZ$2:$AZ$" &amp; COUNTA('3G M2M - S CITIES'!$A:$A))*(INDIRECT("'3G M2M - S CITIES'!$BI$2:$BI$" &amp; COUNTA('3G M2M - S CITIES'!$A:$A))=$C23))/(SUMPRODUCT(INDIRECT("'3G M2M - S CITIES'!$AZ$2:$AZ$" &amp; COUNTA('3G M2M - S CITIES'!$A:$A))*(INDIRECT("'3G M2M - S CITIES'!$BI$2:$BI$" &amp; COUNTA('3G M2M - S CITIES'!$A:$A))=$C23)))</f>
        <v>2.7906336956502531</v>
      </c>
      <c r="H23" s="102">
        <f ca="1">SUMPRODUCT(INDIRECT("'3G M2M - S CITIES'!$W$2:$W$" &amp; COUNTA('3G M2M - S CITIES'!$A:$A))*INDIRECT("'3G M2M - S CITIES'!$AZ$2:$AZ$" &amp; COUNTA('3G M2M - S CITIES'!$A:$A))*(INDIRECT("'3G M2M - S CITIES'!$BI$2:$BI$" &amp; COUNTA('3G M2M - S CITIES'!$A:$A))=$C23))/(SUMPRODUCT(INDIRECT("'3G M2M - S CITIES'!$AZ$2:$AZ$" &amp; COUNTA('3G M2M - S CITIES'!$A:$A))*(INDIRECT("'3G M2M - S CITIES'!$BI$2:$BI$" &amp; COUNTA('3G M2M - S CITIES'!$A:$A))=$C23)))</f>
        <v>6.1212710161646253</v>
      </c>
      <c r="I23" s="247">
        <f ca="1">(SUMPRODUCT(INDIRECT("'3G M2M - S CITIES'!$AL2:$AL"&amp;COUNTA('3G M2M - S CITIES'!$A:$A))/(INDIRECT("'3G M2M - S CITIES'!F2:F"&amp;COUNTA('3G M2M - S CITIES'!$A:$A)))*(INDIRECT("'3G M2M - S CITIES'!$BI$2:$BI$"&amp;COUNTA('3G M2M - S CITIES'!$A:$A))=$C23)*INDIRECT("'3G M2M - S CITIES'!$AZ$2:$AZ$"&amp;COUNTA('3G M2M - S CITIES'!$A:$A)))/SUMPRODUCT(INDIRECT("'3G M2M - S CITIES'!$AZ$2:$AZ$"&amp;COUNTA('3G M2M - S CITIES'!$A:$A))*(INDIRECT("'3G M2M - S CITIES'!$BI$2:$BI$"&amp;COUNTA('3G M2M - S CITIES'!$A:$A))=$C23)))</f>
        <v>0</v>
      </c>
      <c r="J23" s="100">
        <f ca="1">(SUMPRODUCT(INDIRECT("'3G M2M - S CITIES'!N2:N" &amp; COUNTA('3G M2M - S CITIES'!$A:$A))/(INDIRECT("'3G M2M - S CITIES'!F2:F" &amp; COUNTA('3G M2M - S CITIES'!$A:$A))-INDIRECT("'3G M2M - S CITIES'!G2:G" &amp; COUNTA('3G M2M - S CITIES'!$A:$A))-INDIRECT("'3G M2M - S CITIES'!L2:L" &amp; COUNTA('3G M2M - S CITIES'!$A:$A)))*(INDIRECT("'3G M2M - S CITIES'!$BI$2:$BI$" &amp; COUNTA('3G M2M - S CITIES'!$A:$A))=$C23)*INDIRECT("'3G M2M - S CITIES'!$AZ$2:$AZ$" &amp; COUNTA('3G M2M - S CITIES'!$A:$A)))/SUMPRODUCT(INDIRECT("'3G M2M - S CITIES'!$AZ$2:$AZ$" &amp; COUNTA('3G M2M - S CITIES'!$A:$A))*(INDIRECT("'3G M2M - S CITIES'!$BI$2:$BI$" &amp; COUNTA('3G M2M - S CITIES'!$A:$A))=$C23)))</f>
        <v>1.6950946139262038E-4</v>
      </c>
      <c r="K23" s="104"/>
      <c r="L23" s="104"/>
    </row>
    <row r="24" spans="2:17" ht="15.75">
      <c r="B24" s="105"/>
      <c r="C24" s="106"/>
      <c r="D24" s="107"/>
      <c r="E24" s="107"/>
      <c r="F24" s="107"/>
      <c r="G24" s="107"/>
      <c r="H24" s="107"/>
      <c r="I24" s="107"/>
      <c r="J24" s="462"/>
      <c r="K24" s="433"/>
      <c r="L24" s="433"/>
      <c r="M24" s="445"/>
      <c r="N24" s="445"/>
      <c r="O24" s="445"/>
      <c r="P24" s="445"/>
      <c r="Q24" s="445"/>
    </row>
    <row r="25" spans="2:17" ht="15.75">
      <c r="B25" s="105" t="s">
        <v>192</v>
      </c>
      <c r="C25" s="108" t="s">
        <v>64</v>
      </c>
      <c r="D25" s="98">
        <f ca="1">(SUMPRODUCT(INDIRECT("'4G  M2M - M CITIES'!$AZ$2:$AZ$" &amp; COUNTA('4G  M2M - M CITIES'!$A:$A))*(INDIRECT("'4G  M2M - M CITIES'!$BI$2:$BI$" &amp; COUNTA('4G  M2M - M CITIES'!$A:$A))=$C5))*D5+SUMPRODUCT(INDIRECT("'4G  M2M - S CITIES'!$AZ$2:$AZ$" &amp; COUNTA('4G  M2M - S CITIES'!$A:$A))*(INDIRECT("'4G  M2M - S CITIES'!$BI$2:$BI$" &amp; COUNTA('4G  M2M - S CITIES'!$A:$A))=$C5))*D10)/(SUMPRODUCT(INDIRECT("'4G  M2M - M CITIES'!$AZ$2:$AZ$" &amp; COUNTA('4G  M2M - M CITIES'!$A:$A))*(INDIRECT("'4G  M2M - M CITIES'!$BI$2:$BI$" &amp; COUNTA('4G  M2M - M CITIES'!$A:$A))=$C5))+SUMPRODUCT(INDIRECT("'4G  M2M - S CITIES'!$AZ$2:$AZ$" &amp; COUNTA('4G  M2M - S CITIES'!$A:$A))*(INDIRECT("'4G  M2M - S CITIES'!$BI$2:$BI$" &amp; COUNTA('4G  M2M - S CITIES'!$A:$A))=$C5)))</f>
        <v>0.99523623434190822</v>
      </c>
      <c r="E25" s="98">
        <f ca="1">(SUMPRODUCT(INDIRECT("'4G  M2M - M CITIES'!$AZ$2:$AZ$" &amp; COUNTA('4G  M2M - M CITIES'!$A:$A))*(INDIRECT("'4G  M2M - M CITIES'!$BI$2:$BI$" &amp; COUNTA('4G  M2M - M CITIES'!$A:$A))=$C5))*E5+SUMPRODUCT(INDIRECT("'4G  M2M - S CITIES'!$AZ$2:$AZ$" &amp; COUNTA('4G  M2M - S CITIES'!$A:$A))*(INDIRECT("'4G  M2M - S CITIES'!$BI$2:$BI$" &amp; COUNTA('4G  M2M - S CITIES'!$A:$A))=$C5))*E10)/(SUMPRODUCT(INDIRECT("'4G  M2M - M CITIES'!$AZ$2:$AZ$" &amp; COUNTA('4G  M2M - M CITIES'!$A:$A))*(INDIRECT("'4G  M2M - M CITIES'!$BI$2:$BI$" &amp; COUNTA('4G  M2M - M CITIES'!$A:$A))=$C5))+SUMPRODUCT(INDIRECT("'4G  M2M - S CITIES'!$AZ$2:$AZ$" &amp; COUNTA('4G  M2M - S CITIES'!$A:$A))*(INDIRECT("'4G  M2M - S CITIES'!$BI$2:$BI$" &amp; COUNTA('4G  M2M - S CITIES'!$A:$A))=$C5)))</f>
        <v>0.99946462546833736</v>
      </c>
      <c r="F25" s="98">
        <f ca="1">(SUMPRODUCT(INDIRECT("'4G  M2M - M CITIES'!$AZ$2:$AZ$" &amp; COUNTA('4G  M2M - M CITIES'!$A:$A))*(INDIRECT("'4G  M2M - M CITIES'!$BI$2:$BI$" &amp; COUNTA('4G  M2M - M CITIES'!$A:$A))=$C5))*F5+SUMPRODUCT(INDIRECT("'4G  M2M - S CITIES'!$AZ$2:$AZ$" &amp; COUNTA('4G  M2M - S CITIES'!$A:$A))*(INDIRECT("'4G  M2M - S CITIES'!$BI$2:$BI$" &amp; COUNTA('4G  M2M - S CITIES'!$A:$A))=$C5))*F10)/(SUMPRODUCT(INDIRECT("'4G  M2M - M CITIES'!$AZ$2:$AZ$" &amp; COUNTA('4G  M2M - M CITIES'!$A:$A))*(INDIRECT("'4G  M2M - M CITIES'!$BI$2:$BI$" &amp; COUNTA('4G  M2M - M CITIES'!$A:$A))=$C5))+SUMPRODUCT(INDIRECT("'4G  M2M - S CITIES'!$AZ$2:$AZ$" &amp; COUNTA('4G  M2M - S CITIES'!$A:$A))*(INDIRECT("'4G  M2M - S CITIES'!$BI$2:$BI$" &amp; COUNTA('4G  M2M - S CITIES'!$A:$A))=$C5)))</f>
        <v>5.2973189292736932E-3</v>
      </c>
      <c r="G25" s="99">
        <f ca="1">(SUMPRODUCT(INDIRECT("'4G  M2M - M CITIES'!$AZ$2:$AZ$" &amp; COUNTA('4G  M2M - M CITIES'!$A:$A))*(INDIRECT("'4G  M2M - M CITIES'!$BI$2:$BI$" &amp; COUNTA('4G  M2M - M CITIES'!$A:$A))=$C5))*G5+(SUMPRODUCT(INDIRECT("'4G  M2M - S CITIES'!$AZ$2:$AZ$" &amp; COUNTA('4G  M2M - S CITIES'!$A:$A))*(INDIRECT("'4G  M2M - S CITIES'!$BI$2:$BI$" &amp; COUNTA('4G  M2M - S CITIES'!$A:$A))=$C5))-Y10)*G10)/((SUMPRODUCT(INDIRECT("'4G  M2M - M CITIES'!$AZ$2:$AZ$" &amp; COUNTA('4G  M2M - M CITIES'!$A:$A))*(INDIRECT("'4G  M2M - M CITIES'!$BI$2:$BI$" &amp; COUNTA('4G  M2M - M CITIES'!$A:$A))=$C5))+SUMPRODUCT(INDIRECT("'4G  M2M - S CITIES'!$AZ$2:$AZ$" &amp; COUNTA('4G  M2M - S CITIES'!$A:$A))*(INDIRECT("'4G  M2M - S CITIES'!$BI$2:$BI$" &amp; COUNTA('4G  M2M - S CITIES'!$A:$A))=$C5)))-Y10)</f>
        <v>3.626965967967732</v>
      </c>
      <c r="H25" s="99">
        <f ca="1">(SUMPRODUCT(INDIRECT("'4G  M2M - M CITIES'!$AZ$2:$AZ$" &amp; COUNTA('4G  M2M - M CITIES'!$A:$A))*(INDIRECT("'4G  M2M - M CITIES'!$BI$2:$BI$" &amp; COUNTA('4G  M2M - M CITIES'!$A:$A))=$C5))*H5+(SUMPRODUCT(INDIRECT("'4G  M2M - S CITIES'!$AZ$2:$AZ$" &amp; COUNTA('4G  M2M - S CITIES'!$A:$A))*(INDIRECT("'4G  M2M - S CITIES'!$BI$2:$BI$" &amp; COUNTA('4G  M2M - S CITIES'!$A:$A))=$C5))-X10)*H10)/((SUMPRODUCT(INDIRECT("'4G  M2M - M CITIES'!$AZ$2:$AZ$" &amp; COUNTA('4G  M2M - M CITIES'!$A:$A))*(INDIRECT("'4G  M2M - M CITIES'!$BI$2:$BI$" &amp; COUNTA('4G  M2M - M CITIES'!$A:$A))=$C5))+SUMPRODUCT(INDIRECT("'4G  M2M - S CITIES'!$AZ$2:$AZ$" &amp; COUNTA('4G  M2M - S CITIES'!$A:$A))*(INDIRECT("'4G  M2M - S CITIES'!$BI$2:$BI$" &amp; COUNTA('4G  M2M - S CITIES'!$A:$A))=$C5)))-X10)</f>
        <v>5.4922485519563011</v>
      </c>
      <c r="I25" s="246">
        <f ca="1">(SUMPRODUCT(INDIRECT("'4G  M2M - M CITIES'!$AZ$2:$AZ$" &amp; COUNTA('4G  M2M - M CITIES'!$A:$A))*(INDIRECT("'4G  M2M - M CITIES'!$BI$2:$BI$" &amp; COUNTA('4G  M2M - M CITIES'!$A:$A))=$C5))*I5+SUMPRODUCT(INDIRECT("'4G  M2M - S CITIES'!$AZ$2:$AZ$" &amp; COUNTA('4G  M2M - S CITIES'!$A:$A))*(INDIRECT("'4G  M2M - S CITIES'!$BI$2:$BI$" &amp; COUNTA('4G  M2M - S CITIES'!$A:$A))=$C5))*I10)/(SUMPRODUCT(INDIRECT("'4G  M2M - M CITIES'!$AZ$2:$AZ$" &amp; COUNTA('4G  M2M - M CITIES'!$A:$A))*(INDIRECT("'4G  M2M - M CITIES'!$BI$2:$BI$" &amp; COUNTA('4G  M2M - M CITIES'!$A:$A))=$C5))+SUMPRODUCT(INDIRECT("'4G  M2M - S CITIES'!$AZ$2:$AZ$" &amp; COUNTA('4G  M2M - S CITIES'!$A:$A))*(INDIRECT("'4G  M2M - S CITIES'!$BI$2:$BI$" &amp; COUNTA('4G  M2M - S CITIES'!$A:$A))=$C5)))</f>
        <v>0.98375712761792755</v>
      </c>
      <c r="J25" s="98">
        <f ca="1">(SUMPRODUCT(INDIRECT("'4G  M2M - M CITIES'!$AZ$2:$AZ$" &amp; COUNTA('4G  M2M - M CITIES'!$A:$A))*(INDIRECT("'4G  M2M - M CITIES'!$BI$2:$BI$" &amp; COUNTA('4G  M2M - M CITIES'!$A:$A))=$C5))*J5+SUMPRODUCT(INDIRECT("'4G  M2M - S CITIES'!$AZ$2:$AZ$" &amp; COUNTA('4G  M2M - S CITIES'!$A:$A))*(INDIRECT("'4G  M2M - S CITIES'!$BI$2:$BI$" &amp; COUNTA('4G  M2M - S CITIES'!$A:$A))=$C5))*J10)/(SUMPRODUCT(INDIRECT("'4G  M2M - M CITIES'!$AZ$2:$AZ$" &amp; COUNTA('4G  M2M - M CITIES'!$A:$A))*(INDIRECT("'4G  M2M - M CITIES'!$BI$2:$BI$" &amp; COUNTA('4G  M2M - M CITIES'!$A:$A))=$C5))+SUMPRODUCT(INDIRECT("'4G  M2M - S CITIES'!$AZ$2:$AZ$" &amp; COUNTA('4G  M2M - S CITIES'!$A:$A))*(INDIRECT("'4G  M2M - S CITIES'!$BI$2:$BI$" &amp; COUNTA('4G  M2M - S CITIES'!$A:$A))=$C5)))</f>
        <v>6.4330111304249581E-4</v>
      </c>
      <c r="K25" s="106"/>
      <c r="L25" s="513" t="s">
        <v>554</v>
      </c>
      <c r="M25" s="430">
        <f ca="1">(SUMPRODUCT(INDIRECT("'VOLTE_CAPABLE M2M - M CITIES '!$AZ$2:$AZ$" &amp; COUNTA('VOLTE_CAPABLE M2M - M CITIES '!$A:$A))*(INDIRECT("'VOLTE_CAPABLE M2M - M CITIES '!$BI$2:$BI$" &amp; COUNTA('VOLTE_CAPABLE M2M - M CITIES '!$A:$A))=$C5))*M5+SUMPRODUCT(INDIRECT("'VOLTE_CAPABLE M2M - S CITIES'!$AZ$2:$AZ$" &amp; COUNTA('VOLTE_CAPABLE M2M - S CITIES'!$A:$A))*(INDIRECT("'VOLTE_CAPABLE M2M - S CITIES'!$BI$2:$BI$" &amp; COUNTA('VOLTE_CAPABLE M2M - S CITIES'!$A:$A))=$C5))*M10)/(SUMPRODUCT(INDIRECT("'VOLTE_CAPABLE M2M - M CITIES '!$AZ$2:$AZ$" &amp; COUNTA('VOLTE_CAPABLE M2M - M CITIES '!$A:$A))*(INDIRECT("'VOLTE_CAPABLE M2M - M CITIES '!$BI$2:$BI$" &amp; COUNTA('VOLTE_CAPABLE M2M - M CITIES '!$A:$A))=$C5))+SUMPRODUCT(INDIRECT("'VOLTE_CAPABLE M2M - S CITIES'!$AZ$2:$AZ$" &amp; COUNTA('VOLTE_CAPABLE M2M - S CITIES'!$A:$A))*(INDIRECT("'VOLTE_CAPABLE M2M - S CITIES'!$BI$2:$BI$" &amp; COUNTA('VOLTE_CAPABLE M2M - S CITIES'!$A:$A))=$C5)))</f>
        <v>0.98435825291435886</v>
      </c>
      <c r="N25" s="430">
        <f ca="1">(SUMPRODUCT(INDIRECT("'VOLTE_CAPABLE M2M - M CITIES '!$AZ$2:$AZ$" &amp; COUNTA('VOLTE_CAPABLE M2M - M CITIES '!$A:$A))*(INDIRECT("'VOLTE_CAPABLE M2M - M CITIES '!$BI$2:$BI$" &amp; COUNTA('VOLTE_CAPABLE M2M - M CITIES '!$A:$A))=$C5))*N5+SUMPRODUCT(INDIRECT("'VOLTE_CAPABLE M2M - S CITIES'!$AZ$2:$AZ$" &amp; COUNTA('VOLTE_CAPABLE M2M - S CITIES'!$A:$A))*(INDIRECT("'VOLTE_CAPABLE M2M - S CITIES'!$BI$2:$BI$" &amp; COUNTA('VOLTE_CAPABLE M2M - S CITIES'!$A:$A))=$C5))*N10)/(SUMPRODUCT(INDIRECT("'VOLTE_CAPABLE M2M - M CITIES '!$AZ$2:$AZ$" &amp; COUNTA('VOLTE_CAPABLE M2M - M CITIES '!$A:$A))*(INDIRECT("'VOLTE_CAPABLE M2M - M CITIES '!$BI$2:$BI$" &amp; COUNTA('VOLTE_CAPABLE M2M - M CITIES '!$A:$A))=$C5))+SUMPRODUCT(INDIRECT("'VOLTE_CAPABLE M2M - S CITIES'!$AZ$2:$AZ$" &amp; COUNTA('VOLTE_CAPABLE M2M - S CITIES'!$A:$A))*(INDIRECT("'VOLTE_CAPABLE M2M - S CITIES'!$BI$2:$BI$" &amp; COUNTA('VOLTE_CAPABLE M2M - S CITIES'!$A:$A))=$C5)))</f>
        <v>0.99756249397587493</v>
      </c>
      <c r="O25" s="431">
        <f ca="1">(SUMPRODUCT(INDIRECT("'VOLTE_CAPABLE M2M - M CITIES '!$AZ$2:$AZ$" &amp; COUNTA('VOLTE_CAPABLE M2M - M CITIES '!$A:$A))*(INDIRECT("'VOLTE_CAPABLE M2M - M CITIES '!$BI$2:$BI$" &amp; COUNTA('VOLTE_CAPABLE M2M - M CITIES '!$A:$A))=$C5))*O5+(SUMPRODUCT(INDIRECT("'VOLTE_CAPABLE M2M - S CITIES'!$AZ$2:$AZ$" &amp; COUNTA('VOLTE_CAPABLE M2M - S CITIES'!$A:$A))*(INDIRECT("'VOLTE_CAPABLE M2M - S CITIES'!$BI$2:$BI$" &amp; COUNTA('VOLTE_CAPABLE M2M - S CITIES'!$A:$A))=$C5))-AF10)*O10)/((SUMPRODUCT(INDIRECT("'VOLTE_CAPABLE M2M - M CITIES '!$AZ$2:$AZ$" &amp; COUNTA('VOLTE_CAPABLE M2M - M CITIES '!$A:$A))*(INDIRECT("'VOLTE_CAPABLE M2M - M CITIES '!$BI$2:$BI$" &amp; COUNTA('VOLTE_CAPABLE M2M - M CITIES '!$A:$A))=$C5))+SUMPRODUCT(INDIRECT("'VOLTE_CAPABLE M2M - S CITIES'!$AZ$2:$AZ$" &amp; COUNTA('VOLTE_CAPABLE M2M - S CITIES'!$A:$A))*(INDIRECT("'VOLTE_CAPABLE M2M - S CITIES'!$BI$2:$BI$" &amp; COUNTA('VOLTE_CAPABLE M2M - S CITIES'!$A:$A))=$C5)))-AF10)</f>
        <v>3.8862302027659532</v>
      </c>
      <c r="P25" s="431">
        <f ca="1">(SUMPRODUCT(INDIRECT("'VOLTE_CAPABLE M2M - M CITIES '!$AZ$2:$AZ$" &amp; COUNTA('VOLTE_CAPABLE M2M - M CITIES '!$A:$A))*(INDIRECT("'VOLTE_CAPABLE M2M - M CITIES '!$BI$2:$BI$" &amp; COUNTA('VOLTE_CAPABLE M2M - M CITIES '!$A:$A))=$C5))*P5+(SUMPRODUCT(INDIRECT("'VOLTE_CAPABLE M2M - S CITIES'!$AZ$2:$AZ$" &amp; COUNTA('VOLTE_CAPABLE M2M - S CITIES'!$A:$A))*(INDIRECT("'VOLTE_CAPABLE M2M - S CITIES'!$BI$2:$BI$" &amp; COUNTA('VOLTE_CAPABLE M2M - S CITIES'!$A:$A))=$C5))-AE10)*P10)/((SUMPRODUCT(INDIRECT("'VOLTE_CAPABLE M2M - M CITIES '!$AZ$2:$AZ$" &amp; COUNTA('VOLTE_CAPABLE M2M - M CITIES '!$A:$A))*(INDIRECT("'VOLTE_CAPABLE M2M - M CITIES '!$BI$2:$BI$" &amp; COUNTA('VOLTE_CAPABLE M2M - M CITIES '!$A:$A))=$C5))+SUMPRODUCT(INDIRECT("'VOLTE_CAPABLE M2M - S CITIES'!$AZ$2:$AZ$" &amp; COUNTA('VOLTE_CAPABLE M2M - S CITIES'!$A:$A))*(INDIRECT("'VOLTE_CAPABLE M2M - S CITIES'!$BI$2:$BI$" &amp; COUNTA('VOLTE_CAPABLE M2M - S CITIES'!$A:$A))=$C5)))-AE10)</f>
        <v>4.4282815669123554</v>
      </c>
      <c r="Q25" s="430">
        <f ca="1">(SUMPRODUCT(INDIRECT("'VOLTE_CAPABLE M2M - M CITIES '!$AZ$2:$AZ$" &amp; COUNTA('VOLTE_CAPABLE M2M - M CITIES '!$A:$A))*(INDIRECT("'VOLTE_CAPABLE M2M - M CITIES '!$BI$2:$BI$" &amp; COUNTA('VOLTE_CAPABLE M2M - M CITIES '!$A:$A))=$C5))*Q5+SUMPRODUCT(INDIRECT("'VOLTE_CAPABLE M2M - S CITIES'!$AZ$2:$AZ$" &amp; COUNTA('VOLTE_CAPABLE M2M - S CITIES'!$A:$A))*(INDIRECT("'VOLTE_CAPABLE M2M - S CITIES'!$BI$2:$BI$" &amp; COUNTA('VOLTE_CAPABLE M2M - S CITIES'!$A:$A))=$C5))*Q10)/(SUMPRODUCT(INDIRECT("'VOLTE_CAPABLE M2M - M CITIES '!$AZ$2:$AZ$" &amp; COUNTA('VOLTE_CAPABLE M2M - M CITIES '!$A:$A))*(INDIRECT("'VOLTE_CAPABLE M2M - M CITIES '!$BI$2:$BI$" &amp; COUNTA('VOLTE_CAPABLE M2M - M CITIES '!$A:$A))=$C5))+SUMPRODUCT(INDIRECT("'VOLTE_CAPABLE M2M - S CITIES'!$AZ$2:$AZ$" &amp; COUNTA('VOLTE_CAPABLE M2M - S CITIES'!$A:$A))*(INDIRECT("'VOLTE_CAPABLE M2M - S CITIES'!$BI$2:$BI$" &amp; COUNTA('VOLTE_CAPABLE M2M - S CITIES'!$A:$A))=$C5)))</f>
        <v>5.9701056273395148E-4</v>
      </c>
    </row>
    <row r="26" spans="2:17">
      <c r="B26" s="106"/>
      <c r="C26" s="108" t="s">
        <v>66</v>
      </c>
      <c r="D26" s="109">
        <f ca="1">(SUMPRODUCT(INDIRECT("'4G  M2M - M CITIES'!$AZ$2:$AZ$" &amp; COUNTA('4G  M2M - M CITIES'!$A:$A))*(INDIRECT("'4G  M2M - M CITIES'!$BI$2:$BI$" &amp; COUNTA('4G  M2M - M CITIES'!$A:$A))=$C6))*D6+SUMPRODUCT(INDIRECT("'4G  M2M - S CITIES'!$AZ$2:$AZ$" &amp; COUNTA('4G  M2M - S CITIES'!$A:$A))*(INDIRECT("'4G  M2M - S CITIES'!$BI$2:$BI$" &amp; COUNTA('4G  M2M - S CITIES'!$A:$A))=$C6))*D11)/(SUMPRODUCT(INDIRECT("'4G  M2M - M CITIES'!$AZ$2:$AZ$" &amp; COUNTA('4G  M2M - M CITIES'!$A:$A))*(INDIRECT("'4G  M2M - M CITIES'!$BI$2:$BI$" &amp; COUNTA('4G  M2M - M CITIES'!$A:$A))=$C6))+SUMPRODUCT(INDIRECT("'4G  M2M - S CITIES'!$AZ$2:$AZ$" &amp; COUNTA('4G  M2M - S CITIES'!$A:$A))*(INDIRECT("'4G  M2M - S CITIES'!$BI$2:$BI$" &amp; COUNTA('4G  M2M - S CITIES'!$A:$A))=$C6)))</f>
        <v>0.97265665065392304</v>
      </c>
      <c r="E26" s="110">
        <f ca="1">(SUMPRODUCT(INDIRECT("'4G  M2M - M CITIES'!$AZ$2:$AZ$" &amp; COUNTA('4G  M2M - M CITIES'!$A:$A))*(INDIRECT("'4G  M2M - M CITIES'!$BI$2:$BI$" &amp; COUNTA('4G  M2M - M CITIES'!$A:$A))=$C6))*E6+SUMPRODUCT(INDIRECT("'4G  M2M - S CITIES'!$AZ$2:$AZ$" &amp; COUNTA('4G  M2M - S CITIES'!$A:$A))*(INDIRECT("'4G  M2M - S CITIES'!$BI$2:$BI$" &amp; COUNTA('4G  M2M - S CITIES'!$A:$A))=$C6))*E11)/(SUMPRODUCT(INDIRECT("'4G  M2M - M CITIES'!$AZ$2:$AZ$" &amp; COUNTA('4G  M2M - M CITIES'!$A:$A))*(INDIRECT("'4G  M2M - M CITIES'!$BI$2:$BI$" &amp; COUNTA('4G  M2M - M CITIES'!$A:$A))=$C6))+SUMPRODUCT(INDIRECT("'4G  M2M - S CITIES'!$AZ$2:$AZ$" &amp; COUNTA('4G  M2M - S CITIES'!$A:$A))*(INDIRECT("'4G  M2M - S CITIES'!$BI$2:$BI$" &amp; COUNTA('4G  M2M - S CITIES'!$A:$A))=$C6)))</f>
        <v>0.99804264933383902</v>
      </c>
      <c r="F26" s="109">
        <f ca="1">(SUMPRODUCT(INDIRECT("'4G  M2M - M CITIES'!$AZ$2:$AZ$" &amp; COUNTA('4G  M2M - M CITIES'!$A:$A))*(INDIRECT("'4G  M2M - M CITIES'!$BI$2:$BI$" &amp; COUNTA('4G  M2M - M CITIES'!$A:$A))=$C6))*F6+SUMPRODUCT(INDIRECT("'4G  M2M - S CITIES'!$AZ$2:$AZ$" &amp; COUNTA('4G  M2M - S CITIES'!$A:$A))*(INDIRECT("'4G  M2M - S CITIES'!$BI$2:$BI$" &amp; COUNTA('4G  M2M - S CITIES'!$A:$A))=$C6))*F11)/(SUMPRODUCT(INDIRECT("'4G  M2M - M CITIES'!$AZ$2:$AZ$" &amp; COUNTA('4G  M2M - M CITIES'!$A:$A))*(INDIRECT("'4G  M2M - M CITIES'!$BI$2:$BI$" &amp; COUNTA('4G  M2M - M CITIES'!$A:$A))=$C6))+SUMPRODUCT(INDIRECT("'4G  M2M - S CITIES'!$AZ$2:$AZ$" &amp; COUNTA('4G  M2M - S CITIES'!$A:$A))*(INDIRECT("'4G  M2M - S CITIES'!$BI$2:$BI$" &amp; COUNTA('4G  M2M - S CITIES'!$A:$A))=$C6)))</f>
        <v>2.9236111434431711E-2</v>
      </c>
      <c r="G26" s="111">
        <f ca="1">(SUMPRODUCT(INDIRECT("'4G  M2M - M CITIES'!$AZ$2:$AZ$" &amp; COUNTA('4G  M2M - M CITIES'!$A:$A))*(INDIRECT("'4G  M2M - M CITIES'!$BI$2:$BI$" &amp; COUNTA('4G  M2M - M CITIES'!$A:$A))=$C6))*G6+(SUMPRODUCT(INDIRECT("'4G  M2M - S CITIES'!$AZ$2:$AZ$" &amp; COUNTA('4G  M2M - S CITIES'!$A:$A))*(INDIRECT("'4G  M2M - S CITIES'!$BI$2:$BI$" &amp; COUNTA('4G  M2M - S CITIES'!$A:$A))=$C6))-Y11)*G11)/((SUMPRODUCT(INDIRECT("'4G  M2M - M CITIES'!$AZ$2:$AZ$" &amp; COUNTA('4G  M2M - M CITIES'!$A:$A))*(INDIRECT("'4G  M2M - M CITIES'!$BI$2:$BI$" &amp; COUNTA('4G  M2M - M CITIES'!$A:$A))=$C6))+SUMPRODUCT(INDIRECT("'4G  M2M - S CITIES'!$AZ$2:$AZ$" &amp; COUNTA('4G  M2M - S CITIES'!$A:$A))*(INDIRECT("'4G  M2M - S CITIES'!$BI$2:$BI$" &amp; COUNTA('4G  M2M - S CITIES'!$A:$A))=$C6)))-Y11)</f>
        <v>3.2513907777262729</v>
      </c>
      <c r="H26" s="111">
        <f ca="1">(SUMPRODUCT(INDIRECT("'4G  M2M - M CITIES'!$AZ$2:$AZ$" &amp; COUNTA('4G  M2M - M CITIES'!$A:$A))*(INDIRECT("'4G  M2M - M CITIES'!$BI$2:$BI$" &amp; COUNTA('4G  M2M - M CITIES'!$A:$A))=$C6))*H6+(SUMPRODUCT(INDIRECT("'4G  M2M - S CITIES'!$AZ$2:$AZ$" &amp; COUNTA('4G  M2M - S CITIES'!$A:$A))*(INDIRECT("'4G  M2M - S CITIES'!$BI$2:$BI$" &amp; COUNTA('4G  M2M - S CITIES'!$A:$A))=$C6))-X11)*H11)/((SUMPRODUCT(INDIRECT("'4G  M2M - M CITIES'!$AZ$2:$AZ$" &amp; COUNTA('4G  M2M - M CITIES'!$A:$A))*(INDIRECT("'4G  M2M - M CITIES'!$BI$2:$BI$" &amp; COUNTA('4G  M2M - M CITIES'!$A:$A))=$C6))+SUMPRODUCT(INDIRECT("'4G  M2M - S CITIES'!$AZ$2:$AZ$" &amp; COUNTA('4G  M2M - S CITIES'!$A:$A))*(INDIRECT("'4G  M2M - S CITIES'!$BI$2:$BI$" &amp; COUNTA('4G  M2M - S CITIES'!$A:$A))=$C6)))-X11)</f>
        <v>7.8173306286703683</v>
      </c>
      <c r="I26" s="249">
        <f ca="1">(SUMPRODUCT(INDIRECT("'4G  M2M - M CITIES'!$AZ$2:$AZ$" &amp; COUNTA('4G  M2M - M CITIES'!$A:$A))*(INDIRECT("'4G  M2M - M CITIES'!$BI$2:$BI$" &amp; COUNTA('4G  M2M - M CITIES'!$A:$A))=$C6))*I6+SUMPRODUCT(INDIRECT("'4G  M2M - S CITIES'!$AZ$2:$AZ$" &amp; COUNTA('4G  M2M - S CITIES'!$A:$A))*(INDIRECT("'4G  M2M - S CITIES'!$BI$2:$BI$" &amp; COUNTA('4G  M2M - S CITIES'!$A:$A))=$C6))*I11)/(SUMPRODUCT(INDIRECT("'4G  M2M - M CITIES'!$AZ$2:$AZ$" &amp; COUNTA('4G  M2M - M CITIES'!$A:$A))*(INDIRECT("'4G  M2M - M CITIES'!$BI$2:$BI$" &amp; COUNTA('4G  M2M - M CITIES'!$A:$A))=$C6))+SUMPRODUCT(INDIRECT("'4G  M2M - S CITIES'!$AZ$2:$AZ$" &amp; COUNTA('4G  M2M - S CITIES'!$A:$A))*(INDIRECT("'4G  M2M - S CITIES'!$BI$2:$BI$" &amp; COUNTA('4G  M2M - S CITIES'!$A:$A))=$C6)))</f>
        <v>0.94547747423390671</v>
      </c>
      <c r="J26" s="109">
        <f ca="1">(SUMPRODUCT(INDIRECT("'4G  M2M - M CITIES'!$AZ$2:$AZ$" &amp; COUNTA('4G  M2M - M CITIES'!$A:$A))*(INDIRECT("'4G  M2M - M CITIES'!$BI$2:$BI$" &amp; COUNTA('4G  M2M - M CITIES'!$A:$A))=$C6))*J6+SUMPRODUCT(INDIRECT("'4G  M2M - S CITIES'!$AZ$2:$AZ$" &amp; COUNTA('4G  M2M - S CITIES'!$A:$A))*(INDIRECT("'4G  M2M - S CITIES'!$BI$2:$BI$" &amp; COUNTA('4G  M2M - S CITIES'!$A:$A))=$C6))*J11)/(SUMPRODUCT(INDIRECT("'4G  M2M - M CITIES'!$AZ$2:$AZ$" &amp; COUNTA('4G  M2M - M CITIES'!$A:$A))*(INDIRECT("'4G  M2M - M CITIES'!$BI$2:$BI$" &amp; COUNTA('4G  M2M - M CITIES'!$A:$A))=$C6))+SUMPRODUCT(INDIRECT("'4G  M2M - S CITIES'!$AZ$2:$AZ$" &amp; COUNTA('4G  M2M - S CITIES'!$A:$A))*(INDIRECT("'4G  M2M - S CITIES'!$BI$2:$BI$" &amp; COUNTA('4G  M2M - S CITIES'!$A:$A))=$C6)))</f>
        <v>3.1912402968498786E-3</v>
      </c>
      <c r="K26" s="106"/>
      <c r="L26" s="513"/>
      <c r="M26" s="106"/>
      <c r="N26" s="114"/>
      <c r="O26" s="432"/>
      <c r="P26" s="106"/>
      <c r="Q26" s="106"/>
    </row>
    <row r="27" spans="2:17">
      <c r="B27" s="106"/>
      <c r="C27" s="108" t="s">
        <v>67</v>
      </c>
      <c r="D27" s="109">
        <f ca="1">(SUMPRODUCT(INDIRECT("'4G  M2M - M CITIES'!$AZ$2:$AZ$" &amp; COUNTA('4G  M2M - M CITIES'!$A:$A))*(INDIRECT("'4G  M2M - M CITIES'!$BI$2:$BI$" &amp; COUNTA('4G  M2M - M CITIES'!$A:$A))=$C7))*D7+SUMPRODUCT(INDIRECT("'4G  M2M - S CITIES'!$AZ$2:$AZ$" &amp; COUNTA('4G  M2M - S CITIES'!$A:$A))*(INDIRECT("'4G  M2M - S CITIES'!$BI$2:$BI$" &amp; COUNTA('4G  M2M - S CITIES'!$A:$A))=$C7))*D12)/(SUMPRODUCT(INDIRECT("'4G  M2M - M CITIES'!$AZ$2:$AZ$" &amp; COUNTA('4G  M2M - M CITIES'!$A:$A))*(INDIRECT("'4G  M2M - M CITIES'!$BI$2:$BI$" &amp; COUNTA('4G  M2M - M CITIES'!$A:$A))=$C7))+SUMPRODUCT(INDIRECT("'4G  M2M - S CITIES'!$AZ$2:$AZ$" &amp; COUNTA('4G  M2M - S CITIES'!$A:$A))*(INDIRECT("'4G  M2M - S CITIES'!$BI$2:$BI$" &amp; COUNTA('4G  M2M - S CITIES'!$A:$A))=$C7)))</f>
        <v>0.99087797643890729</v>
      </c>
      <c r="E27" s="110">
        <f ca="1">(SUMPRODUCT(INDIRECT("'4G  M2M - M CITIES'!$AZ$2:$AZ$" &amp; COUNTA('4G  M2M - M CITIES'!$A:$A))*(INDIRECT("'4G  M2M - M CITIES'!$BI$2:$BI$" &amp; COUNTA('4G  M2M - M CITIES'!$A:$A))=$C7))*E7+SUMPRODUCT(INDIRECT("'4G  M2M - S CITIES'!$AZ$2:$AZ$" &amp; COUNTA('4G  M2M - S CITIES'!$A:$A))*(INDIRECT("'4G  M2M - S CITIES'!$BI$2:$BI$" &amp; COUNTA('4G  M2M - S CITIES'!$A:$A))=$C7))*E12)/(SUMPRODUCT(INDIRECT("'4G  M2M - M CITIES'!$AZ$2:$AZ$" &amp; COUNTA('4G  M2M - M CITIES'!$A:$A))*(INDIRECT("'4G  M2M - M CITIES'!$BI$2:$BI$" &amp; COUNTA('4G  M2M - M CITIES'!$A:$A))=$C7))+SUMPRODUCT(INDIRECT("'4G  M2M - S CITIES'!$AZ$2:$AZ$" &amp; COUNTA('4G  M2M - S CITIES'!$A:$A))*(INDIRECT("'4G  M2M - S CITIES'!$BI$2:$BI$" &amp; COUNTA('4G  M2M - S CITIES'!$A:$A))=$C7)))</f>
        <v>0.99870602127193353</v>
      </c>
      <c r="F27" s="109">
        <f ca="1">(SUMPRODUCT(INDIRECT("'4G  M2M - M CITIES'!$AZ$2:$AZ$" &amp; COUNTA('4G  M2M - M CITIES'!$A:$A))*(INDIRECT("'4G  M2M - M CITIES'!$BI$2:$BI$" &amp; COUNTA('4G  M2M - M CITIES'!$A:$A))=$C7))*F7+SUMPRODUCT(INDIRECT("'4G  M2M - S CITIES'!$AZ$2:$AZ$" &amp; COUNTA('4G  M2M - S CITIES'!$A:$A))*(INDIRECT("'4G  M2M - S CITIES'!$BI$2:$BI$" &amp; COUNTA('4G  M2M - S CITIES'!$A:$A))=$C7))*F12)/(SUMPRODUCT(INDIRECT("'4G  M2M - M CITIES'!$AZ$2:$AZ$" &amp; COUNTA('4G  M2M - M CITIES'!$A:$A))*(INDIRECT("'4G  M2M - M CITIES'!$BI$2:$BI$" &amp; COUNTA('4G  M2M - M CITIES'!$A:$A))=$C7))+SUMPRODUCT(INDIRECT("'4G  M2M - S CITIES'!$AZ$2:$AZ$" &amp; COUNTA('4G  M2M - S CITIES'!$A:$A))*(INDIRECT("'4G  M2M - S CITIES'!$BI$2:$BI$" &amp; COUNTA('4G  M2M - S CITIES'!$A:$A))=$C7)))</f>
        <v>1.0405875589422223E-2</v>
      </c>
      <c r="G27" s="111">
        <f ca="1">(SUMPRODUCT(INDIRECT("'4G  M2M - M CITIES'!$AZ$2:$AZ$" &amp; COUNTA('4G  M2M - M CITIES'!$A:$A))*(INDIRECT("'4G  M2M - M CITIES'!$BI$2:$BI$" &amp; COUNTA('4G  M2M - M CITIES'!$A:$A))=$C7))*G7+(SUMPRODUCT(INDIRECT("'4G  M2M - S CITIES'!$AZ$2:$AZ$" &amp; COUNTA('4G  M2M - S CITIES'!$A:$A))*(INDIRECT("'4G  M2M - S CITIES'!$BI$2:$BI$" &amp; COUNTA('4G  M2M - S CITIES'!$A:$A))=$C7))-Y12)*G12)/((SUMPRODUCT(INDIRECT("'4G  M2M - M CITIES'!$AZ$2:$AZ$" &amp; COUNTA('4G  M2M - M CITIES'!$A:$A))*(INDIRECT("'4G  M2M - M CITIES'!$BI$2:$BI$" &amp; COUNTA('4G  M2M - M CITIES'!$A:$A))=$C7))+SUMPRODUCT(INDIRECT("'4G  M2M - S CITIES'!$AZ$2:$AZ$" &amp; COUNTA('4G  M2M - S CITIES'!$A:$A))*(INDIRECT("'4G  M2M - S CITIES'!$BI$2:$BI$" &amp; COUNTA('4G  M2M - S CITIES'!$A:$A))=$C7)))-Y12)</f>
        <v>3.5196080064308504</v>
      </c>
      <c r="H27" s="111">
        <f ca="1">(SUMPRODUCT(INDIRECT("'4G  M2M - M CITIES'!$AZ$2:$AZ$" &amp; COUNTA('4G  M2M - M CITIES'!$A:$A))*(INDIRECT("'4G  M2M - M CITIES'!$BI$2:$BI$" &amp; COUNTA('4G  M2M - M CITIES'!$A:$A))=$C7))*H7+(SUMPRODUCT(INDIRECT("'4G  M2M - S CITIES'!$AZ$2:$AZ$" &amp; COUNTA('4G  M2M - S CITIES'!$A:$A))*(INDIRECT("'4G  M2M - S CITIES'!$BI$2:$BI$" &amp; COUNTA('4G  M2M - S CITIES'!$A:$A))=$C7))-X12)*H12)/((SUMPRODUCT(INDIRECT("'4G  M2M - M CITIES'!$AZ$2:$AZ$" &amp; COUNTA('4G  M2M - M CITIES'!$A:$A))*(INDIRECT("'4G  M2M - M CITIES'!$BI$2:$BI$" &amp; COUNTA('4G  M2M - M CITIES'!$A:$A))=$C7))+SUMPRODUCT(INDIRECT("'4G  M2M - S CITIES'!$AZ$2:$AZ$" &amp; COUNTA('4G  M2M - S CITIES'!$A:$A))*(INDIRECT("'4G  M2M - S CITIES'!$BI$2:$BI$" &amp; COUNTA('4G  M2M - S CITIES'!$A:$A))=$C7)))-X12)</f>
        <v>6.6353243672772306</v>
      </c>
      <c r="I27" s="249">
        <f ca="1">(SUMPRODUCT(INDIRECT("'4G  M2M - M CITIES'!$AZ$2:$AZ$" &amp; COUNTA('4G  M2M - M CITIES'!$A:$A))*(INDIRECT("'4G  M2M - M CITIES'!$BI$2:$BI$" &amp; COUNTA('4G  M2M - M CITIES'!$A:$A))=$C7))*I7+SUMPRODUCT(INDIRECT("'4G  M2M - S CITIES'!$AZ$2:$AZ$" &amp; COUNTA('4G  M2M - S CITIES'!$A:$A))*(INDIRECT("'4G  M2M - S CITIES'!$BI$2:$BI$" &amp; COUNTA('4G  M2M - S CITIES'!$A:$A))=$C7))*I12)/(SUMPRODUCT(INDIRECT("'4G  M2M - M CITIES'!$AZ$2:$AZ$" &amp; COUNTA('4G  M2M - M CITIES'!$A:$A))*(INDIRECT("'4G  M2M - M CITIES'!$BI$2:$BI$" &amp; COUNTA('4G  M2M - M CITIES'!$A:$A))=$C7))+SUMPRODUCT(INDIRECT("'4G  M2M - S CITIES'!$AZ$2:$AZ$" &amp; COUNTA('4G  M2M - S CITIES'!$A:$A))*(INDIRECT("'4G  M2M - S CITIES'!$BI$2:$BI$" &amp; COUNTA('4G  M2M - S CITIES'!$A:$A))=$C7)))</f>
        <v>0.96966025923133026</v>
      </c>
      <c r="J27" s="109">
        <f ca="1">(SUMPRODUCT(INDIRECT("'4G  M2M - M CITIES'!$AZ$2:$AZ$" &amp; COUNTA('4G  M2M - M CITIES'!$A:$A))*(INDIRECT("'4G  M2M - M CITIES'!$BI$2:$BI$" &amp; COUNTA('4G  M2M - M CITIES'!$A:$A))=$C7))*J7+SUMPRODUCT(INDIRECT("'4G  M2M - S CITIES'!$AZ$2:$AZ$" &amp; COUNTA('4G  M2M - S CITIES'!$A:$A))*(INDIRECT("'4G  M2M - S CITIES'!$BI$2:$BI$" &amp; COUNTA('4G  M2M - S CITIES'!$A:$A))=$C7))*J12)/(SUMPRODUCT(INDIRECT("'4G  M2M - M CITIES'!$AZ$2:$AZ$" &amp; COUNTA('4G  M2M - M CITIES'!$A:$A))*(INDIRECT("'4G  M2M - M CITIES'!$BI$2:$BI$" &amp; COUNTA('4G  M2M - M CITIES'!$A:$A))=$C7))+SUMPRODUCT(INDIRECT("'4G  M2M - S CITIES'!$AZ$2:$AZ$" &amp; COUNTA('4G  M2M - S CITIES'!$A:$A))*(INDIRECT("'4G  M2M - S CITIES'!$BI$2:$BI$" &amp; COUNTA('4G  M2M - S CITIES'!$A:$A))=$C7)))</f>
        <v>8.2563569719183011E-4</v>
      </c>
      <c r="K27" s="106"/>
      <c r="L27" s="444"/>
      <c r="M27" s="106"/>
      <c r="N27" s="114"/>
      <c r="O27" s="432"/>
      <c r="P27" s="106"/>
      <c r="Q27" s="106"/>
    </row>
    <row r="28" spans="2:17">
      <c r="B28" s="106"/>
      <c r="C28" s="108" t="s">
        <v>68</v>
      </c>
      <c r="D28" s="109">
        <f ca="1">(SUMPRODUCT(INDIRECT("'4G  M2M - M CITIES'!$AZ$2:$AZ$" &amp; COUNTA('4G  M2M - M CITIES'!$A:$A))*(INDIRECT("'4G  M2M - M CITIES'!$BI$2:$BI$" &amp; COUNTA('4G  M2M - M CITIES'!$A:$A))=$C8))*D8+SUMPRODUCT(INDIRECT("'4G  M2M - S CITIES'!$AZ$2:$AZ$" &amp; COUNTA('4G  M2M - S CITIES'!$A:$A))*(INDIRECT("'4G  M2M - S CITIES'!$BI$2:$BI$" &amp; COUNTA('4G  M2M - S CITIES'!$A:$A))=$C8))*D13)/(SUMPRODUCT(INDIRECT("'4G  M2M - M CITIES'!$AZ$2:$AZ$" &amp; COUNTA('4G  M2M - M CITIES'!$A:$A))*(INDIRECT("'4G  M2M - M CITIES'!$BI$2:$BI$" &amp; COUNTA('4G  M2M - M CITIES'!$A:$A))=$C8))+SUMPRODUCT(INDIRECT("'4G  M2M - S CITIES'!$AZ$2:$AZ$" &amp; COUNTA('4G  M2M - S CITIES'!$A:$A))*(INDIRECT("'4G  M2M - S CITIES'!$BI$2:$BI$" &amp; COUNTA('4G  M2M - S CITIES'!$A:$A))=$C8)))</f>
        <v>0.97453992474735163</v>
      </c>
      <c r="E28" s="110">
        <f ca="1">(SUMPRODUCT(INDIRECT("'4G  M2M - M CITIES'!$AZ$2:$AZ$" &amp; COUNTA('4G  M2M - M CITIES'!$A:$A))*(INDIRECT("'4G  M2M - M CITIES'!$BI$2:$BI$" &amp; COUNTA('4G  M2M - M CITIES'!$A:$A))=$C8))*E8+SUMPRODUCT(INDIRECT("'4G  M2M - S CITIES'!$AZ$2:$AZ$" &amp; COUNTA('4G  M2M - S CITIES'!$A:$A))*(INDIRECT("'4G  M2M - S CITIES'!$BI$2:$BI$" &amp; COUNTA('4G  M2M - S CITIES'!$A:$A))=$C8))*E13)/(SUMPRODUCT(INDIRECT("'4G  M2M - M CITIES'!$AZ$2:$AZ$" &amp; COUNTA('4G  M2M - M CITIES'!$A:$A))*(INDIRECT("'4G  M2M - M CITIES'!$BI$2:$BI$" &amp; COUNTA('4G  M2M - M CITIES'!$A:$A))=$C8))+SUMPRODUCT(INDIRECT("'4G  M2M - S CITIES'!$AZ$2:$AZ$" &amp; COUNTA('4G  M2M - S CITIES'!$A:$A))*(INDIRECT("'4G  M2M - S CITIES'!$BI$2:$BI$" &amp; COUNTA('4G  M2M - S CITIES'!$A:$A))=$C8)))</f>
        <v>0.99652871671559917</v>
      </c>
      <c r="F28" s="109">
        <f ca="1">(SUMPRODUCT(INDIRECT("'4G  M2M - M CITIES'!$AZ$2:$AZ$" &amp; COUNTA('4G  M2M - M CITIES'!$A:$A))*(INDIRECT("'4G  M2M - M CITIES'!$BI$2:$BI$" &amp; COUNTA('4G  M2M - M CITIES'!$A:$A))=$C8))*F8+SUMPRODUCT(INDIRECT("'4G  M2M - S CITIES'!$AZ$2:$AZ$" &amp; COUNTA('4G  M2M - S CITIES'!$A:$A))*(INDIRECT("'4G  M2M - S CITIES'!$BI$2:$BI$" &amp; COUNTA('4G  M2M - S CITIES'!$A:$A))=$C8))*F13)/(SUMPRODUCT(INDIRECT("'4G  M2M - M CITIES'!$AZ$2:$AZ$" &amp; COUNTA('4G  M2M - M CITIES'!$A:$A))*(INDIRECT("'4G  M2M - M CITIES'!$BI$2:$BI$" &amp; COUNTA('4G  M2M - M CITIES'!$A:$A))=$C8))+SUMPRODUCT(INDIRECT("'4G  M2M - S CITIES'!$AZ$2:$AZ$" &amp; COUNTA('4G  M2M - S CITIES'!$A:$A))*(INDIRECT("'4G  M2M - S CITIES'!$BI$2:$BI$" &amp; COUNTA('4G  M2M - S CITIES'!$A:$A))=$C8)))</f>
        <v>2.8818308531519711E-2</v>
      </c>
      <c r="G28" s="111">
        <f ca="1">(SUMPRODUCT(INDIRECT("'4G  M2M - M CITIES'!$AZ$2:$AZ$" &amp; COUNTA('4G  M2M - M CITIES'!$A:$A))*(INDIRECT("'4G  M2M - M CITIES'!$BI$2:$BI$" &amp; COUNTA('4G  M2M - M CITIES'!$A:$A))=$C8))*G8+(SUMPRODUCT(INDIRECT("'4G  M2M - S CITIES'!$AZ$2:$AZ$" &amp; COUNTA('4G  M2M - S CITIES'!$A:$A))*(INDIRECT("'4G  M2M - S CITIES'!$BI$2:$BI$" &amp; COUNTA('4G  M2M - S CITIES'!$A:$A))=$C8))-Y13)*G13)/((SUMPRODUCT(INDIRECT("'4G  M2M - M CITIES'!$AZ$2:$AZ$" &amp; COUNTA('4G  M2M - M CITIES'!$A:$A))*(INDIRECT("'4G  M2M - M CITIES'!$BI$2:$BI$" &amp; COUNTA('4G  M2M - M CITIES'!$A:$A))=$C8))+SUMPRODUCT(INDIRECT("'4G  M2M - S CITIES'!$AZ$2:$AZ$" &amp; COUNTA('4G  M2M - S CITIES'!$A:$A))*(INDIRECT("'4G  M2M - S CITIES'!$BI$2:$BI$" &amp; COUNTA('4G  M2M - S CITIES'!$A:$A))=$C8)))-Y13)</f>
        <v>2.8675357689213552</v>
      </c>
      <c r="H28" s="111">
        <f ca="1">(SUMPRODUCT(INDIRECT("'4G  M2M - M CITIES'!$AZ$2:$AZ$" &amp; COUNTA('4G  M2M - M CITIES'!$A:$A))*(INDIRECT("'4G  M2M - M CITIES'!$BI$2:$BI$" &amp; COUNTA('4G  M2M - M CITIES'!$A:$A))=$C8))*H8+(SUMPRODUCT(INDIRECT("'4G  M2M - S CITIES'!$AZ$2:$AZ$" &amp; COUNTA('4G  M2M - S CITIES'!$A:$A))*(INDIRECT("'4G  M2M - S CITIES'!$BI$2:$BI$" &amp; COUNTA('4G  M2M - S CITIES'!$A:$A))=$C8))-X13)*H13)/((SUMPRODUCT(INDIRECT("'4G  M2M - M CITIES'!$AZ$2:$AZ$" &amp; COUNTA('4G  M2M - M CITIES'!$A:$A))*(INDIRECT("'4G  M2M - M CITIES'!$BI$2:$BI$" &amp; COUNTA('4G  M2M - M CITIES'!$A:$A))=$C8))+SUMPRODUCT(INDIRECT("'4G  M2M - S CITIES'!$AZ$2:$AZ$" &amp; COUNTA('4G  M2M - S CITIES'!$A:$A))*(INDIRECT("'4G  M2M - S CITIES'!$BI$2:$BI$" &amp; COUNTA('4G  M2M - S CITIES'!$A:$A))=$C8)))-X13)</f>
        <v>7.9144159461671846</v>
      </c>
      <c r="I28" s="249">
        <f ca="1">(SUMPRODUCT(INDIRECT("'4G  M2M - M CITIES'!$AZ$2:$AZ$" &amp; COUNTA('4G  M2M - M CITIES'!$A:$A))*(INDIRECT("'4G  M2M - M CITIES'!$BI$2:$BI$" &amp; COUNTA('4G  M2M - M CITIES'!$A:$A))=$C8))*I8+SUMPRODUCT(INDIRECT("'4G  M2M - S CITIES'!$AZ$2:$AZ$" &amp; COUNTA('4G  M2M - S CITIES'!$A:$A))*(INDIRECT("'4G  M2M - S CITIES'!$BI$2:$BI$" &amp; COUNTA('4G  M2M - S CITIES'!$A:$A))=$C8))*I13)/(SUMPRODUCT(INDIRECT("'4G  M2M - M CITIES'!$AZ$2:$AZ$" &amp; COUNTA('4G  M2M - M CITIES'!$A:$A))*(INDIRECT("'4G  M2M - M CITIES'!$BI$2:$BI$" &amp; COUNTA('4G  M2M - M CITIES'!$A:$A))=$C8))+SUMPRODUCT(INDIRECT("'4G  M2M - S CITIES'!$AZ$2:$AZ$" &amp; COUNTA('4G  M2M - S CITIES'!$A:$A))*(INDIRECT("'4G  M2M - S CITIES'!$BI$2:$BI$" &amp; COUNTA('4G  M2M - S CITIES'!$A:$A))=$C8)))</f>
        <v>0</v>
      </c>
      <c r="J28" s="109">
        <f ca="1">(SUMPRODUCT(INDIRECT("'4G  M2M - M CITIES'!$AZ$2:$AZ$" &amp; COUNTA('4G  M2M - M CITIES'!$A:$A))*(INDIRECT("'4G  M2M - M CITIES'!$BI$2:$BI$" &amp; COUNTA('4G  M2M - M CITIES'!$A:$A))=$C8))*J8+SUMPRODUCT(INDIRECT("'4G  M2M - S CITIES'!$AZ$2:$AZ$" &amp; COUNTA('4G  M2M - S CITIES'!$A:$A))*(INDIRECT("'4G  M2M - S CITIES'!$BI$2:$BI$" &amp; COUNTA('4G  M2M - S CITIES'!$A:$A))=$C8))*J13)/(SUMPRODUCT(INDIRECT("'4G  M2M - M CITIES'!$AZ$2:$AZ$" &amp; COUNTA('4G  M2M - M CITIES'!$A:$A))*(INDIRECT("'4G  M2M - M CITIES'!$BI$2:$BI$" &amp; COUNTA('4G  M2M - M CITIES'!$A:$A))=$C8))+SUMPRODUCT(INDIRECT("'4G  M2M - S CITIES'!$AZ$2:$AZ$" &amp; COUNTA('4G  M2M - S CITIES'!$A:$A))*(INDIRECT("'4G  M2M - S CITIES'!$BI$2:$BI$" &amp; COUNTA('4G  M2M - S CITIES'!$A:$A))=$C8)))</f>
        <v>4.4055440167744969E-5</v>
      </c>
      <c r="K28" s="106"/>
      <c r="L28" s="444"/>
      <c r="M28" s="433"/>
      <c r="N28" s="114"/>
      <c r="O28" s="432"/>
      <c r="P28" s="106"/>
      <c r="Q28" s="106"/>
    </row>
    <row r="29" spans="2:17" ht="15.75">
      <c r="B29" s="105"/>
      <c r="C29" s="106"/>
      <c r="D29" s="106"/>
      <c r="E29" s="106"/>
      <c r="F29" s="106"/>
      <c r="G29" s="106"/>
      <c r="H29" s="114"/>
      <c r="I29" s="250"/>
      <c r="J29" s="463"/>
      <c r="K29" s="433"/>
      <c r="L29" s="106"/>
      <c r="M29" s="445"/>
      <c r="N29" s="445"/>
      <c r="O29" s="445"/>
      <c r="P29" s="445"/>
      <c r="Q29" s="445"/>
    </row>
    <row r="30" spans="2:17" ht="15" customHeight="1">
      <c r="B30" s="105" t="s">
        <v>506</v>
      </c>
      <c r="C30" s="108" t="s">
        <v>64</v>
      </c>
      <c r="D30" s="98">
        <f ca="1">(SUMPRODUCT(INDIRECT("'4G  M2M - M CITIES'!$AZ$2:$AZ$" &amp; COUNTA('4G  M2M - M CITIES'!$A:$A))*(INDIRECT("'4G  M2M - M CITIES'!$BI$2:$BI$" &amp; COUNTA('4G  M2M - M CITIES'!$A:$A))=$C15))*D15+SUMPRODUCT(INDIRECT("'4G  M2M - S CITIES'!$AZ$2:$AZ$" &amp; COUNTA('4G  M2M - S CITIES'!$A:$A))*(INDIRECT("'4G  M2M - S CITIES'!$BI$2:$BI$" &amp; COUNTA('4G  M2M - S CITIES'!$A:$A))=$C15))*D20)/(SUMPRODUCT(INDIRECT("'4G  M2M - M CITIES'!$AZ$2:$AZ$" &amp; COUNTA('4G  M2M - M CITIES'!$A:$A))*(INDIRECT("'4G  M2M - M CITIES'!$BI$2:$BI$" &amp; COUNTA('4G  M2M - M CITIES'!$A:$A))=$C15))+SUMPRODUCT(INDIRECT("'4G  M2M - S CITIES'!$AZ$2:$AZ$" &amp; COUNTA('4G  M2M - S CITIES'!$A:$A))*(INDIRECT("'4G  M2M - S CITIES'!$BI$2:$BI$" &amp; COUNTA('4G  M2M - S CITIES'!$A:$A))=$C15)))</f>
        <v>0.98791878147878709</v>
      </c>
      <c r="E30" s="98">
        <f ca="1">(SUMPRODUCT(INDIRECT("'4G  M2M - M CITIES'!$AZ$2:$AZ$" &amp; COUNTA('4G  M2M - M CITIES'!$A:$A))*(INDIRECT("'4G  M2M - M CITIES'!$BI$2:$BI$" &amp; COUNTA('4G  M2M - M CITIES'!$A:$A))=$C15))*E15+SUMPRODUCT(INDIRECT("'4G  M2M - S CITIES'!$AZ$2:$AZ$" &amp; COUNTA('4G  M2M - S CITIES'!$A:$A))*(INDIRECT("'4G  M2M - S CITIES'!$BI$2:$BI$" &amp; COUNTA('4G  M2M - S CITIES'!$A:$A))=$C15))*E20)/(SUMPRODUCT(INDIRECT("'4G  M2M - M CITIES'!$AZ$2:$AZ$" &amp; COUNTA('4G  M2M - M CITIES'!$A:$A))*(INDIRECT("'4G  M2M - M CITIES'!$BI$2:$BI$" &amp; COUNTA('4G  M2M - M CITIES'!$A:$A))=$C15))+SUMPRODUCT(INDIRECT("'4G  M2M - S CITIES'!$AZ$2:$AZ$" &amp; COUNTA('4G  M2M - S CITIES'!$A:$A))*(INDIRECT("'4G  M2M - S CITIES'!$BI$2:$BI$" &amp; COUNTA('4G  M2M - S CITIES'!$A:$A))=$C15)))</f>
        <v>0.99892148088476984</v>
      </c>
      <c r="F30" s="98">
        <f ca="1">(SUMPRODUCT(INDIRECT("'4G  M2M - M CITIES'!$AZ$2:$AZ$" &amp; COUNTA('4G  M2M - M CITIES'!$A:$A))*(INDIRECT("'4G  M2M - M CITIES'!$BI$2:$BI$" &amp; COUNTA('4G  M2M - M CITIES'!$A:$A))=$C15))*F15+SUMPRODUCT(INDIRECT("'4G  M2M - S CITIES'!$AZ$2:$AZ$" &amp; COUNTA('4G  M2M - S CITIES'!$A:$A))*(INDIRECT("'4G  M2M - S CITIES'!$BI$2:$BI$" &amp; COUNTA('4G  M2M - S CITIES'!$A:$A))=$C15))*F20)/(SUMPRODUCT(INDIRECT("'4G  M2M - M CITIES'!$AZ$2:$AZ$" &amp; COUNTA('4G  M2M - M CITIES'!$A:$A))*(INDIRECT("'4G  M2M - M CITIES'!$BI$2:$BI$" &amp; COUNTA('4G  M2M - M CITIES'!$A:$A))=$C15))+SUMPRODUCT(INDIRECT("'4G  M2M - S CITIES'!$AZ$2:$AZ$" &amp; COUNTA('4G  M2M - S CITIES'!$A:$A))*(INDIRECT("'4G  M2M - S CITIES'!$BI$2:$BI$" &amp; COUNTA('4G  M2M - S CITIES'!$A:$A))=$C15)))</f>
        <v>1.3142331215150222E-2</v>
      </c>
      <c r="G30" s="99">
        <f ca="1">(SUMPRODUCT(INDIRECT("'4G  M2M - M CITIES'!$AZ$2:$AZ$" &amp; COUNTA('4G  M2M - M CITIES'!$A:$A))*(INDIRECT("'4G  M2M - M CITIES'!$BI$2:$BI$" &amp; COUNTA('4G  M2M - M CITIES'!$A:$A))=$C15))*G15+(SUMPRODUCT(INDIRECT("'4G  M2M - S CITIES'!$AZ$2:$AZ$" &amp; COUNTA('4G  M2M - S CITIES'!$A:$A))*(INDIRECT("'4G  M2M - S CITIES'!$BI$2:$BI$" &amp; COUNTA('4G  M2M - S CITIES'!$A:$A))=$C15)))*G20)/((SUMPRODUCT(INDIRECT("'4G  M2M - M CITIES'!$AZ$2:$AZ$" &amp; COUNTA('4G  M2M - M CITIES'!$A:$A))*(INDIRECT("'4G  M2M - M CITIES'!$BI$2:$BI$" &amp; COUNTA('4G  M2M - M CITIES'!$A:$A))=$C15))+SUMPRODUCT(INDIRECT("'4G  M2M - S CITIES'!$AZ$2:$AZ$" &amp; COUNTA('4G  M2M - S CITIES'!$A:$A))*(INDIRECT("'4G  M2M - S CITIES'!$BI$2:$BI$" &amp; COUNTA('4G  M2M - S CITIES'!$A:$A))=$C15))))</f>
        <v>3.6411162650610343</v>
      </c>
      <c r="H30" s="99">
        <f ca="1">(SUMPRODUCT(INDIRECT("'4G  M2M - M CITIES'!$AZ$2:$AZ$" &amp; COUNTA('4G  M2M - M CITIES'!$A:$A))*(INDIRECT("'4G  M2M - M CITIES'!$BI$2:$BI$" &amp; COUNTA('4G  M2M - M CITIES'!$A:$A))=$C15))*H15+(SUMPRODUCT(INDIRECT("'4G  M2M - S CITIES'!$AZ$2:$AZ$" &amp; COUNTA('4G  M2M - S CITIES'!$A:$A))*(INDIRECT("'4G  M2M - S CITIES'!$BI$2:$BI$" &amp; COUNTA('4G  M2M - S CITIES'!$A:$A))=$C15)))*H20)/((SUMPRODUCT(INDIRECT("'4G  M2M - M CITIES'!$AZ$2:$AZ$" &amp; COUNTA('4G  M2M - M CITIES'!$A:$A))*(INDIRECT("'4G  M2M - M CITIES'!$BI$2:$BI$" &amp; COUNTA('4G  M2M - M CITIES'!$A:$A))=$C15))+SUMPRODUCT(INDIRECT("'4G  M2M - S CITIES'!$AZ$2:$AZ$" &amp; COUNTA('4G  M2M - S CITIES'!$A:$A))*(INDIRECT("'4G  M2M - S CITIES'!$BI$2:$BI$" &amp; COUNTA('4G  M2M - S CITIES'!$A:$A))=$C15))))</f>
        <v>5.1489898816680846</v>
      </c>
      <c r="I30" s="246">
        <f ca="1">(SUMPRODUCT(INDIRECT("'4G  M2M - M CITIES'!$AZ$2:$AZ$" &amp; COUNTA('4G  M2M - M CITIES'!$A:$A))*(INDIRECT("'4G  M2M - M CITIES'!$BI$2:$BI$" &amp; COUNTA('4G  M2M - M CITIES'!$A:$A))=$C15))*I15+(SUMPRODUCT(INDIRECT("'4G  M2M - S CITIES'!$AZ$2:$AZ$" &amp; COUNTA('4G  M2M - S CITIES'!$A:$A))*(INDIRECT("'4G  M2M - S CITIES'!$BI$2:$BI$" &amp; COUNTA('4G  M2M - S CITIES'!$A:$A))=$C15)))*I20)/((SUMPRODUCT(INDIRECT("'4G  M2M - M CITIES'!$AZ$2:$AZ$" &amp; COUNTA('4G  M2M - M CITIES'!$A:$A))*(INDIRECT("'4G  M2M - M CITIES'!$BI$2:$BI$" &amp; COUNTA('4G  M2M - M CITIES'!$A:$A))=$C15))+SUMPRODUCT(INDIRECT("'4G  M2M - S CITIES'!$AZ$2:$AZ$" &amp; COUNTA('4G  M2M - S CITIES'!$A:$A))*(INDIRECT("'4G  M2M - S CITIES'!$BI$2:$BI$" &amp; COUNTA('4G  M2M - S CITIES'!$A:$A))=$C15))))</f>
        <v>0.95306629994098679</v>
      </c>
      <c r="J30" s="98">
        <f ca="1">(SUMPRODUCT(INDIRECT("'4G  M2M - M CITIES'!$AZ$2:$AZ$" &amp; COUNTA('4G  M2M - M CITIES'!$A:$A))*(INDIRECT("'4G  M2M - M CITIES'!$BI$2:$BI$" &amp; COUNTA('4G  M2M - M CITIES'!$A:$A))=$C15))*J15+(SUMPRODUCT(INDIRECT("'4G  M2M - S CITIES'!$AZ$2:$AZ$" &amp; COUNTA('4G  M2M - S CITIES'!$A:$A))*(INDIRECT("'4G  M2M - S CITIES'!$BI$2:$BI$" &amp; COUNTA('4G  M2M - S CITIES'!$A:$A))=$C15)))*J20)/((SUMPRODUCT(INDIRECT("'4G  M2M - M CITIES'!$AZ$2:$AZ$" &amp; COUNTA('4G  M2M - M CITIES'!$A:$A))*(INDIRECT("'4G  M2M - M CITIES'!$BI$2:$BI$" &amp; COUNTA('4G  M2M - M CITIES'!$A:$A))=$C15))+SUMPRODUCT(INDIRECT("'4G  M2M - S CITIES'!$AZ$2:$AZ$" &amp; COUNTA('4G  M2M - S CITIES'!$A:$A))*(INDIRECT("'4G  M2M - S CITIES'!$BI$2:$BI$" &amp; COUNTA('4G  M2M - S CITIES'!$A:$A))=$C15))))</f>
        <v>1.3198869011659842E-3</v>
      </c>
      <c r="K30" s="433"/>
      <c r="L30" s="513" t="s">
        <v>555</v>
      </c>
      <c r="M30" s="430">
        <f ca="1">(SUMPRODUCT(INDIRECT("'VOLTE_REAL M2M - M CITIES'!$AZ$2:$AZ$" &amp; COUNTA('VOLTE_REAL M2M - M CITIES'!$A:$A))*(INDIRECT("'VOLTE_REAL M2M - M CITIES'!$BI$2:$BI$" &amp; COUNTA('VOLTE_REAL M2M - M CITIES'!$A:$A))=$C15))*M15+SUMPRODUCT(INDIRECT("'VOLTE_REAL M2M - S CITIES'!$AZ$2:$AZ$" &amp; COUNTA('VOLTE_REAL M2M - S CITIES'!$A:$A))*(INDIRECT("'VOLTE_REAL M2M - S CITIES'!$BI$2:$BI$" &amp; COUNTA('VOLTE_REAL M2M - S CITIES'!$A:$A))=$C15))*M20)/(SUMPRODUCT(INDIRECT("'VOLTE_REAL M2M - M CITIES'!$AZ$2:$AZ$" &amp; COUNTA('VOLTE_REAL M2M - M CITIES'!$A:$A))*(INDIRECT("'VOLTE_REAL M2M - M CITIES'!$BI$2:$BI$" &amp; COUNTA('VOLTE_REAL M2M - M CITIES'!$A:$A))=$C15))+SUMPRODUCT(INDIRECT("'VOLTE_REAL M2M - S CITIES'!$AZ$2:$AZ$" &amp; COUNTA('VOLTE_REAL M2M - S CITIES'!$A:$A))*(INDIRECT("'VOLTE_REAL M2M - S CITIES'!$BI$2:$BI$" &amp; COUNTA('VOLTE_REAL M2M - S CITIES'!$A:$A))=$C15)))</f>
        <v>0.99497121059349369</v>
      </c>
      <c r="N30" s="430">
        <f ca="1">(SUMPRODUCT(INDIRECT("'VOLTE_REAL M2M - M CITIES'!$AZ$2:$AZ$" &amp; COUNTA('VOLTE_REAL M2M - M CITIES'!$A:$A))*(INDIRECT("'VOLTE_REAL M2M - M CITIES'!$BI$2:$BI$" &amp; COUNTA('VOLTE_REAL M2M - M CITIES'!$A:$A))=$C15))*N15+SUMPRODUCT(INDIRECT("'VOLTE_REAL M2M - S CITIES'!$AZ$2:$AZ$" &amp; COUNTA('VOLTE_REAL M2M - S CITIES'!$A:$A))*(INDIRECT("'VOLTE_REAL M2M - S CITIES'!$BI$2:$BI$" &amp; COUNTA('VOLTE_REAL M2M - S CITIES'!$A:$A))=$C15))*N20)/(SUMPRODUCT(INDIRECT("'VOLTE_REAL M2M - M CITIES'!$AZ$2:$AZ$" &amp; COUNTA('VOLTE_REAL M2M - M CITIES'!$A:$A))*(INDIRECT("'VOLTE_REAL M2M - M CITIES'!$BI$2:$BI$" &amp; COUNTA('VOLTE_REAL M2M - M CITIES'!$A:$A))=$C15))+SUMPRODUCT(INDIRECT("'VOLTE_REAL M2M - S CITIES'!$AZ$2:$AZ$" &amp; COUNTA('VOLTE_REAL M2M - S CITIES'!$A:$A))*(INDIRECT("'VOLTE_REAL M2M - S CITIES'!$BI$2:$BI$" &amp; COUNTA('VOLTE_REAL M2M - S CITIES'!$A:$A))=$C15)))</f>
        <v>0.99735970113426919</v>
      </c>
      <c r="O30" s="431">
        <f ca="1">(SUMPRODUCT(INDIRECT("'VOLTE_REAL M2M - M CITIES'!$AZ$2:$AZ$" &amp; COUNTA('VOLTE_REAL M2M - M CITIES'!$A:$A))*(INDIRECT("'VOLTE_REAL M2M - M CITIES'!$BI$2:$BI$" &amp; COUNTA('VOLTE_REAL M2M - M CITIES'!$A:$A))=$C15))*O15+(SUMPRODUCT(INDIRECT("'VOLTE_REAL M2M - S CITIES'!$AZ$2:$AZ$" &amp; COUNTA('VOLTE_REAL M2M - S CITIES'!$A:$A))*(INDIRECT("'VOLTE_REAL M2M - S CITIES'!$BI$2:$BI$" &amp; COUNTA('VOLTE_REAL M2M - S CITIES'!$A:$A))=$C15)))*O20)/((SUMPRODUCT(INDIRECT("'VOLTE_REAL M2M - M CITIES'!$AZ$2:$AZ$" &amp; COUNTA('VOLTE_REAL M2M - M CITIES'!$A:$A))*(INDIRECT("'VOLTE_REAL M2M - M CITIES'!$BI$2:$BI$" &amp; COUNTA('VOLTE_REAL M2M - M CITIES'!$A:$A))=$C15))+SUMPRODUCT(INDIRECT("'VOLTE_REAL M2M - S CITIES'!$AZ$2:$AZ$" &amp; COUNTA('VOLTE_REAL M2M - S CITIES'!$A:$A))*(INDIRECT("'VOLTE_REAL M2M - S CITIES'!$BI$2:$BI$" &amp; COUNTA('VOLTE_REAL M2M - S CITIES'!$A:$A))=$C15))))</f>
        <v>3.9013034230757833</v>
      </c>
      <c r="P30" s="431">
        <f ca="1">(SUMPRODUCT(INDIRECT("'VOLTE_REAL M2M - M CITIES'!$AZ$2:$AZ$" &amp; COUNTA('VOLTE_REAL M2M - M CITIES'!$A:$A))*(INDIRECT("'VOLTE_REAL M2M - M CITIES'!$BI$2:$BI$" &amp; COUNTA('VOLTE_REAL M2M - M CITIES'!$A:$A))=$C15))*P15+(SUMPRODUCT(INDIRECT("'VOLTE_REAL M2M - S CITIES'!$AZ$2:$AZ$" &amp; COUNTA('VOLTE_REAL M2M - S CITIES'!$A:$A))*(INDIRECT("'VOLTE_REAL M2M - S CITIES'!$BI$2:$BI$" &amp; COUNTA('VOLTE_REAL M2M - S CITIES'!$A:$A))=$C15)))*P20)/((SUMPRODUCT(INDIRECT("'VOLTE_REAL M2M - M CITIES'!$AZ$2:$AZ$" &amp; COUNTA('VOLTE_REAL M2M - M CITIES'!$A:$A))*(INDIRECT("'VOLTE_REAL M2M - M CITIES'!$BI$2:$BI$" &amp; COUNTA('VOLTE_REAL M2M - M CITIES'!$A:$A))=$C15))+SUMPRODUCT(INDIRECT("'VOLTE_REAL M2M - S CITIES'!$AZ$2:$AZ$" &amp; COUNTA('VOLTE_REAL M2M - S CITIES'!$A:$A))*(INDIRECT("'VOLTE_REAL M2M - S CITIES'!$BI$2:$BI$" &amp; COUNTA('VOLTE_REAL M2M - S CITIES'!$A:$A))=$C15))))</f>
        <v>4.2914751434784302</v>
      </c>
      <c r="Q30" s="430">
        <f ca="1">(SUMPRODUCT(INDIRECT("'VOLTE_REAL M2M - M CITIES'!$AZ$2:$AZ$" &amp; COUNTA('VOLTE_REAL M2M - M CITIES'!$A:$A))*(INDIRECT("'VOLTE_REAL M2M - M CITIES'!$BI$2:$BI$" &amp; COUNTA('VOLTE_REAL M2M - M CITIES'!$A:$A))=$C15))*Q15+(SUMPRODUCT(INDIRECT("'VOLTE_REAL M2M - S CITIES'!$AZ$2:$AZ$" &amp; COUNTA('VOLTE_REAL M2M - S CITIES'!$A:$A))*(INDIRECT("'VOLTE_REAL M2M - S CITIES'!$BI$2:$BI$" &amp; COUNTA('VOLTE_REAL M2M - S CITIES'!$A:$A))=$C15)))*Q20)/((SUMPRODUCT(INDIRECT("'VOLTE_REAL M2M - M CITIES'!$AZ$2:$AZ$" &amp; COUNTA('VOLTE_REAL M2M - M CITIES'!$A:$A))*(INDIRECT("'VOLTE_REAL M2M - M CITIES'!$BI$2:$BI$" &amp; COUNTA('VOLTE_REAL M2M - M CITIES'!$A:$A))=$C15))+SUMPRODUCT(INDIRECT("'VOLTE_REAL M2M - S CITIES'!$AZ$2:$AZ$" &amp; COUNTA('VOLTE_REAL M2M - S CITIES'!$A:$A))*(INDIRECT("'VOLTE_REAL M2M - S CITIES'!$BI$2:$BI$" &amp; COUNTA('VOLTE_REAL M2M - S CITIES'!$A:$A))=$C15))))</f>
        <v>5.047582201686046E-4</v>
      </c>
    </row>
    <row r="31" spans="2:17" ht="15" customHeight="1">
      <c r="B31" s="106"/>
      <c r="C31" s="108" t="s">
        <v>66</v>
      </c>
      <c r="D31" s="109">
        <f ca="1">(SUMPRODUCT(INDIRECT("'4G  M2M - M CITIES'!$AZ$2:$AZ$" &amp; COUNTA('4G  M2M - M CITIES'!$A:$A))*(INDIRECT("'4G  M2M - M CITIES'!$BI$2:$BI$" &amp; COUNTA('4G  M2M - M CITIES'!$A:$A))=$C16))*D16+SUMPRODUCT(INDIRECT("'4G  M2M - S CITIES'!$AZ$2:$AZ$" &amp; COUNTA('4G  M2M - S CITIES'!$A:$A))*(INDIRECT("'4G  M2M - S CITIES'!$BI$2:$BI$" &amp; COUNTA('4G  M2M - S CITIES'!$A:$A))=$C16))*D21)/(SUMPRODUCT(INDIRECT("'4G  M2M - M CITIES'!$AZ$2:$AZ$" &amp; COUNTA('4G  M2M - M CITIES'!$A:$A))*(INDIRECT("'4G  M2M - M CITIES'!$BI$2:$BI$" &amp; COUNTA('4G  M2M - M CITIES'!$A:$A))=$C16))+SUMPRODUCT(INDIRECT("'4G  M2M - S CITIES'!$AZ$2:$AZ$" &amp; COUNTA('4G  M2M - S CITIES'!$A:$A))*(INDIRECT("'4G  M2M - S CITIES'!$BI$2:$BI$" &amp; COUNTA('4G  M2M - S CITIES'!$A:$A))=$C16)))</f>
        <v>0.96648521288372002</v>
      </c>
      <c r="E31" s="110">
        <f ca="1">(SUMPRODUCT(INDIRECT("'4G  M2M - M CITIES'!$AZ$2:$AZ$" &amp; COUNTA('4G  M2M - M CITIES'!$A:$A))*(INDIRECT("'4G  M2M - M CITIES'!$BI$2:$BI$" &amp; COUNTA('4G  M2M - M CITIES'!$A:$A))=$C16))*E16+SUMPRODUCT(INDIRECT("'4G  M2M - S CITIES'!$AZ$2:$AZ$" &amp; COUNTA('4G  M2M - S CITIES'!$A:$A))*(INDIRECT("'4G  M2M - S CITIES'!$BI$2:$BI$" &amp; COUNTA('4G  M2M - S CITIES'!$A:$A))=$C16))*E21)/(SUMPRODUCT(INDIRECT("'4G  M2M - M CITIES'!$AZ$2:$AZ$" &amp; COUNTA('4G  M2M - M CITIES'!$A:$A))*(INDIRECT("'4G  M2M - M CITIES'!$BI$2:$BI$" &amp; COUNTA('4G  M2M - M CITIES'!$A:$A))=$C16))+SUMPRODUCT(INDIRECT("'4G  M2M - S CITIES'!$AZ$2:$AZ$" &amp; COUNTA('4G  M2M - S CITIES'!$A:$A))*(INDIRECT("'4G  M2M - S CITIES'!$BI$2:$BI$" &amp; COUNTA('4G  M2M - S CITIES'!$A:$A))=$C16)))</f>
        <v>0.99806979541813268</v>
      </c>
      <c r="F31" s="109">
        <f ca="1">(SUMPRODUCT(INDIRECT("'4G  M2M - M CITIES'!$AZ$2:$AZ$" &amp; COUNTA('4G  M2M - M CITIES'!$A:$A))*(INDIRECT("'4G  M2M - M CITIES'!$BI$2:$BI$" &amp; COUNTA('4G  M2M - M CITIES'!$A:$A))=$C16))*F16+SUMPRODUCT(INDIRECT("'4G  M2M - S CITIES'!$AZ$2:$AZ$" &amp; COUNTA('4G  M2M - S CITIES'!$A:$A))*(INDIRECT("'4G  M2M - S CITIES'!$BI$2:$BI$" &amp; COUNTA('4G  M2M - S CITIES'!$A:$A))=$C16))*F21)/(SUMPRODUCT(INDIRECT("'4G  M2M - M CITIES'!$AZ$2:$AZ$" &amp; COUNTA('4G  M2M - M CITIES'!$A:$A))*(INDIRECT("'4G  M2M - M CITIES'!$BI$2:$BI$" &amp; COUNTA('4G  M2M - M CITIES'!$A:$A))=$C16))+SUMPRODUCT(INDIRECT("'4G  M2M - S CITIES'!$AZ$2:$AZ$" &amp; COUNTA('4G  M2M - S CITIES'!$A:$A))*(INDIRECT("'4G  M2M - S CITIES'!$BI$2:$BI$" &amp; COUNTA('4G  M2M - S CITIES'!$A:$A))=$C16)))</f>
        <v>3.5382750131935675E-2</v>
      </c>
      <c r="G31" s="111">
        <f ca="1">(SUMPRODUCT(INDIRECT("'4G  M2M - M CITIES'!$AZ$2:$AZ$" &amp; COUNTA('4G  M2M - M CITIES'!$A:$A))*(INDIRECT("'4G  M2M - M CITIES'!$BI$2:$BI$" &amp; COUNTA('4G  M2M - M CITIES'!$A:$A))=$C16))*G16+(SUMPRODUCT(INDIRECT("'4G  M2M - S CITIES'!$AZ$2:$AZ$" &amp; COUNTA('4G  M2M - S CITIES'!$A:$A))*(INDIRECT("'4G  M2M - S CITIES'!$BI$2:$BI$" &amp; COUNTA('4G  M2M - S CITIES'!$A:$A))=$C16)))*G21)/((SUMPRODUCT(INDIRECT("'4G  M2M - M CITIES'!$AZ$2:$AZ$" &amp; COUNTA('4G  M2M - M CITIES'!$A:$A))*(INDIRECT("'4G  M2M - M CITIES'!$BI$2:$BI$" &amp; COUNTA('4G  M2M - M CITIES'!$A:$A))=$C16))+SUMPRODUCT(INDIRECT("'4G  M2M - S CITIES'!$AZ$2:$AZ$" &amp; COUNTA('4G  M2M - S CITIES'!$A:$A))*(INDIRECT("'4G  M2M - S CITIES'!$BI$2:$BI$" &amp; COUNTA('4G  M2M - S CITIES'!$A:$A))=$C16))))</f>
        <v>3.2754769840850368</v>
      </c>
      <c r="H31" s="111">
        <f ca="1">(SUMPRODUCT(INDIRECT("'4G  M2M - M CITIES'!$AZ$2:$AZ$" &amp; COUNTA('4G  M2M - M CITIES'!$A:$A))*(INDIRECT("'4G  M2M - M CITIES'!$BI$2:$BI$" &amp; COUNTA('4G  M2M - M CITIES'!$A:$A))=$C16))*H16+(SUMPRODUCT(INDIRECT("'4G  M2M - S CITIES'!$AZ$2:$AZ$" &amp; COUNTA('4G  M2M - S CITIES'!$A:$A))*(INDIRECT("'4G  M2M - S CITIES'!$BI$2:$BI$" &amp; COUNTA('4G  M2M - S CITIES'!$A:$A))=$C16)))*H21)/((SUMPRODUCT(INDIRECT("'4G  M2M - M CITIES'!$AZ$2:$AZ$" &amp; COUNTA('4G  M2M - M CITIES'!$A:$A))*(INDIRECT("'4G  M2M - M CITIES'!$BI$2:$BI$" &amp; COUNTA('4G  M2M - M CITIES'!$A:$A))=$C16))+SUMPRODUCT(INDIRECT("'4G  M2M - S CITIES'!$AZ$2:$AZ$" &amp; COUNTA('4G  M2M - S CITIES'!$A:$A))*(INDIRECT("'4G  M2M - S CITIES'!$BI$2:$BI$" &amp; COUNTA('4G  M2M - S CITIES'!$A:$A))=$C16))))</f>
        <v>6.097489537532244</v>
      </c>
      <c r="I31" s="249">
        <f ca="1">(SUMPRODUCT(INDIRECT("'4G  M2M - M CITIES'!$AZ$2:$AZ$" &amp; COUNTA('4G  M2M - M CITIES'!$A:$A))*(INDIRECT("'4G  M2M - M CITIES'!$BI$2:$BI$" &amp; COUNTA('4G  M2M - M CITIES'!$A:$A))=$C16))*I16+(SUMPRODUCT(INDIRECT("'4G  M2M - S CITIES'!$AZ$2:$AZ$" &amp; COUNTA('4G  M2M - S CITIES'!$A:$A))*(INDIRECT("'4G  M2M - S CITIES'!$BI$2:$BI$" &amp; COUNTA('4G  M2M - S CITIES'!$A:$A))=$C16)))*I21)/((SUMPRODUCT(INDIRECT("'4G  M2M - M CITIES'!$AZ$2:$AZ$" &amp; COUNTA('4G  M2M - M CITIES'!$A:$A))*(INDIRECT("'4G  M2M - M CITIES'!$BI$2:$BI$" &amp; COUNTA('4G  M2M - M CITIES'!$A:$A))=$C16))+SUMPRODUCT(INDIRECT("'4G  M2M - S CITIES'!$AZ$2:$AZ$" &amp; COUNTA('4G  M2M - S CITIES'!$A:$A))*(INDIRECT("'4G  M2M - S CITIES'!$BI$2:$BI$" &amp; COUNTA('4G  M2M - S CITIES'!$A:$A))=$C16))))</f>
        <v>0.94178504455325218</v>
      </c>
      <c r="J31" s="109">
        <f ca="1">(SUMPRODUCT(INDIRECT("'4G  M2M - M CITIES'!$AZ$2:$AZ$" &amp; COUNTA('4G  M2M - M CITIES'!$A:$A))*(INDIRECT("'4G  M2M - M CITIES'!$BI$2:$BI$" &amp; COUNTA('4G  M2M - M CITIES'!$A:$A))=$C16))*J16+(SUMPRODUCT(INDIRECT("'4G  M2M - S CITIES'!$AZ$2:$AZ$" &amp; COUNTA('4G  M2M - S CITIES'!$A:$A))*(INDIRECT("'4G  M2M - S CITIES'!$BI$2:$BI$" &amp; COUNTA('4G  M2M - S CITIES'!$A:$A))=$C16)))*J21)/((SUMPRODUCT(INDIRECT("'4G  M2M - M CITIES'!$AZ$2:$AZ$" &amp; COUNTA('4G  M2M - M CITIES'!$A:$A))*(INDIRECT("'4G  M2M - M CITIES'!$BI$2:$BI$" &amp; COUNTA('4G  M2M - M CITIES'!$A:$A))=$C16))+SUMPRODUCT(INDIRECT("'4G  M2M - S CITIES'!$AZ$2:$AZ$" &amp; COUNTA('4G  M2M - S CITIES'!$A:$A))*(INDIRECT("'4G  M2M - S CITIES'!$BI$2:$BI$" &amp; COUNTA('4G  M2M - S CITIES'!$A:$A))=$C16))))</f>
        <v>3.2612217849061127E-3</v>
      </c>
      <c r="K31" s="433"/>
      <c r="L31" s="513"/>
      <c r="M31" s="433"/>
      <c r="N31" s="114"/>
      <c r="O31" s="432"/>
      <c r="P31" s="106"/>
      <c r="Q31" s="106"/>
    </row>
    <row r="32" spans="2:17" ht="15" customHeight="1">
      <c r="B32" s="106"/>
      <c r="C32" s="108" t="s">
        <v>67</v>
      </c>
      <c r="D32" s="109">
        <f ca="1">(SUMPRODUCT(INDIRECT("'4G  M2M - M CITIES'!$AZ$2:$AZ$" &amp; COUNTA('4G  M2M - M CITIES'!$A:$A))*(INDIRECT("'4G  M2M - M CITIES'!$BI$2:$BI$" &amp; COUNTA('4G  M2M - M CITIES'!$A:$A))=$C17))*D17+SUMPRODUCT(INDIRECT("'4G  M2M - S CITIES'!$AZ$2:$AZ$" &amp; COUNTA('4G  M2M - S CITIES'!$A:$A))*(INDIRECT("'4G  M2M - S CITIES'!$BI$2:$BI$" &amp; COUNTA('4G  M2M - S CITIES'!$A:$A))=$C17))*D22)/(SUMPRODUCT(INDIRECT("'4G  M2M - M CITIES'!$AZ$2:$AZ$" &amp; COUNTA('4G  M2M - M CITIES'!$A:$A))*(INDIRECT("'4G  M2M - M CITIES'!$BI$2:$BI$" &amp; COUNTA('4G  M2M - M CITIES'!$A:$A))=$C17))+SUMPRODUCT(INDIRECT("'4G  M2M - S CITIES'!$AZ$2:$AZ$" &amp; COUNTA('4G  M2M - S CITIES'!$A:$A))*(INDIRECT("'4G  M2M - S CITIES'!$BI$2:$BI$" &amp; COUNTA('4G  M2M - S CITIES'!$A:$A))=$C17)))</f>
        <v>0.97579037062347873</v>
      </c>
      <c r="E32" s="110">
        <f ca="1">(SUMPRODUCT(INDIRECT("'4G  M2M - M CITIES'!$AZ$2:$AZ$" &amp; COUNTA('4G  M2M - M CITIES'!$A:$A))*(INDIRECT("'4G  M2M - M CITIES'!$BI$2:$BI$" &amp; COUNTA('4G  M2M - M CITIES'!$A:$A))=$C17))*E17+SUMPRODUCT(INDIRECT("'4G  M2M - S CITIES'!$AZ$2:$AZ$" &amp; COUNTA('4G  M2M - S CITIES'!$A:$A))*(INDIRECT("'4G  M2M - S CITIES'!$BI$2:$BI$" &amp; COUNTA('4G  M2M - S CITIES'!$A:$A))=$C17))*E22)/(SUMPRODUCT(INDIRECT("'4G  M2M - M CITIES'!$AZ$2:$AZ$" &amp; COUNTA('4G  M2M - M CITIES'!$A:$A))*(INDIRECT("'4G  M2M - M CITIES'!$BI$2:$BI$" &amp; COUNTA('4G  M2M - M CITIES'!$A:$A))=$C17))+SUMPRODUCT(INDIRECT("'4G  M2M - S CITIES'!$AZ$2:$AZ$" &amp; COUNTA('4G  M2M - S CITIES'!$A:$A))*(INDIRECT("'4G  M2M - S CITIES'!$BI$2:$BI$" &amp; COUNTA('4G  M2M - S CITIES'!$A:$A))=$C17)))</f>
        <v>0.99802947111583495</v>
      </c>
      <c r="F32" s="109">
        <f ca="1">(SUMPRODUCT(INDIRECT("'4G  M2M - M CITIES'!$AZ$2:$AZ$" &amp; COUNTA('4G  M2M - M CITIES'!$A:$A))*(INDIRECT("'4G  M2M - M CITIES'!$BI$2:$BI$" &amp; COUNTA('4G  M2M - M CITIES'!$A:$A))=$C17))*F17+SUMPRODUCT(INDIRECT("'4G  M2M - S CITIES'!$AZ$2:$AZ$" &amp; COUNTA('4G  M2M - S CITIES'!$A:$A))*(INDIRECT("'4G  M2M - S CITIES'!$BI$2:$BI$" &amp; COUNTA('4G  M2M - S CITIES'!$A:$A))=$C17))*F22)/(SUMPRODUCT(INDIRECT("'4G  M2M - M CITIES'!$AZ$2:$AZ$" &amp; COUNTA('4G  M2M - M CITIES'!$A:$A))*(INDIRECT("'4G  M2M - M CITIES'!$BI$2:$BI$" &amp; COUNTA('4G  M2M - M CITIES'!$A:$A))=$C17))+SUMPRODUCT(INDIRECT("'4G  M2M - S CITIES'!$AZ$2:$AZ$" &amp; COUNTA('4G  M2M - S CITIES'!$A:$A))*(INDIRECT("'4G  M2M - S CITIES'!$BI$2:$BI$" &amp; COUNTA('4G  M2M - S CITIES'!$A:$A))=$C17)))</f>
        <v>2.6132701005526521E-2</v>
      </c>
      <c r="G32" s="111">
        <f ca="1">(SUMPRODUCT(INDIRECT("'4G  M2M - M CITIES'!$AZ$2:$AZ$" &amp; COUNTA('4G  M2M - M CITIES'!$A:$A))*(INDIRECT("'4G  M2M - M CITIES'!$BI$2:$BI$" &amp; COUNTA('4G  M2M - M CITIES'!$A:$A))=$C17))*G17+(SUMPRODUCT(INDIRECT("'4G  M2M - S CITIES'!$AZ$2:$AZ$" &amp; COUNTA('4G  M2M - S CITIES'!$A:$A))*(INDIRECT("'4G  M2M - S CITIES'!$BI$2:$BI$" &amp; COUNTA('4G  M2M - S CITIES'!$A:$A))=$C17)))*G22)/((SUMPRODUCT(INDIRECT("'4G  M2M - M CITIES'!$AZ$2:$AZ$" &amp; COUNTA('4G  M2M - M CITIES'!$A:$A))*(INDIRECT("'4G  M2M - M CITIES'!$BI$2:$BI$" &amp; COUNTA('4G  M2M - M CITIES'!$A:$A))=$C17))+SUMPRODUCT(INDIRECT("'4G  M2M - S CITIES'!$AZ$2:$AZ$" &amp; COUNTA('4G  M2M - S CITIES'!$A:$A))*(INDIRECT("'4G  M2M - S CITIES'!$BI$2:$BI$" &amp; COUNTA('4G  M2M - S CITIES'!$A:$A))=$C17))))</f>
        <v>3.6188500414512541</v>
      </c>
      <c r="H32" s="111">
        <f ca="1">(SUMPRODUCT(INDIRECT("'4G  M2M - M CITIES'!$AZ$2:$AZ$" &amp; COUNTA('4G  M2M - M CITIES'!$A:$A))*(INDIRECT("'4G  M2M - M CITIES'!$BI$2:$BI$" &amp; COUNTA('4G  M2M - M CITIES'!$A:$A))=$C17))*H17+(SUMPRODUCT(INDIRECT("'4G  M2M - S CITIES'!$AZ$2:$AZ$" &amp; COUNTA('4G  M2M - S CITIES'!$A:$A))*(INDIRECT("'4G  M2M - S CITIES'!$BI$2:$BI$" &amp; COUNTA('4G  M2M - S CITIES'!$A:$A))=$C17)))*H22)/((SUMPRODUCT(INDIRECT("'4G  M2M - M CITIES'!$AZ$2:$AZ$" &amp; COUNTA('4G  M2M - M CITIES'!$A:$A))*(INDIRECT("'4G  M2M - M CITIES'!$BI$2:$BI$" &amp; COUNTA('4G  M2M - M CITIES'!$A:$A))=$C17))+SUMPRODUCT(INDIRECT("'4G  M2M - S CITIES'!$AZ$2:$AZ$" &amp; COUNTA('4G  M2M - S CITIES'!$A:$A))*(INDIRECT("'4G  M2M - S CITIES'!$BI$2:$BI$" &amp; COUNTA('4G  M2M - S CITIES'!$A:$A))=$C17))))</f>
        <v>5.1692034922595935</v>
      </c>
      <c r="I32" s="249">
        <f ca="1">(SUMPRODUCT(INDIRECT("'4G  M2M - M CITIES'!$AZ$2:$AZ$" &amp; COUNTA('4G  M2M - M CITIES'!$A:$A))*(INDIRECT("'4G  M2M - M CITIES'!$BI$2:$BI$" &amp; COUNTA('4G  M2M - M CITIES'!$A:$A))=$C17))*I17+(SUMPRODUCT(INDIRECT("'4G  M2M - S CITIES'!$AZ$2:$AZ$" &amp; COUNTA('4G  M2M - S CITIES'!$A:$A))*(INDIRECT("'4G  M2M - S CITIES'!$BI$2:$BI$" &amp; COUNTA('4G  M2M - S CITIES'!$A:$A))=$C17)))*I22)/((SUMPRODUCT(INDIRECT("'4G  M2M - M CITIES'!$AZ$2:$AZ$" &amp; COUNTA('4G  M2M - M CITIES'!$A:$A))*(INDIRECT("'4G  M2M - M CITIES'!$BI$2:$BI$" &amp; COUNTA('4G  M2M - M CITIES'!$A:$A))=$C17))+SUMPRODUCT(INDIRECT("'4G  M2M - S CITIES'!$AZ$2:$AZ$" &amp; COUNTA('4G  M2M - S CITIES'!$A:$A))*(INDIRECT("'4G  M2M - S CITIES'!$BI$2:$BI$" &amp; COUNTA('4G  M2M - S CITIES'!$A:$A))=$C17))))</f>
        <v>0.95695652431380485</v>
      </c>
      <c r="J32" s="109">
        <f ca="1">(SUMPRODUCT(INDIRECT("'4G  M2M - M CITIES'!$AZ$2:$AZ$" &amp; COUNTA('4G  M2M - M CITIES'!$A:$A))*(INDIRECT("'4G  M2M - M CITIES'!$BI$2:$BI$" &amp; COUNTA('4G  M2M - M CITIES'!$A:$A))=$C17))*J17+(SUMPRODUCT(INDIRECT("'4G  M2M - S CITIES'!$AZ$2:$AZ$" &amp; COUNTA('4G  M2M - S CITIES'!$A:$A))*(INDIRECT("'4G  M2M - S CITIES'!$BI$2:$BI$" &amp; COUNTA('4G  M2M - S CITIES'!$A:$A))=$C17)))*J22)/((SUMPRODUCT(INDIRECT("'4G  M2M - M CITIES'!$AZ$2:$AZ$" &amp; COUNTA('4G  M2M - M CITIES'!$A:$A))*(INDIRECT("'4G  M2M - M CITIES'!$BI$2:$BI$" &amp; COUNTA('4G  M2M - M CITIES'!$A:$A))=$C17))+SUMPRODUCT(INDIRECT("'4G  M2M - S CITIES'!$AZ$2:$AZ$" &amp; COUNTA('4G  M2M - S CITIES'!$A:$A))*(INDIRECT("'4G  M2M - S CITIES'!$BI$2:$BI$" &amp; COUNTA('4G  M2M - S CITIES'!$A:$A))=$C17))))</f>
        <v>1.5223108375641097E-3</v>
      </c>
      <c r="K32" s="433"/>
      <c r="L32" s="433"/>
      <c r="M32" s="433"/>
      <c r="N32" s="114"/>
      <c r="O32" s="432"/>
      <c r="P32" s="106"/>
      <c r="Q32" s="106"/>
    </row>
    <row r="33" spans="2:17" ht="15" customHeight="1">
      <c r="B33" s="106"/>
      <c r="C33" s="108" t="s">
        <v>68</v>
      </c>
      <c r="D33" s="109">
        <f ca="1">(SUMPRODUCT(INDIRECT("'4G  M2M - M CITIES'!$AZ$2:$AZ$" &amp; COUNTA('4G  M2M - M CITIES'!$A:$A))*(INDIRECT("'4G  M2M - M CITIES'!$BI$2:$BI$" &amp; COUNTA('4G  M2M - M CITIES'!$A:$A))=$C18))*D18+SUMPRODUCT(INDIRECT("'4G  M2M - S CITIES'!$AZ$2:$AZ$" &amp; COUNTA('4G  M2M - S CITIES'!$A:$A))*(INDIRECT("'4G  M2M - S CITIES'!$BI$2:$BI$" &amp; COUNTA('4G  M2M - S CITIES'!$A:$A))=$C18))*D23)/(SUMPRODUCT(INDIRECT("'4G  M2M - M CITIES'!$AZ$2:$AZ$" &amp; COUNTA('4G  M2M - M CITIES'!$A:$A))*(INDIRECT("'4G  M2M - M CITIES'!$BI$2:$BI$" &amp; COUNTA('4G  M2M - M CITIES'!$A:$A))=$C18))+SUMPRODUCT(INDIRECT("'4G  M2M - S CITIES'!$AZ$2:$AZ$" &amp; COUNTA('4G  M2M - S CITIES'!$A:$A))*(INDIRECT("'4G  M2M - S CITIES'!$BI$2:$BI$" &amp; COUNTA('4G  M2M - S CITIES'!$A:$A))=$C18)))</f>
        <v>0.97229875941029564</v>
      </c>
      <c r="E33" s="110">
        <f ca="1">(SUMPRODUCT(INDIRECT("'4G  M2M - M CITIES'!$AZ$2:$AZ$" &amp; COUNTA('4G  M2M - M CITIES'!$A:$A))*(INDIRECT("'4G  M2M - M CITIES'!$BI$2:$BI$" &amp; COUNTA('4G  M2M - M CITIES'!$A:$A))=$C18))*E18+SUMPRODUCT(INDIRECT("'4G  M2M - S CITIES'!$AZ$2:$AZ$" &amp; COUNTA('4G  M2M - S CITIES'!$A:$A))*(INDIRECT("'4G  M2M - S CITIES'!$BI$2:$BI$" &amp; COUNTA('4G  M2M - S CITIES'!$A:$A))=$C18))*E23)/(SUMPRODUCT(INDIRECT("'4G  M2M - M CITIES'!$AZ$2:$AZ$" &amp; COUNTA('4G  M2M - M CITIES'!$A:$A))*(INDIRECT("'4G  M2M - M CITIES'!$BI$2:$BI$" &amp; COUNTA('4G  M2M - M CITIES'!$A:$A))=$C18))+SUMPRODUCT(INDIRECT("'4G  M2M - S CITIES'!$AZ$2:$AZ$" &amp; COUNTA('4G  M2M - S CITIES'!$A:$A))*(INDIRECT("'4G  M2M - S CITIES'!$BI$2:$BI$" &amp; COUNTA('4G  M2M - S CITIES'!$A:$A))=$C18)))</f>
        <v>0.99589507925589904</v>
      </c>
      <c r="F33" s="109">
        <f ca="1">(SUMPRODUCT(INDIRECT("'4G  M2M - M CITIES'!$AZ$2:$AZ$" &amp; COUNTA('4G  M2M - M CITIES'!$A:$A))*(INDIRECT("'4G  M2M - M CITIES'!$BI$2:$BI$" &amp; COUNTA('4G  M2M - M CITIES'!$A:$A))=$C18))*F18+SUMPRODUCT(INDIRECT("'4G  M2M - S CITIES'!$AZ$2:$AZ$" &amp; COUNTA('4G  M2M - S CITIES'!$A:$A))*(INDIRECT("'4G  M2M - S CITIES'!$BI$2:$BI$" &amp; COUNTA('4G  M2M - S CITIES'!$A:$A))=$C18))*F23)/(SUMPRODUCT(INDIRECT("'4G  M2M - M CITIES'!$AZ$2:$AZ$" &amp; COUNTA('4G  M2M - M CITIES'!$A:$A))*(INDIRECT("'4G  M2M - M CITIES'!$BI$2:$BI$" &amp; COUNTA('4G  M2M - M CITIES'!$A:$A))=$C18))+SUMPRODUCT(INDIRECT("'4G  M2M - S CITIES'!$AZ$2:$AZ$" &amp; COUNTA('4G  M2M - S CITIES'!$A:$A))*(INDIRECT("'4G  M2M - S CITIES'!$BI$2:$BI$" &amp; COUNTA('4G  M2M - S CITIES'!$A:$A))=$C18)))</f>
        <v>3.1673483473977415E-2</v>
      </c>
      <c r="G33" s="111">
        <f ca="1">(SUMPRODUCT(INDIRECT("'4G  M2M - M CITIES'!$AZ$2:$AZ$" &amp; COUNTA('4G  M2M - M CITIES'!$A:$A))*(INDIRECT("'4G  M2M - M CITIES'!$BI$2:$BI$" &amp; COUNTA('4G  M2M - M CITIES'!$A:$A))=$C18))*G18+(SUMPRODUCT(INDIRECT("'4G  M2M - S CITIES'!$AZ$2:$AZ$" &amp; COUNTA('4G  M2M - S CITIES'!$A:$A))*(INDIRECT("'4G  M2M - S CITIES'!$BI$2:$BI$" &amp; COUNTA('4G  M2M - S CITIES'!$A:$A))=$C18)))*G23)/((SUMPRODUCT(INDIRECT("'4G  M2M - M CITIES'!$AZ$2:$AZ$" &amp; COUNTA('4G  M2M - M CITIES'!$A:$A))*(INDIRECT("'4G  M2M - M CITIES'!$BI$2:$BI$" &amp; COUNTA('4G  M2M - M CITIES'!$A:$A))=$C18))+SUMPRODUCT(INDIRECT("'4G  M2M - S CITIES'!$AZ$2:$AZ$" &amp; COUNTA('4G  M2M - S CITIES'!$A:$A))*(INDIRECT("'4G  M2M - S CITIES'!$BI$2:$BI$" &amp; COUNTA('4G  M2M - S CITIES'!$A:$A))=$C18))))</f>
        <v>2.7897522649993314</v>
      </c>
      <c r="H33" s="111">
        <f ca="1">(SUMPRODUCT(INDIRECT("'4G  M2M - M CITIES'!$AZ$2:$AZ$" &amp; COUNTA('4G  M2M - M CITIES'!$A:$A))*(INDIRECT("'4G  M2M - M CITIES'!$BI$2:$BI$" &amp; COUNTA('4G  M2M - M CITIES'!$A:$A))=$C18))*H18+(SUMPRODUCT(INDIRECT("'4G  M2M - S CITIES'!$AZ$2:$AZ$" &amp; COUNTA('4G  M2M - S CITIES'!$A:$A))*(INDIRECT("'4G  M2M - S CITIES'!$BI$2:$BI$" &amp; COUNTA('4G  M2M - S CITIES'!$A:$A))=$C18)))*H23)/((SUMPRODUCT(INDIRECT("'4G  M2M - M CITIES'!$AZ$2:$AZ$" &amp; COUNTA('4G  M2M - M CITIES'!$A:$A))*(INDIRECT("'4G  M2M - M CITIES'!$BI$2:$BI$" &amp; COUNTA('4G  M2M - M CITIES'!$A:$A))=$C18))+SUMPRODUCT(INDIRECT("'4G  M2M - S CITIES'!$AZ$2:$AZ$" &amp; COUNTA('4G  M2M - S CITIES'!$A:$A))*(INDIRECT("'4G  M2M - S CITIES'!$BI$2:$BI$" &amp; COUNTA('4G  M2M - S CITIES'!$A:$A))=$C18))))</f>
        <v>6.0705537655415016</v>
      </c>
      <c r="I33" s="249">
        <f ca="1">(SUMPRODUCT(INDIRECT("'4G  M2M - M CITIES'!$AZ$2:$AZ$" &amp; COUNTA('4G  M2M - M CITIES'!$A:$A))*(INDIRECT("'4G  M2M - M CITIES'!$BI$2:$BI$" &amp; COUNTA('4G  M2M - M CITIES'!$A:$A))=$C18))*I18+(SUMPRODUCT(INDIRECT("'4G  M2M - S CITIES'!$AZ$2:$AZ$" &amp; COUNTA('4G  M2M - S CITIES'!$A:$A))*(INDIRECT("'4G  M2M - S CITIES'!$BI$2:$BI$" &amp; COUNTA('4G  M2M - S CITIES'!$A:$A))=$C18)))*I23)/((SUMPRODUCT(INDIRECT("'4G  M2M - M CITIES'!$AZ$2:$AZ$" &amp; COUNTA('4G  M2M - M CITIES'!$A:$A))*(INDIRECT("'4G  M2M - M CITIES'!$BI$2:$BI$" &amp; COUNTA('4G  M2M - M CITIES'!$A:$A))=$C18))+SUMPRODUCT(INDIRECT("'4G  M2M - S CITIES'!$AZ$2:$AZ$" &amp; COUNTA('4G  M2M - S CITIES'!$A:$A))*(INDIRECT("'4G  M2M - S CITIES'!$BI$2:$BI$" &amp; COUNTA('4G  M2M - S CITIES'!$A:$A))=$C18))))</f>
        <v>0</v>
      </c>
      <c r="J33" s="109">
        <f ca="1">(SUMPRODUCT(INDIRECT("'4G  M2M - M CITIES'!$AZ$2:$AZ$" &amp; COUNTA('4G  M2M - M CITIES'!$A:$A))*(INDIRECT("'4G  M2M - M CITIES'!$BI$2:$BI$" &amp; COUNTA('4G  M2M - M CITIES'!$A:$A))=$C18))*J18+(SUMPRODUCT(INDIRECT("'4G  M2M - S CITIES'!$AZ$2:$AZ$" &amp; COUNTA('4G  M2M - S CITIES'!$A:$A))*(INDIRECT("'4G  M2M - S CITIES'!$BI$2:$BI$" &amp; COUNTA('4G  M2M - S CITIES'!$A:$A))=$C18)))*J23)/((SUMPRODUCT(INDIRECT("'4G  M2M - M CITIES'!$AZ$2:$AZ$" &amp; COUNTA('4G  M2M - M CITIES'!$A:$A))*(INDIRECT("'4G  M2M - M CITIES'!$BI$2:$BI$" &amp; COUNTA('4G  M2M - M CITIES'!$A:$A))=$C18))+SUMPRODUCT(INDIRECT("'4G  M2M - S CITIES'!$AZ$2:$AZ$" &amp; COUNTA('4G  M2M - S CITIES'!$A:$A))*(INDIRECT("'4G  M2M - S CITIES'!$BI$2:$BI$" &amp; COUNTA('4G  M2M - S CITIES'!$A:$A))=$C18))))</f>
        <v>7.643534870754363E-5</v>
      </c>
      <c r="K33" s="433"/>
      <c r="L33" s="433"/>
      <c r="M33" s="106"/>
      <c r="N33" s="106"/>
      <c r="O33" s="106"/>
      <c r="P33" s="106"/>
      <c r="Q33" s="106"/>
    </row>
  </sheetData>
  <mergeCells count="7">
    <mergeCell ref="L30:L31"/>
    <mergeCell ref="B2:J2"/>
    <mergeCell ref="L5:L6"/>
    <mergeCell ref="L10:L11"/>
    <mergeCell ref="L15:L16"/>
    <mergeCell ref="L20:L21"/>
    <mergeCell ref="L25:L26"/>
  </mergeCells>
  <conditionalFormatting sqref="D5:E5 G5">
    <cfRule type="cellIs" dxfId="122" priority="162" operator="lessThan">
      <formula>MAX(D6:D8)</formula>
    </cfRule>
  </conditionalFormatting>
  <conditionalFormatting sqref="F5">
    <cfRule type="cellIs" dxfId="121" priority="160" operator="greaterThan">
      <formula>MIN(F6:F8)</formula>
    </cfRule>
  </conditionalFormatting>
  <conditionalFormatting sqref="G20">
    <cfRule type="cellIs" dxfId="120" priority="109" operator="lessThan">
      <formula>MAX(G21:G23)</formula>
    </cfRule>
  </conditionalFormatting>
  <conditionalFormatting sqref="G30">
    <cfRule type="cellIs" dxfId="119" priority="101" operator="lessThan">
      <formula>MAX(G31:G33)</formula>
    </cfRule>
  </conditionalFormatting>
  <conditionalFormatting sqref="D25:E25">
    <cfRule type="cellIs" dxfId="118" priority="98" operator="lessThan">
      <formula>MAX(D26:D28)</formula>
    </cfRule>
  </conditionalFormatting>
  <conditionalFormatting sqref="F25">
    <cfRule type="cellIs" dxfId="117" priority="97" operator="greaterThan">
      <formula>MIN(F26:F28)</formula>
    </cfRule>
  </conditionalFormatting>
  <conditionalFormatting sqref="D20:E20">
    <cfRule type="cellIs" dxfId="116" priority="92" operator="lessThan">
      <formula>MAX(D21:D23)</formula>
    </cfRule>
  </conditionalFormatting>
  <conditionalFormatting sqref="D10:E10">
    <cfRule type="cellIs" dxfId="115" priority="96" operator="lessThan">
      <formula>MAX(D11:D13)</formula>
    </cfRule>
  </conditionalFormatting>
  <conditionalFormatting sqref="F10">
    <cfRule type="cellIs" dxfId="114" priority="95" operator="greaterThan">
      <formula>MIN(F11:F13)</formula>
    </cfRule>
  </conditionalFormatting>
  <conditionalFormatting sqref="F20">
    <cfRule type="cellIs" dxfId="113" priority="91" operator="greaterThan">
      <formula>MIN(F21:F23)</formula>
    </cfRule>
  </conditionalFormatting>
  <conditionalFormatting sqref="D30:E30">
    <cfRule type="cellIs" dxfId="112" priority="90" operator="lessThan">
      <formula>MAX(D31:D33)</formula>
    </cfRule>
  </conditionalFormatting>
  <conditionalFormatting sqref="F30">
    <cfRule type="cellIs" dxfId="111" priority="89" operator="greaterThan">
      <formula>MIN(F31:F33)</formula>
    </cfRule>
  </conditionalFormatting>
  <conditionalFormatting sqref="G10">
    <cfRule type="cellIs" dxfId="110" priority="86" operator="lessThan">
      <formula>MAX(G11:G13)</formula>
    </cfRule>
  </conditionalFormatting>
  <conditionalFormatting sqref="G25">
    <cfRule type="cellIs" dxfId="109" priority="87" operator="lessThan">
      <formula>MAX(G26:G28)</formula>
    </cfRule>
  </conditionalFormatting>
  <conditionalFormatting sqref="D15:E15 G15">
    <cfRule type="cellIs" dxfId="108" priority="69" operator="lessThan">
      <formula>MAX(D16:D18)</formula>
    </cfRule>
  </conditionalFormatting>
  <conditionalFormatting sqref="F15">
    <cfRule type="cellIs" dxfId="107" priority="68" operator="greaterThan">
      <formula>MIN(F16:F18)</formula>
    </cfRule>
  </conditionalFormatting>
  <conditionalFormatting sqref="H25">
    <cfRule type="cellIs" dxfId="106" priority="66" operator="greaterThan">
      <formula>MIN($H26:$H28)</formula>
    </cfRule>
  </conditionalFormatting>
  <conditionalFormatting sqref="H30">
    <cfRule type="cellIs" dxfId="105" priority="65" operator="greaterThan">
      <formula>MIN($H31:$H33)</formula>
    </cfRule>
  </conditionalFormatting>
  <conditionalFormatting sqref="H20">
    <cfRule type="cellIs" dxfId="104" priority="64" operator="greaterThan">
      <formula>MIN($H21:$H23)</formula>
    </cfRule>
  </conditionalFormatting>
  <conditionalFormatting sqref="H15">
    <cfRule type="cellIs" dxfId="103" priority="63" operator="greaterThan">
      <formula>MIN($H16:$H18)</formula>
    </cfRule>
  </conditionalFormatting>
  <conditionalFormatting sqref="H10">
    <cfRule type="cellIs" dxfId="102" priority="62" operator="greaterThan">
      <formula>MIN($H11:$H13)</formula>
    </cfRule>
  </conditionalFormatting>
  <conditionalFormatting sqref="H5">
    <cfRule type="cellIs" dxfId="101" priority="61" operator="greaterThan">
      <formula>MIN($H6:$H8)</formula>
    </cfRule>
  </conditionalFormatting>
  <conditionalFormatting sqref="I5">
    <cfRule type="cellIs" dxfId="100" priority="48" operator="lessThan">
      <formula>MAX(I6:I8)</formula>
    </cfRule>
  </conditionalFormatting>
  <conditionalFormatting sqref="I10">
    <cfRule type="cellIs" dxfId="99" priority="47" operator="lessThan">
      <formula>MAX(I11:I13)</formula>
    </cfRule>
  </conditionalFormatting>
  <conditionalFormatting sqref="I15">
    <cfRule type="cellIs" dxfId="98" priority="45" operator="lessThan">
      <formula>MAX(I16:I18)</formula>
    </cfRule>
  </conditionalFormatting>
  <conditionalFormatting sqref="I20">
    <cfRule type="cellIs" dxfId="97" priority="44" operator="lessThan">
      <formula>MAX(I21:I23)</formula>
    </cfRule>
  </conditionalFormatting>
  <conditionalFormatting sqref="I25">
    <cfRule type="cellIs" dxfId="96" priority="42" operator="lessThan">
      <formula>MAX(I26:I28)</formula>
    </cfRule>
  </conditionalFormatting>
  <conditionalFormatting sqref="I30">
    <cfRule type="cellIs" dxfId="95" priority="35" operator="lessThan">
      <formula>MAX(I31:I33)</formula>
    </cfRule>
  </conditionalFormatting>
  <conditionalFormatting sqref="J5">
    <cfRule type="cellIs" dxfId="94" priority="6" operator="greaterThan">
      <formula>MIN(J6:J8)</formula>
    </cfRule>
  </conditionalFormatting>
  <conditionalFormatting sqref="J10">
    <cfRule type="cellIs" dxfId="93" priority="5" operator="greaterThan">
      <formula>MIN(J11:J13)</formula>
    </cfRule>
  </conditionalFormatting>
  <conditionalFormatting sqref="J15">
    <cfRule type="cellIs" dxfId="92" priority="4" operator="greaterThan">
      <formula>MIN(J16:J18)</formula>
    </cfRule>
  </conditionalFormatting>
  <conditionalFormatting sqref="J20">
    <cfRule type="cellIs" dxfId="91" priority="3" operator="greaterThan">
      <formula>MIN(J21:J23)</formula>
    </cfRule>
  </conditionalFormatting>
  <conditionalFormatting sqref="J25">
    <cfRule type="cellIs" dxfId="90" priority="2" operator="greaterThan">
      <formula>MIN(J26:J28)</formula>
    </cfRule>
  </conditionalFormatting>
  <conditionalFormatting sqref="J30">
    <cfRule type="cellIs" dxfId="89" priority="1" operator="greaterThan">
      <formula>MIN(J31:J33)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7" tint="0.39997558519241921"/>
  </sheetPr>
  <dimension ref="B1:N49"/>
  <sheetViews>
    <sheetView showGridLines="0" zoomScale="80" zoomScaleNormal="80" workbookViewId="0">
      <selection activeCell="B2" sqref="B2:G2"/>
    </sheetView>
  </sheetViews>
  <sheetFormatPr baseColWidth="10" defaultColWidth="9.140625" defaultRowHeight="15"/>
  <cols>
    <col min="1" max="1" width="1.5703125" customWidth="1"/>
    <col min="2" max="2" width="24.5703125" bestFit="1" customWidth="1"/>
    <col min="3" max="4" width="17" bestFit="1" customWidth="1"/>
    <col min="5" max="5" width="13.140625" bestFit="1" customWidth="1"/>
    <col min="6" max="6" width="17.42578125" bestFit="1" customWidth="1"/>
    <col min="7" max="7" width="13.140625" bestFit="1" customWidth="1"/>
    <col min="8" max="8" width="10.85546875" customWidth="1"/>
    <col min="9" max="9" width="20.5703125" bestFit="1" customWidth="1"/>
    <col min="10" max="10" width="14.5703125" bestFit="1" customWidth="1"/>
    <col min="11" max="11" width="13.140625" bestFit="1" customWidth="1"/>
    <col min="12" max="12" width="17.42578125" bestFit="1" customWidth="1"/>
    <col min="13" max="13" width="13.140625" bestFit="1" customWidth="1"/>
  </cols>
  <sheetData>
    <row r="1" spans="2:14" ht="6" customHeight="1" thickBot="1"/>
    <row r="2" spans="2:14" ht="17.25" customHeight="1" thickBot="1">
      <c r="B2" s="518" t="s">
        <v>170</v>
      </c>
      <c r="C2" s="519"/>
      <c r="D2" s="519"/>
      <c r="E2" s="519"/>
      <c r="F2" s="519"/>
      <c r="G2" s="520"/>
    </row>
    <row r="3" spans="2:14" ht="10.5" customHeight="1"/>
    <row r="4" spans="2:14" ht="15.75" customHeight="1">
      <c r="B4" s="97"/>
      <c r="D4" s="96" t="s">
        <v>171</v>
      </c>
      <c r="E4" s="96" t="s">
        <v>172</v>
      </c>
      <c r="F4" s="96" t="s">
        <v>174</v>
      </c>
      <c r="G4" s="96" t="s">
        <v>193</v>
      </c>
      <c r="H4" s="112" t="s">
        <v>243</v>
      </c>
      <c r="J4" s="96" t="s">
        <v>171</v>
      </c>
      <c r="K4" s="96" t="s">
        <v>172</v>
      </c>
      <c r="L4" s="96" t="s">
        <v>174</v>
      </c>
      <c r="M4" s="96" t="s">
        <v>193</v>
      </c>
      <c r="N4" s="112" t="s">
        <v>243</v>
      </c>
    </row>
    <row r="5" spans="2:14" ht="6" customHeight="1">
      <c r="C5" s="127"/>
      <c r="D5" s="115"/>
      <c r="E5" s="116"/>
      <c r="F5" s="113"/>
      <c r="G5" s="113"/>
      <c r="H5" s="104"/>
    </row>
    <row r="6" spans="2:14" ht="15.75" customHeight="1">
      <c r="B6" s="97" t="s">
        <v>195</v>
      </c>
      <c r="C6" s="127" t="s">
        <v>64</v>
      </c>
      <c r="D6" s="98">
        <f>1- (SUMIF('4G M2M - TOURISTIC AREAS'!$BI:$BI,$C6,'4G M2M - TOURISTIC AREAS'!$G:$G) /SUMIF('4G M2M - TOURISTIC AREAS'!$BI:$BI,$C6,'4G M2M - TOURISTIC AREAS'!$F:$F))</f>
        <v>0.99085863532484497</v>
      </c>
      <c r="E6" s="98">
        <f>1-(SUMIF('4G M2M - TOURISTIC AREAS'!$BI:$BI,$C6,'4G M2M - TOURISTIC AREAS'!$L:$L)/(SUMIF('4G M2M - TOURISTIC AREAS'!$BI:$BI,$C6,'4G M2M - TOURISTIC AREAS'!$F:$F)-SUMIF('4G M2M - TOURISTIC AREAS'!$BI:$BI,$C6,'4G M2M - TOURISTIC AREAS'!$G:$G)))</f>
        <v>0.99901153212520588</v>
      </c>
      <c r="F6" s="99">
        <f>AVERAGEIF('4G M2M - TOURISTIC AREAS'!$BI:$BI,$C6,'4G M2M - TOURISTIC AREAS'!$AF:$AF)</f>
        <v>3.5146299176044504</v>
      </c>
      <c r="G6" s="99">
        <f>AVERAGEIF('4G M2M - TOURISTIC AREAS'!$BI:$BI,$C6,'4G M2M - TOURISTIC AREAS'!$W:$W)</f>
        <v>6.8993744250208007</v>
      </c>
      <c r="H6" s="98">
        <f>(SUMIF('4G M2M - TOURISTIC AREAS'!$BI:$BI,$C6,'4G M2M - TOURISTIC AREAS'!$N:$N)/(SUMIF('4G M2M - TOURISTIC AREAS'!$BI:$BI,$C6,'4G M2M - TOURISTIC AREAS'!$F:$F)-SUMIF('4G M2M - TOURISTIC AREAS'!$BI:$BI,$C6,'4G M2M - TOURISTIC AREAS'!$G:$G)-SUMIF('4G M2M - TOURISTIC AREAS'!$BI:$BI,$C6,'4G M2M - TOURISTIC AREAS'!$L:$L)))</f>
        <v>3.9577836411609502E-3</v>
      </c>
    </row>
    <row r="7" spans="2:14">
      <c r="B7" s="118"/>
      <c r="C7" s="127" t="s">
        <v>66</v>
      </c>
      <c r="D7" s="100">
        <f>1- (SUMIF('4G M2M - TOURISTIC AREAS'!$BI:$BI,$C7,'4G M2M - TOURISTIC AREAS'!$G:$G) /SUMIF('4G M2M - TOURISTIC AREAS'!$BI:$BI,$C7,'4G M2M - TOURISTIC AREAS'!$F:$F))</f>
        <v>0.98231537579826433</v>
      </c>
      <c r="E7" s="101">
        <f>1-(SUMIF('4G M2M - TOURISTIC AREAS'!$BI:$BI,$C7,'4G M2M - TOURISTIC AREAS'!$L:$L)/(SUMIF('4G M2M - TOURISTIC AREAS'!$BI:$BI,$C7,'4G M2M - TOURISTIC AREAS'!$F:$F)-SUMIF('4G M2M - TOURISTIC AREAS'!$BI:$BI,$C7,'4G M2M - TOURISTIC AREAS'!$G:$G)))</f>
        <v>0.99916652775462578</v>
      </c>
      <c r="F7" s="102">
        <f>AVERAGEIF('4G M2M - TOURISTIC AREAS'!$BI:$BI,$C7,'4G M2M - TOURISTIC AREAS'!$AF:$AF)</f>
        <v>3.3402379946924463</v>
      </c>
      <c r="G7" s="102">
        <f>AVERAGEIF('4G M2M - TOURISTIC AREAS'!$BI:$BI,$C7,'4G M2M - TOURISTIC AREAS'!$W:$W)</f>
        <v>7.3285959048574405</v>
      </c>
      <c r="H7" s="100">
        <f>(SUMIF('4G M2M - TOURISTIC AREAS'!$BI:$BI,$C7,'4G M2M - TOURISTIC AREAS'!$N:$N)/(SUMIF('4G M2M - TOURISTIC AREAS'!$BI:$BI,$C7,'4G M2M - TOURISTIC AREAS'!$F:$F)-SUMIF('4G M2M - TOURISTIC AREAS'!$BI:$BI,$C7,'4G M2M - TOURISTIC AREAS'!$G:$G)-SUMIF('4G M2M - TOURISTIC AREAS'!$BI:$BI,$C7,'4G M2M - TOURISTIC AREAS'!$L:$L)))</f>
        <v>3.5035035035035035E-3</v>
      </c>
    </row>
    <row r="8" spans="2:14">
      <c r="B8" s="117"/>
      <c r="C8" s="127" t="s">
        <v>67</v>
      </c>
      <c r="D8" s="100">
        <f>1- (SUMIF('4G M2M - TOURISTIC AREAS'!$BI:$BI,$C8,'4G M2M - TOURISTIC AREAS'!$G:$G) /SUMIF('4G M2M - TOURISTIC AREAS'!$BI:$BI,$C8,'4G M2M - TOURISTIC AREAS'!$F:$F))</f>
        <v>0.96260754467240239</v>
      </c>
      <c r="E8" s="101">
        <f>1-(SUMIF('4G M2M - TOURISTIC AREAS'!$BI:$BI,$C8,'4G M2M - TOURISTIC AREAS'!$L:$L)/(SUMIF('4G M2M - TOURISTIC AREAS'!$BI:$BI,$C8,'4G M2M - TOURISTIC AREAS'!$F:$F)-SUMIF('4G M2M - TOURISTIC AREAS'!$BI:$BI,$C8,'4G M2M - TOURISTIC AREAS'!$G:$G)))</f>
        <v>0.99535922997593673</v>
      </c>
      <c r="F8" s="102">
        <f>AVERAGEIF('4G M2M - TOURISTIC AREAS'!$BI:$BI,$C8,'4G M2M - TOURISTIC AREAS'!$AF:$AF)</f>
        <v>3.402009376078861</v>
      </c>
      <c r="G8" s="102">
        <f>AVERAGEIF('4G M2M - TOURISTIC AREAS'!$BI:$BI,$C8,'4G M2M - TOURISTIC AREAS'!$W:$W)</f>
        <v>7.3989509184088726</v>
      </c>
      <c r="H8" s="100">
        <f>(SUMIF('4G M2M - TOURISTIC AREAS'!$BI:$BI,$C8,'4G M2M - TOURISTIC AREAS'!$N:$N)/(SUMIF('4G M2M - TOURISTIC AREAS'!$BI:$BI,$C8,'4G M2M - TOURISTIC AREAS'!$F:$F)-SUMIF('4G M2M - TOURISTIC AREAS'!$BI:$BI,$C8,'4G M2M - TOURISTIC AREAS'!$G:$G)-SUMIF('4G M2M - TOURISTIC AREAS'!$BI:$BI,$C8,'4G M2M - TOURISTIC AREAS'!$L:$L)))</f>
        <v>5.1804524261785528E-3</v>
      </c>
    </row>
    <row r="9" spans="2:14">
      <c r="C9" s="127" t="s">
        <v>68</v>
      </c>
      <c r="D9" s="100">
        <f>1- (SUMIF('4G M2M - TOURISTIC AREAS'!$BI:$BI,$C9,'4G M2M - TOURISTIC AREAS'!$G:$G) /SUMIF('4G M2M - TOURISTIC AREAS'!$BI:$BI,$C9,'4G M2M - TOURISTIC AREAS'!$F:$F))</f>
        <v>0.95601074546675624</v>
      </c>
      <c r="E9" s="101">
        <f>1-(SUMIF('4G M2M - TOURISTIC AREAS'!$BI:$BI,$C9,'4G M2M - TOURISTIC AREAS'!$L:$L)/(SUMIF('4G M2M - TOURISTIC AREAS'!$BI:$BI,$C9,'4G M2M - TOURISTIC AREAS'!$F:$F)-SUMIF('4G M2M - TOURISTIC AREAS'!$BI:$BI,$C9,'4G M2M - TOURISTIC AREAS'!$G:$G)))</f>
        <v>0.99490691956445376</v>
      </c>
      <c r="F9" s="102">
        <f>AVERAGEIF('4G M2M - TOURISTIC AREAS'!$BI:$BI,$C9,'4G M2M - TOURISTIC AREAS'!$AF:$AF)</f>
        <v>2.7234991482156259</v>
      </c>
      <c r="G9" s="102">
        <f>AVERAGEIF('4G M2M - TOURISTIC AREAS'!$BI:$BI,$C9,'4G M2M - TOURISTIC AREAS'!$W:$W)</f>
        <v>7.136909103827505</v>
      </c>
      <c r="H9" s="100">
        <f>(SUMIF('4G M2M - TOURISTIC AREAS'!$BI:$BI,$C9,'4G M2M - TOURISTIC AREAS'!$N:$N)/(SUMIF('4G M2M - TOURISTIC AREAS'!$BI:$BI,$C9,'4G M2M - TOURISTIC AREAS'!$F:$F)-SUMIF('4G M2M - TOURISTIC AREAS'!$BI:$BI,$C9,'4G M2M - TOURISTIC AREAS'!$G:$G)-SUMIF('4G M2M - TOURISTIC AREAS'!$BI:$BI,$C9,'4G M2M - TOURISTIC AREAS'!$L:$L)))</f>
        <v>3.177405119152692E-3</v>
      </c>
    </row>
    <row r="10" spans="2:14" ht="6" customHeight="1">
      <c r="C10" s="1"/>
      <c r="D10" s="115"/>
      <c r="E10" s="116"/>
      <c r="F10" s="113"/>
      <c r="G10" s="113"/>
      <c r="H10" s="115"/>
    </row>
    <row r="11" spans="2:14" ht="15.75" customHeight="1">
      <c r="B11" s="97" t="s">
        <v>197</v>
      </c>
      <c r="C11" s="200" t="s">
        <v>64</v>
      </c>
      <c r="D11" s="98">
        <f>1- (SUMIF('4G M2F - RAILWAYS'!$BI:$BI,$C11,'4G M2F - RAILWAYS'!$G:$G) /SUMIF('4G M2F - RAILWAYS'!$BI:$BI,$C11,'4G M2F - RAILWAYS'!$F:$F))</f>
        <v>0.95996186844613918</v>
      </c>
      <c r="E11" s="98">
        <f>1-(SUMIF('4G M2F - RAILWAYS'!$BI:$BI,$C11,'4G M2F - RAILWAYS'!$L:$L)/(SUMIF('4G M2F - RAILWAYS'!$BI:$BI,$C11,'4G M2F - RAILWAYS'!$F:$F)-SUMIF('4G M2F - RAILWAYS'!$BI:$BI,$C11,'4G M2F - RAILWAYS'!$G:$G)))</f>
        <v>0.95134061569016881</v>
      </c>
      <c r="F11" s="99">
        <f>AVERAGEIF('4G M2F - RAILWAYS'!$BI:$BI,$C11,'4G M2F - RAILWAYS'!$AA:$AA)</f>
        <v>3.7802483494005075</v>
      </c>
      <c r="G11" s="99">
        <f>AVERAGEIF('4G M2F - RAILWAYS'!$BI:$BI,$C11,'4G M2F - RAILWAYS'!$W:$W)</f>
        <v>5.7166224055959667</v>
      </c>
      <c r="H11" s="98">
        <f>SUMIF('4G M2F - RAILWAYS'!$BI:$BI,$C11,'4G M2F - RAILWAYS'!$M:$M)/(SUMIF('4G M2F - RAILWAYS'!$BI:$BI,$C11,'4G M2F - RAILWAYS'!$F:$F)-SUMIF('4G M2F - RAILWAYS'!$BI:$BI,$C11,'4G M2F - RAILWAYS'!$G:$G)-SUMIF('4G M2F - RAILWAYS'!$BI:$BI,$C11,'4G M2F - RAILWAYS'!$L:$L))</f>
        <v>1.9832985386221295E-2</v>
      </c>
    </row>
    <row r="12" spans="2:14">
      <c r="B12" s="118"/>
      <c r="C12" s="200" t="s">
        <v>66</v>
      </c>
      <c r="D12" s="100">
        <f>1- (SUMIF('4G M2F - RAILWAYS'!$BI:$BI,$C12,'4G M2F - RAILWAYS'!$G:$G) /SUMIF('4G M2F - RAILWAYS'!$BI:$BI,$C12,'4G M2F - RAILWAYS'!$F:$F))</f>
        <v>0.87454545454545451</v>
      </c>
      <c r="E12" s="101">
        <f>1-(SUMIF('4G M2F - RAILWAYS'!$BI:$BI,$C12,'4G M2F - RAILWAYS'!$L:$L)/(SUMIF('4G M2F - RAILWAYS'!$BI:$BI,$C12,'4G M2F - RAILWAYS'!$F:$F)-SUMIF('4G M2F - RAILWAYS'!$BI:$BI,$C12,'4G M2F - RAILWAYS'!$G:$G)))</f>
        <v>0.8929313929313929</v>
      </c>
      <c r="F12" s="102">
        <f>AVERAGEIF('4G M2F - RAILWAYS'!$BI:$BI,$C12,'4G M2F - RAILWAYS'!$AA:$AA)</f>
        <v>3.6049366936639058</v>
      </c>
      <c r="G12" s="102">
        <f>AVERAGEIF('4G M2F - RAILWAYS'!$BI:$BI,$C12,'4G M2F - RAILWAYS'!$W:$W)</f>
        <v>6.0589064531250001</v>
      </c>
      <c r="H12" s="100">
        <f>(SUMIF('4G M2F - RAILWAYS'!$BI:$BI,$C12,'4G M2F - RAILWAYS'!$M:$M)/(SUMIF('4G M2F - RAILWAYS'!$BI:$BI,$C12,'4G M2F - RAILWAYS'!$F:$F)-SUMIF('4G M2F - RAILWAYS'!$BI:$BI,$C12,'4G M2F - RAILWAYS'!$G:$G)-SUMIF('4G M2F - RAILWAYS'!$BI:$BI,$C12,'4G M2F - RAILWAYS'!$L:$L)))</f>
        <v>2.2118742724097789E-2</v>
      </c>
    </row>
    <row r="13" spans="2:14">
      <c r="B13" s="117"/>
      <c r="C13" s="200" t="s">
        <v>67</v>
      </c>
      <c r="D13" s="100">
        <f>1- (SUMIF('4G M2F - RAILWAYS'!$BI:$BI,$C13,'4G M2F - RAILWAYS'!$G:$G) /SUMIF('4G M2F - RAILWAYS'!$BI:$BI,$C13,'4G M2F - RAILWAYS'!$F:$F))</f>
        <v>0.90720720720720727</v>
      </c>
      <c r="E13" s="101">
        <f>1-(SUMIF('4G M2F - RAILWAYS'!$BI:$BI,$C13,'4G M2F - RAILWAYS'!$L:$L)/(SUMIF('4G M2F - RAILWAYS'!$BI:$BI,$C13,'4G M2F - RAILWAYS'!$F:$F)-SUMIF('4G M2F - RAILWAYS'!$BI:$BI,$C13,'4G M2F - RAILWAYS'!$G:$G)))</f>
        <v>0.90863952333664355</v>
      </c>
      <c r="F13" s="102">
        <f>AVERAGEIF('4G M2F - RAILWAYS'!$BI:$BI,$C13,'4G M2F - RAILWAYS'!$AA:$AA)</f>
        <v>3.724946581041781</v>
      </c>
      <c r="G13" s="102">
        <f>AVERAGEIF('4G M2F - RAILWAYS'!$BI:$BI,$C13,'4G M2F - RAILWAYS'!$W:$W)</f>
        <v>6.6236887071137334</v>
      </c>
      <c r="H13" s="100">
        <f>(SUMIF('4G M2F - RAILWAYS'!$BI:$BI,$C13,'4G M2F - RAILWAYS'!$M:$M)/(SUMIF('4G M2F - RAILWAYS'!$BI:$BI,$C13,'4G M2F - RAILWAYS'!$F:$F)-SUMIF('4G M2F - RAILWAYS'!$BI:$BI,$C13,'4G M2F - RAILWAYS'!$G:$G)-SUMIF('4G M2F - RAILWAYS'!$BI:$BI,$C13,'4G M2F - RAILWAYS'!$L:$L)))</f>
        <v>2.5136612021857924E-2</v>
      </c>
    </row>
    <row r="14" spans="2:14">
      <c r="C14" s="200" t="s">
        <v>68</v>
      </c>
      <c r="D14" s="100">
        <f>1- (SUMIF('4G M2F - RAILWAYS'!$BI:$BI,$C14,'4G M2F - RAILWAYS'!$G:$G) /SUMIF('4G M2F - RAILWAYS'!$BI:$BI,$C14,'4G M2F - RAILWAYS'!$F:$F))</f>
        <v>0.86717267552182165</v>
      </c>
      <c r="E14" s="101">
        <f>1-(SUMIF('4G M2F - RAILWAYS'!$BI:$BI,$C14,'4G M2F - RAILWAYS'!$L:$L)/(SUMIF('4G M2F - RAILWAYS'!$BI:$BI,$C14,'4G M2F - RAILWAYS'!$F:$F)-SUMIF('4G M2F - RAILWAYS'!$BI:$BI,$C14,'4G M2F - RAILWAYS'!$G:$G)))</f>
        <v>0.85667396061269141</v>
      </c>
      <c r="F14" s="102">
        <f>AVERAGEIF('4G M2F - RAILWAYS'!$BI:$BI,$C14,'4G M2F - RAILWAYS'!$AA:$AA)</f>
        <v>3.6126941377876167</v>
      </c>
      <c r="G14" s="102">
        <f>AVERAGEIF('4G M2F - RAILWAYS'!$BI:$BI,$C14,'4G M2F - RAILWAYS'!$W:$W)</f>
        <v>6.4679210866344006</v>
      </c>
      <c r="H14" s="100">
        <f>(SUMIF('4G M2F - RAILWAYS'!$BI:$BI,$C14,'4G M2F - RAILWAYS'!$M:$M)/(SUMIF('4G M2F - RAILWAYS'!$BI:$BI,$C14,'4G M2F - RAILWAYS'!$F:$F)-SUMIF('4G M2F - RAILWAYS'!$BI:$BI,$C14,'4G M2F - RAILWAYS'!$G:$G)-SUMIF('4G M2F - RAILWAYS'!$BI:$BI,$C14,'4G M2F - RAILWAYS'!$L:$L)))</f>
        <v>4.2145593869731802E-2</v>
      </c>
    </row>
    <row r="15" spans="2:14" ht="6" customHeight="1">
      <c r="C15" s="200"/>
      <c r="D15" s="115"/>
      <c r="E15" s="116"/>
      <c r="F15" s="113"/>
      <c r="G15" s="113"/>
      <c r="H15" s="115"/>
    </row>
    <row r="16" spans="2:14" ht="15.75" customHeight="1">
      <c r="B16" s="97" t="s">
        <v>198</v>
      </c>
      <c r="C16" s="200" t="s">
        <v>64</v>
      </c>
      <c r="D16" s="98">
        <f>1- (SUMIF('4G M2M - HIGHWAYS'!$BI:$BI,$C16,'4G M2M - HIGHWAYS'!$G:$G) /SUMIF('4G M2M - HIGHWAYS'!$BI:$BI,$C16,'4G M2M - HIGHWAYS'!$F:$F))</f>
        <v>0.97082608250588598</v>
      </c>
      <c r="E16" s="98">
        <f>1-(SUMIF('4G M2M - HIGHWAYS'!$BI:$BI,$C16,'4G M2M - HIGHWAYS'!$L:$L)/(SUMIF('4G M2M - HIGHWAYS'!$BI:$BI,$C16,'4G M2M - HIGHWAYS'!$F:$F)-SUMIF('4G M2M - HIGHWAYS'!$BI:$BI,$C16,'4G M2M - HIGHWAYS'!$G:$G)))</f>
        <v>0.9918810628426824</v>
      </c>
      <c r="F16" s="99">
        <f>AVERAGEIF('4G M2M - HIGHWAYS'!$BI:$BI,$C16,'4G M2M - HIGHWAYS'!$AF:$AF)</f>
        <v>3.5544744320103789</v>
      </c>
      <c r="G16" s="99">
        <f>AVERAGEIF('4G M2M - HIGHWAYS'!$BI:$BI,$C16,'4G M2M - HIGHWAYS'!$W:$W)</f>
        <v>5.7563403791069145</v>
      </c>
      <c r="H16" s="98">
        <f>SUMIF('4G M2M - HIGHWAYS'!$BI:$BI,$C16,'4G M2M - HIGHWAYS'!$N:$N)/(SUMIF('4G M2M - HIGHWAYS'!$BI:$BI,$C16,'4G M2M - HIGHWAYS'!$F:$F)-SUMIF('4G M2M - HIGHWAYS'!$BI:$BI,$C16,'4G M2M - HIGHWAYS'!$G:$G)-SUMIF('4G M2M - HIGHWAYS'!$BI:$BI,$C16,'4G M2M - HIGHWAYS'!$L:$L))</f>
        <v>6.4845327947273311E-3</v>
      </c>
      <c r="I16" s="97" t="s">
        <v>430</v>
      </c>
      <c r="J16" s="371">
        <f>1-SUM('VOLTE_CAPABLE M2M - HIGHWAYS'!G:G)/SUM('VOLTE_CAPABLE M2M - HIGHWAYS'!F:F)</f>
        <v>0.88759926695174096</v>
      </c>
      <c r="K16" s="371">
        <f>1-SUM('VOLTE_CAPABLE M2M - HIGHWAYS'!L:L)/(SUM('VOLTE_CAPABLE M2M - HIGHWAYS'!F:F)-SUM('VOLTE_CAPABLE M2M - HIGHWAYS'!G:G))</f>
        <v>0.96971782518926364</v>
      </c>
      <c r="L16" s="372">
        <f>AVERAGE('VOLTE_CAPABLE M2M - HIGHWAYS'!AF:AF)</f>
        <v>3.6661980636795248</v>
      </c>
      <c r="M16" s="372">
        <f>AVERAGE('VOLTE_CAPABLE M2M - HIGHWAYS'!W:W)</f>
        <v>6.4530335698549717</v>
      </c>
      <c r="N16" s="371">
        <f>SUM('VOLTE_CAPABLE M2M - HIGHWAYS'!N:N)/(SUM('VOLTE_CAPABLE M2M - HIGHWAYS'!F:F)-SUM('VOLTE_CAPABLE M2M - HIGHWAYS'!G:G)-SUM('VOLTE_CAPABLE M2M - HIGHWAYS'!L:L))</f>
        <v>8.516678495386799E-3</v>
      </c>
    </row>
    <row r="17" spans="2:8">
      <c r="B17" s="118"/>
      <c r="C17" s="200" t="s">
        <v>66</v>
      </c>
      <c r="D17" s="100">
        <f>1- (SUMIF('4G M2M - HIGHWAYS'!$BI:$BI,$C17,'4G M2M - HIGHWAYS'!$G:$G) /SUMIF('4G M2M - HIGHWAYS'!$BI:$BI,$C17,'4G M2M - HIGHWAYS'!$F:$F))</f>
        <v>0.94414432779533175</v>
      </c>
      <c r="E17" s="101">
        <f>1-(SUMIF('4G M2M - HIGHWAYS'!$BI:$BI,$C17,'4G M2M - HIGHWAYS'!$L:$L)/(SUMIF('4G M2M - HIGHWAYS'!$BI:$BI,$C17,'4G M2M - HIGHWAYS'!$F:$F)-SUMIF('4G M2M - HIGHWAYS'!$BI:$BI,$C17,'4G M2M - HIGHWAYS'!$G:$G)))</f>
        <v>0.99049983806542152</v>
      </c>
      <c r="F17" s="102">
        <f>AVERAGEIF('4G M2M - HIGHWAYS'!$BI:$BI,$C17,'4G M2M - HIGHWAYS'!$AF:$AF)</f>
        <v>3.213555378176685</v>
      </c>
      <c r="G17" s="102">
        <f>AVERAGEIF('4G M2M - HIGHWAYS'!$BI:$BI,$C17,'4G M2M - HIGHWAYS'!$W:$W)</f>
        <v>7.4697527734120994</v>
      </c>
      <c r="H17" s="100">
        <f>(SUMIF('4G M2M - HIGHWAYS'!$BI:$BI,$C17,'4G M2M - HIGHWAYS'!$N:$N)/(SUMIF('4G M2M - HIGHWAYS'!$BI:$BI,$C17,'4G M2M - HIGHWAYS'!$F:$F)-SUMIF('4G M2M - HIGHWAYS'!$BI:$BI,$C17,'4G M2M - HIGHWAYS'!$G:$G)-SUMIF('4G M2M - HIGHWAYS'!$BI:$BI,$C17,'4G M2M - HIGHWAYS'!$L:$L)))</f>
        <v>8.3923705722070852E-3</v>
      </c>
    </row>
    <row r="18" spans="2:8">
      <c r="B18" s="117"/>
      <c r="C18" s="200" t="s">
        <v>67</v>
      </c>
      <c r="D18" s="100">
        <f>1- (SUMIF('4G M2M - HIGHWAYS'!$BI:$BI,$C18,'4G M2M - HIGHWAYS'!$G:$G) /SUMIF('4G M2M - HIGHWAYS'!$BI:$BI,$C18,'4G M2M - HIGHWAYS'!$F:$F))</f>
        <v>0.94649577865934287</v>
      </c>
      <c r="E18" s="101">
        <f>1-(SUMIF('4G M2M - HIGHWAYS'!$BI:$BI,$C18,'4G M2M - HIGHWAYS'!$L:$L)/(SUMIF('4G M2M - HIGHWAYS'!$BI:$BI,$C18,'4G M2M - HIGHWAYS'!$F:$F)-SUMIF('4G M2M - HIGHWAYS'!$BI:$BI,$C18,'4G M2M - HIGHWAYS'!$G:$G)))</f>
        <v>0.98817839871037072</v>
      </c>
      <c r="F18" s="102">
        <f>AVERAGEIF('4G M2M - HIGHWAYS'!$BI:$BI,$C18,'4G M2M - HIGHWAYS'!$AF:$AF)</f>
        <v>3.5005008952281642</v>
      </c>
      <c r="G18" s="102">
        <f>AVERAGEIF('4G M2M - HIGHWAYS'!$BI:$BI,$C18,'4G M2M - HIGHWAYS'!$W:$W)</f>
        <v>6.5783327740687572</v>
      </c>
      <c r="H18" s="100">
        <f>(SUMIF('4G M2M - HIGHWAYS'!$BI:$BI,$C18,'4G M2M - HIGHWAYS'!$N:$N)/(SUMIF('4G M2M - HIGHWAYS'!$BI:$BI,$C18,'4G M2M - HIGHWAYS'!$F:$F)-SUMIF('4G M2M - HIGHWAYS'!$BI:$BI,$C18,'4G M2M - HIGHWAYS'!$G:$G)-SUMIF('4G M2M - HIGHWAYS'!$BI:$BI,$C18,'4G M2M - HIGHWAYS'!$L:$L)))</f>
        <v>1.1092985318107667E-2</v>
      </c>
    </row>
    <row r="19" spans="2:8">
      <c r="C19" s="200" t="s">
        <v>68</v>
      </c>
      <c r="D19" s="100">
        <f>1- (SUMIF('4G M2M - HIGHWAYS'!$BI:$BI,$C19,'4G M2M - HIGHWAYS'!$G:$G) /SUMIF('4G M2M - HIGHWAYS'!$BI:$BI,$C19,'4G M2M - HIGHWAYS'!$F:$F))</f>
        <v>0.85584092792046396</v>
      </c>
      <c r="E19" s="101">
        <f>1-(SUMIF('4G M2M - HIGHWAYS'!$BI:$BI,$C19,'4G M2M - HIGHWAYS'!$L:$L)/(SUMIF('4G M2M - HIGHWAYS'!$BI:$BI,$C19,'4G M2M - HIGHWAYS'!$F:$F)-SUMIF('4G M2M - HIGHWAYS'!$BI:$BI,$C19,'4G M2M - HIGHWAYS'!$G:$G)))</f>
        <v>0.97604065827686348</v>
      </c>
      <c r="F19" s="102">
        <f>AVERAGEIF('4G M2M - HIGHWAYS'!$BI:$BI,$C19,'4G M2M - HIGHWAYS'!$AF:$AF)</f>
        <v>2.6098115127094852</v>
      </c>
      <c r="G19" s="102">
        <f>AVERAGEIF('4G M2M - HIGHWAYS'!$BI:$BI,$C19,'4G M2M - HIGHWAYS'!$W:$W)</f>
        <v>7.8750119270235714</v>
      </c>
      <c r="H19" s="100">
        <f>(SUMIF('4G M2M - HIGHWAYS'!$BI:$BI,$C19,'4G M2M - HIGHWAYS'!$N:$N)/(SUMIF('4G M2M - HIGHWAYS'!$BI:$BI,$C19,'4G M2M - HIGHWAYS'!$F:$F)-SUMIF('4G M2M - HIGHWAYS'!$BI:$BI,$C19,'4G M2M - HIGHWAYS'!$G:$G)-SUMIF('4G M2M - HIGHWAYS'!$BI:$BI,$C19,'4G M2M - HIGHWAYS'!$L:$L)))</f>
        <v>3.7193156459211507E-4</v>
      </c>
    </row>
    <row r="20" spans="2:8">
      <c r="H20" s="464"/>
    </row>
    <row r="21" spans="2:8" ht="15.75" customHeight="1">
      <c r="B21" s="97" t="s">
        <v>199</v>
      </c>
      <c r="C21" s="200" t="s">
        <v>64</v>
      </c>
      <c r="D21" s="98">
        <f>1- (SUMIF('4G M2F - PoC'!$BI:$BI,$C21,'4G M2F - PoC'!$G:$G) /SUMIF('4G M2F - PoC'!$BI:$BI,$C21,'4G M2F - PoC'!$F:$F))</f>
        <v>0.9856039325842697</v>
      </c>
      <c r="E21" s="98">
        <f>1-(SUMIF('4G M2F - PoC'!$BI:$BI,$C21,'4G M2F - PoC'!$L:$L)/(SUMIF('4G M2F - PoC'!$BI:$BI,$C21,'4G M2F - PoC'!$F:$F)-SUMIF('4G M2F - PoC'!$BI:$BI,$C21,'4G M2F - PoC'!$G:$G)))</f>
        <v>0.99679372996081228</v>
      </c>
      <c r="F21" s="99">
        <f>AVERAGEIF('4G M2F - PoC'!$BI:$BI,$C21,'4G M2F - PoC'!$AA:$AA)</f>
        <v>3.962854330800766</v>
      </c>
      <c r="G21" s="99">
        <f>AVERAGEIF('4G M2F - PoC'!$BI:$BI,$C21,'4G M2F - PoC'!$W:$W)</f>
        <v>5.210876863636364</v>
      </c>
      <c r="H21" s="98">
        <f>SUMIF('4G M2F - PoC'!$BI:$BI,$C21,'4G M2F - PoC'!$M:$M)/(SUMIF('4G M2F - PoC'!$BI:$BI,$C21,'4G M2F - PoC'!$F:$F)-SUMIF('4G M2F - PoC'!$BI:$BI,$C21,'4G M2F - PoC'!$G:$G)-SUMIF('4G M2F - PoC'!$BI:$BI,$C21,'4G M2F - PoC'!$L:$L))</f>
        <v>2.8591851322373124E-3</v>
      </c>
    </row>
    <row r="22" spans="2:8">
      <c r="B22" s="118"/>
      <c r="C22" s="200" t="s">
        <v>66</v>
      </c>
      <c r="D22" s="100">
        <f>1- (SUMIF('4G M2F - PoC'!$BI:$BI,$C22,'4G M2F - PoC'!$G:$G) /SUMIF('4G M2F - PoC'!$BI:$BI,$C22,'4G M2F - PoC'!$F:$F))</f>
        <v>0.97847625555175943</v>
      </c>
      <c r="E22" s="101">
        <f>1-(SUMIF('4G M2F - PoC'!$BI:$BI,$C22,'4G M2F - PoC'!$L:$L)/(SUMIF('4G M2F - PoC'!$BI:$BI,$C22,'4G M2F - PoC'!$F:$F)-SUMIF('4G M2F - PoC'!$BI:$BI,$C22,'4G M2F - PoC'!$G:$G)))</f>
        <v>0.99930167597765363</v>
      </c>
      <c r="F22" s="102">
        <f>AVERAGEIF('4G M2F - PoC'!$BI:$BI,$C22,'4G M2F - PoC'!$AA:$AA)</f>
        <v>3.7704779228801697</v>
      </c>
      <c r="G22" s="102">
        <f>AVERAGEIF('4G M2F - PoC'!$BI:$BI,$C22,'4G M2F - PoC'!$W:$W)</f>
        <v>5.3390689999999994</v>
      </c>
      <c r="H22" s="100">
        <f>(SUMIF('4G M2F - PoC'!$BI:$BI,$C22,'4G M2F - PoC'!$M:$M)/(SUMIF('4G M2F - PoC'!$BI:$BI,$C22,'4G M2F - PoC'!$F:$F)-SUMIF('4G M2F - PoC'!$BI:$BI,$C22,'4G M2F - PoC'!$G:$G)-SUMIF('4G M2F - PoC'!$BI:$BI,$C22,'4G M2F - PoC'!$L:$L)))</f>
        <v>1.397624039133473E-3</v>
      </c>
    </row>
    <row r="23" spans="2:8">
      <c r="B23" s="117"/>
      <c r="C23" s="200" t="s">
        <v>67</v>
      </c>
      <c r="D23" s="100">
        <f>1- (SUMIF('4G M2F - PoC'!$BI:$BI,$C23,'4G M2F - PoC'!$G:$G) /SUMIF('4G M2F - PoC'!$BI:$BI,$C23,'4G M2F - PoC'!$F:$F))</f>
        <v>0.99183117767188567</v>
      </c>
      <c r="E23" s="101">
        <f>1-(SUMIF('4G M2F - PoC'!$BI:$BI,$C23,'4G M2F - PoC'!$L:$L)/(SUMIF('4G M2F - PoC'!$BI:$BI,$C23,'4G M2F - PoC'!$F:$F)-SUMIF('4G M2F - PoC'!$BI:$BI,$C23,'4G M2F - PoC'!$G:$G)))</f>
        <v>0.99656829100892241</v>
      </c>
      <c r="F23" s="102">
        <f>AVERAGEIF('4G M2F - PoC'!$BI:$BI,$C23,'4G M2F - PoC'!$AA:$AA)</f>
        <v>3.9145919138754239</v>
      </c>
      <c r="G23" s="102">
        <f>AVERAGEIF('4G M2F - PoC'!$BI:$BI,$C23,'4G M2F - PoC'!$W:$W)</f>
        <v>5.7422269999999989</v>
      </c>
      <c r="H23" s="100">
        <f>(SUMIF('4G M2F - PoC'!$BI:$BI,$C23,'4G M2F - PoC'!$M:$M)/(SUMIF('4G M2F - PoC'!$BI:$BI,$C23,'4G M2F - PoC'!$F:$F)-SUMIF('4G M2F - PoC'!$BI:$BI,$C23,'4G M2F - PoC'!$G:$G)-SUMIF('4G M2F - PoC'!$BI:$BI,$C23,'4G M2F - PoC'!$L:$L)))</f>
        <v>2.7548209366391185E-3</v>
      </c>
    </row>
    <row r="24" spans="2:8">
      <c r="C24" s="200" t="s">
        <v>68</v>
      </c>
      <c r="D24" s="100">
        <f>1- (SUMIF('4G M2F - PoC'!$BI:$BI,$C24,'4G M2F - PoC'!$G:$G) /SUMIF('4G M2F - PoC'!$BI:$BI,$C24,'4G M2F - PoC'!$F:$F))</f>
        <v>0.98721050812305566</v>
      </c>
      <c r="E24" s="101">
        <f>1-(SUMIF('4G M2F - PoC'!$BI:$BI,$C24,'4G M2F - PoC'!$L:$L)/(SUMIF('4G M2F - PoC'!$BI:$BI,$C24,'4G M2F - PoC'!$F:$F)-SUMIF('4G M2F - PoC'!$BI:$BI,$C24,'4G M2F - PoC'!$G:$G)))</f>
        <v>0.99369747899159666</v>
      </c>
      <c r="F24" s="102">
        <f>AVERAGEIF('4G M2F - PoC'!$BI:$BI,$C24,'4G M2F - PoC'!$AA:$AA)</f>
        <v>3.880701348402948</v>
      </c>
      <c r="G24" s="102">
        <f>AVERAGEIF('4G M2F - PoC'!$BI:$BI,$C24,'4G M2F - PoC'!$W:$W)</f>
        <v>5.9113526818181805</v>
      </c>
      <c r="H24" s="100">
        <f>(SUMIF('4G M2F - PoC'!$BI:$BI,$C24,'4G M2F - PoC'!$M:$M)/(SUMIF('4G M2F - PoC'!$BI:$BI,$C24,'4G M2F - PoC'!$F:$F)-SUMIF('4G M2F - PoC'!$BI:$BI,$C24,'4G M2F - PoC'!$G:$G)-SUMIF('4G M2F - PoC'!$BI:$BI,$C24,'4G M2F - PoC'!$L:$L)))</f>
        <v>1.7618040873854828E-3</v>
      </c>
    </row>
    <row r="25" spans="2:8">
      <c r="H25" s="464"/>
    </row>
    <row r="26" spans="2:8" ht="15.75" customHeight="1">
      <c r="B26" s="97" t="s">
        <v>200</v>
      </c>
      <c r="C26" s="200" t="s">
        <v>64</v>
      </c>
      <c r="D26" s="98" t="e">
        <f>1-#REF!/#REF!</f>
        <v>#REF!</v>
      </c>
      <c r="E26" s="98" t="e">
        <f>1-#REF!/(#REF!-#REF!)</f>
        <v>#REF!</v>
      </c>
      <c r="F26" s="99" t="e">
        <f>#REF!</f>
        <v>#REF!</v>
      </c>
      <c r="G26" s="99" t="e">
        <f>#REF!</f>
        <v>#REF!</v>
      </c>
      <c r="H26" s="98" t="e">
        <f>#REF!/(#REF!-#REF!-#REF!)</f>
        <v>#REF!</v>
      </c>
    </row>
    <row r="27" spans="2:8">
      <c r="B27" s="118"/>
      <c r="C27" s="200" t="s">
        <v>66</v>
      </c>
      <c r="D27" s="100" t="e">
        <f>1-#REF!/#REF!</f>
        <v>#REF!</v>
      </c>
      <c r="E27" s="101" t="e">
        <f>1-#REF!/(#REF!-#REF!)</f>
        <v>#REF!</v>
      </c>
      <c r="F27" s="102" t="e">
        <f>#REF!</f>
        <v>#REF!</v>
      </c>
      <c r="G27" s="102" t="e">
        <f>#REF!</f>
        <v>#REF!</v>
      </c>
      <c r="H27" s="100" t="e">
        <f>#REF!/(#REF!-#REF!-#REF!)</f>
        <v>#REF!</v>
      </c>
    </row>
    <row r="28" spans="2:8">
      <c r="B28" s="117"/>
      <c r="C28" s="200" t="s">
        <v>67</v>
      </c>
      <c r="D28" s="100" t="e">
        <f>1-#REF!/#REF!</f>
        <v>#REF!</v>
      </c>
      <c r="E28" s="101" t="e">
        <f>1-#REF!/(#REF!-#REF!)</f>
        <v>#REF!</v>
      </c>
      <c r="F28" s="102" t="e">
        <f>#REF!</f>
        <v>#REF!</v>
      </c>
      <c r="G28" s="102" t="e">
        <f>#REF!</f>
        <v>#REF!</v>
      </c>
      <c r="H28" s="100" t="e">
        <f>#REF!/(#REF!-#REF!-#REF!)</f>
        <v>#REF!</v>
      </c>
    </row>
    <row r="29" spans="2:8">
      <c r="C29" s="200" t="s">
        <v>68</v>
      </c>
      <c r="D29" s="100" t="e">
        <f>1-#REF!/#REF!</f>
        <v>#REF!</v>
      </c>
      <c r="E29" s="101" t="e">
        <f>1-#REF!/(#REF!-#REF!)</f>
        <v>#REF!</v>
      </c>
      <c r="F29" s="102" t="e">
        <f>#REF!</f>
        <v>#REF!</v>
      </c>
      <c r="G29" s="102" t="e">
        <f>#REF!</f>
        <v>#REF!</v>
      </c>
      <c r="H29" s="100" t="e">
        <f>#REF!/(#REF!-#REF!-#REF!)</f>
        <v>#REF!</v>
      </c>
    </row>
    <row r="30" spans="2:8">
      <c r="H30" s="464"/>
    </row>
    <row r="31" spans="2:8" ht="15.75">
      <c r="B31" s="97" t="s">
        <v>497</v>
      </c>
      <c r="C31" s="200" t="s">
        <v>64</v>
      </c>
      <c r="D31" s="98">
        <f>1- (SUMIF('3G M2M - TOURISTIC AREAS'!$BI:$BI,$C31,'3G M2M - TOURISTIC AREAS'!$G:$G) /SUMIF('3G M2M - TOURISTIC AREAS'!$BI:$BI,$C31,'3G M2M - TOURISTIC AREAS'!$F:$F))</f>
        <v>0.98093438680865686</v>
      </c>
      <c r="E31" s="98">
        <f>1-(SUMIF('3G M2M - TOURISTIC AREAS'!$BI:$BI,$C31,'3G M2M - TOURISTIC AREAS'!$L:$L)/(SUMIF('3G M2M - TOURISTIC AREAS'!$BI:$BI,$C31,'3G M2M - TOURISTIC AREAS'!$F:$F)-SUMIF('3G M2M - TOURISTIC AREAS'!$BI:$BI,$C31,'3G M2M - TOURISTIC AREAS'!$G:$G)))</f>
        <v>0.99772369112239534</v>
      </c>
      <c r="F31" s="99">
        <f>AVERAGEIF('3G M2M - TOURISTIC AREAS'!$BI:$BI,$C31,'3G M2M - TOURISTIC AREAS'!$AF:$AF)</f>
        <v>3.5414196695785849</v>
      </c>
      <c r="G31" s="99">
        <f>AVERAGEIF('3G M2M - TOURISTIC AREAS'!$BI:$BI,$C31,'3G M2M - TOURISTIC AREAS'!$W:$W)</f>
        <v>6.1947186747085956</v>
      </c>
      <c r="H31" s="98">
        <f>(SUMIF('3G M2M - TOURISTIC AREAS'!$BI:$BI,$C31,'3G M2M - TOURISTIC AREAS'!$N:$N)/(SUMIF('3G M2M - TOURISTIC AREAS'!$BI:$BI,$C31,'3G M2M - TOURISTIC AREAS'!$F:$F)-SUMIF('3G M2M - TOURISTIC AREAS'!$BI:$BI,$C31,'3G M2M - TOURISTIC AREAS'!$G:$G)-SUMIF('3G M2M - TOURISTIC AREAS'!$BI:$BI,$C31,'3G M2M - TOURISTIC AREAS'!$L:$L)))</f>
        <v>5.6160056160056157E-3</v>
      </c>
    </row>
    <row r="32" spans="2:8">
      <c r="B32" s="118"/>
      <c r="C32" s="200" t="s">
        <v>66</v>
      </c>
      <c r="D32" s="100">
        <f>1- (SUMIF('3G M2M - TOURISTIC AREAS'!$BI:$BI,$C32,'3G M2M - TOURISTIC AREAS'!$G:$G) /SUMIF('3G M2M - TOURISTIC AREAS'!$BI:$BI,$C32,'3G M2M - TOURISTIC AREAS'!$F:$F))</f>
        <v>0.96873908487600424</v>
      </c>
      <c r="E32" s="101">
        <f>1-(SUMIF('3G M2M - TOURISTIC AREAS'!$BI:$BI,$C32,'3G M2M - TOURISTIC AREAS'!$L:$L)/(SUMIF('3G M2M - TOURISTIC AREAS'!$BI:$BI,$C32,'3G M2M - TOURISTIC AREAS'!$F:$F)-SUMIF('3G M2M - TOURISTIC AREAS'!$BI:$BI,$C32,'3G M2M - TOURISTIC AREAS'!$G:$G)))</f>
        <v>0.9976563908418965</v>
      </c>
      <c r="F32" s="102">
        <f>AVERAGEIF('3G M2M - TOURISTIC AREAS'!$BI:$BI,$C32,'3G M2M - TOURISTIC AREAS'!$AF:$AF)</f>
        <v>3.3277411444215943</v>
      </c>
      <c r="G32" s="102">
        <f>AVERAGEIF('3G M2M - TOURISTIC AREAS'!$BI:$BI,$C32,'3G M2M - TOURISTIC AREAS'!$W:$W)</f>
        <v>5.995920680407699</v>
      </c>
      <c r="H32" s="100">
        <f>(SUMIF('3G M2M - TOURISTIC AREAS'!$BI:$BI,$C32,'3G M2M - TOURISTIC AREAS'!$N:$N)/(SUMIF('3G M2M - TOURISTIC AREAS'!$BI:$BI,$C32,'3G M2M - TOURISTIC AREAS'!$F:$F)-SUMIF('3G M2M - TOURISTIC AREAS'!$BI:$BI,$C32,'3G M2M - TOURISTIC AREAS'!$G:$G)-SUMIF('3G M2M - TOURISTIC AREAS'!$BI:$BI,$C32,'3G M2M - TOURISTIC AREAS'!$L:$L)))</f>
        <v>3.9754246476328154E-3</v>
      </c>
    </row>
    <row r="33" spans="2:8">
      <c r="B33" s="117"/>
      <c r="C33" s="200" t="s">
        <v>67</v>
      </c>
      <c r="D33" s="100">
        <f>1- (SUMIF('3G M2M - TOURISTIC AREAS'!$BI:$BI,$C33,'3G M2M - TOURISTIC AREAS'!$G:$G) /SUMIF('3G M2M - TOURISTIC AREAS'!$BI:$BI,$C33,'3G M2M - TOURISTIC AREAS'!$F:$F))</f>
        <v>0.96476157082748948</v>
      </c>
      <c r="E33" s="101">
        <f>1-(SUMIF('3G M2M - TOURISTIC AREAS'!$BI:$BI,$C33,'3G M2M - TOURISTIC AREAS'!$L:$L)/(SUMIF('3G M2M - TOURISTIC AREAS'!$BI:$BI,$C33,'3G M2M - TOURISTIC AREAS'!$F:$F)-SUMIF('3G M2M - TOURISTIC AREAS'!$BI:$BI,$C33,'3G M2M - TOURISTIC AREAS'!$G:$G)))</f>
        <v>0.99745593312738501</v>
      </c>
      <c r="F33" s="102">
        <f>AVERAGEIF('3G M2M - TOURISTIC AREAS'!$BI:$BI,$C33,'3G M2M - TOURISTIC AREAS'!$AF:$AF)</f>
        <v>3.4551537404811086</v>
      </c>
      <c r="G33" s="102">
        <f>AVERAGEIF('3G M2M - TOURISTIC AREAS'!$BI:$BI,$C33,'3G M2M - TOURISTIC AREAS'!$W:$W)</f>
        <v>6.0722561895594076</v>
      </c>
      <c r="H33" s="100">
        <f>(SUMIF('3G M2M - TOURISTIC AREAS'!$BI:$BI,$C33,'3G M2M - TOURISTIC AREAS'!$N:$N)/(SUMIF('3G M2M - TOURISTIC AREAS'!$BI:$BI,$C33,'3G M2M - TOURISTIC AREAS'!$F:$F)-SUMIF('3G M2M - TOURISTIC AREAS'!$BI:$BI,$C33,'3G M2M - TOURISTIC AREAS'!$G:$G)-SUMIF('3G M2M - TOURISTIC AREAS'!$BI:$BI,$C33,'3G M2M - TOURISTIC AREAS'!$L:$L)))</f>
        <v>6.7407542357442157E-3</v>
      </c>
    </row>
    <row r="34" spans="2:8">
      <c r="C34" s="200" t="s">
        <v>68</v>
      </c>
      <c r="D34" s="100">
        <f>1- (SUMIF('3G M2M - TOURISTIC AREAS'!$BI:$BI,$C34,'3G M2M - TOURISTIC AREAS'!$G:$G) /SUMIF('3G M2M - TOURISTIC AREAS'!$BI:$BI,$C34,'3G M2M - TOURISTIC AREAS'!$F:$F))</f>
        <v>0.96131528046421666</v>
      </c>
      <c r="E34" s="101">
        <f>1-(SUMIF('3G M2M - TOURISTIC AREAS'!$BI:$BI,$C34,'3G M2M - TOURISTIC AREAS'!$L:$L)/(SUMIF('3G M2M - TOURISTIC AREAS'!$BI:$BI,$C34,'3G M2M - TOURISTIC AREAS'!$F:$F)-SUMIF('3G M2M - TOURISTIC AREAS'!$BI:$BI,$C34,'3G M2M - TOURISTIC AREAS'!$G:$G)))</f>
        <v>0.99506127675141764</v>
      </c>
      <c r="F34" s="102">
        <f>AVERAGEIF('3G M2M - TOURISTIC AREAS'!$BI:$BI,$C34,'3G M2M - TOURISTIC AREAS'!$AF:$AF)</f>
        <v>2.6691355342317005</v>
      </c>
      <c r="G34" s="102">
        <f>AVERAGEIF('3G M2M - TOURISTIC AREAS'!$BI:$BI,$C34,'3G M2M - TOURISTIC AREAS'!$W:$W)</f>
        <v>6.439786225038266</v>
      </c>
      <c r="H34" s="100">
        <f>(SUMIF('3G M2M - TOURISTIC AREAS'!$BI:$BI,$C34,'3G M2M - TOURISTIC AREAS'!$N:$N)/(SUMIF('3G M2M - TOURISTIC AREAS'!$BI:$BI,$C34,'3G M2M - TOURISTIC AREAS'!$F:$F)-SUMIF('3G M2M - TOURISTIC AREAS'!$BI:$BI,$C34,'3G M2M - TOURISTIC AREAS'!$G:$G)-SUMIF('3G M2M - TOURISTIC AREAS'!$BI:$BI,$C34,'3G M2M - TOURISTIC AREAS'!$L:$L)))</f>
        <v>4.0441176470588239E-3</v>
      </c>
    </row>
    <row r="35" spans="2:8">
      <c r="H35" s="464"/>
    </row>
    <row r="36" spans="2:8" ht="15.75">
      <c r="B36" s="97" t="s">
        <v>498</v>
      </c>
      <c r="C36" s="200" t="s">
        <v>64</v>
      </c>
      <c r="D36" s="98">
        <f>1- (SUMIF('3G M2M - ADD-ON CITIES_ALL'!$BI:$BI,$C36,'3G M2M - ADD-ON CITIES_ALL'!$G:$G) /SUMIF('3G M2M - ADD-ON CITIES_ALL'!$BI:$BI,$C36,'3G M2M - ADD-ON CITIES_ALL'!$F:$F))</f>
        <v>0.98933814961547428</v>
      </c>
      <c r="E36" s="98">
        <f>1-(SUMIF('3G M2M - ADD-ON CITIES_ALL'!$BI:$BI,$C36,'3G M2M - ADD-ON CITIES_ALL'!$L:$L)/(SUMIF('3G M2M - ADD-ON CITIES_ALL'!$BI:$BI,$C36,'3G M2M - ADD-ON CITIES_ALL'!$F:$F)-SUMIF('3G M2M - ADD-ON CITIES_ALL'!$BI:$BI,$C36,'3G M2M - ADD-ON CITIES_ALL'!$G:$G)))</f>
        <v>0.99876332371473997</v>
      </c>
      <c r="F36" s="99">
        <f>AVERAGEIF('3G M2M - ADD-ON CITIES_ALL'!$BI:$BI,$C36,'3G M2M - ADD-ON CITIES_ALL'!$AF:$AF)</f>
        <v>3.6093490457027286</v>
      </c>
      <c r="G36" s="99">
        <f>AVERAGEIF('3G M2M - ADD-ON CITIES_ALL'!$BI:$BI,$C36,'3G M2M - ADD-ON CITIES_ALL'!$W:$W)</f>
        <v>5.1188243294167002</v>
      </c>
      <c r="H36" s="98">
        <f>(SUMIF('3G M2M - ADD-ON CITIES_ALL'!$BI:$BI,$C36,'3G M2M - ADD-ON CITIES_ALL'!$N:$N)/(SUMIF('3G M2M - ADD-ON CITIES_ALL'!$BI:$BI,$C36,'3G M2M - ADD-ON CITIES_ALL'!$F:$F)-SUMIF('3G M2M - ADD-ON CITIES_ALL'!$BI:$BI,$C36,'3G M2M - ADD-ON CITIES_ALL'!$G:$G)-SUMIF('3G M2M - ADD-ON CITIES_ALL'!$BI:$BI,$C36,'3G M2M - ADD-ON CITIES_ALL'!$L:$L)))</f>
        <v>1.1202830188679245E-3</v>
      </c>
    </row>
    <row r="37" spans="2:8">
      <c r="B37" s="118"/>
      <c r="C37" s="200" t="s">
        <v>66</v>
      </c>
      <c r="D37" s="100">
        <f>1- (SUMIF('3G M2M - ADD-ON CITIES_ALL'!$BI:$BI,$C37,'3G M2M - ADD-ON CITIES_ALL'!$G:$G) /SUMIF('3G M2M - ADD-ON CITIES_ALL'!$BI:$BI,$C37,'3G M2M - ADD-ON CITIES_ALL'!$F:$F))</f>
        <v>0.97351843210452638</v>
      </c>
      <c r="E37" s="101">
        <f>1-(SUMIF('3G M2M - ADD-ON CITIES_ALL'!$BI:$BI,$C37,'3G M2M - ADD-ON CITIES_ALL'!$L:$L)/(SUMIF('3G M2M - ADD-ON CITIES_ALL'!$BI:$BI,$C37,'3G M2M - ADD-ON CITIES_ALL'!$F:$F)-SUMIF('3G M2M - ADD-ON CITIES_ALL'!$BI:$BI,$C37,'3G M2M - ADD-ON CITIES_ALL'!$G:$G)))</f>
        <v>0.99832234871180348</v>
      </c>
      <c r="F37" s="102">
        <f>AVERAGEIF('3G M2M - ADD-ON CITIES_ALL'!$BI:$BI,$C37,'3G M2M - ADD-ON CITIES_ALL'!$AF:$AF)</f>
        <v>3.2185284613700076</v>
      </c>
      <c r="G37" s="102">
        <f>AVERAGEIF('3G M2M - ADD-ON CITIES_ALL'!$BI:$BI,$C37,'3G M2M - ADD-ON CITIES_ALL'!$W:$W)</f>
        <v>5.7341029304378006</v>
      </c>
      <c r="H37" s="100">
        <f>(SUMIF('3G M2M - ADD-ON CITIES_ALL'!$BI:$BI,$C37,'3G M2M - ADD-ON CITIES_ALL'!$N:$N)/(SUMIF('3G M2M - ADD-ON CITIES_ALL'!$BI:$BI,$C37,'3G M2M - ADD-ON CITIES_ALL'!$F:$F)-SUMIF('3G M2M - ADD-ON CITIES_ALL'!$BI:$BI,$C37,'3G M2M - ADD-ON CITIES_ALL'!$G:$G)-SUMIF('3G M2M - ADD-ON CITIES_ALL'!$BI:$BI,$C37,'3G M2M - ADD-ON CITIES_ALL'!$L:$L)))</f>
        <v>2.8207898211499221E-3</v>
      </c>
    </row>
    <row r="38" spans="2:8">
      <c r="B38" s="117"/>
      <c r="C38" s="200" t="s">
        <v>67</v>
      </c>
      <c r="D38" s="100">
        <f>1- (SUMIF('3G M2M - ADD-ON CITIES_ALL'!$BI:$BI,$C38,'3G M2M - ADD-ON CITIES_ALL'!$G:$G) /SUMIF('3G M2M - ADD-ON CITIES_ALL'!$BI:$BI,$C38,'3G M2M - ADD-ON CITIES_ALL'!$F:$F))</f>
        <v>0.97892108472214157</v>
      </c>
      <c r="E38" s="101">
        <f>1-(SUMIF('3G M2M - ADD-ON CITIES_ALL'!$BI:$BI,$C38,'3G M2M - ADD-ON CITIES_ALL'!$L:$L)/(SUMIF('3G M2M - ADD-ON CITIES_ALL'!$BI:$BI,$C38,'3G M2M - ADD-ON CITIES_ALL'!$F:$F)-SUMIF('3G M2M - ADD-ON CITIES_ALL'!$BI:$BI,$C38,'3G M2M - ADD-ON CITIES_ALL'!$G:$G)))</f>
        <v>0.99845770554039626</v>
      </c>
      <c r="F38" s="102">
        <f>AVERAGEIF('3G M2M - ADD-ON CITIES_ALL'!$BI:$BI,$C38,'3G M2M - ADD-ON CITIES_ALL'!$AF:$AF)</f>
        <v>3.5903611449697226</v>
      </c>
      <c r="G38" s="102">
        <f>AVERAGEIF('3G M2M - ADD-ON CITIES_ALL'!$BI:$BI,$C38,'3G M2M - ADD-ON CITIES_ALL'!$W:$W)</f>
        <v>5.2680743592143457</v>
      </c>
      <c r="H38" s="100">
        <f>(SUMIF('3G M2M - ADD-ON CITIES_ALL'!$BI:$BI,$C38,'3G M2M - ADD-ON CITIES_ALL'!$N:$N)/(SUMIF('3G M2M - ADD-ON CITIES_ALL'!$BI:$BI,$C38,'3G M2M - ADD-ON CITIES_ALL'!$F:$F)-SUMIF('3G M2M - ADD-ON CITIES_ALL'!$BI:$BI,$C38,'3G M2M - ADD-ON CITIES_ALL'!$G:$G)-SUMIF('3G M2M - ADD-ON CITIES_ALL'!$BI:$BI,$C38,'3G M2M - ADD-ON CITIES_ALL'!$L:$L)))</f>
        <v>1.2476235741444867E-3</v>
      </c>
    </row>
    <row r="39" spans="2:8">
      <c r="C39" s="200" t="s">
        <v>68</v>
      </c>
      <c r="D39" s="100">
        <f>1- (SUMIF('3G M2M - ADD-ON CITIES_ALL'!$BI:$BI,$C39,'3G M2M - ADD-ON CITIES_ALL'!$G:$G) /SUMIF('3G M2M - ADD-ON CITIES_ALL'!$BI:$BI,$C39,'3G M2M - ADD-ON CITIES_ALL'!$F:$F))</f>
        <v>0.97111681643132219</v>
      </c>
      <c r="E39" s="101">
        <f>1-(SUMIF('3G M2M - ADD-ON CITIES_ALL'!$BI:$BI,$C39,'3G M2M - ADD-ON CITIES_ALL'!$L:$L)/(SUMIF('3G M2M - ADD-ON CITIES_ALL'!$BI:$BI,$C39,'3G M2M - ADD-ON CITIES_ALL'!$F:$F)-SUMIF('3G M2M - ADD-ON CITIES_ALL'!$BI:$BI,$C39,'3G M2M - ADD-ON CITIES_ALL'!$G:$G)))</f>
        <v>0.99537343027098479</v>
      </c>
      <c r="F39" s="102">
        <f>AVERAGEIF('3G M2M - ADD-ON CITIES_ALL'!$BI:$BI,$C39,'3G M2M - ADD-ON CITIES_ALL'!$AF:$AF)</f>
        <v>2.7232517119252253</v>
      </c>
      <c r="G39" s="102">
        <f>AVERAGEIF('3G M2M - ADD-ON CITIES_ALL'!$BI:$BI,$C39,'3G M2M - ADD-ON CITIES_ALL'!$W:$W)</f>
        <v>6.1140254934518259</v>
      </c>
      <c r="H39" s="100">
        <f>(SUMIF('3G M2M - ADD-ON CITIES_ALL'!$BI:$BI,$C39,'3G M2M - ADD-ON CITIES_ALL'!$N:$N)/(SUMIF('3G M2M - ADD-ON CITIES_ALL'!$BI:$BI,$C39,'3G M2M - ADD-ON CITIES_ALL'!$F:$F)-SUMIF('3G M2M - ADD-ON CITIES_ALL'!$BI:$BI,$C39,'3G M2M - ADD-ON CITIES_ALL'!$G:$G)-SUMIF('3G M2M - ADD-ON CITIES_ALL'!$BI:$BI,$C39,'3G M2M - ADD-ON CITIES_ALL'!$L:$L)))</f>
        <v>1.2072920439454304E-4</v>
      </c>
    </row>
    <row r="40" spans="2:8">
      <c r="H40" s="464"/>
    </row>
    <row r="41" spans="2:8" ht="15.75">
      <c r="B41" s="97" t="s">
        <v>499</v>
      </c>
      <c r="C41" s="200" t="s">
        <v>64</v>
      </c>
      <c r="D41" s="98">
        <f>1- (SUMIF('4G M2M - ADD-ON Extra'!$BI:$BI,$C41,'4G M2M - ADD-ON Extra'!$G:$G) /SUMIF('4G M2M - ADD-ON Extra'!$BI:$BI,$C41,'4G M2M - ADD-ON Extra'!$F:$F))</f>
        <v>0.99500942663857161</v>
      </c>
      <c r="E41" s="98">
        <f>1-(SUMIF('4G M2M - ADD-ON Extra'!$BI:$BI,$C41,'4G M2M - ADD-ON Extra'!$L:$L)/(SUMIF('4G M2M - ADD-ON Extra'!$BI:$BI,$C41,'4G M2M - ADD-ON Extra'!$F:$F)-SUMIF('4G M2M - ADD-ON Extra'!$BI:$BI,$C41,'4G M2M - ADD-ON Extra'!$G:$G)))</f>
        <v>0.9978823004904146</v>
      </c>
      <c r="F41" s="99">
        <f>AVERAGEIF('4G M2M - ADD-ON Extra'!$BI:$BI,$C41,'4G M2M - ADD-ON Extra'!$AF:$AF)</f>
        <v>3.5778124980092927</v>
      </c>
      <c r="G41" s="99">
        <f>AVERAGEIF('4G M2M - ADD-ON Extra'!$BI:$BI,$C41,'4G M2M - ADD-ON Extra'!$W:$W)</f>
        <v>5.7171542849552264</v>
      </c>
      <c r="H41" s="98">
        <f>(SUMIF('4G M2M - ADD-ON Extra'!$BI:$BI,$C41,'4G M2M - ADD-ON Extra'!$N:$N)/(SUMIF('4G M2M - ADD-ON Extra'!$BI:$BI,$C41,'4G M2M - ADD-ON Extra'!$F:$F)-SUMIF('4G M2M - ADD-ON Extra'!$BI:$BI,$C41,'4G M2M - ADD-ON Extra'!$G:$G)-SUMIF('4G M2M - ADD-ON Extra'!$BI:$BI,$C41,'4G M2M - ADD-ON Extra'!$L:$L)))</f>
        <v>1.7871104657656651E-3</v>
      </c>
    </row>
    <row r="42" spans="2:8">
      <c r="B42" s="118"/>
      <c r="C42" s="200" t="s">
        <v>66</v>
      </c>
      <c r="D42" s="100">
        <f>1- (SUMIF('4G M2M - ADD-ON Extra'!$BI:$BI,$C42,'4G M2M - ADD-ON Extra'!$G:$G) /SUMIF('4G M2M - ADD-ON Extra'!$BI:$BI,$C42,'4G M2M - ADD-ON Extra'!$F:$F))</f>
        <v>0.97493315508021394</v>
      </c>
      <c r="E42" s="101">
        <f>1-(SUMIF('4G M2M - ADD-ON Extra'!$BI:$BI,$C42,'4G M2M - ADD-ON Extra'!$L:$L)/(SUMIF('4G M2M - ADD-ON Extra'!$BI:$BI,$C42,'4G M2M - ADD-ON Extra'!$F:$F)-SUMIF('4G M2M - ADD-ON Extra'!$BI:$BI,$C42,'4G M2M - ADD-ON Extra'!$G:$G)))</f>
        <v>0.99862872814535486</v>
      </c>
      <c r="F42" s="102">
        <f>AVERAGEIF('4G M2M - ADD-ON Extra'!$BI:$BI,$C42,'4G M2M - ADD-ON Extra'!$AF:$AF)</f>
        <v>3.2104655650867318</v>
      </c>
      <c r="G42" s="102">
        <f>AVERAGEIF('4G M2M - ADD-ON Extra'!$BI:$BI,$C42,'4G M2M - ADD-ON Extra'!$W:$W)</f>
        <v>7.387802950438676</v>
      </c>
      <c r="H42" s="100">
        <f>(SUMIF('4G M2M - ADD-ON Extra'!$BI:$BI,$C42,'4G M2M - ADD-ON Extra'!$N:$N)/(SUMIF('4G M2M - ADD-ON Extra'!$BI:$BI,$C42,'4G M2M - ADD-ON Extra'!$F:$F)-SUMIF('4G M2M - ADD-ON Extra'!$BI:$BI,$C42,'4G M2M - ADD-ON Extra'!$G:$G)-SUMIF('4G M2M - ADD-ON Extra'!$BI:$BI,$C42,'4G M2M - ADD-ON Extra'!$L:$L)))</f>
        <v>2.5174505092115801E-3</v>
      </c>
    </row>
    <row r="43" spans="2:8">
      <c r="B43" s="117"/>
      <c r="C43" s="200" t="s">
        <v>67</v>
      </c>
      <c r="D43" s="100">
        <f>1- (SUMIF('4G M2M - ADD-ON Extra'!$BI:$BI,$C43,'4G M2M - ADD-ON Extra'!$G:$G) /SUMIF('4G M2M - ADD-ON Extra'!$BI:$BI,$C43,'4G M2M - ADD-ON Extra'!$F:$F))</f>
        <v>0.98881506090808413</v>
      </c>
      <c r="E43" s="101">
        <f>1-(SUMIF('4G M2M - ADD-ON Extra'!$BI:$BI,$C43,'4G M2M - ADD-ON Extra'!$L:$L)/(SUMIF('4G M2M - ADD-ON Extra'!$BI:$BI,$C43,'4G M2M - ADD-ON Extra'!$F:$F)-SUMIF('4G M2M - ADD-ON Extra'!$BI:$BI,$C43,'4G M2M - ADD-ON Extra'!$G:$G)))</f>
        <v>0.99809609138761335</v>
      </c>
      <c r="F43" s="102">
        <f>AVERAGEIF('4G M2M - ADD-ON Extra'!$BI:$BI,$C43,'4G M2M - ADD-ON Extra'!$AF:$AF)</f>
        <v>3.5547277222962728</v>
      </c>
      <c r="G43" s="102">
        <f>AVERAGEIF('4G M2M - ADD-ON Extra'!$BI:$BI,$C43,'4G M2M - ADD-ON Extra'!$W:$W)</f>
        <v>5.9813199855129326</v>
      </c>
      <c r="H43" s="100">
        <f>(SUMIF('4G M2M - ADD-ON Extra'!$BI:$BI,$C43,'4G M2M - ADD-ON Extra'!$N:$N)/(SUMIF('4G M2M - ADD-ON Extra'!$BI:$BI,$C43,'4G M2M - ADD-ON Extra'!$F:$F)-SUMIF('4G M2M - ADD-ON Extra'!$BI:$BI,$C43,'4G M2M - ADD-ON Extra'!$G:$G)-SUMIF('4G M2M - ADD-ON Extra'!$BI:$BI,$C43,'4G M2M - ADD-ON Extra'!$L:$L)))</f>
        <v>1.7953321364452424E-3</v>
      </c>
    </row>
    <row r="44" spans="2:8">
      <c r="C44" s="200" t="s">
        <v>68</v>
      </c>
      <c r="D44" s="100">
        <f>1- (SUMIF('4G M2M - ADD-ON Extra'!$BI:$BI,$C44,'4G M2M - ADD-ON Extra'!$G:$G) /SUMIF('4G M2M - ADD-ON Extra'!$BI:$BI,$C44,'4G M2M - ADD-ON Extra'!$F:$F))</f>
        <v>0.97519830186571332</v>
      </c>
      <c r="E44" s="101">
        <f>1-(SUMIF('4G M2M - ADD-ON Extra'!$BI:$BI,$C44,'4G M2M - ADD-ON Extra'!$L:$L)/(SUMIF('4G M2M - ADD-ON Extra'!$BI:$BI,$C44,'4G M2M - ADD-ON Extra'!$F:$F)-SUMIF('4G M2M - ADD-ON Extra'!$BI:$BI,$C44,'4G M2M - ADD-ON Extra'!$G:$G)))</f>
        <v>0.99564669492496272</v>
      </c>
      <c r="F44" s="102">
        <f>AVERAGEIF('4G M2M - ADD-ON Extra'!$BI:$BI,$C44,'4G M2M - ADD-ON Extra'!$AF:$AF)</f>
        <v>2.7118646252476069</v>
      </c>
      <c r="G44" s="102">
        <f>AVERAGEIF('4G M2M - ADD-ON Extra'!$BI:$BI,$C44,'4G M2M - ADD-ON Extra'!$W:$W)</f>
        <v>7.5249134504529334</v>
      </c>
      <c r="H44" s="100">
        <f>(SUMIF('4G M2M - ADD-ON Extra'!$BI:$BI,$C44,'4G M2M - ADD-ON Extra'!$N:$N)/(SUMIF('4G M2M - ADD-ON Extra'!$BI:$BI,$C44,'4G M2M - ADD-ON Extra'!$F:$F)-SUMIF('4G M2M - ADD-ON Extra'!$BI:$BI,$C44,'4G M2M - ADD-ON Extra'!$G:$G)-SUMIF('4G M2M - ADD-ON Extra'!$BI:$BI,$C44,'4G M2M - ADD-ON Extra'!$L:$L)))</f>
        <v>1.1506155793349442E-4</v>
      </c>
    </row>
    <row r="45" spans="2:8">
      <c r="H45" s="464"/>
    </row>
    <row r="46" spans="2:8" ht="15.75">
      <c r="B46" s="97" t="s">
        <v>500</v>
      </c>
      <c r="C46" s="200" t="s">
        <v>64</v>
      </c>
      <c r="D46" s="98">
        <f>1- (SUMIF('3G M2M - ADD-ON Extra'!$BI:$BI,$C46,'3G M2M - ADD-ON Extra'!$G:$G) /SUMIF('3G M2M - ADD-ON Extra'!$BI:$BI,$C46,'3G M2M - ADD-ON Extra'!$F:$F))</f>
        <v>0.99012345679012348</v>
      </c>
      <c r="E46" s="98">
        <f>1-(SUMIF('3G M2M - ADD-ON Extra'!$BI:$BI,$C46,'3G M2M - ADD-ON Extra'!$L:$L)/(SUMIF('3G M2M - ADD-ON Extra'!$BI:$BI,$C46,'3G M2M - ADD-ON Extra'!$F:$F)-SUMIF('3G M2M - ADD-ON Extra'!$BI:$BI,$C46,'3G M2M - ADD-ON Extra'!$G:$G)))</f>
        <v>0.99852641124461572</v>
      </c>
      <c r="F46" s="99">
        <f>AVERAGEIF('3G M2M - ADD-ON Extra'!$BI:$BI,$C46,'3G M2M - ADD-ON Extra'!$AF:$AF)</f>
        <v>3.6014955573290681</v>
      </c>
      <c r="G46" s="99">
        <f>AVERAGEIF('3G M2M - ADD-ON Extra'!$BI:$BI,$C46,'3G M2M - ADD-ON Extra'!$W:$W)</f>
        <v>5.0937261296549128</v>
      </c>
      <c r="H46" s="98">
        <f>(SUMIF('3G M2M - ADD-ON Extra'!$BI:$BI,$C46,'3G M2M - ADD-ON Extra'!$N:$N)/(SUMIF('3G M2M - ADD-ON Extra'!$BI:$BI,$C46,'3G M2M - ADD-ON Extra'!$F:$F)-SUMIF('3G M2M - ADD-ON Extra'!$BI:$BI,$C46,'3G M2M - ADD-ON Extra'!$G:$G)-SUMIF('3G M2M - ADD-ON Extra'!$BI:$BI,$C46,'3G M2M - ADD-ON Extra'!$L:$L)))</f>
        <v>1.7028039505051652E-3</v>
      </c>
    </row>
    <row r="47" spans="2:8">
      <c r="B47" s="118"/>
      <c r="C47" s="200" t="s">
        <v>66</v>
      </c>
      <c r="D47" s="100">
        <f>1- (SUMIF('3G M2M - ADD-ON Extra'!$BI:$BI,$C47,'3G M2M - ADD-ON Extra'!$G:$G) /SUMIF('3G M2M - ADD-ON Extra'!$BI:$BI,$C47,'3G M2M - ADD-ON Extra'!$F:$F))</f>
        <v>0.97752934600335384</v>
      </c>
      <c r="E47" s="101">
        <f>1-(SUMIF('3G M2M - ADD-ON Extra'!$BI:$BI,$C47,'3G M2M - ADD-ON Extra'!$L:$L)/(SUMIF('3G M2M - ADD-ON Extra'!$BI:$BI,$C47,'3G M2M - ADD-ON Extra'!$F:$F)-SUMIF('3G M2M - ADD-ON Extra'!$BI:$BI,$C47,'3G M2M - ADD-ON Extra'!$G:$G)))</f>
        <v>0.99805580969807872</v>
      </c>
      <c r="F47" s="102">
        <f>AVERAGEIF('3G M2M - ADD-ON Extra'!$BI:$BI,$C47,'3G M2M - ADD-ON Extra'!$AF:$AF)</f>
        <v>3.2420598949621691</v>
      </c>
      <c r="G47" s="102">
        <f>AVERAGEIF('3G M2M - ADD-ON Extra'!$BI:$BI,$C47,'3G M2M - ADD-ON Extra'!$W:$W)</f>
        <v>5.9093829011361159</v>
      </c>
      <c r="H47" s="100">
        <f>(SUMIF('3G M2M - ADD-ON Extra'!$BI:$BI,$C47,'3G M2M - ADD-ON Extra'!$N:$N)/(SUMIF('3G M2M - ADD-ON Extra'!$BI:$BI,$C47,'3G M2M - ADD-ON Extra'!$F:$F)-SUMIF('3G M2M - ADD-ON Extra'!$BI:$BI,$C47,'3G M2M - ADD-ON Extra'!$G:$G)-SUMIF('3G M2M - ADD-ON Extra'!$BI:$BI,$C47,'3G M2M - ADD-ON Extra'!$L:$L)))</f>
        <v>2.6354990260112295E-3</v>
      </c>
    </row>
    <row r="48" spans="2:8">
      <c r="B48" s="117"/>
      <c r="C48" s="200" t="s">
        <v>67</v>
      </c>
      <c r="D48" s="100">
        <f>1- (SUMIF('3G M2M - ADD-ON Extra'!$BI:$BI,$C48,'3G M2M - ADD-ON Extra'!$G:$G) /SUMIF('3G M2M - ADD-ON Extra'!$BI:$BI,$C48,'3G M2M - ADD-ON Extra'!$F:$F))</f>
        <v>0.9796054831160147</v>
      </c>
      <c r="E48" s="101">
        <f>1-(SUMIF('3G M2M - ADD-ON Extra'!$BI:$BI,$C48,'3G M2M - ADD-ON Extra'!$L:$L)/(SUMIF('3G M2M - ADD-ON Extra'!$BI:$BI,$C48,'3G M2M - ADD-ON Extra'!$F:$F)-SUMIF('3G M2M - ADD-ON Extra'!$BI:$BI,$C48,'3G M2M - ADD-ON Extra'!$G:$G)))</f>
        <v>0.99863481228668938</v>
      </c>
      <c r="F48" s="102">
        <f>AVERAGEIF('3G M2M - ADD-ON Extra'!$BI:$BI,$C48,'3G M2M - ADD-ON Extra'!$AF:$AF)</f>
        <v>3.6066396380499608</v>
      </c>
      <c r="G48" s="102">
        <f>AVERAGEIF('3G M2M - ADD-ON Extra'!$BI:$BI,$C48,'3G M2M - ADD-ON Extra'!$W:$W)</f>
        <v>4.9403177722191467</v>
      </c>
      <c r="H48" s="100">
        <f>(SUMIF('3G M2M - ADD-ON Extra'!$BI:$BI,$C48,'3G M2M - ADD-ON Extra'!$N:$N)/(SUMIF('3G M2M - ADD-ON Extra'!$BI:$BI,$C48,'3G M2M - ADD-ON Extra'!$F:$F)-SUMIF('3G M2M - ADD-ON Extra'!$BI:$BI,$C48,'3G M2M - ADD-ON Extra'!$G:$G)-SUMIF('3G M2M - ADD-ON Extra'!$BI:$BI,$C48,'3G M2M - ADD-ON Extra'!$L:$L)))</f>
        <v>1.139211665527455E-3</v>
      </c>
    </row>
    <row r="49" spans="3:8">
      <c r="C49" s="200" t="s">
        <v>68</v>
      </c>
      <c r="D49" s="100">
        <f>1- (SUMIF('3G M2M - ADD-ON Extra'!$BI:$BI,$C49,'3G M2M - ADD-ON Extra'!$G:$G) /SUMIF('3G M2M - ADD-ON Extra'!$BI:$BI,$C49,'3G M2M - ADD-ON Extra'!$F:$F))</f>
        <v>0.97186729432862584</v>
      </c>
      <c r="E49" s="101">
        <f>1-(SUMIF('3G M2M - ADD-ON Extra'!$BI:$BI,$C49,'3G M2M - ADD-ON Extra'!$L:$L)/(SUMIF('3G M2M - ADD-ON Extra'!$BI:$BI,$C49,'3G M2M - ADD-ON Extra'!$F:$F)-SUMIF('3G M2M - ADD-ON Extra'!$BI:$BI,$C49,'3G M2M - ADD-ON Extra'!$G:$G)))</f>
        <v>0.99700149925037485</v>
      </c>
      <c r="F49" s="102">
        <f>AVERAGEIF('3G M2M - ADD-ON Extra'!$BI:$BI,$C49,'3G M2M - ADD-ON Extra'!$AF:$AF)</f>
        <v>2.7091200077286506</v>
      </c>
      <c r="G49" s="102">
        <f>AVERAGEIF('3G M2M - ADD-ON Extra'!$BI:$BI,$C49,'3G M2M - ADD-ON Extra'!$W:$W)</f>
        <v>6.1660589239517662</v>
      </c>
      <c r="H49" s="100">
        <f>(SUMIF('3G M2M - ADD-ON Extra'!$BI:$BI,$C49,'3G M2M - ADD-ON Extra'!$N:$N)/(SUMIF('3G M2M - ADD-ON Extra'!$BI:$BI,$C49,'3G M2M - ADD-ON Extra'!$F:$F)-SUMIF('3G M2M - ADD-ON Extra'!$BI:$BI,$C49,'3G M2M - ADD-ON Extra'!$G:$G)-SUMIF('3G M2M - ADD-ON Extra'!$BI:$BI,$C49,'3G M2M - ADD-ON Extra'!$L:$L)))</f>
        <v>0</v>
      </c>
    </row>
  </sheetData>
  <mergeCells count="1">
    <mergeCell ref="B2:G2"/>
  </mergeCells>
  <conditionalFormatting sqref="G6">
    <cfRule type="cellIs" dxfId="88" priority="103" operator="greaterThan">
      <formula>MAX(G7:G9)</formula>
    </cfRule>
  </conditionalFormatting>
  <conditionalFormatting sqref="D6:E6">
    <cfRule type="cellIs" dxfId="87" priority="105" operator="lessThan">
      <formula>MAX(D7:D9)</formula>
    </cfRule>
  </conditionalFormatting>
  <conditionalFormatting sqref="D11:E11">
    <cfRule type="cellIs" dxfId="86" priority="61" operator="lessThan">
      <formula>MAX(D12:D14)</formula>
    </cfRule>
  </conditionalFormatting>
  <conditionalFormatting sqref="D16:E16">
    <cfRule type="cellIs" dxfId="85" priority="58" operator="lessThan">
      <formula>MAX(D17:D19)</formula>
    </cfRule>
  </conditionalFormatting>
  <conditionalFormatting sqref="D21:E21">
    <cfRule type="cellIs" dxfId="84" priority="55" operator="lessThan">
      <formula>MAX(D22:D24)</formula>
    </cfRule>
  </conditionalFormatting>
  <conditionalFormatting sqref="D26:E26">
    <cfRule type="cellIs" dxfId="83" priority="52" operator="lessThan">
      <formula>MAX(D27:D29)</formula>
    </cfRule>
  </conditionalFormatting>
  <conditionalFormatting sqref="F6">
    <cfRule type="cellIs" dxfId="82" priority="46" operator="lessThan">
      <formula>MAX(F7:F9)</formula>
    </cfRule>
  </conditionalFormatting>
  <conditionalFormatting sqref="F11">
    <cfRule type="cellIs" dxfId="81" priority="45" operator="lessThan">
      <formula>MAX(F12:F14)</formula>
    </cfRule>
  </conditionalFormatting>
  <conditionalFormatting sqref="F16">
    <cfRule type="cellIs" dxfId="80" priority="44" operator="lessThan">
      <formula>MAX(F17:F19)</formula>
    </cfRule>
  </conditionalFormatting>
  <conditionalFormatting sqref="F21">
    <cfRule type="cellIs" dxfId="79" priority="43" operator="lessThan">
      <formula>MAX(F22:F24)</formula>
    </cfRule>
  </conditionalFormatting>
  <conditionalFormatting sqref="F26">
    <cfRule type="cellIs" dxfId="78" priority="42" operator="lessThan">
      <formula>MAX(F27:F29)</formula>
    </cfRule>
  </conditionalFormatting>
  <conditionalFormatting sqref="G11">
    <cfRule type="cellIs" dxfId="77" priority="41" operator="greaterThan">
      <formula>MAX(G12:G14)</formula>
    </cfRule>
  </conditionalFormatting>
  <conditionalFormatting sqref="G16">
    <cfRule type="cellIs" dxfId="76" priority="40" operator="greaterThan">
      <formula>MAX(G17:G19)</formula>
    </cfRule>
  </conditionalFormatting>
  <conditionalFormatting sqref="G21">
    <cfRule type="cellIs" dxfId="75" priority="39" operator="greaterThan">
      <formula>MAX(G22:G24)</formula>
    </cfRule>
  </conditionalFormatting>
  <conditionalFormatting sqref="G26">
    <cfRule type="cellIs" dxfId="74" priority="38" operator="greaterThan">
      <formula>MAX(G27:G29)</formula>
    </cfRule>
  </conditionalFormatting>
  <conditionalFormatting sqref="G31">
    <cfRule type="cellIs" dxfId="73" priority="29" operator="greaterThan">
      <formula>MAX(G32:G34)</formula>
    </cfRule>
  </conditionalFormatting>
  <conditionalFormatting sqref="D31:E31">
    <cfRule type="cellIs" dxfId="72" priority="30" operator="lessThan">
      <formula>MAX(D32:D34)</formula>
    </cfRule>
  </conditionalFormatting>
  <conditionalFormatting sqref="F31">
    <cfRule type="cellIs" dxfId="71" priority="28" operator="lessThan">
      <formula>MAX(F32:F34)</formula>
    </cfRule>
  </conditionalFormatting>
  <conditionalFormatting sqref="D46">
    <cfRule type="cellIs" dxfId="70" priority="10" operator="lessThan">
      <formula>MAX(D47:D49)</formula>
    </cfRule>
  </conditionalFormatting>
  <conditionalFormatting sqref="G36">
    <cfRule type="cellIs" dxfId="69" priority="25" operator="greaterThan">
      <formula>MAX(G37:G39)</formula>
    </cfRule>
  </conditionalFormatting>
  <conditionalFormatting sqref="D36:E36">
    <cfRule type="cellIs" dxfId="68" priority="26" operator="lessThan">
      <formula>MAX(D37:D39)</formula>
    </cfRule>
  </conditionalFormatting>
  <conditionalFormatting sqref="F36">
    <cfRule type="cellIs" dxfId="67" priority="24" operator="lessThan">
      <formula>MAX(F37:F39)</formula>
    </cfRule>
  </conditionalFormatting>
  <conditionalFormatting sqref="G41">
    <cfRule type="cellIs" dxfId="66" priority="21" operator="greaterThan">
      <formula>MAX(G42:G44)</formula>
    </cfRule>
  </conditionalFormatting>
  <conditionalFormatting sqref="D41:E41">
    <cfRule type="cellIs" dxfId="65" priority="22" operator="lessThan">
      <formula>MAX(D42:D44)</formula>
    </cfRule>
  </conditionalFormatting>
  <conditionalFormatting sqref="F41">
    <cfRule type="cellIs" dxfId="64" priority="20" operator="lessThan">
      <formula>MAX(F42:F44)</formula>
    </cfRule>
  </conditionalFormatting>
  <conditionalFormatting sqref="G46">
    <cfRule type="cellIs" dxfId="63" priority="13" operator="greaterThan">
      <formula>MAX(G47:G49)</formula>
    </cfRule>
  </conditionalFormatting>
  <conditionalFormatting sqref="E46">
    <cfRule type="cellIs" dxfId="62" priority="14" operator="lessThan">
      <formula>MAX(E47:E49)</formula>
    </cfRule>
  </conditionalFormatting>
  <conditionalFormatting sqref="F46">
    <cfRule type="cellIs" dxfId="61" priority="12" operator="lessThan">
      <formula>MAX(F47:F49)</formula>
    </cfRule>
  </conditionalFormatting>
  <conditionalFormatting sqref="H6 H11 H16 H21 H26 H31 H36 H41 H46">
    <cfRule type="cellIs" dxfId="60" priority="9" operator="greaterThan">
      <formula>MIN(H7:H9)</formula>
    </cfRule>
  </conditionalFormatting>
  <conditionalFormatting sqref="H11">
    <cfRule type="cellIs" dxfId="59" priority="8" operator="greaterThan">
      <formula>MAX(H12:H14)</formula>
    </cfRule>
  </conditionalFormatting>
  <conditionalFormatting sqref="H16">
    <cfRule type="cellIs" dxfId="58" priority="7" operator="greaterThan">
      <formula>MAX(H17:H19)</formula>
    </cfRule>
  </conditionalFormatting>
  <conditionalFormatting sqref="H21">
    <cfRule type="cellIs" dxfId="57" priority="6" operator="greaterThan">
      <formula>MAX(H22:H24)</formula>
    </cfRule>
  </conditionalFormatting>
  <conditionalFormatting sqref="H26">
    <cfRule type="cellIs" dxfId="56" priority="5" operator="greaterThan">
      <formula>MAX(H27:H29)</formula>
    </cfRule>
  </conditionalFormatting>
  <conditionalFormatting sqref="H31">
    <cfRule type="cellIs" dxfId="55" priority="4" operator="greaterThan">
      <formula>MAX(H32:H34)</formula>
    </cfRule>
  </conditionalFormatting>
  <conditionalFormatting sqref="H36">
    <cfRule type="cellIs" dxfId="54" priority="3" operator="greaterThan">
      <formula>MAX(H37:H39)</formula>
    </cfRule>
  </conditionalFormatting>
  <conditionalFormatting sqref="H41">
    <cfRule type="cellIs" dxfId="53" priority="2" operator="greaterThan">
      <formula>MAX(H42:H44)</formula>
    </cfRule>
  </conditionalFormatting>
  <conditionalFormatting sqref="H46">
    <cfRule type="cellIs" dxfId="52" priority="1" operator="greaterThan">
      <formula>MAX(H47:H49)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00B050"/>
    <pageSetUpPr fitToPage="1"/>
  </sheetPr>
  <dimension ref="A1:BQ82"/>
  <sheetViews>
    <sheetView showGridLines="0" zoomScale="70" zoomScaleNormal="70" workbookViewId="0">
      <selection activeCell="C1" sqref="C1"/>
    </sheetView>
  </sheetViews>
  <sheetFormatPr baseColWidth="10" defaultColWidth="9.140625" defaultRowHeight="14.25"/>
  <cols>
    <col min="1" max="1" width="29.85546875" style="3" bestFit="1" customWidth="1"/>
    <col min="2" max="3" width="8.7109375" style="4" bestFit="1" customWidth="1"/>
    <col min="4" max="4" width="12.85546875" style="3" bestFit="1" customWidth="1"/>
    <col min="5" max="5" width="14" style="5" bestFit="1" customWidth="1"/>
    <col min="6" max="13" width="8.7109375" style="10" bestFit="1" customWidth="1"/>
    <col min="14" max="29" width="8.7109375" style="3" bestFit="1" customWidth="1"/>
    <col min="30" max="30" width="8.7109375" style="10" bestFit="1" customWidth="1"/>
    <col min="31" max="31" width="8.7109375" style="3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4" width="8.7109375" style="10" bestFit="1" customWidth="1"/>
    <col min="45" max="45" width="8.7109375" style="10" customWidth="1"/>
    <col min="46" max="49" width="8.7109375" style="10" bestFit="1" customWidth="1"/>
    <col min="50" max="50" width="8.7109375" style="10" customWidth="1"/>
    <col min="51" max="51" width="8.7109375" style="10" bestFit="1" customWidth="1"/>
    <col min="52" max="52" width="10.7109375" style="176" bestFit="1" customWidth="1"/>
    <col min="53" max="53" width="9.7109375" style="12" bestFit="1" customWidth="1"/>
    <col min="54" max="54" width="9.28515625" style="381" bestFit="1" customWidth="1"/>
    <col min="55" max="58" width="8.7109375" style="10" bestFit="1" customWidth="1"/>
    <col min="59" max="59" width="16.710937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19.5703125" style="10" bestFit="1" customWidth="1"/>
    <col min="67" max="67" width="14" style="10" bestFit="1" customWidth="1"/>
    <col min="68" max="68" width="23.5703125" style="10" bestFit="1" customWidth="1"/>
    <col min="69" max="69" width="9.28515625" style="10" customWidth="1"/>
    <col min="70" max="16384" width="9.140625" style="3"/>
  </cols>
  <sheetData>
    <row r="1" spans="1:69" ht="409.5" customHeight="1" thickBot="1">
      <c r="A1" s="167" t="s">
        <v>0</v>
      </c>
      <c r="B1" s="167" t="s">
        <v>1</v>
      </c>
      <c r="C1" s="168" t="s">
        <v>39</v>
      </c>
      <c r="D1" s="169" t="s">
        <v>2</v>
      </c>
      <c r="E1" s="167" t="s">
        <v>3</v>
      </c>
      <c r="F1" s="56" t="s">
        <v>42</v>
      </c>
      <c r="G1" s="168" t="s">
        <v>43</v>
      </c>
      <c r="H1" s="168" t="s">
        <v>12</v>
      </c>
      <c r="I1" s="168" t="s">
        <v>13</v>
      </c>
      <c r="J1" s="168" t="s">
        <v>14</v>
      </c>
      <c r="K1" s="168" t="s">
        <v>15</v>
      </c>
      <c r="L1" s="168" t="s">
        <v>16</v>
      </c>
      <c r="M1" s="168" t="s">
        <v>51</v>
      </c>
      <c r="N1" s="169" t="s">
        <v>52</v>
      </c>
      <c r="O1" s="170" t="s">
        <v>268</v>
      </c>
      <c r="P1" s="171" t="s">
        <v>269</v>
      </c>
      <c r="Q1" s="171" t="s">
        <v>270</v>
      </c>
      <c r="R1" s="171" t="s">
        <v>271</v>
      </c>
      <c r="S1" s="171" t="s">
        <v>272</v>
      </c>
      <c r="T1" s="172" t="s">
        <v>273</v>
      </c>
      <c r="U1" s="170" t="s">
        <v>274</v>
      </c>
      <c r="V1" s="171" t="s">
        <v>275</v>
      </c>
      <c r="W1" s="171" t="s">
        <v>276</v>
      </c>
      <c r="X1" s="171" t="s">
        <v>277</v>
      </c>
      <c r="Y1" s="171" t="s">
        <v>278</v>
      </c>
      <c r="Z1" s="172" t="s">
        <v>279</v>
      </c>
      <c r="AA1" s="170" t="s">
        <v>280</v>
      </c>
      <c r="AB1" s="171" t="s">
        <v>281</v>
      </c>
      <c r="AC1" s="171" t="s">
        <v>282</v>
      </c>
      <c r="AD1" s="171" t="s">
        <v>283</v>
      </c>
      <c r="AE1" s="172" t="s">
        <v>284</v>
      </c>
      <c r="AF1" s="170" t="s">
        <v>285</v>
      </c>
      <c r="AG1" s="171" t="s">
        <v>286</v>
      </c>
      <c r="AH1" s="171" t="s">
        <v>287</v>
      </c>
      <c r="AI1" s="171" t="s">
        <v>288</v>
      </c>
      <c r="AJ1" s="171" t="s">
        <v>289</v>
      </c>
      <c r="AK1" s="171" t="s">
        <v>223</v>
      </c>
      <c r="AL1" s="171" t="s">
        <v>44</v>
      </c>
      <c r="AM1" s="171" t="s">
        <v>45</v>
      </c>
      <c r="AN1" s="172" t="s">
        <v>46</v>
      </c>
      <c r="AO1" s="170" t="s">
        <v>47</v>
      </c>
      <c r="AP1" s="171" t="s">
        <v>17</v>
      </c>
      <c r="AQ1" s="171" t="s">
        <v>18</v>
      </c>
      <c r="AR1" s="171" t="s">
        <v>21</v>
      </c>
      <c r="AS1" s="171" t="s">
        <v>224</v>
      </c>
      <c r="AT1" s="171" t="s">
        <v>19</v>
      </c>
      <c r="AU1" s="171" t="s">
        <v>20</v>
      </c>
      <c r="AV1" s="171" t="s">
        <v>48</v>
      </c>
      <c r="AW1" s="172" t="s">
        <v>49</v>
      </c>
      <c r="AX1" s="171" t="s">
        <v>290</v>
      </c>
      <c r="AY1" s="171" t="s">
        <v>22</v>
      </c>
      <c r="AZ1" s="173" t="s">
        <v>23</v>
      </c>
      <c r="BA1" s="171" t="s">
        <v>24</v>
      </c>
      <c r="BB1" s="376" t="s">
        <v>25</v>
      </c>
      <c r="BC1" s="174" t="s">
        <v>26</v>
      </c>
      <c r="BD1" s="171" t="s">
        <v>50</v>
      </c>
      <c r="BE1" s="171" t="s">
        <v>27</v>
      </c>
      <c r="BF1" s="171" t="s">
        <v>28</v>
      </c>
      <c r="BG1" s="172" t="s">
        <v>29</v>
      </c>
      <c r="BH1" s="175" t="s">
        <v>30</v>
      </c>
      <c r="BI1" s="167" t="s">
        <v>4</v>
      </c>
      <c r="BJ1" s="170" t="s">
        <v>5</v>
      </c>
      <c r="BK1" s="171" t="s">
        <v>6</v>
      </c>
      <c r="BL1" s="172" t="s">
        <v>7</v>
      </c>
      <c r="BM1" s="175" t="s">
        <v>31</v>
      </c>
      <c r="BN1" s="170" t="s">
        <v>225</v>
      </c>
      <c r="BO1" s="170" t="s">
        <v>344</v>
      </c>
      <c r="BP1" s="171" t="s">
        <v>691</v>
      </c>
      <c r="BQ1" s="172" t="s">
        <v>692</v>
      </c>
    </row>
    <row r="2" spans="1:69" ht="15.75">
      <c r="A2" s="182" t="s">
        <v>8</v>
      </c>
      <c r="B2" s="183" t="s">
        <v>9</v>
      </c>
      <c r="C2" s="202" t="s">
        <v>35</v>
      </c>
      <c r="D2" s="184" t="s">
        <v>10</v>
      </c>
      <c r="E2" s="24" t="s">
        <v>54</v>
      </c>
      <c r="F2" s="79">
        <v>1792</v>
      </c>
      <c r="G2" s="80">
        <v>6</v>
      </c>
      <c r="H2" s="16"/>
      <c r="I2" s="16"/>
      <c r="J2" s="16"/>
      <c r="K2" s="16"/>
      <c r="L2" s="80">
        <v>1</v>
      </c>
      <c r="M2" s="14"/>
      <c r="N2" s="52">
        <v>3</v>
      </c>
      <c r="O2" s="16"/>
      <c r="P2" s="16"/>
      <c r="Q2" s="11">
        <v>5.6474708997</v>
      </c>
      <c r="R2" s="16"/>
      <c r="S2" s="16"/>
      <c r="T2" s="53">
        <v>7.6124999999999998</v>
      </c>
      <c r="U2" s="16"/>
      <c r="V2" s="16"/>
      <c r="W2" s="11">
        <v>5.3339336375349999</v>
      </c>
      <c r="X2" s="16"/>
      <c r="Y2" s="16"/>
      <c r="Z2" s="53">
        <v>7.1587837837837842</v>
      </c>
      <c r="AA2" s="16"/>
      <c r="AB2" s="16"/>
      <c r="AC2" s="16"/>
      <c r="AD2" s="16"/>
      <c r="AE2" s="16"/>
      <c r="AF2" s="9">
        <v>3.6150858038074869</v>
      </c>
      <c r="AG2" s="9">
        <v>12434</v>
      </c>
      <c r="AH2" s="9">
        <v>0.43388264968023305</v>
      </c>
      <c r="AI2" s="9">
        <v>295</v>
      </c>
      <c r="AJ2" s="9">
        <v>2.6727192982456138</v>
      </c>
      <c r="AK2" s="9" t="s">
        <v>248</v>
      </c>
      <c r="AL2" s="9">
        <v>1752</v>
      </c>
      <c r="AM2" s="9">
        <v>3.6288738163152878</v>
      </c>
      <c r="AN2" s="9">
        <v>3.6732997481108312</v>
      </c>
      <c r="AO2" s="73">
        <v>173</v>
      </c>
      <c r="AP2" s="11">
        <v>3</v>
      </c>
      <c r="AQ2" s="11">
        <v>6</v>
      </c>
      <c r="AR2" s="11">
        <v>3390</v>
      </c>
      <c r="AS2" s="11" t="s">
        <v>248</v>
      </c>
      <c r="AT2" s="11">
        <v>135093.81299999999</v>
      </c>
      <c r="AU2" s="11">
        <v>526.21400000000006</v>
      </c>
      <c r="AV2" s="148">
        <v>0</v>
      </c>
      <c r="AW2" s="52">
        <v>3390</v>
      </c>
      <c r="AX2" s="148" t="s">
        <v>248</v>
      </c>
      <c r="AY2" s="320">
        <v>105.5</v>
      </c>
      <c r="AZ2" s="373">
        <v>1605602</v>
      </c>
      <c r="BA2" s="535">
        <v>0.88388625592400005</v>
      </c>
      <c r="BB2" s="486">
        <v>12.225201072388399</v>
      </c>
      <c r="BC2" s="221" t="s">
        <v>248</v>
      </c>
      <c r="BD2" s="187" t="s">
        <v>61</v>
      </c>
      <c r="BE2" s="180" t="s">
        <v>62</v>
      </c>
      <c r="BF2" s="180" t="s">
        <v>63</v>
      </c>
      <c r="BG2" s="180" t="s">
        <v>196</v>
      </c>
      <c r="BH2" s="218" t="s">
        <v>513</v>
      </c>
      <c r="BI2" s="45" t="s">
        <v>64</v>
      </c>
      <c r="BJ2" s="179">
        <v>214</v>
      </c>
      <c r="BK2" s="441">
        <v>1</v>
      </c>
      <c r="BL2" s="145" t="s">
        <v>65</v>
      </c>
      <c r="BM2" s="64" t="s">
        <v>177</v>
      </c>
      <c r="BN2" s="217" t="s">
        <v>291</v>
      </c>
      <c r="BO2" s="217" t="s">
        <v>54</v>
      </c>
      <c r="BP2" s="201" t="s">
        <v>699</v>
      </c>
      <c r="BQ2" s="126" t="s">
        <v>715</v>
      </c>
    </row>
    <row r="3" spans="1:69" s="128" customFormat="1" ht="15.75">
      <c r="A3" s="207" t="s">
        <v>8</v>
      </c>
      <c r="B3" s="208" t="s">
        <v>9</v>
      </c>
      <c r="C3" s="202" t="s">
        <v>35</v>
      </c>
      <c r="D3" s="210" t="s">
        <v>10</v>
      </c>
      <c r="E3" s="24" t="s">
        <v>54</v>
      </c>
      <c r="F3" s="80">
        <v>1796</v>
      </c>
      <c r="G3" s="80">
        <v>39</v>
      </c>
      <c r="H3" s="204"/>
      <c r="I3" s="204"/>
      <c r="J3" s="204"/>
      <c r="K3" s="204"/>
      <c r="L3" s="80">
        <v>6</v>
      </c>
      <c r="M3" s="203"/>
      <c r="N3" s="52">
        <v>3</v>
      </c>
      <c r="O3" s="204"/>
      <c r="P3" s="204"/>
      <c r="Q3" s="11">
        <v>7.6293681473000001</v>
      </c>
      <c r="R3" s="204"/>
      <c r="S3" s="204"/>
      <c r="T3" s="53">
        <v>10.62321428571428</v>
      </c>
      <c r="U3" s="204"/>
      <c r="V3" s="204"/>
      <c r="W3" s="11">
        <v>7.6817667727012999</v>
      </c>
      <c r="X3" s="204"/>
      <c r="Y3" s="204"/>
      <c r="Z3" s="53">
        <v>10.891666666666662</v>
      </c>
      <c r="AA3" s="204"/>
      <c r="AB3" s="204"/>
      <c r="AC3" s="204"/>
      <c r="AD3" s="204"/>
      <c r="AE3" s="204"/>
      <c r="AF3" s="9">
        <v>3.2967653975412561</v>
      </c>
      <c r="AG3" s="9">
        <v>12144</v>
      </c>
      <c r="AH3" s="9">
        <v>0.52759477748584638</v>
      </c>
      <c r="AI3" s="9">
        <v>914</v>
      </c>
      <c r="AJ3" s="9">
        <v>2.2552456839309429</v>
      </c>
      <c r="AK3" s="9" t="s">
        <v>248</v>
      </c>
      <c r="AL3" s="9">
        <v>1715</v>
      </c>
      <c r="AM3" s="9">
        <v>3.3038844939041447</v>
      </c>
      <c r="AN3" s="9">
        <v>3.3811401240951398</v>
      </c>
      <c r="AO3" s="73">
        <v>254</v>
      </c>
      <c r="AP3" s="11">
        <v>10</v>
      </c>
      <c r="AQ3" s="11">
        <v>1</v>
      </c>
      <c r="AR3" s="11">
        <v>3249</v>
      </c>
      <c r="AS3" s="11" t="s">
        <v>248</v>
      </c>
      <c r="AT3" s="11">
        <v>134707.00399999999</v>
      </c>
      <c r="AU3" s="11">
        <v>883.29100000000005</v>
      </c>
      <c r="AV3" s="148">
        <v>0</v>
      </c>
      <c r="AW3" s="52">
        <v>3247</v>
      </c>
      <c r="AX3" s="148" t="s">
        <v>248</v>
      </c>
      <c r="AY3" s="322">
        <v>105.5</v>
      </c>
      <c r="AZ3" s="367">
        <v>1605602</v>
      </c>
      <c r="BA3" s="312">
        <v>0.88388625592400005</v>
      </c>
      <c r="BB3" s="487">
        <v>13.983914209118</v>
      </c>
      <c r="BC3" s="203" t="s">
        <v>248</v>
      </c>
      <c r="BD3" s="217" t="s">
        <v>61</v>
      </c>
      <c r="BE3" s="201" t="s">
        <v>62</v>
      </c>
      <c r="BF3" s="201" t="s">
        <v>63</v>
      </c>
      <c r="BG3" s="201" t="s">
        <v>196</v>
      </c>
      <c r="BH3" s="218" t="s">
        <v>513</v>
      </c>
      <c r="BI3" s="45" t="s">
        <v>66</v>
      </c>
      <c r="BJ3" s="200">
        <v>214</v>
      </c>
      <c r="BK3" s="441">
        <v>7</v>
      </c>
      <c r="BL3" s="145" t="s">
        <v>65</v>
      </c>
      <c r="BM3" s="64" t="s">
        <v>178</v>
      </c>
      <c r="BN3" s="217" t="s">
        <v>291</v>
      </c>
      <c r="BO3" s="217" t="s">
        <v>54</v>
      </c>
      <c r="BP3" s="201" t="s">
        <v>699</v>
      </c>
      <c r="BQ3" s="126" t="s">
        <v>715</v>
      </c>
    </row>
    <row r="4" spans="1:69" s="128" customFormat="1" ht="15.75">
      <c r="A4" s="207" t="s">
        <v>8</v>
      </c>
      <c r="B4" s="208" t="s">
        <v>9</v>
      </c>
      <c r="C4" s="202" t="s">
        <v>35</v>
      </c>
      <c r="D4" s="210" t="s">
        <v>10</v>
      </c>
      <c r="E4" s="24" t="s">
        <v>54</v>
      </c>
      <c r="F4" s="80">
        <v>1800</v>
      </c>
      <c r="G4" s="80">
        <v>14</v>
      </c>
      <c r="H4" s="204"/>
      <c r="I4" s="204"/>
      <c r="J4" s="204"/>
      <c r="K4" s="204"/>
      <c r="L4" s="80">
        <v>3</v>
      </c>
      <c r="M4" s="203"/>
      <c r="N4" s="52">
        <v>1</v>
      </c>
      <c r="O4" s="204"/>
      <c r="P4" s="204"/>
      <c r="Q4" s="11">
        <v>7.4433300885999998</v>
      </c>
      <c r="R4" s="204"/>
      <c r="S4" s="204"/>
      <c r="T4" s="53">
        <v>9.3791666666666664</v>
      </c>
      <c r="U4" s="204"/>
      <c r="V4" s="204"/>
      <c r="W4" s="11">
        <v>7.5395746057205999</v>
      </c>
      <c r="X4" s="204"/>
      <c r="Y4" s="204"/>
      <c r="Z4" s="53">
        <v>9.5118055555555543</v>
      </c>
      <c r="AA4" s="204"/>
      <c r="AB4" s="204"/>
      <c r="AC4" s="204"/>
      <c r="AD4" s="204"/>
      <c r="AE4" s="204"/>
      <c r="AF4" s="9">
        <v>3.452286508644288</v>
      </c>
      <c r="AG4" s="9">
        <v>12468</v>
      </c>
      <c r="AH4" s="9">
        <v>0.48397151091117308</v>
      </c>
      <c r="AI4" s="9">
        <v>630</v>
      </c>
      <c r="AJ4" s="9">
        <v>2.4904629629629631</v>
      </c>
      <c r="AK4" s="9" t="s">
        <v>248</v>
      </c>
      <c r="AL4" s="9">
        <v>1755</v>
      </c>
      <c r="AM4" s="9">
        <v>3.4619920836289397</v>
      </c>
      <c r="AN4" s="9">
        <v>3.5686834094368343</v>
      </c>
      <c r="AO4" s="73">
        <v>59</v>
      </c>
      <c r="AP4" s="11">
        <v>2</v>
      </c>
      <c r="AQ4" s="11">
        <v>6</v>
      </c>
      <c r="AR4" s="11">
        <v>3505</v>
      </c>
      <c r="AS4" s="11" t="s">
        <v>248</v>
      </c>
      <c r="AT4" s="11">
        <v>135902.41899999999</v>
      </c>
      <c r="AU4" s="11">
        <v>641.04200000000003</v>
      </c>
      <c r="AV4" s="148">
        <v>0</v>
      </c>
      <c r="AW4" s="52">
        <v>3501</v>
      </c>
      <c r="AX4" s="148" t="s">
        <v>248</v>
      </c>
      <c r="AY4" s="322">
        <v>105.5</v>
      </c>
      <c r="AZ4" s="367">
        <v>1605602</v>
      </c>
      <c r="BA4" s="312">
        <v>0.88388625592400005</v>
      </c>
      <c r="BB4" s="124">
        <v>12.246648793567999</v>
      </c>
      <c r="BC4" s="188" t="s">
        <v>248</v>
      </c>
      <c r="BD4" s="217" t="s">
        <v>61</v>
      </c>
      <c r="BE4" s="201" t="s">
        <v>62</v>
      </c>
      <c r="BF4" s="201" t="s">
        <v>63</v>
      </c>
      <c r="BG4" s="201" t="s">
        <v>196</v>
      </c>
      <c r="BH4" s="218" t="s">
        <v>513</v>
      </c>
      <c r="BI4" s="45" t="s">
        <v>67</v>
      </c>
      <c r="BJ4" s="200">
        <v>214</v>
      </c>
      <c r="BK4" s="441">
        <v>3</v>
      </c>
      <c r="BL4" s="145" t="s">
        <v>65</v>
      </c>
      <c r="BM4" s="64" t="s">
        <v>178</v>
      </c>
      <c r="BN4" s="217" t="s">
        <v>291</v>
      </c>
      <c r="BO4" s="217" t="s">
        <v>54</v>
      </c>
      <c r="BP4" s="201" t="s">
        <v>699</v>
      </c>
      <c r="BQ4" s="126" t="s">
        <v>715</v>
      </c>
    </row>
    <row r="5" spans="1:69" ht="15.75">
      <c r="A5" s="207" t="s">
        <v>8</v>
      </c>
      <c r="B5" s="208" t="s">
        <v>9</v>
      </c>
      <c r="C5" s="202" t="s">
        <v>35</v>
      </c>
      <c r="D5" s="210" t="s">
        <v>10</v>
      </c>
      <c r="E5" s="24" t="s">
        <v>54</v>
      </c>
      <c r="F5" s="80">
        <v>1790</v>
      </c>
      <c r="G5" s="80">
        <v>85</v>
      </c>
      <c r="H5" s="16"/>
      <c r="I5" s="16"/>
      <c r="J5" s="16"/>
      <c r="K5" s="16"/>
      <c r="L5" s="80">
        <v>15</v>
      </c>
      <c r="M5" s="14"/>
      <c r="N5" s="52">
        <v>0</v>
      </c>
      <c r="O5" s="16"/>
      <c r="P5" s="16"/>
      <c r="Q5" s="11">
        <v>8.420821084</v>
      </c>
      <c r="R5" s="16"/>
      <c r="S5" s="16"/>
      <c r="T5" s="53">
        <v>11.430555555555555</v>
      </c>
      <c r="U5" s="16"/>
      <c r="V5" s="16"/>
      <c r="W5" s="11">
        <v>8.4651518520709992</v>
      </c>
      <c r="X5" s="16"/>
      <c r="Y5" s="16"/>
      <c r="Z5" s="53">
        <v>11.455882352941176</v>
      </c>
      <c r="AA5" s="16"/>
      <c r="AB5" s="16"/>
      <c r="AC5" s="16"/>
      <c r="AD5" s="16"/>
      <c r="AE5" s="16"/>
      <c r="AF5" s="9">
        <v>2.8196733935919212</v>
      </c>
      <c r="AG5" s="9">
        <v>11038</v>
      </c>
      <c r="AH5" s="9">
        <v>0.45356536588583313</v>
      </c>
      <c r="AI5" s="9">
        <v>2033</v>
      </c>
      <c r="AJ5" s="9">
        <v>1.8826279527559056</v>
      </c>
      <c r="AK5" s="9" t="s">
        <v>248</v>
      </c>
      <c r="AL5" s="9">
        <v>0</v>
      </c>
      <c r="AM5" s="9"/>
      <c r="AN5" s="9"/>
      <c r="AO5" s="73">
        <v>762</v>
      </c>
      <c r="AP5" s="11">
        <v>68</v>
      </c>
      <c r="AQ5" s="11">
        <v>37</v>
      </c>
      <c r="AR5" s="11">
        <v>2543</v>
      </c>
      <c r="AS5" s="11" t="s">
        <v>248</v>
      </c>
      <c r="AT5" s="11">
        <v>124326.74</v>
      </c>
      <c r="AU5" s="11">
        <v>7735.1859999999997</v>
      </c>
      <c r="AV5" s="148">
        <v>0</v>
      </c>
      <c r="AW5" s="52">
        <v>2543</v>
      </c>
      <c r="AX5" s="148" t="s">
        <v>248</v>
      </c>
      <c r="AY5" s="322">
        <v>105.5</v>
      </c>
      <c r="AZ5" s="367">
        <v>1605602</v>
      </c>
      <c r="BA5" s="312">
        <v>0.88388625592400005</v>
      </c>
      <c r="BB5" s="487">
        <v>11.345844504023599</v>
      </c>
      <c r="BC5" s="203" t="s">
        <v>248</v>
      </c>
      <c r="BD5" s="217" t="s">
        <v>61</v>
      </c>
      <c r="BE5" s="201" t="s">
        <v>62</v>
      </c>
      <c r="BF5" s="201" t="s">
        <v>63</v>
      </c>
      <c r="BG5" s="201" t="s">
        <v>196</v>
      </c>
      <c r="BH5" s="218" t="s">
        <v>513</v>
      </c>
      <c r="BI5" s="45" t="s">
        <v>68</v>
      </c>
      <c r="BJ5" s="441">
        <v>214</v>
      </c>
      <c r="BK5" s="441">
        <v>4</v>
      </c>
      <c r="BL5" s="145" t="s">
        <v>65</v>
      </c>
      <c r="BM5" s="64" t="s">
        <v>178</v>
      </c>
      <c r="BN5" s="217" t="s">
        <v>291</v>
      </c>
      <c r="BO5" s="217" t="s">
        <v>54</v>
      </c>
      <c r="BP5" s="201" t="s">
        <v>699</v>
      </c>
      <c r="BQ5" s="126" t="s">
        <v>715</v>
      </c>
    </row>
    <row r="6" spans="1:69" ht="15.75">
      <c r="A6" s="19" t="s">
        <v>8</v>
      </c>
      <c r="B6" s="20" t="s">
        <v>9</v>
      </c>
      <c r="C6" s="130" t="s">
        <v>35</v>
      </c>
      <c r="D6" s="140" t="s">
        <v>10</v>
      </c>
      <c r="E6" s="24" t="s">
        <v>58</v>
      </c>
      <c r="F6" s="80">
        <v>511</v>
      </c>
      <c r="G6" s="80">
        <v>2</v>
      </c>
      <c r="H6" s="16"/>
      <c r="I6" s="16"/>
      <c r="J6" s="16"/>
      <c r="K6" s="16"/>
      <c r="L6" s="80">
        <v>0</v>
      </c>
      <c r="M6" s="14"/>
      <c r="N6" s="53">
        <v>0</v>
      </c>
      <c r="O6" s="16"/>
      <c r="P6" s="16"/>
      <c r="Q6" s="11">
        <v>5.1959584185000001</v>
      </c>
      <c r="R6" s="16"/>
      <c r="S6" s="16"/>
      <c r="T6" s="53">
        <v>6.4721153846153836</v>
      </c>
      <c r="U6" s="16"/>
      <c r="V6" s="16"/>
      <c r="W6" s="11">
        <v>4.9150566895874004</v>
      </c>
      <c r="X6" s="16"/>
      <c r="Y6" s="16"/>
      <c r="Z6" s="53">
        <v>5.9854999999999992</v>
      </c>
      <c r="AA6" s="16"/>
      <c r="AB6" s="16"/>
      <c r="AC6" s="16"/>
      <c r="AD6" s="16"/>
      <c r="AE6" s="16"/>
      <c r="AF6" s="11">
        <v>3.7397698783954803</v>
      </c>
      <c r="AG6" s="11">
        <v>3563</v>
      </c>
      <c r="AH6" s="11">
        <v>0.36275986341489019</v>
      </c>
      <c r="AI6" s="11">
        <v>38</v>
      </c>
      <c r="AJ6" s="11">
        <v>2.9325617283950618</v>
      </c>
      <c r="AK6" s="11" t="s">
        <v>248</v>
      </c>
      <c r="AL6" s="11">
        <v>507</v>
      </c>
      <c r="AM6" s="11">
        <v>3.7439109824616725</v>
      </c>
      <c r="AN6" s="11">
        <v>3.7345740445859872</v>
      </c>
      <c r="AO6" s="73">
        <v>16</v>
      </c>
      <c r="AP6" s="11">
        <v>0</v>
      </c>
      <c r="AQ6" s="11">
        <v>1</v>
      </c>
      <c r="AR6" s="11">
        <v>1001</v>
      </c>
      <c r="AS6" s="11" t="s">
        <v>248</v>
      </c>
      <c r="AT6" s="11">
        <v>36471.321000000004</v>
      </c>
      <c r="AU6" s="11">
        <v>0</v>
      </c>
      <c r="AV6" s="11">
        <v>0</v>
      </c>
      <c r="AW6" s="53">
        <v>1001</v>
      </c>
      <c r="AX6" s="11" t="s">
        <v>248</v>
      </c>
      <c r="AY6" s="322">
        <v>19.5</v>
      </c>
      <c r="AZ6" s="367">
        <v>576689</v>
      </c>
      <c r="BA6" s="312">
        <v>0.97435897435800001</v>
      </c>
      <c r="BB6" s="487">
        <v>23.1052631579178</v>
      </c>
      <c r="BC6" s="203" t="s">
        <v>248</v>
      </c>
      <c r="BD6" s="187" t="s">
        <v>61</v>
      </c>
      <c r="BE6" s="180" t="s">
        <v>62</v>
      </c>
      <c r="BF6" s="180" t="s">
        <v>63</v>
      </c>
      <c r="BG6" s="180" t="s">
        <v>196</v>
      </c>
      <c r="BH6" s="218" t="s">
        <v>513</v>
      </c>
      <c r="BI6" s="45" t="s">
        <v>64</v>
      </c>
      <c r="BJ6" s="179">
        <v>214</v>
      </c>
      <c r="BK6" s="441">
        <v>1</v>
      </c>
      <c r="BL6" s="145" t="s">
        <v>65</v>
      </c>
      <c r="BM6" s="64" t="s">
        <v>177</v>
      </c>
      <c r="BN6" s="217" t="s">
        <v>291</v>
      </c>
      <c r="BO6" s="217" t="s">
        <v>352</v>
      </c>
      <c r="BP6" s="201" t="s">
        <v>703</v>
      </c>
      <c r="BQ6" s="126" t="s">
        <v>718</v>
      </c>
    </row>
    <row r="7" spans="1:69" ht="15.75">
      <c r="A7" s="19" t="s">
        <v>8</v>
      </c>
      <c r="B7" s="20" t="s">
        <v>9</v>
      </c>
      <c r="C7" s="13" t="s">
        <v>35</v>
      </c>
      <c r="D7" s="28" t="s">
        <v>10</v>
      </c>
      <c r="E7" s="24" t="s">
        <v>58</v>
      </c>
      <c r="F7" s="11">
        <v>513</v>
      </c>
      <c r="G7" s="11">
        <v>3</v>
      </c>
      <c r="H7" s="16"/>
      <c r="I7" s="16"/>
      <c r="J7" s="16"/>
      <c r="K7" s="16"/>
      <c r="L7" s="11">
        <v>0</v>
      </c>
      <c r="M7" s="14"/>
      <c r="N7" s="53">
        <v>1</v>
      </c>
      <c r="O7" s="16"/>
      <c r="P7" s="16"/>
      <c r="Q7" s="11">
        <v>7.1313154195999999</v>
      </c>
      <c r="R7" s="16"/>
      <c r="S7" s="16"/>
      <c r="T7" s="53">
        <v>12.583333333333334</v>
      </c>
      <c r="U7" s="16"/>
      <c r="V7" s="16"/>
      <c r="W7" s="11">
        <v>7.2529311352940997</v>
      </c>
      <c r="X7" s="16"/>
      <c r="Y7" s="16"/>
      <c r="Z7" s="53">
        <v>12.84375</v>
      </c>
      <c r="AA7" s="16"/>
      <c r="AB7" s="16"/>
      <c r="AC7" s="16"/>
      <c r="AD7" s="16"/>
      <c r="AE7" s="16"/>
      <c r="AF7" s="11">
        <v>3.4068088728893748</v>
      </c>
      <c r="AG7" s="11">
        <v>3563</v>
      </c>
      <c r="AH7" s="11">
        <v>0.47403428954830568</v>
      </c>
      <c r="AI7" s="11">
        <v>180</v>
      </c>
      <c r="AJ7" s="11">
        <v>2.4895209580838324</v>
      </c>
      <c r="AK7" s="11" t="s">
        <v>248</v>
      </c>
      <c r="AL7" s="11">
        <v>509</v>
      </c>
      <c r="AM7" s="11">
        <v>3.4068088728893748</v>
      </c>
      <c r="AN7" s="11">
        <v>3.5202048947068869</v>
      </c>
      <c r="AO7" s="73">
        <v>32</v>
      </c>
      <c r="AP7" s="11">
        <v>0</v>
      </c>
      <c r="AQ7" s="11">
        <v>0</v>
      </c>
      <c r="AR7" s="11">
        <v>988</v>
      </c>
      <c r="AS7" s="11" t="s">
        <v>248</v>
      </c>
      <c r="AT7" s="11">
        <v>36457.851000000002</v>
      </c>
      <c r="AU7" s="11">
        <v>0</v>
      </c>
      <c r="AV7" s="11">
        <v>0</v>
      </c>
      <c r="AW7" s="53">
        <v>988</v>
      </c>
      <c r="AX7" s="11" t="s">
        <v>248</v>
      </c>
      <c r="AY7" s="322">
        <v>19.5</v>
      </c>
      <c r="AZ7" s="367">
        <v>576689</v>
      </c>
      <c r="BA7" s="312">
        <v>0.97435897435800001</v>
      </c>
      <c r="BB7" s="487">
        <v>23.789473684234299</v>
      </c>
      <c r="BC7" s="203" t="s">
        <v>248</v>
      </c>
      <c r="BD7" s="42" t="s">
        <v>61</v>
      </c>
      <c r="BE7" s="2" t="s">
        <v>62</v>
      </c>
      <c r="BF7" s="2" t="s">
        <v>63</v>
      </c>
      <c r="BG7" s="2" t="s">
        <v>196</v>
      </c>
      <c r="BH7" s="218" t="s">
        <v>513</v>
      </c>
      <c r="BI7" s="45" t="s">
        <v>66</v>
      </c>
      <c r="BJ7" s="1">
        <v>214</v>
      </c>
      <c r="BK7" s="441">
        <v>7</v>
      </c>
      <c r="BL7" s="30" t="s">
        <v>65</v>
      </c>
      <c r="BM7" s="64" t="s">
        <v>178</v>
      </c>
      <c r="BN7" s="217" t="s">
        <v>291</v>
      </c>
      <c r="BO7" s="217" t="s">
        <v>352</v>
      </c>
      <c r="BP7" s="201" t="s">
        <v>703</v>
      </c>
      <c r="BQ7" s="126" t="s">
        <v>718</v>
      </c>
    </row>
    <row r="8" spans="1:69" ht="15.75">
      <c r="A8" s="207" t="s">
        <v>8</v>
      </c>
      <c r="B8" s="208" t="s">
        <v>9</v>
      </c>
      <c r="C8" s="202" t="s">
        <v>35</v>
      </c>
      <c r="D8" s="210" t="s">
        <v>10</v>
      </c>
      <c r="E8" s="24" t="s">
        <v>58</v>
      </c>
      <c r="F8" s="11">
        <v>514</v>
      </c>
      <c r="G8" s="11">
        <v>2</v>
      </c>
      <c r="H8" s="16"/>
      <c r="I8" s="16"/>
      <c r="J8" s="16"/>
      <c r="K8" s="16"/>
      <c r="L8" s="11">
        <v>0</v>
      </c>
      <c r="M8" s="14"/>
      <c r="N8" s="53">
        <v>0</v>
      </c>
      <c r="O8" s="16"/>
      <c r="P8" s="16"/>
      <c r="Q8" s="11">
        <v>7.1038609843999998</v>
      </c>
      <c r="R8" s="16"/>
      <c r="S8" s="16"/>
      <c r="T8" s="53">
        <v>9.0699999999999985</v>
      </c>
      <c r="U8" s="16"/>
      <c r="V8" s="16"/>
      <c r="W8" s="11">
        <v>7.2030934648437004</v>
      </c>
      <c r="X8" s="16"/>
      <c r="Y8" s="16"/>
      <c r="Z8" s="53">
        <v>9.139999999999997</v>
      </c>
      <c r="AA8" s="16"/>
      <c r="AB8" s="16"/>
      <c r="AC8" s="16"/>
      <c r="AD8" s="16"/>
      <c r="AE8" s="16"/>
      <c r="AF8" s="11">
        <v>3.5001641976977202</v>
      </c>
      <c r="AG8" s="11">
        <v>3563</v>
      </c>
      <c r="AH8" s="11">
        <v>0.5152696553703745</v>
      </c>
      <c r="AI8" s="11">
        <v>171</v>
      </c>
      <c r="AJ8" s="11">
        <v>2.4972413793103447</v>
      </c>
      <c r="AK8" s="11" t="s">
        <v>248</v>
      </c>
      <c r="AL8" s="11">
        <v>505</v>
      </c>
      <c r="AM8" s="11">
        <v>3.5052135887038078</v>
      </c>
      <c r="AN8" s="11">
        <v>3.6050143266475643</v>
      </c>
      <c r="AO8" s="73">
        <v>12</v>
      </c>
      <c r="AP8" s="11">
        <v>1</v>
      </c>
      <c r="AQ8" s="11">
        <v>3</v>
      </c>
      <c r="AR8" s="11">
        <v>1008</v>
      </c>
      <c r="AS8" s="11" t="s">
        <v>248</v>
      </c>
      <c r="AT8" s="11">
        <v>36382.737999999998</v>
      </c>
      <c r="AU8" s="11">
        <v>215.65700000000001</v>
      </c>
      <c r="AV8" s="11">
        <v>0</v>
      </c>
      <c r="AW8" s="53">
        <v>1006</v>
      </c>
      <c r="AX8" s="11" t="s">
        <v>248</v>
      </c>
      <c r="AY8" s="322">
        <v>19.5</v>
      </c>
      <c r="AZ8" s="367">
        <v>576689</v>
      </c>
      <c r="BA8" s="312">
        <v>0.97435897435800001</v>
      </c>
      <c r="BB8" s="124">
        <v>23.1052631579178</v>
      </c>
      <c r="BC8" s="203" t="s">
        <v>248</v>
      </c>
      <c r="BD8" s="217" t="s">
        <v>61</v>
      </c>
      <c r="BE8" s="201" t="s">
        <v>62</v>
      </c>
      <c r="BF8" s="201" t="s">
        <v>63</v>
      </c>
      <c r="BG8" s="201" t="s">
        <v>196</v>
      </c>
      <c r="BH8" s="218" t="s">
        <v>513</v>
      </c>
      <c r="BI8" s="218" t="s">
        <v>67</v>
      </c>
      <c r="BJ8" s="441">
        <v>214</v>
      </c>
      <c r="BK8" s="441">
        <v>3</v>
      </c>
      <c r="BL8" s="145" t="s">
        <v>65</v>
      </c>
      <c r="BM8" s="64" t="s">
        <v>178</v>
      </c>
      <c r="BN8" s="217" t="s">
        <v>291</v>
      </c>
      <c r="BO8" s="217" t="s">
        <v>352</v>
      </c>
      <c r="BP8" s="201" t="s">
        <v>703</v>
      </c>
      <c r="BQ8" s="126" t="s">
        <v>718</v>
      </c>
    </row>
    <row r="9" spans="1:69" ht="16.5" thickBot="1">
      <c r="A9" s="132" t="s">
        <v>8</v>
      </c>
      <c r="B9" s="143" t="s">
        <v>9</v>
      </c>
      <c r="C9" s="133" t="s">
        <v>35</v>
      </c>
      <c r="D9" s="141" t="s">
        <v>10</v>
      </c>
      <c r="E9" s="25" t="s">
        <v>58</v>
      </c>
      <c r="F9" s="80">
        <v>510</v>
      </c>
      <c r="G9" s="55">
        <v>11</v>
      </c>
      <c r="H9" s="16"/>
      <c r="I9" s="16"/>
      <c r="J9" s="16"/>
      <c r="K9" s="16"/>
      <c r="L9" s="81">
        <v>0</v>
      </c>
      <c r="M9" s="14"/>
      <c r="N9" s="54">
        <v>0</v>
      </c>
      <c r="O9" s="16"/>
      <c r="P9" s="16"/>
      <c r="Q9" s="55">
        <v>7.1521740219999996</v>
      </c>
      <c r="R9" s="16"/>
      <c r="S9" s="16"/>
      <c r="T9" s="54">
        <v>9.1312499999999943</v>
      </c>
      <c r="U9" s="16"/>
      <c r="V9" s="16"/>
      <c r="W9" s="55">
        <v>7.1737391462925002</v>
      </c>
      <c r="X9" s="16"/>
      <c r="Y9" s="16"/>
      <c r="Z9" s="54">
        <v>9.0874999999999968</v>
      </c>
      <c r="AA9" s="16"/>
      <c r="AB9" s="16"/>
      <c r="AC9" s="16"/>
      <c r="AD9" s="16"/>
      <c r="AE9" s="16"/>
      <c r="AF9" s="55">
        <v>2.9389795915461643</v>
      </c>
      <c r="AG9" s="55">
        <v>3473</v>
      </c>
      <c r="AH9" s="55">
        <v>0.36576852115508279</v>
      </c>
      <c r="AI9" s="55">
        <v>382</v>
      </c>
      <c r="AJ9" s="55">
        <v>2.1772658610271902</v>
      </c>
      <c r="AK9" s="194" t="s">
        <v>248</v>
      </c>
      <c r="AL9" s="55">
        <v>0</v>
      </c>
      <c r="AM9" s="55"/>
      <c r="AN9" s="55"/>
      <c r="AO9" s="74">
        <v>146</v>
      </c>
      <c r="AP9" s="55">
        <v>0</v>
      </c>
      <c r="AQ9" s="55">
        <v>0</v>
      </c>
      <c r="AR9" s="55">
        <v>852</v>
      </c>
      <c r="AS9" s="194" t="s">
        <v>248</v>
      </c>
      <c r="AT9" s="55">
        <v>35680.152999999998</v>
      </c>
      <c r="AU9" s="55">
        <v>0</v>
      </c>
      <c r="AV9" s="55">
        <v>0</v>
      </c>
      <c r="AW9" s="54">
        <v>852</v>
      </c>
      <c r="AX9" s="194" t="s">
        <v>248</v>
      </c>
      <c r="AY9" s="323">
        <v>19.5</v>
      </c>
      <c r="AZ9" s="471">
        <v>576689</v>
      </c>
      <c r="BA9" s="314">
        <v>0.97435897435800001</v>
      </c>
      <c r="BB9" s="488">
        <v>22.2631578947591</v>
      </c>
      <c r="BC9" s="203" t="s">
        <v>248</v>
      </c>
      <c r="BD9" s="135" t="s">
        <v>61</v>
      </c>
      <c r="BE9" s="150" t="s">
        <v>62</v>
      </c>
      <c r="BF9" s="150" t="s">
        <v>63</v>
      </c>
      <c r="BG9" s="150" t="s">
        <v>196</v>
      </c>
      <c r="BH9" s="51" t="s">
        <v>513</v>
      </c>
      <c r="BI9" s="51" t="s">
        <v>68</v>
      </c>
      <c r="BJ9" s="139">
        <v>214</v>
      </c>
      <c r="BK9" s="136">
        <v>4</v>
      </c>
      <c r="BL9" s="146" t="s">
        <v>65</v>
      </c>
      <c r="BM9" s="67" t="s">
        <v>178</v>
      </c>
      <c r="BN9" s="162" t="s">
        <v>291</v>
      </c>
      <c r="BO9" s="162" t="s">
        <v>352</v>
      </c>
      <c r="BP9" s="163" t="s">
        <v>703</v>
      </c>
      <c r="BQ9" s="228" t="s">
        <v>718</v>
      </c>
    </row>
    <row r="10" spans="1:69" ht="15.75">
      <c r="A10" s="207" t="s">
        <v>8</v>
      </c>
      <c r="B10" s="208" t="s">
        <v>9</v>
      </c>
      <c r="C10" s="202" t="s">
        <v>35</v>
      </c>
      <c r="D10" s="210" t="s">
        <v>10</v>
      </c>
      <c r="E10" s="24" t="s">
        <v>60</v>
      </c>
      <c r="F10" s="79">
        <v>541</v>
      </c>
      <c r="G10" s="11">
        <v>2</v>
      </c>
      <c r="H10" s="16"/>
      <c r="I10" s="16"/>
      <c r="J10" s="16"/>
      <c r="K10" s="16"/>
      <c r="L10" s="80">
        <v>1</v>
      </c>
      <c r="M10" s="14"/>
      <c r="N10" s="53">
        <v>0</v>
      </c>
      <c r="O10" s="16"/>
      <c r="P10" s="16"/>
      <c r="Q10" s="11">
        <v>5.7494941839999996</v>
      </c>
      <c r="R10" s="16"/>
      <c r="S10" s="16"/>
      <c r="T10" s="53">
        <v>7.2562499999999979</v>
      </c>
      <c r="U10" s="16"/>
      <c r="V10" s="16"/>
      <c r="W10" s="11">
        <v>5.7164513884758001</v>
      </c>
      <c r="X10" s="16"/>
      <c r="Y10" s="16"/>
      <c r="Z10" s="53">
        <v>7.2318181818181806</v>
      </c>
      <c r="AA10" s="16"/>
      <c r="AB10" s="16"/>
      <c r="AC10" s="16"/>
      <c r="AD10" s="16"/>
      <c r="AE10" s="16"/>
      <c r="AF10" s="11">
        <v>3.4619883205684263</v>
      </c>
      <c r="AG10" s="11">
        <v>3764</v>
      </c>
      <c r="AH10" s="11">
        <v>0.42781001164247795</v>
      </c>
      <c r="AI10" s="11">
        <v>96</v>
      </c>
      <c r="AJ10" s="11">
        <v>2.6</v>
      </c>
      <c r="AK10" s="11" t="s">
        <v>248</v>
      </c>
      <c r="AL10" s="11">
        <v>537</v>
      </c>
      <c r="AM10" s="11">
        <v>3.4629976098541877</v>
      </c>
      <c r="AN10" s="11">
        <v>3.5438345473465143</v>
      </c>
      <c r="AO10" s="73">
        <v>51</v>
      </c>
      <c r="AP10" s="11">
        <v>0</v>
      </c>
      <c r="AQ10" s="11">
        <v>0</v>
      </c>
      <c r="AR10" s="11">
        <v>1027</v>
      </c>
      <c r="AS10" s="11" t="s">
        <v>248</v>
      </c>
      <c r="AT10" s="11">
        <v>38377.938999999998</v>
      </c>
      <c r="AU10" s="11">
        <v>0</v>
      </c>
      <c r="AV10" s="11">
        <v>0</v>
      </c>
      <c r="AW10" s="53">
        <v>1027</v>
      </c>
      <c r="AX10" s="11" t="s">
        <v>248</v>
      </c>
      <c r="AY10" s="500">
        <v>30.5</v>
      </c>
      <c r="AZ10" s="373">
        <v>338589</v>
      </c>
      <c r="BA10" s="535">
        <v>0.86885245901599995</v>
      </c>
      <c r="BB10" s="486">
        <v>18.679245283027299</v>
      </c>
      <c r="BC10" s="221" t="s">
        <v>248</v>
      </c>
      <c r="BD10" s="217" t="s">
        <v>61</v>
      </c>
      <c r="BE10" s="201" t="s">
        <v>62</v>
      </c>
      <c r="BF10" s="201" t="s">
        <v>63</v>
      </c>
      <c r="BG10" s="201" t="s">
        <v>196</v>
      </c>
      <c r="BH10" s="218" t="s">
        <v>513</v>
      </c>
      <c r="BI10" s="45" t="s">
        <v>64</v>
      </c>
      <c r="BJ10" s="441">
        <v>214</v>
      </c>
      <c r="BK10" s="441">
        <v>1</v>
      </c>
      <c r="BL10" s="145" t="s">
        <v>65</v>
      </c>
      <c r="BM10" s="64" t="s">
        <v>178</v>
      </c>
      <c r="BN10" s="217" t="s">
        <v>291</v>
      </c>
      <c r="BO10" s="217" t="s">
        <v>705</v>
      </c>
      <c r="BP10" s="201" t="s">
        <v>690</v>
      </c>
      <c r="BQ10" s="126" t="s">
        <v>718</v>
      </c>
    </row>
    <row r="11" spans="1:69" s="128" customFormat="1" ht="15.75">
      <c r="A11" s="207" t="s">
        <v>8</v>
      </c>
      <c r="B11" s="208" t="s">
        <v>9</v>
      </c>
      <c r="C11" s="202" t="s">
        <v>35</v>
      </c>
      <c r="D11" s="210" t="s">
        <v>10</v>
      </c>
      <c r="E11" s="24" t="s">
        <v>60</v>
      </c>
      <c r="F11" s="80">
        <v>539</v>
      </c>
      <c r="G11" s="80">
        <v>16</v>
      </c>
      <c r="H11" s="204"/>
      <c r="I11" s="204"/>
      <c r="J11" s="204"/>
      <c r="K11" s="204"/>
      <c r="L11" s="80">
        <v>0</v>
      </c>
      <c r="M11" s="203"/>
      <c r="N11" s="53">
        <v>2</v>
      </c>
      <c r="O11" s="204"/>
      <c r="P11" s="204"/>
      <c r="Q11" s="11">
        <v>7.6445408815000002</v>
      </c>
      <c r="R11" s="204"/>
      <c r="S11" s="204"/>
      <c r="T11" s="53">
        <v>13.243749999999999</v>
      </c>
      <c r="U11" s="204"/>
      <c r="V11" s="204"/>
      <c r="W11" s="11">
        <v>7.6911890783938004</v>
      </c>
      <c r="X11" s="204"/>
      <c r="Y11" s="204"/>
      <c r="Z11" s="53">
        <v>13.356818181818181</v>
      </c>
      <c r="AA11" s="204"/>
      <c r="AB11" s="204"/>
      <c r="AC11" s="204"/>
      <c r="AD11" s="204"/>
      <c r="AE11" s="204"/>
      <c r="AF11" s="11">
        <v>3.1779215811277566</v>
      </c>
      <c r="AG11" s="11">
        <v>3644</v>
      </c>
      <c r="AH11" s="11">
        <v>0.55727495247744641</v>
      </c>
      <c r="AI11" s="11">
        <v>453</v>
      </c>
      <c r="AJ11" s="11">
        <v>2.1412303664921466</v>
      </c>
      <c r="AK11" s="11" t="s">
        <v>248</v>
      </c>
      <c r="AL11" s="11">
        <v>519</v>
      </c>
      <c r="AM11" s="11">
        <v>3.1799669712822918</v>
      </c>
      <c r="AN11" s="11">
        <v>3.2230839416058394</v>
      </c>
      <c r="AO11" s="73">
        <v>7</v>
      </c>
      <c r="AP11" s="11">
        <v>0</v>
      </c>
      <c r="AQ11" s="11">
        <v>1</v>
      </c>
      <c r="AR11" s="11">
        <v>1038</v>
      </c>
      <c r="AS11" s="11" t="s">
        <v>248</v>
      </c>
      <c r="AT11" s="11">
        <v>37315.822999999997</v>
      </c>
      <c r="AU11" s="11">
        <v>13.157999999999999</v>
      </c>
      <c r="AV11" s="11">
        <v>0</v>
      </c>
      <c r="AW11" s="53">
        <v>1038</v>
      </c>
      <c r="AX11" s="11" t="s">
        <v>248</v>
      </c>
      <c r="AY11" s="322">
        <v>30.5</v>
      </c>
      <c r="AZ11" s="367">
        <v>338589</v>
      </c>
      <c r="BA11" s="312">
        <v>0.86885245901599995</v>
      </c>
      <c r="BB11" s="487">
        <v>18.792452830197199</v>
      </c>
      <c r="BC11" s="203" t="s">
        <v>248</v>
      </c>
      <c r="BD11" s="217" t="s">
        <v>61</v>
      </c>
      <c r="BE11" s="201" t="s">
        <v>62</v>
      </c>
      <c r="BF11" s="201" t="s">
        <v>63</v>
      </c>
      <c r="BG11" s="201" t="s">
        <v>196</v>
      </c>
      <c r="BH11" s="218" t="s">
        <v>513</v>
      </c>
      <c r="BI11" s="45" t="s">
        <v>66</v>
      </c>
      <c r="BJ11" s="441">
        <v>214</v>
      </c>
      <c r="BK11" s="138">
        <v>7</v>
      </c>
      <c r="BL11" s="145" t="s">
        <v>65</v>
      </c>
      <c r="BM11" s="64" t="s">
        <v>179</v>
      </c>
      <c r="BN11" s="217" t="s">
        <v>291</v>
      </c>
      <c r="BO11" s="217" t="s">
        <v>705</v>
      </c>
      <c r="BP11" s="201" t="s">
        <v>690</v>
      </c>
      <c r="BQ11" s="126" t="s">
        <v>718</v>
      </c>
    </row>
    <row r="12" spans="1:69" s="128" customFormat="1" ht="15.75">
      <c r="A12" s="207" t="s">
        <v>8</v>
      </c>
      <c r="B12" s="208" t="s">
        <v>9</v>
      </c>
      <c r="C12" s="202" t="s">
        <v>35</v>
      </c>
      <c r="D12" s="210" t="s">
        <v>10</v>
      </c>
      <c r="E12" s="24" t="s">
        <v>60</v>
      </c>
      <c r="F12" s="80">
        <v>541</v>
      </c>
      <c r="G12" s="11">
        <v>9</v>
      </c>
      <c r="H12" s="204"/>
      <c r="I12" s="204"/>
      <c r="J12" s="204"/>
      <c r="K12" s="204"/>
      <c r="L12" s="80">
        <v>1</v>
      </c>
      <c r="M12" s="203"/>
      <c r="N12" s="53">
        <v>0</v>
      </c>
      <c r="O12" s="204"/>
      <c r="P12" s="204"/>
      <c r="Q12" s="11">
        <v>7.6360881977000004</v>
      </c>
      <c r="R12" s="204"/>
      <c r="S12" s="204"/>
      <c r="T12" s="53">
        <v>9.9403846153846143</v>
      </c>
      <c r="U12" s="204"/>
      <c r="V12" s="204"/>
      <c r="W12" s="11">
        <v>7.7028283126177</v>
      </c>
      <c r="X12" s="204"/>
      <c r="Y12" s="204"/>
      <c r="Z12" s="53">
        <v>10.111363636363636</v>
      </c>
      <c r="AA12" s="204"/>
      <c r="AB12" s="204"/>
      <c r="AC12" s="204"/>
      <c r="AD12" s="204"/>
      <c r="AE12" s="204"/>
      <c r="AF12" s="11">
        <v>3.375873140793928</v>
      </c>
      <c r="AG12" s="11">
        <v>3706</v>
      </c>
      <c r="AH12" s="11">
        <v>0.52259345109436162</v>
      </c>
      <c r="AI12" s="11">
        <v>264</v>
      </c>
      <c r="AJ12" s="11">
        <v>2.296410891089109</v>
      </c>
      <c r="AK12" s="11" t="s">
        <v>248</v>
      </c>
      <c r="AL12" s="11">
        <v>517</v>
      </c>
      <c r="AM12" s="11">
        <v>3.3818050158576134</v>
      </c>
      <c r="AN12" s="11">
        <v>3.5050695249130936</v>
      </c>
      <c r="AO12" s="73">
        <v>22</v>
      </c>
      <c r="AP12" s="11">
        <v>1</v>
      </c>
      <c r="AQ12" s="11">
        <v>1</v>
      </c>
      <c r="AR12" s="11">
        <v>1040</v>
      </c>
      <c r="AS12" s="11" t="s">
        <v>248</v>
      </c>
      <c r="AT12" s="11">
        <v>37732.364000000001</v>
      </c>
      <c r="AU12" s="11">
        <v>224.589</v>
      </c>
      <c r="AV12" s="11">
        <v>0</v>
      </c>
      <c r="AW12" s="53">
        <v>1040</v>
      </c>
      <c r="AX12" s="11" t="s">
        <v>248</v>
      </c>
      <c r="AY12" s="322">
        <v>30.5</v>
      </c>
      <c r="AZ12" s="367">
        <v>338589</v>
      </c>
      <c r="BA12" s="312">
        <v>0.86885245901599995</v>
      </c>
      <c r="BB12" s="124">
        <v>18.603773584914101</v>
      </c>
      <c r="BC12" s="188" t="s">
        <v>248</v>
      </c>
      <c r="BD12" s="217" t="s">
        <v>61</v>
      </c>
      <c r="BE12" s="201" t="s">
        <v>62</v>
      </c>
      <c r="BF12" s="201" t="s">
        <v>63</v>
      </c>
      <c r="BG12" s="201" t="s">
        <v>196</v>
      </c>
      <c r="BH12" s="218" t="s">
        <v>513</v>
      </c>
      <c r="BI12" s="45" t="s">
        <v>67</v>
      </c>
      <c r="BJ12" s="441">
        <v>214</v>
      </c>
      <c r="BK12" s="138">
        <v>3</v>
      </c>
      <c r="BL12" s="145" t="s">
        <v>65</v>
      </c>
      <c r="BM12" s="64" t="s">
        <v>178</v>
      </c>
      <c r="BN12" s="217" t="s">
        <v>291</v>
      </c>
      <c r="BO12" s="217" t="s">
        <v>705</v>
      </c>
      <c r="BP12" s="201" t="s">
        <v>690</v>
      </c>
      <c r="BQ12" s="126" t="s">
        <v>718</v>
      </c>
    </row>
    <row r="13" spans="1:69" ht="15.75">
      <c r="A13" s="207" t="s">
        <v>8</v>
      </c>
      <c r="B13" s="208" t="s">
        <v>9</v>
      </c>
      <c r="C13" s="202" t="s">
        <v>35</v>
      </c>
      <c r="D13" s="210" t="s">
        <v>10</v>
      </c>
      <c r="E13" s="24" t="s">
        <v>60</v>
      </c>
      <c r="F13" s="80">
        <v>535</v>
      </c>
      <c r="G13" s="80">
        <v>6</v>
      </c>
      <c r="H13" s="16"/>
      <c r="I13" s="16"/>
      <c r="J13" s="16"/>
      <c r="K13" s="16"/>
      <c r="L13" s="80">
        <v>4</v>
      </c>
      <c r="M13" s="14"/>
      <c r="N13" s="53">
        <v>0</v>
      </c>
      <c r="O13" s="16"/>
      <c r="P13" s="16"/>
      <c r="Q13" s="11">
        <v>7.5009118569000002</v>
      </c>
      <c r="R13" s="16"/>
      <c r="S13" s="16"/>
      <c r="T13" s="53">
        <v>9.6272727272727252</v>
      </c>
      <c r="U13" s="16"/>
      <c r="V13" s="16"/>
      <c r="W13" s="11">
        <v>7.5782720971427997</v>
      </c>
      <c r="X13" s="16"/>
      <c r="Y13" s="16"/>
      <c r="Z13" s="53">
        <v>9.6875</v>
      </c>
      <c r="AA13" s="16"/>
      <c r="AB13" s="16"/>
      <c r="AC13" s="16"/>
      <c r="AD13" s="16"/>
      <c r="AE13" s="16"/>
      <c r="AF13" s="11">
        <v>2.8337226001854114</v>
      </c>
      <c r="AG13" s="11">
        <v>3524</v>
      </c>
      <c r="AH13" s="11">
        <v>0.4869893344884707</v>
      </c>
      <c r="AI13" s="11">
        <v>827</v>
      </c>
      <c r="AJ13" s="11">
        <v>1.8830263157894738</v>
      </c>
      <c r="AK13" s="11" t="s">
        <v>248</v>
      </c>
      <c r="AL13" s="11">
        <v>0</v>
      </c>
      <c r="AM13" s="11"/>
      <c r="AN13" s="11"/>
      <c r="AO13" s="73">
        <v>292</v>
      </c>
      <c r="AP13" s="11">
        <v>0</v>
      </c>
      <c r="AQ13" s="11">
        <v>6</v>
      </c>
      <c r="AR13" s="11">
        <v>760</v>
      </c>
      <c r="AS13" s="11" t="s">
        <v>248</v>
      </c>
      <c r="AT13" s="11">
        <v>37649.817999999999</v>
      </c>
      <c r="AU13" s="11">
        <v>28.904</v>
      </c>
      <c r="AV13" s="11">
        <v>0</v>
      </c>
      <c r="AW13" s="53">
        <v>760</v>
      </c>
      <c r="AX13" s="11" t="s">
        <v>248</v>
      </c>
      <c r="AY13" s="322">
        <v>30.5</v>
      </c>
      <c r="AZ13" s="367">
        <v>338589</v>
      </c>
      <c r="BA13" s="312">
        <v>0.86885245901599995</v>
      </c>
      <c r="BB13" s="124">
        <v>16.716981132082999</v>
      </c>
      <c r="BC13" s="188" t="s">
        <v>248</v>
      </c>
      <c r="BD13" s="217" t="s">
        <v>61</v>
      </c>
      <c r="BE13" s="201" t="s">
        <v>62</v>
      </c>
      <c r="BF13" s="201" t="s">
        <v>63</v>
      </c>
      <c r="BG13" s="201" t="s">
        <v>196</v>
      </c>
      <c r="BH13" s="218" t="s">
        <v>513</v>
      </c>
      <c r="BI13" s="218" t="s">
        <v>68</v>
      </c>
      <c r="BJ13" s="441">
        <v>214</v>
      </c>
      <c r="BK13" s="138">
        <v>4</v>
      </c>
      <c r="BL13" s="145" t="s">
        <v>65</v>
      </c>
      <c r="BM13" s="64" t="s">
        <v>178</v>
      </c>
      <c r="BN13" s="217" t="s">
        <v>291</v>
      </c>
      <c r="BO13" s="217" t="s">
        <v>705</v>
      </c>
      <c r="BP13" s="201" t="s">
        <v>690</v>
      </c>
      <c r="BQ13" s="126" t="s">
        <v>718</v>
      </c>
    </row>
    <row r="14" spans="1:69" ht="15.75">
      <c r="A14" s="131" t="s">
        <v>8</v>
      </c>
      <c r="B14" s="142" t="s">
        <v>9</v>
      </c>
      <c r="C14" s="130" t="s">
        <v>35</v>
      </c>
      <c r="D14" s="140" t="s">
        <v>10</v>
      </c>
      <c r="E14" s="24" t="s">
        <v>53</v>
      </c>
      <c r="F14" s="11">
        <v>2005</v>
      </c>
      <c r="G14" s="80">
        <v>8</v>
      </c>
      <c r="H14" s="16"/>
      <c r="I14" s="16"/>
      <c r="J14" s="16"/>
      <c r="K14" s="16"/>
      <c r="L14" s="80">
        <v>1</v>
      </c>
      <c r="M14" s="14"/>
      <c r="N14" s="52">
        <v>1</v>
      </c>
      <c r="O14" s="16"/>
      <c r="P14" s="16"/>
      <c r="Q14" s="11">
        <v>5.4985399278999996</v>
      </c>
      <c r="R14" s="16"/>
      <c r="S14" s="16"/>
      <c r="T14" s="53">
        <v>7.1416666666666639</v>
      </c>
      <c r="U14" s="16"/>
      <c r="V14" s="16"/>
      <c r="W14" s="11">
        <v>5.0737658617234001</v>
      </c>
      <c r="X14" s="16"/>
      <c r="Y14" s="16"/>
      <c r="Z14" s="53">
        <v>6.7033333333333305</v>
      </c>
      <c r="AA14" s="16"/>
      <c r="AB14" s="16"/>
      <c r="AC14" s="16"/>
      <c r="AD14" s="16"/>
      <c r="AE14" s="16"/>
      <c r="AF14" s="9">
        <v>3.694748693669164</v>
      </c>
      <c r="AG14" s="9">
        <v>13947</v>
      </c>
      <c r="AH14" s="9">
        <v>0.41221559961047521</v>
      </c>
      <c r="AI14" s="9">
        <v>264</v>
      </c>
      <c r="AJ14" s="9">
        <v>2.7625925925925925</v>
      </c>
      <c r="AK14" s="9" t="s">
        <v>248</v>
      </c>
      <c r="AL14" s="9">
        <v>1961</v>
      </c>
      <c r="AM14" s="9">
        <v>3.7053625649866442</v>
      </c>
      <c r="AN14" s="9">
        <v>3.7153928380545165</v>
      </c>
      <c r="AO14" s="73">
        <v>123</v>
      </c>
      <c r="AP14" s="11">
        <v>3</v>
      </c>
      <c r="AQ14" s="11">
        <v>4</v>
      </c>
      <c r="AR14" s="11">
        <v>3864</v>
      </c>
      <c r="AS14" s="11" t="s">
        <v>248</v>
      </c>
      <c r="AT14" s="11">
        <v>142485.861</v>
      </c>
      <c r="AU14" s="11">
        <v>607.55899999999997</v>
      </c>
      <c r="AV14" s="148">
        <v>0</v>
      </c>
      <c r="AW14" s="52">
        <v>3864</v>
      </c>
      <c r="AX14" s="148" t="s">
        <v>248</v>
      </c>
      <c r="AY14" s="321">
        <v>259.25</v>
      </c>
      <c r="AZ14" s="319">
        <v>3273049</v>
      </c>
      <c r="BA14" s="536">
        <v>0.90742526518800004</v>
      </c>
      <c r="BB14" s="487">
        <v>7.4388947927739899</v>
      </c>
      <c r="BC14" s="203" t="s">
        <v>248</v>
      </c>
      <c r="BD14" s="134" t="s">
        <v>61</v>
      </c>
      <c r="BE14" s="149" t="s">
        <v>62</v>
      </c>
      <c r="BF14" s="149" t="s">
        <v>63</v>
      </c>
      <c r="BG14" s="149" t="s">
        <v>196</v>
      </c>
      <c r="BH14" s="218" t="s">
        <v>514</v>
      </c>
      <c r="BI14" s="45" t="s">
        <v>64</v>
      </c>
      <c r="BJ14" s="127">
        <v>214</v>
      </c>
      <c r="BK14" s="441">
        <v>1</v>
      </c>
      <c r="BL14" s="145" t="s">
        <v>65</v>
      </c>
      <c r="BM14" s="64" t="s">
        <v>177</v>
      </c>
      <c r="BN14" s="217" t="s">
        <v>291</v>
      </c>
      <c r="BO14" s="217" t="s">
        <v>53</v>
      </c>
      <c r="BP14" s="201" t="s">
        <v>704</v>
      </c>
      <c r="BQ14" s="126" t="s">
        <v>714</v>
      </c>
    </row>
    <row r="15" spans="1:69" ht="15.75">
      <c r="A15" s="131" t="s">
        <v>8</v>
      </c>
      <c r="B15" s="142" t="s">
        <v>9</v>
      </c>
      <c r="C15" s="130" t="s">
        <v>35</v>
      </c>
      <c r="D15" s="140" t="s">
        <v>10</v>
      </c>
      <c r="E15" s="24" t="s">
        <v>53</v>
      </c>
      <c r="F15" s="11">
        <v>2007</v>
      </c>
      <c r="G15" s="80">
        <v>61</v>
      </c>
      <c r="H15" s="16"/>
      <c r="I15" s="16"/>
      <c r="J15" s="16"/>
      <c r="K15" s="16"/>
      <c r="L15" s="80">
        <v>7</v>
      </c>
      <c r="M15" s="14"/>
      <c r="N15" s="52">
        <v>8</v>
      </c>
      <c r="O15" s="16"/>
      <c r="P15" s="16"/>
      <c r="Q15" s="11">
        <v>7.7491200211000004</v>
      </c>
      <c r="R15" s="16"/>
      <c r="S15" s="16"/>
      <c r="T15" s="53">
        <v>13.119117647058822</v>
      </c>
      <c r="U15" s="16"/>
      <c r="V15" s="16"/>
      <c r="W15" s="11">
        <v>7.6670132501288997</v>
      </c>
      <c r="X15" s="16"/>
      <c r="Y15" s="16"/>
      <c r="Z15" s="53">
        <v>13.08970588235294</v>
      </c>
      <c r="AA15" s="16"/>
      <c r="AB15" s="16"/>
      <c r="AC15" s="16"/>
      <c r="AD15" s="16"/>
      <c r="AE15" s="16"/>
      <c r="AF15" s="9">
        <v>3.3709173897461615</v>
      </c>
      <c r="AG15" s="9">
        <v>13423</v>
      </c>
      <c r="AH15" s="9">
        <v>0.5184488677842809</v>
      </c>
      <c r="AI15" s="9">
        <v>851</v>
      </c>
      <c r="AJ15" s="9">
        <v>2.3232092696629212</v>
      </c>
      <c r="AK15" s="9" t="s">
        <v>248</v>
      </c>
      <c r="AL15" s="9">
        <v>1898</v>
      </c>
      <c r="AM15" s="9">
        <v>3.3772503677347134</v>
      </c>
      <c r="AN15" s="9">
        <v>3.4895342752485607</v>
      </c>
      <c r="AO15" s="73">
        <v>224</v>
      </c>
      <c r="AP15" s="11">
        <v>5</v>
      </c>
      <c r="AQ15" s="11">
        <v>3</v>
      </c>
      <c r="AR15" s="11">
        <v>3660</v>
      </c>
      <c r="AS15" s="11" t="s">
        <v>248</v>
      </c>
      <c r="AT15" s="11">
        <v>138708.1</v>
      </c>
      <c r="AU15" s="11">
        <v>328.38099999999997</v>
      </c>
      <c r="AV15" s="148">
        <v>0</v>
      </c>
      <c r="AW15" s="52">
        <v>3636</v>
      </c>
      <c r="AX15" s="148" t="s">
        <v>248</v>
      </c>
      <c r="AY15" s="322">
        <v>259.25</v>
      </c>
      <c r="AZ15" s="319">
        <v>3273049</v>
      </c>
      <c r="BA15" s="536">
        <v>0.90742526518800004</v>
      </c>
      <c r="BB15" s="487">
        <v>7.4686503719450901</v>
      </c>
      <c r="BC15" s="203" t="s">
        <v>248</v>
      </c>
      <c r="BD15" s="134" t="s">
        <v>61</v>
      </c>
      <c r="BE15" s="149" t="s">
        <v>62</v>
      </c>
      <c r="BF15" s="149" t="s">
        <v>63</v>
      </c>
      <c r="BG15" s="149" t="s">
        <v>196</v>
      </c>
      <c r="BH15" s="218" t="s">
        <v>514</v>
      </c>
      <c r="BI15" s="45" t="s">
        <v>66</v>
      </c>
      <c r="BJ15" s="127">
        <v>214</v>
      </c>
      <c r="BK15" s="441">
        <v>7</v>
      </c>
      <c r="BL15" s="145" t="s">
        <v>65</v>
      </c>
      <c r="BM15" s="64" t="s">
        <v>178</v>
      </c>
      <c r="BN15" s="217" t="s">
        <v>291</v>
      </c>
      <c r="BO15" s="217" t="s">
        <v>53</v>
      </c>
      <c r="BP15" s="201" t="s">
        <v>704</v>
      </c>
      <c r="BQ15" s="126" t="s">
        <v>714</v>
      </c>
    </row>
    <row r="16" spans="1:69" ht="15.75">
      <c r="A16" s="207" t="s">
        <v>8</v>
      </c>
      <c r="B16" s="208" t="s">
        <v>9</v>
      </c>
      <c r="C16" s="202" t="s">
        <v>35</v>
      </c>
      <c r="D16" s="210" t="s">
        <v>10</v>
      </c>
      <c r="E16" s="24" t="s">
        <v>53</v>
      </c>
      <c r="F16" s="80">
        <v>2017</v>
      </c>
      <c r="G16" s="80">
        <v>15</v>
      </c>
      <c r="H16" s="16"/>
      <c r="I16" s="16"/>
      <c r="J16" s="16"/>
      <c r="K16" s="16"/>
      <c r="L16" s="80">
        <v>4</v>
      </c>
      <c r="M16" s="14"/>
      <c r="N16" s="52">
        <v>0</v>
      </c>
      <c r="O16" s="16"/>
      <c r="P16" s="16"/>
      <c r="Q16" s="11">
        <v>7.2487315926000004</v>
      </c>
      <c r="R16" s="16"/>
      <c r="S16" s="16"/>
      <c r="T16" s="53">
        <v>9.2457446808510628</v>
      </c>
      <c r="U16" s="16"/>
      <c r="V16" s="16"/>
      <c r="W16" s="11">
        <v>7.3549083003003002</v>
      </c>
      <c r="X16" s="16"/>
      <c r="Y16" s="16"/>
      <c r="Z16" s="53">
        <v>9.325675675675674</v>
      </c>
      <c r="AA16" s="16"/>
      <c r="AB16" s="16"/>
      <c r="AC16" s="16"/>
      <c r="AD16" s="16"/>
      <c r="AE16" s="16"/>
      <c r="AF16" s="9">
        <v>3.4756862294131787</v>
      </c>
      <c r="AG16" s="9">
        <v>13975</v>
      </c>
      <c r="AH16" s="9">
        <v>0.49274097015287288</v>
      </c>
      <c r="AI16" s="9">
        <v>752</v>
      </c>
      <c r="AJ16" s="9">
        <v>2.4533196721311477</v>
      </c>
      <c r="AK16" s="9" t="s">
        <v>248</v>
      </c>
      <c r="AL16" s="9">
        <v>1969</v>
      </c>
      <c r="AM16" s="9">
        <v>3.4803512252245703</v>
      </c>
      <c r="AN16" s="9">
        <v>3.5899647197177575</v>
      </c>
      <c r="AO16" s="73">
        <v>40</v>
      </c>
      <c r="AP16" s="11">
        <v>1</v>
      </c>
      <c r="AQ16" s="11">
        <v>6</v>
      </c>
      <c r="AR16" s="11">
        <v>3957</v>
      </c>
      <c r="AS16" s="11" t="s">
        <v>248</v>
      </c>
      <c r="AT16" s="11">
        <v>142920.269</v>
      </c>
      <c r="AU16" s="11">
        <v>430.26299999999998</v>
      </c>
      <c r="AV16" s="148">
        <v>0</v>
      </c>
      <c r="AW16" s="52">
        <v>3957</v>
      </c>
      <c r="AX16" s="148" t="s">
        <v>248</v>
      </c>
      <c r="AY16" s="322">
        <v>259.25</v>
      </c>
      <c r="AZ16" s="319">
        <v>3273049</v>
      </c>
      <c r="BA16" s="536">
        <v>0.90742526518800004</v>
      </c>
      <c r="BB16" s="124">
        <v>7.4303931987251097</v>
      </c>
      <c r="BC16" s="188" t="s">
        <v>248</v>
      </c>
      <c r="BD16" s="217" t="s">
        <v>61</v>
      </c>
      <c r="BE16" s="201" t="s">
        <v>62</v>
      </c>
      <c r="BF16" s="201" t="s">
        <v>63</v>
      </c>
      <c r="BG16" s="201" t="s">
        <v>196</v>
      </c>
      <c r="BH16" s="218" t="s">
        <v>514</v>
      </c>
      <c r="BI16" s="45" t="s">
        <v>67</v>
      </c>
      <c r="BJ16" s="441">
        <v>214</v>
      </c>
      <c r="BK16" s="441">
        <v>3</v>
      </c>
      <c r="BL16" s="145" t="s">
        <v>65</v>
      </c>
      <c r="BM16" s="64" t="s">
        <v>178</v>
      </c>
      <c r="BN16" s="217" t="s">
        <v>291</v>
      </c>
      <c r="BO16" s="217" t="s">
        <v>53</v>
      </c>
      <c r="BP16" s="201" t="s">
        <v>704</v>
      </c>
      <c r="BQ16" s="126" t="s">
        <v>714</v>
      </c>
    </row>
    <row r="17" spans="1:69" ht="16.5" thickBot="1">
      <c r="A17" s="132" t="s">
        <v>8</v>
      </c>
      <c r="B17" s="143" t="s">
        <v>9</v>
      </c>
      <c r="C17" s="133" t="s">
        <v>35</v>
      </c>
      <c r="D17" s="141" t="s">
        <v>10</v>
      </c>
      <c r="E17" s="25" t="s">
        <v>53</v>
      </c>
      <c r="F17" s="11">
        <v>2007</v>
      </c>
      <c r="G17" s="81">
        <v>75</v>
      </c>
      <c r="H17" s="16"/>
      <c r="I17" s="16"/>
      <c r="J17" s="16"/>
      <c r="K17" s="16"/>
      <c r="L17" s="81">
        <v>8</v>
      </c>
      <c r="M17" s="14"/>
      <c r="N17" s="531">
        <v>0</v>
      </c>
      <c r="O17" s="16"/>
      <c r="P17" s="16"/>
      <c r="Q17" s="55">
        <v>8.2222514085</v>
      </c>
      <c r="R17" s="16"/>
      <c r="S17" s="16"/>
      <c r="T17" s="54">
        <v>11.141666666666666</v>
      </c>
      <c r="U17" s="16"/>
      <c r="V17" s="16"/>
      <c r="W17" s="55">
        <v>8.2722082661121998</v>
      </c>
      <c r="X17" s="16"/>
      <c r="Y17" s="16"/>
      <c r="Z17" s="54">
        <v>11.203448275862069</v>
      </c>
      <c r="AA17" s="16"/>
      <c r="AB17" s="16"/>
      <c r="AC17" s="16"/>
      <c r="AD17" s="16"/>
      <c r="AE17" s="16"/>
      <c r="AF17" s="532">
        <v>2.8701310979126258</v>
      </c>
      <c r="AG17" s="532">
        <v>13254</v>
      </c>
      <c r="AH17" s="532">
        <v>0.39789539382245181</v>
      </c>
      <c r="AI17" s="532">
        <v>2003</v>
      </c>
      <c r="AJ17" s="532">
        <v>2.0846342165898619</v>
      </c>
      <c r="AK17" s="178" t="s">
        <v>248</v>
      </c>
      <c r="AL17" s="532">
        <v>0</v>
      </c>
      <c r="AM17" s="532"/>
      <c r="AN17" s="532"/>
      <c r="AO17" s="74">
        <v>620</v>
      </c>
      <c r="AP17" s="55">
        <v>10</v>
      </c>
      <c r="AQ17" s="55">
        <v>4</v>
      </c>
      <c r="AR17" s="55">
        <v>3230</v>
      </c>
      <c r="AS17" s="194" t="s">
        <v>248</v>
      </c>
      <c r="AT17" s="55">
        <v>137817.432</v>
      </c>
      <c r="AU17" s="55">
        <v>305.15300000000002</v>
      </c>
      <c r="AV17" s="533">
        <v>0</v>
      </c>
      <c r="AW17" s="531">
        <v>3230</v>
      </c>
      <c r="AX17" s="231" t="s">
        <v>248</v>
      </c>
      <c r="AY17" s="323">
        <v>259.25</v>
      </c>
      <c r="AZ17" s="537">
        <v>3273049</v>
      </c>
      <c r="BA17" s="538">
        <v>0.90742526518800004</v>
      </c>
      <c r="BB17" s="488">
        <v>6.6397449521788401</v>
      </c>
      <c r="BC17" s="203" t="s">
        <v>248</v>
      </c>
      <c r="BD17" s="135" t="s">
        <v>61</v>
      </c>
      <c r="BE17" s="150" t="s">
        <v>62</v>
      </c>
      <c r="BF17" s="150" t="s">
        <v>63</v>
      </c>
      <c r="BG17" s="150" t="s">
        <v>196</v>
      </c>
      <c r="BH17" s="51" t="s">
        <v>514</v>
      </c>
      <c r="BI17" s="48" t="s">
        <v>68</v>
      </c>
      <c r="BJ17" s="139">
        <v>214</v>
      </c>
      <c r="BK17" s="139">
        <v>4</v>
      </c>
      <c r="BL17" s="146" t="s">
        <v>65</v>
      </c>
      <c r="BM17" s="67" t="s">
        <v>178</v>
      </c>
      <c r="BN17" s="162" t="s">
        <v>291</v>
      </c>
      <c r="BO17" s="162" t="s">
        <v>53</v>
      </c>
      <c r="BP17" s="163" t="s">
        <v>704</v>
      </c>
      <c r="BQ17" s="228" t="s">
        <v>714</v>
      </c>
    </row>
    <row r="18" spans="1:69" ht="15.75">
      <c r="A18" s="182" t="s">
        <v>8</v>
      </c>
      <c r="B18" s="183" t="s">
        <v>9</v>
      </c>
      <c r="C18" s="181" t="s">
        <v>35</v>
      </c>
      <c r="D18" s="184" t="s">
        <v>10</v>
      </c>
      <c r="E18" s="24" t="s">
        <v>56</v>
      </c>
      <c r="F18" s="79">
        <v>867</v>
      </c>
      <c r="G18" s="11">
        <v>5</v>
      </c>
      <c r="H18" s="16"/>
      <c r="I18" s="16"/>
      <c r="J18" s="16"/>
      <c r="K18" s="16"/>
      <c r="L18" s="80">
        <v>0</v>
      </c>
      <c r="M18" s="14"/>
      <c r="N18" s="52">
        <v>0</v>
      </c>
      <c r="O18" s="16"/>
      <c r="P18" s="16"/>
      <c r="Q18" s="11">
        <v>5.6147946830000004</v>
      </c>
      <c r="R18" s="16"/>
      <c r="S18" s="16"/>
      <c r="T18" s="53">
        <v>7.5807692307692269</v>
      </c>
      <c r="U18" s="16"/>
      <c r="V18" s="16"/>
      <c r="W18" s="11">
        <v>5.2518478364268999</v>
      </c>
      <c r="X18" s="16"/>
      <c r="Y18" s="16"/>
      <c r="Z18" s="53">
        <v>7.1208333333333327</v>
      </c>
      <c r="AA18" s="16"/>
      <c r="AB18" s="16"/>
      <c r="AC18" s="16"/>
      <c r="AD18" s="16"/>
      <c r="AE18" s="16"/>
      <c r="AF18" s="9">
        <v>3.6811347544124144</v>
      </c>
      <c r="AG18" s="9">
        <v>6031</v>
      </c>
      <c r="AH18" s="9">
        <v>0.41378566538414469</v>
      </c>
      <c r="AI18" s="9">
        <v>129</v>
      </c>
      <c r="AJ18" s="9">
        <v>2.7638379204892969</v>
      </c>
      <c r="AK18" s="9" t="s">
        <v>248</v>
      </c>
      <c r="AL18" s="9">
        <v>850</v>
      </c>
      <c r="AM18" s="9">
        <v>3.6889417549224821</v>
      </c>
      <c r="AN18" s="9">
        <v>3.70829280155642</v>
      </c>
      <c r="AO18" s="73">
        <v>40</v>
      </c>
      <c r="AP18" s="11">
        <v>1</v>
      </c>
      <c r="AQ18" s="11">
        <v>1</v>
      </c>
      <c r="AR18" s="11">
        <v>1682</v>
      </c>
      <c r="AS18" s="11" t="s">
        <v>248</v>
      </c>
      <c r="AT18" s="11">
        <v>65409.398999999998</v>
      </c>
      <c r="AU18" s="11">
        <v>55.753999999999998</v>
      </c>
      <c r="AV18" s="148">
        <v>0</v>
      </c>
      <c r="AW18" s="52">
        <v>1682</v>
      </c>
      <c r="AX18" s="148" t="s">
        <v>248</v>
      </c>
      <c r="AY18" s="320">
        <v>91.75</v>
      </c>
      <c r="AZ18" s="373">
        <v>568507</v>
      </c>
      <c r="BA18" s="535">
        <v>0.81198910081700004</v>
      </c>
      <c r="BB18" s="486">
        <v>8.5637583892663702</v>
      </c>
      <c r="BC18" s="221" t="s">
        <v>248</v>
      </c>
      <c r="BD18" s="187" t="s">
        <v>61</v>
      </c>
      <c r="BE18" s="180" t="s">
        <v>62</v>
      </c>
      <c r="BF18" s="180" t="s">
        <v>63</v>
      </c>
      <c r="BG18" s="180" t="s">
        <v>196</v>
      </c>
      <c r="BH18" s="218" t="s">
        <v>512</v>
      </c>
      <c r="BI18" s="218" t="s">
        <v>64</v>
      </c>
      <c r="BJ18" s="179">
        <v>214</v>
      </c>
      <c r="BK18" s="138">
        <v>1</v>
      </c>
      <c r="BL18" s="145" t="s">
        <v>65</v>
      </c>
      <c r="BM18" s="64" t="s">
        <v>177</v>
      </c>
      <c r="BN18" s="217" t="s">
        <v>291</v>
      </c>
      <c r="BO18" s="217" t="s">
        <v>56</v>
      </c>
      <c r="BP18" s="201" t="s">
        <v>684</v>
      </c>
      <c r="BQ18" s="126" t="s">
        <v>716</v>
      </c>
    </row>
    <row r="19" spans="1:69" s="128" customFormat="1" ht="15.75">
      <c r="A19" s="207" t="s">
        <v>8</v>
      </c>
      <c r="B19" s="208" t="s">
        <v>9</v>
      </c>
      <c r="C19" s="202" t="s">
        <v>35</v>
      </c>
      <c r="D19" s="210" t="s">
        <v>10</v>
      </c>
      <c r="E19" s="24" t="s">
        <v>56</v>
      </c>
      <c r="F19" s="80">
        <v>879</v>
      </c>
      <c r="G19" s="11">
        <v>23</v>
      </c>
      <c r="H19" s="204"/>
      <c r="I19" s="204"/>
      <c r="J19" s="204"/>
      <c r="K19" s="204"/>
      <c r="L19" s="80">
        <v>0</v>
      </c>
      <c r="M19" s="203"/>
      <c r="N19" s="53">
        <v>3</v>
      </c>
      <c r="O19" s="204"/>
      <c r="P19" s="204"/>
      <c r="Q19" s="11">
        <v>7.8318164346000003</v>
      </c>
      <c r="R19" s="204"/>
      <c r="S19" s="204"/>
      <c r="T19" s="53">
        <v>13.488235294117645</v>
      </c>
      <c r="U19" s="204"/>
      <c r="V19" s="204"/>
      <c r="W19" s="11">
        <v>7.8987919018691004</v>
      </c>
      <c r="X19" s="204"/>
      <c r="Y19" s="204"/>
      <c r="Z19" s="53">
        <v>13.543999999999999</v>
      </c>
      <c r="AA19" s="204"/>
      <c r="AB19" s="204"/>
      <c r="AC19" s="204"/>
      <c r="AD19" s="204"/>
      <c r="AE19" s="204"/>
      <c r="AF19" s="11">
        <v>3.217661947739018</v>
      </c>
      <c r="AG19" s="11">
        <v>5987</v>
      </c>
      <c r="AH19" s="11">
        <v>0.54818346829131348</v>
      </c>
      <c r="AI19" s="11">
        <v>661</v>
      </c>
      <c r="AJ19" s="11">
        <v>2.1822056239015817</v>
      </c>
      <c r="AK19" s="11" t="s">
        <v>248</v>
      </c>
      <c r="AL19" s="11">
        <v>843</v>
      </c>
      <c r="AM19" s="11">
        <v>3.2255072318515898</v>
      </c>
      <c r="AN19" s="11">
        <v>3.2740911713791112</v>
      </c>
      <c r="AO19" s="73">
        <v>20</v>
      </c>
      <c r="AP19" s="11">
        <v>9</v>
      </c>
      <c r="AQ19" s="11">
        <v>0</v>
      </c>
      <c r="AR19" s="11">
        <v>1683</v>
      </c>
      <c r="AS19" s="11" t="s">
        <v>248</v>
      </c>
      <c r="AT19" s="11">
        <v>67019.125</v>
      </c>
      <c r="AU19" s="11">
        <v>74.251000000000005</v>
      </c>
      <c r="AV19" s="11">
        <v>0</v>
      </c>
      <c r="AW19" s="53">
        <v>1683</v>
      </c>
      <c r="AX19" s="11" t="s">
        <v>248</v>
      </c>
      <c r="AY19" s="321">
        <v>91.75</v>
      </c>
      <c r="AZ19" s="367">
        <v>568507</v>
      </c>
      <c r="BA19" s="312">
        <v>0.81198910081700004</v>
      </c>
      <c r="BB19" s="487">
        <v>8.7248322147698101</v>
      </c>
      <c r="BC19" s="203" t="s">
        <v>248</v>
      </c>
      <c r="BD19" s="217" t="s">
        <v>61</v>
      </c>
      <c r="BE19" s="201" t="s">
        <v>62</v>
      </c>
      <c r="BF19" s="201" t="s">
        <v>63</v>
      </c>
      <c r="BG19" s="201" t="s">
        <v>196</v>
      </c>
      <c r="BH19" s="218" t="s">
        <v>512</v>
      </c>
      <c r="BI19" s="218" t="s">
        <v>66</v>
      </c>
      <c r="BJ19" s="200">
        <v>214</v>
      </c>
      <c r="BK19" s="138">
        <v>7</v>
      </c>
      <c r="BL19" s="145" t="s">
        <v>65</v>
      </c>
      <c r="BM19" s="64" t="s">
        <v>179</v>
      </c>
      <c r="BN19" s="217" t="s">
        <v>291</v>
      </c>
      <c r="BO19" s="217" t="s">
        <v>56</v>
      </c>
      <c r="BP19" s="201" t="s">
        <v>684</v>
      </c>
      <c r="BQ19" s="126" t="s">
        <v>716</v>
      </c>
    </row>
    <row r="20" spans="1:69" s="128" customFormat="1" ht="15.75">
      <c r="A20" s="207" t="s">
        <v>8</v>
      </c>
      <c r="B20" s="208" t="s">
        <v>9</v>
      </c>
      <c r="C20" s="202" t="s">
        <v>35</v>
      </c>
      <c r="D20" s="210" t="s">
        <v>10</v>
      </c>
      <c r="E20" s="24" t="s">
        <v>56</v>
      </c>
      <c r="F20" s="80">
        <v>890</v>
      </c>
      <c r="G20" s="80">
        <v>13</v>
      </c>
      <c r="H20" s="204"/>
      <c r="I20" s="204"/>
      <c r="J20" s="204"/>
      <c r="K20" s="204"/>
      <c r="L20" s="80">
        <v>4</v>
      </c>
      <c r="M20" s="203"/>
      <c r="N20" s="53">
        <v>4</v>
      </c>
      <c r="O20" s="204"/>
      <c r="P20" s="204"/>
      <c r="Q20" s="11">
        <v>6.2367512486000001</v>
      </c>
      <c r="R20" s="204"/>
      <c r="S20" s="204"/>
      <c r="T20" s="53">
        <v>8.976785714285711</v>
      </c>
      <c r="U20" s="204"/>
      <c r="V20" s="204"/>
      <c r="W20" s="11">
        <v>5.5563113619701996</v>
      </c>
      <c r="X20" s="204"/>
      <c r="Y20" s="204"/>
      <c r="Z20" s="53">
        <v>8.58815789473684</v>
      </c>
      <c r="AA20" s="204"/>
      <c r="AB20" s="204"/>
      <c r="AC20" s="204"/>
      <c r="AD20" s="204"/>
      <c r="AE20" s="204"/>
      <c r="AF20" s="11">
        <v>3.5136030009913339</v>
      </c>
      <c r="AG20" s="11">
        <v>6095</v>
      </c>
      <c r="AH20" s="11">
        <v>0.56369354892969203</v>
      </c>
      <c r="AI20" s="11">
        <v>449</v>
      </c>
      <c r="AJ20" s="11">
        <v>2.2215250965250966</v>
      </c>
      <c r="AK20" s="11" t="s">
        <v>248</v>
      </c>
      <c r="AL20" s="11">
        <v>754</v>
      </c>
      <c r="AM20" s="11">
        <v>3.5632060422072307</v>
      </c>
      <c r="AN20" s="11">
        <v>3.632135306553911</v>
      </c>
      <c r="AO20" s="73">
        <v>84</v>
      </c>
      <c r="AP20" s="11">
        <v>1</v>
      </c>
      <c r="AQ20" s="11">
        <v>9</v>
      </c>
      <c r="AR20" s="11">
        <v>1660</v>
      </c>
      <c r="AS20" s="11" t="s">
        <v>248</v>
      </c>
      <c r="AT20" s="11">
        <v>65106.921999999999</v>
      </c>
      <c r="AU20" s="11">
        <v>1779.8920000000001</v>
      </c>
      <c r="AV20" s="11">
        <v>0</v>
      </c>
      <c r="AW20" s="53">
        <v>1658</v>
      </c>
      <c r="AX20" s="11" t="s">
        <v>248</v>
      </c>
      <c r="AY20" s="321">
        <v>91.75</v>
      </c>
      <c r="AZ20" s="367">
        <v>568507</v>
      </c>
      <c r="BA20" s="312">
        <v>0.81198910081700004</v>
      </c>
      <c r="BB20" s="124">
        <v>8.1744966442997207</v>
      </c>
      <c r="BC20" s="203" t="s">
        <v>248</v>
      </c>
      <c r="BD20" s="217" t="s">
        <v>61</v>
      </c>
      <c r="BE20" s="201" t="s">
        <v>62</v>
      </c>
      <c r="BF20" s="201" t="s">
        <v>63</v>
      </c>
      <c r="BG20" s="201" t="s">
        <v>196</v>
      </c>
      <c r="BH20" s="218" t="s">
        <v>512</v>
      </c>
      <c r="BI20" s="218" t="s">
        <v>67</v>
      </c>
      <c r="BJ20" s="200">
        <v>214</v>
      </c>
      <c r="BK20" s="138">
        <v>3</v>
      </c>
      <c r="BL20" s="145" t="s">
        <v>65</v>
      </c>
      <c r="BM20" s="64" t="s">
        <v>177</v>
      </c>
      <c r="BN20" s="217" t="s">
        <v>291</v>
      </c>
      <c r="BO20" s="217" t="s">
        <v>56</v>
      </c>
      <c r="BP20" s="201" t="s">
        <v>684</v>
      </c>
      <c r="BQ20" s="126" t="s">
        <v>716</v>
      </c>
    </row>
    <row r="21" spans="1:69" ht="15.75">
      <c r="A21" s="207" t="s">
        <v>8</v>
      </c>
      <c r="B21" s="208" t="s">
        <v>9</v>
      </c>
      <c r="C21" s="202" t="s">
        <v>35</v>
      </c>
      <c r="D21" s="210" t="s">
        <v>10</v>
      </c>
      <c r="E21" s="24" t="s">
        <v>56</v>
      </c>
      <c r="F21" s="80">
        <v>858</v>
      </c>
      <c r="G21" s="80">
        <v>23</v>
      </c>
      <c r="H21" s="16"/>
      <c r="I21" s="16"/>
      <c r="J21" s="16"/>
      <c r="K21" s="16"/>
      <c r="L21" s="80">
        <v>6</v>
      </c>
      <c r="M21" s="14"/>
      <c r="N21" s="53">
        <v>1</v>
      </c>
      <c r="O21" s="16"/>
      <c r="P21" s="16"/>
      <c r="Q21" s="11">
        <v>7.5554678468000001</v>
      </c>
      <c r="R21" s="16"/>
      <c r="S21" s="16"/>
      <c r="T21" s="53">
        <v>10.427499999999998</v>
      </c>
      <c r="U21" s="16"/>
      <c r="V21" s="16"/>
      <c r="W21" s="11">
        <v>7.5930251242460001</v>
      </c>
      <c r="X21" s="16"/>
      <c r="Y21" s="16"/>
      <c r="Z21" s="53">
        <v>10.419444444444443</v>
      </c>
      <c r="AA21" s="16"/>
      <c r="AB21" s="16"/>
      <c r="AC21" s="16"/>
      <c r="AD21" s="16"/>
      <c r="AE21" s="16"/>
      <c r="AF21" s="11">
        <v>2.8031018347740031</v>
      </c>
      <c r="AG21" s="11">
        <v>5803</v>
      </c>
      <c r="AH21" s="11">
        <v>0.42975578887596622</v>
      </c>
      <c r="AI21" s="11">
        <v>1251</v>
      </c>
      <c r="AJ21" s="11">
        <v>2.0122588832487311</v>
      </c>
      <c r="AK21" s="11" t="s">
        <v>248</v>
      </c>
      <c r="AL21" s="11">
        <v>0</v>
      </c>
      <c r="AM21" s="11"/>
      <c r="AN21" s="11"/>
      <c r="AO21" s="73">
        <v>374</v>
      </c>
      <c r="AP21" s="11">
        <v>15</v>
      </c>
      <c r="AQ21" s="11">
        <v>0</v>
      </c>
      <c r="AR21" s="11">
        <v>1281</v>
      </c>
      <c r="AS21" s="11" t="s">
        <v>248</v>
      </c>
      <c r="AT21" s="11">
        <v>64014.773000000001</v>
      </c>
      <c r="AU21" s="11">
        <v>394.23200000000003</v>
      </c>
      <c r="AV21" s="11">
        <v>0</v>
      </c>
      <c r="AW21" s="53">
        <v>1281</v>
      </c>
      <c r="AX21" s="11" t="s">
        <v>248</v>
      </c>
      <c r="AY21" s="321">
        <v>91.75</v>
      </c>
      <c r="AZ21" s="367">
        <v>568507</v>
      </c>
      <c r="BA21" s="312">
        <v>0.81198910081700004</v>
      </c>
      <c r="BB21" s="487">
        <v>7.5570469798698499</v>
      </c>
      <c r="BC21" s="203" t="s">
        <v>248</v>
      </c>
      <c r="BD21" s="217" t="s">
        <v>61</v>
      </c>
      <c r="BE21" s="201" t="s">
        <v>62</v>
      </c>
      <c r="BF21" s="201" t="s">
        <v>63</v>
      </c>
      <c r="BG21" s="201" t="s">
        <v>196</v>
      </c>
      <c r="BH21" s="218" t="s">
        <v>512</v>
      </c>
      <c r="BI21" s="218" t="s">
        <v>68</v>
      </c>
      <c r="BJ21" s="441">
        <v>214</v>
      </c>
      <c r="BK21" s="138">
        <v>4</v>
      </c>
      <c r="BL21" s="145" t="s">
        <v>65</v>
      </c>
      <c r="BM21" s="64" t="s">
        <v>178</v>
      </c>
      <c r="BN21" s="217" t="s">
        <v>291</v>
      </c>
      <c r="BO21" s="217" t="s">
        <v>56</v>
      </c>
      <c r="BP21" s="201" t="s">
        <v>684</v>
      </c>
      <c r="BQ21" s="126" t="s">
        <v>716</v>
      </c>
    </row>
    <row r="22" spans="1:69" ht="15.75">
      <c r="A22" s="207" t="s">
        <v>8</v>
      </c>
      <c r="B22" s="208" t="s">
        <v>9</v>
      </c>
      <c r="C22" s="202" t="s">
        <v>35</v>
      </c>
      <c r="D22" s="210" t="s">
        <v>10</v>
      </c>
      <c r="E22" s="24" t="s">
        <v>55</v>
      </c>
      <c r="F22" s="80">
        <v>818</v>
      </c>
      <c r="G22" s="80">
        <v>7</v>
      </c>
      <c r="H22" s="16"/>
      <c r="I22" s="16"/>
      <c r="J22" s="16"/>
      <c r="K22" s="16"/>
      <c r="L22" s="80">
        <v>1</v>
      </c>
      <c r="M22" s="14"/>
      <c r="N22" s="52">
        <v>1</v>
      </c>
      <c r="O22" s="16"/>
      <c r="P22" s="16"/>
      <c r="Q22" s="11">
        <v>5.6893331580000002</v>
      </c>
      <c r="R22" s="16"/>
      <c r="S22" s="16"/>
      <c r="T22" s="53">
        <v>7.109375</v>
      </c>
      <c r="U22" s="16"/>
      <c r="V22" s="16"/>
      <c r="W22" s="11">
        <v>5.3318985753085997</v>
      </c>
      <c r="X22" s="16"/>
      <c r="Y22" s="16"/>
      <c r="Z22" s="53">
        <v>6.71875</v>
      </c>
      <c r="AA22" s="16"/>
      <c r="AB22" s="16"/>
      <c r="AC22" s="16"/>
      <c r="AD22" s="16"/>
      <c r="AE22" s="16"/>
      <c r="AF22" s="9">
        <v>3.6763529997164008</v>
      </c>
      <c r="AG22" s="9">
        <v>5670</v>
      </c>
      <c r="AH22" s="9">
        <v>0.40546680317498895</v>
      </c>
      <c r="AI22" s="9">
        <v>108</v>
      </c>
      <c r="AJ22" s="9">
        <v>2.7558309037900877</v>
      </c>
      <c r="AK22" s="9" t="s">
        <v>248</v>
      </c>
      <c r="AL22" s="9">
        <v>798</v>
      </c>
      <c r="AM22" s="9">
        <v>3.6865735937522137</v>
      </c>
      <c r="AN22" s="9">
        <v>3.7033061116965227</v>
      </c>
      <c r="AO22" s="73">
        <v>13</v>
      </c>
      <c r="AP22" s="11">
        <v>1</v>
      </c>
      <c r="AQ22" s="11">
        <v>1</v>
      </c>
      <c r="AR22" s="11">
        <v>1607</v>
      </c>
      <c r="AS22" s="11" t="s">
        <v>248</v>
      </c>
      <c r="AT22" s="11">
        <v>61265.811000000002</v>
      </c>
      <c r="AU22" s="11">
        <v>318.16399999999999</v>
      </c>
      <c r="AV22" s="148">
        <v>0</v>
      </c>
      <c r="AW22" s="52">
        <v>1607</v>
      </c>
      <c r="AX22" s="148" t="s">
        <v>248</v>
      </c>
      <c r="AY22" s="321">
        <v>77.75</v>
      </c>
      <c r="AZ22" s="367">
        <v>704198</v>
      </c>
      <c r="BA22" s="312">
        <v>0.90032154340799997</v>
      </c>
      <c r="BB22" s="487">
        <v>10.242857142861199</v>
      </c>
      <c r="BC22" s="203" t="s">
        <v>248</v>
      </c>
      <c r="BD22" s="217" t="s">
        <v>61</v>
      </c>
      <c r="BE22" s="201" t="s">
        <v>62</v>
      </c>
      <c r="BF22" s="201" t="s">
        <v>63</v>
      </c>
      <c r="BG22" s="201" t="s">
        <v>196</v>
      </c>
      <c r="BH22" s="218" t="s">
        <v>512</v>
      </c>
      <c r="BI22" s="45" t="s">
        <v>64</v>
      </c>
      <c r="BJ22" s="441">
        <v>214</v>
      </c>
      <c r="BK22" s="441">
        <v>1</v>
      </c>
      <c r="BL22" s="145" t="s">
        <v>65</v>
      </c>
      <c r="BM22" s="64" t="s">
        <v>177</v>
      </c>
      <c r="BN22" s="217" t="s">
        <v>291</v>
      </c>
      <c r="BO22" s="217" t="s">
        <v>55</v>
      </c>
      <c r="BP22" s="201" t="s">
        <v>684</v>
      </c>
      <c r="BQ22" s="126" t="s">
        <v>716</v>
      </c>
    </row>
    <row r="23" spans="1:69" ht="15.75">
      <c r="A23" s="207" t="s">
        <v>8</v>
      </c>
      <c r="B23" s="208" t="s">
        <v>9</v>
      </c>
      <c r="C23" s="202" t="s">
        <v>35</v>
      </c>
      <c r="D23" s="210" t="s">
        <v>10</v>
      </c>
      <c r="E23" s="24" t="s">
        <v>55</v>
      </c>
      <c r="F23" s="80">
        <v>823</v>
      </c>
      <c r="G23" s="11">
        <v>22</v>
      </c>
      <c r="H23" s="16"/>
      <c r="I23" s="16"/>
      <c r="J23" s="16"/>
      <c r="K23" s="16"/>
      <c r="L23" s="11">
        <v>2</v>
      </c>
      <c r="M23" s="14"/>
      <c r="N23" s="53">
        <v>0</v>
      </c>
      <c r="O23" s="16"/>
      <c r="P23" s="16"/>
      <c r="Q23" s="11">
        <v>7.5326618523000004</v>
      </c>
      <c r="R23" s="16"/>
      <c r="S23" s="16"/>
      <c r="T23" s="53">
        <v>13.351249999999999</v>
      </c>
      <c r="U23" s="16"/>
      <c r="V23" s="16"/>
      <c r="W23" s="11">
        <v>7.5849522603253998</v>
      </c>
      <c r="X23" s="16"/>
      <c r="Y23" s="16"/>
      <c r="Z23" s="53">
        <v>13.376041666666666</v>
      </c>
      <c r="AA23" s="16"/>
      <c r="AB23" s="16"/>
      <c r="AC23" s="16"/>
      <c r="AD23" s="16"/>
      <c r="AE23" s="16"/>
      <c r="AF23" s="11">
        <v>2.98935730816163</v>
      </c>
      <c r="AG23" s="11">
        <v>5589</v>
      </c>
      <c r="AH23" s="11">
        <v>0.63601840396892606</v>
      </c>
      <c r="AI23" s="11">
        <v>1327</v>
      </c>
      <c r="AJ23" s="11">
        <v>1.9047185430463576</v>
      </c>
      <c r="AK23" s="11" t="s">
        <v>248</v>
      </c>
      <c r="AL23" s="11">
        <v>788</v>
      </c>
      <c r="AM23" s="11">
        <v>2.9937032433467601</v>
      </c>
      <c r="AN23" s="11">
        <v>3.0081580855692529</v>
      </c>
      <c r="AO23" s="73">
        <v>22</v>
      </c>
      <c r="AP23" s="11">
        <v>0</v>
      </c>
      <c r="AQ23" s="11">
        <v>2</v>
      </c>
      <c r="AR23" s="11">
        <v>1578</v>
      </c>
      <c r="AS23" s="11" t="s">
        <v>248</v>
      </c>
      <c r="AT23" s="11">
        <v>62417.165999999997</v>
      </c>
      <c r="AU23" s="11">
        <v>117.004</v>
      </c>
      <c r="AV23" s="11">
        <v>0</v>
      </c>
      <c r="AW23" s="53">
        <v>1568</v>
      </c>
      <c r="AX23" s="11" t="s">
        <v>248</v>
      </c>
      <c r="AY23" s="322">
        <v>77.75</v>
      </c>
      <c r="AZ23" s="367">
        <v>704198</v>
      </c>
      <c r="BA23" s="312">
        <v>0.90032154340799997</v>
      </c>
      <c r="BB23" s="487">
        <v>10.4285714285756</v>
      </c>
      <c r="BC23" s="203" t="s">
        <v>248</v>
      </c>
      <c r="BD23" s="217" t="s">
        <v>61</v>
      </c>
      <c r="BE23" s="201" t="s">
        <v>62</v>
      </c>
      <c r="BF23" s="201" t="s">
        <v>63</v>
      </c>
      <c r="BG23" s="201" t="s">
        <v>196</v>
      </c>
      <c r="BH23" s="218" t="s">
        <v>512</v>
      </c>
      <c r="BI23" s="45" t="s">
        <v>66</v>
      </c>
      <c r="BJ23" s="441">
        <v>214</v>
      </c>
      <c r="BK23" s="138">
        <v>7</v>
      </c>
      <c r="BL23" s="145" t="s">
        <v>65</v>
      </c>
      <c r="BM23" s="64" t="s">
        <v>179</v>
      </c>
      <c r="BN23" s="217" t="s">
        <v>291</v>
      </c>
      <c r="BO23" s="217" t="s">
        <v>55</v>
      </c>
      <c r="BP23" s="201" t="s">
        <v>684</v>
      </c>
      <c r="BQ23" s="126" t="s">
        <v>716</v>
      </c>
    </row>
    <row r="24" spans="1:69" ht="15.75">
      <c r="A24" s="207" t="s">
        <v>8</v>
      </c>
      <c r="B24" s="208" t="s">
        <v>9</v>
      </c>
      <c r="C24" s="202" t="s">
        <v>35</v>
      </c>
      <c r="D24" s="210" t="s">
        <v>10</v>
      </c>
      <c r="E24" s="24" t="s">
        <v>55</v>
      </c>
      <c r="F24" s="80">
        <v>822</v>
      </c>
      <c r="G24" s="11">
        <v>7</v>
      </c>
      <c r="H24" s="16"/>
      <c r="I24" s="16"/>
      <c r="J24" s="16"/>
      <c r="K24" s="16"/>
      <c r="L24" s="11">
        <v>1</v>
      </c>
      <c r="M24" s="14"/>
      <c r="N24" s="53">
        <v>0</v>
      </c>
      <c r="O24" s="16"/>
      <c r="P24" s="16"/>
      <c r="Q24" s="11">
        <v>6.2460501818000003</v>
      </c>
      <c r="R24" s="16"/>
      <c r="S24" s="16"/>
      <c r="T24" s="53">
        <v>8.9859999999999989</v>
      </c>
      <c r="U24" s="16"/>
      <c r="V24" s="16"/>
      <c r="W24" s="11">
        <v>5.6990968955773003</v>
      </c>
      <c r="X24" s="16"/>
      <c r="Y24" s="16"/>
      <c r="Z24" s="53">
        <v>8.867857142857142</v>
      </c>
      <c r="AA24" s="16"/>
      <c r="AB24" s="16"/>
      <c r="AC24" s="16"/>
      <c r="AD24" s="16"/>
      <c r="AE24" s="16"/>
      <c r="AF24" s="11">
        <v>3.6096894343711488</v>
      </c>
      <c r="AG24" s="11">
        <v>5697</v>
      </c>
      <c r="AH24" s="11">
        <v>0.42738638610222834</v>
      </c>
      <c r="AI24" s="11">
        <v>146</v>
      </c>
      <c r="AJ24" s="11">
        <v>2.651252723311547</v>
      </c>
      <c r="AK24" s="11" t="s">
        <v>248</v>
      </c>
      <c r="AL24" s="11">
        <v>804</v>
      </c>
      <c r="AM24" s="11">
        <v>3.6161821966867693</v>
      </c>
      <c r="AN24" s="11">
        <v>3.6698941209250489</v>
      </c>
      <c r="AO24" s="73">
        <v>35</v>
      </c>
      <c r="AP24" s="11">
        <v>0</v>
      </c>
      <c r="AQ24" s="11">
        <v>1</v>
      </c>
      <c r="AR24" s="11">
        <v>1594</v>
      </c>
      <c r="AS24" s="11" t="s">
        <v>248</v>
      </c>
      <c r="AT24" s="11">
        <v>61875.887999999999</v>
      </c>
      <c r="AU24" s="11">
        <v>250.03399999999999</v>
      </c>
      <c r="AV24" s="11">
        <v>0</v>
      </c>
      <c r="AW24" s="53">
        <v>1594</v>
      </c>
      <c r="AX24" s="11" t="s">
        <v>248</v>
      </c>
      <c r="AY24" s="322">
        <v>77.75</v>
      </c>
      <c r="AZ24" s="367">
        <v>704198</v>
      </c>
      <c r="BA24" s="312">
        <v>0.90032154340799997</v>
      </c>
      <c r="BB24" s="124">
        <v>9.9000000000039599</v>
      </c>
      <c r="BC24" s="203" t="s">
        <v>248</v>
      </c>
      <c r="BD24" s="217" t="s">
        <v>61</v>
      </c>
      <c r="BE24" s="201" t="s">
        <v>62</v>
      </c>
      <c r="BF24" s="201" t="s">
        <v>63</v>
      </c>
      <c r="BG24" s="201" t="s">
        <v>196</v>
      </c>
      <c r="BH24" s="218" t="s">
        <v>512</v>
      </c>
      <c r="BI24" s="45" t="s">
        <v>67</v>
      </c>
      <c r="BJ24" s="441">
        <v>214</v>
      </c>
      <c r="BK24" s="138">
        <v>3</v>
      </c>
      <c r="BL24" s="145" t="s">
        <v>65</v>
      </c>
      <c r="BM24" s="64" t="s">
        <v>177</v>
      </c>
      <c r="BN24" s="217" t="s">
        <v>291</v>
      </c>
      <c r="BO24" s="217" t="s">
        <v>55</v>
      </c>
      <c r="BP24" s="201" t="s">
        <v>684</v>
      </c>
      <c r="BQ24" s="126" t="s">
        <v>716</v>
      </c>
    </row>
    <row r="25" spans="1:69" ht="16.5" thickBot="1">
      <c r="A25" s="132" t="s">
        <v>8</v>
      </c>
      <c r="B25" s="143" t="s">
        <v>9</v>
      </c>
      <c r="C25" s="133" t="s">
        <v>35</v>
      </c>
      <c r="D25" s="141" t="s">
        <v>10</v>
      </c>
      <c r="E25" s="25" t="s">
        <v>55</v>
      </c>
      <c r="F25" s="80">
        <v>818</v>
      </c>
      <c r="G25" s="55">
        <v>6</v>
      </c>
      <c r="H25" s="16"/>
      <c r="I25" s="16"/>
      <c r="J25" s="16"/>
      <c r="K25" s="16"/>
      <c r="L25" s="55">
        <v>0</v>
      </c>
      <c r="M25" s="14"/>
      <c r="N25" s="54">
        <v>0</v>
      </c>
      <c r="O25" s="16"/>
      <c r="P25" s="16"/>
      <c r="Q25" s="55">
        <v>7.6325096404000004</v>
      </c>
      <c r="R25" s="16"/>
      <c r="S25" s="16"/>
      <c r="T25" s="54">
        <v>9.622727272727273</v>
      </c>
      <c r="U25" s="16"/>
      <c r="V25" s="16"/>
      <c r="W25" s="55">
        <v>7.6533360209358996</v>
      </c>
      <c r="X25" s="16"/>
      <c r="Y25" s="16"/>
      <c r="Z25" s="54">
        <v>9.5350000000000001</v>
      </c>
      <c r="AA25" s="16"/>
      <c r="AB25" s="16"/>
      <c r="AC25" s="16"/>
      <c r="AD25" s="16"/>
      <c r="AE25" s="16"/>
      <c r="AF25" s="55">
        <v>2.9593986820716536</v>
      </c>
      <c r="AG25" s="55">
        <v>5681</v>
      </c>
      <c r="AH25" s="55">
        <v>0.3780388244112427</v>
      </c>
      <c r="AI25" s="55">
        <v>656</v>
      </c>
      <c r="AJ25" s="55">
        <v>2.150422932330827</v>
      </c>
      <c r="AK25" s="194" t="s">
        <v>248</v>
      </c>
      <c r="AL25" s="55">
        <v>0</v>
      </c>
      <c r="AM25" s="55"/>
      <c r="AN25" s="55"/>
      <c r="AO25" s="74">
        <v>96</v>
      </c>
      <c r="AP25" s="55">
        <v>4</v>
      </c>
      <c r="AQ25" s="55">
        <v>0</v>
      </c>
      <c r="AR25" s="55">
        <v>1524</v>
      </c>
      <c r="AS25" s="194" t="s">
        <v>248</v>
      </c>
      <c r="AT25" s="55">
        <v>61924.781000000003</v>
      </c>
      <c r="AU25" s="55">
        <v>161.72300000000001</v>
      </c>
      <c r="AV25" s="55">
        <v>0</v>
      </c>
      <c r="AW25" s="54">
        <v>1524</v>
      </c>
      <c r="AX25" s="194" t="s">
        <v>248</v>
      </c>
      <c r="AY25" s="323">
        <v>77.75</v>
      </c>
      <c r="AZ25" s="471">
        <v>704198</v>
      </c>
      <c r="BA25" s="314">
        <v>0.90032154340799997</v>
      </c>
      <c r="BB25" s="488">
        <v>9.4571428571466392</v>
      </c>
      <c r="BC25" s="203" t="s">
        <v>248</v>
      </c>
      <c r="BD25" s="135" t="s">
        <v>61</v>
      </c>
      <c r="BE25" s="150" t="s">
        <v>62</v>
      </c>
      <c r="BF25" s="150" t="s">
        <v>63</v>
      </c>
      <c r="BG25" s="150" t="s">
        <v>196</v>
      </c>
      <c r="BH25" s="51" t="s">
        <v>512</v>
      </c>
      <c r="BI25" s="51" t="s">
        <v>68</v>
      </c>
      <c r="BJ25" s="139">
        <v>214</v>
      </c>
      <c r="BK25" s="136">
        <v>4</v>
      </c>
      <c r="BL25" s="146" t="s">
        <v>65</v>
      </c>
      <c r="BM25" s="67" t="s">
        <v>178</v>
      </c>
      <c r="BN25" s="162" t="s">
        <v>291</v>
      </c>
      <c r="BO25" s="162" t="s">
        <v>55</v>
      </c>
      <c r="BP25" s="163" t="s">
        <v>684</v>
      </c>
      <c r="BQ25" s="228" t="s">
        <v>716</v>
      </c>
    </row>
    <row r="26" spans="1:69" ht="15.75">
      <c r="A26" s="207" t="s">
        <v>8</v>
      </c>
      <c r="B26" s="208" t="s">
        <v>9</v>
      </c>
      <c r="C26" s="202" t="s">
        <v>35</v>
      </c>
      <c r="D26" s="210" t="s">
        <v>10</v>
      </c>
      <c r="E26" s="24" t="s">
        <v>57</v>
      </c>
      <c r="F26" s="68">
        <v>921</v>
      </c>
      <c r="G26" s="11">
        <v>6</v>
      </c>
      <c r="H26" s="16"/>
      <c r="I26" s="16"/>
      <c r="J26" s="16"/>
      <c r="K26" s="16"/>
      <c r="L26" s="11">
        <v>0</v>
      </c>
      <c r="M26" s="14"/>
      <c r="N26" s="53">
        <v>1</v>
      </c>
      <c r="O26" s="16"/>
      <c r="P26" s="16"/>
      <c r="Q26" s="11">
        <v>5.6691276250999998</v>
      </c>
      <c r="R26" s="16"/>
      <c r="S26" s="16"/>
      <c r="T26" s="53">
        <v>7.3849999999999998</v>
      </c>
      <c r="U26" s="16"/>
      <c r="V26" s="16"/>
      <c r="W26" s="11">
        <v>5.3328358240437002</v>
      </c>
      <c r="X26" s="16"/>
      <c r="Y26" s="16"/>
      <c r="Z26" s="53">
        <v>6.8935185185185182</v>
      </c>
      <c r="AA26" s="16"/>
      <c r="AB26" s="16"/>
      <c r="AC26" s="16"/>
      <c r="AD26" s="16"/>
      <c r="AE26" s="16"/>
      <c r="AF26" s="11">
        <v>3.6784045438783139</v>
      </c>
      <c r="AG26" s="11">
        <v>6388</v>
      </c>
      <c r="AH26" s="11">
        <v>0.40645832755891886</v>
      </c>
      <c r="AI26" s="11">
        <v>119</v>
      </c>
      <c r="AJ26" s="11">
        <v>2.7587071240105541</v>
      </c>
      <c r="AK26" s="11" t="s">
        <v>248</v>
      </c>
      <c r="AL26" s="11">
        <v>903</v>
      </c>
      <c r="AM26" s="11">
        <v>3.6845135431101581</v>
      </c>
      <c r="AN26" s="11">
        <v>3.7025309073944483</v>
      </c>
      <c r="AO26" s="73">
        <v>31</v>
      </c>
      <c r="AP26" s="11">
        <v>0</v>
      </c>
      <c r="AQ26" s="11">
        <v>1</v>
      </c>
      <c r="AR26" s="11">
        <v>1798</v>
      </c>
      <c r="AS26" s="11" t="s">
        <v>248</v>
      </c>
      <c r="AT26" s="11">
        <v>65245.146000000001</v>
      </c>
      <c r="AU26" s="11">
        <v>237.88499999999999</v>
      </c>
      <c r="AV26" s="11">
        <v>0</v>
      </c>
      <c r="AW26" s="53">
        <v>1792</v>
      </c>
      <c r="AX26" s="11" t="s">
        <v>248</v>
      </c>
      <c r="AY26" s="500">
        <v>52</v>
      </c>
      <c r="AZ26" s="373">
        <v>805304</v>
      </c>
      <c r="BA26" s="535">
        <v>0.97115384615300004</v>
      </c>
      <c r="BB26" s="486">
        <v>15.2277227722905</v>
      </c>
      <c r="BC26" s="221" t="s">
        <v>248</v>
      </c>
      <c r="BD26" s="217" t="s">
        <v>61</v>
      </c>
      <c r="BE26" s="201" t="s">
        <v>62</v>
      </c>
      <c r="BF26" s="201" t="s">
        <v>63</v>
      </c>
      <c r="BG26" s="201" t="s">
        <v>196</v>
      </c>
      <c r="BH26" s="218" t="s">
        <v>515</v>
      </c>
      <c r="BI26" s="218" t="s">
        <v>64</v>
      </c>
      <c r="BJ26" s="200">
        <v>214</v>
      </c>
      <c r="BK26" s="138">
        <v>1</v>
      </c>
      <c r="BL26" s="145" t="s">
        <v>65</v>
      </c>
      <c r="BM26" s="64" t="s">
        <v>177</v>
      </c>
      <c r="BN26" s="217" t="s">
        <v>291</v>
      </c>
      <c r="BO26" s="217" t="s">
        <v>57</v>
      </c>
      <c r="BP26" s="201" t="s">
        <v>681</v>
      </c>
      <c r="BQ26" s="126" t="s">
        <v>717</v>
      </c>
    </row>
    <row r="27" spans="1:69" s="128" customFormat="1" ht="15.75">
      <c r="A27" s="207" t="s">
        <v>8</v>
      </c>
      <c r="B27" s="208" t="s">
        <v>9</v>
      </c>
      <c r="C27" s="202" t="s">
        <v>35</v>
      </c>
      <c r="D27" s="210" t="s">
        <v>10</v>
      </c>
      <c r="E27" s="24" t="s">
        <v>57</v>
      </c>
      <c r="F27" s="11">
        <v>922</v>
      </c>
      <c r="G27" s="11">
        <v>25</v>
      </c>
      <c r="H27" s="204"/>
      <c r="I27" s="204"/>
      <c r="J27" s="204"/>
      <c r="K27" s="204"/>
      <c r="L27" s="11">
        <v>1</v>
      </c>
      <c r="M27" s="203"/>
      <c r="N27" s="53">
        <v>3</v>
      </c>
      <c r="O27" s="204"/>
      <c r="P27" s="204"/>
      <c r="Q27" s="11">
        <v>8.2129149173999991</v>
      </c>
      <c r="R27" s="204"/>
      <c r="S27" s="204"/>
      <c r="T27" s="53">
        <v>13.95</v>
      </c>
      <c r="U27" s="204"/>
      <c r="V27" s="204"/>
      <c r="W27" s="11">
        <v>8.2628088727678008</v>
      </c>
      <c r="X27" s="204"/>
      <c r="Y27" s="204"/>
      <c r="Z27" s="53">
        <v>13.971874999999999</v>
      </c>
      <c r="AA27" s="204"/>
      <c r="AB27" s="204"/>
      <c r="AC27" s="204"/>
      <c r="AD27" s="204"/>
      <c r="AE27" s="204"/>
      <c r="AF27" s="11">
        <v>3.2407936388998864</v>
      </c>
      <c r="AG27" s="11">
        <v>6246</v>
      </c>
      <c r="AH27" s="11">
        <v>0.57341816550302005</v>
      </c>
      <c r="AI27" s="11">
        <v>756</v>
      </c>
      <c r="AJ27" s="11">
        <v>2.1408546325878595</v>
      </c>
      <c r="AK27" s="11" t="s">
        <v>248</v>
      </c>
      <c r="AL27" s="11">
        <v>884</v>
      </c>
      <c r="AM27" s="11">
        <v>3.2452143993653291</v>
      </c>
      <c r="AN27" s="11">
        <v>3.3198090692124103</v>
      </c>
      <c r="AO27" s="73">
        <v>3</v>
      </c>
      <c r="AP27" s="11">
        <v>0</v>
      </c>
      <c r="AQ27" s="11">
        <v>0</v>
      </c>
      <c r="AR27" s="11">
        <v>1791</v>
      </c>
      <c r="AS27" s="11" t="s">
        <v>248</v>
      </c>
      <c r="AT27" s="11">
        <v>64029.591999999997</v>
      </c>
      <c r="AU27" s="11">
        <v>131.06800000000001</v>
      </c>
      <c r="AV27" s="11">
        <v>0</v>
      </c>
      <c r="AW27" s="53">
        <v>1789</v>
      </c>
      <c r="AX27" s="11" t="s">
        <v>248</v>
      </c>
      <c r="AY27" s="322">
        <v>52</v>
      </c>
      <c r="AZ27" s="367">
        <v>805304</v>
      </c>
      <c r="BA27" s="312">
        <v>0.97115384615300004</v>
      </c>
      <c r="BB27" s="487">
        <v>15.1683168316964</v>
      </c>
      <c r="BC27" s="203" t="s">
        <v>248</v>
      </c>
      <c r="BD27" s="217" t="s">
        <v>61</v>
      </c>
      <c r="BE27" s="201" t="s">
        <v>62</v>
      </c>
      <c r="BF27" s="201" t="s">
        <v>63</v>
      </c>
      <c r="BG27" s="201" t="s">
        <v>196</v>
      </c>
      <c r="BH27" s="218" t="s">
        <v>515</v>
      </c>
      <c r="BI27" s="218" t="s">
        <v>66</v>
      </c>
      <c r="BJ27" s="441">
        <v>214</v>
      </c>
      <c r="BK27" s="138">
        <v>7</v>
      </c>
      <c r="BL27" s="145" t="s">
        <v>65</v>
      </c>
      <c r="BM27" s="64" t="s">
        <v>179</v>
      </c>
      <c r="BN27" s="217" t="s">
        <v>291</v>
      </c>
      <c r="BO27" s="217" t="s">
        <v>57</v>
      </c>
      <c r="BP27" s="201" t="s">
        <v>681</v>
      </c>
      <c r="BQ27" s="126" t="s">
        <v>717</v>
      </c>
    </row>
    <row r="28" spans="1:69" s="128" customFormat="1" ht="15.75">
      <c r="A28" s="207" t="s">
        <v>8</v>
      </c>
      <c r="B28" s="208" t="s">
        <v>9</v>
      </c>
      <c r="C28" s="202" t="s">
        <v>35</v>
      </c>
      <c r="D28" s="210" t="s">
        <v>10</v>
      </c>
      <c r="E28" s="24" t="s">
        <v>57</v>
      </c>
      <c r="F28" s="11">
        <v>924</v>
      </c>
      <c r="G28" s="11">
        <v>9</v>
      </c>
      <c r="H28" s="204"/>
      <c r="I28" s="204"/>
      <c r="J28" s="204"/>
      <c r="K28" s="204"/>
      <c r="L28" s="11">
        <v>2</v>
      </c>
      <c r="M28" s="203"/>
      <c r="N28" s="53">
        <v>0</v>
      </c>
      <c r="O28" s="204"/>
      <c r="P28" s="204"/>
      <c r="Q28" s="11">
        <v>6.2548749222</v>
      </c>
      <c r="R28" s="204"/>
      <c r="S28" s="204"/>
      <c r="T28" s="53">
        <v>8.8892857142857125</v>
      </c>
      <c r="U28" s="204"/>
      <c r="V28" s="204"/>
      <c r="W28" s="11">
        <v>5.6971377743701996</v>
      </c>
      <c r="X28" s="204"/>
      <c r="Y28" s="204"/>
      <c r="Z28" s="53">
        <v>8.4641304347826072</v>
      </c>
      <c r="AA28" s="204"/>
      <c r="AB28" s="204"/>
      <c r="AC28" s="204"/>
      <c r="AD28" s="204"/>
      <c r="AE28" s="204"/>
      <c r="AF28" s="11">
        <v>3.5730435083246084</v>
      </c>
      <c r="AG28" s="11">
        <v>6384</v>
      </c>
      <c r="AH28" s="11">
        <v>0.46565760647333981</v>
      </c>
      <c r="AI28" s="11">
        <v>256</v>
      </c>
      <c r="AJ28" s="11">
        <v>2.5571096654275092</v>
      </c>
      <c r="AK28" s="11" t="s">
        <v>248</v>
      </c>
      <c r="AL28" s="11">
        <v>903</v>
      </c>
      <c r="AM28" s="11">
        <v>3.5774234135065544</v>
      </c>
      <c r="AN28" s="11">
        <v>3.6532994923857869</v>
      </c>
      <c r="AO28" s="73">
        <v>29</v>
      </c>
      <c r="AP28" s="11">
        <v>0</v>
      </c>
      <c r="AQ28" s="11">
        <v>1</v>
      </c>
      <c r="AR28" s="11">
        <v>1800</v>
      </c>
      <c r="AS28" s="11" t="s">
        <v>248</v>
      </c>
      <c r="AT28" s="11">
        <v>65358.284</v>
      </c>
      <c r="AU28" s="11">
        <v>274.19200000000001</v>
      </c>
      <c r="AV28" s="11">
        <v>0</v>
      </c>
      <c r="AW28" s="53">
        <v>1800</v>
      </c>
      <c r="AX28" s="11" t="s">
        <v>248</v>
      </c>
      <c r="AY28" s="322">
        <v>52</v>
      </c>
      <c r="AZ28" s="367">
        <v>805304</v>
      </c>
      <c r="BA28" s="312">
        <v>0.97115384615300004</v>
      </c>
      <c r="BB28" s="124">
        <v>14.7524752475376</v>
      </c>
      <c r="BC28" s="203" t="s">
        <v>248</v>
      </c>
      <c r="BD28" s="217" t="s">
        <v>61</v>
      </c>
      <c r="BE28" s="201" t="s">
        <v>62</v>
      </c>
      <c r="BF28" s="201" t="s">
        <v>63</v>
      </c>
      <c r="BG28" s="201" t="s">
        <v>196</v>
      </c>
      <c r="BH28" s="218" t="s">
        <v>515</v>
      </c>
      <c r="BI28" s="218" t="s">
        <v>67</v>
      </c>
      <c r="BJ28" s="200">
        <v>214</v>
      </c>
      <c r="BK28" s="138">
        <v>3</v>
      </c>
      <c r="BL28" s="145" t="s">
        <v>65</v>
      </c>
      <c r="BM28" s="64" t="s">
        <v>177</v>
      </c>
      <c r="BN28" s="217" t="s">
        <v>291</v>
      </c>
      <c r="BO28" s="217" t="s">
        <v>57</v>
      </c>
      <c r="BP28" s="201" t="s">
        <v>681</v>
      </c>
      <c r="BQ28" s="126" t="s">
        <v>717</v>
      </c>
    </row>
    <row r="29" spans="1:69" ht="15.75">
      <c r="A29" s="207" t="s">
        <v>8</v>
      </c>
      <c r="B29" s="208" t="s">
        <v>9</v>
      </c>
      <c r="C29" s="84" t="s">
        <v>35</v>
      </c>
      <c r="D29" s="210" t="s">
        <v>10</v>
      </c>
      <c r="E29" s="24" t="s">
        <v>57</v>
      </c>
      <c r="F29" s="11">
        <v>920</v>
      </c>
      <c r="G29" s="11">
        <v>10</v>
      </c>
      <c r="H29" s="16"/>
      <c r="I29" s="16"/>
      <c r="J29" s="16"/>
      <c r="K29" s="16"/>
      <c r="L29" s="11">
        <v>2</v>
      </c>
      <c r="M29" s="14"/>
      <c r="N29" s="53">
        <v>0</v>
      </c>
      <c r="O29" s="16"/>
      <c r="P29" s="16"/>
      <c r="Q29" s="11">
        <v>8.2309248866000004</v>
      </c>
      <c r="R29" s="16"/>
      <c r="S29" s="16"/>
      <c r="T29" s="53">
        <v>11.199999999999996</v>
      </c>
      <c r="U29" s="16"/>
      <c r="V29" s="16"/>
      <c r="W29" s="11">
        <v>8.2784480396475004</v>
      </c>
      <c r="X29" s="16"/>
      <c r="Y29" s="16"/>
      <c r="Z29" s="53">
        <v>11.209090909090905</v>
      </c>
      <c r="AA29" s="16"/>
      <c r="AB29" s="16"/>
      <c r="AC29" s="16"/>
      <c r="AD29" s="16"/>
      <c r="AE29" s="16"/>
      <c r="AF29" s="11">
        <v>2.9038414642924342</v>
      </c>
      <c r="AG29" s="11">
        <v>6313</v>
      </c>
      <c r="AH29" s="11">
        <v>0.39332467247765124</v>
      </c>
      <c r="AI29" s="11">
        <v>904</v>
      </c>
      <c r="AJ29" s="11">
        <v>2.1044608472400514</v>
      </c>
      <c r="AK29" s="11" t="s">
        <v>248</v>
      </c>
      <c r="AL29" s="11">
        <v>0</v>
      </c>
      <c r="AM29" s="11"/>
      <c r="AN29" s="11"/>
      <c r="AO29" s="73">
        <v>51</v>
      </c>
      <c r="AP29" s="11">
        <v>0</v>
      </c>
      <c r="AQ29" s="11">
        <v>0</v>
      </c>
      <c r="AR29" s="11">
        <v>1769</v>
      </c>
      <c r="AS29" s="11" t="s">
        <v>248</v>
      </c>
      <c r="AT29" s="11">
        <v>65088.771000000001</v>
      </c>
      <c r="AU29" s="11">
        <v>0</v>
      </c>
      <c r="AV29" s="11">
        <v>0</v>
      </c>
      <c r="AW29" s="53">
        <v>1769</v>
      </c>
      <c r="AX29" s="11" t="s">
        <v>248</v>
      </c>
      <c r="AY29" s="322">
        <v>52</v>
      </c>
      <c r="AZ29" s="367">
        <v>805304</v>
      </c>
      <c r="BA29" s="312">
        <v>0.97115384615300004</v>
      </c>
      <c r="BB29" s="487">
        <v>14.3762376237749</v>
      </c>
      <c r="BC29" s="203" t="s">
        <v>248</v>
      </c>
      <c r="BD29" s="217" t="s">
        <v>61</v>
      </c>
      <c r="BE29" s="201" t="s">
        <v>62</v>
      </c>
      <c r="BF29" s="201" t="s">
        <v>63</v>
      </c>
      <c r="BG29" s="201" t="s">
        <v>196</v>
      </c>
      <c r="BH29" s="218" t="s">
        <v>515</v>
      </c>
      <c r="BI29" s="218" t="s">
        <v>68</v>
      </c>
      <c r="BJ29" s="441">
        <v>214</v>
      </c>
      <c r="BK29" s="138">
        <v>4</v>
      </c>
      <c r="BL29" s="145" t="s">
        <v>65</v>
      </c>
      <c r="BM29" s="64" t="s">
        <v>178</v>
      </c>
      <c r="BN29" s="217" t="s">
        <v>291</v>
      </c>
      <c r="BO29" s="217" t="s">
        <v>57</v>
      </c>
      <c r="BP29" s="201" t="s">
        <v>681</v>
      </c>
      <c r="BQ29" s="126" t="s">
        <v>717</v>
      </c>
    </row>
    <row r="30" spans="1:69" ht="15.75">
      <c r="A30" s="207" t="s">
        <v>8</v>
      </c>
      <c r="B30" s="208" t="s">
        <v>9</v>
      </c>
      <c r="C30" s="84" t="s">
        <v>35</v>
      </c>
      <c r="D30" s="210" t="s">
        <v>10</v>
      </c>
      <c r="E30" s="24" t="s">
        <v>59</v>
      </c>
      <c r="F30" s="80">
        <v>497</v>
      </c>
      <c r="G30" s="80">
        <v>1</v>
      </c>
      <c r="H30" s="16"/>
      <c r="I30" s="16"/>
      <c r="J30" s="16"/>
      <c r="K30" s="16"/>
      <c r="L30" s="80">
        <v>0</v>
      </c>
      <c r="M30" s="14"/>
      <c r="N30" s="53">
        <v>0</v>
      </c>
      <c r="O30" s="16"/>
      <c r="P30" s="16"/>
      <c r="Q30" s="11">
        <v>5.3266792359000004</v>
      </c>
      <c r="R30" s="16"/>
      <c r="S30" s="16"/>
      <c r="T30" s="53">
        <v>6.6099999999999994</v>
      </c>
      <c r="U30" s="16"/>
      <c r="V30" s="16"/>
      <c r="W30" s="11">
        <v>5.0791792237903</v>
      </c>
      <c r="X30" s="16"/>
      <c r="Y30" s="16"/>
      <c r="Z30" s="53">
        <v>6.3086956521739133</v>
      </c>
      <c r="AA30" s="16"/>
      <c r="AB30" s="16"/>
      <c r="AC30" s="16"/>
      <c r="AD30" s="16"/>
      <c r="AE30" s="16"/>
      <c r="AF30" s="11">
        <v>3.674568556156681</v>
      </c>
      <c r="AG30" s="11">
        <v>3465</v>
      </c>
      <c r="AH30" s="11">
        <v>0.38840303165415002</v>
      </c>
      <c r="AI30" s="11">
        <v>66</v>
      </c>
      <c r="AJ30" s="11">
        <v>2.8090361445783132</v>
      </c>
      <c r="AK30" s="11" t="s">
        <v>248</v>
      </c>
      <c r="AL30" s="11">
        <v>495</v>
      </c>
      <c r="AM30" s="11">
        <v>3.674568556156681</v>
      </c>
      <c r="AN30" s="11">
        <v>3.6998528174936922</v>
      </c>
      <c r="AO30" s="73">
        <v>7</v>
      </c>
      <c r="AP30" s="11">
        <v>1</v>
      </c>
      <c r="AQ30" s="11">
        <v>0</v>
      </c>
      <c r="AR30" s="11">
        <v>984</v>
      </c>
      <c r="AS30" s="11" t="s">
        <v>248</v>
      </c>
      <c r="AT30" s="11">
        <v>36697.669000000002</v>
      </c>
      <c r="AU30" s="11">
        <v>73.807000000000002</v>
      </c>
      <c r="AV30" s="11">
        <v>0</v>
      </c>
      <c r="AW30" s="53">
        <v>984</v>
      </c>
      <c r="AX30" s="11" t="s">
        <v>248</v>
      </c>
      <c r="AY30" s="322">
        <v>44.5</v>
      </c>
      <c r="AZ30" s="367">
        <v>675121</v>
      </c>
      <c r="BA30" s="312">
        <v>0.93258426966200003</v>
      </c>
      <c r="BB30" s="487">
        <v>8.0963855421766695</v>
      </c>
      <c r="BC30" s="203" t="s">
        <v>248</v>
      </c>
      <c r="BD30" s="217" t="s">
        <v>61</v>
      </c>
      <c r="BE30" s="201" t="s">
        <v>62</v>
      </c>
      <c r="BF30" s="201" t="s">
        <v>63</v>
      </c>
      <c r="BG30" s="201" t="s">
        <v>196</v>
      </c>
      <c r="BH30" s="218" t="s">
        <v>513</v>
      </c>
      <c r="BI30" s="218" t="s">
        <v>64</v>
      </c>
      <c r="BJ30" s="200">
        <v>214</v>
      </c>
      <c r="BK30" s="138">
        <v>1</v>
      </c>
      <c r="BL30" s="145" t="s">
        <v>65</v>
      </c>
      <c r="BM30" s="64" t="s">
        <v>177</v>
      </c>
      <c r="BN30" s="217" t="s">
        <v>291</v>
      </c>
      <c r="BO30" s="217" t="s">
        <v>59</v>
      </c>
      <c r="BP30" s="201" t="s">
        <v>693</v>
      </c>
      <c r="BQ30" s="126" t="s">
        <v>715</v>
      </c>
    </row>
    <row r="31" spans="1:69" ht="15.75">
      <c r="A31" s="207" t="s">
        <v>8</v>
      </c>
      <c r="B31" s="208" t="s">
        <v>9</v>
      </c>
      <c r="C31" s="84" t="s">
        <v>35</v>
      </c>
      <c r="D31" s="210" t="s">
        <v>10</v>
      </c>
      <c r="E31" s="24" t="s">
        <v>59</v>
      </c>
      <c r="F31" s="11">
        <v>490</v>
      </c>
      <c r="G31" s="11">
        <v>1</v>
      </c>
      <c r="H31" s="16"/>
      <c r="I31" s="16"/>
      <c r="J31" s="16"/>
      <c r="K31" s="16"/>
      <c r="L31" s="80">
        <v>0</v>
      </c>
      <c r="M31" s="14"/>
      <c r="N31" s="53">
        <v>1</v>
      </c>
      <c r="O31" s="16"/>
      <c r="P31" s="16"/>
      <c r="Q31" s="11">
        <v>7.5319036892</v>
      </c>
      <c r="R31" s="16"/>
      <c r="S31" s="16"/>
      <c r="T31" s="53">
        <v>12.654999999999996</v>
      </c>
      <c r="U31" s="16"/>
      <c r="V31" s="16"/>
      <c r="W31" s="11">
        <v>7.6209179979549999</v>
      </c>
      <c r="X31" s="16"/>
      <c r="Y31" s="16"/>
      <c r="Z31" s="53">
        <v>12.754999999999995</v>
      </c>
      <c r="AA31" s="16"/>
      <c r="AB31" s="16"/>
      <c r="AC31" s="16"/>
      <c r="AD31" s="16"/>
      <c r="AE31" s="16"/>
      <c r="AF31" s="11">
        <v>3.3646446185516581</v>
      </c>
      <c r="AG31" s="11">
        <v>3412</v>
      </c>
      <c r="AH31" s="11">
        <v>0.48813673210077346</v>
      </c>
      <c r="AI31" s="11">
        <v>184</v>
      </c>
      <c r="AJ31" s="11">
        <v>2.4435000000000002</v>
      </c>
      <c r="AK31" s="11" t="s">
        <v>248</v>
      </c>
      <c r="AL31" s="11">
        <v>477</v>
      </c>
      <c r="AM31" s="11">
        <v>3.3767133921125976</v>
      </c>
      <c r="AN31" s="11">
        <v>3.4635617760617761</v>
      </c>
      <c r="AO31" s="73">
        <v>29</v>
      </c>
      <c r="AP31" s="11">
        <v>0</v>
      </c>
      <c r="AQ31" s="11">
        <v>0</v>
      </c>
      <c r="AR31" s="11">
        <v>949</v>
      </c>
      <c r="AS31" s="11" t="s">
        <v>248</v>
      </c>
      <c r="AT31" s="11">
        <v>36203.737000000001</v>
      </c>
      <c r="AU31" s="11">
        <v>197.988</v>
      </c>
      <c r="AV31" s="11">
        <v>0</v>
      </c>
      <c r="AW31" s="53">
        <v>947</v>
      </c>
      <c r="AX31" s="11" t="s">
        <v>248</v>
      </c>
      <c r="AY31" s="322">
        <v>44.5</v>
      </c>
      <c r="AZ31" s="367">
        <v>675121</v>
      </c>
      <c r="BA31" s="312">
        <v>0.93258426966200003</v>
      </c>
      <c r="BB31" s="487">
        <v>8.3132530120564105</v>
      </c>
      <c r="BC31" s="203" t="s">
        <v>248</v>
      </c>
      <c r="BD31" s="217" t="s">
        <v>61</v>
      </c>
      <c r="BE31" s="201" t="s">
        <v>62</v>
      </c>
      <c r="BF31" s="201" t="s">
        <v>63</v>
      </c>
      <c r="BG31" s="201" t="s">
        <v>196</v>
      </c>
      <c r="BH31" s="218" t="s">
        <v>513</v>
      </c>
      <c r="BI31" s="218" t="s">
        <v>66</v>
      </c>
      <c r="BJ31" s="441">
        <v>214</v>
      </c>
      <c r="BK31" s="138">
        <v>7</v>
      </c>
      <c r="BL31" s="145" t="s">
        <v>65</v>
      </c>
      <c r="BM31" s="64" t="s">
        <v>178</v>
      </c>
      <c r="BN31" s="217" t="s">
        <v>291</v>
      </c>
      <c r="BO31" s="217" t="s">
        <v>59</v>
      </c>
      <c r="BP31" s="201" t="s">
        <v>693</v>
      </c>
      <c r="BQ31" s="126" t="s">
        <v>715</v>
      </c>
    </row>
    <row r="32" spans="1:69" ht="15.75">
      <c r="A32" s="207" t="s">
        <v>8</v>
      </c>
      <c r="B32" s="208" t="s">
        <v>9</v>
      </c>
      <c r="C32" s="84" t="s">
        <v>35</v>
      </c>
      <c r="D32" s="210" t="s">
        <v>10</v>
      </c>
      <c r="E32" s="24" t="s">
        <v>59</v>
      </c>
      <c r="F32" s="80">
        <v>499</v>
      </c>
      <c r="G32" s="80">
        <v>1</v>
      </c>
      <c r="H32" s="16"/>
      <c r="I32" s="16"/>
      <c r="J32" s="16"/>
      <c r="K32" s="16"/>
      <c r="L32" s="11">
        <v>1</v>
      </c>
      <c r="M32" s="14"/>
      <c r="N32" s="53">
        <v>0</v>
      </c>
      <c r="O32" s="16"/>
      <c r="P32" s="16"/>
      <c r="Q32" s="11">
        <v>7.0110521649999997</v>
      </c>
      <c r="R32" s="16"/>
      <c r="S32" s="16"/>
      <c r="T32" s="53">
        <v>8.6287500000000001</v>
      </c>
      <c r="U32" s="16"/>
      <c r="V32" s="16"/>
      <c r="W32" s="11">
        <v>7.1576075050301</v>
      </c>
      <c r="X32" s="16"/>
      <c r="Y32" s="16"/>
      <c r="Z32" s="53">
        <v>8.5053571428571413</v>
      </c>
      <c r="AA32" s="16"/>
      <c r="AB32" s="16"/>
      <c r="AC32" s="16"/>
      <c r="AD32" s="16"/>
      <c r="AE32" s="16"/>
      <c r="AF32" s="11">
        <v>3.5232445218205122</v>
      </c>
      <c r="AG32" s="11">
        <v>3479</v>
      </c>
      <c r="AH32" s="11">
        <v>0.46217775167319275</v>
      </c>
      <c r="AI32" s="11">
        <v>140</v>
      </c>
      <c r="AJ32" s="11">
        <v>2.5502218934911243</v>
      </c>
      <c r="AK32" s="11" t="s">
        <v>248</v>
      </c>
      <c r="AL32" s="11">
        <v>494</v>
      </c>
      <c r="AM32" s="11">
        <v>3.5268681390979095</v>
      </c>
      <c r="AN32" s="11">
        <v>3.6185312962050271</v>
      </c>
      <c r="AO32" s="73">
        <v>6</v>
      </c>
      <c r="AP32" s="11">
        <v>0</v>
      </c>
      <c r="AQ32" s="11">
        <v>1</v>
      </c>
      <c r="AR32" s="11">
        <v>989</v>
      </c>
      <c r="AS32" s="11" t="s">
        <v>248</v>
      </c>
      <c r="AT32" s="11">
        <v>37000.826999999997</v>
      </c>
      <c r="AU32" s="11">
        <v>33.417999999999999</v>
      </c>
      <c r="AV32" s="11">
        <v>0</v>
      </c>
      <c r="AW32" s="53">
        <v>989</v>
      </c>
      <c r="AX32" s="11" t="s">
        <v>248</v>
      </c>
      <c r="AY32" s="322">
        <v>44.5</v>
      </c>
      <c r="AZ32" s="367">
        <v>675121</v>
      </c>
      <c r="BA32" s="312">
        <v>0.93258426966200003</v>
      </c>
      <c r="BB32" s="124">
        <v>8.2168674698876405</v>
      </c>
      <c r="BC32" s="203" t="s">
        <v>248</v>
      </c>
      <c r="BD32" s="217" t="s">
        <v>61</v>
      </c>
      <c r="BE32" s="201" t="s">
        <v>62</v>
      </c>
      <c r="BF32" s="201" t="s">
        <v>63</v>
      </c>
      <c r="BG32" s="201" t="s">
        <v>196</v>
      </c>
      <c r="BH32" s="218" t="s">
        <v>513</v>
      </c>
      <c r="BI32" s="218" t="s">
        <v>67</v>
      </c>
      <c r="BJ32" s="441">
        <v>214</v>
      </c>
      <c r="BK32" s="138">
        <v>3</v>
      </c>
      <c r="BL32" s="145" t="s">
        <v>65</v>
      </c>
      <c r="BM32" s="64" t="s">
        <v>178</v>
      </c>
      <c r="BN32" s="217" t="s">
        <v>291</v>
      </c>
      <c r="BO32" s="217" t="s">
        <v>59</v>
      </c>
      <c r="BP32" s="201" t="s">
        <v>693</v>
      </c>
      <c r="BQ32" s="126" t="s">
        <v>715</v>
      </c>
    </row>
    <row r="33" spans="1:69" ht="16.5" thickBot="1">
      <c r="A33" s="132" t="s">
        <v>8</v>
      </c>
      <c r="B33" s="143" t="s">
        <v>9</v>
      </c>
      <c r="C33" s="85" t="s">
        <v>35</v>
      </c>
      <c r="D33" s="141" t="s">
        <v>10</v>
      </c>
      <c r="E33" s="25" t="s">
        <v>59</v>
      </c>
      <c r="F33" s="192">
        <v>493</v>
      </c>
      <c r="G33" s="81">
        <v>9</v>
      </c>
      <c r="H33" s="16"/>
      <c r="I33" s="16"/>
      <c r="J33" s="16"/>
      <c r="K33" s="16"/>
      <c r="L33" s="81">
        <v>1</v>
      </c>
      <c r="M33" s="14"/>
      <c r="N33" s="54">
        <v>0</v>
      </c>
      <c r="O33" s="16"/>
      <c r="P33" s="16"/>
      <c r="Q33" s="55">
        <v>7.3536395818000004</v>
      </c>
      <c r="R33" s="16"/>
      <c r="S33" s="16"/>
      <c r="T33" s="54">
        <v>9.3949999999999996</v>
      </c>
      <c r="U33" s="16"/>
      <c r="V33" s="16"/>
      <c r="W33" s="55">
        <v>7.4246271863353996</v>
      </c>
      <c r="X33" s="16"/>
      <c r="Y33" s="16"/>
      <c r="Z33" s="54">
        <v>9.5472222222222207</v>
      </c>
      <c r="AA33" s="16"/>
      <c r="AB33" s="16"/>
      <c r="AC33" s="16"/>
      <c r="AD33" s="16"/>
      <c r="AE33" s="16"/>
      <c r="AF33" s="55">
        <v>2.9563959692806354</v>
      </c>
      <c r="AG33" s="55">
        <v>3374</v>
      </c>
      <c r="AH33" s="55">
        <v>0.36523056072890786</v>
      </c>
      <c r="AI33" s="55">
        <v>357</v>
      </c>
      <c r="AJ33" s="55">
        <v>2.188606557377049</v>
      </c>
      <c r="AK33" s="194" t="s">
        <v>248</v>
      </c>
      <c r="AL33" s="55">
        <v>0</v>
      </c>
      <c r="AM33" s="55"/>
      <c r="AN33" s="55"/>
      <c r="AO33" s="74">
        <v>128</v>
      </c>
      <c r="AP33" s="55">
        <v>2</v>
      </c>
      <c r="AQ33" s="55">
        <v>1</v>
      </c>
      <c r="AR33" s="55">
        <v>837</v>
      </c>
      <c r="AS33" s="194" t="s">
        <v>248</v>
      </c>
      <c r="AT33" s="55">
        <v>35915.601000000002</v>
      </c>
      <c r="AU33" s="55">
        <v>71.823999999999998</v>
      </c>
      <c r="AV33" s="55">
        <v>0</v>
      </c>
      <c r="AW33" s="54">
        <v>837</v>
      </c>
      <c r="AX33" s="194" t="s">
        <v>248</v>
      </c>
      <c r="AY33" s="323">
        <v>44.5</v>
      </c>
      <c r="AZ33" s="471">
        <v>675121</v>
      </c>
      <c r="BA33" s="314">
        <v>0.93258426966200003</v>
      </c>
      <c r="BB33" s="488">
        <v>7.4457831325374801</v>
      </c>
      <c r="BC33" s="158" t="s">
        <v>248</v>
      </c>
      <c r="BD33" s="135" t="s">
        <v>61</v>
      </c>
      <c r="BE33" s="150" t="s">
        <v>62</v>
      </c>
      <c r="BF33" s="150" t="s">
        <v>63</v>
      </c>
      <c r="BG33" s="150" t="s">
        <v>196</v>
      </c>
      <c r="BH33" s="51" t="s">
        <v>513</v>
      </c>
      <c r="BI33" s="51" t="s">
        <v>68</v>
      </c>
      <c r="BJ33" s="139">
        <v>214</v>
      </c>
      <c r="BK33" s="136">
        <v>4</v>
      </c>
      <c r="BL33" s="146" t="s">
        <v>65</v>
      </c>
      <c r="BM33" s="67" t="s">
        <v>178</v>
      </c>
      <c r="BN33" s="162" t="s">
        <v>291</v>
      </c>
      <c r="BO33" s="162" t="s">
        <v>59</v>
      </c>
      <c r="BP33" s="163" t="s">
        <v>693</v>
      </c>
      <c r="BQ33" s="228" t="s">
        <v>715</v>
      </c>
    </row>
    <row r="34" spans="1:69">
      <c r="F34" s="11"/>
      <c r="G34" s="11"/>
      <c r="H34" s="11"/>
      <c r="I34" s="11"/>
      <c r="J34" s="11"/>
      <c r="K34" s="11"/>
      <c r="L34" s="11"/>
      <c r="M34" s="11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7"/>
      <c r="AE34" s="8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BA34" s="11"/>
      <c r="BB34" s="121"/>
      <c r="BC34" s="11"/>
      <c r="BD34" s="11"/>
      <c r="BE34" s="11"/>
      <c r="BN34" s="11"/>
      <c r="BO34" s="11"/>
    </row>
    <row r="35" spans="1:69">
      <c r="F35" s="11"/>
      <c r="G35" s="11"/>
      <c r="H35" s="11"/>
      <c r="I35" s="11"/>
      <c r="J35" s="11"/>
      <c r="K35" s="11"/>
      <c r="L35" s="11"/>
      <c r="M35" s="11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7"/>
      <c r="AE35" s="8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BA35" s="11"/>
      <c r="BB35" s="121"/>
      <c r="BC35" s="11"/>
      <c r="BD35" s="11"/>
      <c r="BE35" s="11"/>
      <c r="BN35" s="11"/>
      <c r="BO35" s="11"/>
    </row>
    <row r="36" spans="1:69">
      <c r="F36" s="11"/>
      <c r="G36" s="11"/>
      <c r="H36" s="11"/>
      <c r="I36" s="11"/>
      <c r="J36" s="11"/>
      <c r="K36" s="11"/>
      <c r="M36" s="11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7"/>
      <c r="AE36" s="8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BA36" s="11"/>
      <c r="BB36" s="121"/>
      <c r="BC36" s="11"/>
      <c r="BD36" s="11"/>
      <c r="BE36" s="11"/>
      <c r="BN36" s="11"/>
      <c r="BO36" s="11"/>
    </row>
    <row r="37" spans="1:69">
      <c r="F37" s="11"/>
      <c r="G37" s="11"/>
      <c r="H37" s="11"/>
      <c r="I37" s="11"/>
      <c r="J37" s="11"/>
      <c r="K37" s="11"/>
      <c r="L37" s="11"/>
      <c r="M37" s="11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7"/>
      <c r="AE37" s="8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BA37" s="11"/>
      <c r="BB37" s="121"/>
      <c r="BC37" s="11"/>
      <c r="BD37" s="11"/>
      <c r="BE37" s="11"/>
      <c r="BN37" s="11"/>
      <c r="BO37" s="11"/>
    </row>
    <row r="38" spans="1:69">
      <c r="F38" s="11"/>
      <c r="G38" s="11"/>
      <c r="H38" s="11"/>
      <c r="I38" s="11"/>
      <c r="J38" s="11"/>
      <c r="K38" s="11"/>
      <c r="L38" s="11"/>
      <c r="M38" s="11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7"/>
      <c r="AE38" s="8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BA38" s="11"/>
      <c r="BB38" s="121"/>
      <c r="BC38" s="11"/>
      <c r="BD38" s="11"/>
      <c r="BE38" s="11"/>
      <c r="BN38" s="11"/>
      <c r="BO38" s="11"/>
    </row>
    <row r="39" spans="1:69">
      <c r="F39" s="11"/>
      <c r="G39" s="11"/>
      <c r="H39" s="11"/>
      <c r="I39" s="11"/>
      <c r="J39" s="11"/>
      <c r="K39" s="11"/>
      <c r="L39" s="11"/>
      <c r="M39" s="11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7"/>
      <c r="AE39" s="8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BA39" s="11"/>
      <c r="BB39" s="121"/>
      <c r="BC39" s="11"/>
      <c r="BD39" s="11"/>
      <c r="BE39" s="11"/>
      <c r="BN39" s="11"/>
      <c r="BO39" s="11"/>
    </row>
    <row r="40" spans="1:69">
      <c r="F40" s="11"/>
      <c r="G40" s="11"/>
      <c r="H40" s="11"/>
      <c r="I40" s="11"/>
      <c r="J40" s="11"/>
      <c r="K40" s="11"/>
      <c r="L40" s="11"/>
      <c r="M40" s="11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7"/>
      <c r="AE40" s="8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BA40" s="11"/>
      <c r="BB40" s="121"/>
      <c r="BC40" s="11"/>
      <c r="BD40" s="11"/>
      <c r="BE40" s="11"/>
      <c r="BN40" s="11"/>
      <c r="BO40" s="11"/>
    </row>
    <row r="41" spans="1:69">
      <c r="F41" s="11"/>
      <c r="G41" s="11"/>
      <c r="H41" s="11"/>
      <c r="I41" s="11"/>
      <c r="J41" s="11"/>
      <c r="K41" s="11"/>
      <c r="L41" s="11"/>
      <c r="M41" s="11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7"/>
      <c r="AE41" s="8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BA41" s="11"/>
      <c r="BB41" s="121"/>
      <c r="BC41" s="11"/>
      <c r="BD41" s="11"/>
      <c r="BE41" s="11"/>
      <c r="BN41" s="11"/>
      <c r="BO41" s="11"/>
    </row>
    <row r="42" spans="1:69">
      <c r="F42" s="11"/>
      <c r="G42" s="11"/>
      <c r="H42" s="11"/>
      <c r="I42" s="11"/>
      <c r="J42" s="11"/>
      <c r="K42" s="11"/>
      <c r="L42" s="11"/>
      <c r="M42" s="11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7"/>
      <c r="AE42" s="8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BA42" s="11"/>
      <c r="BB42" s="121"/>
      <c r="BC42" s="11"/>
      <c r="BD42" s="11"/>
      <c r="BE42" s="11"/>
      <c r="BN42" s="11"/>
      <c r="BO42" s="11"/>
    </row>
    <row r="43" spans="1:69">
      <c r="F43" s="11"/>
      <c r="G43" s="11"/>
      <c r="H43" s="11"/>
      <c r="I43" s="11"/>
      <c r="J43" s="11"/>
      <c r="K43" s="11"/>
      <c r="L43" s="11"/>
      <c r="M43" s="11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7"/>
      <c r="AE43" s="8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BA43" s="11"/>
      <c r="BB43" s="121"/>
      <c r="BC43" s="11"/>
      <c r="BD43" s="11"/>
      <c r="BE43" s="11"/>
      <c r="BN43" s="11"/>
      <c r="BO43" s="11"/>
    </row>
    <row r="44" spans="1:69">
      <c r="F44" s="11"/>
      <c r="G44" s="11"/>
      <c r="H44" s="11"/>
      <c r="I44" s="11"/>
      <c r="J44" s="11"/>
      <c r="K44" s="11"/>
      <c r="L44" s="11"/>
      <c r="M44" s="11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7"/>
      <c r="AE44" s="8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BA44" s="11"/>
      <c r="BB44" s="121"/>
      <c r="BC44" s="11"/>
      <c r="BD44" s="11"/>
      <c r="BE44" s="11"/>
      <c r="BN44" s="11"/>
      <c r="BO44" s="11"/>
    </row>
    <row r="45" spans="1:69">
      <c r="F45" s="11"/>
      <c r="G45" s="11"/>
      <c r="H45" s="11"/>
      <c r="I45" s="11"/>
      <c r="J45" s="11"/>
      <c r="K45" s="11"/>
      <c r="L45" s="11"/>
      <c r="M45" s="11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7"/>
      <c r="AE45" s="8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BA45" s="11"/>
      <c r="BB45" s="121"/>
      <c r="BC45" s="11"/>
      <c r="BD45" s="11"/>
      <c r="BE45" s="11"/>
      <c r="BN45" s="11"/>
      <c r="BO45" s="11"/>
    </row>
    <row r="46" spans="1:69">
      <c r="F46" s="11"/>
      <c r="G46" s="11"/>
      <c r="H46" s="11"/>
      <c r="I46" s="11"/>
      <c r="J46" s="11"/>
      <c r="K46" s="11"/>
      <c r="L46" s="11"/>
      <c r="M46" s="11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7"/>
      <c r="AE46" s="8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BA46" s="11"/>
      <c r="BB46" s="121"/>
      <c r="BC46" s="11"/>
      <c r="BD46" s="11"/>
      <c r="BE46" s="11"/>
      <c r="BN46" s="11"/>
      <c r="BO46" s="11"/>
    </row>
    <row r="47" spans="1:69">
      <c r="F47" s="11"/>
      <c r="G47" s="11"/>
      <c r="H47" s="11"/>
      <c r="I47" s="11"/>
      <c r="J47" s="11"/>
      <c r="K47" s="11"/>
      <c r="L47" s="11"/>
      <c r="M47" s="11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7"/>
      <c r="AE47" s="8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BA47" s="11"/>
      <c r="BB47" s="121"/>
      <c r="BC47" s="11"/>
      <c r="BD47" s="11"/>
      <c r="BE47" s="11"/>
      <c r="BN47" s="11"/>
      <c r="BO47" s="11"/>
    </row>
    <row r="48" spans="1:69">
      <c r="F48" s="11"/>
      <c r="G48" s="11"/>
      <c r="H48" s="11"/>
      <c r="I48" s="11"/>
      <c r="J48" s="11"/>
      <c r="K48" s="11"/>
      <c r="L48" s="11"/>
      <c r="M48" s="11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7"/>
      <c r="AE48" s="8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BA48" s="11"/>
      <c r="BB48" s="121"/>
      <c r="BC48" s="11"/>
      <c r="BD48" s="11"/>
      <c r="BE48" s="11"/>
      <c r="BN48" s="11"/>
      <c r="BO48" s="11"/>
    </row>
    <row r="49" spans="2:69">
      <c r="B49" s="3"/>
      <c r="C49" s="3"/>
      <c r="E49" s="3"/>
      <c r="F49" s="11"/>
      <c r="G49" s="11"/>
      <c r="H49" s="11"/>
      <c r="I49" s="11"/>
      <c r="J49" s="11"/>
      <c r="K49" s="11"/>
      <c r="L49" s="11"/>
      <c r="M49" s="11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7"/>
      <c r="AE49" s="8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BA49" s="11"/>
      <c r="BB49" s="121"/>
      <c r="BC49" s="11"/>
      <c r="BD49" s="11"/>
      <c r="BE49" s="11"/>
      <c r="BF49" s="3"/>
      <c r="BG49" s="3"/>
      <c r="BH49" s="128"/>
      <c r="BI49" s="3"/>
      <c r="BJ49" s="3"/>
      <c r="BK49" s="3"/>
      <c r="BL49" s="3"/>
      <c r="BM49" s="3"/>
      <c r="BN49" s="11"/>
      <c r="BO49" s="11"/>
      <c r="BP49" s="128"/>
      <c r="BQ49" s="128"/>
    </row>
    <row r="50" spans="2:69">
      <c r="B50" s="3"/>
      <c r="C50" s="3"/>
      <c r="E50" s="3"/>
      <c r="F50" s="11"/>
      <c r="G50" s="11"/>
      <c r="H50" s="11"/>
      <c r="I50" s="11"/>
      <c r="J50" s="11"/>
      <c r="K50" s="11"/>
      <c r="L50" s="11"/>
      <c r="M50" s="11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7"/>
      <c r="AE50" s="8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BA50" s="11"/>
      <c r="BB50" s="121"/>
      <c r="BC50" s="11"/>
      <c r="BD50" s="11"/>
      <c r="BE50" s="11"/>
      <c r="BF50" s="3"/>
      <c r="BG50" s="3"/>
      <c r="BH50" s="128"/>
      <c r="BI50" s="3"/>
      <c r="BJ50" s="3"/>
      <c r="BK50" s="3"/>
      <c r="BL50" s="3"/>
      <c r="BM50" s="3"/>
      <c r="BN50" s="11"/>
      <c r="BO50" s="11"/>
      <c r="BP50" s="128"/>
      <c r="BQ50" s="128"/>
    </row>
    <row r="51" spans="2:69">
      <c r="B51" s="3"/>
      <c r="C51" s="3"/>
      <c r="E51" s="3"/>
      <c r="F51" s="11"/>
      <c r="G51" s="11"/>
      <c r="H51" s="11"/>
      <c r="I51" s="11"/>
      <c r="J51" s="11"/>
      <c r="K51" s="11"/>
      <c r="L51" s="11"/>
      <c r="M51" s="11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7"/>
      <c r="AE51" s="8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BA51" s="11"/>
      <c r="BB51" s="121"/>
      <c r="BC51" s="11"/>
      <c r="BD51" s="11"/>
      <c r="BE51" s="11"/>
      <c r="BF51" s="3"/>
      <c r="BG51" s="3"/>
      <c r="BH51" s="128"/>
      <c r="BI51" s="3"/>
      <c r="BJ51" s="3"/>
      <c r="BK51" s="3"/>
      <c r="BL51" s="3"/>
      <c r="BM51" s="3"/>
      <c r="BN51" s="11"/>
      <c r="BO51" s="11"/>
      <c r="BP51" s="128"/>
      <c r="BQ51" s="128"/>
    </row>
    <row r="52" spans="2:69">
      <c r="B52" s="3"/>
      <c r="C52" s="3"/>
      <c r="E52" s="3"/>
      <c r="F52" s="11"/>
      <c r="G52" s="11"/>
      <c r="H52" s="11"/>
      <c r="I52" s="11"/>
      <c r="J52" s="11"/>
      <c r="K52" s="11"/>
      <c r="L52" s="11"/>
      <c r="M52" s="11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7"/>
      <c r="AE52" s="8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BA52" s="11"/>
      <c r="BB52" s="121"/>
      <c r="BC52" s="11"/>
      <c r="BD52" s="11"/>
      <c r="BE52" s="11"/>
      <c r="BF52" s="3"/>
      <c r="BG52" s="3"/>
      <c r="BH52" s="128"/>
      <c r="BI52" s="3"/>
      <c r="BJ52" s="3"/>
      <c r="BK52" s="3"/>
      <c r="BL52" s="3"/>
      <c r="BM52" s="3"/>
      <c r="BN52" s="11"/>
      <c r="BO52" s="11"/>
      <c r="BP52" s="128"/>
      <c r="BQ52" s="128"/>
    </row>
    <row r="53" spans="2:69">
      <c r="B53" s="3"/>
      <c r="C53" s="3"/>
      <c r="E53" s="3"/>
      <c r="F53" s="11"/>
      <c r="G53" s="11"/>
      <c r="H53" s="11"/>
      <c r="I53" s="11"/>
      <c r="J53" s="11"/>
      <c r="K53" s="11"/>
      <c r="L53" s="11"/>
      <c r="M53" s="11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7"/>
      <c r="AE53" s="8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BA53" s="11"/>
      <c r="BB53" s="121"/>
      <c r="BC53" s="11"/>
      <c r="BD53" s="11"/>
      <c r="BE53" s="11"/>
      <c r="BF53" s="3"/>
      <c r="BG53" s="3"/>
      <c r="BH53" s="128"/>
      <c r="BI53" s="3"/>
      <c r="BJ53" s="3"/>
      <c r="BK53" s="3"/>
      <c r="BL53" s="3"/>
      <c r="BM53" s="3"/>
      <c r="BN53" s="11"/>
      <c r="BO53" s="11"/>
      <c r="BP53" s="128"/>
      <c r="BQ53" s="128"/>
    </row>
    <row r="54" spans="2:69">
      <c r="B54" s="3"/>
      <c r="C54" s="3"/>
      <c r="E54" s="3"/>
      <c r="F54" s="11"/>
      <c r="G54" s="11"/>
      <c r="H54" s="11"/>
      <c r="I54" s="11"/>
      <c r="J54" s="11"/>
      <c r="K54" s="11"/>
      <c r="L54" s="11"/>
      <c r="M54" s="11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7"/>
      <c r="AE54" s="8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BA54" s="11"/>
      <c r="BB54" s="121"/>
      <c r="BC54" s="11"/>
      <c r="BD54" s="11"/>
      <c r="BE54" s="11"/>
      <c r="BF54" s="3"/>
      <c r="BG54" s="3"/>
      <c r="BH54" s="128"/>
      <c r="BI54" s="3"/>
      <c r="BJ54" s="3"/>
      <c r="BK54" s="3"/>
      <c r="BL54" s="3"/>
      <c r="BM54" s="3"/>
      <c r="BN54" s="11"/>
      <c r="BO54" s="11"/>
      <c r="BP54" s="128"/>
      <c r="BQ54" s="128"/>
    </row>
    <row r="55" spans="2:69">
      <c r="B55" s="3"/>
      <c r="C55" s="3"/>
      <c r="E55" s="3"/>
      <c r="F55" s="11"/>
      <c r="G55" s="11"/>
      <c r="H55" s="11"/>
      <c r="I55" s="11"/>
      <c r="J55" s="11"/>
      <c r="K55" s="11"/>
      <c r="L55" s="11"/>
      <c r="M55" s="11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7"/>
      <c r="AE55" s="8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BA55" s="11"/>
      <c r="BB55" s="121"/>
      <c r="BC55" s="11"/>
      <c r="BD55" s="11"/>
      <c r="BE55" s="11"/>
      <c r="BF55" s="3"/>
      <c r="BG55" s="3"/>
      <c r="BH55" s="128"/>
      <c r="BI55" s="3"/>
      <c r="BJ55" s="3"/>
      <c r="BK55" s="3"/>
      <c r="BL55" s="3"/>
      <c r="BM55" s="3"/>
      <c r="BN55" s="11"/>
      <c r="BO55" s="11"/>
      <c r="BP55" s="128"/>
      <c r="BQ55" s="128"/>
    </row>
    <row r="56" spans="2:69">
      <c r="B56" s="3"/>
      <c r="C56" s="3"/>
      <c r="E56" s="3"/>
      <c r="F56" s="11"/>
      <c r="G56" s="11"/>
      <c r="H56" s="11"/>
      <c r="I56" s="11"/>
      <c r="J56" s="11"/>
      <c r="K56" s="11"/>
      <c r="L56" s="11"/>
      <c r="M56" s="11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7"/>
      <c r="AE56" s="8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BA56" s="11"/>
      <c r="BB56" s="121"/>
      <c r="BC56" s="11"/>
      <c r="BD56" s="11"/>
      <c r="BE56" s="11"/>
      <c r="BF56" s="3"/>
      <c r="BG56" s="3"/>
      <c r="BH56" s="128"/>
      <c r="BI56" s="3"/>
      <c r="BJ56" s="3"/>
      <c r="BK56" s="3"/>
      <c r="BL56" s="3"/>
      <c r="BM56" s="3"/>
      <c r="BN56" s="11"/>
      <c r="BO56" s="11"/>
      <c r="BP56" s="128"/>
      <c r="BQ56" s="128"/>
    </row>
    <row r="57" spans="2:69">
      <c r="B57" s="3"/>
      <c r="C57" s="3"/>
      <c r="E57" s="3"/>
      <c r="F57" s="11"/>
      <c r="G57" s="11"/>
      <c r="H57" s="11"/>
      <c r="I57" s="11"/>
      <c r="J57" s="11"/>
      <c r="K57" s="11"/>
      <c r="L57" s="11"/>
      <c r="M57" s="11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7"/>
      <c r="AE57" s="8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BA57" s="11"/>
      <c r="BB57" s="121"/>
      <c r="BC57" s="11"/>
      <c r="BD57" s="11"/>
      <c r="BE57" s="11"/>
      <c r="BF57" s="3"/>
      <c r="BG57" s="3"/>
      <c r="BH57" s="128"/>
      <c r="BI57" s="3"/>
      <c r="BJ57" s="3"/>
      <c r="BK57" s="3"/>
      <c r="BL57" s="3"/>
      <c r="BM57" s="3"/>
      <c r="BN57" s="11"/>
      <c r="BO57" s="11"/>
      <c r="BP57" s="128"/>
      <c r="BQ57" s="128"/>
    </row>
    <row r="58" spans="2:69">
      <c r="B58" s="3"/>
      <c r="C58" s="3"/>
      <c r="E58" s="3"/>
      <c r="F58" s="11"/>
      <c r="G58" s="11"/>
      <c r="H58" s="11"/>
      <c r="I58" s="11"/>
      <c r="J58" s="11"/>
      <c r="K58" s="11"/>
      <c r="L58" s="11"/>
      <c r="M58" s="11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7"/>
      <c r="AE58" s="8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BA58" s="11"/>
      <c r="BB58" s="121"/>
      <c r="BC58" s="11"/>
      <c r="BD58" s="11"/>
      <c r="BE58" s="11"/>
      <c r="BF58" s="3"/>
      <c r="BG58" s="3"/>
      <c r="BH58" s="128"/>
      <c r="BI58" s="3"/>
      <c r="BJ58" s="3"/>
      <c r="BK58" s="3"/>
      <c r="BL58" s="3"/>
      <c r="BM58" s="3"/>
      <c r="BN58" s="11"/>
      <c r="BO58" s="11"/>
      <c r="BP58" s="128"/>
      <c r="BQ58" s="128"/>
    </row>
    <row r="59" spans="2:69">
      <c r="B59" s="3"/>
      <c r="C59" s="3"/>
      <c r="E59" s="3"/>
      <c r="F59" s="11"/>
      <c r="G59" s="11"/>
      <c r="H59" s="11"/>
      <c r="I59" s="11"/>
      <c r="J59" s="11"/>
      <c r="K59" s="11"/>
      <c r="L59" s="11"/>
      <c r="M59" s="11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7"/>
      <c r="AE59" s="8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BA59" s="11"/>
      <c r="BB59" s="121"/>
      <c r="BC59" s="11"/>
      <c r="BD59" s="11"/>
      <c r="BE59" s="11"/>
      <c r="BF59" s="3"/>
      <c r="BG59" s="3"/>
      <c r="BH59" s="128"/>
      <c r="BI59" s="3"/>
      <c r="BJ59" s="3"/>
      <c r="BK59" s="3"/>
      <c r="BL59" s="3"/>
      <c r="BM59" s="3"/>
      <c r="BN59" s="11"/>
      <c r="BO59" s="11"/>
      <c r="BP59" s="128"/>
      <c r="BQ59" s="128"/>
    </row>
    <row r="60" spans="2:69">
      <c r="B60" s="3"/>
      <c r="C60" s="3"/>
      <c r="E60" s="3"/>
      <c r="F60" s="11"/>
      <c r="G60" s="11"/>
      <c r="H60" s="11"/>
      <c r="I60" s="11"/>
      <c r="J60" s="11"/>
      <c r="K60" s="11"/>
      <c r="L60" s="11"/>
      <c r="M60" s="11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7"/>
      <c r="AE60" s="8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BA60" s="11"/>
      <c r="BB60" s="121"/>
      <c r="BC60" s="11"/>
      <c r="BD60" s="11"/>
      <c r="BE60" s="11"/>
      <c r="BF60" s="3"/>
      <c r="BG60" s="3"/>
      <c r="BH60" s="128"/>
      <c r="BI60" s="3"/>
      <c r="BJ60" s="3"/>
      <c r="BK60" s="3"/>
      <c r="BL60" s="3"/>
      <c r="BM60" s="3"/>
      <c r="BN60" s="11"/>
      <c r="BO60" s="11"/>
      <c r="BP60" s="128"/>
      <c r="BQ60" s="128"/>
    </row>
    <row r="61" spans="2:69">
      <c r="B61" s="3"/>
      <c r="C61" s="3"/>
      <c r="E61" s="3"/>
      <c r="F61" s="11"/>
      <c r="G61" s="11"/>
      <c r="H61" s="11"/>
      <c r="I61" s="11"/>
      <c r="J61" s="11"/>
      <c r="K61" s="11"/>
      <c r="L61" s="11"/>
      <c r="M61" s="11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7"/>
      <c r="AE61" s="8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BA61" s="11"/>
      <c r="BB61" s="121"/>
      <c r="BC61" s="11"/>
      <c r="BD61" s="11"/>
      <c r="BE61" s="11"/>
      <c r="BF61" s="3"/>
      <c r="BG61" s="3"/>
      <c r="BH61" s="128"/>
      <c r="BI61" s="3"/>
      <c r="BJ61" s="3"/>
      <c r="BK61" s="3"/>
      <c r="BL61" s="3"/>
      <c r="BM61" s="3"/>
      <c r="BN61" s="11"/>
      <c r="BO61" s="11"/>
      <c r="BP61" s="128"/>
      <c r="BQ61" s="128"/>
    </row>
    <row r="62" spans="2:69">
      <c r="B62" s="3"/>
      <c r="C62" s="3"/>
      <c r="E62" s="3"/>
      <c r="F62" s="11"/>
      <c r="G62" s="11"/>
      <c r="H62" s="11"/>
      <c r="I62" s="11"/>
      <c r="J62" s="11"/>
      <c r="K62" s="11"/>
      <c r="L62" s="11"/>
      <c r="M62" s="11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7"/>
      <c r="AE62" s="8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BA62" s="11"/>
      <c r="BB62" s="121"/>
      <c r="BC62" s="11"/>
      <c r="BD62" s="11"/>
      <c r="BE62" s="11"/>
      <c r="BF62" s="3"/>
      <c r="BG62" s="3"/>
      <c r="BH62" s="128"/>
      <c r="BI62" s="3"/>
      <c r="BJ62" s="3"/>
      <c r="BK62" s="3"/>
      <c r="BL62" s="3"/>
      <c r="BM62" s="3"/>
      <c r="BN62" s="11"/>
      <c r="BO62" s="11"/>
      <c r="BP62" s="128"/>
      <c r="BQ62" s="128"/>
    </row>
    <row r="63" spans="2:69">
      <c r="B63" s="3"/>
      <c r="C63" s="3"/>
      <c r="E63" s="3"/>
      <c r="F63" s="11"/>
      <c r="G63" s="11"/>
      <c r="H63" s="11"/>
      <c r="I63" s="11"/>
      <c r="J63" s="11"/>
      <c r="K63" s="11"/>
      <c r="L63" s="11"/>
      <c r="M63" s="11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7"/>
      <c r="AE63" s="8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BA63" s="11"/>
      <c r="BB63" s="121"/>
      <c r="BC63" s="11"/>
      <c r="BD63" s="11"/>
      <c r="BE63" s="11"/>
      <c r="BF63" s="3"/>
      <c r="BG63" s="3"/>
      <c r="BH63" s="128"/>
      <c r="BI63" s="3"/>
      <c r="BJ63" s="3"/>
      <c r="BK63" s="3"/>
      <c r="BL63" s="3"/>
      <c r="BM63" s="3"/>
      <c r="BN63" s="11"/>
      <c r="BO63" s="11"/>
      <c r="BP63" s="128"/>
      <c r="BQ63" s="128"/>
    </row>
    <row r="64" spans="2:69">
      <c r="B64" s="3"/>
      <c r="C64" s="3"/>
      <c r="E64" s="3"/>
      <c r="F64" s="11"/>
      <c r="G64" s="11"/>
      <c r="H64" s="11"/>
      <c r="I64" s="11"/>
      <c r="J64" s="11"/>
      <c r="K64" s="11"/>
      <c r="L64" s="11"/>
      <c r="M64" s="11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7"/>
      <c r="AE64" s="8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BA64" s="11"/>
      <c r="BB64" s="121"/>
      <c r="BC64" s="11"/>
      <c r="BD64" s="11"/>
      <c r="BE64" s="11"/>
      <c r="BF64" s="3"/>
      <c r="BG64" s="3"/>
      <c r="BH64" s="128"/>
      <c r="BI64" s="3"/>
      <c r="BJ64" s="3"/>
      <c r="BK64" s="3"/>
      <c r="BL64" s="3"/>
      <c r="BM64" s="3"/>
      <c r="BN64" s="11"/>
      <c r="BO64" s="11"/>
      <c r="BP64" s="128"/>
      <c r="BQ64" s="128"/>
    </row>
    <row r="65" spans="2:69">
      <c r="B65" s="3"/>
      <c r="C65" s="3"/>
      <c r="E65" s="3"/>
      <c r="F65" s="11"/>
      <c r="G65" s="11"/>
      <c r="H65" s="11"/>
      <c r="I65" s="11"/>
      <c r="J65" s="11"/>
      <c r="K65" s="11"/>
      <c r="L65" s="11"/>
      <c r="M65" s="11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7"/>
      <c r="AE65" s="8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BA65" s="11"/>
      <c r="BB65" s="121"/>
      <c r="BC65" s="11"/>
      <c r="BD65" s="11"/>
      <c r="BE65" s="11"/>
      <c r="BF65" s="3"/>
      <c r="BG65" s="3"/>
      <c r="BH65" s="128"/>
      <c r="BI65" s="3"/>
      <c r="BJ65" s="3"/>
      <c r="BK65" s="3"/>
      <c r="BL65" s="3"/>
      <c r="BM65" s="3"/>
      <c r="BN65" s="11"/>
      <c r="BO65" s="11"/>
      <c r="BP65" s="128"/>
      <c r="BQ65" s="128"/>
    </row>
    <row r="66" spans="2:69">
      <c r="B66" s="3"/>
      <c r="C66" s="3"/>
      <c r="E66" s="3"/>
      <c r="F66" s="11"/>
      <c r="G66" s="11"/>
      <c r="H66" s="11"/>
      <c r="I66" s="11"/>
      <c r="J66" s="11"/>
      <c r="K66" s="11"/>
      <c r="L66" s="11"/>
      <c r="M66" s="11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7"/>
      <c r="AE66" s="8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BA66" s="11"/>
      <c r="BB66" s="121"/>
      <c r="BC66" s="11"/>
      <c r="BD66" s="11"/>
      <c r="BE66" s="11"/>
      <c r="BF66" s="3"/>
      <c r="BG66" s="3"/>
      <c r="BH66" s="128"/>
      <c r="BI66" s="3"/>
      <c r="BJ66" s="3"/>
      <c r="BK66" s="3"/>
      <c r="BL66" s="3"/>
      <c r="BM66" s="3"/>
      <c r="BN66" s="11"/>
      <c r="BO66" s="11"/>
      <c r="BP66" s="128"/>
      <c r="BQ66" s="128"/>
    </row>
    <row r="67" spans="2:69">
      <c r="B67" s="3"/>
      <c r="C67" s="3"/>
      <c r="E67" s="3"/>
      <c r="F67" s="11"/>
      <c r="G67" s="11"/>
      <c r="H67" s="11"/>
      <c r="I67" s="11"/>
      <c r="J67" s="11"/>
      <c r="K67" s="11"/>
      <c r="L67" s="11"/>
      <c r="M67" s="11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7"/>
      <c r="AE67" s="8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BA67" s="11"/>
      <c r="BB67" s="121"/>
      <c r="BC67" s="11"/>
      <c r="BD67" s="11"/>
      <c r="BE67" s="11"/>
      <c r="BF67" s="3"/>
      <c r="BG67" s="3"/>
      <c r="BH67" s="128"/>
      <c r="BI67" s="3"/>
      <c r="BJ67" s="3"/>
      <c r="BK67" s="3"/>
      <c r="BL67" s="3"/>
      <c r="BM67" s="3"/>
      <c r="BN67" s="11"/>
      <c r="BO67" s="11"/>
      <c r="BP67" s="128"/>
      <c r="BQ67" s="128"/>
    </row>
    <row r="68" spans="2:69">
      <c r="B68" s="3"/>
      <c r="C68" s="3"/>
      <c r="E68" s="3"/>
      <c r="F68" s="11"/>
      <c r="G68" s="11"/>
      <c r="H68" s="11"/>
      <c r="I68" s="11"/>
      <c r="J68" s="11"/>
      <c r="K68" s="11"/>
      <c r="L68" s="11"/>
      <c r="M68" s="11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7"/>
      <c r="AE68" s="8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BA68" s="11"/>
      <c r="BB68" s="121"/>
      <c r="BC68" s="11"/>
      <c r="BD68" s="11"/>
      <c r="BE68" s="11"/>
      <c r="BF68" s="3"/>
      <c r="BG68" s="3"/>
      <c r="BH68" s="128"/>
      <c r="BI68" s="3"/>
      <c r="BJ68" s="3"/>
      <c r="BK68" s="3"/>
      <c r="BL68" s="3"/>
      <c r="BM68" s="3"/>
      <c r="BN68" s="11"/>
      <c r="BO68" s="11"/>
      <c r="BP68" s="128"/>
      <c r="BQ68" s="128"/>
    </row>
    <row r="69" spans="2:69">
      <c r="B69" s="3"/>
      <c r="C69" s="3"/>
      <c r="E69" s="3"/>
      <c r="F69" s="11"/>
      <c r="G69" s="11"/>
      <c r="H69" s="11"/>
      <c r="I69" s="11"/>
      <c r="J69" s="11"/>
      <c r="K69" s="11"/>
      <c r="L69" s="11"/>
      <c r="M69" s="11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7"/>
      <c r="AE69" s="8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BA69" s="11"/>
      <c r="BB69" s="121"/>
      <c r="BC69" s="11"/>
      <c r="BD69" s="11"/>
      <c r="BE69" s="11"/>
      <c r="BF69" s="3"/>
      <c r="BG69" s="3"/>
      <c r="BH69" s="128"/>
      <c r="BI69" s="3"/>
      <c r="BJ69" s="3"/>
      <c r="BK69" s="3"/>
      <c r="BL69" s="3"/>
      <c r="BM69" s="3"/>
      <c r="BN69" s="11"/>
      <c r="BO69" s="11"/>
      <c r="BP69" s="128"/>
      <c r="BQ69" s="128"/>
    </row>
    <row r="70" spans="2:69">
      <c r="B70" s="3"/>
      <c r="C70" s="3"/>
      <c r="E70" s="3"/>
      <c r="F70" s="11"/>
      <c r="G70" s="11"/>
      <c r="H70" s="11"/>
      <c r="I70" s="11"/>
      <c r="J70" s="11"/>
      <c r="K70" s="11"/>
      <c r="L70" s="11"/>
      <c r="M70" s="11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7"/>
      <c r="AE70" s="8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BA70" s="11"/>
      <c r="BB70" s="121"/>
      <c r="BC70" s="11"/>
      <c r="BD70" s="11"/>
      <c r="BE70" s="11"/>
      <c r="BF70" s="3"/>
      <c r="BG70" s="3"/>
      <c r="BH70" s="128"/>
      <c r="BI70" s="3"/>
      <c r="BJ70" s="3"/>
      <c r="BK70" s="3"/>
      <c r="BL70" s="3"/>
      <c r="BM70" s="3"/>
      <c r="BN70" s="11"/>
      <c r="BO70" s="11"/>
      <c r="BP70" s="128"/>
      <c r="BQ70" s="128"/>
    </row>
    <row r="71" spans="2:69">
      <c r="B71" s="3"/>
      <c r="C71" s="3"/>
      <c r="E71" s="3"/>
      <c r="F71" s="11"/>
      <c r="G71" s="11"/>
      <c r="H71" s="11"/>
      <c r="I71" s="11"/>
      <c r="J71" s="11"/>
      <c r="K71" s="11"/>
      <c r="L71" s="11"/>
      <c r="M71" s="11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7"/>
      <c r="AE71" s="8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BA71" s="11"/>
      <c r="BB71" s="121"/>
      <c r="BC71" s="11"/>
      <c r="BD71" s="11"/>
      <c r="BE71" s="11"/>
      <c r="BF71" s="3"/>
      <c r="BG71" s="3"/>
      <c r="BH71" s="128"/>
      <c r="BI71" s="3"/>
      <c r="BJ71" s="3"/>
      <c r="BK71" s="3"/>
      <c r="BL71" s="3"/>
      <c r="BM71" s="3"/>
      <c r="BN71" s="11"/>
      <c r="BO71" s="11"/>
      <c r="BP71" s="128"/>
      <c r="BQ71" s="128"/>
    </row>
    <row r="72" spans="2:69">
      <c r="B72" s="3"/>
      <c r="C72" s="3"/>
      <c r="E72" s="3"/>
      <c r="F72" s="11"/>
      <c r="G72" s="11"/>
      <c r="H72" s="11"/>
      <c r="I72" s="11"/>
      <c r="J72" s="11"/>
      <c r="K72" s="11"/>
      <c r="L72" s="11"/>
      <c r="M72" s="11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7"/>
      <c r="AE72" s="8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BA72" s="11"/>
      <c r="BB72" s="121"/>
      <c r="BC72" s="11"/>
      <c r="BD72" s="11"/>
      <c r="BE72" s="11"/>
      <c r="BF72" s="3"/>
      <c r="BG72" s="3"/>
      <c r="BH72" s="128"/>
      <c r="BI72" s="3"/>
      <c r="BJ72" s="3"/>
      <c r="BK72" s="3"/>
      <c r="BL72" s="3"/>
      <c r="BM72" s="3"/>
      <c r="BN72" s="11"/>
      <c r="BO72" s="11"/>
      <c r="BP72" s="128"/>
      <c r="BQ72" s="128"/>
    </row>
    <row r="73" spans="2:69">
      <c r="B73" s="3"/>
      <c r="C73" s="3"/>
      <c r="E73" s="3"/>
      <c r="F73" s="11"/>
      <c r="G73" s="11"/>
      <c r="H73" s="11"/>
      <c r="I73" s="11"/>
      <c r="J73" s="11"/>
      <c r="K73" s="11"/>
      <c r="L73" s="11"/>
      <c r="M73" s="11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7"/>
      <c r="AE73" s="8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BA73" s="11"/>
      <c r="BB73" s="121"/>
      <c r="BC73" s="11"/>
      <c r="BD73" s="11"/>
      <c r="BE73" s="11"/>
      <c r="BF73" s="3"/>
      <c r="BG73" s="3"/>
      <c r="BH73" s="128"/>
      <c r="BI73" s="3"/>
      <c r="BJ73" s="3"/>
      <c r="BK73" s="3"/>
      <c r="BL73" s="3"/>
      <c r="BM73" s="3"/>
      <c r="BN73" s="11"/>
      <c r="BO73" s="11"/>
      <c r="BP73" s="128"/>
      <c r="BQ73" s="128"/>
    </row>
    <row r="74" spans="2:69">
      <c r="B74" s="3"/>
      <c r="C74" s="3"/>
      <c r="E74" s="3"/>
      <c r="F74" s="11"/>
      <c r="G74" s="11"/>
      <c r="H74" s="11"/>
      <c r="I74" s="11"/>
      <c r="J74" s="11"/>
      <c r="K74" s="11"/>
      <c r="L74" s="11"/>
      <c r="M74" s="11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7"/>
      <c r="AE74" s="8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BA74" s="11"/>
      <c r="BB74" s="121"/>
      <c r="BC74" s="11"/>
      <c r="BD74" s="11"/>
      <c r="BE74" s="11"/>
      <c r="BF74" s="3"/>
      <c r="BG74" s="3"/>
      <c r="BH74" s="128"/>
      <c r="BI74" s="3"/>
      <c r="BJ74" s="3"/>
      <c r="BK74" s="3"/>
      <c r="BL74" s="3"/>
      <c r="BM74" s="3"/>
      <c r="BN74" s="11"/>
      <c r="BO74" s="11"/>
      <c r="BP74" s="128"/>
      <c r="BQ74" s="128"/>
    </row>
    <row r="75" spans="2:69">
      <c r="B75" s="3"/>
      <c r="C75" s="3"/>
      <c r="E75" s="3"/>
      <c r="F75" s="11"/>
      <c r="G75" s="11"/>
      <c r="H75" s="11"/>
      <c r="I75" s="11"/>
      <c r="J75" s="11"/>
      <c r="K75" s="11"/>
      <c r="L75" s="11"/>
      <c r="M75" s="11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7"/>
      <c r="AE75" s="8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BA75" s="11"/>
      <c r="BB75" s="121"/>
      <c r="BC75" s="11"/>
      <c r="BD75" s="11"/>
      <c r="BE75" s="11"/>
      <c r="BF75" s="3"/>
      <c r="BG75" s="3"/>
      <c r="BH75" s="128"/>
      <c r="BI75" s="3"/>
      <c r="BJ75" s="3"/>
      <c r="BK75" s="3"/>
      <c r="BL75" s="3"/>
      <c r="BM75" s="3"/>
      <c r="BN75" s="11"/>
      <c r="BO75" s="11"/>
      <c r="BP75" s="128"/>
      <c r="BQ75" s="128"/>
    </row>
    <row r="76" spans="2:69">
      <c r="B76" s="3"/>
      <c r="C76" s="3"/>
      <c r="E76" s="3"/>
      <c r="F76" s="11"/>
      <c r="G76" s="11"/>
      <c r="H76" s="11"/>
      <c r="I76" s="11"/>
      <c r="J76" s="11"/>
      <c r="K76" s="11"/>
      <c r="L76" s="11"/>
      <c r="M76" s="11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7"/>
      <c r="AE76" s="8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BA76" s="11"/>
      <c r="BB76" s="121"/>
      <c r="BC76" s="11"/>
      <c r="BD76" s="11"/>
      <c r="BE76" s="11"/>
      <c r="BF76" s="3"/>
      <c r="BG76" s="3"/>
      <c r="BH76" s="128"/>
      <c r="BI76" s="3"/>
      <c r="BJ76" s="3"/>
      <c r="BK76" s="3"/>
      <c r="BL76" s="3"/>
      <c r="BM76" s="3"/>
      <c r="BN76" s="11"/>
      <c r="BO76" s="11"/>
      <c r="BP76" s="128"/>
      <c r="BQ76" s="128"/>
    </row>
    <row r="77" spans="2:69">
      <c r="B77" s="3"/>
      <c r="C77" s="3"/>
      <c r="E77" s="3"/>
      <c r="F77" s="11"/>
      <c r="G77" s="11"/>
      <c r="H77" s="11"/>
      <c r="I77" s="11"/>
      <c r="J77" s="11"/>
      <c r="K77" s="11"/>
      <c r="L77" s="11"/>
      <c r="M77" s="11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7"/>
      <c r="AE77" s="8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BA77" s="11"/>
      <c r="BB77" s="121"/>
      <c r="BC77" s="11"/>
      <c r="BD77" s="11"/>
      <c r="BE77" s="11"/>
      <c r="BF77" s="3"/>
      <c r="BG77" s="3"/>
      <c r="BH77" s="128"/>
      <c r="BI77" s="3"/>
      <c r="BJ77" s="3"/>
      <c r="BK77" s="3"/>
      <c r="BL77" s="3"/>
      <c r="BM77" s="3"/>
      <c r="BN77" s="11"/>
      <c r="BO77" s="11"/>
      <c r="BP77" s="128"/>
      <c r="BQ77" s="128"/>
    </row>
    <row r="78" spans="2:69">
      <c r="B78" s="3"/>
      <c r="C78" s="3"/>
      <c r="E78" s="3"/>
      <c r="F78" s="11"/>
      <c r="G78" s="11"/>
      <c r="H78" s="11"/>
      <c r="I78" s="11"/>
      <c r="J78" s="11"/>
      <c r="K78" s="11"/>
      <c r="L78" s="11"/>
      <c r="M78" s="11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7"/>
      <c r="AE78" s="8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BA78" s="11"/>
      <c r="BB78" s="121"/>
      <c r="BC78" s="11"/>
      <c r="BD78" s="11"/>
      <c r="BE78" s="11"/>
      <c r="BF78" s="3"/>
      <c r="BG78" s="3"/>
      <c r="BH78" s="128"/>
      <c r="BI78" s="3"/>
      <c r="BJ78" s="3"/>
      <c r="BK78" s="3"/>
      <c r="BL78" s="3"/>
      <c r="BM78" s="3"/>
      <c r="BN78" s="11"/>
      <c r="BO78" s="11"/>
      <c r="BP78" s="128"/>
      <c r="BQ78" s="128"/>
    </row>
    <row r="79" spans="2:69">
      <c r="B79" s="3"/>
      <c r="C79" s="3"/>
      <c r="E79" s="3"/>
      <c r="F79" s="11"/>
      <c r="G79" s="11"/>
      <c r="H79" s="11"/>
      <c r="I79" s="11"/>
      <c r="J79" s="11"/>
      <c r="K79" s="11"/>
      <c r="L79" s="11"/>
      <c r="M79" s="11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7"/>
      <c r="AE79" s="8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BA79" s="11"/>
      <c r="BB79" s="121"/>
      <c r="BC79" s="11"/>
      <c r="BD79" s="11"/>
      <c r="BE79" s="11"/>
      <c r="BF79" s="3"/>
      <c r="BG79" s="3"/>
      <c r="BH79" s="128"/>
      <c r="BI79" s="3"/>
      <c r="BJ79" s="3"/>
      <c r="BK79" s="3"/>
      <c r="BL79" s="3"/>
      <c r="BM79" s="3"/>
      <c r="BN79" s="11"/>
      <c r="BO79" s="11"/>
      <c r="BP79" s="128"/>
      <c r="BQ79" s="128"/>
    </row>
    <row r="80" spans="2:69">
      <c r="B80" s="3"/>
      <c r="C80" s="3"/>
      <c r="E80" s="3"/>
      <c r="G80" s="11"/>
      <c r="H80" s="11"/>
      <c r="I80" s="11"/>
      <c r="J80" s="11"/>
      <c r="K80" s="11"/>
      <c r="L80" s="11"/>
      <c r="M80" s="11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7"/>
      <c r="AE80" s="8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BA80" s="11"/>
      <c r="BB80" s="121"/>
      <c r="BC80" s="11"/>
      <c r="BD80" s="11"/>
      <c r="BE80" s="11"/>
      <c r="BF80" s="3"/>
      <c r="BG80" s="3"/>
      <c r="BH80" s="128"/>
      <c r="BI80" s="3"/>
      <c r="BJ80" s="3"/>
      <c r="BK80" s="3"/>
      <c r="BL80" s="3"/>
      <c r="BM80" s="3"/>
      <c r="BN80" s="11"/>
      <c r="BO80" s="11"/>
      <c r="BP80" s="128"/>
      <c r="BQ80" s="128"/>
    </row>
    <row r="81" spans="2:69">
      <c r="B81" s="3"/>
      <c r="C81" s="3"/>
      <c r="E81" s="3"/>
      <c r="G81" s="11"/>
      <c r="H81" s="11"/>
      <c r="I81" s="11"/>
      <c r="J81" s="11"/>
      <c r="K81" s="11"/>
      <c r="L81" s="11"/>
      <c r="M81" s="11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7"/>
      <c r="AE81" s="8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BA81" s="11"/>
      <c r="BB81" s="121"/>
      <c r="BC81" s="11"/>
      <c r="BD81" s="11"/>
      <c r="BE81" s="11"/>
      <c r="BF81" s="3"/>
      <c r="BG81" s="3"/>
      <c r="BH81" s="128"/>
      <c r="BI81" s="3"/>
      <c r="BJ81" s="3"/>
      <c r="BK81" s="3"/>
      <c r="BL81" s="3"/>
      <c r="BM81" s="3"/>
      <c r="BN81" s="11"/>
      <c r="BO81" s="11"/>
      <c r="BP81" s="128"/>
      <c r="BQ81" s="128"/>
    </row>
    <row r="82" spans="2:69">
      <c r="B82" s="3"/>
      <c r="C82" s="3"/>
      <c r="E82" s="3"/>
      <c r="AD82" s="4"/>
      <c r="BF82" s="3"/>
      <c r="BG82" s="3"/>
      <c r="BH82" s="128"/>
      <c r="BI82" s="3"/>
      <c r="BJ82" s="3"/>
      <c r="BK82" s="3"/>
      <c r="BL82" s="3"/>
      <c r="BM82" s="3"/>
      <c r="BP82" s="128"/>
      <c r="BQ82" s="128"/>
    </row>
  </sheetData>
  <sortState ref="A2:BO82">
    <sortCondition ref="BI2:BI82" customList="VODAFONE,MOVISTAR,ORANGE,YOIGO"/>
    <sortCondition ref="E2:E82" customList="MADRID,BARCELONA,SEVILLA,MALAGA,VALENCIA,BILBAO,ZARAGOZA,LA CORUÑA"/>
  </sortState>
  <conditionalFormatting sqref="BB2:BB25 BB27:BB33">
    <cfRule type="cellIs" dxfId="51" priority="2" operator="lessThan">
      <formula>6.75</formula>
    </cfRule>
  </conditionalFormatting>
  <conditionalFormatting sqref="BA2:BA33">
    <cfRule type="cellIs" dxfId="50" priority="1" operator="lessThan">
      <formula>0.5</formula>
    </cfRule>
  </conditionalFormatting>
  <pageMargins left="0.7" right="0.7" top="0.75" bottom="0.75" header="0.3" footer="0.3"/>
  <pageSetup paperSize="9" scale="5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00B050"/>
    <pageSetUpPr fitToPage="1"/>
  </sheetPr>
  <dimension ref="A1:BQ100"/>
  <sheetViews>
    <sheetView showGridLines="0" zoomScale="70" zoomScaleNormal="70" workbookViewId="0">
      <selection activeCell="E1" sqref="E1"/>
    </sheetView>
  </sheetViews>
  <sheetFormatPr baseColWidth="10" defaultColWidth="9.140625" defaultRowHeight="14.25"/>
  <cols>
    <col min="1" max="1" width="29.5703125" style="43" bestFit="1" customWidth="1"/>
    <col min="2" max="2" width="8.7109375" style="75" bestFit="1" customWidth="1"/>
    <col min="3" max="3" width="8.7109375" style="4" bestFit="1" customWidth="1"/>
    <col min="4" max="4" width="17.42578125" style="43" bestFit="1" customWidth="1"/>
    <col min="5" max="5" width="25.28515625" style="78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3" bestFit="1" customWidth="1"/>
    <col min="31" max="31" width="8.7109375" style="10" bestFit="1" customWidth="1"/>
    <col min="32" max="36" width="8.7109375" style="3" bestFit="1" customWidth="1"/>
    <col min="37" max="37" width="8.7109375" style="128" customWidth="1"/>
    <col min="38" max="39" width="8.7109375" style="3" bestFit="1" customWidth="1"/>
    <col min="40" max="44" width="8.7109375" style="12" bestFit="1" customWidth="1"/>
    <col min="45" max="45" width="8.7109375" style="10" bestFit="1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6.7109375" style="330" bestFit="1" customWidth="1"/>
    <col min="52" max="52" width="10" style="8" bestFit="1" customWidth="1"/>
    <col min="53" max="53" width="8.7109375" style="316" bestFit="1" customWidth="1"/>
    <col min="54" max="54" width="9.7109375" style="316" customWidth="1"/>
    <col min="55" max="58" width="8.7109375" style="10" bestFit="1" customWidth="1"/>
    <col min="59" max="59" width="16.7109375" style="10" bestFit="1" customWidth="1"/>
    <col min="60" max="60" width="9.5703125" style="10" bestFit="1" customWidth="1"/>
    <col min="61" max="61" width="12.85546875" style="10" bestFit="1" customWidth="1"/>
    <col min="62" max="64" width="8.7109375" style="10" bestFit="1" customWidth="1"/>
    <col min="65" max="65" width="9.28515625" style="10" bestFit="1" customWidth="1"/>
    <col min="66" max="66" width="19.28515625" style="10" bestFit="1" customWidth="1"/>
    <col min="67" max="67" width="15.42578125" style="177" bestFit="1" customWidth="1"/>
    <col min="68" max="68" width="23.5703125" style="177" bestFit="1" customWidth="1"/>
    <col min="69" max="69" width="9.28515625" style="177" bestFit="1" customWidth="1"/>
    <col min="70" max="16384" width="9.140625" style="3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3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268</v>
      </c>
      <c r="P1" s="40" t="s">
        <v>269</v>
      </c>
      <c r="Q1" s="40" t="s">
        <v>270</v>
      </c>
      <c r="R1" s="40" t="s">
        <v>271</v>
      </c>
      <c r="S1" s="40" t="s">
        <v>272</v>
      </c>
      <c r="T1" s="41" t="s">
        <v>273</v>
      </c>
      <c r="U1" s="39" t="s">
        <v>274</v>
      </c>
      <c r="V1" s="40" t="s">
        <v>275</v>
      </c>
      <c r="W1" s="40" t="s">
        <v>276</v>
      </c>
      <c r="X1" s="40" t="s">
        <v>277</v>
      </c>
      <c r="Y1" s="40" t="s">
        <v>278</v>
      </c>
      <c r="Z1" s="41" t="s">
        <v>279</v>
      </c>
      <c r="AA1" s="39" t="s">
        <v>280</v>
      </c>
      <c r="AB1" s="40" t="s">
        <v>281</v>
      </c>
      <c r="AC1" s="40" t="s">
        <v>282</v>
      </c>
      <c r="AD1" s="40" t="s">
        <v>283</v>
      </c>
      <c r="AE1" s="41" t="s">
        <v>284</v>
      </c>
      <c r="AF1" s="39" t="s">
        <v>285</v>
      </c>
      <c r="AG1" s="40" t="s">
        <v>286</v>
      </c>
      <c r="AH1" s="40" t="s">
        <v>287</v>
      </c>
      <c r="AI1" s="40" t="s">
        <v>288</v>
      </c>
      <c r="AJ1" s="40" t="s">
        <v>289</v>
      </c>
      <c r="AK1" s="40" t="s">
        <v>223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57" t="s">
        <v>224</v>
      </c>
      <c r="AT1" s="229" t="s">
        <v>19</v>
      </c>
      <c r="AU1" s="40" t="s">
        <v>20</v>
      </c>
      <c r="AV1" s="40" t="s">
        <v>48</v>
      </c>
      <c r="AW1" s="41" t="s">
        <v>49</v>
      </c>
      <c r="AX1" s="40" t="s">
        <v>290</v>
      </c>
      <c r="AY1" s="324" t="s">
        <v>22</v>
      </c>
      <c r="AZ1" s="82" t="s">
        <v>23</v>
      </c>
      <c r="BA1" s="229" t="s">
        <v>24</v>
      </c>
      <c r="BB1" s="229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175" t="s">
        <v>31</v>
      </c>
      <c r="BN1" s="58" t="s">
        <v>225</v>
      </c>
      <c r="BO1" s="252" t="s">
        <v>344</v>
      </c>
      <c r="BP1" s="173" t="s">
        <v>691</v>
      </c>
      <c r="BQ1" s="169" t="s">
        <v>692</v>
      </c>
    </row>
    <row r="2" spans="1:69" ht="15.75">
      <c r="A2" s="205" t="s">
        <v>8</v>
      </c>
      <c r="B2" s="206" t="s">
        <v>9</v>
      </c>
      <c r="C2" s="220" t="s">
        <v>35</v>
      </c>
      <c r="D2" s="77" t="s">
        <v>11</v>
      </c>
      <c r="E2" s="26" t="s">
        <v>69</v>
      </c>
      <c r="F2" s="93">
        <v>170</v>
      </c>
      <c r="G2" s="79">
        <v>1</v>
      </c>
      <c r="H2" s="222"/>
      <c r="I2" s="222"/>
      <c r="J2" s="222"/>
      <c r="K2" s="222"/>
      <c r="L2" s="79">
        <v>0</v>
      </c>
      <c r="M2" s="221"/>
      <c r="N2" s="62">
        <v>0</v>
      </c>
      <c r="O2" s="222"/>
      <c r="P2" s="222"/>
      <c r="Q2" s="68">
        <v>5.7698874378999996</v>
      </c>
      <c r="R2" s="222"/>
      <c r="S2" s="222"/>
      <c r="T2" s="71">
        <v>7.7583333333333302</v>
      </c>
      <c r="U2" s="222"/>
      <c r="V2" s="222"/>
      <c r="W2" s="68">
        <v>5.4163548816568001</v>
      </c>
      <c r="X2" s="222"/>
      <c r="Y2" s="222"/>
      <c r="Z2" s="71">
        <v>7.3964285714285705</v>
      </c>
      <c r="AA2" s="222"/>
      <c r="AB2" s="222"/>
      <c r="AC2" s="222"/>
      <c r="AD2" s="222"/>
      <c r="AE2" s="222"/>
      <c r="AF2" s="60">
        <v>3.5828909682502004</v>
      </c>
      <c r="AG2" s="60">
        <v>1183</v>
      </c>
      <c r="AH2" s="60">
        <v>0.44223603925167743</v>
      </c>
      <c r="AI2" s="60">
        <v>43</v>
      </c>
      <c r="AJ2" s="60">
        <v>2.6091216216216218</v>
      </c>
      <c r="AK2" s="60" t="s">
        <v>248</v>
      </c>
      <c r="AL2" s="60">
        <v>169</v>
      </c>
      <c r="AM2" s="60">
        <v>3.5828909682502004</v>
      </c>
      <c r="AN2" s="60">
        <v>3.6440972222222223</v>
      </c>
      <c r="AO2" s="72">
        <v>0</v>
      </c>
      <c r="AP2" s="68">
        <v>0</v>
      </c>
      <c r="AQ2" s="68">
        <v>0</v>
      </c>
      <c r="AR2" s="68">
        <v>338</v>
      </c>
      <c r="AS2" s="88" t="s">
        <v>248</v>
      </c>
      <c r="AT2" s="68">
        <v>12041.581</v>
      </c>
      <c r="AU2" s="68">
        <v>0</v>
      </c>
      <c r="AV2" s="147">
        <v>0</v>
      </c>
      <c r="AW2" s="62">
        <v>338</v>
      </c>
      <c r="AX2" s="147" t="s">
        <v>248</v>
      </c>
      <c r="AY2" s="501">
        <v>19.5</v>
      </c>
      <c r="AZ2" s="489">
        <v>170475</v>
      </c>
      <c r="BA2" s="493">
        <v>0.89743589743499996</v>
      </c>
      <c r="BB2" s="493">
        <v>9.6000000000096009</v>
      </c>
      <c r="BC2" s="221" t="s">
        <v>248</v>
      </c>
      <c r="BD2" s="211" t="s">
        <v>61</v>
      </c>
      <c r="BE2" s="212" t="s">
        <v>62</v>
      </c>
      <c r="BF2" s="212" t="s">
        <v>63</v>
      </c>
      <c r="BG2" s="212" t="s">
        <v>196</v>
      </c>
      <c r="BH2" s="214" t="s">
        <v>513</v>
      </c>
      <c r="BI2" s="137" t="s">
        <v>64</v>
      </c>
      <c r="BJ2" s="90">
        <v>214</v>
      </c>
      <c r="BK2" s="215">
        <v>1</v>
      </c>
      <c r="BL2" s="144" t="s">
        <v>65</v>
      </c>
      <c r="BM2" s="64" t="s">
        <v>177</v>
      </c>
      <c r="BN2" s="214" t="s">
        <v>292</v>
      </c>
      <c r="BO2" s="465" t="s">
        <v>69</v>
      </c>
      <c r="BP2" s="138" t="s">
        <v>680</v>
      </c>
      <c r="BQ2" s="145" t="s">
        <v>714</v>
      </c>
    </row>
    <row r="3" spans="1:69" s="128" customFormat="1" ht="15.75">
      <c r="A3" s="207" t="s">
        <v>8</v>
      </c>
      <c r="B3" s="208" t="s">
        <v>9</v>
      </c>
      <c r="C3" s="202" t="s">
        <v>35</v>
      </c>
      <c r="D3" s="6" t="s">
        <v>11</v>
      </c>
      <c r="E3" s="24" t="s">
        <v>69</v>
      </c>
      <c r="F3" s="86">
        <v>169</v>
      </c>
      <c r="G3" s="80">
        <v>2</v>
      </c>
      <c r="H3" s="204"/>
      <c r="I3" s="204"/>
      <c r="J3" s="204"/>
      <c r="K3" s="204"/>
      <c r="L3" s="80">
        <v>0</v>
      </c>
      <c r="M3" s="203"/>
      <c r="N3" s="52">
        <v>0</v>
      </c>
      <c r="O3" s="204"/>
      <c r="P3" s="204"/>
      <c r="Q3" s="11">
        <v>7.6287961677</v>
      </c>
      <c r="R3" s="204"/>
      <c r="S3" s="204"/>
      <c r="T3" s="53">
        <v>10.825000000000003</v>
      </c>
      <c r="U3" s="204"/>
      <c r="V3" s="204"/>
      <c r="W3" s="11">
        <v>7.6438980359280997</v>
      </c>
      <c r="X3" s="204"/>
      <c r="Y3" s="204"/>
      <c r="Z3" s="53">
        <v>10.662500000000001</v>
      </c>
      <c r="AA3" s="204"/>
      <c r="AB3" s="204"/>
      <c r="AC3" s="204"/>
      <c r="AD3" s="204"/>
      <c r="AE3" s="204"/>
      <c r="AF3" s="9">
        <v>3.293045175189063</v>
      </c>
      <c r="AG3" s="9">
        <v>1149</v>
      </c>
      <c r="AH3" s="9">
        <v>0.56585795566235819</v>
      </c>
      <c r="AI3" s="9">
        <v>108</v>
      </c>
      <c r="AJ3" s="9">
        <v>2.1336309523809525</v>
      </c>
      <c r="AK3" s="9" t="s">
        <v>248</v>
      </c>
      <c r="AL3" s="9">
        <v>144</v>
      </c>
      <c r="AM3" s="9">
        <v>3.32438493094274</v>
      </c>
      <c r="AN3" s="9">
        <v>3.402733118971061</v>
      </c>
      <c r="AO3" s="73">
        <v>29</v>
      </c>
      <c r="AP3" s="11">
        <v>1</v>
      </c>
      <c r="AQ3" s="11">
        <v>1</v>
      </c>
      <c r="AR3" s="11">
        <v>303</v>
      </c>
      <c r="AS3" s="89" t="s">
        <v>248</v>
      </c>
      <c r="AT3" s="11">
        <v>11344.965</v>
      </c>
      <c r="AU3" s="11">
        <v>565.30899999999997</v>
      </c>
      <c r="AV3" s="148">
        <v>0</v>
      </c>
      <c r="AW3" s="52">
        <v>303</v>
      </c>
      <c r="AX3" s="148" t="s">
        <v>248</v>
      </c>
      <c r="AY3" s="374">
        <v>19.5</v>
      </c>
      <c r="AZ3" s="490">
        <v>170475</v>
      </c>
      <c r="BA3" s="494">
        <v>0.89743589743499996</v>
      </c>
      <c r="BB3" s="494">
        <v>9.3142857142950302</v>
      </c>
      <c r="BC3" s="203" t="s">
        <v>248</v>
      </c>
      <c r="BD3" s="217" t="s">
        <v>61</v>
      </c>
      <c r="BE3" s="201" t="s">
        <v>62</v>
      </c>
      <c r="BF3" s="201" t="s">
        <v>63</v>
      </c>
      <c r="BG3" s="201" t="s">
        <v>196</v>
      </c>
      <c r="BH3" s="218" t="s">
        <v>513</v>
      </c>
      <c r="BI3" s="138" t="s">
        <v>66</v>
      </c>
      <c r="BJ3" s="91">
        <v>214</v>
      </c>
      <c r="BK3" s="200">
        <v>7</v>
      </c>
      <c r="BL3" s="145" t="s">
        <v>65</v>
      </c>
      <c r="BM3" s="64" t="s">
        <v>178</v>
      </c>
      <c r="BN3" s="218" t="s">
        <v>292</v>
      </c>
      <c r="BO3" s="465" t="s">
        <v>69</v>
      </c>
      <c r="BP3" s="138" t="s">
        <v>680</v>
      </c>
      <c r="BQ3" s="145" t="s">
        <v>714</v>
      </c>
    </row>
    <row r="4" spans="1:69" s="128" customFormat="1" ht="15.75">
      <c r="A4" s="207" t="s">
        <v>8</v>
      </c>
      <c r="B4" s="208" t="s">
        <v>9</v>
      </c>
      <c r="C4" s="202" t="s">
        <v>35</v>
      </c>
      <c r="D4" s="6" t="s">
        <v>11</v>
      </c>
      <c r="E4" s="24" t="s">
        <v>69</v>
      </c>
      <c r="F4" s="86">
        <v>170</v>
      </c>
      <c r="G4" s="80">
        <v>3</v>
      </c>
      <c r="H4" s="204"/>
      <c r="I4" s="204"/>
      <c r="J4" s="204"/>
      <c r="K4" s="204"/>
      <c r="L4" s="80">
        <v>0</v>
      </c>
      <c r="M4" s="203"/>
      <c r="N4" s="52">
        <v>0</v>
      </c>
      <c r="O4" s="204"/>
      <c r="P4" s="204"/>
      <c r="Q4" s="11">
        <v>7.2703650598999996</v>
      </c>
      <c r="R4" s="204"/>
      <c r="S4" s="204"/>
      <c r="T4" s="53">
        <v>9.6083333333333343</v>
      </c>
      <c r="U4" s="204"/>
      <c r="V4" s="204"/>
      <c r="W4" s="11">
        <v>7.3453891017963997</v>
      </c>
      <c r="X4" s="204"/>
      <c r="Y4" s="204"/>
      <c r="Z4" s="53">
        <v>9.5812500000000007</v>
      </c>
      <c r="AA4" s="204"/>
      <c r="AB4" s="204"/>
      <c r="AC4" s="204"/>
      <c r="AD4" s="204"/>
      <c r="AE4" s="204"/>
      <c r="AF4" s="9">
        <v>3.4054733258311396</v>
      </c>
      <c r="AG4" s="9">
        <v>1162</v>
      </c>
      <c r="AH4" s="9">
        <v>0.48836462388170915</v>
      </c>
      <c r="AI4" s="9">
        <v>65</v>
      </c>
      <c r="AJ4" s="9">
        <v>2.4176724137931034</v>
      </c>
      <c r="AK4" s="9" t="s">
        <v>248</v>
      </c>
      <c r="AL4" s="9">
        <v>163</v>
      </c>
      <c r="AM4" s="9">
        <v>3.4138475062030129</v>
      </c>
      <c r="AN4" s="9">
        <v>3.53515625</v>
      </c>
      <c r="AO4" s="73">
        <v>29</v>
      </c>
      <c r="AP4" s="11">
        <v>1</v>
      </c>
      <c r="AQ4" s="11">
        <v>1</v>
      </c>
      <c r="AR4" s="11">
        <v>303</v>
      </c>
      <c r="AS4" s="89" t="s">
        <v>248</v>
      </c>
      <c r="AT4" s="11">
        <v>11796.698</v>
      </c>
      <c r="AU4" s="11">
        <v>119.11499999999999</v>
      </c>
      <c r="AV4" s="148">
        <v>0</v>
      </c>
      <c r="AW4" s="52">
        <v>303</v>
      </c>
      <c r="AX4" s="148" t="s">
        <v>248</v>
      </c>
      <c r="AY4" s="374">
        <v>19.5</v>
      </c>
      <c r="AZ4" s="490">
        <v>170475</v>
      </c>
      <c r="BA4" s="494">
        <v>0.89743589743499996</v>
      </c>
      <c r="BB4" s="494">
        <v>9.2571428571521093</v>
      </c>
      <c r="BC4" s="203" t="s">
        <v>248</v>
      </c>
      <c r="BD4" s="217" t="s">
        <v>61</v>
      </c>
      <c r="BE4" s="201" t="s">
        <v>62</v>
      </c>
      <c r="BF4" s="201" t="s">
        <v>63</v>
      </c>
      <c r="BG4" s="201" t="s">
        <v>196</v>
      </c>
      <c r="BH4" s="218" t="s">
        <v>513</v>
      </c>
      <c r="BI4" s="138" t="s">
        <v>67</v>
      </c>
      <c r="BJ4" s="91">
        <v>214</v>
      </c>
      <c r="BK4" s="441">
        <v>3</v>
      </c>
      <c r="BL4" s="145" t="s">
        <v>65</v>
      </c>
      <c r="BM4" s="64" t="s">
        <v>177</v>
      </c>
      <c r="BN4" s="218" t="s">
        <v>292</v>
      </c>
      <c r="BO4" s="465" t="s">
        <v>69</v>
      </c>
      <c r="BP4" s="138" t="s">
        <v>680</v>
      </c>
      <c r="BQ4" s="145" t="s">
        <v>714</v>
      </c>
    </row>
    <row r="5" spans="1:69" s="128" customFormat="1" ht="15.75">
      <c r="A5" s="207" t="s">
        <v>8</v>
      </c>
      <c r="B5" s="208" t="s">
        <v>9</v>
      </c>
      <c r="C5" s="202" t="s">
        <v>35</v>
      </c>
      <c r="D5" s="6" t="s">
        <v>11</v>
      </c>
      <c r="E5" s="24" t="s">
        <v>69</v>
      </c>
      <c r="F5" s="86">
        <v>165</v>
      </c>
      <c r="G5" s="80">
        <v>15</v>
      </c>
      <c r="H5" s="204"/>
      <c r="I5" s="204"/>
      <c r="J5" s="204"/>
      <c r="K5" s="204"/>
      <c r="L5" s="80">
        <v>1</v>
      </c>
      <c r="M5" s="203"/>
      <c r="N5" s="52">
        <v>0</v>
      </c>
      <c r="O5" s="204"/>
      <c r="P5" s="204"/>
      <c r="Q5" s="11">
        <v>7.0849126040000003</v>
      </c>
      <c r="R5" s="204"/>
      <c r="S5" s="204"/>
      <c r="T5" s="53">
        <v>13.318749999999998</v>
      </c>
      <c r="U5" s="204"/>
      <c r="V5" s="204"/>
      <c r="W5" s="11">
        <v>6.9726038859060004</v>
      </c>
      <c r="X5" s="204"/>
      <c r="Y5" s="204"/>
      <c r="Z5" s="53">
        <v>13.254999999999999</v>
      </c>
      <c r="AA5" s="204"/>
      <c r="AB5" s="204"/>
      <c r="AC5" s="204"/>
      <c r="AD5" s="204"/>
      <c r="AE5" s="204"/>
      <c r="AF5" s="9">
        <v>2.6117660484205367</v>
      </c>
      <c r="AG5" s="9">
        <v>964</v>
      </c>
      <c r="AH5" s="9">
        <v>0.36666612086240052</v>
      </c>
      <c r="AI5" s="9">
        <v>299</v>
      </c>
      <c r="AJ5" s="9">
        <v>1.7932142857142859</v>
      </c>
      <c r="AK5" s="9" t="s">
        <v>248</v>
      </c>
      <c r="AL5" s="9">
        <v>0</v>
      </c>
      <c r="AM5" s="9"/>
      <c r="AN5" s="9"/>
      <c r="AO5" s="73">
        <v>227</v>
      </c>
      <c r="AP5" s="11">
        <v>18</v>
      </c>
      <c r="AQ5" s="11">
        <v>8</v>
      </c>
      <c r="AR5" s="11">
        <v>47</v>
      </c>
      <c r="AS5" s="89" t="s">
        <v>248</v>
      </c>
      <c r="AT5" s="11">
        <v>10110.558999999999</v>
      </c>
      <c r="AU5" s="11">
        <v>564.00900000000001</v>
      </c>
      <c r="AV5" s="148">
        <v>0</v>
      </c>
      <c r="AW5" s="52">
        <v>47</v>
      </c>
      <c r="AX5" s="148" t="s">
        <v>248</v>
      </c>
      <c r="AY5" s="374">
        <v>19.5</v>
      </c>
      <c r="AZ5" s="490">
        <v>170475</v>
      </c>
      <c r="BA5" s="494">
        <v>0.89743589743499996</v>
      </c>
      <c r="BB5" s="494">
        <v>7.25714285715011</v>
      </c>
      <c r="BC5" s="188" t="s">
        <v>248</v>
      </c>
      <c r="BD5" s="217" t="s">
        <v>61</v>
      </c>
      <c r="BE5" s="201" t="s">
        <v>62</v>
      </c>
      <c r="BF5" s="201" t="s">
        <v>63</v>
      </c>
      <c r="BG5" s="201" t="s">
        <v>196</v>
      </c>
      <c r="BH5" s="218" t="s">
        <v>513</v>
      </c>
      <c r="BI5" s="138" t="s">
        <v>68</v>
      </c>
      <c r="BJ5" s="91">
        <v>214</v>
      </c>
      <c r="BK5" s="441">
        <v>4</v>
      </c>
      <c r="BL5" s="145" t="s">
        <v>65</v>
      </c>
      <c r="BM5" s="64" t="s">
        <v>178</v>
      </c>
      <c r="BN5" s="218" t="s">
        <v>292</v>
      </c>
      <c r="BO5" s="465" t="s">
        <v>69</v>
      </c>
      <c r="BP5" s="138" t="s">
        <v>680</v>
      </c>
      <c r="BQ5" s="145" t="s">
        <v>714</v>
      </c>
    </row>
    <row r="6" spans="1:69" s="128" customFormat="1" ht="15.75">
      <c r="A6" s="207" t="s">
        <v>8</v>
      </c>
      <c r="B6" s="208" t="s">
        <v>9</v>
      </c>
      <c r="C6" s="202" t="s">
        <v>35</v>
      </c>
      <c r="D6" s="6" t="s">
        <v>11</v>
      </c>
      <c r="E6" s="24" t="s">
        <v>70</v>
      </c>
      <c r="F6" s="86">
        <v>426</v>
      </c>
      <c r="G6" s="80">
        <v>3</v>
      </c>
      <c r="H6" s="204"/>
      <c r="I6" s="204"/>
      <c r="J6" s="204"/>
      <c r="K6" s="204"/>
      <c r="L6" s="80">
        <v>1</v>
      </c>
      <c r="M6" s="203"/>
      <c r="N6" s="52">
        <v>1</v>
      </c>
      <c r="O6" s="204"/>
      <c r="P6" s="204"/>
      <c r="Q6" s="11">
        <v>5.5939950806000001</v>
      </c>
      <c r="R6" s="204"/>
      <c r="S6" s="204"/>
      <c r="T6" s="53">
        <v>7.457692307692307</v>
      </c>
      <c r="U6" s="204"/>
      <c r="V6" s="204"/>
      <c r="W6" s="11">
        <v>5.2184262914691004</v>
      </c>
      <c r="X6" s="204"/>
      <c r="Y6" s="204"/>
      <c r="Z6" s="53">
        <v>6.9192307692307686</v>
      </c>
      <c r="AA6" s="204"/>
      <c r="AB6" s="204"/>
      <c r="AC6" s="204"/>
      <c r="AD6" s="204"/>
      <c r="AE6" s="204"/>
      <c r="AF6" s="9">
        <v>3.6995605867300863</v>
      </c>
      <c r="AG6" s="9">
        <v>2946</v>
      </c>
      <c r="AH6" s="9">
        <v>0.38700960187239208</v>
      </c>
      <c r="AI6" s="9">
        <v>45</v>
      </c>
      <c r="AJ6" s="9">
        <v>2.8332770270270271</v>
      </c>
      <c r="AK6" s="9" t="s">
        <v>248</v>
      </c>
      <c r="AL6" s="9">
        <v>421</v>
      </c>
      <c r="AM6" s="9">
        <v>3.6995605867300863</v>
      </c>
      <c r="AN6" s="9">
        <v>3.7138480392156863</v>
      </c>
      <c r="AO6" s="73">
        <v>0</v>
      </c>
      <c r="AP6" s="11">
        <v>0</v>
      </c>
      <c r="AQ6" s="11">
        <v>0</v>
      </c>
      <c r="AR6" s="11">
        <v>846</v>
      </c>
      <c r="AS6" s="89" t="s">
        <v>248</v>
      </c>
      <c r="AT6" s="11">
        <v>30179.136999999999</v>
      </c>
      <c r="AU6" s="11">
        <v>0</v>
      </c>
      <c r="AV6" s="148">
        <v>0</v>
      </c>
      <c r="AW6" s="52">
        <v>846</v>
      </c>
      <c r="AX6" s="148" t="s">
        <v>248</v>
      </c>
      <c r="AY6" s="374">
        <v>23.5</v>
      </c>
      <c r="AZ6" s="490">
        <v>361359</v>
      </c>
      <c r="BA6" s="494">
        <v>0.96808510638199996</v>
      </c>
      <c r="BB6" s="494">
        <v>17.230769230786599</v>
      </c>
      <c r="BC6" s="203" t="s">
        <v>248</v>
      </c>
      <c r="BD6" s="217" t="s">
        <v>61</v>
      </c>
      <c r="BE6" s="201" t="s">
        <v>62</v>
      </c>
      <c r="BF6" s="201" t="s">
        <v>63</v>
      </c>
      <c r="BG6" s="201" t="s">
        <v>196</v>
      </c>
      <c r="BH6" s="218" t="s">
        <v>515</v>
      </c>
      <c r="BI6" s="138" t="s">
        <v>64</v>
      </c>
      <c r="BJ6" s="91">
        <v>214</v>
      </c>
      <c r="BK6" s="200">
        <v>1</v>
      </c>
      <c r="BL6" s="145" t="s">
        <v>65</v>
      </c>
      <c r="BM6" s="64" t="s">
        <v>177</v>
      </c>
      <c r="BN6" s="218" t="s">
        <v>292</v>
      </c>
      <c r="BO6" s="465" t="s">
        <v>70</v>
      </c>
      <c r="BP6" s="138" t="s">
        <v>681</v>
      </c>
      <c r="BQ6" s="145" t="s">
        <v>717</v>
      </c>
    </row>
    <row r="7" spans="1:69" s="128" customFormat="1" ht="15.75">
      <c r="A7" s="207" t="s">
        <v>8</v>
      </c>
      <c r="B7" s="208" t="s">
        <v>9</v>
      </c>
      <c r="C7" s="202" t="s">
        <v>35</v>
      </c>
      <c r="D7" s="6" t="s">
        <v>11</v>
      </c>
      <c r="E7" s="24" t="s">
        <v>70</v>
      </c>
      <c r="F7" s="86">
        <v>425</v>
      </c>
      <c r="G7" s="80">
        <v>12</v>
      </c>
      <c r="H7" s="204"/>
      <c r="I7" s="204"/>
      <c r="J7" s="204"/>
      <c r="K7" s="204"/>
      <c r="L7" s="80">
        <v>1</v>
      </c>
      <c r="M7" s="203"/>
      <c r="N7" s="52">
        <v>0</v>
      </c>
      <c r="O7" s="204"/>
      <c r="P7" s="204"/>
      <c r="Q7" s="11">
        <v>7.6569803543999999</v>
      </c>
      <c r="R7" s="204"/>
      <c r="S7" s="204"/>
      <c r="T7" s="53">
        <v>13.669230769230769</v>
      </c>
      <c r="U7" s="204"/>
      <c r="V7" s="204"/>
      <c r="W7" s="11">
        <v>7.7213735315532999</v>
      </c>
      <c r="X7" s="204"/>
      <c r="Y7" s="204"/>
      <c r="Z7" s="53">
        <v>13.669230769230769</v>
      </c>
      <c r="AA7" s="204"/>
      <c r="AB7" s="204"/>
      <c r="AC7" s="204"/>
      <c r="AD7" s="204"/>
      <c r="AE7" s="204"/>
      <c r="AF7" s="9">
        <v>3.0405746736914319</v>
      </c>
      <c r="AG7" s="9">
        <v>2877</v>
      </c>
      <c r="AH7" s="9">
        <v>0.60668678533368037</v>
      </c>
      <c r="AI7" s="9">
        <v>579</v>
      </c>
      <c r="AJ7" s="9">
        <v>2.0135254988913527</v>
      </c>
      <c r="AK7" s="9" t="s">
        <v>248</v>
      </c>
      <c r="AL7" s="9">
        <v>395</v>
      </c>
      <c r="AM7" s="9">
        <v>3.0561772159383263</v>
      </c>
      <c r="AN7" s="9">
        <v>3.09184350132626</v>
      </c>
      <c r="AO7" s="73">
        <v>8</v>
      </c>
      <c r="AP7" s="11">
        <v>11</v>
      </c>
      <c r="AQ7" s="11">
        <v>1</v>
      </c>
      <c r="AR7" s="11">
        <v>806</v>
      </c>
      <c r="AS7" s="89" t="s">
        <v>248</v>
      </c>
      <c r="AT7" s="11">
        <v>29391.210999999999</v>
      </c>
      <c r="AU7" s="11">
        <v>85.802000000000007</v>
      </c>
      <c r="AV7" s="148">
        <v>0</v>
      </c>
      <c r="AW7" s="52">
        <v>804</v>
      </c>
      <c r="AX7" s="148" t="s">
        <v>248</v>
      </c>
      <c r="AY7" s="374">
        <v>23.5</v>
      </c>
      <c r="AZ7" s="490">
        <v>361359</v>
      </c>
      <c r="BA7" s="494">
        <v>0.96808510638199996</v>
      </c>
      <c r="BB7" s="494">
        <v>16.483516483533101</v>
      </c>
      <c r="BC7" s="203" t="s">
        <v>248</v>
      </c>
      <c r="BD7" s="217" t="s">
        <v>61</v>
      </c>
      <c r="BE7" s="201" t="s">
        <v>62</v>
      </c>
      <c r="BF7" s="201" t="s">
        <v>63</v>
      </c>
      <c r="BG7" s="201" t="s">
        <v>196</v>
      </c>
      <c r="BH7" s="218" t="s">
        <v>515</v>
      </c>
      <c r="BI7" s="138" t="s">
        <v>66</v>
      </c>
      <c r="BJ7" s="91">
        <v>214</v>
      </c>
      <c r="BK7" s="441">
        <v>7</v>
      </c>
      <c r="BL7" s="145" t="s">
        <v>65</v>
      </c>
      <c r="BM7" s="64" t="s">
        <v>179</v>
      </c>
      <c r="BN7" s="218" t="s">
        <v>292</v>
      </c>
      <c r="BO7" s="465" t="s">
        <v>70</v>
      </c>
      <c r="BP7" s="138" t="s">
        <v>681</v>
      </c>
      <c r="BQ7" s="145" t="s">
        <v>717</v>
      </c>
    </row>
    <row r="8" spans="1:69" s="128" customFormat="1" ht="15.75">
      <c r="A8" s="207" t="s">
        <v>8</v>
      </c>
      <c r="B8" s="208" t="s">
        <v>9</v>
      </c>
      <c r="C8" s="202" t="s">
        <v>35</v>
      </c>
      <c r="D8" s="6" t="s">
        <v>11</v>
      </c>
      <c r="E8" s="24" t="s">
        <v>70</v>
      </c>
      <c r="F8" s="86">
        <v>422</v>
      </c>
      <c r="G8" s="80">
        <v>6</v>
      </c>
      <c r="H8" s="204"/>
      <c r="I8" s="204"/>
      <c r="J8" s="204"/>
      <c r="K8" s="204"/>
      <c r="L8" s="80">
        <v>0</v>
      </c>
      <c r="M8" s="203"/>
      <c r="N8" s="52">
        <v>0</v>
      </c>
      <c r="O8" s="204"/>
      <c r="P8" s="204"/>
      <c r="Q8" s="11">
        <v>6.0156007861000003</v>
      </c>
      <c r="R8" s="204"/>
      <c r="S8" s="204"/>
      <c r="T8" s="53">
        <v>8.4714285714285715</v>
      </c>
      <c r="U8" s="204"/>
      <c r="V8" s="204"/>
      <c r="W8" s="11">
        <v>5.4125430985575997</v>
      </c>
      <c r="X8" s="204"/>
      <c r="Y8" s="204"/>
      <c r="Z8" s="53">
        <v>8.1</v>
      </c>
      <c r="AA8" s="204"/>
      <c r="AB8" s="204"/>
      <c r="AC8" s="204"/>
      <c r="AD8" s="204"/>
      <c r="AE8" s="204"/>
      <c r="AF8" s="9">
        <v>3.6079084364560874</v>
      </c>
      <c r="AG8" s="9">
        <v>2899</v>
      </c>
      <c r="AH8" s="9">
        <v>0.45069383561344012</v>
      </c>
      <c r="AI8" s="9">
        <v>92</v>
      </c>
      <c r="AJ8" s="9">
        <v>2.6105022831050229</v>
      </c>
      <c r="AK8" s="9" t="s">
        <v>248</v>
      </c>
      <c r="AL8" s="9">
        <v>405</v>
      </c>
      <c r="AM8" s="9">
        <v>3.6172477477890532</v>
      </c>
      <c r="AN8" s="9">
        <v>3.6688668866886687</v>
      </c>
      <c r="AO8" s="73">
        <v>24</v>
      </c>
      <c r="AP8" s="11">
        <v>0</v>
      </c>
      <c r="AQ8" s="11">
        <v>2</v>
      </c>
      <c r="AR8" s="11">
        <v>806</v>
      </c>
      <c r="AS8" s="89" t="s">
        <v>248</v>
      </c>
      <c r="AT8" s="11">
        <v>29554.542000000001</v>
      </c>
      <c r="AU8" s="11">
        <v>254.76300000000001</v>
      </c>
      <c r="AV8" s="148">
        <v>0</v>
      </c>
      <c r="AW8" s="52">
        <v>806</v>
      </c>
      <c r="AX8" s="148" t="s">
        <v>248</v>
      </c>
      <c r="AY8" s="374">
        <v>23.5</v>
      </c>
      <c r="AZ8" s="490">
        <v>361359</v>
      </c>
      <c r="BA8" s="494">
        <v>0.96808510638199996</v>
      </c>
      <c r="BB8" s="494">
        <v>15.912087912104001</v>
      </c>
      <c r="BC8" s="203" t="s">
        <v>248</v>
      </c>
      <c r="BD8" s="217" t="s">
        <v>61</v>
      </c>
      <c r="BE8" s="201" t="s">
        <v>62</v>
      </c>
      <c r="BF8" s="201" t="s">
        <v>63</v>
      </c>
      <c r="BG8" s="201" t="s">
        <v>196</v>
      </c>
      <c r="BH8" s="218" t="s">
        <v>515</v>
      </c>
      <c r="BI8" s="138" t="s">
        <v>67</v>
      </c>
      <c r="BJ8" s="91">
        <v>214</v>
      </c>
      <c r="BK8" s="441">
        <v>3</v>
      </c>
      <c r="BL8" s="145" t="s">
        <v>65</v>
      </c>
      <c r="BM8" s="64" t="s">
        <v>177</v>
      </c>
      <c r="BN8" s="218" t="s">
        <v>292</v>
      </c>
      <c r="BO8" s="465" t="s">
        <v>70</v>
      </c>
      <c r="BP8" s="138" t="s">
        <v>681</v>
      </c>
      <c r="BQ8" s="145" t="s">
        <v>717</v>
      </c>
    </row>
    <row r="9" spans="1:69" s="128" customFormat="1" ht="15.75">
      <c r="A9" s="207" t="s">
        <v>8</v>
      </c>
      <c r="B9" s="208" t="s">
        <v>9</v>
      </c>
      <c r="C9" s="202" t="s">
        <v>35</v>
      </c>
      <c r="D9" s="6" t="s">
        <v>11</v>
      </c>
      <c r="E9" s="24" t="s">
        <v>70</v>
      </c>
      <c r="F9" s="86">
        <v>424</v>
      </c>
      <c r="G9" s="80">
        <v>3</v>
      </c>
      <c r="H9" s="204"/>
      <c r="I9" s="204"/>
      <c r="J9" s="204"/>
      <c r="K9" s="204"/>
      <c r="L9" s="80">
        <v>0</v>
      </c>
      <c r="M9" s="203"/>
      <c r="N9" s="52">
        <v>0</v>
      </c>
      <c r="O9" s="204"/>
      <c r="P9" s="204"/>
      <c r="Q9" s="11">
        <v>7.7683038075999997</v>
      </c>
      <c r="R9" s="204"/>
      <c r="S9" s="204"/>
      <c r="T9" s="53">
        <v>9.6218749999999993</v>
      </c>
      <c r="U9" s="204"/>
      <c r="V9" s="204"/>
      <c r="W9" s="11">
        <v>7.8674985985747998</v>
      </c>
      <c r="X9" s="204"/>
      <c r="Y9" s="204"/>
      <c r="Z9" s="53">
        <v>9.6974999999999998</v>
      </c>
      <c r="AA9" s="204"/>
      <c r="AB9" s="204"/>
      <c r="AC9" s="204"/>
      <c r="AD9" s="204"/>
      <c r="AE9" s="204"/>
      <c r="AF9" s="9">
        <v>2.9974070899282497</v>
      </c>
      <c r="AG9" s="9">
        <v>2930</v>
      </c>
      <c r="AH9" s="9">
        <v>0.35695043389251319</v>
      </c>
      <c r="AI9" s="9">
        <v>269</v>
      </c>
      <c r="AJ9" s="9">
        <v>2.2165938864628822</v>
      </c>
      <c r="AK9" s="9" t="s">
        <v>248</v>
      </c>
      <c r="AL9" s="9">
        <v>0</v>
      </c>
      <c r="AM9" s="9"/>
      <c r="AN9" s="9"/>
      <c r="AO9" s="73">
        <v>4</v>
      </c>
      <c r="AP9" s="11">
        <v>0</v>
      </c>
      <c r="AQ9" s="11">
        <v>0</v>
      </c>
      <c r="AR9" s="11">
        <v>838</v>
      </c>
      <c r="AS9" s="89" t="s">
        <v>248</v>
      </c>
      <c r="AT9" s="11">
        <v>30104.850999999999</v>
      </c>
      <c r="AU9" s="11">
        <v>0</v>
      </c>
      <c r="AV9" s="148">
        <v>0</v>
      </c>
      <c r="AW9" s="52">
        <v>838</v>
      </c>
      <c r="AX9" s="148" t="s">
        <v>248</v>
      </c>
      <c r="AY9" s="374">
        <v>23.5</v>
      </c>
      <c r="AZ9" s="490">
        <v>361359</v>
      </c>
      <c r="BA9" s="494">
        <v>0.96808510638199996</v>
      </c>
      <c r="BB9" s="494">
        <v>14.021978021992201</v>
      </c>
      <c r="BC9" s="203" t="s">
        <v>248</v>
      </c>
      <c r="BD9" s="217" t="s">
        <v>61</v>
      </c>
      <c r="BE9" s="201" t="s">
        <v>62</v>
      </c>
      <c r="BF9" s="201" t="s">
        <v>63</v>
      </c>
      <c r="BG9" s="201" t="s">
        <v>196</v>
      </c>
      <c r="BH9" s="218" t="s">
        <v>515</v>
      </c>
      <c r="BI9" s="138" t="s">
        <v>68</v>
      </c>
      <c r="BJ9" s="91">
        <v>214</v>
      </c>
      <c r="BK9" s="200">
        <v>4</v>
      </c>
      <c r="BL9" s="145" t="s">
        <v>65</v>
      </c>
      <c r="BM9" s="64" t="s">
        <v>178</v>
      </c>
      <c r="BN9" s="218" t="s">
        <v>292</v>
      </c>
      <c r="BO9" s="465" t="s">
        <v>70</v>
      </c>
      <c r="BP9" s="138" t="s">
        <v>681</v>
      </c>
      <c r="BQ9" s="145" t="s">
        <v>717</v>
      </c>
    </row>
    <row r="10" spans="1:69" s="128" customFormat="1" ht="15.75">
      <c r="A10" s="207" t="s">
        <v>8</v>
      </c>
      <c r="B10" s="208" t="s">
        <v>9</v>
      </c>
      <c r="C10" s="202" t="s">
        <v>35</v>
      </c>
      <c r="D10" s="6" t="s">
        <v>11</v>
      </c>
      <c r="E10" s="24" t="s">
        <v>71</v>
      </c>
      <c r="F10" s="86">
        <v>190</v>
      </c>
      <c r="G10" s="80">
        <v>1</v>
      </c>
      <c r="H10" s="204"/>
      <c r="I10" s="204"/>
      <c r="J10" s="204"/>
      <c r="K10" s="204"/>
      <c r="L10" s="80">
        <v>0</v>
      </c>
      <c r="M10" s="203"/>
      <c r="N10" s="52">
        <v>0</v>
      </c>
      <c r="O10" s="204"/>
      <c r="P10" s="204"/>
      <c r="Q10" s="11">
        <v>6.5634389841000003</v>
      </c>
      <c r="R10" s="204"/>
      <c r="S10" s="204"/>
      <c r="T10" s="53">
        <v>7.8791666666666655</v>
      </c>
      <c r="U10" s="204"/>
      <c r="V10" s="204"/>
      <c r="W10" s="11">
        <v>6.5154760264549996</v>
      </c>
      <c r="X10" s="204"/>
      <c r="Y10" s="204"/>
      <c r="Z10" s="53">
        <v>7.8964285714285705</v>
      </c>
      <c r="AA10" s="204"/>
      <c r="AB10" s="204"/>
      <c r="AC10" s="204"/>
      <c r="AD10" s="204"/>
      <c r="AE10" s="204"/>
      <c r="AF10" s="9">
        <v>3.5321957741284682</v>
      </c>
      <c r="AG10" s="9">
        <v>1318</v>
      </c>
      <c r="AH10" s="9">
        <v>0.40148864084207248</v>
      </c>
      <c r="AI10" s="9">
        <v>21</v>
      </c>
      <c r="AJ10" s="9">
        <v>2.6615107913669065</v>
      </c>
      <c r="AK10" s="9" t="s">
        <v>248</v>
      </c>
      <c r="AL10" s="9">
        <v>189</v>
      </c>
      <c r="AM10" s="9">
        <v>3.5321957741284682</v>
      </c>
      <c r="AN10" s="9">
        <v>3.5984042553191489</v>
      </c>
      <c r="AO10" s="73">
        <v>0</v>
      </c>
      <c r="AP10" s="11">
        <v>0</v>
      </c>
      <c r="AQ10" s="11">
        <v>0</v>
      </c>
      <c r="AR10" s="11">
        <v>378</v>
      </c>
      <c r="AS10" s="89" t="s">
        <v>248</v>
      </c>
      <c r="AT10" s="11">
        <v>13524.938</v>
      </c>
      <c r="AU10" s="11">
        <v>0</v>
      </c>
      <c r="AV10" s="148">
        <v>0</v>
      </c>
      <c r="AW10" s="52">
        <v>378</v>
      </c>
      <c r="AX10" s="148" t="s">
        <v>248</v>
      </c>
      <c r="AY10" s="374">
        <v>22.5</v>
      </c>
      <c r="AZ10" s="490">
        <v>150376</v>
      </c>
      <c r="BA10" s="307">
        <v>0.92222222222200001</v>
      </c>
      <c r="BB10" s="494">
        <v>7.2289156626523399</v>
      </c>
      <c r="BC10" s="203" t="s">
        <v>248</v>
      </c>
      <c r="BD10" s="217" t="s">
        <v>61</v>
      </c>
      <c r="BE10" s="201" t="s">
        <v>62</v>
      </c>
      <c r="BF10" s="201" t="s">
        <v>63</v>
      </c>
      <c r="BG10" s="201" t="s">
        <v>196</v>
      </c>
      <c r="BH10" s="218" t="s">
        <v>712</v>
      </c>
      <c r="BI10" s="138" t="s">
        <v>64</v>
      </c>
      <c r="BJ10" s="91">
        <v>214</v>
      </c>
      <c r="BK10" s="200">
        <v>1</v>
      </c>
      <c r="BL10" s="145" t="s">
        <v>65</v>
      </c>
      <c r="BM10" s="64" t="s">
        <v>178</v>
      </c>
      <c r="BN10" s="218" t="s">
        <v>292</v>
      </c>
      <c r="BO10" s="465" t="s">
        <v>71</v>
      </c>
      <c r="BP10" s="138" t="s">
        <v>682</v>
      </c>
      <c r="BQ10" s="145" t="s">
        <v>716</v>
      </c>
    </row>
    <row r="11" spans="1:69" s="128" customFormat="1" ht="15.75">
      <c r="A11" s="207" t="s">
        <v>8</v>
      </c>
      <c r="B11" s="208" t="s">
        <v>9</v>
      </c>
      <c r="C11" s="202" t="s">
        <v>35</v>
      </c>
      <c r="D11" s="6" t="s">
        <v>11</v>
      </c>
      <c r="E11" s="24" t="s">
        <v>71</v>
      </c>
      <c r="F11" s="86">
        <v>180</v>
      </c>
      <c r="G11" s="80">
        <v>17</v>
      </c>
      <c r="H11" s="204"/>
      <c r="I11" s="204"/>
      <c r="J11" s="204"/>
      <c r="K11" s="204"/>
      <c r="L11" s="80">
        <v>1</v>
      </c>
      <c r="M11" s="203"/>
      <c r="N11" s="52">
        <v>0</v>
      </c>
      <c r="O11" s="204"/>
      <c r="P11" s="204"/>
      <c r="Q11" s="11">
        <v>7.3373517099000001</v>
      </c>
      <c r="R11" s="204"/>
      <c r="S11" s="204"/>
      <c r="T11" s="53">
        <v>13.15</v>
      </c>
      <c r="U11" s="204"/>
      <c r="V11" s="204"/>
      <c r="W11" s="11">
        <v>7.4748270246913</v>
      </c>
      <c r="X11" s="204"/>
      <c r="Y11" s="204"/>
      <c r="Z11" s="53">
        <v>13.237500000000001</v>
      </c>
      <c r="AA11" s="204"/>
      <c r="AB11" s="204"/>
      <c r="AC11" s="204"/>
      <c r="AD11" s="204"/>
      <c r="AE11" s="204"/>
      <c r="AF11" s="9">
        <v>3.3759876606325627</v>
      </c>
      <c r="AG11" s="9">
        <v>1134</v>
      </c>
      <c r="AH11" s="9">
        <v>0.52169783882311871</v>
      </c>
      <c r="AI11" s="9">
        <v>82</v>
      </c>
      <c r="AJ11" s="9">
        <v>2.3166666666666669</v>
      </c>
      <c r="AK11" s="9" t="s">
        <v>248</v>
      </c>
      <c r="AL11" s="9">
        <v>162</v>
      </c>
      <c r="AM11" s="9">
        <v>3.3759876606325627</v>
      </c>
      <c r="AN11" s="9">
        <v>3.4825949367088609</v>
      </c>
      <c r="AO11" s="73">
        <v>4</v>
      </c>
      <c r="AP11" s="11">
        <v>0</v>
      </c>
      <c r="AQ11" s="11">
        <v>0</v>
      </c>
      <c r="AR11" s="11">
        <v>322</v>
      </c>
      <c r="AS11" s="34" t="s">
        <v>248</v>
      </c>
      <c r="AT11" s="11">
        <v>11635.152</v>
      </c>
      <c r="AU11" s="11">
        <v>0</v>
      </c>
      <c r="AV11" s="148">
        <v>0</v>
      </c>
      <c r="AW11" s="52">
        <v>322</v>
      </c>
      <c r="AX11" s="148" t="s">
        <v>248</v>
      </c>
      <c r="AY11" s="374">
        <v>22.5</v>
      </c>
      <c r="AZ11" s="490">
        <v>150376</v>
      </c>
      <c r="BA11" s="307">
        <v>0.92222222222200001</v>
      </c>
      <c r="BB11" s="494">
        <v>7.3253012048210397</v>
      </c>
      <c r="BC11" s="203" t="s">
        <v>248</v>
      </c>
      <c r="BD11" s="217" t="s">
        <v>61</v>
      </c>
      <c r="BE11" s="201" t="s">
        <v>62</v>
      </c>
      <c r="BF11" s="201" t="s">
        <v>63</v>
      </c>
      <c r="BG11" s="201" t="s">
        <v>196</v>
      </c>
      <c r="BH11" s="218" t="s">
        <v>712</v>
      </c>
      <c r="BI11" s="138" t="s">
        <v>66</v>
      </c>
      <c r="BJ11" s="91">
        <v>214</v>
      </c>
      <c r="BK11" s="138">
        <v>7</v>
      </c>
      <c r="BL11" s="145" t="s">
        <v>65</v>
      </c>
      <c r="BM11" s="44" t="s">
        <v>178</v>
      </c>
      <c r="BN11" s="218" t="s">
        <v>292</v>
      </c>
      <c r="BO11" s="465" t="s">
        <v>71</v>
      </c>
      <c r="BP11" s="138" t="s">
        <v>682</v>
      </c>
      <c r="BQ11" s="145" t="s">
        <v>716</v>
      </c>
    </row>
    <row r="12" spans="1:69" s="128" customFormat="1" ht="15.75">
      <c r="A12" s="207" t="s">
        <v>8</v>
      </c>
      <c r="B12" s="208" t="s">
        <v>9</v>
      </c>
      <c r="C12" s="202" t="s">
        <v>35</v>
      </c>
      <c r="D12" s="6" t="s">
        <v>11</v>
      </c>
      <c r="E12" s="24" t="s">
        <v>71</v>
      </c>
      <c r="F12" s="86">
        <v>186</v>
      </c>
      <c r="G12" s="80">
        <v>1</v>
      </c>
      <c r="H12" s="204"/>
      <c r="I12" s="204"/>
      <c r="J12" s="204"/>
      <c r="K12" s="204"/>
      <c r="L12" s="80">
        <v>0</v>
      </c>
      <c r="M12" s="203"/>
      <c r="N12" s="52">
        <v>0</v>
      </c>
      <c r="O12" s="204"/>
      <c r="P12" s="204"/>
      <c r="Q12" s="11">
        <v>6.0994593189000001</v>
      </c>
      <c r="R12" s="204"/>
      <c r="S12" s="204"/>
      <c r="T12" s="53">
        <v>9.1875</v>
      </c>
      <c r="U12" s="204"/>
      <c r="V12" s="204"/>
      <c r="W12" s="11">
        <v>5.5042538756755999</v>
      </c>
      <c r="X12" s="204"/>
      <c r="Y12" s="204"/>
      <c r="Z12" s="53">
        <v>8.7916666666666661</v>
      </c>
      <c r="AA12" s="204"/>
      <c r="AB12" s="204"/>
      <c r="AC12" s="204"/>
      <c r="AD12" s="204"/>
      <c r="AE12" s="204"/>
      <c r="AF12" s="9">
        <v>3.5351423555482162</v>
      </c>
      <c r="AG12" s="9">
        <v>1295</v>
      </c>
      <c r="AH12" s="9">
        <v>0.4749817318835553</v>
      </c>
      <c r="AI12" s="9">
        <v>52</v>
      </c>
      <c r="AJ12" s="9">
        <v>2.5445804195804196</v>
      </c>
      <c r="AK12" s="9" t="s">
        <v>248</v>
      </c>
      <c r="AL12" s="9">
        <v>170</v>
      </c>
      <c r="AM12" s="9">
        <v>3.5643193401208451</v>
      </c>
      <c r="AN12" s="9">
        <v>3.644090305444887</v>
      </c>
      <c r="AO12" s="73">
        <v>6</v>
      </c>
      <c r="AP12" s="11">
        <v>0</v>
      </c>
      <c r="AQ12" s="11">
        <v>1</v>
      </c>
      <c r="AR12" s="11">
        <v>363</v>
      </c>
      <c r="AS12" s="34" t="s">
        <v>248</v>
      </c>
      <c r="AT12" s="11">
        <v>12987.931</v>
      </c>
      <c r="AU12" s="11">
        <v>313.596</v>
      </c>
      <c r="AV12" s="148">
        <v>0</v>
      </c>
      <c r="AW12" s="52">
        <v>351</v>
      </c>
      <c r="AX12" s="148" t="s">
        <v>248</v>
      </c>
      <c r="AY12" s="374">
        <v>22.5</v>
      </c>
      <c r="AZ12" s="490">
        <v>150376</v>
      </c>
      <c r="BA12" s="307">
        <v>0.92222222222200001</v>
      </c>
      <c r="BB12" s="494">
        <v>7.0361445783149499</v>
      </c>
      <c r="BC12" s="203" t="s">
        <v>248</v>
      </c>
      <c r="BD12" s="217" t="s">
        <v>61</v>
      </c>
      <c r="BE12" s="201" t="s">
        <v>62</v>
      </c>
      <c r="BF12" s="201" t="s">
        <v>63</v>
      </c>
      <c r="BG12" s="201" t="s">
        <v>196</v>
      </c>
      <c r="BH12" s="218" t="s">
        <v>712</v>
      </c>
      <c r="BI12" s="138" t="s">
        <v>67</v>
      </c>
      <c r="BJ12" s="91">
        <v>214</v>
      </c>
      <c r="BK12" s="138">
        <v>3</v>
      </c>
      <c r="BL12" s="145" t="s">
        <v>65</v>
      </c>
      <c r="BM12" s="44" t="s">
        <v>177</v>
      </c>
      <c r="BN12" s="218" t="s">
        <v>292</v>
      </c>
      <c r="BO12" s="465" t="s">
        <v>71</v>
      </c>
      <c r="BP12" s="138" t="s">
        <v>682</v>
      </c>
      <c r="BQ12" s="145" t="s">
        <v>716</v>
      </c>
    </row>
    <row r="13" spans="1:69" s="128" customFormat="1" ht="15.75">
      <c r="A13" s="207" t="s">
        <v>8</v>
      </c>
      <c r="B13" s="208" t="s">
        <v>9</v>
      </c>
      <c r="C13" s="202" t="s">
        <v>35</v>
      </c>
      <c r="D13" s="6" t="s">
        <v>11</v>
      </c>
      <c r="E13" s="24" t="s">
        <v>71</v>
      </c>
      <c r="F13" s="86">
        <v>190</v>
      </c>
      <c r="G13" s="80">
        <v>2</v>
      </c>
      <c r="H13" s="204"/>
      <c r="I13" s="204"/>
      <c r="J13" s="204"/>
      <c r="K13" s="204"/>
      <c r="L13" s="80">
        <v>0</v>
      </c>
      <c r="M13" s="203"/>
      <c r="N13" s="52">
        <v>0</v>
      </c>
      <c r="O13" s="204"/>
      <c r="P13" s="204"/>
      <c r="Q13" s="11">
        <v>7.2743030904000001</v>
      </c>
      <c r="R13" s="204"/>
      <c r="S13" s="204"/>
      <c r="T13" s="53">
        <v>8.9599999999999991</v>
      </c>
      <c r="U13" s="204"/>
      <c r="V13" s="204"/>
      <c r="W13" s="11">
        <v>7.2888190212764998</v>
      </c>
      <c r="X13" s="204"/>
      <c r="Y13" s="204"/>
      <c r="Z13" s="53">
        <v>9.2999999999999972</v>
      </c>
      <c r="AA13" s="204"/>
      <c r="AB13" s="204"/>
      <c r="AC13" s="204"/>
      <c r="AD13" s="204"/>
      <c r="AE13" s="204"/>
      <c r="AF13" s="9">
        <v>2.878837389605386</v>
      </c>
      <c r="AG13" s="9">
        <v>1316</v>
      </c>
      <c r="AH13" s="9">
        <v>0.34435892951367286</v>
      </c>
      <c r="AI13" s="9">
        <v>147</v>
      </c>
      <c r="AJ13" s="9">
        <v>2.1900763358778628</v>
      </c>
      <c r="AK13" s="9" t="s">
        <v>248</v>
      </c>
      <c r="AL13" s="9">
        <v>0</v>
      </c>
      <c r="AM13" s="9"/>
      <c r="AN13" s="9"/>
      <c r="AO13" s="73">
        <v>1</v>
      </c>
      <c r="AP13" s="11">
        <v>0</v>
      </c>
      <c r="AQ13" s="11">
        <v>0</v>
      </c>
      <c r="AR13" s="11">
        <v>375</v>
      </c>
      <c r="AS13" s="34" t="s">
        <v>248</v>
      </c>
      <c r="AT13" s="11">
        <v>13438.523999999999</v>
      </c>
      <c r="AU13" s="11">
        <v>19.352</v>
      </c>
      <c r="AV13" s="148">
        <v>0</v>
      </c>
      <c r="AW13" s="52">
        <v>369</v>
      </c>
      <c r="AX13" s="148" t="s">
        <v>248</v>
      </c>
      <c r="AY13" s="374">
        <v>22.5</v>
      </c>
      <c r="AZ13" s="490">
        <v>150376</v>
      </c>
      <c r="BA13" s="307">
        <v>0.92222222222200001</v>
      </c>
      <c r="BB13" s="494">
        <v>6.5060240963871099</v>
      </c>
      <c r="BC13" s="203" t="s">
        <v>248</v>
      </c>
      <c r="BD13" s="217" t="s">
        <v>61</v>
      </c>
      <c r="BE13" s="201" t="s">
        <v>62</v>
      </c>
      <c r="BF13" s="201" t="s">
        <v>63</v>
      </c>
      <c r="BG13" s="201" t="s">
        <v>196</v>
      </c>
      <c r="BH13" s="218" t="s">
        <v>712</v>
      </c>
      <c r="BI13" s="138" t="s">
        <v>68</v>
      </c>
      <c r="BJ13" s="91">
        <v>214</v>
      </c>
      <c r="BK13" s="138">
        <v>4</v>
      </c>
      <c r="BL13" s="145" t="s">
        <v>65</v>
      </c>
      <c r="BM13" s="44" t="s">
        <v>178</v>
      </c>
      <c r="BN13" s="218" t="s">
        <v>292</v>
      </c>
      <c r="BO13" s="465" t="s">
        <v>71</v>
      </c>
      <c r="BP13" s="138" t="s">
        <v>682</v>
      </c>
      <c r="BQ13" s="145" t="s">
        <v>716</v>
      </c>
    </row>
    <row r="14" spans="1:69" s="128" customFormat="1" ht="15.75">
      <c r="A14" s="207" t="s">
        <v>8</v>
      </c>
      <c r="B14" s="208" t="s">
        <v>9</v>
      </c>
      <c r="C14" s="202" t="s">
        <v>35</v>
      </c>
      <c r="D14" s="6" t="s">
        <v>11</v>
      </c>
      <c r="E14" s="24" t="s">
        <v>72</v>
      </c>
      <c r="F14" s="86">
        <v>189</v>
      </c>
      <c r="G14" s="80">
        <v>1</v>
      </c>
      <c r="H14" s="204"/>
      <c r="I14" s="204"/>
      <c r="J14" s="204"/>
      <c r="K14" s="204"/>
      <c r="L14" s="80">
        <v>0</v>
      </c>
      <c r="M14" s="203"/>
      <c r="N14" s="53">
        <v>0</v>
      </c>
      <c r="O14" s="204"/>
      <c r="P14" s="204"/>
      <c r="Q14" s="11">
        <v>6.3201326914999996</v>
      </c>
      <c r="R14" s="204"/>
      <c r="S14" s="204"/>
      <c r="T14" s="53">
        <v>7.4882352941176471</v>
      </c>
      <c r="U14" s="204"/>
      <c r="V14" s="204"/>
      <c r="W14" s="11">
        <v>6.3322124627659004</v>
      </c>
      <c r="X14" s="204"/>
      <c r="Y14" s="204"/>
      <c r="Z14" s="53">
        <v>7.5749999999999993</v>
      </c>
      <c r="AA14" s="204"/>
      <c r="AB14" s="204"/>
      <c r="AC14" s="204"/>
      <c r="AD14" s="204"/>
      <c r="AE14" s="204"/>
      <c r="AF14" s="11">
        <v>3.3622796416826168</v>
      </c>
      <c r="AG14" s="11">
        <v>1316</v>
      </c>
      <c r="AH14" s="11">
        <v>0.48408751896341723</v>
      </c>
      <c r="AI14" s="11">
        <v>67</v>
      </c>
      <c r="AJ14" s="11">
        <v>2.4903225806451612</v>
      </c>
      <c r="AK14" s="11" t="s">
        <v>248</v>
      </c>
      <c r="AL14" s="11">
        <v>186</v>
      </c>
      <c r="AM14" s="11">
        <v>3.368371742203855</v>
      </c>
      <c r="AN14" s="11">
        <v>3.4496021220159152</v>
      </c>
      <c r="AO14" s="73">
        <v>0</v>
      </c>
      <c r="AP14" s="11">
        <v>0</v>
      </c>
      <c r="AQ14" s="11">
        <v>0</v>
      </c>
      <c r="AR14" s="11">
        <v>376</v>
      </c>
      <c r="AS14" s="34" t="s">
        <v>248</v>
      </c>
      <c r="AT14" s="11">
        <v>13355.412</v>
      </c>
      <c r="AU14" s="11">
        <v>72.031999999999996</v>
      </c>
      <c r="AV14" s="11">
        <v>0</v>
      </c>
      <c r="AW14" s="53">
        <v>376</v>
      </c>
      <c r="AX14" s="11" t="s">
        <v>248</v>
      </c>
      <c r="AY14" s="374">
        <v>10.75</v>
      </c>
      <c r="AZ14" s="491">
        <v>178574</v>
      </c>
      <c r="BA14" s="307">
        <v>0.976744186046</v>
      </c>
      <c r="BB14" s="494">
        <v>16.4761904761991</v>
      </c>
      <c r="BC14" s="203" t="s">
        <v>248</v>
      </c>
      <c r="BD14" s="217" t="s">
        <v>61</v>
      </c>
      <c r="BE14" s="201" t="s">
        <v>62</v>
      </c>
      <c r="BF14" s="201" t="s">
        <v>63</v>
      </c>
      <c r="BG14" s="201" t="s">
        <v>196</v>
      </c>
      <c r="BH14" s="218" t="s">
        <v>513</v>
      </c>
      <c r="BI14" s="138" t="s">
        <v>64</v>
      </c>
      <c r="BJ14" s="91">
        <v>214</v>
      </c>
      <c r="BK14" s="138">
        <v>1</v>
      </c>
      <c r="BL14" s="145" t="s">
        <v>65</v>
      </c>
      <c r="BM14" s="64" t="s">
        <v>178</v>
      </c>
      <c r="BN14" s="218" t="s">
        <v>292</v>
      </c>
      <c r="BO14" s="465" t="s">
        <v>72</v>
      </c>
      <c r="BP14" s="138" t="s">
        <v>696</v>
      </c>
      <c r="BQ14" s="145" t="s">
        <v>719</v>
      </c>
    </row>
    <row r="15" spans="1:69" s="128" customFormat="1" ht="15.75">
      <c r="A15" s="207" t="s">
        <v>8</v>
      </c>
      <c r="B15" s="208" t="s">
        <v>9</v>
      </c>
      <c r="C15" s="202" t="s">
        <v>35</v>
      </c>
      <c r="D15" s="6" t="s">
        <v>11</v>
      </c>
      <c r="E15" s="24" t="s">
        <v>72</v>
      </c>
      <c r="F15" s="86">
        <v>186</v>
      </c>
      <c r="G15" s="80">
        <v>8</v>
      </c>
      <c r="H15" s="204"/>
      <c r="I15" s="204"/>
      <c r="J15" s="204"/>
      <c r="K15" s="204"/>
      <c r="L15" s="80">
        <v>2</v>
      </c>
      <c r="M15" s="203"/>
      <c r="N15" s="53">
        <v>0</v>
      </c>
      <c r="O15" s="204"/>
      <c r="P15" s="204"/>
      <c r="Q15" s="11">
        <v>7.5503179544999997</v>
      </c>
      <c r="R15" s="204"/>
      <c r="S15" s="204"/>
      <c r="T15" s="53">
        <v>13.324999999999999</v>
      </c>
      <c r="U15" s="204"/>
      <c r="V15" s="204"/>
      <c r="W15" s="11">
        <v>7.6157895170453997</v>
      </c>
      <c r="X15" s="204"/>
      <c r="Y15" s="204"/>
      <c r="Z15" s="53">
        <v>13.516666666666666</v>
      </c>
      <c r="AA15" s="204"/>
      <c r="AB15" s="204"/>
      <c r="AC15" s="204"/>
      <c r="AD15" s="204"/>
      <c r="AE15" s="204"/>
      <c r="AF15" s="11">
        <v>3.0623084442714199</v>
      </c>
      <c r="AG15" s="11">
        <v>1231</v>
      </c>
      <c r="AH15" s="11">
        <v>0.59543253253506401</v>
      </c>
      <c r="AI15" s="11">
        <v>210</v>
      </c>
      <c r="AJ15" s="11">
        <v>2.024198717948718</v>
      </c>
      <c r="AK15" s="11" t="s">
        <v>248</v>
      </c>
      <c r="AL15" s="11">
        <v>173</v>
      </c>
      <c r="AM15" s="11">
        <v>3.0642890207684794</v>
      </c>
      <c r="AN15" s="11">
        <v>3.1053719008264462</v>
      </c>
      <c r="AO15" s="73">
        <v>4</v>
      </c>
      <c r="AP15" s="11">
        <v>0</v>
      </c>
      <c r="AQ15" s="11">
        <v>0</v>
      </c>
      <c r="AR15" s="11">
        <v>352</v>
      </c>
      <c r="AS15" s="34" t="s">
        <v>248</v>
      </c>
      <c r="AT15" s="11">
        <v>12618.455</v>
      </c>
      <c r="AU15" s="11">
        <v>66.760000000000005</v>
      </c>
      <c r="AV15" s="11">
        <v>0</v>
      </c>
      <c r="AW15" s="53">
        <v>352</v>
      </c>
      <c r="AX15" s="11" t="s">
        <v>248</v>
      </c>
      <c r="AY15" s="374">
        <v>10.75</v>
      </c>
      <c r="AZ15" s="491">
        <v>178574</v>
      </c>
      <c r="BA15" s="307">
        <v>0.976744186046</v>
      </c>
      <c r="BB15" s="494">
        <v>16.095238095246501</v>
      </c>
      <c r="BC15" s="203" t="s">
        <v>248</v>
      </c>
      <c r="BD15" s="217" t="s">
        <v>61</v>
      </c>
      <c r="BE15" s="201" t="s">
        <v>62</v>
      </c>
      <c r="BF15" s="201" t="s">
        <v>63</v>
      </c>
      <c r="BG15" s="201" t="s">
        <v>196</v>
      </c>
      <c r="BH15" s="218" t="s">
        <v>513</v>
      </c>
      <c r="BI15" s="138" t="s">
        <v>66</v>
      </c>
      <c r="BJ15" s="91">
        <v>214</v>
      </c>
      <c r="BK15" s="138">
        <v>7</v>
      </c>
      <c r="BL15" s="145" t="s">
        <v>65</v>
      </c>
      <c r="BM15" s="64" t="s">
        <v>179</v>
      </c>
      <c r="BN15" s="218" t="s">
        <v>292</v>
      </c>
      <c r="BO15" s="465" t="s">
        <v>72</v>
      </c>
      <c r="BP15" s="138" t="s">
        <v>696</v>
      </c>
      <c r="BQ15" s="145" t="s">
        <v>719</v>
      </c>
    </row>
    <row r="16" spans="1:69" s="128" customFormat="1" ht="15.75">
      <c r="A16" s="207" t="s">
        <v>8</v>
      </c>
      <c r="B16" s="208" t="s">
        <v>9</v>
      </c>
      <c r="C16" s="202" t="s">
        <v>35</v>
      </c>
      <c r="D16" s="6" t="s">
        <v>11</v>
      </c>
      <c r="E16" s="24" t="s">
        <v>72</v>
      </c>
      <c r="F16" s="86">
        <v>187</v>
      </c>
      <c r="G16" s="80">
        <v>1</v>
      </c>
      <c r="H16" s="204"/>
      <c r="I16" s="204"/>
      <c r="J16" s="204"/>
      <c r="K16" s="204"/>
      <c r="L16" s="80">
        <v>0</v>
      </c>
      <c r="M16" s="203"/>
      <c r="N16" s="53">
        <v>0</v>
      </c>
      <c r="O16" s="204"/>
      <c r="P16" s="204"/>
      <c r="Q16" s="11">
        <v>7.0244136719999997</v>
      </c>
      <c r="R16" s="204"/>
      <c r="S16" s="204"/>
      <c r="T16" s="53">
        <v>8.77</v>
      </c>
      <c r="U16" s="204"/>
      <c r="V16" s="204"/>
      <c r="W16" s="11">
        <v>7.1302685322580004</v>
      </c>
      <c r="X16" s="204"/>
      <c r="Y16" s="204"/>
      <c r="Z16" s="53">
        <v>8.8916666666666657</v>
      </c>
      <c r="AA16" s="204"/>
      <c r="AB16" s="204"/>
      <c r="AC16" s="204"/>
      <c r="AD16" s="204"/>
      <c r="AE16" s="204"/>
      <c r="AF16" s="11">
        <v>3.4408832622746353</v>
      </c>
      <c r="AG16" s="11">
        <v>1302</v>
      </c>
      <c r="AH16" s="11">
        <v>0.48402350565311503</v>
      </c>
      <c r="AI16" s="11">
        <v>70</v>
      </c>
      <c r="AJ16" s="11">
        <v>2.4584745762711866</v>
      </c>
      <c r="AK16" s="11" t="s">
        <v>248</v>
      </c>
      <c r="AL16" s="11">
        <v>186</v>
      </c>
      <c r="AM16" s="11">
        <v>3.4408832622746353</v>
      </c>
      <c r="AN16" s="11">
        <v>3.5608695652173914</v>
      </c>
      <c r="AO16" s="73">
        <v>0</v>
      </c>
      <c r="AP16" s="11">
        <v>0</v>
      </c>
      <c r="AQ16" s="11">
        <v>0</v>
      </c>
      <c r="AR16" s="11">
        <v>372</v>
      </c>
      <c r="AS16" s="34" t="s">
        <v>248</v>
      </c>
      <c r="AT16" s="11">
        <v>13279.478999999999</v>
      </c>
      <c r="AU16" s="11">
        <v>0</v>
      </c>
      <c r="AV16" s="11">
        <v>0</v>
      </c>
      <c r="AW16" s="53">
        <v>372</v>
      </c>
      <c r="AX16" s="11" t="s">
        <v>248</v>
      </c>
      <c r="AY16" s="374">
        <v>10.75</v>
      </c>
      <c r="AZ16" s="491">
        <v>178574</v>
      </c>
      <c r="BA16" s="307">
        <v>0.976744186046</v>
      </c>
      <c r="BB16" s="494">
        <v>16.761904761913499</v>
      </c>
      <c r="BC16" s="203" t="s">
        <v>248</v>
      </c>
      <c r="BD16" s="217" t="s">
        <v>61</v>
      </c>
      <c r="BE16" s="201" t="s">
        <v>62</v>
      </c>
      <c r="BF16" s="201" t="s">
        <v>63</v>
      </c>
      <c r="BG16" s="201" t="s">
        <v>196</v>
      </c>
      <c r="BH16" s="218" t="s">
        <v>513</v>
      </c>
      <c r="BI16" s="138" t="s">
        <v>67</v>
      </c>
      <c r="BJ16" s="91">
        <v>214</v>
      </c>
      <c r="BK16" s="138">
        <v>3</v>
      </c>
      <c r="BL16" s="145" t="s">
        <v>65</v>
      </c>
      <c r="BM16" s="64" t="s">
        <v>178</v>
      </c>
      <c r="BN16" s="218" t="s">
        <v>292</v>
      </c>
      <c r="BO16" s="465" t="s">
        <v>72</v>
      </c>
      <c r="BP16" s="138" t="s">
        <v>696</v>
      </c>
      <c r="BQ16" s="145" t="s">
        <v>719</v>
      </c>
    </row>
    <row r="17" spans="1:69" s="128" customFormat="1" ht="15.75">
      <c r="A17" s="207" t="s">
        <v>8</v>
      </c>
      <c r="B17" s="208" t="s">
        <v>9</v>
      </c>
      <c r="C17" s="202" t="s">
        <v>35</v>
      </c>
      <c r="D17" s="6" t="s">
        <v>11</v>
      </c>
      <c r="E17" s="24" t="s">
        <v>72</v>
      </c>
      <c r="F17" s="86">
        <v>188</v>
      </c>
      <c r="G17" s="80">
        <v>2</v>
      </c>
      <c r="H17" s="204"/>
      <c r="I17" s="204"/>
      <c r="J17" s="204"/>
      <c r="K17" s="204"/>
      <c r="L17" s="80">
        <v>1</v>
      </c>
      <c r="M17" s="203"/>
      <c r="N17" s="53">
        <v>0</v>
      </c>
      <c r="O17" s="204"/>
      <c r="P17" s="204"/>
      <c r="Q17" s="11">
        <v>7.2194376269999996</v>
      </c>
      <c r="R17" s="204"/>
      <c r="S17" s="204"/>
      <c r="T17" s="53">
        <v>8.734375</v>
      </c>
      <c r="U17" s="204"/>
      <c r="V17" s="204"/>
      <c r="W17" s="11">
        <v>7.3377564918917999</v>
      </c>
      <c r="X17" s="204"/>
      <c r="Y17" s="204"/>
      <c r="Z17" s="53">
        <v>8.875</v>
      </c>
      <c r="AA17" s="204"/>
      <c r="AB17" s="204"/>
      <c r="AC17" s="204"/>
      <c r="AD17" s="204"/>
      <c r="AE17" s="204"/>
      <c r="AF17" s="11">
        <v>2.8264897928432546</v>
      </c>
      <c r="AG17" s="11">
        <v>1225</v>
      </c>
      <c r="AH17" s="11">
        <v>0.4744877198761297</v>
      </c>
      <c r="AI17" s="11">
        <v>239</v>
      </c>
      <c r="AJ17" s="11">
        <v>1.8238636363636362</v>
      </c>
      <c r="AK17" s="11" t="s">
        <v>248</v>
      </c>
      <c r="AL17" s="11">
        <v>0</v>
      </c>
      <c r="AM17" s="11"/>
      <c r="AN17" s="11"/>
      <c r="AO17" s="73">
        <v>31</v>
      </c>
      <c r="AP17" s="11">
        <v>1</v>
      </c>
      <c r="AQ17" s="11">
        <v>0</v>
      </c>
      <c r="AR17" s="11">
        <v>340</v>
      </c>
      <c r="AS17" s="34" t="s">
        <v>248</v>
      </c>
      <c r="AT17" s="11">
        <v>12471.691000000001</v>
      </c>
      <c r="AU17" s="11">
        <v>787.17899999999997</v>
      </c>
      <c r="AV17" s="11">
        <v>0</v>
      </c>
      <c r="AW17" s="53">
        <v>340</v>
      </c>
      <c r="AX17" s="11" t="s">
        <v>248</v>
      </c>
      <c r="AY17" s="374">
        <v>10.75</v>
      </c>
      <c r="AZ17" s="491">
        <v>178574</v>
      </c>
      <c r="BA17" s="307">
        <v>0.976744186046</v>
      </c>
      <c r="BB17" s="494">
        <v>13.333333333340301</v>
      </c>
      <c r="BC17" s="203" t="s">
        <v>248</v>
      </c>
      <c r="BD17" s="217" t="s">
        <v>61</v>
      </c>
      <c r="BE17" s="201" t="s">
        <v>62</v>
      </c>
      <c r="BF17" s="201" t="s">
        <v>63</v>
      </c>
      <c r="BG17" s="201" t="s">
        <v>196</v>
      </c>
      <c r="BH17" s="218" t="s">
        <v>513</v>
      </c>
      <c r="BI17" s="138" t="s">
        <v>68</v>
      </c>
      <c r="BJ17" s="91">
        <v>214</v>
      </c>
      <c r="BK17" s="138">
        <v>4</v>
      </c>
      <c r="BL17" s="145" t="s">
        <v>65</v>
      </c>
      <c r="BM17" s="64" t="s">
        <v>178</v>
      </c>
      <c r="BN17" s="218" t="s">
        <v>292</v>
      </c>
      <c r="BO17" s="465" t="s">
        <v>72</v>
      </c>
      <c r="BP17" s="138" t="s">
        <v>696</v>
      </c>
      <c r="BQ17" s="145" t="s">
        <v>719</v>
      </c>
    </row>
    <row r="18" spans="1:69" s="128" customFormat="1" ht="15.75">
      <c r="A18" s="207" t="s">
        <v>8</v>
      </c>
      <c r="B18" s="208" t="s">
        <v>9</v>
      </c>
      <c r="C18" s="202" t="s">
        <v>35</v>
      </c>
      <c r="D18" s="6" t="s">
        <v>11</v>
      </c>
      <c r="E18" s="24" t="s">
        <v>73</v>
      </c>
      <c r="F18" s="86">
        <v>187</v>
      </c>
      <c r="G18" s="80">
        <v>3</v>
      </c>
      <c r="H18" s="204"/>
      <c r="I18" s="204"/>
      <c r="J18" s="204"/>
      <c r="K18" s="204"/>
      <c r="L18" s="80">
        <v>0</v>
      </c>
      <c r="M18" s="203"/>
      <c r="N18" s="52">
        <v>0</v>
      </c>
      <c r="O18" s="204"/>
      <c r="P18" s="204"/>
      <c r="Q18" s="11">
        <v>5.9011410435</v>
      </c>
      <c r="R18" s="204"/>
      <c r="S18" s="204"/>
      <c r="T18" s="53">
        <v>8.1333333333333311</v>
      </c>
      <c r="U18" s="204"/>
      <c r="V18" s="204"/>
      <c r="W18" s="11">
        <v>5.5659997336956</v>
      </c>
      <c r="X18" s="204"/>
      <c r="Y18" s="204"/>
      <c r="Z18" s="53">
        <v>7.8499999999999979</v>
      </c>
      <c r="AA18" s="204"/>
      <c r="AB18" s="204"/>
      <c r="AC18" s="204"/>
      <c r="AD18" s="204"/>
      <c r="AE18" s="204"/>
      <c r="AF18" s="9">
        <v>3.6659161639139515</v>
      </c>
      <c r="AG18" s="9">
        <v>1288</v>
      </c>
      <c r="AH18" s="9">
        <v>0.39551222829929111</v>
      </c>
      <c r="AI18" s="9">
        <v>20</v>
      </c>
      <c r="AJ18" s="9">
        <v>2.7551724137931033</v>
      </c>
      <c r="AK18" s="9" t="s">
        <v>248</v>
      </c>
      <c r="AL18" s="9">
        <v>183</v>
      </c>
      <c r="AM18" s="9">
        <v>3.6697189843254479</v>
      </c>
      <c r="AN18" s="9">
        <v>3.6937142857142859</v>
      </c>
      <c r="AO18" s="73">
        <v>2</v>
      </c>
      <c r="AP18" s="11">
        <v>0</v>
      </c>
      <c r="AQ18" s="11">
        <v>0</v>
      </c>
      <c r="AR18" s="11">
        <v>366</v>
      </c>
      <c r="AS18" s="89" t="s">
        <v>248</v>
      </c>
      <c r="AT18" s="11">
        <v>13178.849</v>
      </c>
      <c r="AU18" s="11">
        <v>0</v>
      </c>
      <c r="AV18" s="148">
        <v>0</v>
      </c>
      <c r="AW18" s="52">
        <v>366</v>
      </c>
      <c r="AX18" s="148" t="s">
        <v>248</v>
      </c>
      <c r="AY18" s="502">
        <v>10.25</v>
      </c>
      <c r="AZ18" s="491">
        <v>214165</v>
      </c>
      <c r="BA18" s="494">
        <v>1</v>
      </c>
      <c r="BB18" s="494">
        <v>16.097560975609799</v>
      </c>
      <c r="BC18" s="203" t="s">
        <v>248</v>
      </c>
      <c r="BD18" s="217" t="s">
        <v>61</v>
      </c>
      <c r="BE18" s="201" t="s">
        <v>62</v>
      </c>
      <c r="BF18" s="201" t="s">
        <v>63</v>
      </c>
      <c r="BG18" s="201" t="s">
        <v>196</v>
      </c>
      <c r="BH18" s="218" t="s">
        <v>515</v>
      </c>
      <c r="BI18" s="138" t="s">
        <v>64</v>
      </c>
      <c r="BJ18" s="91">
        <v>214</v>
      </c>
      <c r="BK18" s="441">
        <v>1</v>
      </c>
      <c r="BL18" s="145" t="s">
        <v>65</v>
      </c>
      <c r="BM18" s="64" t="s">
        <v>177</v>
      </c>
      <c r="BN18" s="218" t="s">
        <v>292</v>
      </c>
      <c r="BO18" s="465" t="s">
        <v>83</v>
      </c>
      <c r="BP18" s="138" t="s">
        <v>683</v>
      </c>
      <c r="BQ18" s="145" t="s">
        <v>717</v>
      </c>
    </row>
    <row r="19" spans="1:69" s="128" customFormat="1" ht="15.75">
      <c r="A19" s="207" t="s">
        <v>8</v>
      </c>
      <c r="B19" s="208" t="s">
        <v>9</v>
      </c>
      <c r="C19" s="202" t="s">
        <v>35</v>
      </c>
      <c r="D19" s="6" t="s">
        <v>11</v>
      </c>
      <c r="E19" s="24" t="s">
        <v>73</v>
      </c>
      <c r="F19" s="86">
        <v>185</v>
      </c>
      <c r="G19" s="80">
        <v>4</v>
      </c>
      <c r="H19" s="204"/>
      <c r="I19" s="204"/>
      <c r="J19" s="204"/>
      <c r="K19" s="204"/>
      <c r="L19" s="80">
        <v>0</v>
      </c>
      <c r="M19" s="203"/>
      <c r="N19" s="52">
        <v>0</v>
      </c>
      <c r="O19" s="204"/>
      <c r="P19" s="204"/>
      <c r="Q19" s="11">
        <v>8.0827566961000006</v>
      </c>
      <c r="R19" s="204"/>
      <c r="S19" s="204"/>
      <c r="T19" s="53">
        <v>13.996874999999999</v>
      </c>
      <c r="U19" s="204"/>
      <c r="V19" s="204"/>
      <c r="W19" s="11">
        <v>8.1322153093921994</v>
      </c>
      <c r="X19" s="204"/>
      <c r="Y19" s="204"/>
      <c r="Z19" s="53">
        <v>13.996874999999999</v>
      </c>
      <c r="AA19" s="204"/>
      <c r="AB19" s="204"/>
      <c r="AC19" s="204"/>
      <c r="AD19" s="204"/>
      <c r="AE19" s="204"/>
      <c r="AF19" s="9">
        <v>3.1120337868789685</v>
      </c>
      <c r="AG19" s="9">
        <v>1252</v>
      </c>
      <c r="AH19" s="9">
        <v>0.58643924058437369</v>
      </c>
      <c r="AI19" s="9">
        <v>195</v>
      </c>
      <c r="AJ19" s="9">
        <v>2.050328947368421</v>
      </c>
      <c r="AK19" s="9" t="s">
        <v>248</v>
      </c>
      <c r="AL19" s="9">
        <v>169</v>
      </c>
      <c r="AM19" s="9">
        <v>3.145636800746912</v>
      </c>
      <c r="AN19" s="9">
        <v>3.215258855585831</v>
      </c>
      <c r="AO19" s="73">
        <v>11</v>
      </c>
      <c r="AP19" s="11">
        <v>12</v>
      </c>
      <c r="AQ19" s="11">
        <v>0</v>
      </c>
      <c r="AR19" s="11">
        <v>339</v>
      </c>
      <c r="AS19" s="89" t="s">
        <v>248</v>
      </c>
      <c r="AT19" s="11">
        <v>12961.986999999999</v>
      </c>
      <c r="AU19" s="11">
        <v>0</v>
      </c>
      <c r="AV19" s="148">
        <v>0</v>
      </c>
      <c r="AW19" s="52">
        <v>339</v>
      </c>
      <c r="AX19" s="148" t="s">
        <v>248</v>
      </c>
      <c r="AY19" s="502">
        <v>10.25</v>
      </c>
      <c r="AZ19" s="491">
        <v>214165</v>
      </c>
      <c r="BA19" s="494">
        <v>1</v>
      </c>
      <c r="BB19" s="494">
        <v>15.707317073170699</v>
      </c>
      <c r="BC19" s="203" t="s">
        <v>248</v>
      </c>
      <c r="BD19" s="217" t="s">
        <v>61</v>
      </c>
      <c r="BE19" s="201" t="s">
        <v>62</v>
      </c>
      <c r="BF19" s="201" t="s">
        <v>63</v>
      </c>
      <c r="BG19" s="201" t="s">
        <v>196</v>
      </c>
      <c r="BH19" s="218" t="s">
        <v>515</v>
      </c>
      <c r="BI19" s="138" t="s">
        <v>66</v>
      </c>
      <c r="BJ19" s="91">
        <v>214</v>
      </c>
      <c r="BK19" s="200">
        <v>7</v>
      </c>
      <c r="BL19" s="145" t="s">
        <v>65</v>
      </c>
      <c r="BM19" s="64" t="s">
        <v>179</v>
      </c>
      <c r="BN19" s="218" t="s">
        <v>292</v>
      </c>
      <c r="BO19" s="465" t="s">
        <v>83</v>
      </c>
      <c r="BP19" s="138" t="s">
        <v>683</v>
      </c>
      <c r="BQ19" s="145" t="s">
        <v>717</v>
      </c>
    </row>
    <row r="20" spans="1:69" ht="15.75">
      <c r="A20" s="207" t="s">
        <v>8</v>
      </c>
      <c r="B20" s="208" t="s">
        <v>9</v>
      </c>
      <c r="C20" s="202" t="s">
        <v>35</v>
      </c>
      <c r="D20" s="6" t="s">
        <v>11</v>
      </c>
      <c r="E20" s="24" t="s">
        <v>73</v>
      </c>
      <c r="F20" s="86">
        <v>188</v>
      </c>
      <c r="G20" s="80">
        <v>0</v>
      </c>
      <c r="H20" s="204"/>
      <c r="I20" s="204"/>
      <c r="J20" s="204"/>
      <c r="K20" s="204"/>
      <c r="L20" s="80">
        <v>0</v>
      </c>
      <c r="M20" s="203"/>
      <c r="N20" s="52">
        <v>0</v>
      </c>
      <c r="O20" s="204"/>
      <c r="P20" s="204"/>
      <c r="Q20" s="11">
        <v>6.3933136915000004</v>
      </c>
      <c r="R20" s="204"/>
      <c r="S20" s="204"/>
      <c r="T20" s="53">
        <v>9.66</v>
      </c>
      <c r="U20" s="204"/>
      <c r="V20" s="204"/>
      <c r="W20" s="11">
        <v>5.7038880531913998</v>
      </c>
      <c r="X20" s="204"/>
      <c r="Y20" s="204"/>
      <c r="Z20" s="53">
        <v>8.9333333333333318</v>
      </c>
      <c r="AA20" s="204"/>
      <c r="AB20" s="204"/>
      <c r="AC20" s="204"/>
      <c r="AD20" s="204"/>
      <c r="AE20" s="204"/>
      <c r="AF20" s="9">
        <v>3.5532611569070767</v>
      </c>
      <c r="AG20" s="9">
        <v>1300</v>
      </c>
      <c r="AH20" s="9">
        <v>0.49461954189295126</v>
      </c>
      <c r="AI20" s="9">
        <v>50</v>
      </c>
      <c r="AJ20" s="9">
        <v>2.5302325581395348</v>
      </c>
      <c r="AK20" s="9" t="s">
        <v>248</v>
      </c>
      <c r="AL20" s="9">
        <v>180</v>
      </c>
      <c r="AM20" s="9">
        <v>3.57595636153978</v>
      </c>
      <c r="AN20" s="9">
        <v>3.6439588688946016</v>
      </c>
      <c r="AO20" s="73">
        <v>8</v>
      </c>
      <c r="AP20" s="11">
        <v>0</v>
      </c>
      <c r="AQ20" s="11">
        <v>0</v>
      </c>
      <c r="AR20" s="11">
        <v>368</v>
      </c>
      <c r="AS20" s="89" t="s">
        <v>248</v>
      </c>
      <c r="AT20" s="11">
        <v>13346.102000000001</v>
      </c>
      <c r="AU20" s="11">
        <v>143.38999999999999</v>
      </c>
      <c r="AV20" s="148">
        <v>0</v>
      </c>
      <c r="AW20" s="52">
        <v>368</v>
      </c>
      <c r="AX20" s="148" t="s">
        <v>248</v>
      </c>
      <c r="AY20" s="502">
        <v>10.25</v>
      </c>
      <c r="AZ20" s="491">
        <v>214165</v>
      </c>
      <c r="BA20" s="494">
        <v>1</v>
      </c>
      <c r="BB20" s="494">
        <v>15.1219512195122</v>
      </c>
      <c r="BC20" s="203" t="s">
        <v>248</v>
      </c>
      <c r="BD20" s="217" t="s">
        <v>61</v>
      </c>
      <c r="BE20" s="201" t="s">
        <v>62</v>
      </c>
      <c r="BF20" s="201" t="s">
        <v>63</v>
      </c>
      <c r="BG20" s="201" t="s">
        <v>196</v>
      </c>
      <c r="BH20" s="218" t="s">
        <v>515</v>
      </c>
      <c r="BI20" s="138" t="s">
        <v>67</v>
      </c>
      <c r="BJ20" s="91">
        <v>214</v>
      </c>
      <c r="BK20" s="441">
        <v>3</v>
      </c>
      <c r="BL20" s="145" t="s">
        <v>65</v>
      </c>
      <c r="BM20" s="64" t="s">
        <v>177</v>
      </c>
      <c r="BN20" s="218" t="s">
        <v>292</v>
      </c>
      <c r="BO20" s="465" t="s">
        <v>83</v>
      </c>
      <c r="BP20" s="138" t="s">
        <v>683</v>
      </c>
      <c r="BQ20" s="145" t="s">
        <v>717</v>
      </c>
    </row>
    <row r="21" spans="1:69" s="128" customFormat="1" ht="15.75">
      <c r="A21" s="207" t="s">
        <v>8</v>
      </c>
      <c r="B21" s="208" t="s">
        <v>9</v>
      </c>
      <c r="C21" s="202" t="s">
        <v>35</v>
      </c>
      <c r="D21" s="6" t="s">
        <v>11</v>
      </c>
      <c r="E21" s="24" t="s">
        <v>73</v>
      </c>
      <c r="F21" s="86">
        <v>188</v>
      </c>
      <c r="G21" s="80">
        <v>1</v>
      </c>
      <c r="H21" s="204"/>
      <c r="I21" s="204"/>
      <c r="J21" s="204"/>
      <c r="K21" s="204"/>
      <c r="L21" s="80">
        <v>1</v>
      </c>
      <c r="M21" s="203"/>
      <c r="N21" s="52">
        <v>0</v>
      </c>
      <c r="O21" s="204"/>
      <c r="P21" s="204"/>
      <c r="Q21" s="11">
        <v>7.9889782581000004</v>
      </c>
      <c r="R21" s="204"/>
      <c r="S21" s="204"/>
      <c r="T21" s="53">
        <v>10.174999999999997</v>
      </c>
      <c r="U21" s="204"/>
      <c r="V21" s="204"/>
      <c r="W21" s="11">
        <v>8.0209352150537008</v>
      </c>
      <c r="X21" s="204"/>
      <c r="Y21" s="204"/>
      <c r="Z21" s="53">
        <v>10.283333333333331</v>
      </c>
      <c r="AA21" s="204"/>
      <c r="AB21" s="204"/>
      <c r="AC21" s="204"/>
      <c r="AD21" s="204"/>
      <c r="AE21" s="204"/>
      <c r="AF21" s="9">
        <v>2.8701795492202016</v>
      </c>
      <c r="AG21" s="9">
        <v>1281</v>
      </c>
      <c r="AH21" s="9">
        <v>0.41111391102317346</v>
      </c>
      <c r="AI21" s="9">
        <v>213</v>
      </c>
      <c r="AJ21" s="9">
        <v>2.057027027027027</v>
      </c>
      <c r="AK21" s="9" t="s">
        <v>248</v>
      </c>
      <c r="AL21" s="9">
        <v>0</v>
      </c>
      <c r="AM21" s="9"/>
      <c r="AN21" s="9"/>
      <c r="AO21" s="73">
        <v>12</v>
      </c>
      <c r="AP21" s="11">
        <v>2</v>
      </c>
      <c r="AQ21" s="11">
        <v>0</v>
      </c>
      <c r="AR21" s="11">
        <v>360</v>
      </c>
      <c r="AS21" s="89" t="s">
        <v>248</v>
      </c>
      <c r="AT21" s="11">
        <v>13378.698</v>
      </c>
      <c r="AU21" s="11">
        <v>0</v>
      </c>
      <c r="AV21" s="148">
        <v>0</v>
      </c>
      <c r="AW21" s="52">
        <v>360</v>
      </c>
      <c r="AX21" s="148" t="s">
        <v>248</v>
      </c>
      <c r="AY21" s="502">
        <v>10.25</v>
      </c>
      <c r="AZ21" s="491">
        <v>214165</v>
      </c>
      <c r="BA21" s="494">
        <v>1</v>
      </c>
      <c r="BB21" s="494">
        <v>15.024390243902401</v>
      </c>
      <c r="BC21" s="203" t="s">
        <v>248</v>
      </c>
      <c r="BD21" s="217" t="s">
        <v>61</v>
      </c>
      <c r="BE21" s="201" t="s">
        <v>62</v>
      </c>
      <c r="BF21" s="201" t="s">
        <v>63</v>
      </c>
      <c r="BG21" s="201" t="s">
        <v>196</v>
      </c>
      <c r="BH21" s="218" t="s">
        <v>515</v>
      </c>
      <c r="BI21" s="138" t="s">
        <v>68</v>
      </c>
      <c r="BJ21" s="91">
        <v>214</v>
      </c>
      <c r="BK21" s="441">
        <v>4</v>
      </c>
      <c r="BL21" s="145" t="s">
        <v>65</v>
      </c>
      <c r="BM21" s="64" t="s">
        <v>178</v>
      </c>
      <c r="BN21" s="218" t="s">
        <v>292</v>
      </c>
      <c r="BO21" s="465" t="s">
        <v>83</v>
      </c>
      <c r="BP21" s="138" t="s">
        <v>683</v>
      </c>
      <c r="BQ21" s="145" t="s">
        <v>717</v>
      </c>
    </row>
    <row r="22" spans="1:69" s="128" customFormat="1" ht="15.75">
      <c r="A22" s="207" t="s">
        <v>8</v>
      </c>
      <c r="B22" s="208" t="s">
        <v>9</v>
      </c>
      <c r="C22" s="202" t="s">
        <v>35</v>
      </c>
      <c r="D22" s="6" t="s">
        <v>11</v>
      </c>
      <c r="E22" s="24" t="s">
        <v>74</v>
      </c>
      <c r="F22" s="86">
        <v>239</v>
      </c>
      <c r="G22" s="80">
        <v>0</v>
      </c>
      <c r="H22" s="204"/>
      <c r="I22" s="204"/>
      <c r="J22" s="204"/>
      <c r="K22" s="204"/>
      <c r="L22" s="80">
        <v>0</v>
      </c>
      <c r="M22" s="203"/>
      <c r="N22" s="53">
        <v>0</v>
      </c>
      <c r="O22" s="204"/>
      <c r="P22" s="204"/>
      <c r="Q22" s="11">
        <v>5.7829956150999999</v>
      </c>
      <c r="R22" s="204"/>
      <c r="S22" s="204"/>
      <c r="T22" s="53">
        <v>6.9535714285714283</v>
      </c>
      <c r="U22" s="204"/>
      <c r="V22" s="204"/>
      <c r="W22" s="11">
        <v>5.3786314435145997</v>
      </c>
      <c r="X22" s="204"/>
      <c r="Y22" s="204"/>
      <c r="Z22" s="53">
        <v>6.4473214285714286</v>
      </c>
      <c r="AA22" s="204"/>
      <c r="AB22" s="204"/>
      <c r="AC22" s="204"/>
      <c r="AD22" s="204"/>
      <c r="AE22" s="204"/>
      <c r="AF22" s="11">
        <v>3.6831811297103743</v>
      </c>
      <c r="AG22" s="11">
        <v>1672</v>
      </c>
      <c r="AH22" s="11">
        <v>0.38199821287900265</v>
      </c>
      <c r="AI22" s="11">
        <v>24</v>
      </c>
      <c r="AJ22" s="11">
        <v>2.8311111111111114</v>
      </c>
      <c r="AK22" s="11" t="s">
        <v>248</v>
      </c>
      <c r="AL22" s="11">
        <v>238</v>
      </c>
      <c r="AM22" s="11">
        <v>3.6844297898631431</v>
      </c>
      <c r="AN22" s="11">
        <v>3.7027087033747779</v>
      </c>
      <c r="AO22" s="73">
        <v>0</v>
      </c>
      <c r="AP22" s="11">
        <v>0</v>
      </c>
      <c r="AQ22" s="11">
        <v>0</v>
      </c>
      <c r="AR22" s="11">
        <v>478</v>
      </c>
      <c r="AS22" s="34" t="s">
        <v>248</v>
      </c>
      <c r="AT22" s="11">
        <v>17073.513999999999</v>
      </c>
      <c r="AU22" s="11">
        <v>0</v>
      </c>
      <c r="AV22" s="11">
        <v>0</v>
      </c>
      <c r="AW22" s="53">
        <v>478</v>
      </c>
      <c r="AX22" s="11" t="s">
        <v>248</v>
      </c>
      <c r="AY22" s="502">
        <v>10.25</v>
      </c>
      <c r="AZ22" s="491">
        <v>232057</v>
      </c>
      <c r="BA22" s="121">
        <v>0.95121951219500001</v>
      </c>
      <c r="BB22" s="494">
        <v>22.666666666669599</v>
      </c>
      <c r="BC22" s="203" t="s">
        <v>248</v>
      </c>
      <c r="BD22" s="217" t="s">
        <v>61</v>
      </c>
      <c r="BE22" s="201" t="s">
        <v>62</v>
      </c>
      <c r="BF22" s="201" t="s">
        <v>63</v>
      </c>
      <c r="BG22" s="201" t="s">
        <v>196</v>
      </c>
      <c r="BH22" s="218" t="s">
        <v>515</v>
      </c>
      <c r="BI22" s="138" t="s">
        <v>64</v>
      </c>
      <c r="BJ22" s="91">
        <v>214</v>
      </c>
      <c r="BK22" s="138">
        <v>1</v>
      </c>
      <c r="BL22" s="145" t="s">
        <v>65</v>
      </c>
      <c r="BM22" s="64" t="s">
        <v>177</v>
      </c>
      <c r="BN22" s="218" t="s">
        <v>292</v>
      </c>
      <c r="BO22" s="465" t="s">
        <v>74</v>
      </c>
      <c r="BP22" s="138" t="s">
        <v>681</v>
      </c>
      <c r="BQ22" s="145" t="s">
        <v>717</v>
      </c>
    </row>
    <row r="23" spans="1:69" ht="15.75">
      <c r="A23" s="207" t="s">
        <v>8</v>
      </c>
      <c r="B23" s="208" t="s">
        <v>9</v>
      </c>
      <c r="C23" s="202" t="s">
        <v>35</v>
      </c>
      <c r="D23" s="6" t="s">
        <v>11</v>
      </c>
      <c r="E23" s="24" t="s">
        <v>74</v>
      </c>
      <c r="F23" s="86">
        <v>237</v>
      </c>
      <c r="G23" s="80">
        <v>5</v>
      </c>
      <c r="H23" s="204"/>
      <c r="I23" s="204"/>
      <c r="J23" s="204"/>
      <c r="K23" s="204"/>
      <c r="L23" s="80">
        <v>0</v>
      </c>
      <c r="M23" s="203"/>
      <c r="N23" s="53">
        <v>1</v>
      </c>
      <c r="O23" s="204"/>
      <c r="P23" s="204"/>
      <c r="Q23" s="11">
        <v>7.8932281983000001</v>
      </c>
      <c r="R23" s="204"/>
      <c r="S23" s="204"/>
      <c r="T23" s="53">
        <v>13.7</v>
      </c>
      <c r="U23" s="204"/>
      <c r="V23" s="204"/>
      <c r="W23" s="11">
        <v>7.9590298965516997</v>
      </c>
      <c r="X23" s="204"/>
      <c r="Y23" s="204"/>
      <c r="Z23" s="53">
        <v>13.725</v>
      </c>
      <c r="AA23" s="204"/>
      <c r="AB23" s="204"/>
      <c r="AC23" s="204"/>
      <c r="AD23" s="204"/>
      <c r="AE23" s="204"/>
      <c r="AF23" s="11">
        <v>3.0464409964425219</v>
      </c>
      <c r="AG23" s="11">
        <v>1610</v>
      </c>
      <c r="AH23" s="11">
        <v>0.61110622777476231</v>
      </c>
      <c r="AI23" s="11">
        <v>334</v>
      </c>
      <c r="AJ23" s="11">
        <v>2.0061302681992337</v>
      </c>
      <c r="AK23" s="11" t="s">
        <v>248</v>
      </c>
      <c r="AL23" s="11">
        <v>228</v>
      </c>
      <c r="AM23" s="11">
        <v>3.0519298273220392</v>
      </c>
      <c r="AN23" s="11">
        <v>3.1072222222222221</v>
      </c>
      <c r="AO23" s="73">
        <v>0</v>
      </c>
      <c r="AP23" s="11">
        <v>3</v>
      </c>
      <c r="AQ23" s="11">
        <v>1</v>
      </c>
      <c r="AR23" s="11">
        <v>460</v>
      </c>
      <c r="AS23" s="34" t="s">
        <v>248</v>
      </c>
      <c r="AT23" s="11">
        <v>16521.151000000002</v>
      </c>
      <c r="AU23" s="11">
        <v>71.453000000000003</v>
      </c>
      <c r="AV23" s="11">
        <v>0</v>
      </c>
      <c r="AW23" s="53">
        <v>460</v>
      </c>
      <c r="AX23" s="11" t="s">
        <v>248</v>
      </c>
      <c r="AY23" s="502">
        <v>10.25</v>
      </c>
      <c r="AZ23" s="491">
        <v>232057</v>
      </c>
      <c r="BA23" s="121">
        <v>0.95121951219500001</v>
      </c>
      <c r="BB23" s="494">
        <v>23.179487179490099</v>
      </c>
      <c r="BC23" s="203" t="s">
        <v>248</v>
      </c>
      <c r="BD23" s="217" t="s">
        <v>61</v>
      </c>
      <c r="BE23" s="201" t="s">
        <v>62</v>
      </c>
      <c r="BF23" s="201" t="s">
        <v>63</v>
      </c>
      <c r="BG23" s="201" t="s">
        <v>196</v>
      </c>
      <c r="BH23" s="218" t="s">
        <v>515</v>
      </c>
      <c r="BI23" s="138" t="s">
        <v>66</v>
      </c>
      <c r="BJ23" s="91">
        <v>214</v>
      </c>
      <c r="BK23" s="138">
        <v>7</v>
      </c>
      <c r="BL23" s="145" t="s">
        <v>65</v>
      </c>
      <c r="BM23" s="44" t="s">
        <v>179</v>
      </c>
      <c r="BN23" s="218" t="s">
        <v>292</v>
      </c>
      <c r="BO23" s="465" t="s">
        <v>74</v>
      </c>
      <c r="BP23" s="138" t="s">
        <v>681</v>
      </c>
      <c r="BQ23" s="145" t="s">
        <v>717</v>
      </c>
    </row>
    <row r="24" spans="1:69" ht="15.75">
      <c r="A24" s="207" t="s">
        <v>8</v>
      </c>
      <c r="B24" s="208" t="s">
        <v>9</v>
      </c>
      <c r="C24" s="202" t="s">
        <v>35</v>
      </c>
      <c r="D24" s="6" t="s">
        <v>11</v>
      </c>
      <c r="E24" s="24" t="s">
        <v>74</v>
      </c>
      <c r="F24" s="86">
        <v>240</v>
      </c>
      <c r="G24" s="80">
        <v>0</v>
      </c>
      <c r="H24" s="204"/>
      <c r="I24" s="204"/>
      <c r="J24" s="204"/>
      <c r="K24" s="204"/>
      <c r="L24" s="80">
        <v>1</v>
      </c>
      <c r="M24" s="203"/>
      <c r="N24" s="53">
        <v>1</v>
      </c>
      <c r="O24" s="204"/>
      <c r="P24" s="204"/>
      <c r="Q24" s="11">
        <v>5.7558155565</v>
      </c>
      <c r="R24" s="204"/>
      <c r="S24" s="204"/>
      <c r="T24" s="53">
        <v>7.5049999999999981</v>
      </c>
      <c r="U24" s="204"/>
      <c r="V24" s="204"/>
      <c r="W24" s="11">
        <v>5.1453301548116999</v>
      </c>
      <c r="X24" s="204"/>
      <c r="Y24" s="204"/>
      <c r="Z24" s="53">
        <v>6.9187499999999993</v>
      </c>
      <c r="AA24" s="204"/>
      <c r="AB24" s="204"/>
      <c r="AC24" s="204"/>
      <c r="AD24" s="204"/>
      <c r="AE24" s="204"/>
      <c r="AF24" s="11">
        <v>3.7306002549478272</v>
      </c>
      <c r="AG24" s="11">
        <v>1666</v>
      </c>
      <c r="AH24" s="11">
        <v>0.32555876827158164</v>
      </c>
      <c r="AI24" s="11">
        <v>7</v>
      </c>
      <c r="AJ24" s="11">
        <v>3.0646624472573838</v>
      </c>
      <c r="AK24" s="11" t="s">
        <v>248</v>
      </c>
      <c r="AL24" s="11">
        <v>238</v>
      </c>
      <c r="AM24" s="11">
        <v>3.7306002549478272</v>
      </c>
      <c r="AN24" s="11">
        <v>3.7236088379705401</v>
      </c>
      <c r="AO24" s="73">
        <v>6</v>
      </c>
      <c r="AP24" s="11">
        <v>0</v>
      </c>
      <c r="AQ24" s="11">
        <v>0</v>
      </c>
      <c r="AR24" s="11">
        <v>474</v>
      </c>
      <c r="AS24" s="34" t="s">
        <v>248</v>
      </c>
      <c r="AT24" s="11">
        <v>17192.821</v>
      </c>
      <c r="AU24" s="11">
        <v>0</v>
      </c>
      <c r="AV24" s="11">
        <v>0</v>
      </c>
      <c r="AW24" s="53">
        <v>474</v>
      </c>
      <c r="AX24" s="11" t="s">
        <v>248</v>
      </c>
      <c r="AY24" s="502">
        <v>10.25</v>
      </c>
      <c r="AZ24" s="491">
        <v>232057</v>
      </c>
      <c r="BA24" s="121">
        <v>0.95121951219500001</v>
      </c>
      <c r="BB24" s="494">
        <v>22.256410256413101</v>
      </c>
      <c r="BC24" s="203" t="s">
        <v>248</v>
      </c>
      <c r="BD24" s="217" t="s">
        <v>61</v>
      </c>
      <c r="BE24" s="201" t="s">
        <v>62</v>
      </c>
      <c r="BF24" s="201" t="s">
        <v>63</v>
      </c>
      <c r="BG24" s="201" t="s">
        <v>196</v>
      </c>
      <c r="BH24" s="218" t="s">
        <v>515</v>
      </c>
      <c r="BI24" s="138" t="s">
        <v>67</v>
      </c>
      <c r="BJ24" s="91">
        <v>214</v>
      </c>
      <c r="BK24" s="138">
        <v>3</v>
      </c>
      <c r="BL24" s="145" t="s">
        <v>65</v>
      </c>
      <c r="BM24" s="44" t="s">
        <v>177</v>
      </c>
      <c r="BN24" s="218" t="s">
        <v>292</v>
      </c>
      <c r="BO24" s="465" t="s">
        <v>74</v>
      </c>
      <c r="BP24" s="138" t="s">
        <v>681</v>
      </c>
      <c r="BQ24" s="145" t="s">
        <v>717</v>
      </c>
    </row>
    <row r="25" spans="1:69" ht="16.5" thickBot="1">
      <c r="A25" s="151" t="s">
        <v>8</v>
      </c>
      <c r="B25" s="152" t="s">
        <v>9</v>
      </c>
      <c r="C25" s="153" t="s">
        <v>35</v>
      </c>
      <c r="D25" s="189" t="s">
        <v>11</v>
      </c>
      <c r="E25" s="190" t="s">
        <v>74</v>
      </c>
      <c r="F25" s="191">
        <v>242</v>
      </c>
      <c r="G25" s="192">
        <v>0</v>
      </c>
      <c r="H25" s="161"/>
      <c r="I25" s="161"/>
      <c r="J25" s="161"/>
      <c r="K25" s="161"/>
      <c r="L25" s="192">
        <v>0</v>
      </c>
      <c r="M25" s="158"/>
      <c r="N25" s="193">
        <v>0</v>
      </c>
      <c r="O25" s="161"/>
      <c r="P25" s="161"/>
      <c r="Q25" s="194">
        <v>7.5346525331</v>
      </c>
      <c r="R25" s="161"/>
      <c r="S25" s="161"/>
      <c r="T25" s="193">
        <v>9.2449999999999992</v>
      </c>
      <c r="U25" s="161"/>
      <c r="V25" s="161"/>
      <c r="W25" s="194">
        <v>7.5873055743800997</v>
      </c>
      <c r="X25" s="161"/>
      <c r="Y25" s="161"/>
      <c r="Z25" s="193">
        <v>9.1949999999999985</v>
      </c>
      <c r="AA25" s="161"/>
      <c r="AB25" s="161"/>
      <c r="AC25" s="161"/>
      <c r="AD25" s="161"/>
      <c r="AE25" s="161"/>
      <c r="AF25" s="194">
        <v>2.9347496935881678</v>
      </c>
      <c r="AG25" s="194">
        <v>1638</v>
      </c>
      <c r="AH25" s="194">
        <v>0.42607963596817305</v>
      </c>
      <c r="AI25" s="194">
        <v>227</v>
      </c>
      <c r="AJ25" s="194">
        <v>2.0590909090909091</v>
      </c>
      <c r="AK25" s="194" t="s">
        <v>248</v>
      </c>
      <c r="AL25" s="194">
        <v>0</v>
      </c>
      <c r="AM25" s="194"/>
      <c r="AN25" s="194"/>
      <c r="AO25" s="195">
        <v>11</v>
      </c>
      <c r="AP25" s="194">
        <v>0</v>
      </c>
      <c r="AQ25" s="194">
        <v>0</v>
      </c>
      <c r="AR25" s="194">
        <v>473</v>
      </c>
      <c r="AS25" s="196" t="s">
        <v>248</v>
      </c>
      <c r="AT25" s="194">
        <v>17293.065999999999</v>
      </c>
      <c r="AU25" s="194">
        <v>0</v>
      </c>
      <c r="AV25" s="194">
        <v>0</v>
      </c>
      <c r="AW25" s="193">
        <v>473</v>
      </c>
      <c r="AX25" s="194" t="s">
        <v>248</v>
      </c>
      <c r="AY25" s="502">
        <v>10.25</v>
      </c>
      <c r="AZ25" s="491">
        <v>232057</v>
      </c>
      <c r="BA25" s="121">
        <v>0.95121951219500001</v>
      </c>
      <c r="BB25" s="494">
        <v>21.435897435900198</v>
      </c>
      <c r="BC25" s="203" t="s">
        <v>248</v>
      </c>
      <c r="BD25" s="162" t="s">
        <v>61</v>
      </c>
      <c r="BE25" s="163" t="s">
        <v>62</v>
      </c>
      <c r="BF25" s="163" t="s">
        <v>63</v>
      </c>
      <c r="BG25" s="163" t="s">
        <v>196</v>
      </c>
      <c r="BH25" s="164" t="s">
        <v>515</v>
      </c>
      <c r="BI25" s="156" t="s">
        <v>68</v>
      </c>
      <c r="BJ25" s="197">
        <v>214</v>
      </c>
      <c r="BK25" s="156">
        <v>4</v>
      </c>
      <c r="BL25" s="157" t="s">
        <v>65</v>
      </c>
      <c r="BM25" s="198" t="s">
        <v>178</v>
      </c>
      <c r="BN25" s="164" t="s">
        <v>292</v>
      </c>
      <c r="BO25" s="467" t="s">
        <v>74</v>
      </c>
      <c r="BP25" s="156" t="s">
        <v>681</v>
      </c>
      <c r="BQ25" s="157" t="s">
        <v>717</v>
      </c>
    </row>
    <row r="26" spans="1:69" ht="15.75">
      <c r="A26" s="207" t="s">
        <v>8</v>
      </c>
      <c r="B26" s="208" t="s">
        <v>9</v>
      </c>
      <c r="C26" s="202" t="s">
        <v>35</v>
      </c>
      <c r="D26" s="6" t="s">
        <v>11</v>
      </c>
      <c r="E26" s="24" t="s">
        <v>75</v>
      </c>
      <c r="F26" s="86">
        <v>326</v>
      </c>
      <c r="G26" s="80">
        <v>4</v>
      </c>
      <c r="H26" s="204"/>
      <c r="I26" s="204"/>
      <c r="J26" s="204"/>
      <c r="K26" s="204"/>
      <c r="L26" s="80">
        <v>0</v>
      </c>
      <c r="M26" s="203"/>
      <c r="N26" s="53">
        <v>0</v>
      </c>
      <c r="O26" s="204"/>
      <c r="P26" s="204"/>
      <c r="Q26" s="11">
        <v>6.6777017143000004</v>
      </c>
      <c r="R26" s="204"/>
      <c r="S26" s="204"/>
      <c r="T26" s="53">
        <v>8.483333333333329</v>
      </c>
      <c r="U26" s="204"/>
      <c r="V26" s="204"/>
      <c r="W26" s="11">
        <v>6.6669191552795004</v>
      </c>
      <c r="X26" s="204"/>
      <c r="Y26" s="204"/>
      <c r="Z26" s="53">
        <v>8.3499999999999979</v>
      </c>
      <c r="AA26" s="204"/>
      <c r="AB26" s="204"/>
      <c r="AC26" s="204"/>
      <c r="AD26" s="204"/>
      <c r="AE26" s="204"/>
      <c r="AF26" s="11">
        <v>3.4437878826408719</v>
      </c>
      <c r="AG26" s="11">
        <v>2253</v>
      </c>
      <c r="AH26" s="11">
        <v>0.44921793786241121</v>
      </c>
      <c r="AI26" s="11">
        <v>77</v>
      </c>
      <c r="AJ26" s="11">
        <v>2.5604237288135594</v>
      </c>
      <c r="AK26" s="11" t="s">
        <v>248</v>
      </c>
      <c r="AL26" s="11">
        <v>316</v>
      </c>
      <c r="AM26" s="11">
        <v>3.4497144401181248</v>
      </c>
      <c r="AN26" s="11">
        <v>3.5321492805755397</v>
      </c>
      <c r="AO26" s="73">
        <v>9</v>
      </c>
      <c r="AP26" s="11">
        <v>0</v>
      </c>
      <c r="AQ26" s="11">
        <v>0</v>
      </c>
      <c r="AR26" s="11">
        <v>635</v>
      </c>
      <c r="AS26" s="34" t="s">
        <v>248</v>
      </c>
      <c r="AT26" s="11">
        <v>24330.863000000001</v>
      </c>
      <c r="AU26" s="11">
        <v>144.24600000000001</v>
      </c>
      <c r="AV26" s="11">
        <v>0</v>
      </c>
      <c r="AW26" s="53">
        <v>635</v>
      </c>
      <c r="AX26" s="11" t="s">
        <v>248</v>
      </c>
      <c r="AY26" s="539">
        <v>47.5</v>
      </c>
      <c r="AZ26" s="541">
        <v>328547</v>
      </c>
      <c r="BA26" s="493">
        <v>0.83684210526299996</v>
      </c>
      <c r="BB26" s="493">
        <v>6.9937106918252203</v>
      </c>
      <c r="BC26" s="70" t="s">
        <v>248</v>
      </c>
      <c r="BD26" s="217" t="s">
        <v>61</v>
      </c>
      <c r="BE26" s="201" t="s">
        <v>62</v>
      </c>
      <c r="BF26" s="201" t="s">
        <v>63</v>
      </c>
      <c r="BG26" s="201" t="s">
        <v>196</v>
      </c>
      <c r="BH26" s="218" t="s">
        <v>513</v>
      </c>
      <c r="BI26" s="138" t="s">
        <v>64</v>
      </c>
      <c r="BJ26" s="91">
        <v>214</v>
      </c>
      <c r="BK26" s="138">
        <v>1</v>
      </c>
      <c r="BL26" s="145" t="s">
        <v>65</v>
      </c>
      <c r="BM26" s="64" t="s">
        <v>178</v>
      </c>
      <c r="BN26" s="218" t="s">
        <v>292</v>
      </c>
      <c r="BO26" s="466" t="s">
        <v>75</v>
      </c>
      <c r="BP26" s="137" t="s">
        <v>684</v>
      </c>
      <c r="BQ26" s="144" t="s">
        <v>716</v>
      </c>
    </row>
    <row r="27" spans="1:69" s="128" customFormat="1" ht="15.75">
      <c r="A27" s="207" t="s">
        <v>8</v>
      </c>
      <c r="B27" s="208" t="s">
        <v>9</v>
      </c>
      <c r="C27" s="202" t="s">
        <v>35</v>
      </c>
      <c r="D27" s="6" t="s">
        <v>11</v>
      </c>
      <c r="E27" s="24" t="s">
        <v>75</v>
      </c>
      <c r="F27" s="86">
        <v>324</v>
      </c>
      <c r="G27" s="80">
        <v>16</v>
      </c>
      <c r="H27" s="204"/>
      <c r="I27" s="204"/>
      <c r="J27" s="204"/>
      <c r="K27" s="204"/>
      <c r="L27" s="80">
        <v>1</v>
      </c>
      <c r="M27" s="203"/>
      <c r="N27" s="53">
        <v>2</v>
      </c>
      <c r="O27" s="204"/>
      <c r="P27" s="204"/>
      <c r="Q27" s="11">
        <v>7.6895145341999998</v>
      </c>
      <c r="R27" s="204"/>
      <c r="S27" s="204"/>
      <c r="T27" s="53">
        <v>13.487499999999999</v>
      </c>
      <c r="U27" s="204"/>
      <c r="V27" s="204"/>
      <c r="W27" s="11">
        <v>7.7491008273614996</v>
      </c>
      <c r="X27" s="204"/>
      <c r="Y27" s="204"/>
      <c r="Z27" s="53">
        <v>13.64722222222222</v>
      </c>
      <c r="AA27" s="204"/>
      <c r="AB27" s="204"/>
      <c r="AC27" s="204"/>
      <c r="AD27" s="204"/>
      <c r="AE27" s="204"/>
      <c r="AF27" s="11">
        <v>3.1184807171680138</v>
      </c>
      <c r="AG27" s="11">
        <v>2145</v>
      </c>
      <c r="AH27" s="11">
        <v>0.57029516861100704</v>
      </c>
      <c r="AI27" s="11">
        <v>320</v>
      </c>
      <c r="AJ27" s="11">
        <v>2.0828431372549021</v>
      </c>
      <c r="AK27" s="11" t="s">
        <v>248</v>
      </c>
      <c r="AL27" s="11">
        <v>303</v>
      </c>
      <c r="AM27" s="11">
        <v>3.1215804451497511</v>
      </c>
      <c r="AN27" s="11">
        <v>3.1631944444444446</v>
      </c>
      <c r="AO27" s="73">
        <v>7</v>
      </c>
      <c r="AP27" s="11">
        <v>1</v>
      </c>
      <c r="AQ27" s="11">
        <v>0</v>
      </c>
      <c r="AR27" s="11">
        <v>608</v>
      </c>
      <c r="AS27" s="34" t="s">
        <v>248</v>
      </c>
      <c r="AT27" s="11">
        <v>24140.975999999999</v>
      </c>
      <c r="AU27" s="11">
        <v>0</v>
      </c>
      <c r="AV27" s="11">
        <v>0</v>
      </c>
      <c r="AW27" s="53">
        <v>608</v>
      </c>
      <c r="AX27" s="11" t="s">
        <v>248</v>
      </c>
      <c r="AY27" s="503">
        <v>47.5</v>
      </c>
      <c r="AZ27" s="491">
        <v>328547</v>
      </c>
      <c r="BA27" s="121">
        <v>0.83684210526299996</v>
      </c>
      <c r="BB27" s="494">
        <v>6.9685534591208098</v>
      </c>
      <c r="BC27" s="203" t="s">
        <v>248</v>
      </c>
      <c r="BD27" s="217" t="s">
        <v>61</v>
      </c>
      <c r="BE27" s="201" t="s">
        <v>62</v>
      </c>
      <c r="BF27" s="201" t="s">
        <v>63</v>
      </c>
      <c r="BG27" s="201" t="s">
        <v>196</v>
      </c>
      <c r="BH27" s="218" t="s">
        <v>513</v>
      </c>
      <c r="BI27" s="138" t="s">
        <v>66</v>
      </c>
      <c r="BJ27" s="91">
        <v>214</v>
      </c>
      <c r="BK27" s="138">
        <v>7</v>
      </c>
      <c r="BL27" s="145" t="s">
        <v>65</v>
      </c>
      <c r="BM27" s="44" t="s">
        <v>179</v>
      </c>
      <c r="BN27" s="218" t="s">
        <v>292</v>
      </c>
      <c r="BO27" s="465" t="s">
        <v>75</v>
      </c>
      <c r="BP27" s="138" t="s">
        <v>684</v>
      </c>
      <c r="BQ27" s="145" t="s">
        <v>716</v>
      </c>
    </row>
    <row r="28" spans="1:69" s="128" customFormat="1" ht="15.75">
      <c r="A28" s="207" t="s">
        <v>8</v>
      </c>
      <c r="B28" s="208" t="s">
        <v>9</v>
      </c>
      <c r="C28" s="202" t="s">
        <v>35</v>
      </c>
      <c r="D28" s="6" t="s">
        <v>11</v>
      </c>
      <c r="E28" s="24" t="s">
        <v>75</v>
      </c>
      <c r="F28" s="86">
        <v>324</v>
      </c>
      <c r="G28" s="80">
        <v>4</v>
      </c>
      <c r="H28" s="204"/>
      <c r="I28" s="204"/>
      <c r="J28" s="204"/>
      <c r="K28" s="204"/>
      <c r="L28" s="80">
        <v>0</v>
      </c>
      <c r="M28" s="203"/>
      <c r="N28" s="53">
        <v>1</v>
      </c>
      <c r="O28" s="204"/>
      <c r="P28" s="204"/>
      <c r="Q28" s="11">
        <v>6.1042936187999999</v>
      </c>
      <c r="R28" s="204"/>
      <c r="S28" s="204"/>
      <c r="T28" s="53">
        <v>8.9285714285714288</v>
      </c>
      <c r="U28" s="204"/>
      <c r="V28" s="204"/>
      <c r="W28" s="11">
        <v>5.4249717468750003</v>
      </c>
      <c r="X28" s="204"/>
      <c r="Y28" s="204"/>
      <c r="Z28" s="53">
        <v>8.4</v>
      </c>
      <c r="AA28" s="204"/>
      <c r="AB28" s="204"/>
      <c r="AC28" s="204"/>
      <c r="AD28" s="204"/>
      <c r="AE28" s="204"/>
      <c r="AF28" s="11">
        <v>3.5750482310289091</v>
      </c>
      <c r="AG28" s="11">
        <v>2239</v>
      </c>
      <c r="AH28" s="11">
        <v>0.51288438961984151</v>
      </c>
      <c r="AI28" s="11">
        <v>114</v>
      </c>
      <c r="AJ28" s="11">
        <v>2.484230769230769</v>
      </c>
      <c r="AK28" s="11" t="s">
        <v>248</v>
      </c>
      <c r="AL28" s="11">
        <v>304</v>
      </c>
      <c r="AM28" s="11">
        <v>3.6094436716887239</v>
      </c>
      <c r="AN28" s="11">
        <v>3.6686902133922001</v>
      </c>
      <c r="AO28" s="73">
        <v>26</v>
      </c>
      <c r="AP28" s="11">
        <v>3</v>
      </c>
      <c r="AQ28" s="11">
        <v>3</v>
      </c>
      <c r="AR28" s="11">
        <v>608</v>
      </c>
      <c r="AS28" s="34" t="s">
        <v>248</v>
      </c>
      <c r="AT28" s="11">
        <v>23963.725999999999</v>
      </c>
      <c r="AU28" s="11">
        <v>401.96800000000002</v>
      </c>
      <c r="AV28" s="11">
        <v>0</v>
      </c>
      <c r="AW28" s="53">
        <v>608</v>
      </c>
      <c r="AX28" s="11" t="s">
        <v>248</v>
      </c>
      <c r="AY28" s="503">
        <v>47.5</v>
      </c>
      <c r="AZ28" s="491">
        <v>328547</v>
      </c>
      <c r="BA28" s="121">
        <v>0.83684210526299996</v>
      </c>
      <c r="BB28" s="494">
        <v>6.5911949685547002</v>
      </c>
      <c r="BC28" s="203" t="s">
        <v>248</v>
      </c>
      <c r="BD28" s="217" t="s">
        <v>61</v>
      </c>
      <c r="BE28" s="201" t="s">
        <v>62</v>
      </c>
      <c r="BF28" s="201" t="s">
        <v>63</v>
      </c>
      <c r="BG28" s="201" t="s">
        <v>196</v>
      </c>
      <c r="BH28" s="218" t="s">
        <v>513</v>
      </c>
      <c r="BI28" s="138" t="s">
        <v>67</v>
      </c>
      <c r="BJ28" s="91">
        <v>214</v>
      </c>
      <c r="BK28" s="138">
        <v>3</v>
      </c>
      <c r="BL28" s="145" t="s">
        <v>65</v>
      </c>
      <c r="BM28" s="44" t="s">
        <v>177</v>
      </c>
      <c r="BN28" s="218" t="s">
        <v>292</v>
      </c>
      <c r="BO28" s="465" t="s">
        <v>75</v>
      </c>
      <c r="BP28" s="138" t="s">
        <v>684</v>
      </c>
      <c r="BQ28" s="145" t="s">
        <v>716</v>
      </c>
    </row>
    <row r="29" spans="1:69" s="128" customFormat="1" ht="15.75">
      <c r="A29" s="207" t="s">
        <v>8</v>
      </c>
      <c r="B29" s="208" t="s">
        <v>9</v>
      </c>
      <c r="C29" s="202" t="s">
        <v>35</v>
      </c>
      <c r="D29" s="6" t="s">
        <v>11</v>
      </c>
      <c r="E29" s="24" t="s">
        <v>75</v>
      </c>
      <c r="F29" s="86">
        <v>327</v>
      </c>
      <c r="G29" s="80">
        <v>9</v>
      </c>
      <c r="H29" s="204"/>
      <c r="I29" s="204"/>
      <c r="J29" s="204"/>
      <c r="K29" s="204"/>
      <c r="L29" s="80">
        <v>2</v>
      </c>
      <c r="M29" s="203"/>
      <c r="N29" s="53">
        <v>0</v>
      </c>
      <c r="O29" s="204"/>
      <c r="P29" s="204"/>
      <c r="Q29" s="11">
        <v>7.5386359557000002</v>
      </c>
      <c r="R29" s="204"/>
      <c r="S29" s="204"/>
      <c r="T29" s="53">
        <v>9.9199999999999982</v>
      </c>
      <c r="U29" s="204"/>
      <c r="V29" s="204"/>
      <c r="W29" s="11">
        <v>7.5989777056961998</v>
      </c>
      <c r="X29" s="204"/>
      <c r="Y29" s="204"/>
      <c r="Z29" s="53">
        <v>9.8999999999999986</v>
      </c>
      <c r="AA29" s="204"/>
      <c r="AB29" s="204"/>
      <c r="AC29" s="204"/>
      <c r="AD29" s="204"/>
      <c r="AE29" s="204"/>
      <c r="AF29" s="11">
        <v>2.8096649628453281</v>
      </c>
      <c r="AG29" s="11">
        <v>2212</v>
      </c>
      <c r="AH29" s="11">
        <v>0.42257271211434916</v>
      </c>
      <c r="AI29" s="11">
        <v>471</v>
      </c>
      <c r="AJ29" s="11">
        <v>2.0181818181818181</v>
      </c>
      <c r="AK29" s="11" t="s">
        <v>248</v>
      </c>
      <c r="AL29" s="11">
        <v>0</v>
      </c>
      <c r="AM29" s="11"/>
      <c r="AN29" s="11"/>
      <c r="AO29" s="73">
        <v>139</v>
      </c>
      <c r="AP29" s="11">
        <v>5</v>
      </c>
      <c r="AQ29" s="11">
        <v>0</v>
      </c>
      <c r="AR29" s="11">
        <v>492</v>
      </c>
      <c r="AS29" s="34" t="s">
        <v>248</v>
      </c>
      <c r="AT29" s="11">
        <v>24111.382000000001</v>
      </c>
      <c r="AU29" s="80">
        <v>429.99700000000001</v>
      </c>
      <c r="AV29" s="11">
        <v>0</v>
      </c>
      <c r="AW29" s="53">
        <v>492</v>
      </c>
      <c r="AX29" s="11" t="s">
        <v>248</v>
      </c>
      <c r="AY29" s="503">
        <v>47.5</v>
      </c>
      <c r="AZ29" s="491">
        <v>328547</v>
      </c>
      <c r="BA29" s="121">
        <v>0.83684210526299996</v>
      </c>
      <c r="BB29" s="494">
        <v>5.9119496855357099</v>
      </c>
      <c r="BC29" s="203" t="s">
        <v>248</v>
      </c>
      <c r="BD29" s="217" t="s">
        <v>61</v>
      </c>
      <c r="BE29" s="201" t="s">
        <v>62</v>
      </c>
      <c r="BF29" s="201" t="s">
        <v>63</v>
      </c>
      <c r="BG29" s="201" t="s">
        <v>196</v>
      </c>
      <c r="BH29" s="218" t="s">
        <v>513</v>
      </c>
      <c r="BI29" s="138" t="s">
        <v>68</v>
      </c>
      <c r="BJ29" s="91">
        <v>214</v>
      </c>
      <c r="BK29" s="138">
        <v>4</v>
      </c>
      <c r="BL29" s="145" t="s">
        <v>65</v>
      </c>
      <c r="BM29" s="44" t="s">
        <v>178</v>
      </c>
      <c r="BN29" s="218" t="s">
        <v>292</v>
      </c>
      <c r="BO29" s="465" t="s">
        <v>75</v>
      </c>
      <c r="BP29" s="138" t="s">
        <v>684</v>
      </c>
      <c r="BQ29" s="145" t="s">
        <v>716</v>
      </c>
    </row>
    <row r="30" spans="1:69" s="128" customFormat="1" ht="15.75">
      <c r="A30" s="207" t="s">
        <v>8</v>
      </c>
      <c r="B30" s="208" t="s">
        <v>9</v>
      </c>
      <c r="C30" s="202" t="s">
        <v>35</v>
      </c>
      <c r="D30" s="6" t="s">
        <v>11</v>
      </c>
      <c r="E30" s="24" t="s">
        <v>76</v>
      </c>
      <c r="F30" s="86">
        <v>185</v>
      </c>
      <c r="G30" s="80">
        <v>0</v>
      </c>
      <c r="H30" s="204"/>
      <c r="I30" s="204"/>
      <c r="J30" s="204"/>
      <c r="K30" s="204"/>
      <c r="L30" s="80">
        <v>1</v>
      </c>
      <c r="M30" s="203"/>
      <c r="N30" s="52">
        <v>0</v>
      </c>
      <c r="O30" s="204"/>
      <c r="P30" s="204"/>
      <c r="Q30" s="11">
        <v>5.4197063206999996</v>
      </c>
      <c r="R30" s="204"/>
      <c r="S30" s="204"/>
      <c r="T30" s="53">
        <v>6.7111111111111104</v>
      </c>
      <c r="U30" s="204"/>
      <c r="V30" s="204"/>
      <c r="W30" s="11">
        <v>5.0758802119565001</v>
      </c>
      <c r="X30" s="204"/>
      <c r="Y30" s="204"/>
      <c r="Z30" s="53">
        <v>6.3249999999999993</v>
      </c>
      <c r="AA30" s="204"/>
      <c r="AB30" s="204"/>
      <c r="AC30" s="204"/>
      <c r="AD30" s="204"/>
      <c r="AE30" s="204"/>
      <c r="AF30" s="9">
        <v>3.6812888355482194</v>
      </c>
      <c r="AG30" s="9">
        <v>1288</v>
      </c>
      <c r="AH30" s="9">
        <v>0.40301758603246529</v>
      </c>
      <c r="AI30" s="9">
        <v>24</v>
      </c>
      <c r="AJ30" s="9">
        <v>2.7767123287671232</v>
      </c>
      <c r="AK30" s="9" t="s">
        <v>248</v>
      </c>
      <c r="AL30" s="9">
        <v>183</v>
      </c>
      <c r="AM30" s="9">
        <v>3.6841920531419556</v>
      </c>
      <c r="AN30" s="9">
        <v>3.7050984936268829</v>
      </c>
      <c r="AO30" s="73">
        <v>0</v>
      </c>
      <c r="AP30" s="11">
        <v>0</v>
      </c>
      <c r="AQ30" s="11">
        <v>0</v>
      </c>
      <c r="AR30" s="11">
        <v>370</v>
      </c>
      <c r="AS30" s="89" t="s">
        <v>248</v>
      </c>
      <c r="AT30" s="11">
        <v>13156.168</v>
      </c>
      <c r="AU30" s="11">
        <v>30.37</v>
      </c>
      <c r="AV30" s="148">
        <v>0</v>
      </c>
      <c r="AW30" s="52">
        <v>370</v>
      </c>
      <c r="AX30" s="148" t="s">
        <v>248</v>
      </c>
      <c r="AY30" s="502">
        <v>10</v>
      </c>
      <c r="AZ30" s="490">
        <v>230822</v>
      </c>
      <c r="BA30" s="494">
        <v>0.92500000000000004</v>
      </c>
      <c r="BB30" s="494">
        <v>17.081081081081098</v>
      </c>
      <c r="BC30" s="203" t="s">
        <v>248</v>
      </c>
      <c r="BD30" s="217" t="s">
        <v>61</v>
      </c>
      <c r="BE30" s="201" t="s">
        <v>62</v>
      </c>
      <c r="BF30" s="201" t="s">
        <v>63</v>
      </c>
      <c r="BG30" s="201" t="s">
        <v>196</v>
      </c>
      <c r="BH30" s="218" t="s">
        <v>515</v>
      </c>
      <c r="BI30" s="138" t="s">
        <v>64</v>
      </c>
      <c r="BJ30" s="91">
        <v>214</v>
      </c>
      <c r="BK30" s="200">
        <v>1</v>
      </c>
      <c r="BL30" s="145" t="s">
        <v>65</v>
      </c>
      <c r="BM30" s="64" t="s">
        <v>177</v>
      </c>
      <c r="BN30" s="218" t="s">
        <v>292</v>
      </c>
      <c r="BO30" s="465" t="s">
        <v>70</v>
      </c>
      <c r="BP30" s="138" t="s">
        <v>681</v>
      </c>
      <c r="BQ30" s="145" t="s">
        <v>717</v>
      </c>
    </row>
    <row r="31" spans="1:69" s="128" customFormat="1" ht="15.75">
      <c r="A31" s="207" t="s">
        <v>8</v>
      </c>
      <c r="B31" s="208" t="s">
        <v>9</v>
      </c>
      <c r="C31" s="202" t="s">
        <v>35</v>
      </c>
      <c r="D31" s="6" t="s">
        <v>11</v>
      </c>
      <c r="E31" s="24" t="s">
        <v>76</v>
      </c>
      <c r="F31" s="86">
        <v>189</v>
      </c>
      <c r="G31" s="80">
        <v>1</v>
      </c>
      <c r="H31" s="204"/>
      <c r="I31" s="204"/>
      <c r="J31" s="204"/>
      <c r="K31" s="204"/>
      <c r="L31" s="80">
        <v>0</v>
      </c>
      <c r="M31" s="203"/>
      <c r="N31" s="52">
        <v>2</v>
      </c>
      <c r="O31" s="204"/>
      <c r="P31" s="204"/>
      <c r="Q31" s="11">
        <v>7.6108720318999996</v>
      </c>
      <c r="R31" s="204"/>
      <c r="S31" s="204"/>
      <c r="T31" s="53">
        <v>13.35</v>
      </c>
      <c r="U31" s="204"/>
      <c r="V31" s="204"/>
      <c r="W31" s="11">
        <v>7.6821858936170004</v>
      </c>
      <c r="X31" s="204"/>
      <c r="Y31" s="204"/>
      <c r="Z31" s="53">
        <v>13.58</v>
      </c>
      <c r="AA31" s="204"/>
      <c r="AB31" s="204"/>
      <c r="AC31" s="204"/>
      <c r="AD31" s="204"/>
      <c r="AE31" s="204"/>
      <c r="AF31" s="9">
        <v>3.074546853243481</v>
      </c>
      <c r="AG31" s="9">
        <v>1302</v>
      </c>
      <c r="AH31" s="9">
        <v>0.63863225886657193</v>
      </c>
      <c r="AI31" s="9">
        <v>260</v>
      </c>
      <c r="AJ31" s="9">
        <v>1.9649999999999999</v>
      </c>
      <c r="AK31" s="9" t="s">
        <v>248</v>
      </c>
      <c r="AL31" s="9">
        <v>178</v>
      </c>
      <c r="AM31" s="9">
        <v>3.0959149305357414</v>
      </c>
      <c r="AN31" s="9">
        <v>3.1381118881118879</v>
      </c>
      <c r="AO31" s="73">
        <v>7</v>
      </c>
      <c r="AP31" s="11">
        <v>8</v>
      </c>
      <c r="AQ31" s="11">
        <v>0</v>
      </c>
      <c r="AR31" s="11">
        <v>361</v>
      </c>
      <c r="AS31" s="89" t="s">
        <v>248</v>
      </c>
      <c r="AT31" s="11">
        <v>13027.699000000001</v>
      </c>
      <c r="AU31" s="11">
        <v>432.709</v>
      </c>
      <c r="AV31" s="148">
        <v>0</v>
      </c>
      <c r="AW31" s="52">
        <v>361</v>
      </c>
      <c r="AX31" s="148" t="s">
        <v>248</v>
      </c>
      <c r="AY31" s="502">
        <v>10</v>
      </c>
      <c r="AZ31" s="490">
        <v>230822</v>
      </c>
      <c r="BA31" s="494">
        <v>0.92500000000000004</v>
      </c>
      <c r="BB31" s="494">
        <v>16.2162162162162</v>
      </c>
      <c r="BC31" s="203" t="s">
        <v>248</v>
      </c>
      <c r="BD31" s="217" t="s">
        <v>61</v>
      </c>
      <c r="BE31" s="201" t="s">
        <v>62</v>
      </c>
      <c r="BF31" s="201" t="s">
        <v>63</v>
      </c>
      <c r="BG31" s="201" t="s">
        <v>196</v>
      </c>
      <c r="BH31" s="218" t="s">
        <v>515</v>
      </c>
      <c r="BI31" s="138" t="s">
        <v>66</v>
      </c>
      <c r="BJ31" s="91">
        <v>214</v>
      </c>
      <c r="BK31" s="441">
        <v>7</v>
      </c>
      <c r="BL31" s="145" t="s">
        <v>65</v>
      </c>
      <c r="BM31" s="64" t="s">
        <v>179</v>
      </c>
      <c r="BN31" s="218" t="s">
        <v>292</v>
      </c>
      <c r="BO31" s="465" t="s">
        <v>70</v>
      </c>
      <c r="BP31" s="138" t="s">
        <v>681</v>
      </c>
      <c r="BQ31" s="145" t="s">
        <v>717</v>
      </c>
    </row>
    <row r="32" spans="1:69" s="128" customFormat="1" ht="15.75">
      <c r="A32" s="207" t="s">
        <v>8</v>
      </c>
      <c r="B32" s="208" t="s">
        <v>9</v>
      </c>
      <c r="C32" s="202" t="s">
        <v>35</v>
      </c>
      <c r="D32" s="6" t="s">
        <v>11</v>
      </c>
      <c r="E32" s="24" t="s">
        <v>76</v>
      </c>
      <c r="F32" s="86">
        <v>179</v>
      </c>
      <c r="G32" s="80">
        <v>2</v>
      </c>
      <c r="H32" s="204"/>
      <c r="I32" s="204"/>
      <c r="J32" s="204"/>
      <c r="K32" s="204"/>
      <c r="L32" s="80">
        <v>0</v>
      </c>
      <c r="M32" s="203"/>
      <c r="N32" s="52">
        <v>0</v>
      </c>
      <c r="O32" s="204"/>
      <c r="P32" s="204"/>
      <c r="Q32" s="11">
        <v>6.1047906666999996</v>
      </c>
      <c r="R32" s="204"/>
      <c r="S32" s="204"/>
      <c r="T32" s="53">
        <v>8.4075000000000006</v>
      </c>
      <c r="U32" s="204"/>
      <c r="V32" s="204"/>
      <c r="W32" s="11">
        <v>5.4984573672315999</v>
      </c>
      <c r="X32" s="204"/>
      <c r="Y32" s="204"/>
      <c r="Z32" s="53">
        <v>8.2149999999999999</v>
      </c>
      <c r="AA32" s="204"/>
      <c r="AB32" s="204"/>
      <c r="AC32" s="204"/>
      <c r="AD32" s="204"/>
      <c r="AE32" s="204"/>
      <c r="AF32" s="9">
        <v>3.5581517458956249</v>
      </c>
      <c r="AG32" s="9">
        <v>1238</v>
      </c>
      <c r="AH32" s="9">
        <v>0.46531093753227809</v>
      </c>
      <c r="AI32" s="9">
        <v>34</v>
      </c>
      <c r="AJ32" s="9">
        <v>2.6124999999999998</v>
      </c>
      <c r="AK32" s="9" t="s">
        <v>248</v>
      </c>
      <c r="AL32" s="9">
        <v>171</v>
      </c>
      <c r="AM32" s="9">
        <v>3.5738666208963541</v>
      </c>
      <c r="AN32" s="9">
        <v>3.6445578231292517</v>
      </c>
      <c r="AO32" s="73">
        <v>9</v>
      </c>
      <c r="AP32" s="11">
        <v>0</v>
      </c>
      <c r="AQ32" s="11">
        <v>0</v>
      </c>
      <c r="AR32" s="11">
        <v>345</v>
      </c>
      <c r="AS32" s="89" t="s">
        <v>248</v>
      </c>
      <c r="AT32" s="11">
        <v>12562.457</v>
      </c>
      <c r="AU32" s="11">
        <v>152.38399999999999</v>
      </c>
      <c r="AV32" s="148">
        <v>0</v>
      </c>
      <c r="AW32" s="52">
        <v>345</v>
      </c>
      <c r="AX32" s="148" t="s">
        <v>248</v>
      </c>
      <c r="AY32" s="502">
        <v>10</v>
      </c>
      <c r="AZ32" s="490">
        <v>230822</v>
      </c>
      <c r="BA32" s="494">
        <v>0.92500000000000004</v>
      </c>
      <c r="BB32" s="494">
        <v>16.4324324324324</v>
      </c>
      <c r="BC32" s="203" t="s">
        <v>248</v>
      </c>
      <c r="BD32" s="217" t="s">
        <v>61</v>
      </c>
      <c r="BE32" s="201" t="s">
        <v>62</v>
      </c>
      <c r="BF32" s="201" t="s">
        <v>63</v>
      </c>
      <c r="BG32" s="201" t="s">
        <v>196</v>
      </c>
      <c r="BH32" s="218" t="s">
        <v>515</v>
      </c>
      <c r="BI32" s="138" t="s">
        <v>67</v>
      </c>
      <c r="BJ32" s="91">
        <v>214</v>
      </c>
      <c r="BK32" s="441">
        <v>3</v>
      </c>
      <c r="BL32" s="145" t="s">
        <v>65</v>
      </c>
      <c r="BM32" s="64" t="s">
        <v>177</v>
      </c>
      <c r="BN32" s="218" t="s">
        <v>292</v>
      </c>
      <c r="BO32" s="465" t="s">
        <v>70</v>
      </c>
      <c r="BP32" s="138" t="s">
        <v>681</v>
      </c>
      <c r="BQ32" s="145" t="s">
        <v>717</v>
      </c>
    </row>
    <row r="33" spans="1:69" s="128" customFormat="1" ht="15.75">
      <c r="A33" s="207" t="s">
        <v>8</v>
      </c>
      <c r="B33" s="208" t="s">
        <v>9</v>
      </c>
      <c r="C33" s="202" t="s">
        <v>35</v>
      </c>
      <c r="D33" s="6" t="s">
        <v>11</v>
      </c>
      <c r="E33" s="24" t="s">
        <v>76</v>
      </c>
      <c r="F33" s="86">
        <v>189</v>
      </c>
      <c r="G33" s="80">
        <v>0</v>
      </c>
      <c r="H33" s="204"/>
      <c r="I33" s="204"/>
      <c r="J33" s="204"/>
      <c r="K33" s="204"/>
      <c r="L33" s="80">
        <v>0</v>
      </c>
      <c r="M33" s="203"/>
      <c r="N33" s="52">
        <v>0</v>
      </c>
      <c r="O33" s="204"/>
      <c r="P33" s="204"/>
      <c r="Q33" s="11">
        <v>7.9813911799000001</v>
      </c>
      <c r="R33" s="204"/>
      <c r="S33" s="204"/>
      <c r="T33" s="53">
        <v>10.387499999999996</v>
      </c>
      <c r="U33" s="204"/>
      <c r="V33" s="204"/>
      <c r="W33" s="11">
        <v>8.0141637460317003</v>
      </c>
      <c r="X33" s="204"/>
      <c r="Y33" s="204"/>
      <c r="Z33" s="53">
        <v>10.424999999999997</v>
      </c>
      <c r="AA33" s="204"/>
      <c r="AB33" s="204"/>
      <c r="AC33" s="204"/>
      <c r="AD33" s="204"/>
      <c r="AE33" s="204"/>
      <c r="AF33" s="9">
        <v>2.8069903696520946</v>
      </c>
      <c r="AG33" s="9">
        <v>1246</v>
      </c>
      <c r="AH33" s="9">
        <v>0.45692702112439154</v>
      </c>
      <c r="AI33" s="9">
        <v>263</v>
      </c>
      <c r="AJ33" s="9">
        <v>1.8580357142857142</v>
      </c>
      <c r="AK33" s="9" t="s">
        <v>248</v>
      </c>
      <c r="AL33" s="9">
        <v>0</v>
      </c>
      <c r="AM33" s="9"/>
      <c r="AN33" s="9"/>
      <c r="AO33" s="73">
        <v>16</v>
      </c>
      <c r="AP33" s="11">
        <v>6</v>
      </c>
      <c r="AQ33" s="11">
        <v>0</v>
      </c>
      <c r="AR33" s="11">
        <v>356</v>
      </c>
      <c r="AS33" s="89" t="s">
        <v>248</v>
      </c>
      <c r="AT33" s="11">
        <v>13372.727000000001</v>
      </c>
      <c r="AU33" s="11">
        <v>143.72</v>
      </c>
      <c r="AV33" s="148">
        <v>0</v>
      </c>
      <c r="AW33" s="52">
        <v>356</v>
      </c>
      <c r="AX33" s="148" t="s">
        <v>248</v>
      </c>
      <c r="AY33" s="502">
        <v>10</v>
      </c>
      <c r="AZ33" s="490">
        <v>230822</v>
      </c>
      <c r="BA33" s="494">
        <v>0.92500000000000004</v>
      </c>
      <c r="BB33" s="543">
        <v>16</v>
      </c>
      <c r="BC33" s="203" t="s">
        <v>248</v>
      </c>
      <c r="BD33" s="217" t="s">
        <v>61</v>
      </c>
      <c r="BE33" s="201" t="s">
        <v>62</v>
      </c>
      <c r="BF33" s="201" t="s">
        <v>63</v>
      </c>
      <c r="BG33" s="201" t="s">
        <v>196</v>
      </c>
      <c r="BH33" s="218" t="s">
        <v>515</v>
      </c>
      <c r="BI33" s="138" t="s">
        <v>68</v>
      </c>
      <c r="BJ33" s="91">
        <v>214</v>
      </c>
      <c r="BK33" s="200">
        <v>4</v>
      </c>
      <c r="BL33" s="145" t="s">
        <v>65</v>
      </c>
      <c r="BM33" s="64" t="s">
        <v>178</v>
      </c>
      <c r="BN33" s="218" t="s">
        <v>292</v>
      </c>
      <c r="BO33" s="465" t="s">
        <v>70</v>
      </c>
      <c r="BP33" s="138" t="s">
        <v>681</v>
      </c>
      <c r="BQ33" s="145" t="s">
        <v>717</v>
      </c>
    </row>
    <row r="34" spans="1:69" s="128" customFormat="1" ht="15.75">
      <c r="A34" s="207" t="s">
        <v>8</v>
      </c>
      <c r="B34" s="208" t="s">
        <v>9</v>
      </c>
      <c r="C34" s="202" t="s">
        <v>35</v>
      </c>
      <c r="D34" s="6" t="s">
        <v>11</v>
      </c>
      <c r="E34" s="24" t="s">
        <v>77</v>
      </c>
      <c r="F34" s="86">
        <v>198</v>
      </c>
      <c r="G34" s="80">
        <v>0</v>
      </c>
      <c r="H34" s="204"/>
      <c r="I34" s="204"/>
      <c r="J34" s="204"/>
      <c r="K34" s="204"/>
      <c r="L34" s="80">
        <v>1</v>
      </c>
      <c r="M34" s="203"/>
      <c r="N34" s="52">
        <v>0</v>
      </c>
      <c r="O34" s="204"/>
      <c r="P34" s="204"/>
      <c r="Q34" s="11">
        <v>6.2935683807</v>
      </c>
      <c r="R34" s="204"/>
      <c r="S34" s="204"/>
      <c r="T34" s="53">
        <v>8.5187499999999972</v>
      </c>
      <c r="U34" s="204"/>
      <c r="V34" s="204"/>
      <c r="W34" s="11">
        <v>6.2641166598984004</v>
      </c>
      <c r="X34" s="204"/>
      <c r="Y34" s="204"/>
      <c r="Z34" s="53">
        <v>8.4149999999999974</v>
      </c>
      <c r="AA34" s="204"/>
      <c r="AB34" s="204"/>
      <c r="AC34" s="204"/>
      <c r="AD34" s="204"/>
      <c r="AE34" s="204"/>
      <c r="AF34" s="9">
        <v>3.431513180472237</v>
      </c>
      <c r="AG34" s="9">
        <v>1379</v>
      </c>
      <c r="AH34" s="9">
        <v>0.44465995092190097</v>
      </c>
      <c r="AI34" s="9">
        <v>44</v>
      </c>
      <c r="AJ34" s="9">
        <v>2.5614532019704432</v>
      </c>
      <c r="AK34" s="9" t="s">
        <v>248</v>
      </c>
      <c r="AL34" s="9">
        <v>193</v>
      </c>
      <c r="AM34" s="9">
        <v>3.4390673636507776</v>
      </c>
      <c r="AN34" s="9">
        <v>3.5192598187311179</v>
      </c>
      <c r="AO34" s="73">
        <v>3</v>
      </c>
      <c r="AP34" s="11">
        <v>0</v>
      </c>
      <c r="AQ34" s="11">
        <v>0</v>
      </c>
      <c r="AR34" s="11">
        <v>393</v>
      </c>
      <c r="AS34" s="89" t="s">
        <v>248</v>
      </c>
      <c r="AT34" s="11">
        <v>14118.894</v>
      </c>
      <c r="AU34" s="11">
        <v>0</v>
      </c>
      <c r="AV34" s="148">
        <v>0</v>
      </c>
      <c r="AW34" s="52">
        <v>393</v>
      </c>
      <c r="AX34" s="148" t="s">
        <v>248</v>
      </c>
      <c r="AY34" s="502">
        <v>19.75</v>
      </c>
      <c r="AZ34" s="491">
        <v>277198</v>
      </c>
      <c r="BA34" s="121">
        <v>0.93670886075899995</v>
      </c>
      <c r="BB34" s="494">
        <v>9.5675675675726097</v>
      </c>
      <c r="BC34" s="203" t="s">
        <v>248</v>
      </c>
      <c r="BD34" s="217" t="s">
        <v>61</v>
      </c>
      <c r="BE34" s="201" t="s">
        <v>62</v>
      </c>
      <c r="BF34" s="201" t="s">
        <v>63</v>
      </c>
      <c r="BG34" s="201" t="s">
        <v>196</v>
      </c>
      <c r="BH34" s="218" t="s">
        <v>515</v>
      </c>
      <c r="BI34" s="138" t="s">
        <v>64</v>
      </c>
      <c r="BJ34" s="91">
        <v>214</v>
      </c>
      <c r="BK34" s="200">
        <v>1</v>
      </c>
      <c r="BL34" s="145" t="s">
        <v>65</v>
      </c>
      <c r="BM34" s="64" t="s">
        <v>178</v>
      </c>
      <c r="BN34" s="218" t="s">
        <v>292</v>
      </c>
      <c r="BO34" s="465" t="s">
        <v>346</v>
      </c>
      <c r="BP34" s="138" t="s">
        <v>685</v>
      </c>
      <c r="BQ34" s="145" t="s">
        <v>718</v>
      </c>
    </row>
    <row r="35" spans="1:69" s="128" customFormat="1" ht="15.75">
      <c r="A35" s="207" t="s">
        <v>8</v>
      </c>
      <c r="B35" s="208" t="s">
        <v>9</v>
      </c>
      <c r="C35" s="202" t="s">
        <v>35</v>
      </c>
      <c r="D35" s="6" t="s">
        <v>11</v>
      </c>
      <c r="E35" s="24" t="s">
        <v>77</v>
      </c>
      <c r="F35" s="86">
        <v>202</v>
      </c>
      <c r="G35" s="80">
        <v>1</v>
      </c>
      <c r="H35" s="204"/>
      <c r="I35" s="204"/>
      <c r="J35" s="204"/>
      <c r="K35" s="204"/>
      <c r="L35" s="80">
        <v>0</v>
      </c>
      <c r="M35" s="203"/>
      <c r="N35" s="52">
        <v>1</v>
      </c>
      <c r="O35" s="204"/>
      <c r="P35" s="204"/>
      <c r="Q35" s="11">
        <v>8.1334326766</v>
      </c>
      <c r="R35" s="204"/>
      <c r="S35" s="204"/>
      <c r="T35" s="53">
        <v>13.895</v>
      </c>
      <c r="U35" s="204"/>
      <c r="V35" s="204"/>
      <c r="W35" s="11">
        <v>8.3717212089552007</v>
      </c>
      <c r="X35" s="204"/>
      <c r="Y35" s="204"/>
      <c r="Z35" s="53">
        <v>13.996874999999999</v>
      </c>
      <c r="AA35" s="204"/>
      <c r="AB35" s="204"/>
      <c r="AC35" s="204"/>
      <c r="AD35" s="204"/>
      <c r="AE35" s="204"/>
      <c r="AF35" s="9">
        <v>3.0435738112529118</v>
      </c>
      <c r="AG35" s="9">
        <v>1399</v>
      </c>
      <c r="AH35" s="9">
        <v>0.6196793286436364</v>
      </c>
      <c r="AI35" s="9">
        <v>286</v>
      </c>
      <c r="AJ35" s="9">
        <v>2.0006849315068491</v>
      </c>
      <c r="AK35" s="9" t="s">
        <v>248</v>
      </c>
      <c r="AL35" s="9">
        <v>200</v>
      </c>
      <c r="AM35" s="9">
        <v>3.0435738112529118</v>
      </c>
      <c r="AN35" s="9">
        <v>3.0861111111111112</v>
      </c>
      <c r="AO35" s="73">
        <v>1</v>
      </c>
      <c r="AP35" s="11">
        <v>0</v>
      </c>
      <c r="AQ35" s="11">
        <v>0</v>
      </c>
      <c r="AR35" s="11">
        <v>401</v>
      </c>
      <c r="AS35" s="89" t="s">
        <v>248</v>
      </c>
      <c r="AT35" s="11">
        <v>14376.858</v>
      </c>
      <c r="AU35" s="11">
        <v>0</v>
      </c>
      <c r="AV35" s="148">
        <v>0</v>
      </c>
      <c r="AW35" s="52">
        <v>401</v>
      </c>
      <c r="AX35" s="148" t="s">
        <v>248</v>
      </c>
      <c r="AY35" s="502">
        <v>19.75</v>
      </c>
      <c r="AZ35" s="491">
        <v>277198</v>
      </c>
      <c r="BA35" s="121">
        <v>0.93670886075899995</v>
      </c>
      <c r="BB35" s="494">
        <v>9.5135135135185305</v>
      </c>
      <c r="BC35" s="203" t="s">
        <v>248</v>
      </c>
      <c r="BD35" s="217" t="s">
        <v>61</v>
      </c>
      <c r="BE35" s="201" t="s">
        <v>62</v>
      </c>
      <c r="BF35" s="201" t="s">
        <v>63</v>
      </c>
      <c r="BG35" s="201" t="s">
        <v>196</v>
      </c>
      <c r="BH35" s="218" t="s">
        <v>515</v>
      </c>
      <c r="BI35" s="138" t="s">
        <v>66</v>
      </c>
      <c r="BJ35" s="91">
        <v>214</v>
      </c>
      <c r="BK35" s="441">
        <v>7</v>
      </c>
      <c r="BL35" s="145" t="s">
        <v>65</v>
      </c>
      <c r="BM35" s="64" t="s">
        <v>179</v>
      </c>
      <c r="BN35" s="218" t="s">
        <v>292</v>
      </c>
      <c r="BO35" s="465" t="s">
        <v>346</v>
      </c>
      <c r="BP35" s="138" t="s">
        <v>685</v>
      </c>
      <c r="BQ35" s="145" t="s">
        <v>718</v>
      </c>
    </row>
    <row r="36" spans="1:69" s="128" customFormat="1" ht="15.75">
      <c r="A36" s="207" t="s">
        <v>8</v>
      </c>
      <c r="B36" s="208" t="s">
        <v>9</v>
      </c>
      <c r="C36" s="202" t="s">
        <v>35</v>
      </c>
      <c r="D36" s="6" t="s">
        <v>11</v>
      </c>
      <c r="E36" s="24" t="s">
        <v>77</v>
      </c>
      <c r="F36" s="86">
        <v>201</v>
      </c>
      <c r="G36" s="80">
        <v>2</v>
      </c>
      <c r="H36" s="204"/>
      <c r="I36" s="204"/>
      <c r="J36" s="204"/>
      <c r="K36" s="204"/>
      <c r="L36" s="80">
        <v>0</v>
      </c>
      <c r="M36" s="203"/>
      <c r="N36" s="52">
        <v>0</v>
      </c>
      <c r="O36" s="204"/>
      <c r="P36" s="204"/>
      <c r="Q36" s="11">
        <v>7.1882913166</v>
      </c>
      <c r="R36" s="204"/>
      <c r="S36" s="204"/>
      <c r="T36" s="53">
        <v>9.2049999999999983</v>
      </c>
      <c r="U36" s="204"/>
      <c r="V36" s="204"/>
      <c r="W36" s="11">
        <v>7.3028391256280996</v>
      </c>
      <c r="X36" s="204"/>
      <c r="Y36" s="204"/>
      <c r="Z36" s="53">
        <v>9.3049999999999979</v>
      </c>
      <c r="AA36" s="204"/>
      <c r="AB36" s="204"/>
      <c r="AC36" s="204"/>
      <c r="AD36" s="204"/>
      <c r="AE36" s="204"/>
      <c r="AF36" s="9">
        <v>3.4348025904742401</v>
      </c>
      <c r="AG36" s="9">
        <v>1393</v>
      </c>
      <c r="AH36" s="9">
        <v>0.49064351291099401</v>
      </c>
      <c r="AI36" s="9">
        <v>71</v>
      </c>
      <c r="AJ36" s="9">
        <v>2.4891129032258066</v>
      </c>
      <c r="AK36" s="9" t="s">
        <v>248</v>
      </c>
      <c r="AL36" s="9">
        <v>199</v>
      </c>
      <c r="AM36" s="9">
        <v>3.4348025904742401</v>
      </c>
      <c r="AN36" s="9">
        <v>3.5523174157303372</v>
      </c>
      <c r="AO36" s="73">
        <v>0</v>
      </c>
      <c r="AP36" s="11">
        <v>0</v>
      </c>
      <c r="AQ36" s="11">
        <v>0</v>
      </c>
      <c r="AR36" s="11">
        <v>398</v>
      </c>
      <c r="AS36" s="89" t="s">
        <v>248</v>
      </c>
      <c r="AT36" s="11">
        <v>14246.383</v>
      </c>
      <c r="AU36" s="11">
        <v>0</v>
      </c>
      <c r="AV36" s="148">
        <v>0</v>
      </c>
      <c r="AW36" s="52">
        <v>398</v>
      </c>
      <c r="AX36" s="148" t="s">
        <v>248</v>
      </c>
      <c r="AY36" s="502">
        <v>19.75</v>
      </c>
      <c r="AZ36" s="491">
        <v>277198</v>
      </c>
      <c r="BA36" s="121">
        <v>0.93670886075899995</v>
      </c>
      <c r="BB36" s="494">
        <v>9.4594594594644406</v>
      </c>
      <c r="BC36" s="203" t="s">
        <v>248</v>
      </c>
      <c r="BD36" s="217" t="s">
        <v>61</v>
      </c>
      <c r="BE36" s="201" t="s">
        <v>62</v>
      </c>
      <c r="BF36" s="201" t="s">
        <v>63</v>
      </c>
      <c r="BG36" s="201" t="s">
        <v>196</v>
      </c>
      <c r="BH36" s="218" t="s">
        <v>515</v>
      </c>
      <c r="BI36" s="138" t="s">
        <v>67</v>
      </c>
      <c r="BJ36" s="91">
        <v>214</v>
      </c>
      <c r="BK36" s="441">
        <v>3</v>
      </c>
      <c r="BL36" s="145" t="s">
        <v>65</v>
      </c>
      <c r="BM36" s="64" t="s">
        <v>178</v>
      </c>
      <c r="BN36" s="218" t="s">
        <v>292</v>
      </c>
      <c r="BO36" s="465" t="s">
        <v>346</v>
      </c>
      <c r="BP36" s="138" t="s">
        <v>685</v>
      </c>
      <c r="BQ36" s="145" t="s">
        <v>718</v>
      </c>
    </row>
    <row r="37" spans="1:69" s="128" customFormat="1" ht="15.75">
      <c r="A37" s="207" t="s">
        <v>8</v>
      </c>
      <c r="B37" s="208" t="s">
        <v>9</v>
      </c>
      <c r="C37" s="202" t="s">
        <v>35</v>
      </c>
      <c r="D37" s="6" t="s">
        <v>11</v>
      </c>
      <c r="E37" s="24" t="s">
        <v>77</v>
      </c>
      <c r="F37" s="86">
        <v>178</v>
      </c>
      <c r="G37" s="80">
        <v>3</v>
      </c>
      <c r="H37" s="204"/>
      <c r="I37" s="204"/>
      <c r="J37" s="204"/>
      <c r="K37" s="204"/>
      <c r="L37" s="80">
        <v>0</v>
      </c>
      <c r="M37" s="203"/>
      <c r="N37" s="52">
        <v>0</v>
      </c>
      <c r="O37" s="204"/>
      <c r="P37" s="204"/>
      <c r="Q37" s="11">
        <v>7.6256227543000001</v>
      </c>
      <c r="R37" s="204"/>
      <c r="S37" s="204"/>
      <c r="T37" s="53">
        <v>9.390625</v>
      </c>
      <c r="U37" s="204"/>
      <c r="V37" s="204"/>
      <c r="W37" s="11">
        <v>7.6677255828571003</v>
      </c>
      <c r="X37" s="204"/>
      <c r="Y37" s="204"/>
      <c r="Z37" s="53">
        <v>9.3249999999999993</v>
      </c>
      <c r="AA37" s="204"/>
      <c r="AB37" s="204"/>
      <c r="AC37" s="204"/>
      <c r="AD37" s="204"/>
      <c r="AE37" s="204"/>
      <c r="AF37" s="9">
        <v>2.9290042640484955</v>
      </c>
      <c r="AG37" s="9">
        <v>1207</v>
      </c>
      <c r="AH37" s="9">
        <v>0.39670691683934772</v>
      </c>
      <c r="AI37" s="9">
        <v>159</v>
      </c>
      <c r="AJ37" s="9">
        <v>2.0970930232558138</v>
      </c>
      <c r="AK37" s="9" t="s">
        <v>248</v>
      </c>
      <c r="AL37" s="9">
        <v>0</v>
      </c>
      <c r="AM37" s="9"/>
      <c r="AN37" s="9"/>
      <c r="AO37" s="73">
        <v>13</v>
      </c>
      <c r="AP37" s="11">
        <v>0</v>
      </c>
      <c r="AQ37" s="11">
        <v>0</v>
      </c>
      <c r="AR37" s="11">
        <v>337</v>
      </c>
      <c r="AS37" s="89" t="s">
        <v>248</v>
      </c>
      <c r="AT37" s="11">
        <v>12490.159</v>
      </c>
      <c r="AU37" s="11">
        <v>0</v>
      </c>
      <c r="AV37" s="148">
        <v>0</v>
      </c>
      <c r="AW37" s="52">
        <v>337</v>
      </c>
      <c r="AX37" s="148" t="s">
        <v>248</v>
      </c>
      <c r="AY37" s="502">
        <v>19.75</v>
      </c>
      <c r="AZ37" s="491">
        <v>277198</v>
      </c>
      <c r="BA37" s="121">
        <v>0.93670886075899995</v>
      </c>
      <c r="BB37" s="494">
        <v>8.5945945945991191</v>
      </c>
      <c r="BC37" s="203" t="s">
        <v>248</v>
      </c>
      <c r="BD37" s="217" t="s">
        <v>61</v>
      </c>
      <c r="BE37" s="201" t="s">
        <v>62</v>
      </c>
      <c r="BF37" s="201" t="s">
        <v>63</v>
      </c>
      <c r="BG37" s="201" t="s">
        <v>196</v>
      </c>
      <c r="BH37" s="218" t="s">
        <v>515</v>
      </c>
      <c r="BI37" s="138" t="s">
        <v>68</v>
      </c>
      <c r="BJ37" s="91">
        <v>214</v>
      </c>
      <c r="BK37" s="441">
        <v>4</v>
      </c>
      <c r="BL37" s="145" t="s">
        <v>65</v>
      </c>
      <c r="BM37" s="64" t="s">
        <v>178</v>
      </c>
      <c r="BN37" s="218" t="s">
        <v>292</v>
      </c>
      <c r="BO37" s="465" t="s">
        <v>346</v>
      </c>
      <c r="BP37" s="138" t="s">
        <v>685</v>
      </c>
      <c r="BQ37" s="145" t="s">
        <v>718</v>
      </c>
    </row>
    <row r="38" spans="1:69" s="128" customFormat="1" ht="15.75">
      <c r="A38" s="207" t="s">
        <v>8</v>
      </c>
      <c r="B38" s="208" t="s">
        <v>9</v>
      </c>
      <c r="C38" s="202" t="s">
        <v>35</v>
      </c>
      <c r="D38" s="6" t="s">
        <v>11</v>
      </c>
      <c r="E38" s="24" t="s">
        <v>78</v>
      </c>
      <c r="F38" s="86">
        <v>408</v>
      </c>
      <c r="G38" s="80">
        <v>1</v>
      </c>
      <c r="H38" s="204"/>
      <c r="I38" s="204"/>
      <c r="J38" s="204"/>
      <c r="K38" s="204"/>
      <c r="L38" s="80">
        <v>0</v>
      </c>
      <c r="M38" s="203"/>
      <c r="N38" s="53">
        <v>0</v>
      </c>
      <c r="O38" s="204"/>
      <c r="P38" s="204"/>
      <c r="Q38" s="11">
        <v>5.8939113807999997</v>
      </c>
      <c r="R38" s="204"/>
      <c r="S38" s="204"/>
      <c r="T38" s="53">
        <v>8.4124999999999943</v>
      </c>
      <c r="U38" s="204"/>
      <c r="V38" s="204"/>
      <c r="W38" s="11">
        <v>5.9438572285011997</v>
      </c>
      <c r="X38" s="204"/>
      <c r="Y38" s="204"/>
      <c r="Z38" s="53">
        <v>8.608333333333329</v>
      </c>
      <c r="AA38" s="204"/>
      <c r="AB38" s="204"/>
      <c r="AC38" s="204"/>
      <c r="AD38" s="204"/>
      <c r="AE38" s="204"/>
      <c r="AF38" s="11">
        <v>3.4783698429792995</v>
      </c>
      <c r="AG38" s="11">
        <v>2846</v>
      </c>
      <c r="AH38" s="11">
        <v>0.45383250256767732</v>
      </c>
      <c r="AI38" s="11">
        <v>95</v>
      </c>
      <c r="AJ38" s="11">
        <v>2.5741379310344827</v>
      </c>
      <c r="AK38" s="11" t="s">
        <v>248</v>
      </c>
      <c r="AL38" s="11">
        <v>402</v>
      </c>
      <c r="AM38" s="11">
        <v>3.4877511310198956</v>
      </c>
      <c r="AN38" s="11">
        <v>3.5714522546419096</v>
      </c>
      <c r="AO38" s="73">
        <v>12</v>
      </c>
      <c r="AP38" s="11">
        <v>0</v>
      </c>
      <c r="AQ38" s="11">
        <v>0</v>
      </c>
      <c r="AR38" s="11">
        <v>802</v>
      </c>
      <c r="AS38" s="34" t="s">
        <v>248</v>
      </c>
      <c r="AT38" s="11">
        <v>29105.558000000001</v>
      </c>
      <c r="AU38" s="11">
        <v>71.352000000000004</v>
      </c>
      <c r="AV38" s="11">
        <v>0</v>
      </c>
      <c r="AW38" s="53">
        <v>802</v>
      </c>
      <c r="AX38" s="11" t="s">
        <v>248</v>
      </c>
      <c r="AY38" s="502">
        <v>29.75</v>
      </c>
      <c r="AZ38" s="491">
        <v>408242</v>
      </c>
      <c r="BA38" s="121">
        <v>0.88235294117600005</v>
      </c>
      <c r="BB38" s="494">
        <v>12.990476190483101</v>
      </c>
      <c r="BC38" s="203" t="s">
        <v>248</v>
      </c>
      <c r="BD38" s="217" t="s">
        <v>61</v>
      </c>
      <c r="BE38" s="201" t="s">
        <v>62</v>
      </c>
      <c r="BF38" s="201" t="s">
        <v>63</v>
      </c>
      <c r="BG38" s="201" t="s">
        <v>196</v>
      </c>
      <c r="BH38" s="218" t="s">
        <v>515</v>
      </c>
      <c r="BI38" s="138" t="s">
        <v>64</v>
      </c>
      <c r="BJ38" s="91">
        <v>214</v>
      </c>
      <c r="BK38" s="138">
        <v>1</v>
      </c>
      <c r="BL38" s="145" t="s">
        <v>65</v>
      </c>
      <c r="BM38" s="64" t="s">
        <v>178</v>
      </c>
      <c r="BN38" s="218" t="s">
        <v>292</v>
      </c>
      <c r="BO38" s="465" t="s">
        <v>78</v>
      </c>
      <c r="BP38" s="138" t="s">
        <v>684</v>
      </c>
      <c r="BQ38" s="145" t="s">
        <v>716</v>
      </c>
    </row>
    <row r="39" spans="1:69" s="128" customFormat="1" ht="15.75">
      <c r="A39" s="207" t="s">
        <v>8</v>
      </c>
      <c r="B39" s="208" t="s">
        <v>9</v>
      </c>
      <c r="C39" s="202" t="s">
        <v>35</v>
      </c>
      <c r="D39" s="6" t="s">
        <v>11</v>
      </c>
      <c r="E39" s="24" t="s">
        <v>78</v>
      </c>
      <c r="F39" s="86">
        <v>407</v>
      </c>
      <c r="G39" s="80">
        <v>14</v>
      </c>
      <c r="H39" s="204"/>
      <c r="I39" s="204"/>
      <c r="J39" s="204"/>
      <c r="K39" s="204"/>
      <c r="L39" s="80">
        <v>0</v>
      </c>
      <c r="M39" s="203"/>
      <c r="N39" s="53">
        <v>3</v>
      </c>
      <c r="O39" s="204"/>
      <c r="P39" s="204"/>
      <c r="Q39" s="11">
        <v>8.2998343994999999</v>
      </c>
      <c r="R39" s="204"/>
      <c r="S39" s="204"/>
      <c r="T39" s="53">
        <v>14.051923076923076</v>
      </c>
      <c r="U39" s="204"/>
      <c r="V39" s="204"/>
      <c r="W39" s="11">
        <v>8.3558548117048002</v>
      </c>
      <c r="X39" s="204"/>
      <c r="Y39" s="204"/>
      <c r="Z39" s="53">
        <v>14.097916666666665</v>
      </c>
      <c r="AA39" s="204"/>
      <c r="AB39" s="204"/>
      <c r="AC39" s="204"/>
      <c r="AD39" s="204"/>
      <c r="AE39" s="204"/>
      <c r="AF39" s="11">
        <v>3.0896764378335155</v>
      </c>
      <c r="AG39" s="11">
        <v>2729</v>
      </c>
      <c r="AH39" s="11">
        <v>0.60691826474849175</v>
      </c>
      <c r="AI39" s="11">
        <v>502</v>
      </c>
      <c r="AJ39" s="11">
        <v>2.0283375314861463</v>
      </c>
      <c r="AK39" s="11" t="s">
        <v>248</v>
      </c>
      <c r="AL39" s="11">
        <v>387</v>
      </c>
      <c r="AM39" s="11">
        <v>3.092489236378356</v>
      </c>
      <c r="AN39" s="11">
        <v>3.1384992987377278</v>
      </c>
      <c r="AO39" s="73">
        <v>5</v>
      </c>
      <c r="AP39" s="11">
        <v>1</v>
      </c>
      <c r="AQ39" s="11">
        <v>0</v>
      </c>
      <c r="AR39" s="11">
        <v>780</v>
      </c>
      <c r="AS39" s="34" t="s">
        <v>248</v>
      </c>
      <c r="AT39" s="11">
        <v>28043.366999999998</v>
      </c>
      <c r="AU39" s="11">
        <v>72.346000000000004</v>
      </c>
      <c r="AV39" s="11">
        <v>0</v>
      </c>
      <c r="AW39" s="53">
        <v>778</v>
      </c>
      <c r="AX39" s="11" t="s">
        <v>248</v>
      </c>
      <c r="AY39" s="502">
        <v>29.75</v>
      </c>
      <c r="AZ39" s="491">
        <v>408242</v>
      </c>
      <c r="BA39" s="121">
        <v>0.88235294117600005</v>
      </c>
      <c r="BB39" s="494">
        <v>13.561904761912</v>
      </c>
      <c r="BC39" s="203" t="s">
        <v>248</v>
      </c>
      <c r="BD39" s="217" t="s">
        <v>61</v>
      </c>
      <c r="BE39" s="201" t="s">
        <v>62</v>
      </c>
      <c r="BF39" s="201" t="s">
        <v>63</v>
      </c>
      <c r="BG39" s="201" t="s">
        <v>196</v>
      </c>
      <c r="BH39" s="218" t="s">
        <v>515</v>
      </c>
      <c r="BI39" s="138" t="s">
        <v>66</v>
      </c>
      <c r="BJ39" s="91">
        <v>214</v>
      </c>
      <c r="BK39" s="138">
        <v>7</v>
      </c>
      <c r="BL39" s="145" t="s">
        <v>65</v>
      </c>
      <c r="BM39" s="44" t="s">
        <v>179</v>
      </c>
      <c r="BN39" s="218" t="s">
        <v>292</v>
      </c>
      <c r="BO39" s="465" t="s">
        <v>78</v>
      </c>
      <c r="BP39" s="138" t="s">
        <v>684</v>
      </c>
      <c r="BQ39" s="145" t="s">
        <v>716</v>
      </c>
    </row>
    <row r="40" spans="1:69" s="128" customFormat="1" ht="15.75">
      <c r="A40" s="207" t="s">
        <v>8</v>
      </c>
      <c r="B40" s="208" t="s">
        <v>9</v>
      </c>
      <c r="C40" s="202" t="s">
        <v>35</v>
      </c>
      <c r="D40" s="6" t="s">
        <v>11</v>
      </c>
      <c r="E40" s="24" t="s">
        <v>78</v>
      </c>
      <c r="F40" s="86">
        <v>408</v>
      </c>
      <c r="G40" s="80">
        <v>10</v>
      </c>
      <c r="H40" s="204"/>
      <c r="I40" s="204"/>
      <c r="J40" s="204"/>
      <c r="K40" s="204"/>
      <c r="L40" s="80">
        <v>0</v>
      </c>
      <c r="M40" s="203"/>
      <c r="N40" s="53">
        <v>2</v>
      </c>
      <c r="O40" s="204"/>
      <c r="P40" s="204"/>
      <c r="Q40" s="11">
        <v>6.0477233166</v>
      </c>
      <c r="R40" s="204"/>
      <c r="S40" s="204"/>
      <c r="T40" s="53">
        <v>8.3642857142857121</v>
      </c>
      <c r="U40" s="204"/>
      <c r="V40" s="204"/>
      <c r="W40" s="11">
        <v>5.4471153216079999</v>
      </c>
      <c r="X40" s="204"/>
      <c r="Y40" s="204"/>
      <c r="Z40" s="53">
        <v>8.2562499999999979</v>
      </c>
      <c r="AA40" s="204"/>
      <c r="AB40" s="204"/>
      <c r="AC40" s="204"/>
      <c r="AD40" s="204"/>
      <c r="AE40" s="204"/>
      <c r="AF40" s="11">
        <v>3.5520389122335656</v>
      </c>
      <c r="AG40" s="11">
        <v>2758</v>
      </c>
      <c r="AH40" s="11">
        <v>0.48562149637411417</v>
      </c>
      <c r="AI40" s="11">
        <v>99</v>
      </c>
      <c r="AJ40" s="11">
        <v>2.5483394833948338</v>
      </c>
      <c r="AK40" s="11" t="s">
        <v>248</v>
      </c>
      <c r="AL40" s="11">
        <v>381</v>
      </c>
      <c r="AM40" s="11">
        <v>3.5705836883799287</v>
      </c>
      <c r="AN40" s="11">
        <v>3.6405397210430563</v>
      </c>
      <c r="AO40" s="73">
        <v>49</v>
      </c>
      <c r="AP40" s="11">
        <v>2</v>
      </c>
      <c r="AQ40" s="11">
        <v>4</v>
      </c>
      <c r="AR40" s="11">
        <v>741</v>
      </c>
      <c r="AS40" s="34" t="s">
        <v>248</v>
      </c>
      <c r="AT40" s="11">
        <v>28128.732</v>
      </c>
      <c r="AU40" s="11">
        <v>419.392</v>
      </c>
      <c r="AV40" s="11">
        <v>0</v>
      </c>
      <c r="AW40" s="53">
        <v>741</v>
      </c>
      <c r="AX40" s="11" t="s">
        <v>248</v>
      </c>
      <c r="AY40" s="502">
        <v>29.75</v>
      </c>
      <c r="AZ40" s="491">
        <v>408242</v>
      </c>
      <c r="BA40" s="121">
        <v>0.88235294117600005</v>
      </c>
      <c r="BB40" s="494">
        <v>12.685714285721</v>
      </c>
      <c r="BC40" s="203" t="s">
        <v>248</v>
      </c>
      <c r="BD40" s="217" t="s">
        <v>61</v>
      </c>
      <c r="BE40" s="201" t="s">
        <v>62</v>
      </c>
      <c r="BF40" s="201" t="s">
        <v>63</v>
      </c>
      <c r="BG40" s="201" t="s">
        <v>196</v>
      </c>
      <c r="BH40" s="218" t="s">
        <v>515</v>
      </c>
      <c r="BI40" s="138" t="s">
        <v>67</v>
      </c>
      <c r="BJ40" s="91">
        <v>214</v>
      </c>
      <c r="BK40" s="138">
        <v>3</v>
      </c>
      <c r="BL40" s="145" t="s">
        <v>65</v>
      </c>
      <c r="BM40" s="44" t="s">
        <v>177</v>
      </c>
      <c r="BN40" s="218" t="s">
        <v>292</v>
      </c>
      <c r="BO40" s="465" t="s">
        <v>78</v>
      </c>
      <c r="BP40" s="138" t="s">
        <v>684</v>
      </c>
      <c r="BQ40" s="145" t="s">
        <v>716</v>
      </c>
    </row>
    <row r="41" spans="1:69" s="128" customFormat="1" ht="15.75">
      <c r="A41" s="207" t="s">
        <v>8</v>
      </c>
      <c r="B41" s="208" t="s">
        <v>9</v>
      </c>
      <c r="C41" s="202" t="s">
        <v>35</v>
      </c>
      <c r="D41" s="6" t="s">
        <v>11</v>
      </c>
      <c r="E41" s="24" t="s">
        <v>78</v>
      </c>
      <c r="F41" s="86">
        <v>410</v>
      </c>
      <c r="G41" s="80">
        <v>2</v>
      </c>
      <c r="H41" s="204"/>
      <c r="I41" s="204"/>
      <c r="J41" s="204"/>
      <c r="K41" s="204"/>
      <c r="L41" s="80">
        <v>1</v>
      </c>
      <c r="M41" s="203"/>
      <c r="N41" s="53">
        <v>0</v>
      </c>
      <c r="O41" s="204"/>
      <c r="P41" s="204"/>
      <c r="Q41" s="11">
        <v>7.7982288792999999</v>
      </c>
      <c r="R41" s="204"/>
      <c r="S41" s="204"/>
      <c r="T41" s="53">
        <v>10.449999999999998</v>
      </c>
      <c r="U41" s="204"/>
      <c r="V41" s="204"/>
      <c r="W41" s="11">
        <v>7.8697909287468999</v>
      </c>
      <c r="X41" s="204"/>
      <c r="Y41" s="204"/>
      <c r="Z41" s="53">
        <v>10.456249999999997</v>
      </c>
      <c r="AA41" s="204"/>
      <c r="AB41" s="204"/>
      <c r="AC41" s="204"/>
      <c r="AD41" s="204"/>
      <c r="AE41" s="204"/>
      <c r="AF41" s="11">
        <v>2.9165588657703099</v>
      </c>
      <c r="AG41" s="11">
        <v>2783</v>
      </c>
      <c r="AH41" s="11">
        <v>0.41723204728287921</v>
      </c>
      <c r="AI41" s="11">
        <v>392</v>
      </c>
      <c r="AJ41" s="11">
        <v>2.0722140762463344</v>
      </c>
      <c r="AK41" s="11" t="s">
        <v>248</v>
      </c>
      <c r="AL41" s="11">
        <v>0</v>
      </c>
      <c r="AM41" s="11"/>
      <c r="AN41" s="11"/>
      <c r="AO41" s="73">
        <v>24</v>
      </c>
      <c r="AP41" s="11">
        <v>1</v>
      </c>
      <c r="AQ41" s="11">
        <v>0</v>
      </c>
      <c r="AR41" s="11">
        <v>791</v>
      </c>
      <c r="AS41" s="34" t="s">
        <v>248</v>
      </c>
      <c r="AT41" s="11">
        <v>29222.785</v>
      </c>
      <c r="AU41" s="11">
        <v>0</v>
      </c>
      <c r="AV41" s="11">
        <v>0</v>
      </c>
      <c r="AW41" s="53">
        <v>791</v>
      </c>
      <c r="AX41" s="11" t="s">
        <v>248</v>
      </c>
      <c r="AY41" s="502">
        <v>29.75</v>
      </c>
      <c r="AZ41" s="491">
        <v>408242</v>
      </c>
      <c r="BA41" s="121">
        <v>0.88235294117600005</v>
      </c>
      <c r="BB41" s="494">
        <v>11.7714285714348</v>
      </c>
      <c r="BC41" s="203" t="s">
        <v>248</v>
      </c>
      <c r="BD41" s="217" t="s">
        <v>61</v>
      </c>
      <c r="BE41" s="201" t="s">
        <v>62</v>
      </c>
      <c r="BF41" s="201" t="s">
        <v>63</v>
      </c>
      <c r="BG41" s="201" t="s">
        <v>196</v>
      </c>
      <c r="BH41" s="218" t="s">
        <v>515</v>
      </c>
      <c r="BI41" s="138" t="s">
        <v>68</v>
      </c>
      <c r="BJ41" s="91">
        <v>214</v>
      </c>
      <c r="BK41" s="138">
        <v>4</v>
      </c>
      <c r="BL41" s="145" t="s">
        <v>65</v>
      </c>
      <c r="BM41" s="44" t="s">
        <v>178</v>
      </c>
      <c r="BN41" s="218" t="s">
        <v>292</v>
      </c>
      <c r="BO41" s="465" t="s">
        <v>78</v>
      </c>
      <c r="BP41" s="138" t="s">
        <v>684</v>
      </c>
      <c r="BQ41" s="145" t="s">
        <v>716</v>
      </c>
    </row>
    <row r="42" spans="1:69" s="128" customFormat="1" ht="15.75">
      <c r="A42" s="207" t="s">
        <v>8</v>
      </c>
      <c r="B42" s="208" t="s">
        <v>9</v>
      </c>
      <c r="C42" s="202" t="s">
        <v>35</v>
      </c>
      <c r="D42" s="6" t="s">
        <v>11</v>
      </c>
      <c r="E42" s="24" t="s">
        <v>79</v>
      </c>
      <c r="F42" s="86">
        <v>263</v>
      </c>
      <c r="G42" s="80">
        <v>1</v>
      </c>
      <c r="H42" s="204"/>
      <c r="I42" s="204"/>
      <c r="J42" s="204"/>
      <c r="K42" s="204"/>
      <c r="L42" s="80">
        <v>1</v>
      </c>
      <c r="M42" s="203"/>
      <c r="N42" s="53">
        <v>0</v>
      </c>
      <c r="O42" s="204"/>
      <c r="P42" s="204"/>
      <c r="Q42" s="11">
        <v>6.1962335364000003</v>
      </c>
      <c r="R42" s="204"/>
      <c r="S42" s="204"/>
      <c r="T42" s="53">
        <v>9.5949999999999989</v>
      </c>
      <c r="U42" s="204"/>
      <c r="V42" s="204"/>
      <c r="W42" s="11">
        <v>6.2728542528734996</v>
      </c>
      <c r="X42" s="204"/>
      <c r="Y42" s="204"/>
      <c r="Z42" s="53">
        <v>9.4916666666666654</v>
      </c>
      <c r="AA42" s="204"/>
      <c r="AB42" s="204"/>
      <c r="AC42" s="204"/>
      <c r="AD42" s="204"/>
      <c r="AE42" s="204"/>
      <c r="AF42" s="11">
        <v>3.5818308798028378</v>
      </c>
      <c r="AG42" s="11">
        <v>1827</v>
      </c>
      <c r="AH42" s="11">
        <v>0.43216954821853287</v>
      </c>
      <c r="AI42" s="11">
        <v>29</v>
      </c>
      <c r="AJ42" s="11">
        <v>2.6791666666666667</v>
      </c>
      <c r="AK42" s="11" t="s">
        <v>248</v>
      </c>
      <c r="AL42" s="11">
        <v>259</v>
      </c>
      <c r="AM42" s="11">
        <v>3.5838224033065331</v>
      </c>
      <c r="AN42" s="11">
        <v>3.6409045725646125</v>
      </c>
      <c r="AO42" s="73">
        <v>2</v>
      </c>
      <c r="AP42" s="11">
        <v>0</v>
      </c>
      <c r="AQ42" s="80">
        <v>0</v>
      </c>
      <c r="AR42" s="80">
        <v>522</v>
      </c>
      <c r="AS42" s="34" t="s">
        <v>248</v>
      </c>
      <c r="AT42" s="11">
        <v>19785.698</v>
      </c>
      <c r="AU42" s="11">
        <v>75.584000000000003</v>
      </c>
      <c r="AV42" s="11">
        <v>0</v>
      </c>
      <c r="AW42" s="53">
        <v>522</v>
      </c>
      <c r="AX42" s="11" t="s">
        <v>248</v>
      </c>
      <c r="AY42" s="502">
        <v>32.75</v>
      </c>
      <c r="AZ42" s="491">
        <v>208896</v>
      </c>
      <c r="BA42" s="121">
        <v>0.87022900763300004</v>
      </c>
      <c r="BB42" s="494">
        <v>8.4912280701811707</v>
      </c>
      <c r="BC42" s="203" t="s">
        <v>248</v>
      </c>
      <c r="BD42" s="217" t="s">
        <v>61</v>
      </c>
      <c r="BE42" s="201" t="s">
        <v>62</v>
      </c>
      <c r="BF42" s="201" t="s">
        <v>63</v>
      </c>
      <c r="BG42" s="201" t="s">
        <v>196</v>
      </c>
      <c r="BH42" s="218" t="s">
        <v>512</v>
      </c>
      <c r="BI42" s="138" t="s">
        <v>64</v>
      </c>
      <c r="BJ42" s="91">
        <v>214</v>
      </c>
      <c r="BK42" s="138">
        <v>1</v>
      </c>
      <c r="BL42" s="145" t="s">
        <v>65</v>
      </c>
      <c r="BM42" s="64" t="s">
        <v>178</v>
      </c>
      <c r="BN42" s="218" t="s">
        <v>292</v>
      </c>
      <c r="BO42" s="465" t="s">
        <v>347</v>
      </c>
      <c r="BP42" s="138" t="s">
        <v>684</v>
      </c>
      <c r="BQ42" s="145" t="s">
        <v>716</v>
      </c>
    </row>
    <row r="43" spans="1:69" s="128" customFormat="1" ht="15.75">
      <c r="A43" s="207" t="s">
        <v>8</v>
      </c>
      <c r="B43" s="208" t="s">
        <v>9</v>
      </c>
      <c r="C43" s="202" t="s">
        <v>35</v>
      </c>
      <c r="D43" s="6" t="s">
        <v>11</v>
      </c>
      <c r="E43" s="24" t="s">
        <v>79</v>
      </c>
      <c r="F43" s="86">
        <v>262</v>
      </c>
      <c r="G43" s="80">
        <v>2</v>
      </c>
      <c r="H43" s="204"/>
      <c r="I43" s="204"/>
      <c r="J43" s="204"/>
      <c r="K43" s="204"/>
      <c r="L43" s="80">
        <v>0</v>
      </c>
      <c r="M43" s="203"/>
      <c r="N43" s="53">
        <v>0</v>
      </c>
      <c r="O43" s="204"/>
      <c r="P43" s="204"/>
      <c r="Q43" s="11">
        <v>8.2617229385000002</v>
      </c>
      <c r="R43" s="204"/>
      <c r="S43" s="204"/>
      <c r="T43" s="53">
        <v>13.428571428571429</v>
      </c>
      <c r="U43" s="204"/>
      <c r="V43" s="204"/>
      <c r="W43" s="11">
        <v>8.2994152230769007</v>
      </c>
      <c r="X43" s="204"/>
      <c r="Y43" s="204"/>
      <c r="Z43" s="53">
        <v>13.5</v>
      </c>
      <c r="AA43" s="204"/>
      <c r="AB43" s="204"/>
      <c r="AC43" s="204"/>
      <c r="AD43" s="204"/>
      <c r="AE43" s="204"/>
      <c r="AF43" s="11">
        <v>3.2900457902269049</v>
      </c>
      <c r="AG43" s="11">
        <v>1821</v>
      </c>
      <c r="AH43" s="11">
        <v>0.56474163337484262</v>
      </c>
      <c r="AI43" s="11">
        <v>192</v>
      </c>
      <c r="AJ43" s="11">
        <v>2.1785031847133758</v>
      </c>
      <c r="AK43" s="11" t="s">
        <v>248</v>
      </c>
      <c r="AL43" s="11">
        <v>256</v>
      </c>
      <c r="AM43" s="11">
        <v>3.3007896232052847</v>
      </c>
      <c r="AN43" s="11">
        <v>3.3988706365503081</v>
      </c>
      <c r="AO43" s="73">
        <v>58</v>
      </c>
      <c r="AP43" s="11">
        <v>0</v>
      </c>
      <c r="AQ43" s="80">
        <v>0</v>
      </c>
      <c r="AR43" s="80">
        <v>462</v>
      </c>
      <c r="AS43" s="34" t="s">
        <v>248</v>
      </c>
      <c r="AT43" s="11">
        <v>20418.129000000001</v>
      </c>
      <c r="AU43" s="11">
        <v>0</v>
      </c>
      <c r="AV43" s="11">
        <v>0</v>
      </c>
      <c r="AW43" s="53">
        <v>458</v>
      </c>
      <c r="AX43" s="11" t="s">
        <v>248</v>
      </c>
      <c r="AY43" s="502">
        <v>32.75</v>
      </c>
      <c r="AZ43" s="491">
        <v>208896</v>
      </c>
      <c r="BA43" s="121">
        <v>0.87022900763300004</v>
      </c>
      <c r="BB43" s="494">
        <v>8.4561403508828992</v>
      </c>
      <c r="BC43" s="203" t="s">
        <v>248</v>
      </c>
      <c r="BD43" s="217" t="s">
        <v>61</v>
      </c>
      <c r="BE43" s="201" t="s">
        <v>62</v>
      </c>
      <c r="BF43" s="201" t="s">
        <v>63</v>
      </c>
      <c r="BG43" s="201" t="s">
        <v>196</v>
      </c>
      <c r="BH43" s="218" t="s">
        <v>512</v>
      </c>
      <c r="BI43" s="138" t="s">
        <v>66</v>
      </c>
      <c r="BJ43" s="91">
        <v>214</v>
      </c>
      <c r="BK43" s="138">
        <v>7</v>
      </c>
      <c r="BL43" s="145" t="s">
        <v>65</v>
      </c>
      <c r="BM43" s="44" t="s">
        <v>179</v>
      </c>
      <c r="BN43" s="218" t="s">
        <v>292</v>
      </c>
      <c r="BO43" s="465" t="s">
        <v>347</v>
      </c>
      <c r="BP43" s="138" t="s">
        <v>684</v>
      </c>
      <c r="BQ43" s="145" t="s">
        <v>716</v>
      </c>
    </row>
    <row r="44" spans="1:69" s="128" customFormat="1" ht="15.75">
      <c r="A44" s="207" t="s">
        <v>8</v>
      </c>
      <c r="B44" s="208" t="s">
        <v>9</v>
      </c>
      <c r="C44" s="202" t="s">
        <v>35</v>
      </c>
      <c r="D44" s="6" t="s">
        <v>11</v>
      </c>
      <c r="E44" s="24" t="s">
        <v>79</v>
      </c>
      <c r="F44" s="86">
        <v>261</v>
      </c>
      <c r="G44" s="80">
        <v>1</v>
      </c>
      <c r="H44" s="204"/>
      <c r="I44" s="204"/>
      <c r="J44" s="204"/>
      <c r="K44" s="204"/>
      <c r="L44" s="80">
        <v>0</v>
      </c>
      <c r="M44" s="203"/>
      <c r="N44" s="53">
        <v>0</v>
      </c>
      <c r="O44" s="204"/>
      <c r="P44" s="204"/>
      <c r="Q44" s="11">
        <v>5.7363613962000004</v>
      </c>
      <c r="R44" s="204"/>
      <c r="S44" s="204"/>
      <c r="T44" s="53">
        <v>7.2857142857142856</v>
      </c>
      <c r="U44" s="204"/>
      <c r="V44" s="204"/>
      <c r="W44" s="11">
        <v>5.1239536538461001</v>
      </c>
      <c r="X44" s="204"/>
      <c r="Y44" s="204"/>
      <c r="Z44" s="53">
        <v>6.8125</v>
      </c>
      <c r="AA44" s="204"/>
      <c r="AB44" s="204"/>
      <c r="AC44" s="204"/>
      <c r="AD44" s="204"/>
      <c r="AE44" s="204"/>
      <c r="AF44" s="11">
        <v>3.6353846279474404</v>
      </c>
      <c r="AG44" s="11">
        <v>1820</v>
      </c>
      <c r="AH44" s="11">
        <v>0.39916541969255293</v>
      </c>
      <c r="AI44" s="11">
        <v>34</v>
      </c>
      <c r="AJ44" s="11">
        <v>2.7244094488188977</v>
      </c>
      <c r="AK44" s="11" t="s">
        <v>248</v>
      </c>
      <c r="AL44" s="11">
        <v>259</v>
      </c>
      <c r="AM44" s="11">
        <v>3.6354054175748787</v>
      </c>
      <c r="AN44" s="11">
        <v>3.6756756756756759</v>
      </c>
      <c r="AO44" s="73">
        <v>8</v>
      </c>
      <c r="AP44" s="80">
        <v>0</v>
      </c>
      <c r="AQ44" s="80">
        <v>0</v>
      </c>
      <c r="AR44" s="80">
        <v>512</v>
      </c>
      <c r="AS44" s="34" t="s">
        <v>248</v>
      </c>
      <c r="AT44" s="11">
        <v>19718.273000000001</v>
      </c>
      <c r="AU44" s="11">
        <v>55.884999999999998</v>
      </c>
      <c r="AV44" s="11">
        <v>0</v>
      </c>
      <c r="AW44" s="53">
        <v>512</v>
      </c>
      <c r="AX44" s="11" t="s">
        <v>248</v>
      </c>
      <c r="AY44" s="502">
        <v>32.75</v>
      </c>
      <c r="AZ44" s="491">
        <v>208896</v>
      </c>
      <c r="BA44" s="121">
        <v>0.87022900763300004</v>
      </c>
      <c r="BB44" s="494">
        <v>8.2456140350932898</v>
      </c>
      <c r="BC44" s="203" t="s">
        <v>248</v>
      </c>
      <c r="BD44" s="217" t="s">
        <v>61</v>
      </c>
      <c r="BE44" s="201" t="s">
        <v>62</v>
      </c>
      <c r="BF44" s="201" t="s">
        <v>63</v>
      </c>
      <c r="BG44" s="201" t="s">
        <v>196</v>
      </c>
      <c r="BH44" s="218" t="s">
        <v>512</v>
      </c>
      <c r="BI44" s="138" t="s">
        <v>67</v>
      </c>
      <c r="BJ44" s="91">
        <v>214</v>
      </c>
      <c r="BK44" s="138">
        <v>3</v>
      </c>
      <c r="BL44" s="145" t="s">
        <v>65</v>
      </c>
      <c r="BM44" s="44" t="s">
        <v>177</v>
      </c>
      <c r="BN44" s="218" t="s">
        <v>292</v>
      </c>
      <c r="BO44" s="465" t="s">
        <v>347</v>
      </c>
      <c r="BP44" s="138" t="s">
        <v>684</v>
      </c>
      <c r="BQ44" s="145" t="s">
        <v>716</v>
      </c>
    </row>
    <row r="45" spans="1:69" s="128" customFormat="1" ht="15.75">
      <c r="A45" s="207" t="s">
        <v>8</v>
      </c>
      <c r="B45" s="208" t="s">
        <v>9</v>
      </c>
      <c r="C45" s="202" t="s">
        <v>35</v>
      </c>
      <c r="D45" s="6" t="s">
        <v>11</v>
      </c>
      <c r="E45" s="24" t="s">
        <v>79</v>
      </c>
      <c r="F45" s="86">
        <v>262</v>
      </c>
      <c r="G45" s="80">
        <v>5</v>
      </c>
      <c r="H45" s="204"/>
      <c r="I45" s="204"/>
      <c r="J45" s="204"/>
      <c r="K45" s="204"/>
      <c r="L45" s="80">
        <v>0</v>
      </c>
      <c r="M45" s="203"/>
      <c r="N45" s="53">
        <v>0</v>
      </c>
      <c r="O45" s="204"/>
      <c r="P45" s="204"/>
      <c r="Q45" s="11">
        <v>7.6614201245000002</v>
      </c>
      <c r="R45" s="204"/>
      <c r="S45" s="204"/>
      <c r="T45" s="53">
        <v>9.9392857142857132</v>
      </c>
      <c r="U45" s="204"/>
      <c r="V45" s="204"/>
      <c r="W45" s="11">
        <v>7.6889765097275999</v>
      </c>
      <c r="X45" s="204"/>
      <c r="Y45" s="204"/>
      <c r="Z45" s="53">
        <v>9.867857142857142</v>
      </c>
      <c r="AA45" s="204"/>
      <c r="AB45" s="204"/>
      <c r="AC45" s="204"/>
      <c r="AD45" s="204"/>
      <c r="AE45" s="204"/>
      <c r="AF45" s="11">
        <v>2.7942455529619483</v>
      </c>
      <c r="AG45" s="11">
        <v>1799</v>
      </c>
      <c r="AH45" s="11">
        <v>0.44914663705878355</v>
      </c>
      <c r="AI45" s="11">
        <v>481</v>
      </c>
      <c r="AJ45" s="11">
        <v>2.0062500000000001</v>
      </c>
      <c r="AK45" s="11" t="s">
        <v>248</v>
      </c>
      <c r="AL45" s="11">
        <v>0</v>
      </c>
      <c r="AM45" s="11"/>
      <c r="AN45" s="11"/>
      <c r="AO45" s="86">
        <v>91</v>
      </c>
      <c r="AP45" s="11">
        <v>11</v>
      </c>
      <c r="AQ45" s="11">
        <v>0</v>
      </c>
      <c r="AR45" s="80">
        <v>412</v>
      </c>
      <c r="AS45" s="34" t="s">
        <v>248</v>
      </c>
      <c r="AT45" s="11">
        <v>19384.41</v>
      </c>
      <c r="AU45" s="11">
        <v>392.05200000000002</v>
      </c>
      <c r="AV45" s="11">
        <v>0</v>
      </c>
      <c r="AW45" s="53">
        <v>412</v>
      </c>
      <c r="AX45" s="11" t="s">
        <v>248</v>
      </c>
      <c r="AY45" s="502">
        <v>32.75</v>
      </c>
      <c r="AZ45" s="491">
        <v>208896</v>
      </c>
      <c r="BA45" s="121">
        <v>0.87022900763300004</v>
      </c>
      <c r="BB45" s="494">
        <v>7.5087719298296296</v>
      </c>
      <c r="BC45" s="203" t="s">
        <v>248</v>
      </c>
      <c r="BD45" s="217" t="s">
        <v>61</v>
      </c>
      <c r="BE45" s="201" t="s">
        <v>62</v>
      </c>
      <c r="BF45" s="201" t="s">
        <v>63</v>
      </c>
      <c r="BG45" s="201" t="s">
        <v>196</v>
      </c>
      <c r="BH45" s="218" t="s">
        <v>512</v>
      </c>
      <c r="BI45" s="138" t="s">
        <v>68</v>
      </c>
      <c r="BJ45" s="91">
        <v>214</v>
      </c>
      <c r="BK45" s="138">
        <v>4</v>
      </c>
      <c r="BL45" s="145" t="s">
        <v>65</v>
      </c>
      <c r="BM45" s="44" t="s">
        <v>178</v>
      </c>
      <c r="BN45" s="218" t="s">
        <v>292</v>
      </c>
      <c r="BO45" s="465" t="s">
        <v>347</v>
      </c>
      <c r="BP45" s="138" t="s">
        <v>684</v>
      </c>
      <c r="BQ45" s="145" t="s">
        <v>716</v>
      </c>
    </row>
    <row r="46" spans="1:69" ht="15.75">
      <c r="A46" s="207" t="s">
        <v>8</v>
      </c>
      <c r="B46" s="208" t="s">
        <v>9</v>
      </c>
      <c r="C46" s="202" t="s">
        <v>35</v>
      </c>
      <c r="D46" s="6" t="s">
        <v>11</v>
      </c>
      <c r="E46" s="24" t="s">
        <v>80</v>
      </c>
      <c r="F46" s="86">
        <v>307</v>
      </c>
      <c r="G46" s="80">
        <v>0</v>
      </c>
      <c r="H46" s="204"/>
      <c r="I46" s="204"/>
      <c r="J46" s="204"/>
      <c r="K46" s="204"/>
      <c r="L46" s="80">
        <v>0</v>
      </c>
      <c r="M46" s="203"/>
      <c r="N46" s="53">
        <v>1</v>
      </c>
      <c r="O46" s="204"/>
      <c r="P46" s="204"/>
      <c r="Q46" s="11">
        <v>6.2017099836999998</v>
      </c>
      <c r="R46" s="204"/>
      <c r="S46" s="204"/>
      <c r="T46" s="53">
        <v>7.9649999999999981</v>
      </c>
      <c r="U46" s="204"/>
      <c r="V46" s="204"/>
      <c r="W46" s="11">
        <v>6.3132832703583004</v>
      </c>
      <c r="X46" s="204"/>
      <c r="Y46" s="204"/>
      <c r="Z46" s="53">
        <v>8.0812499999999972</v>
      </c>
      <c r="AA46" s="204"/>
      <c r="AB46" s="204"/>
      <c r="AC46" s="204"/>
      <c r="AD46" s="204"/>
      <c r="AE46" s="204"/>
      <c r="AF46" s="11">
        <v>3.4955835747006443</v>
      </c>
      <c r="AG46" s="11">
        <v>2142</v>
      </c>
      <c r="AH46" s="11">
        <v>0.44292075011244625</v>
      </c>
      <c r="AI46" s="11">
        <v>56</v>
      </c>
      <c r="AJ46" s="11">
        <v>2.6005081300813009</v>
      </c>
      <c r="AK46" s="11" t="s">
        <v>248</v>
      </c>
      <c r="AL46" s="11">
        <v>302</v>
      </c>
      <c r="AM46" s="11">
        <v>3.5015184566336299</v>
      </c>
      <c r="AN46" s="11">
        <v>3.576974267968057</v>
      </c>
      <c r="AO46" s="73">
        <v>2</v>
      </c>
      <c r="AP46" s="11">
        <v>0</v>
      </c>
      <c r="AQ46" s="80">
        <v>0</v>
      </c>
      <c r="AR46" s="80">
        <v>612</v>
      </c>
      <c r="AS46" s="34" t="s">
        <v>248</v>
      </c>
      <c r="AT46" s="11">
        <v>22038.317999999999</v>
      </c>
      <c r="AU46" s="11">
        <v>0</v>
      </c>
      <c r="AV46" s="11">
        <v>0</v>
      </c>
      <c r="AW46" s="53">
        <v>612</v>
      </c>
      <c r="AX46" s="11" t="s">
        <v>248</v>
      </c>
      <c r="AY46" s="502">
        <v>25.75</v>
      </c>
      <c r="AZ46" s="367">
        <v>520953</v>
      </c>
      <c r="BA46" s="318">
        <v>0.88349514563099996</v>
      </c>
      <c r="BB46" s="495">
        <v>11.4725274725284</v>
      </c>
      <c r="BC46" s="203" t="s">
        <v>248</v>
      </c>
      <c r="BD46" s="217" t="s">
        <v>61</v>
      </c>
      <c r="BE46" s="201" t="s">
        <v>62</v>
      </c>
      <c r="BF46" s="201" t="s">
        <v>63</v>
      </c>
      <c r="BG46" s="201" t="s">
        <v>196</v>
      </c>
      <c r="BH46" s="218" t="s">
        <v>515</v>
      </c>
      <c r="BI46" s="138" t="s">
        <v>64</v>
      </c>
      <c r="BJ46" s="91">
        <v>214</v>
      </c>
      <c r="BK46" s="138">
        <v>1</v>
      </c>
      <c r="BL46" s="145" t="s">
        <v>65</v>
      </c>
      <c r="BM46" s="64" t="s">
        <v>178</v>
      </c>
      <c r="BN46" s="218" t="s">
        <v>292</v>
      </c>
      <c r="BO46" s="465" t="s">
        <v>697</v>
      </c>
      <c r="BP46" s="138" t="s">
        <v>698</v>
      </c>
      <c r="BQ46" s="145" t="s">
        <v>714</v>
      </c>
    </row>
    <row r="47" spans="1:69" ht="15.75">
      <c r="A47" s="207" t="s">
        <v>8</v>
      </c>
      <c r="B47" s="208" t="s">
        <v>9</v>
      </c>
      <c r="C47" s="202" t="s">
        <v>35</v>
      </c>
      <c r="D47" s="6" t="s">
        <v>11</v>
      </c>
      <c r="E47" s="24" t="s">
        <v>80</v>
      </c>
      <c r="F47" s="86">
        <v>304</v>
      </c>
      <c r="G47" s="80">
        <v>12</v>
      </c>
      <c r="H47" s="204"/>
      <c r="I47" s="204"/>
      <c r="J47" s="204"/>
      <c r="K47" s="204"/>
      <c r="L47" s="80">
        <v>0</v>
      </c>
      <c r="M47" s="203"/>
      <c r="N47" s="53">
        <v>0</v>
      </c>
      <c r="O47" s="204"/>
      <c r="P47" s="204"/>
      <c r="Q47" s="11">
        <v>7.7283663630000001</v>
      </c>
      <c r="R47" s="204"/>
      <c r="S47" s="204"/>
      <c r="T47" s="53">
        <v>14.049999999999997</v>
      </c>
      <c r="U47" s="204"/>
      <c r="V47" s="204"/>
      <c r="W47" s="11">
        <v>7.6800032500000004</v>
      </c>
      <c r="X47" s="204"/>
      <c r="Y47" s="204"/>
      <c r="Z47" s="53">
        <v>14.174999999999997</v>
      </c>
      <c r="AA47" s="204"/>
      <c r="AB47" s="204"/>
      <c r="AC47" s="204"/>
      <c r="AD47" s="204"/>
      <c r="AE47" s="204"/>
      <c r="AF47" s="11">
        <v>3.398663574692399</v>
      </c>
      <c r="AG47" s="11">
        <v>2042</v>
      </c>
      <c r="AH47" s="11">
        <v>0.49321807152348335</v>
      </c>
      <c r="AI47" s="11">
        <v>110</v>
      </c>
      <c r="AJ47" s="11">
        <v>2.4551136363636363</v>
      </c>
      <c r="AK47" s="11" t="s">
        <v>248</v>
      </c>
      <c r="AL47" s="11">
        <v>291</v>
      </c>
      <c r="AM47" s="11">
        <v>3.3998960955621684</v>
      </c>
      <c r="AN47" s="11">
        <v>3.5134245187436677</v>
      </c>
      <c r="AO47" s="73">
        <v>22</v>
      </c>
      <c r="AP47" s="11">
        <v>0</v>
      </c>
      <c r="AQ47" s="80">
        <v>0</v>
      </c>
      <c r="AR47" s="80">
        <v>562</v>
      </c>
      <c r="AS47" s="34" t="s">
        <v>248</v>
      </c>
      <c r="AT47" s="11">
        <v>20895.924999999999</v>
      </c>
      <c r="AU47" s="11">
        <v>0</v>
      </c>
      <c r="AV47" s="11">
        <v>0</v>
      </c>
      <c r="AW47" s="53">
        <v>562</v>
      </c>
      <c r="AX47" s="11" t="s">
        <v>248</v>
      </c>
      <c r="AY47" s="502">
        <v>25.75</v>
      </c>
      <c r="AZ47" s="367">
        <v>520953</v>
      </c>
      <c r="BA47" s="318">
        <v>0.88349514563099996</v>
      </c>
      <c r="BB47" s="495">
        <v>11.736263736264601</v>
      </c>
      <c r="BC47" s="203" t="s">
        <v>248</v>
      </c>
      <c r="BD47" s="217" t="s">
        <v>61</v>
      </c>
      <c r="BE47" s="201" t="s">
        <v>62</v>
      </c>
      <c r="BF47" s="201" t="s">
        <v>63</v>
      </c>
      <c r="BG47" s="201" t="s">
        <v>196</v>
      </c>
      <c r="BH47" s="218" t="s">
        <v>515</v>
      </c>
      <c r="BI47" s="138" t="s">
        <v>66</v>
      </c>
      <c r="BJ47" s="91">
        <v>214</v>
      </c>
      <c r="BK47" s="138">
        <v>7</v>
      </c>
      <c r="BL47" s="145" t="s">
        <v>65</v>
      </c>
      <c r="BM47" s="64" t="s">
        <v>178</v>
      </c>
      <c r="BN47" s="218" t="s">
        <v>292</v>
      </c>
      <c r="BO47" s="465" t="s">
        <v>697</v>
      </c>
      <c r="BP47" s="138" t="s">
        <v>698</v>
      </c>
      <c r="BQ47" s="145" t="s">
        <v>714</v>
      </c>
    </row>
    <row r="48" spans="1:69" ht="15.75">
      <c r="A48" s="207" t="s">
        <v>8</v>
      </c>
      <c r="B48" s="208" t="s">
        <v>9</v>
      </c>
      <c r="C48" s="202" t="s">
        <v>35</v>
      </c>
      <c r="D48" s="6" t="s">
        <v>11</v>
      </c>
      <c r="E48" s="24" t="s">
        <v>80</v>
      </c>
      <c r="F48" s="86">
        <v>301</v>
      </c>
      <c r="G48" s="80">
        <v>6</v>
      </c>
      <c r="H48" s="204"/>
      <c r="I48" s="204"/>
      <c r="J48" s="204"/>
      <c r="K48" s="204"/>
      <c r="L48" s="80">
        <v>0</v>
      </c>
      <c r="M48" s="203"/>
      <c r="N48" s="53">
        <v>0</v>
      </c>
      <c r="O48" s="204"/>
      <c r="P48" s="204"/>
      <c r="Q48" s="11">
        <v>6.1622676846999997</v>
      </c>
      <c r="R48" s="204"/>
      <c r="S48" s="204"/>
      <c r="T48" s="53">
        <v>8.5625</v>
      </c>
      <c r="U48" s="204"/>
      <c r="V48" s="204"/>
      <c r="W48" s="11">
        <v>5.5076168305084003</v>
      </c>
      <c r="X48" s="204"/>
      <c r="Y48" s="204"/>
      <c r="Z48" s="53">
        <v>7.9249999999999998</v>
      </c>
      <c r="AA48" s="204"/>
      <c r="AB48" s="204"/>
      <c r="AC48" s="204"/>
      <c r="AD48" s="204"/>
      <c r="AE48" s="204"/>
      <c r="AF48" s="11">
        <v>3.599061068756336</v>
      </c>
      <c r="AG48" s="11">
        <v>2065</v>
      </c>
      <c r="AH48" s="11">
        <v>0.43127764635291199</v>
      </c>
      <c r="AI48" s="11">
        <v>59</v>
      </c>
      <c r="AJ48" s="11">
        <v>2.6418269230769229</v>
      </c>
      <c r="AK48" s="11" t="s">
        <v>248</v>
      </c>
      <c r="AL48" s="11">
        <v>292</v>
      </c>
      <c r="AM48" s="11">
        <v>3.5996267646502536</v>
      </c>
      <c r="AN48" s="11">
        <v>3.6591774562071593</v>
      </c>
      <c r="AO48" s="73">
        <v>13</v>
      </c>
      <c r="AP48" s="11">
        <v>0</v>
      </c>
      <c r="AQ48" s="80">
        <v>1</v>
      </c>
      <c r="AR48" s="80">
        <v>576</v>
      </c>
      <c r="AS48" s="34" t="s">
        <v>248</v>
      </c>
      <c r="AT48" s="11">
        <v>21184.546999999999</v>
      </c>
      <c r="AU48" s="11">
        <v>0</v>
      </c>
      <c r="AV48" s="11">
        <v>0</v>
      </c>
      <c r="AW48" s="53">
        <v>576</v>
      </c>
      <c r="AX48" s="11" t="s">
        <v>248</v>
      </c>
      <c r="AY48" s="502">
        <v>25.75</v>
      </c>
      <c r="AZ48" s="367">
        <v>520953</v>
      </c>
      <c r="BA48" s="318">
        <v>0.88349514563099996</v>
      </c>
      <c r="BB48" s="495">
        <v>11.428571428572299</v>
      </c>
      <c r="BC48" s="203" t="s">
        <v>248</v>
      </c>
      <c r="BD48" s="217" t="s">
        <v>61</v>
      </c>
      <c r="BE48" s="201" t="s">
        <v>62</v>
      </c>
      <c r="BF48" s="201" t="s">
        <v>63</v>
      </c>
      <c r="BG48" s="201" t="s">
        <v>196</v>
      </c>
      <c r="BH48" s="218" t="s">
        <v>515</v>
      </c>
      <c r="BI48" s="138" t="s">
        <v>67</v>
      </c>
      <c r="BJ48" s="91">
        <v>214</v>
      </c>
      <c r="BK48" s="138">
        <v>3</v>
      </c>
      <c r="BL48" s="145" t="s">
        <v>65</v>
      </c>
      <c r="BM48" s="64" t="s">
        <v>177</v>
      </c>
      <c r="BN48" s="218" t="s">
        <v>292</v>
      </c>
      <c r="BO48" s="465" t="s">
        <v>697</v>
      </c>
      <c r="BP48" s="138" t="s">
        <v>698</v>
      </c>
      <c r="BQ48" s="145" t="s">
        <v>714</v>
      </c>
    </row>
    <row r="49" spans="1:69" ht="16.5" thickBot="1">
      <c r="A49" s="19" t="s">
        <v>8</v>
      </c>
      <c r="B49" s="20" t="s">
        <v>9</v>
      </c>
      <c r="C49" s="13" t="s">
        <v>35</v>
      </c>
      <c r="D49" s="6" t="s">
        <v>11</v>
      </c>
      <c r="E49" s="24" t="s">
        <v>80</v>
      </c>
      <c r="F49" s="86">
        <v>298</v>
      </c>
      <c r="G49" s="80">
        <v>9</v>
      </c>
      <c r="H49" s="16"/>
      <c r="I49" s="16"/>
      <c r="J49" s="16"/>
      <c r="K49" s="16"/>
      <c r="L49" s="80">
        <v>2</v>
      </c>
      <c r="M49" s="14"/>
      <c r="N49" s="53">
        <v>0</v>
      </c>
      <c r="O49" s="16"/>
      <c r="P49" s="16"/>
      <c r="Q49" s="11">
        <v>8.3516270209000005</v>
      </c>
      <c r="R49" s="16"/>
      <c r="S49" s="16"/>
      <c r="T49" s="53">
        <v>10.720833333333331</v>
      </c>
      <c r="U49" s="16"/>
      <c r="V49" s="16"/>
      <c r="W49" s="11">
        <v>8.4360172717770006</v>
      </c>
      <c r="X49" s="16"/>
      <c r="Y49" s="16"/>
      <c r="Z49" s="53">
        <v>10.790624999999999</v>
      </c>
      <c r="AA49" s="16"/>
      <c r="AB49" s="16"/>
      <c r="AC49" s="16"/>
      <c r="AD49" s="16"/>
      <c r="AE49" s="16"/>
      <c r="AF49" s="11">
        <v>2.924404092200005</v>
      </c>
      <c r="AG49" s="11">
        <v>1982</v>
      </c>
      <c r="AH49" s="11">
        <v>0.3909326347916604</v>
      </c>
      <c r="AI49" s="11">
        <v>251</v>
      </c>
      <c r="AJ49" s="11">
        <v>2.1241822429906541</v>
      </c>
      <c r="AK49" s="11" t="s">
        <v>248</v>
      </c>
      <c r="AL49" s="11">
        <v>0</v>
      </c>
      <c r="AM49" s="11"/>
      <c r="AN49" s="11"/>
      <c r="AO49" s="73">
        <v>9</v>
      </c>
      <c r="AP49" s="11">
        <v>0</v>
      </c>
      <c r="AQ49" s="80">
        <v>0</v>
      </c>
      <c r="AR49" s="80">
        <v>569</v>
      </c>
      <c r="AS49" s="34" t="s">
        <v>248</v>
      </c>
      <c r="AT49" s="11">
        <v>20665.942999999999</v>
      </c>
      <c r="AU49" s="11">
        <v>0</v>
      </c>
      <c r="AV49" s="11">
        <v>0</v>
      </c>
      <c r="AW49" s="53">
        <v>569</v>
      </c>
      <c r="AX49" s="11" t="s">
        <v>248</v>
      </c>
      <c r="AY49" s="502">
        <v>25.75</v>
      </c>
      <c r="AZ49" s="367">
        <v>520953</v>
      </c>
      <c r="BA49" s="318">
        <v>0.88349514563099996</v>
      </c>
      <c r="BB49" s="495">
        <v>10.7692307692316</v>
      </c>
      <c r="BC49" s="203" t="s">
        <v>248</v>
      </c>
      <c r="BD49" s="42" t="s">
        <v>61</v>
      </c>
      <c r="BE49" s="2" t="s">
        <v>62</v>
      </c>
      <c r="BF49" s="2" t="s">
        <v>63</v>
      </c>
      <c r="BG49" s="2" t="s">
        <v>196</v>
      </c>
      <c r="BH49" s="218" t="s">
        <v>515</v>
      </c>
      <c r="BI49" s="8" t="s">
        <v>68</v>
      </c>
      <c r="BJ49" s="91">
        <v>214</v>
      </c>
      <c r="BK49" s="138">
        <v>4</v>
      </c>
      <c r="BL49" s="30" t="s">
        <v>65</v>
      </c>
      <c r="BM49" s="64" t="s">
        <v>178</v>
      </c>
      <c r="BN49" s="218" t="s">
        <v>292</v>
      </c>
      <c r="BO49" s="467" t="s">
        <v>697</v>
      </c>
      <c r="BP49" s="156" t="s">
        <v>698</v>
      </c>
      <c r="BQ49" s="157" t="s">
        <v>714</v>
      </c>
    </row>
    <row r="50" spans="1:69" ht="15.75">
      <c r="A50" s="205" t="s">
        <v>8</v>
      </c>
      <c r="B50" s="206" t="s">
        <v>9</v>
      </c>
      <c r="C50" s="220" t="s">
        <v>35</v>
      </c>
      <c r="D50" s="77" t="s">
        <v>11</v>
      </c>
      <c r="E50" s="26" t="s">
        <v>81</v>
      </c>
      <c r="F50" s="93">
        <v>192</v>
      </c>
      <c r="G50" s="79">
        <v>4</v>
      </c>
      <c r="H50" s="222"/>
      <c r="I50" s="222"/>
      <c r="J50" s="222"/>
      <c r="K50" s="222"/>
      <c r="L50" s="79">
        <v>0</v>
      </c>
      <c r="M50" s="221"/>
      <c r="N50" s="62">
        <v>0</v>
      </c>
      <c r="O50" s="222"/>
      <c r="P50" s="222"/>
      <c r="Q50" s="68">
        <v>6.2318349787000002</v>
      </c>
      <c r="R50" s="222"/>
      <c r="S50" s="222"/>
      <c r="T50" s="71">
        <v>7.9499999999999993</v>
      </c>
      <c r="U50" s="222"/>
      <c r="V50" s="222"/>
      <c r="W50" s="68">
        <v>6.1955424893617002</v>
      </c>
      <c r="X50" s="222"/>
      <c r="Y50" s="222"/>
      <c r="Z50" s="71">
        <v>8.0749999999999993</v>
      </c>
      <c r="AA50" s="222"/>
      <c r="AB50" s="222"/>
      <c r="AC50" s="222"/>
      <c r="AD50" s="222"/>
      <c r="AE50" s="222"/>
      <c r="AF50" s="60">
        <v>3.4854179417833375</v>
      </c>
      <c r="AG50" s="60">
        <v>1316</v>
      </c>
      <c r="AH50" s="60">
        <v>0.4440001734603774</v>
      </c>
      <c r="AI50" s="60">
        <v>38</v>
      </c>
      <c r="AJ50" s="60">
        <v>2.586875</v>
      </c>
      <c r="AK50" s="60" t="s">
        <v>248</v>
      </c>
      <c r="AL50" s="60">
        <v>186</v>
      </c>
      <c r="AM50" s="60">
        <v>3.493870976516912</v>
      </c>
      <c r="AN50" s="60">
        <v>3.5658640226628897</v>
      </c>
      <c r="AO50" s="72">
        <v>9</v>
      </c>
      <c r="AP50" s="68">
        <v>0</v>
      </c>
      <c r="AQ50" s="68">
        <v>0</v>
      </c>
      <c r="AR50" s="68">
        <v>367</v>
      </c>
      <c r="AS50" s="88" t="s">
        <v>248</v>
      </c>
      <c r="AT50" s="68">
        <v>14207.289000000001</v>
      </c>
      <c r="AU50" s="68">
        <v>74.048000000000002</v>
      </c>
      <c r="AV50" s="147">
        <v>0</v>
      </c>
      <c r="AW50" s="62">
        <v>367</v>
      </c>
      <c r="AX50" s="147" t="s">
        <v>248</v>
      </c>
      <c r="AY50" s="501">
        <v>18.25</v>
      </c>
      <c r="AZ50" s="489">
        <v>125677</v>
      </c>
      <c r="BA50" s="493">
        <v>0.95890410958899996</v>
      </c>
      <c r="BB50" s="493">
        <v>9.2571428571432506</v>
      </c>
      <c r="BC50" s="221" t="s">
        <v>248</v>
      </c>
      <c r="BD50" s="211" t="s">
        <v>61</v>
      </c>
      <c r="BE50" s="212" t="s">
        <v>62</v>
      </c>
      <c r="BF50" s="212" t="s">
        <v>63</v>
      </c>
      <c r="BG50" s="212" t="s">
        <v>196</v>
      </c>
      <c r="BH50" s="214" t="s">
        <v>513</v>
      </c>
      <c r="BI50" s="137" t="s">
        <v>64</v>
      </c>
      <c r="BJ50" s="90">
        <v>214</v>
      </c>
      <c r="BK50" s="215">
        <v>1</v>
      </c>
      <c r="BL50" s="144" t="s">
        <v>65</v>
      </c>
      <c r="BM50" s="63" t="s">
        <v>178</v>
      </c>
      <c r="BN50" s="214" t="s">
        <v>292</v>
      </c>
      <c r="BO50" s="466" t="s">
        <v>81</v>
      </c>
      <c r="BP50" s="137" t="s">
        <v>699</v>
      </c>
      <c r="BQ50" s="144" t="s">
        <v>715</v>
      </c>
    </row>
    <row r="51" spans="1:69" s="128" customFormat="1" ht="15.75">
      <c r="A51" s="207" t="s">
        <v>8</v>
      </c>
      <c r="B51" s="208" t="s">
        <v>9</v>
      </c>
      <c r="C51" s="202" t="s">
        <v>35</v>
      </c>
      <c r="D51" s="6" t="s">
        <v>11</v>
      </c>
      <c r="E51" s="24" t="s">
        <v>81</v>
      </c>
      <c r="F51" s="86">
        <v>188</v>
      </c>
      <c r="G51" s="80">
        <v>1</v>
      </c>
      <c r="H51" s="204"/>
      <c r="I51" s="204"/>
      <c r="J51" s="204"/>
      <c r="K51" s="204"/>
      <c r="L51" s="80">
        <v>1</v>
      </c>
      <c r="M51" s="203"/>
      <c r="N51" s="52">
        <v>0</v>
      </c>
      <c r="O51" s="204"/>
      <c r="P51" s="204"/>
      <c r="Q51" s="11">
        <v>7.1250536397999999</v>
      </c>
      <c r="R51" s="204"/>
      <c r="S51" s="204"/>
      <c r="T51" s="53">
        <v>9.7833333333333314</v>
      </c>
      <c r="U51" s="204"/>
      <c r="V51" s="204"/>
      <c r="W51" s="11">
        <v>7.2381342311827002</v>
      </c>
      <c r="X51" s="204"/>
      <c r="Y51" s="204"/>
      <c r="Z51" s="53">
        <v>10.212499999999999</v>
      </c>
      <c r="AA51" s="204"/>
      <c r="AB51" s="204"/>
      <c r="AC51" s="204"/>
      <c r="AD51" s="204"/>
      <c r="AE51" s="204"/>
      <c r="AF51" s="9">
        <v>3.3473118328462181</v>
      </c>
      <c r="AG51" s="9">
        <v>1302</v>
      </c>
      <c r="AH51" s="9">
        <v>0.49609759238152923</v>
      </c>
      <c r="AI51" s="9">
        <v>85</v>
      </c>
      <c r="AJ51" s="9">
        <v>2.3690789473684211</v>
      </c>
      <c r="AK51" s="9" t="s">
        <v>248</v>
      </c>
      <c r="AL51" s="9">
        <v>185</v>
      </c>
      <c r="AM51" s="9">
        <v>3.3497683446839965</v>
      </c>
      <c r="AN51" s="9">
        <v>3.4491869918699187</v>
      </c>
      <c r="AO51" s="73">
        <v>27</v>
      </c>
      <c r="AP51" s="11">
        <v>1</v>
      </c>
      <c r="AQ51" s="11">
        <v>0</v>
      </c>
      <c r="AR51" s="11">
        <v>346</v>
      </c>
      <c r="AS51" s="89" t="s">
        <v>248</v>
      </c>
      <c r="AT51" s="11">
        <v>14296.995999999999</v>
      </c>
      <c r="AU51" s="11">
        <v>0</v>
      </c>
      <c r="AV51" s="148">
        <v>0</v>
      </c>
      <c r="AW51" s="52">
        <v>346</v>
      </c>
      <c r="AX51" s="148" t="s">
        <v>248</v>
      </c>
      <c r="AY51" s="374">
        <v>18.25</v>
      </c>
      <c r="AZ51" s="490">
        <v>125677</v>
      </c>
      <c r="BA51" s="494">
        <v>0.95890410958899996</v>
      </c>
      <c r="BB51" s="494">
        <v>9.3714285714289698</v>
      </c>
      <c r="BC51" s="203" t="s">
        <v>248</v>
      </c>
      <c r="BD51" s="217" t="s">
        <v>61</v>
      </c>
      <c r="BE51" s="201" t="s">
        <v>62</v>
      </c>
      <c r="BF51" s="201" t="s">
        <v>63</v>
      </c>
      <c r="BG51" s="201" t="s">
        <v>196</v>
      </c>
      <c r="BH51" s="218" t="s">
        <v>513</v>
      </c>
      <c r="BI51" s="138" t="s">
        <v>66</v>
      </c>
      <c r="BJ51" s="91">
        <v>214</v>
      </c>
      <c r="BK51" s="200">
        <v>7</v>
      </c>
      <c r="BL51" s="145" t="s">
        <v>65</v>
      </c>
      <c r="BM51" s="64" t="s">
        <v>178</v>
      </c>
      <c r="BN51" s="218" t="s">
        <v>292</v>
      </c>
      <c r="BO51" s="465" t="s">
        <v>81</v>
      </c>
      <c r="BP51" s="138" t="s">
        <v>699</v>
      </c>
      <c r="BQ51" s="145" t="s">
        <v>715</v>
      </c>
    </row>
    <row r="52" spans="1:69" s="128" customFormat="1" ht="15.75">
      <c r="A52" s="207" t="s">
        <v>8</v>
      </c>
      <c r="B52" s="208" t="s">
        <v>9</v>
      </c>
      <c r="C52" s="202" t="s">
        <v>35</v>
      </c>
      <c r="D52" s="6" t="s">
        <v>11</v>
      </c>
      <c r="E52" s="24" t="s">
        <v>81</v>
      </c>
      <c r="F52" s="86">
        <v>194</v>
      </c>
      <c r="G52" s="80">
        <v>1</v>
      </c>
      <c r="H52" s="204"/>
      <c r="I52" s="204"/>
      <c r="J52" s="204"/>
      <c r="K52" s="204"/>
      <c r="L52" s="80">
        <v>0</v>
      </c>
      <c r="M52" s="203"/>
      <c r="N52" s="52">
        <v>0</v>
      </c>
      <c r="O52" s="204"/>
      <c r="P52" s="204"/>
      <c r="Q52" s="11">
        <v>7.1160050051999999</v>
      </c>
      <c r="R52" s="204"/>
      <c r="S52" s="204"/>
      <c r="T52" s="53">
        <v>8.9593749999999996</v>
      </c>
      <c r="U52" s="204"/>
      <c r="V52" s="204"/>
      <c r="W52" s="11">
        <v>7.3159428963730004</v>
      </c>
      <c r="X52" s="204"/>
      <c r="Y52" s="204"/>
      <c r="Z52" s="53">
        <v>9.4187499999999993</v>
      </c>
      <c r="AA52" s="204"/>
      <c r="AB52" s="204"/>
      <c r="AC52" s="204"/>
      <c r="AD52" s="204"/>
      <c r="AE52" s="204"/>
      <c r="AF52" s="9">
        <v>3.5105523127201259</v>
      </c>
      <c r="AG52" s="9">
        <v>1351</v>
      </c>
      <c r="AH52" s="9">
        <v>0.48573561214184763</v>
      </c>
      <c r="AI52" s="9">
        <v>67</v>
      </c>
      <c r="AJ52" s="9">
        <v>2.5020370370370371</v>
      </c>
      <c r="AK52" s="9" t="s">
        <v>248</v>
      </c>
      <c r="AL52" s="9">
        <v>186</v>
      </c>
      <c r="AM52" s="9">
        <v>3.5175652899500425</v>
      </c>
      <c r="AN52" s="9">
        <v>3.6067114093959733</v>
      </c>
      <c r="AO52" s="73">
        <v>1</v>
      </c>
      <c r="AP52" s="11">
        <v>0</v>
      </c>
      <c r="AQ52" s="11">
        <v>0</v>
      </c>
      <c r="AR52" s="11">
        <v>385</v>
      </c>
      <c r="AS52" s="89" t="s">
        <v>248</v>
      </c>
      <c r="AT52" s="11">
        <v>14690.209000000001</v>
      </c>
      <c r="AU52" s="11">
        <v>42.276000000000003</v>
      </c>
      <c r="AV52" s="148">
        <v>0</v>
      </c>
      <c r="AW52" s="52">
        <v>385</v>
      </c>
      <c r="AX52" s="148" t="s">
        <v>248</v>
      </c>
      <c r="AY52" s="374">
        <v>18.25</v>
      </c>
      <c r="AZ52" s="490">
        <v>125677</v>
      </c>
      <c r="BA52" s="494">
        <v>0.95890410958899996</v>
      </c>
      <c r="BB52" s="494">
        <v>9.4857142857146908</v>
      </c>
      <c r="BC52" s="203" t="s">
        <v>248</v>
      </c>
      <c r="BD52" s="217" t="s">
        <v>61</v>
      </c>
      <c r="BE52" s="201" t="s">
        <v>62</v>
      </c>
      <c r="BF52" s="201" t="s">
        <v>63</v>
      </c>
      <c r="BG52" s="201" t="s">
        <v>196</v>
      </c>
      <c r="BH52" s="218" t="s">
        <v>513</v>
      </c>
      <c r="BI52" s="138" t="s">
        <v>67</v>
      </c>
      <c r="BJ52" s="91">
        <v>214</v>
      </c>
      <c r="BK52" s="441">
        <v>3</v>
      </c>
      <c r="BL52" s="145" t="s">
        <v>65</v>
      </c>
      <c r="BM52" s="64" t="s">
        <v>178</v>
      </c>
      <c r="BN52" s="218" t="s">
        <v>292</v>
      </c>
      <c r="BO52" s="465" t="s">
        <v>81</v>
      </c>
      <c r="BP52" s="138" t="s">
        <v>699</v>
      </c>
      <c r="BQ52" s="145" t="s">
        <v>715</v>
      </c>
    </row>
    <row r="53" spans="1:69" s="128" customFormat="1" ht="15.75">
      <c r="A53" s="207" t="s">
        <v>8</v>
      </c>
      <c r="B53" s="208" t="s">
        <v>9</v>
      </c>
      <c r="C53" s="202" t="s">
        <v>35</v>
      </c>
      <c r="D53" s="6" t="s">
        <v>11</v>
      </c>
      <c r="E53" s="24" t="s">
        <v>81</v>
      </c>
      <c r="F53" s="86">
        <v>186</v>
      </c>
      <c r="G53" s="80">
        <v>18</v>
      </c>
      <c r="H53" s="204"/>
      <c r="I53" s="204"/>
      <c r="J53" s="204"/>
      <c r="K53" s="204"/>
      <c r="L53" s="80">
        <v>0</v>
      </c>
      <c r="M53" s="203"/>
      <c r="N53" s="52">
        <v>0</v>
      </c>
      <c r="O53" s="204"/>
      <c r="P53" s="204"/>
      <c r="Q53" s="11">
        <v>8.2544939761999991</v>
      </c>
      <c r="R53" s="204"/>
      <c r="S53" s="204"/>
      <c r="T53" s="53">
        <v>11.36</v>
      </c>
      <c r="U53" s="204"/>
      <c r="V53" s="204"/>
      <c r="W53" s="11">
        <v>8.3030891845238006</v>
      </c>
      <c r="X53" s="204"/>
      <c r="Y53" s="204"/>
      <c r="Z53" s="53">
        <v>11.36</v>
      </c>
      <c r="AA53" s="204"/>
      <c r="AB53" s="204"/>
      <c r="AC53" s="204"/>
      <c r="AD53" s="204"/>
      <c r="AE53" s="204"/>
      <c r="AF53" s="9">
        <v>2.710591840854601</v>
      </c>
      <c r="AG53" s="9">
        <v>1076</v>
      </c>
      <c r="AH53" s="9">
        <v>0.4371424327477208</v>
      </c>
      <c r="AI53" s="9">
        <v>287</v>
      </c>
      <c r="AJ53" s="9">
        <v>1.8257812499999999</v>
      </c>
      <c r="AK53" s="9" t="s">
        <v>248</v>
      </c>
      <c r="AL53" s="11">
        <v>0</v>
      </c>
      <c r="AM53" s="9"/>
      <c r="AN53" s="9"/>
      <c r="AO53" s="73">
        <v>92</v>
      </c>
      <c r="AP53" s="11">
        <v>6</v>
      </c>
      <c r="AQ53" s="11">
        <v>2</v>
      </c>
      <c r="AR53" s="11">
        <v>236</v>
      </c>
      <c r="AS53" s="89" t="s">
        <v>248</v>
      </c>
      <c r="AT53" s="11">
        <v>11253.36</v>
      </c>
      <c r="AU53" s="11">
        <v>1943.0909999999999</v>
      </c>
      <c r="AV53" s="148">
        <v>0</v>
      </c>
      <c r="AW53" s="52">
        <v>236</v>
      </c>
      <c r="AX53" s="148" t="s">
        <v>248</v>
      </c>
      <c r="AY53" s="374">
        <v>18.25</v>
      </c>
      <c r="AZ53" s="490">
        <v>125677</v>
      </c>
      <c r="BA53" s="494">
        <v>0.95890410958899996</v>
      </c>
      <c r="BB53" s="494">
        <v>9.60000000000041</v>
      </c>
      <c r="BC53" s="203" t="s">
        <v>248</v>
      </c>
      <c r="BD53" s="217" t="s">
        <v>61</v>
      </c>
      <c r="BE53" s="201" t="s">
        <v>62</v>
      </c>
      <c r="BF53" s="201" t="s">
        <v>63</v>
      </c>
      <c r="BG53" s="201" t="s">
        <v>196</v>
      </c>
      <c r="BH53" s="218" t="s">
        <v>513</v>
      </c>
      <c r="BI53" s="138" t="s">
        <v>68</v>
      </c>
      <c r="BJ53" s="91">
        <v>214</v>
      </c>
      <c r="BK53" s="441">
        <v>4</v>
      </c>
      <c r="BL53" s="145" t="s">
        <v>65</v>
      </c>
      <c r="BM53" s="64" t="s">
        <v>178</v>
      </c>
      <c r="BN53" s="218" t="s">
        <v>292</v>
      </c>
      <c r="BO53" s="465" t="s">
        <v>81</v>
      </c>
      <c r="BP53" s="138" t="s">
        <v>699</v>
      </c>
      <c r="BQ53" s="145" t="s">
        <v>715</v>
      </c>
    </row>
    <row r="54" spans="1:69" s="128" customFormat="1" ht="15.75">
      <c r="A54" s="207" t="s">
        <v>8</v>
      </c>
      <c r="B54" s="208" t="s">
        <v>9</v>
      </c>
      <c r="C54" s="202" t="s">
        <v>35</v>
      </c>
      <c r="D54" s="6" t="s">
        <v>11</v>
      </c>
      <c r="E54" s="24" t="s">
        <v>82</v>
      </c>
      <c r="F54" s="86">
        <v>158</v>
      </c>
      <c r="G54" s="80">
        <v>1</v>
      </c>
      <c r="H54" s="204"/>
      <c r="I54" s="204"/>
      <c r="J54" s="204"/>
      <c r="K54" s="204"/>
      <c r="L54" s="80">
        <v>0</v>
      </c>
      <c r="M54" s="203"/>
      <c r="N54" s="53">
        <v>0</v>
      </c>
      <c r="O54" s="204"/>
      <c r="P54" s="204"/>
      <c r="Q54" s="11">
        <v>5.6421399171999997</v>
      </c>
      <c r="R54" s="204"/>
      <c r="S54" s="204"/>
      <c r="T54" s="53">
        <v>7.2875000000000014</v>
      </c>
      <c r="U54" s="204"/>
      <c r="V54" s="204"/>
      <c r="W54" s="11">
        <v>5.2613501656050001</v>
      </c>
      <c r="X54" s="204"/>
      <c r="Y54" s="204"/>
      <c r="Z54" s="53">
        <v>6.7687500000000007</v>
      </c>
      <c r="AA54" s="204"/>
      <c r="AB54" s="204"/>
      <c r="AC54" s="204"/>
      <c r="AD54" s="204"/>
      <c r="AE54" s="204"/>
      <c r="AF54" s="11">
        <v>3.6269608841254777</v>
      </c>
      <c r="AG54" s="11">
        <v>1099</v>
      </c>
      <c r="AH54" s="11">
        <v>0.41157695791159382</v>
      </c>
      <c r="AI54" s="11">
        <v>22</v>
      </c>
      <c r="AJ54" s="11">
        <v>2.722635135135135</v>
      </c>
      <c r="AK54" s="11" t="s">
        <v>248</v>
      </c>
      <c r="AL54" s="11">
        <v>157</v>
      </c>
      <c r="AM54" s="11">
        <v>3.6269608841254777</v>
      </c>
      <c r="AN54" s="11">
        <v>3.6812056737588654</v>
      </c>
      <c r="AO54" s="73">
        <v>3</v>
      </c>
      <c r="AP54" s="11">
        <v>0</v>
      </c>
      <c r="AQ54" s="11">
        <v>0</v>
      </c>
      <c r="AR54" s="11">
        <v>311</v>
      </c>
      <c r="AS54" s="34" t="s">
        <v>248</v>
      </c>
      <c r="AT54" s="11">
        <v>11209.01</v>
      </c>
      <c r="AU54" s="11">
        <v>0</v>
      </c>
      <c r="AV54" s="11">
        <v>0</v>
      </c>
      <c r="AW54" s="53">
        <v>311</v>
      </c>
      <c r="AX54" s="11" t="s">
        <v>248</v>
      </c>
      <c r="AY54" s="503">
        <v>7.5</v>
      </c>
      <c r="AZ54" s="491">
        <v>152650</v>
      </c>
      <c r="BA54" s="121">
        <v>0.96666666666599999</v>
      </c>
      <c r="BB54" s="494">
        <v>17.5172413793224</v>
      </c>
      <c r="BC54" s="203" t="s">
        <v>248</v>
      </c>
      <c r="BD54" s="217" t="s">
        <v>61</v>
      </c>
      <c r="BE54" s="201" t="s">
        <v>62</v>
      </c>
      <c r="BF54" s="201" t="s">
        <v>63</v>
      </c>
      <c r="BG54" s="201" t="s">
        <v>196</v>
      </c>
      <c r="BH54" s="218" t="s">
        <v>515</v>
      </c>
      <c r="BI54" s="138" t="s">
        <v>64</v>
      </c>
      <c r="BJ54" s="91">
        <v>214</v>
      </c>
      <c r="BK54" s="138">
        <v>1</v>
      </c>
      <c r="BL54" s="145" t="s">
        <v>65</v>
      </c>
      <c r="BM54" s="44" t="s">
        <v>177</v>
      </c>
      <c r="BN54" s="218" t="s">
        <v>292</v>
      </c>
      <c r="BO54" s="465" t="s">
        <v>700</v>
      </c>
      <c r="BP54" s="138" t="s">
        <v>686</v>
      </c>
      <c r="BQ54" s="145" t="s">
        <v>719</v>
      </c>
    </row>
    <row r="55" spans="1:69" s="128" customFormat="1" ht="15.75">
      <c r="A55" s="207" t="s">
        <v>8</v>
      </c>
      <c r="B55" s="208" t="s">
        <v>9</v>
      </c>
      <c r="C55" s="202" t="s">
        <v>35</v>
      </c>
      <c r="D55" s="6" t="s">
        <v>11</v>
      </c>
      <c r="E55" s="24" t="s">
        <v>82</v>
      </c>
      <c r="F55" s="86">
        <v>149</v>
      </c>
      <c r="G55" s="80">
        <v>16</v>
      </c>
      <c r="H55" s="204"/>
      <c r="I55" s="204"/>
      <c r="J55" s="204"/>
      <c r="K55" s="204"/>
      <c r="L55" s="80">
        <v>1</v>
      </c>
      <c r="M55" s="203"/>
      <c r="N55" s="53">
        <v>0</v>
      </c>
      <c r="O55" s="204"/>
      <c r="P55" s="204"/>
      <c r="Q55" s="11">
        <v>7.8931210682000001</v>
      </c>
      <c r="R55" s="204"/>
      <c r="S55" s="204"/>
      <c r="T55" s="53">
        <v>13.866666666666665</v>
      </c>
      <c r="U55" s="204"/>
      <c r="V55" s="204"/>
      <c r="W55" s="11">
        <v>7.9665604242423997</v>
      </c>
      <c r="X55" s="204"/>
      <c r="Y55" s="204"/>
      <c r="Z55" s="53">
        <v>13.866666666666665</v>
      </c>
      <c r="AA55" s="204"/>
      <c r="AB55" s="204"/>
      <c r="AC55" s="204"/>
      <c r="AD55" s="204"/>
      <c r="AE55" s="204"/>
      <c r="AF55" s="11">
        <v>2.8384956695558707</v>
      </c>
      <c r="AG55" s="11">
        <v>924</v>
      </c>
      <c r="AH55" s="11">
        <v>0.39530380267073256</v>
      </c>
      <c r="AI55" s="11">
        <v>160</v>
      </c>
      <c r="AJ55" s="11">
        <v>2.0785185185185187</v>
      </c>
      <c r="AK55" s="11" t="s">
        <v>248</v>
      </c>
      <c r="AL55" s="11">
        <v>0</v>
      </c>
      <c r="AM55" s="11"/>
      <c r="AN55" s="11"/>
      <c r="AO55" s="73">
        <v>15</v>
      </c>
      <c r="AP55" s="11">
        <v>0</v>
      </c>
      <c r="AQ55" s="11">
        <v>0</v>
      </c>
      <c r="AR55" s="11">
        <v>251</v>
      </c>
      <c r="AS55" s="34" t="s">
        <v>248</v>
      </c>
      <c r="AT55" s="11">
        <v>9459.7479999999996</v>
      </c>
      <c r="AU55" s="11">
        <v>0</v>
      </c>
      <c r="AV55" s="11">
        <v>0</v>
      </c>
      <c r="AW55" s="53">
        <v>251</v>
      </c>
      <c r="AX55" s="11" t="s">
        <v>248</v>
      </c>
      <c r="AY55" s="503">
        <v>7.5</v>
      </c>
      <c r="AZ55" s="491">
        <v>152650</v>
      </c>
      <c r="BA55" s="121">
        <v>0.96666666666599999</v>
      </c>
      <c r="BB55" s="494">
        <v>18.206896551736701</v>
      </c>
      <c r="BC55" s="203" t="s">
        <v>248</v>
      </c>
      <c r="BD55" s="217" t="s">
        <v>61</v>
      </c>
      <c r="BE55" s="201" t="s">
        <v>62</v>
      </c>
      <c r="BF55" s="201" t="s">
        <v>63</v>
      </c>
      <c r="BG55" s="201" t="s">
        <v>196</v>
      </c>
      <c r="BH55" s="218" t="s">
        <v>515</v>
      </c>
      <c r="BI55" s="138" t="s">
        <v>66</v>
      </c>
      <c r="BJ55" s="91">
        <v>214</v>
      </c>
      <c r="BK55" s="138">
        <v>7</v>
      </c>
      <c r="BL55" s="145" t="s">
        <v>65</v>
      </c>
      <c r="BM55" s="44" t="s">
        <v>178</v>
      </c>
      <c r="BN55" s="218" t="s">
        <v>292</v>
      </c>
      <c r="BO55" s="465" t="s">
        <v>700</v>
      </c>
      <c r="BP55" s="138" t="s">
        <v>686</v>
      </c>
      <c r="BQ55" s="145" t="s">
        <v>719</v>
      </c>
    </row>
    <row r="56" spans="1:69" s="128" customFormat="1" ht="15.75">
      <c r="A56" s="207" t="s">
        <v>8</v>
      </c>
      <c r="B56" s="208" t="s">
        <v>9</v>
      </c>
      <c r="C56" s="202" t="s">
        <v>35</v>
      </c>
      <c r="D56" s="6" t="s">
        <v>11</v>
      </c>
      <c r="E56" s="24" t="s">
        <v>82</v>
      </c>
      <c r="F56" s="86">
        <v>159</v>
      </c>
      <c r="G56" s="80">
        <v>0</v>
      </c>
      <c r="H56" s="204"/>
      <c r="I56" s="204"/>
      <c r="J56" s="204"/>
      <c r="K56" s="204"/>
      <c r="L56" s="80">
        <v>0</v>
      </c>
      <c r="M56" s="203"/>
      <c r="N56" s="53">
        <v>0</v>
      </c>
      <c r="O56" s="204"/>
      <c r="P56" s="204"/>
      <c r="Q56" s="11">
        <v>7.2182512829999999</v>
      </c>
      <c r="R56" s="204"/>
      <c r="S56" s="204"/>
      <c r="T56" s="53">
        <v>8.4683333333333319</v>
      </c>
      <c r="U56" s="204"/>
      <c r="V56" s="204"/>
      <c r="W56" s="11">
        <v>7.3377041761006003</v>
      </c>
      <c r="X56" s="204"/>
      <c r="Y56" s="204"/>
      <c r="Z56" s="53">
        <v>8.7049999999999983</v>
      </c>
      <c r="AA56" s="204"/>
      <c r="AB56" s="204"/>
      <c r="AC56" s="204"/>
      <c r="AD56" s="204"/>
      <c r="AE56" s="204"/>
      <c r="AF56" s="11">
        <v>3.4246406142816603</v>
      </c>
      <c r="AG56" s="11">
        <v>1113</v>
      </c>
      <c r="AH56" s="11">
        <v>0.50805927644330939</v>
      </c>
      <c r="AI56" s="11">
        <v>73</v>
      </c>
      <c r="AJ56" s="11">
        <v>2.3623015873015873</v>
      </c>
      <c r="AK56" s="11" t="s">
        <v>248</v>
      </c>
      <c r="AL56" s="11">
        <v>157</v>
      </c>
      <c r="AM56" s="11">
        <v>3.4267060999657692</v>
      </c>
      <c r="AN56" s="11">
        <v>3.5586206896551724</v>
      </c>
      <c r="AO56" s="73">
        <v>0</v>
      </c>
      <c r="AP56" s="11">
        <v>0</v>
      </c>
      <c r="AQ56" s="11">
        <v>0</v>
      </c>
      <c r="AR56" s="11">
        <v>318</v>
      </c>
      <c r="AS56" s="34" t="s">
        <v>248</v>
      </c>
      <c r="AT56" s="11">
        <v>11319.210999999999</v>
      </c>
      <c r="AU56" s="11">
        <v>44.837000000000003</v>
      </c>
      <c r="AV56" s="11">
        <v>0</v>
      </c>
      <c r="AW56" s="53">
        <v>318</v>
      </c>
      <c r="AX56" s="11" t="s">
        <v>248</v>
      </c>
      <c r="AY56" s="503">
        <v>7.5</v>
      </c>
      <c r="AZ56" s="491">
        <v>152650</v>
      </c>
      <c r="BA56" s="121">
        <v>0.96666666666599999</v>
      </c>
      <c r="BB56" s="494">
        <v>18.206896551736701</v>
      </c>
      <c r="BC56" s="203" t="s">
        <v>248</v>
      </c>
      <c r="BD56" s="217" t="s">
        <v>61</v>
      </c>
      <c r="BE56" s="201" t="s">
        <v>62</v>
      </c>
      <c r="BF56" s="201" t="s">
        <v>63</v>
      </c>
      <c r="BG56" s="201" t="s">
        <v>196</v>
      </c>
      <c r="BH56" s="218" t="s">
        <v>515</v>
      </c>
      <c r="BI56" s="138" t="s">
        <v>67</v>
      </c>
      <c r="BJ56" s="91">
        <v>214</v>
      </c>
      <c r="BK56" s="138">
        <v>3</v>
      </c>
      <c r="BL56" s="145" t="s">
        <v>65</v>
      </c>
      <c r="BM56" s="44" t="s">
        <v>178</v>
      </c>
      <c r="BN56" s="218" t="s">
        <v>292</v>
      </c>
      <c r="BO56" s="465" t="s">
        <v>700</v>
      </c>
      <c r="BP56" s="138" t="s">
        <v>686</v>
      </c>
      <c r="BQ56" s="145" t="s">
        <v>719</v>
      </c>
    </row>
    <row r="57" spans="1:69" s="128" customFormat="1" ht="15.75">
      <c r="A57" s="207" t="s">
        <v>8</v>
      </c>
      <c r="B57" s="208" t="s">
        <v>9</v>
      </c>
      <c r="C57" s="202" t="s">
        <v>35</v>
      </c>
      <c r="D57" s="6" t="s">
        <v>11</v>
      </c>
      <c r="E57" s="24" t="s">
        <v>82</v>
      </c>
      <c r="F57" s="86">
        <v>156</v>
      </c>
      <c r="G57" s="80">
        <v>6</v>
      </c>
      <c r="H57" s="204"/>
      <c r="I57" s="204"/>
      <c r="J57" s="204"/>
      <c r="K57" s="204"/>
      <c r="L57" s="80">
        <v>0</v>
      </c>
      <c r="M57" s="203"/>
      <c r="N57" s="53">
        <v>0</v>
      </c>
      <c r="O57" s="204"/>
      <c r="P57" s="204"/>
      <c r="Q57" s="11">
        <v>7.9843532133000004</v>
      </c>
      <c r="R57" s="204"/>
      <c r="S57" s="204"/>
      <c r="T57" s="53">
        <v>9.9375</v>
      </c>
      <c r="U57" s="204"/>
      <c r="V57" s="204"/>
      <c r="W57" s="11">
        <v>8.0460399666665996</v>
      </c>
      <c r="X57" s="204"/>
      <c r="Y57" s="204"/>
      <c r="Z57" s="53">
        <v>10.125</v>
      </c>
      <c r="AA57" s="204"/>
      <c r="AB57" s="204"/>
      <c r="AC57" s="204"/>
      <c r="AD57" s="204"/>
      <c r="AE57" s="204"/>
      <c r="AF57" s="11">
        <v>2.7831467201350737</v>
      </c>
      <c r="AG57" s="11">
        <v>1036</v>
      </c>
      <c r="AH57" s="11">
        <v>0.39339039572668488</v>
      </c>
      <c r="AI57" s="11">
        <v>222</v>
      </c>
      <c r="AJ57" s="11">
        <v>2.0467171717171717</v>
      </c>
      <c r="AK57" s="11" t="s">
        <v>248</v>
      </c>
      <c r="AL57" s="11">
        <v>0</v>
      </c>
      <c r="AM57" s="11"/>
      <c r="AN57" s="11"/>
      <c r="AO57" s="73">
        <v>22</v>
      </c>
      <c r="AP57" s="11">
        <v>0</v>
      </c>
      <c r="AQ57" s="11">
        <v>0</v>
      </c>
      <c r="AR57" s="11">
        <v>278</v>
      </c>
      <c r="AS57" s="34" t="s">
        <v>248</v>
      </c>
      <c r="AT57" s="11">
        <v>10775.922</v>
      </c>
      <c r="AU57" s="11">
        <v>0</v>
      </c>
      <c r="AV57" s="11">
        <v>0</v>
      </c>
      <c r="AW57" s="53">
        <v>278</v>
      </c>
      <c r="AX57" s="11" t="s">
        <v>248</v>
      </c>
      <c r="AY57" s="503">
        <v>7.5</v>
      </c>
      <c r="AZ57" s="491">
        <v>152650</v>
      </c>
      <c r="BA57" s="121">
        <v>0.96666666666599999</v>
      </c>
      <c r="BB57" s="494">
        <v>14.2068965517339</v>
      </c>
      <c r="BC57" s="203" t="s">
        <v>248</v>
      </c>
      <c r="BD57" s="217" t="s">
        <v>61</v>
      </c>
      <c r="BE57" s="201" t="s">
        <v>62</v>
      </c>
      <c r="BF57" s="201" t="s">
        <v>63</v>
      </c>
      <c r="BG57" s="201" t="s">
        <v>196</v>
      </c>
      <c r="BH57" s="218" t="s">
        <v>515</v>
      </c>
      <c r="BI57" s="138" t="s">
        <v>68</v>
      </c>
      <c r="BJ57" s="91">
        <v>214</v>
      </c>
      <c r="BK57" s="138">
        <v>4</v>
      </c>
      <c r="BL57" s="145" t="s">
        <v>65</v>
      </c>
      <c r="BM57" s="44" t="s">
        <v>178</v>
      </c>
      <c r="BN57" s="218" t="s">
        <v>292</v>
      </c>
      <c r="BO57" s="465" t="s">
        <v>700</v>
      </c>
      <c r="BP57" s="138" t="s">
        <v>686</v>
      </c>
      <c r="BQ57" s="145" t="s">
        <v>719</v>
      </c>
    </row>
    <row r="58" spans="1:69" s="128" customFormat="1" ht="15.75">
      <c r="A58" s="207" t="s">
        <v>8</v>
      </c>
      <c r="B58" s="208" t="s">
        <v>9</v>
      </c>
      <c r="C58" s="202" t="s">
        <v>35</v>
      </c>
      <c r="D58" s="6" t="s">
        <v>11</v>
      </c>
      <c r="E58" s="24" t="s">
        <v>83</v>
      </c>
      <c r="F58" s="86">
        <v>279</v>
      </c>
      <c r="G58" s="80">
        <v>1</v>
      </c>
      <c r="H58" s="204"/>
      <c r="I58" s="204"/>
      <c r="J58" s="204"/>
      <c r="K58" s="204"/>
      <c r="L58" s="80">
        <v>0</v>
      </c>
      <c r="M58" s="203"/>
      <c r="N58" s="53">
        <v>0</v>
      </c>
      <c r="O58" s="204"/>
      <c r="P58" s="204"/>
      <c r="Q58" s="11">
        <v>5.9414492878000003</v>
      </c>
      <c r="R58" s="204"/>
      <c r="S58" s="204"/>
      <c r="T58" s="53">
        <v>7.4590909090909072</v>
      </c>
      <c r="U58" s="204"/>
      <c r="V58" s="204"/>
      <c r="W58" s="11">
        <v>5.5644853129495999</v>
      </c>
      <c r="X58" s="204"/>
      <c r="Y58" s="204"/>
      <c r="Z58" s="53">
        <v>7.2214285714285689</v>
      </c>
      <c r="AA58" s="204"/>
      <c r="AB58" s="204"/>
      <c r="AC58" s="204"/>
      <c r="AD58" s="204"/>
      <c r="AE58" s="204"/>
      <c r="AF58" s="11">
        <v>3.6792951475557052</v>
      </c>
      <c r="AG58" s="11">
        <v>1945</v>
      </c>
      <c r="AH58" s="11">
        <v>0.37237768903680657</v>
      </c>
      <c r="AI58" s="11">
        <v>22</v>
      </c>
      <c r="AJ58" s="11">
        <v>2.7986111111111112</v>
      </c>
      <c r="AK58" s="11" t="s">
        <v>248</v>
      </c>
      <c r="AL58" s="11">
        <v>274</v>
      </c>
      <c r="AM58" s="11">
        <v>3.6931039401338794</v>
      </c>
      <c r="AN58" s="11">
        <v>3.7006381381381379</v>
      </c>
      <c r="AO58" s="73">
        <v>3</v>
      </c>
      <c r="AP58" s="11">
        <v>0</v>
      </c>
      <c r="AQ58" s="11">
        <v>0</v>
      </c>
      <c r="AR58" s="11">
        <v>553</v>
      </c>
      <c r="AS58" s="34" t="s">
        <v>248</v>
      </c>
      <c r="AT58" s="11">
        <v>19816.826000000001</v>
      </c>
      <c r="AU58" s="11">
        <v>48.686</v>
      </c>
      <c r="AV58" s="11">
        <v>0</v>
      </c>
      <c r="AW58" s="53">
        <v>553</v>
      </c>
      <c r="AX58" s="11" t="s">
        <v>248</v>
      </c>
      <c r="AY58" s="502">
        <v>12.75</v>
      </c>
      <c r="AZ58" s="491">
        <v>482671</v>
      </c>
      <c r="BA58" s="121">
        <v>1</v>
      </c>
      <c r="BB58" s="487">
        <v>18.117647058823501</v>
      </c>
      <c r="BC58" s="203" t="s">
        <v>248</v>
      </c>
      <c r="BD58" s="217" t="s">
        <v>61</v>
      </c>
      <c r="BE58" s="201" t="s">
        <v>62</v>
      </c>
      <c r="BF58" s="201" t="s">
        <v>63</v>
      </c>
      <c r="BG58" s="201" t="s">
        <v>196</v>
      </c>
      <c r="BH58" s="218" t="s">
        <v>515</v>
      </c>
      <c r="BI58" s="138" t="s">
        <v>64</v>
      </c>
      <c r="BJ58" s="91">
        <v>214</v>
      </c>
      <c r="BK58" s="138">
        <v>1</v>
      </c>
      <c r="BL58" s="145" t="s">
        <v>65</v>
      </c>
      <c r="BM58" s="64" t="s">
        <v>177</v>
      </c>
      <c r="BN58" s="218" t="s">
        <v>292</v>
      </c>
      <c r="BO58" s="465" t="s">
        <v>83</v>
      </c>
      <c r="BP58" s="138" t="s">
        <v>683</v>
      </c>
      <c r="BQ58" s="145" t="s">
        <v>717</v>
      </c>
    </row>
    <row r="59" spans="1:69" s="128" customFormat="1" ht="15.75">
      <c r="A59" s="207" t="s">
        <v>8</v>
      </c>
      <c r="B59" s="208" t="s">
        <v>9</v>
      </c>
      <c r="C59" s="202" t="s">
        <v>35</v>
      </c>
      <c r="D59" s="6" t="s">
        <v>11</v>
      </c>
      <c r="E59" s="24" t="s">
        <v>83</v>
      </c>
      <c r="F59" s="86">
        <v>290</v>
      </c>
      <c r="G59" s="80">
        <v>7</v>
      </c>
      <c r="H59" s="204"/>
      <c r="I59" s="204"/>
      <c r="J59" s="204"/>
      <c r="K59" s="204"/>
      <c r="L59" s="80">
        <v>0</v>
      </c>
      <c r="M59" s="203"/>
      <c r="N59" s="53">
        <v>0</v>
      </c>
      <c r="O59" s="204"/>
      <c r="P59" s="204"/>
      <c r="Q59" s="11">
        <v>8.1363778233000001</v>
      </c>
      <c r="R59" s="204"/>
      <c r="S59" s="204"/>
      <c r="T59" s="53">
        <v>13.856818181818181</v>
      </c>
      <c r="U59" s="204"/>
      <c r="V59" s="204"/>
      <c r="W59" s="11">
        <v>8.3665969823320996</v>
      </c>
      <c r="X59" s="204"/>
      <c r="Y59" s="204"/>
      <c r="Z59" s="53">
        <v>13.952083333333333</v>
      </c>
      <c r="AA59" s="204"/>
      <c r="AB59" s="204"/>
      <c r="AC59" s="204"/>
      <c r="AD59" s="204"/>
      <c r="AE59" s="204"/>
      <c r="AF59" s="11">
        <v>3.0833821324974764</v>
      </c>
      <c r="AG59" s="11">
        <v>1981</v>
      </c>
      <c r="AH59" s="11">
        <v>0.64379050702826868</v>
      </c>
      <c r="AI59" s="11">
        <v>406</v>
      </c>
      <c r="AJ59" s="11">
        <v>1.9641752577319589</v>
      </c>
      <c r="AK59" s="11" t="s">
        <v>248</v>
      </c>
      <c r="AL59" s="11">
        <v>283</v>
      </c>
      <c r="AM59" s="11">
        <v>3.0833821324974764</v>
      </c>
      <c r="AN59" s="11">
        <v>3.1172619047619046</v>
      </c>
      <c r="AO59" s="73">
        <v>0</v>
      </c>
      <c r="AP59" s="11">
        <v>0</v>
      </c>
      <c r="AQ59" s="11">
        <v>0</v>
      </c>
      <c r="AR59" s="11">
        <v>566</v>
      </c>
      <c r="AS59" s="34" t="s">
        <v>248</v>
      </c>
      <c r="AT59" s="11">
        <v>20245.345000000001</v>
      </c>
      <c r="AU59" s="11">
        <v>0</v>
      </c>
      <c r="AV59" s="11">
        <v>0</v>
      </c>
      <c r="AW59" s="53">
        <v>566</v>
      </c>
      <c r="AX59" s="11" t="s">
        <v>248</v>
      </c>
      <c r="AY59" s="502">
        <v>12.75</v>
      </c>
      <c r="AZ59" s="491">
        <v>482671</v>
      </c>
      <c r="BA59" s="121">
        <v>1</v>
      </c>
      <c r="BB59" s="487">
        <v>18.352941176470601</v>
      </c>
      <c r="BC59" s="203" t="s">
        <v>248</v>
      </c>
      <c r="BD59" s="217" t="s">
        <v>61</v>
      </c>
      <c r="BE59" s="201" t="s">
        <v>62</v>
      </c>
      <c r="BF59" s="201" t="s">
        <v>63</v>
      </c>
      <c r="BG59" s="201" t="s">
        <v>196</v>
      </c>
      <c r="BH59" s="218" t="s">
        <v>515</v>
      </c>
      <c r="BI59" s="138" t="s">
        <v>66</v>
      </c>
      <c r="BJ59" s="91">
        <v>214</v>
      </c>
      <c r="BK59" s="138">
        <v>7</v>
      </c>
      <c r="BL59" s="145" t="s">
        <v>65</v>
      </c>
      <c r="BM59" s="44" t="s">
        <v>179</v>
      </c>
      <c r="BN59" s="218" t="s">
        <v>292</v>
      </c>
      <c r="BO59" s="465" t="s">
        <v>83</v>
      </c>
      <c r="BP59" s="138" t="s">
        <v>683</v>
      </c>
      <c r="BQ59" s="145" t="s">
        <v>717</v>
      </c>
    </row>
    <row r="60" spans="1:69" s="128" customFormat="1" ht="15.75">
      <c r="A60" s="207" t="s">
        <v>8</v>
      </c>
      <c r="B60" s="208" t="s">
        <v>9</v>
      </c>
      <c r="C60" s="202" t="s">
        <v>35</v>
      </c>
      <c r="D60" s="6" t="s">
        <v>11</v>
      </c>
      <c r="E60" s="24" t="s">
        <v>83</v>
      </c>
      <c r="F60" s="86">
        <v>294</v>
      </c>
      <c r="G60" s="80">
        <v>1</v>
      </c>
      <c r="H60" s="204"/>
      <c r="I60" s="204"/>
      <c r="J60" s="204"/>
      <c r="K60" s="204"/>
      <c r="L60" s="80">
        <v>0</v>
      </c>
      <c r="M60" s="203"/>
      <c r="N60" s="53">
        <v>0</v>
      </c>
      <c r="O60" s="204"/>
      <c r="P60" s="204"/>
      <c r="Q60" s="11">
        <v>6.0383786108999997</v>
      </c>
      <c r="R60" s="204"/>
      <c r="S60" s="204"/>
      <c r="T60" s="53">
        <v>7.7093749999999979</v>
      </c>
      <c r="U60" s="204"/>
      <c r="V60" s="204"/>
      <c r="W60" s="11">
        <v>5.4280406518771001</v>
      </c>
      <c r="X60" s="204"/>
      <c r="Y60" s="204"/>
      <c r="Z60" s="53">
        <v>7.5437499999999957</v>
      </c>
      <c r="AA60" s="204"/>
      <c r="AB60" s="204"/>
      <c r="AC60" s="204"/>
      <c r="AD60" s="204"/>
      <c r="AE60" s="204"/>
      <c r="AF60" s="11">
        <v>3.6716930909542738</v>
      </c>
      <c r="AG60" s="11">
        <v>2051</v>
      </c>
      <c r="AH60" s="11">
        <v>0.38673987407176991</v>
      </c>
      <c r="AI60" s="11">
        <v>36</v>
      </c>
      <c r="AJ60" s="11">
        <v>2.7796218487394957</v>
      </c>
      <c r="AK60" s="11" t="s">
        <v>248</v>
      </c>
      <c r="AL60" s="11">
        <v>291</v>
      </c>
      <c r="AM60" s="11">
        <v>3.6725380605614304</v>
      </c>
      <c r="AN60" s="11">
        <v>3.7008992805755394</v>
      </c>
      <c r="AO60" s="73">
        <v>15</v>
      </c>
      <c r="AP60" s="11">
        <v>0</v>
      </c>
      <c r="AQ60" s="11">
        <v>0</v>
      </c>
      <c r="AR60" s="11">
        <v>571</v>
      </c>
      <c r="AS60" s="34" t="s">
        <v>248</v>
      </c>
      <c r="AT60" s="11">
        <v>20972.594000000001</v>
      </c>
      <c r="AU60" s="11">
        <v>0</v>
      </c>
      <c r="AV60" s="11">
        <v>0</v>
      </c>
      <c r="AW60" s="53">
        <v>571</v>
      </c>
      <c r="AX60" s="11" t="s">
        <v>248</v>
      </c>
      <c r="AY60" s="502">
        <v>12.75</v>
      </c>
      <c r="AZ60" s="491">
        <v>482671</v>
      </c>
      <c r="BA60" s="121">
        <v>1</v>
      </c>
      <c r="BB60" s="487">
        <v>17.882352941176499</v>
      </c>
      <c r="BC60" s="203" t="s">
        <v>248</v>
      </c>
      <c r="BD60" s="217" t="s">
        <v>61</v>
      </c>
      <c r="BE60" s="201" t="s">
        <v>62</v>
      </c>
      <c r="BF60" s="201" t="s">
        <v>63</v>
      </c>
      <c r="BG60" s="201" t="s">
        <v>196</v>
      </c>
      <c r="BH60" s="218" t="s">
        <v>515</v>
      </c>
      <c r="BI60" s="138" t="s">
        <v>67</v>
      </c>
      <c r="BJ60" s="91">
        <v>214</v>
      </c>
      <c r="BK60" s="138">
        <v>3</v>
      </c>
      <c r="BL60" s="145" t="s">
        <v>65</v>
      </c>
      <c r="BM60" s="44" t="s">
        <v>177</v>
      </c>
      <c r="BN60" s="218" t="s">
        <v>292</v>
      </c>
      <c r="BO60" s="465" t="s">
        <v>83</v>
      </c>
      <c r="BP60" s="138" t="s">
        <v>683</v>
      </c>
      <c r="BQ60" s="145" t="s">
        <v>717</v>
      </c>
    </row>
    <row r="61" spans="1:69" s="128" customFormat="1" ht="15.75">
      <c r="A61" s="207" t="s">
        <v>8</v>
      </c>
      <c r="B61" s="208" t="s">
        <v>9</v>
      </c>
      <c r="C61" s="202" t="s">
        <v>35</v>
      </c>
      <c r="D61" s="6" t="s">
        <v>11</v>
      </c>
      <c r="E61" s="24" t="s">
        <v>83</v>
      </c>
      <c r="F61" s="86">
        <v>296</v>
      </c>
      <c r="G61" s="80">
        <v>6</v>
      </c>
      <c r="H61" s="204"/>
      <c r="I61" s="204"/>
      <c r="J61" s="204"/>
      <c r="K61" s="204"/>
      <c r="L61" s="80">
        <v>0</v>
      </c>
      <c r="M61" s="203"/>
      <c r="N61" s="53">
        <v>0</v>
      </c>
      <c r="O61" s="204"/>
      <c r="P61" s="204"/>
      <c r="Q61" s="11">
        <v>7.7233099862000003</v>
      </c>
      <c r="R61" s="204"/>
      <c r="S61" s="204"/>
      <c r="T61" s="53">
        <v>9.84375</v>
      </c>
      <c r="U61" s="204"/>
      <c r="V61" s="204"/>
      <c r="W61" s="11">
        <v>7.7955375793102997</v>
      </c>
      <c r="X61" s="204"/>
      <c r="Y61" s="204"/>
      <c r="Z61" s="53">
        <v>9.9499999999999993</v>
      </c>
      <c r="AA61" s="204"/>
      <c r="AB61" s="204"/>
      <c r="AC61" s="204"/>
      <c r="AD61" s="204"/>
      <c r="AE61" s="204"/>
      <c r="AF61" s="11">
        <v>2.7771765621436408</v>
      </c>
      <c r="AG61" s="11">
        <v>1901</v>
      </c>
      <c r="AH61" s="11">
        <v>0.45903172061303249</v>
      </c>
      <c r="AI61" s="11">
        <v>363</v>
      </c>
      <c r="AJ61" s="11">
        <v>1.7353723404255319</v>
      </c>
      <c r="AK61" s="11" t="s">
        <v>248</v>
      </c>
      <c r="AL61" s="11">
        <v>0</v>
      </c>
      <c r="AM61" s="11"/>
      <c r="AN61" s="11"/>
      <c r="AO61" s="73">
        <v>3</v>
      </c>
      <c r="AP61" s="11">
        <v>1</v>
      </c>
      <c r="AQ61" s="11">
        <v>0</v>
      </c>
      <c r="AR61" s="11">
        <v>576</v>
      </c>
      <c r="AS61" s="34" t="s">
        <v>248</v>
      </c>
      <c r="AT61" s="11">
        <v>20707.27</v>
      </c>
      <c r="AU61" s="11">
        <v>0</v>
      </c>
      <c r="AV61" s="11">
        <v>0</v>
      </c>
      <c r="AW61" s="53">
        <v>576</v>
      </c>
      <c r="AX61" s="11" t="s">
        <v>248</v>
      </c>
      <c r="AY61" s="502">
        <v>12.75</v>
      </c>
      <c r="AZ61" s="491">
        <v>482671</v>
      </c>
      <c r="BA61" s="121">
        <v>1</v>
      </c>
      <c r="BB61" s="487">
        <v>17.882352941176499</v>
      </c>
      <c r="BC61" s="203" t="s">
        <v>248</v>
      </c>
      <c r="BD61" s="217" t="s">
        <v>61</v>
      </c>
      <c r="BE61" s="201" t="s">
        <v>62</v>
      </c>
      <c r="BF61" s="201" t="s">
        <v>63</v>
      </c>
      <c r="BG61" s="201" t="s">
        <v>196</v>
      </c>
      <c r="BH61" s="218" t="s">
        <v>515</v>
      </c>
      <c r="BI61" s="138" t="s">
        <v>68</v>
      </c>
      <c r="BJ61" s="91">
        <v>214</v>
      </c>
      <c r="BK61" s="138">
        <v>4</v>
      </c>
      <c r="BL61" s="145" t="s">
        <v>65</v>
      </c>
      <c r="BM61" s="44" t="s">
        <v>178</v>
      </c>
      <c r="BN61" s="218" t="s">
        <v>292</v>
      </c>
      <c r="BO61" s="465" t="s">
        <v>83</v>
      </c>
      <c r="BP61" s="138" t="s">
        <v>683</v>
      </c>
      <c r="BQ61" s="145" t="s">
        <v>717</v>
      </c>
    </row>
    <row r="62" spans="1:69" s="128" customFormat="1" ht="15.75">
      <c r="A62" s="207" t="s">
        <v>8</v>
      </c>
      <c r="B62" s="208" t="s">
        <v>9</v>
      </c>
      <c r="C62" s="202" t="s">
        <v>35</v>
      </c>
      <c r="D62" s="6" t="s">
        <v>11</v>
      </c>
      <c r="E62" s="24" t="s">
        <v>84</v>
      </c>
      <c r="F62" s="86">
        <v>166</v>
      </c>
      <c r="G62" s="80">
        <v>3</v>
      </c>
      <c r="H62" s="204"/>
      <c r="I62" s="204"/>
      <c r="J62" s="204"/>
      <c r="K62" s="204"/>
      <c r="L62" s="80">
        <v>0</v>
      </c>
      <c r="M62" s="203"/>
      <c r="N62" s="52">
        <v>0</v>
      </c>
      <c r="O62" s="204"/>
      <c r="P62" s="204"/>
      <c r="Q62" s="11">
        <v>6.9922512454000003</v>
      </c>
      <c r="R62" s="204"/>
      <c r="S62" s="204"/>
      <c r="T62" s="53">
        <v>9.4749999999999996</v>
      </c>
      <c r="U62" s="204"/>
      <c r="V62" s="204"/>
      <c r="W62" s="11">
        <v>7.0342881349692998</v>
      </c>
      <c r="X62" s="204"/>
      <c r="Y62" s="204"/>
      <c r="Z62" s="53">
        <v>9.2312499999999993</v>
      </c>
      <c r="AA62" s="204"/>
      <c r="AB62" s="204"/>
      <c r="AC62" s="204"/>
      <c r="AD62" s="204"/>
      <c r="AE62" s="204"/>
      <c r="AF62" s="9">
        <v>3.4554192301755484</v>
      </c>
      <c r="AG62" s="9">
        <v>1140</v>
      </c>
      <c r="AH62" s="9">
        <v>0.43462619295959293</v>
      </c>
      <c r="AI62" s="9">
        <v>30</v>
      </c>
      <c r="AJ62" s="9">
        <v>2.5912162162162162</v>
      </c>
      <c r="AK62" s="9" t="s">
        <v>248</v>
      </c>
      <c r="AL62" s="9">
        <v>163</v>
      </c>
      <c r="AM62" s="9">
        <v>3.4554192301755484</v>
      </c>
      <c r="AN62" s="9">
        <v>3.5360915492957745</v>
      </c>
      <c r="AO62" s="73">
        <v>0</v>
      </c>
      <c r="AP62" s="11">
        <v>0</v>
      </c>
      <c r="AQ62" s="11">
        <v>0</v>
      </c>
      <c r="AR62" s="11">
        <v>326</v>
      </c>
      <c r="AS62" s="89" t="s">
        <v>248</v>
      </c>
      <c r="AT62" s="11">
        <v>11653.661</v>
      </c>
      <c r="AU62" s="11">
        <v>0</v>
      </c>
      <c r="AV62" s="148">
        <v>0</v>
      </c>
      <c r="AW62" s="52">
        <v>326</v>
      </c>
      <c r="AX62" s="148" t="s">
        <v>248</v>
      </c>
      <c r="AY62" s="502">
        <v>14.5</v>
      </c>
      <c r="AZ62" s="491">
        <v>290804</v>
      </c>
      <c r="BA62" s="494">
        <v>0.94827586206799996</v>
      </c>
      <c r="BB62" s="494">
        <v>10.909090909102</v>
      </c>
      <c r="BC62" s="203" t="s">
        <v>248</v>
      </c>
      <c r="BD62" s="217" t="s">
        <v>61</v>
      </c>
      <c r="BE62" s="201" t="s">
        <v>62</v>
      </c>
      <c r="BF62" s="201" t="s">
        <v>63</v>
      </c>
      <c r="BG62" s="201" t="s">
        <v>196</v>
      </c>
      <c r="BH62" s="218" t="s">
        <v>513</v>
      </c>
      <c r="BI62" s="138" t="s">
        <v>64</v>
      </c>
      <c r="BJ62" s="91">
        <v>214</v>
      </c>
      <c r="BK62" s="200">
        <v>1</v>
      </c>
      <c r="BL62" s="145" t="s">
        <v>65</v>
      </c>
      <c r="BM62" s="64" t="s">
        <v>178</v>
      </c>
      <c r="BN62" s="218" t="s">
        <v>292</v>
      </c>
      <c r="BO62" s="465" t="s">
        <v>346</v>
      </c>
      <c r="BP62" s="138" t="s">
        <v>685</v>
      </c>
      <c r="BQ62" s="145" t="s">
        <v>718</v>
      </c>
    </row>
    <row r="63" spans="1:69" s="128" customFormat="1" ht="15.75">
      <c r="A63" s="207" t="s">
        <v>8</v>
      </c>
      <c r="B63" s="208" t="s">
        <v>9</v>
      </c>
      <c r="C63" s="202" t="s">
        <v>35</v>
      </c>
      <c r="D63" s="6" t="s">
        <v>11</v>
      </c>
      <c r="E63" s="24" t="s">
        <v>84</v>
      </c>
      <c r="F63" s="86">
        <v>164</v>
      </c>
      <c r="G63" s="80">
        <v>4</v>
      </c>
      <c r="H63" s="204"/>
      <c r="I63" s="204"/>
      <c r="J63" s="204"/>
      <c r="K63" s="204"/>
      <c r="L63" s="80">
        <v>0</v>
      </c>
      <c r="M63" s="203"/>
      <c r="N63" s="52">
        <v>1</v>
      </c>
      <c r="O63" s="204"/>
      <c r="P63" s="204"/>
      <c r="Q63" s="11">
        <v>7.8936998000000003</v>
      </c>
      <c r="R63" s="204"/>
      <c r="S63" s="204"/>
      <c r="T63" s="53">
        <v>13.6</v>
      </c>
      <c r="U63" s="204"/>
      <c r="V63" s="204"/>
      <c r="W63" s="11">
        <v>8.1020997875000003</v>
      </c>
      <c r="X63" s="204"/>
      <c r="Y63" s="204"/>
      <c r="Z63" s="53">
        <v>13.666666666666666</v>
      </c>
      <c r="AA63" s="204"/>
      <c r="AB63" s="204"/>
      <c r="AC63" s="204"/>
      <c r="AD63" s="204"/>
      <c r="AE63" s="204"/>
      <c r="AF63" s="9">
        <v>3.0852021576580646</v>
      </c>
      <c r="AG63" s="9">
        <v>1113</v>
      </c>
      <c r="AH63" s="9">
        <v>0.62779424526499628</v>
      </c>
      <c r="AI63" s="9">
        <v>218</v>
      </c>
      <c r="AJ63" s="9">
        <v>1.9818181818181819</v>
      </c>
      <c r="AK63" s="9" t="s">
        <v>248</v>
      </c>
      <c r="AL63" s="9">
        <v>159</v>
      </c>
      <c r="AM63" s="9">
        <v>3.0852021576580646</v>
      </c>
      <c r="AN63" s="9">
        <v>3.1460674157303372</v>
      </c>
      <c r="AO63" s="73">
        <v>4</v>
      </c>
      <c r="AP63" s="11">
        <v>0</v>
      </c>
      <c r="AQ63" s="11">
        <v>0</v>
      </c>
      <c r="AR63" s="11">
        <v>316</v>
      </c>
      <c r="AS63" s="89" t="s">
        <v>248</v>
      </c>
      <c r="AT63" s="11">
        <v>11453.338</v>
      </c>
      <c r="AU63" s="11">
        <v>0</v>
      </c>
      <c r="AV63" s="148">
        <v>0</v>
      </c>
      <c r="AW63" s="52">
        <v>316</v>
      </c>
      <c r="AX63" s="148" t="s">
        <v>248</v>
      </c>
      <c r="AY63" s="502">
        <v>14.5</v>
      </c>
      <c r="AZ63" s="491">
        <v>290804</v>
      </c>
      <c r="BA63" s="494">
        <v>0.94827586206799996</v>
      </c>
      <c r="BB63" s="494">
        <v>11.345454545466101</v>
      </c>
      <c r="BC63" s="203" t="s">
        <v>248</v>
      </c>
      <c r="BD63" s="217" t="s">
        <v>61</v>
      </c>
      <c r="BE63" s="201" t="s">
        <v>62</v>
      </c>
      <c r="BF63" s="201" t="s">
        <v>63</v>
      </c>
      <c r="BG63" s="201" t="s">
        <v>196</v>
      </c>
      <c r="BH63" s="218" t="s">
        <v>513</v>
      </c>
      <c r="BI63" s="138" t="s">
        <v>66</v>
      </c>
      <c r="BJ63" s="91">
        <v>214</v>
      </c>
      <c r="BK63" s="441">
        <v>7</v>
      </c>
      <c r="BL63" s="145" t="s">
        <v>65</v>
      </c>
      <c r="BM63" s="64" t="s">
        <v>179</v>
      </c>
      <c r="BN63" s="218" t="s">
        <v>292</v>
      </c>
      <c r="BO63" s="465" t="s">
        <v>346</v>
      </c>
      <c r="BP63" s="138" t="s">
        <v>685</v>
      </c>
      <c r="BQ63" s="145" t="s">
        <v>718</v>
      </c>
    </row>
    <row r="64" spans="1:69" s="128" customFormat="1" ht="15.75">
      <c r="A64" s="207" t="s">
        <v>8</v>
      </c>
      <c r="B64" s="208" t="s">
        <v>9</v>
      </c>
      <c r="C64" s="202" t="s">
        <v>35</v>
      </c>
      <c r="D64" s="6" t="s">
        <v>11</v>
      </c>
      <c r="E64" s="24" t="s">
        <v>84</v>
      </c>
      <c r="F64" s="86">
        <v>165</v>
      </c>
      <c r="G64" s="80">
        <v>3</v>
      </c>
      <c r="H64" s="204"/>
      <c r="I64" s="204"/>
      <c r="J64" s="204"/>
      <c r="K64" s="204"/>
      <c r="L64" s="80">
        <v>0</v>
      </c>
      <c r="M64" s="203"/>
      <c r="N64" s="52">
        <v>0</v>
      </c>
      <c r="O64" s="204"/>
      <c r="P64" s="204"/>
      <c r="Q64" s="11">
        <v>7.5394874567999999</v>
      </c>
      <c r="R64" s="204"/>
      <c r="S64" s="204"/>
      <c r="T64" s="53">
        <v>9.6125000000000007</v>
      </c>
      <c r="U64" s="204"/>
      <c r="V64" s="204"/>
      <c r="W64" s="11">
        <v>7.6581787716049003</v>
      </c>
      <c r="X64" s="204"/>
      <c r="Y64" s="204"/>
      <c r="Z64" s="53">
        <v>9.6125000000000007</v>
      </c>
      <c r="AA64" s="204"/>
      <c r="AB64" s="204"/>
      <c r="AC64" s="204"/>
      <c r="AD64" s="204"/>
      <c r="AE64" s="204"/>
      <c r="AF64" s="9">
        <v>3.541869498907575</v>
      </c>
      <c r="AG64" s="9">
        <v>1131</v>
      </c>
      <c r="AH64" s="9">
        <v>0.44046424127103684</v>
      </c>
      <c r="AI64" s="9">
        <v>38</v>
      </c>
      <c r="AJ64" s="9">
        <v>2.5786016949152541</v>
      </c>
      <c r="AK64" s="9" t="s">
        <v>248</v>
      </c>
      <c r="AL64" s="9">
        <v>162</v>
      </c>
      <c r="AM64" s="9">
        <v>3.541869498907575</v>
      </c>
      <c r="AN64" s="9">
        <v>3.6320960698689957</v>
      </c>
      <c r="AO64" s="73">
        <v>0</v>
      </c>
      <c r="AP64" s="11">
        <v>0</v>
      </c>
      <c r="AQ64" s="11">
        <v>0</v>
      </c>
      <c r="AR64" s="11">
        <v>324</v>
      </c>
      <c r="AS64" s="89" t="s">
        <v>248</v>
      </c>
      <c r="AT64" s="11">
        <v>11562.968000000001</v>
      </c>
      <c r="AU64" s="11">
        <v>0</v>
      </c>
      <c r="AV64" s="148">
        <v>0</v>
      </c>
      <c r="AW64" s="52">
        <v>324</v>
      </c>
      <c r="AX64" s="148" t="s">
        <v>248</v>
      </c>
      <c r="AY64" s="502">
        <v>14.5</v>
      </c>
      <c r="AZ64" s="491">
        <v>290804</v>
      </c>
      <c r="BA64" s="494">
        <v>0.94827586206799996</v>
      </c>
      <c r="BB64" s="494">
        <v>11.345454545466101</v>
      </c>
      <c r="BC64" s="203" t="s">
        <v>248</v>
      </c>
      <c r="BD64" s="217" t="s">
        <v>61</v>
      </c>
      <c r="BE64" s="201" t="s">
        <v>62</v>
      </c>
      <c r="BF64" s="201" t="s">
        <v>63</v>
      </c>
      <c r="BG64" s="201" t="s">
        <v>196</v>
      </c>
      <c r="BH64" s="218" t="s">
        <v>513</v>
      </c>
      <c r="BI64" s="138" t="s">
        <v>67</v>
      </c>
      <c r="BJ64" s="91">
        <v>214</v>
      </c>
      <c r="BK64" s="441">
        <v>3</v>
      </c>
      <c r="BL64" s="145" t="s">
        <v>65</v>
      </c>
      <c r="BM64" s="64" t="s">
        <v>178</v>
      </c>
      <c r="BN64" s="218" t="s">
        <v>292</v>
      </c>
      <c r="BO64" s="465" t="s">
        <v>346</v>
      </c>
      <c r="BP64" s="138" t="s">
        <v>685</v>
      </c>
      <c r="BQ64" s="145" t="s">
        <v>718</v>
      </c>
    </row>
    <row r="65" spans="1:69" s="128" customFormat="1" ht="15.75">
      <c r="A65" s="207" t="s">
        <v>8</v>
      </c>
      <c r="B65" s="208" t="s">
        <v>9</v>
      </c>
      <c r="C65" s="202" t="s">
        <v>35</v>
      </c>
      <c r="D65" s="6" t="s">
        <v>11</v>
      </c>
      <c r="E65" s="24" t="s">
        <v>84</v>
      </c>
      <c r="F65" s="86">
        <v>164</v>
      </c>
      <c r="G65" s="80">
        <v>1</v>
      </c>
      <c r="H65" s="204"/>
      <c r="I65" s="204"/>
      <c r="J65" s="204"/>
      <c r="K65" s="204"/>
      <c r="L65" s="80">
        <v>0</v>
      </c>
      <c r="M65" s="203"/>
      <c r="N65" s="52">
        <v>0</v>
      </c>
      <c r="O65" s="204"/>
      <c r="P65" s="204"/>
      <c r="Q65" s="11">
        <v>7.4955764785000003</v>
      </c>
      <c r="R65" s="204"/>
      <c r="S65" s="204"/>
      <c r="T65" s="53">
        <v>9.4874999999999989</v>
      </c>
      <c r="U65" s="204"/>
      <c r="V65" s="204"/>
      <c r="W65" s="11">
        <v>7.5036316012268998</v>
      </c>
      <c r="X65" s="204"/>
      <c r="Y65" s="204"/>
      <c r="Z65" s="53">
        <v>9.4812499999999993</v>
      </c>
      <c r="AA65" s="204"/>
      <c r="AB65" s="204"/>
      <c r="AC65" s="204"/>
      <c r="AD65" s="204"/>
      <c r="AE65" s="204"/>
      <c r="AF65" s="9">
        <v>2.7870571431659514</v>
      </c>
      <c r="AG65" s="9">
        <v>1050</v>
      </c>
      <c r="AH65" s="9">
        <v>0.4631055657970326</v>
      </c>
      <c r="AI65" s="9">
        <v>251</v>
      </c>
      <c r="AJ65" s="9">
        <v>1.8398148148148148</v>
      </c>
      <c r="AK65" s="9" t="s">
        <v>248</v>
      </c>
      <c r="AL65" s="11">
        <v>0</v>
      </c>
      <c r="AM65" s="9"/>
      <c r="AN65" s="9"/>
      <c r="AO65" s="73">
        <v>70</v>
      </c>
      <c r="AP65" s="11">
        <v>2</v>
      </c>
      <c r="AQ65" s="11">
        <v>0</v>
      </c>
      <c r="AR65" s="11">
        <v>254</v>
      </c>
      <c r="AS65" s="89" t="s">
        <v>248</v>
      </c>
      <c r="AT65" s="11">
        <v>11514.734</v>
      </c>
      <c r="AU65" s="11">
        <v>143.46600000000001</v>
      </c>
      <c r="AV65" s="148">
        <v>0</v>
      </c>
      <c r="AW65" s="52">
        <v>254</v>
      </c>
      <c r="AX65" s="148" t="s">
        <v>248</v>
      </c>
      <c r="AY65" s="502">
        <v>14.5</v>
      </c>
      <c r="AZ65" s="491">
        <v>290804</v>
      </c>
      <c r="BA65" s="494">
        <v>0.94827586206799996</v>
      </c>
      <c r="BB65" s="494">
        <v>9.3818181818277306</v>
      </c>
      <c r="BC65" s="203" t="s">
        <v>248</v>
      </c>
      <c r="BD65" s="217" t="s">
        <v>61</v>
      </c>
      <c r="BE65" s="201" t="s">
        <v>62</v>
      </c>
      <c r="BF65" s="201" t="s">
        <v>63</v>
      </c>
      <c r="BG65" s="201" t="s">
        <v>196</v>
      </c>
      <c r="BH65" s="218" t="s">
        <v>513</v>
      </c>
      <c r="BI65" s="138" t="s">
        <v>68</v>
      </c>
      <c r="BJ65" s="91">
        <v>214</v>
      </c>
      <c r="BK65" s="200">
        <v>4</v>
      </c>
      <c r="BL65" s="145" t="s">
        <v>65</v>
      </c>
      <c r="BM65" s="64" t="s">
        <v>178</v>
      </c>
      <c r="BN65" s="218" t="s">
        <v>292</v>
      </c>
      <c r="BO65" s="465" t="s">
        <v>346</v>
      </c>
      <c r="BP65" s="138" t="s">
        <v>685</v>
      </c>
      <c r="BQ65" s="145" t="s">
        <v>718</v>
      </c>
    </row>
    <row r="66" spans="1:69" s="128" customFormat="1" ht="15.75">
      <c r="A66" s="207" t="s">
        <v>8</v>
      </c>
      <c r="B66" s="208" t="s">
        <v>9</v>
      </c>
      <c r="C66" s="202" t="s">
        <v>35</v>
      </c>
      <c r="D66" s="6" t="s">
        <v>11</v>
      </c>
      <c r="E66" s="24" t="s">
        <v>85</v>
      </c>
      <c r="F66" s="86">
        <v>518</v>
      </c>
      <c r="G66" s="80">
        <v>2</v>
      </c>
      <c r="H66" s="204"/>
      <c r="I66" s="204"/>
      <c r="J66" s="204"/>
      <c r="K66" s="204"/>
      <c r="L66" s="80">
        <v>0</v>
      </c>
      <c r="M66" s="203"/>
      <c r="N66" s="53">
        <v>0</v>
      </c>
      <c r="O66" s="204"/>
      <c r="P66" s="204"/>
      <c r="Q66" s="11">
        <v>5.4546488701999998</v>
      </c>
      <c r="R66" s="204"/>
      <c r="S66" s="204"/>
      <c r="T66" s="53">
        <v>7.0374999999999996</v>
      </c>
      <c r="U66" s="204"/>
      <c r="V66" s="204"/>
      <c r="W66" s="11">
        <v>5.1484667189922</v>
      </c>
      <c r="X66" s="204"/>
      <c r="Y66" s="204"/>
      <c r="Z66" s="53">
        <v>6.64</v>
      </c>
      <c r="AA66" s="204"/>
      <c r="AB66" s="204"/>
      <c r="AC66" s="204"/>
      <c r="AD66" s="204"/>
      <c r="AE66" s="204"/>
      <c r="AF66" s="11">
        <v>3.7242525103414317</v>
      </c>
      <c r="AG66" s="11">
        <v>3612</v>
      </c>
      <c r="AH66" s="11">
        <v>0.37104489840680194</v>
      </c>
      <c r="AI66" s="11">
        <v>56</v>
      </c>
      <c r="AJ66" s="11">
        <v>2.8893750000000002</v>
      </c>
      <c r="AK66" s="11" t="s">
        <v>248</v>
      </c>
      <c r="AL66" s="11">
        <v>515</v>
      </c>
      <c r="AM66" s="11">
        <v>3.7255423210199607</v>
      </c>
      <c r="AN66" s="11">
        <v>3.7243897559023611</v>
      </c>
      <c r="AO66" s="73">
        <v>5</v>
      </c>
      <c r="AP66" s="11">
        <v>0</v>
      </c>
      <c r="AQ66" s="11">
        <v>0</v>
      </c>
      <c r="AR66" s="11">
        <v>1027</v>
      </c>
      <c r="AS66" s="34" t="s">
        <v>248</v>
      </c>
      <c r="AT66" s="11">
        <v>37020.534</v>
      </c>
      <c r="AU66" s="11">
        <v>0</v>
      </c>
      <c r="AV66" s="11">
        <v>0</v>
      </c>
      <c r="AW66" s="53">
        <v>1027</v>
      </c>
      <c r="AX66" s="11" t="s">
        <v>248</v>
      </c>
      <c r="AY66" s="503">
        <v>16.25</v>
      </c>
      <c r="AZ66" s="490">
        <v>438564</v>
      </c>
      <c r="BA66" s="494">
        <v>0.98461538461499998</v>
      </c>
      <c r="BB66" s="494">
        <v>27.187500000010601</v>
      </c>
      <c r="BC66" s="203" t="s">
        <v>248</v>
      </c>
      <c r="BD66" s="217" t="s">
        <v>61</v>
      </c>
      <c r="BE66" s="201" t="s">
        <v>62</v>
      </c>
      <c r="BF66" s="201" t="s">
        <v>63</v>
      </c>
      <c r="BG66" s="201" t="s">
        <v>196</v>
      </c>
      <c r="BH66" s="218" t="s">
        <v>514</v>
      </c>
      <c r="BI66" s="138" t="s">
        <v>64</v>
      </c>
      <c r="BJ66" s="91">
        <v>214</v>
      </c>
      <c r="BK66" s="138">
        <v>1</v>
      </c>
      <c r="BL66" s="145" t="s">
        <v>65</v>
      </c>
      <c r="BM66" s="64" t="s">
        <v>177</v>
      </c>
      <c r="BN66" s="218" t="s">
        <v>292</v>
      </c>
      <c r="BO66" s="465" t="s">
        <v>701</v>
      </c>
      <c r="BP66" s="138" t="s">
        <v>687</v>
      </c>
      <c r="BQ66" s="145" t="s">
        <v>717</v>
      </c>
    </row>
    <row r="67" spans="1:69" s="128" customFormat="1" ht="15.75">
      <c r="A67" s="207" t="s">
        <v>8</v>
      </c>
      <c r="B67" s="208" t="s">
        <v>9</v>
      </c>
      <c r="C67" s="202" t="s">
        <v>35</v>
      </c>
      <c r="D67" s="6" t="s">
        <v>11</v>
      </c>
      <c r="E67" s="24" t="s">
        <v>85</v>
      </c>
      <c r="F67" s="86">
        <v>491</v>
      </c>
      <c r="G67" s="80">
        <v>7</v>
      </c>
      <c r="H67" s="204"/>
      <c r="I67" s="204"/>
      <c r="J67" s="204"/>
      <c r="K67" s="204"/>
      <c r="L67" s="80">
        <v>0</v>
      </c>
      <c r="M67" s="203"/>
      <c r="N67" s="53">
        <v>2</v>
      </c>
      <c r="O67" s="204"/>
      <c r="P67" s="204"/>
      <c r="Q67" s="11">
        <v>8.2749686631999992</v>
      </c>
      <c r="R67" s="204"/>
      <c r="S67" s="204"/>
      <c r="T67" s="53">
        <v>13.915789473684208</v>
      </c>
      <c r="U67" s="204"/>
      <c r="V67" s="204"/>
      <c r="W67" s="11">
        <v>8.3395120619834007</v>
      </c>
      <c r="X67" s="204"/>
      <c r="Y67" s="204"/>
      <c r="Z67" s="53">
        <v>13.952173913043477</v>
      </c>
      <c r="AA67" s="204"/>
      <c r="AB67" s="204"/>
      <c r="AC67" s="204"/>
      <c r="AD67" s="204"/>
      <c r="AE67" s="204"/>
      <c r="AF67" s="11">
        <v>3.3249115846304766</v>
      </c>
      <c r="AG67" s="11">
        <v>3374</v>
      </c>
      <c r="AH67" s="11">
        <v>0.53924367172310539</v>
      </c>
      <c r="AI67" s="11">
        <v>286</v>
      </c>
      <c r="AJ67" s="11">
        <v>2.2597609561752989</v>
      </c>
      <c r="AK67" s="11" t="s">
        <v>248</v>
      </c>
      <c r="AL67" s="11">
        <v>482</v>
      </c>
      <c r="AM67" s="11">
        <v>3.3249115846304766</v>
      </c>
      <c r="AN67" s="11">
        <v>3.4173055859802846</v>
      </c>
      <c r="AO67" s="73">
        <v>7</v>
      </c>
      <c r="AP67" s="11">
        <v>0</v>
      </c>
      <c r="AQ67" s="11">
        <v>0</v>
      </c>
      <c r="AR67" s="11">
        <v>961</v>
      </c>
      <c r="AS67" s="34" t="s">
        <v>248</v>
      </c>
      <c r="AT67" s="11">
        <v>34715.175000000003</v>
      </c>
      <c r="AU67" s="11">
        <v>0</v>
      </c>
      <c r="AV67" s="11">
        <v>0</v>
      </c>
      <c r="AW67" s="53">
        <v>961</v>
      </c>
      <c r="AX67" s="11" t="s">
        <v>248</v>
      </c>
      <c r="AY67" s="503">
        <v>16.25</v>
      </c>
      <c r="AZ67" s="490">
        <v>438564</v>
      </c>
      <c r="BA67" s="121">
        <v>0.98461538461499998</v>
      </c>
      <c r="BB67" s="494">
        <v>27.437500000010701</v>
      </c>
      <c r="BC67" s="188" t="s">
        <v>248</v>
      </c>
      <c r="BD67" s="217" t="s">
        <v>61</v>
      </c>
      <c r="BE67" s="201" t="s">
        <v>62</v>
      </c>
      <c r="BF67" s="201" t="s">
        <v>63</v>
      </c>
      <c r="BG67" s="201" t="s">
        <v>196</v>
      </c>
      <c r="BH67" s="218" t="s">
        <v>514</v>
      </c>
      <c r="BI67" s="138" t="s">
        <v>66</v>
      </c>
      <c r="BJ67" s="91">
        <v>214</v>
      </c>
      <c r="BK67" s="138">
        <v>7</v>
      </c>
      <c r="BL67" s="145" t="s">
        <v>65</v>
      </c>
      <c r="BM67" s="44" t="s">
        <v>179</v>
      </c>
      <c r="BN67" s="218" t="s">
        <v>292</v>
      </c>
      <c r="BO67" s="465" t="s">
        <v>701</v>
      </c>
      <c r="BP67" s="138" t="s">
        <v>687</v>
      </c>
      <c r="BQ67" s="145" t="s">
        <v>717</v>
      </c>
    </row>
    <row r="68" spans="1:69" s="128" customFormat="1" ht="15.75">
      <c r="A68" s="207" t="s">
        <v>8</v>
      </c>
      <c r="B68" s="208" t="s">
        <v>9</v>
      </c>
      <c r="C68" s="202" t="s">
        <v>35</v>
      </c>
      <c r="D68" s="6" t="s">
        <v>11</v>
      </c>
      <c r="E68" s="24" t="s">
        <v>85</v>
      </c>
      <c r="F68" s="86">
        <v>516</v>
      </c>
      <c r="G68" s="80">
        <v>5</v>
      </c>
      <c r="H68" s="204"/>
      <c r="I68" s="204"/>
      <c r="J68" s="204"/>
      <c r="K68" s="204"/>
      <c r="L68" s="80">
        <v>0</v>
      </c>
      <c r="M68" s="203"/>
      <c r="N68" s="53">
        <v>0</v>
      </c>
      <c r="O68" s="204"/>
      <c r="P68" s="204"/>
      <c r="Q68" s="11">
        <v>5.7381328395000004</v>
      </c>
      <c r="R68" s="204"/>
      <c r="S68" s="204"/>
      <c r="T68" s="53">
        <v>7.8017857142857139</v>
      </c>
      <c r="U68" s="204"/>
      <c r="V68" s="204"/>
      <c r="W68" s="11">
        <v>5.1508490861056</v>
      </c>
      <c r="X68" s="204"/>
      <c r="Y68" s="204"/>
      <c r="Z68" s="53">
        <v>7.3724999999999996</v>
      </c>
      <c r="AA68" s="204"/>
      <c r="AB68" s="204"/>
      <c r="AC68" s="204"/>
      <c r="AD68" s="204"/>
      <c r="AE68" s="204"/>
      <c r="AF68" s="11">
        <v>3.6845205633063305</v>
      </c>
      <c r="AG68" s="11">
        <v>3570</v>
      </c>
      <c r="AH68" s="11">
        <v>0.39551275856762824</v>
      </c>
      <c r="AI68" s="11">
        <v>60</v>
      </c>
      <c r="AJ68" s="11">
        <v>2.7900497512437812</v>
      </c>
      <c r="AK68" s="11" t="s">
        <v>248</v>
      </c>
      <c r="AL68" s="11">
        <v>509</v>
      </c>
      <c r="AM68" s="11">
        <v>3.6858546322830077</v>
      </c>
      <c r="AN68" s="11">
        <v>3.7091773460107484</v>
      </c>
      <c r="AO68" s="73">
        <v>21</v>
      </c>
      <c r="AP68" s="11">
        <v>0</v>
      </c>
      <c r="AQ68" s="11">
        <v>0</v>
      </c>
      <c r="AR68" s="11">
        <v>1001</v>
      </c>
      <c r="AS68" s="34" t="s">
        <v>248</v>
      </c>
      <c r="AT68" s="11">
        <v>36679.173999999999</v>
      </c>
      <c r="AU68" s="11">
        <v>10.256</v>
      </c>
      <c r="AV68" s="11">
        <v>0</v>
      </c>
      <c r="AW68" s="53">
        <v>999</v>
      </c>
      <c r="AX68" s="11" t="s">
        <v>248</v>
      </c>
      <c r="AY68" s="503">
        <v>16.25</v>
      </c>
      <c r="AZ68" s="490">
        <v>438564</v>
      </c>
      <c r="BA68" s="121">
        <v>0.98461538461499998</v>
      </c>
      <c r="BB68" s="494">
        <v>27.187500000010601</v>
      </c>
      <c r="BC68" s="188" t="s">
        <v>248</v>
      </c>
      <c r="BD68" s="217" t="s">
        <v>61</v>
      </c>
      <c r="BE68" s="201" t="s">
        <v>62</v>
      </c>
      <c r="BF68" s="201" t="s">
        <v>63</v>
      </c>
      <c r="BG68" s="201" t="s">
        <v>196</v>
      </c>
      <c r="BH68" s="218" t="s">
        <v>514</v>
      </c>
      <c r="BI68" s="138" t="s">
        <v>67</v>
      </c>
      <c r="BJ68" s="91">
        <v>214</v>
      </c>
      <c r="BK68" s="138">
        <v>3</v>
      </c>
      <c r="BL68" s="145" t="s">
        <v>65</v>
      </c>
      <c r="BM68" s="44" t="s">
        <v>177</v>
      </c>
      <c r="BN68" s="218" t="s">
        <v>292</v>
      </c>
      <c r="BO68" s="465" t="s">
        <v>701</v>
      </c>
      <c r="BP68" s="138" t="s">
        <v>687</v>
      </c>
      <c r="BQ68" s="145" t="s">
        <v>717</v>
      </c>
    </row>
    <row r="69" spans="1:69" s="128" customFormat="1" ht="15.75">
      <c r="A69" s="207" t="s">
        <v>8</v>
      </c>
      <c r="B69" s="208" t="s">
        <v>9</v>
      </c>
      <c r="C69" s="202" t="s">
        <v>35</v>
      </c>
      <c r="D69" s="6" t="s">
        <v>11</v>
      </c>
      <c r="E69" s="24" t="s">
        <v>85</v>
      </c>
      <c r="F69" s="86">
        <v>512</v>
      </c>
      <c r="G69" s="80">
        <v>5</v>
      </c>
      <c r="H69" s="204"/>
      <c r="I69" s="204"/>
      <c r="J69" s="204"/>
      <c r="K69" s="204"/>
      <c r="L69" s="80">
        <v>0</v>
      </c>
      <c r="M69" s="203"/>
      <c r="N69" s="53">
        <v>0</v>
      </c>
      <c r="O69" s="204"/>
      <c r="P69" s="204"/>
      <c r="Q69" s="11">
        <v>7.4344651913000002</v>
      </c>
      <c r="R69" s="204"/>
      <c r="S69" s="204"/>
      <c r="T69" s="53">
        <v>9.1019230769230752</v>
      </c>
      <c r="U69" s="204"/>
      <c r="V69" s="204"/>
      <c r="W69" s="11">
        <v>7.5352837159763002</v>
      </c>
      <c r="X69" s="204"/>
      <c r="Y69" s="204"/>
      <c r="Z69" s="53">
        <v>9.2374999999999989</v>
      </c>
      <c r="AA69" s="204"/>
      <c r="AB69" s="204"/>
      <c r="AC69" s="204"/>
      <c r="AD69" s="204"/>
      <c r="AE69" s="204"/>
      <c r="AF69" s="11">
        <v>2.9608175378877677</v>
      </c>
      <c r="AG69" s="11">
        <v>3535</v>
      </c>
      <c r="AH69" s="11">
        <v>0.37757950177778349</v>
      </c>
      <c r="AI69" s="11">
        <v>418</v>
      </c>
      <c r="AJ69" s="11">
        <v>2.1580801104972376</v>
      </c>
      <c r="AK69" s="11" t="s">
        <v>248</v>
      </c>
      <c r="AL69" s="11">
        <v>0</v>
      </c>
      <c r="AM69" s="11"/>
      <c r="AN69" s="11"/>
      <c r="AO69" s="73">
        <v>61</v>
      </c>
      <c r="AP69" s="11">
        <v>7</v>
      </c>
      <c r="AQ69" s="11">
        <v>0</v>
      </c>
      <c r="AR69" s="11">
        <v>946</v>
      </c>
      <c r="AS69" s="34" t="s">
        <v>248</v>
      </c>
      <c r="AT69" s="11">
        <v>36332.642</v>
      </c>
      <c r="AU69" s="11">
        <v>0</v>
      </c>
      <c r="AV69" s="11">
        <v>0</v>
      </c>
      <c r="AW69" s="53">
        <v>946</v>
      </c>
      <c r="AX69" s="11" t="s">
        <v>248</v>
      </c>
      <c r="AY69" s="503">
        <v>16.25</v>
      </c>
      <c r="AZ69" s="490">
        <v>438564</v>
      </c>
      <c r="BA69" s="121">
        <v>0.98461538461499998</v>
      </c>
      <c r="BB69" s="494">
        <v>26.625000000010399</v>
      </c>
      <c r="BC69" s="188" t="s">
        <v>248</v>
      </c>
      <c r="BD69" s="217" t="s">
        <v>61</v>
      </c>
      <c r="BE69" s="201" t="s">
        <v>62</v>
      </c>
      <c r="BF69" s="201" t="s">
        <v>63</v>
      </c>
      <c r="BG69" s="201" t="s">
        <v>196</v>
      </c>
      <c r="BH69" s="218" t="s">
        <v>514</v>
      </c>
      <c r="BI69" s="138" t="s">
        <v>68</v>
      </c>
      <c r="BJ69" s="91">
        <v>214</v>
      </c>
      <c r="BK69" s="138">
        <v>4</v>
      </c>
      <c r="BL69" s="145" t="s">
        <v>65</v>
      </c>
      <c r="BM69" s="44" t="s">
        <v>178</v>
      </c>
      <c r="BN69" s="218" t="s">
        <v>292</v>
      </c>
      <c r="BO69" s="465" t="s">
        <v>701</v>
      </c>
      <c r="BP69" s="138" t="s">
        <v>687</v>
      </c>
      <c r="BQ69" s="145" t="s">
        <v>717</v>
      </c>
    </row>
    <row r="70" spans="1:69" ht="15.75">
      <c r="A70" s="207" t="s">
        <v>8</v>
      </c>
      <c r="B70" s="208" t="s">
        <v>9</v>
      </c>
      <c r="C70" s="202" t="s">
        <v>35</v>
      </c>
      <c r="D70" s="6" t="s">
        <v>11</v>
      </c>
      <c r="E70" s="24" t="s">
        <v>86</v>
      </c>
      <c r="F70" s="86">
        <v>191</v>
      </c>
      <c r="G70" s="80">
        <v>3</v>
      </c>
      <c r="H70" s="204"/>
      <c r="I70" s="204"/>
      <c r="J70" s="204"/>
      <c r="K70" s="204"/>
      <c r="L70" s="80">
        <v>0</v>
      </c>
      <c r="M70" s="203"/>
      <c r="N70" s="53">
        <v>0</v>
      </c>
      <c r="O70" s="204"/>
      <c r="P70" s="204"/>
      <c r="Q70" s="11">
        <v>5.6607817766000004</v>
      </c>
      <c r="R70" s="204"/>
      <c r="S70" s="204"/>
      <c r="T70" s="53">
        <v>7.2249999999999996</v>
      </c>
      <c r="U70" s="204"/>
      <c r="V70" s="204"/>
      <c r="W70" s="11">
        <v>5.3092764893617002</v>
      </c>
      <c r="X70" s="204"/>
      <c r="Y70" s="204"/>
      <c r="Z70" s="53">
        <v>6.9666666666666659</v>
      </c>
      <c r="AA70" s="204"/>
      <c r="AB70" s="204"/>
      <c r="AC70" s="204"/>
      <c r="AD70" s="204"/>
      <c r="AE70" s="204"/>
      <c r="AF70" s="11">
        <v>3.6546656685034926</v>
      </c>
      <c r="AG70" s="11">
        <v>1316</v>
      </c>
      <c r="AH70" s="11">
        <v>0.37765857746461218</v>
      </c>
      <c r="AI70" s="11">
        <v>20</v>
      </c>
      <c r="AJ70" s="11">
        <v>2.8013157894736844</v>
      </c>
      <c r="AK70" s="11" t="s">
        <v>248</v>
      </c>
      <c r="AL70" s="11">
        <v>188</v>
      </c>
      <c r="AM70" s="11">
        <v>3.6546656685034926</v>
      </c>
      <c r="AN70" s="11">
        <v>3.6866359447004609</v>
      </c>
      <c r="AO70" s="73">
        <v>1</v>
      </c>
      <c r="AP70" s="11">
        <v>0</v>
      </c>
      <c r="AQ70" s="11">
        <v>0</v>
      </c>
      <c r="AR70" s="11">
        <v>375</v>
      </c>
      <c r="AS70" s="34" t="s">
        <v>248</v>
      </c>
      <c r="AT70" s="11">
        <v>13418.245999999999</v>
      </c>
      <c r="AU70" s="11">
        <v>0</v>
      </c>
      <c r="AV70" s="11">
        <v>0</v>
      </c>
      <c r="AW70" s="53">
        <v>375</v>
      </c>
      <c r="AX70" s="11" t="s">
        <v>248</v>
      </c>
      <c r="AY70" s="502">
        <v>26</v>
      </c>
      <c r="AZ70" s="491">
        <v>199123</v>
      </c>
      <c r="BA70" s="494">
        <v>0.92307692307599998</v>
      </c>
      <c r="BB70" s="494">
        <v>7.7916666666744598</v>
      </c>
      <c r="BC70" s="203" t="s">
        <v>248</v>
      </c>
      <c r="BD70" s="217" t="s">
        <v>61</v>
      </c>
      <c r="BE70" s="201" t="s">
        <v>62</v>
      </c>
      <c r="BF70" s="201" t="s">
        <v>63</v>
      </c>
      <c r="BG70" s="201" t="s">
        <v>196</v>
      </c>
      <c r="BH70" s="218" t="s">
        <v>513</v>
      </c>
      <c r="BI70" s="138" t="s">
        <v>64</v>
      </c>
      <c r="BJ70" s="91">
        <v>214</v>
      </c>
      <c r="BK70" s="441">
        <v>1</v>
      </c>
      <c r="BL70" s="145" t="s">
        <v>65</v>
      </c>
      <c r="BM70" s="64" t="s">
        <v>177</v>
      </c>
      <c r="BN70" s="218" t="s">
        <v>292</v>
      </c>
      <c r="BO70" s="465" t="s">
        <v>356</v>
      </c>
      <c r="BP70" s="138" t="s">
        <v>688</v>
      </c>
      <c r="BQ70" s="145" t="s">
        <v>719</v>
      </c>
    </row>
    <row r="71" spans="1:69" ht="15.75">
      <c r="A71" s="207" t="s">
        <v>8</v>
      </c>
      <c r="B71" s="208" t="s">
        <v>9</v>
      </c>
      <c r="C71" s="202" t="s">
        <v>35</v>
      </c>
      <c r="D71" s="6" t="s">
        <v>11</v>
      </c>
      <c r="E71" s="24" t="s">
        <v>86</v>
      </c>
      <c r="F71" s="86">
        <v>190</v>
      </c>
      <c r="G71" s="80">
        <v>1</v>
      </c>
      <c r="H71" s="204"/>
      <c r="I71" s="204"/>
      <c r="J71" s="204"/>
      <c r="K71" s="204"/>
      <c r="L71" s="80">
        <v>0</v>
      </c>
      <c r="M71" s="203"/>
      <c r="N71" s="53">
        <v>0</v>
      </c>
      <c r="O71" s="204"/>
      <c r="P71" s="204"/>
      <c r="Q71" s="11">
        <v>7.2788146508000002</v>
      </c>
      <c r="R71" s="204"/>
      <c r="S71" s="204"/>
      <c r="T71" s="53">
        <v>9.1937499999999979</v>
      </c>
      <c r="U71" s="204"/>
      <c r="V71" s="204"/>
      <c r="W71" s="11">
        <v>7.3738728941798</v>
      </c>
      <c r="X71" s="204"/>
      <c r="Y71" s="204"/>
      <c r="Z71" s="53">
        <v>9.4437499999999979</v>
      </c>
      <c r="AA71" s="204"/>
      <c r="AB71" s="204"/>
      <c r="AC71" s="204"/>
      <c r="AD71" s="204"/>
      <c r="AE71" s="204"/>
      <c r="AF71" s="11">
        <v>3.3162811790013622</v>
      </c>
      <c r="AG71" s="11">
        <v>1323</v>
      </c>
      <c r="AH71" s="11">
        <v>0.49788518603074294</v>
      </c>
      <c r="AI71" s="11">
        <v>94</v>
      </c>
      <c r="AJ71" s="11">
        <v>2.3361764705882355</v>
      </c>
      <c r="AK71" s="11" t="s">
        <v>248</v>
      </c>
      <c r="AL71" s="11">
        <v>189</v>
      </c>
      <c r="AM71" s="11">
        <v>3.3162811790013622</v>
      </c>
      <c r="AN71" s="11">
        <v>3.3807603686635943</v>
      </c>
      <c r="AO71" s="73">
        <v>12</v>
      </c>
      <c r="AP71" s="11">
        <v>0</v>
      </c>
      <c r="AQ71" s="11">
        <v>0</v>
      </c>
      <c r="AR71" s="11">
        <v>366</v>
      </c>
      <c r="AS71" s="34" t="s">
        <v>248</v>
      </c>
      <c r="AT71" s="11">
        <v>13476.946</v>
      </c>
      <c r="AU71" s="11">
        <v>0</v>
      </c>
      <c r="AV71" s="11">
        <v>0</v>
      </c>
      <c r="AW71" s="53">
        <v>366</v>
      </c>
      <c r="AX71" s="11" t="s">
        <v>248</v>
      </c>
      <c r="AY71" s="502">
        <v>26</v>
      </c>
      <c r="AZ71" s="491">
        <v>199123</v>
      </c>
      <c r="BA71" s="494">
        <v>0.92307692307599998</v>
      </c>
      <c r="BB71" s="494">
        <v>7.8333333333411703</v>
      </c>
      <c r="BC71" s="203" t="s">
        <v>248</v>
      </c>
      <c r="BD71" s="217" t="s">
        <v>61</v>
      </c>
      <c r="BE71" s="201" t="s">
        <v>62</v>
      </c>
      <c r="BF71" s="201" t="s">
        <v>63</v>
      </c>
      <c r="BG71" s="201" t="s">
        <v>196</v>
      </c>
      <c r="BH71" s="218" t="s">
        <v>513</v>
      </c>
      <c r="BI71" s="138" t="s">
        <v>66</v>
      </c>
      <c r="BJ71" s="91">
        <v>214</v>
      </c>
      <c r="BK71" s="138">
        <v>7</v>
      </c>
      <c r="BL71" s="145" t="s">
        <v>65</v>
      </c>
      <c r="BM71" s="44" t="s">
        <v>178</v>
      </c>
      <c r="BN71" s="218" t="s">
        <v>292</v>
      </c>
      <c r="BO71" s="465" t="s">
        <v>356</v>
      </c>
      <c r="BP71" s="138" t="s">
        <v>688</v>
      </c>
      <c r="BQ71" s="145" t="s">
        <v>719</v>
      </c>
    </row>
    <row r="72" spans="1:69" ht="15.75">
      <c r="A72" s="207" t="s">
        <v>8</v>
      </c>
      <c r="B72" s="208" t="s">
        <v>9</v>
      </c>
      <c r="C72" s="202" t="s">
        <v>35</v>
      </c>
      <c r="D72" s="6" t="s">
        <v>11</v>
      </c>
      <c r="E72" s="24" t="s">
        <v>86</v>
      </c>
      <c r="F72" s="86">
        <v>190</v>
      </c>
      <c r="G72" s="80">
        <v>1</v>
      </c>
      <c r="H72" s="204"/>
      <c r="I72" s="204"/>
      <c r="J72" s="204"/>
      <c r="K72" s="204"/>
      <c r="L72" s="80">
        <v>0</v>
      </c>
      <c r="M72" s="203"/>
      <c r="N72" s="53">
        <v>0</v>
      </c>
      <c r="O72" s="204"/>
      <c r="P72" s="204"/>
      <c r="Q72" s="11">
        <v>7.4615078200999996</v>
      </c>
      <c r="R72" s="204"/>
      <c r="S72" s="204"/>
      <c r="T72" s="53">
        <v>9.3468749999999989</v>
      </c>
      <c r="U72" s="204"/>
      <c r="V72" s="204"/>
      <c r="W72" s="11">
        <v>7.5623437619046996</v>
      </c>
      <c r="X72" s="204"/>
      <c r="Y72" s="204"/>
      <c r="Z72" s="53">
        <v>9.3468749999999989</v>
      </c>
      <c r="AA72" s="204"/>
      <c r="AB72" s="204"/>
      <c r="AC72" s="204"/>
      <c r="AD72" s="204"/>
      <c r="AE72" s="204"/>
      <c r="AF72" s="11">
        <v>3.4380385516031651</v>
      </c>
      <c r="AG72" s="11">
        <v>1318</v>
      </c>
      <c r="AH72" s="11">
        <v>0.50169295427465055</v>
      </c>
      <c r="AI72" s="11">
        <v>72</v>
      </c>
      <c r="AJ72" s="11">
        <v>2.4274590163934429</v>
      </c>
      <c r="AK72" s="11" t="s">
        <v>248</v>
      </c>
      <c r="AL72" s="11">
        <v>188</v>
      </c>
      <c r="AM72" s="11">
        <v>3.4391185436114715</v>
      </c>
      <c r="AN72" s="11">
        <v>3.5700704225352111</v>
      </c>
      <c r="AO72" s="73">
        <v>1</v>
      </c>
      <c r="AP72" s="11">
        <v>0</v>
      </c>
      <c r="AQ72" s="11">
        <v>0</v>
      </c>
      <c r="AR72" s="11">
        <v>377</v>
      </c>
      <c r="AS72" s="34" t="s">
        <v>248</v>
      </c>
      <c r="AT72" s="11">
        <v>13496.023999999999</v>
      </c>
      <c r="AU72" s="11">
        <v>0</v>
      </c>
      <c r="AV72" s="11">
        <v>0</v>
      </c>
      <c r="AW72" s="53">
        <v>377</v>
      </c>
      <c r="AX72" s="11" t="s">
        <v>248</v>
      </c>
      <c r="AY72" s="502">
        <v>26</v>
      </c>
      <c r="AZ72" s="491">
        <v>199123</v>
      </c>
      <c r="BA72" s="494">
        <v>0.92307692307599998</v>
      </c>
      <c r="BB72" s="494">
        <v>6.7083333333400397</v>
      </c>
      <c r="BC72" s="203" t="s">
        <v>248</v>
      </c>
      <c r="BD72" s="217" t="s">
        <v>61</v>
      </c>
      <c r="BE72" s="201" t="s">
        <v>62</v>
      </c>
      <c r="BF72" s="201" t="s">
        <v>63</v>
      </c>
      <c r="BG72" s="201" t="s">
        <v>196</v>
      </c>
      <c r="BH72" s="218" t="s">
        <v>513</v>
      </c>
      <c r="BI72" s="138" t="s">
        <v>67</v>
      </c>
      <c r="BJ72" s="91">
        <v>214</v>
      </c>
      <c r="BK72" s="138">
        <v>3</v>
      </c>
      <c r="BL72" s="145" t="s">
        <v>65</v>
      </c>
      <c r="BM72" s="44" t="s">
        <v>178</v>
      </c>
      <c r="BN72" s="218" t="s">
        <v>292</v>
      </c>
      <c r="BO72" s="465" t="s">
        <v>356</v>
      </c>
      <c r="BP72" s="138" t="s">
        <v>688</v>
      </c>
      <c r="BQ72" s="145" t="s">
        <v>719</v>
      </c>
    </row>
    <row r="73" spans="1:69" ht="16.5" thickBot="1">
      <c r="A73" s="151" t="s">
        <v>8</v>
      </c>
      <c r="B73" s="152" t="s">
        <v>9</v>
      </c>
      <c r="C73" s="153" t="s">
        <v>35</v>
      </c>
      <c r="D73" s="189" t="s">
        <v>11</v>
      </c>
      <c r="E73" s="190" t="s">
        <v>86</v>
      </c>
      <c r="F73" s="191">
        <v>194</v>
      </c>
      <c r="G73" s="192">
        <v>5</v>
      </c>
      <c r="H73" s="161"/>
      <c r="I73" s="161"/>
      <c r="J73" s="161"/>
      <c r="K73" s="161"/>
      <c r="L73" s="192">
        <v>1</v>
      </c>
      <c r="M73" s="158"/>
      <c r="N73" s="193">
        <v>0</v>
      </c>
      <c r="O73" s="161"/>
      <c r="P73" s="161"/>
      <c r="Q73" s="194">
        <v>7.4311647073999998</v>
      </c>
      <c r="R73" s="161"/>
      <c r="S73" s="161"/>
      <c r="T73" s="193">
        <v>10.299999999999997</v>
      </c>
      <c r="U73" s="161"/>
      <c r="V73" s="161"/>
      <c r="W73" s="194">
        <v>7.5142020106381997</v>
      </c>
      <c r="X73" s="161"/>
      <c r="Y73" s="161"/>
      <c r="Z73" s="193">
        <v>10.299999999999997</v>
      </c>
      <c r="AA73" s="161"/>
      <c r="AB73" s="161"/>
      <c r="AC73" s="161"/>
      <c r="AD73" s="161"/>
      <c r="AE73" s="161"/>
      <c r="AF73" s="194">
        <v>2.89438135591084</v>
      </c>
      <c r="AG73" s="194">
        <v>1239</v>
      </c>
      <c r="AH73" s="194">
        <v>0.42606811639033981</v>
      </c>
      <c r="AI73" s="194">
        <v>146</v>
      </c>
      <c r="AJ73" s="194">
        <v>2.0230357142857143</v>
      </c>
      <c r="AK73" s="194" t="s">
        <v>248</v>
      </c>
      <c r="AL73" s="194">
        <v>0</v>
      </c>
      <c r="AM73" s="194"/>
      <c r="AN73" s="194"/>
      <c r="AO73" s="195">
        <v>50</v>
      </c>
      <c r="AP73" s="194">
        <v>4</v>
      </c>
      <c r="AQ73" s="194">
        <v>1</v>
      </c>
      <c r="AR73" s="194">
        <v>323</v>
      </c>
      <c r="AS73" s="196" t="s">
        <v>248</v>
      </c>
      <c r="AT73" s="194">
        <v>12141.352000000001</v>
      </c>
      <c r="AU73" s="194">
        <v>1283.5840000000001</v>
      </c>
      <c r="AV73" s="194">
        <v>0</v>
      </c>
      <c r="AW73" s="193">
        <v>323</v>
      </c>
      <c r="AX73" s="194" t="s">
        <v>248</v>
      </c>
      <c r="AY73" s="502">
        <v>26</v>
      </c>
      <c r="AZ73" s="491">
        <v>199123</v>
      </c>
      <c r="BA73" s="494">
        <v>0.92307692307599998</v>
      </c>
      <c r="BB73" s="497">
        <v>7.7083333333410398</v>
      </c>
      <c r="BC73" s="158" t="s">
        <v>248</v>
      </c>
      <c r="BD73" s="162" t="s">
        <v>61</v>
      </c>
      <c r="BE73" s="163" t="s">
        <v>62</v>
      </c>
      <c r="BF73" s="163" t="s">
        <v>63</v>
      </c>
      <c r="BG73" s="163" t="s">
        <v>196</v>
      </c>
      <c r="BH73" s="218" t="s">
        <v>513</v>
      </c>
      <c r="BI73" s="156" t="s">
        <v>68</v>
      </c>
      <c r="BJ73" s="197">
        <v>214</v>
      </c>
      <c r="BK73" s="156">
        <v>4</v>
      </c>
      <c r="BL73" s="157" t="s">
        <v>65</v>
      </c>
      <c r="BM73" s="198" t="s">
        <v>178</v>
      </c>
      <c r="BN73" s="218" t="s">
        <v>292</v>
      </c>
      <c r="BO73" s="467" t="s">
        <v>356</v>
      </c>
      <c r="BP73" s="156" t="s">
        <v>688</v>
      </c>
      <c r="BQ73" s="157" t="s">
        <v>719</v>
      </c>
    </row>
    <row r="74" spans="1:69" ht="15.75">
      <c r="A74" s="205" t="s">
        <v>8</v>
      </c>
      <c r="B74" s="206" t="s">
        <v>9</v>
      </c>
      <c r="C74" s="220" t="s">
        <v>35</v>
      </c>
      <c r="D74" s="77" t="s">
        <v>11</v>
      </c>
      <c r="E74" s="26" t="s">
        <v>87</v>
      </c>
      <c r="F74" s="93">
        <v>254</v>
      </c>
      <c r="G74" s="79">
        <v>0</v>
      </c>
      <c r="H74" s="222"/>
      <c r="I74" s="222"/>
      <c r="J74" s="222"/>
      <c r="K74" s="222"/>
      <c r="L74" s="79">
        <v>0</v>
      </c>
      <c r="M74" s="221"/>
      <c r="N74" s="62">
        <v>0</v>
      </c>
      <c r="O74" s="222"/>
      <c r="P74" s="222"/>
      <c r="Q74" s="68">
        <v>6.1965352283000001</v>
      </c>
      <c r="R74" s="222"/>
      <c r="S74" s="222"/>
      <c r="T74" s="71">
        <v>7.8299999999999983</v>
      </c>
      <c r="U74" s="222"/>
      <c r="V74" s="222"/>
      <c r="W74" s="68">
        <v>6.2939052322834002</v>
      </c>
      <c r="X74" s="222"/>
      <c r="Y74" s="222"/>
      <c r="Z74" s="71">
        <v>8.0249999999999986</v>
      </c>
      <c r="AA74" s="222"/>
      <c r="AB74" s="222"/>
      <c r="AC74" s="222"/>
      <c r="AD74" s="222"/>
      <c r="AE74" s="222"/>
      <c r="AF74" s="60">
        <v>3.5462148587132463</v>
      </c>
      <c r="AG74" s="60">
        <v>1778</v>
      </c>
      <c r="AH74" s="60">
        <v>0.41370233210900559</v>
      </c>
      <c r="AI74" s="60">
        <v>35</v>
      </c>
      <c r="AJ74" s="60">
        <v>2.658529411764706</v>
      </c>
      <c r="AK74" s="60" t="s">
        <v>248</v>
      </c>
      <c r="AL74" s="60">
        <v>254</v>
      </c>
      <c r="AM74" s="60">
        <v>3.5462148587132463</v>
      </c>
      <c r="AN74" s="60">
        <v>3.6081488933601609</v>
      </c>
      <c r="AO74" s="72">
        <v>2</v>
      </c>
      <c r="AP74" s="68">
        <v>0</v>
      </c>
      <c r="AQ74" s="68">
        <v>0</v>
      </c>
      <c r="AR74" s="68">
        <v>506</v>
      </c>
      <c r="AS74" s="88" t="s">
        <v>248</v>
      </c>
      <c r="AT74" s="68">
        <v>18208.243999999999</v>
      </c>
      <c r="AU74" s="68">
        <v>0</v>
      </c>
      <c r="AV74" s="147">
        <v>0</v>
      </c>
      <c r="AW74" s="62">
        <v>506</v>
      </c>
      <c r="AX74" s="147" t="s">
        <v>248</v>
      </c>
      <c r="AY74" s="540">
        <v>14</v>
      </c>
      <c r="AZ74" s="541">
        <v>374865</v>
      </c>
      <c r="BA74" s="308">
        <v>0.94642857142799997</v>
      </c>
      <c r="BB74" s="542">
        <v>15.3962264151036</v>
      </c>
      <c r="BC74" s="70" t="s">
        <v>248</v>
      </c>
      <c r="BD74" s="211" t="s">
        <v>61</v>
      </c>
      <c r="BE74" s="212" t="s">
        <v>62</v>
      </c>
      <c r="BF74" s="212" t="s">
        <v>63</v>
      </c>
      <c r="BG74" s="212" t="s">
        <v>196</v>
      </c>
      <c r="BH74" s="214" t="s">
        <v>515</v>
      </c>
      <c r="BI74" s="137" t="s">
        <v>64</v>
      </c>
      <c r="BJ74" s="90">
        <v>214</v>
      </c>
      <c r="BK74" s="215">
        <v>1</v>
      </c>
      <c r="BL74" s="144" t="s">
        <v>65</v>
      </c>
      <c r="BM74" s="63" t="s">
        <v>178</v>
      </c>
      <c r="BN74" s="214" t="s">
        <v>292</v>
      </c>
      <c r="BO74" s="466" t="s">
        <v>702</v>
      </c>
      <c r="BP74" s="137" t="s">
        <v>698</v>
      </c>
      <c r="BQ74" s="144" t="s">
        <v>714</v>
      </c>
    </row>
    <row r="75" spans="1:69" s="128" customFormat="1" ht="15.75">
      <c r="A75" s="207" t="s">
        <v>8</v>
      </c>
      <c r="B75" s="208" t="s">
        <v>9</v>
      </c>
      <c r="C75" s="202" t="s">
        <v>35</v>
      </c>
      <c r="D75" s="6" t="s">
        <v>11</v>
      </c>
      <c r="E75" s="24" t="s">
        <v>87</v>
      </c>
      <c r="F75" s="86">
        <v>243</v>
      </c>
      <c r="G75" s="80">
        <v>25</v>
      </c>
      <c r="H75" s="204"/>
      <c r="I75" s="204"/>
      <c r="J75" s="204"/>
      <c r="K75" s="204"/>
      <c r="L75" s="80">
        <v>0</v>
      </c>
      <c r="M75" s="203"/>
      <c r="N75" s="52">
        <v>2</v>
      </c>
      <c r="O75" s="204"/>
      <c r="P75" s="204"/>
      <c r="Q75" s="11">
        <v>8.3627015917000005</v>
      </c>
      <c r="R75" s="204"/>
      <c r="S75" s="204"/>
      <c r="T75" s="53">
        <v>14.309999999999999</v>
      </c>
      <c r="U75" s="204"/>
      <c r="V75" s="204"/>
      <c r="W75" s="11">
        <v>8.2873667431192004</v>
      </c>
      <c r="X75" s="204"/>
      <c r="Y75" s="204"/>
      <c r="Z75" s="53">
        <v>14.209999999999999</v>
      </c>
      <c r="AA75" s="204"/>
      <c r="AB75" s="204"/>
      <c r="AC75" s="204"/>
      <c r="AD75" s="204"/>
      <c r="AE75" s="204"/>
      <c r="AF75" s="9">
        <v>3.392179070843766</v>
      </c>
      <c r="AG75" s="9">
        <v>1514</v>
      </c>
      <c r="AH75" s="9">
        <v>0.50622958918483441</v>
      </c>
      <c r="AI75" s="9">
        <v>87</v>
      </c>
      <c r="AJ75" s="9">
        <v>2.3850649350649351</v>
      </c>
      <c r="AK75" s="9" t="s">
        <v>248</v>
      </c>
      <c r="AL75" s="9">
        <v>216</v>
      </c>
      <c r="AM75" s="9">
        <v>3.403253973949524</v>
      </c>
      <c r="AN75" s="9">
        <v>3.523056653491436</v>
      </c>
      <c r="AO75" s="73">
        <v>14</v>
      </c>
      <c r="AP75" s="11">
        <v>0</v>
      </c>
      <c r="AQ75" s="11">
        <v>0</v>
      </c>
      <c r="AR75" s="11">
        <v>422</v>
      </c>
      <c r="AS75" s="89" t="s">
        <v>248</v>
      </c>
      <c r="AT75" s="11">
        <v>15576.986000000001</v>
      </c>
      <c r="AU75" s="11">
        <v>0</v>
      </c>
      <c r="AV75" s="148">
        <v>0</v>
      </c>
      <c r="AW75" s="52">
        <v>422</v>
      </c>
      <c r="AX75" s="148" t="s">
        <v>248</v>
      </c>
      <c r="AY75" s="502">
        <v>14</v>
      </c>
      <c r="AZ75" s="491">
        <v>374865</v>
      </c>
      <c r="BA75" s="121">
        <v>0.94642857142799997</v>
      </c>
      <c r="BB75" s="499">
        <v>15.1698113207639</v>
      </c>
      <c r="BC75" s="188" t="s">
        <v>248</v>
      </c>
      <c r="BD75" s="217" t="s">
        <v>61</v>
      </c>
      <c r="BE75" s="201" t="s">
        <v>62</v>
      </c>
      <c r="BF75" s="201" t="s">
        <v>63</v>
      </c>
      <c r="BG75" s="201" t="s">
        <v>196</v>
      </c>
      <c r="BH75" s="218" t="s">
        <v>515</v>
      </c>
      <c r="BI75" s="138" t="s">
        <v>66</v>
      </c>
      <c r="BJ75" s="91">
        <v>214</v>
      </c>
      <c r="BK75" s="200">
        <v>7</v>
      </c>
      <c r="BL75" s="145" t="s">
        <v>65</v>
      </c>
      <c r="BM75" s="64" t="s">
        <v>178</v>
      </c>
      <c r="BN75" s="218" t="s">
        <v>292</v>
      </c>
      <c r="BO75" s="465" t="s">
        <v>702</v>
      </c>
      <c r="BP75" s="138" t="s">
        <v>698</v>
      </c>
      <c r="BQ75" s="145" t="s">
        <v>714</v>
      </c>
    </row>
    <row r="76" spans="1:69" s="128" customFormat="1" ht="15.75">
      <c r="A76" s="207" t="s">
        <v>8</v>
      </c>
      <c r="B76" s="208" t="s">
        <v>9</v>
      </c>
      <c r="C76" s="202" t="s">
        <v>35</v>
      </c>
      <c r="D76" s="6" t="s">
        <v>11</v>
      </c>
      <c r="E76" s="24" t="s">
        <v>87</v>
      </c>
      <c r="F76" s="86">
        <v>254</v>
      </c>
      <c r="G76" s="80">
        <v>0</v>
      </c>
      <c r="H76" s="204"/>
      <c r="I76" s="204"/>
      <c r="J76" s="204"/>
      <c r="K76" s="204"/>
      <c r="L76" s="80">
        <v>0</v>
      </c>
      <c r="M76" s="203"/>
      <c r="N76" s="53">
        <v>0</v>
      </c>
      <c r="O76" s="204"/>
      <c r="P76" s="204"/>
      <c r="Q76" s="11">
        <v>5.5448541772000004</v>
      </c>
      <c r="R76" s="204"/>
      <c r="S76" s="204"/>
      <c r="T76" s="53">
        <v>7.4499999999999984</v>
      </c>
      <c r="U76" s="204"/>
      <c r="V76" s="204"/>
      <c r="W76" s="11">
        <v>4.9250037677165004</v>
      </c>
      <c r="X76" s="204"/>
      <c r="Y76" s="204"/>
      <c r="Z76" s="53">
        <v>7.0187499999999989</v>
      </c>
      <c r="AA76" s="204"/>
      <c r="AB76" s="204"/>
      <c r="AC76" s="204"/>
      <c r="AD76" s="204"/>
      <c r="AE76" s="204"/>
      <c r="AF76" s="11">
        <v>3.7739792109474415</v>
      </c>
      <c r="AG76" s="11">
        <v>1777</v>
      </c>
      <c r="AH76" s="11">
        <v>0.30463282478917264</v>
      </c>
      <c r="AI76" s="11">
        <v>10</v>
      </c>
      <c r="AJ76" s="11">
        <v>3.1144736842105263</v>
      </c>
      <c r="AK76" s="11" t="s">
        <v>248</v>
      </c>
      <c r="AL76" s="11">
        <v>250</v>
      </c>
      <c r="AM76" s="11">
        <v>3.7803257352738147</v>
      </c>
      <c r="AN76" s="11">
        <v>3.7450832072617248</v>
      </c>
      <c r="AO76" s="73">
        <v>11</v>
      </c>
      <c r="AP76" s="11">
        <v>0</v>
      </c>
      <c r="AQ76" s="11">
        <v>0</v>
      </c>
      <c r="AR76" s="11">
        <v>497</v>
      </c>
      <c r="AS76" s="34" t="s">
        <v>248</v>
      </c>
      <c r="AT76" s="11">
        <v>18143.614000000001</v>
      </c>
      <c r="AU76" s="11">
        <v>0</v>
      </c>
      <c r="AV76" s="11">
        <v>0</v>
      </c>
      <c r="AW76" s="53">
        <v>497</v>
      </c>
      <c r="AX76" s="11" t="s">
        <v>248</v>
      </c>
      <c r="AY76" s="502">
        <v>14</v>
      </c>
      <c r="AZ76" s="491">
        <v>374865</v>
      </c>
      <c r="BA76" s="121">
        <v>0.94642857142799997</v>
      </c>
      <c r="BB76" s="499">
        <v>15.094339622650599</v>
      </c>
      <c r="BC76" s="188" t="s">
        <v>248</v>
      </c>
      <c r="BD76" s="217" t="s">
        <v>61</v>
      </c>
      <c r="BE76" s="201" t="s">
        <v>62</v>
      </c>
      <c r="BF76" s="201" t="s">
        <v>63</v>
      </c>
      <c r="BG76" s="201" t="s">
        <v>196</v>
      </c>
      <c r="BH76" s="218" t="s">
        <v>515</v>
      </c>
      <c r="BI76" s="138" t="s">
        <v>67</v>
      </c>
      <c r="BJ76" s="91">
        <v>214</v>
      </c>
      <c r="BK76" s="138">
        <v>3</v>
      </c>
      <c r="BL76" s="145" t="s">
        <v>65</v>
      </c>
      <c r="BM76" s="44" t="s">
        <v>177</v>
      </c>
      <c r="BN76" s="218" t="s">
        <v>292</v>
      </c>
      <c r="BO76" s="465" t="s">
        <v>702</v>
      </c>
      <c r="BP76" s="138" t="s">
        <v>698</v>
      </c>
      <c r="BQ76" s="145" t="s">
        <v>714</v>
      </c>
    </row>
    <row r="77" spans="1:69" s="128" customFormat="1" ht="15.75">
      <c r="A77" s="207" t="s">
        <v>8</v>
      </c>
      <c r="B77" s="208" t="s">
        <v>9</v>
      </c>
      <c r="C77" s="202" t="s">
        <v>35</v>
      </c>
      <c r="D77" s="6" t="s">
        <v>11</v>
      </c>
      <c r="E77" s="24" t="s">
        <v>87</v>
      </c>
      <c r="F77" s="86">
        <v>255</v>
      </c>
      <c r="G77" s="80">
        <v>3</v>
      </c>
      <c r="H77" s="204"/>
      <c r="I77" s="204"/>
      <c r="J77" s="204"/>
      <c r="K77" s="204"/>
      <c r="L77" s="80">
        <v>2</v>
      </c>
      <c r="M77" s="203"/>
      <c r="N77" s="52">
        <v>0</v>
      </c>
      <c r="O77" s="204"/>
      <c r="P77" s="204"/>
      <c r="Q77" s="11">
        <v>8.0525798119999994</v>
      </c>
      <c r="R77" s="204"/>
      <c r="S77" s="204"/>
      <c r="T77" s="53">
        <v>10.3125</v>
      </c>
      <c r="U77" s="204"/>
      <c r="V77" s="204"/>
      <c r="W77" s="11">
        <v>8.1342638520000001</v>
      </c>
      <c r="X77" s="204"/>
      <c r="Y77" s="204"/>
      <c r="Z77" s="53">
        <v>10.375</v>
      </c>
      <c r="AA77" s="204"/>
      <c r="AB77" s="204"/>
      <c r="AC77" s="204"/>
      <c r="AD77" s="204"/>
      <c r="AE77" s="204"/>
      <c r="AF77" s="9">
        <v>2.9132319746931188</v>
      </c>
      <c r="AG77" s="9">
        <v>1742</v>
      </c>
      <c r="AH77" s="9">
        <v>0.39198182126885811</v>
      </c>
      <c r="AI77" s="9">
        <v>252</v>
      </c>
      <c r="AJ77" s="9">
        <v>2.1197488584474886</v>
      </c>
      <c r="AK77" s="9" t="s">
        <v>248</v>
      </c>
      <c r="AL77" s="11">
        <v>0</v>
      </c>
      <c r="AM77" s="9"/>
      <c r="AN77" s="9"/>
      <c r="AO77" s="73">
        <v>48</v>
      </c>
      <c r="AP77" s="11">
        <v>0</v>
      </c>
      <c r="AQ77" s="11">
        <v>0</v>
      </c>
      <c r="AR77" s="11">
        <v>456</v>
      </c>
      <c r="AS77" s="89" t="s">
        <v>248</v>
      </c>
      <c r="AT77" s="11">
        <v>17939.937000000002</v>
      </c>
      <c r="AU77" s="11">
        <v>0</v>
      </c>
      <c r="AV77" s="148">
        <v>0</v>
      </c>
      <c r="AW77" s="52">
        <v>456</v>
      </c>
      <c r="AX77" s="148" t="s">
        <v>248</v>
      </c>
      <c r="AY77" s="502">
        <v>14</v>
      </c>
      <c r="AZ77" s="367">
        <v>374865</v>
      </c>
      <c r="BA77" s="121">
        <v>0.94642857142799997</v>
      </c>
      <c r="BB77" s="499">
        <v>14.6415094339711</v>
      </c>
      <c r="BC77" s="188" t="s">
        <v>248</v>
      </c>
      <c r="BD77" s="217" t="s">
        <v>61</v>
      </c>
      <c r="BE77" s="201" t="s">
        <v>62</v>
      </c>
      <c r="BF77" s="201" t="s">
        <v>63</v>
      </c>
      <c r="BG77" s="201" t="s">
        <v>196</v>
      </c>
      <c r="BH77" s="218" t="s">
        <v>515</v>
      </c>
      <c r="BI77" s="138" t="s">
        <v>68</v>
      </c>
      <c r="BJ77" s="91">
        <v>214</v>
      </c>
      <c r="BK77" s="441">
        <v>4</v>
      </c>
      <c r="BL77" s="145" t="s">
        <v>65</v>
      </c>
      <c r="BM77" s="64" t="s">
        <v>178</v>
      </c>
      <c r="BN77" s="218" t="s">
        <v>292</v>
      </c>
      <c r="BO77" s="465" t="s">
        <v>702</v>
      </c>
      <c r="BP77" s="138" t="s">
        <v>698</v>
      </c>
      <c r="BQ77" s="145" t="s">
        <v>714</v>
      </c>
    </row>
    <row r="78" spans="1:69" s="128" customFormat="1" ht="15.75">
      <c r="A78" s="207" t="s">
        <v>8</v>
      </c>
      <c r="B78" s="208" t="s">
        <v>9</v>
      </c>
      <c r="C78" s="202" t="s">
        <v>35</v>
      </c>
      <c r="D78" s="6" t="s">
        <v>11</v>
      </c>
      <c r="E78" s="24" t="s">
        <v>88</v>
      </c>
      <c r="F78" s="86">
        <v>296</v>
      </c>
      <c r="G78" s="80">
        <v>1</v>
      </c>
      <c r="H78" s="204"/>
      <c r="I78" s="204"/>
      <c r="J78" s="204"/>
      <c r="K78" s="204"/>
      <c r="L78" s="80">
        <v>0</v>
      </c>
      <c r="M78" s="203"/>
      <c r="N78" s="53">
        <v>1</v>
      </c>
      <c r="O78" s="204"/>
      <c r="P78" s="204"/>
      <c r="Q78" s="11">
        <v>5.5653761185999997</v>
      </c>
      <c r="R78" s="204"/>
      <c r="S78" s="204"/>
      <c r="T78" s="53">
        <v>6.9276315789473681</v>
      </c>
      <c r="U78" s="204"/>
      <c r="V78" s="204"/>
      <c r="W78" s="11">
        <v>5.2397014847456997</v>
      </c>
      <c r="X78" s="204"/>
      <c r="Y78" s="204"/>
      <c r="Z78" s="53">
        <v>6.4829545454545459</v>
      </c>
      <c r="AA78" s="204"/>
      <c r="AB78" s="204"/>
      <c r="AC78" s="204"/>
      <c r="AD78" s="204"/>
      <c r="AE78" s="204"/>
      <c r="AF78" s="11">
        <v>3.708799821989877</v>
      </c>
      <c r="AG78" s="11">
        <v>2058</v>
      </c>
      <c r="AH78" s="11">
        <v>0.37952523927784654</v>
      </c>
      <c r="AI78" s="11">
        <v>25</v>
      </c>
      <c r="AJ78" s="11">
        <v>2.856308411214953</v>
      </c>
      <c r="AK78" s="11" t="s">
        <v>248</v>
      </c>
      <c r="AL78" s="11">
        <v>294</v>
      </c>
      <c r="AM78" s="11">
        <v>3.708799821989877</v>
      </c>
      <c r="AN78" s="11">
        <v>3.7155294953802418</v>
      </c>
      <c r="AO78" s="73">
        <v>10</v>
      </c>
      <c r="AP78" s="11">
        <v>0</v>
      </c>
      <c r="AQ78" s="11">
        <v>0</v>
      </c>
      <c r="AR78" s="11">
        <v>580</v>
      </c>
      <c r="AS78" s="34" t="s">
        <v>248</v>
      </c>
      <c r="AT78" s="11">
        <v>21024.026000000002</v>
      </c>
      <c r="AU78" s="11">
        <v>0</v>
      </c>
      <c r="AV78" s="11">
        <v>0</v>
      </c>
      <c r="AW78" s="53">
        <v>580</v>
      </c>
      <c r="AX78" s="11" t="s">
        <v>248</v>
      </c>
      <c r="AY78" s="502">
        <v>19.5</v>
      </c>
      <c r="AZ78" s="491">
        <v>404955</v>
      </c>
      <c r="BA78" s="121">
        <v>0.96153846153800004</v>
      </c>
      <c r="BB78" s="494">
        <v>13.0666666666729</v>
      </c>
      <c r="BC78" s="188" t="s">
        <v>248</v>
      </c>
      <c r="BD78" s="217" t="s">
        <v>61</v>
      </c>
      <c r="BE78" s="201" t="s">
        <v>62</v>
      </c>
      <c r="BF78" s="201" t="s">
        <v>63</v>
      </c>
      <c r="BG78" s="201" t="s">
        <v>196</v>
      </c>
      <c r="BH78" s="218" t="s">
        <v>515</v>
      </c>
      <c r="BI78" s="138" t="s">
        <v>64</v>
      </c>
      <c r="BJ78" s="91">
        <v>214</v>
      </c>
      <c r="BK78" s="138">
        <v>1</v>
      </c>
      <c r="BL78" s="145" t="s">
        <v>65</v>
      </c>
      <c r="BM78" s="64" t="s">
        <v>177</v>
      </c>
      <c r="BN78" s="218" t="s">
        <v>292</v>
      </c>
      <c r="BO78" s="465" t="s">
        <v>350</v>
      </c>
      <c r="BP78" s="138" t="s">
        <v>703</v>
      </c>
      <c r="BQ78" s="145" t="s">
        <v>718</v>
      </c>
    </row>
    <row r="79" spans="1:69" s="128" customFormat="1" ht="15.75">
      <c r="A79" s="207" t="s">
        <v>8</v>
      </c>
      <c r="B79" s="208" t="s">
        <v>9</v>
      </c>
      <c r="C79" s="202" t="s">
        <v>35</v>
      </c>
      <c r="D79" s="6" t="s">
        <v>11</v>
      </c>
      <c r="E79" s="24" t="s">
        <v>88</v>
      </c>
      <c r="F79" s="86">
        <v>274</v>
      </c>
      <c r="G79" s="80">
        <v>11</v>
      </c>
      <c r="H79" s="204"/>
      <c r="I79" s="204"/>
      <c r="J79" s="204"/>
      <c r="K79" s="204"/>
      <c r="L79" s="80">
        <v>0</v>
      </c>
      <c r="M79" s="203"/>
      <c r="N79" s="53">
        <v>0</v>
      </c>
      <c r="O79" s="204"/>
      <c r="P79" s="204"/>
      <c r="Q79" s="11">
        <v>7.9246766274000002</v>
      </c>
      <c r="R79" s="204"/>
      <c r="S79" s="204"/>
      <c r="T79" s="53">
        <v>13.428125</v>
      </c>
      <c r="U79" s="204"/>
      <c r="V79" s="204"/>
      <c r="W79" s="11">
        <v>8.0396690912546998</v>
      </c>
      <c r="X79" s="204"/>
      <c r="Y79" s="204"/>
      <c r="Z79" s="53">
        <v>13.6425</v>
      </c>
      <c r="AA79" s="204"/>
      <c r="AB79" s="204"/>
      <c r="AC79" s="204"/>
      <c r="AD79" s="204"/>
      <c r="AE79" s="204"/>
      <c r="AF79" s="11">
        <v>3.3131975413836501</v>
      </c>
      <c r="AG79" s="11">
        <v>1841</v>
      </c>
      <c r="AH79" s="11">
        <v>0.49705058465599866</v>
      </c>
      <c r="AI79" s="11">
        <v>130</v>
      </c>
      <c r="AJ79" s="11">
        <v>2.3305803571428574</v>
      </c>
      <c r="AK79" s="11" t="s">
        <v>248</v>
      </c>
      <c r="AL79" s="11">
        <v>262</v>
      </c>
      <c r="AM79" s="11">
        <v>3.313680483574696</v>
      </c>
      <c r="AN79" s="11">
        <v>3.3946459412780658</v>
      </c>
      <c r="AO79" s="73">
        <v>55</v>
      </c>
      <c r="AP79" s="11">
        <v>0</v>
      </c>
      <c r="AQ79" s="11">
        <v>0</v>
      </c>
      <c r="AR79" s="11">
        <v>471</v>
      </c>
      <c r="AS79" s="34" t="s">
        <v>248</v>
      </c>
      <c r="AT79" s="11">
        <v>18758.66</v>
      </c>
      <c r="AU79" s="11">
        <v>0</v>
      </c>
      <c r="AV79" s="11">
        <v>0</v>
      </c>
      <c r="AW79" s="53">
        <v>471</v>
      </c>
      <c r="AX79" s="11" t="s">
        <v>248</v>
      </c>
      <c r="AY79" s="502">
        <v>19.5</v>
      </c>
      <c r="AZ79" s="491">
        <v>404955</v>
      </c>
      <c r="BA79" s="121">
        <v>0.96153846153800004</v>
      </c>
      <c r="BB79" s="498">
        <v>14.186666666673499</v>
      </c>
      <c r="BC79" s="188" t="s">
        <v>248</v>
      </c>
      <c r="BD79" s="217" t="s">
        <v>61</v>
      </c>
      <c r="BE79" s="201" t="s">
        <v>62</v>
      </c>
      <c r="BF79" s="201" t="s">
        <v>63</v>
      </c>
      <c r="BG79" s="201" t="s">
        <v>196</v>
      </c>
      <c r="BH79" s="218" t="s">
        <v>515</v>
      </c>
      <c r="BI79" s="138" t="s">
        <v>66</v>
      </c>
      <c r="BJ79" s="91">
        <v>214</v>
      </c>
      <c r="BK79" s="138">
        <v>7</v>
      </c>
      <c r="BL79" s="145" t="s">
        <v>65</v>
      </c>
      <c r="BM79" s="64" t="s">
        <v>178</v>
      </c>
      <c r="BN79" s="218" t="s">
        <v>292</v>
      </c>
      <c r="BO79" s="465" t="s">
        <v>350</v>
      </c>
      <c r="BP79" s="138" t="s">
        <v>703</v>
      </c>
      <c r="BQ79" s="145" t="s">
        <v>718</v>
      </c>
    </row>
    <row r="80" spans="1:69" s="128" customFormat="1" ht="15.75">
      <c r="A80" s="207" t="s">
        <v>8</v>
      </c>
      <c r="B80" s="208" t="s">
        <v>9</v>
      </c>
      <c r="C80" s="202" t="s">
        <v>35</v>
      </c>
      <c r="D80" s="6" t="s">
        <v>11</v>
      </c>
      <c r="E80" s="24" t="s">
        <v>88</v>
      </c>
      <c r="F80" s="86">
        <v>297</v>
      </c>
      <c r="G80" s="80">
        <v>1</v>
      </c>
      <c r="H80" s="204"/>
      <c r="I80" s="204"/>
      <c r="J80" s="204"/>
      <c r="K80" s="204"/>
      <c r="L80" s="80">
        <v>1</v>
      </c>
      <c r="M80" s="203"/>
      <c r="N80" s="53">
        <v>2</v>
      </c>
      <c r="O80" s="204"/>
      <c r="P80" s="204"/>
      <c r="Q80" s="11">
        <v>7.4482132982999998</v>
      </c>
      <c r="R80" s="204"/>
      <c r="S80" s="204"/>
      <c r="T80" s="53">
        <v>9.453125</v>
      </c>
      <c r="U80" s="204"/>
      <c r="V80" s="204"/>
      <c r="W80" s="11">
        <v>7.5975793898305</v>
      </c>
      <c r="X80" s="204"/>
      <c r="Y80" s="204"/>
      <c r="Z80" s="53">
        <v>9.5892857142857135</v>
      </c>
      <c r="AA80" s="204"/>
      <c r="AB80" s="204"/>
      <c r="AC80" s="204"/>
      <c r="AD80" s="204"/>
      <c r="AE80" s="204"/>
      <c r="AF80" s="11">
        <v>3.4370469747181747</v>
      </c>
      <c r="AG80" s="11">
        <v>2051</v>
      </c>
      <c r="AH80" s="11">
        <v>0.52070810946524682</v>
      </c>
      <c r="AI80" s="11">
        <v>120</v>
      </c>
      <c r="AJ80" s="11">
        <v>2.350806451612903</v>
      </c>
      <c r="AK80" s="11" t="s">
        <v>248</v>
      </c>
      <c r="AL80" s="11">
        <v>291</v>
      </c>
      <c r="AM80" s="11">
        <v>3.4402454648465</v>
      </c>
      <c r="AN80" s="11">
        <v>3.5586476540938361</v>
      </c>
      <c r="AO80" s="73">
        <v>15</v>
      </c>
      <c r="AP80" s="11">
        <v>0</v>
      </c>
      <c r="AQ80" s="11">
        <v>0</v>
      </c>
      <c r="AR80" s="11">
        <v>577</v>
      </c>
      <c r="AS80" s="34" t="s">
        <v>248</v>
      </c>
      <c r="AT80" s="11">
        <v>21117.473999999998</v>
      </c>
      <c r="AU80" s="11">
        <v>0</v>
      </c>
      <c r="AV80" s="11">
        <v>0</v>
      </c>
      <c r="AW80" s="53">
        <v>577</v>
      </c>
      <c r="AX80" s="11" t="s">
        <v>248</v>
      </c>
      <c r="AY80" s="502">
        <v>19.5</v>
      </c>
      <c r="AZ80" s="491">
        <v>404955</v>
      </c>
      <c r="BA80" s="121">
        <v>0.96153846153800004</v>
      </c>
      <c r="BB80" s="498">
        <v>13.760000000006601</v>
      </c>
      <c r="BC80" s="188" t="s">
        <v>248</v>
      </c>
      <c r="BD80" s="217" t="s">
        <v>61</v>
      </c>
      <c r="BE80" s="201" t="s">
        <v>62</v>
      </c>
      <c r="BF80" s="201" t="s">
        <v>63</v>
      </c>
      <c r="BG80" s="201" t="s">
        <v>196</v>
      </c>
      <c r="BH80" s="218" t="s">
        <v>515</v>
      </c>
      <c r="BI80" s="138" t="s">
        <v>67</v>
      </c>
      <c r="BJ80" s="91">
        <v>214</v>
      </c>
      <c r="BK80" s="138">
        <v>3</v>
      </c>
      <c r="BL80" s="145" t="s">
        <v>65</v>
      </c>
      <c r="BM80" s="64" t="s">
        <v>178</v>
      </c>
      <c r="BN80" s="218" t="s">
        <v>292</v>
      </c>
      <c r="BO80" s="465" t="s">
        <v>350</v>
      </c>
      <c r="BP80" s="138" t="s">
        <v>703</v>
      </c>
      <c r="BQ80" s="145" t="s">
        <v>718</v>
      </c>
    </row>
    <row r="81" spans="1:69" s="128" customFormat="1" ht="15.75">
      <c r="A81" s="207" t="s">
        <v>8</v>
      </c>
      <c r="B81" s="208" t="s">
        <v>9</v>
      </c>
      <c r="C81" s="202" t="s">
        <v>35</v>
      </c>
      <c r="D81" s="6" t="s">
        <v>11</v>
      </c>
      <c r="E81" s="24" t="s">
        <v>88</v>
      </c>
      <c r="F81" s="86">
        <v>293</v>
      </c>
      <c r="G81" s="80">
        <v>8</v>
      </c>
      <c r="H81" s="204"/>
      <c r="I81" s="204"/>
      <c r="J81" s="204"/>
      <c r="K81" s="204"/>
      <c r="L81" s="80">
        <v>0</v>
      </c>
      <c r="M81" s="203"/>
      <c r="N81" s="53">
        <v>0</v>
      </c>
      <c r="O81" s="204"/>
      <c r="P81" s="204"/>
      <c r="Q81" s="11">
        <v>7.6784980316000002</v>
      </c>
      <c r="R81" s="204"/>
      <c r="S81" s="204"/>
      <c r="T81" s="53">
        <v>9.8392857142857135</v>
      </c>
      <c r="U81" s="204"/>
      <c r="V81" s="204"/>
      <c r="W81" s="11">
        <v>7.7201015368421002</v>
      </c>
      <c r="X81" s="204"/>
      <c r="Y81" s="204"/>
      <c r="Z81" s="53">
        <v>9.8392857142857135</v>
      </c>
      <c r="AA81" s="204"/>
      <c r="AB81" s="204"/>
      <c r="AC81" s="204"/>
      <c r="AD81" s="204"/>
      <c r="AE81" s="204"/>
      <c r="AF81" s="11">
        <v>2.9060625940305544</v>
      </c>
      <c r="AG81" s="11">
        <v>1981</v>
      </c>
      <c r="AH81" s="11">
        <v>0.39717857619270597</v>
      </c>
      <c r="AI81" s="11">
        <v>260</v>
      </c>
      <c r="AJ81" s="11">
        <v>2.121606334841629</v>
      </c>
      <c r="AK81" s="11" t="s">
        <v>248</v>
      </c>
      <c r="AL81" s="11">
        <v>0</v>
      </c>
      <c r="AM81" s="11"/>
      <c r="AN81" s="11"/>
      <c r="AO81" s="73">
        <v>20</v>
      </c>
      <c r="AP81" s="11">
        <v>0</v>
      </c>
      <c r="AQ81" s="11">
        <v>0</v>
      </c>
      <c r="AR81" s="11">
        <v>550</v>
      </c>
      <c r="AS81" s="34" t="s">
        <v>248</v>
      </c>
      <c r="AT81" s="11">
        <v>20343.379000000001</v>
      </c>
      <c r="AU81" s="11">
        <v>0</v>
      </c>
      <c r="AV81" s="11">
        <v>0</v>
      </c>
      <c r="AW81" s="53">
        <v>550</v>
      </c>
      <c r="AX81" s="11" t="s">
        <v>248</v>
      </c>
      <c r="AY81" s="502">
        <v>19.5</v>
      </c>
      <c r="AZ81" s="491">
        <v>404955</v>
      </c>
      <c r="BA81" s="121">
        <v>0.96153846153800004</v>
      </c>
      <c r="BB81" s="498">
        <v>11.573333333338899</v>
      </c>
      <c r="BC81" s="188" t="s">
        <v>248</v>
      </c>
      <c r="BD81" s="217" t="s">
        <v>61</v>
      </c>
      <c r="BE81" s="201" t="s">
        <v>62</v>
      </c>
      <c r="BF81" s="201" t="s">
        <v>63</v>
      </c>
      <c r="BG81" s="201" t="s">
        <v>196</v>
      </c>
      <c r="BH81" s="218" t="s">
        <v>515</v>
      </c>
      <c r="BI81" s="138" t="s">
        <v>68</v>
      </c>
      <c r="BJ81" s="91">
        <v>214</v>
      </c>
      <c r="BK81" s="138">
        <v>4</v>
      </c>
      <c r="BL81" s="145" t="s">
        <v>65</v>
      </c>
      <c r="BM81" s="64" t="s">
        <v>178</v>
      </c>
      <c r="BN81" s="218" t="s">
        <v>292</v>
      </c>
      <c r="BO81" s="465" t="s">
        <v>350</v>
      </c>
      <c r="BP81" s="138" t="s">
        <v>703</v>
      </c>
      <c r="BQ81" s="145" t="s">
        <v>718</v>
      </c>
    </row>
    <row r="82" spans="1:69" s="128" customFormat="1" ht="15.75">
      <c r="A82" s="207" t="s">
        <v>8</v>
      </c>
      <c r="B82" s="208" t="s">
        <v>9</v>
      </c>
      <c r="C82" s="202" t="s">
        <v>35</v>
      </c>
      <c r="D82" s="6" t="s">
        <v>11</v>
      </c>
      <c r="E82" s="24" t="s">
        <v>89</v>
      </c>
      <c r="F82" s="86">
        <v>176</v>
      </c>
      <c r="G82" s="80">
        <v>0</v>
      </c>
      <c r="H82" s="204"/>
      <c r="I82" s="204"/>
      <c r="J82" s="204"/>
      <c r="K82" s="204"/>
      <c r="L82" s="80">
        <v>0</v>
      </c>
      <c r="M82" s="203"/>
      <c r="N82" s="53">
        <v>0</v>
      </c>
      <c r="O82" s="204"/>
      <c r="P82" s="204"/>
      <c r="Q82" s="11">
        <v>5.8174144772999998</v>
      </c>
      <c r="R82" s="204"/>
      <c r="S82" s="204"/>
      <c r="T82" s="53">
        <v>7.5249999999999986</v>
      </c>
      <c r="U82" s="204"/>
      <c r="V82" s="204"/>
      <c r="W82" s="11">
        <v>5.3597610795454003</v>
      </c>
      <c r="X82" s="204"/>
      <c r="Y82" s="204"/>
      <c r="Z82" s="53">
        <v>6.919999999999999</v>
      </c>
      <c r="AA82" s="204"/>
      <c r="AB82" s="204"/>
      <c r="AC82" s="204"/>
      <c r="AD82" s="204"/>
      <c r="AE82" s="204"/>
      <c r="AF82" s="11">
        <v>3.6372673302179304</v>
      </c>
      <c r="AG82" s="11">
        <v>1232</v>
      </c>
      <c r="AH82" s="11">
        <v>0.38355944405057441</v>
      </c>
      <c r="AI82" s="11">
        <v>19</v>
      </c>
      <c r="AJ82" s="11">
        <v>2.7662499999999999</v>
      </c>
      <c r="AK82" s="11" t="s">
        <v>248</v>
      </c>
      <c r="AL82" s="11">
        <v>175</v>
      </c>
      <c r="AM82" s="11">
        <v>3.6376898100911363</v>
      </c>
      <c r="AN82" s="11">
        <v>3.6722560975609757</v>
      </c>
      <c r="AO82" s="73">
        <v>18</v>
      </c>
      <c r="AP82" s="11">
        <v>0</v>
      </c>
      <c r="AQ82" s="11">
        <v>0</v>
      </c>
      <c r="AR82" s="11">
        <v>334</v>
      </c>
      <c r="AS82" s="34" t="s">
        <v>248</v>
      </c>
      <c r="AT82" s="11">
        <v>12609.712</v>
      </c>
      <c r="AU82" s="11">
        <v>0</v>
      </c>
      <c r="AV82" s="11">
        <v>0</v>
      </c>
      <c r="AW82" s="53">
        <v>334</v>
      </c>
      <c r="AX82" s="11" t="s">
        <v>248</v>
      </c>
      <c r="AY82" s="502">
        <v>18.25</v>
      </c>
      <c r="AZ82" s="491">
        <v>230686</v>
      </c>
      <c r="BA82" s="121">
        <v>0.91780821917800004</v>
      </c>
      <c r="BB82" s="499">
        <v>9.2537313432844108</v>
      </c>
      <c r="BC82" s="188" t="s">
        <v>248</v>
      </c>
      <c r="BD82" s="217" t="s">
        <v>61</v>
      </c>
      <c r="BE82" s="201" t="s">
        <v>62</v>
      </c>
      <c r="BF82" s="201" t="s">
        <v>63</v>
      </c>
      <c r="BG82" s="201" t="s">
        <v>196</v>
      </c>
      <c r="BH82" s="218" t="s">
        <v>515</v>
      </c>
      <c r="BI82" s="138" t="s">
        <v>64</v>
      </c>
      <c r="BJ82" s="91">
        <v>214</v>
      </c>
      <c r="BK82" s="138">
        <v>1</v>
      </c>
      <c r="BL82" s="145" t="s">
        <v>65</v>
      </c>
      <c r="BM82" s="64" t="s">
        <v>177</v>
      </c>
      <c r="BN82" s="218" t="s">
        <v>292</v>
      </c>
      <c r="BO82" s="465" t="s">
        <v>348</v>
      </c>
      <c r="BP82" s="138" t="s">
        <v>689</v>
      </c>
      <c r="BQ82" s="145" t="s">
        <v>719</v>
      </c>
    </row>
    <row r="83" spans="1:69" s="128" customFormat="1" ht="15.75">
      <c r="A83" s="207" t="s">
        <v>8</v>
      </c>
      <c r="B83" s="208" t="s">
        <v>9</v>
      </c>
      <c r="C83" s="202" t="s">
        <v>35</v>
      </c>
      <c r="D83" s="6" t="s">
        <v>11</v>
      </c>
      <c r="E83" s="24" t="s">
        <v>89</v>
      </c>
      <c r="F83" s="86">
        <v>174</v>
      </c>
      <c r="G83" s="80">
        <v>5</v>
      </c>
      <c r="H83" s="204"/>
      <c r="I83" s="204"/>
      <c r="J83" s="204"/>
      <c r="K83" s="204"/>
      <c r="L83" s="80">
        <v>0</v>
      </c>
      <c r="M83" s="203"/>
      <c r="N83" s="53">
        <v>0</v>
      </c>
      <c r="O83" s="204"/>
      <c r="P83" s="204"/>
      <c r="Q83" s="11">
        <v>7.6789524793000004</v>
      </c>
      <c r="R83" s="204"/>
      <c r="S83" s="204"/>
      <c r="T83" s="53">
        <v>13.774999999999991</v>
      </c>
      <c r="U83" s="204"/>
      <c r="V83" s="204"/>
      <c r="W83" s="11">
        <v>7.7553430177514002</v>
      </c>
      <c r="X83" s="204"/>
      <c r="Y83" s="204"/>
      <c r="Z83" s="53">
        <v>13.887499999999996</v>
      </c>
      <c r="AA83" s="204"/>
      <c r="AB83" s="204"/>
      <c r="AC83" s="204"/>
      <c r="AD83" s="204"/>
      <c r="AE83" s="204"/>
      <c r="AF83" s="11">
        <v>3.3836770975680435</v>
      </c>
      <c r="AG83" s="11">
        <v>1183</v>
      </c>
      <c r="AH83" s="11">
        <v>0.49532501422031167</v>
      </c>
      <c r="AI83" s="11">
        <v>77</v>
      </c>
      <c r="AJ83" s="11">
        <v>2.3706521739130437</v>
      </c>
      <c r="AK83" s="11" t="s">
        <v>248</v>
      </c>
      <c r="AL83" s="11">
        <v>169</v>
      </c>
      <c r="AM83" s="11">
        <v>3.3836770975680435</v>
      </c>
      <c r="AN83" s="11">
        <v>3.5013345195729539</v>
      </c>
      <c r="AO83" s="73">
        <v>10</v>
      </c>
      <c r="AP83" s="11">
        <v>0</v>
      </c>
      <c r="AQ83" s="11">
        <v>0</v>
      </c>
      <c r="AR83" s="11">
        <v>328</v>
      </c>
      <c r="AS83" s="34" t="s">
        <v>248</v>
      </c>
      <c r="AT83" s="11">
        <v>12090.157999999999</v>
      </c>
      <c r="AU83" s="11">
        <v>0</v>
      </c>
      <c r="AV83" s="11">
        <v>0</v>
      </c>
      <c r="AW83" s="53">
        <v>328</v>
      </c>
      <c r="AX83" s="11" t="s">
        <v>248</v>
      </c>
      <c r="AY83" s="502">
        <v>18.25</v>
      </c>
      <c r="AZ83" s="491">
        <v>230686</v>
      </c>
      <c r="BA83" s="121">
        <v>0.91780821917800004</v>
      </c>
      <c r="BB83" s="499">
        <v>9.0746268656724496</v>
      </c>
      <c r="BC83" s="188" t="s">
        <v>248</v>
      </c>
      <c r="BD83" s="217" t="s">
        <v>61</v>
      </c>
      <c r="BE83" s="201" t="s">
        <v>62</v>
      </c>
      <c r="BF83" s="201" t="s">
        <v>63</v>
      </c>
      <c r="BG83" s="201" t="s">
        <v>196</v>
      </c>
      <c r="BH83" s="218" t="s">
        <v>515</v>
      </c>
      <c r="BI83" s="138" t="s">
        <v>66</v>
      </c>
      <c r="BJ83" s="91">
        <v>214</v>
      </c>
      <c r="BK83" s="138">
        <v>7</v>
      </c>
      <c r="BL83" s="145" t="s">
        <v>65</v>
      </c>
      <c r="BM83" s="64" t="s">
        <v>178</v>
      </c>
      <c r="BN83" s="218" t="s">
        <v>292</v>
      </c>
      <c r="BO83" s="465" t="s">
        <v>348</v>
      </c>
      <c r="BP83" s="138" t="s">
        <v>689</v>
      </c>
      <c r="BQ83" s="145" t="s">
        <v>719</v>
      </c>
    </row>
    <row r="84" spans="1:69" s="128" customFormat="1" ht="15.75">
      <c r="A84" s="207" t="s">
        <v>8</v>
      </c>
      <c r="B84" s="208" t="s">
        <v>9</v>
      </c>
      <c r="C84" s="202" t="s">
        <v>35</v>
      </c>
      <c r="D84" s="6" t="s">
        <v>11</v>
      </c>
      <c r="E84" s="24" t="s">
        <v>89</v>
      </c>
      <c r="F84" s="86">
        <v>174</v>
      </c>
      <c r="G84" s="80">
        <v>2</v>
      </c>
      <c r="H84" s="204"/>
      <c r="I84" s="204"/>
      <c r="J84" s="204"/>
      <c r="K84" s="204"/>
      <c r="L84" s="80">
        <v>0</v>
      </c>
      <c r="M84" s="203"/>
      <c r="N84" s="53">
        <v>0</v>
      </c>
      <c r="O84" s="204"/>
      <c r="P84" s="204"/>
      <c r="Q84" s="11">
        <v>6.9237904826000003</v>
      </c>
      <c r="R84" s="204"/>
      <c r="S84" s="204"/>
      <c r="T84" s="53">
        <v>9.1750000000000007</v>
      </c>
      <c r="U84" s="204"/>
      <c r="V84" s="204"/>
      <c r="W84" s="11">
        <v>7.0393138372093</v>
      </c>
      <c r="X84" s="204"/>
      <c r="Y84" s="204"/>
      <c r="Z84" s="53">
        <v>8.9</v>
      </c>
      <c r="AA84" s="204"/>
      <c r="AB84" s="204"/>
      <c r="AC84" s="204"/>
      <c r="AD84" s="204"/>
      <c r="AE84" s="204"/>
      <c r="AF84" s="11">
        <v>3.4710921968270507</v>
      </c>
      <c r="AG84" s="11">
        <v>1203</v>
      </c>
      <c r="AH84" s="11">
        <v>0.48080845711557801</v>
      </c>
      <c r="AI84" s="11">
        <v>56</v>
      </c>
      <c r="AJ84" s="11">
        <v>2.5143103448275861</v>
      </c>
      <c r="AK84" s="11" t="s">
        <v>248</v>
      </c>
      <c r="AL84" s="11">
        <v>171</v>
      </c>
      <c r="AM84" s="11">
        <v>3.4730284084884673</v>
      </c>
      <c r="AN84" s="11">
        <v>3.5902985074626868</v>
      </c>
      <c r="AO84" s="73">
        <v>6</v>
      </c>
      <c r="AP84" s="11">
        <v>0</v>
      </c>
      <c r="AQ84" s="11">
        <v>1</v>
      </c>
      <c r="AR84" s="11">
        <v>337</v>
      </c>
      <c r="AS84" s="34" t="s">
        <v>248</v>
      </c>
      <c r="AT84" s="11">
        <v>12282.99</v>
      </c>
      <c r="AU84" s="11">
        <v>13.823</v>
      </c>
      <c r="AV84" s="11">
        <v>0</v>
      </c>
      <c r="AW84" s="53">
        <v>337</v>
      </c>
      <c r="AX84" s="11" t="s">
        <v>248</v>
      </c>
      <c r="AY84" s="502">
        <v>18.25</v>
      </c>
      <c r="AZ84" s="491">
        <v>230686</v>
      </c>
      <c r="BA84" s="121">
        <v>0.91780821917800004</v>
      </c>
      <c r="BB84" s="499">
        <v>9.0149253731351404</v>
      </c>
      <c r="BC84" s="188" t="s">
        <v>248</v>
      </c>
      <c r="BD84" s="217" t="s">
        <v>61</v>
      </c>
      <c r="BE84" s="201" t="s">
        <v>62</v>
      </c>
      <c r="BF84" s="201" t="s">
        <v>63</v>
      </c>
      <c r="BG84" s="201" t="s">
        <v>196</v>
      </c>
      <c r="BH84" s="218" t="s">
        <v>515</v>
      </c>
      <c r="BI84" s="138" t="s">
        <v>67</v>
      </c>
      <c r="BJ84" s="91">
        <v>214</v>
      </c>
      <c r="BK84" s="138">
        <v>3</v>
      </c>
      <c r="BL84" s="145" t="s">
        <v>65</v>
      </c>
      <c r="BM84" s="44" t="s">
        <v>178</v>
      </c>
      <c r="BN84" s="218" t="s">
        <v>292</v>
      </c>
      <c r="BO84" s="465" t="s">
        <v>348</v>
      </c>
      <c r="BP84" s="138" t="s">
        <v>689</v>
      </c>
      <c r="BQ84" s="145" t="s">
        <v>719</v>
      </c>
    </row>
    <row r="85" spans="1:69" s="128" customFormat="1" ht="15.75">
      <c r="A85" s="207" t="s">
        <v>8</v>
      </c>
      <c r="B85" s="208" t="s">
        <v>9</v>
      </c>
      <c r="C85" s="202" t="s">
        <v>35</v>
      </c>
      <c r="D85" s="6" t="s">
        <v>11</v>
      </c>
      <c r="E85" s="24" t="s">
        <v>89</v>
      </c>
      <c r="F85" s="86">
        <v>174</v>
      </c>
      <c r="G85" s="80">
        <v>3</v>
      </c>
      <c r="H85" s="204"/>
      <c r="I85" s="204"/>
      <c r="J85" s="204"/>
      <c r="K85" s="204"/>
      <c r="L85" s="80">
        <v>0</v>
      </c>
      <c r="M85" s="203"/>
      <c r="N85" s="53">
        <v>0</v>
      </c>
      <c r="O85" s="204"/>
      <c r="P85" s="204"/>
      <c r="Q85" s="11">
        <v>7.5277835556000001</v>
      </c>
      <c r="R85" s="204"/>
      <c r="S85" s="204"/>
      <c r="T85" s="53">
        <v>9.4656249999999993</v>
      </c>
      <c r="U85" s="204"/>
      <c r="V85" s="204"/>
      <c r="W85" s="11">
        <v>7.6276080350877002</v>
      </c>
      <c r="X85" s="204"/>
      <c r="Y85" s="204"/>
      <c r="Z85" s="53">
        <v>9.5749999999999975</v>
      </c>
      <c r="AA85" s="204"/>
      <c r="AB85" s="204"/>
      <c r="AC85" s="204"/>
      <c r="AD85" s="204"/>
      <c r="AE85" s="204"/>
      <c r="AF85" s="11">
        <v>2.9785460687147185</v>
      </c>
      <c r="AG85" s="11">
        <v>1183</v>
      </c>
      <c r="AH85" s="11">
        <v>0.37484449034045825</v>
      </c>
      <c r="AI85" s="11">
        <v>112</v>
      </c>
      <c r="AJ85" s="11">
        <v>2.1728947368421054</v>
      </c>
      <c r="AK85" s="11" t="s">
        <v>248</v>
      </c>
      <c r="AL85" s="11">
        <v>0</v>
      </c>
      <c r="AM85" s="11"/>
      <c r="AN85" s="11"/>
      <c r="AO85" s="73">
        <v>17</v>
      </c>
      <c r="AP85" s="11">
        <v>0</v>
      </c>
      <c r="AQ85" s="11">
        <v>0</v>
      </c>
      <c r="AR85" s="11">
        <v>325</v>
      </c>
      <c r="AS85" s="34" t="s">
        <v>248</v>
      </c>
      <c r="AT85" s="11">
        <v>12219.282999999999</v>
      </c>
      <c r="AU85" s="11">
        <v>0</v>
      </c>
      <c r="AV85" s="11">
        <v>0</v>
      </c>
      <c r="AW85" s="53">
        <v>325</v>
      </c>
      <c r="AX85" s="11" t="s">
        <v>248</v>
      </c>
      <c r="AY85" s="502">
        <v>18.25</v>
      </c>
      <c r="AZ85" s="491">
        <v>230686</v>
      </c>
      <c r="BA85" s="121">
        <v>0.91780821917800004</v>
      </c>
      <c r="BB85" s="496">
        <v>7.4626865671648499</v>
      </c>
      <c r="BC85" s="188" t="s">
        <v>248</v>
      </c>
      <c r="BD85" s="217" t="s">
        <v>61</v>
      </c>
      <c r="BE85" s="201" t="s">
        <v>62</v>
      </c>
      <c r="BF85" s="201" t="s">
        <v>63</v>
      </c>
      <c r="BG85" s="201" t="s">
        <v>196</v>
      </c>
      <c r="BH85" s="218" t="s">
        <v>515</v>
      </c>
      <c r="BI85" s="138" t="s">
        <v>68</v>
      </c>
      <c r="BJ85" s="91">
        <v>214</v>
      </c>
      <c r="BK85" s="138">
        <v>4</v>
      </c>
      <c r="BL85" s="145" t="s">
        <v>65</v>
      </c>
      <c r="BM85" s="44" t="s">
        <v>178</v>
      </c>
      <c r="BN85" s="218" t="s">
        <v>292</v>
      </c>
      <c r="BO85" s="465" t="s">
        <v>348</v>
      </c>
      <c r="BP85" s="138" t="s">
        <v>689</v>
      </c>
      <c r="BQ85" s="145" t="s">
        <v>719</v>
      </c>
    </row>
    <row r="86" spans="1:69" s="128" customFormat="1" ht="15.75">
      <c r="A86" s="207" t="s">
        <v>8</v>
      </c>
      <c r="B86" s="208" t="s">
        <v>9</v>
      </c>
      <c r="C86" s="202" t="s">
        <v>35</v>
      </c>
      <c r="D86" s="6" t="s">
        <v>11</v>
      </c>
      <c r="E86" s="24" t="s">
        <v>90</v>
      </c>
      <c r="F86" s="86">
        <v>301</v>
      </c>
      <c r="G86" s="80">
        <v>2</v>
      </c>
      <c r="H86" s="204"/>
      <c r="I86" s="204"/>
      <c r="J86" s="204"/>
      <c r="K86" s="204"/>
      <c r="L86" s="80">
        <v>0</v>
      </c>
      <c r="M86" s="203"/>
      <c r="N86" s="53">
        <v>0</v>
      </c>
      <c r="O86" s="204"/>
      <c r="P86" s="204"/>
      <c r="Q86" s="11">
        <v>6.1065784514999999</v>
      </c>
      <c r="R86" s="204"/>
      <c r="S86" s="204"/>
      <c r="T86" s="53">
        <v>7.8416666666666686</v>
      </c>
      <c r="U86" s="204"/>
      <c r="V86" s="204"/>
      <c r="W86" s="11">
        <v>6.2198493879598002</v>
      </c>
      <c r="X86" s="204"/>
      <c r="Y86" s="204"/>
      <c r="Z86" s="53">
        <v>7.8416666666666686</v>
      </c>
      <c r="AA86" s="204"/>
      <c r="AB86" s="204"/>
      <c r="AC86" s="204"/>
      <c r="AD86" s="204"/>
      <c r="AE86" s="204"/>
      <c r="AF86" s="11">
        <v>3.4920709609756768</v>
      </c>
      <c r="AG86" s="11">
        <v>2086</v>
      </c>
      <c r="AH86" s="11">
        <v>0.45978262227461841</v>
      </c>
      <c r="AI86" s="11">
        <v>66</v>
      </c>
      <c r="AJ86" s="11">
        <v>2.5605769230769231</v>
      </c>
      <c r="AK86" s="11" t="s">
        <v>248</v>
      </c>
      <c r="AL86" s="11">
        <v>296</v>
      </c>
      <c r="AM86" s="11">
        <v>3.4977654558121012</v>
      </c>
      <c r="AN86" s="11">
        <v>3.5865128660159717</v>
      </c>
      <c r="AO86" s="73">
        <v>7</v>
      </c>
      <c r="AP86" s="11">
        <v>0</v>
      </c>
      <c r="AQ86" s="11">
        <v>0</v>
      </c>
      <c r="AR86" s="11">
        <v>591</v>
      </c>
      <c r="AS86" s="34" t="s">
        <v>248</v>
      </c>
      <c r="AT86" s="11">
        <v>21370.712</v>
      </c>
      <c r="AU86" s="11">
        <v>71.358999999999995</v>
      </c>
      <c r="AV86" s="11">
        <v>0</v>
      </c>
      <c r="AW86" s="53">
        <v>591</v>
      </c>
      <c r="AX86" s="11" t="s">
        <v>248</v>
      </c>
      <c r="AY86" s="503">
        <v>57.5</v>
      </c>
      <c r="AZ86" s="491">
        <v>376165</v>
      </c>
      <c r="BA86" s="121">
        <v>0.87391304347800003</v>
      </c>
      <c r="BB86" s="498">
        <v>7.3233830845792998</v>
      </c>
      <c r="BC86" s="188" t="s">
        <v>248</v>
      </c>
      <c r="BD86" s="217" t="s">
        <v>61</v>
      </c>
      <c r="BE86" s="201" t="s">
        <v>62</v>
      </c>
      <c r="BF86" s="201" t="s">
        <v>63</v>
      </c>
      <c r="BG86" s="201" t="s">
        <v>196</v>
      </c>
      <c r="BH86" s="218" t="s">
        <v>515</v>
      </c>
      <c r="BI86" s="138" t="s">
        <v>64</v>
      </c>
      <c r="BJ86" s="91">
        <v>214</v>
      </c>
      <c r="BK86" s="138">
        <v>1</v>
      </c>
      <c r="BL86" s="145" t="s">
        <v>65</v>
      </c>
      <c r="BM86" s="64" t="s">
        <v>178</v>
      </c>
      <c r="BN86" s="218" t="s">
        <v>292</v>
      </c>
      <c r="BO86" s="465" t="s">
        <v>90</v>
      </c>
      <c r="BP86" s="138" t="s">
        <v>696</v>
      </c>
      <c r="BQ86" s="145" t="s">
        <v>719</v>
      </c>
    </row>
    <row r="87" spans="1:69" s="128" customFormat="1" ht="15.75">
      <c r="A87" s="207" t="s">
        <v>8</v>
      </c>
      <c r="B87" s="208" t="s">
        <v>9</v>
      </c>
      <c r="C87" s="202" t="s">
        <v>35</v>
      </c>
      <c r="D87" s="6" t="s">
        <v>11</v>
      </c>
      <c r="E87" s="24" t="s">
        <v>90</v>
      </c>
      <c r="F87" s="86">
        <v>300</v>
      </c>
      <c r="G87" s="80">
        <v>7</v>
      </c>
      <c r="H87" s="204"/>
      <c r="I87" s="204"/>
      <c r="J87" s="204"/>
      <c r="K87" s="204"/>
      <c r="L87" s="80">
        <v>2</v>
      </c>
      <c r="M87" s="203"/>
      <c r="N87" s="53">
        <v>5</v>
      </c>
      <c r="O87" s="204"/>
      <c r="P87" s="204"/>
      <c r="Q87" s="11">
        <v>7.8619964399000004</v>
      </c>
      <c r="R87" s="204"/>
      <c r="S87" s="204"/>
      <c r="T87" s="53">
        <v>13.372499999999999</v>
      </c>
      <c r="U87" s="204"/>
      <c r="V87" s="204"/>
      <c r="W87" s="11">
        <v>8.1275668969072008</v>
      </c>
      <c r="X87" s="204"/>
      <c r="Y87" s="204"/>
      <c r="Z87" s="53">
        <v>13.674999999999999</v>
      </c>
      <c r="AA87" s="204"/>
      <c r="AB87" s="204"/>
      <c r="AC87" s="204"/>
      <c r="AD87" s="204"/>
      <c r="AE87" s="204"/>
      <c r="AF87" s="11">
        <v>3.1261273754980792</v>
      </c>
      <c r="AG87" s="11">
        <v>1993</v>
      </c>
      <c r="AH87" s="11">
        <v>0.6408471783257641</v>
      </c>
      <c r="AI87" s="11">
        <v>350</v>
      </c>
      <c r="AJ87" s="11">
        <v>2.0042910447761195</v>
      </c>
      <c r="AK87" s="11" t="s">
        <v>248</v>
      </c>
      <c r="AL87" s="11">
        <v>283</v>
      </c>
      <c r="AM87" s="11">
        <v>3.1309407735901909</v>
      </c>
      <c r="AN87" s="11">
        <v>3.2020958083832336</v>
      </c>
      <c r="AO87" s="73">
        <v>2</v>
      </c>
      <c r="AP87" s="11">
        <v>1</v>
      </c>
      <c r="AQ87" s="11">
        <v>0</v>
      </c>
      <c r="AR87" s="11">
        <v>583</v>
      </c>
      <c r="AS87" s="34" t="s">
        <v>248</v>
      </c>
      <c r="AT87" s="11">
        <v>20859.441999999999</v>
      </c>
      <c r="AU87" s="11">
        <v>71.951999999999998</v>
      </c>
      <c r="AV87" s="11">
        <v>0</v>
      </c>
      <c r="AW87" s="53">
        <v>581</v>
      </c>
      <c r="AX87" s="11" t="s">
        <v>248</v>
      </c>
      <c r="AY87" s="503">
        <v>57.5</v>
      </c>
      <c r="AZ87" s="491">
        <v>376165</v>
      </c>
      <c r="BA87" s="121">
        <v>0.87391304347800003</v>
      </c>
      <c r="BB87" s="498">
        <v>7.2835820895544101</v>
      </c>
      <c r="BC87" s="188" t="s">
        <v>248</v>
      </c>
      <c r="BD87" s="217" t="s">
        <v>61</v>
      </c>
      <c r="BE87" s="201" t="s">
        <v>62</v>
      </c>
      <c r="BF87" s="201" t="s">
        <v>63</v>
      </c>
      <c r="BG87" s="201" t="s">
        <v>196</v>
      </c>
      <c r="BH87" s="218" t="s">
        <v>515</v>
      </c>
      <c r="BI87" s="138" t="s">
        <v>66</v>
      </c>
      <c r="BJ87" s="91">
        <v>214</v>
      </c>
      <c r="BK87" s="138">
        <v>7</v>
      </c>
      <c r="BL87" s="145" t="s">
        <v>65</v>
      </c>
      <c r="BM87" s="44" t="s">
        <v>179</v>
      </c>
      <c r="BN87" s="218" t="s">
        <v>292</v>
      </c>
      <c r="BO87" s="465" t="s">
        <v>90</v>
      </c>
      <c r="BP87" s="138" t="s">
        <v>696</v>
      </c>
      <c r="BQ87" s="145" t="s">
        <v>719</v>
      </c>
    </row>
    <row r="88" spans="1:69" s="128" customFormat="1" ht="15.75">
      <c r="A88" s="207" t="s">
        <v>8</v>
      </c>
      <c r="B88" s="208" t="s">
        <v>9</v>
      </c>
      <c r="C88" s="202" t="s">
        <v>35</v>
      </c>
      <c r="D88" s="6" t="s">
        <v>11</v>
      </c>
      <c r="E88" s="24" t="s">
        <v>90</v>
      </c>
      <c r="F88" s="86">
        <v>302</v>
      </c>
      <c r="G88" s="80">
        <v>4</v>
      </c>
      <c r="H88" s="204"/>
      <c r="I88" s="204"/>
      <c r="J88" s="204"/>
      <c r="K88" s="204"/>
      <c r="L88" s="80">
        <v>0</v>
      </c>
      <c r="M88" s="203"/>
      <c r="N88" s="53">
        <v>1</v>
      </c>
      <c r="O88" s="204"/>
      <c r="P88" s="204"/>
      <c r="Q88" s="11">
        <v>7.0210301207999999</v>
      </c>
      <c r="R88" s="204"/>
      <c r="S88" s="204"/>
      <c r="T88" s="53">
        <v>8.860714285714284</v>
      </c>
      <c r="U88" s="204"/>
      <c r="V88" s="204"/>
      <c r="W88" s="11">
        <v>7.1354227013421996</v>
      </c>
      <c r="X88" s="204"/>
      <c r="Y88" s="204"/>
      <c r="Z88" s="53">
        <v>8.9590909090909072</v>
      </c>
      <c r="AA88" s="204"/>
      <c r="AB88" s="204"/>
      <c r="AC88" s="204"/>
      <c r="AD88" s="204"/>
      <c r="AE88" s="204"/>
      <c r="AF88" s="11">
        <v>3.4681856714190236</v>
      </c>
      <c r="AG88" s="11">
        <v>2074</v>
      </c>
      <c r="AH88" s="11">
        <v>0.49436395824331208</v>
      </c>
      <c r="AI88" s="11">
        <v>106</v>
      </c>
      <c r="AJ88" s="11">
        <v>2.4762048192771084</v>
      </c>
      <c r="AK88" s="11" t="s">
        <v>248</v>
      </c>
      <c r="AL88" s="11">
        <v>295</v>
      </c>
      <c r="AM88" s="11">
        <v>3.4694397149844156</v>
      </c>
      <c r="AN88" s="11">
        <v>3.5811111111111109</v>
      </c>
      <c r="AO88" s="73">
        <v>4</v>
      </c>
      <c r="AP88" s="11">
        <v>1</v>
      </c>
      <c r="AQ88" s="11">
        <v>0</v>
      </c>
      <c r="AR88" s="11">
        <v>591</v>
      </c>
      <c r="AS88" s="34" t="s">
        <v>248</v>
      </c>
      <c r="AT88" s="11">
        <v>21399.526000000002</v>
      </c>
      <c r="AU88" s="11">
        <v>0</v>
      </c>
      <c r="AV88" s="11">
        <v>0</v>
      </c>
      <c r="AW88" s="53">
        <v>591</v>
      </c>
      <c r="AX88" s="11" t="s">
        <v>248</v>
      </c>
      <c r="AY88" s="503">
        <v>57.5</v>
      </c>
      <c r="AZ88" s="491">
        <v>376165</v>
      </c>
      <c r="BA88" s="121">
        <v>0.87391304347800003</v>
      </c>
      <c r="BB88" s="494">
        <v>7.40298507462908</v>
      </c>
      <c r="BC88" s="188" t="s">
        <v>248</v>
      </c>
      <c r="BD88" s="217" t="s">
        <v>61</v>
      </c>
      <c r="BE88" s="201" t="s">
        <v>62</v>
      </c>
      <c r="BF88" s="201" t="s">
        <v>63</v>
      </c>
      <c r="BG88" s="201" t="s">
        <v>196</v>
      </c>
      <c r="BH88" s="218" t="s">
        <v>515</v>
      </c>
      <c r="BI88" s="138" t="s">
        <v>67</v>
      </c>
      <c r="BJ88" s="91">
        <v>214</v>
      </c>
      <c r="BK88" s="138">
        <v>3</v>
      </c>
      <c r="BL88" s="145" t="s">
        <v>65</v>
      </c>
      <c r="BM88" s="44" t="s">
        <v>178</v>
      </c>
      <c r="BN88" s="218" t="s">
        <v>292</v>
      </c>
      <c r="BO88" s="465" t="s">
        <v>90</v>
      </c>
      <c r="BP88" s="138" t="s">
        <v>696</v>
      </c>
      <c r="BQ88" s="145" t="s">
        <v>719</v>
      </c>
    </row>
    <row r="89" spans="1:69" s="128" customFormat="1" ht="15.75">
      <c r="A89" s="207" t="s">
        <v>8</v>
      </c>
      <c r="B89" s="208" t="s">
        <v>9</v>
      </c>
      <c r="C89" s="202" t="s">
        <v>35</v>
      </c>
      <c r="D89" s="6" t="s">
        <v>11</v>
      </c>
      <c r="E89" s="24" t="s">
        <v>90</v>
      </c>
      <c r="F89" s="86">
        <v>303</v>
      </c>
      <c r="G89" s="80">
        <v>9</v>
      </c>
      <c r="H89" s="204"/>
      <c r="I89" s="204"/>
      <c r="J89" s="204"/>
      <c r="K89" s="204"/>
      <c r="L89" s="80">
        <v>0</v>
      </c>
      <c r="M89" s="203"/>
      <c r="N89" s="53">
        <v>0</v>
      </c>
      <c r="O89" s="204"/>
      <c r="P89" s="204"/>
      <c r="Q89" s="11">
        <v>7.8423842585000001</v>
      </c>
      <c r="R89" s="204"/>
      <c r="S89" s="204"/>
      <c r="T89" s="53">
        <v>12.216666666666669</v>
      </c>
      <c r="U89" s="204"/>
      <c r="V89" s="204"/>
      <c r="W89" s="11">
        <v>7.8453536428571002</v>
      </c>
      <c r="X89" s="204"/>
      <c r="Y89" s="204"/>
      <c r="Z89" s="53">
        <v>12.075000000000003</v>
      </c>
      <c r="AA89" s="204"/>
      <c r="AB89" s="204"/>
      <c r="AC89" s="204"/>
      <c r="AD89" s="204"/>
      <c r="AE89" s="204"/>
      <c r="AF89" s="11">
        <v>2.6988617675114082</v>
      </c>
      <c r="AG89" s="11">
        <v>1941</v>
      </c>
      <c r="AH89" s="11">
        <v>0.44474274748331433</v>
      </c>
      <c r="AI89" s="11">
        <v>563</v>
      </c>
      <c r="AJ89" s="11">
        <v>1.8151079136690647</v>
      </c>
      <c r="AK89" s="11" t="s">
        <v>248</v>
      </c>
      <c r="AL89" s="11">
        <v>0</v>
      </c>
      <c r="AM89" s="11"/>
      <c r="AN89" s="11"/>
      <c r="AO89" s="73">
        <v>69</v>
      </c>
      <c r="AP89" s="11">
        <v>1</v>
      </c>
      <c r="AQ89" s="11">
        <v>0</v>
      </c>
      <c r="AR89" s="11">
        <v>518</v>
      </c>
      <c r="AS89" s="34" t="s">
        <v>248</v>
      </c>
      <c r="AT89" s="11">
        <v>21099.324000000001</v>
      </c>
      <c r="AU89" s="11">
        <v>0</v>
      </c>
      <c r="AV89" s="11">
        <v>0</v>
      </c>
      <c r="AW89" s="53">
        <v>518</v>
      </c>
      <c r="AX89" s="11" t="s">
        <v>248</v>
      </c>
      <c r="AY89" s="503">
        <v>57.5</v>
      </c>
      <c r="AZ89" s="491">
        <v>376165</v>
      </c>
      <c r="BA89" s="121">
        <v>0.87391304347800003</v>
      </c>
      <c r="BB89" s="498">
        <v>6.7661691542308704</v>
      </c>
      <c r="BC89" s="188" t="s">
        <v>248</v>
      </c>
      <c r="BD89" s="217" t="s">
        <v>61</v>
      </c>
      <c r="BE89" s="201" t="s">
        <v>62</v>
      </c>
      <c r="BF89" s="201" t="s">
        <v>63</v>
      </c>
      <c r="BG89" s="201" t="s">
        <v>196</v>
      </c>
      <c r="BH89" s="218" t="s">
        <v>515</v>
      </c>
      <c r="BI89" s="138" t="s">
        <v>68</v>
      </c>
      <c r="BJ89" s="91">
        <v>214</v>
      </c>
      <c r="BK89" s="138">
        <v>4</v>
      </c>
      <c r="BL89" s="145" t="s">
        <v>65</v>
      </c>
      <c r="BM89" s="44" t="s">
        <v>178</v>
      </c>
      <c r="BN89" s="218" t="s">
        <v>292</v>
      </c>
      <c r="BO89" s="465" t="s">
        <v>90</v>
      </c>
      <c r="BP89" s="138" t="s">
        <v>696</v>
      </c>
      <c r="BQ89" s="145" t="s">
        <v>719</v>
      </c>
    </row>
    <row r="90" spans="1:69" s="128" customFormat="1" ht="15.75">
      <c r="A90" s="207" t="s">
        <v>8</v>
      </c>
      <c r="B90" s="208" t="s">
        <v>9</v>
      </c>
      <c r="C90" s="202" t="s">
        <v>35</v>
      </c>
      <c r="D90" s="6" t="s">
        <v>11</v>
      </c>
      <c r="E90" s="24" t="s">
        <v>91</v>
      </c>
      <c r="F90" s="86">
        <v>339</v>
      </c>
      <c r="G90" s="80">
        <v>2</v>
      </c>
      <c r="H90" s="204"/>
      <c r="I90" s="204"/>
      <c r="J90" s="204"/>
      <c r="K90" s="204"/>
      <c r="L90" s="80">
        <v>0</v>
      </c>
      <c r="M90" s="203"/>
      <c r="N90" s="53">
        <v>0</v>
      </c>
      <c r="O90" s="204"/>
      <c r="P90" s="204"/>
      <c r="Q90" s="11">
        <v>6.3074746588000004</v>
      </c>
      <c r="R90" s="204"/>
      <c r="S90" s="204"/>
      <c r="T90" s="53">
        <v>8.0249999999999968</v>
      </c>
      <c r="U90" s="204"/>
      <c r="V90" s="204"/>
      <c r="W90" s="11">
        <v>6.3174776112759004</v>
      </c>
      <c r="X90" s="204"/>
      <c r="Y90" s="204"/>
      <c r="Z90" s="53">
        <v>8.3458333333333314</v>
      </c>
      <c r="AA90" s="204"/>
      <c r="AB90" s="204"/>
      <c r="AC90" s="204"/>
      <c r="AD90" s="204"/>
      <c r="AE90" s="204"/>
      <c r="AF90" s="11">
        <v>3.4623413916208214</v>
      </c>
      <c r="AG90" s="11">
        <v>2359</v>
      </c>
      <c r="AH90" s="11">
        <v>0.42152139450866744</v>
      </c>
      <c r="AI90" s="11">
        <v>52</v>
      </c>
      <c r="AJ90" s="11">
        <v>2.6177678571428573</v>
      </c>
      <c r="AK90" s="11" t="s">
        <v>248</v>
      </c>
      <c r="AL90" s="11">
        <v>336</v>
      </c>
      <c r="AM90" s="11">
        <v>3.462963439422805</v>
      </c>
      <c r="AN90" s="11">
        <v>3.5347341337907374</v>
      </c>
      <c r="AO90" s="73">
        <v>14</v>
      </c>
      <c r="AP90" s="11">
        <v>0</v>
      </c>
      <c r="AQ90" s="11">
        <v>0</v>
      </c>
      <c r="AR90" s="11">
        <v>660</v>
      </c>
      <c r="AS90" s="34" t="s">
        <v>248</v>
      </c>
      <c r="AT90" s="11">
        <v>24042.079000000002</v>
      </c>
      <c r="AU90" s="11">
        <v>0</v>
      </c>
      <c r="AV90" s="11">
        <v>0</v>
      </c>
      <c r="AW90" s="53">
        <v>660</v>
      </c>
      <c r="AX90" s="11" t="s">
        <v>248</v>
      </c>
      <c r="AY90" s="503">
        <v>29</v>
      </c>
      <c r="AZ90" s="491">
        <v>423039</v>
      </c>
      <c r="BA90" s="121">
        <v>0.92241379310299998</v>
      </c>
      <c r="BB90" s="498">
        <v>11.8130841121553</v>
      </c>
      <c r="BC90" s="188" t="s">
        <v>248</v>
      </c>
      <c r="BD90" s="217" t="s">
        <v>61</v>
      </c>
      <c r="BE90" s="201" t="s">
        <v>62</v>
      </c>
      <c r="BF90" s="201" t="s">
        <v>63</v>
      </c>
      <c r="BG90" s="201" t="s">
        <v>196</v>
      </c>
      <c r="BH90" s="218" t="s">
        <v>513</v>
      </c>
      <c r="BI90" s="138" t="s">
        <v>64</v>
      </c>
      <c r="BJ90" s="91">
        <v>214</v>
      </c>
      <c r="BK90" s="138">
        <v>1</v>
      </c>
      <c r="BL90" s="145" t="s">
        <v>65</v>
      </c>
      <c r="BM90" s="64" t="s">
        <v>178</v>
      </c>
      <c r="BN90" s="218" t="s">
        <v>292</v>
      </c>
      <c r="BO90" s="465" t="s">
        <v>335</v>
      </c>
      <c r="BP90" s="138" t="s">
        <v>690</v>
      </c>
      <c r="BQ90" s="145" t="s">
        <v>718</v>
      </c>
    </row>
    <row r="91" spans="1:69" s="128" customFormat="1" ht="15.75">
      <c r="A91" s="207" t="s">
        <v>8</v>
      </c>
      <c r="B91" s="208" t="s">
        <v>9</v>
      </c>
      <c r="C91" s="202" t="s">
        <v>35</v>
      </c>
      <c r="D91" s="6" t="s">
        <v>11</v>
      </c>
      <c r="E91" s="24" t="s">
        <v>91</v>
      </c>
      <c r="F91" s="86">
        <v>331</v>
      </c>
      <c r="G91" s="80">
        <v>5</v>
      </c>
      <c r="H91" s="204"/>
      <c r="I91" s="204"/>
      <c r="J91" s="204"/>
      <c r="K91" s="204"/>
      <c r="L91" s="80">
        <v>1</v>
      </c>
      <c r="M91" s="203"/>
      <c r="N91" s="53">
        <v>1</v>
      </c>
      <c r="O91" s="204"/>
      <c r="P91" s="204"/>
      <c r="Q91" s="11">
        <v>7.5587443968999999</v>
      </c>
      <c r="R91" s="204"/>
      <c r="S91" s="204"/>
      <c r="T91" s="53">
        <v>13.215909090909092</v>
      </c>
      <c r="U91" s="204"/>
      <c r="V91" s="204"/>
      <c r="W91" s="11">
        <v>7.6109598307692004</v>
      </c>
      <c r="X91" s="204"/>
      <c r="Y91" s="204"/>
      <c r="Z91" s="53">
        <v>13.263888888888889</v>
      </c>
      <c r="AA91" s="204"/>
      <c r="AB91" s="204"/>
      <c r="AC91" s="204"/>
      <c r="AD91" s="204"/>
      <c r="AE91" s="204"/>
      <c r="AF91" s="11">
        <v>3.0715764662681226</v>
      </c>
      <c r="AG91" s="11">
        <v>2268</v>
      </c>
      <c r="AH91" s="11">
        <v>0.60729105056413935</v>
      </c>
      <c r="AI91" s="11">
        <v>412</v>
      </c>
      <c r="AJ91" s="11">
        <v>2.0156752411575565</v>
      </c>
      <c r="AK91" s="11" t="s">
        <v>248</v>
      </c>
      <c r="AL91" s="11">
        <v>323</v>
      </c>
      <c r="AM91" s="11">
        <v>3.0724379001211388</v>
      </c>
      <c r="AN91" s="11">
        <v>3.1101141924959217</v>
      </c>
      <c r="AO91" s="73">
        <v>21</v>
      </c>
      <c r="AP91" s="11">
        <v>0</v>
      </c>
      <c r="AQ91" s="11">
        <v>0</v>
      </c>
      <c r="AR91" s="11">
        <v>631</v>
      </c>
      <c r="AS91" s="34" t="s">
        <v>248</v>
      </c>
      <c r="AT91" s="11">
        <v>23234.758000000002</v>
      </c>
      <c r="AU91" s="11">
        <v>0</v>
      </c>
      <c r="AV91" s="11">
        <v>0</v>
      </c>
      <c r="AW91" s="53">
        <v>631</v>
      </c>
      <c r="AX91" s="11" t="s">
        <v>248</v>
      </c>
      <c r="AY91" s="503">
        <v>29</v>
      </c>
      <c r="AZ91" s="491">
        <v>423039</v>
      </c>
      <c r="BA91" s="121">
        <v>0.92241379310299998</v>
      </c>
      <c r="BB91" s="498">
        <v>11.5140186915944</v>
      </c>
      <c r="BC91" s="188" t="s">
        <v>248</v>
      </c>
      <c r="BD91" s="217" t="s">
        <v>61</v>
      </c>
      <c r="BE91" s="201" t="s">
        <v>62</v>
      </c>
      <c r="BF91" s="201" t="s">
        <v>63</v>
      </c>
      <c r="BG91" s="201" t="s">
        <v>196</v>
      </c>
      <c r="BH91" s="218" t="s">
        <v>513</v>
      </c>
      <c r="BI91" s="138" t="s">
        <v>66</v>
      </c>
      <c r="BJ91" s="91">
        <v>214</v>
      </c>
      <c r="BK91" s="138">
        <v>7</v>
      </c>
      <c r="BL91" s="145" t="s">
        <v>65</v>
      </c>
      <c r="BM91" s="64" t="s">
        <v>179</v>
      </c>
      <c r="BN91" s="218" t="s">
        <v>292</v>
      </c>
      <c r="BO91" s="465" t="s">
        <v>335</v>
      </c>
      <c r="BP91" s="138" t="s">
        <v>690</v>
      </c>
      <c r="BQ91" s="145" t="s">
        <v>718</v>
      </c>
    </row>
    <row r="92" spans="1:69" s="128" customFormat="1" ht="15.75">
      <c r="A92" s="207" t="s">
        <v>8</v>
      </c>
      <c r="B92" s="208" t="s">
        <v>9</v>
      </c>
      <c r="C92" s="202" t="s">
        <v>35</v>
      </c>
      <c r="D92" s="6" t="s">
        <v>11</v>
      </c>
      <c r="E92" s="24" t="s">
        <v>91</v>
      </c>
      <c r="F92" s="86">
        <v>336</v>
      </c>
      <c r="G92" s="80">
        <v>8</v>
      </c>
      <c r="H92" s="204"/>
      <c r="I92" s="204"/>
      <c r="J92" s="204"/>
      <c r="K92" s="204"/>
      <c r="L92" s="80">
        <v>0</v>
      </c>
      <c r="M92" s="203"/>
      <c r="N92" s="53">
        <v>1</v>
      </c>
      <c r="O92" s="204"/>
      <c r="P92" s="204"/>
      <c r="Q92" s="11">
        <v>7.6055411590000004</v>
      </c>
      <c r="R92" s="204"/>
      <c r="S92" s="204"/>
      <c r="T92" s="53">
        <v>9.8022727272727259</v>
      </c>
      <c r="U92" s="204"/>
      <c r="V92" s="204"/>
      <c r="W92" s="11">
        <v>7.6884419329267999</v>
      </c>
      <c r="X92" s="204"/>
      <c r="Y92" s="204"/>
      <c r="Z92" s="53">
        <v>9.8999999999999986</v>
      </c>
      <c r="AA92" s="204"/>
      <c r="AB92" s="204"/>
      <c r="AC92" s="204"/>
      <c r="AD92" s="204"/>
      <c r="AE92" s="204"/>
      <c r="AF92" s="11">
        <v>3.3714485245117611</v>
      </c>
      <c r="AG92" s="11">
        <v>2284</v>
      </c>
      <c r="AH92" s="11">
        <v>0.52626919546108752</v>
      </c>
      <c r="AI92" s="11">
        <v>165</v>
      </c>
      <c r="AJ92" s="11">
        <v>2.2843749999999998</v>
      </c>
      <c r="AK92" s="11" t="s">
        <v>248</v>
      </c>
      <c r="AL92" s="11">
        <v>320</v>
      </c>
      <c r="AM92" s="11">
        <v>3.3831183062600241</v>
      </c>
      <c r="AN92" s="11">
        <v>3.5145027624309391</v>
      </c>
      <c r="AO92" s="73">
        <v>29</v>
      </c>
      <c r="AP92" s="11">
        <v>0</v>
      </c>
      <c r="AQ92" s="11">
        <v>0</v>
      </c>
      <c r="AR92" s="11">
        <v>627</v>
      </c>
      <c r="AS92" s="34" t="s">
        <v>248</v>
      </c>
      <c r="AT92" s="11">
        <v>23094.428</v>
      </c>
      <c r="AU92" s="11">
        <v>316.30200000000002</v>
      </c>
      <c r="AV92" s="11">
        <v>0</v>
      </c>
      <c r="AW92" s="53">
        <v>627</v>
      </c>
      <c r="AX92" s="11" t="s">
        <v>248</v>
      </c>
      <c r="AY92" s="503">
        <v>29</v>
      </c>
      <c r="AZ92" s="491">
        <v>423039</v>
      </c>
      <c r="BA92" s="121">
        <v>0.92241379310299998</v>
      </c>
      <c r="BB92" s="498">
        <v>11.5887850467346</v>
      </c>
      <c r="BC92" s="188" t="s">
        <v>248</v>
      </c>
      <c r="BD92" s="217" t="s">
        <v>61</v>
      </c>
      <c r="BE92" s="201" t="s">
        <v>62</v>
      </c>
      <c r="BF92" s="201" t="s">
        <v>63</v>
      </c>
      <c r="BG92" s="201" t="s">
        <v>196</v>
      </c>
      <c r="BH92" s="218" t="s">
        <v>513</v>
      </c>
      <c r="BI92" s="138" t="s">
        <v>67</v>
      </c>
      <c r="BJ92" s="91">
        <v>214</v>
      </c>
      <c r="BK92" s="138">
        <v>3</v>
      </c>
      <c r="BL92" s="145" t="s">
        <v>65</v>
      </c>
      <c r="BM92" s="64" t="s">
        <v>178</v>
      </c>
      <c r="BN92" s="218" t="s">
        <v>292</v>
      </c>
      <c r="BO92" s="465" t="s">
        <v>335</v>
      </c>
      <c r="BP92" s="138" t="s">
        <v>690</v>
      </c>
      <c r="BQ92" s="145" t="s">
        <v>718</v>
      </c>
    </row>
    <row r="93" spans="1:69" s="128" customFormat="1" ht="15.75">
      <c r="A93" s="207" t="s">
        <v>8</v>
      </c>
      <c r="B93" s="208" t="s">
        <v>9</v>
      </c>
      <c r="C93" s="202" t="s">
        <v>35</v>
      </c>
      <c r="D93" s="6" t="s">
        <v>11</v>
      </c>
      <c r="E93" s="24" t="s">
        <v>91</v>
      </c>
      <c r="F93" s="86">
        <v>331</v>
      </c>
      <c r="G93" s="80">
        <v>6</v>
      </c>
      <c r="H93" s="204"/>
      <c r="I93" s="204"/>
      <c r="J93" s="204"/>
      <c r="K93" s="204"/>
      <c r="L93" s="80">
        <v>2</v>
      </c>
      <c r="M93" s="203"/>
      <c r="N93" s="53">
        <v>0</v>
      </c>
      <c r="O93" s="204"/>
      <c r="P93" s="204"/>
      <c r="Q93" s="11">
        <v>7.4420804118000001</v>
      </c>
      <c r="R93" s="204"/>
      <c r="S93" s="204"/>
      <c r="T93" s="53">
        <v>10.487499999999997</v>
      </c>
      <c r="U93" s="204"/>
      <c r="V93" s="204"/>
      <c r="W93" s="11">
        <v>7.5028202662538002</v>
      </c>
      <c r="X93" s="204"/>
      <c r="Y93" s="204"/>
      <c r="Z93" s="53">
        <v>10.712499999999991</v>
      </c>
      <c r="AA93" s="204"/>
      <c r="AB93" s="204"/>
      <c r="AC93" s="204"/>
      <c r="AD93" s="204"/>
      <c r="AE93" s="204"/>
      <c r="AF93" s="11">
        <v>2.7498906717780809</v>
      </c>
      <c r="AG93" s="11">
        <v>2056</v>
      </c>
      <c r="AH93" s="11">
        <v>0.50720602109659818</v>
      </c>
      <c r="AI93" s="11">
        <v>599</v>
      </c>
      <c r="AJ93" s="11">
        <v>1.7112113402061855</v>
      </c>
      <c r="AK93" s="11" t="s">
        <v>248</v>
      </c>
      <c r="AL93" s="11">
        <v>0</v>
      </c>
      <c r="AM93" s="11"/>
      <c r="AN93" s="11"/>
      <c r="AO93" s="73">
        <v>212</v>
      </c>
      <c r="AP93" s="11">
        <v>1</v>
      </c>
      <c r="AQ93" s="11">
        <v>13</v>
      </c>
      <c r="AR93" s="11">
        <v>424</v>
      </c>
      <c r="AS93" s="34" t="s">
        <v>248</v>
      </c>
      <c r="AT93" s="11">
        <v>21765.577000000001</v>
      </c>
      <c r="AU93" s="11">
        <v>1349.971</v>
      </c>
      <c r="AV93" s="11">
        <v>0</v>
      </c>
      <c r="AW93" s="53">
        <v>422</v>
      </c>
      <c r="AX93" s="11" t="s">
        <v>248</v>
      </c>
      <c r="AY93" s="503">
        <v>29</v>
      </c>
      <c r="AZ93" s="491">
        <v>423039</v>
      </c>
      <c r="BA93" s="121">
        <v>0.92241379310299998</v>
      </c>
      <c r="BB93" s="494">
        <v>9.8317757009393603</v>
      </c>
      <c r="BC93" s="188" t="s">
        <v>248</v>
      </c>
      <c r="BD93" s="217" t="s">
        <v>61</v>
      </c>
      <c r="BE93" s="201" t="s">
        <v>62</v>
      </c>
      <c r="BF93" s="201" t="s">
        <v>63</v>
      </c>
      <c r="BG93" s="201" t="s">
        <v>196</v>
      </c>
      <c r="BH93" s="218" t="s">
        <v>513</v>
      </c>
      <c r="BI93" s="138" t="s">
        <v>68</v>
      </c>
      <c r="BJ93" s="91">
        <v>214</v>
      </c>
      <c r="BK93" s="138">
        <v>4</v>
      </c>
      <c r="BL93" s="145" t="s">
        <v>65</v>
      </c>
      <c r="BM93" s="64" t="s">
        <v>178</v>
      </c>
      <c r="BN93" s="218" t="s">
        <v>292</v>
      </c>
      <c r="BO93" s="465" t="s">
        <v>335</v>
      </c>
      <c r="BP93" s="138" t="s">
        <v>690</v>
      </c>
      <c r="BQ93" s="145" t="s">
        <v>718</v>
      </c>
    </row>
    <row r="94" spans="1:69" s="128" customFormat="1" ht="15.75">
      <c r="A94" s="207" t="s">
        <v>8</v>
      </c>
      <c r="B94" s="208" t="s">
        <v>9</v>
      </c>
      <c r="C94" s="202" t="s">
        <v>35</v>
      </c>
      <c r="D94" s="6" t="s">
        <v>11</v>
      </c>
      <c r="E94" s="24" t="s">
        <v>92</v>
      </c>
      <c r="F94" s="73">
        <v>204</v>
      </c>
      <c r="G94" s="11">
        <v>0</v>
      </c>
      <c r="H94" s="204"/>
      <c r="I94" s="204"/>
      <c r="J94" s="204"/>
      <c r="K94" s="204"/>
      <c r="L94" s="80">
        <v>0</v>
      </c>
      <c r="M94" s="203"/>
      <c r="N94" s="53">
        <v>0</v>
      </c>
      <c r="O94" s="204"/>
      <c r="P94" s="204"/>
      <c r="Q94" s="11">
        <v>5.5371567500000003</v>
      </c>
      <c r="R94" s="204"/>
      <c r="S94" s="204"/>
      <c r="T94" s="53">
        <v>6.8857142857142852</v>
      </c>
      <c r="U94" s="204"/>
      <c r="V94" s="204"/>
      <c r="W94" s="11">
        <v>5.2304362058822997</v>
      </c>
      <c r="X94" s="204"/>
      <c r="Y94" s="204"/>
      <c r="Z94" s="53">
        <v>6.655555555555555</v>
      </c>
      <c r="AA94" s="204"/>
      <c r="AB94" s="204"/>
      <c r="AC94" s="204"/>
      <c r="AD94" s="204"/>
      <c r="AE94" s="204"/>
      <c r="AF94" s="11">
        <v>3.7110726141295176</v>
      </c>
      <c r="AG94" s="11">
        <v>1428</v>
      </c>
      <c r="AH94" s="11">
        <v>0.36910495154217954</v>
      </c>
      <c r="AI94" s="11">
        <v>18</v>
      </c>
      <c r="AJ94" s="11">
        <v>2.910769230769231</v>
      </c>
      <c r="AK94" s="11" t="s">
        <v>248</v>
      </c>
      <c r="AL94" s="11">
        <v>203</v>
      </c>
      <c r="AM94" s="11">
        <v>3.7110696875822526</v>
      </c>
      <c r="AN94" s="11">
        <v>3.7149795501022496</v>
      </c>
      <c r="AO94" s="73">
        <v>19</v>
      </c>
      <c r="AP94" s="11">
        <v>0</v>
      </c>
      <c r="AQ94" s="11">
        <v>0</v>
      </c>
      <c r="AR94" s="11">
        <v>389</v>
      </c>
      <c r="AS94" s="34" t="s">
        <v>248</v>
      </c>
      <c r="AT94" s="11">
        <v>14606.669</v>
      </c>
      <c r="AU94" s="11">
        <v>0</v>
      </c>
      <c r="AV94" s="11">
        <v>0</v>
      </c>
      <c r="AW94" s="53">
        <v>389</v>
      </c>
      <c r="AX94" s="11" t="s">
        <v>248</v>
      </c>
      <c r="AY94" s="503">
        <v>33</v>
      </c>
      <c r="AZ94" s="491">
        <v>238247</v>
      </c>
      <c r="BA94" s="121">
        <v>0.98484848484800003</v>
      </c>
      <c r="BB94" s="494">
        <v>6.2153846153876797</v>
      </c>
      <c r="BC94" s="188" t="s">
        <v>248</v>
      </c>
      <c r="BD94" s="217" t="s">
        <v>61</v>
      </c>
      <c r="BE94" s="201" t="s">
        <v>62</v>
      </c>
      <c r="BF94" s="201" t="s">
        <v>63</v>
      </c>
      <c r="BG94" s="201" t="s">
        <v>196</v>
      </c>
      <c r="BH94" s="218" t="s">
        <v>712</v>
      </c>
      <c r="BI94" s="138" t="s">
        <v>64</v>
      </c>
      <c r="BJ94" s="91">
        <v>214</v>
      </c>
      <c r="BK94" s="441">
        <v>1</v>
      </c>
      <c r="BL94" s="145" t="s">
        <v>65</v>
      </c>
      <c r="BM94" s="64" t="s">
        <v>177</v>
      </c>
      <c r="BN94" s="218" t="s">
        <v>292</v>
      </c>
      <c r="BO94" s="465" t="s">
        <v>378</v>
      </c>
      <c r="BP94" s="138" t="s">
        <v>703</v>
      </c>
      <c r="BQ94" s="145" t="s">
        <v>718</v>
      </c>
    </row>
    <row r="95" spans="1:69" ht="15.75">
      <c r="A95" s="207" t="s">
        <v>8</v>
      </c>
      <c r="B95" s="208" t="s">
        <v>9</v>
      </c>
      <c r="C95" s="202" t="s">
        <v>35</v>
      </c>
      <c r="D95" s="6" t="s">
        <v>11</v>
      </c>
      <c r="E95" s="24" t="s">
        <v>92</v>
      </c>
      <c r="F95" s="73">
        <v>185</v>
      </c>
      <c r="G95" s="11">
        <v>2</v>
      </c>
      <c r="H95" s="204"/>
      <c r="I95" s="204"/>
      <c r="J95" s="204"/>
      <c r="K95" s="204"/>
      <c r="L95" s="80">
        <v>0</v>
      </c>
      <c r="M95" s="203"/>
      <c r="N95" s="53">
        <v>0</v>
      </c>
      <c r="O95" s="204"/>
      <c r="P95" s="204"/>
      <c r="Q95" s="11">
        <v>7.3117757869000002</v>
      </c>
      <c r="R95" s="204"/>
      <c r="S95" s="204"/>
      <c r="T95" s="53">
        <v>9.4749999999999996</v>
      </c>
      <c r="U95" s="204"/>
      <c r="V95" s="204"/>
      <c r="W95" s="11">
        <v>7.6134152076502</v>
      </c>
      <c r="X95" s="204"/>
      <c r="Y95" s="204"/>
      <c r="Z95" s="53">
        <v>10.462499999999999</v>
      </c>
      <c r="AA95" s="204"/>
      <c r="AB95" s="204"/>
      <c r="AC95" s="204"/>
      <c r="AD95" s="204"/>
      <c r="AE95" s="204"/>
      <c r="AF95" s="11">
        <v>3.4271506717854603</v>
      </c>
      <c r="AG95" s="11">
        <v>1281</v>
      </c>
      <c r="AH95" s="11">
        <v>0.49031095754610016</v>
      </c>
      <c r="AI95" s="11">
        <v>72</v>
      </c>
      <c r="AJ95" s="11">
        <v>2.4369047619047617</v>
      </c>
      <c r="AK95" s="11" t="s">
        <v>248</v>
      </c>
      <c r="AL95" s="11">
        <v>181</v>
      </c>
      <c r="AM95" s="11">
        <v>3.4311681219039243</v>
      </c>
      <c r="AN95" s="11">
        <v>3.5474203338391503</v>
      </c>
      <c r="AO95" s="73">
        <v>11</v>
      </c>
      <c r="AP95" s="11">
        <v>2</v>
      </c>
      <c r="AQ95" s="11">
        <v>0</v>
      </c>
      <c r="AR95" s="11">
        <v>353</v>
      </c>
      <c r="AS95" s="34" t="s">
        <v>248</v>
      </c>
      <c r="AT95" s="11">
        <v>13089.049000000001</v>
      </c>
      <c r="AU95" s="11">
        <v>0</v>
      </c>
      <c r="AV95" s="11">
        <v>0</v>
      </c>
      <c r="AW95" s="53">
        <v>353</v>
      </c>
      <c r="AX95" s="11" t="s">
        <v>248</v>
      </c>
      <c r="AY95" s="503">
        <v>33</v>
      </c>
      <c r="AZ95" s="491">
        <v>238247</v>
      </c>
      <c r="BA95" s="121">
        <v>0.98484848484800003</v>
      </c>
      <c r="BB95" s="494">
        <v>6.4000000000031498</v>
      </c>
      <c r="BC95" s="188" t="s">
        <v>248</v>
      </c>
      <c r="BD95" s="217" t="s">
        <v>61</v>
      </c>
      <c r="BE95" s="201" t="s">
        <v>62</v>
      </c>
      <c r="BF95" s="201" t="s">
        <v>63</v>
      </c>
      <c r="BG95" s="201" t="s">
        <v>196</v>
      </c>
      <c r="BH95" s="218" t="s">
        <v>712</v>
      </c>
      <c r="BI95" s="138" t="s">
        <v>66</v>
      </c>
      <c r="BJ95" s="91">
        <v>214</v>
      </c>
      <c r="BK95" s="441">
        <v>7</v>
      </c>
      <c r="BL95" s="145" t="s">
        <v>65</v>
      </c>
      <c r="BM95" s="64" t="s">
        <v>178</v>
      </c>
      <c r="BN95" s="218" t="s">
        <v>292</v>
      </c>
      <c r="BO95" s="465" t="s">
        <v>378</v>
      </c>
      <c r="BP95" s="138" t="s">
        <v>703</v>
      </c>
      <c r="BQ95" s="145" t="s">
        <v>718</v>
      </c>
    </row>
    <row r="96" spans="1:69" ht="15.75">
      <c r="A96" s="207" t="s">
        <v>8</v>
      </c>
      <c r="B96" s="208" t="s">
        <v>9</v>
      </c>
      <c r="C96" s="202" t="s">
        <v>35</v>
      </c>
      <c r="D96" s="6" t="s">
        <v>11</v>
      </c>
      <c r="E96" s="24" t="s">
        <v>92</v>
      </c>
      <c r="F96" s="73">
        <v>176</v>
      </c>
      <c r="G96" s="11">
        <v>1</v>
      </c>
      <c r="H96" s="204"/>
      <c r="I96" s="204"/>
      <c r="J96" s="204"/>
      <c r="K96" s="204"/>
      <c r="L96" s="80">
        <v>1</v>
      </c>
      <c r="M96" s="203"/>
      <c r="N96" s="53">
        <v>0</v>
      </c>
      <c r="O96" s="204"/>
      <c r="P96" s="204"/>
      <c r="Q96" s="11">
        <v>6.8030861782000001</v>
      </c>
      <c r="R96" s="204"/>
      <c r="S96" s="204"/>
      <c r="T96" s="53">
        <v>8.3937499999999989</v>
      </c>
      <c r="U96" s="204"/>
      <c r="V96" s="204"/>
      <c r="W96" s="11">
        <v>6.9473963491123998</v>
      </c>
      <c r="X96" s="204"/>
      <c r="Y96" s="204"/>
      <c r="Z96" s="53">
        <v>8.6549999999999976</v>
      </c>
      <c r="AA96" s="204"/>
      <c r="AB96" s="204"/>
      <c r="AC96" s="204"/>
      <c r="AD96" s="204"/>
      <c r="AE96" s="204"/>
      <c r="AF96" s="11">
        <v>3.4267049859832013</v>
      </c>
      <c r="AG96" s="11">
        <v>1218</v>
      </c>
      <c r="AH96" s="11">
        <v>0.49430715432442873</v>
      </c>
      <c r="AI96" s="11">
        <v>70</v>
      </c>
      <c r="AJ96" s="11">
        <v>2.4228813559322036</v>
      </c>
      <c r="AK96" s="11" t="s">
        <v>248</v>
      </c>
      <c r="AL96" s="11">
        <v>172</v>
      </c>
      <c r="AM96" s="11">
        <v>3.4290697728082589</v>
      </c>
      <c r="AN96" s="11">
        <v>3.5467252396166136</v>
      </c>
      <c r="AO96" s="73">
        <v>1</v>
      </c>
      <c r="AP96" s="11">
        <v>0</v>
      </c>
      <c r="AQ96" s="11">
        <v>0</v>
      </c>
      <c r="AR96" s="11">
        <v>334</v>
      </c>
      <c r="AS96" s="34" t="s">
        <v>248</v>
      </c>
      <c r="AT96" s="11">
        <v>12490.643</v>
      </c>
      <c r="AU96" s="11">
        <v>0</v>
      </c>
      <c r="AV96" s="11">
        <v>0</v>
      </c>
      <c r="AW96" s="53">
        <v>334</v>
      </c>
      <c r="AX96" s="11" t="s">
        <v>248</v>
      </c>
      <c r="AY96" s="503">
        <v>33</v>
      </c>
      <c r="AZ96" s="491">
        <v>238247</v>
      </c>
      <c r="BA96" s="121">
        <v>0.98484848484800003</v>
      </c>
      <c r="BB96" s="494">
        <v>6.5846153846186297</v>
      </c>
      <c r="BC96" s="188" t="s">
        <v>248</v>
      </c>
      <c r="BD96" s="217" t="s">
        <v>61</v>
      </c>
      <c r="BE96" s="201" t="s">
        <v>62</v>
      </c>
      <c r="BF96" s="201" t="s">
        <v>63</v>
      </c>
      <c r="BG96" s="201" t="s">
        <v>196</v>
      </c>
      <c r="BH96" s="218" t="s">
        <v>712</v>
      </c>
      <c r="BI96" s="138" t="s">
        <v>67</v>
      </c>
      <c r="BJ96" s="91">
        <v>214</v>
      </c>
      <c r="BK96" s="441">
        <v>3</v>
      </c>
      <c r="BL96" s="145" t="s">
        <v>65</v>
      </c>
      <c r="BM96" s="64" t="s">
        <v>178</v>
      </c>
      <c r="BN96" s="218" t="s">
        <v>292</v>
      </c>
      <c r="BO96" s="465" t="s">
        <v>378</v>
      </c>
      <c r="BP96" s="138" t="s">
        <v>703</v>
      </c>
      <c r="BQ96" s="145" t="s">
        <v>718</v>
      </c>
    </row>
    <row r="97" spans="1:69" ht="16.5" thickBot="1">
      <c r="A97" s="151" t="s">
        <v>8</v>
      </c>
      <c r="B97" s="152" t="s">
        <v>9</v>
      </c>
      <c r="C97" s="153" t="s">
        <v>35</v>
      </c>
      <c r="D97" s="189" t="s">
        <v>11</v>
      </c>
      <c r="E97" s="190" t="s">
        <v>92</v>
      </c>
      <c r="F97" s="195">
        <v>205</v>
      </c>
      <c r="G97" s="194">
        <v>4</v>
      </c>
      <c r="H97" s="161"/>
      <c r="I97" s="161"/>
      <c r="J97" s="161"/>
      <c r="K97" s="161"/>
      <c r="L97" s="192">
        <v>0</v>
      </c>
      <c r="M97" s="158"/>
      <c r="N97" s="193">
        <v>0</v>
      </c>
      <c r="O97" s="161"/>
      <c r="P97" s="161"/>
      <c r="Q97" s="194">
        <v>7.3593332735999999</v>
      </c>
      <c r="R97" s="161"/>
      <c r="S97" s="161"/>
      <c r="T97" s="193">
        <v>9.1218749999999993</v>
      </c>
      <c r="U97" s="161"/>
      <c r="V97" s="161"/>
      <c r="W97" s="194">
        <v>7.3953233383084003</v>
      </c>
      <c r="X97" s="161"/>
      <c r="Y97" s="161"/>
      <c r="Z97" s="193">
        <v>8.9972222222222218</v>
      </c>
      <c r="AA97" s="161"/>
      <c r="AB97" s="161"/>
      <c r="AC97" s="161"/>
      <c r="AD97" s="161"/>
      <c r="AE97" s="161"/>
      <c r="AF97" s="194">
        <v>2.8562828726859992</v>
      </c>
      <c r="AG97" s="194">
        <v>1407</v>
      </c>
      <c r="AH97" s="194">
        <v>0.35794605175238992</v>
      </c>
      <c r="AI97" s="194">
        <v>190</v>
      </c>
      <c r="AJ97" s="194">
        <v>2.1438988095238094</v>
      </c>
      <c r="AK97" s="194" t="s">
        <v>248</v>
      </c>
      <c r="AL97" s="194">
        <v>0</v>
      </c>
      <c r="AM97" s="194"/>
      <c r="AN97" s="194"/>
      <c r="AO97" s="195">
        <v>3</v>
      </c>
      <c r="AP97" s="194">
        <v>0</v>
      </c>
      <c r="AQ97" s="194">
        <v>0</v>
      </c>
      <c r="AR97" s="194">
        <v>399</v>
      </c>
      <c r="AS97" s="196" t="s">
        <v>248</v>
      </c>
      <c r="AT97" s="194">
        <v>14397.307000000001</v>
      </c>
      <c r="AU97" s="194">
        <v>0</v>
      </c>
      <c r="AV97" s="194">
        <v>0</v>
      </c>
      <c r="AW97" s="193">
        <v>399</v>
      </c>
      <c r="AX97" s="194" t="s">
        <v>248</v>
      </c>
      <c r="AY97" s="504">
        <v>33</v>
      </c>
      <c r="AZ97" s="492">
        <v>238247</v>
      </c>
      <c r="BA97" s="497">
        <v>0.98484848484800003</v>
      </c>
      <c r="BB97" s="497">
        <v>5.8153846153874804</v>
      </c>
      <c r="BC97" s="158" t="s">
        <v>248</v>
      </c>
      <c r="BD97" s="162" t="s">
        <v>61</v>
      </c>
      <c r="BE97" s="163" t="s">
        <v>62</v>
      </c>
      <c r="BF97" s="163" t="s">
        <v>63</v>
      </c>
      <c r="BG97" s="163" t="s">
        <v>196</v>
      </c>
      <c r="BH97" s="164" t="s">
        <v>712</v>
      </c>
      <c r="BI97" s="156" t="s">
        <v>68</v>
      </c>
      <c r="BJ97" s="197">
        <v>214</v>
      </c>
      <c r="BK97" s="165">
        <v>4</v>
      </c>
      <c r="BL97" s="157" t="s">
        <v>65</v>
      </c>
      <c r="BM97" s="198" t="s">
        <v>178</v>
      </c>
      <c r="BN97" s="164" t="s">
        <v>292</v>
      </c>
      <c r="BO97" s="467" t="s">
        <v>378</v>
      </c>
      <c r="BP97" s="156" t="s">
        <v>703</v>
      </c>
      <c r="BQ97" s="157" t="s">
        <v>718</v>
      </c>
    </row>
    <row r="99" spans="1:69" ht="16.5" customHeight="1"/>
    <row r="100" spans="1:69">
      <c r="L100" s="12"/>
    </row>
  </sheetData>
  <autoFilter ref="A1:BQ97">
    <sortState ref="A2:BQ97">
      <sortCondition ref="E1:E97"/>
    </sortState>
  </autoFilter>
  <sortState ref="A2:BQ97">
    <sortCondition ref="BI2:BI97" customList="VODAFONE,MOVISTAR,ORANGE,YOIGO"/>
    <sortCondition ref="E2:E97"/>
  </sortState>
  <conditionalFormatting sqref="BB2:BB97">
    <cfRule type="cellIs" dxfId="49" priority="2" operator="lessThan">
      <formula>6.75</formula>
    </cfRule>
  </conditionalFormatting>
  <conditionalFormatting sqref="BA2:BA97">
    <cfRule type="cellIs" dxfId="48" priority="1" operator="lessThan">
      <formula>0.7</formula>
    </cfRule>
  </conditionalFormatting>
  <pageMargins left="0.7" right="0.7" top="0.75" bottom="0.75" header="0.3" footer="0.3"/>
  <pageSetup paperSize="9" scale="5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00B050"/>
    <pageSetUpPr fitToPage="1"/>
  </sheetPr>
  <dimension ref="A1:BQ82"/>
  <sheetViews>
    <sheetView showGridLines="0" zoomScale="70" zoomScaleNormal="70" workbookViewId="0">
      <selection activeCell="E1" sqref="E1"/>
    </sheetView>
  </sheetViews>
  <sheetFormatPr baseColWidth="10" defaultColWidth="9.140625" defaultRowHeight="14.25"/>
  <cols>
    <col min="1" max="1" width="29.5703125" style="3" bestFit="1" customWidth="1"/>
    <col min="2" max="2" width="15.28515625" style="4" bestFit="1" customWidth="1"/>
    <col min="3" max="3" width="8.7109375" style="4" bestFit="1" customWidth="1"/>
    <col min="4" max="4" width="13" style="3" bestFit="1" customWidth="1"/>
    <col min="5" max="5" width="14" style="5" bestFit="1" customWidth="1"/>
    <col min="6" max="13" width="8.7109375" style="10" bestFit="1" customWidth="1"/>
    <col min="14" max="29" width="8.7109375" style="3" bestFit="1" customWidth="1"/>
    <col min="30" max="30" width="8.7109375" style="10" bestFit="1" customWidth="1"/>
    <col min="31" max="31" width="8.7109375" style="3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4" width="8.7109375" style="10" bestFit="1" customWidth="1"/>
    <col min="45" max="45" width="8.7109375" style="10" customWidth="1"/>
    <col min="46" max="49" width="8.7109375" style="10" bestFit="1" customWidth="1"/>
    <col min="50" max="50" width="8.7109375" style="10" customWidth="1"/>
    <col min="51" max="51" width="8.7109375" style="10" bestFit="1" customWidth="1"/>
    <col min="52" max="52" width="10.7109375" style="509" bestFit="1" customWidth="1"/>
    <col min="53" max="53" width="9.7109375" style="12" bestFit="1" customWidth="1"/>
    <col min="54" max="58" width="8.7109375" style="10" bestFit="1" customWidth="1"/>
    <col min="59" max="59" width="16.710937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26.42578125" style="10" bestFit="1" customWidth="1"/>
    <col min="67" max="67" width="14" style="10" bestFit="1" customWidth="1"/>
    <col min="68" max="68" width="23.5703125" style="10" bestFit="1" customWidth="1"/>
    <col min="69" max="69" width="9.28515625" style="10" customWidth="1"/>
    <col min="70" max="16384" width="9.140625" style="3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27" t="s">
        <v>2</v>
      </c>
      <c r="E1" s="23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268</v>
      </c>
      <c r="P1" s="40" t="s">
        <v>269</v>
      </c>
      <c r="Q1" s="40" t="s">
        <v>270</v>
      </c>
      <c r="R1" s="40" t="s">
        <v>271</v>
      </c>
      <c r="S1" s="40" t="s">
        <v>272</v>
      </c>
      <c r="T1" s="41" t="s">
        <v>273</v>
      </c>
      <c r="U1" s="39" t="s">
        <v>274</v>
      </c>
      <c r="V1" s="40" t="s">
        <v>275</v>
      </c>
      <c r="W1" s="40" t="s">
        <v>276</v>
      </c>
      <c r="X1" s="40" t="s">
        <v>277</v>
      </c>
      <c r="Y1" s="40" t="s">
        <v>278</v>
      </c>
      <c r="Z1" s="41" t="s">
        <v>279</v>
      </c>
      <c r="AA1" s="39" t="s">
        <v>280</v>
      </c>
      <c r="AB1" s="40" t="s">
        <v>281</v>
      </c>
      <c r="AC1" s="40" t="s">
        <v>282</v>
      </c>
      <c r="AD1" s="40" t="s">
        <v>283</v>
      </c>
      <c r="AE1" s="41" t="s">
        <v>284</v>
      </c>
      <c r="AF1" s="39" t="s">
        <v>285</v>
      </c>
      <c r="AG1" s="40" t="s">
        <v>286</v>
      </c>
      <c r="AH1" s="40" t="s">
        <v>287</v>
      </c>
      <c r="AI1" s="40" t="s">
        <v>288</v>
      </c>
      <c r="AJ1" s="40" t="s">
        <v>289</v>
      </c>
      <c r="AK1" s="40" t="s">
        <v>223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224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290</v>
      </c>
      <c r="AY1" s="171" t="s">
        <v>22</v>
      </c>
      <c r="AZ1" s="507" t="s">
        <v>23</v>
      </c>
      <c r="BA1" s="171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1" t="s">
        <v>29</v>
      </c>
      <c r="BH1" s="175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58" t="s">
        <v>225</v>
      </c>
      <c r="BO1" s="170" t="s">
        <v>344</v>
      </c>
      <c r="BP1" s="171" t="s">
        <v>691</v>
      </c>
      <c r="BQ1" s="172" t="s">
        <v>692</v>
      </c>
    </row>
    <row r="2" spans="1:69" ht="15.75">
      <c r="A2" s="205" t="s">
        <v>8</v>
      </c>
      <c r="B2" s="206" t="s">
        <v>40</v>
      </c>
      <c r="C2" s="220" t="s">
        <v>35</v>
      </c>
      <c r="D2" s="209" t="s">
        <v>10</v>
      </c>
      <c r="E2" s="26" t="s">
        <v>54</v>
      </c>
      <c r="F2" s="93">
        <v>1637</v>
      </c>
      <c r="G2" s="79">
        <v>2</v>
      </c>
      <c r="H2" s="16"/>
      <c r="I2" s="16"/>
      <c r="J2" s="16"/>
      <c r="K2" s="16"/>
      <c r="L2" s="79">
        <v>1</v>
      </c>
      <c r="M2" s="14"/>
      <c r="N2" s="62">
        <v>1</v>
      </c>
      <c r="O2" s="16"/>
      <c r="P2" s="16"/>
      <c r="Q2" s="68">
        <v>5.6258492240000004</v>
      </c>
      <c r="R2" s="16"/>
      <c r="S2" s="16"/>
      <c r="T2" s="71">
        <v>7.4602941176470585</v>
      </c>
      <c r="U2" s="16"/>
      <c r="V2" s="16"/>
      <c r="W2" s="68">
        <v>5.3246527533658998</v>
      </c>
      <c r="X2" s="16"/>
      <c r="Y2" s="16"/>
      <c r="Z2" s="71">
        <v>7.0359374999999993</v>
      </c>
      <c r="AA2" s="16"/>
      <c r="AB2" s="16"/>
      <c r="AC2" s="16"/>
      <c r="AD2" s="16"/>
      <c r="AE2" s="16"/>
      <c r="AF2" s="60">
        <v>3.617137047992784</v>
      </c>
      <c r="AG2" s="60">
        <v>11395</v>
      </c>
      <c r="AH2" s="60">
        <v>0.42784177935359019</v>
      </c>
      <c r="AI2" s="60">
        <v>259</v>
      </c>
      <c r="AJ2" s="60">
        <v>2.6870155038759691</v>
      </c>
      <c r="AK2" s="60" t="s">
        <v>248</v>
      </c>
      <c r="AL2" s="60">
        <v>1611</v>
      </c>
      <c r="AM2" s="60">
        <v>3.626905069544013</v>
      </c>
      <c r="AN2" s="60">
        <v>3.6723640856672159</v>
      </c>
      <c r="AO2" s="72">
        <v>0</v>
      </c>
      <c r="AP2" s="79">
        <v>0</v>
      </c>
      <c r="AQ2" s="79">
        <v>0</v>
      </c>
      <c r="AR2" s="79">
        <v>3270</v>
      </c>
      <c r="AS2" s="79" t="s">
        <v>248</v>
      </c>
      <c r="AT2" s="68">
        <v>123527.636</v>
      </c>
      <c r="AU2" s="68">
        <v>442.19200000000001</v>
      </c>
      <c r="AV2" s="147">
        <v>0</v>
      </c>
      <c r="AW2" s="62">
        <v>3270</v>
      </c>
      <c r="AX2" s="147" t="s">
        <v>248</v>
      </c>
      <c r="AY2" s="320">
        <v>105.5</v>
      </c>
      <c r="AZ2" s="373">
        <v>1605602</v>
      </c>
      <c r="BA2" s="535">
        <v>0.88388625592400005</v>
      </c>
      <c r="BB2" s="70">
        <v>12.225201072388399</v>
      </c>
      <c r="BC2" s="221" t="s">
        <v>248</v>
      </c>
      <c r="BD2" s="211" t="s">
        <v>61</v>
      </c>
      <c r="BE2" s="212" t="s">
        <v>62</v>
      </c>
      <c r="BF2" s="212" t="s">
        <v>63</v>
      </c>
      <c r="BG2" s="212" t="s">
        <v>196</v>
      </c>
      <c r="BH2" s="218" t="s">
        <v>513</v>
      </c>
      <c r="BI2" s="214" t="s">
        <v>64</v>
      </c>
      <c r="BJ2" s="215">
        <v>214</v>
      </c>
      <c r="BK2" s="215">
        <v>1</v>
      </c>
      <c r="BL2" s="216" t="s">
        <v>65</v>
      </c>
      <c r="BM2" s="63" t="s">
        <v>177</v>
      </c>
      <c r="BN2" s="63" t="s">
        <v>293</v>
      </c>
      <c r="BO2" s="217" t="s">
        <v>54</v>
      </c>
      <c r="BP2" s="201" t="s">
        <v>699</v>
      </c>
      <c r="BQ2" s="126" t="s">
        <v>715</v>
      </c>
    </row>
    <row r="3" spans="1:69" ht="15.75">
      <c r="A3" s="207" t="s">
        <v>8</v>
      </c>
      <c r="B3" s="208" t="s">
        <v>40</v>
      </c>
      <c r="C3" s="202" t="s">
        <v>35</v>
      </c>
      <c r="D3" s="210" t="s">
        <v>10</v>
      </c>
      <c r="E3" s="24" t="s">
        <v>54</v>
      </c>
      <c r="F3" s="86">
        <v>1556</v>
      </c>
      <c r="G3" s="80">
        <v>28</v>
      </c>
      <c r="H3" s="16"/>
      <c r="I3" s="16"/>
      <c r="J3" s="16"/>
      <c r="K3" s="16"/>
      <c r="L3" s="80">
        <v>6</v>
      </c>
      <c r="M3" s="14"/>
      <c r="N3" s="53">
        <v>3</v>
      </c>
      <c r="O3" s="16"/>
      <c r="P3" s="16"/>
      <c r="Q3" s="11">
        <v>7.7761811136999999</v>
      </c>
      <c r="R3" s="16"/>
      <c r="S3" s="16"/>
      <c r="T3" s="53">
        <v>10.611538461538457</v>
      </c>
      <c r="U3" s="16"/>
      <c r="V3" s="16"/>
      <c r="W3" s="11">
        <v>7.8351298613665996</v>
      </c>
      <c r="X3" s="16"/>
      <c r="Y3" s="16"/>
      <c r="Z3" s="53">
        <v>10.886111111111108</v>
      </c>
      <c r="AA3" s="16"/>
      <c r="AB3" s="16"/>
      <c r="AC3" s="16"/>
      <c r="AD3" s="16"/>
      <c r="AE3" s="16"/>
      <c r="AF3" s="11">
        <v>3.2913337574032662</v>
      </c>
      <c r="AG3" s="11">
        <v>10598</v>
      </c>
      <c r="AH3" s="11">
        <v>0.51822856283529817</v>
      </c>
      <c r="AI3" s="11">
        <v>795</v>
      </c>
      <c r="AJ3" s="11">
        <v>2.2769817073170731</v>
      </c>
      <c r="AK3" s="11" t="s">
        <v>248</v>
      </c>
      <c r="AL3" s="11">
        <v>1501</v>
      </c>
      <c r="AM3" s="11">
        <v>3.2970008888956692</v>
      </c>
      <c r="AN3" s="11">
        <v>3.3723776223776225</v>
      </c>
      <c r="AO3" s="73">
        <v>0</v>
      </c>
      <c r="AP3" s="11">
        <v>0</v>
      </c>
      <c r="AQ3" s="11">
        <v>0</v>
      </c>
      <c r="AR3" s="11">
        <v>3056</v>
      </c>
      <c r="AS3" s="11" t="s">
        <v>248</v>
      </c>
      <c r="AT3" s="11">
        <v>117528.02899999999</v>
      </c>
      <c r="AU3" s="11">
        <v>391.39600000000002</v>
      </c>
      <c r="AV3" s="11">
        <v>0</v>
      </c>
      <c r="AW3" s="53">
        <v>3054</v>
      </c>
      <c r="AX3" s="11" t="s">
        <v>248</v>
      </c>
      <c r="AY3" s="321">
        <v>105.5</v>
      </c>
      <c r="AZ3" s="367">
        <v>1605602</v>
      </c>
      <c r="BA3" s="312">
        <v>0.88388625592400005</v>
      </c>
      <c r="BB3" s="188">
        <v>13.983914209118</v>
      </c>
      <c r="BC3" s="188" t="s">
        <v>248</v>
      </c>
      <c r="BD3" s="217" t="s">
        <v>61</v>
      </c>
      <c r="BE3" s="201" t="s">
        <v>62</v>
      </c>
      <c r="BF3" s="201" t="s">
        <v>63</v>
      </c>
      <c r="BG3" s="201" t="s">
        <v>196</v>
      </c>
      <c r="BH3" s="218" t="s">
        <v>513</v>
      </c>
      <c r="BI3" s="45" t="s">
        <v>66</v>
      </c>
      <c r="BJ3" s="441">
        <v>214</v>
      </c>
      <c r="BK3" s="138">
        <v>7</v>
      </c>
      <c r="BL3" s="145" t="s">
        <v>65</v>
      </c>
      <c r="BM3" s="64" t="s">
        <v>178</v>
      </c>
      <c r="BN3" s="64" t="s">
        <v>293</v>
      </c>
      <c r="BO3" s="217" t="s">
        <v>54</v>
      </c>
      <c r="BP3" s="201" t="s">
        <v>699</v>
      </c>
      <c r="BQ3" s="126" t="s">
        <v>715</v>
      </c>
    </row>
    <row r="4" spans="1:69" ht="15.75">
      <c r="A4" s="207" t="s">
        <v>8</v>
      </c>
      <c r="B4" s="208" t="s">
        <v>40</v>
      </c>
      <c r="C4" s="202" t="s">
        <v>35</v>
      </c>
      <c r="D4" s="210" t="s">
        <v>10</v>
      </c>
      <c r="E4" s="24" t="s">
        <v>54</v>
      </c>
      <c r="F4" s="86">
        <v>1755</v>
      </c>
      <c r="G4" s="80">
        <v>11</v>
      </c>
      <c r="H4" s="16"/>
      <c r="I4" s="16"/>
      <c r="J4" s="16"/>
      <c r="K4" s="16"/>
      <c r="L4" s="80">
        <v>2</v>
      </c>
      <c r="M4" s="14"/>
      <c r="N4" s="53">
        <v>1</v>
      </c>
      <c r="O4" s="16"/>
      <c r="P4" s="16"/>
      <c r="Q4" s="11">
        <v>7.4541346446999999</v>
      </c>
      <c r="R4" s="16"/>
      <c r="S4" s="16"/>
      <c r="T4" s="53">
        <v>9.303658536585365</v>
      </c>
      <c r="U4" s="16"/>
      <c r="V4" s="16"/>
      <c r="W4" s="11">
        <v>7.5499383180252</v>
      </c>
      <c r="X4" s="16"/>
      <c r="Y4" s="16"/>
      <c r="Z4" s="53">
        <v>9.4420454545454522</v>
      </c>
      <c r="AA4" s="16"/>
      <c r="AB4" s="16"/>
      <c r="AC4" s="16"/>
      <c r="AD4" s="16"/>
      <c r="AE4" s="16"/>
      <c r="AF4" s="11">
        <v>3.4527782444462565</v>
      </c>
      <c r="AG4" s="11">
        <v>12182</v>
      </c>
      <c r="AH4" s="11">
        <v>0.48358794069236943</v>
      </c>
      <c r="AI4" s="11">
        <v>615</v>
      </c>
      <c r="AJ4" s="11">
        <v>2.4909433962264149</v>
      </c>
      <c r="AK4" s="11" t="s">
        <v>248</v>
      </c>
      <c r="AL4" s="11">
        <v>1721</v>
      </c>
      <c r="AM4" s="11">
        <v>3.4594747858607424</v>
      </c>
      <c r="AN4" s="11">
        <v>3.5671490818549643</v>
      </c>
      <c r="AO4" s="73">
        <v>0</v>
      </c>
      <c r="AP4" s="11">
        <v>0</v>
      </c>
      <c r="AQ4" s="11">
        <v>0</v>
      </c>
      <c r="AR4" s="11">
        <v>3488</v>
      </c>
      <c r="AS4" s="11" t="s">
        <v>248</v>
      </c>
      <c r="AT4" s="11">
        <v>132832.43599999999</v>
      </c>
      <c r="AU4" s="11">
        <v>465.32</v>
      </c>
      <c r="AV4" s="11">
        <v>0</v>
      </c>
      <c r="AW4" s="53">
        <v>3484</v>
      </c>
      <c r="AX4" s="11" t="s">
        <v>248</v>
      </c>
      <c r="AY4" s="321">
        <v>105.5</v>
      </c>
      <c r="AZ4" s="367">
        <v>1605602</v>
      </c>
      <c r="BA4" s="312">
        <v>0.88388625592400005</v>
      </c>
      <c r="BB4" s="188">
        <v>12.246648793567999</v>
      </c>
      <c r="BC4" s="188" t="s">
        <v>248</v>
      </c>
      <c r="BD4" s="217" t="s">
        <v>61</v>
      </c>
      <c r="BE4" s="201" t="s">
        <v>62</v>
      </c>
      <c r="BF4" s="201" t="s">
        <v>63</v>
      </c>
      <c r="BG4" s="201" t="s">
        <v>196</v>
      </c>
      <c r="BH4" s="218" t="s">
        <v>513</v>
      </c>
      <c r="BI4" s="45" t="s">
        <v>67</v>
      </c>
      <c r="BJ4" s="200">
        <v>214</v>
      </c>
      <c r="BK4" s="138">
        <v>3</v>
      </c>
      <c r="BL4" s="145" t="s">
        <v>65</v>
      </c>
      <c r="BM4" s="64" t="s">
        <v>178</v>
      </c>
      <c r="BN4" s="64" t="s">
        <v>293</v>
      </c>
      <c r="BO4" s="217" t="s">
        <v>54</v>
      </c>
      <c r="BP4" s="201" t="s">
        <v>699</v>
      </c>
      <c r="BQ4" s="126" t="s">
        <v>715</v>
      </c>
    </row>
    <row r="5" spans="1:69" ht="15.75">
      <c r="A5" s="207" t="s">
        <v>8</v>
      </c>
      <c r="B5" s="208" t="s">
        <v>40</v>
      </c>
      <c r="C5" s="202" t="s">
        <v>35</v>
      </c>
      <c r="D5" s="210" t="s">
        <v>10</v>
      </c>
      <c r="E5" s="24" t="s">
        <v>54</v>
      </c>
      <c r="F5" s="73">
        <v>987</v>
      </c>
      <c r="G5" s="80">
        <v>16</v>
      </c>
      <c r="H5" s="16"/>
      <c r="I5" s="16"/>
      <c r="J5" s="16"/>
      <c r="K5" s="16"/>
      <c r="L5" s="80">
        <v>7</v>
      </c>
      <c r="M5" s="14"/>
      <c r="N5" s="53">
        <v>0</v>
      </c>
      <c r="O5" s="16"/>
      <c r="P5" s="16"/>
      <c r="Q5" s="11">
        <v>8.8116388059999995</v>
      </c>
      <c r="R5" s="16"/>
      <c r="S5" s="16"/>
      <c r="T5" s="53">
        <v>10.876190476190475</v>
      </c>
      <c r="U5" s="16"/>
      <c r="V5" s="16"/>
      <c r="W5" s="11">
        <v>8.9115869564314991</v>
      </c>
      <c r="X5" s="16"/>
      <c r="Y5" s="16"/>
      <c r="Z5" s="53">
        <v>10.907142857142857</v>
      </c>
      <c r="AA5" s="16"/>
      <c r="AB5" s="16"/>
      <c r="AC5" s="16"/>
      <c r="AD5" s="16"/>
      <c r="AE5" s="16"/>
      <c r="AF5" s="11">
        <v>2.9244242436349892</v>
      </c>
      <c r="AG5" s="11">
        <v>6455</v>
      </c>
      <c r="AH5" s="11">
        <v>0.43479155779740564</v>
      </c>
      <c r="AI5" s="11">
        <v>851</v>
      </c>
      <c r="AJ5" s="11">
        <v>2.0349517906336088</v>
      </c>
      <c r="AK5" s="11" t="s">
        <v>248</v>
      </c>
      <c r="AL5" s="11">
        <v>0</v>
      </c>
      <c r="AM5" s="11"/>
      <c r="AN5" s="11"/>
      <c r="AO5" s="73">
        <v>0</v>
      </c>
      <c r="AP5" s="11">
        <v>0</v>
      </c>
      <c r="AQ5" s="11">
        <v>0</v>
      </c>
      <c r="AR5" s="11">
        <v>1942</v>
      </c>
      <c r="AS5" s="11" t="s">
        <v>248</v>
      </c>
      <c r="AT5" s="11">
        <v>71705.740000000005</v>
      </c>
      <c r="AU5" s="11">
        <v>3074.06</v>
      </c>
      <c r="AV5" s="11">
        <v>0</v>
      </c>
      <c r="AW5" s="53">
        <v>1942</v>
      </c>
      <c r="AX5" s="11" t="s">
        <v>248</v>
      </c>
      <c r="AY5" s="321">
        <v>105.5</v>
      </c>
      <c r="AZ5" s="367">
        <v>1605602</v>
      </c>
      <c r="BA5" s="312">
        <v>0.88388625592400005</v>
      </c>
      <c r="BB5" s="188">
        <v>11.345844504023599</v>
      </c>
      <c r="BC5" s="188" t="s">
        <v>248</v>
      </c>
      <c r="BD5" s="217" t="s">
        <v>61</v>
      </c>
      <c r="BE5" s="201" t="s">
        <v>62</v>
      </c>
      <c r="BF5" s="201" t="s">
        <v>63</v>
      </c>
      <c r="BG5" s="201" t="s">
        <v>196</v>
      </c>
      <c r="BH5" s="218" t="s">
        <v>513</v>
      </c>
      <c r="BI5" s="218" t="s">
        <v>68</v>
      </c>
      <c r="BJ5" s="441">
        <v>214</v>
      </c>
      <c r="BK5" s="138">
        <v>4</v>
      </c>
      <c r="BL5" s="145" t="s">
        <v>65</v>
      </c>
      <c r="BM5" s="64" t="s">
        <v>178</v>
      </c>
      <c r="BN5" s="64" t="s">
        <v>293</v>
      </c>
      <c r="BO5" s="217" t="s">
        <v>54</v>
      </c>
      <c r="BP5" s="201" t="s">
        <v>699</v>
      </c>
      <c r="BQ5" s="126" t="s">
        <v>715</v>
      </c>
    </row>
    <row r="6" spans="1:69" ht="15.75">
      <c r="A6" s="207" t="s">
        <v>8</v>
      </c>
      <c r="B6" s="208" t="s">
        <v>40</v>
      </c>
      <c r="C6" s="202" t="s">
        <v>35</v>
      </c>
      <c r="D6" s="210" t="s">
        <v>10</v>
      </c>
      <c r="E6" s="24" t="s">
        <v>58</v>
      </c>
      <c r="F6" s="86">
        <v>495</v>
      </c>
      <c r="G6" s="80">
        <v>2</v>
      </c>
      <c r="H6" s="16"/>
      <c r="I6" s="16"/>
      <c r="J6" s="16"/>
      <c r="K6" s="16"/>
      <c r="L6" s="80">
        <v>0</v>
      </c>
      <c r="M6" s="14"/>
      <c r="N6" s="53">
        <v>0</v>
      </c>
      <c r="O6" s="16"/>
      <c r="P6" s="16"/>
      <c r="Q6" s="11">
        <v>5.1819469594000003</v>
      </c>
      <c r="R6" s="16"/>
      <c r="S6" s="16"/>
      <c r="T6" s="53">
        <v>6.4105769230769223</v>
      </c>
      <c r="U6" s="16"/>
      <c r="V6" s="16"/>
      <c r="W6" s="11">
        <v>4.9122694787018002</v>
      </c>
      <c r="X6" s="16"/>
      <c r="Y6" s="16"/>
      <c r="Z6" s="53">
        <v>5.9729591836734688</v>
      </c>
      <c r="AA6" s="16"/>
      <c r="AB6" s="16"/>
      <c r="AC6" s="16"/>
      <c r="AD6" s="16"/>
      <c r="AE6" s="16"/>
      <c r="AF6" s="11">
        <v>3.7440886915127312</v>
      </c>
      <c r="AG6" s="11">
        <v>3451</v>
      </c>
      <c r="AH6" s="11">
        <v>0.35596331321351177</v>
      </c>
      <c r="AI6" s="11">
        <v>35</v>
      </c>
      <c r="AJ6" s="11">
        <v>2.9524671052631577</v>
      </c>
      <c r="AK6" s="11" t="s">
        <v>248</v>
      </c>
      <c r="AL6" s="11">
        <v>492</v>
      </c>
      <c r="AM6" s="11">
        <v>3.7458740053622694</v>
      </c>
      <c r="AN6" s="11">
        <v>3.7354983660130721</v>
      </c>
      <c r="AO6" s="73">
        <v>0</v>
      </c>
      <c r="AP6" s="11">
        <v>0</v>
      </c>
      <c r="AQ6" s="11">
        <v>0</v>
      </c>
      <c r="AR6" s="11">
        <v>986</v>
      </c>
      <c r="AS6" s="11" t="s">
        <v>248</v>
      </c>
      <c r="AT6" s="11">
        <v>35322.904999999999</v>
      </c>
      <c r="AU6" s="11">
        <v>0</v>
      </c>
      <c r="AV6" s="11">
        <v>0</v>
      </c>
      <c r="AW6" s="53">
        <v>986</v>
      </c>
      <c r="AX6" s="11" t="s">
        <v>248</v>
      </c>
      <c r="AY6" s="322">
        <v>19.5</v>
      </c>
      <c r="AZ6" s="508">
        <v>576689</v>
      </c>
      <c r="BA6" s="313">
        <v>0.97435897435800001</v>
      </c>
      <c r="BB6" s="122">
        <v>23.1052631579178</v>
      </c>
      <c r="BC6" s="188" t="s">
        <v>248</v>
      </c>
      <c r="BD6" s="217" t="s">
        <v>61</v>
      </c>
      <c r="BE6" s="201" t="s">
        <v>62</v>
      </c>
      <c r="BF6" s="201" t="s">
        <v>63</v>
      </c>
      <c r="BG6" s="201" t="s">
        <v>196</v>
      </c>
      <c r="BH6" s="218" t="s">
        <v>513</v>
      </c>
      <c r="BI6" s="45" t="s">
        <v>64</v>
      </c>
      <c r="BJ6" s="441">
        <v>214</v>
      </c>
      <c r="BK6" s="441">
        <v>1</v>
      </c>
      <c r="BL6" s="145" t="s">
        <v>65</v>
      </c>
      <c r="BM6" s="64" t="s">
        <v>177</v>
      </c>
      <c r="BN6" s="64" t="s">
        <v>293</v>
      </c>
      <c r="BO6" s="217" t="s">
        <v>352</v>
      </c>
      <c r="BP6" s="201" t="s">
        <v>703</v>
      </c>
      <c r="BQ6" s="126" t="s">
        <v>718</v>
      </c>
    </row>
    <row r="7" spans="1:69" ht="15.75">
      <c r="A7" s="207" t="s">
        <v>8</v>
      </c>
      <c r="B7" s="208" t="s">
        <v>40</v>
      </c>
      <c r="C7" s="202" t="s">
        <v>35</v>
      </c>
      <c r="D7" s="210" t="s">
        <v>10</v>
      </c>
      <c r="E7" s="24" t="s">
        <v>58</v>
      </c>
      <c r="F7" s="73">
        <v>480</v>
      </c>
      <c r="G7" s="11">
        <v>2</v>
      </c>
      <c r="H7" s="16"/>
      <c r="I7" s="16"/>
      <c r="J7" s="16"/>
      <c r="K7" s="16"/>
      <c r="L7" s="11">
        <v>0</v>
      </c>
      <c r="M7" s="14"/>
      <c r="N7" s="53">
        <v>1</v>
      </c>
      <c r="O7" s="16"/>
      <c r="P7" s="16"/>
      <c r="Q7" s="11">
        <v>7.1823177092000003</v>
      </c>
      <c r="R7" s="16"/>
      <c r="S7" s="16"/>
      <c r="T7" s="53">
        <v>12.683333333333328</v>
      </c>
      <c r="U7" s="16"/>
      <c r="V7" s="16"/>
      <c r="W7" s="11">
        <v>7.3070352552301001</v>
      </c>
      <c r="X7" s="16"/>
      <c r="Y7" s="16"/>
      <c r="Z7" s="53">
        <v>12.881249999999998</v>
      </c>
      <c r="AA7" s="16"/>
      <c r="AB7" s="16"/>
      <c r="AC7" s="16"/>
      <c r="AD7" s="16"/>
      <c r="AE7" s="16"/>
      <c r="AF7" s="11">
        <v>3.4074543317873069</v>
      </c>
      <c r="AG7" s="11">
        <v>3339</v>
      </c>
      <c r="AH7" s="11">
        <v>0.47592430981425587</v>
      </c>
      <c r="AI7" s="11">
        <v>169</v>
      </c>
      <c r="AJ7" s="11">
        <v>2.4882165605095543</v>
      </c>
      <c r="AK7" s="11" t="s">
        <v>248</v>
      </c>
      <c r="AL7" s="11">
        <v>477</v>
      </c>
      <c r="AM7" s="11">
        <v>3.4074543317873069</v>
      </c>
      <c r="AN7" s="11">
        <v>3.522121212121212</v>
      </c>
      <c r="AO7" s="73">
        <v>0</v>
      </c>
      <c r="AP7" s="11">
        <v>0</v>
      </c>
      <c r="AQ7" s="11">
        <v>0</v>
      </c>
      <c r="AR7" s="11">
        <v>956</v>
      </c>
      <c r="AS7" s="11" t="s">
        <v>248</v>
      </c>
      <c r="AT7" s="11">
        <v>34173.116000000002</v>
      </c>
      <c r="AU7" s="11">
        <v>0</v>
      </c>
      <c r="AV7" s="11">
        <v>0</v>
      </c>
      <c r="AW7" s="53">
        <v>956</v>
      </c>
      <c r="AX7" s="11" t="s">
        <v>248</v>
      </c>
      <c r="AY7" s="322">
        <v>19.5</v>
      </c>
      <c r="AZ7" s="508">
        <v>576689</v>
      </c>
      <c r="BA7" s="313">
        <v>0.97435897435800001</v>
      </c>
      <c r="BB7" s="122">
        <v>23.789473684234299</v>
      </c>
      <c r="BC7" s="188" t="s">
        <v>248</v>
      </c>
      <c r="BD7" s="217" t="s">
        <v>61</v>
      </c>
      <c r="BE7" s="201" t="s">
        <v>62</v>
      </c>
      <c r="BF7" s="201" t="s">
        <v>63</v>
      </c>
      <c r="BG7" s="201" t="s">
        <v>196</v>
      </c>
      <c r="BH7" s="218" t="s">
        <v>513</v>
      </c>
      <c r="BI7" s="45" t="s">
        <v>66</v>
      </c>
      <c r="BJ7" s="200">
        <v>214</v>
      </c>
      <c r="BK7" s="200">
        <v>7</v>
      </c>
      <c r="BL7" s="145" t="s">
        <v>65</v>
      </c>
      <c r="BM7" s="64" t="s">
        <v>178</v>
      </c>
      <c r="BN7" s="64" t="s">
        <v>293</v>
      </c>
      <c r="BO7" s="217" t="s">
        <v>352</v>
      </c>
      <c r="BP7" s="201" t="s">
        <v>703</v>
      </c>
      <c r="BQ7" s="126" t="s">
        <v>718</v>
      </c>
    </row>
    <row r="8" spans="1:69" ht="15.75">
      <c r="A8" s="207" t="s">
        <v>8</v>
      </c>
      <c r="B8" s="208" t="s">
        <v>40</v>
      </c>
      <c r="C8" s="202" t="s">
        <v>35</v>
      </c>
      <c r="D8" s="210" t="s">
        <v>10</v>
      </c>
      <c r="E8" s="24" t="s">
        <v>58</v>
      </c>
      <c r="F8" s="73">
        <v>498</v>
      </c>
      <c r="G8" s="11">
        <v>2</v>
      </c>
      <c r="H8" s="16"/>
      <c r="I8" s="16"/>
      <c r="J8" s="16"/>
      <c r="K8" s="16"/>
      <c r="L8" s="11">
        <v>0</v>
      </c>
      <c r="M8" s="14"/>
      <c r="N8" s="53">
        <v>0</v>
      </c>
      <c r="O8" s="16"/>
      <c r="P8" s="16"/>
      <c r="Q8" s="11">
        <v>7.1231992902999997</v>
      </c>
      <c r="R8" s="16"/>
      <c r="S8" s="16"/>
      <c r="T8" s="53">
        <v>9.0599999999999987</v>
      </c>
      <c r="U8" s="16"/>
      <c r="V8" s="16"/>
      <c r="W8" s="11">
        <v>7.2206791875</v>
      </c>
      <c r="X8" s="16"/>
      <c r="Y8" s="16"/>
      <c r="Z8" s="53">
        <v>9.1199999999999992</v>
      </c>
      <c r="AA8" s="16"/>
      <c r="AB8" s="16"/>
      <c r="AC8" s="16"/>
      <c r="AD8" s="16"/>
      <c r="AE8" s="16"/>
      <c r="AF8" s="11">
        <v>3.5025223767430571</v>
      </c>
      <c r="AG8" s="11">
        <v>3465</v>
      </c>
      <c r="AH8" s="11">
        <v>0.50835694112549612</v>
      </c>
      <c r="AI8" s="11">
        <v>165</v>
      </c>
      <c r="AJ8" s="11">
        <v>2.5062162162162163</v>
      </c>
      <c r="AK8" s="11" t="s">
        <v>248</v>
      </c>
      <c r="AL8" s="11">
        <v>493</v>
      </c>
      <c r="AM8" s="11">
        <v>3.5060678166743457</v>
      </c>
      <c r="AN8" s="11">
        <v>3.6067662565905096</v>
      </c>
      <c r="AO8" s="73">
        <v>0</v>
      </c>
      <c r="AP8" s="11">
        <v>0</v>
      </c>
      <c r="AQ8" s="11">
        <v>0</v>
      </c>
      <c r="AR8" s="11">
        <v>992</v>
      </c>
      <c r="AS8" s="11" t="s">
        <v>248</v>
      </c>
      <c r="AT8" s="11">
        <v>35329.71</v>
      </c>
      <c r="AU8" s="11">
        <v>128.25</v>
      </c>
      <c r="AV8" s="11">
        <v>0</v>
      </c>
      <c r="AW8" s="53">
        <v>990</v>
      </c>
      <c r="AX8" s="11" t="s">
        <v>248</v>
      </c>
      <c r="AY8" s="322">
        <v>19.5</v>
      </c>
      <c r="AZ8" s="508">
        <v>576689</v>
      </c>
      <c r="BA8" s="313">
        <v>0.97435897435800001</v>
      </c>
      <c r="BB8" s="122">
        <v>23.1052631579178</v>
      </c>
      <c r="BC8" s="188" t="s">
        <v>248</v>
      </c>
      <c r="BD8" s="217" t="s">
        <v>61</v>
      </c>
      <c r="BE8" s="201" t="s">
        <v>62</v>
      </c>
      <c r="BF8" s="201" t="s">
        <v>63</v>
      </c>
      <c r="BG8" s="201" t="s">
        <v>196</v>
      </c>
      <c r="BH8" s="218" t="s">
        <v>513</v>
      </c>
      <c r="BI8" s="218" t="s">
        <v>67</v>
      </c>
      <c r="BJ8" s="200">
        <v>214</v>
      </c>
      <c r="BK8" s="441">
        <v>3</v>
      </c>
      <c r="BL8" s="145" t="s">
        <v>65</v>
      </c>
      <c r="BM8" s="64" t="s">
        <v>178</v>
      </c>
      <c r="BN8" s="64" t="s">
        <v>293</v>
      </c>
      <c r="BO8" s="217" t="s">
        <v>352</v>
      </c>
      <c r="BP8" s="201" t="s">
        <v>703</v>
      </c>
      <c r="BQ8" s="126" t="s">
        <v>718</v>
      </c>
    </row>
    <row r="9" spans="1:69" ht="16.5" thickBot="1">
      <c r="A9" s="132" t="s">
        <v>8</v>
      </c>
      <c r="B9" s="143" t="s">
        <v>40</v>
      </c>
      <c r="C9" s="133" t="s">
        <v>35</v>
      </c>
      <c r="D9" s="141" t="s">
        <v>10</v>
      </c>
      <c r="E9" s="25" t="s">
        <v>58</v>
      </c>
      <c r="F9" s="74">
        <v>364</v>
      </c>
      <c r="G9" s="55">
        <v>1</v>
      </c>
      <c r="H9" s="16"/>
      <c r="I9" s="16"/>
      <c r="J9" s="16"/>
      <c r="K9" s="16"/>
      <c r="L9" s="81">
        <v>0</v>
      </c>
      <c r="M9" s="14"/>
      <c r="N9" s="54">
        <v>0</v>
      </c>
      <c r="O9" s="16"/>
      <c r="P9" s="16"/>
      <c r="Q9" s="55">
        <v>7.1890024793</v>
      </c>
      <c r="R9" s="16"/>
      <c r="S9" s="16"/>
      <c r="T9" s="54">
        <v>8.6374999999999993</v>
      </c>
      <c r="U9" s="16"/>
      <c r="V9" s="16"/>
      <c r="W9" s="55">
        <v>7.2311595537190003</v>
      </c>
      <c r="X9" s="16"/>
      <c r="Y9" s="16"/>
      <c r="Z9" s="54">
        <v>8.7308823529411761</v>
      </c>
      <c r="AA9" s="16"/>
      <c r="AB9" s="16"/>
      <c r="AC9" s="16"/>
      <c r="AD9" s="16"/>
      <c r="AE9" s="16"/>
      <c r="AF9" s="55">
        <v>2.9870284126984763</v>
      </c>
      <c r="AG9" s="55">
        <v>2532</v>
      </c>
      <c r="AH9" s="55">
        <v>0.35712211293364682</v>
      </c>
      <c r="AI9" s="55">
        <v>236</v>
      </c>
      <c r="AJ9" s="55">
        <v>2.2187810945273632</v>
      </c>
      <c r="AK9" s="194" t="s">
        <v>248</v>
      </c>
      <c r="AL9" s="55">
        <v>0</v>
      </c>
      <c r="AM9" s="55"/>
      <c r="AN9" s="55"/>
      <c r="AO9" s="74">
        <v>0</v>
      </c>
      <c r="AP9" s="55">
        <v>0</v>
      </c>
      <c r="AQ9" s="55">
        <v>0</v>
      </c>
      <c r="AR9" s="55">
        <v>726</v>
      </c>
      <c r="AS9" s="194" t="s">
        <v>248</v>
      </c>
      <c r="AT9" s="55">
        <v>25962.866999999998</v>
      </c>
      <c r="AU9" s="55">
        <v>0</v>
      </c>
      <c r="AV9" s="55">
        <v>0</v>
      </c>
      <c r="AW9" s="54">
        <v>726</v>
      </c>
      <c r="AX9" s="194" t="s">
        <v>248</v>
      </c>
      <c r="AY9" s="323">
        <v>19.5</v>
      </c>
      <c r="AZ9" s="545">
        <v>576689</v>
      </c>
      <c r="BA9" s="547">
        <v>0.97435897435800001</v>
      </c>
      <c r="BB9" s="123">
        <v>22.2631578947591</v>
      </c>
      <c r="BC9" s="66" t="s">
        <v>248</v>
      </c>
      <c r="BD9" s="135" t="s">
        <v>61</v>
      </c>
      <c r="BE9" s="150" t="s">
        <v>62</v>
      </c>
      <c r="BF9" s="150" t="s">
        <v>63</v>
      </c>
      <c r="BG9" s="150" t="s">
        <v>196</v>
      </c>
      <c r="BH9" s="51" t="s">
        <v>513</v>
      </c>
      <c r="BI9" s="51" t="s">
        <v>68</v>
      </c>
      <c r="BJ9" s="139">
        <v>214</v>
      </c>
      <c r="BK9" s="136">
        <v>4</v>
      </c>
      <c r="BL9" s="146" t="s">
        <v>65</v>
      </c>
      <c r="BM9" s="67" t="s">
        <v>178</v>
      </c>
      <c r="BN9" s="67" t="s">
        <v>293</v>
      </c>
      <c r="BO9" s="162" t="s">
        <v>352</v>
      </c>
      <c r="BP9" s="163" t="s">
        <v>703</v>
      </c>
      <c r="BQ9" s="228" t="s">
        <v>718</v>
      </c>
    </row>
    <row r="10" spans="1:69" ht="15.75">
      <c r="A10" s="205" t="s">
        <v>8</v>
      </c>
      <c r="B10" s="206" t="s">
        <v>40</v>
      </c>
      <c r="C10" s="220" t="s">
        <v>35</v>
      </c>
      <c r="D10" s="209" t="s">
        <v>10</v>
      </c>
      <c r="E10" s="26" t="s">
        <v>60</v>
      </c>
      <c r="F10" s="72">
        <v>490</v>
      </c>
      <c r="G10" s="68">
        <v>1</v>
      </c>
      <c r="H10" s="16"/>
      <c r="I10" s="16"/>
      <c r="J10" s="16"/>
      <c r="K10" s="16"/>
      <c r="L10" s="79">
        <v>1</v>
      </c>
      <c r="M10" s="14"/>
      <c r="N10" s="71">
        <v>0</v>
      </c>
      <c r="O10" s="16"/>
      <c r="P10" s="16"/>
      <c r="Q10" s="68">
        <v>5.7292354529000002</v>
      </c>
      <c r="R10" s="16"/>
      <c r="S10" s="16"/>
      <c r="T10" s="71">
        <v>6.9931034482758614</v>
      </c>
      <c r="U10" s="16"/>
      <c r="V10" s="16"/>
      <c r="W10" s="68">
        <v>5.7457374692621999</v>
      </c>
      <c r="X10" s="16"/>
      <c r="Y10" s="16"/>
      <c r="Z10" s="71">
        <v>7.1799999999999979</v>
      </c>
      <c r="AA10" s="16"/>
      <c r="AB10" s="16"/>
      <c r="AC10" s="16"/>
      <c r="AD10" s="16"/>
      <c r="AE10" s="16"/>
      <c r="AF10" s="68">
        <v>3.4565919247039303</v>
      </c>
      <c r="AG10" s="68">
        <v>3414</v>
      </c>
      <c r="AH10" s="68">
        <v>0.42788000532673753</v>
      </c>
      <c r="AI10" s="68">
        <v>88</v>
      </c>
      <c r="AJ10" s="68">
        <v>2.5975235849056606</v>
      </c>
      <c r="AK10" s="68" t="s">
        <v>248</v>
      </c>
      <c r="AL10" s="68">
        <v>487</v>
      </c>
      <c r="AM10" s="68">
        <v>3.4576937562246477</v>
      </c>
      <c r="AN10" s="68">
        <v>3.5383169462116832</v>
      </c>
      <c r="AO10" s="72">
        <v>0</v>
      </c>
      <c r="AP10" s="68">
        <v>0</v>
      </c>
      <c r="AQ10" s="68">
        <v>0</v>
      </c>
      <c r="AR10" s="68">
        <v>978</v>
      </c>
      <c r="AS10" s="68" t="s">
        <v>248</v>
      </c>
      <c r="AT10" s="68">
        <v>34803.451000000001</v>
      </c>
      <c r="AU10" s="68">
        <v>0</v>
      </c>
      <c r="AV10" s="68">
        <v>0</v>
      </c>
      <c r="AW10" s="71">
        <v>978</v>
      </c>
      <c r="AX10" s="68" t="s">
        <v>248</v>
      </c>
      <c r="AY10" s="500">
        <v>30.5</v>
      </c>
      <c r="AZ10" s="373">
        <v>338589</v>
      </c>
      <c r="BA10" s="535">
        <v>0.86885245901599995</v>
      </c>
      <c r="BB10" s="70">
        <v>18.679245283027299</v>
      </c>
      <c r="BC10" s="70" t="s">
        <v>248</v>
      </c>
      <c r="BD10" s="211" t="s">
        <v>61</v>
      </c>
      <c r="BE10" s="212" t="s">
        <v>62</v>
      </c>
      <c r="BF10" s="212" t="s">
        <v>63</v>
      </c>
      <c r="BG10" s="212" t="s">
        <v>196</v>
      </c>
      <c r="BH10" s="218" t="s">
        <v>513</v>
      </c>
      <c r="BI10" s="49" t="s">
        <v>64</v>
      </c>
      <c r="BJ10" s="215">
        <v>214</v>
      </c>
      <c r="BK10" s="215">
        <v>1</v>
      </c>
      <c r="BL10" s="144" t="s">
        <v>65</v>
      </c>
      <c r="BM10" s="63" t="s">
        <v>178</v>
      </c>
      <c r="BN10" s="63" t="s">
        <v>293</v>
      </c>
      <c r="BO10" s="217" t="s">
        <v>705</v>
      </c>
      <c r="BP10" s="201" t="s">
        <v>690</v>
      </c>
      <c r="BQ10" s="126" t="s">
        <v>718</v>
      </c>
    </row>
    <row r="11" spans="1:69" ht="15.75">
      <c r="A11" s="207" t="s">
        <v>8</v>
      </c>
      <c r="B11" s="208" t="s">
        <v>40</v>
      </c>
      <c r="C11" s="202" t="s">
        <v>35</v>
      </c>
      <c r="D11" s="210" t="s">
        <v>10</v>
      </c>
      <c r="E11" s="24" t="s">
        <v>60</v>
      </c>
      <c r="F11" s="86">
        <v>530</v>
      </c>
      <c r="G11" s="80">
        <v>15</v>
      </c>
      <c r="H11" s="16"/>
      <c r="I11" s="16"/>
      <c r="J11" s="16"/>
      <c r="K11" s="16"/>
      <c r="L11" s="80">
        <v>0</v>
      </c>
      <c r="M11" s="14"/>
      <c r="N11" s="53">
        <v>2</v>
      </c>
      <c r="O11" s="16"/>
      <c r="P11" s="16"/>
      <c r="Q11" s="11">
        <v>7.6418444504999998</v>
      </c>
      <c r="R11" s="16"/>
      <c r="S11" s="16"/>
      <c r="T11" s="53">
        <v>13.260416666666666</v>
      </c>
      <c r="U11" s="16"/>
      <c r="V11" s="16"/>
      <c r="W11" s="11">
        <v>7.6887434912621</v>
      </c>
      <c r="X11" s="16"/>
      <c r="Y11" s="16"/>
      <c r="Z11" s="53">
        <v>13.375</v>
      </c>
      <c r="AA11" s="16"/>
      <c r="AB11" s="16"/>
      <c r="AC11" s="16"/>
      <c r="AD11" s="16"/>
      <c r="AE11" s="16"/>
      <c r="AF11" s="11">
        <v>3.1775160139399103</v>
      </c>
      <c r="AG11" s="11">
        <v>3588</v>
      </c>
      <c r="AH11" s="11">
        <v>0.55719538117919643</v>
      </c>
      <c r="AI11" s="11">
        <v>446</v>
      </c>
      <c r="AJ11" s="11">
        <v>2.1410904255319148</v>
      </c>
      <c r="AK11" s="11" t="s">
        <v>248</v>
      </c>
      <c r="AL11" s="11">
        <v>512</v>
      </c>
      <c r="AM11" s="11">
        <v>3.178404019629983</v>
      </c>
      <c r="AN11" s="11">
        <v>3.2209141274238227</v>
      </c>
      <c r="AO11" s="73">
        <v>0</v>
      </c>
      <c r="AP11" s="11">
        <v>0</v>
      </c>
      <c r="AQ11" s="11">
        <v>0</v>
      </c>
      <c r="AR11" s="11">
        <v>1030</v>
      </c>
      <c r="AS11" s="11" t="s">
        <v>248</v>
      </c>
      <c r="AT11" s="11">
        <v>36756.875999999997</v>
      </c>
      <c r="AU11" s="11">
        <v>0</v>
      </c>
      <c r="AV11" s="11">
        <v>0</v>
      </c>
      <c r="AW11" s="53">
        <v>1030</v>
      </c>
      <c r="AX11" s="11" t="s">
        <v>248</v>
      </c>
      <c r="AY11" s="322">
        <v>30.5</v>
      </c>
      <c r="AZ11" s="367">
        <v>338589</v>
      </c>
      <c r="BA11" s="312">
        <v>0.86885245901599995</v>
      </c>
      <c r="BB11" s="188">
        <v>18.792452830197199</v>
      </c>
      <c r="BC11" s="188" t="s">
        <v>248</v>
      </c>
      <c r="BD11" s="217" t="s">
        <v>61</v>
      </c>
      <c r="BE11" s="201" t="s">
        <v>62</v>
      </c>
      <c r="BF11" s="201" t="s">
        <v>63</v>
      </c>
      <c r="BG11" s="201" t="s">
        <v>196</v>
      </c>
      <c r="BH11" s="218" t="s">
        <v>513</v>
      </c>
      <c r="BI11" s="45" t="s">
        <v>66</v>
      </c>
      <c r="BJ11" s="441">
        <v>214</v>
      </c>
      <c r="BK11" s="138">
        <v>7</v>
      </c>
      <c r="BL11" s="145" t="s">
        <v>65</v>
      </c>
      <c r="BM11" s="64" t="s">
        <v>179</v>
      </c>
      <c r="BN11" s="64" t="s">
        <v>293</v>
      </c>
      <c r="BO11" s="217" t="s">
        <v>705</v>
      </c>
      <c r="BP11" s="201" t="s">
        <v>690</v>
      </c>
      <c r="BQ11" s="126" t="s">
        <v>718</v>
      </c>
    </row>
    <row r="12" spans="1:69" ht="15.75">
      <c r="A12" s="207" t="s">
        <v>8</v>
      </c>
      <c r="B12" s="208" t="s">
        <v>40</v>
      </c>
      <c r="C12" s="202" t="s">
        <v>35</v>
      </c>
      <c r="D12" s="210" t="s">
        <v>10</v>
      </c>
      <c r="E12" s="24" t="s">
        <v>60</v>
      </c>
      <c r="F12" s="86">
        <v>515</v>
      </c>
      <c r="G12" s="11">
        <v>7</v>
      </c>
      <c r="H12" s="16"/>
      <c r="I12" s="16"/>
      <c r="J12" s="16"/>
      <c r="K12" s="16"/>
      <c r="L12" s="80">
        <v>1</v>
      </c>
      <c r="M12" s="14"/>
      <c r="N12" s="53">
        <v>0</v>
      </c>
      <c r="O12" s="16"/>
      <c r="P12" s="16"/>
      <c r="Q12" s="11">
        <v>7.6681713628999999</v>
      </c>
      <c r="R12" s="16"/>
      <c r="S12" s="16"/>
      <c r="T12" s="53">
        <v>9.9386363636363626</v>
      </c>
      <c r="U12" s="16"/>
      <c r="V12" s="16"/>
      <c r="W12" s="11">
        <v>7.7353626469428001</v>
      </c>
      <c r="X12" s="16"/>
      <c r="Y12" s="16"/>
      <c r="Z12" s="53">
        <v>10.0825</v>
      </c>
      <c r="AA12" s="16"/>
      <c r="AB12" s="16"/>
      <c r="AC12" s="16"/>
      <c r="AD12" s="16"/>
      <c r="AE12" s="16"/>
      <c r="AF12" s="11">
        <v>3.373157637089677</v>
      </c>
      <c r="AG12" s="11">
        <v>3538</v>
      </c>
      <c r="AH12" s="11">
        <v>0.52498030570247789</v>
      </c>
      <c r="AI12" s="11">
        <v>258</v>
      </c>
      <c r="AJ12" s="11">
        <v>2.2862373737373738</v>
      </c>
      <c r="AK12" s="11" t="s">
        <v>248</v>
      </c>
      <c r="AL12" s="11">
        <v>495</v>
      </c>
      <c r="AM12" s="11">
        <v>3.3781998126285484</v>
      </c>
      <c r="AN12" s="11">
        <v>3.5046969696969699</v>
      </c>
      <c r="AO12" s="73">
        <v>0</v>
      </c>
      <c r="AP12" s="11">
        <v>0</v>
      </c>
      <c r="AQ12" s="11">
        <v>0</v>
      </c>
      <c r="AR12" s="11">
        <v>1016</v>
      </c>
      <c r="AS12" s="11" t="s">
        <v>248</v>
      </c>
      <c r="AT12" s="11">
        <v>36093.889000000003</v>
      </c>
      <c r="AU12" s="11">
        <v>152.97200000000001</v>
      </c>
      <c r="AV12" s="11">
        <v>0</v>
      </c>
      <c r="AW12" s="53">
        <v>1016</v>
      </c>
      <c r="AX12" s="11" t="s">
        <v>248</v>
      </c>
      <c r="AY12" s="322">
        <v>30.5</v>
      </c>
      <c r="AZ12" s="367">
        <v>338589</v>
      </c>
      <c r="BA12" s="312">
        <v>0.86885245901599995</v>
      </c>
      <c r="BB12" s="122">
        <v>18.603773584914101</v>
      </c>
      <c r="BC12" s="188" t="s">
        <v>248</v>
      </c>
      <c r="BD12" s="217" t="s">
        <v>61</v>
      </c>
      <c r="BE12" s="201" t="s">
        <v>62</v>
      </c>
      <c r="BF12" s="201" t="s">
        <v>63</v>
      </c>
      <c r="BG12" s="201" t="s">
        <v>196</v>
      </c>
      <c r="BH12" s="218" t="s">
        <v>513</v>
      </c>
      <c r="BI12" s="45" t="s">
        <v>67</v>
      </c>
      <c r="BJ12" s="441">
        <v>214</v>
      </c>
      <c r="BK12" s="138">
        <v>3</v>
      </c>
      <c r="BL12" s="145" t="s">
        <v>65</v>
      </c>
      <c r="BM12" s="64" t="s">
        <v>178</v>
      </c>
      <c r="BN12" s="64" t="s">
        <v>293</v>
      </c>
      <c r="BO12" s="217" t="s">
        <v>705</v>
      </c>
      <c r="BP12" s="201" t="s">
        <v>690</v>
      </c>
      <c r="BQ12" s="126" t="s">
        <v>718</v>
      </c>
    </row>
    <row r="13" spans="1:69" ht="15.75">
      <c r="A13" s="207" t="s">
        <v>8</v>
      </c>
      <c r="B13" s="208" t="s">
        <v>40</v>
      </c>
      <c r="C13" s="202" t="s">
        <v>35</v>
      </c>
      <c r="D13" s="210" t="s">
        <v>10</v>
      </c>
      <c r="E13" s="24" t="s">
        <v>60</v>
      </c>
      <c r="F13" s="86">
        <v>268</v>
      </c>
      <c r="G13" s="80">
        <v>0</v>
      </c>
      <c r="H13" s="16"/>
      <c r="I13" s="16"/>
      <c r="J13" s="16"/>
      <c r="K13" s="16"/>
      <c r="L13" s="80">
        <v>1</v>
      </c>
      <c r="M13" s="14"/>
      <c r="N13" s="53">
        <v>0</v>
      </c>
      <c r="O13" s="16"/>
      <c r="P13" s="16"/>
      <c r="Q13" s="11">
        <v>7.7512432547000003</v>
      </c>
      <c r="R13" s="16"/>
      <c r="S13" s="16"/>
      <c r="T13" s="53">
        <v>9.3138888888888882</v>
      </c>
      <c r="U13" s="16"/>
      <c r="V13" s="16"/>
      <c r="W13" s="11">
        <v>7.885977329588</v>
      </c>
      <c r="X13" s="16"/>
      <c r="Y13" s="16"/>
      <c r="Z13" s="53">
        <v>9.3640624999999993</v>
      </c>
      <c r="AA13" s="16"/>
      <c r="AB13" s="16"/>
      <c r="AC13" s="16"/>
      <c r="AD13" s="16"/>
      <c r="AE13" s="16"/>
      <c r="AF13" s="11">
        <v>3.0410374810292899</v>
      </c>
      <c r="AG13" s="11">
        <v>1838</v>
      </c>
      <c r="AH13" s="11">
        <v>0.42317521813445108</v>
      </c>
      <c r="AI13" s="11">
        <v>204</v>
      </c>
      <c r="AJ13" s="11">
        <v>2.1190909090909091</v>
      </c>
      <c r="AK13" s="11" t="s">
        <v>248</v>
      </c>
      <c r="AL13" s="11">
        <v>0</v>
      </c>
      <c r="AM13" s="11"/>
      <c r="AN13" s="11"/>
      <c r="AO13" s="73">
        <v>0</v>
      </c>
      <c r="AP13" s="11">
        <v>0</v>
      </c>
      <c r="AQ13" s="11">
        <v>0</v>
      </c>
      <c r="AR13" s="11">
        <v>536</v>
      </c>
      <c r="AS13" s="11" t="s">
        <v>248</v>
      </c>
      <c r="AT13" s="11">
        <v>19094.698</v>
      </c>
      <c r="AU13" s="11">
        <v>0</v>
      </c>
      <c r="AV13" s="11">
        <v>0</v>
      </c>
      <c r="AW13" s="53">
        <v>536</v>
      </c>
      <c r="AX13" s="11" t="s">
        <v>248</v>
      </c>
      <c r="AY13" s="322">
        <v>30.5</v>
      </c>
      <c r="AZ13" s="367">
        <v>338589</v>
      </c>
      <c r="BA13" s="312">
        <v>0.86885245901599995</v>
      </c>
      <c r="BB13" s="122">
        <v>16.716981132082999</v>
      </c>
      <c r="BC13" s="188" t="s">
        <v>248</v>
      </c>
      <c r="BD13" s="217" t="s">
        <v>61</v>
      </c>
      <c r="BE13" s="201" t="s">
        <v>62</v>
      </c>
      <c r="BF13" s="201" t="s">
        <v>63</v>
      </c>
      <c r="BG13" s="201" t="s">
        <v>196</v>
      </c>
      <c r="BH13" s="218" t="s">
        <v>513</v>
      </c>
      <c r="BI13" s="218" t="s">
        <v>68</v>
      </c>
      <c r="BJ13" s="441">
        <v>214</v>
      </c>
      <c r="BK13" s="138">
        <v>4</v>
      </c>
      <c r="BL13" s="145" t="s">
        <v>65</v>
      </c>
      <c r="BM13" s="64" t="s">
        <v>178</v>
      </c>
      <c r="BN13" s="64" t="s">
        <v>293</v>
      </c>
      <c r="BO13" s="217" t="s">
        <v>705</v>
      </c>
      <c r="BP13" s="201" t="s">
        <v>690</v>
      </c>
      <c r="BQ13" s="126" t="s">
        <v>718</v>
      </c>
    </row>
    <row r="14" spans="1:69" ht="15.75">
      <c r="A14" s="207" t="s">
        <v>8</v>
      </c>
      <c r="B14" s="208" t="s">
        <v>40</v>
      </c>
      <c r="C14" s="202" t="s">
        <v>35</v>
      </c>
      <c r="D14" s="210" t="s">
        <v>10</v>
      </c>
      <c r="E14" s="544" t="s">
        <v>53</v>
      </c>
      <c r="F14" s="86">
        <v>1878</v>
      </c>
      <c r="G14" s="11">
        <v>8</v>
      </c>
      <c r="H14" s="16"/>
      <c r="I14" s="16"/>
      <c r="J14" s="16"/>
      <c r="K14" s="16"/>
      <c r="L14" s="80">
        <v>1</v>
      </c>
      <c r="M14" s="14"/>
      <c r="N14" s="53">
        <v>1</v>
      </c>
      <c r="O14" s="16"/>
      <c r="P14" s="16"/>
      <c r="Q14" s="11">
        <v>5.474314466</v>
      </c>
      <c r="R14" s="16"/>
      <c r="S14" s="16"/>
      <c r="T14" s="53">
        <v>6.9635245901639342</v>
      </c>
      <c r="U14" s="16"/>
      <c r="V14" s="16"/>
      <c r="W14" s="11">
        <v>5.0520132054574001</v>
      </c>
      <c r="X14" s="16"/>
      <c r="Y14" s="16"/>
      <c r="Z14" s="53">
        <v>6.4961864406779659</v>
      </c>
      <c r="AA14" s="16"/>
      <c r="AB14" s="16"/>
      <c r="AC14" s="16"/>
      <c r="AD14" s="16"/>
      <c r="AE14" s="16"/>
      <c r="AF14" s="11">
        <v>3.7011794316910893</v>
      </c>
      <c r="AG14" s="11">
        <v>13068</v>
      </c>
      <c r="AH14" s="11">
        <v>0.40560087388891752</v>
      </c>
      <c r="AI14" s="11">
        <v>234</v>
      </c>
      <c r="AJ14" s="11">
        <v>2.7838235294117646</v>
      </c>
      <c r="AK14" s="11" t="s">
        <v>248</v>
      </c>
      <c r="AL14" s="11">
        <v>1845</v>
      </c>
      <c r="AM14" s="11">
        <v>3.707171654119727</v>
      </c>
      <c r="AN14" s="11">
        <v>3.71619630511164</v>
      </c>
      <c r="AO14" s="73">
        <v>0</v>
      </c>
      <c r="AP14" s="11">
        <v>0</v>
      </c>
      <c r="AQ14" s="11">
        <v>0</v>
      </c>
      <c r="AR14" s="11">
        <v>3740</v>
      </c>
      <c r="AS14" s="11" t="s">
        <v>248</v>
      </c>
      <c r="AT14" s="11">
        <v>133680.80600000001</v>
      </c>
      <c r="AU14" s="11">
        <v>320.09300000000002</v>
      </c>
      <c r="AV14" s="11">
        <v>0</v>
      </c>
      <c r="AW14" s="53">
        <v>3740</v>
      </c>
      <c r="AX14" s="11" t="s">
        <v>248</v>
      </c>
      <c r="AY14" s="321">
        <v>259.25</v>
      </c>
      <c r="AZ14" s="319">
        <v>3273049</v>
      </c>
      <c r="BA14" s="536">
        <v>0.90742526518800004</v>
      </c>
      <c r="BB14" s="188">
        <v>7.4388947927739899</v>
      </c>
      <c r="BC14" s="203" t="s">
        <v>248</v>
      </c>
      <c r="BD14" s="217" t="s">
        <v>61</v>
      </c>
      <c r="BE14" s="201" t="s">
        <v>62</v>
      </c>
      <c r="BF14" s="201" t="s">
        <v>63</v>
      </c>
      <c r="BG14" s="201" t="s">
        <v>196</v>
      </c>
      <c r="BH14" s="218" t="s">
        <v>514</v>
      </c>
      <c r="BI14" s="218" t="s">
        <v>64</v>
      </c>
      <c r="BJ14" s="441">
        <v>214</v>
      </c>
      <c r="BK14" s="441">
        <v>1</v>
      </c>
      <c r="BL14" s="219" t="s">
        <v>65</v>
      </c>
      <c r="BM14" s="64" t="s">
        <v>177</v>
      </c>
      <c r="BN14" s="64" t="s">
        <v>293</v>
      </c>
      <c r="BO14" s="217" t="s">
        <v>53</v>
      </c>
      <c r="BP14" s="201" t="s">
        <v>704</v>
      </c>
      <c r="BQ14" s="126" t="s">
        <v>714</v>
      </c>
    </row>
    <row r="15" spans="1:69" ht="15.75">
      <c r="A15" s="207" t="s">
        <v>8</v>
      </c>
      <c r="B15" s="208" t="s">
        <v>40</v>
      </c>
      <c r="C15" s="202" t="s">
        <v>35</v>
      </c>
      <c r="D15" s="210" t="s">
        <v>10</v>
      </c>
      <c r="E15" s="24" t="s">
        <v>53</v>
      </c>
      <c r="F15" s="86">
        <v>1758</v>
      </c>
      <c r="G15" s="11">
        <v>36</v>
      </c>
      <c r="H15" s="16"/>
      <c r="I15" s="16"/>
      <c r="J15" s="16"/>
      <c r="K15" s="16"/>
      <c r="L15" s="80">
        <v>6</v>
      </c>
      <c r="M15" s="14"/>
      <c r="N15" s="53">
        <v>8</v>
      </c>
      <c r="O15" s="16"/>
      <c r="P15" s="16"/>
      <c r="Q15" s="11">
        <v>7.8474917249000002</v>
      </c>
      <c r="R15" s="16"/>
      <c r="S15" s="16"/>
      <c r="T15" s="53">
        <v>13.054545454545446</v>
      </c>
      <c r="U15" s="16"/>
      <c r="V15" s="16"/>
      <c r="W15" s="11">
        <v>7.7687382097902002</v>
      </c>
      <c r="X15" s="16"/>
      <c r="Y15" s="16"/>
      <c r="Z15" s="53">
        <v>13.084615384615377</v>
      </c>
      <c r="AA15" s="16"/>
      <c r="AB15" s="16"/>
      <c r="AC15" s="16"/>
      <c r="AD15" s="16"/>
      <c r="AE15" s="16"/>
      <c r="AF15" s="11">
        <v>3.3692659421915421</v>
      </c>
      <c r="AG15" s="11">
        <v>11883</v>
      </c>
      <c r="AH15" s="11">
        <v>0.51807588534696747</v>
      </c>
      <c r="AI15" s="11">
        <v>756</v>
      </c>
      <c r="AJ15" s="11">
        <v>2.324761904761905</v>
      </c>
      <c r="AK15" s="11" t="s">
        <v>248</v>
      </c>
      <c r="AL15" s="11">
        <v>1685</v>
      </c>
      <c r="AM15" s="11">
        <v>3.3738726900377487</v>
      </c>
      <c r="AN15" s="11">
        <v>3.4839753013819466</v>
      </c>
      <c r="AO15" s="73">
        <v>0</v>
      </c>
      <c r="AP15" s="11">
        <v>0</v>
      </c>
      <c r="AQ15" s="11">
        <v>0</v>
      </c>
      <c r="AR15" s="11">
        <v>3444</v>
      </c>
      <c r="AS15" s="11" t="s">
        <v>248</v>
      </c>
      <c r="AT15" s="11">
        <v>122798.72100000001</v>
      </c>
      <c r="AU15" s="11">
        <v>250.01300000000001</v>
      </c>
      <c r="AV15" s="11">
        <v>0</v>
      </c>
      <c r="AW15" s="53">
        <v>3420</v>
      </c>
      <c r="AX15" s="11" t="s">
        <v>248</v>
      </c>
      <c r="AY15" s="321">
        <v>259.25</v>
      </c>
      <c r="AZ15" s="319">
        <v>3273049</v>
      </c>
      <c r="BA15" s="536">
        <v>0.90742526518800004</v>
      </c>
      <c r="BB15" s="188">
        <v>7.4686503719450901</v>
      </c>
      <c r="BC15" s="188" t="s">
        <v>248</v>
      </c>
      <c r="BD15" s="217" t="s">
        <v>61</v>
      </c>
      <c r="BE15" s="201" t="s">
        <v>62</v>
      </c>
      <c r="BF15" s="201" t="s">
        <v>63</v>
      </c>
      <c r="BG15" s="201" t="s">
        <v>196</v>
      </c>
      <c r="BH15" s="218" t="s">
        <v>514</v>
      </c>
      <c r="BI15" s="45" t="s">
        <v>66</v>
      </c>
      <c r="BJ15" s="441">
        <v>214</v>
      </c>
      <c r="BK15" s="138">
        <v>7</v>
      </c>
      <c r="BL15" s="145" t="s">
        <v>65</v>
      </c>
      <c r="BM15" s="64" t="s">
        <v>178</v>
      </c>
      <c r="BN15" s="64" t="s">
        <v>293</v>
      </c>
      <c r="BO15" s="217" t="s">
        <v>53</v>
      </c>
      <c r="BP15" s="201" t="s">
        <v>704</v>
      </c>
      <c r="BQ15" s="126" t="s">
        <v>714</v>
      </c>
    </row>
    <row r="16" spans="1:69" ht="15.75">
      <c r="A16" s="207" t="s">
        <v>8</v>
      </c>
      <c r="B16" s="208" t="s">
        <v>40</v>
      </c>
      <c r="C16" s="202" t="s">
        <v>35</v>
      </c>
      <c r="D16" s="210" t="s">
        <v>10</v>
      </c>
      <c r="E16" s="24" t="s">
        <v>53</v>
      </c>
      <c r="F16" s="86">
        <v>1968</v>
      </c>
      <c r="G16" s="80">
        <v>13</v>
      </c>
      <c r="H16" s="16"/>
      <c r="I16" s="16"/>
      <c r="J16" s="16"/>
      <c r="K16" s="16"/>
      <c r="L16" s="80">
        <v>4</v>
      </c>
      <c r="M16" s="14"/>
      <c r="N16" s="53">
        <v>0</v>
      </c>
      <c r="O16" s="16"/>
      <c r="P16" s="16"/>
      <c r="Q16" s="11">
        <v>7.2322012963000004</v>
      </c>
      <c r="R16" s="16"/>
      <c r="S16" s="16"/>
      <c r="T16" s="53">
        <v>9.1353260869565194</v>
      </c>
      <c r="U16" s="16"/>
      <c r="V16" s="16"/>
      <c r="W16" s="11">
        <v>7.3365806176318999</v>
      </c>
      <c r="X16" s="16"/>
      <c r="Y16" s="16"/>
      <c r="Z16" s="53">
        <v>9.1817567567567551</v>
      </c>
      <c r="AA16" s="16"/>
      <c r="AB16" s="16"/>
      <c r="AC16" s="16"/>
      <c r="AD16" s="16"/>
      <c r="AE16" s="16"/>
      <c r="AF16" s="11">
        <v>3.4760807107693137</v>
      </c>
      <c r="AG16" s="11">
        <v>13652</v>
      </c>
      <c r="AH16" s="11">
        <v>0.49139016138119301</v>
      </c>
      <c r="AI16" s="11">
        <v>731</v>
      </c>
      <c r="AJ16" s="11">
        <v>2.459463986599665</v>
      </c>
      <c r="AK16" s="11" t="s">
        <v>248</v>
      </c>
      <c r="AL16" s="11">
        <v>1928</v>
      </c>
      <c r="AM16" s="11">
        <v>3.4798726240013615</v>
      </c>
      <c r="AN16" s="11">
        <v>3.5896056149732622</v>
      </c>
      <c r="AO16" s="73">
        <v>0</v>
      </c>
      <c r="AP16" s="11">
        <v>0</v>
      </c>
      <c r="AQ16" s="11">
        <v>0</v>
      </c>
      <c r="AR16" s="11">
        <v>3910</v>
      </c>
      <c r="AS16" s="11" t="s">
        <v>248</v>
      </c>
      <c r="AT16" s="11">
        <v>139602.823</v>
      </c>
      <c r="AU16" s="11">
        <v>375.37599999999998</v>
      </c>
      <c r="AV16" s="11">
        <v>0</v>
      </c>
      <c r="AW16" s="53">
        <v>3910</v>
      </c>
      <c r="AX16" s="11" t="s">
        <v>248</v>
      </c>
      <c r="AY16" s="321">
        <v>259.25</v>
      </c>
      <c r="AZ16" s="319">
        <v>3273049</v>
      </c>
      <c r="BA16" s="536">
        <v>0.90742526518800004</v>
      </c>
      <c r="BB16" s="188">
        <v>7.4303931987251097</v>
      </c>
      <c r="BC16" s="188" t="s">
        <v>248</v>
      </c>
      <c r="BD16" s="217" t="s">
        <v>61</v>
      </c>
      <c r="BE16" s="201" t="s">
        <v>62</v>
      </c>
      <c r="BF16" s="201" t="s">
        <v>63</v>
      </c>
      <c r="BG16" s="201" t="s">
        <v>196</v>
      </c>
      <c r="BH16" s="218" t="s">
        <v>514</v>
      </c>
      <c r="BI16" s="45" t="s">
        <v>67</v>
      </c>
      <c r="BJ16" s="441">
        <v>214</v>
      </c>
      <c r="BK16" s="138">
        <v>3</v>
      </c>
      <c r="BL16" s="145" t="s">
        <v>65</v>
      </c>
      <c r="BM16" s="64" t="s">
        <v>178</v>
      </c>
      <c r="BN16" s="64" t="s">
        <v>293</v>
      </c>
      <c r="BO16" s="217" t="s">
        <v>53</v>
      </c>
      <c r="BP16" s="201" t="s">
        <v>704</v>
      </c>
      <c r="BQ16" s="126" t="s">
        <v>714</v>
      </c>
    </row>
    <row r="17" spans="1:69" ht="16.5" thickBot="1">
      <c r="A17" s="132" t="s">
        <v>8</v>
      </c>
      <c r="B17" s="143" t="s">
        <v>40</v>
      </c>
      <c r="C17" s="133" t="s">
        <v>35</v>
      </c>
      <c r="D17" s="141" t="s">
        <v>10</v>
      </c>
      <c r="E17" s="25" t="s">
        <v>53</v>
      </c>
      <c r="F17" s="74">
        <v>1363</v>
      </c>
      <c r="G17" s="55">
        <v>14</v>
      </c>
      <c r="H17" s="16"/>
      <c r="I17" s="16"/>
      <c r="J17" s="16"/>
      <c r="K17" s="16"/>
      <c r="L17" s="81">
        <v>4</v>
      </c>
      <c r="M17" s="14"/>
      <c r="N17" s="54">
        <v>0</v>
      </c>
      <c r="O17" s="16"/>
      <c r="P17" s="16"/>
      <c r="Q17" s="55">
        <v>8.2344095590999995</v>
      </c>
      <c r="R17" s="16"/>
      <c r="S17" s="16"/>
      <c r="T17" s="54">
        <v>10.420454545454545</v>
      </c>
      <c r="U17" s="16"/>
      <c r="V17" s="16"/>
      <c r="W17" s="55">
        <v>8.3172073197026002</v>
      </c>
      <c r="X17" s="16"/>
      <c r="Y17" s="16"/>
      <c r="Z17" s="54">
        <v>10.41554054054054</v>
      </c>
      <c r="AA17" s="16"/>
      <c r="AB17" s="16"/>
      <c r="AC17" s="16"/>
      <c r="AD17" s="16"/>
      <c r="AE17" s="16"/>
      <c r="AF17" s="55">
        <v>2.942578930700722</v>
      </c>
      <c r="AG17" s="55">
        <v>9322</v>
      </c>
      <c r="AH17" s="55">
        <v>0.38294806424538702</v>
      </c>
      <c r="AI17" s="55">
        <v>1100</v>
      </c>
      <c r="AJ17" s="55">
        <v>2.1458156779661017</v>
      </c>
      <c r="AK17" s="194" t="s">
        <v>248</v>
      </c>
      <c r="AL17" s="55">
        <v>0</v>
      </c>
      <c r="AM17" s="55"/>
      <c r="AN17" s="55"/>
      <c r="AO17" s="74">
        <v>0</v>
      </c>
      <c r="AP17" s="55">
        <v>0</v>
      </c>
      <c r="AQ17" s="55">
        <v>0</v>
      </c>
      <c r="AR17" s="55">
        <v>2698</v>
      </c>
      <c r="AS17" s="194" t="s">
        <v>248</v>
      </c>
      <c r="AT17" s="55">
        <v>96479.851999999999</v>
      </c>
      <c r="AU17" s="55">
        <v>48.561999999999998</v>
      </c>
      <c r="AV17" s="55">
        <v>0</v>
      </c>
      <c r="AW17" s="54">
        <v>2698</v>
      </c>
      <c r="AX17" s="194" t="s">
        <v>248</v>
      </c>
      <c r="AY17" s="534">
        <v>259.25</v>
      </c>
      <c r="AZ17" s="537">
        <v>3273049</v>
      </c>
      <c r="BA17" s="538">
        <v>0.90742526518800004</v>
      </c>
      <c r="BB17" s="66">
        <v>6.6397449521788401</v>
      </c>
      <c r="BC17" s="66" t="s">
        <v>248</v>
      </c>
      <c r="BD17" s="135" t="s">
        <v>61</v>
      </c>
      <c r="BE17" s="150" t="s">
        <v>62</v>
      </c>
      <c r="BF17" s="150" t="s">
        <v>63</v>
      </c>
      <c r="BG17" s="150" t="s">
        <v>196</v>
      </c>
      <c r="BH17" s="51" t="s">
        <v>514</v>
      </c>
      <c r="BI17" s="51" t="s">
        <v>68</v>
      </c>
      <c r="BJ17" s="139">
        <v>214</v>
      </c>
      <c r="BK17" s="136">
        <v>4</v>
      </c>
      <c r="BL17" s="146" t="s">
        <v>65</v>
      </c>
      <c r="BM17" s="67" t="s">
        <v>178</v>
      </c>
      <c r="BN17" s="67" t="s">
        <v>293</v>
      </c>
      <c r="BO17" s="162" t="s">
        <v>53</v>
      </c>
      <c r="BP17" s="163" t="s">
        <v>704</v>
      </c>
      <c r="BQ17" s="228" t="s">
        <v>714</v>
      </c>
    </row>
    <row r="18" spans="1:69" ht="15.75">
      <c r="A18" s="182" t="s">
        <v>8</v>
      </c>
      <c r="B18" s="183" t="s">
        <v>40</v>
      </c>
      <c r="C18" s="202" t="s">
        <v>35</v>
      </c>
      <c r="D18" s="210" t="s">
        <v>10</v>
      </c>
      <c r="E18" s="24" t="s">
        <v>56</v>
      </c>
      <c r="F18" s="72">
        <v>822</v>
      </c>
      <c r="G18" s="68">
        <v>2</v>
      </c>
      <c r="H18" s="16"/>
      <c r="I18" s="16"/>
      <c r="J18" s="16"/>
      <c r="K18" s="16"/>
      <c r="L18" s="79">
        <v>0</v>
      </c>
      <c r="M18" s="14"/>
      <c r="N18" s="62">
        <v>0</v>
      </c>
      <c r="O18" s="16"/>
      <c r="P18" s="16"/>
      <c r="Q18" s="68">
        <v>5.6138723749999997</v>
      </c>
      <c r="R18" s="16"/>
      <c r="S18" s="16"/>
      <c r="T18" s="71">
        <v>7.5083333333333302</v>
      </c>
      <c r="U18" s="16"/>
      <c r="V18" s="16"/>
      <c r="W18" s="68">
        <v>5.2521596207316996</v>
      </c>
      <c r="X18" s="16"/>
      <c r="Y18" s="16"/>
      <c r="Z18" s="71">
        <v>7.083333333333333</v>
      </c>
      <c r="AA18" s="16"/>
      <c r="AB18" s="16"/>
      <c r="AC18" s="16"/>
      <c r="AD18" s="16"/>
      <c r="AE18" s="16"/>
      <c r="AF18" s="60">
        <v>3.6865221434810871</v>
      </c>
      <c r="AG18" s="60">
        <v>5736</v>
      </c>
      <c r="AH18" s="60">
        <v>0.40952946964565573</v>
      </c>
      <c r="AI18" s="60">
        <v>117</v>
      </c>
      <c r="AJ18" s="60">
        <v>2.7774509803921568</v>
      </c>
      <c r="AK18" s="60" t="s">
        <v>248</v>
      </c>
      <c r="AL18" s="60">
        <v>810</v>
      </c>
      <c r="AM18" s="60">
        <v>3.6926708002289508</v>
      </c>
      <c r="AN18" s="60">
        <v>3.7099669042769858</v>
      </c>
      <c r="AO18" s="72">
        <v>0</v>
      </c>
      <c r="AP18" s="68">
        <v>0</v>
      </c>
      <c r="AQ18" s="68">
        <v>0</v>
      </c>
      <c r="AR18" s="68">
        <v>1640</v>
      </c>
      <c r="AS18" s="68" t="s">
        <v>248</v>
      </c>
      <c r="AT18" s="68">
        <v>62189.279999999999</v>
      </c>
      <c r="AU18" s="68">
        <v>55.753999999999998</v>
      </c>
      <c r="AV18" s="147">
        <v>0</v>
      </c>
      <c r="AW18" s="62">
        <v>1640</v>
      </c>
      <c r="AX18" s="147" t="s">
        <v>248</v>
      </c>
      <c r="AY18" s="320">
        <v>91.75</v>
      </c>
      <c r="AZ18" s="373">
        <v>568507</v>
      </c>
      <c r="BA18" s="546">
        <v>0.81198910081700004</v>
      </c>
      <c r="BB18" s="548">
        <v>8.5637583892663702</v>
      </c>
      <c r="BC18" s="221" t="s">
        <v>248</v>
      </c>
      <c r="BD18" s="211" t="s">
        <v>61</v>
      </c>
      <c r="BE18" s="212" t="s">
        <v>62</v>
      </c>
      <c r="BF18" s="212" t="s">
        <v>63</v>
      </c>
      <c r="BG18" s="212" t="s">
        <v>196</v>
      </c>
      <c r="BH18" s="218" t="s">
        <v>512</v>
      </c>
      <c r="BI18" s="214" t="s">
        <v>64</v>
      </c>
      <c r="BJ18" s="215">
        <v>214</v>
      </c>
      <c r="BK18" s="137">
        <v>1</v>
      </c>
      <c r="BL18" s="144" t="s">
        <v>65</v>
      </c>
      <c r="BM18" s="63" t="s">
        <v>177</v>
      </c>
      <c r="BN18" s="63" t="s">
        <v>293</v>
      </c>
      <c r="BO18" s="217" t="s">
        <v>56</v>
      </c>
      <c r="BP18" s="201" t="s">
        <v>684</v>
      </c>
      <c r="BQ18" s="126" t="s">
        <v>716</v>
      </c>
    </row>
    <row r="19" spans="1:69" ht="15.75">
      <c r="A19" s="19" t="s">
        <v>8</v>
      </c>
      <c r="B19" s="20" t="s">
        <v>40</v>
      </c>
      <c r="C19" s="202" t="s">
        <v>35</v>
      </c>
      <c r="D19" s="28" t="s">
        <v>10</v>
      </c>
      <c r="E19" s="24" t="s">
        <v>56</v>
      </c>
      <c r="F19" s="73">
        <v>845</v>
      </c>
      <c r="G19" s="11">
        <v>18</v>
      </c>
      <c r="H19" s="16"/>
      <c r="I19" s="16"/>
      <c r="J19" s="16"/>
      <c r="K19" s="16"/>
      <c r="L19" s="80">
        <v>0</v>
      </c>
      <c r="M19" s="14"/>
      <c r="N19" s="53">
        <v>3</v>
      </c>
      <c r="O19" s="16"/>
      <c r="P19" s="16"/>
      <c r="Q19" s="11">
        <v>7.8209732467000004</v>
      </c>
      <c r="R19" s="16"/>
      <c r="S19" s="16"/>
      <c r="T19" s="53">
        <v>13.494696969696969</v>
      </c>
      <c r="U19" s="16"/>
      <c r="V19" s="16"/>
      <c r="W19" s="11">
        <v>7.8897906577991996</v>
      </c>
      <c r="X19" s="16"/>
      <c r="Y19" s="16"/>
      <c r="Z19" s="53">
        <v>13.552999999999999</v>
      </c>
      <c r="AA19" s="16"/>
      <c r="AB19" s="16"/>
      <c r="AC19" s="16"/>
      <c r="AD19" s="16"/>
      <c r="AE19" s="16"/>
      <c r="AF19" s="11">
        <v>3.2246976173075974</v>
      </c>
      <c r="AG19" s="11">
        <v>5784</v>
      </c>
      <c r="AH19" s="11">
        <v>0.54452788656961693</v>
      </c>
      <c r="AI19" s="11">
        <v>619</v>
      </c>
      <c r="AJ19" s="11">
        <v>2.1917757009345795</v>
      </c>
      <c r="AK19" s="11" t="s">
        <v>248</v>
      </c>
      <c r="AL19" s="11">
        <v>823</v>
      </c>
      <c r="AM19" s="11">
        <v>3.2257251782846881</v>
      </c>
      <c r="AN19" s="11">
        <v>3.2742890995260665</v>
      </c>
      <c r="AO19" s="73">
        <v>0</v>
      </c>
      <c r="AP19" s="11">
        <v>0</v>
      </c>
      <c r="AQ19" s="11">
        <v>0</v>
      </c>
      <c r="AR19" s="11">
        <v>1654</v>
      </c>
      <c r="AS19" s="11" t="s">
        <v>248</v>
      </c>
      <c r="AT19" s="11">
        <v>64703.423000000003</v>
      </c>
      <c r="AU19" s="11">
        <v>0</v>
      </c>
      <c r="AV19" s="11">
        <v>0</v>
      </c>
      <c r="AW19" s="53">
        <v>1654</v>
      </c>
      <c r="AX19" s="11" t="s">
        <v>248</v>
      </c>
      <c r="AY19" s="321">
        <v>91.75</v>
      </c>
      <c r="AZ19" s="367">
        <v>568507</v>
      </c>
      <c r="BA19" s="313">
        <v>0.81198910081700004</v>
      </c>
      <c r="BB19" s="122">
        <v>8.7248322147698101</v>
      </c>
      <c r="BC19" s="188" t="s">
        <v>248</v>
      </c>
      <c r="BD19" s="217" t="s">
        <v>61</v>
      </c>
      <c r="BE19" s="201" t="s">
        <v>62</v>
      </c>
      <c r="BF19" s="201" t="s">
        <v>63</v>
      </c>
      <c r="BG19" s="201" t="s">
        <v>196</v>
      </c>
      <c r="BH19" s="218" t="s">
        <v>512</v>
      </c>
      <c r="BI19" s="218" t="s">
        <v>66</v>
      </c>
      <c r="BJ19" s="200">
        <v>214</v>
      </c>
      <c r="BK19" s="138">
        <v>7</v>
      </c>
      <c r="BL19" s="145" t="s">
        <v>65</v>
      </c>
      <c r="BM19" s="64" t="s">
        <v>179</v>
      </c>
      <c r="BN19" s="64" t="s">
        <v>293</v>
      </c>
      <c r="BO19" s="217" t="s">
        <v>56</v>
      </c>
      <c r="BP19" s="201" t="s">
        <v>684</v>
      </c>
      <c r="BQ19" s="126" t="s">
        <v>716</v>
      </c>
    </row>
    <row r="20" spans="1:69" ht="15.75">
      <c r="A20" s="207" t="s">
        <v>8</v>
      </c>
      <c r="B20" s="208" t="s">
        <v>40</v>
      </c>
      <c r="C20" s="202" t="s">
        <v>35</v>
      </c>
      <c r="D20" s="184" t="s">
        <v>10</v>
      </c>
      <c r="E20" s="24" t="s">
        <v>56</v>
      </c>
      <c r="F20" s="86">
        <v>789</v>
      </c>
      <c r="G20" s="80">
        <v>4</v>
      </c>
      <c r="H20" s="16"/>
      <c r="I20" s="16"/>
      <c r="J20" s="16"/>
      <c r="K20" s="16"/>
      <c r="L20" s="80">
        <v>3</v>
      </c>
      <c r="M20" s="14"/>
      <c r="N20" s="53">
        <v>1</v>
      </c>
      <c r="O20" s="16"/>
      <c r="P20" s="16"/>
      <c r="Q20" s="11">
        <v>6.2353080358000001</v>
      </c>
      <c r="R20" s="16"/>
      <c r="S20" s="16"/>
      <c r="T20" s="53">
        <v>8.716666666666665</v>
      </c>
      <c r="U20" s="16"/>
      <c r="V20" s="16"/>
      <c r="W20" s="11">
        <v>5.5418911470588004</v>
      </c>
      <c r="X20" s="16"/>
      <c r="Y20" s="16"/>
      <c r="Z20" s="53">
        <v>8.3718749999999993</v>
      </c>
      <c r="AA20" s="16"/>
      <c r="AB20" s="16"/>
      <c r="AC20" s="16"/>
      <c r="AD20" s="16"/>
      <c r="AE20" s="16"/>
      <c r="AF20" s="11">
        <v>3.5164915830275021</v>
      </c>
      <c r="AG20" s="11">
        <v>5460</v>
      </c>
      <c r="AH20" s="11">
        <v>0.55392131164838243</v>
      </c>
      <c r="AI20" s="11">
        <v>389</v>
      </c>
      <c r="AJ20" s="11">
        <v>2.2510729613733904</v>
      </c>
      <c r="AK20" s="11" t="s">
        <v>248</v>
      </c>
      <c r="AL20" s="11">
        <v>677</v>
      </c>
      <c r="AM20" s="11">
        <v>3.5652201424008787</v>
      </c>
      <c r="AN20" s="11">
        <v>3.6333445152633344</v>
      </c>
      <c r="AO20" s="73">
        <v>0</v>
      </c>
      <c r="AP20" s="11">
        <v>0</v>
      </c>
      <c r="AQ20" s="11">
        <v>0</v>
      </c>
      <c r="AR20" s="11">
        <v>1570</v>
      </c>
      <c r="AS20" s="11" t="s">
        <v>248</v>
      </c>
      <c r="AT20" s="11">
        <v>58008.716999999997</v>
      </c>
      <c r="AU20" s="11">
        <v>1698.1</v>
      </c>
      <c r="AV20" s="11">
        <v>0</v>
      </c>
      <c r="AW20" s="53">
        <v>1568</v>
      </c>
      <c r="AX20" s="11" t="s">
        <v>248</v>
      </c>
      <c r="AY20" s="321">
        <v>91.75</v>
      </c>
      <c r="AZ20" s="367">
        <v>568507</v>
      </c>
      <c r="BA20" s="313">
        <v>0.81198910081700004</v>
      </c>
      <c r="BB20" s="122">
        <v>8.1744966442997207</v>
      </c>
      <c r="BC20" s="188" t="s">
        <v>248</v>
      </c>
      <c r="BD20" s="217" t="s">
        <v>61</v>
      </c>
      <c r="BE20" s="201" t="s">
        <v>62</v>
      </c>
      <c r="BF20" s="201" t="s">
        <v>63</v>
      </c>
      <c r="BG20" s="201" t="s">
        <v>196</v>
      </c>
      <c r="BH20" s="218" t="s">
        <v>512</v>
      </c>
      <c r="BI20" s="218" t="s">
        <v>67</v>
      </c>
      <c r="BJ20" s="200">
        <v>214</v>
      </c>
      <c r="BK20" s="138">
        <v>3</v>
      </c>
      <c r="BL20" s="145" t="s">
        <v>65</v>
      </c>
      <c r="BM20" s="64" t="s">
        <v>177</v>
      </c>
      <c r="BN20" s="64" t="s">
        <v>293</v>
      </c>
      <c r="BO20" s="217" t="s">
        <v>56</v>
      </c>
      <c r="BP20" s="201" t="s">
        <v>684</v>
      </c>
      <c r="BQ20" s="126" t="s">
        <v>716</v>
      </c>
    </row>
    <row r="21" spans="1:69" ht="15.75">
      <c r="A21" s="19" t="s">
        <v>8</v>
      </c>
      <c r="B21" s="20" t="s">
        <v>40</v>
      </c>
      <c r="C21" s="202" t="s">
        <v>35</v>
      </c>
      <c r="D21" s="28" t="s">
        <v>10</v>
      </c>
      <c r="E21" s="24" t="s">
        <v>56</v>
      </c>
      <c r="F21" s="86">
        <v>507</v>
      </c>
      <c r="G21" s="80">
        <v>7</v>
      </c>
      <c r="H21" s="16"/>
      <c r="I21" s="16"/>
      <c r="J21" s="16"/>
      <c r="K21" s="16"/>
      <c r="L21" s="80">
        <v>2</v>
      </c>
      <c r="M21" s="14"/>
      <c r="N21" s="53">
        <v>1</v>
      </c>
      <c r="O21" s="16"/>
      <c r="P21" s="16"/>
      <c r="Q21" s="11">
        <v>7.6186183854999996</v>
      </c>
      <c r="R21" s="16"/>
      <c r="S21" s="16"/>
      <c r="T21" s="53">
        <v>9.7277777777777761</v>
      </c>
      <c r="U21" s="16"/>
      <c r="V21" s="16"/>
      <c r="W21" s="11">
        <v>7.6772287530119998</v>
      </c>
      <c r="X21" s="16"/>
      <c r="Y21" s="16"/>
      <c r="Z21" s="53">
        <v>9.8374999999999986</v>
      </c>
      <c r="AA21" s="16"/>
      <c r="AB21" s="16"/>
      <c r="AC21" s="16"/>
      <c r="AD21" s="16"/>
      <c r="AE21" s="16"/>
      <c r="AF21" s="11">
        <v>2.9408030243921588</v>
      </c>
      <c r="AG21" s="11">
        <v>3486</v>
      </c>
      <c r="AH21" s="11">
        <v>0.39820684014675678</v>
      </c>
      <c r="AI21" s="11">
        <v>442</v>
      </c>
      <c r="AJ21" s="11">
        <v>2.115373563218391</v>
      </c>
      <c r="AK21" s="11" t="s">
        <v>248</v>
      </c>
      <c r="AL21" s="11">
        <v>0</v>
      </c>
      <c r="AM21" s="11"/>
      <c r="AN21" s="11"/>
      <c r="AO21" s="73">
        <v>0</v>
      </c>
      <c r="AP21" s="11">
        <v>0</v>
      </c>
      <c r="AQ21" s="11">
        <v>0</v>
      </c>
      <c r="AR21" s="11">
        <v>1000</v>
      </c>
      <c r="AS21" s="11" t="s">
        <v>248</v>
      </c>
      <c r="AT21" s="11">
        <v>38266.226999999999</v>
      </c>
      <c r="AU21" s="11">
        <v>0</v>
      </c>
      <c r="AV21" s="11">
        <v>0</v>
      </c>
      <c r="AW21" s="53">
        <v>1000</v>
      </c>
      <c r="AX21" s="11" t="s">
        <v>248</v>
      </c>
      <c r="AY21" s="321">
        <v>91.75</v>
      </c>
      <c r="AZ21" s="367">
        <v>568507</v>
      </c>
      <c r="BA21" s="313">
        <v>0.81198910081700004</v>
      </c>
      <c r="BB21" s="122">
        <v>7.5570469798698499</v>
      </c>
      <c r="BC21" s="188" t="s">
        <v>248</v>
      </c>
      <c r="BD21" s="217" t="s">
        <v>61</v>
      </c>
      <c r="BE21" s="201" t="s">
        <v>62</v>
      </c>
      <c r="BF21" s="201" t="s">
        <v>63</v>
      </c>
      <c r="BG21" s="201" t="s">
        <v>196</v>
      </c>
      <c r="BH21" s="218" t="s">
        <v>512</v>
      </c>
      <c r="BI21" s="218" t="s">
        <v>68</v>
      </c>
      <c r="BJ21" s="200">
        <v>214</v>
      </c>
      <c r="BK21" s="138">
        <v>4</v>
      </c>
      <c r="BL21" s="145" t="s">
        <v>65</v>
      </c>
      <c r="BM21" s="64" t="s">
        <v>178</v>
      </c>
      <c r="BN21" s="64" t="s">
        <v>293</v>
      </c>
      <c r="BO21" s="217" t="s">
        <v>56</v>
      </c>
      <c r="BP21" s="201" t="s">
        <v>684</v>
      </c>
      <c r="BQ21" s="126" t="s">
        <v>716</v>
      </c>
    </row>
    <row r="22" spans="1:69" ht="15.75">
      <c r="A22" s="19" t="s">
        <v>8</v>
      </c>
      <c r="B22" s="20" t="s">
        <v>40</v>
      </c>
      <c r="C22" s="202" t="s">
        <v>35</v>
      </c>
      <c r="D22" s="28" t="s">
        <v>10</v>
      </c>
      <c r="E22" s="24" t="s">
        <v>55</v>
      </c>
      <c r="F22" s="86">
        <v>802</v>
      </c>
      <c r="G22" s="80">
        <v>6</v>
      </c>
      <c r="H22" s="16"/>
      <c r="I22" s="16"/>
      <c r="J22" s="16"/>
      <c r="K22" s="16"/>
      <c r="L22" s="80">
        <v>1</v>
      </c>
      <c r="M22" s="14"/>
      <c r="N22" s="52">
        <v>1</v>
      </c>
      <c r="O22" s="16"/>
      <c r="P22" s="16"/>
      <c r="Q22" s="11">
        <v>5.6707243610000004</v>
      </c>
      <c r="R22" s="16"/>
      <c r="S22" s="16"/>
      <c r="T22" s="53">
        <v>7.0089285714285712</v>
      </c>
      <c r="U22" s="16"/>
      <c r="V22" s="16"/>
      <c r="W22" s="11">
        <v>5.3145683735849003</v>
      </c>
      <c r="X22" s="16"/>
      <c r="Y22" s="16"/>
      <c r="Z22" s="53">
        <v>6.6793478260869561</v>
      </c>
      <c r="AA22" s="16"/>
      <c r="AB22" s="16"/>
      <c r="AC22" s="16"/>
      <c r="AD22" s="16"/>
      <c r="AE22" s="16"/>
      <c r="AF22" s="9">
        <v>3.6787478522949937</v>
      </c>
      <c r="AG22" s="9">
        <v>5565</v>
      </c>
      <c r="AH22" s="9">
        <v>0.40369206289651677</v>
      </c>
      <c r="AI22" s="9">
        <v>103</v>
      </c>
      <c r="AJ22" s="9">
        <v>2.7623502994011977</v>
      </c>
      <c r="AK22" s="9" t="s">
        <v>248</v>
      </c>
      <c r="AL22" s="9">
        <v>785</v>
      </c>
      <c r="AM22" s="9">
        <v>3.6869445118283686</v>
      </c>
      <c r="AN22" s="9">
        <v>3.7034805890227576</v>
      </c>
      <c r="AO22" s="73">
        <v>0</v>
      </c>
      <c r="AP22" s="11">
        <v>0</v>
      </c>
      <c r="AQ22" s="11">
        <v>0</v>
      </c>
      <c r="AR22" s="11">
        <v>1592</v>
      </c>
      <c r="AS22" s="11" t="s">
        <v>248</v>
      </c>
      <c r="AT22" s="11">
        <v>60183.357000000004</v>
      </c>
      <c r="AU22" s="11">
        <v>239.60599999999999</v>
      </c>
      <c r="AV22" s="148">
        <v>0</v>
      </c>
      <c r="AW22" s="52">
        <v>1592</v>
      </c>
      <c r="AX22" s="148" t="s">
        <v>248</v>
      </c>
      <c r="AY22" s="321">
        <v>77.75</v>
      </c>
      <c r="AZ22" s="367">
        <v>704198</v>
      </c>
      <c r="BA22" s="313">
        <v>0.90032154340799997</v>
      </c>
      <c r="BB22" s="122">
        <v>10.242857142861199</v>
      </c>
      <c r="BC22" s="203" t="s">
        <v>248</v>
      </c>
      <c r="BD22" s="187" t="s">
        <v>61</v>
      </c>
      <c r="BE22" s="180" t="s">
        <v>62</v>
      </c>
      <c r="BF22" s="180" t="s">
        <v>63</v>
      </c>
      <c r="BG22" s="180" t="s">
        <v>196</v>
      </c>
      <c r="BH22" s="218" t="s">
        <v>512</v>
      </c>
      <c r="BI22" s="45" t="s">
        <v>64</v>
      </c>
      <c r="BJ22" s="179">
        <v>214</v>
      </c>
      <c r="BK22" s="441">
        <v>1</v>
      </c>
      <c r="BL22" s="145" t="s">
        <v>65</v>
      </c>
      <c r="BM22" s="64" t="s">
        <v>177</v>
      </c>
      <c r="BN22" s="64" t="s">
        <v>293</v>
      </c>
      <c r="BO22" s="217" t="s">
        <v>55</v>
      </c>
      <c r="BP22" s="201" t="s">
        <v>684</v>
      </c>
      <c r="BQ22" s="126" t="s">
        <v>716</v>
      </c>
    </row>
    <row r="23" spans="1:69" ht="15.75">
      <c r="A23" s="19" t="s">
        <v>8</v>
      </c>
      <c r="B23" s="20" t="s">
        <v>40</v>
      </c>
      <c r="C23" s="13" t="s">
        <v>35</v>
      </c>
      <c r="D23" s="28" t="s">
        <v>10</v>
      </c>
      <c r="E23" s="24" t="s">
        <v>55</v>
      </c>
      <c r="F23" s="73">
        <v>798</v>
      </c>
      <c r="G23" s="11">
        <v>21</v>
      </c>
      <c r="H23" s="16"/>
      <c r="I23" s="16"/>
      <c r="J23" s="16"/>
      <c r="K23" s="16"/>
      <c r="L23" s="11">
        <v>2</v>
      </c>
      <c r="M23" s="14"/>
      <c r="N23" s="53">
        <v>0</v>
      </c>
      <c r="O23" s="16"/>
      <c r="P23" s="16"/>
      <c r="Q23" s="11">
        <v>7.5717481703000002</v>
      </c>
      <c r="R23" s="16"/>
      <c r="S23" s="16"/>
      <c r="T23" s="53">
        <v>13.38125</v>
      </c>
      <c r="U23" s="16"/>
      <c r="V23" s="16"/>
      <c r="W23" s="11">
        <v>7.6232824193548003</v>
      </c>
      <c r="X23" s="16"/>
      <c r="Y23" s="16"/>
      <c r="Z23" s="53">
        <v>13.401041666666666</v>
      </c>
      <c r="AA23" s="16"/>
      <c r="AB23" s="16"/>
      <c r="AC23" s="16"/>
      <c r="AD23" s="16"/>
      <c r="AE23" s="16"/>
      <c r="AF23" s="11">
        <v>2.9886314142720862</v>
      </c>
      <c r="AG23" s="11">
        <v>5421</v>
      </c>
      <c r="AH23" s="11">
        <v>0.63534996818674827</v>
      </c>
      <c r="AI23" s="11">
        <v>1286</v>
      </c>
      <c r="AJ23" s="11">
        <v>1.9073024054982817</v>
      </c>
      <c r="AK23" s="11" t="s">
        <v>248</v>
      </c>
      <c r="AL23" s="11">
        <v>766</v>
      </c>
      <c r="AM23" s="11">
        <v>2.9927167267025996</v>
      </c>
      <c r="AN23" s="11">
        <v>3.0057879014189695</v>
      </c>
      <c r="AO23" s="73">
        <v>0</v>
      </c>
      <c r="AP23" s="11">
        <v>0</v>
      </c>
      <c r="AQ23" s="11">
        <v>0</v>
      </c>
      <c r="AR23" s="11">
        <v>1554</v>
      </c>
      <c r="AS23" s="11" t="s">
        <v>248</v>
      </c>
      <c r="AT23" s="11">
        <v>60613.705999999998</v>
      </c>
      <c r="AU23" s="11">
        <v>64.796999999999997</v>
      </c>
      <c r="AV23" s="11">
        <v>0</v>
      </c>
      <c r="AW23" s="53">
        <v>1544</v>
      </c>
      <c r="AX23" s="11" t="s">
        <v>248</v>
      </c>
      <c r="AY23" s="321">
        <v>77.75</v>
      </c>
      <c r="AZ23" s="367">
        <v>704198</v>
      </c>
      <c r="BA23" s="313">
        <v>0.90032154340799997</v>
      </c>
      <c r="BB23" s="122">
        <v>10.4285714285756</v>
      </c>
      <c r="BC23" s="15" t="s">
        <v>248</v>
      </c>
      <c r="BD23" s="42" t="s">
        <v>61</v>
      </c>
      <c r="BE23" s="2" t="s">
        <v>62</v>
      </c>
      <c r="BF23" s="2" t="s">
        <v>63</v>
      </c>
      <c r="BG23" s="2" t="s">
        <v>196</v>
      </c>
      <c r="BH23" s="218" t="s">
        <v>512</v>
      </c>
      <c r="BI23" s="45" t="s">
        <v>66</v>
      </c>
      <c r="BJ23" s="1">
        <v>214</v>
      </c>
      <c r="BK23" s="138">
        <v>7</v>
      </c>
      <c r="BL23" s="30" t="s">
        <v>65</v>
      </c>
      <c r="BM23" s="64" t="s">
        <v>179</v>
      </c>
      <c r="BN23" s="64" t="s">
        <v>293</v>
      </c>
      <c r="BO23" s="217" t="s">
        <v>55</v>
      </c>
      <c r="BP23" s="201" t="s">
        <v>684</v>
      </c>
      <c r="BQ23" s="126" t="s">
        <v>716</v>
      </c>
    </row>
    <row r="24" spans="1:69" ht="15.75">
      <c r="A24" s="207" t="s">
        <v>8</v>
      </c>
      <c r="B24" s="208" t="s">
        <v>40</v>
      </c>
      <c r="C24" s="202" t="s">
        <v>35</v>
      </c>
      <c r="D24" s="184" t="s">
        <v>10</v>
      </c>
      <c r="E24" s="24" t="s">
        <v>55</v>
      </c>
      <c r="F24" s="86">
        <v>783</v>
      </c>
      <c r="G24" s="11">
        <v>4</v>
      </c>
      <c r="H24" s="16"/>
      <c r="I24" s="16"/>
      <c r="J24" s="16"/>
      <c r="K24" s="16"/>
      <c r="L24" s="11">
        <v>1</v>
      </c>
      <c r="M24" s="14"/>
      <c r="N24" s="53">
        <v>0</v>
      </c>
      <c r="O24" s="16"/>
      <c r="P24" s="16"/>
      <c r="Q24" s="11">
        <v>6.2245795244000002</v>
      </c>
      <c r="R24" s="16"/>
      <c r="S24" s="16"/>
      <c r="T24" s="53">
        <v>8.871739130434781</v>
      </c>
      <c r="U24" s="16"/>
      <c r="V24" s="16"/>
      <c r="W24" s="11">
        <v>5.6766566683804003</v>
      </c>
      <c r="X24" s="16"/>
      <c r="Y24" s="16"/>
      <c r="Z24" s="53">
        <v>8.7346153846153811</v>
      </c>
      <c r="AA24" s="16"/>
      <c r="AB24" s="16"/>
      <c r="AC24" s="16"/>
      <c r="AD24" s="16"/>
      <c r="AE24" s="16"/>
      <c r="AF24" s="11">
        <v>3.6102111764787574</v>
      </c>
      <c r="AG24" s="11">
        <v>5445</v>
      </c>
      <c r="AH24" s="11">
        <v>0.42503254285706554</v>
      </c>
      <c r="AI24" s="11">
        <v>139</v>
      </c>
      <c r="AJ24" s="11">
        <v>2.6521118721461185</v>
      </c>
      <c r="AK24" s="11" t="s">
        <v>248</v>
      </c>
      <c r="AL24" s="11">
        <v>771</v>
      </c>
      <c r="AM24" s="11">
        <v>3.6168544376384615</v>
      </c>
      <c r="AN24" s="11">
        <v>3.6703193033381711</v>
      </c>
      <c r="AO24" s="73">
        <v>0</v>
      </c>
      <c r="AP24" s="11">
        <v>0</v>
      </c>
      <c r="AQ24" s="11">
        <v>0</v>
      </c>
      <c r="AR24" s="11">
        <v>1558</v>
      </c>
      <c r="AS24" s="11" t="s">
        <v>248</v>
      </c>
      <c r="AT24" s="11">
        <v>59133.277000000002</v>
      </c>
      <c r="AU24" s="11">
        <v>192.458</v>
      </c>
      <c r="AV24" s="11">
        <v>0</v>
      </c>
      <c r="AW24" s="53">
        <v>1558</v>
      </c>
      <c r="AX24" s="11" t="s">
        <v>248</v>
      </c>
      <c r="AY24" s="321">
        <v>77.75</v>
      </c>
      <c r="AZ24" s="367">
        <v>704198</v>
      </c>
      <c r="BA24" s="313">
        <v>0.90032154340799997</v>
      </c>
      <c r="BB24" s="122">
        <v>9.9000000000039599</v>
      </c>
      <c r="BC24" s="188" t="s">
        <v>248</v>
      </c>
      <c r="BD24" s="217" t="s">
        <v>61</v>
      </c>
      <c r="BE24" s="201" t="s">
        <v>62</v>
      </c>
      <c r="BF24" s="201" t="s">
        <v>63</v>
      </c>
      <c r="BG24" s="201" t="s">
        <v>196</v>
      </c>
      <c r="BH24" s="218" t="s">
        <v>512</v>
      </c>
      <c r="BI24" s="45" t="s">
        <v>67</v>
      </c>
      <c r="BJ24" s="200">
        <v>214</v>
      </c>
      <c r="BK24" s="138">
        <v>3</v>
      </c>
      <c r="BL24" s="145" t="s">
        <v>65</v>
      </c>
      <c r="BM24" s="64" t="s">
        <v>177</v>
      </c>
      <c r="BN24" s="64" t="s">
        <v>293</v>
      </c>
      <c r="BO24" s="217" t="s">
        <v>55</v>
      </c>
      <c r="BP24" s="201" t="s">
        <v>684</v>
      </c>
      <c r="BQ24" s="126" t="s">
        <v>716</v>
      </c>
    </row>
    <row r="25" spans="1:69" ht="16.5" thickBot="1">
      <c r="A25" s="132" t="s">
        <v>8</v>
      </c>
      <c r="B25" s="143" t="s">
        <v>40</v>
      </c>
      <c r="C25" s="202" t="s">
        <v>35</v>
      </c>
      <c r="D25" s="210" t="s">
        <v>10</v>
      </c>
      <c r="E25" s="25" t="s">
        <v>55</v>
      </c>
      <c r="F25" s="94">
        <v>717</v>
      </c>
      <c r="G25" s="55">
        <v>2</v>
      </c>
      <c r="H25" s="16"/>
      <c r="I25" s="16"/>
      <c r="J25" s="16"/>
      <c r="K25" s="16"/>
      <c r="L25" s="55">
        <v>0</v>
      </c>
      <c r="M25" s="14"/>
      <c r="N25" s="54">
        <v>0</v>
      </c>
      <c r="O25" s="16"/>
      <c r="P25" s="16"/>
      <c r="Q25" s="55">
        <v>7.6869537147000004</v>
      </c>
      <c r="R25" s="16"/>
      <c r="S25" s="16"/>
      <c r="T25" s="54">
        <v>9.5902777777777786</v>
      </c>
      <c r="U25" s="16"/>
      <c r="V25" s="16"/>
      <c r="W25" s="55">
        <v>7.7081397230768998</v>
      </c>
      <c r="X25" s="16"/>
      <c r="Y25" s="16"/>
      <c r="Z25" s="54">
        <v>9.4821428571428577</v>
      </c>
      <c r="AA25" s="16"/>
      <c r="AB25" s="16"/>
      <c r="AC25" s="16"/>
      <c r="AD25" s="16"/>
      <c r="AE25" s="16"/>
      <c r="AF25" s="55">
        <v>2.9973191727356601</v>
      </c>
      <c r="AG25" s="55">
        <v>5002</v>
      </c>
      <c r="AH25" s="55">
        <v>0.34465234563770014</v>
      </c>
      <c r="AI25" s="55">
        <v>428</v>
      </c>
      <c r="AJ25" s="55">
        <v>2.2556318681318683</v>
      </c>
      <c r="AK25" s="194" t="s">
        <v>248</v>
      </c>
      <c r="AL25" s="55">
        <v>0</v>
      </c>
      <c r="AM25" s="55"/>
      <c r="AN25" s="55"/>
      <c r="AO25" s="74">
        <v>0</v>
      </c>
      <c r="AP25" s="55">
        <v>0</v>
      </c>
      <c r="AQ25" s="55">
        <v>0</v>
      </c>
      <c r="AR25" s="55">
        <v>1430</v>
      </c>
      <c r="AS25" s="194" t="s">
        <v>248</v>
      </c>
      <c r="AT25" s="55">
        <v>54601.36</v>
      </c>
      <c r="AU25" s="55">
        <v>0</v>
      </c>
      <c r="AV25" s="55">
        <v>0</v>
      </c>
      <c r="AW25" s="54">
        <v>1430</v>
      </c>
      <c r="AX25" s="194" t="s">
        <v>248</v>
      </c>
      <c r="AY25" s="534">
        <v>77.75</v>
      </c>
      <c r="AZ25" s="471">
        <v>704198</v>
      </c>
      <c r="BA25" s="547">
        <v>0.90032154340799997</v>
      </c>
      <c r="BB25" s="123">
        <v>9.4571428571466392</v>
      </c>
      <c r="BC25" s="66" t="s">
        <v>248</v>
      </c>
      <c r="BD25" s="135" t="s">
        <v>61</v>
      </c>
      <c r="BE25" s="150" t="s">
        <v>62</v>
      </c>
      <c r="BF25" s="150" t="s">
        <v>63</v>
      </c>
      <c r="BG25" s="150" t="s">
        <v>196</v>
      </c>
      <c r="BH25" s="51" t="s">
        <v>512</v>
      </c>
      <c r="BI25" s="51" t="s">
        <v>68</v>
      </c>
      <c r="BJ25" s="139">
        <v>214</v>
      </c>
      <c r="BK25" s="136">
        <v>4</v>
      </c>
      <c r="BL25" s="146" t="s">
        <v>65</v>
      </c>
      <c r="BM25" s="67" t="s">
        <v>178</v>
      </c>
      <c r="BN25" s="67" t="s">
        <v>293</v>
      </c>
      <c r="BO25" s="162" t="s">
        <v>55</v>
      </c>
      <c r="BP25" s="163" t="s">
        <v>684</v>
      </c>
      <c r="BQ25" s="228" t="s">
        <v>716</v>
      </c>
    </row>
    <row r="26" spans="1:69" ht="15.75">
      <c r="A26" s="207" t="s">
        <v>8</v>
      </c>
      <c r="B26" s="208" t="s">
        <v>40</v>
      </c>
      <c r="C26" s="83" t="s">
        <v>35</v>
      </c>
      <c r="D26" s="209" t="s">
        <v>10</v>
      </c>
      <c r="E26" s="24" t="s">
        <v>57</v>
      </c>
      <c r="F26" s="72">
        <v>889</v>
      </c>
      <c r="G26" s="68">
        <v>6</v>
      </c>
      <c r="H26" s="16"/>
      <c r="I26" s="16"/>
      <c r="J26" s="16"/>
      <c r="K26" s="16"/>
      <c r="L26" s="68">
        <v>0</v>
      </c>
      <c r="M26" s="14"/>
      <c r="N26" s="71">
        <v>1</v>
      </c>
      <c r="O26" s="16"/>
      <c r="P26" s="16"/>
      <c r="Q26" s="11">
        <v>5.6591322537000002</v>
      </c>
      <c r="R26" s="16"/>
      <c r="S26" s="16"/>
      <c r="T26" s="53">
        <v>7.3147727272727252</v>
      </c>
      <c r="U26" s="16"/>
      <c r="V26" s="16"/>
      <c r="W26" s="68">
        <v>5.3323270317100002</v>
      </c>
      <c r="X26" s="16"/>
      <c r="Y26" s="16"/>
      <c r="Z26" s="71">
        <v>6.876999999999998</v>
      </c>
      <c r="AA26" s="16"/>
      <c r="AB26" s="16"/>
      <c r="AC26" s="16"/>
      <c r="AD26" s="16"/>
      <c r="AE26" s="16"/>
      <c r="AF26" s="68">
        <v>3.6793850229151293</v>
      </c>
      <c r="AG26" s="68">
        <v>6164</v>
      </c>
      <c r="AH26" s="68">
        <v>0.40390492926701232</v>
      </c>
      <c r="AI26" s="68">
        <v>110</v>
      </c>
      <c r="AJ26" s="68">
        <v>2.766346153846154</v>
      </c>
      <c r="AK26" s="68" t="s">
        <v>248</v>
      </c>
      <c r="AL26" s="68">
        <v>872</v>
      </c>
      <c r="AM26" s="68">
        <v>3.6853653509617375</v>
      </c>
      <c r="AN26" s="68">
        <v>3.702424023154848</v>
      </c>
      <c r="AO26" s="72">
        <v>0</v>
      </c>
      <c r="AP26" s="68">
        <v>0</v>
      </c>
      <c r="AQ26" s="68">
        <v>0</v>
      </c>
      <c r="AR26" s="68">
        <v>1766</v>
      </c>
      <c r="AS26" s="68" t="s">
        <v>248</v>
      </c>
      <c r="AT26" s="68">
        <v>62953.938000000002</v>
      </c>
      <c r="AU26" s="68">
        <v>237.88499999999999</v>
      </c>
      <c r="AV26" s="68">
        <v>0</v>
      </c>
      <c r="AW26" s="71">
        <v>1760</v>
      </c>
      <c r="AX26" s="68" t="s">
        <v>248</v>
      </c>
      <c r="AY26" s="500">
        <v>52</v>
      </c>
      <c r="AZ26" s="373">
        <v>805304</v>
      </c>
      <c r="BA26" s="546">
        <v>0.97115384615300004</v>
      </c>
      <c r="BB26" s="548">
        <v>15.2277227722905</v>
      </c>
      <c r="BC26" s="70" t="s">
        <v>248</v>
      </c>
      <c r="BD26" s="211" t="s">
        <v>61</v>
      </c>
      <c r="BE26" s="212" t="s">
        <v>62</v>
      </c>
      <c r="BF26" s="212" t="s">
        <v>63</v>
      </c>
      <c r="BG26" s="212" t="s">
        <v>196</v>
      </c>
      <c r="BH26" s="218" t="s">
        <v>515</v>
      </c>
      <c r="BI26" s="214" t="s">
        <v>64</v>
      </c>
      <c r="BJ26" s="215">
        <v>214</v>
      </c>
      <c r="BK26" s="137">
        <v>1</v>
      </c>
      <c r="BL26" s="144" t="s">
        <v>65</v>
      </c>
      <c r="BM26" s="63" t="s">
        <v>177</v>
      </c>
      <c r="BN26" s="63" t="s">
        <v>293</v>
      </c>
      <c r="BO26" s="217" t="s">
        <v>57</v>
      </c>
      <c r="BP26" s="201" t="s">
        <v>681</v>
      </c>
      <c r="BQ26" s="126" t="s">
        <v>717</v>
      </c>
    </row>
    <row r="27" spans="1:69" ht="15.75">
      <c r="A27" s="207" t="s">
        <v>8</v>
      </c>
      <c r="B27" s="208" t="s">
        <v>40</v>
      </c>
      <c r="C27" s="84" t="s">
        <v>35</v>
      </c>
      <c r="D27" s="210" t="s">
        <v>10</v>
      </c>
      <c r="E27" s="24" t="s">
        <v>57</v>
      </c>
      <c r="F27" s="73">
        <v>919</v>
      </c>
      <c r="G27" s="11">
        <v>25</v>
      </c>
      <c r="H27" s="16"/>
      <c r="I27" s="16"/>
      <c r="J27" s="16"/>
      <c r="K27" s="16"/>
      <c r="L27" s="11">
        <v>1</v>
      </c>
      <c r="M27" s="14"/>
      <c r="N27" s="53">
        <v>3</v>
      </c>
      <c r="O27" s="16"/>
      <c r="P27" s="16"/>
      <c r="Q27" s="11">
        <v>8.2188911243000007</v>
      </c>
      <c r="R27" s="16"/>
      <c r="S27" s="16"/>
      <c r="T27" s="53">
        <v>13.952678571428569</v>
      </c>
      <c r="U27" s="16"/>
      <c r="V27" s="16"/>
      <c r="W27" s="11">
        <v>8.2691811377379008</v>
      </c>
      <c r="X27" s="16"/>
      <c r="Y27" s="16"/>
      <c r="Z27" s="53">
        <v>13.974218749999999</v>
      </c>
      <c r="AA27" s="16"/>
      <c r="AB27" s="16"/>
      <c r="AC27" s="16"/>
      <c r="AD27" s="16"/>
      <c r="AE27" s="16"/>
      <c r="AF27" s="11">
        <v>3.24054591266531</v>
      </c>
      <c r="AG27" s="11">
        <v>6225</v>
      </c>
      <c r="AH27" s="11">
        <v>0.57317999776342976</v>
      </c>
      <c r="AI27" s="11">
        <v>754</v>
      </c>
      <c r="AJ27" s="11">
        <v>2.1410399999999998</v>
      </c>
      <c r="AK27" s="11" t="s">
        <v>248</v>
      </c>
      <c r="AL27" s="11">
        <v>881</v>
      </c>
      <c r="AM27" s="11">
        <v>3.2449791961106453</v>
      </c>
      <c r="AN27" s="11">
        <v>3.3193693693693693</v>
      </c>
      <c r="AO27" s="73">
        <v>0</v>
      </c>
      <c r="AP27" s="11">
        <v>0</v>
      </c>
      <c r="AQ27" s="11">
        <v>0</v>
      </c>
      <c r="AR27" s="11">
        <v>1788</v>
      </c>
      <c r="AS27" s="11" t="s">
        <v>248</v>
      </c>
      <c r="AT27" s="11">
        <v>63815.807000000001</v>
      </c>
      <c r="AU27" s="11">
        <v>131.06800000000001</v>
      </c>
      <c r="AV27" s="11">
        <v>0</v>
      </c>
      <c r="AW27" s="53">
        <v>1786</v>
      </c>
      <c r="AX27" s="11" t="s">
        <v>248</v>
      </c>
      <c r="AY27" s="322">
        <v>52</v>
      </c>
      <c r="AZ27" s="367">
        <v>805304</v>
      </c>
      <c r="BA27" s="313">
        <v>0.97115384615300004</v>
      </c>
      <c r="BB27" s="122">
        <v>15.1683168316964</v>
      </c>
      <c r="BC27" s="188" t="s">
        <v>248</v>
      </c>
      <c r="BD27" s="217" t="s">
        <v>61</v>
      </c>
      <c r="BE27" s="201" t="s">
        <v>62</v>
      </c>
      <c r="BF27" s="201" t="s">
        <v>63</v>
      </c>
      <c r="BG27" s="201" t="s">
        <v>196</v>
      </c>
      <c r="BH27" s="218" t="s">
        <v>515</v>
      </c>
      <c r="BI27" s="218" t="s">
        <v>66</v>
      </c>
      <c r="BJ27" s="200">
        <v>214</v>
      </c>
      <c r="BK27" s="138">
        <v>7</v>
      </c>
      <c r="BL27" s="145" t="s">
        <v>65</v>
      </c>
      <c r="BM27" s="64" t="s">
        <v>179</v>
      </c>
      <c r="BN27" s="64" t="s">
        <v>293</v>
      </c>
      <c r="BO27" s="217" t="s">
        <v>57</v>
      </c>
      <c r="BP27" s="201" t="s">
        <v>681</v>
      </c>
      <c r="BQ27" s="126" t="s">
        <v>717</v>
      </c>
    </row>
    <row r="28" spans="1:69" ht="15.75">
      <c r="A28" s="207" t="s">
        <v>8</v>
      </c>
      <c r="B28" s="208" t="s">
        <v>40</v>
      </c>
      <c r="C28" s="84" t="s">
        <v>35</v>
      </c>
      <c r="D28" s="210" t="s">
        <v>10</v>
      </c>
      <c r="E28" s="24" t="s">
        <v>57</v>
      </c>
      <c r="F28" s="73">
        <v>889</v>
      </c>
      <c r="G28" s="11">
        <v>4</v>
      </c>
      <c r="H28" s="16"/>
      <c r="I28" s="16"/>
      <c r="J28" s="16"/>
      <c r="K28" s="16"/>
      <c r="L28" s="11">
        <v>2</v>
      </c>
      <c r="M28" s="14"/>
      <c r="N28" s="53">
        <v>0</v>
      </c>
      <c r="O28" s="16"/>
      <c r="P28" s="16"/>
      <c r="Q28" s="11">
        <v>6.2573417870999997</v>
      </c>
      <c r="R28" s="16"/>
      <c r="S28" s="16"/>
      <c r="T28" s="53">
        <v>8.83815789473684</v>
      </c>
      <c r="U28" s="16"/>
      <c r="V28" s="16"/>
      <c r="W28" s="11">
        <v>5.6973225209512997</v>
      </c>
      <c r="X28" s="16"/>
      <c r="Y28" s="16"/>
      <c r="Z28" s="53">
        <v>8.3602272727272702</v>
      </c>
      <c r="AA28" s="16"/>
      <c r="AB28" s="16"/>
      <c r="AC28" s="16"/>
      <c r="AD28" s="16"/>
      <c r="AE28" s="16"/>
      <c r="AF28" s="11">
        <v>3.5741985216583303</v>
      </c>
      <c r="AG28" s="11">
        <v>6174</v>
      </c>
      <c r="AH28" s="11">
        <v>0.466587978608904</v>
      </c>
      <c r="AI28" s="11">
        <v>250</v>
      </c>
      <c r="AJ28" s="11">
        <v>2.5555068226120858</v>
      </c>
      <c r="AK28" s="11" t="s">
        <v>248</v>
      </c>
      <c r="AL28" s="11">
        <v>874</v>
      </c>
      <c r="AM28" s="11">
        <v>3.5783317091873657</v>
      </c>
      <c r="AN28" s="11">
        <v>3.6545466457023061</v>
      </c>
      <c r="AO28" s="73">
        <v>0</v>
      </c>
      <c r="AP28" s="11">
        <v>0</v>
      </c>
      <c r="AQ28" s="11">
        <v>0</v>
      </c>
      <c r="AR28" s="11">
        <v>1770</v>
      </c>
      <c r="AS28" s="11" t="s">
        <v>248</v>
      </c>
      <c r="AT28" s="11">
        <v>63257.866999999998</v>
      </c>
      <c r="AU28" s="11">
        <v>226.56899999999999</v>
      </c>
      <c r="AV28" s="11">
        <v>0</v>
      </c>
      <c r="AW28" s="53">
        <v>1770</v>
      </c>
      <c r="AX28" s="11" t="s">
        <v>248</v>
      </c>
      <c r="AY28" s="322">
        <v>52</v>
      </c>
      <c r="AZ28" s="367">
        <v>805304</v>
      </c>
      <c r="BA28" s="313">
        <v>0.97115384615300004</v>
      </c>
      <c r="BB28" s="122">
        <v>14.7524752475376</v>
      </c>
      <c r="BC28" s="188" t="s">
        <v>248</v>
      </c>
      <c r="BD28" s="217" t="s">
        <v>61</v>
      </c>
      <c r="BE28" s="201" t="s">
        <v>62</v>
      </c>
      <c r="BF28" s="201" t="s">
        <v>63</v>
      </c>
      <c r="BG28" s="201" t="s">
        <v>196</v>
      </c>
      <c r="BH28" s="218" t="s">
        <v>515</v>
      </c>
      <c r="BI28" s="218" t="s">
        <v>67</v>
      </c>
      <c r="BJ28" s="441">
        <v>214</v>
      </c>
      <c r="BK28" s="138">
        <v>3</v>
      </c>
      <c r="BL28" s="145" t="s">
        <v>65</v>
      </c>
      <c r="BM28" s="64" t="s">
        <v>177</v>
      </c>
      <c r="BN28" s="64" t="s">
        <v>293</v>
      </c>
      <c r="BO28" s="217" t="s">
        <v>57</v>
      </c>
      <c r="BP28" s="201" t="s">
        <v>681</v>
      </c>
      <c r="BQ28" s="126" t="s">
        <v>717</v>
      </c>
    </row>
    <row r="29" spans="1:69" ht="15.75">
      <c r="A29" s="207" t="s">
        <v>8</v>
      </c>
      <c r="B29" s="208" t="s">
        <v>40</v>
      </c>
      <c r="C29" s="84" t="s">
        <v>35</v>
      </c>
      <c r="D29" s="210" t="s">
        <v>10</v>
      </c>
      <c r="E29" s="24" t="s">
        <v>57</v>
      </c>
      <c r="F29" s="73">
        <v>866</v>
      </c>
      <c r="G29" s="11">
        <v>7</v>
      </c>
      <c r="H29" s="16"/>
      <c r="I29" s="16"/>
      <c r="J29" s="16"/>
      <c r="K29" s="16"/>
      <c r="L29" s="11">
        <v>2</v>
      </c>
      <c r="M29" s="14"/>
      <c r="N29" s="53">
        <v>0</v>
      </c>
      <c r="O29" s="16"/>
      <c r="P29" s="16"/>
      <c r="Q29" s="11">
        <v>8.2415458902999994</v>
      </c>
      <c r="R29" s="16"/>
      <c r="S29" s="16"/>
      <c r="T29" s="53">
        <v>10.893749999999997</v>
      </c>
      <c r="U29" s="16"/>
      <c r="V29" s="16"/>
      <c r="W29" s="11">
        <v>8.2902530023336993</v>
      </c>
      <c r="X29" s="16"/>
      <c r="Y29" s="16"/>
      <c r="Z29" s="53">
        <v>11.009374999999999</v>
      </c>
      <c r="AA29" s="16"/>
      <c r="AB29" s="16"/>
      <c r="AC29" s="16"/>
      <c r="AD29" s="16"/>
      <c r="AE29" s="16"/>
      <c r="AF29" s="11">
        <v>2.9100730242723052</v>
      </c>
      <c r="AG29" s="11">
        <v>5956</v>
      </c>
      <c r="AH29" s="11">
        <v>0.39399404281259692</v>
      </c>
      <c r="AI29" s="11">
        <v>845</v>
      </c>
      <c r="AJ29" s="11">
        <v>2.106095890410959</v>
      </c>
      <c r="AK29" s="11" t="s">
        <v>248</v>
      </c>
      <c r="AL29" s="11">
        <v>0</v>
      </c>
      <c r="AM29" s="11"/>
      <c r="AN29" s="11"/>
      <c r="AO29" s="73">
        <v>0</v>
      </c>
      <c r="AP29" s="11">
        <v>0</v>
      </c>
      <c r="AQ29" s="11">
        <v>0</v>
      </c>
      <c r="AR29" s="11">
        <v>1718</v>
      </c>
      <c r="AS29" s="11" t="s">
        <v>248</v>
      </c>
      <c r="AT29" s="11">
        <v>61439.245000000003</v>
      </c>
      <c r="AU29" s="11">
        <v>0</v>
      </c>
      <c r="AV29" s="11">
        <v>0</v>
      </c>
      <c r="AW29" s="53">
        <v>1718</v>
      </c>
      <c r="AX29" s="11" t="s">
        <v>248</v>
      </c>
      <c r="AY29" s="322">
        <v>52</v>
      </c>
      <c r="AZ29" s="367">
        <v>805304</v>
      </c>
      <c r="BA29" s="313">
        <v>0.97115384615300004</v>
      </c>
      <c r="BB29" s="122">
        <v>14.3762376237749</v>
      </c>
      <c r="BC29" s="188" t="s">
        <v>248</v>
      </c>
      <c r="BD29" s="217" t="s">
        <v>61</v>
      </c>
      <c r="BE29" s="201" t="s">
        <v>62</v>
      </c>
      <c r="BF29" s="201" t="s">
        <v>63</v>
      </c>
      <c r="BG29" s="201" t="s">
        <v>196</v>
      </c>
      <c r="BH29" s="218" t="s">
        <v>515</v>
      </c>
      <c r="BI29" s="218" t="s">
        <v>68</v>
      </c>
      <c r="BJ29" s="200">
        <v>214</v>
      </c>
      <c r="BK29" s="138">
        <v>4</v>
      </c>
      <c r="BL29" s="145" t="s">
        <v>65</v>
      </c>
      <c r="BM29" s="64" t="s">
        <v>178</v>
      </c>
      <c r="BN29" s="64" t="s">
        <v>293</v>
      </c>
      <c r="BO29" s="217" t="s">
        <v>57</v>
      </c>
      <c r="BP29" s="201" t="s">
        <v>681</v>
      </c>
      <c r="BQ29" s="126" t="s">
        <v>717</v>
      </c>
    </row>
    <row r="30" spans="1:69" ht="15.75">
      <c r="A30" s="207" t="s">
        <v>8</v>
      </c>
      <c r="B30" s="208" t="s">
        <v>40</v>
      </c>
      <c r="C30" s="84" t="s">
        <v>35</v>
      </c>
      <c r="D30" s="210" t="s">
        <v>10</v>
      </c>
      <c r="E30" s="24" t="s">
        <v>59</v>
      </c>
      <c r="F30" s="86">
        <v>489</v>
      </c>
      <c r="G30" s="80">
        <v>1</v>
      </c>
      <c r="H30" s="16"/>
      <c r="I30" s="16"/>
      <c r="J30" s="16"/>
      <c r="K30" s="16"/>
      <c r="L30" s="80">
        <v>0</v>
      </c>
      <c r="M30" s="14"/>
      <c r="N30" s="53">
        <v>0</v>
      </c>
      <c r="O30" s="16"/>
      <c r="P30" s="16"/>
      <c r="Q30" s="11">
        <v>5.3241330061000003</v>
      </c>
      <c r="R30" s="16"/>
      <c r="S30" s="16"/>
      <c r="T30" s="53">
        <v>6.5299999999999985</v>
      </c>
      <c r="U30" s="16"/>
      <c r="V30" s="16"/>
      <c r="W30" s="11">
        <v>5.0758993770491001</v>
      </c>
      <c r="X30" s="16"/>
      <c r="Y30" s="16"/>
      <c r="Z30" s="53">
        <v>6.2863636363636353</v>
      </c>
      <c r="AA30" s="16"/>
      <c r="AB30" s="16"/>
      <c r="AC30" s="16"/>
      <c r="AD30" s="16"/>
      <c r="AE30" s="16"/>
      <c r="AF30" s="11">
        <v>3.675403994824344</v>
      </c>
      <c r="AG30" s="11">
        <v>3416</v>
      </c>
      <c r="AH30" s="11">
        <v>0.38067632807778978</v>
      </c>
      <c r="AI30" s="11">
        <v>64</v>
      </c>
      <c r="AJ30" s="11">
        <v>2.8316770186335405</v>
      </c>
      <c r="AK30" s="11" t="s">
        <v>248</v>
      </c>
      <c r="AL30" s="11">
        <v>488</v>
      </c>
      <c r="AM30" s="11">
        <v>3.675403994824344</v>
      </c>
      <c r="AN30" s="11">
        <v>3.7000425170068025</v>
      </c>
      <c r="AO30" s="73">
        <v>0</v>
      </c>
      <c r="AP30" s="11">
        <v>0</v>
      </c>
      <c r="AQ30" s="11">
        <v>0</v>
      </c>
      <c r="AR30" s="11">
        <v>976</v>
      </c>
      <c r="AS30" s="11" t="s">
        <v>248</v>
      </c>
      <c r="AT30" s="11">
        <v>36176.519</v>
      </c>
      <c r="AU30" s="11">
        <v>0</v>
      </c>
      <c r="AV30" s="11">
        <v>0</v>
      </c>
      <c r="AW30" s="53">
        <v>976</v>
      </c>
      <c r="AX30" s="11" t="s">
        <v>248</v>
      </c>
      <c r="AY30" s="322">
        <v>44.5</v>
      </c>
      <c r="AZ30" s="508">
        <v>675121</v>
      </c>
      <c r="BA30" s="313">
        <v>0.93258426966200003</v>
      </c>
      <c r="BB30" s="122">
        <v>8.0963855421766695</v>
      </c>
      <c r="BC30" s="188" t="s">
        <v>248</v>
      </c>
      <c r="BD30" s="217" t="s">
        <v>61</v>
      </c>
      <c r="BE30" s="201" t="s">
        <v>62</v>
      </c>
      <c r="BF30" s="201" t="s">
        <v>63</v>
      </c>
      <c r="BG30" s="201" t="s">
        <v>196</v>
      </c>
      <c r="BH30" s="218" t="s">
        <v>513</v>
      </c>
      <c r="BI30" s="218" t="s">
        <v>64</v>
      </c>
      <c r="BJ30" s="200">
        <v>214</v>
      </c>
      <c r="BK30" s="138">
        <v>1</v>
      </c>
      <c r="BL30" s="145" t="s">
        <v>65</v>
      </c>
      <c r="BM30" s="64" t="s">
        <v>177</v>
      </c>
      <c r="BN30" s="64" t="s">
        <v>293</v>
      </c>
      <c r="BO30" s="217" t="s">
        <v>59</v>
      </c>
      <c r="BP30" s="201" t="s">
        <v>693</v>
      </c>
      <c r="BQ30" s="126" t="s">
        <v>715</v>
      </c>
    </row>
    <row r="31" spans="1:69" ht="15.75">
      <c r="A31" s="207" t="s">
        <v>8</v>
      </c>
      <c r="B31" s="208" t="s">
        <v>40</v>
      </c>
      <c r="C31" s="84" t="s">
        <v>35</v>
      </c>
      <c r="D31" s="210" t="s">
        <v>10</v>
      </c>
      <c r="E31" s="24" t="s">
        <v>59</v>
      </c>
      <c r="F31" s="73">
        <v>461</v>
      </c>
      <c r="G31" s="11">
        <v>0</v>
      </c>
      <c r="H31" s="16"/>
      <c r="I31" s="16"/>
      <c r="J31" s="16"/>
      <c r="K31" s="16"/>
      <c r="L31" s="80">
        <v>0</v>
      </c>
      <c r="M31" s="14"/>
      <c r="N31" s="53">
        <v>1</v>
      </c>
      <c r="O31" s="16"/>
      <c r="P31" s="16"/>
      <c r="Q31" s="11">
        <v>7.5996376009000004</v>
      </c>
      <c r="R31" s="16"/>
      <c r="S31" s="16"/>
      <c r="T31" s="53">
        <v>12.694999999999999</v>
      </c>
      <c r="U31" s="16"/>
      <c r="V31" s="16"/>
      <c r="W31" s="11">
        <v>7.6924748763556998</v>
      </c>
      <c r="X31" s="16"/>
      <c r="Y31" s="16"/>
      <c r="Z31" s="53">
        <v>12.794999999999998</v>
      </c>
      <c r="AA31" s="16"/>
      <c r="AB31" s="16"/>
      <c r="AC31" s="16"/>
      <c r="AD31" s="16"/>
      <c r="AE31" s="16"/>
      <c r="AF31" s="11">
        <v>3.3610267125665536</v>
      </c>
      <c r="AG31" s="11">
        <v>3216</v>
      </c>
      <c r="AH31" s="11">
        <v>0.4902078434486728</v>
      </c>
      <c r="AI31" s="11">
        <v>177</v>
      </c>
      <c r="AJ31" s="11">
        <v>2.4314236111111112</v>
      </c>
      <c r="AK31" s="11" t="s">
        <v>248</v>
      </c>
      <c r="AL31" s="11">
        <v>449</v>
      </c>
      <c r="AM31" s="11">
        <v>3.3737594698554894</v>
      </c>
      <c r="AN31" s="11">
        <v>3.4586755646817249</v>
      </c>
      <c r="AO31" s="73">
        <v>0</v>
      </c>
      <c r="AP31" s="11">
        <v>0</v>
      </c>
      <c r="AQ31" s="11">
        <v>0</v>
      </c>
      <c r="AR31" s="11">
        <v>922</v>
      </c>
      <c r="AS31" s="11" t="s">
        <v>248</v>
      </c>
      <c r="AT31" s="11">
        <v>34149.516000000003</v>
      </c>
      <c r="AU31" s="11">
        <v>197.988</v>
      </c>
      <c r="AV31" s="11">
        <v>0</v>
      </c>
      <c r="AW31" s="53">
        <v>920</v>
      </c>
      <c r="AX31" s="11" t="s">
        <v>248</v>
      </c>
      <c r="AY31" s="322">
        <v>44.5</v>
      </c>
      <c r="AZ31" s="508">
        <v>675121</v>
      </c>
      <c r="BA31" s="313">
        <v>0.93258426966200003</v>
      </c>
      <c r="BB31" s="122">
        <v>8.3132530120564105</v>
      </c>
      <c r="BC31" s="188" t="s">
        <v>248</v>
      </c>
      <c r="BD31" s="217" t="s">
        <v>61</v>
      </c>
      <c r="BE31" s="201" t="s">
        <v>62</v>
      </c>
      <c r="BF31" s="201" t="s">
        <v>63</v>
      </c>
      <c r="BG31" s="201" t="s">
        <v>196</v>
      </c>
      <c r="BH31" s="218" t="s">
        <v>513</v>
      </c>
      <c r="BI31" s="218" t="s">
        <v>66</v>
      </c>
      <c r="BJ31" s="441">
        <v>214</v>
      </c>
      <c r="BK31" s="138">
        <v>7</v>
      </c>
      <c r="BL31" s="145" t="s">
        <v>65</v>
      </c>
      <c r="BM31" s="64" t="s">
        <v>178</v>
      </c>
      <c r="BN31" s="64" t="s">
        <v>293</v>
      </c>
      <c r="BO31" s="217" t="s">
        <v>59</v>
      </c>
      <c r="BP31" s="201" t="s">
        <v>693</v>
      </c>
      <c r="BQ31" s="126" t="s">
        <v>715</v>
      </c>
    </row>
    <row r="32" spans="1:69" ht="15.75">
      <c r="A32" s="207" t="s">
        <v>8</v>
      </c>
      <c r="B32" s="208" t="s">
        <v>40</v>
      </c>
      <c r="C32" s="84" t="s">
        <v>35</v>
      </c>
      <c r="D32" s="210" t="s">
        <v>10</v>
      </c>
      <c r="E32" s="24" t="s">
        <v>59</v>
      </c>
      <c r="F32" s="86">
        <v>492</v>
      </c>
      <c r="G32" s="80">
        <v>1</v>
      </c>
      <c r="H32" s="16"/>
      <c r="I32" s="16"/>
      <c r="J32" s="16"/>
      <c r="K32" s="16"/>
      <c r="L32" s="11">
        <v>1</v>
      </c>
      <c r="M32" s="14"/>
      <c r="N32" s="53">
        <v>0</v>
      </c>
      <c r="O32" s="16"/>
      <c r="P32" s="16"/>
      <c r="Q32" s="11">
        <v>7.0077080122000002</v>
      </c>
      <c r="R32" s="16"/>
      <c r="S32" s="16"/>
      <c r="T32" s="53">
        <v>8.6184210526315788</v>
      </c>
      <c r="U32" s="16"/>
      <c r="V32" s="16"/>
      <c r="W32" s="11">
        <v>7.1549284183672999</v>
      </c>
      <c r="X32" s="16"/>
      <c r="Y32" s="16"/>
      <c r="Z32" s="53">
        <v>8.4928571428571438</v>
      </c>
      <c r="AA32" s="16"/>
      <c r="AB32" s="16"/>
      <c r="AC32" s="16"/>
      <c r="AD32" s="16"/>
      <c r="AE32" s="16"/>
      <c r="AF32" s="11">
        <v>3.5224990354103278</v>
      </c>
      <c r="AG32" s="11">
        <v>3430</v>
      </c>
      <c r="AH32" s="11">
        <v>0.46293734725890101</v>
      </c>
      <c r="AI32" s="11">
        <v>140</v>
      </c>
      <c r="AJ32" s="11">
        <v>2.5474397590361444</v>
      </c>
      <c r="AK32" s="11" t="s">
        <v>248</v>
      </c>
      <c r="AL32" s="11">
        <v>488</v>
      </c>
      <c r="AM32" s="11">
        <v>3.5260509440644823</v>
      </c>
      <c r="AN32" s="11">
        <v>3.6182567432567434</v>
      </c>
      <c r="AO32" s="73">
        <v>0</v>
      </c>
      <c r="AP32" s="11">
        <v>0</v>
      </c>
      <c r="AQ32" s="11">
        <v>0</v>
      </c>
      <c r="AR32" s="11">
        <v>982</v>
      </c>
      <c r="AS32" s="11" t="s">
        <v>248</v>
      </c>
      <c r="AT32" s="11">
        <v>36494.298000000003</v>
      </c>
      <c r="AU32" s="11">
        <v>33.417999999999999</v>
      </c>
      <c r="AV32" s="11">
        <v>0</v>
      </c>
      <c r="AW32" s="53">
        <v>982</v>
      </c>
      <c r="AX32" s="11" t="s">
        <v>248</v>
      </c>
      <c r="AY32" s="322">
        <v>44.5</v>
      </c>
      <c r="AZ32" s="508">
        <v>675121</v>
      </c>
      <c r="BA32" s="313">
        <v>0.93258426966200003</v>
      </c>
      <c r="BB32" s="122">
        <v>8.2168674698876405</v>
      </c>
      <c r="BC32" s="188" t="s">
        <v>248</v>
      </c>
      <c r="BD32" s="217" t="s">
        <v>61</v>
      </c>
      <c r="BE32" s="201" t="s">
        <v>62</v>
      </c>
      <c r="BF32" s="201" t="s">
        <v>63</v>
      </c>
      <c r="BG32" s="201" t="s">
        <v>196</v>
      </c>
      <c r="BH32" s="218" t="s">
        <v>513</v>
      </c>
      <c r="BI32" s="218" t="s">
        <v>67</v>
      </c>
      <c r="BJ32" s="441">
        <v>214</v>
      </c>
      <c r="BK32" s="138">
        <v>3</v>
      </c>
      <c r="BL32" s="145" t="s">
        <v>65</v>
      </c>
      <c r="BM32" s="64" t="s">
        <v>178</v>
      </c>
      <c r="BN32" s="64" t="s">
        <v>293</v>
      </c>
      <c r="BO32" s="217" t="s">
        <v>59</v>
      </c>
      <c r="BP32" s="201" t="s">
        <v>693</v>
      </c>
      <c r="BQ32" s="126" t="s">
        <v>715</v>
      </c>
    </row>
    <row r="33" spans="1:69" ht="16.5" thickBot="1">
      <c r="A33" s="132" t="s">
        <v>8</v>
      </c>
      <c r="B33" s="143" t="s">
        <v>40</v>
      </c>
      <c r="C33" s="85" t="s">
        <v>35</v>
      </c>
      <c r="D33" s="141" t="s">
        <v>10</v>
      </c>
      <c r="E33" s="25" t="s">
        <v>59</v>
      </c>
      <c r="F33" s="94">
        <v>362</v>
      </c>
      <c r="G33" s="81">
        <v>2</v>
      </c>
      <c r="H33" s="16"/>
      <c r="I33" s="16"/>
      <c r="J33" s="16"/>
      <c r="K33" s="16"/>
      <c r="L33" s="81">
        <v>0</v>
      </c>
      <c r="M33" s="14"/>
      <c r="N33" s="54">
        <v>0</v>
      </c>
      <c r="O33" s="16"/>
      <c r="P33" s="16"/>
      <c r="Q33" s="55">
        <v>7.2747387471999998</v>
      </c>
      <c r="R33" s="16"/>
      <c r="S33" s="16"/>
      <c r="T33" s="54">
        <v>8.875</v>
      </c>
      <c r="U33" s="16"/>
      <c r="V33" s="16"/>
      <c r="W33" s="55">
        <v>7.3780442972221998</v>
      </c>
      <c r="X33" s="16"/>
      <c r="Y33" s="16"/>
      <c r="Z33" s="54">
        <v>8.9642857142857135</v>
      </c>
      <c r="AA33" s="16"/>
      <c r="AB33" s="16"/>
      <c r="AC33" s="16"/>
      <c r="AD33" s="16"/>
      <c r="AE33" s="16"/>
      <c r="AF33" s="55">
        <v>3.0261161936928063</v>
      </c>
      <c r="AG33" s="55">
        <v>2513</v>
      </c>
      <c r="AH33" s="55">
        <v>0.33927848013160389</v>
      </c>
      <c r="AI33" s="55">
        <v>190</v>
      </c>
      <c r="AJ33" s="55">
        <v>2.2937500000000002</v>
      </c>
      <c r="AK33" s="194" t="s">
        <v>248</v>
      </c>
      <c r="AL33" s="55">
        <v>0</v>
      </c>
      <c r="AM33" s="55"/>
      <c r="AN33" s="55"/>
      <c r="AO33" s="74">
        <v>0</v>
      </c>
      <c r="AP33" s="55">
        <v>0</v>
      </c>
      <c r="AQ33" s="55">
        <v>0</v>
      </c>
      <c r="AR33" s="55">
        <v>720</v>
      </c>
      <c r="AS33" s="194" t="s">
        <v>248</v>
      </c>
      <c r="AT33" s="55">
        <v>26763.296999999999</v>
      </c>
      <c r="AU33" s="55">
        <v>0</v>
      </c>
      <c r="AV33" s="55">
        <v>0</v>
      </c>
      <c r="AW33" s="54">
        <v>720</v>
      </c>
      <c r="AX33" s="194" t="s">
        <v>248</v>
      </c>
      <c r="AY33" s="323">
        <v>44.5</v>
      </c>
      <c r="AZ33" s="545">
        <v>675121</v>
      </c>
      <c r="BA33" s="547">
        <v>0.93258426966200003</v>
      </c>
      <c r="BB33" s="123">
        <v>7.4457831325374801</v>
      </c>
      <c r="BC33" s="66" t="s">
        <v>248</v>
      </c>
      <c r="BD33" s="135" t="s">
        <v>61</v>
      </c>
      <c r="BE33" s="150" t="s">
        <v>62</v>
      </c>
      <c r="BF33" s="150" t="s">
        <v>63</v>
      </c>
      <c r="BG33" s="150" t="s">
        <v>196</v>
      </c>
      <c r="BH33" s="51" t="s">
        <v>513</v>
      </c>
      <c r="BI33" s="51" t="s">
        <v>68</v>
      </c>
      <c r="BJ33" s="139">
        <v>214</v>
      </c>
      <c r="BK33" s="136">
        <v>4</v>
      </c>
      <c r="BL33" s="146" t="s">
        <v>65</v>
      </c>
      <c r="BM33" s="67" t="s">
        <v>178</v>
      </c>
      <c r="BN33" s="67" t="s">
        <v>293</v>
      </c>
      <c r="BO33" s="162" t="s">
        <v>59</v>
      </c>
      <c r="BP33" s="163" t="s">
        <v>693</v>
      </c>
      <c r="BQ33" s="228" t="s">
        <v>715</v>
      </c>
    </row>
    <row r="34" spans="1:69">
      <c r="F34" s="11"/>
      <c r="G34" s="11"/>
      <c r="H34" s="11"/>
      <c r="I34" s="11"/>
      <c r="J34" s="11"/>
      <c r="K34" s="11"/>
      <c r="L34" s="11"/>
      <c r="M34" s="11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7"/>
      <c r="AE34" s="8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BA34" s="11"/>
      <c r="BB34" s="11"/>
      <c r="BC34" s="11"/>
      <c r="BD34" s="11"/>
      <c r="BE34" s="11"/>
      <c r="BO34" s="11"/>
    </row>
    <row r="35" spans="1:69">
      <c r="F35" s="11"/>
      <c r="G35" s="11"/>
      <c r="H35" s="11"/>
      <c r="I35" s="11"/>
      <c r="J35" s="11"/>
      <c r="K35" s="11"/>
      <c r="L35" s="11"/>
      <c r="M35" s="11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7"/>
      <c r="AE35" s="8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BA35" s="11"/>
      <c r="BB35" s="11"/>
      <c r="BC35" s="11"/>
      <c r="BD35" s="11"/>
      <c r="BE35" s="11"/>
      <c r="BO35" s="11"/>
    </row>
    <row r="36" spans="1:69">
      <c r="F36" s="11"/>
      <c r="G36" s="11"/>
      <c r="H36" s="11"/>
      <c r="I36" s="11"/>
      <c r="J36" s="11"/>
      <c r="K36" s="11"/>
      <c r="L36" s="11"/>
      <c r="M36" s="11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7"/>
      <c r="AE36" s="8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BA36" s="11"/>
      <c r="BB36" s="11"/>
      <c r="BC36" s="11"/>
      <c r="BD36" s="11"/>
      <c r="BE36" s="11"/>
      <c r="BO36" s="11"/>
    </row>
    <row r="37" spans="1:69" s="128" customFormat="1">
      <c r="B37" s="4"/>
      <c r="C37" s="4"/>
      <c r="E37" s="5"/>
      <c r="F37" s="11"/>
      <c r="G37" s="11"/>
      <c r="H37" s="11"/>
      <c r="I37" s="11"/>
      <c r="J37" s="11"/>
      <c r="K37" s="11"/>
      <c r="L37" s="11"/>
      <c r="M37" s="11"/>
      <c r="N37" s="138"/>
      <c r="O37" s="138"/>
      <c r="P37" s="138"/>
      <c r="Q37" s="138"/>
      <c r="R37" s="138"/>
      <c r="S37" s="138"/>
      <c r="T37" s="138"/>
      <c r="U37" s="138"/>
      <c r="V37" s="138"/>
      <c r="W37" s="138"/>
      <c r="X37" s="138"/>
      <c r="Y37" s="138"/>
      <c r="Z37" s="138"/>
      <c r="AA37" s="138"/>
      <c r="AB37" s="138"/>
      <c r="AC37" s="138"/>
      <c r="AD37" s="7"/>
      <c r="AE37" s="138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510"/>
      <c r="BA37" s="11"/>
      <c r="BB37" s="11"/>
      <c r="BC37" s="11"/>
      <c r="BD37" s="11"/>
      <c r="BE37" s="11"/>
      <c r="BF37" s="10"/>
      <c r="BG37" s="10"/>
      <c r="BH37" s="10"/>
      <c r="BI37" s="10"/>
      <c r="BJ37" s="10"/>
      <c r="BK37" s="10"/>
      <c r="BL37" s="10"/>
      <c r="BM37" s="10"/>
      <c r="BN37" s="10"/>
      <c r="BO37" s="11"/>
      <c r="BP37" s="10"/>
      <c r="BQ37" s="10"/>
    </row>
    <row r="38" spans="1:69">
      <c r="F38" s="11"/>
      <c r="G38" s="11"/>
      <c r="H38" s="11"/>
      <c r="I38" s="11"/>
      <c r="J38" s="11"/>
      <c r="K38" s="11"/>
      <c r="L38" s="11"/>
      <c r="M38" s="11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7"/>
      <c r="AE38" s="8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BA38" s="11"/>
      <c r="BB38" s="11"/>
      <c r="BC38" s="11"/>
      <c r="BD38" s="11"/>
      <c r="BE38" s="11"/>
      <c r="BO38" s="11"/>
    </row>
    <row r="39" spans="1:69">
      <c r="F39" s="11"/>
      <c r="G39" s="11"/>
      <c r="H39" s="11"/>
      <c r="I39" s="11"/>
      <c r="J39" s="11"/>
      <c r="K39" s="11"/>
      <c r="L39" s="11"/>
      <c r="M39" s="11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7"/>
      <c r="AE39" s="8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BA39" s="11"/>
      <c r="BB39" s="11"/>
      <c r="BC39" s="11"/>
      <c r="BD39" s="11"/>
      <c r="BE39" s="11"/>
      <c r="BO39" s="11"/>
    </row>
    <row r="40" spans="1:69">
      <c r="F40" s="11"/>
      <c r="G40" s="11"/>
      <c r="H40" s="11"/>
      <c r="I40" s="11"/>
      <c r="J40" s="11"/>
      <c r="K40" s="11"/>
      <c r="L40" s="11"/>
      <c r="M40" s="11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7"/>
      <c r="AE40" s="8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BA40" s="11"/>
      <c r="BB40" s="11"/>
      <c r="BC40" s="11"/>
      <c r="BD40" s="11"/>
      <c r="BE40" s="11"/>
      <c r="BO40" s="11"/>
    </row>
    <row r="41" spans="1:69">
      <c r="F41" s="11"/>
      <c r="G41" s="11"/>
      <c r="H41" s="11"/>
      <c r="I41" s="11"/>
      <c r="J41" s="11"/>
      <c r="K41" s="11"/>
      <c r="L41" s="11"/>
      <c r="M41" s="11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7"/>
      <c r="AE41" s="8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BA41" s="11"/>
      <c r="BB41" s="11"/>
      <c r="BC41" s="11"/>
      <c r="BD41" s="11"/>
      <c r="BE41" s="11"/>
      <c r="BO41" s="11"/>
    </row>
    <row r="42" spans="1:69">
      <c r="F42" s="11"/>
      <c r="G42" s="11"/>
      <c r="H42" s="11"/>
      <c r="I42" s="11"/>
      <c r="J42" s="11"/>
      <c r="K42" s="11"/>
      <c r="L42" s="11"/>
      <c r="M42" s="11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7"/>
      <c r="AE42" s="8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BA42" s="11"/>
      <c r="BB42" s="11"/>
      <c r="BC42" s="11"/>
      <c r="BD42" s="11"/>
      <c r="BE42" s="11"/>
      <c r="BO42" s="11"/>
    </row>
    <row r="43" spans="1:69">
      <c r="F43" s="11"/>
      <c r="G43" s="11"/>
      <c r="H43" s="11"/>
      <c r="I43" s="11"/>
      <c r="J43" s="11"/>
      <c r="K43" s="11"/>
      <c r="L43" s="11"/>
      <c r="M43" s="11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7"/>
      <c r="AE43" s="8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BA43" s="11"/>
      <c r="BB43" s="11"/>
      <c r="BC43" s="11"/>
      <c r="BD43" s="11"/>
      <c r="BE43" s="11"/>
      <c r="BO43" s="11"/>
    </row>
    <row r="44" spans="1:69">
      <c r="F44" s="11"/>
      <c r="G44" s="11"/>
      <c r="H44" s="11"/>
      <c r="I44" s="11"/>
      <c r="J44" s="11"/>
      <c r="K44" s="11"/>
      <c r="L44" s="11"/>
      <c r="M44" s="11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7"/>
      <c r="AE44" s="8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BA44" s="11"/>
      <c r="BB44" s="11"/>
      <c r="BC44" s="11"/>
      <c r="BD44" s="11"/>
      <c r="BE44" s="11"/>
      <c r="BO44" s="11"/>
    </row>
    <row r="45" spans="1:69">
      <c r="F45" s="11"/>
      <c r="G45" s="11"/>
      <c r="H45" s="11"/>
      <c r="I45" s="11"/>
      <c r="J45" s="11"/>
      <c r="K45" s="11"/>
      <c r="L45" s="11"/>
      <c r="M45" s="11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7"/>
      <c r="AE45" s="8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BA45" s="11"/>
      <c r="BB45" s="11"/>
      <c r="BC45" s="11"/>
      <c r="BD45" s="11"/>
      <c r="BE45" s="11"/>
      <c r="BO45" s="11"/>
    </row>
    <row r="46" spans="1:69">
      <c r="F46" s="11"/>
      <c r="G46" s="11"/>
      <c r="H46" s="11"/>
      <c r="I46" s="11"/>
      <c r="J46" s="11"/>
      <c r="K46" s="11"/>
      <c r="L46" s="11"/>
      <c r="M46" s="11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7"/>
      <c r="AE46" s="8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BA46" s="11"/>
      <c r="BB46" s="11"/>
      <c r="BC46" s="11"/>
      <c r="BD46" s="11"/>
      <c r="BE46" s="11"/>
      <c r="BO46" s="11"/>
    </row>
    <row r="47" spans="1:69">
      <c r="F47" s="11"/>
      <c r="G47" s="11"/>
      <c r="H47" s="11"/>
      <c r="I47" s="11"/>
      <c r="J47" s="11"/>
      <c r="K47" s="11"/>
      <c r="L47" s="11"/>
      <c r="M47" s="11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7"/>
      <c r="AE47" s="8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BA47" s="11"/>
      <c r="BB47" s="11"/>
      <c r="BC47" s="11"/>
      <c r="BD47" s="11"/>
      <c r="BE47" s="11"/>
      <c r="BO47" s="11"/>
    </row>
    <row r="48" spans="1:69">
      <c r="F48" s="11"/>
      <c r="G48" s="11"/>
      <c r="H48" s="11"/>
      <c r="I48" s="11"/>
      <c r="J48" s="11"/>
      <c r="K48" s="11"/>
      <c r="L48" s="11"/>
      <c r="M48" s="11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7"/>
      <c r="AE48" s="8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BA48" s="11"/>
      <c r="BB48" s="11"/>
      <c r="BC48" s="11"/>
      <c r="BD48" s="11"/>
      <c r="BE48" s="11"/>
      <c r="BO48" s="11"/>
    </row>
    <row r="49" spans="2:69">
      <c r="B49" s="3"/>
      <c r="C49" s="3"/>
      <c r="E49" s="3"/>
      <c r="F49" s="11"/>
      <c r="G49" s="11"/>
      <c r="H49" s="11"/>
      <c r="I49" s="11"/>
      <c r="J49" s="11"/>
      <c r="K49" s="11"/>
      <c r="L49" s="11"/>
      <c r="M49" s="11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7"/>
      <c r="AE49" s="8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BA49" s="11"/>
      <c r="BB49" s="11"/>
      <c r="BC49" s="11"/>
      <c r="BD49" s="11"/>
      <c r="BE49" s="11"/>
      <c r="BF49" s="3"/>
      <c r="BG49" s="3"/>
      <c r="BH49" s="128"/>
      <c r="BI49" s="3"/>
      <c r="BJ49" s="3"/>
      <c r="BK49" s="3"/>
      <c r="BL49" s="3"/>
      <c r="BM49" s="3"/>
      <c r="BN49" s="128"/>
      <c r="BO49" s="11"/>
      <c r="BP49" s="128"/>
      <c r="BQ49" s="128"/>
    </row>
    <row r="50" spans="2:69">
      <c r="B50" s="3"/>
      <c r="C50" s="3"/>
      <c r="E50" s="3"/>
      <c r="F50" s="11"/>
      <c r="G50" s="11"/>
      <c r="H50" s="11"/>
      <c r="I50" s="11"/>
      <c r="J50" s="11"/>
      <c r="K50" s="11"/>
      <c r="L50" s="11"/>
      <c r="M50" s="11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7"/>
      <c r="AE50" s="8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BA50" s="11"/>
      <c r="BB50" s="11"/>
      <c r="BC50" s="11"/>
      <c r="BD50" s="11"/>
      <c r="BE50" s="11"/>
      <c r="BF50" s="3"/>
      <c r="BG50" s="3"/>
      <c r="BH50" s="128"/>
      <c r="BI50" s="3"/>
      <c r="BJ50" s="3"/>
      <c r="BK50" s="3"/>
      <c r="BL50" s="3"/>
      <c r="BM50" s="3"/>
      <c r="BN50" s="128"/>
      <c r="BO50" s="11"/>
      <c r="BP50" s="128"/>
      <c r="BQ50" s="128"/>
    </row>
    <row r="51" spans="2:69">
      <c r="B51" s="3"/>
      <c r="C51" s="3"/>
      <c r="E51" s="3"/>
      <c r="F51" s="11"/>
      <c r="G51" s="11"/>
      <c r="H51" s="11"/>
      <c r="I51" s="11"/>
      <c r="J51" s="11"/>
      <c r="K51" s="11"/>
      <c r="L51" s="11"/>
      <c r="M51" s="11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7"/>
      <c r="AE51" s="8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BA51" s="11"/>
      <c r="BB51" s="11"/>
      <c r="BC51" s="11"/>
      <c r="BD51" s="11"/>
      <c r="BE51" s="11"/>
      <c r="BF51" s="3"/>
      <c r="BG51" s="3"/>
      <c r="BH51" s="128"/>
      <c r="BI51" s="3"/>
      <c r="BJ51" s="3"/>
      <c r="BK51" s="3"/>
      <c r="BL51" s="3"/>
      <c r="BM51" s="3"/>
      <c r="BN51" s="128"/>
      <c r="BO51" s="11"/>
      <c r="BP51" s="128"/>
      <c r="BQ51" s="128"/>
    </row>
    <row r="52" spans="2:69">
      <c r="B52" s="3"/>
      <c r="C52" s="3"/>
      <c r="E52" s="3"/>
      <c r="F52" s="11"/>
      <c r="G52" s="11"/>
      <c r="H52" s="11"/>
      <c r="I52" s="11"/>
      <c r="J52" s="11"/>
      <c r="K52" s="11"/>
      <c r="L52" s="11"/>
      <c r="M52" s="11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7"/>
      <c r="AE52" s="8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BA52" s="11"/>
      <c r="BB52" s="11"/>
      <c r="BC52" s="11"/>
      <c r="BD52" s="11"/>
      <c r="BE52" s="11"/>
      <c r="BF52" s="3"/>
      <c r="BG52" s="3"/>
      <c r="BH52" s="128"/>
      <c r="BI52" s="3"/>
      <c r="BJ52" s="3"/>
      <c r="BK52" s="3"/>
      <c r="BL52" s="3"/>
      <c r="BM52" s="3"/>
      <c r="BN52" s="128"/>
      <c r="BO52" s="11"/>
      <c r="BP52" s="128"/>
      <c r="BQ52" s="128"/>
    </row>
    <row r="53" spans="2:69">
      <c r="B53" s="3"/>
      <c r="C53" s="3"/>
      <c r="E53" s="3"/>
      <c r="F53" s="11"/>
      <c r="G53" s="11"/>
      <c r="H53" s="11"/>
      <c r="I53" s="11"/>
      <c r="J53" s="11"/>
      <c r="K53" s="11"/>
      <c r="L53" s="11"/>
      <c r="M53" s="11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7"/>
      <c r="AE53" s="8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BA53" s="11"/>
      <c r="BB53" s="11"/>
      <c r="BC53" s="11"/>
      <c r="BD53" s="11"/>
      <c r="BE53" s="11"/>
      <c r="BF53" s="3"/>
      <c r="BG53" s="3"/>
      <c r="BH53" s="128"/>
      <c r="BI53" s="3"/>
      <c r="BJ53" s="3"/>
      <c r="BK53" s="3"/>
      <c r="BL53" s="3"/>
      <c r="BM53" s="3"/>
      <c r="BN53" s="128"/>
      <c r="BO53" s="11"/>
      <c r="BP53" s="128"/>
      <c r="BQ53" s="128"/>
    </row>
    <row r="54" spans="2:69">
      <c r="B54" s="3"/>
      <c r="C54" s="3"/>
      <c r="E54" s="3"/>
      <c r="F54" s="11"/>
      <c r="G54" s="11"/>
      <c r="H54" s="11"/>
      <c r="I54" s="11"/>
      <c r="J54" s="11"/>
      <c r="K54" s="11"/>
      <c r="L54" s="11"/>
      <c r="M54" s="11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7"/>
      <c r="AE54" s="8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BA54" s="11"/>
      <c r="BB54" s="11"/>
      <c r="BC54" s="11"/>
      <c r="BD54" s="11"/>
      <c r="BE54" s="11"/>
      <c r="BF54" s="3"/>
      <c r="BG54" s="3"/>
      <c r="BH54" s="128"/>
      <c r="BI54" s="3"/>
      <c r="BJ54" s="3"/>
      <c r="BK54" s="3"/>
      <c r="BL54" s="3"/>
      <c r="BM54" s="3"/>
      <c r="BN54" s="128"/>
      <c r="BO54" s="11"/>
      <c r="BP54" s="128"/>
      <c r="BQ54" s="128"/>
    </row>
    <row r="55" spans="2:69">
      <c r="B55" s="3"/>
      <c r="C55" s="3"/>
      <c r="E55" s="3"/>
      <c r="F55" s="11"/>
      <c r="G55" s="11"/>
      <c r="H55" s="11"/>
      <c r="I55" s="11"/>
      <c r="J55" s="11"/>
      <c r="K55" s="11"/>
      <c r="L55" s="11"/>
      <c r="M55" s="11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7"/>
      <c r="AE55" s="8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BA55" s="11"/>
      <c r="BB55" s="11"/>
      <c r="BC55" s="11"/>
      <c r="BD55" s="11"/>
      <c r="BE55" s="11"/>
      <c r="BF55" s="3"/>
      <c r="BG55" s="3"/>
      <c r="BH55" s="128"/>
      <c r="BI55" s="3"/>
      <c r="BJ55" s="3"/>
      <c r="BK55" s="3"/>
      <c r="BL55" s="3"/>
      <c r="BM55" s="3"/>
      <c r="BN55" s="128"/>
      <c r="BO55" s="11"/>
      <c r="BP55" s="128"/>
      <c r="BQ55" s="128"/>
    </row>
    <row r="56" spans="2:69">
      <c r="B56" s="3"/>
      <c r="C56" s="3"/>
      <c r="E56" s="3"/>
      <c r="F56" s="11"/>
      <c r="G56" s="11"/>
      <c r="H56" s="11"/>
      <c r="I56" s="11"/>
      <c r="J56" s="11"/>
      <c r="K56" s="11"/>
      <c r="L56" s="11"/>
      <c r="M56" s="11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7"/>
      <c r="AE56" s="8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BA56" s="11"/>
      <c r="BB56" s="11"/>
      <c r="BC56" s="11"/>
      <c r="BD56" s="11"/>
      <c r="BE56" s="11"/>
      <c r="BF56" s="3"/>
      <c r="BG56" s="3"/>
      <c r="BH56" s="128"/>
      <c r="BI56" s="3"/>
      <c r="BJ56" s="3"/>
      <c r="BK56" s="3"/>
      <c r="BL56" s="3"/>
      <c r="BM56" s="3"/>
      <c r="BN56" s="128"/>
      <c r="BO56" s="11"/>
      <c r="BP56" s="128"/>
      <c r="BQ56" s="128"/>
    </row>
    <row r="57" spans="2:69">
      <c r="B57" s="3"/>
      <c r="C57" s="3"/>
      <c r="E57" s="3"/>
      <c r="F57" s="11"/>
      <c r="G57" s="11"/>
      <c r="H57" s="11"/>
      <c r="I57" s="11"/>
      <c r="J57" s="11"/>
      <c r="K57" s="11"/>
      <c r="L57" s="11"/>
      <c r="M57" s="11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7"/>
      <c r="AE57" s="8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BA57" s="11"/>
      <c r="BB57" s="11"/>
      <c r="BC57" s="11"/>
      <c r="BD57" s="11"/>
      <c r="BE57" s="11"/>
      <c r="BF57" s="3"/>
      <c r="BG57" s="3"/>
      <c r="BH57" s="128"/>
      <c r="BI57" s="3"/>
      <c r="BJ57" s="3"/>
      <c r="BK57" s="3"/>
      <c r="BL57" s="3"/>
      <c r="BM57" s="3"/>
      <c r="BN57" s="128"/>
      <c r="BO57" s="11"/>
      <c r="BP57" s="128"/>
      <c r="BQ57" s="128"/>
    </row>
    <row r="58" spans="2:69">
      <c r="B58" s="3"/>
      <c r="C58" s="3"/>
      <c r="E58" s="3"/>
      <c r="F58" s="11"/>
      <c r="G58" s="11"/>
      <c r="H58" s="11"/>
      <c r="I58" s="11"/>
      <c r="J58" s="11"/>
      <c r="K58" s="11"/>
      <c r="L58" s="11"/>
      <c r="M58" s="11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7"/>
      <c r="AE58" s="8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BA58" s="11"/>
      <c r="BB58" s="11"/>
      <c r="BC58" s="11"/>
      <c r="BD58" s="11"/>
      <c r="BE58" s="11"/>
      <c r="BF58" s="3"/>
      <c r="BG58" s="3"/>
      <c r="BH58" s="128"/>
      <c r="BI58" s="3"/>
      <c r="BJ58" s="3"/>
      <c r="BK58" s="3"/>
      <c r="BL58" s="3"/>
      <c r="BM58" s="3"/>
      <c r="BN58" s="128"/>
      <c r="BO58" s="11"/>
      <c r="BP58" s="128"/>
      <c r="BQ58" s="128"/>
    </row>
    <row r="59" spans="2:69">
      <c r="B59" s="3"/>
      <c r="C59" s="3"/>
      <c r="E59" s="3"/>
      <c r="F59" s="11"/>
      <c r="G59" s="11"/>
      <c r="H59" s="11"/>
      <c r="I59" s="11"/>
      <c r="J59" s="11"/>
      <c r="K59" s="11"/>
      <c r="L59" s="11"/>
      <c r="M59" s="11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7"/>
      <c r="AE59" s="8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BA59" s="11"/>
      <c r="BB59" s="11"/>
      <c r="BC59" s="11"/>
      <c r="BD59" s="11"/>
      <c r="BE59" s="11"/>
      <c r="BF59" s="3"/>
      <c r="BG59" s="3"/>
      <c r="BH59" s="128"/>
      <c r="BI59" s="3"/>
      <c r="BJ59" s="3"/>
      <c r="BK59" s="3"/>
      <c r="BL59" s="3"/>
      <c r="BM59" s="3"/>
      <c r="BN59" s="128"/>
      <c r="BO59" s="11"/>
      <c r="BP59" s="128"/>
      <c r="BQ59" s="128"/>
    </row>
    <row r="60" spans="2:69">
      <c r="B60" s="3"/>
      <c r="C60" s="3"/>
      <c r="E60" s="3"/>
      <c r="F60" s="11"/>
      <c r="G60" s="11"/>
      <c r="H60" s="11"/>
      <c r="I60" s="11"/>
      <c r="J60" s="11"/>
      <c r="K60" s="11"/>
      <c r="L60" s="11"/>
      <c r="M60" s="11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7"/>
      <c r="AE60" s="8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BA60" s="11"/>
      <c r="BB60" s="11"/>
      <c r="BC60" s="11"/>
      <c r="BD60" s="11"/>
      <c r="BE60" s="11"/>
      <c r="BF60" s="3"/>
      <c r="BG60" s="3"/>
      <c r="BH60" s="128"/>
      <c r="BI60" s="3"/>
      <c r="BJ60" s="3"/>
      <c r="BK60" s="3"/>
      <c r="BL60" s="3"/>
      <c r="BM60" s="3"/>
      <c r="BN60" s="128"/>
      <c r="BO60" s="11"/>
      <c r="BP60" s="128"/>
      <c r="BQ60" s="128"/>
    </row>
    <row r="61" spans="2:69">
      <c r="B61" s="3"/>
      <c r="C61" s="3"/>
      <c r="E61" s="3"/>
      <c r="F61" s="11"/>
      <c r="G61" s="11"/>
      <c r="H61" s="11"/>
      <c r="I61" s="11"/>
      <c r="J61" s="11"/>
      <c r="K61" s="11"/>
      <c r="L61" s="11"/>
      <c r="M61" s="11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7"/>
      <c r="AE61" s="8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BA61" s="11"/>
      <c r="BB61" s="11"/>
      <c r="BC61" s="11"/>
      <c r="BD61" s="11"/>
      <c r="BE61" s="11"/>
      <c r="BF61" s="3"/>
      <c r="BG61" s="3"/>
      <c r="BH61" s="128"/>
      <c r="BI61" s="3"/>
      <c r="BJ61" s="3"/>
      <c r="BK61" s="3"/>
      <c r="BL61" s="3"/>
      <c r="BM61" s="3"/>
      <c r="BN61" s="128"/>
      <c r="BO61" s="11"/>
      <c r="BP61" s="128"/>
      <c r="BQ61" s="128"/>
    </row>
    <row r="62" spans="2:69">
      <c r="B62" s="3"/>
      <c r="C62" s="3"/>
      <c r="E62" s="3"/>
      <c r="F62" s="11"/>
      <c r="G62" s="11"/>
      <c r="H62" s="11"/>
      <c r="I62" s="11"/>
      <c r="J62" s="11"/>
      <c r="K62" s="11"/>
      <c r="L62" s="11"/>
      <c r="M62" s="11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7"/>
      <c r="AE62" s="8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BA62" s="11"/>
      <c r="BB62" s="11"/>
      <c r="BC62" s="11"/>
      <c r="BD62" s="11"/>
      <c r="BE62" s="11"/>
      <c r="BF62" s="3"/>
      <c r="BG62" s="3"/>
      <c r="BH62" s="128"/>
      <c r="BI62" s="3"/>
      <c r="BJ62" s="3"/>
      <c r="BK62" s="3"/>
      <c r="BL62" s="3"/>
      <c r="BM62" s="3"/>
      <c r="BN62" s="128"/>
      <c r="BO62" s="11"/>
      <c r="BP62" s="128"/>
      <c r="BQ62" s="128"/>
    </row>
    <row r="63" spans="2:69">
      <c r="B63" s="3"/>
      <c r="C63" s="3"/>
      <c r="E63" s="3"/>
      <c r="F63" s="11"/>
      <c r="G63" s="11"/>
      <c r="H63" s="11"/>
      <c r="I63" s="11"/>
      <c r="J63" s="11"/>
      <c r="K63" s="11"/>
      <c r="L63" s="11"/>
      <c r="M63" s="11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7"/>
      <c r="AE63" s="8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BA63" s="11"/>
      <c r="BB63" s="11"/>
      <c r="BC63" s="11"/>
      <c r="BD63" s="11"/>
      <c r="BE63" s="11"/>
      <c r="BF63" s="3"/>
      <c r="BG63" s="3"/>
      <c r="BH63" s="128"/>
      <c r="BI63" s="3"/>
      <c r="BJ63" s="3"/>
      <c r="BK63" s="3"/>
      <c r="BL63" s="3"/>
      <c r="BM63" s="3"/>
      <c r="BN63" s="128"/>
      <c r="BO63" s="11"/>
      <c r="BP63" s="128"/>
      <c r="BQ63" s="128"/>
    </row>
    <row r="64" spans="2:69">
      <c r="B64" s="3"/>
      <c r="C64" s="3"/>
      <c r="E64" s="3"/>
      <c r="F64" s="11"/>
      <c r="G64" s="11"/>
      <c r="H64" s="11"/>
      <c r="I64" s="11"/>
      <c r="J64" s="11"/>
      <c r="K64" s="11"/>
      <c r="L64" s="11"/>
      <c r="M64" s="11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7"/>
      <c r="AE64" s="8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BA64" s="11"/>
      <c r="BB64" s="11"/>
      <c r="BC64" s="11"/>
      <c r="BD64" s="11"/>
      <c r="BE64" s="11"/>
      <c r="BF64" s="3"/>
      <c r="BG64" s="3"/>
      <c r="BH64" s="128"/>
      <c r="BI64" s="3"/>
      <c r="BJ64" s="3"/>
      <c r="BK64" s="3"/>
      <c r="BL64" s="3"/>
      <c r="BM64" s="3"/>
      <c r="BN64" s="128"/>
      <c r="BO64" s="11"/>
      <c r="BP64" s="128"/>
      <c r="BQ64" s="128"/>
    </row>
    <row r="65" spans="2:69">
      <c r="B65" s="3"/>
      <c r="C65" s="3"/>
      <c r="E65" s="3"/>
      <c r="F65" s="11"/>
      <c r="G65" s="11"/>
      <c r="H65" s="11"/>
      <c r="I65" s="11"/>
      <c r="J65" s="11"/>
      <c r="K65" s="11"/>
      <c r="L65" s="11"/>
      <c r="M65" s="11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7"/>
      <c r="AE65" s="8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BA65" s="11"/>
      <c r="BB65" s="11"/>
      <c r="BC65" s="11"/>
      <c r="BD65" s="11"/>
      <c r="BE65" s="11"/>
      <c r="BF65" s="3"/>
      <c r="BG65" s="3"/>
      <c r="BH65" s="128"/>
      <c r="BI65" s="3"/>
      <c r="BJ65" s="3"/>
      <c r="BK65" s="3"/>
      <c r="BL65" s="3"/>
      <c r="BM65" s="3"/>
      <c r="BN65" s="128"/>
      <c r="BO65" s="11"/>
      <c r="BP65" s="128"/>
      <c r="BQ65" s="128"/>
    </row>
    <row r="66" spans="2:69">
      <c r="B66" s="3"/>
      <c r="C66" s="3"/>
      <c r="E66" s="3"/>
      <c r="F66" s="11"/>
      <c r="G66" s="11"/>
      <c r="H66" s="11"/>
      <c r="I66" s="11"/>
      <c r="J66" s="11"/>
      <c r="K66" s="11"/>
      <c r="L66" s="11"/>
      <c r="M66" s="11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7"/>
      <c r="AE66" s="8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BA66" s="11"/>
      <c r="BB66" s="11"/>
      <c r="BC66" s="11"/>
      <c r="BD66" s="11"/>
      <c r="BE66" s="11"/>
      <c r="BF66" s="3"/>
      <c r="BG66" s="3"/>
      <c r="BH66" s="128"/>
      <c r="BI66" s="3"/>
      <c r="BJ66" s="3"/>
      <c r="BK66" s="3"/>
      <c r="BL66" s="3"/>
      <c r="BM66" s="3"/>
      <c r="BN66" s="128"/>
      <c r="BO66" s="11"/>
      <c r="BP66" s="128"/>
      <c r="BQ66" s="128"/>
    </row>
    <row r="67" spans="2:69">
      <c r="B67" s="3"/>
      <c r="C67" s="3"/>
      <c r="E67" s="3"/>
      <c r="F67" s="11"/>
      <c r="G67" s="11"/>
      <c r="H67" s="11"/>
      <c r="I67" s="11"/>
      <c r="J67" s="11"/>
      <c r="K67" s="11"/>
      <c r="L67" s="11"/>
      <c r="M67" s="11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7"/>
      <c r="AE67" s="8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BA67" s="11"/>
      <c r="BB67" s="11"/>
      <c r="BC67" s="11"/>
      <c r="BD67" s="11"/>
      <c r="BE67" s="11"/>
      <c r="BF67" s="3"/>
      <c r="BG67" s="3"/>
      <c r="BH67" s="128"/>
      <c r="BI67" s="3"/>
      <c r="BJ67" s="3"/>
      <c r="BK67" s="3"/>
      <c r="BL67" s="3"/>
      <c r="BM67" s="3"/>
      <c r="BN67" s="128"/>
      <c r="BO67" s="11"/>
      <c r="BP67" s="128"/>
      <c r="BQ67" s="128"/>
    </row>
    <row r="68" spans="2:69">
      <c r="B68" s="3"/>
      <c r="C68" s="3"/>
      <c r="E68" s="3"/>
      <c r="F68" s="11"/>
      <c r="G68" s="11"/>
      <c r="H68" s="11"/>
      <c r="I68" s="11"/>
      <c r="J68" s="11"/>
      <c r="K68" s="11"/>
      <c r="L68" s="11"/>
      <c r="M68" s="11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7"/>
      <c r="AE68" s="8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BA68" s="11"/>
      <c r="BB68" s="11"/>
      <c r="BC68" s="11"/>
      <c r="BD68" s="11"/>
      <c r="BE68" s="11"/>
      <c r="BF68" s="3"/>
      <c r="BG68" s="3"/>
      <c r="BH68" s="128"/>
      <c r="BI68" s="3"/>
      <c r="BJ68" s="3"/>
      <c r="BK68" s="3"/>
      <c r="BL68" s="3"/>
      <c r="BM68" s="3"/>
      <c r="BN68" s="128"/>
      <c r="BO68" s="11"/>
      <c r="BP68" s="128"/>
      <c r="BQ68" s="128"/>
    </row>
    <row r="69" spans="2:69">
      <c r="B69" s="3"/>
      <c r="C69" s="3"/>
      <c r="E69" s="3"/>
      <c r="F69" s="11"/>
      <c r="G69" s="11"/>
      <c r="H69" s="11"/>
      <c r="I69" s="11"/>
      <c r="J69" s="11"/>
      <c r="K69" s="11"/>
      <c r="L69" s="11"/>
      <c r="M69" s="11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7"/>
      <c r="AE69" s="8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BA69" s="11"/>
      <c r="BB69" s="11"/>
      <c r="BC69" s="11"/>
      <c r="BD69" s="11"/>
      <c r="BE69" s="11"/>
      <c r="BF69" s="3"/>
      <c r="BG69" s="3"/>
      <c r="BH69" s="128"/>
      <c r="BI69" s="3"/>
      <c r="BJ69" s="3"/>
      <c r="BK69" s="3"/>
      <c r="BL69" s="3"/>
      <c r="BM69" s="3"/>
      <c r="BN69" s="128"/>
      <c r="BO69" s="11"/>
      <c r="BP69" s="128"/>
      <c r="BQ69" s="128"/>
    </row>
    <row r="70" spans="2:69">
      <c r="B70" s="3"/>
      <c r="C70" s="3"/>
      <c r="E70" s="3"/>
      <c r="F70" s="11"/>
      <c r="G70" s="11"/>
      <c r="H70" s="11"/>
      <c r="I70" s="11"/>
      <c r="J70" s="11"/>
      <c r="K70" s="11"/>
      <c r="L70" s="11"/>
      <c r="M70" s="11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7"/>
      <c r="AE70" s="8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BA70" s="11"/>
      <c r="BB70" s="11"/>
      <c r="BC70" s="11"/>
      <c r="BD70" s="11"/>
      <c r="BE70" s="11"/>
      <c r="BF70" s="3"/>
      <c r="BG70" s="3"/>
      <c r="BH70" s="128"/>
      <c r="BI70" s="3"/>
      <c r="BJ70" s="3"/>
      <c r="BK70" s="3"/>
      <c r="BL70" s="3"/>
      <c r="BM70" s="3"/>
      <c r="BN70" s="128"/>
      <c r="BO70" s="11"/>
      <c r="BP70" s="128"/>
      <c r="BQ70" s="128"/>
    </row>
    <row r="71" spans="2:69">
      <c r="B71" s="3"/>
      <c r="C71" s="3"/>
      <c r="E71" s="3"/>
      <c r="F71" s="11"/>
      <c r="G71" s="11"/>
      <c r="H71" s="11"/>
      <c r="I71" s="11"/>
      <c r="J71" s="11"/>
      <c r="K71" s="11"/>
      <c r="L71" s="11"/>
      <c r="M71" s="11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7"/>
      <c r="AE71" s="8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BA71" s="11"/>
      <c r="BB71" s="11"/>
      <c r="BC71" s="11"/>
      <c r="BD71" s="11"/>
      <c r="BE71" s="11"/>
      <c r="BF71" s="3"/>
      <c r="BG71" s="3"/>
      <c r="BH71" s="128"/>
      <c r="BI71" s="3"/>
      <c r="BJ71" s="3"/>
      <c r="BK71" s="3"/>
      <c r="BL71" s="3"/>
      <c r="BM71" s="3"/>
      <c r="BN71" s="128"/>
      <c r="BO71" s="11"/>
      <c r="BP71" s="128"/>
      <c r="BQ71" s="128"/>
    </row>
    <row r="72" spans="2:69">
      <c r="B72" s="3"/>
      <c r="C72" s="3"/>
      <c r="E72" s="3"/>
      <c r="F72" s="11"/>
      <c r="G72" s="11"/>
      <c r="H72" s="11"/>
      <c r="I72" s="11"/>
      <c r="J72" s="11"/>
      <c r="K72" s="11"/>
      <c r="L72" s="11"/>
      <c r="M72" s="11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7"/>
      <c r="AE72" s="8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BA72" s="11"/>
      <c r="BB72" s="11"/>
      <c r="BC72" s="11"/>
      <c r="BD72" s="11"/>
      <c r="BE72" s="11"/>
      <c r="BF72" s="3"/>
      <c r="BG72" s="3"/>
      <c r="BH72" s="128"/>
      <c r="BI72" s="3"/>
      <c r="BJ72" s="3"/>
      <c r="BK72" s="3"/>
      <c r="BL72" s="3"/>
      <c r="BM72" s="3"/>
      <c r="BN72" s="128"/>
      <c r="BO72" s="11"/>
      <c r="BP72" s="128"/>
      <c r="BQ72" s="128"/>
    </row>
    <row r="73" spans="2:69">
      <c r="B73" s="3"/>
      <c r="C73" s="3"/>
      <c r="E73" s="3"/>
      <c r="F73" s="11"/>
      <c r="G73" s="11"/>
      <c r="H73" s="11"/>
      <c r="I73" s="11"/>
      <c r="J73" s="11"/>
      <c r="K73" s="11"/>
      <c r="L73" s="11"/>
      <c r="M73" s="11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7"/>
      <c r="AE73" s="8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BA73" s="11"/>
      <c r="BB73" s="11"/>
      <c r="BC73" s="11"/>
      <c r="BD73" s="11"/>
      <c r="BE73" s="11"/>
      <c r="BF73" s="3"/>
      <c r="BG73" s="3"/>
      <c r="BH73" s="128"/>
      <c r="BI73" s="3"/>
      <c r="BJ73" s="3"/>
      <c r="BK73" s="3"/>
      <c r="BL73" s="3"/>
      <c r="BM73" s="3"/>
      <c r="BN73" s="128"/>
      <c r="BO73" s="11"/>
      <c r="BP73" s="128"/>
      <c r="BQ73" s="128"/>
    </row>
    <row r="74" spans="2:69">
      <c r="B74" s="3"/>
      <c r="C74" s="3"/>
      <c r="E74" s="3"/>
      <c r="F74" s="11"/>
      <c r="G74" s="11"/>
      <c r="H74" s="11"/>
      <c r="I74" s="11"/>
      <c r="J74" s="11"/>
      <c r="K74" s="11"/>
      <c r="L74" s="11"/>
      <c r="M74" s="11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7"/>
      <c r="AE74" s="8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BA74" s="11"/>
      <c r="BB74" s="11"/>
      <c r="BC74" s="11"/>
      <c r="BD74" s="11"/>
      <c r="BE74" s="11"/>
      <c r="BF74" s="3"/>
      <c r="BG74" s="3"/>
      <c r="BH74" s="128"/>
      <c r="BI74" s="3"/>
      <c r="BJ74" s="3"/>
      <c r="BK74" s="3"/>
      <c r="BL74" s="3"/>
      <c r="BM74" s="3"/>
      <c r="BN74" s="128"/>
      <c r="BO74" s="11"/>
      <c r="BP74" s="128"/>
      <c r="BQ74" s="128"/>
    </row>
    <row r="75" spans="2:69">
      <c r="B75" s="3"/>
      <c r="C75" s="3"/>
      <c r="E75" s="3"/>
      <c r="F75" s="11"/>
      <c r="G75" s="11"/>
      <c r="H75" s="11"/>
      <c r="I75" s="11"/>
      <c r="J75" s="11"/>
      <c r="K75" s="11"/>
      <c r="L75" s="11"/>
      <c r="M75" s="11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7"/>
      <c r="AE75" s="8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BA75" s="11"/>
      <c r="BB75" s="11"/>
      <c r="BC75" s="11"/>
      <c r="BD75" s="11"/>
      <c r="BE75" s="11"/>
      <c r="BF75" s="3"/>
      <c r="BG75" s="3"/>
      <c r="BH75" s="128"/>
      <c r="BI75" s="3"/>
      <c r="BJ75" s="3"/>
      <c r="BK75" s="3"/>
      <c r="BL75" s="3"/>
      <c r="BM75" s="3"/>
      <c r="BN75" s="128"/>
      <c r="BO75" s="11"/>
      <c r="BP75" s="128"/>
      <c r="BQ75" s="128"/>
    </row>
    <row r="76" spans="2:69">
      <c r="B76" s="3"/>
      <c r="C76" s="3"/>
      <c r="E76" s="3"/>
      <c r="F76" s="11"/>
      <c r="G76" s="11"/>
      <c r="H76" s="11"/>
      <c r="I76" s="11"/>
      <c r="J76" s="11"/>
      <c r="K76" s="11"/>
      <c r="L76" s="11"/>
      <c r="M76" s="11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7"/>
      <c r="AE76" s="8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BA76" s="11"/>
      <c r="BB76" s="11"/>
      <c r="BC76" s="11"/>
      <c r="BD76" s="11"/>
      <c r="BE76" s="11"/>
      <c r="BF76" s="3"/>
      <c r="BG76" s="3"/>
      <c r="BH76" s="128"/>
      <c r="BI76" s="3"/>
      <c r="BJ76" s="3"/>
      <c r="BK76" s="3"/>
      <c r="BL76" s="3"/>
      <c r="BM76" s="3"/>
      <c r="BN76" s="128"/>
      <c r="BO76" s="11"/>
      <c r="BP76" s="128"/>
      <c r="BQ76" s="128"/>
    </row>
    <row r="77" spans="2:69">
      <c r="B77" s="3"/>
      <c r="C77" s="3"/>
      <c r="E77" s="3"/>
      <c r="F77" s="11"/>
      <c r="G77" s="11"/>
      <c r="H77" s="11"/>
      <c r="I77" s="11"/>
      <c r="J77" s="11"/>
      <c r="K77" s="11"/>
      <c r="L77" s="11"/>
      <c r="M77" s="11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7"/>
      <c r="AE77" s="8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BA77" s="11"/>
      <c r="BB77" s="11"/>
      <c r="BC77" s="11"/>
      <c r="BD77" s="11"/>
      <c r="BE77" s="11"/>
      <c r="BF77" s="3"/>
      <c r="BG77" s="3"/>
      <c r="BH77" s="128"/>
      <c r="BI77" s="3"/>
      <c r="BJ77" s="3"/>
      <c r="BK77" s="3"/>
      <c r="BL77" s="3"/>
      <c r="BM77" s="3"/>
      <c r="BN77" s="128"/>
      <c r="BO77" s="11"/>
      <c r="BP77" s="128"/>
      <c r="BQ77" s="128"/>
    </row>
    <row r="78" spans="2:69">
      <c r="B78" s="3"/>
      <c r="C78" s="3"/>
      <c r="E78" s="3"/>
      <c r="F78" s="11"/>
      <c r="G78" s="11"/>
      <c r="H78" s="11"/>
      <c r="I78" s="11"/>
      <c r="J78" s="11"/>
      <c r="K78" s="11"/>
      <c r="L78" s="11"/>
      <c r="M78" s="11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7"/>
      <c r="AE78" s="8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BA78" s="11"/>
      <c r="BB78" s="11"/>
      <c r="BC78" s="11"/>
      <c r="BD78" s="11"/>
      <c r="BE78" s="11"/>
      <c r="BF78" s="3"/>
      <c r="BG78" s="3"/>
      <c r="BH78" s="128"/>
      <c r="BI78" s="3"/>
      <c r="BJ78" s="3"/>
      <c r="BK78" s="3"/>
      <c r="BL78" s="3"/>
      <c r="BM78" s="3"/>
      <c r="BN78" s="128"/>
      <c r="BO78" s="11"/>
      <c r="BP78" s="128"/>
      <c r="BQ78" s="128"/>
    </row>
    <row r="79" spans="2:69">
      <c r="B79" s="3"/>
      <c r="C79" s="3"/>
      <c r="E79" s="3"/>
      <c r="F79" s="11"/>
      <c r="G79" s="11"/>
      <c r="H79" s="11"/>
      <c r="I79" s="11"/>
      <c r="J79" s="11"/>
      <c r="K79" s="11"/>
      <c r="L79" s="11"/>
      <c r="M79" s="11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7"/>
      <c r="AE79" s="8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BA79" s="11"/>
      <c r="BB79" s="11"/>
      <c r="BC79" s="11"/>
      <c r="BD79" s="11"/>
      <c r="BE79" s="11"/>
      <c r="BF79" s="3"/>
      <c r="BG79" s="3"/>
      <c r="BH79" s="128"/>
      <c r="BI79" s="3"/>
      <c r="BJ79" s="3"/>
      <c r="BK79" s="3"/>
      <c r="BL79" s="3"/>
      <c r="BM79" s="3"/>
      <c r="BN79" s="128"/>
      <c r="BO79" s="11"/>
      <c r="BP79" s="128"/>
      <c r="BQ79" s="128"/>
    </row>
    <row r="80" spans="2:69">
      <c r="B80" s="3"/>
      <c r="C80" s="3"/>
      <c r="E80" s="3"/>
      <c r="F80" s="11"/>
      <c r="G80" s="11"/>
      <c r="H80" s="11"/>
      <c r="I80" s="11"/>
      <c r="J80" s="11"/>
      <c r="K80" s="11"/>
      <c r="L80" s="11"/>
      <c r="M80" s="11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7"/>
      <c r="AE80" s="8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BA80" s="11"/>
      <c r="BB80" s="11"/>
      <c r="BC80" s="11"/>
      <c r="BD80" s="11"/>
      <c r="BE80" s="11"/>
      <c r="BF80" s="3"/>
      <c r="BG80" s="3"/>
      <c r="BH80" s="128"/>
      <c r="BI80" s="3"/>
      <c r="BJ80" s="3"/>
      <c r="BK80" s="3"/>
      <c r="BL80" s="3"/>
      <c r="BM80" s="3"/>
      <c r="BN80" s="128"/>
      <c r="BO80" s="11"/>
      <c r="BP80" s="128"/>
      <c r="BQ80" s="128"/>
    </row>
    <row r="81" spans="2:69">
      <c r="B81" s="3"/>
      <c r="C81" s="3"/>
      <c r="E81" s="3"/>
      <c r="F81" s="11"/>
      <c r="G81" s="11"/>
      <c r="H81" s="11"/>
      <c r="I81" s="11"/>
      <c r="J81" s="11"/>
      <c r="K81" s="11"/>
      <c r="L81" s="11"/>
      <c r="M81" s="11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7"/>
      <c r="AE81" s="8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BA81" s="11"/>
      <c r="BB81" s="11"/>
      <c r="BC81" s="11"/>
      <c r="BD81" s="11"/>
      <c r="BE81" s="11"/>
      <c r="BF81" s="3"/>
      <c r="BG81" s="3"/>
      <c r="BH81" s="128"/>
      <c r="BI81" s="3"/>
      <c r="BJ81" s="3"/>
      <c r="BK81" s="3"/>
      <c r="BL81" s="3"/>
      <c r="BM81" s="3"/>
      <c r="BN81" s="128"/>
      <c r="BO81" s="11"/>
      <c r="BP81" s="128"/>
      <c r="BQ81" s="128"/>
    </row>
    <row r="82" spans="2:69">
      <c r="B82" s="3"/>
      <c r="C82" s="3"/>
      <c r="E82" s="3"/>
      <c r="AD82" s="4"/>
      <c r="BF82" s="3"/>
      <c r="BG82" s="3"/>
      <c r="BH82" s="128"/>
      <c r="BI82" s="3"/>
      <c r="BJ82" s="3"/>
      <c r="BK82" s="3"/>
      <c r="BL82" s="3"/>
      <c r="BM82" s="3"/>
      <c r="BN82" s="128"/>
      <c r="BP82" s="128"/>
      <c r="BQ82" s="128"/>
    </row>
  </sheetData>
  <sortState ref="A2:BO82">
    <sortCondition ref="BI2:BI82" customList="VODAFONE,MOVISTAR,ORANGE,YOIGO"/>
    <sortCondition ref="E2:E82" customList="MADRID,BARCELONA,SEVILLA,MALAGA,VALENCIA,BILBAO,ZARAGOZA,LA CORUÑA"/>
  </sortState>
  <pageMargins left="0.7" right="0.7" top="0.75" bottom="0.75" header="0.3" footer="0.3"/>
  <pageSetup paperSize="9" scale="5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50"/>
    <pageSetUpPr fitToPage="1"/>
  </sheetPr>
  <dimension ref="A1:BQ100"/>
  <sheetViews>
    <sheetView showGridLines="0" zoomScale="70" zoomScaleNormal="70" workbookViewId="0">
      <selection activeCell="E1" sqref="E1"/>
    </sheetView>
  </sheetViews>
  <sheetFormatPr baseColWidth="10" defaultColWidth="9.140625" defaultRowHeight="14.25"/>
  <cols>
    <col min="1" max="1" width="29.5703125" style="43" bestFit="1" customWidth="1"/>
    <col min="2" max="2" width="11.85546875" style="75" bestFit="1" customWidth="1"/>
    <col min="3" max="3" width="8.7109375" style="4" bestFit="1" customWidth="1"/>
    <col min="4" max="4" width="17.42578125" style="43" bestFit="1" customWidth="1"/>
    <col min="5" max="5" width="25.28515625" style="78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3" bestFit="1" customWidth="1"/>
    <col min="31" max="31" width="8.7109375" style="10" bestFit="1" customWidth="1"/>
    <col min="32" max="36" width="8.7109375" style="3" bestFit="1" customWidth="1"/>
    <col min="37" max="37" width="8.7109375" style="128" customWidth="1"/>
    <col min="38" max="39" width="8.7109375" style="3" bestFit="1" customWidth="1"/>
    <col min="40" max="44" width="8.7109375" style="12" bestFit="1" customWidth="1"/>
    <col min="45" max="45" width="8.7109375" style="10" bestFit="1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6.7109375" style="330" bestFit="1" customWidth="1"/>
    <col min="52" max="52" width="10" style="138" bestFit="1" customWidth="1"/>
    <col min="53" max="53" width="8.7109375" style="316" bestFit="1" customWidth="1"/>
    <col min="54" max="58" width="8.7109375" style="10" bestFit="1" customWidth="1"/>
    <col min="59" max="59" width="16.7109375" style="10" bestFit="1" customWidth="1"/>
    <col min="60" max="60" width="9.5703125" style="10" bestFit="1" customWidth="1"/>
    <col min="61" max="61" width="12.85546875" style="10" bestFit="1" customWidth="1"/>
    <col min="62" max="64" width="8.7109375" style="10" bestFit="1" customWidth="1"/>
    <col min="65" max="65" width="8.7109375" style="10" customWidth="1"/>
    <col min="66" max="66" width="26.28515625" style="10" bestFit="1" customWidth="1"/>
    <col min="67" max="67" width="15.42578125" style="177" bestFit="1" customWidth="1"/>
    <col min="68" max="68" width="23.5703125" style="177" bestFit="1" customWidth="1"/>
    <col min="69" max="69" width="9.28515625" style="177" bestFit="1" customWidth="1"/>
    <col min="70" max="16384" width="9.140625" style="3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3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268</v>
      </c>
      <c r="P1" s="40" t="s">
        <v>269</v>
      </c>
      <c r="Q1" s="40" t="s">
        <v>270</v>
      </c>
      <c r="R1" s="40" t="s">
        <v>271</v>
      </c>
      <c r="S1" s="40" t="s">
        <v>272</v>
      </c>
      <c r="T1" s="41" t="s">
        <v>273</v>
      </c>
      <c r="U1" s="39" t="s">
        <v>274</v>
      </c>
      <c r="V1" s="40" t="s">
        <v>275</v>
      </c>
      <c r="W1" s="40" t="s">
        <v>276</v>
      </c>
      <c r="X1" s="40" t="s">
        <v>277</v>
      </c>
      <c r="Y1" s="40" t="s">
        <v>278</v>
      </c>
      <c r="Z1" s="41" t="s">
        <v>279</v>
      </c>
      <c r="AA1" s="39" t="s">
        <v>280</v>
      </c>
      <c r="AB1" s="40" t="s">
        <v>281</v>
      </c>
      <c r="AC1" s="40" t="s">
        <v>282</v>
      </c>
      <c r="AD1" s="40" t="s">
        <v>283</v>
      </c>
      <c r="AE1" s="41" t="s">
        <v>284</v>
      </c>
      <c r="AF1" s="39" t="s">
        <v>285</v>
      </c>
      <c r="AG1" s="40" t="s">
        <v>286</v>
      </c>
      <c r="AH1" s="40" t="s">
        <v>287</v>
      </c>
      <c r="AI1" s="40" t="s">
        <v>288</v>
      </c>
      <c r="AJ1" s="40" t="s">
        <v>289</v>
      </c>
      <c r="AK1" s="40" t="s">
        <v>223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224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290</v>
      </c>
      <c r="AY1" s="324" t="s">
        <v>22</v>
      </c>
      <c r="AZ1" s="82" t="s">
        <v>23</v>
      </c>
      <c r="BA1" s="229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58" t="s">
        <v>225</v>
      </c>
      <c r="BO1" s="252" t="s">
        <v>344</v>
      </c>
      <c r="BP1" s="173" t="s">
        <v>691</v>
      </c>
      <c r="BQ1" s="169" t="s">
        <v>692</v>
      </c>
    </row>
    <row r="2" spans="1:69" ht="15.75">
      <c r="A2" s="17" t="s">
        <v>8</v>
      </c>
      <c r="B2" s="18" t="s">
        <v>40</v>
      </c>
      <c r="C2" s="59" t="s">
        <v>35</v>
      </c>
      <c r="D2" s="77" t="s">
        <v>11</v>
      </c>
      <c r="E2" s="26" t="s">
        <v>69</v>
      </c>
      <c r="F2" s="93">
        <v>170</v>
      </c>
      <c r="G2" s="68">
        <v>1</v>
      </c>
      <c r="H2" s="16"/>
      <c r="I2" s="16"/>
      <c r="J2" s="16"/>
      <c r="K2" s="16"/>
      <c r="L2" s="79">
        <v>0</v>
      </c>
      <c r="M2" s="14"/>
      <c r="N2" s="71">
        <v>0</v>
      </c>
      <c r="O2" s="16"/>
      <c r="P2" s="16"/>
      <c r="Q2" s="68">
        <v>5.7698874378999996</v>
      </c>
      <c r="R2" s="16"/>
      <c r="S2" s="16"/>
      <c r="T2" s="71">
        <v>7.7583333333333302</v>
      </c>
      <c r="U2" s="16"/>
      <c r="V2" s="16"/>
      <c r="W2" s="68">
        <v>5.4163548816568001</v>
      </c>
      <c r="X2" s="16"/>
      <c r="Y2" s="16"/>
      <c r="Z2" s="71">
        <v>7.3964285714285705</v>
      </c>
      <c r="AA2" s="16"/>
      <c r="AB2" s="16"/>
      <c r="AC2" s="16"/>
      <c r="AD2" s="16"/>
      <c r="AE2" s="16"/>
      <c r="AF2" s="68">
        <v>3.5828909682502017</v>
      </c>
      <c r="AG2" s="68">
        <v>1183</v>
      </c>
      <c r="AH2" s="68">
        <v>0.44223603925167743</v>
      </c>
      <c r="AI2" s="68">
        <v>43</v>
      </c>
      <c r="AJ2" s="68">
        <v>2.6091216216216218</v>
      </c>
      <c r="AK2" s="68" t="s">
        <v>248</v>
      </c>
      <c r="AL2" s="68">
        <v>169</v>
      </c>
      <c r="AM2" s="68">
        <v>3.5828909682502017</v>
      </c>
      <c r="AN2" s="68">
        <v>3.6440972222222223</v>
      </c>
      <c r="AO2" s="72">
        <v>0</v>
      </c>
      <c r="AP2" s="68">
        <v>0</v>
      </c>
      <c r="AQ2" s="68">
        <v>0</v>
      </c>
      <c r="AR2" s="68">
        <v>338</v>
      </c>
      <c r="AS2" s="221" t="s">
        <v>248</v>
      </c>
      <c r="AT2" s="68">
        <v>12041.581</v>
      </c>
      <c r="AU2" s="68">
        <v>0</v>
      </c>
      <c r="AV2" s="68">
        <v>0</v>
      </c>
      <c r="AW2" s="71">
        <v>338</v>
      </c>
      <c r="AX2" s="68" t="s">
        <v>248</v>
      </c>
      <c r="AY2" s="325">
        <v>19.5</v>
      </c>
      <c r="AZ2" s="137">
        <v>170475</v>
      </c>
      <c r="BA2" s="308">
        <v>0.89743589743499996</v>
      </c>
      <c r="BB2" s="61">
        <v>9.6000000000096009</v>
      </c>
      <c r="BC2" s="88" t="s">
        <v>248</v>
      </c>
      <c r="BD2" s="36" t="s">
        <v>61</v>
      </c>
      <c r="BE2" s="37" t="s">
        <v>62</v>
      </c>
      <c r="BF2" s="37" t="s">
        <v>63</v>
      </c>
      <c r="BG2" s="37" t="s">
        <v>196</v>
      </c>
      <c r="BH2" s="214" t="s">
        <v>513</v>
      </c>
      <c r="BI2" s="33" t="s">
        <v>64</v>
      </c>
      <c r="BJ2" s="90">
        <v>214</v>
      </c>
      <c r="BK2" s="33">
        <v>1</v>
      </c>
      <c r="BL2" s="38" t="s">
        <v>65</v>
      </c>
      <c r="BM2" s="63" t="s">
        <v>177</v>
      </c>
      <c r="BN2" s="63" t="s">
        <v>294</v>
      </c>
      <c r="BO2" s="465" t="s">
        <v>69</v>
      </c>
      <c r="BP2" s="138" t="s">
        <v>680</v>
      </c>
      <c r="BQ2" s="145" t="s">
        <v>714</v>
      </c>
    </row>
    <row r="3" spans="1:69" ht="15.75">
      <c r="A3" s="207" t="s">
        <v>8</v>
      </c>
      <c r="B3" s="208" t="s">
        <v>40</v>
      </c>
      <c r="C3" s="202" t="s">
        <v>35</v>
      </c>
      <c r="D3" s="6" t="s">
        <v>11</v>
      </c>
      <c r="E3" s="24" t="s">
        <v>69</v>
      </c>
      <c r="F3" s="86">
        <v>141</v>
      </c>
      <c r="G3" s="11">
        <v>2</v>
      </c>
      <c r="H3" s="16"/>
      <c r="I3" s="16"/>
      <c r="J3" s="16"/>
      <c r="K3" s="16"/>
      <c r="L3" s="80">
        <v>0</v>
      </c>
      <c r="M3" s="14"/>
      <c r="N3" s="53">
        <v>0</v>
      </c>
      <c r="O3" s="16"/>
      <c r="P3" s="16"/>
      <c r="Q3" s="11">
        <v>7.6504314964000004</v>
      </c>
      <c r="R3" s="16"/>
      <c r="S3" s="16"/>
      <c r="T3" s="53">
        <v>10.012499999999996</v>
      </c>
      <c r="U3" s="16"/>
      <c r="V3" s="16"/>
      <c r="W3" s="11">
        <v>7.6622948561150999</v>
      </c>
      <c r="X3" s="16"/>
      <c r="Y3" s="16"/>
      <c r="Z3" s="53">
        <v>10.174999999999997</v>
      </c>
      <c r="AA3" s="16"/>
      <c r="AB3" s="16"/>
      <c r="AC3" s="16"/>
      <c r="AD3" s="16"/>
      <c r="AE3" s="16"/>
      <c r="AF3" s="11">
        <v>3.296010262393521</v>
      </c>
      <c r="AG3" s="11">
        <v>953</v>
      </c>
      <c r="AH3" s="11">
        <v>0.56126966999980676</v>
      </c>
      <c r="AI3" s="11">
        <v>86</v>
      </c>
      <c r="AJ3" s="11">
        <v>2.142391304347826</v>
      </c>
      <c r="AK3" s="11" t="s">
        <v>248</v>
      </c>
      <c r="AL3" s="11">
        <v>120</v>
      </c>
      <c r="AM3" s="11">
        <v>3.3222976285786858</v>
      </c>
      <c r="AN3" s="11">
        <v>3.3898148148148151</v>
      </c>
      <c r="AO3" s="73">
        <v>0</v>
      </c>
      <c r="AP3" s="11">
        <v>0</v>
      </c>
      <c r="AQ3" s="11">
        <v>0</v>
      </c>
      <c r="AR3" s="11">
        <v>278</v>
      </c>
      <c r="AS3" s="188" t="s">
        <v>248</v>
      </c>
      <c r="AT3" s="11">
        <v>9436.33</v>
      </c>
      <c r="AU3" s="11">
        <v>476.83199999999999</v>
      </c>
      <c r="AV3" s="11">
        <v>0</v>
      </c>
      <c r="AW3" s="53">
        <v>278</v>
      </c>
      <c r="AX3" s="11" t="s">
        <v>248</v>
      </c>
      <c r="AY3" s="326">
        <v>19.5</v>
      </c>
      <c r="AZ3" s="138">
        <v>170475</v>
      </c>
      <c r="BA3" s="121">
        <v>0.89743589743499996</v>
      </c>
      <c r="BB3" s="188">
        <v>9.3142857142950302</v>
      </c>
      <c r="BC3" s="34" t="s">
        <v>248</v>
      </c>
      <c r="BD3" s="217" t="s">
        <v>61</v>
      </c>
      <c r="BE3" s="201" t="s">
        <v>62</v>
      </c>
      <c r="BF3" s="201" t="s">
        <v>63</v>
      </c>
      <c r="BG3" s="201" t="s">
        <v>196</v>
      </c>
      <c r="BH3" s="218" t="s">
        <v>513</v>
      </c>
      <c r="BI3" s="138" t="s">
        <v>66</v>
      </c>
      <c r="BJ3" s="91">
        <v>214</v>
      </c>
      <c r="BK3" s="138">
        <v>7</v>
      </c>
      <c r="BL3" s="145" t="s">
        <v>65</v>
      </c>
      <c r="BM3" s="44" t="s">
        <v>178</v>
      </c>
      <c r="BN3" s="44" t="s">
        <v>294</v>
      </c>
      <c r="BO3" s="465" t="s">
        <v>69</v>
      </c>
      <c r="BP3" s="138" t="s">
        <v>680</v>
      </c>
      <c r="BQ3" s="145" t="s">
        <v>714</v>
      </c>
    </row>
    <row r="4" spans="1:69" ht="15.75">
      <c r="A4" s="207" t="s">
        <v>8</v>
      </c>
      <c r="B4" s="208" t="s">
        <v>40</v>
      </c>
      <c r="C4" s="202" t="s">
        <v>35</v>
      </c>
      <c r="D4" s="6" t="s">
        <v>11</v>
      </c>
      <c r="E4" s="24" t="s">
        <v>69</v>
      </c>
      <c r="F4" s="86">
        <v>142</v>
      </c>
      <c r="G4" s="11">
        <v>0</v>
      </c>
      <c r="H4" s="16"/>
      <c r="I4" s="16"/>
      <c r="J4" s="16"/>
      <c r="K4" s="16"/>
      <c r="L4" s="80">
        <v>0</v>
      </c>
      <c r="M4" s="14"/>
      <c r="N4" s="53">
        <v>0</v>
      </c>
      <c r="O4" s="16"/>
      <c r="P4" s="16"/>
      <c r="Q4" s="11">
        <v>7.4260420844999997</v>
      </c>
      <c r="R4" s="16"/>
      <c r="S4" s="16"/>
      <c r="T4" s="53">
        <v>9.65</v>
      </c>
      <c r="U4" s="16"/>
      <c r="V4" s="16"/>
      <c r="W4" s="11">
        <v>7.4703872253521002</v>
      </c>
      <c r="X4" s="16"/>
      <c r="Y4" s="16"/>
      <c r="Z4" s="53">
        <v>9.6125000000000007</v>
      </c>
      <c r="AA4" s="16"/>
      <c r="AB4" s="16"/>
      <c r="AC4" s="16"/>
      <c r="AD4" s="16"/>
      <c r="AE4" s="16"/>
      <c r="AF4" s="11">
        <v>3.3851609678575443</v>
      </c>
      <c r="AG4" s="11">
        <v>994</v>
      </c>
      <c r="AH4" s="11">
        <v>0.48711179105949165</v>
      </c>
      <c r="AI4" s="11">
        <v>59</v>
      </c>
      <c r="AJ4" s="11">
        <v>2.4105769230769232</v>
      </c>
      <c r="AK4" s="11" t="s">
        <v>248</v>
      </c>
      <c r="AL4" s="11">
        <v>140</v>
      </c>
      <c r="AM4" s="11">
        <v>3.3885918390994161</v>
      </c>
      <c r="AN4" s="11">
        <v>3.5136554621848739</v>
      </c>
      <c r="AO4" s="73">
        <v>0</v>
      </c>
      <c r="AP4" s="11">
        <v>0</v>
      </c>
      <c r="AQ4" s="11">
        <v>0</v>
      </c>
      <c r="AR4" s="11">
        <v>284</v>
      </c>
      <c r="AS4" s="188" t="s">
        <v>248</v>
      </c>
      <c r="AT4" s="11">
        <v>10127.904</v>
      </c>
      <c r="AU4" s="11">
        <v>0</v>
      </c>
      <c r="AV4" s="11">
        <v>0</v>
      </c>
      <c r="AW4" s="53">
        <v>284</v>
      </c>
      <c r="AX4" s="11" t="s">
        <v>248</v>
      </c>
      <c r="AY4" s="326">
        <v>19.5</v>
      </c>
      <c r="AZ4" s="138">
        <v>170475</v>
      </c>
      <c r="BA4" s="121">
        <v>0.89743589743499996</v>
      </c>
      <c r="BB4" s="188">
        <v>9.2571428571521093</v>
      </c>
      <c r="BC4" s="34" t="s">
        <v>248</v>
      </c>
      <c r="BD4" s="217" t="s">
        <v>61</v>
      </c>
      <c r="BE4" s="201" t="s">
        <v>62</v>
      </c>
      <c r="BF4" s="201" t="s">
        <v>63</v>
      </c>
      <c r="BG4" s="201" t="s">
        <v>196</v>
      </c>
      <c r="BH4" s="218" t="s">
        <v>513</v>
      </c>
      <c r="BI4" s="138" t="s">
        <v>67</v>
      </c>
      <c r="BJ4" s="91">
        <v>214</v>
      </c>
      <c r="BK4" s="138">
        <v>3</v>
      </c>
      <c r="BL4" s="145" t="s">
        <v>65</v>
      </c>
      <c r="BM4" s="44" t="s">
        <v>177</v>
      </c>
      <c r="BN4" s="44" t="s">
        <v>294</v>
      </c>
      <c r="BO4" s="465" t="s">
        <v>69</v>
      </c>
      <c r="BP4" s="138" t="s">
        <v>680</v>
      </c>
      <c r="BQ4" s="145" t="s">
        <v>714</v>
      </c>
    </row>
    <row r="5" spans="1:69" ht="15.75">
      <c r="A5" s="207" t="s">
        <v>8</v>
      </c>
      <c r="B5" s="208" t="s">
        <v>40</v>
      </c>
      <c r="C5" s="202" t="s">
        <v>35</v>
      </c>
      <c r="D5" s="6" t="s">
        <v>11</v>
      </c>
      <c r="E5" s="24" t="s">
        <v>69</v>
      </c>
      <c r="F5" s="86">
        <v>5</v>
      </c>
      <c r="G5" s="11">
        <v>0</v>
      </c>
      <c r="H5" s="16"/>
      <c r="I5" s="16"/>
      <c r="J5" s="16"/>
      <c r="K5" s="16"/>
      <c r="L5" s="80">
        <v>0</v>
      </c>
      <c r="M5" s="14"/>
      <c r="N5" s="53">
        <v>0</v>
      </c>
      <c r="O5" s="16"/>
      <c r="P5" s="16"/>
      <c r="Q5" s="11">
        <v>7.6036000000000001</v>
      </c>
      <c r="R5" s="16"/>
      <c r="S5" s="16"/>
      <c r="T5" s="53">
        <v>8.875</v>
      </c>
      <c r="U5" s="16"/>
      <c r="V5" s="16"/>
      <c r="W5" s="11">
        <v>7.3978000000000002</v>
      </c>
      <c r="X5" s="16"/>
      <c r="Y5" s="16"/>
      <c r="Z5" s="53">
        <v>8.875</v>
      </c>
      <c r="AA5" s="16"/>
      <c r="AB5" s="16"/>
      <c r="AC5" s="16"/>
      <c r="AD5" s="16"/>
      <c r="AE5" s="16"/>
      <c r="AF5" s="11">
        <v>2.8491428613662722</v>
      </c>
      <c r="AG5" s="11">
        <v>35</v>
      </c>
      <c r="AH5" s="11">
        <v>0.45926503214146308</v>
      </c>
      <c r="AI5" s="11">
        <v>7</v>
      </c>
      <c r="AJ5" s="11">
        <v>1.9375</v>
      </c>
      <c r="AK5" s="11" t="s">
        <v>248</v>
      </c>
      <c r="AL5" s="11">
        <v>0</v>
      </c>
      <c r="AM5" s="11"/>
      <c r="AN5" s="11"/>
      <c r="AO5" s="73">
        <v>0</v>
      </c>
      <c r="AP5" s="11">
        <v>0</v>
      </c>
      <c r="AQ5" s="11">
        <v>0</v>
      </c>
      <c r="AR5" s="11">
        <v>10</v>
      </c>
      <c r="AS5" s="188" t="s">
        <v>248</v>
      </c>
      <c r="AT5" s="11">
        <v>356.13900000000001</v>
      </c>
      <c r="AU5" s="11">
        <v>0</v>
      </c>
      <c r="AV5" s="11">
        <v>0</v>
      </c>
      <c r="AW5" s="53">
        <v>10</v>
      </c>
      <c r="AX5" s="11" t="s">
        <v>248</v>
      </c>
      <c r="AY5" s="326">
        <v>19.5</v>
      </c>
      <c r="AZ5" s="138">
        <v>170475</v>
      </c>
      <c r="BA5" s="121">
        <v>0.89743589743499996</v>
      </c>
      <c r="BB5" s="188">
        <v>7.25714285715011</v>
      </c>
      <c r="BC5" s="34" t="s">
        <v>248</v>
      </c>
      <c r="BD5" s="217" t="s">
        <v>61</v>
      </c>
      <c r="BE5" s="201" t="s">
        <v>62</v>
      </c>
      <c r="BF5" s="201" t="s">
        <v>63</v>
      </c>
      <c r="BG5" s="201" t="s">
        <v>196</v>
      </c>
      <c r="BH5" s="218" t="s">
        <v>513</v>
      </c>
      <c r="BI5" s="138" t="s">
        <v>68</v>
      </c>
      <c r="BJ5" s="91">
        <v>214</v>
      </c>
      <c r="BK5" s="138">
        <v>4</v>
      </c>
      <c r="BL5" s="145" t="s">
        <v>65</v>
      </c>
      <c r="BM5" s="44" t="s">
        <v>178</v>
      </c>
      <c r="BN5" s="44" t="s">
        <v>294</v>
      </c>
      <c r="BO5" s="465" t="s">
        <v>69</v>
      </c>
      <c r="BP5" s="138" t="s">
        <v>680</v>
      </c>
      <c r="BQ5" s="145" t="s">
        <v>714</v>
      </c>
    </row>
    <row r="6" spans="1:69" ht="15.75">
      <c r="A6" s="19" t="s">
        <v>8</v>
      </c>
      <c r="B6" s="20" t="s">
        <v>40</v>
      </c>
      <c r="C6" s="13" t="s">
        <v>35</v>
      </c>
      <c r="D6" s="6" t="s">
        <v>11</v>
      </c>
      <c r="E6" s="24" t="s">
        <v>70</v>
      </c>
      <c r="F6" s="86">
        <v>426</v>
      </c>
      <c r="G6" s="80">
        <v>3</v>
      </c>
      <c r="H6" s="16"/>
      <c r="I6" s="16"/>
      <c r="J6" s="16"/>
      <c r="K6" s="16"/>
      <c r="L6" s="80">
        <v>1</v>
      </c>
      <c r="M6" s="14"/>
      <c r="N6" s="52">
        <v>1</v>
      </c>
      <c r="O6" s="16"/>
      <c r="P6" s="16"/>
      <c r="Q6" s="11">
        <v>5.5939950806000001</v>
      </c>
      <c r="R6" s="16"/>
      <c r="S6" s="16"/>
      <c r="T6" s="53">
        <v>7.457692307692307</v>
      </c>
      <c r="U6" s="16"/>
      <c r="V6" s="16"/>
      <c r="W6" s="11">
        <v>5.2184262914691004</v>
      </c>
      <c r="X6" s="16"/>
      <c r="Y6" s="16"/>
      <c r="Z6" s="53">
        <v>6.9192307692307686</v>
      </c>
      <c r="AA6" s="16"/>
      <c r="AB6" s="16"/>
      <c r="AC6" s="16"/>
      <c r="AD6" s="16"/>
      <c r="AE6" s="16"/>
      <c r="AF6" s="9">
        <v>3.699560586730084</v>
      </c>
      <c r="AG6" s="9">
        <v>2946</v>
      </c>
      <c r="AH6" s="9">
        <v>0.38700960187239208</v>
      </c>
      <c r="AI6" s="9">
        <v>45</v>
      </c>
      <c r="AJ6" s="9">
        <v>2.8332770270270271</v>
      </c>
      <c r="AK6" s="9" t="s">
        <v>248</v>
      </c>
      <c r="AL6" s="9">
        <v>421</v>
      </c>
      <c r="AM6" s="9">
        <v>3.699560586730084</v>
      </c>
      <c r="AN6" s="9">
        <v>3.7138480392156863</v>
      </c>
      <c r="AO6" s="73">
        <v>0</v>
      </c>
      <c r="AP6" s="80">
        <v>0</v>
      </c>
      <c r="AQ6" s="80">
        <v>0</v>
      </c>
      <c r="AR6" s="80">
        <v>846</v>
      </c>
      <c r="AS6" s="203" t="s">
        <v>248</v>
      </c>
      <c r="AT6" s="11">
        <v>30179.136999999999</v>
      </c>
      <c r="AU6" s="11">
        <v>0</v>
      </c>
      <c r="AV6" s="148">
        <v>0</v>
      </c>
      <c r="AW6" s="52">
        <v>846</v>
      </c>
      <c r="AX6" s="148" t="s">
        <v>248</v>
      </c>
      <c r="AY6" s="326">
        <v>23.5</v>
      </c>
      <c r="AZ6" s="138">
        <v>361359</v>
      </c>
      <c r="BA6" s="121">
        <v>0.96808510638199996</v>
      </c>
      <c r="BB6" s="203">
        <v>17.230769230786599</v>
      </c>
      <c r="BC6" s="89" t="s">
        <v>248</v>
      </c>
      <c r="BD6" s="42" t="s">
        <v>61</v>
      </c>
      <c r="BE6" s="2" t="s">
        <v>62</v>
      </c>
      <c r="BF6" s="2" t="s">
        <v>63</v>
      </c>
      <c r="BG6" s="2" t="s">
        <v>196</v>
      </c>
      <c r="BH6" s="218" t="s">
        <v>515</v>
      </c>
      <c r="BI6" s="8" t="s">
        <v>64</v>
      </c>
      <c r="BJ6" s="91">
        <v>214</v>
      </c>
      <c r="BK6" s="441">
        <v>1</v>
      </c>
      <c r="BL6" s="30" t="s">
        <v>65</v>
      </c>
      <c r="BM6" s="64" t="s">
        <v>177</v>
      </c>
      <c r="BN6" s="64" t="s">
        <v>294</v>
      </c>
      <c r="BO6" s="465" t="s">
        <v>70</v>
      </c>
      <c r="BP6" s="138" t="s">
        <v>681</v>
      </c>
      <c r="BQ6" s="145" t="s">
        <v>717</v>
      </c>
    </row>
    <row r="7" spans="1:69" ht="15.75">
      <c r="A7" s="19" t="s">
        <v>8</v>
      </c>
      <c r="B7" s="20" t="s">
        <v>40</v>
      </c>
      <c r="C7" s="13" t="s">
        <v>35</v>
      </c>
      <c r="D7" s="6" t="s">
        <v>11</v>
      </c>
      <c r="E7" s="24" t="s">
        <v>70</v>
      </c>
      <c r="F7" s="86">
        <v>404</v>
      </c>
      <c r="G7" s="80">
        <v>11</v>
      </c>
      <c r="H7" s="16"/>
      <c r="I7" s="16"/>
      <c r="J7" s="16"/>
      <c r="K7" s="16"/>
      <c r="L7" s="80">
        <v>1</v>
      </c>
      <c r="M7" s="14"/>
      <c r="N7" s="52">
        <v>0</v>
      </c>
      <c r="O7" s="16"/>
      <c r="P7" s="16"/>
      <c r="Q7" s="11">
        <v>7.6178645485000001</v>
      </c>
      <c r="R7" s="16"/>
      <c r="S7" s="16"/>
      <c r="T7" s="53">
        <v>13.683333333333332</v>
      </c>
      <c r="U7" s="16"/>
      <c r="V7" s="16"/>
      <c r="W7" s="11">
        <v>7.6841503010204004</v>
      </c>
      <c r="X7" s="16"/>
      <c r="Y7" s="16"/>
      <c r="Z7" s="53">
        <v>13.683333333333332</v>
      </c>
      <c r="AA7" s="16"/>
      <c r="AB7" s="16"/>
      <c r="AC7" s="16"/>
      <c r="AD7" s="16"/>
      <c r="AE7" s="16"/>
      <c r="AF7" s="9">
        <v>3.0509493448151552</v>
      </c>
      <c r="AG7" s="9">
        <v>2744</v>
      </c>
      <c r="AH7" s="9">
        <v>0.60295964393198698</v>
      </c>
      <c r="AI7" s="9">
        <v>541</v>
      </c>
      <c r="AJ7" s="9">
        <v>2.0204275534441805</v>
      </c>
      <c r="AK7" s="9" t="s">
        <v>248</v>
      </c>
      <c r="AL7" s="9">
        <v>387</v>
      </c>
      <c r="AM7" s="9">
        <v>3.0547028430584562</v>
      </c>
      <c r="AN7" s="9">
        <v>3.0902027027027028</v>
      </c>
      <c r="AO7" s="73">
        <v>0</v>
      </c>
      <c r="AP7" s="80">
        <v>0</v>
      </c>
      <c r="AQ7" s="80">
        <v>0</v>
      </c>
      <c r="AR7" s="80">
        <v>786</v>
      </c>
      <c r="AS7" s="188" t="s">
        <v>248</v>
      </c>
      <c r="AT7" s="11">
        <v>28031.141</v>
      </c>
      <c r="AU7" s="11">
        <v>14.526</v>
      </c>
      <c r="AV7" s="148">
        <v>0</v>
      </c>
      <c r="AW7" s="52">
        <v>784</v>
      </c>
      <c r="AX7" s="148" t="s">
        <v>248</v>
      </c>
      <c r="AY7" s="326">
        <v>23.5</v>
      </c>
      <c r="AZ7" s="138">
        <v>361359</v>
      </c>
      <c r="BA7" s="121">
        <v>0.96808510638199996</v>
      </c>
      <c r="BB7" s="15">
        <v>16.483516483533101</v>
      </c>
      <c r="BC7" s="34" t="s">
        <v>248</v>
      </c>
      <c r="BD7" s="42" t="s">
        <v>61</v>
      </c>
      <c r="BE7" s="2" t="s">
        <v>62</v>
      </c>
      <c r="BF7" s="2" t="s">
        <v>63</v>
      </c>
      <c r="BG7" s="2" t="s">
        <v>196</v>
      </c>
      <c r="BH7" s="218" t="s">
        <v>515</v>
      </c>
      <c r="BI7" s="8" t="s">
        <v>66</v>
      </c>
      <c r="BJ7" s="91">
        <v>214</v>
      </c>
      <c r="BK7" s="8">
        <v>7</v>
      </c>
      <c r="BL7" s="30" t="s">
        <v>65</v>
      </c>
      <c r="BM7" s="44" t="s">
        <v>179</v>
      </c>
      <c r="BN7" s="44" t="s">
        <v>294</v>
      </c>
      <c r="BO7" s="465" t="s">
        <v>70</v>
      </c>
      <c r="BP7" s="138" t="s">
        <v>681</v>
      </c>
      <c r="BQ7" s="145" t="s">
        <v>717</v>
      </c>
    </row>
    <row r="8" spans="1:69" ht="15.75">
      <c r="A8" s="207" t="s">
        <v>8</v>
      </c>
      <c r="B8" s="208" t="s">
        <v>40</v>
      </c>
      <c r="C8" s="202" t="s">
        <v>35</v>
      </c>
      <c r="D8" s="6" t="s">
        <v>11</v>
      </c>
      <c r="E8" s="24" t="s">
        <v>70</v>
      </c>
      <c r="F8" s="86">
        <v>395</v>
      </c>
      <c r="G8" s="80">
        <v>2</v>
      </c>
      <c r="H8" s="16"/>
      <c r="I8" s="16"/>
      <c r="J8" s="16"/>
      <c r="K8" s="16"/>
      <c r="L8" s="80">
        <v>0</v>
      </c>
      <c r="M8" s="14"/>
      <c r="N8" s="52">
        <v>0</v>
      </c>
      <c r="O8" s="16"/>
      <c r="P8" s="16"/>
      <c r="Q8" s="11">
        <v>6.0393001094000001</v>
      </c>
      <c r="R8" s="16"/>
      <c r="S8" s="16"/>
      <c r="T8" s="53">
        <v>8.4053571428571416</v>
      </c>
      <c r="U8" s="16"/>
      <c r="V8" s="16"/>
      <c r="W8" s="11">
        <v>5.4378751119592001</v>
      </c>
      <c r="X8" s="16"/>
      <c r="Y8" s="16"/>
      <c r="Z8" s="53">
        <v>7.9674999999999985</v>
      </c>
      <c r="AA8" s="16"/>
      <c r="AB8" s="16"/>
      <c r="AC8" s="16"/>
      <c r="AD8" s="16"/>
      <c r="AE8" s="16"/>
      <c r="AF8" s="9">
        <v>3.6069061058666523</v>
      </c>
      <c r="AG8" s="9">
        <v>2749</v>
      </c>
      <c r="AH8" s="9">
        <v>0.44220654365404233</v>
      </c>
      <c r="AI8" s="9">
        <v>87</v>
      </c>
      <c r="AJ8" s="9">
        <v>2.6218599033816425</v>
      </c>
      <c r="AK8" s="9" t="s">
        <v>248</v>
      </c>
      <c r="AL8" s="9">
        <v>383</v>
      </c>
      <c r="AM8" s="9">
        <v>3.6155601249884781</v>
      </c>
      <c r="AN8" s="9">
        <v>3.6688368055555554</v>
      </c>
      <c r="AO8" s="73">
        <v>0</v>
      </c>
      <c r="AP8" s="80">
        <v>0</v>
      </c>
      <c r="AQ8" s="80">
        <v>0</v>
      </c>
      <c r="AR8" s="80">
        <v>786</v>
      </c>
      <c r="AS8" s="188" t="s">
        <v>248</v>
      </c>
      <c r="AT8" s="11">
        <v>27947.74</v>
      </c>
      <c r="AU8" s="11">
        <v>219.21100000000001</v>
      </c>
      <c r="AV8" s="148">
        <v>0</v>
      </c>
      <c r="AW8" s="52">
        <v>786</v>
      </c>
      <c r="AX8" s="148" t="s">
        <v>248</v>
      </c>
      <c r="AY8" s="326">
        <v>23.5</v>
      </c>
      <c r="AZ8" s="138">
        <v>361359</v>
      </c>
      <c r="BA8" s="121">
        <v>0.96808510638199996</v>
      </c>
      <c r="BB8" s="188">
        <v>15.912087912104001</v>
      </c>
      <c r="BC8" s="34" t="s">
        <v>248</v>
      </c>
      <c r="BD8" s="217" t="s">
        <v>61</v>
      </c>
      <c r="BE8" s="201" t="s">
        <v>62</v>
      </c>
      <c r="BF8" s="201" t="s">
        <v>63</v>
      </c>
      <c r="BG8" s="201" t="s">
        <v>196</v>
      </c>
      <c r="BH8" s="218" t="s">
        <v>515</v>
      </c>
      <c r="BI8" s="138" t="s">
        <v>67</v>
      </c>
      <c r="BJ8" s="91">
        <v>214</v>
      </c>
      <c r="BK8" s="138">
        <v>3</v>
      </c>
      <c r="BL8" s="145" t="s">
        <v>65</v>
      </c>
      <c r="BM8" s="44" t="s">
        <v>177</v>
      </c>
      <c r="BN8" s="44" t="s">
        <v>294</v>
      </c>
      <c r="BO8" s="465" t="s">
        <v>70</v>
      </c>
      <c r="BP8" s="138" t="s">
        <v>681</v>
      </c>
      <c r="BQ8" s="145" t="s">
        <v>717</v>
      </c>
    </row>
    <row r="9" spans="1:69" ht="15.75">
      <c r="A9" s="19" t="s">
        <v>8</v>
      </c>
      <c r="B9" s="20" t="s">
        <v>40</v>
      </c>
      <c r="C9" s="13" t="s">
        <v>35</v>
      </c>
      <c r="D9" s="6" t="s">
        <v>11</v>
      </c>
      <c r="E9" s="24" t="s">
        <v>70</v>
      </c>
      <c r="F9" s="86">
        <v>420</v>
      </c>
      <c r="G9" s="80">
        <v>3</v>
      </c>
      <c r="H9" s="16"/>
      <c r="I9" s="16"/>
      <c r="J9" s="16"/>
      <c r="K9" s="16"/>
      <c r="L9" s="80">
        <v>0</v>
      </c>
      <c r="M9" s="14"/>
      <c r="N9" s="52">
        <v>0</v>
      </c>
      <c r="O9" s="16"/>
      <c r="P9" s="16"/>
      <c r="Q9" s="11">
        <v>7.7770573476999996</v>
      </c>
      <c r="R9" s="16"/>
      <c r="S9" s="16"/>
      <c r="T9" s="53">
        <v>9.6343749999999986</v>
      </c>
      <c r="U9" s="16"/>
      <c r="V9" s="16"/>
      <c r="W9" s="11">
        <v>7.8766928417265998</v>
      </c>
      <c r="X9" s="16"/>
      <c r="Y9" s="16"/>
      <c r="Z9" s="53">
        <v>9.7074999999999996</v>
      </c>
      <c r="AA9" s="16"/>
      <c r="AB9" s="16"/>
      <c r="AC9" s="16"/>
      <c r="AD9" s="16"/>
      <c r="AE9" s="16"/>
      <c r="AF9" s="9">
        <v>2.9981473198058191</v>
      </c>
      <c r="AG9" s="9">
        <v>2909</v>
      </c>
      <c r="AH9" s="9">
        <v>0.35515681555668283</v>
      </c>
      <c r="AI9" s="9">
        <v>267</v>
      </c>
      <c r="AJ9" s="9">
        <v>2.2220264317180618</v>
      </c>
      <c r="AK9" s="9" t="s">
        <v>248</v>
      </c>
      <c r="AL9" s="9">
        <v>0</v>
      </c>
      <c r="AM9" s="9"/>
      <c r="AN9" s="9"/>
      <c r="AO9" s="73">
        <v>0</v>
      </c>
      <c r="AP9" s="80">
        <v>0</v>
      </c>
      <c r="AQ9" s="80">
        <v>0</v>
      </c>
      <c r="AR9" s="80">
        <v>834</v>
      </c>
      <c r="AS9" s="188" t="s">
        <v>248</v>
      </c>
      <c r="AT9" s="11">
        <v>29817.636999999999</v>
      </c>
      <c r="AU9" s="11">
        <v>0</v>
      </c>
      <c r="AV9" s="148">
        <v>0</v>
      </c>
      <c r="AW9" s="52">
        <v>834</v>
      </c>
      <c r="AX9" s="148" t="s">
        <v>248</v>
      </c>
      <c r="AY9" s="326">
        <v>23.5</v>
      </c>
      <c r="AZ9" s="138">
        <v>361359</v>
      </c>
      <c r="BA9" s="121">
        <v>0.96808510638199996</v>
      </c>
      <c r="BB9" s="15">
        <v>14.021978021992201</v>
      </c>
      <c r="BC9" s="34" t="s">
        <v>248</v>
      </c>
      <c r="BD9" s="42" t="s">
        <v>61</v>
      </c>
      <c r="BE9" s="2" t="s">
        <v>62</v>
      </c>
      <c r="BF9" s="2" t="s">
        <v>63</v>
      </c>
      <c r="BG9" s="2" t="s">
        <v>196</v>
      </c>
      <c r="BH9" s="218" t="s">
        <v>515</v>
      </c>
      <c r="BI9" s="8" t="s">
        <v>68</v>
      </c>
      <c r="BJ9" s="91">
        <v>214</v>
      </c>
      <c r="BK9" s="8">
        <v>4</v>
      </c>
      <c r="BL9" s="30" t="s">
        <v>65</v>
      </c>
      <c r="BM9" s="44" t="s">
        <v>178</v>
      </c>
      <c r="BN9" s="44" t="s">
        <v>294</v>
      </c>
      <c r="BO9" s="465" t="s">
        <v>70</v>
      </c>
      <c r="BP9" s="138" t="s">
        <v>681</v>
      </c>
      <c r="BQ9" s="145" t="s">
        <v>717</v>
      </c>
    </row>
    <row r="10" spans="1:69" ht="15.75">
      <c r="A10" s="19" t="s">
        <v>8</v>
      </c>
      <c r="B10" s="20" t="s">
        <v>40</v>
      </c>
      <c r="C10" s="13" t="s">
        <v>35</v>
      </c>
      <c r="D10" s="6" t="s">
        <v>11</v>
      </c>
      <c r="E10" s="24" t="s">
        <v>71</v>
      </c>
      <c r="F10" s="86">
        <v>190</v>
      </c>
      <c r="G10" s="80">
        <v>1</v>
      </c>
      <c r="H10" s="16"/>
      <c r="I10" s="16"/>
      <c r="J10" s="16"/>
      <c r="K10" s="16"/>
      <c r="L10" s="80">
        <v>0</v>
      </c>
      <c r="M10" s="14"/>
      <c r="N10" s="52">
        <v>0</v>
      </c>
      <c r="O10" s="16"/>
      <c r="P10" s="16"/>
      <c r="Q10" s="11">
        <v>6.5634389841000003</v>
      </c>
      <c r="R10" s="16"/>
      <c r="S10" s="16"/>
      <c r="T10" s="53">
        <v>7.8791666666666655</v>
      </c>
      <c r="U10" s="16"/>
      <c r="V10" s="16"/>
      <c r="W10" s="11">
        <v>6.5154760264549996</v>
      </c>
      <c r="X10" s="16"/>
      <c r="Y10" s="16"/>
      <c r="Z10" s="53">
        <v>7.8964285714285705</v>
      </c>
      <c r="AA10" s="16"/>
      <c r="AB10" s="16"/>
      <c r="AC10" s="16"/>
      <c r="AD10" s="16"/>
      <c r="AE10" s="16"/>
      <c r="AF10" s="9">
        <v>3.5321957741284682</v>
      </c>
      <c r="AG10" s="9">
        <v>1318</v>
      </c>
      <c r="AH10" s="9">
        <v>0.40148864084207248</v>
      </c>
      <c r="AI10" s="9">
        <v>21</v>
      </c>
      <c r="AJ10" s="9">
        <v>2.6615107913669065</v>
      </c>
      <c r="AK10" s="9" t="s">
        <v>248</v>
      </c>
      <c r="AL10" s="9">
        <v>189</v>
      </c>
      <c r="AM10" s="9">
        <v>3.5321957741284682</v>
      </c>
      <c r="AN10" s="9">
        <v>3.5984042553191489</v>
      </c>
      <c r="AO10" s="73">
        <v>0</v>
      </c>
      <c r="AP10" s="11">
        <v>0</v>
      </c>
      <c r="AQ10" s="11">
        <v>0</v>
      </c>
      <c r="AR10" s="11">
        <v>378</v>
      </c>
      <c r="AS10" s="203" t="s">
        <v>248</v>
      </c>
      <c r="AT10" s="11">
        <v>13524.938</v>
      </c>
      <c r="AU10" s="11">
        <v>0</v>
      </c>
      <c r="AV10" s="148">
        <v>0</v>
      </c>
      <c r="AW10" s="52">
        <v>378</v>
      </c>
      <c r="AX10" s="148" t="s">
        <v>248</v>
      </c>
      <c r="AY10" s="326">
        <v>22.5</v>
      </c>
      <c r="AZ10" s="138">
        <v>150376</v>
      </c>
      <c r="BA10" s="121">
        <v>0.92222222222200001</v>
      </c>
      <c r="BB10" s="203">
        <v>7.2289156626523399</v>
      </c>
      <c r="BC10" s="89" t="s">
        <v>248</v>
      </c>
      <c r="BD10" s="42" t="s">
        <v>61</v>
      </c>
      <c r="BE10" s="2" t="s">
        <v>62</v>
      </c>
      <c r="BF10" s="2" t="s">
        <v>63</v>
      </c>
      <c r="BG10" s="201" t="s">
        <v>196</v>
      </c>
      <c r="BH10" s="218" t="s">
        <v>712</v>
      </c>
      <c r="BI10" s="8" t="s">
        <v>64</v>
      </c>
      <c r="BJ10" s="91">
        <v>214</v>
      </c>
      <c r="BK10" s="441">
        <v>1</v>
      </c>
      <c r="BL10" s="30" t="s">
        <v>65</v>
      </c>
      <c r="BM10" s="64" t="s">
        <v>178</v>
      </c>
      <c r="BN10" s="64" t="s">
        <v>294</v>
      </c>
      <c r="BO10" s="465" t="s">
        <v>71</v>
      </c>
      <c r="BP10" s="138" t="s">
        <v>682</v>
      </c>
      <c r="BQ10" s="145" t="s">
        <v>716</v>
      </c>
    </row>
    <row r="11" spans="1:69" ht="15.75">
      <c r="A11" s="19" t="s">
        <v>8</v>
      </c>
      <c r="B11" s="20" t="s">
        <v>40</v>
      </c>
      <c r="C11" s="13" t="s">
        <v>35</v>
      </c>
      <c r="D11" s="6" t="s">
        <v>11</v>
      </c>
      <c r="E11" s="24" t="s">
        <v>71</v>
      </c>
      <c r="F11" s="86">
        <v>175</v>
      </c>
      <c r="G11" s="80">
        <v>16</v>
      </c>
      <c r="H11" s="16"/>
      <c r="I11" s="16"/>
      <c r="J11" s="16"/>
      <c r="K11" s="16"/>
      <c r="L11" s="80">
        <v>1</v>
      </c>
      <c r="M11" s="14"/>
      <c r="N11" s="52">
        <v>0</v>
      </c>
      <c r="O11" s="16"/>
      <c r="P11" s="16"/>
      <c r="Q11" s="11">
        <v>7.3643099937000001</v>
      </c>
      <c r="R11" s="16"/>
      <c r="S11" s="16"/>
      <c r="T11" s="53">
        <v>13.183333333333332</v>
      </c>
      <c r="U11" s="16"/>
      <c r="V11" s="16"/>
      <c r="W11" s="11">
        <v>7.5035568354429998</v>
      </c>
      <c r="X11" s="16"/>
      <c r="Y11" s="16"/>
      <c r="Z11" s="53">
        <v>13.262499999999999</v>
      </c>
      <c r="AA11" s="16"/>
      <c r="AB11" s="16"/>
      <c r="AC11" s="16"/>
      <c r="AD11" s="16"/>
      <c r="AE11" s="16"/>
      <c r="AF11" s="9">
        <v>3.3774683605913234</v>
      </c>
      <c r="AG11" s="9">
        <v>1106</v>
      </c>
      <c r="AH11" s="9">
        <v>0.52084768444576135</v>
      </c>
      <c r="AI11" s="9">
        <v>79</v>
      </c>
      <c r="AJ11" s="9">
        <v>2.3231343283582091</v>
      </c>
      <c r="AK11" s="9" t="s">
        <v>248</v>
      </c>
      <c r="AL11" s="9">
        <v>158</v>
      </c>
      <c r="AM11" s="9">
        <v>3.3774683605913234</v>
      </c>
      <c r="AN11" s="9">
        <v>3.4868852459016395</v>
      </c>
      <c r="AO11" s="73">
        <v>0</v>
      </c>
      <c r="AP11" s="11">
        <v>0</v>
      </c>
      <c r="AQ11" s="11">
        <v>0</v>
      </c>
      <c r="AR11" s="11">
        <v>318</v>
      </c>
      <c r="AS11" s="188" t="s">
        <v>248</v>
      </c>
      <c r="AT11" s="11">
        <v>11348.174000000001</v>
      </c>
      <c r="AU11" s="11">
        <v>0</v>
      </c>
      <c r="AV11" s="148">
        <v>0</v>
      </c>
      <c r="AW11" s="52">
        <v>318</v>
      </c>
      <c r="AX11" s="148" t="s">
        <v>248</v>
      </c>
      <c r="AY11" s="326">
        <v>22.5</v>
      </c>
      <c r="AZ11" s="138">
        <v>150376</v>
      </c>
      <c r="BA11" s="121">
        <v>0.92222222222200001</v>
      </c>
      <c r="BB11" s="15">
        <v>7.3253012048210397</v>
      </c>
      <c r="BC11" s="34" t="s">
        <v>248</v>
      </c>
      <c r="BD11" s="42" t="s">
        <v>61</v>
      </c>
      <c r="BE11" s="2" t="s">
        <v>62</v>
      </c>
      <c r="BF11" s="2" t="s">
        <v>63</v>
      </c>
      <c r="BG11" s="201" t="s">
        <v>196</v>
      </c>
      <c r="BH11" s="218" t="s">
        <v>712</v>
      </c>
      <c r="BI11" s="8" t="s">
        <v>66</v>
      </c>
      <c r="BJ11" s="91">
        <v>214</v>
      </c>
      <c r="BK11" s="8">
        <v>7</v>
      </c>
      <c r="BL11" s="30" t="s">
        <v>65</v>
      </c>
      <c r="BM11" s="44" t="s">
        <v>178</v>
      </c>
      <c r="BN11" s="44" t="s">
        <v>294</v>
      </c>
      <c r="BO11" s="465" t="s">
        <v>71</v>
      </c>
      <c r="BP11" s="138" t="s">
        <v>682</v>
      </c>
      <c r="BQ11" s="145" t="s">
        <v>716</v>
      </c>
    </row>
    <row r="12" spans="1:69" ht="15.75">
      <c r="A12" s="19" t="s">
        <v>8</v>
      </c>
      <c r="B12" s="20" t="s">
        <v>40</v>
      </c>
      <c r="C12" s="13" t="s">
        <v>35</v>
      </c>
      <c r="D12" s="6" t="s">
        <v>11</v>
      </c>
      <c r="E12" s="24" t="s">
        <v>71</v>
      </c>
      <c r="F12" s="86">
        <v>179</v>
      </c>
      <c r="G12" s="80">
        <v>1</v>
      </c>
      <c r="H12" s="16"/>
      <c r="I12" s="16"/>
      <c r="J12" s="16"/>
      <c r="K12" s="16"/>
      <c r="L12" s="80">
        <v>0</v>
      </c>
      <c r="M12" s="14"/>
      <c r="N12" s="52">
        <v>0</v>
      </c>
      <c r="O12" s="16"/>
      <c r="P12" s="16"/>
      <c r="Q12" s="11">
        <v>6.1055054718999999</v>
      </c>
      <c r="R12" s="16"/>
      <c r="S12" s="16"/>
      <c r="T12" s="53">
        <v>9.2749999999999986</v>
      </c>
      <c r="U12" s="16"/>
      <c r="V12" s="16"/>
      <c r="W12" s="11">
        <v>5.5121290617977001</v>
      </c>
      <c r="X12" s="16"/>
      <c r="Y12" s="16"/>
      <c r="Z12" s="53">
        <v>8.85</v>
      </c>
      <c r="AA12" s="16"/>
      <c r="AB12" s="16"/>
      <c r="AC12" s="16"/>
      <c r="AD12" s="16"/>
      <c r="AE12" s="16"/>
      <c r="AF12" s="9">
        <v>3.5331027420527672</v>
      </c>
      <c r="AG12" s="9">
        <v>1246</v>
      </c>
      <c r="AH12" s="9">
        <v>0.47285750110552693</v>
      </c>
      <c r="AI12" s="9">
        <v>50</v>
      </c>
      <c r="AJ12" s="9">
        <v>2.5452205882352943</v>
      </c>
      <c r="AK12" s="9" t="s">
        <v>248</v>
      </c>
      <c r="AL12" s="9">
        <v>164</v>
      </c>
      <c r="AM12" s="9">
        <v>3.5631010578069122</v>
      </c>
      <c r="AN12" s="9">
        <v>3.6424619640387275</v>
      </c>
      <c r="AO12" s="73">
        <v>0</v>
      </c>
      <c r="AP12" s="11">
        <v>0</v>
      </c>
      <c r="AQ12" s="11">
        <v>0</v>
      </c>
      <c r="AR12" s="11">
        <v>356</v>
      </c>
      <c r="AS12" s="188" t="s">
        <v>248</v>
      </c>
      <c r="AT12" s="11">
        <v>12500.512000000001</v>
      </c>
      <c r="AU12" s="11">
        <v>297.202</v>
      </c>
      <c r="AV12" s="148">
        <v>0</v>
      </c>
      <c r="AW12" s="52">
        <v>344</v>
      </c>
      <c r="AX12" s="148" t="s">
        <v>248</v>
      </c>
      <c r="AY12" s="326">
        <v>22.5</v>
      </c>
      <c r="AZ12" s="138">
        <v>150376</v>
      </c>
      <c r="BA12" s="121">
        <v>0.92222222222200001</v>
      </c>
      <c r="BB12" s="15">
        <v>7.0361445783149499</v>
      </c>
      <c r="BC12" s="34" t="s">
        <v>248</v>
      </c>
      <c r="BD12" s="42" t="s">
        <v>61</v>
      </c>
      <c r="BE12" s="2" t="s">
        <v>62</v>
      </c>
      <c r="BF12" s="2" t="s">
        <v>63</v>
      </c>
      <c r="BG12" s="201" t="s">
        <v>196</v>
      </c>
      <c r="BH12" s="218" t="s">
        <v>712</v>
      </c>
      <c r="BI12" s="8" t="s">
        <v>67</v>
      </c>
      <c r="BJ12" s="91">
        <v>214</v>
      </c>
      <c r="BK12" s="8">
        <v>3</v>
      </c>
      <c r="BL12" s="30" t="s">
        <v>65</v>
      </c>
      <c r="BM12" s="44" t="s">
        <v>177</v>
      </c>
      <c r="BN12" s="44" t="s">
        <v>294</v>
      </c>
      <c r="BO12" s="465" t="s">
        <v>71</v>
      </c>
      <c r="BP12" s="138" t="s">
        <v>682</v>
      </c>
      <c r="BQ12" s="145" t="s">
        <v>716</v>
      </c>
    </row>
    <row r="13" spans="1:69" ht="15.75">
      <c r="A13" s="19" t="s">
        <v>8</v>
      </c>
      <c r="B13" s="20" t="s">
        <v>40</v>
      </c>
      <c r="C13" s="13" t="s">
        <v>35</v>
      </c>
      <c r="D13" s="6" t="s">
        <v>11</v>
      </c>
      <c r="E13" s="24" t="s">
        <v>71</v>
      </c>
      <c r="F13" s="86">
        <v>189</v>
      </c>
      <c r="G13" s="80">
        <v>2</v>
      </c>
      <c r="H13" s="16"/>
      <c r="I13" s="16"/>
      <c r="J13" s="16"/>
      <c r="K13" s="16"/>
      <c r="L13" s="80">
        <v>0</v>
      </c>
      <c r="M13" s="14"/>
      <c r="N13" s="52">
        <v>0</v>
      </c>
      <c r="O13" s="16"/>
      <c r="P13" s="16"/>
      <c r="Q13" s="11">
        <v>7.2718822566999997</v>
      </c>
      <c r="R13" s="16"/>
      <c r="S13" s="16"/>
      <c r="T13" s="53">
        <v>8.9649999999999999</v>
      </c>
      <c r="U13" s="16"/>
      <c r="V13" s="16"/>
      <c r="W13" s="11">
        <v>7.2869838502673003</v>
      </c>
      <c r="X13" s="16"/>
      <c r="Y13" s="16"/>
      <c r="Z13" s="53">
        <v>9.3250000000000028</v>
      </c>
      <c r="AA13" s="16"/>
      <c r="AB13" s="16"/>
      <c r="AC13" s="16"/>
      <c r="AD13" s="16"/>
      <c r="AE13" s="16"/>
      <c r="AF13" s="9">
        <v>2.8792207829363927</v>
      </c>
      <c r="AG13" s="9">
        <v>1309</v>
      </c>
      <c r="AH13" s="9">
        <v>0.34446439463085488</v>
      </c>
      <c r="AI13" s="9">
        <v>146</v>
      </c>
      <c r="AJ13" s="9">
        <v>2.1901923076923078</v>
      </c>
      <c r="AK13" s="9" t="s">
        <v>248</v>
      </c>
      <c r="AL13" s="9">
        <v>0</v>
      </c>
      <c r="AM13" s="9"/>
      <c r="AN13" s="9"/>
      <c r="AO13" s="73">
        <v>0</v>
      </c>
      <c r="AP13" s="11">
        <v>0</v>
      </c>
      <c r="AQ13" s="11">
        <v>0</v>
      </c>
      <c r="AR13" s="11">
        <v>374</v>
      </c>
      <c r="AS13" s="188" t="s">
        <v>248</v>
      </c>
      <c r="AT13" s="11">
        <v>13366.163</v>
      </c>
      <c r="AU13" s="11">
        <v>19.352</v>
      </c>
      <c r="AV13" s="148">
        <v>0</v>
      </c>
      <c r="AW13" s="52">
        <v>368</v>
      </c>
      <c r="AX13" s="148" t="s">
        <v>248</v>
      </c>
      <c r="AY13" s="326">
        <v>22.5</v>
      </c>
      <c r="AZ13" s="138">
        <v>150376</v>
      </c>
      <c r="BA13" s="121">
        <v>0.92222222222200001</v>
      </c>
      <c r="BB13" s="15">
        <v>6.5060240963871099</v>
      </c>
      <c r="BC13" s="34" t="s">
        <v>248</v>
      </c>
      <c r="BD13" s="42" t="s">
        <v>61</v>
      </c>
      <c r="BE13" s="2" t="s">
        <v>62</v>
      </c>
      <c r="BF13" s="2" t="s">
        <v>63</v>
      </c>
      <c r="BG13" s="201" t="s">
        <v>196</v>
      </c>
      <c r="BH13" s="218" t="s">
        <v>712</v>
      </c>
      <c r="BI13" s="8" t="s">
        <v>68</v>
      </c>
      <c r="BJ13" s="91">
        <v>214</v>
      </c>
      <c r="BK13" s="8">
        <v>4</v>
      </c>
      <c r="BL13" s="30" t="s">
        <v>65</v>
      </c>
      <c r="BM13" s="44" t="s">
        <v>178</v>
      </c>
      <c r="BN13" s="44" t="s">
        <v>294</v>
      </c>
      <c r="BO13" s="465" t="s">
        <v>71</v>
      </c>
      <c r="BP13" s="138" t="s">
        <v>682</v>
      </c>
      <c r="BQ13" s="145" t="s">
        <v>716</v>
      </c>
    </row>
    <row r="14" spans="1:69" ht="15.75">
      <c r="A14" s="207" t="s">
        <v>8</v>
      </c>
      <c r="B14" s="208" t="s">
        <v>40</v>
      </c>
      <c r="C14" s="202" t="s">
        <v>35</v>
      </c>
      <c r="D14" s="6" t="s">
        <v>11</v>
      </c>
      <c r="E14" s="24" t="s">
        <v>72</v>
      </c>
      <c r="F14" s="73">
        <v>189</v>
      </c>
      <c r="G14" s="11">
        <v>1</v>
      </c>
      <c r="H14" s="16"/>
      <c r="I14" s="16"/>
      <c r="J14" s="16"/>
      <c r="K14" s="16"/>
      <c r="L14" s="80">
        <v>0</v>
      </c>
      <c r="M14" s="14"/>
      <c r="N14" s="52">
        <v>0</v>
      </c>
      <c r="O14" s="16"/>
      <c r="P14" s="16"/>
      <c r="Q14" s="11">
        <v>6.3201326914999996</v>
      </c>
      <c r="R14" s="16"/>
      <c r="S14" s="16"/>
      <c r="T14" s="53">
        <v>7.4882352941176471</v>
      </c>
      <c r="U14" s="16"/>
      <c r="V14" s="16"/>
      <c r="W14" s="11">
        <v>6.3322124627659004</v>
      </c>
      <c r="X14" s="16"/>
      <c r="Y14" s="16"/>
      <c r="Z14" s="53">
        <v>7.5749999999999993</v>
      </c>
      <c r="AA14" s="16"/>
      <c r="AB14" s="16"/>
      <c r="AC14" s="16"/>
      <c r="AD14" s="16"/>
      <c r="AE14" s="16"/>
      <c r="AF14" s="9">
        <v>3.3622796416826159</v>
      </c>
      <c r="AG14" s="9">
        <v>1316</v>
      </c>
      <c r="AH14" s="9">
        <v>0.48408751896341723</v>
      </c>
      <c r="AI14" s="9">
        <v>67</v>
      </c>
      <c r="AJ14" s="9">
        <v>2.4903225806451612</v>
      </c>
      <c r="AK14" s="9" t="s">
        <v>248</v>
      </c>
      <c r="AL14" s="9">
        <v>186</v>
      </c>
      <c r="AM14" s="9">
        <v>3.3683717422038546</v>
      </c>
      <c r="AN14" s="9">
        <v>3.4496021220159152</v>
      </c>
      <c r="AO14" s="73">
        <v>0</v>
      </c>
      <c r="AP14" s="11">
        <v>0</v>
      </c>
      <c r="AQ14" s="11">
        <v>0</v>
      </c>
      <c r="AR14" s="11">
        <v>376</v>
      </c>
      <c r="AS14" s="203" t="s">
        <v>248</v>
      </c>
      <c r="AT14" s="11">
        <v>13355.412</v>
      </c>
      <c r="AU14" s="11">
        <v>72.031999999999996</v>
      </c>
      <c r="AV14" s="148">
        <v>0</v>
      </c>
      <c r="AW14" s="52">
        <v>376</v>
      </c>
      <c r="AX14" s="148" t="s">
        <v>248</v>
      </c>
      <c r="AY14" s="327">
        <v>10.75</v>
      </c>
      <c r="AZ14" s="138">
        <v>178574</v>
      </c>
      <c r="BA14" s="121">
        <v>0.976744186046</v>
      </c>
      <c r="BB14" s="203">
        <v>16.4761904761991</v>
      </c>
      <c r="BC14" s="89" t="s">
        <v>248</v>
      </c>
      <c r="BD14" s="217" t="s">
        <v>61</v>
      </c>
      <c r="BE14" s="201" t="s">
        <v>62</v>
      </c>
      <c r="BF14" s="201" t="s">
        <v>63</v>
      </c>
      <c r="BG14" s="201" t="s">
        <v>196</v>
      </c>
      <c r="BH14" s="218" t="s">
        <v>513</v>
      </c>
      <c r="BI14" s="138" t="s">
        <v>64</v>
      </c>
      <c r="BJ14" s="91">
        <v>214</v>
      </c>
      <c r="BK14" s="441">
        <v>1</v>
      </c>
      <c r="BL14" s="145" t="s">
        <v>65</v>
      </c>
      <c r="BM14" s="64" t="s">
        <v>178</v>
      </c>
      <c r="BN14" s="64" t="s">
        <v>294</v>
      </c>
      <c r="BO14" s="465" t="s">
        <v>72</v>
      </c>
      <c r="BP14" s="138" t="s">
        <v>696</v>
      </c>
      <c r="BQ14" s="145" t="s">
        <v>719</v>
      </c>
    </row>
    <row r="15" spans="1:69" ht="15.75">
      <c r="A15" s="19" t="s">
        <v>8</v>
      </c>
      <c r="B15" s="20" t="s">
        <v>40</v>
      </c>
      <c r="C15" s="13" t="s">
        <v>35</v>
      </c>
      <c r="D15" s="6" t="s">
        <v>11</v>
      </c>
      <c r="E15" s="24" t="s">
        <v>72</v>
      </c>
      <c r="F15" s="73">
        <v>179</v>
      </c>
      <c r="G15" s="11">
        <v>5</v>
      </c>
      <c r="H15" s="16"/>
      <c r="I15" s="16"/>
      <c r="J15" s="16"/>
      <c r="K15" s="16"/>
      <c r="L15" s="80">
        <v>2</v>
      </c>
      <c r="M15" s="14"/>
      <c r="N15" s="52">
        <v>0</v>
      </c>
      <c r="O15" s="16"/>
      <c r="P15" s="16"/>
      <c r="Q15" s="11">
        <v>7.5717555756000001</v>
      </c>
      <c r="R15" s="16"/>
      <c r="S15" s="16"/>
      <c r="T15" s="53">
        <v>13.3375</v>
      </c>
      <c r="U15" s="16"/>
      <c r="V15" s="16"/>
      <c r="W15" s="11">
        <v>7.6361393081394997</v>
      </c>
      <c r="X15" s="16"/>
      <c r="Y15" s="16"/>
      <c r="Z15" s="53">
        <v>13.533333333333333</v>
      </c>
      <c r="AA15" s="16"/>
      <c r="AB15" s="16"/>
      <c r="AC15" s="16"/>
      <c r="AD15" s="16"/>
      <c r="AE15" s="16"/>
      <c r="AF15" s="9">
        <v>3.0578106336369859</v>
      </c>
      <c r="AG15" s="9">
        <v>1203</v>
      </c>
      <c r="AH15" s="9">
        <v>0.59421448866899518</v>
      </c>
      <c r="AI15" s="9">
        <v>207</v>
      </c>
      <c r="AJ15" s="9">
        <v>2.0262903225806452</v>
      </c>
      <c r="AK15" s="9" t="s">
        <v>248</v>
      </c>
      <c r="AL15" s="9">
        <v>169</v>
      </c>
      <c r="AM15" s="9">
        <v>3.059758244891944</v>
      </c>
      <c r="AN15" s="9">
        <v>3.1004213483146068</v>
      </c>
      <c r="AO15" s="73">
        <v>0</v>
      </c>
      <c r="AP15" s="11">
        <v>0</v>
      </c>
      <c r="AQ15" s="11">
        <v>0</v>
      </c>
      <c r="AR15" s="11">
        <v>348</v>
      </c>
      <c r="AS15" s="188" t="s">
        <v>248</v>
      </c>
      <c r="AT15" s="11">
        <v>12332.001</v>
      </c>
      <c r="AU15" s="11">
        <v>66.760000000000005</v>
      </c>
      <c r="AV15" s="148">
        <v>0</v>
      </c>
      <c r="AW15" s="52">
        <v>348</v>
      </c>
      <c r="AX15" s="148" t="s">
        <v>248</v>
      </c>
      <c r="AY15" s="327">
        <v>10.75</v>
      </c>
      <c r="AZ15" s="138">
        <v>178574</v>
      </c>
      <c r="BA15" s="121">
        <v>0.976744186046</v>
      </c>
      <c r="BB15" s="15">
        <v>16.095238095246501</v>
      </c>
      <c r="BC15" s="34" t="s">
        <v>248</v>
      </c>
      <c r="BD15" s="42" t="s">
        <v>61</v>
      </c>
      <c r="BE15" s="2" t="s">
        <v>62</v>
      </c>
      <c r="BF15" s="2" t="s">
        <v>63</v>
      </c>
      <c r="BG15" s="201" t="s">
        <v>196</v>
      </c>
      <c r="BH15" s="218" t="s">
        <v>513</v>
      </c>
      <c r="BI15" s="8" t="s">
        <v>66</v>
      </c>
      <c r="BJ15" s="91">
        <v>214</v>
      </c>
      <c r="BK15" s="138">
        <v>7</v>
      </c>
      <c r="BL15" s="30" t="s">
        <v>65</v>
      </c>
      <c r="BM15" s="44" t="s">
        <v>179</v>
      </c>
      <c r="BN15" s="44" t="s">
        <v>294</v>
      </c>
      <c r="BO15" s="465" t="s">
        <v>72</v>
      </c>
      <c r="BP15" s="138" t="s">
        <v>696</v>
      </c>
      <c r="BQ15" s="145" t="s">
        <v>719</v>
      </c>
    </row>
    <row r="16" spans="1:69" ht="15.75">
      <c r="A16" s="19" t="s">
        <v>8</v>
      </c>
      <c r="B16" s="20" t="s">
        <v>40</v>
      </c>
      <c r="C16" s="13" t="s">
        <v>35</v>
      </c>
      <c r="D16" s="6" t="s">
        <v>11</v>
      </c>
      <c r="E16" s="24" t="s">
        <v>72</v>
      </c>
      <c r="F16" s="73">
        <v>187</v>
      </c>
      <c r="G16" s="11">
        <v>1</v>
      </c>
      <c r="H16" s="16"/>
      <c r="I16" s="16"/>
      <c r="J16" s="16"/>
      <c r="K16" s="16"/>
      <c r="L16" s="80">
        <v>0</v>
      </c>
      <c r="M16" s="14"/>
      <c r="N16" s="52">
        <v>0</v>
      </c>
      <c r="O16" s="16"/>
      <c r="P16" s="16"/>
      <c r="Q16" s="11">
        <v>7.0244136719999997</v>
      </c>
      <c r="R16" s="16"/>
      <c r="S16" s="16"/>
      <c r="T16" s="53">
        <v>8.77</v>
      </c>
      <c r="U16" s="16"/>
      <c r="V16" s="16"/>
      <c r="W16" s="11">
        <v>7.1302685322580004</v>
      </c>
      <c r="X16" s="16"/>
      <c r="Y16" s="16"/>
      <c r="Z16" s="53">
        <v>8.8916666666666657</v>
      </c>
      <c r="AA16" s="16"/>
      <c r="AB16" s="16"/>
      <c r="AC16" s="16"/>
      <c r="AD16" s="16"/>
      <c r="AE16" s="16"/>
      <c r="AF16" s="9">
        <v>3.4408832622746353</v>
      </c>
      <c r="AG16" s="9">
        <v>1302</v>
      </c>
      <c r="AH16" s="9">
        <v>0.48402350565311503</v>
      </c>
      <c r="AI16" s="9">
        <v>70</v>
      </c>
      <c r="AJ16" s="9">
        <v>2.4584745762711866</v>
      </c>
      <c r="AK16" s="9" t="s">
        <v>248</v>
      </c>
      <c r="AL16" s="9">
        <v>186</v>
      </c>
      <c r="AM16" s="9">
        <v>3.4408832622746353</v>
      </c>
      <c r="AN16" s="9">
        <v>3.5608695652173914</v>
      </c>
      <c r="AO16" s="73">
        <v>0</v>
      </c>
      <c r="AP16" s="11">
        <v>0</v>
      </c>
      <c r="AQ16" s="11">
        <v>0</v>
      </c>
      <c r="AR16" s="11">
        <v>372</v>
      </c>
      <c r="AS16" s="188" t="s">
        <v>248</v>
      </c>
      <c r="AT16" s="11">
        <v>13279.478999999999</v>
      </c>
      <c r="AU16" s="11">
        <v>0</v>
      </c>
      <c r="AV16" s="148">
        <v>0</v>
      </c>
      <c r="AW16" s="52">
        <v>372</v>
      </c>
      <c r="AX16" s="148" t="s">
        <v>248</v>
      </c>
      <c r="AY16" s="327">
        <v>10.75</v>
      </c>
      <c r="AZ16" s="138">
        <v>178574</v>
      </c>
      <c r="BA16" s="121">
        <v>0.976744186046</v>
      </c>
      <c r="BB16" s="15">
        <v>16.761904761913499</v>
      </c>
      <c r="BC16" s="34" t="s">
        <v>248</v>
      </c>
      <c r="BD16" s="42" t="s">
        <v>61</v>
      </c>
      <c r="BE16" s="2" t="s">
        <v>62</v>
      </c>
      <c r="BF16" s="2" t="s">
        <v>63</v>
      </c>
      <c r="BG16" s="201" t="s">
        <v>196</v>
      </c>
      <c r="BH16" s="218" t="s">
        <v>513</v>
      </c>
      <c r="BI16" s="8" t="s">
        <v>67</v>
      </c>
      <c r="BJ16" s="91">
        <v>214</v>
      </c>
      <c r="BK16" s="8">
        <v>3</v>
      </c>
      <c r="BL16" s="30" t="s">
        <v>65</v>
      </c>
      <c r="BM16" s="44" t="s">
        <v>178</v>
      </c>
      <c r="BN16" s="44" t="s">
        <v>294</v>
      </c>
      <c r="BO16" s="465" t="s">
        <v>72</v>
      </c>
      <c r="BP16" s="138" t="s">
        <v>696</v>
      </c>
      <c r="BQ16" s="145" t="s">
        <v>719</v>
      </c>
    </row>
    <row r="17" spans="1:69" ht="15.75">
      <c r="A17" s="19" t="s">
        <v>8</v>
      </c>
      <c r="B17" s="20" t="s">
        <v>40</v>
      </c>
      <c r="C17" s="13" t="s">
        <v>35</v>
      </c>
      <c r="D17" s="6" t="s">
        <v>11</v>
      </c>
      <c r="E17" s="24" t="s">
        <v>72</v>
      </c>
      <c r="F17" s="73">
        <v>154</v>
      </c>
      <c r="G17" s="11">
        <v>0</v>
      </c>
      <c r="H17" s="16"/>
      <c r="I17" s="16"/>
      <c r="J17" s="16"/>
      <c r="K17" s="16"/>
      <c r="L17" s="80">
        <v>1</v>
      </c>
      <c r="M17" s="14"/>
      <c r="N17" s="52">
        <v>0</v>
      </c>
      <c r="O17" s="16"/>
      <c r="P17" s="16"/>
      <c r="Q17" s="11">
        <v>7.3123526732000004</v>
      </c>
      <c r="R17" s="16"/>
      <c r="S17" s="16"/>
      <c r="T17" s="53">
        <v>8.8343749999999996</v>
      </c>
      <c r="U17" s="16"/>
      <c r="V17" s="16"/>
      <c r="W17" s="11">
        <v>7.4476270980391996</v>
      </c>
      <c r="X17" s="16"/>
      <c r="Y17" s="16"/>
      <c r="Z17" s="53">
        <v>8.9638888888888886</v>
      </c>
      <c r="AA17" s="16"/>
      <c r="AB17" s="16"/>
      <c r="AC17" s="16"/>
      <c r="AD17" s="16"/>
      <c r="AE17" s="16"/>
      <c r="AF17" s="9">
        <v>2.8737931001362544</v>
      </c>
      <c r="AG17" s="9">
        <v>1015</v>
      </c>
      <c r="AH17" s="9">
        <v>0.4631804800960253</v>
      </c>
      <c r="AI17" s="9">
        <v>161</v>
      </c>
      <c r="AJ17" s="9">
        <v>1.9133720930232558</v>
      </c>
      <c r="AK17" s="9" t="s">
        <v>248</v>
      </c>
      <c r="AL17" s="9">
        <v>0</v>
      </c>
      <c r="AM17" s="9"/>
      <c r="AN17" s="9"/>
      <c r="AO17" s="73">
        <v>0</v>
      </c>
      <c r="AP17" s="11">
        <v>0</v>
      </c>
      <c r="AQ17" s="11">
        <v>0</v>
      </c>
      <c r="AR17" s="11">
        <v>308</v>
      </c>
      <c r="AS17" s="188" t="s">
        <v>248</v>
      </c>
      <c r="AT17" s="11">
        <v>10238.960999999999</v>
      </c>
      <c r="AU17" s="11">
        <v>736.98900000000003</v>
      </c>
      <c r="AV17" s="148">
        <v>0</v>
      </c>
      <c r="AW17" s="52">
        <v>308</v>
      </c>
      <c r="AX17" s="148" t="s">
        <v>248</v>
      </c>
      <c r="AY17" s="327">
        <v>10.75</v>
      </c>
      <c r="AZ17" s="138">
        <v>178574</v>
      </c>
      <c r="BA17" s="121">
        <v>0.976744186046</v>
      </c>
      <c r="BB17" s="15">
        <v>13.333333333340301</v>
      </c>
      <c r="BC17" s="34" t="s">
        <v>248</v>
      </c>
      <c r="BD17" s="42" t="s">
        <v>61</v>
      </c>
      <c r="BE17" s="2" t="s">
        <v>62</v>
      </c>
      <c r="BF17" s="2" t="s">
        <v>63</v>
      </c>
      <c r="BG17" s="201" t="s">
        <v>196</v>
      </c>
      <c r="BH17" s="218" t="s">
        <v>513</v>
      </c>
      <c r="BI17" s="8" t="s">
        <v>68</v>
      </c>
      <c r="BJ17" s="91">
        <v>214</v>
      </c>
      <c r="BK17" s="8">
        <v>4</v>
      </c>
      <c r="BL17" s="30" t="s">
        <v>65</v>
      </c>
      <c r="BM17" s="44" t="s">
        <v>178</v>
      </c>
      <c r="BN17" s="44" t="s">
        <v>294</v>
      </c>
      <c r="BO17" s="465" t="s">
        <v>72</v>
      </c>
      <c r="BP17" s="138" t="s">
        <v>696</v>
      </c>
      <c r="BQ17" s="145" t="s">
        <v>719</v>
      </c>
    </row>
    <row r="18" spans="1:69" ht="15.75">
      <c r="A18" s="19" t="s">
        <v>8</v>
      </c>
      <c r="B18" s="20" t="s">
        <v>40</v>
      </c>
      <c r="C18" s="13" t="s">
        <v>35</v>
      </c>
      <c r="D18" s="6" t="s">
        <v>11</v>
      </c>
      <c r="E18" s="24" t="s">
        <v>73</v>
      </c>
      <c r="F18" s="73">
        <v>183</v>
      </c>
      <c r="G18" s="11">
        <v>1</v>
      </c>
      <c r="H18" s="16"/>
      <c r="I18" s="16"/>
      <c r="J18" s="16"/>
      <c r="K18" s="16"/>
      <c r="L18" s="11">
        <v>0</v>
      </c>
      <c r="M18" s="14"/>
      <c r="N18" s="53">
        <v>0</v>
      </c>
      <c r="O18" s="16"/>
      <c r="P18" s="16"/>
      <c r="Q18" s="11">
        <v>5.8961865934000004</v>
      </c>
      <c r="R18" s="16"/>
      <c r="S18" s="16"/>
      <c r="T18" s="53">
        <v>8.15</v>
      </c>
      <c r="U18" s="16"/>
      <c r="V18" s="16"/>
      <c r="W18" s="11">
        <v>5.5593294120878998</v>
      </c>
      <c r="X18" s="16"/>
      <c r="Y18" s="16"/>
      <c r="Z18" s="53">
        <v>7.8166666666666673</v>
      </c>
      <c r="AA18" s="16"/>
      <c r="AB18" s="16"/>
      <c r="AC18" s="16"/>
      <c r="AD18" s="16"/>
      <c r="AE18" s="16"/>
      <c r="AF18" s="11">
        <v>3.6641758392145354</v>
      </c>
      <c r="AG18" s="11">
        <v>1274</v>
      </c>
      <c r="AH18" s="11">
        <v>0.39607142206212104</v>
      </c>
      <c r="AI18" s="11">
        <v>20</v>
      </c>
      <c r="AJ18" s="11">
        <v>2.7511494252873563</v>
      </c>
      <c r="AK18" s="11" t="s">
        <v>248</v>
      </c>
      <c r="AL18" s="11">
        <v>181</v>
      </c>
      <c r="AM18" s="11">
        <v>3.6680110646874873</v>
      </c>
      <c r="AN18" s="11">
        <v>3.6928406466512702</v>
      </c>
      <c r="AO18" s="73">
        <v>0</v>
      </c>
      <c r="AP18" s="11">
        <v>0</v>
      </c>
      <c r="AQ18" s="11">
        <v>0</v>
      </c>
      <c r="AR18" s="11">
        <v>364</v>
      </c>
      <c r="AS18" s="188" t="s">
        <v>248</v>
      </c>
      <c r="AT18" s="11">
        <v>13035.977000000001</v>
      </c>
      <c r="AU18" s="11">
        <v>0</v>
      </c>
      <c r="AV18" s="11">
        <v>0</v>
      </c>
      <c r="AW18" s="53">
        <v>364</v>
      </c>
      <c r="AX18" s="11" t="s">
        <v>248</v>
      </c>
      <c r="AY18" s="326">
        <v>10.25</v>
      </c>
      <c r="AZ18" s="138">
        <v>214165</v>
      </c>
      <c r="BA18" s="121">
        <v>1</v>
      </c>
      <c r="BB18" s="15">
        <v>16.097560975609799</v>
      </c>
      <c r="BC18" s="34" t="s">
        <v>248</v>
      </c>
      <c r="BD18" s="42" t="s">
        <v>61</v>
      </c>
      <c r="BE18" s="2" t="s">
        <v>62</v>
      </c>
      <c r="BF18" s="2" t="s">
        <v>63</v>
      </c>
      <c r="BG18" s="201" t="s">
        <v>196</v>
      </c>
      <c r="BH18" s="218" t="s">
        <v>515</v>
      </c>
      <c r="BI18" s="8" t="s">
        <v>64</v>
      </c>
      <c r="BJ18" s="91">
        <v>214</v>
      </c>
      <c r="BK18" s="8">
        <v>1</v>
      </c>
      <c r="BL18" s="30" t="s">
        <v>65</v>
      </c>
      <c r="BM18" s="64" t="s">
        <v>177</v>
      </c>
      <c r="BN18" s="64" t="s">
        <v>294</v>
      </c>
      <c r="BO18" s="465" t="s">
        <v>83</v>
      </c>
      <c r="BP18" s="138" t="s">
        <v>683</v>
      </c>
      <c r="BQ18" s="145" t="s">
        <v>717</v>
      </c>
    </row>
    <row r="19" spans="1:69" ht="15.75">
      <c r="A19" s="19" t="s">
        <v>8</v>
      </c>
      <c r="B19" s="20" t="s">
        <v>40</v>
      </c>
      <c r="C19" s="13" t="s">
        <v>35</v>
      </c>
      <c r="D19" s="6" t="s">
        <v>11</v>
      </c>
      <c r="E19" s="24" t="s">
        <v>73</v>
      </c>
      <c r="F19" s="73">
        <v>161</v>
      </c>
      <c r="G19" s="11">
        <v>3</v>
      </c>
      <c r="H19" s="16"/>
      <c r="I19" s="16"/>
      <c r="J19" s="16"/>
      <c r="K19" s="16"/>
      <c r="L19" s="11">
        <v>0</v>
      </c>
      <c r="M19" s="14"/>
      <c r="N19" s="53">
        <v>0</v>
      </c>
      <c r="O19" s="16"/>
      <c r="P19" s="16"/>
      <c r="Q19" s="11">
        <v>8.1131959557000002</v>
      </c>
      <c r="R19" s="16"/>
      <c r="S19" s="16"/>
      <c r="T19" s="53">
        <v>14.016666666666666</v>
      </c>
      <c r="U19" s="16"/>
      <c r="V19" s="16"/>
      <c r="W19" s="11">
        <v>8.1645567974683004</v>
      </c>
      <c r="X19" s="16"/>
      <c r="Y19" s="16"/>
      <c r="Z19" s="53">
        <v>14.016666666666666</v>
      </c>
      <c r="AA19" s="16"/>
      <c r="AB19" s="16"/>
      <c r="AC19" s="16"/>
      <c r="AD19" s="16"/>
      <c r="AE19" s="16"/>
      <c r="AF19" s="11">
        <v>3.1459569034984565</v>
      </c>
      <c r="AG19" s="11">
        <v>1105</v>
      </c>
      <c r="AH19" s="11">
        <v>0.5672024658688386</v>
      </c>
      <c r="AI19" s="11">
        <v>164</v>
      </c>
      <c r="AJ19" s="11">
        <v>2.0911654135338344</v>
      </c>
      <c r="AK19" s="11" t="s">
        <v>248</v>
      </c>
      <c r="AL19" s="11">
        <v>158</v>
      </c>
      <c r="AM19" s="11">
        <v>3.1459569034984565</v>
      </c>
      <c r="AN19" s="11">
        <v>3.2160404624277454</v>
      </c>
      <c r="AO19" s="73">
        <v>0</v>
      </c>
      <c r="AP19" s="11">
        <v>0</v>
      </c>
      <c r="AQ19" s="11">
        <v>0</v>
      </c>
      <c r="AR19" s="11">
        <v>316</v>
      </c>
      <c r="AS19" s="188" t="s">
        <v>248</v>
      </c>
      <c r="AT19" s="11">
        <v>11312.709000000001</v>
      </c>
      <c r="AU19" s="11">
        <v>0</v>
      </c>
      <c r="AV19" s="11">
        <v>0</v>
      </c>
      <c r="AW19" s="53">
        <v>316</v>
      </c>
      <c r="AX19" s="11" t="s">
        <v>248</v>
      </c>
      <c r="AY19" s="326">
        <v>10.25</v>
      </c>
      <c r="AZ19" s="138">
        <v>214165</v>
      </c>
      <c r="BA19" s="121">
        <v>1</v>
      </c>
      <c r="BB19" s="15">
        <v>15.707317073170699</v>
      </c>
      <c r="BC19" s="34" t="s">
        <v>248</v>
      </c>
      <c r="BD19" s="42" t="s">
        <v>61</v>
      </c>
      <c r="BE19" s="2" t="s">
        <v>62</v>
      </c>
      <c r="BF19" s="2" t="s">
        <v>63</v>
      </c>
      <c r="BG19" s="201" t="s">
        <v>196</v>
      </c>
      <c r="BH19" s="218" t="s">
        <v>515</v>
      </c>
      <c r="BI19" s="8" t="s">
        <v>66</v>
      </c>
      <c r="BJ19" s="91">
        <v>214</v>
      </c>
      <c r="BK19" s="138">
        <v>7</v>
      </c>
      <c r="BL19" s="30" t="s">
        <v>65</v>
      </c>
      <c r="BM19" s="44" t="s">
        <v>179</v>
      </c>
      <c r="BN19" s="44" t="s">
        <v>294</v>
      </c>
      <c r="BO19" s="465" t="s">
        <v>83</v>
      </c>
      <c r="BP19" s="138" t="s">
        <v>683</v>
      </c>
      <c r="BQ19" s="145" t="s">
        <v>717</v>
      </c>
    </row>
    <row r="20" spans="1:69" ht="15.75">
      <c r="A20" s="207" t="s">
        <v>8</v>
      </c>
      <c r="B20" s="208" t="s">
        <v>40</v>
      </c>
      <c r="C20" s="202" t="s">
        <v>35</v>
      </c>
      <c r="D20" s="6" t="s">
        <v>11</v>
      </c>
      <c r="E20" s="24" t="s">
        <v>73</v>
      </c>
      <c r="F20" s="73">
        <v>180</v>
      </c>
      <c r="G20" s="11">
        <v>0</v>
      </c>
      <c r="H20" s="16"/>
      <c r="I20" s="16"/>
      <c r="J20" s="16"/>
      <c r="K20" s="16"/>
      <c r="L20" s="11">
        <v>0</v>
      </c>
      <c r="M20" s="14"/>
      <c r="N20" s="53">
        <v>0</v>
      </c>
      <c r="O20" s="16"/>
      <c r="P20" s="16"/>
      <c r="Q20" s="11">
        <v>6.4253942332999996</v>
      </c>
      <c r="R20" s="16"/>
      <c r="S20" s="16"/>
      <c r="T20" s="53">
        <v>9.6999999999999993</v>
      </c>
      <c r="U20" s="16"/>
      <c r="V20" s="16"/>
      <c r="W20" s="11">
        <v>5.7290608666666003</v>
      </c>
      <c r="X20" s="16"/>
      <c r="Y20" s="16"/>
      <c r="Z20" s="53">
        <v>9</v>
      </c>
      <c r="AA20" s="16"/>
      <c r="AB20" s="16"/>
      <c r="AC20" s="16"/>
      <c r="AD20" s="16"/>
      <c r="AE20" s="16"/>
      <c r="AF20" s="11">
        <v>3.5564140334457313</v>
      </c>
      <c r="AG20" s="11">
        <v>1249</v>
      </c>
      <c r="AH20" s="11">
        <v>0.48700781728101389</v>
      </c>
      <c r="AI20" s="11">
        <v>47</v>
      </c>
      <c r="AJ20" s="11">
        <v>2.5403225806451615</v>
      </c>
      <c r="AK20" s="11" t="s">
        <v>248</v>
      </c>
      <c r="AL20" s="11">
        <v>172</v>
      </c>
      <c r="AM20" s="11">
        <v>3.580311474411987</v>
      </c>
      <c r="AN20" s="11">
        <v>3.6458611481975969</v>
      </c>
      <c r="AO20" s="73">
        <v>0</v>
      </c>
      <c r="AP20" s="11">
        <v>0</v>
      </c>
      <c r="AQ20" s="11">
        <v>0</v>
      </c>
      <c r="AR20" s="11">
        <v>360</v>
      </c>
      <c r="AS20" s="188" t="s">
        <v>248</v>
      </c>
      <c r="AT20" s="11">
        <v>12774.021000000001</v>
      </c>
      <c r="AU20" s="11">
        <v>143.38999999999999</v>
      </c>
      <c r="AV20" s="11">
        <v>0</v>
      </c>
      <c r="AW20" s="53">
        <v>360</v>
      </c>
      <c r="AX20" s="11" t="s">
        <v>248</v>
      </c>
      <c r="AY20" s="326">
        <v>10.25</v>
      </c>
      <c r="AZ20" s="138">
        <v>214165</v>
      </c>
      <c r="BA20" s="121">
        <v>1</v>
      </c>
      <c r="BB20" s="188">
        <v>15.1219512195122</v>
      </c>
      <c r="BC20" s="34" t="s">
        <v>248</v>
      </c>
      <c r="BD20" s="217" t="s">
        <v>61</v>
      </c>
      <c r="BE20" s="201" t="s">
        <v>62</v>
      </c>
      <c r="BF20" s="201" t="s">
        <v>63</v>
      </c>
      <c r="BG20" s="201" t="s">
        <v>196</v>
      </c>
      <c r="BH20" s="218" t="s">
        <v>515</v>
      </c>
      <c r="BI20" s="138" t="s">
        <v>67</v>
      </c>
      <c r="BJ20" s="91">
        <v>214</v>
      </c>
      <c r="BK20" s="138">
        <v>3</v>
      </c>
      <c r="BL20" s="145" t="s">
        <v>65</v>
      </c>
      <c r="BM20" s="44" t="s">
        <v>177</v>
      </c>
      <c r="BN20" s="44" t="s">
        <v>294</v>
      </c>
      <c r="BO20" s="465" t="s">
        <v>83</v>
      </c>
      <c r="BP20" s="138" t="s">
        <v>683</v>
      </c>
      <c r="BQ20" s="145" t="s">
        <v>717</v>
      </c>
    </row>
    <row r="21" spans="1:69" ht="15.75">
      <c r="A21" s="19" t="s">
        <v>8</v>
      </c>
      <c r="B21" s="20" t="s">
        <v>40</v>
      </c>
      <c r="C21" s="13" t="s">
        <v>35</v>
      </c>
      <c r="D21" s="6" t="s">
        <v>11</v>
      </c>
      <c r="E21" s="24" t="s">
        <v>73</v>
      </c>
      <c r="F21" s="73">
        <v>174</v>
      </c>
      <c r="G21" s="11">
        <v>0</v>
      </c>
      <c r="H21" s="16"/>
      <c r="I21" s="16"/>
      <c r="J21" s="16"/>
      <c r="K21" s="16"/>
      <c r="L21" s="11">
        <v>1</v>
      </c>
      <c r="M21" s="14"/>
      <c r="N21" s="53">
        <v>0</v>
      </c>
      <c r="O21" s="16"/>
      <c r="P21" s="16"/>
      <c r="Q21" s="11">
        <v>8.0663870405000004</v>
      </c>
      <c r="R21" s="16"/>
      <c r="S21" s="16"/>
      <c r="T21" s="53">
        <v>10.337499999999999</v>
      </c>
      <c r="U21" s="16"/>
      <c r="V21" s="16"/>
      <c r="W21" s="11">
        <v>8.1008205549132004</v>
      </c>
      <c r="X21" s="16"/>
      <c r="Y21" s="16"/>
      <c r="Z21" s="53">
        <v>10.391666666666666</v>
      </c>
      <c r="AA21" s="16"/>
      <c r="AB21" s="16"/>
      <c r="AC21" s="16"/>
      <c r="AD21" s="16"/>
      <c r="AE21" s="16"/>
      <c r="AF21" s="11">
        <v>2.8730000022078754</v>
      </c>
      <c r="AG21" s="11">
        <v>1190</v>
      </c>
      <c r="AH21" s="11">
        <v>0.40971059672052074</v>
      </c>
      <c r="AI21" s="11">
        <v>197</v>
      </c>
      <c r="AJ21" s="11">
        <v>2.0619252873563219</v>
      </c>
      <c r="AK21" s="11" t="s">
        <v>248</v>
      </c>
      <c r="AL21" s="9">
        <v>0</v>
      </c>
      <c r="AM21" s="11"/>
      <c r="AN21" s="11"/>
      <c r="AO21" s="73">
        <v>0</v>
      </c>
      <c r="AP21" s="11">
        <v>0</v>
      </c>
      <c r="AQ21" s="11">
        <v>0</v>
      </c>
      <c r="AR21" s="11">
        <v>348</v>
      </c>
      <c r="AS21" s="188" t="s">
        <v>248</v>
      </c>
      <c r="AT21" s="11">
        <v>12446.868</v>
      </c>
      <c r="AU21" s="11">
        <v>0</v>
      </c>
      <c r="AV21" s="11">
        <v>0</v>
      </c>
      <c r="AW21" s="53">
        <v>348</v>
      </c>
      <c r="AX21" s="11" t="s">
        <v>248</v>
      </c>
      <c r="AY21" s="326">
        <v>10.25</v>
      </c>
      <c r="AZ21" s="138">
        <v>214165</v>
      </c>
      <c r="BA21" s="121">
        <v>1</v>
      </c>
      <c r="BB21" s="15">
        <v>15.024390243902401</v>
      </c>
      <c r="BC21" s="34" t="s">
        <v>248</v>
      </c>
      <c r="BD21" s="42" t="s">
        <v>61</v>
      </c>
      <c r="BE21" s="2" t="s">
        <v>62</v>
      </c>
      <c r="BF21" s="2" t="s">
        <v>63</v>
      </c>
      <c r="BG21" s="201" t="s">
        <v>196</v>
      </c>
      <c r="BH21" s="218" t="s">
        <v>515</v>
      </c>
      <c r="BI21" s="8" t="s">
        <v>68</v>
      </c>
      <c r="BJ21" s="91">
        <v>214</v>
      </c>
      <c r="BK21" s="8">
        <v>4</v>
      </c>
      <c r="BL21" s="30" t="s">
        <v>65</v>
      </c>
      <c r="BM21" s="44" t="s">
        <v>178</v>
      </c>
      <c r="BN21" s="44" t="s">
        <v>294</v>
      </c>
      <c r="BO21" s="465" t="s">
        <v>83</v>
      </c>
      <c r="BP21" s="138" t="s">
        <v>683</v>
      </c>
      <c r="BQ21" s="145" t="s">
        <v>717</v>
      </c>
    </row>
    <row r="22" spans="1:69" ht="15.75">
      <c r="A22" s="19" t="s">
        <v>8</v>
      </c>
      <c r="B22" s="20" t="s">
        <v>40</v>
      </c>
      <c r="C22" s="13" t="s">
        <v>35</v>
      </c>
      <c r="D22" s="6" t="s">
        <v>11</v>
      </c>
      <c r="E22" s="24" t="s">
        <v>74</v>
      </c>
      <c r="F22" s="86">
        <v>239</v>
      </c>
      <c r="G22" s="80">
        <v>0</v>
      </c>
      <c r="H22" s="16"/>
      <c r="I22" s="16"/>
      <c r="J22" s="16"/>
      <c r="K22" s="16"/>
      <c r="L22" s="80">
        <v>0</v>
      </c>
      <c r="M22" s="14"/>
      <c r="N22" s="53">
        <v>0</v>
      </c>
      <c r="O22" s="16"/>
      <c r="P22" s="16"/>
      <c r="Q22" s="11">
        <v>5.7829956150999999</v>
      </c>
      <c r="R22" s="16"/>
      <c r="S22" s="16"/>
      <c r="T22" s="53">
        <v>6.9535714285714283</v>
      </c>
      <c r="U22" s="16"/>
      <c r="V22" s="16"/>
      <c r="W22" s="11">
        <v>5.3786314435145997</v>
      </c>
      <c r="X22" s="16"/>
      <c r="Y22" s="16"/>
      <c r="Z22" s="53">
        <v>6.4473214285714286</v>
      </c>
      <c r="AA22" s="16"/>
      <c r="AB22" s="16"/>
      <c r="AC22" s="16"/>
      <c r="AD22" s="16"/>
      <c r="AE22" s="16"/>
      <c r="AF22" s="11">
        <v>3.6831811297103743</v>
      </c>
      <c r="AG22" s="11">
        <v>1672</v>
      </c>
      <c r="AH22" s="11">
        <v>0.38199821287900265</v>
      </c>
      <c r="AI22" s="11">
        <v>24</v>
      </c>
      <c r="AJ22" s="11">
        <v>2.8311111111111114</v>
      </c>
      <c r="AK22" s="11" t="s">
        <v>248</v>
      </c>
      <c r="AL22" s="11">
        <v>238</v>
      </c>
      <c r="AM22" s="11">
        <v>3.6844297898631431</v>
      </c>
      <c r="AN22" s="11">
        <v>3.7027087033747779</v>
      </c>
      <c r="AO22" s="73">
        <v>0</v>
      </c>
      <c r="AP22" s="11">
        <v>0</v>
      </c>
      <c r="AQ22" s="11">
        <v>0</v>
      </c>
      <c r="AR22" s="11">
        <v>478</v>
      </c>
      <c r="AS22" s="188" t="s">
        <v>248</v>
      </c>
      <c r="AT22" s="11">
        <v>17073.513999999999</v>
      </c>
      <c r="AU22" s="11">
        <v>0</v>
      </c>
      <c r="AV22" s="11">
        <v>0</v>
      </c>
      <c r="AW22" s="53">
        <v>478</v>
      </c>
      <c r="AX22" s="11" t="s">
        <v>248</v>
      </c>
      <c r="AY22" s="327">
        <v>10.25</v>
      </c>
      <c r="AZ22" s="138">
        <v>232057</v>
      </c>
      <c r="BA22" s="121">
        <v>0.95121951219500001</v>
      </c>
      <c r="BB22" s="15">
        <v>22.666666666669599</v>
      </c>
      <c r="BC22" s="34" t="s">
        <v>248</v>
      </c>
      <c r="BD22" s="42" t="s">
        <v>61</v>
      </c>
      <c r="BE22" s="2" t="s">
        <v>62</v>
      </c>
      <c r="BF22" s="2" t="s">
        <v>63</v>
      </c>
      <c r="BG22" s="2" t="s">
        <v>196</v>
      </c>
      <c r="BH22" s="218" t="s">
        <v>515</v>
      </c>
      <c r="BI22" s="8" t="s">
        <v>64</v>
      </c>
      <c r="BJ22" s="91">
        <v>214</v>
      </c>
      <c r="BK22" s="8">
        <v>1</v>
      </c>
      <c r="BL22" s="30" t="s">
        <v>65</v>
      </c>
      <c r="BM22" s="64" t="s">
        <v>177</v>
      </c>
      <c r="BN22" s="64" t="s">
        <v>294</v>
      </c>
      <c r="BO22" s="465" t="s">
        <v>74</v>
      </c>
      <c r="BP22" s="138" t="s">
        <v>681</v>
      </c>
      <c r="BQ22" s="145" t="s">
        <v>717</v>
      </c>
    </row>
    <row r="23" spans="1:69" ht="15.75">
      <c r="A23" s="19" t="s">
        <v>8</v>
      </c>
      <c r="B23" s="20" t="s">
        <v>40</v>
      </c>
      <c r="C23" s="13" t="s">
        <v>35</v>
      </c>
      <c r="D23" s="6" t="s">
        <v>11</v>
      </c>
      <c r="E23" s="24" t="s">
        <v>74</v>
      </c>
      <c r="F23" s="86">
        <v>233</v>
      </c>
      <c r="G23" s="80">
        <v>5</v>
      </c>
      <c r="H23" s="16"/>
      <c r="I23" s="16"/>
      <c r="J23" s="16"/>
      <c r="K23" s="16"/>
      <c r="L23" s="80">
        <v>0</v>
      </c>
      <c r="M23" s="14"/>
      <c r="N23" s="53">
        <v>1</v>
      </c>
      <c r="O23" s="16"/>
      <c r="P23" s="16"/>
      <c r="Q23" s="11">
        <v>7.8088593288999997</v>
      </c>
      <c r="R23" s="16"/>
      <c r="S23" s="16"/>
      <c r="T23" s="53">
        <v>13.663636363636364</v>
      </c>
      <c r="U23" s="16"/>
      <c r="V23" s="16"/>
      <c r="W23" s="11">
        <v>7.8771356140349997</v>
      </c>
      <c r="X23" s="16"/>
      <c r="Y23" s="16"/>
      <c r="Z23" s="53">
        <v>13.691666666666666</v>
      </c>
      <c r="AA23" s="16"/>
      <c r="AB23" s="16"/>
      <c r="AC23" s="16"/>
      <c r="AD23" s="16"/>
      <c r="AE23" s="16"/>
      <c r="AF23" s="11">
        <v>3.0526368811567148</v>
      </c>
      <c r="AG23" s="11">
        <v>1589</v>
      </c>
      <c r="AH23" s="11">
        <v>0.60829670875520736</v>
      </c>
      <c r="AI23" s="11">
        <v>327</v>
      </c>
      <c r="AJ23" s="11">
        <v>2.0132812499999999</v>
      </c>
      <c r="AK23" s="11" t="s">
        <v>248</v>
      </c>
      <c r="AL23" s="11">
        <v>227</v>
      </c>
      <c r="AM23" s="11">
        <v>3.0526368811567148</v>
      </c>
      <c r="AN23" s="11">
        <v>3.1085011185682325</v>
      </c>
      <c r="AO23" s="73">
        <v>0</v>
      </c>
      <c r="AP23" s="11">
        <v>0</v>
      </c>
      <c r="AQ23" s="11">
        <v>0</v>
      </c>
      <c r="AR23" s="11">
        <v>456</v>
      </c>
      <c r="AS23" s="188" t="s">
        <v>248</v>
      </c>
      <c r="AT23" s="11">
        <v>16307.081</v>
      </c>
      <c r="AU23" s="11">
        <v>0</v>
      </c>
      <c r="AV23" s="11">
        <v>0</v>
      </c>
      <c r="AW23" s="53">
        <v>456</v>
      </c>
      <c r="AX23" s="11" t="s">
        <v>248</v>
      </c>
      <c r="AY23" s="327">
        <v>10.25</v>
      </c>
      <c r="AZ23" s="138">
        <v>232057</v>
      </c>
      <c r="BA23" s="121">
        <v>0.95121951219500001</v>
      </c>
      <c r="BB23" s="15">
        <v>23.179487179490099</v>
      </c>
      <c r="BC23" s="34" t="s">
        <v>248</v>
      </c>
      <c r="BD23" s="42" t="s">
        <v>61</v>
      </c>
      <c r="BE23" s="2" t="s">
        <v>62</v>
      </c>
      <c r="BF23" s="2" t="s">
        <v>63</v>
      </c>
      <c r="BG23" s="2" t="s">
        <v>196</v>
      </c>
      <c r="BH23" s="218" t="s">
        <v>515</v>
      </c>
      <c r="BI23" s="8" t="s">
        <v>66</v>
      </c>
      <c r="BJ23" s="91">
        <v>214</v>
      </c>
      <c r="BK23" s="8">
        <v>7</v>
      </c>
      <c r="BL23" s="30" t="s">
        <v>65</v>
      </c>
      <c r="BM23" s="44" t="s">
        <v>179</v>
      </c>
      <c r="BN23" s="44" t="s">
        <v>294</v>
      </c>
      <c r="BO23" s="465" t="s">
        <v>74</v>
      </c>
      <c r="BP23" s="138" t="s">
        <v>681</v>
      </c>
      <c r="BQ23" s="145" t="s">
        <v>717</v>
      </c>
    </row>
    <row r="24" spans="1:69" ht="15.75">
      <c r="A24" s="19" t="s">
        <v>8</v>
      </c>
      <c r="B24" s="20" t="s">
        <v>40</v>
      </c>
      <c r="C24" s="13" t="s">
        <v>35</v>
      </c>
      <c r="D24" s="6" t="s">
        <v>11</v>
      </c>
      <c r="E24" s="24" t="s">
        <v>74</v>
      </c>
      <c r="F24" s="86">
        <v>234</v>
      </c>
      <c r="G24" s="80">
        <v>0</v>
      </c>
      <c r="H24" s="16"/>
      <c r="I24" s="16"/>
      <c r="J24" s="16"/>
      <c r="K24" s="16"/>
      <c r="L24" s="80">
        <v>1</v>
      </c>
      <c r="M24" s="14"/>
      <c r="N24" s="53">
        <v>1</v>
      </c>
      <c r="O24" s="16"/>
      <c r="P24" s="16"/>
      <c r="Q24" s="11">
        <v>5.7699826094000004</v>
      </c>
      <c r="R24" s="16"/>
      <c r="S24" s="16"/>
      <c r="T24" s="53">
        <v>7.4535714285714283</v>
      </c>
      <c r="U24" s="16"/>
      <c r="V24" s="16"/>
      <c r="W24" s="11">
        <v>5.1635748283260998</v>
      </c>
      <c r="X24" s="16"/>
      <c r="Y24" s="16"/>
      <c r="Z24" s="53">
        <v>6.9312499999999995</v>
      </c>
      <c r="AA24" s="16"/>
      <c r="AB24" s="16"/>
      <c r="AC24" s="16"/>
      <c r="AD24" s="16"/>
      <c r="AE24" s="16"/>
      <c r="AF24" s="11">
        <v>3.733165040024983</v>
      </c>
      <c r="AG24" s="11">
        <v>1624</v>
      </c>
      <c r="AH24" s="11">
        <v>0.32426409824479308</v>
      </c>
      <c r="AI24" s="11">
        <v>7</v>
      </c>
      <c r="AJ24" s="11">
        <v>3.0698008849557521</v>
      </c>
      <c r="AK24" s="11" t="s">
        <v>248</v>
      </c>
      <c r="AL24" s="11">
        <v>232</v>
      </c>
      <c r="AM24" s="11">
        <v>3.733165040024983</v>
      </c>
      <c r="AN24" s="11">
        <v>3.7253550543024225</v>
      </c>
      <c r="AO24" s="73">
        <v>0</v>
      </c>
      <c r="AP24" s="11">
        <v>0</v>
      </c>
      <c r="AQ24" s="11">
        <v>0</v>
      </c>
      <c r="AR24" s="11">
        <v>468</v>
      </c>
      <c r="AS24" s="188" t="s">
        <v>248</v>
      </c>
      <c r="AT24" s="11">
        <v>16761.763999999999</v>
      </c>
      <c r="AU24" s="11">
        <v>0</v>
      </c>
      <c r="AV24" s="11">
        <v>0</v>
      </c>
      <c r="AW24" s="53">
        <v>468</v>
      </c>
      <c r="AX24" s="11" t="s">
        <v>248</v>
      </c>
      <c r="AY24" s="327">
        <v>10.25</v>
      </c>
      <c r="AZ24" s="138">
        <v>232057</v>
      </c>
      <c r="BA24" s="121">
        <v>0.95121951219500001</v>
      </c>
      <c r="BB24" s="15">
        <v>22.256410256413101</v>
      </c>
      <c r="BC24" s="34" t="s">
        <v>248</v>
      </c>
      <c r="BD24" s="42" t="s">
        <v>61</v>
      </c>
      <c r="BE24" s="2" t="s">
        <v>62</v>
      </c>
      <c r="BF24" s="2" t="s">
        <v>63</v>
      </c>
      <c r="BG24" s="2" t="s">
        <v>196</v>
      </c>
      <c r="BH24" s="218" t="s">
        <v>515</v>
      </c>
      <c r="BI24" s="8" t="s">
        <v>67</v>
      </c>
      <c r="BJ24" s="91">
        <v>214</v>
      </c>
      <c r="BK24" s="8">
        <v>3</v>
      </c>
      <c r="BL24" s="30" t="s">
        <v>65</v>
      </c>
      <c r="BM24" s="44" t="s">
        <v>177</v>
      </c>
      <c r="BN24" s="44" t="s">
        <v>294</v>
      </c>
      <c r="BO24" s="465" t="s">
        <v>74</v>
      </c>
      <c r="BP24" s="138" t="s">
        <v>681</v>
      </c>
      <c r="BQ24" s="145" t="s">
        <v>717</v>
      </c>
    </row>
    <row r="25" spans="1:69" ht="16.5" thickBot="1">
      <c r="A25" s="132" t="s">
        <v>8</v>
      </c>
      <c r="B25" s="143" t="s">
        <v>40</v>
      </c>
      <c r="C25" s="133" t="s">
        <v>35</v>
      </c>
      <c r="D25" s="141" t="s">
        <v>11</v>
      </c>
      <c r="E25" s="190" t="s">
        <v>74</v>
      </c>
      <c r="F25" s="94">
        <v>231</v>
      </c>
      <c r="G25" s="81">
        <v>0</v>
      </c>
      <c r="H25" s="16"/>
      <c r="I25" s="16"/>
      <c r="J25" s="16"/>
      <c r="K25" s="16"/>
      <c r="L25" s="81">
        <v>0</v>
      </c>
      <c r="M25" s="14"/>
      <c r="N25" s="54">
        <v>0</v>
      </c>
      <c r="O25" s="16"/>
      <c r="P25" s="16"/>
      <c r="Q25" s="55">
        <v>7.5651079307</v>
      </c>
      <c r="R25" s="16"/>
      <c r="S25" s="16"/>
      <c r="T25" s="54">
        <v>9.2472222222222218</v>
      </c>
      <c r="U25" s="16"/>
      <c r="V25" s="16"/>
      <c r="W25" s="55">
        <v>7.6174067359307003</v>
      </c>
      <c r="X25" s="16"/>
      <c r="Y25" s="16"/>
      <c r="Z25" s="54">
        <v>9.1916666666666664</v>
      </c>
      <c r="AA25" s="16"/>
      <c r="AB25" s="16"/>
      <c r="AC25" s="16"/>
      <c r="AD25" s="16"/>
      <c r="AE25" s="16"/>
      <c r="AF25" s="55">
        <v>2.9525956620215159</v>
      </c>
      <c r="AG25" s="55">
        <v>1568</v>
      </c>
      <c r="AH25" s="55">
        <v>0.41266416162962144</v>
      </c>
      <c r="AI25" s="55">
        <v>196</v>
      </c>
      <c r="AJ25" s="55">
        <v>2.0852209944751383</v>
      </c>
      <c r="AK25" s="194" t="s">
        <v>248</v>
      </c>
      <c r="AL25" s="532">
        <v>0</v>
      </c>
      <c r="AM25" s="55"/>
      <c r="AN25" s="55"/>
      <c r="AO25" s="74">
        <v>0</v>
      </c>
      <c r="AP25" s="55">
        <v>0</v>
      </c>
      <c r="AQ25" s="55">
        <v>0</v>
      </c>
      <c r="AR25" s="55">
        <v>462</v>
      </c>
      <c r="AS25" s="66" t="s">
        <v>248</v>
      </c>
      <c r="AT25" s="55">
        <v>16505.240000000002</v>
      </c>
      <c r="AU25" s="55">
        <v>0</v>
      </c>
      <c r="AV25" s="55">
        <v>0</v>
      </c>
      <c r="AW25" s="54">
        <v>462</v>
      </c>
      <c r="AX25" s="194" t="s">
        <v>248</v>
      </c>
      <c r="AY25" s="329">
        <v>10.25</v>
      </c>
      <c r="AZ25" s="156">
        <v>232057</v>
      </c>
      <c r="BA25" s="375">
        <v>0.95121951219500001</v>
      </c>
      <c r="BB25" s="66">
        <v>21.435897435900198</v>
      </c>
      <c r="BC25" s="35" t="s">
        <v>248</v>
      </c>
      <c r="BD25" s="135" t="s">
        <v>61</v>
      </c>
      <c r="BE25" s="150" t="s">
        <v>62</v>
      </c>
      <c r="BF25" s="150" t="s">
        <v>63</v>
      </c>
      <c r="BG25" s="150" t="s">
        <v>196</v>
      </c>
      <c r="BH25" s="164" t="s">
        <v>515</v>
      </c>
      <c r="BI25" s="136" t="s">
        <v>68</v>
      </c>
      <c r="BJ25" s="92">
        <v>214</v>
      </c>
      <c r="BK25" s="136">
        <v>4</v>
      </c>
      <c r="BL25" s="146" t="s">
        <v>65</v>
      </c>
      <c r="BM25" s="50" t="s">
        <v>178</v>
      </c>
      <c r="BN25" s="50" t="s">
        <v>294</v>
      </c>
      <c r="BO25" s="467" t="s">
        <v>74</v>
      </c>
      <c r="BP25" s="156" t="s">
        <v>681</v>
      </c>
      <c r="BQ25" s="157" t="s">
        <v>717</v>
      </c>
    </row>
    <row r="26" spans="1:69" ht="15.75">
      <c r="A26" s="205" t="s">
        <v>8</v>
      </c>
      <c r="B26" s="206" t="s">
        <v>40</v>
      </c>
      <c r="C26" s="220" t="s">
        <v>35</v>
      </c>
      <c r="D26" s="77" t="s">
        <v>11</v>
      </c>
      <c r="E26" s="24" t="s">
        <v>75</v>
      </c>
      <c r="F26" s="93">
        <v>314</v>
      </c>
      <c r="G26" s="79">
        <v>1</v>
      </c>
      <c r="H26" s="16"/>
      <c r="I26" s="16"/>
      <c r="J26" s="16"/>
      <c r="K26" s="16"/>
      <c r="L26" s="79">
        <v>0</v>
      </c>
      <c r="M26" s="14"/>
      <c r="N26" s="71">
        <v>0</v>
      </c>
      <c r="O26" s="16"/>
      <c r="P26" s="16"/>
      <c r="Q26" s="68">
        <v>6.6971691885000002</v>
      </c>
      <c r="R26" s="16"/>
      <c r="S26" s="16"/>
      <c r="T26" s="71">
        <v>8.5349999999999966</v>
      </c>
      <c r="U26" s="16"/>
      <c r="V26" s="16"/>
      <c r="W26" s="68">
        <v>6.7001053290734003</v>
      </c>
      <c r="X26" s="16"/>
      <c r="Y26" s="16"/>
      <c r="Z26" s="71">
        <v>8.3821428571428545</v>
      </c>
      <c r="AA26" s="16"/>
      <c r="AB26" s="16"/>
      <c r="AC26" s="16"/>
      <c r="AD26" s="16"/>
      <c r="AE26" s="16"/>
      <c r="AF26" s="68">
        <v>3.4425844892928139</v>
      </c>
      <c r="AG26" s="68">
        <v>2190</v>
      </c>
      <c r="AH26" s="68">
        <v>0.45056737072999603</v>
      </c>
      <c r="AI26" s="68">
        <v>77</v>
      </c>
      <c r="AJ26" s="68">
        <v>2.5568181818181817</v>
      </c>
      <c r="AK26" s="68" t="s">
        <v>248</v>
      </c>
      <c r="AL26" s="68">
        <v>307</v>
      </c>
      <c r="AM26" s="68">
        <v>3.4486730299532944</v>
      </c>
      <c r="AN26" s="68">
        <v>3.5319148936170213</v>
      </c>
      <c r="AO26" s="72">
        <v>0</v>
      </c>
      <c r="AP26" s="68">
        <v>0</v>
      </c>
      <c r="AQ26" s="68">
        <v>0</v>
      </c>
      <c r="AR26" s="68">
        <v>626</v>
      </c>
      <c r="AS26" s="70" t="s">
        <v>248</v>
      </c>
      <c r="AT26" s="68">
        <v>23627.495999999999</v>
      </c>
      <c r="AU26" s="68">
        <v>144.24600000000001</v>
      </c>
      <c r="AV26" s="68">
        <v>0</v>
      </c>
      <c r="AW26" s="71">
        <v>626</v>
      </c>
      <c r="AX26" s="68" t="s">
        <v>248</v>
      </c>
      <c r="AY26" s="549">
        <v>47.5</v>
      </c>
      <c r="AZ26" s="137">
        <v>328547</v>
      </c>
      <c r="BA26" s="308">
        <v>0.83684210526299996</v>
      </c>
      <c r="BB26" s="70">
        <v>6.9937106918252203</v>
      </c>
      <c r="BC26" s="69" t="s">
        <v>248</v>
      </c>
      <c r="BD26" s="211" t="s">
        <v>61</v>
      </c>
      <c r="BE26" s="212" t="s">
        <v>62</v>
      </c>
      <c r="BF26" s="212" t="s">
        <v>63</v>
      </c>
      <c r="BG26" s="212" t="s">
        <v>196</v>
      </c>
      <c r="BH26" s="218" t="s">
        <v>513</v>
      </c>
      <c r="BI26" s="137" t="s">
        <v>64</v>
      </c>
      <c r="BJ26" s="90">
        <v>214</v>
      </c>
      <c r="BK26" s="137">
        <v>1</v>
      </c>
      <c r="BL26" s="144" t="s">
        <v>65</v>
      </c>
      <c r="BM26" s="63" t="s">
        <v>178</v>
      </c>
      <c r="BN26" s="63" t="s">
        <v>294</v>
      </c>
      <c r="BO26" s="466" t="s">
        <v>75</v>
      </c>
      <c r="BP26" s="137" t="s">
        <v>684</v>
      </c>
      <c r="BQ26" s="144" t="s">
        <v>716</v>
      </c>
    </row>
    <row r="27" spans="1:69" ht="15.75">
      <c r="A27" s="19" t="s">
        <v>8</v>
      </c>
      <c r="B27" s="20" t="s">
        <v>40</v>
      </c>
      <c r="C27" s="13" t="s">
        <v>35</v>
      </c>
      <c r="D27" s="6" t="s">
        <v>11</v>
      </c>
      <c r="E27" s="24" t="s">
        <v>75</v>
      </c>
      <c r="F27" s="86">
        <v>314</v>
      </c>
      <c r="G27" s="80">
        <v>14</v>
      </c>
      <c r="H27" s="16"/>
      <c r="I27" s="16"/>
      <c r="J27" s="16"/>
      <c r="K27" s="16"/>
      <c r="L27" s="80">
        <v>1</v>
      </c>
      <c r="M27" s="14"/>
      <c r="N27" s="53">
        <v>2</v>
      </c>
      <c r="O27" s="16"/>
      <c r="P27" s="16"/>
      <c r="Q27" s="11">
        <v>7.6975115686000004</v>
      </c>
      <c r="R27" s="16"/>
      <c r="S27" s="16"/>
      <c r="T27" s="53">
        <v>13.504166666666668</v>
      </c>
      <c r="U27" s="16"/>
      <c r="V27" s="16"/>
      <c r="W27" s="11">
        <v>7.7568460033443998</v>
      </c>
      <c r="X27" s="16"/>
      <c r="Y27" s="16"/>
      <c r="Z27" s="53">
        <v>13.669444444444444</v>
      </c>
      <c r="AA27" s="16"/>
      <c r="AB27" s="16"/>
      <c r="AC27" s="16"/>
      <c r="AD27" s="16"/>
      <c r="AE27" s="16"/>
      <c r="AF27" s="11">
        <v>3.1229852483366973</v>
      </c>
      <c r="AG27" s="11">
        <v>2089</v>
      </c>
      <c r="AH27" s="11">
        <v>0.56822917745860901</v>
      </c>
      <c r="AI27" s="11">
        <v>305</v>
      </c>
      <c r="AJ27" s="11">
        <v>2.0873456790123459</v>
      </c>
      <c r="AK27" s="11" t="s">
        <v>248</v>
      </c>
      <c r="AL27" s="11">
        <v>296</v>
      </c>
      <c r="AM27" s="11">
        <v>3.1239941680280765</v>
      </c>
      <c r="AN27" s="11">
        <v>3.1632329635499206</v>
      </c>
      <c r="AO27" s="73">
        <v>0</v>
      </c>
      <c r="AP27" s="11">
        <v>0</v>
      </c>
      <c r="AQ27" s="11">
        <v>0</v>
      </c>
      <c r="AR27" s="11">
        <v>600</v>
      </c>
      <c r="AS27" s="188" t="s">
        <v>248</v>
      </c>
      <c r="AT27" s="11">
        <v>23507.946</v>
      </c>
      <c r="AU27" s="11">
        <v>0</v>
      </c>
      <c r="AV27" s="11">
        <v>0</v>
      </c>
      <c r="AW27" s="53">
        <v>600</v>
      </c>
      <c r="AX27" s="11" t="s">
        <v>248</v>
      </c>
      <c r="AY27" s="327">
        <v>47.5</v>
      </c>
      <c r="AZ27" s="138">
        <v>328547</v>
      </c>
      <c r="BA27" s="121">
        <v>0.83684210526299996</v>
      </c>
      <c r="BB27" s="15">
        <v>6.9685534591208098</v>
      </c>
      <c r="BC27" s="34" t="s">
        <v>248</v>
      </c>
      <c r="BD27" s="42" t="s">
        <v>61</v>
      </c>
      <c r="BE27" s="2" t="s">
        <v>62</v>
      </c>
      <c r="BF27" s="2" t="s">
        <v>63</v>
      </c>
      <c r="BG27" s="2" t="s">
        <v>196</v>
      </c>
      <c r="BH27" s="218" t="s">
        <v>513</v>
      </c>
      <c r="BI27" s="8" t="s">
        <v>66</v>
      </c>
      <c r="BJ27" s="91">
        <v>214</v>
      </c>
      <c r="BK27" s="8">
        <v>7</v>
      </c>
      <c r="BL27" s="30" t="s">
        <v>65</v>
      </c>
      <c r="BM27" s="44" t="s">
        <v>179</v>
      </c>
      <c r="BN27" s="44" t="s">
        <v>294</v>
      </c>
      <c r="BO27" s="465" t="s">
        <v>75</v>
      </c>
      <c r="BP27" s="138" t="s">
        <v>684</v>
      </c>
      <c r="BQ27" s="145" t="s">
        <v>716</v>
      </c>
    </row>
    <row r="28" spans="1:69" ht="15.75">
      <c r="A28" s="19" t="s">
        <v>8</v>
      </c>
      <c r="B28" s="20" t="s">
        <v>40</v>
      </c>
      <c r="C28" s="13" t="s">
        <v>35</v>
      </c>
      <c r="D28" s="6" t="s">
        <v>11</v>
      </c>
      <c r="E28" s="24" t="s">
        <v>75</v>
      </c>
      <c r="F28" s="86">
        <v>290</v>
      </c>
      <c r="G28" s="80">
        <v>1</v>
      </c>
      <c r="H28" s="16"/>
      <c r="I28" s="16"/>
      <c r="J28" s="16"/>
      <c r="K28" s="16"/>
      <c r="L28" s="80">
        <v>0</v>
      </c>
      <c r="M28" s="14"/>
      <c r="N28" s="53">
        <v>1</v>
      </c>
      <c r="O28" s="16"/>
      <c r="P28" s="16"/>
      <c r="Q28" s="11">
        <v>5.9235638443000003</v>
      </c>
      <c r="R28" s="16"/>
      <c r="S28" s="16"/>
      <c r="T28" s="53">
        <v>8.3250000000000011</v>
      </c>
      <c r="U28" s="16"/>
      <c r="V28" s="16"/>
      <c r="W28" s="11">
        <v>5.2543458581314004</v>
      </c>
      <c r="X28" s="16"/>
      <c r="Y28" s="16"/>
      <c r="Z28" s="53">
        <v>7.9194444444444452</v>
      </c>
      <c r="AA28" s="16"/>
      <c r="AB28" s="16"/>
      <c r="AC28" s="16"/>
      <c r="AD28" s="16"/>
      <c r="AE28" s="16"/>
      <c r="AF28" s="11">
        <v>3.5981311312625328</v>
      </c>
      <c r="AG28" s="11">
        <v>2023</v>
      </c>
      <c r="AH28" s="11">
        <v>0.47741873387864153</v>
      </c>
      <c r="AI28" s="11">
        <v>78</v>
      </c>
      <c r="AJ28" s="11">
        <v>2.5732594936708861</v>
      </c>
      <c r="AK28" s="11" t="s">
        <v>248</v>
      </c>
      <c r="AL28" s="11">
        <v>280</v>
      </c>
      <c r="AM28" s="11">
        <v>3.6210087179466206</v>
      </c>
      <c r="AN28" s="11">
        <v>3.6741106719367589</v>
      </c>
      <c r="AO28" s="73">
        <v>0</v>
      </c>
      <c r="AP28" s="11">
        <v>0</v>
      </c>
      <c r="AQ28" s="11">
        <v>0</v>
      </c>
      <c r="AR28" s="11">
        <v>578</v>
      </c>
      <c r="AS28" s="188" t="s">
        <v>248</v>
      </c>
      <c r="AT28" s="11">
        <v>21708.376</v>
      </c>
      <c r="AU28" s="11">
        <v>228.29499999999999</v>
      </c>
      <c r="AV28" s="11">
        <v>0</v>
      </c>
      <c r="AW28" s="53">
        <v>578</v>
      </c>
      <c r="AX28" s="11" t="s">
        <v>248</v>
      </c>
      <c r="AY28" s="327">
        <v>47.5</v>
      </c>
      <c r="AZ28" s="138">
        <v>328547</v>
      </c>
      <c r="BA28" s="121">
        <v>0.83684210526299996</v>
      </c>
      <c r="BB28" s="15">
        <v>6.5911949685547002</v>
      </c>
      <c r="BC28" s="34" t="s">
        <v>248</v>
      </c>
      <c r="BD28" s="42" t="s">
        <v>61</v>
      </c>
      <c r="BE28" s="2" t="s">
        <v>62</v>
      </c>
      <c r="BF28" s="2" t="s">
        <v>63</v>
      </c>
      <c r="BG28" s="2" t="s">
        <v>196</v>
      </c>
      <c r="BH28" s="218" t="s">
        <v>513</v>
      </c>
      <c r="BI28" s="8" t="s">
        <v>67</v>
      </c>
      <c r="BJ28" s="91">
        <v>214</v>
      </c>
      <c r="BK28" s="8">
        <v>3</v>
      </c>
      <c r="BL28" s="30" t="s">
        <v>65</v>
      </c>
      <c r="BM28" s="44" t="s">
        <v>177</v>
      </c>
      <c r="BN28" s="44" t="s">
        <v>294</v>
      </c>
      <c r="BO28" s="465" t="s">
        <v>75</v>
      </c>
      <c r="BP28" s="138" t="s">
        <v>684</v>
      </c>
      <c r="BQ28" s="145" t="s">
        <v>716</v>
      </c>
    </row>
    <row r="29" spans="1:69" ht="15.75">
      <c r="A29" s="19" t="s">
        <v>8</v>
      </c>
      <c r="B29" s="20" t="s">
        <v>40</v>
      </c>
      <c r="C29" s="13" t="s">
        <v>35</v>
      </c>
      <c r="D29" s="6" t="s">
        <v>11</v>
      </c>
      <c r="E29" s="24" t="s">
        <v>75</v>
      </c>
      <c r="F29" s="86">
        <v>199</v>
      </c>
      <c r="G29" s="80">
        <v>3</v>
      </c>
      <c r="H29" s="16"/>
      <c r="I29" s="16"/>
      <c r="J29" s="16"/>
      <c r="K29" s="16"/>
      <c r="L29" s="80">
        <v>1</v>
      </c>
      <c r="M29" s="14"/>
      <c r="N29" s="53">
        <v>0</v>
      </c>
      <c r="O29" s="16"/>
      <c r="P29" s="16"/>
      <c r="Q29" s="11">
        <v>7.6883742255999996</v>
      </c>
      <c r="R29" s="16"/>
      <c r="S29" s="16"/>
      <c r="T29" s="53">
        <v>9.5416666666666661</v>
      </c>
      <c r="U29" s="16"/>
      <c r="V29" s="16"/>
      <c r="W29" s="11">
        <v>7.7829690974358003</v>
      </c>
      <c r="X29" s="16"/>
      <c r="Y29" s="16"/>
      <c r="Z29" s="53">
        <v>9.5416666666666661</v>
      </c>
      <c r="AA29" s="16"/>
      <c r="AB29" s="16"/>
      <c r="AC29" s="16"/>
      <c r="AD29" s="16"/>
      <c r="AE29" s="16"/>
      <c r="AF29" s="11">
        <v>2.9455891033862209</v>
      </c>
      <c r="AG29" s="11">
        <v>1365</v>
      </c>
      <c r="AH29" s="11">
        <v>0.36929338051707605</v>
      </c>
      <c r="AI29" s="11">
        <v>145</v>
      </c>
      <c r="AJ29" s="11">
        <v>2.1802083333333333</v>
      </c>
      <c r="AK29" s="11" t="s">
        <v>248</v>
      </c>
      <c r="AL29" s="9">
        <v>0</v>
      </c>
      <c r="AM29" s="11"/>
      <c r="AN29" s="11"/>
      <c r="AO29" s="73">
        <v>0</v>
      </c>
      <c r="AP29" s="11">
        <v>0</v>
      </c>
      <c r="AQ29" s="11">
        <v>0</v>
      </c>
      <c r="AR29" s="11">
        <v>392</v>
      </c>
      <c r="AS29" s="188" t="s">
        <v>248</v>
      </c>
      <c r="AT29" s="11">
        <v>15039.324000000001</v>
      </c>
      <c r="AU29" s="11">
        <v>0</v>
      </c>
      <c r="AV29" s="11">
        <v>0</v>
      </c>
      <c r="AW29" s="53">
        <v>392</v>
      </c>
      <c r="AX29" s="11" t="s">
        <v>248</v>
      </c>
      <c r="AY29" s="327">
        <v>47.5</v>
      </c>
      <c r="AZ29" s="138">
        <v>328547</v>
      </c>
      <c r="BA29" s="121">
        <v>0.83684210526299996</v>
      </c>
      <c r="BB29" s="15">
        <v>5.9119496855357099</v>
      </c>
      <c r="BC29" s="34" t="s">
        <v>248</v>
      </c>
      <c r="BD29" s="42" t="s">
        <v>61</v>
      </c>
      <c r="BE29" s="2" t="s">
        <v>62</v>
      </c>
      <c r="BF29" s="2" t="s">
        <v>63</v>
      </c>
      <c r="BG29" s="2" t="s">
        <v>196</v>
      </c>
      <c r="BH29" s="218" t="s">
        <v>513</v>
      </c>
      <c r="BI29" s="8" t="s">
        <v>68</v>
      </c>
      <c r="BJ29" s="91">
        <v>214</v>
      </c>
      <c r="BK29" s="8">
        <v>4</v>
      </c>
      <c r="BL29" s="30" t="s">
        <v>65</v>
      </c>
      <c r="BM29" s="44" t="s">
        <v>178</v>
      </c>
      <c r="BN29" s="44" t="s">
        <v>294</v>
      </c>
      <c r="BO29" s="465" t="s">
        <v>75</v>
      </c>
      <c r="BP29" s="138" t="s">
        <v>684</v>
      </c>
      <c r="BQ29" s="145" t="s">
        <v>716</v>
      </c>
    </row>
    <row r="30" spans="1:69" ht="15.75">
      <c r="A30" s="19" t="s">
        <v>8</v>
      </c>
      <c r="B30" s="20" t="s">
        <v>40</v>
      </c>
      <c r="C30" s="13" t="s">
        <v>35</v>
      </c>
      <c r="D30" s="6" t="s">
        <v>11</v>
      </c>
      <c r="E30" s="24" t="s">
        <v>76</v>
      </c>
      <c r="F30" s="86">
        <v>185</v>
      </c>
      <c r="G30" s="80">
        <v>0</v>
      </c>
      <c r="H30" s="16"/>
      <c r="I30" s="16"/>
      <c r="J30" s="16"/>
      <c r="K30" s="16"/>
      <c r="L30" s="80">
        <v>1</v>
      </c>
      <c r="M30" s="14"/>
      <c r="N30" s="53">
        <v>0</v>
      </c>
      <c r="O30" s="16"/>
      <c r="P30" s="16"/>
      <c r="Q30" s="11">
        <v>5.4197063206999996</v>
      </c>
      <c r="R30" s="16"/>
      <c r="S30" s="16"/>
      <c r="T30" s="53">
        <v>6.7111111111111104</v>
      </c>
      <c r="U30" s="16"/>
      <c r="V30" s="16"/>
      <c r="W30" s="11">
        <v>5.0758802119565001</v>
      </c>
      <c r="X30" s="16"/>
      <c r="Y30" s="16"/>
      <c r="Z30" s="53">
        <v>6.3249999999999993</v>
      </c>
      <c r="AA30" s="16"/>
      <c r="AB30" s="16"/>
      <c r="AC30" s="16"/>
      <c r="AD30" s="16"/>
      <c r="AE30" s="16"/>
      <c r="AF30" s="11">
        <v>3.6812888355482194</v>
      </c>
      <c r="AG30" s="11">
        <v>1288</v>
      </c>
      <c r="AH30" s="11">
        <v>0.40301758603246529</v>
      </c>
      <c r="AI30" s="11">
        <v>24</v>
      </c>
      <c r="AJ30" s="11">
        <v>2.7767123287671232</v>
      </c>
      <c r="AK30" s="11" t="s">
        <v>248</v>
      </c>
      <c r="AL30" s="11">
        <v>183</v>
      </c>
      <c r="AM30" s="11">
        <v>3.6841920531419556</v>
      </c>
      <c r="AN30" s="11">
        <v>3.7050984936268829</v>
      </c>
      <c r="AO30" s="73">
        <v>0</v>
      </c>
      <c r="AP30" s="11">
        <v>0</v>
      </c>
      <c r="AQ30" s="11">
        <v>0</v>
      </c>
      <c r="AR30" s="11">
        <v>370</v>
      </c>
      <c r="AS30" s="188" t="s">
        <v>248</v>
      </c>
      <c r="AT30" s="11">
        <v>13156.168</v>
      </c>
      <c r="AU30" s="11">
        <v>30.37</v>
      </c>
      <c r="AV30" s="11">
        <v>0</v>
      </c>
      <c r="AW30" s="53">
        <v>370</v>
      </c>
      <c r="AX30" s="11" t="s">
        <v>248</v>
      </c>
      <c r="AY30" s="326">
        <v>10</v>
      </c>
      <c r="AZ30" s="138">
        <v>230822</v>
      </c>
      <c r="BA30" s="121">
        <v>0.92500000000000004</v>
      </c>
      <c r="BB30" s="15">
        <v>17.081081081081098</v>
      </c>
      <c r="BC30" s="34" t="s">
        <v>248</v>
      </c>
      <c r="BD30" s="42" t="s">
        <v>61</v>
      </c>
      <c r="BE30" s="2" t="s">
        <v>62</v>
      </c>
      <c r="BF30" s="2" t="s">
        <v>63</v>
      </c>
      <c r="BG30" s="201" t="s">
        <v>196</v>
      </c>
      <c r="BH30" s="218" t="s">
        <v>515</v>
      </c>
      <c r="BI30" s="8" t="s">
        <v>64</v>
      </c>
      <c r="BJ30" s="91">
        <v>214</v>
      </c>
      <c r="BK30" s="8">
        <v>1</v>
      </c>
      <c r="BL30" s="30" t="s">
        <v>65</v>
      </c>
      <c r="BM30" s="64" t="s">
        <v>177</v>
      </c>
      <c r="BN30" s="64" t="s">
        <v>294</v>
      </c>
      <c r="BO30" s="465" t="s">
        <v>70</v>
      </c>
      <c r="BP30" s="138" t="s">
        <v>681</v>
      </c>
      <c r="BQ30" s="145" t="s">
        <v>717</v>
      </c>
    </row>
    <row r="31" spans="1:69" ht="15.75">
      <c r="A31" s="19" t="s">
        <v>8</v>
      </c>
      <c r="B31" s="20" t="s">
        <v>40</v>
      </c>
      <c r="C31" s="13" t="s">
        <v>35</v>
      </c>
      <c r="D31" s="6" t="s">
        <v>11</v>
      </c>
      <c r="E31" s="24" t="s">
        <v>76</v>
      </c>
      <c r="F31" s="86">
        <v>174</v>
      </c>
      <c r="G31" s="80">
        <v>1</v>
      </c>
      <c r="H31" s="16"/>
      <c r="I31" s="16"/>
      <c r="J31" s="16"/>
      <c r="K31" s="16"/>
      <c r="L31" s="80">
        <v>0</v>
      </c>
      <c r="M31" s="14"/>
      <c r="N31" s="53">
        <v>2</v>
      </c>
      <c r="O31" s="16"/>
      <c r="P31" s="16"/>
      <c r="Q31" s="11">
        <v>7.6739245145000003</v>
      </c>
      <c r="R31" s="16"/>
      <c r="S31" s="16"/>
      <c r="T31" s="53">
        <v>13.396875</v>
      </c>
      <c r="U31" s="16"/>
      <c r="V31" s="16"/>
      <c r="W31" s="11">
        <v>7.7453002427745004</v>
      </c>
      <c r="X31" s="16"/>
      <c r="Y31" s="16"/>
      <c r="Z31" s="53">
        <v>13.6175</v>
      </c>
      <c r="AA31" s="16"/>
      <c r="AB31" s="16"/>
      <c r="AC31" s="16"/>
      <c r="AD31" s="16"/>
      <c r="AE31" s="16"/>
      <c r="AF31" s="11">
        <v>3.0950710145054803</v>
      </c>
      <c r="AG31" s="11">
        <v>1197</v>
      </c>
      <c r="AH31" s="11">
        <v>0.64285858358213988</v>
      </c>
      <c r="AI31" s="11">
        <v>235</v>
      </c>
      <c r="AJ31" s="11">
        <v>1.9860576923076922</v>
      </c>
      <c r="AK31" s="11" t="s">
        <v>248</v>
      </c>
      <c r="AL31" s="11">
        <v>171</v>
      </c>
      <c r="AM31" s="11">
        <v>3.0950710145054803</v>
      </c>
      <c r="AN31" s="11">
        <v>3.1338951310861423</v>
      </c>
      <c r="AO31" s="73">
        <v>0</v>
      </c>
      <c r="AP31" s="11">
        <v>0</v>
      </c>
      <c r="AQ31" s="11">
        <v>0</v>
      </c>
      <c r="AR31" s="11">
        <v>346</v>
      </c>
      <c r="AS31" s="188" t="s">
        <v>248</v>
      </c>
      <c r="AT31" s="11">
        <v>12381.114</v>
      </c>
      <c r="AU31" s="11">
        <v>0</v>
      </c>
      <c r="AV31" s="11">
        <v>0</v>
      </c>
      <c r="AW31" s="53">
        <v>346</v>
      </c>
      <c r="AX31" s="11" t="s">
        <v>248</v>
      </c>
      <c r="AY31" s="326">
        <v>10</v>
      </c>
      <c r="AZ31" s="138">
        <v>230822</v>
      </c>
      <c r="BA31" s="121">
        <v>0.92500000000000004</v>
      </c>
      <c r="BB31" s="15">
        <v>16.2162162162162</v>
      </c>
      <c r="BC31" s="34" t="s">
        <v>248</v>
      </c>
      <c r="BD31" s="42" t="s">
        <v>61</v>
      </c>
      <c r="BE31" s="2" t="s">
        <v>62</v>
      </c>
      <c r="BF31" s="2" t="s">
        <v>63</v>
      </c>
      <c r="BG31" s="201" t="s">
        <v>196</v>
      </c>
      <c r="BH31" s="218" t="s">
        <v>515</v>
      </c>
      <c r="BI31" s="8" t="s">
        <v>66</v>
      </c>
      <c r="BJ31" s="91">
        <v>214</v>
      </c>
      <c r="BK31" s="8">
        <v>7</v>
      </c>
      <c r="BL31" s="30" t="s">
        <v>65</v>
      </c>
      <c r="BM31" s="44" t="s">
        <v>179</v>
      </c>
      <c r="BN31" s="44" t="s">
        <v>294</v>
      </c>
      <c r="BO31" s="465" t="s">
        <v>70</v>
      </c>
      <c r="BP31" s="138" t="s">
        <v>681</v>
      </c>
      <c r="BQ31" s="145" t="s">
        <v>717</v>
      </c>
    </row>
    <row r="32" spans="1:69" ht="15.75">
      <c r="A32" s="19" t="s">
        <v>8</v>
      </c>
      <c r="B32" s="20" t="s">
        <v>40</v>
      </c>
      <c r="C32" s="13" t="s">
        <v>35</v>
      </c>
      <c r="D32" s="6" t="s">
        <v>11</v>
      </c>
      <c r="E32" s="24" t="s">
        <v>76</v>
      </c>
      <c r="F32" s="86">
        <v>169</v>
      </c>
      <c r="G32" s="80">
        <v>1</v>
      </c>
      <c r="H32" s="16"/>
      <c r="I32" s="16"/>
      <c r="J32" s="16"/>
      <c r="K32" s="16"/>
      <c r="L32" s="80">
        <v>0</v>
      </c>
      <c r="M32" s="14"/>
      <c r="N32" s="53">
        <v>0</v>
      </c>
      <c r="O32" s="16"/>
      <c r="P32" s="16"/>
      <c r="Q32" s="11">
        <v>6.1059640655000003</v>
      </c>
      <c r="R32" s="16"/>
      <c r="S32" s="16"/>
      <c r="T32" s="53">
        <v>8.379999999999999</v>
      </c>
      <c r="U32" s="16"/>
      <c r="V32" s="16"/>
      <c r="W32" s="11">
        <v>5.4928807083333</v>
      </c>
      <c r="X32" s="16"/>
      <c r="Y32" s="16"/>
      <c r="Z32" s="53">
        <v>8.16</v>
      </c>
      <c r="AA32" s="16"/>
      <c r="AB32" s="16"/>
      <c r="AC32" s="16"/>
      <c r="AD32" s="16"/>
      <c r="AE32" s="16"/>
      <c r="AF32" s="11">
        <v>3.551913276095104</v>
      </c>
      <c r="AG32" s="11">
        <v>1175</v>
      </c>
      <c r="AH32" s="11">
        <v>0.47128652247082231</v>
      </c>
      <c r="AI32" s="11">
        <v>34</v>
      </c>
      <c r="AJ32" s="11">
        <v>2.6031249999999999</v>
      </c>
      <c r="AK32" s="11" t="s">
        <v>248</v>
      </c>
      <c r="AL32" s="11">
        <v>162</v>
      </c>
      <c r="AM32" s="11">
        <v>3.5682701452699286</v>
      </c>
      <c r="AN32" s="11">
        <v>3.6420289855072463</v>
      </c>
      <c r="AO32" s="73">
        <v>0</v>
      </c>
      <c r="AP32" s="11">
        <v>0</v>
      </c>
      <c r="AQ32" s="11">
        <v>0</v>
      </c>
      <c r="AR32" s="11">
        <v>336</v>
      </c>
      <c r="AS32" s="188" t="s">
        <v>248</v>
      </c>
      <c r="AT32" s="11">
        <v>11918.529</v>
      </c>
      <c r="AU32" s="11">
        <v>152.38399999999999</v>
      </c>
      <c r="AV32" s="11">
        <v>0</v>
      </c>
      <c r="AW32" s="53">
        <v>336</v>
      </c>
      <c r="AX32" s="11" t="s">
        <v>248</v>
      </c>
      <c r="AY32" s="326">
        <v>10</v>
      </c>
      <c r="AZ32" s="138">
        <v>230822</v>
      </c>
      <c r="BA32" s="121">
        <v>0.92500000000000004</v>
      </c>
      <c r="BB32" s="15">
        <v>16.4324324324324</v>
      </c>
      <c r="BC32" s="34" t="s">
        <v>248</v>
      </c>
      <c r="BD32" s="42" t="s">
        <v>61</v>
      </c>
      <c r="BE32" s="2" t="s">
        <v>62</v>
      </c>
      <c r="BF32" s="2" t="s">
        <v>63</v>
      </c>
      <c r="BG32" s="201" t="s">
        <v>196</v>
      </c>
      <c r="BH32" s="218" t="s">
        <v>515</v>
      </c>
      <c r="BI32" s="8" t="s">
        <v>67</v>
      </c>
      <c r="BJ32" s="91">
        <v>214</v>
      </c>
      <c r="BK32" s="8">
        <v>3</v>
      </c>
      <c r="BL32" s="30" t="s">
        <v>65</v>
      </c>
      <c r="BM32" s="44" t="s">
        <v>177</v>
      </c>
      <c r="BN32" s="44" t="s">
        <v>294</v>
      </c>
      <c r="BO32" s="465" t="s">
        <v>70</v>
      </c>
      <c r="BP32" s="138" t="s">
        <v>681</v>
      </c>
      <c r="BQ32" s="145" t="s">
        <v>717</v>
      </c>
    </row>
    <row r="33" spans="1:69" ht="15.75">
      <c r="A33" s="19" t="s">
        <v>8</v>
      </c>
      <c r="B33" s="20" t="s">
        <v>40</v>
      </c>
      <c r="C33" s="13" t="s">
        <v>35</v>
      </c>
      <c r="D33" s="6" t="s">
        <v>11</v>
      </c>
      <c r="E33" s="24" t="s">
        <v>76</v>
      </c>
      <c r="F33" s="86">
        <v>168</v>
      </c>
      <c r="G33" s="80">
        <v>0</v>
      </c>
      <c r="H33" s="16"/>
      <c r="I33" s="16"/>
      <c r="J33" s="16"/>
      <c r="K33" s="16"/>
      <c r="L33" s="80">
        <v>0</v>
      </c>
      <c r="M33" s="14"/>
      <c r="N33" s="53">
        <v>0</v>
      </c>
      <c r="O33" s="16"/>
      <c r="P33" s="16"/>
      <c r="Q33" s="11">
        <v>7.8686961012000003</v>
      </c>
      <c r="R33" s="16"/>
      <c r="S33" s="16"/>
      <c r="T33" s="53">
        <v>9.6499999999999986</v>
      </c>
      <c r="U33" s="16"/>
      <c r="V33" s="16"/>
      <c r="W33" s="11">
        <v>7.9043390654761003</v>
      </c>
      <c r="X33" s="16"/>
      <c r="Y33" s="16"/>
      <c r="Z33" s="53">
        <v>9.7999999999999972</v>
      </c>
      <c r="AA33" s="16"/>
      <c r="AB33" s="16"/>
      <c r="AC33" s="16"/>
      <c r="AD33" s="16"/>
      <c r="AE33" s="16"/>
      <c r="AF33" s="11">
        <v>2.8357323699144086</v>
      </c>
      <c r="AG33" s="11">
        <v>1106</v>
      </c>
      <c r="AH33" s="11">
        <v>0.45773059355937118</v>
      </c>
      <c r="AI33" s="11">
        <v>213</v>
      </c>
      <c r="AJ33" s="11">
        <v>1.8771428571428572</v>
      </c>
      <c r="AK33" s="11" t="s">
        <v>248</v>
      </c>
      <c r="AL33" s="9">
        <v>0</v>
      </c>
      <c r="AM33" s="11"/>
      <c r="AN33" s="11"/>
      <c r="AO33" s="73">
        <v>0</v>
      </c>
      <c r="AP33" s="11">
        <v>0</v>
      </c>
      <c r="AQ33" s="11">
        <v>0</v>
      </c>
      <c r="AR33" s="11">
        <v>336</v>
      </c>
      <c r="AS33" s="188" t="s">
        <v>248</v>
      </c>
      <c r="AT33" s="11">
        <v>12012.569</v>
      </c>
      <c r="AU33" s="11">
        <v>0</v>
      </c>
      <c r="AV33" s="11">
        <v>0</v>
      </c>
      <c r="AW33" s="53">
        <v>336</v>
      </c>
      <c r="AX33" s="11" t="s">
        <v>248</v>
      </c>
      <c r="AY33" s="326">
        <v>10</v>
      </c>
      <c r="AZ33" s="138">
        <v>230822</v>
      </c>
      <c r="BA33" s="121">
        <v>0.92500000000000004</v>
      </c>
      <c r="BB33" s="15">
        <v>16</v>
      </c>
      <c r="BC33" s="34" t="s">
        <v>248</v>
      </c>
      <c r="BD33" s="42" t="s">
        <v>61</v>
      </c>
      <c r="BE33" s="2" t="s">
        <v>62</v>
      </c>
      <c r="BF33" s="2" t="s">
        <v>63</v>
      </c>
      <c r="BG33" s="201" t="s">
        <v>196</v>
      </c>
      <c r="BH33" s="218" t="s">
        <v>515</v>
      </c>
      <c r="BI33" s="8" t="s">
        <v>68</v>
      </c>
      <c r="BJ33" s="91">
        <v>214</v>
      </c>
      <c r="BK33" s="8">
        <v>4</v>
      </c>
      <c r="BL33" s="30" t="s">
        <v>65</v>
      </c>
      <c r="BM33" s="44" t="s">
        <v>178</v>
      </c>
      <c r="BN33" s="44" t="s">
        <v>294</v>
      </c>
      <c r="BO33" s="465" t="s">
        <v>70</v>
      </c>
      <c r="BP33" s="138" t="s">
        <v>681</v>
      </c>
      <c r="BQ33" s="145" t="s">
        <v>717</v>
      </c>
    </row>
    <row r="34" spans="1:69" ht="15.75">
      <c r="A34" s="19" t="s">
        <v>8</v>
      </c>
      <c r="B34" s="20" t="s">
        <v>40</v>
      </c>
      <c r="C34" s="13" t="s">
        <v>35</v>
      </c>
      <c r="D34" s="6" t="s">
        <v>11</v>
      </c>
      <c r="E34" s="24" t="s">
        <v>77</v>
      </c>
      <c r="F34" s="86">
        <v>195</v>
      </c>
      <c r="G34" s="80">
        <v>0</v>
      </c>
      <c r="H34" s="16"/>
      <c r="I34" s="16"/>
      <c r="J34" s="16"/>
      <c r="K34" s="16"/>
      <c r="L34" s="80">
        <v>1</v>
      </c>
      <c r="M34" s="14"/>
      <c r="N34" s="53">
        <v>0</v>
      </c>
      <c r="O34" s="16"/>
      <c r="P34" s="16"/>
      <c r="Q34" s="11">
        <v>6.2661854380999999</v>
      </c>
      <c r="R34" s="16"/>
      <c r="S34" s="16"/>
      <c r="T34" s="53">
        <v>8.4299999999999979</v>
      </c>
      <c r="U34" s="16"/>
      <c r="V34" s="16"/>
      <c r="W34" s="11">
        <v>6.2387628144329002</v>
      </c>
      <c r="X34" s="16"/>
      <c r="Y34" s="16"/>
      <c r="Z34" s="53">
        <v>8.3299999999999983</v>
      </c>
      <c r="AA34" s="16"/>
      <c r="AB34" s="16"/>
      <c r="AC34" s="16"/>
      <c r="AD34" s="16"/>
      <c r="AE34" s="16"/>
      <c r="AF34" s="11">
        <v>3.4346293637315957</v>
      </c>
      <c r="AG34" s="11">
        <v>1358</v>
      </c>
      <c r="AH34" s="11">
        <v>0.443619490363719</v>
      </c>
      <c r="AI34" s="11">
        <v>42</v>
      </c>
      <c r="AJ34" s="11">
        <v>2.5650753768844221</v>
      </c>
      <c r="AK34" s="11" t="s">
        <v>248</v>
      </c>
      <c r="AL34" s="11">
        <v>190</v>
      </c>
      <c r="AM34" s="11">
        <v>3.4423684273447304</v>
      </c>
      <c r="AN34" s="11">
        <v>3.5228658536585367</v>
      </c>
      <c r="AO34" s="73">
        <v>0</v>
      </c>
      <c r="AP34" s="11">
        <v>0</v>
      </c>
      <c r="AQ34" s="11">
        <v>0</v>
      </c>
      <c r="AR34" s="11">
        <v>390</v>
      </c>
      <c r="AS34" s="188" t="s">
        <v>248</v>
      </c>
      <c r="AT34" s="11">
        <v>13904.865</v>
      </c>
      <c r="AU34" s="11">
        <v>0</v>
      </c>
      <c r="AV34" s="11">
        <v>0</v>
      </c>
      <c r="AW34" s="53">
        <v>390</v>
      </c>
      <c r="AX34" s="11" t="s">
        <v>248</v>
      </c>
      <c r="AY34" s="327">
        <v>19.75</v>
      </c>
      <c r="AZ34" s="138">
        <v>277198</v>
      </c>
      <c r="BA34" s="121">
        <v>0.93670886075899995</v>
      </c>
      <c r="BB34" s="15">
        <v>9.5675675675726097</v>
      </c>
      <c r="BC34" s="34" t="s">
        <v>248</v>
      </c>
      <c r="BD34" s="42" t="s">
        <v>61</v>
      </c>
      <c r="BE34" s="2" t="s">
        <v>62</v>
      </c>
      <c r="BF34" s="2" t="s">
        <v>63</v>
      </c>
      <c r="BG34" s="201" t="s">
        <v>196</v>
      </c>
      <c r="BH34" s="218" t="s">
        <v>515</v>
      </c>
      <c r="BI34" s="8" t="s">
        <v>64</v>
      </c>
      <c r="BJ34" s="91">
        <v>214</v>
      </c>
      <c r="BK34" s="8">
        <v>1</v>
      </c>
      <c r="BL34" s="30" t="s">
        <v>65</v>
      </c>
      <c r="BM34" s="64" t="s">
        <v>178</v>
      </c>
      <c r="BN34" s="64" t="s">
        <v>294</v>
      </c>
      <c r="BO34" s="465" t="s">
        <v>346</v>
      </c>
      <c r="BP34" s="138" t="s">
        <v>685</v>
      </c>
      <c r="BQ34" s="145" t="s">
        <v>718</v>
      </c>
    </row>
    <row r="35" spans="1:69" ht="15.75">
      <c r="A35" s="19" t="s">
        <v>8</v>
      </c>
      <c r="B35" s="20" t="s">
        <v>40</v>
      </c>
      <c r="C35" s="13" t="s">
        <v>35</v>
      </c>
      <c r="D35" s="6" t="s">
        <v>11</v>
      </c>
      <c r="E35" s="24" t="s">
        <v>77</v>
      </c>
      <c r="F35" s="86">
        <v>201</v>
      </c>
      <c r="G35" s="80">
        <v>1</v>
      </c>
      <c r="H35" s="16"/>
      <c r="I35" s="16"/>
      <c r="J35" s="16"/>
      <c r="K35" s="16"/>
      <c r="L35" s="80">
        <v>0</v>
      </c>
      <c r="M35" s="14"/>
      <c r="N35" s="53">
        <v>1</v>
      </c>
      <c r="O35" s="16"/>
      <c r="P35" s="16"/>
      <c r="Q35" s="11">
        <v>8.1478948500000001</v>
      </c>
      <c r="R35" s="16"/>
      <c r="S35" s="16"/>
      <c r="T35" s="53">
        <v>13.9</v>
      </c>
      <c r="U35" s="16"/>
      <c r="V35" s="16"/>
      <c r="W35" s="11">
        <v>8.3867598050000005</v>
      </c>
      <c r="X35" s="16"/>
      <c r="Y35" s="16"/>
      <c r="Z35" s="53">
        <v>14</v>
      </c>
      <c r="AA35" s="16"/>
      <c r="AB35" s="16"/>
      <c r="AC35" s="16"/>
      <c r="AD35" s="16"/>
      <c r="AE35" s="16"/>
      <c r="AF35" s="11">
        <v>3.0447547276871827</v>
      </c>
      <c r="AG35" s="11">
        <v>1392</v>
      </c>
      <c r="AH35" s="11">
        <v>0.62002132212952565</v>
      </c>
      <c r="AI35" s="11">
        <v>283</v>
      </c>
      <c r="AJ35" s="11">
        <v>1.9995689655172413</v>
      </c>
      <c r="AK35" s="11" t="s">
        <v>248</v>
      </c>
      <c r="AL35" s="11">
        <v>199</v>
      </c>
      <c r="AM35" s="11">
        <v>3.0447547276871827</v>
      </c>
      <c r="AN35" s="11">
        <v>3.0875350140056024</v>
      </c>
      <c r="AO35" s="73">
        <v>0</v>
      </c>
      <c r="AP35" s="11">
        <v>0</v>
      </c>
      <c r="AQ35" s="11">
        <v>0</v>
      </c>
      <c r="AR35" s="11">
        <v>400</v>
      </c>
      <c r="AS35" s="188" t="s">
        <v>248</v>
      </c>
      <c r="AT35" s="11">
        <v>14305.59</v>
      </c>
      <c r="AU35" s="11">
        <v>0</v>
      </c>
      <c r="AV35" s="11">
        <v>0</v>
      </c>
      <c r="AW35" s="53">
        <v>400</v>
      </c>
      <c r="AX35" s="11" t="s">
        <v>248</v>
      </c>
      <c r="AY35" s="327">
        <v>19.75</v>
      </c>
      <c r="AZ35" s="138">
        <v>277198</v>
      </c>
      <c r="BA35" s="121">
        <v>0.93670886075899995</v>
      </c>
      <c r="BB35" s="15">
        <v>9.5135135135185305</v>
      </c>
      <c r="BC35" s="34" t="s">
        <v>248</v>
      </c>
      <c r="BD35" s="42" t="s">
        <v>61</v>
      </c>
      <c r="BE35" s="2" t="s">
        <v>62</v>
      </c>
      <c r="BF35" s="2" t="s">
        <v>63</v>
      </c>
      <c r="BG35" s="201" t="s">
        <v>196</v>
      </c>
      <c r="BH35" s="218" t="s">
        <v>515</v>
      </c>
      <c r="BI35" s="8" t="s">
        <v>66</v>
      </c>
      <c r="BJ35" s="91">
        <v>214</v>
      </c>
      <c r="BK35" s="8">
        <v>7</v>
      </c>
      <c r="BL35" s="30" t="s">
        <v>65</v>
      </c>
      <c r="BM35" s="44" t="s">
        <v>179</v>
      </c>
      <c r="BN35" s="44" t="s">
        <v>294</v>
      </c>
      <c r="BO35" s="465" t="s">
        <v>346</v>
      </c>
      <c r="BP35" s="138" t="s">
        <v>685</v>
      </c>
      <c r="BQ35" s="145" t="s">
        <v>718</v>
      </c>
    </row>
    <row r="36" spans="1:69" ht="15.75">
      <c r="A36" s="19" t="s">
        <v>8</v>
      </c>
      <c r="B36" s="20" t="s">
        <v>40</v>
      </c>
      <c r="C36" s="13" t="s">
        <v>35</v>
      </c>
      <c r="D36" s="6" t="s">
        <v>11</v>
      </c>
      <c r="E36" s="24" t="s">
        <v>77</v>
      </c>
      <c r="F36" s="86">
        <v>201</v>
      </c>
      <c r="G36" s="80">
        <v>2</v>
      </c>
      <c r="H36" s="16"/>
      <c r="I36" s="16"/>
      <c r="J36" s="16"/>
      <c r="K36" s="16"/>
      <c r="L36" s="80">
        <v>0</v>
      </c>
      <c r="M36" s="14"/>
      <c r="N36" s="53">
        <v>0</v>
      </c>
      <c r="O36" s="16"/>
      <c r="P36" s="16"/>
      <c r="Q36" s="11">
        <v>7.1882913166</v>
      </c>
      <c r="R36" s="16"/>
      <c r="S36" s="16"/>
      <c r="T36" s="53">
        <v>9.2049999999999983</v>
      </c>
      <c r="U36" s="16"/>
      <c r="V36" s="16"/>
      <c r="W36" s="11">
        <v>7.3028391256280996</v>
      </c>
      <c r="X36" s="16"/>
      <c r="Y36" s="16"/>
      <c r="Z36" s="53">
        <v>9.3049999999999979</v>
      </c>
      <c r="AA36" s="16"/>
      <c r="AB36" s="16"/>
      <c r="AC36" s="16"/>
      <c r="AD36" s="16"/>
      <c r="AE36" s="16"/>
      <c r="AF36" s="11">
        <v>3.4348025904742392</v>
      </c>
      <c r="AG36" s="11">
        <v>1393</v>
      </c>
      <c r="AH36" s="11">
        <v>0.49064351291099401</v>
      </c>
      <c r="AI36" s="11">
        <v>71</v>
      </c>
      <c r="AJ36" s="11">
        <v>2.4891129032258066</v>
      </c>
      <c r="AK36" s="11" t="s">
        <v>248</v>
      </c>
      <c r="AL36" s="11">
        <v>199</v>
      </c>
      <c r="AM36" s="11">
        <v>3.4348025904742392</v>
      </c>
      <c r="AN36" s="11">
        <v>3.5523174157303372</v>
      </c>
      <c r="AO36" s="73">
        <v>0</v>
      </c>
      <c r="AP36" s="11">
        <v>0</v>
      </c>
      <c r="AQ36" s="11">
        <v>0</v>
      </c>
      <c r="AR36" s="11">
        <v>398</v>
      </c>
      <c r="AS36" s="188" t="s">
        <v>248</v>
      </c>
      <c r="AT36" s="11">
        <v>14246.383</v>
      </c>
      <c r="AU36" s="11">
        <v>0</v>
      </c>
      <c r="AV36" s="11">
        <v>0</v>
      </c>
      <c r="AW36" s="53">
        <v>398</v>
      </c>
      <c r="AX36" s="11" t="s">
        <v>248</v>
      </c>
      <c r="AY36" s="327">
        <v>19.75</v>
      </c>
      <c r="AZ36" s="138">
        <v>277198</v>
      </c>
      <c r="BA36" s="121">
        <v>0.93670886075899995</v>
      </c>
      <c r="BB36" s="15">
        <v>9.4594594594644406</v>
      </c>
      <c r="BC36" s="34" t="s">
        <v>248</v>
      </c>
      <c r="BD36" s="42" t="s">
        <v>61</v>
      </c>
      <c r="BE36" s="2" t="s">
        <v>62</v>
      </c>
      <c r="BF36" s="2" t="s">
        <v>63</v>
      </c>
      <c r="BG36" s="201" t="s">
        <v>196</v>
      </c>
      <c r="BH36" s="218" t="s">
        <v>515</v>
      </c>
      <c r="BI36" s="8" t="s">
        <v>67</v>
      </c>
      <c r="BJ36" s="91">
        <v>214</v>
      </c>
      <c r="BK36" s="8">
        <v>3</v>
      </c>
      <c r="BL36" s="30" t="s">
        <v>65</v>
      </c>
      <c r="BM36" s="44" t="s">
        <v>178</v>
      </c>
      <c r="BN36" s="44" t="s">
        <v>294</v>
      </c>
      <c r="BO36" s="465" t="s">
        <v>346</v>
      </c>
      <c r="BP36" s="138" t="s">
        <v>685</v>
      </c>
      <c r="BQ36" s="145" t="s">
        <v>718</v>
      </c>
    </row>
    <row r="37" spans="1:69" ht="15.75">
      <c r="A37" s="19" t="s">
        <v>8</v>
      </c>
      <c r="B37" s="20" t="s">
        <v>40</v>
      </c>
      <c r="C37" s="13" t="s">
        <v>35</v>
      </c>
      <c r="D37" s="6" t="s">
        <v>11</v>
      </c>
      <c r="E37" s="24" t="s">
        <v>77</v>
      </c>
      <c r="F37" s="86">
        <v>162</v>
      </c>
      <c r="G37" s="80">
        <v>0</v>
      </c>
      <c r="H37" s="16"/>
      <c r="I37" s="16"/>
      <c r="J37" s="16"/>
      <c r="K37" s="16"/>
      <c r="L37" s="80">
        <v>0</v>
      </c>
      <c r="M37" s="14"/>
      <c r="N37" s="53">
        <v>0</v>
      </c>
      <c r="O37" s="16"/>
      <c r="P37" s="16"/>
      <c r="Q37" s="11">
        <v>7.6930739691000003</v>
      </c>
      <c r="R37" s="16"/>
      <c r="S37" s="16"/>
      <c r="T37" s="53">
        <v>9.4312500000000004</v>
      </c>
      <c r="U37" s="16"/>
      <c r="V37" s="16"/>
      <c r="W37" s="11">
        <v>7.7380122716048998</v>
      </c>
      <c r="X37" s="16"/>
      <c r="Y37" s="16"/>
      <c r="Z37" s="53">
        <v>9.39</v>
      </c>
      <c r="AA37" s="16"/>
      <c r="AB37" s="16"/>
      <c r="AC37" s="16"/>
      <c r="AD37" s="16"/>
      <c r="AE37" s="16"/>
      <c r="AF37" s="11">
        <v>2.9496733601958969</v>
      </c>
      <c r="AG37" s="11">
        <v>1116</v>
      </c>
      <c r="AH37" s="11">
        <v>0.38407685446881773</v>
      </c>
      <c r="AI37" s="11">
        <v>130</v>
      </c>
      <c r="AJ37" s="11">
        <v>2.1285046728971961</v>
      </c>
      <c r="AK37" s="11" t="s">
        <v>248</v>
      </c>
      <c r="AL37" s="9">
        <v>0</v>
      </c>
      <c r="AM37" s="11"/>
      <c r="AN37" s="11"/>
      <c r="AO37" s="73">
        <v>0</v>
      </c>
      <c r="AP37" s="11">
        <v>0</v>
      </c>
      <c r="AQ37" s="11">
        <v>0</v>
      </c>
      <c r="AR37" s="11">
        <v>324</v>
      </c>
      <c r="AS37" s="122" t="s">
        <v>248</v>
      </c>
      <c r="AT37" s="11">
        <v>11557.956</v>
      </c>
      <c r="AU37" s="11">
        <v>0</v>
      </c>
      <c r="AV37" s="11">
        <v>0</v>
      </c>
      <c r="AW37" s="53">
        <v>324</v>
      </c>
      <c r="AX37" s="11" t="s">
        <v>248</v>
      </c>
      <c r="AY37" s="327">
        <v>19.75</v>
      </c>
      <c r="AZ37" s="138">
        <v>277198</v>
      </c>
      <c r="BA37" s="121">
        <v>0.93670886075899995</v>
      </c>
      <c r="BB37" s="122">
        <v>8.5945945945991191</v>
      </c>
      <c r="BC37" s="34" t="s">
        <v>248</v>
      </c>
      <c r="BD37" s="42" t="s">
        <v>61</v>
      </c>
      <c r="BE37" s="2" t="s">
        <v>62</v>
      </c>
      <c r="BF37" s="2" t="s">
        <v>63</v>
      </c>
      <c r="BG37" s="201" t="s">
        <v>196</v>
      </c>
      <c r="BH37" s="218" t="s">
        <v>515</v>
      </c>
      <c r="BI37" s="8" t="s">
        <v>68</v>
      </c>
      <c r="BJ37" s="91">
        <v>214</v>
      </c>
      <c r="BK37" s="8">
        <v>4</v>
      </c>
      <c r="BL37" s="30" t="s">
        <v>65</v>
      </c>
      <c r="BM37" s="44" t="s">
        <v>178</v>
      </c>
      <c r="BN37" s="44" t="s">
        <v>294</v>
      </c>
      <c r="BO37" s="465" t="s">
        <v>346</v>
      </c>
      <c r="BP37" s="138" t="s">
        <v>685</v>
      </c>
      <c r="BQ37" s="145" t="s">
        <v>718</v>
      </c>
    </row>
    <row r="38" spans="1:69" ht="15.75">
      <c r="A38" s="19" t="s">
        <v>8</v>
      </c>
      <c r="B38" s="20" t="s">
        <v>40</v>
      </c>
      <c r="C38" s="13" t="s">
        <v>35</v>
      </c>
      <c r="D38" s="6" t="s">
        <v>11</v>
      </c>
      <c r="E38" s="24" t="s">
        <v>78</v>
      </c>
      <c r="F38" s="86">
        <v>396</v>
      </c>
      <c r="G38" s="80">
        <v>1</v>
      </c>
      <c r="H38" s="16"/>
      <c r="I38" s="16"/>
      <c r="J38" s="16"/>
      <c r="K38" s="16"/>
      <c r="L38" s="80">
        <v>0</v>
      </c>
      <c r="M38" s="14"/>
      <c r="N38" s="53">
        <v>0</v>
      </c>
      <c r="O38" s="16"/>
      <c r="P38" s="16"/>
      <c r="Q38" s="11">
        <v>5.8614757797000001</v>
      </c>
      <c r="R38" s="16"/>
      <c r="S38" s="16"/>
      <c r="T38" s="53">
        <v>7.875</v>
      </c>
      <c r="U38" s="16"/>
      <c r="V38" s="16"/>
      <c r="W38" s="11">
        <v>5.9255010050632002</v>
      </c>
      <c r="X38" s="16"/>
      <c r="Y38" s="16"/>
      <c r="Z38" s="53">
        <v>8.125</v>
      </c>
      <c r="AA38" s="16"/>
      <c r="AB38" s="16"/>
      <c r="AC38" s="16"/>
      <c r="AD38" s="16"/>
      <c r="AE38" s="16"/>
      <c r="AF38" s="11">
        <v>3.478161186959241</v>
      </c>
      <c r="AG38" s="11">
        <v>2762</v>
      </c>
      <c r="AH38" s="11">
        <v>0.45454005185959462</v>
      </c>
      <c r="AI38" s="11">
        <v>92</v>
      </c>
      <c r="AJ38" s="11">
        <v>2.5745954692556636</v>
      </c>
      <c r="AK38" s="11" t="s">
        <v>248</v>
      </c>
      <c r="AL38" s="11">
        <v>390</v>
      </c>
      <c r="AM38" s="11">
        <v>3.4878284549392906</v>
      </c>
      <c r="AN38" s="11">
        <v>3.5719412166780589</v>
      </c>
      <c r="AO38" s="73">
        <v>0</v>
      </c>
      <c r="AP38" s="11">
        <v>0</v>
      </c>
      <c r="AQ38" s="11">
        <v>0</v>
      </c>
      <c r="AR38" s="11">
        <v>790</v>
      </c>
      <c r="AS38" s="188" t="s">
        <v>248</v>
      </c>
      <c r="AT38" s="11">
        <v>28246.433000000001</v>
      </c>
      <c r="AU38" s="80">
        <v>71.352000000000004</v>
      </c>
      <c r="AV38" s="11">
        <v>0</v>
      </c>
      <c r="AW38" s="53">
        <v>790</v>
      </c>
      <c r="AX38" s="11" t="s">
        <v>248</v>
      </c>
      <c r="AY38" s="327">
        <v>29.75</v>
      </c>
      <c r="AZ38" s="138">
        <v>408242</v>
      </c>
      <c r="BA38" s="121">
        <v>0.88235294117600005</v>
      </c>
      <c r="BB38" s="15">
        <v>12.990476190483101</v>
      </c>
      <c r="BC38" s="34" t="s">
        <v>248</v>
      </c>
      <c r="BD38" s="42" t="s">
        <v>61</v>
      </c>
      <c r="BE38" s="2" t="s">
        <v>62</v>
      </c>
      <c r="BF38" s="2" t="s">
        <v>63</v>
      </c>
      <c r="BG38" s="201" t="s">
        <v>196</v>
      </c>
      <c r="BH38" s="218" t="s">
        <v>515</v>
      </c>
      <c r="BI38" s="8" t="s">
        <v>64</v>
      </c>
      <c r="BJ38" s="91">
        <v>214</v>
      </c>
      <c r="BK38" s="8">
        <v>1</v>
      </c>
      <c r="BL38" s="30" t="s">
        <v>65</v>
      </c>
      <c r="BM38" s="64" t="s">
        <v>178</v>
      </c>
      <c r="BN38" s="64" t="s">
        <v>294</v>
      </c>
      <c r="BO38" s="465" t="s">
        <v>78</v>
      </c>
      <c r="BP38" s="138" t="s">
        <v>684</v>
      </c>
      <c r="BQ38" s="145" t="s">
        <v>716</v>
      </c>
    </row>
    <row r="39" spans="1:69" ht="15.75">
      <c r="A39" s="19" t="s">
        <v>8</v>
      </c>
      <c r="B39" s="20" t="s">
        <v>40</v>
      </c>
      <c r="C39" s="13" t="s">
        <v>35</v>
      </c>
      <c r="D39" s="6" t="s">
        <v>11</v>
      </c>
      <c r="E39" s="24" t="s">
        <v>78</v>
      </c>
      <c r="F39" s="86">
        <v>401</v>
      </c>
      <c r="G39" s="80">
        <v>14</v>
      </c>
      <c r="H39" s="16"/>
      <c r="I39" s="16"/>
      <c r="J39" s="16"/>
      <c r="K39" s="16"/>
      <c r="L39" s="80">
        <v>0</v>
      </c>
      <c r="M39" s="14"/>
      <c r="N39" s="53">
        <v>3</v>
      </c>
      <c r="O39" s="16"/>
      <c r="P39" s="16"/>
      <c r="Q39" s="11">
        <v>8.3093615685</v>
      </c>
      <c r="R39" s="16"/>
      <c r="S39" s="16"/>
      <c r="T39" s="53">
        <v>14.063461538461537</v>
      </c>
      <c r="U39" s="16"/>
      <c r="V39" s="16"/>
      <c r="W39" s="11">
        <v>8.3644856408267998</v>
      </c>
      <c r="X39" s="16"/>
      <c r="Y39" s="16"/>
      <c r="Z39" s="53">
        <v>14.110416666666666</v>
      </c>
      <c r="AA39" s="16"/>
      <c r="AB39" s="16"/>
      <c r="AC39" s="16"/>
      <c r="AD39" s="16"/>
      <c r="AE39" s="16"/>
      <c r="AF39" s="11">
        <v>3.0930791205342207</v>
      </c>
      <c r="AG39" s="11">
        <v>2687</v>
      </c>
      <c r="AH39" s="11">
        <v>0.60628727484476863</v>
      </c>
      <c r="AI39" s="11">
        <v>491</v>
      </c>
      <c r="AJ39" s="11">
        <v>2.030077120822622</v>
      </c>
      <c r="AK39" s="11" t="s">
        <v>248</v>
      </c>
      <c r="AL39" s="11">
        <v>382</v>
      </c>
      <c r="AM39" s="11">
        <v>3.0942570463554779</v>
      </c>
      <c r="AN39" s="11">
        <v>3.1405367231638417</v>
      </c>
      <c r="AO39" s="73">
        <v>0</v>
      </c>
      <c r="AP39" s="11">
        <v>0</v>
      </c>
      <c r="AQ39" s="11">
        <v>0</v>
      </c>
      <c r="AR39" s="11">
        <v>774</v>
      </c>
      <c r="AS39" s="188" t="s">
        <v>248</v>
      </c>
      <c r="AT39" s="11">
        <v>27614.6</v>
      </c>
      <c r="AU39" s="80">
        <v>72.346000000000004</v>
      </c>
      <c r="AV39" s="11">
        <v>0</v>
      </c>
      <c r="AW39" s="53">
        <v>772</v>
      </c>
      <c r="AX39" s="11" t="s">
        <v>248</v>
      </c>
      <c r="AY39" s="327">
        <v>29.75</v>
      </c>
      <c r="AZ39" s="138">
        <v>408242</v>
      </c>
      <c r="BA39" s="121">
        <v>0.88235294117600005</v>
      </c>
      <c r="BB39" s="15">
        <v>13.561904761912</v>
      </c>
      <c r="BC39" s="34" t="s">
        <v>248</v>
      </c>
      <c r="BD39" s="42" t="s">
        <v>61</v>
      </c>
      <c r="BE39" s="2" t="s">
        <v>62</v>
      </c>
      <c r="BF39" s="2" t="s">
        <v>63</v>
      </c>
      <c r="BG39" s="201" t="s">
        <v>196</v>
      </c>
      <c r="BH39" s="218" t="s">
        <v>515</v>
      </c>
      <c r="BI39" s="8" t="s">
        <v>66</v>
      </c>
      <c r="BJ39" s="91">
        <v>214</v>
      </c>
      <c r="BK39" s="8">
        <v>7</v>
      </c>
      <c r="BL39" s="30" t="s">
        <v>65</v>
      </c>
      <c r="BM39" s="44" t="s">
        <v>179</v>
      </c>
      <c r="BN39" s="44" t="s">
        <v>294</v>
      </c>
      <c r="BO39" s="465" t="s">
        <v>78</v>
      </c>
      <c r="BP39" s="138" t="s">
        <v>684</v>
      </c>
      <c r="BQ39" s="145" t="s">
        <v>716</v>
      </c>
    </row>
    <row r="40" spans="1:69" ht="15.75">
      <c r="A40" s="19" t="s">
        <v>8</v>
      </c>
      <c r="B40" s="20" t="s">
        <v>40</v>
      </c>
      <c r="C40" s="13" t="s">
        <v>35</v>
      </c>
      <c r="D40" s="6" t="s">
        <v>11</v>
      </c>
      <c r="E40" s="24" t="s">
        <v>78</v>
      </c>
      <c r="F40" s="86">
        <v>347</v>
      </c>
      <c r="G40" s="80">
        <v>4</v>
      </c>
      <c r="H40" s="16"/>
      <c r="I40" s="16"/>
      <c r="J40" s="16"/>
      <c r="K40" s="16"/>
      <c r="L40" s="80">
        <v>0</v>
      </c>
      <c r="M40" s="14"/>
      <c r="N40" s="53">
        <v>2</v>
      </c>
      <c r="O40" s="16"/>
      <c r="P40" s="16"/>
      <c r="Q40" s="11">
        <v>6.0728481398999996</v>
      </c>
      <c r="R40" s="16"/>
      <c r="S40" s="16"/>
      <c r="T40" s="53">
        <v>8.1541666666666632</v>
      </c>
      <c r="U40" s="16"/>
      <c r="V40" s="16"/>
      <c r="W40" s="11">
        <v>5.4718190262390003</v>
      </c>
      <c r="X40" s="16"/>
      <c r="Y40" s="16"/>
      <c r="Z40" s="53">
        <v>8.0607142857142833</v>
      </c>
      <c r="AA40" s="16"/>
      <c r="AB40" s="16"/>
      <c r="AC40" s="16"/>
      <c r="AD40" s="16"/>
      <c r="AE40" s="16"/>
      <c r="AF40" s="11">
        <v>3.5620500044305978</v>
      </c>
      <c r="AG40" s="11">
        <v>2373</v>
      </c>
      <c r="AH40" s="11">
        <v>0.47526726341426251</v>
      </c>
      <c r="AI40" s="11">
        <v>78</v>
      </c>
      <c r="AJ40" s="11">
        <v>2.5641055045871561</v>
      </c>
      <c r="AK40" s="11" t="s">
        <v>248</v>
      </c>
      <c r="AL40" s="11">
        <v>332</v>
      </c>
      <c r="AM40" s="11">
        <v>3.5740132069047412</v>
      </c>
      <c r="AN40" s="11">
        <v>3.6408205841446453</v>
      </c>
      <c r="AO40" s="73">
        <v>0</v>
      </c>
      <c r="AP40" s="11">
        <v>0</v>
      </c>
      <c r="AQ40" s="11">
        <v>0</v>
      </c>
      <c r="AR40" s="11">
        <v>686</v>
      </c>
      <c r="AS40" s="188" t="s">
        <v>248</v>
      </c>
      <c r="AT40" s="11">
        <v>24349.938999999998</v>
      </c>
      <c r="AU40" s="11">
        <v>247.73500000000001</v>
      </c>
      <c r="AV40" s="11">
        <v>0</v>
      </c>
      <c r="AW40" s="53">
        <v>686</v>
      </c>
      <c r="AX40" s="11" t="s">
        <v>248</v>
      </c>
      <c r="AY40" s="327">
        <v>29.75</v>
      </c>
      <c r="AZ40" s="138">
        <v>408242</v>
      </c>
      <c r="BA40" s="121">
        <v>0.88235294117600005</v>
      </c>
      <c r="BB40" s="15">
        <v>12.685714285721</v>
      </c>
      <c r="BC40" s="34" t="s">
        <v>248</v>
      </c>
      <c r="BD40" s="42" t="s">
        <v>61</v>
      </c>
      <c r="BE40" s="2" t="s">
        <v>62</v>
      </c>
      <c r="BF40" s="2" t="s">
        <v>63</v>
      </c>
      <c r="BG40" s="201" t="s">
        <v>196</v>
      </c>
      <c r="BH40" s="218" t="s">
        <v>515</v>
      </c>
      <c r="BI40" s="8" t="s">
        <v>67</v>
      </c>
      <c r="BJ40" s="91">
        <v>214</v>
      </c>
      <c r="BK40" s="8">
        <v>3</v>
      </c>
      <c r="BL40" s="30" t="s">
        <v>65</v>
      </c>
      <c r="BM40" s="44" t="s">
        <v>177</v>
      </c>
      <c r="BN40" s="44" t="s">
        <v>294</v>
      </c>
      <c r="BO40" s="465" t="s">
        <v>78</v>
      </c>
      <c r="BP40" s="138" t="s">
        <v>684</v>
      </c>
      <c r="BQ40" s="145" t="s">
        <v>716</v>
      </c>
    </row>
    <row r="41" spans="1:69" ht="15.75">
      <c r="A41" s="19" t="s">
        <v>8</v>
      </c>
      <c r="B41" s="20" t="s">
        <v>40</v>
      </c>
      <c r="C41" s="13" t="s">
        <v>35</v>
      </c>
      <c r="D41" s="6" t="s">
        <v>11</v>
      </c>
      <c r="E41" s="24" t="s">
        <v>78</v>
      </c>
      <c r="F41" s="86">
        <v>385</v>
      </c>
      <c r="G41" s="80">
        <v>2</v>
      </c>
      <c r="H41" s="16"/>
      <c r="I41" s="16"/>
      <c r="J41" s="16"/>
      <c r="K41" s="16"/>
      <c r="L41" s="80">
        <v>1</v>
      </c>
      <c r="M41" s="14"/>
      <c r="N41" s="53">
        <v>0</v>
      </c>
      <c r="O41" s="16"/>
      <c r="P41" s="16"/>
      <c r="Q41" s="11">
        <v>7.8114040366999999</v>
      </c>
      <c r="R41" s="16"/>
      <c r="S41" s="16"/>
      <c r="T41" s="53">
        <v>10.158333333333331</v>
      </c>
      <c r="U41" s="16"/>
      <c r="V41" s="16"/>
      <c r="W41" s="11">
        <v>7.8823244214659001</v>
      </c>
      <c r="X41" s="16"/>
      <c r="Y41" s="16"/>
      <c r="Z41" s="53">
        <v>10.149999999999997</v>
      </c>
      <c r="AA41" s="16"/>
      <c r="AB41" s="16"/>
      <c r="AC41" s="16"/>
      <c r="AD41" s="16"/>
      <c r="AE41" s="16"/>
      <c r="AF41" s="11">
        <v>2.9203249524600912</v>
      </c>
      <c r="AG41" s="11">
        <v>2622</v>
      </c>
      <c r="AH41" s="11">
        <v>0.41731889262810568</v>
      </c>
      <c r="AI41" s="11">
        <v>372</v>
      </c>
      <c r="AJ41" s="11">
        <v>2.0767405063291138</v>
      </c>
      <c r="AK41" s="11" t="s">
        <v>248</v>
      </c>
      <c r="AL41" s="9">
        <v>0</v>
      </c>
      <c r="AM41" s="11"/>
      <c r="AN41" s="11"/>
      <c r="AO41" s="73">
        <v>0</v>
      </c>
      <c r="AP41" s="11">
        <v>0</v>
      </c>
      <c r="AQ41" s="11">
        <v>0</v>
      </c>
      <c r="AR41" s="11">
        <v>766</v>
      </c>
      <c r="AS41" s="122" t="s">
        <v>248</v>
      </c>
      <c r="AT41" s="11">
        <v>27435.061000000002</v>
      </c>
      <c r="AU41" s="80">
        <v>0</v>
      </c>
      <c r="AV41" s="11">
        <v>0</v>
      </c>
      <c r="AW41" s="53">
        <v>766</v>
      </c>
      <c r="AX41" s="11" t="s">
        <v>248</v>
      </c>
      <c r="AY41" s="327">
        <v>29.75</v>
      </c>
      <c r="AZ41" s="138">
        <v>408242</v>
      </c>
      <c r="BA41" s="121">
        <v>0.88235294117600005</v>
      </c>
      <c r="BB41" s="122">
        <v>11.7714285714348</v>
      </c>
      <c r="BC41" s="34" t="s">
        <v>248</v>
      </c>
      <c r="BD41" s="42" t="s">
        <v>61</v>
      </c>
      <c r="BE41" s="2" t="s">
        <v>62</v>
      </c>
      <c r="BF41" s="2" t="s">
        <v>63</v>
      </c>
      <c r="BG41" s="201" t="s">
        <v>196</v>
      </c>
      <c r="BH41" s="218" t="s">
        <v>515</v>
      </c>
      <c r="BI41" s="8" t="s">
        <v>68</v>
      </c>
      <c r="BJ41" s="91">
        <v>214</v>
      </c>
      <c r="BK41" s="8">
        <v>4</v>
      </c>
      <c r="BL41" s="30" t="s">
        <v>65</v>
      </c>
      <c r="BM41" s="44" t="s">
        <v>178</v>
      </c>
      <c r="BN41" s="44" t="s">
        <v>294</v>
      </c>
      <c r="BO41" s="465" t="s">
        <v>78</v>
      </c>
      <c r="BP41" s="138" t="s">
        <v>684</v>
      </c>
      <c r="BQ41" s="145" t="s">
        <v>716</v>
      </c>
    </row>
    <row r="42" spans="1:69" ht="15.75">
      <c r="A42" s="19" t="s">
        <v>8</v>
      </c>
      <c r="B42" s="20" t="s">
        <v>40</v>
      </c>
      <c r="C42" s="13" t="s">
        <v>35</v>
      </c>
      <c r="D42" s="6" t="s">
        <v>11</v>
      </c>
      <c r="E42" s="24" t="s">
        <v>79</v>
      </c>
      <c r="F42" s="86">
        <v>261</v>
      </c>
      <c r="G42" s="80">
        <v>1</v>
      </c>
      <c r="H42" s="16"/>
      <c r="I42" s="16"/>
      <c r="J42" s="16"/>
      <c r="K42" s="16"/>
      <c r="L42" s="80">
        <v>1</v>
      </c>
      <c r="M42" s="14"/>
      <c r="N42" s="53">
        <v>0</v>
      </c>
      <c r="O42" s="16"/>
      <c r="P42" s="16"/>
      <c r="Q42" s="11">
        <v>6.2021928687000001</v>
      </c>
      <c r="R42" s="16"/>
      <c r="S42" s="16"/>
      <c r="T42" s="53">
        <v>9.6049999999999986</v>
      </c>
      <c r="U42" s="16"/>
      <c r="V42" s="16"/>
      <c r="W42" s="11">
        <v>6.2823975289574996</v>
      </c>
      <c r="X42" s="16"/>
      <c r="Y42" s="16"/>
      <c r="Z42" s="53">
        <v>9.5062499999999979</v>
      </c>
      <c r="AA42" s="16"/>
      <c r="AB42" s="16"/>
      <c r="AC42" s="16"/>
      <c r="AD42" s="16"/>
      <c r="AE42" s="16"/>
      <c r="AF42" s="11">
        <v>3.5819718792368791</v>
      </c>
      <c r="AG42" s="11">
        <v>1813</v>
      </c>
      <c r="AH42" s="11">
        <v>0.43256616681672</v>
      </c>
      <c r="AI42" s="11">
        <v>29</v>
      </c>
      <c r="AJ42" s="11">
        <v>2.6792151162790696</v>
      </c>
      <c r="AK42" s="11" t="s">
        <v>248</v>
      </c>
      <c r="AL42" s="11">
        <v>257</v>
      </c>
      <c r="AM42" s="11">
        <v>3.5839799982498177</v>
      </c>
      <c r="AN42" s="11">
        <v>3.6415330661322645</v>
      </c>
      <c r="AO42" s="73">
        <v>0</v>
      </c>
      <c r="AP42" s="11">
        <v>0</v>
      </c>
      <c r="AQ42" s="11">
        <v>0</v>
      </c>
      <c r="AR42" s="80">
        <v>520</v>
      </c>
      <c r="AS42" s="188" t="s">
        <v>248</v>
      </c>
      <c r="AT42" s="11">
        <v>19633.521000000001</v>
      </c>
      <c r="AU42" s="11">
        <v>75.584000000000003</v>
      </c>
      <c r="AV42" s="11">
        <v>0</v>
      </c>
      <c r="AW42" s="53">
        <v>520</v>
      </c>
      <c r="AX42" s="11" t="s">
        <v>248</v>
      </c>
      <c r="AY42" s="327">
        <v>32.75</v>
      </c>
      <c r="AZ42" s="201">
        <v>208896</v>
      </c>
      <c r="BA42" s="121">
        <v>0.87022900763300004</v>
      </c>
      <c r="BB42" s="15">
        <v>8.4912280701811707</v>
      </c>
      <c r="BC42" s="34" t="s">
        <v>248</v>
      </c>
      <c r="BD42" s="42" t="s">
        <v>61</v>
      </c>
      <c r="BE42" s="2" t="s">
        <v>62</v>
      </c>
      <c r="BF42" s="2" t="s">
        <v>63</v>
      </c>
      <c r="BG42" s="2" t="s">
        <v>196</v>
      </c>
      <c r="BH42" s="218" t="s">
        <v>512</v>
      </c>
      <c r="BI42" s="8" t="s">
        <v>64</v>
      </c>
      <c r="BJ42" s="91">
        <v>214</v>
      </c>
      <c r="BK42" s="8">
        <v>1</v>
      </c>
      <c r="BL42" s="30" t="s">
        <v>65</v>
      </c>
      <c r="BM42" s="64" t="s">
        <v>178</v>
      </c>
      <c r="BN42" s="64" t="s">
        <v>294</v>
      </c>
      <c r="BO42" s="465" t="s">
        <v>347</v>
      </c>
      <c r="BP42" s="138" t="s">
        <v>684</v>
      </c>
      <c r="BQ42" s="145" t="s">
        <v>716</v>
      </c>
    </row>
    <row r="43" spans="1:69" ht="15.75">
      <c r="A43" s="19" t="s">
        <v>8</v>
      </c>
      <c r="B43" s="20" t="s">
        <v>40</v>
      </c>
      <c r="C43" s="13" t="s">
        <v>35</v>
      </c>
      <c r="D43" s="6" t="s">
        <v>11</v>
      </c>
      <c r="E43" s="24" t="s">
        <v>79</v>
      </c>
      <c r="F43" s="86">
        <v>203</v>
      </c>
      <c r="G43" s="80">
        <v>1</v>
      </c>
      <c r="H43" s="16"/>
      <c r="I43" s="16"/>
      <c r="J43" s="16"/>
      <c r="K43" s="16"/>
      <c r="L43" s="80">
        <v>0</v>
      </c>
      <c r="M43" s="14"/>
      <c r="N43" s="53">
        <v>0</v>
      </c>
      <c r="O43" s="16"/>
      <c r="P43" s="16"/>
      <c r="Q43" s="11">
        <v>8.4285939604000006</v>
      </c>
      <c r="R43" s="16"/>
      <c r="S43" s="16"/>
      <c r="T43" s="53">
        <v>13.737499999999997</v>
      </c>
      <c r="U43" s="16"/>
      <c r="V43" s="16"/>
      <c r="W43" s="11">
        <v>8.4675097623761992</v>
      </c>
      <c r="X43" s="16"/>
      <c r="Y43" s="16"/>
      <c r="Z43" s="53">
        <v>13.737499999999997</v>
      </c>
      <c r="AA43" s="16"/>
      <c r="AB43" s="16"/>
      <c r="AC43" s="16"/>
      <c r="AD43" s="16"/>
      <c r="AE43" s="16"/>
      <c r="AF43" s="11">
        <v>3.2261551164164404</v>
      </c>
      <c r="AG43" s="11">
        <v>1415</v>
      </c>
      <c r="AH43" s="11">
        <v>0.57288378462701417</v>
      </c>
      <c r="AI43" s="11">
        <v>172</v>
      </c>
      <c r="AJ43" s="11">
        <v>2.1383928571428572</v>
      </c>
      <c r="AK43" s="11" t="s">
        <v>248</v>
      </c>
      <c r="AL43" s="11">
        <v>198</v>
      </c>
      <c r="AM43" s="11">
        <v>3.2387554121094868</v>
      </c>
      <c r="AN43" s="11">
        <v>3.3118872549019609</v>
      </c>
      <c r="AO43" s="73">
        <v>0</v>
      </c>
      <c r="AP43" s="11">
        <v>0</v>
      </c>
      <c r="AQ43" s="11">
        <v>0</v>
      </c>
      <c r="AR43" s="80">
        <v>404</v>
      </c>
      <c r="AS43" s="188" t="s">
        <v>248</v>
      </c>
      <c r="AT43" s="11">
        <v>15861.7</v>
      </c>
      <c r="AU43" s="11">
        <v>0</v>
      </c>
      <c r="AV43" s="11">
        <v>0</v>
      </c>
      <c r="AW43" s="53">
        <v>400</v>
      </c>
      <c r="AX43" s="11" t="s">
        <v>248</v>
      </c>
      <c r="AY43" s="327">
        <v>32.75</v>
      </c>
      <c r="AZ43" s="201">
        <v>208896</v>
      </c>
      <c r="BA43" s="121">
        <v>0.87022900763300004</v>
      </c>
      <c r="BB43" s="15">
        <v>8.4561403508828992</v>
      </c>
      <c r="BC43" s="34" t="s">
        <v>248</v>
      </c>
      <c r="BD43" s="42" t="s">
        <v>61</v>
      </c>
      <c r="BE43" s="2" t="s">
        <v>62</v>
      </c>
      <c r="BF43" s="2" t="s">
        <v>63</v>
      </c>
      <c r="BG43" s="2" t="s">
        <v>196</v>
      </c>
      <c r="BH43" s="218" t="s">
        <v>512</v>
      </c>
      <c r="BI43" s="8" t="s">
        <v>66</v>
      </c>
      <c r="BJ43" s="91">
        <v>214</v>
      </c>
      <c r="BK43" s="8">
        <v>7</v>
      </c>
      <c r="BL43" s="30" t="s">
        <v>65</v>
      </c>
      <c r="BM43" s="44" t="s">
        <v>179</v>
      </c>
      <c r="BN43" s="44" t="s">
        <v>294</v>
      </c>
      <c r="BO43" s="465" t="s">
        <v>347</v>
      </c>
      <c r="BP43" s="138" t="s">
        <v>684</v>
      </c>
      <c r="BQ43" s="145" t="s">
        <v>716</v>
      </c>
    </row>
    <row r="44" spans="1:69" ht="15.75">
      <c r="A44" s="19" t="s">
        <v>8</v>
      </c>
      <c r="B44" s="20" t="s">
        <v>40</v>
      </c>
      <c r="C44" s="13" t="s">
        <v>35</v>
      </c>
      <c r="D44" s="6" t="s">
        <v>11</v>
      </c>
      <c r="E44" s="24" t="s">
        <v>79</v>
      </c>
      <c r="F44" s="86">
        <v>253</v>
      </c>
      <c r="G44" s="80">
        <v>1</v>
      </c>
      <c r="H44" s="16"/>
      <c r="I44" s="16"/>
      <c r="J44" s="16"/>
      <c r="K44" s="16"/>
      <c r="L44" s="80">
        <v>0</v>
      </c>
      <c r="M44" s="14"/>
      <c r="N44" s="53">
        <v>0</v>
      </c>
      <c r="O44" s="16"/>
      <c r="P44" s="16"/>
      <c r="Q44" s="11">
        <v>5.7548768651</v>
      </c>
      <c r="R44" s="16"/>
      <c r="S44" s="16"/>
      <c r="T44" s="53">
        <v>7.3142857142857123</v>
      </c>
      <c r="U44" s="16"/>
      <c r="V44" s="16"/>
      <c r="W44" s="11">
        <v>5.1453370992062997</v>
      </c>
      <c r="X44" s="16"/>
      <c r="Y44" s="16"/>
      <c r="Z44" s="53">
        <v>6.8374999999999986</v>
      </c>
      <c r="AA44" s="16"/>
      <c r="AB44" s="16"/>
      <c r="AC44" s="16"/>
      <c r="AD44" s="16"/>
      <c r="AE44" s="16"/>
      <c r="AF44" s="11">
        <v>3.6387245020493357</v>
      </c>
      <c r="AG44" s="11">
        <v>1764</v>
      </c>
      <c r="AH44" s="11">
        <v>0.394939596690285</v>
      </c>
      <c r="AI44" s="11">
        <v>32</v>
      </c>
      <c r="AJ44" s="11">
        <v>2.7341666666666669</v>
      </c>
      <c r="AK44" s="11" t="s">
        <v>248</v>
      </c>
      <c r="AL44" s="11">
        <v>251</v>
      </c>
      <c r="AM44" s="11">
        <v>3.638759260565704</v>
      </c>
      <c r="AN44" s="11">
        <v>3.6767764298093586</v>
      </c>
      <c r="AO44" s="73">
        <v>0</v>
      </c>
      <c r="AP44" s="11">
        <v>0</v>
      </c>
      <c r="AQ44" s="11">
        <v>0</v>
      </c>
      <c r="AR44" s="80">
        <v>504</v>
      </c>
      <c r="AS44" s="188" t="s">
        <v>248</v>
      </c>
      <c r="AT44" s="11">
        <v>19110.312999999998</v>
      </c>
      <c r="AU44" s="11">
        <v>55.884999999999998</v>
      </c>
      <c r="AV44" s="11">
        <v>0</v>
      </c>
      <c r="AW44" s="120">
        <v>504</v>
      </c>
      <c r="AX44" s="80" t="s">
        <v>248</v>
      </c>
      <c r="AY44" s="327">
        <v>32.75</v>
      </c>
      <c r="AZ44" s="201">
        <v>208896</v>
      </c>
      <c r="BA44" s="121">
        <v>0.87022900763300004</v>
      </c>
      <c r="BB44" s="15">
        <v>8.2456140350932898</v>
      </c>
      <c r="BC44" s="34" t="s">
        <v>248</v>
      </c>
      <c r="BD44" s="42" t="s">
        <v>61</v>
      </c>
      <c r="BE44" s="2" t="s">
        <v>62</v>
      </c>
      <c r="BF44" s="2" t="s">
        <v>63</v>
      </c>
      <c r="BG44" s="2" t="s">
        <v>196</v>
      </c>
      <c r="BH44" s="218" t="s">
        <v>512</v>
      </c>
      <c r="BI44" s="8" t="s">
        <v>67</v>
      </c>
      <c r="BJ44" s="91">
        <v>214</v>
      </c>
      <c r="BK44" s="8">
        <v>3</v>
      </c>
      <c r="BL44" s="30" t="s">
        <v>65</v>
      </c>
      <c r="BM44" s="44" t="s">
        <v>177</v>
      </c>
      <c r="BN44" s="44" t="s">
        <v>294</v>
      </c>
      <c r="BO44" s="465" t="s">
        <v>347</v>
      </c>
      <c r="BP44" s="138" t="s">
        <v>684</v>
      </c>
      <c r="BQ44" s="145" t="s">
        <v>716</v>
      </c>
    </row>
    <row r="45" spans="1:69" ht="15.75">
      <c r="A45" s="19" t="s">
        <v>8</v>
      </c>
      <c r="B45" s="20" t="s">
        <v>40</v>
      </c>
      <c r="C45" s="13" t="s">
        <v>35</v>
      </c>
      <c r="D45" s="6" t="s">
        <v>11</v>
      </c>
      <c r="E45" s="24" t="s">
        <v>79</v>
      </c>
      <c r="F45" s="86">
        <v>165</v>
      </c>
      <c r="G45" s="80">
        <v>2</v>
      </c>
      <c r="H45" s="16"/>
      <c r="I45" s="16"/>
      <c r="J45" s="16"/>
      <c r="K45" s="16"/>
      <c r="L45" s="80">
        <v>0</v>
      </c>
      <c r="M45" s="14"/>
      <c r="N45" s="53">
        <v>0</v>
      </c>
      <c r="O45" s="16"/>
      <c r="P45" s="16"/>
      <c r="Q45" s="11">
        <v>7.5563986626000004</v>
      </c>
      <c r="R45" s="16"/>
      <c r="S45" s="16"/>
      <c r="T45" s="53">
        <v>9.4041666666666668</v>
      </c>
      <c r="U45" s="16"/>
      <c r="V45" s="16"/>
      <c r="W45" s="11">
        <v>7.5924293435581998</v>
      </c>
      <c r="X45" s="16"/>
      <c r="Y45" s="16"/>
      <c r="Z45" s="53">
        <v>9.3656249999999996</v>
      </c>
      <c r="AA45" s="16"/>
      <c r="AB45" s="16"/>
      <c r="AC45" s="16"/>
      <c r="AD45" s="16"/>
      <c r="AE45" s="16"/>
      <c r="AF45" s="11">
        <v>2.9447239252896189</v>
      </c>
      <c r="AG45" s="11">
        <v>1141</v>
      </c>
      <c r="AH45" s="11">
        <v>0.38314926345808459</v>
      </c>
      <c r="AI45" s="11">
        <v>148</v>
      </c>
      <c r="AJ45" s="11">
        <v>2.1419291338582678</v>
      </c>
      <c r="AK45" s="11" t="s">
        <v>248</v>
      </c>
      <c r="AL45" s="9">
        <v>0</v>
      </c>
      <c r="AM45" s="11"/>
      <c r="AN45" s="11"/>
      <c r="AO45" s="73">
        <v>0</v>
      </c>
      <c r="AP45" s="11">
        <v>0</v>
      </c>
      <c r="AQ45" s="11">
        <v>0</v>
      </c>
      <c r="AR45" s="80">
        <v>326</v>
      </c>
      <c r="AS45" s="188" t="s">
        <v>248</v>
      </c>
      <c r="AT45" s="11">
        <v>12479.046</v>
      </c>
      <c r="AU45" s="11">
        <v>0</v>
      </c>
      <c r="AV45" s="11">
        <v>0</v>
      </c>
      <c r="AW45" s="120">
        <v>326</v>
      </c>
      <c r="AX45" s="80" t="s">
        <v>248</v>
      </c>
      <c r="AY45" s="327">
        <v>32.75</v>
      </c>
      <c r="AZ45" s="201">
        <v>208896</v>
      </c>
      <c r="BA45" s="121">
        <v>0.87022900763300004</v>
      </c>
      <c r="BB45" s="15">
        <v>7.5087719298296296</v>
      </c>
      <c r="BC45" s="34" t="s">
        <v>248</v>
      </c>
      <c r="BD45" s="42" t="s">
        <v>61</v>
      </c>
      <c r="BE45" s="2" t="s">
        <v>62</v>
      </c>
      <c r="BF45" s="2" t="s">
        <v>63</v>
      </c>
      <c r="BG45" s="2" t="s">
        <v>196</v>
      </c>
      <c r="BH45" s="218" t="s">
        <v>512</v>
      </c>
      <c r="BI45" s="8" t="s">
        <v>68</v>
      </c>
      <c r="BJ45" s="91">
        <v>214</v>
      </c>
      <c r="BK45" s="8">
        <v>4</v>
      </c>
      <c r="BL45" s="30" t="s">
        <v>65</v>
      </c>
      <c r="BM45" s="44" t="s">
        <v>178</v>
      </c>
      <c r="BN45" s="44" t="s">
        <v>294</v>
      </c>
      <c r="BO45" s="465" t="s">
        <v>347</v>
      </c>
      <c r="BP45" s="138" t="s">
        <v>684</v>
      </c>
      <c r="BQ45" s="145" t="s">
        <v>716</v>
      </c>
    </row>
    <row r="46" spans="1:69" ht="15.75">
      <c r="A46" s="19" t="s">
        <v>8</v>
      </c>
      <c r="B46" s="20" t="s">
        <v>40</v>
      </c>
      <c r="C46" s="13" t="s">
        <v>35</v>
      </c>
      <c r="D46" s="6" t="s">
        <v>11</v>
      </c>
      <c r="E46" s="24" t="s">
        <v>80</v>
      </c>
      <c r="F46" s="86">
        <v>305</v>
      </c>
      <c r="G46" s="80">
        <v>0</v>
      </c>
      <c r="H46" s="16"/>
      <c r="I46" s="16"/>
      <c r="J46" s="16"/>
      <c r="K46" s="16"/>
      <c r="L46" s="80">
        <v>0</v>
      </c>
      <c r="M46" s="14"/>
      <c r="N46" s="53">
        <v>1</v>
      </c>
      <c r="O46" s="16"/>
      <c r="P46" s="16"/>
      <c r="Q46" s="11">
        <v>6.2085343115000002</v>
      </c>
      <c r="R46" s="16"/>
      <c r="S46" s="16"/>
      <c r="T46" s="53">
        <v>7.9749999999999996</v>
      </c>
      <c r="U46" s="16"/>
      <c r="V46" s="16"/>
      <c r="W46" s="11">
        <v>6.3218064393441997</v>
      </c>
      <c r="X46" s="16"/>
      <c r="Y46" s="16"/>
      <c r="Z46" s="53">
        <v>8.09375</v>
      </c>
      <c r="AA46" s="16"/>
      <c r="AB46" s="16"/>
      <c r="AC46" s="16"/>
      <c r="AD46" s="16"/>
      <c r="AE46" s="16"/>
      <c r="AF46" s="11">
        <v>3.4941635414733923</v>
      </c>
      <c r="AG46" s="11">
        <v>2128</v>
      </c>
      <c r="AH46" s="11">
        <v>0.44273433024190534</v>
      </c>
      <c r="AI46" s="11">
        <v>56</v>
      </c>
      <c r="AJ46" s="11">
        <v>2.5994897959183674</v>
      </c>
      <c r="AK46" s="11" t="s">
        <v>248</v>
      </c>
      <c r="AL46" s="11">
        <v>300</v>
      </c>
      <c r="AM46" s="11">
        <v>3.5001190555095674</v>
      </c>
      <c r="AN46" s="11">
        <v>3.5749776186213071</v>
      </c>
      <c r="AO46" s="73">
        <v>0</v>
      </c>
      <c r="AP46" s="11">
        <v>0</v>
      </c>
      <c r="AQ46" s="11">
        <v>0</v>
      </c>
      <c r="AR46" s="11">
        <v>610</v>
      </c>
      <c r="AS46" s="188" t="s">
        <v>248</v>
      </c>
      <c r="AT46" s="11">
        <v>21895.251</v>
      </c>
      <c r="AU46" s="11">
        <v>0</v>
      </c>
      <c r="AV46" s="11">
        <v>0</v>
      </c>
      <c r="AW46" s="53">
        <v>610</v>
      </c>
      <c r="AX46" s="11" t="s">
        <v>248</v>
      </c>
      <c r="AY46" s="327">
        <v>25.75</v>
      </c>
      <c r="AZ46" s="201">
        <v>520953</v>
      </c>
      <c r="BA46" s="121">
        <v>0.88349514563099996</v>
      </c>
      <c r="BB46" s="15">
        <v>11.4725274725284</v>
      </c>
      <c r="BC46" s="34"/>
      <c r="BD46" s="42" t="s">
        <v>61</v>
      </c>
      <c r="BE46" s="2" t="s">
        <v>62</v>
      </c>
      <c r="BF46" s="2" t="s">
        <v>63</v>
      </c>
      <c r="BG46" s="2" t="s">
        <v>196</v>
      </c>
      <c r="BH46" s="218" t="s">
        <v>515</v>
      </c>
      <c r="BI46" s="8" t="s">
        <v>64</v>
      </c>
      <c r="BJ46" s="91">
        <v>214</v>
      </c>
      <c r="BK46" s="8">
        <v>1</v>
      </c>
      <c r="BL46" s="30" t="s">
        <v>65</v>
      </c>
      <c r="BM46" s="64" t="s">
        <v>178</v>
      </c>
      <c r="BN46" s="64" t="s">
        <v>294</v>
      </c>
      <c r="BO46" s="465" t="s">
        <v>697</v>
      </c>
      <c r="BP46" s="138" t="s">
        <v>698</v>
      </c>
      <c r="BQ46" s="145" t="s">
        <v>714</v>
      </c>
    </row>
    <row r="47" spans="1:69" ht="15.75">
      <c r="A47" s="19" t="s">
        <v>8</v>
      </c>
      <c r="B47" s="20" t="s">
        <v>40</v>
      </c>
      <c r="C47" s="13" t="s">
        <v>35</v>
      </c>
      <c r="D47" s="6" t="s">
        <v>11</v>
      </c>
      <c r="E47" s="24" t="s">
        <v>80</v>
      </c>
      <c r="F47" s="86">
        <v>280</v>
      </c>
      <c r="G47" s="80">
        <v>10</v>
      </c>
      <c r="H47" s="16"/>
      <c r="I47" s="16"/>
      <c r="J47" s="16"/>
      <c r="K47" s="16"/>
      <c r="L47" s="80">
        <v>0</v>
      </c>
      <c r="M47" s="14"/>
      <c r="N47" s="53">
        <v>0</v>
      </c>
      <c r="O47" s="16"/>
      <c r="P47" s="16"/>
      <c r="Q47" s="11">
        <v>7.8220813962999998</v>
      </c>
      <c r="R47" s="16"/>
      <c r="S47" s="16"/>
      <c r="T47" s="53">
        <v>14.1875</v>
      </c>
      <c r="U47" s="16"/>
      <c r="V47" s="16"/>
      <c r="W47" s="11">
        <v>7.7713776333332998</v>
      </c>
      <c r="X47" s="16"/>
      <c r="Y47" s="16"/>
      <c r="Z47" s="53">
        <v>14.3125</v>
      </c>
      <c r="AA47" s="16"/>
      <c r="AB47" s="16"/>
      <c r="AC47" s="16"/>
      <c r="AD47" s="16"/>
      <c r="AE47" s="16"/>
      <c r="AF47" s="11">
        <v>3.3946552091700268</v>
      </c>
      <c r="AG47" s="11">
        <v>1888</v>
      </c>
      <c r="AH47" s="11">
        <v>0.49644555611034241</v>
      </c>
      <c r="AI47" s="11">
        <v>105</v>
      </c>
      <c r="AJ47" s="11">
        <v>2.4369047619047621</v>
      </c>
      <c r="AK47" s="11" t="s">
        <v>248</v>
      </c>
      <c r="AL47" s="11">
        <v>269</v>
      </c>
      <c r="AM47" s="11">
        <v>3.3959736300160515</v>
      </c>
      <c r="AN47" s="11">
        <v>3.5134026258205688</v>
      </c>
      <c r="AO47" s="73">
        <v>0</v>
      </c>
      <c r="AP47" s="11">
        <v>0</v>
      </c>
      <c r="AQ47" s="11">
        <v>0</v>
      </c>
      <c r="AR47" s="11">
        <v>540</v>
      </c>
      <c r="AS47" s="188" t="s">
        <v>248</v>
      </c>
      <c r="AT47" s="11">
        <v>19324.311000000002</v>
      </c>
      <c r="AU47" s="11">
        <v>0</v>
      </c>
      <c r="AV47" s="11">
        <v>0</v>
      </c>
      <c r="AW47" s="53">
        <v>540</v>
      </c>
      <c r="AX47" s="11" t="s">
        <v>248</v>
      </c>
      <c r="AY47" s="327">
        <v>25.75</v>
      </c>
      <c r="AZ47" s="201">
        <v>520953</v>
      </c>
      <c r="BA47" s="121">
        <v>0.88349514563099996</v>
      </c>
      <c r="BB47" s="15">
        <v>11.736263736264601</v>
      </c>
      <c r="BC47" s="34"/>
      <c r="BD47" s="42" t="s">
        <v>61</v>
      </c>
      <c r="BE47" s="2" t="s">
        <v>62</v>
      </c>
      <c r="BF47" s="2" t="s">
        <v>63</v>
      </c>
      <c r="BG47" s="2" t="s">
        <v>196</v>
      </c>
      <c r="BH47" s="218" t="s">
        <v>515</v>
      </c>
      <c r="BI47" s="8" t="s">
        <v>66</v>
      </c>
      <c r="BJ47" s="91">
        <v>214</v>
      </c>
      <c r="BK47" s="8">
        <v>7</v>
      </c>
      <c r="BL47" s="30" t="s">
        <v>65</v>
      </c>
      <c r="BM47" s="44" t="s">
        <v>178</v>
      </c>
      <c r="BN47" s="44" t="s">
        <v>294</v>
      </c>
      <c r="BO47" s="465" t="s">
        <v>697</v>
      </c>
      <c r="BP47" s="138" t="s">
        <v>698</v>
      </c>
      <c r="BQ47" s="145" t="s">
        <v>714</v>
      </c>
    </row>
    <row r="48" spans="1:69" ht="15.75">
      <c r="A48" s="19" t="s">
        <v>8</v>
      </c>
      <c r="B48" s="20" t="s">
        <v>40</v>
      </c>
      <c r="C48" s="13" t="s">
        <v>35</v>
      </c>
      <c r="D48" s="6" t="s">
        <v>11</v>
      </c>
      <c r="E48" s="24" t="s">
        <v>80</v>
      </c>
      <c r="F48" s="86">
        <v>284</v>
      </c>
      <c r="G48" s="80">
        <v>3</v>
      </c>
      <c r="H48" s="16"/>
      <c r="I48" s="16"/>
      <c r="J48" s="16"/>
      <c r="K48" s="16"/>
      <c r="L48" s="80">
        <v>0</v>
      </c>
      <c r="M48" s="14"/>
      <c r="N48" s="53">
        <v>0</v>
      </c>
      <c r="O48" s="16"/>
      <c r="P48" s="16"/>
      <c r="Q48" s="11">
        <v>6.0955300854000001</v>
      </c>
      <c r="R48" s="16"/>
      <c r="S48" s="16"/>
      <c r="T48" s="53">
        <v>8.1949999999999985</v>
      </c>
      <c r="U48" s="16"/>
      <c r="V48" s="16"/>
      <c r="W48" s="11">
        <v>5.4455158683273996</v>
      </c>
      <c r="X48" s="16"/>
      <c r="Y48" s="16"/>
      <c r="Z48" s="53">
        <v>7.5949999999999989</v>
      </c>
      <c r="AA48" s="16"/>
      <c r="AB48" s="16"/>
      <c r="AC48" s="16"/>
      <c r="AD48" s="16"/>
      <c r="AE48" s="16"/>
      <c r="AF48" s="11">
        <v>3.6031740496692333</v>
      </c>
      <c r="AG48" s="11">
        <v>1966</v>
      </c>
      <c r="AH48" s="11">
        <v>0.42526898731270307</v>
      </c>
      <c r="AI48" s="11">
        <v>53</v>
      </c>
      <c r="AJ48" s="11">
        <v>2.656206896551724</v>
      </c>
      <c r="AK48" s="11" t="s">
        <v>248</v>
      </c>
      <c r="AL48" s="11">
        <v>280</v>
      </c>
      <c r="AM48" s="11">
        <v>3.6036853856375437</v>
      </c>
      <c r="AN48" s="11">
        <v>3.6611685214626393</v>
      </c>
      <c r="AO48" s="73">
        <v>0</v>
      </c>
      <c r="AP48" s="11">
        <v>0</v>
      </c>
      <c r="AQ48" s="11">
        <v>0</v>
      </c>
      <c r="AR48" s="11">
        <v>562</v>
      </c>
      <c r="AS48" s="188" t="s">
        <v>248</v>
      </c>
      <c r="AT48" s="11">
        <v>20180.362000000001</v>
      </c>
      <c r="AU48" s="11">
        <v>0</v>
      </c>
      <c r="AV48" s="11">
        <v>0</v>
      </c>
      <c r="AW48" s="53">
        <v>562</v>
      </c>
      <c r="AX48" s="11" t="s">
        <v>248</v>
      </c>
      <c r="AY48" s="327">
        <v>25.75</v>
      </c>
      <c r="AZ48" s="201">
        <v>520953</v>
      </c>
      <c r="BA48" s="121">
        <v>0.88349514563099996</v>
      </c>
      <c r="BB48" s="15">
        <v>11.428571428572299</v>
      </c>
      <c r="BC48" s="34"/>
      <c r="BD48" s="42" t="s">
        <v>61</v>
      </c>
      <c r="BE48" s="2" t="s">
        <v>62</v>
      </c>
      <c r="BF48" s="2" t="s">
        <v>63</v>
      </c>
      <c r="BG48" s="2" t="s">
        <v>196</v>
      </c>
      <c r="BH48" s="218" t="s">
        <v>515</v>
      </c>
      <c r="BI48" s="8" t="s">
        <v>67</v>
      </c>
      <c r="BJ48" s="91">
        <v>214</v>
      </c>
      <c r="BK48" s="8">
        <v>3</v>
      </c>
      <c r="BL48" s="30" t="s">
        <v>65</v>
      </c>
      <c r="BM48" s="44" t="s">
        <v>177</v>
      </c>
      <c r="BN48" s="44" t="s">
        <v>294</v>
      </c>
      <c r="BO48" s="465" t="s">
        <v>697</v>
      </c>
      <c r="BP48" s="138" t="s">
        <v>698</v>
      </c>
      <c r="BQ48" s="145" t="s">
        <v>714</v>
      </c>
    </row>
    <row r="49" spans="1:69" ht="16.5" thickBot="1">
      <c r="A49" s="132" t="s">
        <v>8</v>
      </c>
      <c r="B49" s="143" t="s">
        <v>40</v>
      </c>
      <c r="C49" s="133" t="s">
        <v>35</v>
      </c>
      <c r="D49" s="141" t="s">
        <v>11</v>
      </c>
      <c r="E49" s="24" t="s">
        <v>80</v>
      </c>
      <c r="F49" s="94">
        <v>286</v>
      </c>
      <c r="G49" s="81">
        <v>6</v>
      </c>
      <c r="H49" s="16"/>
      <c r="I49" s="16"/>
      <c r="J49" s="16"/>
      <c r="K49" s="16"/>
      <c r="L49" s="81">
        <v>2</v>
      </c>
      <c r="M49" s="14"/>
      <c r="N49" s="54">
        <v>0</v>
      </c>
      <c r="O49" s="16"/>
      <c r="P49" s="16"/>
      <c r="Q49" s="55">
        <v>8.3829998705000008</v>
      </c>
      <c r="R49" s="16"/>
      <c r="S49" s="16"/>
      <c r="T49" s="54">
        <v>10.674999999999997</v>
      </c>
      <c r="U49" s="16"/>
      <c r="V49" s="16"/>
      <c r="W49" s="55">
        <v>8.4710394280574999</v>
      </c>
      <c r="X49" s="16"/>
      <c r="Y49" s="16"/>
      <c r="Z49" s="54">
        <v>10.756249999999998</v>
      </c>
      <c r="AA49" s="16"/>
      <c r="AB49" s="16"/>
      <c r="AC49" s="16"/>
      <c r="AD49" s="16"/>
      <c r="AE49" s="16"/>
      <c r="AF49" s="55">
        <v>2.929213161057723</v>
      </c>
      <c r="AG49" s="55">
        <v>1919</v>
      </c>
      <c r="AH49" s="55">
        <v>0.39132779691558212</v>
      </c>
      <c r="AI49" s="55">
        <v>241</v>
      </c>
      <c r="AJ49" s="55">
        <v>2.1262135922330097</v>
      </c>
      <c r="AK49" s="194" t="s">
        <v>248</v>
      </c>
      <c r="AL49" s="532">
        <v>0</v>
      </c>
      <c r="AM49" s="55"/>
      <c r="AN49" s="55"/>
      <c r="AO49" s="74">
        <v>0</v>
      </c>
      <c r="AP49" s="55">
        <v>0</v>
      </c>
      <c r="AQ49" s="55">
        <v>0</v>
      </c>
      <c r="AR49" s="55">
        <v>560</v>
      </c>
      <c r="AS49" s="123" t="s">
        <v>248</v>
      </c>
      <c r="AT49" s="55">
        <v>20023.124</v>
      </c>
      <c r="AU49" s="55">
        <v>0</v>
      </c>
      <c r="AV49" s="55">
        <v>0</v>
      </c>
      <c r="AW49" s="54">
        <v>560</v>
      </c>
      <c r="AX49" s="194" t="s">
        <v>248</v>
      </c>
      <c r="AY49" s="329">
        <v>25.75</v>
      </c>
      <c r="AZ49" s="163">
        <v>520953</v>
      </c>
      <c r="BA49" s="375">
        <v>0.88349514563099996</v>
      </c>
      <c r="BB49" s="123">
        <v>10.7692307692316</v>
      </c>
      <c r="BC49" s="35"/>
      <c r="BD49" s="135" t="s">
        <v>61</v>
      </c>
      <c r="BE49" s="150" t="s">
        <v>62</v>
      </c>
      <c r="BF49" s="150" t="s">
        <v>63</v>
      </c>
      <c r="BG49" s="150" t="s">
        <v>196</v>
      </c>
      <c r="BH49" s="218" t="s">
        <v>515</v>
      </c>
      <c r="BI49" s="136" t="s">
        <v>68</v>
      </c>
      <c r="BJ49" s="92">
        <v>214</v>
      </c>
      <c r="BK49" s="136">
        <v>4</v>
      </c>
      <c r="BL49" s="146" t="s">
        <v>65</v>
      </c>
      <c r="BM49" s="50" t="s">
        <v>178</v>
      </c>
      <c r="BN49" s="50" t="s">
        <v>294</v>
      </c>
      <c r="BO49" s="467" t="s">
        <v>697</v>
      </c>
      <c r="BP49" s="156" t="s">
        <v>698</v>
      </c>
      <c r="BQ49" s="157" t="s">
        <v>714</v>
      </c>
    </row>
    <row r="50" spans="1:69" ht="15.75">
      <c r="A50" s="205" t="s">
        <v>8</v>
      </c>
      <c r="B50" s="206" t="s">
        <v>40</v>
      </c>
      <c r="C50" s="220" t="s">
        <v>35</v>
      </c>
      <c r="D50" s="77" t="s">
        <v>11</v>
      </c>
      <c r="E50" s="26" t="s">
        <v>81</v>
      </c>
      <c r="F50" s="93">
        <v>180</v>
      </c>
      <c r="G50" s="79">
        <v>1</v>
      </c>
      <c r="H50" s="16"/>
      <c r="I50" s="16"/>
      <c r="J50" s="16"/>
      <c r="K50" s="16"/>
      <c r="L50" s="79">
        <v>0</v>
      </c>
      <c r="M50" s="14"/>
      <c r="N50" s="71">
        <v>0</v>
      </c>
      <c r="O50" s="16"/>
      <c r="P50" s="16"/>
      <c r="Q50" s="68">
        <v>6.2455473574999996</v>
      </c>
      <c r="R50" s="16"/>
      <c r="S50" s="16"/>
      <c r="T50" s="71">
        <v>7.8812499999999979</v>
      </c>
      <c r="U50" s="16"/>
      <c r="V50" s="16"/>
      <c r="W50" s="68">
        <v>6.2291395865921002</v>
      </c>
      <c r="X50" s="16"/>
      <c r="Y50" s="16"/>
      <c r="Z50" s="71">
        <v>8.1312499999999979</v>
      </c>
      <c r="AA50" s="16"/>
      <c r="AB50" s="16"/>
      <c r="AC50" s="16"/>
      <c r="AD50" s="16"/>
      <c r="AE50" s="16"/>
      <c r="AF50" s="68">
        <v>3.4860175666291533</v>
      </c>
      <c r="AG50" s="68">
        <v>1253</v>
      </c>
      <c r="AH50" s="68">
        <v>0.44065061275995182</v>
      </c>
      <c r="AI50" s="68">
        <v>34</v>
      </c>
      <c r="AJ50" s="68">
        <v>2.5924193548387096</v>
      </c>
      <c r="AK50" s="68" t="s">
        <v>248</v>
      </c>
      <c r="AL50" s="68">
        <v>177</v>
      </c>
      <c r="AM50" s="68">
        <v>3.49490719211015</v>
      </c>
      <c r="AN50" s="68">
        <v>3.5659463487332341</v>
      </c>
      <c r="AO50" s="72">
        <v>0</v>
      </c>
      <c r="AP50" s="68">
        <v>0</v>
      </c>
      <c r="AQ50" s="68">
        <v>0</v>
      </c>
      <c r="AR50" s="68">
        <v>358</v>
      </c>
      <c r="AS50" s="70" t="s">
        <v>248</v>
      </c>
      <c r="AT50" s="68">
        <v>13476.728999999999</v>
      </c>
      <c r="AU50" s="68">
        <v>74.048000000000002</v>
      </c>
      <c r="AV50" s="68">
        <v>0</v>
      </c>
      <c r="AW50" s="71">
        <v>358</v>
      </c>
      <c r="AX50" s="68" t="s">
        <v>248</v>
      </c>
      <c r="AY50" s="325">
        <v>18.25</v>
      </c>
      <c r="AZ50" s="137">
        <v>125677</v>
      </c>
      <c r="BA50" s="308">
        <v>0.95890410958899996</v>
      </c>
      <c r="BB50" s="70">
        <v>9.2571428571432506</v>
      </c>
      <c r="BC50" s="69" t="s">
        <v>248</v>
      </c>
      <c r="BD50" s="211" t="s">
        <v>61</v>
      </c>
      <c r="BE50" s="212" t="s">
        <v>62</v>
      </c>
      <c r="BF50" s="212" t="s">
        <v>63</v>
      </c>
      <c r="BG50" s="212" t="s">
        <v>196</v>
      </c>
      <c r="BH50" s="214" t="s">
        <v>513</v>
      </c>
      <c r="BI50" s="137" t="s">
        <v>64</v>
      </c>
      <c r="BJ50" s="90">
        <v>214</v>
      </c>
      <c r="BK50" s="137">
        <v>1</v>
      </c>
      <c r="BL50" s="144" t="s">
        <v>65</v>
      </c>
      <c r="BM50" s="63" t="s">
        <v>178</v>
      </c>
      <c r="BN50" s="63" t="s">
        <v>294</v>
      </c>
      <c r="BO50" s="466" t="s">
        <v>81</v>
      </c>
      <c r="BP50" s="137" t="s">
        <v>699</v>
      </c>
      <c r="BQ50" s="144" t="s">
        <v>715</v>
      </c>
    </row>
    <row r="51" spans="1:69" ht="15.75">
      <c r="A51" s="19" t="s">
        <v>8</v>
      </c>
      <c r="B51" s="20" t="s">
        <v>40</v>
      </c>
      <c r="C51" s="13" t="s">
        <v>35</v>
      </c>
      <c r="D51" s="6" t="s">
        <v>11</v>
      </c>
      <c r="E51" s="24" t="s">
        <v>81</v>
      </c>
      <c r="F51" s="86">
        <v>159</v>
      </c>
      <c r="G51" s="80">
        <v>0</v>
      </c>
      <c r="H51" s="16"/>
      <c r="I51" s="16"/>
      <c r="J51" s="16"/>
      <c r="K51" s="16"/>
      <c r="L51" s="80">
        <v>1</v>
      </c>
      <c r="M51" s="14"/>
      <c r="N51" s="53">
        <v>0</v>
      </c>
      <c r="O51" s="16"/>
      <c r="P51" s="16"/>
      <c r="Q51" s="11">
        <v>7.2152276835000002</v>
      </c>
      <c r="R51" s="16"/>
      <c r="S51" s="16"/>
      <c r="T51" s="53">
        <v>9.5249999999999986</v>
      </c>
      <c r="U51" s="16"/>
      <c r="V51" s="16"/>
      <c r="W51" s="11">
        <v>7.3411643481012003</v>
      </c>
      <c r="X51" s="16"/>
      <c r="Y51" s="16"/>
      <c r="Z51" s="53">
        <v>10.016666666666666</v>
      </c>
      <c r="AA51" s="16"/>
      <c r="AB51" s="16"/>
      <c r="AC51" s="16"/>
      <c r="AD51" s="16"/>
      <c r="AE51" s="16"/>
      <c r="AF51" s="11">
        <v>3.3473960272226799</v>
      </c>
      <c r="AG51" s="11">
        <v>1106</v>
      </c>
      <c r="AH51" s="11">
        <v>0.50022966913110467</v>
      </c>
      <c r="AI51" s="11">
        <v>74</v>
      </c>
      <c r="AJ51" s="11">
        <v>2.3583333333333334</v>
      </c>
      <c r="AK51" s="11" t="s">
        <v>248</v>
      </c>
      <c r="AL51" s="11">
        <v>158</v>
      </c>
      <c r="AM51" s="11">
        <v>3.3473960272226799</v>
      </c>
      <c r="AN51" s="11">
        <v>3.4483870967741934</v>
      </c>
      <c r="AO51" s="73">
        <v>0</v>
      </c>
      <c r="AP51" s="11">
        <v>0</v>
      </c>
      <c r="AQ51" s="11">
        <v>0</v>
      </c>
      <c r="AR51" s="11">
        <v>318</v>
      </c>
      <c r="AS51" s="188" t="s">
        <v>248</v>
      </c>
      <c r="AT51" s="11">
        <v>12133.218999999999</v>
      </c>
      <c r="AU51" s="11">
        <v>0</v>
      </c>
      <c r="AV51" s="11">
        <v>0</v>
      </c>
      <c r="AW51" s="53">
        <v>318</v>
      </c>
      <c r="AX51" s="11" t="s">
        <v>248</v>
      </c>
      <c r="AY51" s="326">
        <v>18.25</v>
      </c>
      <c r="AZ51" s="138">
        <v>125677</v>
      </c>
      <c r="BA51" s="121">
        <v>0.95890410958899996</v>
      </c>
      <c r="BB51" s="15">
        <v>9.3714285714289698</v>
      </c>
      <c r="BC51" s="34" t="s">
        <v>248</v>
      </c>
      <c r="BD51" s="42" t="s">
        <v>61</v>
      </c>
      <c r="BE51" s="2" t="s">
        <v>62</v>
      </c>
      <c r="BF51" s="2" t="s">
        <v>63</v>
      </c>
      <c r="BG51" s="2" t="s">
        <v>196</v>
      </c>
      <c r="BH51" s="218" t="s">
        <v>513</v>
      </c>
      <c r="BI51" s="8" t="s">
        <v>66</v>
      </c>
      <c r="BJ51" s="91">
        <v>214</v>
      </c>
      <c r="BK51" s="8">
        <v>7</v>
      </c>
      <c r="BL51" s="30" t="s">
        <v>65</v>
      </c>
      <c r="BM51" s="44" t="s">
        <v>178</v>
      </c>
      <c r="BN51" s="44" t="s">
        <v>294</v>
      </c>
      <c r="BO51" s="465" t="s">
        <v>81</v>
      </c>
      <c r="BP51" s="138" t="s">
        <v>699</v>
      </c>
      <c r="BQ51" s="145" t="s">
        <v>715</v>
      </c>
    </row>
    <row r="52" spans="1:69" ht="15.75">
      <c r="A52" s="19" t="s">
        <v>8</v>
      </c>
      <c r="B52" s="20" t="s">
        <v>40</v>
      </c>
      <c r="C52" s="13" t="s">
        <v>35</v>
      </c>
      <c r="D52" s="6" t="s">
        <v>11</v>
      </c>
      <c r="E52" s="24" t="s">
        <v>81</v>
      </c>
      <c r="F52" s="86">
        <v>193</v>
      </c>
      <c r="G52" s="80">
        <v>1</v>
      </c>
      <c r="H52" s="16"/>
      <c r="I52" s="16"/>
      <c r="J52" s="16"/>
      <c r="K52" s="16"/>
      <c r="L52" s="80">
        <v>0</v>
      </c>
      <c r="M52" s="14"/>
      <c r="N52" s="53">
        <v>0</v>
      </c>
      <c r="O52" s="16"/>
      <c r="P52" s="16"/>
      <c r="Q52" s="11">
        <v>7.1245779740000001</v>
      </c>
      <c r="R52" s="16"/>
      <c r="S52" s="16"/>
      <c r="T52" s="53">
        <v>8.9624999999999986</v>
      </c>
      <c r="U52" s="16"/>
      <c r="V52" s="16"/>
      <c r="W52" s="11">
        <v>7.3241978177083</v>
      </c>
      <c r="X52" s="16"/>
      <c r="Y52" s="16"/>
      <c r="Z52" s="53">
        <v>9.4249999999999972</v>
      </c>
      <c r="AA52" s="16"/>
      <c r="AB52" s="16"/>
      <c r="AC52" s="16"/>
      <c r="AD52" s="16"/>
      <c r="AE52" s="16"/>
      <c r="AF52" s="11">
        <v>3.5097441773802509</v>
      </c>
      <c r="AG52" s="11">
        <v>1344</v>
      </c>
      <c r="AH52" s="11">
        <v>0.48509866064822948</v>
      </c>
      <c r="AI52" s="11">
        <v>66</v>
      </c>
      <c r="AJ52" s="11">
        <v>2.5044444444444443</v>
      </c>
      <c r="AK52" s="11" t="s">
        <v>248</v>
      </c>
      <c r="AL52" s="11">
        <v>185</v>
      </c>
      <c r="AM52" s="11">
        <v>3.5167644845012527</v>
      </c>
      <c r="AN52" s="11">
        <v>3.6057432432432432</v>
      </c>
      <c r="AO52" s="73">
        <v>0</v>
      </c>
      <c r="AP52" s="11">
        <v>0</v>
      </c>
      <c r="AQ52" s="11">
        <v>0</v>
      </c>
      <c r="AR52" s="11">
        <v>384</v>
      </c>
      <c r="AS52" s="188" t="s">
        <v>248</v>
      </c>
      <c r="AT52" s="11">
        <v>14613.019</v>
      </c>
      <c r="AU52" s="11">
        <v>42.276000000000003</v>
      </c>
      <c r="AV52" s="11">
        <v>0</v>
      </c>
      <c r="AW52" s="53">
        <v>384</v>
      </c>
      <c r="AX52" s="11" t="s">
        <v>248</v>
      </c>
      <c r="AY52" s="326">
        <v>18.25</v>
      </c>
      <c r="AZ52" s="138">
        <v>125677</v>
      </c>
      <c r="BA52" s="121">
        <v>0.95890410958899996</v>
      </c>
      <c r="BB52" s="15">
        <v>9.4857142857146908</v>
      </c>
      <c r="BC52" s="34" t="s">
        <v>248</v>
      </c>
      <c r="BD52" s="42" t="s">
        <v>61</v>
      </c>
      <c r="BE52" s="2" t="s">
        <v>62</v>
      </c>
      <c r="BF52" s="2" t="s">
        <v>63</v>
      </c>
      <c r="BG52" s="2" t="s">
        <v>196</v>
      </c>
      <c r="BH52" s="218" t="s">
        <v>513</v>
      </c>
      <c r="BI52" s="8" t="s">
        <v>67</v>
      </c>
      <c r="BJ52" s="91">
        <v>214</v>
      </c>
      <c r="BK52" s="8">
        <v>3</v>
      </c>
      <c r="BL52" s="30" t="s">
        <v>65</v>
      </c>
      <c r="BM52" s="44" t="s">
        <v>178</v>
      </c>
      <c r="BN52" s="44" t="s">
        <v>294</v>
      </c>
      <c r="BO52" s="465" t="s">
        <v>81</v>
      </c>
      <c r="BP52" s="138" t="s">
        <v>699</v>
      </c>
      <c r="BQ52" s="145" t="s">
        <v>715</v>
      </c>
    </row>
    <row r="53" spans="1:69" ht="15.75">
      <c r="A53" s="19" t="s">
        <v>8</v>
      </c>
      <c r="B53" s="20" t="s">
        <v>40</v>
      </c>
      <c r="C53" s="13" t="s">
        <v>35</v>
      </c>
      <c r="D53" s="6" t="s">
        <v>11</v>
      </c>
      <c r="E53" s="24" t="s">
        <v>81</v>
      </c>
      <c r="F53" s="86">
        <v>81</v>
      </c>
      <c r="G53" s="80">
        <v>1</v>
      </c>
      <c r="H53" s="16"/>
      <c r="I53" s="16"/>
      <c r="J53" s="16"/>
      <c r="K53" s="16"/>
      <c r="L53" s="80">
        <v>0</v>
      </c>
      <c r="M53" s="14"/>
      <c r="N53" s="53">
        <v>0</v>
      </c>
      <c r="O53" s="16"/>
      <c r="P53" s="16"/>
      <c r="Q53" s="11">
        <v>8.1556374374999994</v>
      </c>
      <c r="R53" s="16"/>
      <c r="S53" s="16"/>
      <c r="T53" s="53">
        <v>10.25</v>
      </c>
      <c r="U53" s="16"/>
      <c r="V53" s="16"/>
      <c r="W53" s="11">
        <v>8.2801498999999996</v>
      </c>
      <c r="X53" s="16"/>
      <c r="Y53" s="16"/>
      <c r="Z53" s="53">
        <v>10</v>
      </c>
      <c r="AA53" s="16"/>
      <c r="AB53" s="16"/>
      <c r="AC53" s="16"/>
      <c r="AD53" s="16"/>
      <c r="AE53" s="16"/>
      <c r="AF53" s="11">
        <v>2.8083913954270097</v>
      </c>
      <c r="AG53" s="11">
        <v>509</v>
      </c>
      <c r="AH53" s="11">
        <v>0.47564185648459273</v>
      </c>
      <c r="AI53" s="11">
        <v>106</v>
      </c>
      <c r="AJ53" s="11">
        <v>1.8073529411764706</v>
      </c>
      <c r="AK53" s="11" t="s">
        <v>248</v>
      </c>
      <c r="AL53" s="9">
        <v>0</v>
      </c>
      <c r="AM53" s="11"/>
      <c r="AN53" s="11"/>
      <c r="AO53" s="73">
        <v>0</v>
      </c>
      <c r="AP53" s="11">
        <v>0</v>
      </c>
      <c r="AQ53" s="11">
        <v>0</v>
      </c>
      <c r="AR53" s="11">
        <v>160</v>
      </c>
      <c r="AS53" s="122" t="s">
        <v>248</v>
      </c>
      <c r="AT53" s="11">
        <v>5081.5780000000004</v>
      </c>
      <c r="AU53" s="11">
        <v>1131.6500000000001</v>
      </c>
      <c r="AV53" s="11">
        <v>0</v>
      </c>
      <c r="AW53" s="53">
        <v>160</v>
      </c>
      <c r="AX53" s="11" t="s">
        <v>248</v>
      </c>
      <c r="AY53" s="326">
        <v>18.25</v>
      </c>
      <c r="AZ53" s="138">
        <v>125677</v>
      </c>
      <c r="BA53" s="121">
        <v>0.95890410958899996</v>
      </c>
      <c r="BB53" s="122">
        <v>9.60000000000041</v>
      </c>
      <c r="BC53" s="34" t="s">
        <v>248</v>
      </c>
      <c r="BD53" s="42" t="s">
        <v>61</v>
      </c>
      <c r="BE53" s="2" t="s">
        <v>62</v>
      </c>
      <c r="BF53" s="2" t="s">
        <v>63</v>
      </c>
      <c r="BG53" s="2" t="s">
        <v>196</v>
      </c>
      <c r="BH53" s="218" t="s">
        <v>513</v>
      </c>
      <c r="BI53" s="8" t="s">
        <v>68</v>
      </c>
      <c r="BJ53" s="91">
        <v>214</v>
      </c>
      <c r="BK53" s="8">
        <v>4</v>
      </c>
      <c r="BL53" s="30" t="s">
        <v>65</v>
      </c>
      <c r="BM53" s="44" t="s">
        <v>178</v>
      </c>
      <c r="BN53" s="44" t="s">
        <v>294</v>
      </c>
      <c r="BO53" s="465" t="s">
        <v>81</v>
      </c>
      <c r="BP53" s="138" t="s">
        <v>699</v>
      </c>
      <c r="BQ53" s="145" t="s">
        <v>715</v>
      </c>
    </row>
    <row r="54" spans="1:69" ht="15.75">
      <c r="A54" s="19" t="s">
        <v>8</v>
      </c>
      <c r="B54" s="20" t="s">
        <v>40</v>
      </c>
      <c r="C54" s="13" t="s">
        <v>35</v>
      </c>
      <c r="D54" s="6" t="s">
        <v>11</v>
      </c>
      <c r="E54" s="24" t="s">
        <v>82</v>
      </c>
      <c r="F54" s="86">
        <v>155</v>
      </c>
      <c r="G54" s="80">
        <v>1</v>
      </c>
      <c r="H54" s="16"/>
      <c r="I54" s="16"/>
      <c r="J54" s="16"/>
      <c r="K54" s="16"/>
      <c r="L54" s="80">
        <v>0</v>
      </c>
      <c r="M54" s="14"/>
      <c r="N54" s="53">
        <v>0</v>
      </c>
      <c r="O54" s="16"/>
      <c r="P54" s="16"/>
      <c r="Q54" s="11">
        <v>5.6564283442000001</v>
      </c>
      <c r="R54" s="16"/>
      <c r="S54" s="16"/>
      <c r="T54" s="53">
        <v>7.3249999999999957</v>
      </c>
      <c r="U54" s="16"/>
      <c r="V54" s="16"/>
      <c r="W54" s="11">
        <v>5.2759543441558003</v>
      </c>
      <c r="X54" s="16"/>
      <c r="Y54" s="16"/>
      <c r="Z54" s="53">
        <v>6.7874999999999979</v>
      </c>
      <c r="AA54" s="16"/>
      <c r="AB54" s="16"/>
      <c r="AC54" s="16"/>
      <c r="AD54" s="16"/>
      <c r="AE54" s="16"/>
      <c r="AF54" s="11">
        <v>3.6244805297073066</v>
      </c>
      <c r="AG54" s="11">
        <v>1078</v>
      </c>
      <c r="AH54" s="11">
        <v>0.41057090206659558</v>
      </c>
      <c r="AI54" s="11">
        <v>21</v>
      </c>
      <c r="AJ54" s="11">
        <v>2.7222972972972972</v>
      </c>
      <c r="AK54" s="11" t="s">
        <v>248</v>
      </c>
      <c r="AL54" s="11">
        <v>154</v>
      </c>
      <c r="AM54" s="11">
        <v>3.6244805297073066</v>
      </c>
      <c r="AN54" s="11">
        <v>3.6791907514450868</v>
      </c>
      <c r="AO54" s="73">
        <v>0</v>
      </c>
      <c r="AP54" s="11">
        <v>0</v>
      </c>
      <c r="AQ54" s="11">
        <v>0</v>
      </c>
      <c r="AR54" s="11">
        <v>308</v>
      </c>
      <c r="AS54" s="188" t="s">
        <v>248</v>
      </c>
      <c r="AT54" s="11">
        <v>10995.705</v>
      </c>
      <c r="AU54" s="11">
        <v>0</v>
      </c>
      <c r="AV54" s="11">
        <v>0</v>
      </c>
      <c r="AW54" s="53">
        <v>308</v>
      </c>
      <c r="AX54" s="11" t="s">
        <v>248</v>
      </c>
      <c r="AY54" s="328">
        <v>7.5</v>
      </c>
      <c r="AZ54" s="138">
        <v>152650</v>
      </c>
      <c r="BA54" s="121">
        <v>0.96666666666599999</v>
      </c>
      <c r="BB54" s="15">
        <v>17.5172413793224</v>
      </c>
      <c r="BC54" s="34" t="s">
        <v>248</v>
      </c>
      <c r="BD54" s="42" t="s">
        <v>61</v>
      </c>
      <c r="BE54" s="2" t="s">
        <v>62</v>
      </c>
      <c r="BF54" s="2" t="s">
        <v>63</v>
      </c>
      <c r="BG54" s="201" t="s">
        <v>196</v>
      </c>
      <c r="BH54" s="218" t="s">
        <v>515</v>
      </c>
      <c r="BI54" s="8" t="s">
        <v>64</v>
      </c>
      <c r="BJ54" s="91">
        <v>214</v>
      </c>
      <c r="BK54" s="441">
        <v>1</v>
      </c>
      <c r="BL54" s="30" t="s">
        <v>65</v>
      </c>
      <c r="BM54" s="44" t="s">
        <v>177</v>
      </c>
      <c r="BN54" s="44" t="s">
        <v>294</v>
      </c>
      <c r="BO54" s="465" t="s">
        <v>700</v>
      </c>
      <c r="BP54" s="138" t="s">
        <v>686</v>
      </c>
      <c r="BQ54" s="145" t="s">
        <v>719</v>
      </c>
    </row>
    <row r="55" spans="1:69" ht="15.75">
      <c r="A55" s="19" t="s">
        <v>8</v>
      </c>
      <c r="B55" s="20" t="s">
        <v>40</v>
      </c>
      <c r="C55" s="13" t="s">
        <v>35</v>
      </c>
      <c r="D55" s="6" t="s">
        <v>11</v>
      </c>
      <c r="E55" s="24" t="s">
        <v>82</v>
      </c>
      <c r="F55" s="86">
        <v>134</v>
      </c>
      <c r="G55" s="80">
        <v>16</v>
      </c>
      <c r="H55" s="16"/>
      <c r="I55" s="16"/>
      <c r="J55" s="16"/>
      <c r="K55" s="16"/>
      <c r="L55" s="80">
        <v>0</v>
      </c>
      <c r="M55" s="14"/>
      <c r="N55" s="53">
        <v>0</v>
      </c>
      <c r="O55" s="16"/>
      <c r="P55" s="16"/>
      <c r="Q55" s="11">
        <v>7.9485675424000002</v>
      </c>
      <c r="R55" s="16"/>
      <c r="S55" s="16"/>
      <c r="T55" s="53">
        <v>13.91</v>
      </c>
      <c r="U55" s="16"/>
      <c r="V55" s="16"/>
      <c r="W55" s="11">
        <v>8.0264150338982994</v>
      </c>
      <c r="X55" s="16"/>
      <c r="Y55" s="16"/>
      <c r="Z55" s="53">
        <v>13.91</v>
      </c>
      <c r="AA55" s="16"/>
      <c r="AB55" s="16"/>
      <c r="AC55" s="16"/>
      <c r="AD55" s="16"/>
      <c r="AE55" s="16"/>
      <c r="AF55" s="11">
        <v>2.8360653733225769</v>
      </c>
      <c r="AG55" s="11">
        <v>826</v>
      </c>
      <c r="AH55" s="11">
        <v>0.39559028320933043</v>
      </c>
      <c r="AI55" s="11">
        <v>144</v>
      </c>
      <c r="AJ55" s="11">
        <v>2.0790983606557378</v>
      </c>
      <c r="AK55" s="11" t="s">
        <v>248</v>
      </c>
      <c r="AL55" s="11">
        <v>0</v>
      </c>
      <c r="AM55" s="11"/>
      <c r="AN55" s="11"/>
      <c r="AO55" s="73">
        <v>0</v>
      </c>
      <c r="AP55" s="11">
        <v>0</v>
      </c>
      <c r="AQ55" s="11">
        <v>0</v>
      </c>
      <c r="AR55" s="11">
        <v>236</v>
      </c>
      <c r="AS55" s="188" t="s">
        <v>248</v>
      </c>
      <c r="AT55" s="11">
        <v>8436.8880000000008</v>
      </c>
      <c r="AU55" s="11">
        <v>0</v>
      </c>
      <c r="AV55" s="11">
        <v>0</v>
      </c>
      <c r="AW55" s="53">
        <v>236</v>
      </c>
      <c r="AX55" s="11" t="s">
        <v>248</v>
      </c>
      <c r="AY55" s="328">
        <v>7.5</v>
      </c>
      <c r="AZ55" s="138">
        <v>152650</v>
      </c>
      <c r="BA55" s="121">
        <v>0.96666666666599999</v>
      </c>
      <c r="BB55" s="15">
        <v>18.206896551736701</v>
      </c>
      <c r="BC55" s="34" t="s">
        <v>248</v>
      </c>
      <c r="BD55" s="42" t="s">
        <v>61</v>
      </c>
      <c r="BE55" s="2" t="s">
        <v>62</v>
      </c>
      <c r="BF55" s="2" t="s">
        <v>63</v>
      </c>
      <c r="BG55" s="201" t="s">
        <v>196</v>
      </c>
      <c r="BH55" s="218" t="s">
        <v>515</v>
      </c>
      <c r="BI55" s="8" t="s">
        <v>66</v>
      </c>
      <c r="BJ55" s="91">
        <v>214</v>
      </c>
      <c r="BK55" s="8">
        <v>7</v>
      </c>
      <c r="BL55" s="30" t="s">
        <v>65</v>
      </c>
      <c r="BM55" s="44" t="s">
        <v>178</v>
      </c>
      <c r="BN55" s="44" t="s">
        <v>294</v>
      </c>
      <c r="BO55" s="465" t="s">
        <v>700</v>
      </c>
      <c r="BP55" s="138" t="s">
        <v>686</v>
      </c>
      <c r="BQ55" s="145" t="s">
        <v>719</v>
      </c>
    </row>
    <row r="56" spans="1:69" ht="15.75">
      <c r="A56" s="19" t="s">
        <v>8</v>
      </c>
      <c r="B56" s="20" t="s">
        <v>40</v>
      </c>
      <c r="C56" s="13" t="s">
        <v>35</v>
      </c>
      <c r="D56" s="6" t="s">
        <v>11</v>
      </c>
      <c r="E56" s="24" t="s">
        <v>82</v>
      </c>
      <c r="F56" s="86">
        <v>159</v>
      </c>
      <c r="G56" s="80">
        <v>0</v>
      </c>
      <c r="H56" s="16"/>
      <c r="I56" s="16"/>
      <c r="J56" s="16"/>
      <c r="K56" s="16"/>
      <c r="L56" s="80">
        <v>0</v>
      </c>
      <c r="M56" s="14"/>
      <c r="N56" s="53">
        <v>0</v>
      </c>
      <c r="O56" s="16"/>
      <c r="P56" s="16"/>
      <c r="Q56" s="11">
        <v>7.2182512829999999</v>
      </c>
      <c r="R56" s="16"/>
      <c r="S56" s="16"/>
      <c r="T56" s="53">
        <v>8.4683333333333319</v>
      </c>
      <c r="U56" s="16"/>
      <c r="V56" s="16"/>
      <c r="W56" s="11">
        <v>7.3377041761006003</v>
      </c>
      <c r="X56" s="16"/>
      <c r="Y56" s="16"/>
      <c r="Z56" s="53">
        <v>8.7049999999999983</v>
      </c>
      <c r="AA56" s="16"/>
      <c r="AB56" s="16"/>
      <c r="AC56" s="16"/>
      <c r="AD56" s="16"/>
      <c r="AE56" s="16"/>
      <c r="AF56" s="11">
        <v>3.4246406142816603</v>
      </c>
      <c r="AG56" s="11">
        <v>1113</v>
      </c>
      <c r="AH56" s="11">
        <v>0.50805927644330939</v>
      </c>
      <c r="AI56" s="11">
        <v>73</v>
      </c>
      <c r="AJ56" s="11">
        <v>2.3623015873015873</v>
      </c>
      <c r="AK56" s="11" t="s">
        <v>248</v>
      </c>
      <c r="AL56" s="11">
        <v>157</v>
      </c>
      <c r="AM56" s="11">
        <v>3.4267060999657692</v>
      </c>
      <c r="AN56" s="11">
        <v>3.5586206896551724</v>
      </c>
      <c r="AO56" s="73">
        <v>0</v>
      </c>
      <c r="AP56" s="11">
        <v>0</v>
      </c>
      <c r="AQ56" s="11">
        <v>0</v>
      </c>
      <c r="AR56" s="11">
        <v>318</v>
      </c>
      <c r="AS56" s="188" t="s">
        <v>248</v>
      </c>
      <c r="AT56" s="11">
        <v>11319.210999999999</v>
      </c>
      <c r="AU56" s="11">
        <v>44.837000000000003</v>
      </c>
      <c r="AV56" s="11">
        <v>0</v>
      </c>
      <c r="AW56" s="53">
        <v>318</v>
      </c>
      <c r="AX56" s="11" t="s">
        <v>248</v>
      </c>
      <c r="AY56" s="328">
        <v>7.5</v>
      </c>
      <c r="AZ56" s="138">
        <v>152650</v>
      </c>
      <c r="BA56" s="121">
        <v>0.96666666666599999</v>
      </c>
      <c r="BB56" s="15">
        <v>18.206896551736701</v>
      </c>
      <c r="BC56" s="34" t="s">
        <v>248</v>
      </c>
      <c r="BD56" s="42" t="s">
        <v>61</v>
      </c>
      <c r="BE56" s="2" t="s">
        <v>62</v>
      </c>
      <c r="BF56" s="2" t="s">
        <v>63</v>
      </c>
      <c r="BG56" s="201" t="s">
        <v>196</v>
      </c>
      <c r="BH56" s="218" t="s">
        <v>515</v>
      </c>
      <c r="BI56" s="8" t="s">
        <v>67</v>
      </c>
      <c r="BJ56" s="91">
        <v>214</v>
      </c>
      <c r="BK56" s="8">
        <v>3</v>
      </c>
      <c r="BL56" s="30" t="s">
        <v>65</v>
      </c>
      <c r="BM56" s="44" t="s">
        <v>178</v>
      </c>
      <c r="BN56" s="44" t="s">
        <v>294</v>
      </c>
      <c r="BO56" s="465" t="s">
        <v>700</v>
      </c>
      <c r="BP56" s="138" t="s">
        <v>686</v>
      </c>
      <c r="BQ56" s="145" t="s">
        <v>719</v>
      </c>
    </row>
    <row r="57" spans="1:69" ht="15.75">
      <c r="A57" s="19" t="s">
        <v>8</v>
      </c>
      <c r="B57" s="20" t="s">
        <v>40</v>
      </c>
      <c r="C57" s="13" t="s">
        <v>35</v>
      </c>
      <c r="D57" s="6" t="s">
        <v>11</v>
      </c>
      <c r="E57" s="24" t="s">
        <v>82</v>
      </c>
      <c r="F57" s="86">
        <v>132</v>
      </c>
      <c r="G57" s="80">
        <v>4</v>
      </c>
      <c r="H57" s="16"/>
      <c r="I57" s="16"/>
      <c r="J57" s="16"/>
      <c r="K57" s="16"/>
      <c r="L57" s="80">
        <v>0</v>
      </c>
      <c r="M57" s="14"/>
      <c r="N57" s="53">
        <v>0</v>
      </c>
      <c r="O57" s="16"/>
      <c r="P57" s="16"/>
      <c r="Q57" s="11">
        <v>8.0570702500000007</v>
      </c>
      <c r="R57" s="16"/>
      <c r="S57" s="16"/>
      <c r="T57" s="53">
        <v>9.8249999999999993</v>
      </c>
      <c r="U57" s="16"/>
      <c r="V57" s="16"/>
      <c r="W57" s="11">
        <v>8.135007640625</v>
      </c>
      <c r="X57" s="16"/>
      <c r="Y57" s="16"/>
      <c r="Z57" s="53">
        <v>9.9499999999999993</v>
      </c>
      <c r="AA57" s="16"/>
      <c r="AB57" s="16"/>
      <c r="AC57" s="16"/>
      <c r="AD57" s="16"/>
      <c r="AE57" s="16"/>
      <c r="AF57" s="11">
        <v>2.7933333345821927</v>
      </c>
      <c r="AG57" s="11">
        <v>882</v>
      </c>
      <c r="AH57" s="11">
        <v>0.39909614560873002</v>
      </c>
      <c r="AI57" s="11">
        <v>180</v>
      </c>
      <c r="AJ57" s="11">
        <v>2.0405063291139243</v>
      </c>
      <c r="AK57" s="11" t="s">
        <v>248</v>
      </c>
      <c r="AL57" s="9">
        <v>0</v>
      </c>
      <c r="AM57" s="11"/>
      <c r="AN57" s="11"/>
      <c r="AO57" s="73">
        <v>0</v>
      </c>
      <c r="AP57" s="11">
        <v>0</v>
      </c>
      <c r="AQ57" s="11">
        <v>0</v>
      </c>
      <c r="AR57" s="11">
        <v>256</v>
      </c>
      <c r="AS57" s="122" t="s">
        <v>248</v>
      </c>
      <c r="AT57" s="11">
        <v>9195.6389999999992</v>
      </c>
      <c r="AU57" s="11">
        <v>0</v>
      </c>
      <c r="AV57" s="11">
        <v>0</v>
      </c>
      <c r="AW57" s="53">
        <v>256</v>
      </c>
      <c r="AX57" s="11" t="s">
        <v>248</v>
      </c>
      <c r="AY57" s="328">
        <v>7.5</v>
      </c>
      <c r="AZ57" s="138">
        <v>152650</v>
      </c>
      <c r="BA57" s="121">
        <v>0.96666666666599999</v>
      </c>
      <c r="BB57" s="122">
        <v>14.2068965517339</v>
      </c>
      <c r="BC57" s="34" t="s">
        <v>248</v>
      </c>
      <c r="BD57" s="42" t="s">
        <v>61</v>
      </c>
      <c r="BE57" s="2" t="s">
        <v>62</v>
      </c>
      <c r="BF57" s="2" t="s">
        <v>63</v>
      </c>
      <c r="BG57" s="201" t="s">
        <v>196</v>
      </c>
      <c r="BH57" s="218" t="s">
        <v>515</v>
      </c>
      <c r="BI57" s="8" t="s">
        <v>68</v>
      </c>
      <c r="BJ57" s="91">
        <v>214</v>
      </c>
      <c r="BK57" s="8">
        <v>4</v>
      </c>
      <c r="BL57" s="30" t="s">
        <v>65</v>
      </c>
      <c r="BM57" s="44" t="s">
        <v>178</v>
      </c>
      <c r="BN57" s="44" t="s">
        <v>294</v>
      </c>
      <c r="BO57" s="465" t="s">
        <v>700</v>
      </c>
      <c r="BP57" s="138" t="s">
        <v>686</v>
      </c>
      <c r="BQ57" s="145" t="s">
        <v>719</v>
      </c>
    </row>
    <row r="58" spans="1:69" ht="15.75">
      <c r="A58" s="19" t="s">
        <v>8</v>
      </c>
      <c r="B58" s="20" t="s">
        <v>40</v>
      </c>
      <c r="C58" s="13" t="s">
        <v>35</v>
      </c>
      <c r="D58" s="6" t="s">
        <v>11</v>
      </c>
      <c r="E58" s="24" t="s">
        <v>83</v>
      </c>
      <c r="F58" s="86">
        <v>276</v>
      </c>
      <c r="G58" s="80">
        <v>1</v>
      </c>
      <c r="H58" s="16"/>
      <c r="I58" s="16"/>
      <c r="J58" s="16"/>
      <c r="K58" s="16"/>
      <c r="L58" s="80">
        <v>0</v>
      </c>
      <c r="M58" s="14"/>
      <c r="N58" s="53">
        <v>0</v>
      </c>
      <c r="O58" s="16"/>
      <c r="P58" s="16"/>
      <c r="Q58" s="11">
        <v>5.9363596581999998</v>
      </c>
      <c r="R58" s="16"/>
      <c r="S58" s="16"/>
      <c r="T58" s="53">
        <v>7.4625000000000004</v>
      </c>
      <c r="U58" s="16"/>
      <c r="V58" s="16"/>
      <c r="W58" s="11">
        <v>5.5605815054544996</v>
      </c>
      <c r="X58" s="16"/>
      <c r="Y58" s="16"/>
      <c r="Z58" s="53">
        <v>7.1875</v>
      </c>
      <c r="AA58" s="16"/>
      <c r="AB58" s="16"/>
      <c r="AC58" s="16"/>
      <c r="AD58" s="16"/>
      <c r="AE58" s="16"/>
      <c r="AF58" s="11">
        <v>3.6793861594757473</v>
      </c>
      <c r="AG58" s="11">
        <v>1924</v>
      </c>
      <c r="AH58" s="11">
        <v>0.37234946870669078</v>
      </c>
      <c r="AI58" s="11">
        <v>22</v>
      </c>
      <c r="AJ58" s="11">
        <v>2.7991935483870969</v>
      </c>
      <c r="AK58" s="11" t="s">
        <v>248</v>
      </c>
      <c r="AL58" s="11">
        <v>271</v>
      </c>
      <c r="AM58" s="11">
        <v>3.6933491602657842</v>
      </c>
      <c r="AN58" s="11">
        <v>3.7006828528072839</v>
      </c>
      <c r="AO58" s="73">
        <v>0</v>
      </c>
      <c r="AP58" s="11">
        <v>0</v>
      </c>
      <c r="AQ58" s="11">
        <v>0</v>
      </c>
      <c r="AR58" s="11">
        <v>550</v>
      </c>
      <c r="AS58" s="188" t="s">
        <v>248</v>
      </c>
      <c r="AT58" s="11">
        <v>19602.953000000001</v>
      </c>
      <c r="AU58" s="11">
        <v>48.686</v>
      </c>
      <c r="AV58" s="11">
        <v>0</v>
      </c>
      <c r="AW58" s="53">
        <v>550</v>
      </c>
      <c r="AX58" s="11" t="s">
        <v>248</v>
      </c>
      <c r="AY58" s="327">
        <v>12.75</v>
      </c>
      <c r="AZ58" s="138">
        <v>482671</v>
      </c>
      <c r="BA58" s="121">
        <v>1</v>
      </c>
      <c r="BB58" s="15">
        <v>18.117647058823501</v>
      </c>
      <c r="BC58" s="34" t="s">
        <v>248</v>
      </c>
      <c r="BD58" s="42" t="s">
        <v>61</v>
      </c>
      <c r="BE58" s="2" t="s">
        <v>62</v>
      </c>
      <c r="BF58" s="2" t="s">
        <v>63</v>
      </c>
      <c r="BG58" s="201" t="s">
        <v>196</v>
      </c>
      <c r="BH58" s="218" t="s">
        <v>515</v>
      </c>
      <c r="BI58" s="8" t="s">
        <v>64</v>
      </c>
      <c r="BJ58" s="91">
        <v>214</v>
      </c>
      <c r="BK58" s="8">
        <v>1</v>
      </c>
      <c r="BL58" s="30" t="s">
        <v>65</v>
      </c>
      <c r="BM58" s="64" t="s">
        <v>177</v>
      </c>
      <c r="BN58" s="64" t="s">
        <v>294</v>
      </c>
      <c r="BO58" s="465" t="s">
        <v>83</v>
      </c>
      <c r="BP58" s="138" t="s">
        <v>683</v>
      </c>
      <c r="BQ58" s="145" t="s">
        <v>717</v>
      </c>
    </row>
    <row r="59" spans="1:69" ht="15.75">
      <c r="A59" s="19" t="s">
        <v>8</v>
      </c>
      <c r="B59" s="20" t="s">
        <v>40</v>
      </c>
      <c r="C59" s="13" t="s">
        <v>35</v>
      </c>
      <c r="D59" s="6" t="s">
        <v>11</v>
      </c>
      <c r="E59" s="24" t="s">
        <v>83</v>
      </c>
      <c r="F59" s="86">
        <v>289</v>
      </c>
      <c r="G59" s="80">
        <v>6</v>
      </c>
      <c r="H59" s="16"/>
      <c r="I59" s="16"/>
      <c r="J59" s="16"/>
      <c r="K59" s="16"/>
      <c r="L59" s="80">
        <v>0</v>
      </c>
      <c r="M59" s="14"/>
      <c r="N59" s="53">
        <v>0</v>
      </c>
      <c r="O59" s="16"/>
      <c r="P59" s="16"/>
      <c r="Q59" s="11">
        <v>8.1363778233000001</v>
      </c>
      <c r="R59" s="16"/>
      <c r="S59" s="16"/>
      <c r="T59" s="53">
        <v>13.856818181818181</v>
      </c>
      <c r="U59" s="16"/>
      <c r="V59" s="16"/>
      <c r="W59" s="11">
        <v>8.3665969823320996</v>
      </c>
      <c r="X59" s="16"/>
      <c r="Y59" s="16"/>
      <c r="Z59" s="53">
        <v>13.952083333333333</v>
      </c>
      <c r="AA59" s="16"/>
      <c r="AB59" s="16"/>
      <c r="AC59" s="16"/>
      <c r="AD59" s="16"/>
      <c r="AE59" s="16"/>
      <c r="AF59" s="11">
        <v>3.0833821324974764</v>
      </c>
      <c r="AG59" s="11">
        <v>1981</v>
      </c>
      <c r="AH59" s="11">
        <v>0.64379050702826868</v>
      </c>
      <c r="AI59" s="11">
        <v>406</v>
      </c>
      <c r="AJ59" s="11">
        <v>1.9641752577319589</v>
      </c>
      <c r="AK59" s="11" t="s">
        <v>248</v>
      </c>
      <c r="AL59" s="11">
        <v>283</v>
      </c>
      <c r="AM59" s="11">
        <v>3.0833821324974764</v>
      </c>
      <c r="AN59" s="11">
        <v>3.1172619047619046</v>
      </c>
      <c r="AO59" s="73">
        <v>0</v>
      </c>
      <c r="AP59" s="11">
        <v>0</v>
      </c>
      <c r="AQ59" s="11">
        <v>0</v>
      </c>
      <c r="AR59" s="11">
        <v>566</v>
      </c>
      <c r="AS59" s="188" t="s">
        <v>248</v>
      </c>
      <c r="AT59" s="11">
        <v>20245.345000000001</v>
      </c>
      <c r="AU59" s="11">
        <v>0</v>
      </c>
      <c r="AV59" s="11">
        <v>0</v>
      </c>
      <c r="AW59" s="53">
        <v>566</v>
      </c>
      <c r="AX59" s="11" t="s">
        <v>248</v>
      </c>
      <c r="AY59" s="327">
        <v>12.75</v>
      </c>
      <c r="AZ59" s="138">
        <v>482671</v>
      </c>
      <c r="BA59" s="121">
        <v>1</v>
      </c>
      <c r="BB59" s="15">
        <v>18.352941176470601</v>
      </c>
      <c r="BC59" s="34" t="s">
        <v>248</v>
      </c>
      <c r="BD59" s="42" t="s">
        <v>61</v>
      </c>
      <c r="BE59" s="2" t="s">
        <v>62</v>
      </c>
      <c r="BF59" s="2" t="s">
        <v>63</v>
      </c>
      <c r="BG59" s="201" t="s">
        <v>196</v>
      </c>
      <c r="BH59" s="218" t="s">
        <v>515</v>
      </c>
      <c r="BI59" s="8" t="s">
        <v>66</v>
      </c>
      <c r="BJ59" s="91">
        <v>214</v>
      </c>
      <c r="BK59" s="8">
        <v>7</v>
      </c>
      <c r="BL59" s="30" t="s">
        <v>65</v>
      </c>
      <c r="BM59" s="44" t="s">
        <v>179</v>
      </c>
      <c r="BN59" s="44" t="s">
        <v>294</v>
      </c>
      <c r="BO59" s="465" t="s">
        <v>83</v>
      </c>
      <c r="BP59" s="138" t="s">
        <v>683</v>
      </c>
      <c r="BQ59" s="145" t="s">
        <v>717</v>
      </c>
    </row>
    <row r="60" spans="1:69" ht="15.75">
      <c r="A60" s="19" t="s">
        <v>8</v>
      </c>
      <c r="B60" s="20" t="s">
        <v>40</v>
      </c>
      <c r="C60" s="13" t="s">
        <v>35</v>
      </c>
      <c r="D60" s="6" t="s">
        <v>11</v>
      </c>
      <c r="E60" s="24" t="s">
        <v>83</v>
      </c>
      <c r="F60" s="86">
        <v>279</v>
      </c>
      <c r="G60" s="80">
        <v>1</v>
      </c>
      <c r="H60" s="16"/>
      <c r="I60" s="16"/>
      <c r="J60" s="16"/>
      <c r="K60" s="16"/>
      <c r="L60" s="80">
        <v>0</v>
      </c>
      <c r="M60" s="14"/>
      <c r="N60" s="53">
        <v>0</v>
      </c>
      <c r="O60" s="16"/>
      <c r="P60" s="16"/>
      <c r="Q60" s="11">
        <v>6.0855644964</v>
      </c>
      <c r="R60" s="16"/>
      <c r="S60" s="16"/>
      <c r="T60" s="53">
        <v>7.7214285714285689</v>
      </c>
      <c r="U60" s="16"/>
      <c r="V60" s="16"/>
      <c r="W60" s="11">
        <v>5.4769565431654001</v>
      </c>
      <c r="X60" s="16"/>
      <c r="Y60" s="16"/>
      <c r="Z60" s="53">
        <v>7.6374999999999957</v>
      </c>
      <c r="AA60" s="16"/>
      <c r="AB60" s="16"/>
      <c r="AC60" s="16"/>
      <c r="AD60" s="16"/>
      <c r="AE60" s="16"/>
      <c r="AF60" s="11">
        <v>3.6684853684191587</v>
      </c>
      <c r="AG60" s="11">
        <v>1946</v>
      </c>
      <c r="AH60" s="11">
        <v>0.38824904920167441</v>
      </c>
      <c r="AI60" s="11">
        <v>35</v>
      </c>
      <c r="AJ60" s="11">
        <v>2.7756637168141594</v>
      </c>
      <c r="AK60" s="11" t="s">
        <v>248</v>
      </c>
      <c r="AL60" s="11">
        <v>276</v>
      </c>
      <c r="AM60" s="11">
        <v>3.6693530159213772</v>
      </c>
      <c r="AN60" s="11">
        <v>3.6993911719939119</v>
      </c>
      <c r="AO60" s="73">
        <v>0</v>
      </c>
      <c r="AP60" s="11">
        <v>0</v>
      </c>
      <c r="AQ60" s="11">
        <v>0</v>
      </c>
      <c r="AR60" s="11">
        <v>556</v>
      </c>
      <c r="AS60" s="188" t="s">
        <v>248</v>
      </c>
      <c r="AT60" s="11">
        <v>19901.023000000001</v>
      </c>
      <c r="AU60" s="11">
        <v>0</v>
      </c>
      <c r="AV60" s="11">
        <v>0</v>
      </c>
      <c r="AW60" s="53">
        <v>556</v>
      </c>
      <c r="AX60" s="11" t="s">
        <v>248</v>
      </c>
      <c r="AY60" s="327">
        <v>12.75</v>
      </c>
      <c r="AZ60" s="138">
        <v>482671</v>
      </c>
      <c r="BA60" s="121">
        <v>1</v>
      </c>
      <c r="BB60" s="15">
        <v>17.882352941176499</v>
      </c>
      <c r="BC60" s="34" t="s">
        <v>248</v>
      </c>
      <c r="BD60" s="42" t="s">
        <v>61</v>
      </c>
      <c r="BE60" s="2" t="s">
        <v>62</v>
      </c>
      <c r="BF60" s="2" t="s">
        <v>63</v>
      </c>
      <c r="BG60" s="201" t="s">
        <v>196</v>
      </c>
      <c r="BH60" s="218" t="s">
        <v>515</v>
      </c>
      <c r="BI60" s="8" t="s">
        <v>67</v>
      </c>
      <c r="BJ60" s="91">
        <v>214</v>
      </c>
      <c r="BK60" s="8">
        <v>3</v>
      </c>
      <c r="BL60" s="30" t="s">
        <v>65</v>
      </c>
      <c r="BM60" s="44" t="s">
        <v>177</v>
      </c>
      <c r="BN60" s="44" t="s">
        <v>294</v>
      </c>
      <c r="BO60" s="465" t="s">
        <v>83</v>
      </c>
      <c r="BP60" s="138" t="s">
        <v>683</v>
      </c>
      <c r="BQ60" s="145" t="s">
        <v>717</v>
      </c>
    </row>
    <row r="61" spans="1:69" ht="15.75">
      <c r="A61" s="19" t="s">
        <v>8</v>
      </c>
      <c r="B61" s="20" t="s">
        <v>40</v>
      </c>
      <c r="C61" s="13" t="s">
        <v>35</v>
      </c>
      <c r="D61" s="6" t="s">
        <v>11</v>
      </c>
      <c r="E61" s="24" t="s">
        <v>83</v>
      </c>
      <c r="F61" s="86">
        <v>292</v>
      </c>
      <c r="G61" s="80">
        <v>6</v>
      </c>
      <c r="H61" s="16"/>
      <c r="I61" s="16"/>
      <c r="J61" s="16"/>
      <c r="K61" s="16"/>
      <c r="L61" s="80">
        <v>0</v>
      </c>
      <c r="M61" s="14"/>
      <c r="N61" s="53">
        <v>0</v>
      </c>
      <c r="O61" s="16"/>
      <c r="P61" s="16"/>
      <c r="Q61" s="11">
        <v>7.7298528111999998</v>
      </c>
      <c r="R61" s="16"/>
      <c r="S61" s="16"/>
      <c r="T61" s="53">
        <v>9.8562499999999993</v>
      </c>
      <c r="U61" s="16"/>
      <c r="V61" s="16"/>
      <c r="W61" s="11">
        <v>7.8023038566432996</v>
      </c>
      <c r="X61" s="16"/>
      <c r="Y61" s="16"/>
      <c r="Z61" s="53">
        <v>9.9699999999999989</v>
      </c>
      <c r="AA61" s="16"/>
      <c r="AB61" s="16"/>
      <c r="AC61" s="16"/>
      <c r="AD61" s="16"/>
      <c r="AE61" s="16"/>
      <c r="AF61" s="11">
        <v>2.7754881431790963</v>
      </c>
      <c r="AG61" s="11">
        <v>1880</v>
      </c>
      <c r="AH61" s="11">
        <v>0.45993314746272856</v>
      </c>
      <c r="AI61" s="11">
        <v>362</v>
      </c>
      <c r="AJ61" s="11">
        <v>1.7328804347826088</v>
      </c>
      <c r="AK61" s="11" t="s">
        <v>248</v>
      </c>
      <c r="AL61" s="9">
        <v>0</v>
      </c>
      <c r="AM61" s="11"/>
      <c r="AN61" s="11"/>
      <c r="AO61" s="73">
        <v>0</v>
      </c>
      <c r="AP61" s="11">
        <v>0</v>
      </c>
      <c r="AQ61" s="11">
        <v>0</v>
      </c>
      <c r="AR61" s="11">
        <v>572</v>
      </c>
      <c r="AS61" s="122" t="s">
        <v>248</v>
      </c>
      <c r="AT61" s="11">
        <v>20420.419000000002</v>
      </c>
      <c r="AU61" s="11">
        <v>0</v>
      </c>
      <c r="AV61" s="11">
        <v>0</v>
      </c>
      <c r="AW61" s="53">
        <v>572</v>
      </c>
      <c r="AX61" s="11" t="s">
        <v>248</v>
      </c>
      <c r="AY61" s="327">
        <v>12.75</v>
      </c>
      <c r="AZ61" s="138">
        <v>482671</v>
      </c>
      <c r="BA61" s="121">
        <v>1</v>
      </c>
      <c r="BB61" s="122">
        <v>17.882352941176499</v>
      </c>
      <c r="BC61" s="34" t="s">
        <v>248</v>
      </c>
      <c r="BD61" s="42" t="s">
        <v>61</v>
      </c>
      <c r="BE61" s="2" t="s">
        <v>62</v>
      </c>
      <c r="BF61" s="2" t="s">
        <v>63</v>
      </c>
      <c r="BG61" s="201" t="s">
        <v>196</v>
      </c>
      <c r="BH61" s="218" t="s">
        <v>515</v>
      </c>
      <c r="BI61" s="8" t="s">
        <v>68</v>
      </c>
      <c r="BJ61" s="91">
        <v>214</v>
      </c>
      <c r="BK61" s="8">
        <v>4</v>
      </c>
      <c r="BL61" s="30" t="s">
        <v>65</v>
      </c>
      <c r="BM61" s="44" t="s">
        <v>178</v>
      </c>
      <c r="BN61" s="44" t="s">
        <v>294</v>
      </c>
      <c r="BO61" s="465" t="s">
        <v>83</v>
      </c>
      <c r="BP61" s="138" t="s">
        <v>683</v>
      </c>
      <c r="BQ61" s="145" t="s">
        <v>717</v>
      </c>
    </row>
    <row r="62" spans="1:69" ht="15.75">
      <c r="A62" s="19" t="s">
        <v>8</v>
      </c>
      <c r="B62" s="20" t="s">
        <v>40</v>
      </c>
      <c r="C62" s="13" t="s">
        <v>35</v>
      </c>
      <c r="D62" s="6" t="s">
        <v>11</v>
      </c>
      <c r="E62" s="24" t="s">
        <v>84</v>
      </c>
      <c r="F62" s="86">
        <v>165</v>
      </c>
      <c r="G62" s="80">
        <v>2</v>
      </c>
      <c r="H62" s="16"/>
      <c r="I62" s="16"/>
      <c r="J62" s="16"/>
      <c r="K62" s="16"/>
      <c r="L62" s="80">
        <v>0</v>
      </c>
      <c r="M62" s="14"/>
      <c r="N62" s="53">
        <v>0</v>
      </c>
      <c r="O62" s="16"/>
      <c r="P62" s="16"/>
      <c r="Q62" s="11">
        <v>6.9922512454000003</v>
      </c>
      <c r="R62" s="16"/>
      <c r="S62" s="16"/>
      <c r="T62" s="53">
        <v>9.4749999999999996</v>
      </c>
      <c r="U62" s="16"/>
      <c r="V62" s="16"/>
      <c r="W62" s="11">
        <v>7.0342881349692998</v>
      </c>
      <c r="X62" s="16"/>
      <c r="Y62" s="16"/>
      <c r="Z62" s="53">
        <v>9.2312499999999993</v>
      </c>
      <c r="AA62" s="16"/>
      <c r="AB62" s="16"/>
      <c r="AC62" s="16"/>
      <c r="AD62" s="16"/>
      <c r="AE62" s="16"/>
      <c r="AF62" s="11">
        <v>3.4554192301755484</v>
      </c>
      <c r="AG62" s="11">
        <v>1140</v>
      </c>
      <c r="AH62" s="11">
        <v>0.43462619295959293</v>
      </c>
      <c r="AI62" s="11">
        <v>30</v>
      </c>
      <c r="AJ62" s="11">
        <v>2.5912162162162162</v>
      </c>
      <c r="AK62" s="11" t="s">
        <v>248</v>
      </c>
      <c r="AL62" s="11">
        <v>163</v>
      </c>
      <c r="AM62" s="11">
        <v>3.4554192301755484</v>
      </c>
      <c r="AN62" s="11">
        <v>3.5360915492957745</v>
      </c>
      <c r="AO62" s="73">
        <v>0</v>
      </c>
      <c r="AP62" s="11">
        <v>0</v>
      </c>
      <c r="AQ62" s="11">
        <v>0</v>
      </c>
      <c r="AR62" s="11">
        <v>326</v>
      </c>
      <c r="AS62" s="188" t="s">
        <v>248</v>
      </c>
      <c r="AT62" s="11">
        <v>11653.661</v>
      </c>
      <c r="AU62" s="11">
        <v>0</v>
      </c>
      <c r="AV62" s="11">
        <v>0</v>
      </c>
      <c r="AW62" s="53">
        <v>326</v>
      </c>
      <c r="AX62" s="11" t="s">
        <v>248</v>
      </c>
      <c r="AY62" s="327">
        <v>14.5</v>
      </c>
      <c r="AZ62" s="138">
        <v>290804</v>
      </c>
      <c r="BA62" s="121">
        <v>0.94827586206799996</v>
      </c>
      <c r="BB62" s="15">
        <v>10.909090909102</v>
      </c>
      <c r="BC62" s="34" t="s">
        <v>248</v>
      </c>
      <c r="BD62" s="42" t="s">
        <v>61</v>
      </c>
      <c r="BE62" s="2" t="s">
        <v>62</v>
      </c>
      <c r="BF62" s="2" t="s">
        <v>63</v>
      </c>
      <c r="BG62" s="201" t="s">
        <v>196</v>
      </c>
      <c r="BH62" s="218" t="s">
        <v>513</v>
      </c>
      <c r="BI62" s="8" t="s">
        <v>64</v>
      </c>
      <c r="BJ62" s="91">
        <v>214</v>
      </c>
      <c r="BK62" s="8">
        <v>1</v>
      </c>
      <c r="BL62" s="30" t="s">
        <v>65</v>
      </c>
      <c r="BM62" s="64" t="s">
        <v>178</v>
      </c>
      <c r="BN62" s="64" t="s">
        <v>294</v>
      </c>
      <c r="BO62" s="465" t="s">
        <v>346</v>
      </c>
      <c r="BP62" s="138" t="s">
        <v>685</v>
      </c>
      <c r="BQ62" s="145" t="s">
        <v>718</v>
      </c>
    </row>
    <row r="63" spans="1:69" ht="15.75">
      <c r="A63" s="19" t="s">
        <v>8</v>
      </c>
      <c r="B63" s="20" t="s">
        <v>40</v>
      </c>
      <c r="C63" s="13" t="s">
        <v>35</v>
      </c>
      <c r="D63" s="6" t="s">
        <v>11</v>
      </c>
      <c r="E63" s="24" t="s">
        <v>84</v>
      </c>
      <c r="F63" s="86">
        <v>160</v>
      </c>
      <c r="G63" s="80">
        <v>4</v>
      </c>
      <c r="H63" s="16"/>
      <c r="I63" s="16"/>
      <c r="J63" s="16"/>
      <c r="K63" s="16"/>
      <c r="L63" s="80">
        <v>0</v>
      </c>
      <c r="M63" s="14"/>
      <c r="N63" s="53">
        <v>0</v>
      </c>
      <c r="O63" s="16"/>
      <c r="P63" s="16"/>
      <c r="Q63" s="11">
        <v>7.9267498332999997</v>
      </c>
      <c r="R63" s="16"/>
      <c r="S63" s="16"/>
      <c r="T63" s="53">
        <v>13.62</v>
      </c>
      <c r="U63" s="16"/>
      <c r="V63" s="16"/>
      <c r="W63" s="11">
        <v>8.1341344102564008</v>
      </c>
      <c r="X63" s="16"/>
      <c r="Y63" s="16"/>
      <c r="Z63" s="53">
        <v>13.699999999999998</v>
      </c>
      <c r="AA63" s="16"/>
      <c r="AB63" s="16"/>
      <c r="AC63" s="16"/>
      <c r="AD63" s="16"/>
      <c r="AE63" s="16"/>
      <c r="AF63" s="11">
        <v>3.0824542131834409</v>
      </c>
      <c r="AG63" s="11">
        <v>1092</v>
      </c>
      <c r="AH63" s="11">
        <v>0.62481132347481683</v>
      </c>
      <c r="AI63" s="11">
        <v>215</v>
      </c>
      <c r="AJ63" s="11">
        <v>1.9872727272727273</v>
      </c>
      <c r="AK63" s="11" t="s">
        <v>248</v>
      </c>
      <c r="AL63" s="11">
        <v>156</v>
      </c>
      <c r="AM63" s="11">
        <v>3.0824542131834409</v>
      </c>
      <c r="AN63" s="11">
        <v>3.1453488372093021</v>
      </c>
      <c r="AO63" s="73">
        <v>0</v>
      </c>
      <c r="AP63" s="11">
        <v>0</v>
      </c>
      <c r="AQ63" s="11">
        <v>0</v>
      </c>
      <c r="AR63" s="11">
        <v>312</v>
      </c>
      <c r="AS63" s="188" t="s">
        <v>248</v>
      </c>
      <c r="AT63" s="11">
        <v>11167.398999999999</v>
      </c>
      <c r="AU63" s="11">
        <v>0</v>
      </c>
      <c r="AV63" s="11">
        <v>0</v>
      </c>
      <c r="AW63" s="53">
        <v>312</v>
      </c>
      <c r="AX63" s="11" t="s">
        <v>248</v>
      </c>
      <c r="AY63" s="327">
        <v>14.5</v>
      </c>
      <c r="AZ63" s="138">
        <v>290804</v>
      </c>
      <c r="BA63" s="121">
        <v>0.94827586206799996</v>
      </c>
      <c r="BB63" s="15">
        <v>11.345454545466101</v>
      </c>
      <c r="BC63" s="34" t="s">
        <v>248</v>
      </c>
      <c r="BD63" s="42" t="s">
        <v>61</v>
      </c>
      <c r="BE63" s="2" t="s">
        <v>62</v>
      </c>
      <c r="BF63" s="2" t="s">
        <v>63</v>
      </c>
      <c r="BG63" s="201" t="s">
        <v>196</v>
      </c>
      <c r="BH63" s="218" t="s">
        <v>513</v>
      </c>
      <c r="BI63" s="8" t="s">
        <v>66</v>
      </c>
      <c r="BJ63" s="91">
        <v>214</v>
      </c>
      <c r="BK63" s="8">
        <v>7</v>
      </c>
      <c r="BL63" s="30" t="s">
        <v>65</v>
      </c>
      <c r="BM63" s="44" t="s">
        <v>179</v>
      </c>
      <c r="BN63" s="44" t="s">
        <v>294</v>
      </c>
      <c r="BO63" s="465" t="s">
        <v>346</v>
      </c>
      <c r="BP63" s="138" t="s">
        <v>685</v>
      </c>
      <c r="BQ63" s="145" t="s">
        <v>718</v>
      </c>
    </row>
    <row r="64" spans="1:69" ht="15.75">
      <c r="A64" s="19" t="s">
        <v>8</v>
      </c>
      <c r="B64" s="20" t="s">
        <v>40</v>
      </c>
      <c r="C64" s="13" t="s">
        <v>35</v>
      </c>
      <c r="D64" s="6" t="s">
        <v>11</v>
      </c>
      <c r="E64" s="24" t="s">
        <v>84</v>
      </c>
      <c r="F64" s="86">
        <v>164</v>
      </c>
      <c r="G64" s="80">
        <v>2</v>
      </c>
      <c r="H64" s="16"/>
      <c r="I64" s="16"/>
      <c r="J64" s="16"/>
      <c r="K64" s="16"/>
      <c r="L64" s="80">
        <v>0</v>
      </c>
      <c r="M64" s="14"/>
      <c r="N64" s="53">
        <v>0</v>
      </c>
      <c r="O64" s="16"/>
      <c r="P64" s="16"/>
      <c r="Q64" s="11">
        <v>7.5394874567999999</v>
      </c>
      <c r="R64" s="16"/>
      <c r="S64" s="16"/>
      <c r="T64" s="53">
        <v>9.6125000000000007</v>
      </c>
      <c r="U64" s="16"/>
      <c r="V64" s="16"/>
      <c r="W64" s="11">
        <v>7.6581787716049003</v>
      </c>
      <c r="X64" s="16"/>
      <c r="Y64" s="16"/>
      <c r="Z64" s="53">
        <v>9.6125000000000007</v>
      </c>
      <c r="AA64" s="16"/>
      <c r="AB64" s="16"/>
      <c r="AC64" s="16"/>
      <c r="AD64" s="16"/>
      <c r="AE64" s="16"/>
      <c r="AF64" s="11">
        <v>3.5418694989075736</v>
      </c>
      <c r="AG64" s="11">
        <v>1131</v>
      </c>
      <c r="AH64" s="11">
        <v>0.44046424127103684</v>
      </c>
      <c r="AI64" s="11">
        <v>38</v>
      </c>
      <c r="AJ64" s="11">
        <v>2.5786016949152541</v>
      </c>
      <c r="AK64" s="11" t="s">
        <v>248</v>
      </c>
      <c r="AL64" s="11">
        <v>162</v>
      </c>
      <c r="AM64" s="11">
        <v>3.5418694989075736</v>
      </c>
      <c r="AN64" s="11">
        <v>3.6320960698689957</v>
      </c>
      <c r="AO64" s="73">
        <v>0</v>
      </c>
      <c r="AP64" s="11">
        <v>0</v>
      </c>
      <c r="AQ64" s="11">
        <v>0</v>
      </c>
      <c r="AR64" s="11">
        <v>324</v>
      </c>
      <c r="AS64" s="188" t="s">
        <v>248</v>
      </c>
      <c r="AT64" s="11">
        <v>11562.968000000001</v>
      </c>
      <c r="AU64" s="11">
        <v>0</v>
      </c>
      <c r="AV64" s="11">
        <v>0</v>
      </c>
      <c r="AW64" s="53">
        <v>324</v>
      </c>
      <c r="AX64" s="11" t="s">
        <v>248</v>
      </c>
      <c r="AY64" s="327">
        <v>14.5</v>
      </c>
      <c r="AZ64" s="138">
        <v>290804</v>
      </c>
      <c r="BA64" s="121">
        <v>0.94827586206799996</v>
      </c>
      <c r="BB64" s="15">
        <v>11.345454545466101</v>
      </c>
      <c r="BC64" s="34" t="s">
        <v>248</v>
      </c>
      <c r="BD64" s="42" t="s">
        <v>61</v>
      </c>
      <c r="BE64" s="2" t="s">
        <v>62</v>
      </c>
      <c r="BF64" s="2" t="s">
        <v>63</v>
      </c>
      <c r="BG64" s="201" t="s">
        <v>196</v>
      </c>
      <c r="BH64" s="218" t="s">
        <v>513</v>
      </c>
      <c r="BI64" s="8" t="s">
        <v>67</v>
      </c>
      <c r="BJ64" s="91">
        <v>214</v>
      </c>
      <c r="BK64" s="8">
        <v>3</v>
      </c>
      <c r="BL64" s="30" t="s">
        <v>65</v>
      </c>
      <c r="BM64" s="44" t="s">
        <v>178</v>
      </c>
      <c r="BN64" s="44" t="s">
        <v>294</v>
      </c>
      <c r="BO64" s="465" t="s">
        <v>346</v>
      </c>
      <c r="BP64" s="138" t="s">
        <v>685</v>
      </c>
      <c r="BQ64" s="145" t="s">
        <v>718</v>
      </c>
    </row>
    <row r="65" spans="1:69" ht="15.75">
      <c r="A65" s="19" t="s">
        <v>8</v>
      </c>
      <c r="B65" s="20" t="s">
        <v>40</v>
      </c>
      <c r="C65" s="13" t="s">
        <v>35</v>
      </c>
      <c r="D65" s="6" t="s">
        <v>11</v>
      </c>
      <c r="E65" s="24" t="s">
        <v>84</v>
      </c>
      <c r="F65" s="86">
        <v>101</v>
      </c>
      <c r="G65" s="80">
        <v>0</v>
      </c>
      <c r="H65" s="16"/>
      <c r="I65" s="16"/>
      <c r="J65" s="16"/>
      <c r="K65" s="16"/>
      <c r="L65" s="80">
        <v>0</v>
      </c>
      <c r="M65" s="14"/>
      <c r="N65" s="53">
        <v>0</v>
      </c>
      <c r="O65" s="16"/>
      <c r="P65" s="16"/>
      <c r="Q65" s="11">
        <v>7.4748019307</v>
      </c>
      <c r="R65" s="16"/>
      <c r="S65" s="16"/>
      <c r="T65" s="53">
        <v>9.2949999999999982</v>
      </c>
      <c r="U65" s="16"/>
      <c r="V65" s="16"/>
      <c r="W65" s="11">
        <v>7.4656930297028996</v>
      </c>
      <c r="X65" s="16"/>
      <c r="Y65" s="16"/>
      <c r="Z65" s="53">
        <v>9.1583333333333314</v>
      </c>
      <c r="AA65" s="16"/>
      <c r="AB65" s="16"/>
      <c r="AC65" s="16"/>
      <c r="AD65" s="16"/>
      <c r="AE65" s="16"/>
      <c r="AF65" s="11">
        <v>2.9316883121562038</v>
      </c>
      <c r="AG65" s="11">
        <v>693</v>
      </c>
      <c r="AH65" s="11">
        <v>0.39243377954707415</v>
      </c>
      <c r="AI65" s="11">
        <v>94</v>
      </c>
      <c r="AJ65" s="11">
        <v>2.1130555555555555</v>
      </c>
      <c r="AK65" s="11" t="s">
        <v>248</v>
      </c>
      <c r="AL65" s="9">
        <v>0</v>
      </c>
      <c r="AM65" s="11"/>
      <c r="AN65" s="11"/>
      <c r="AO65" s="73">
        <v>0</v>
      </c>
      <c r="AP65" s="11">
        <v>0</v>
      </c>
      <c r="AQ65" s="11">
        <v>0</v>
      </c>
      <c r="AR65" s="11">
        <v>202</v>
      </c>
      <c r="AS65" s="122" t="s">
        <v>248</v>
      </c>
      <c r="AT65" s="11">
        <v>7221.53</v>
      </c>
      <c r="AU65" s="11">
        <v>0</v>
      </c>
      <c r="AV65" s="11">
        <v>0</v>
      </c>
      <c r="AW65" s="53">
        <v>202</v>
      </c>
      <c r="AX65" s="11" t="s">
        <v>248</v>
      </c>
      <c r="AY65" s="327">
        <v>14.5</v>
      </c>
      <c r="AZ65" s="138">
        <v>290804</v>
      </c>
      <c r="BA65" s="121">
        <v>0.94827586206799996</v>
      </c>
      <c r="BB65" s="122">
        <v>9.3818181818277306</v>
      </c>
      <c r="BC65" s="34" t="s">
        <v>248</v>
      </c>
      <c r="BD65" s="42" t="s">
        <v>61</v>
      </c>
      <c r="BE65" s="2" t="s">
        <v>62</v>
      </c>
      <c r="BF65" s="2" t="s">
        <v>63</v>
      </c>
      <c r="BG65" s="201" t="s">
        <v>196</v>
      </c>
      <c r="BH65" s="218" t="s">
        <v>513</v>
      </c>
      <c r="BI65" s="8" t="s">
        <v>68</v>
      </c>
      <c r="BJ65" s="91">
        <v>214</v>
      </c>
      <c r="BK65" s="8">
        <v>4</v>
      </c>
      <c r="BL65" s="30" t="s">
        <v>65</v>
      </c>
      <c r="BM65" s="44" t="s">
        <v>178</v>
      </c>
      <c r="BN65" s="44" t="s">
        <v>294</v>
      </c>
      <c r="BO65" s="465" t="s">
        <v>346</v>
      </c>
      <c r="BP65" s="138" t="s">
        <v>685</v>
      </c>
      <c r="BQ65" s="145" t="s">
        <v>718</v>
      </c>
    </row>
    <row r="66" spans="1:69" ht="15.75">
      <c r="A66" s="19" t="s">
        <v>8</v>
      </c>
      <c r="B66" s="20" t="s">
        <v>40</v>
      </c>
      <c r="C66" s="13" t="s">
        <v>35</v>
      </c>
      <c r="D66" s="6" t="s">
        <v>11</v>
      </c>
      <c r="E66" s="24" t="s">
        <v>85</v>
      </c>
      <c r="F66" s="86">
        <v>513</v>
      </c>
      <c r="G66" s="80">
        <v>2</v>
      </c>
      <c r="H66" s="16"/>
      <c r="I66" s="16"/>
      <c r="J66" s="16"/>
      <c r="K66" s="16"/>
      <c r="L66" s="80">
        <v>0</v>
      </c>
      <c r="M66" s="14"/>
      <c r="N66" s="53">
        <v>0</v>
      </c>
      <c r="O66" s="16"/>
      <c r="P66" s="16"/>
      <c r="Q66" s="11">
        <v>5.4528861545999998</v>
      </c>
      <c r="R66" s="16"/>
      <c r="S66" s="16"/>
      <c r="T66" s="53">
        <v>7.0149999999999997</v>
      </c>
      <c r="U66" s="16"/>
      <c r="V66" s="16"/>
      <c r="W66" s="11">
        <v>5.1486356849314996</v>
      </c>
      <c r="X66" s="16"/>
      <c r="Y66" s="16"/>
      <c r="Z66" s="53">
        <v>6.6483333333333325</v>
      </c>
      <c r="AA66" s="16"/>
      <c r="AB66" s="16"/>
      <c r="AC66" s="16"/>
      <c r="AD66" s="16"/>
      <c r="AE66" s="16"/>
      <c r="AF66" s="11">
        <v>3.7239306867872508</v>
      </c>
      <c r="AG66" s="11">
        <v>3577</v>
      </c>
      <c r="AH66" s="11">
        <v>0.37220049149916157</v>
      </c>
      <c r="AI66" s="11">
        <v>56</v>
      </c>
      <c r="AJ66" s="11">
        <v>2.8839062499999999</v>
      </c>
      <c r="AK66" s="11" t="s">
        <v>248</v>
      </c>
      <c r="AL66" s="11">
        <v>510</v>
      </c>
      <c r="AM66" s="11">
        <v>3.7252325116419334</v>
      </c>
      <c r="AN66" s="11">
        <v>3.7247168284789645</v>
      </c>
      <c r="AO66" s="73">
        <v>0</v>
      </c>
      <c r="AP66" s="11">
        <v>0</v>
      </c>
      <c r="AQ66" s="11">
        <v>0</v>
      </c>
      <c r="AR66" s="11">
        <v>1022</v>
      </c>
      <c r="AS66" s="188" t="s">
        <v>248</v>
      </c>
      <c r="AT66" s="11">
        <v>36661.355000000003</v>
      </c>
      <c r="AU66" s="11">
        <v>0</v>
      </c>
      <c r="AV66" s="11">
        <v>0</v>
      </c>
      <c r="AW66" s="53">
        <v>1022</v>
      </c>
      <c r="AX66" s="11" t="s">
        <v>248</v>
      </c>
      <c r="AY66" s="327">
        <v>16.25</v>
      </c>
      <c r="AZ66" s="138">
        <v>438564</v>
      </c>
      <c r="BA66" s="121">
        <v>0.98461538461499998</v>
      </c>
      <c r="BB66" s="15">
        <v>27.187500000010601</v>
      </c>
      <c r="BC66" s="34" t="s">
        <v>248</v>
      </c>
      <c r="BD66" s="42" t="s">
        <v>61</v>
      </c>
      <c r="BE66" s="2" t="s">
        <v>62</v>
      </c>
      <c r="BF66" s="2" t="s">
        <v>63</v>
      </c>
      <c r="BG66" s="201" t="s">
        <v>196</v>
      </c>
      <c r="BH66" s="218" t="s">
        <v>514</v>
      </c>
      <c r="BI66" s="8" t="s">
        <v>64</v>
      </c>
      <c r="BJ66" s="91">
        <v>214</v>
      </c>
      <c r="BK66" s="8">
        <v>1</v>
      </c>
      <c r="BL66" s="30" t="s">
        <v>65</v>
      </c>
      <c r="BM66" s="64" t="s">
        <v>177</v>
      </c>
      <c r="BN66" s="64" t="s">
        <v>294</v>
      </c>
      <c r="BO66" s="465" t="s">
        <v>701</v>
      </c>
      <c r="BP66" s="138" t="s">
        <v>687</v>
      </c>
      <c r="BQ66" s="145" t="s">
        <v>717</v>
      </c>
    </row>
    <row r="67" spans="1:69" ht="15.75">
      <c r="A67" s="19" t="s">
        <v>8</v>
      </c>
      <c r="B67" s="20" t="s">
        <v>40</v>
      </c>
      <c r="C67" s="13" t="s">
        <v>35</v>
      </c>
      <c r="D67" s="6" t="s">
        <v>11</v>
      </c>
      <c r="E67" s="24" t="s">
        <v>85</v>
      </c>
      <c r="F67" s="86">
        <v>483</v>
      </c>
      <c r="G67" s="80">
        <v>6</v>
      </c>
      <c r="H67" s="16"/>
      <c r="I67" s="16"/>
      <c r="J67" s="16"/>
      <c r="K67" s="16"/>
      <c r="L67" s="80">
        <v>0</v>
      </c>
      <c r="M67" s="14"/>
      <c r="N67" s="53">
        <v>1</v>
      </c>
      <c r="O67" s="16"/>
      <c r="P67" s="16"/>
      <c r="Q67" s="11">
        <v>8.3027962914</v>
      </c>
      <c r="R67" s="16"/>
      <c r="S67" s="16"/>
      <c r="T67" s="53">
        <v>13.924999999999999</v>
      </c>
      <c r="U67" s="16"/>
      <c r="V67" s="16"/>
      <c r="W67" s="11">
        <v>8.3673203962264004</v>
      </c>
      <c r="X67" s="16"/>
      <c r="Y67" s="16"/>
      <c r="Z67" s="53">
        <v>13.959782608695651</v>
      </c>
      <c r="AA67" s="16"/>
      <c r="AB67" s="16"/>
      <c r="AC67" s="16"/>
      <c r="AD67" s="16"/>
      <c r="AE67" s="16"/>
      <c r="AF67" s="11">
        <v>3.3273984653090385</v>
      </c>
      <c r="AG67" s="11">
        <v>3332</v>
      </c>
      <c r="AH67" s="11">
        <v>0.53601363163590521</v>
      </c>
      <c r="AI67" s="11">
        <v>281</v>
      </c>
      <c r="AJ67" s="11">
        <v>2.266967871485944</v>
      </c>
      <c r="AK67" s="11" t="s">
        <v>248</v>
      </c>
      <c r="AL67" s="11">
        <v>476</v>
      </c>
      <c r="AM67" s="11">
        <v>3.3273984653090385</v>
      </c>
      <c r="AN67" s="11">
        <v>3.4200774336283186</v>
      </c>
      <c r="AO67" s="73">
        <v>0</v>
      </c>
      <c r="AP67" s="11">
        <v>0</v>
      </c>
      <c r="AQ67" s="11">
        <v>0</v>
      </c>
      <c r="AR67" s="11">
        <v>954</v>
      </c>
      <c r="AS67" s="188" t="s">
        <v>248</v>
      </c>
      <c r="AT67" s="11">
        <v>34214.201999999997</v>
      </c>
      <c r="AU67" s="11">
        <v>0</v>
      </c>
      <c r="AV67" s="11">
        <v>0</v>
      </c>
      <c r="AW67" s="53">
        <v>954</v>
      </c>
      <c r="AX67" s="11" t="s">
        <v>248</v>
      </c>
      <c r="AY67" s="327">
        <v>16.25</v>
      </c>
      <c r="AZ67" s="138">
        <v>438564</v>
      </c>
      <c r="BA67" s="121">
        <v>0.98461538461499998</v>
      </c>
      <c r="BB67" s="15">
        <v>27.437500000010701</v>
      </c>
      <c r="BC67" s="34" t="s">
        <v>248</v>
      </c>
      <c r="BD67" s="42" t="s">
        <v>61</v>
      </c>
      <c r="BE67" s="2" t="s">
        <v>62</v>
      </c>
      <c r="BF67" s="2" t="s">
        <v>63</v>
      </c>
      <c r="BG67" s="201" t="s">
        <v>196</v>
      </c>
      <c r="BH67" s="218" t="s">
        <v>514</v>
      </c>
      <c r="BI67" s="8" t="s">
        <v>66</v>
      </c>
      <c r="BJ67" s="91">
        <v>214</v>
      </c>
      <c r="BK67" s="8">
        <v>7</v>
      </c>
      <c r="BL67" s="30" t="s">
        <v>65</v>
      </c>
      <c r="BM67" s="44" t="s">
        <v>179</v>
      </c>
      <c r="BN67" s="44" t="s">
        <v>294</v>
      </c>
      <c r="BO67" s="465" t="s">
        <v>701</v>
      </c>
      <c r="BP67" s="138" t="s">
        <v>687</v>
      </c>
      <c r="BQ67" s="145" t="s">
        <v>717</v>
      </c>
    </row>
    <row r="68" spans="1:69" ht="15.75">
      <c r="A68" s="19" t="s">
        <v>8</v>
      </c>
      <c r="B68" s="20" t="s">
        <v>40</v>
      </c>
      <c r="C68" s="13" t="s">
        <v>35</v>
      </c>
      <c r="D68" s="6" t="s">
        <v>11</v>
      </c>
      <c r="E68" s="24" t="s">
        <v>85</v>
      </c>
      <c r="F68" s="86">
        <v>495</v>
      </c>
      <c r="G68" s="80">
        <v>5</v>
      </c>
      <c r="H68" s="16"/>
      <c r="I68" s="16"/>
      <c r="J68" s="16"/>
      <c r="K68" s="16"/>
      <c r="L68" s="80">
        <v>0</v>
      </c>
      <c r="M68" s="14"/>
      <c r="N68" s="53">
        <v>0</v>
      </c>
      <c r="O68" s="16"/>
      <c r="P68" s="16"/>
      <c r="Q68" s="11">
        <v>5.7286711428999997</v>
      </c>
      <c r="R68" s="16"/>
      <c r="S68" s="16"/>
      <c r="T68" s="53">
        <v>7.729166666666667</v>
      </c>
      <c r="U68" s="16"/>
      <c r="V68" s="16"/>
      <c r="W68" s="11">
        <v>5.1435038040816004</v>
      </c>
      <c r="X68" s="16"/>
      <c r="Y68" s="16"/>
      <c r="Z68" s="53">
        <v>7.3055555555555554</v>
      </c>
      <c r="AA68" s="16"/>
      <c r="AB68" s="16"/>
      <c r="AC68" s="16"/>
      <c r="AD68" s="16"/>
      <c r="AE68" s="16"/>
      <c r="AF68" s="11">
        <v>3.6853236301010157</v>
      </c>
      <c r="AG68" s="11">
        <v>3423</v>
      </c>
      <c r="AH68" s="11">
        <v>0.39525197026016534</v>
      </c>
      <c r="AI68" s="11">
        <v>56</v>
      </c>
      <c r="AJ68" s="11">
        <v>2.7889030612244898</v>
      </c>
      <c r="AK68" s="11" t="s">
        <v>248</v>
      </c>
      <c r="AL68" s="11">
        <v>488</v>
      </c>
      <c r="AM68" s="11">
        <v>3.6867183990410117</v>
      </c>
      <c r="AN68" s="11">
        <v>3.7097156398104265</v>
      </c>
      <c r="AO68" s="73">
        <v>0</v>
      </c>
      <c r="AP68" s="11">
        <v>0</v>
      </c>
      <c r="AQ68" s="11">
        <v>0</v>
      </c>
      <c r="AR68" s="11">
        <v>980</v>
      </c>
      <c r="AS68" s="188" t="s">
        <v>248</v>
      </c>
      <c r="AT68" s="11">
        <v>35169.707000000002</v>
      </c>
      <c r="AU68" s="11">
        <v>10.256</v>
      </c>
      <c r="AV68" s="11">
        <v>0</v>
      </c>
      <c r="AW68" s="53">
        <v>978</v>
      </c>
      <c r="AX68" s="11" t="s">
        <v>248</v>
      </c>
      <c r="AY68" s="327">
        <v>16.25</v>
      </c>
      <c r="AZ68" s="138">
        <v>438564</v>
      </c>
      <c r="BA68" s="121">
        <v>0.98461538461499998</v>
      </c>
      <c r="BB68" s="15">
        <v>27.187500000010601</v>
      </c>
      <c r="BC68" s="34" t="s">
        <v>248</v>
      </c>
      <c r="BD68" s="42" t="s">
        <v>61</v>
      </c>
      <c r="BE68" s="2" t="s">
        <v>62</v>
      </c>
      <c r="BF68" s="2" t="s">
        <v>63</v>
      </c>
      <c r="BG68" s="201" t="s">
        <v>196</v>
      </c>
      <c r="BH68" s="218" t="s">
        <v>514</v>
      </c>
      <c r="BI68" s="8" t="s">
        <v>67</v>
      </c>
      <c r="BJ68" s="91">
        <v>214</v>
      </c>
      <c r="BK68" s="8">
        <v>3</v>
      </c>
      <c r="BL68" s="30" t="s">
        <v>65</v>
      </c>
      <c r="BM68" s="44" t="s">
        <v>177</v>
      </c>
      <c r="BN68" s="44" t="s">
        <v>294</v>
      </c>
      <c r="BO68" s="465" t="s">
        <v>701</v>
      </c>
      <c r="BP68" s="138" t="s">
        <v>687</v>
      </c>
      <c r="BQ68" s="145" t="s">
        <v>717</v>
      </c>
    </row>
    <row r="69" spans="1:69" ht="15.75">
      <c r="A69" s="19" t="s">
        <v>8</v>
      </c>
      <c r="B69" s="20" t="s">
        <v>40</v>
      </c>
      <c r="C69" s="13" t="s">
        <v>35</v>
      </c>
      <c r="D69" s="6" t="s">
        <v>11</v>
      </c>
      <c r="E69" s="24" t="s">
        <v>85</v>
      </c>
      <c r="F69" s="86">
        <v>449</v>
      </c>
      <c r="G69" s="80">
        <v>4</v>
      </c>
      <c r="H69" s="16"/>
      <c r="I69" s="16"/>
      <c r="J69" s="16"/>
      <c r="K69" s="16"/>
      <c r="L69" s="80">
        <v>0</v>
      </c>
      <c r="M69" s="14"/>
      <c r="N69" s="53">
        <v>0</v>
      </c>
      <c r="O69" s="16"/>
      <c r="P69" s="16"/>
      <c r="Q69" s="11">
        <v>7.428548009</v>
      </c>
      <c r="R69" s="16"/>
      <c r="S69" s="16"/>
      <c r="T69" s="53">
        <v>8.9934210526315788</v>
      </c>
      <c r="U69" s="16"/>
      <c r="V69" s="16"/>
      <c r="W69" s="11">
        <v>7.5388963393257997</v>
      </c>
      <c r="X69" s="16"/>
      <c r="Y69" s="16"/>
      <c r="Z69" s="53">
        <v>9.125</v>
      </c>
      <c r="AA69" s="16"/>
      <c r="AB69" s="16"/>
      <c r="AC69" s="16"/>
      <c r="AD69" s="16"/>
      <c r="AE69" s="16"/>
      <c r="AF69" s="11">
        <v>3.0066473603708861</v>
      </c>
      <c r="AG69" s="11">
        <v>3108</v>
      </c>
      <c r="AH69" s="11">
        <v>0.34861110754295016</v>
      </c>
      <c r="AI69" s="11">
        <v>282</v>
      </c>
      <c r="AJ69" s="11">
        <v>2.2403846153846154</v>
      </c>
      <c r="AK69" s="11" t="s">
        <v>248</v>
      </c>
      <c r="AL69" s="9">
        <v>0</v>
      </c>
      <c r="AM69" s="11"/>
      <c r="AN69" s="11"/>
      <c r="AO69" s="73">
        <v>0</v>
      </c>
      <c r="AP69" s="11">
        <v>0</v>
      </c>
      <c r="AQ69" s="11">
        <v>0</v>
      </c>
      <c r="AR69" s="11">
        <v>890</v>
      </c>
      <c r="AS69" s="122" t="s">
        <v>248</v>
      </c>
      <c r="AT69" s="11">
        <v>31880.167000000001</v>
      </c>
      <c r="AU69" s="11">
        <v>0</v>
      </c>
      <c r="AV69" s="11">
        <v>0</v>
      </c>
      <c r="AW69" s="53">
        <v>890</v>
      </c>
      <c r="AX69" s="11" t="s">
        <v>248</v>
      </c>
      <c r="AY69" s="327">
        <v>16.25</v>
      </c>
      <c r="AZ69" s="138">
        <v>438564</v>
      </c>
      <c r="BA69" s="121">
        <v>0.98461538461499998</v>
      </c>
      <c r="BB69" s="122">
        <v>26.625000000010399</v>
      </c>
      <c r="BC69" s="34" t="s">
        <v>248</v>
      </c>
      <c r="BD69" s="42" t="s">
        <v>61</v>
      </c>
      <c r="BE69" s="2" t="s">
        <v>62</v>
      </c>
      <c r="BF69" s="2" t="s">
        <v>63</v>
      </c>
      <c r="BG69" s="201" t="s">
        <v>196</v>
      </c>
      <c r="BH69" s="218" t="s">
        <v>514</v>
      </c>
      <c r="BI69" s="8" t="s">
        <v>68</v>
      </c>
      <c r="BJ69" s="91">
        <v>214</v>
      </c>
      <c r="BK69" s="8">
        <v>4</v>
      </c>
      <c r="BL69" s="30" t="s">
        <v>65</v>
      </c>
      <c r="BM69" s="44" t="s">
        <v>178</v>
      </c>
      <c r="BN69" s="44" t="s">
        <v>294</v>
      </c>
      <c r="BO69" s="465" t="s">
        <v>701</v>
      </c>
      <c r="BP69" s="138" t="s">
        <v>687</v>
      </c>
      <c r="BQ69" s="145" t="s">
        <v>717</v>
      </c>
    </row>
    <row r="70" spans="1:69" ht="15.75">
      <c r="A70" s="19" t="s">
        <v>8</v>
      </c>
      <c r="B70" s="20" t="s">
        <v>40</v>
      </c>
      <c r="C70" s="13" t="s">
        <v>35</v>
      </c>
      <c r="D70" s="6" t="s">
        <v>11</v>
      </c>
      <c r="E70" s="24" t="s">
        <v>86</v>
      </c>
      <c r="F70" s="86">
        <v>190</v>
      </c>
      <c r="G70" s="80">
        <v>3</v>
      </c>
      <c r="H70" s="16"/>
      <c r="I70" s="16"/>
      <c r="J70" s="16"/>
      <c r="K70" s="16"/>
      <c r="L70" s="80">
        <v>0</v>
      </c>
      <c r="M70" s="14"/>
      <c r="N70" s="53">
        <v>0</v>
      </c>
      <c r="O70" s="16"/>
      <c r="P70" s="16"/>
      <c r="Q70" s="11">
        <v>5.6668126845</v>
      </c>
      <c r="R70" s="16"/>
      <c r="S70" s="16"/>
      <c r="T70" s="53">
        <v>7.2281250000000004</v>
      </c>
      <c r="U70" s="16"/>
      <c r="V70" s="16"/>
      <c r="W70" s="11">
        <v>5.3154544385026004</v>
      </c>
      <c r="X70" s="16"/>
      <c r="Y70" s="16"/>
      <c r="Z70" s="53">
        <v>6.9708333333333341</v>
      </c>
      <c r="AA70" s="16"/>
      <c r="AB70" s="16"/>
      <c r="AC70" s="16"/>
      <c r="AD70" s="16"/>
      <c r="AE70" s="16"/>
      <c r="AF70" s="11">
        <v>3.6547364547473036</v>
      </c>
      <c r="AG70" s="11">
        <v>1309</v>
      </c>
      <c r="AH70" s="11">
        <v>0.37691068176596176</v>
      </c>
      <c r="AI70" s="11">
        <v>20</v>
      </c>
      <c r="AJ70" s="11">
        <v>2.8029999999999999</v>
      </c>
      <c r="AK70" s="11" t="s">
        <v>248</v>
      </c>
      <c r="AL70" s="11">
        <v>187</v>
      </c>
      <c r="AM70" s="11">
        <v>3.6547364547473036</v>
      </c>
      <c r="AN70" s="11">
        <v>3.6864161849710984</v>
      </c>
      <c r="AO70" s="73">
        <v>0</v>
      </c>
      <c r="AP70" s="11">
        <v>0</v>
      </c>
      <c r="AQ70" s="11">
        <v>0</v>
      </c>
      <c r="AR70" s="11">
        <v>374</v>
      </c>
      <c r="AS70" s="188" t="s">
        <v>248</v>
      </c>
      <c r="AT70" s="11">
        <v>13347.124</v>
      </c>
      <c r="AU70" s="11">
        <v>0</v>
      </c>
      <c r="AV70" s="11">
        <v>0</v>
      </c>
      <c r="AW70" s="53">
        <v>374</v>
      </c>
      <c r="AX70" s="11" t="s">
        <v>248</v>
      </c>
      <c r="AY70" s="327">
        <v>26</v>
      </c>
      <c r="AZ70" s="138">
        <v>199123</v>
      </c>
      <c r="BA70" s="121">
        <v>0.92307692307599998</v>
      </c>
      <c r="BB70" s="15">
        <v>7.7916666666744598</v>
      </c>
      <c r="BC70" s="34" t="s">
        <v>248</v>
      </c>
      <c r="BD70" s="42" t="s">
        <v>61</v>
      </c>
      <c r="BE70" s="2" t="s">
        <v>62</v>
      </c>
      <c r="BF70" s="2" t="s">
        <v>63</v>
      </c>
      <c r="BG70" s="2" t="s">
        <v>196</v>
      </c>
      <c r="BH70" s="218" t="s">
        <v>513</v>
      </c>
      <c r="BI70" s="8" t="s">
        <v>64</v>
      </c>
      <c r="BJ70" s="91">
        <v>214</v>
      </c>
      <c r="BK70" s="441">
        <v>1</v>
      </c>
      <c r="BL70" s="30" t="s">
        <v>65</v>
      </c>
      <c r="BM70" s="64" t="s">
        <v>177</v>
      </c>
      <c r="BN70" s="64" t="s">
        <v>294</v>
      </c>
      <c r="BO70" s="465" t="s">
        <v>356</v>
      </c>
      <c r="BP70" s="138" t="s">
        <v>688</v>
      </c>
      <c r="BQ70" s="145" t="s">
        <v>719</v>
      </c>
    </row>
    <row r="71" spans="1:69" ht="15.75">
      <c r="A71" s="19" t="s">
        <v>8</v>
      </c>
      <c r="B71" s="20" t="s">
        <v>40</v>
      </c>
      <c r="C71" s="13" t="s">
        <v>35</v>
      </c>
      <c r="D71" s="6" t="s">
        <v>11</v>
      </c>
      <c r="E71" s="24" t="s">
        <v>86</v>
      </c>
      <c r="F71" s="86">
        <v>178</v>
      </c>
      <c r="G71" s="80">
        <v>1</v>
      </c>
      <c r="H71" s="16"/>
      <c r="I71" s="16"/>
      <c r="J71" s="16"/>
      <c r="K71" s="16"/>
      <c r="L71" s="80">
        <v>0</v>
      </c>
      <c r="M71" s="14"/>
      <c r="N71" s="53">
        <v>0</v>
      </c>
      <c r="O71" s="16"/>
      <c r="P71" s="16"/>
      <c r="Q71" s="11">
        <v>7.3126608475000001</v>
      </c>
      <c r="R71" s="16"/>
      <c r="S71" s="16"/>
      <c r="T71" s="53">
        <v>9.1437500000000007</v>
      </c>
      <c r="U71" s="16"/>
      <c r="V71" s="16"/>
      <c r="W71" s="11">
        <v>7.3991750056496999</v>
      </c>
      <c r="X71" s="16"/>
      <c r="Y71" s="16"/>
      <c r="Z71" s="53">
        <v>9.3937500000000007</v>
      </c>
      <c r="AA71" s="16"/>
      <c r="AB71" s="16"/>
      <c r="AC71" s="16"/>
      <c r="AD71" s="16"/>
      <c r="AE71" s="16"/>
      <c r="AF71" s="11">
        <v>3.304971751712618</v>
      </c>
      <c r="AG71" s="11">
        <v>1239</v>
      </c>
      <c r="AH71" s="11">
        <v>0.50185101885600369</v>
      </c>
      <c r="AI71" s="11">
        <v>93</v>
      </c>
      <c r="AJ71" s="11">
        <v>2.3151785714285715</v>
      </c>
      <c r="AK71" s="11" t="s">
        <v>248</v>
      </c>
      <c r="AL71" s="11">
        <v>177</v>
      </c>
      <c r="AM71" s="11">
        <v>3.304971751712618</v>
      </c>
      <c r="AN71" s="11">
        <v>3.3665458937198069</v>
      </c>
      <c r="AO71" s="73">
        <v>0</v>
      </c>
      <c r="AP71" s="11">
        <v>0</v>
      </c>
      <c r="AQ71" s="11">
        <v>0</v>
      </c>
      <c r="AR71" s="11">
        <v>354</v>
      </c>
      <c r="AS71" s="188" t="s">
        <v>248</v>
      </c>
      <c r="AT71" s="11">
        <v>12619.805</v>
      </c>
      <c r="AU71" s="11">
        <v>0</v>
      </c>
      <c r="AV71" s="11">
        <v>0</v>
      </c>
      <c r="AW71" s="53">
        <v>354</v>
      </c>
      <c r="AX71" s="11" t="s">
        <v>248</v>
      </c>
      <c r="AY71" s="327">
        <v>26</v>
      </c>
      <c r="AZ71" s="138">
        <v>199123</v>
      </c>
      <c r="BA71" s="121">
        <v>0.92307692307599998</v>
      </c>
      <c r="BB71" s="15">
        <v>7.8333333333411703</v>
      </c>
      <c r="BC71" s="34" t="s">
        <v>248</v>
      </c>
      <c r="BD71" s="42" t="s">
        <v>61</v>
      </c>
      <c r="BE71" s="2" t="s">
        <v>62</v>
      </c>
      <c r="BF71" s="2" t="s">
        <v>63</v>
      </c>
      <c r="BG71" s="2" t="s">
        <v>196</v>
      </c>
      <c r="BH71" s="218" t="s">
        <v>513</v>
      </c>
      <c r="BI71" s="8" t="s">
        <v>66</v>
      </c>
      <c r="BJ71" s="91">
        <v>214</v>
      </c>
      <c r="BK71" s="8">
        <v>7</v>
      </c>
      <c r="BL71" s="30" t="s">
        <v>65</v>
      </c>
      <c r="BM71" s="44" t="s">
        <v>178</v>
      </c>
      <c r="BN71" s="44" t="s">
        <v>294</v>
      </c>
      <c r="BO71" s="465" t="s">
        <v>356</v>
      </c>
      <c r="BP71" s="138" t="s">
        <v>688</v>
      </c>
      <c r="BQ71" s="145" t="s">
        <v>719</v>
      </c>
    </row>
    <row r="72" spans="1:69" ht="15.75">
      <c r="A72" s="19" t="s">
        <v>8</v>
      </c>
      <c r="B72" s="20" t="s">
        <v>40</v>
      </c>
      <c r="C72" s="13" t="s">
        <v>35</v>
      </c>
      <c r="D72" s="6" t="s">
        <v>11</v>
      </c>
      <c r="E72" s="24" t="s">
        <v>86</v>
      </c>
      <c r="F72" s="86">
        <v>189</v>
      </c>
      <c r="G72" s="80">
        <v>1</v>
      </c>
      <c r="H72" s="16"/>
      <c r="I72" s="16"/>
      <c r="J72" s="16"/>
      <c r="K72" s="16"/>
      <c r="L72" s="80">
        <v>0</v>
      </c>
      <c r="M72" s="14"/>
      <c r="N72" s="53">
        <v>0</v>
      </c>
      <c r="O72" s="16"/>
      <c r="P72" s="16"/>
      <c r="Q72" s="11">
        <v>7.4594466915000002</v>
      </c>
      <c r="R72" s="16"/>
      <c r="S72" s="16"/>
      <c r="T72" s="53">
        <v>9.35</v>
      </c>
      <c r="U72" s="16"/>
      <c r="V72" s="16"/>
      <c r="W72" s="11">
        <v>7.5598562180851001</v>
      </c>
      <c r="X72" s="16"/>
      <c r="Y72" s="16"/>
      <c r="Z72" s="53">
        <v>9.35</v>
      </c>
      <c r="AA72" s="16"/>
      <c r="AB72" s="16"/>
      <c r="AC72" s="16"/>
      <c r="AD72" s="16"/>
      <c r="AE72" s="16"/>
      <c r="AF72" s="11">
        <v>3.4404597294034698</v>
      </c>
      <c r="AG72" s="11">
        <v>1311</v>
      </c>
      <c r="AH72" s="11">
        <v>0.49852994452243266</v>
      </c>
      <c r="AI72" s="11">
        <v>71</v>
      </c>
      <c r="AJ72" s="11">
        <v>2.4327868852459016</v>
      </c>
      <c r="AK72" s="11" t="s">
        <v>248</v>
      </c>
      <c r="AL72" s="11">
        <v>187</v>
      </c>
      <c r="AM72" s="11">
        <v>3.4415584442449769</v>
      </c>
      <c r="AN72" s="11">
        <v>3.5713276836158192</v>
      </c>
      <c r="AO72" s="73">
        <v>0</v>
      </c>
      <c r="AP72" s="11">
        <v>0</v>
      </c>
      <c r="AQ72" s="11">
        <v>0</v>
      </c>
      <c r="AR72" s="11">
        <v>376</v>
      </c>
      <c r="AS72" s="188" t="s">
        <v>248</v>
      </c>
      <c r="AT72" s="11">
        <v>13426.022000000001</v>
      </c>
      <c r="AU72" s="11">
        <v>0</v>
      </c>
      <c r="AV72" s="11">
        <v>0</v>
      </c>
      <c r="AW72" s="53">
        <v>376</v>
      </c>
      <c r="AX72" s="11" t="s">
        <v>248</v>
      </c>
      <c r="AY72" s="327">
        <v>26</v>
      </c>
      <c r="AZ72" s="138">
        <v>199123</v>
      </c>
      <c r="BA72" s="121">
        <v>0.92307692307599998</v>
      </c>
      <c r="BB72" s="15">
        <v>6.7083333333400397</v>
      </c>
      <c r="BC72" s="34" t="s">
        <v>248</v>
      </c>
      <c r="BD72" s="42" t="s">
        <v>61</v>
      </c>
      <c r="BE72" s="2" t="s">
        <v>62</v>
      </c>
      <c r="BF72" s="2" t="s">
        <v>63</v>
      </c>
      <c r="BG72" s="2" t="s">
        <v>196</v>
      </c>
      <c r="BH72" s="218" t="s">
        <v>513</v>
      </c>
      <c r="BI72" s="8" t="s">
        <v>67</v>
      </c>
      <c r="BJ72" s="91">
        <v>214</v>
      </c>
      <c r="BK72" s="8">
        <v>3</v>
      </c>
      <c r="BL72" s="30" t="s">
        <v>65</v>
      </c>
      <c r="BM72" s="44" t="s">
        <v>178</v>
      </c>
      <c r="BN72" s="44" t="s">
        <v>294</v>
      </c>
      <c r="BO72" s="465" t="s">
        <v>356</v>
      </c>
      <c r="BP72" s="138" t="s">
        <v>688</v>
      </c>
      <c r="BQ72" s="145" t="s">
        <v>719</v>
      </c>
    </row>
    <row r="73" spans="1:69" ht="16.5" thickBot="1">
      <c r="A73" s="132" t="s">
        <v>8</v>
      </c>
      <c r="B73" s="143" t="s">
        <v>40</v>
      </c>
      <c r="C73" s="133" t="s">
        <v>35</v>
      </c>
      <c r="D73" s="141" t="s">
        <v>11</v>
      </c>
      <c r="E73" s="190" t="s">
        <v>86</v>
      </c>
      <c r="F73" s="94">
        <v>138</v>
      </c>
      <c r="G73" s="81">
        <v>0</v>
      </c>
      <c r="H73" s="16"/>
      <c r="I73" s="16"/>
      <c r="J73" s="16"/>
      <c r="K73" s="16"/>
      <c r="L73" s="81">
        <v>1</v>
      </c>
      <c r="M73" s="14"/>
      <c r="N73" s="54">
        <v>0</v>
      </c>
      <c r="O73" s="16"/>
      <c r="P73" s="16"/>
      <c r="Q73" s="55">
        <v>7.2720217298999996</v>
      </c>
      <c r="R73" s="16"/>
      <c r="S73" s="16"/>
      <c r="T73" s="54">
        <v>8.7687500000000007</v>
      </c>
      <c r="U73" s="16"/>
      <c r="V73" s="16"/>
      <c r="W73" s="55">
        <v>7.3938320072992001</v>
      </c>
      <c r="X73" s="16"/>
      <c r="Y73" s="16"/>
      <c r="Z73" s="54">
        <v>8.9291666666666671</v>
      </c>
      <c r="AA73" s="16"/>
      <c r="AB73" s="16"/>
      <c r="AC73" s="16"/>
      <c r="AD73" s="16"/>
      <c r="AE73" s="16"/>
      <c r="AF73" s="55">
        <v>2.954684928929213</v>
      </c>
      <c r="AG73" s="55">
        <v>927</v>
      </c>
      <c r="AH73" s="55">
        <v>0.40118202644319884</v>
      </c>
      <c r="AI73" s="55">
        <v>85</v>
      </c>
      <c r="AJ73" s="55">
        <v>2.1232638888888888</v>
      </c>
      <c r="AK73" s="194" t="s">
        <v>248</v>
      </c>
      <c r="AL73" s="532">
        <v>0</v>
      </c>
      <c r="AM73" s="55"/>
      <c r="AN73" s="55"/>
      <c r="AO73" s="74">
        <v>0</v>
      </c>
      <c r="AP73" s="55">
        <v>0</v>
      </c>
      <c r="AQ73" s="55">
        <v>0</v>
      </c>
      <c r="AR73" s="55">
        <v>276</v>
      </c>
      <c r="AS73" s="123" t="s">
        <v>248</v>
      </c>
      <c r="AT73" s="55">
        <v>8925.7909999999993</v>
      </c>
      <c r="AU73" s="55">
        <v>878.90099999999995</v>
      </c>
      <c r="AV73" s="55">
        <v>0</v>
      </c>
      <c r="AW73" s="54">
        <v>276</v>
      </c>
      <c r="AX73" s="194" t="s">
        <v>248</v>
      </c>
      <c r="AY73" s="329">
        <v>26</v>
      </c>
      <c r="AZ73" s="156">
        <v>199123</v>
      </c>
      <c r="BA73" s="375">
        <v>0.92307692307599998</v>
      </c>
      <c r="BB73" s="123">
        <v>7.7083333333410398</v>
      </c>
      <c r="BC73" s="35" t="s">
        <v>248</v>
      </c>
      <c r="BD73" s="135" t="s">
        <v>61</v>
      </c>
      <c r="BE73" s="150" t="s">
        <v>62</v>
      </c>
      <c r="BF73" s="150" t="s">
        <v>63</v>
      </c>
      <c r="BG73" s="150" t="s">
        <v>196</v>
      </c>
      <c r="BH73" s="218" t="s">
        <v>513</v>
      </c>
      <c r="BI73" s="136" t="s">
        <v>68</v>
      </c>
      <c r="BJ73" s="92">
        <v>214</v>
      </c>
      <c r="BK73" s="136">
        <v>4</v>
      </c>
      <c r="BL73" s="146" t="s">
        <v>65</v>
      </c>
      <c r="BM73" s="50" t="s">
        <v>178</v>
      </c>
      <c r="BN73" s="50" t="s">
        <v>294</v>
      </c>
      <c r="BO73" s="467" t="s">
        <v>356</v>
      </c>
      <c r="BP73" s="156" t="s">
        <v>688</v>
      </c>
      <c r="BQ73" s="157" t="s">
        <v>719</v>
      </c>
    </row>
    <row r="74" spans="1:69" ht="15.75">
      <c r="A74" s="205" t="s">
        <v>8</v>
      </c>
      <c r="B74" s="206" t="s">
        <v>40</v>
      </c>
      <c r="C74" s="220" t="s">
        <v>35</v>
      </c>
      <c r="D74" s="77" t="s">
        <v>11</v>
      </c>
      <c r="E74" s="26" t="s">
        <v>87</v>
      </c>
      <c r="F74" s="93">
        <v>252</v>
      </c>
      <c r="G74" s="79">
        <v>0</v>
      </c>
      <c r="H74" s="16"/>
      <c r="I74" s="16"/>
      <c r="J74" s="16"/>
      <c r="K74" s="16"/>
      <c r="L74" s="79">
        <v>0</v>
      </c>
      <c r="M74" s="14"/>
      <c r="N74" s="71">
        <v>0</v>
      </c>
      <c r="O74" s="16"/>
      <c r="P74" s="16"/>
      <c r="Q74" s="68">
        <v>6.1999759643000001</v>
      </c>
      <c r="R74" s="16"/>
      <c r="S74" s="16"/>
      <c r="T74" s="71">
        <v>7.8399999999999981</v>
      </c>
      <c r="U74" s="16"/>
      <c r="V74" s="16"/>
      <c r="W74" s="68">
        <v>6.2998131944443996</v>
      </c>
      <c r="X74" s="16"/>
      <c r="Y74" s="16"/>
      <c r="Z74" s="71">
        <v>8.0333333333333314</v>
      </c>
      <c r="AA74" s="16"/>
      <c r="AB74" s="16"/>
      <c r="AC74" s="16"/>
      <c r="AD74" s="16"/>
      <c r="AE74" s="16"/>
      <c r="AF74" s="68">
        <v>3.5465589674557148</v>
      </c>
      <c r="AG74" s="68">
        <v>1764</v>
      </c>
      <c r="AH74" s="68">
        <v>0.41333543191138744</v>
      </c>
      <c r="AI74" s="68">
        <v>34</v>
      </c>
      <c r="AJ74" s="68">
        <v>2.6603550295857987</v>
      </c>
      <c r="AK74" s="68" t="s">
        <v>248</v>
      </c>
      <c r="AL74" s="68">
        <v>252</v>
      </c>
      <c r="AM74" s="68">
        <v>3.5465589674557148</v>
      </c>
      <c r="AN74" s="68">
        <v>3.6085192697768762</v>
      </c>
      <c r="AO74" s="72">
        <v>0</v>
      </c>
      <c r="AP74" s="68">
        <v>0</v>
      </c>
      <c r="AQ74" s="68">
        <v>0</v>
      </c>
      <c r="AR74" s="68">
        <v>504</v>
      </c>
      <c r="AS74" s="70" t="s">
        <v>248</v>
      </c>
      <c r="AT74" s="68">
        <v>18064.213</v>
      </c>
      <c r="AU74" s="68">
        <v>0</v>
      </c>
      <c r="AV74" s="68">
        <v>0</v>
      </c>
      <c r="AW74" s="71">
        <v>504</v>
      </c>
      <c r="AX74" s="68" t="s">
        <v>248</v>
      </c>
      <c r="AY74" s="325">
        <v>14</v>
      </c>
      <c r="AZ74" s="137">
        <v>374865</v>
      </c>
      <c r="BA74" s="308">
        <v>0.94642857142799997</v>
      </c>
      <c r="BB74" s="70">
        <v>15.3962264151036</v>
      </c>
      <c r="BC74" s="69"/>
      <c r="BD74" s="211" t="s">
        <v>61</v>
      </c>
      <c r="BE74" s="212" t="s">
        <v>62</v>
      </c>
      <c r="BF74" s="212" t="s">
        <v>63</v>
      </c>
      <c r="BG74" s="212" t="s">
        <v>196</v>
      </c>
      <c r="BH74" s="214" t="s">
        <v>515</v>
      </c>
      <c r="BI74" s="137" t="s">
        <v>64</v>
      </c>
      <c r="BJ74" s="90">
        <v>214</v>
      </c>
      <c r="BK74" s="137">
        <v>1</v>
      </c>
      <c r="BL74" s="144" t="s">
        <v>65</v>
      </c>
      <c r="BM74" s="63" t="s">
        <v>178</v>
      </c>
      <c r="BN74" s="63" t="s">
        <v>294</v>
      </c>
      <c r="BO74" s="466" t="s">
        <v>702</v>
      </c>
      <c r="BP74" s="137" t="s">
        <v>698</v>
      </c>
      <c r="BQ74" s="144" t="s">
        <v>714</v>
      </c>
    </row>
    <row r="75" spans="1:69" ht="15.75">
      <c r="A75" s="19" t="s">
        <v>8</v>
      </c>
      <c r="B75" s="20" t="s">
        <v>40</v>
      </c>
      <c r="C75" s="13" t="s">
        <v>35</v>
      </c>
      <c r="D75" s="6" t="s">
        <v>11</v>
      </c>
      <c r="E75" s="24" t="s">
        <v>87</v>
      </c>
      <c r="F75" s="86">
        <v>226</v>
      </c>
      <c r="G75" s="80">
        <v>22</v>
      </c>
      <c r="H75" s="16"/>
      <c r="I75" s="16"/>
      <c r="J75" s="16"/>
      <c r="K75" s="16"/>
      <c r="L75" s="80">
        <v>0</v>
      </c>
      <c r="M75" s="14"/>
      <c r="N75" s="53">
        <v>2</v>
      </c>
      <c r="O75" s="16"/>
      <c r="P75" s="16"/>
      <c r="Q75" s="11">
        <v>8.4416469166999999</v>
      </c>
      <c r="R75" s="16"/>
      <c r="S75" s="16"/>
      <c r="T75" s="53">
        <v>14.379999999999999</v>
      </c>
      <c r="U75" s="16"/>
      <c r="V75" s="16"/>
      <c r="W75" s="11">
        <v>8.3715195049019009</v>
      </c>
      <c r="X75" s="16"/>
      <c r="Y75" s="16"/>
      <c r="Z75" s="53">
        <v>14.279999999999998</v>
      </c>
      <c r="AA75" s="16"/>
      <c r="AB75" s="16"/>
      <c r="AC75" s="16"/>
      <c r="AD75" s="16"/>
      <c r="AE75" s="16"/>
      <c r="AF75" s="11">
        <v>3.3850950090755973</v>
      </c>
      <c r="AG75" s="11">
        <v>1416</v>
      </c>
      <c r="AH75" s="11">
        <v>0.51103450665461925</v>
      </c>
      <c r="AI75" s="11">
        <v>85</v>
      </c>
      <c r="AJ75" s="11">
        <v>2.3626666666666667</v>
      </c>
      <c r="AK75" s="11" t="s">
        <v>248</v>
      </c>
      <c r="AL75" s="11">
        <v>202</v>
      </c>
      <c r="AM75" s="11">
        <v>3.3969024101106253</v>
      </c>
      <c r="AN75" s="11">
        <v>3.5170697012802274</v>
      </c>
      <c r="AO75" s="73">
        <v>0</v>
      </c>
      <c r="AP75" s="11">
        <v>0</v>
      </c>
      <c r="AQ75" s="11">
        <v>0</v>
      </c>
      <c r="AR75" s="11">
        <v>408</v>
      </c>
      <c r="AS75" s="188" t="s">
        <v>248</v>
      </c>
      <c r="AT75" s="11">
        <v>14576.290999999999</v>
      </c>
      <c r="AU75" s="11">
        <v>0</v>
      </c>
      <c r="AV75" s="11">
        <v>0</v>
      </c>
      <c r="AW75" s="53">
        <v>408</v>
      </c>
      <c r="AX75" s="11" t="s">
        <v>248</v>
      </c>
      <c r="AY75" s="326">
        <v>14</v>
      </c>
      <c r="AZ75" s="138">
        <v>374865</v>
      </c>
      <c r="BA75" s="121">
        <v>0.94642857142799997</v>
      </c>
      <c r="BB75" s="15">
        <v>15.1698113207639</v>
      </c>
      <c r="BC75" s="34"/>
      <c r="BD75" s="42" t="s">
        <v>61</v>
      </c>
      <c r="BE75" s="2" t="s">
        <v>62</v>
      </c>
      <c r="BF75" s="2" t="s">
        <v>63</v>
      </c>
      <c r="BG75" s="2" t="s">
        <v>196</v>
      </c>
      <c r="BH75" s="218" t="s">
        <v>515</v>
      </c>
      <c r="BI75" s="8" t="s">
        <v>66</v>
      </c>
      <c r="BJ75" s="91">
        <v>214</v>
      </c>
      <c r="BK75" s="8">
        <v>7</v>
      </c>
      <c r="BL75" s="30" t="s">
        <v>65</v>
      </c>
      <c r="BM75" s="44" t="s">
        <v>178</v>
      </c>
      <c r="BN75" s="44" t="s">
        <v>294</v>
      </c>
      <c r="BO75" s="465" t="s">
        <v>702</v>
      </c>
      <c r="BP75" s="138" t="s">
        <v>698</v>
      </c>
      <c r="BQ75" s="145" t="s">
        <v>714</v>
      </c>
    </row>
    <row r="76" spans="1:69" ht="15.75">
      <c r="A76" s="19" t="s">
        <v>8</v>
      </c>
      <c r="B76" s="20" t="s">
        <v>40</v>
      </c>
      <c r="C76" s="13" t="s">
        <v>35</v>
      </c>
      <c r="D76" s="6" t="s">
        <v>11</v>
      </c>
      <c r="E76" s="24" t="s">
        <v>87</v>
      </c>
      <c r="F76" s="86">
        <v>243</v>
      </c>
      <c r="G76" s="80">
        <v>0</v>
      </c>
      <c r="H76" s="16"/>
      <c r="I76" s="16"/>
      <c r="J76" s="16"/>
      <c r="K76" s="16"/>
      <c r="L76" s="80">
        <v>0</v>
      </c>
      <c r="M76" s="14"/>
      <c r="N76" s="53">
        <v>0</v>
      </c>
      <c r="O76" s="16"/>
      <c r="P76" s="16"/>
      <c r="Q76" s="11">
        <v>5.5395060164999999</v>
      </c>
      <c r="R76" s="16"/>
      <c r="S76" s="16"/>
      <c r="T76" s="53">
        <v>7.4178571428571427</v>
      </c>
      <c r="U76" s="16"/>
      <c r="V76" s="16"/>
      <c r="W76" s="11">
        <v>4.9232590823044999</v>
      </c>
      <c r="X76" s="16"/>
      <c r="Y76" s="16"/>
      <c r="Z76" s="53">
        <v>6.9874999999999998</v>
      </c>
      <c r="AA76" s="16"/>
      <c r="AB76" s="16"/>
      <c r="AC76" s="16"/>
      <c r="AD76" s="16"/>
      <c r="AE76" s="16"/>
      <c r="AF76" s="11">
        <v>3.774823653915222</v>
      </c>
      <c r="AG76" s="11">
        <v>1700</v>
      </c>
      <c r="AH76" s="11">
        <v>0.30594675555568779</v>
      </c>
      <c r="AI76" s="11">
        <v>10</v>
      </c>
      <c r="AJ76" s="11">
        <v>3.1161616161616164</v>
      </c>
      <c r="AK76" s="11" t="s">
        <v>248</v>
      </c>
      <c r="AL76" s="11">
        <v>239</v>
      </c>
      <c r="AM76" s="11">
        <v>3.7814764106242786</v>
      </c>
      <c r="AN76" s="11">
        <v>3.7464370546318291</v>
      </c>
      <c r="AO76" s="73">
        <v>0</v>
      </c>
      <c r="AP76" s="11">
        <v>0</v>
      </c>
      <c r="AQ76" s="11">
        <v>0</v>
      </c>
      <c r="AR76" s="11">
        <v>486</v>
      </c>
      <c r="AS76" s="188" t="s">
        <v>248</v>
      </c>
      <c r="AT76" s="11">
        <v>17357.794999999998</v>
      </c>
      <c r="AU76" s="11">
        <v>0</v>
      </c>
      <c r="AV76" s="11">
        <v>0</v>
      </c>
      <c r="AW76" s="53">
        <v>486</v>
      </c>
      <c r="AX76" s="11" t="s">
        <v>248</v>
      </c>
      <c r="AY76" s="326">
        <v>14</v>
      </c>
      <c r="AZ76" s="138">
        <v>374865</v>
      </c>
      <c r="BA76" s="121">
        <v>0.94642857142799997</v>
      </c>
      <c r="BB76" s="15">
        <v>15.094339622650599</v>
      </c>
      <c r="BC76" s="34"/>
      <c r="BD76" s="42" t="s">
        <v>61</v>
      </c>
      <c r="BE76" s="2" t="s">
        <v>62</v>
      </c>
      <c r="BF76" s="2" t="s">
        <v>63</v>
      </c>
      <c r="BG76" s="2" t="s">
        <v>196</v>
      </c>
      <c r="BH76" s="218" t="s">
        <v>515</v>
      </c>
      <c r="BI76" s="8" t="s">
        <v>67</v>
      </c>
      <c r="BJ76" s="91">
        <v>214</v>
      </c>
      <c r="BK76" s="8">
        <v>3</v>
      </c>
      <c r="BL76" s="30" t="s">
        <v>65</v>
      </c>
      <c r="BM76" s="44" t="s">
        <v>177</v>
      </c>
      <c r="BN76" s="44" t="s">
        <v>294</v>
      </c>
      <c r="BO76" s="465" t="s">
        <v>702</v>
      </c>
      <c r="BP76" s="138" t="s">
        <v>698</v>
      </c>
      <c r="BQ76" s="145" t="s">
        <v>714</v>
      </c>
    </row>
    <row r="77" spans="1:69" ht="15.75">
      <c r="A77" s="19" t="s">
        <v>8</v>
      </c>
      <c r="B77" s="20" t="s">
        <v>40</v>
      </c>
      <c r="C77" s="13" t="s">
        <v>35</v>
      </c>
      <c r="D77" s="6" t="s">
        <v>11</v>
      </c>
      <c r="E77" s="24" t="s">
        <v>87</v>
      </c>
      <c r="F77" s="86">
        <v>208</v>
      </c>
      <c r="G77" s="80">
        <v>2</v>
      </c>
      <c r="H77" s="16"/>
      <c r="I77" s="16"/>
      <c r="J77" s="16"/>
      <c r="K77" s="16"/>
      <c r="L77" s="80">
        <v>1</v>
      </c>
      <c r="M77" s="14"/>
      <c r="N77" s="53">
        <v>0</v>
      </c>
      <c r="O77" s="16"/>
      <c r="P77" s="16"/>
      <c r="Q77" s="11">
        <v>8.1550876633999998</v>
      </c>
      <c r="R77" s="16"/>
      <c r="S77" s="16"/>
      <c r="T77" s="53">
        <v>10.291666666666666</v>
      </c>
      <c r="U77" s="16"/>
      <c r="V77" s="16"/>
      <c r="W77" s="11">
        <v>8.2389803463413998</v>
      </c>
      <c r="X77" s="16"/>
      <c r="Y77" s="16"/>
      <c r="Z77" s="53">
        <v>10.34375</v>
      </c>
      <c r="AA77" s="16"/>
      <c r="AB77" s="16"/>
      <c r="AC77" s="16"/>
      <c r="AD77" s="16"/>
      <c r="AE77" s="16"/>
      <c r="AF77" s="11">
        <v>2.9322712407225651</v>
      </c>
      <c r="AG77" s="11">
        <v>1427</v>
      </c>
      <c r="AH77" s="11">
        <v>0.38844503748384845</v>
      </c>
      <c r="AI77" s="11">
        <v>194</v>
      </c>
      <c r="AJ77" s="11">
        <v>2.1300595238095239</v>
      </c>
      <c r="AK77" s="11" t="s">
        <v>248</v>
      </c>
      <c r="AL77" s="9">
        <v>0</v>
      </c>
      <c r="AM77" s="11"/>
      <c r="AN77" s="11"/>
      <c r="AO77" s="73">
        <v>0</v>
      </c>
      <c r="AP77" s="11">
        <v>0</v>
      </c>
      <c r="AQ77" s="11">
        <v>0</v>
      </c>
      <c r="AR77" s="11">
        <v>412</v>
      </c>
      <c r="AS77" s="122" t="s">
        <v>248</v>
      </c>
      <c r="AT77" s="11">
        <v>14706.834999999999</v>
      </c>
      <c r="AU77" s="11">
        <v>0</v>
      </c>
      <c r="AV77" s="11">
        <v>0</v>
      </c>
      <c r="AW77" s="53">
        <v>412</v>
      </c>
      <c r="AX77" s="11" t="s">
        <v>248</v>
      </c>
      <c r="AY77" s="326">
        <v>14</v>
      </c>
      <c r="AZ77" s="138">
        <v>374865</v>
      </c>
      <c r="BA77" s="121">
        <v>0.94642857142799997</v>
      </c>
      <c r="BB77" s="122">
        <v>14.6415094339711</v>
      </c>
      <c r="BC77" s="34"/>
      <c r="BD77" s="42" t="s">
        <v>61</v>
      </c>
      <c r="BE77" s="2" t="s">
        <v>62</v>
      </c>
      <c r="BF77" s="2" t="s">
        <v>63</v>
      </c>
      <c r="BG77" s="2" t="s">
        <v>196</v>
      </c>
      <c r="BH77" s="218" t="s">
        <v>515</v>
      </c>
      <c r="BI77" s="8" t="s">
        <v>68</v>
      </c>
      <c r="BJ77" s="91">
        <v>214</v>
      </c>
      <c r="BK77" s="8">
        <v>4</v>
      </c>
      <c r="BL77" s="30" t="s">
        <v>65</v>
      </c>
      <c r="BM77" s="44" t="s">
        <v>178</v>
      </c>
      <c r="BN77" s="44" t="s">
        <v>294</v>
      </c>
      <c r="BO77" s="465" t="s">
        <v>702</v>
      </c>
      <c r="BP77" s="138" t="s">
        <v>698</v>
      </c>
      <c r="BQ77" s="145" t="s">
        <v>714</v>
      </c>
    </row>
    <row r="78" spans="1:69" ht="15.75">
      <c r="A78" s="19" t="s">
        <v>8</v>
      </c>
      <c r="B78" s="20" t="s">
        <v>40</v>
      </c>
      <c r="C78" s="13" t="s">
        <v>35</v>
      </c>
      <c r="D78" s="6" t="s">
        <v>11</v>
      </c>
      <c r="E78" s="24" t="s">
        <v>88</v>
      </c>
      <c r="F78" s="86">
        <v>286</v>
      </c>
      <c r="G78" s="80">
        <v>1</v>
      </c>
      <c r="H78" s="16"/>
      <c r="I78" s="16"/>
      <c r="J78" s="16"/>
      <c r="K78" s="16"/>
      <c r="L78" s="80">
        <v>0</v>
      </c>
      <c r="M78" s="14"/>
      <c r="N78" s="53">
        <v>1</v>
      </c>
      <c r="O78" s="16"/>
      <c r="P78" s="16"/>
      <c r="Q78" s="11">
        <v>5.5890700070000001</v>
      </c>
      <c r="R78" s="16"/>
      <c r="S78" s="16"/>
      <c r="T78" s="53">
        <v>6.9407894736842106</v>
      </c>
      <c r="U78" s="16"/>
      <c r="V78" s="16"/>
      <c r="W78" s="11">
        <v>5.2732419438595999</v>
      </c>
      <c r="X78" s="16"/>
      <c r="Y78" s="16"/>
      <c r="Z78" s="53">
        <v>6.4943181818181817</v>
      </c>
      <c r="AA78" s="16"/>
      <c r="AB78" s="16"/>
      <c r="AC78" s="16"/>
      <c r="AD78" s="16"/>
      <c r="AE78" s="16"/>
      <c r="AF78" s="11">
        <v>3.7081338188777746</v>
      </c>
      <c r="AG78" s="11">
        <v>1988</v>
      </c>
      <c r="AH78" s="11">
        <v>0.37936571605543312</v>
      </c>
      <c r="AI78" s="11">
        <v>25</v>
      </c>
      <c r="AJ78" s="11">
        <v>2.8601485148514851</v>
      </c>
      <c r="AK78" s="11" t="s">
        <v>248</v>
      </c>
      <c r="AL78" s="11">
        <v>284</v>
      </c>
      <c r="AM78" s="11">
        <v>3.7081338188777746</v>
      </c>
      <c r="AN78" s="11">
        <v>3.715308370044053</v>
      </c>
      <c r="AO78" s="73">
        <v>0</v>
      </c>
      <c r="AP78" s="11">
        <v>0</v>
      </c>
      <c r="AQ78" s="11">
        <v>0</v>
      </c>
      <c r="AR78" s="11">
        <v>570</v>
      </c>
      <c r="AS78" s="188" t="s">
        <v>248</v>
      </c>
      <c r="AT78" s="11">
        <v>20308.189999999999</v>
      </c>
      <c r="AU78" s="11">
        <v>0</v>
      </c>
      <c r="AV78" s="11">
        <v>0</v>
      </c>
      <c r="AW78" s="53">
        <v>570</v>
      </c>
      <c r="AX78" s="11" t="s">
        <v>248</v>
      </c>
      <c r="AY78" s="327">
        <v>19.5</v>
      </c>
      <c r="AZ78" s="138">
        <v>404955</v>
      </c>
      <c r="BA78" s="121">
        <v>0.96153846153800004</v>
      </c>
      <c r="BB78" s="15">
        <v>13.0666666666729</v>
      </c>
      <c r="BC78" s="34" t="s">
        <v>248</v>
      </c>
      <c r="BD78" s="42" t="s">
        <v>61</v>
      </c>
      <c r="BE78" s="2" t="s">
        <v>62</v>
      </c>
      <c r="BF78" s="2" t="s">
        <v>63</v>
      </c>
      <c r="BG78" s="201" t="s">
        <v>196</v>
      </c>
      <c r="BH78" s="218" t="s">
        <v>515</v>
      </c>
      <c r="BI78" s="8" t="s">
        <v>64</v>
      </c>
      <c r="BJ78" s="91">
        <v>214</v>
      </c>
      <c r="BK78" s="8">
        <v>1</v>
      </c>
      <c r="BL78" s="30" t="s">
        <v>65</v>
      </c>
      <c r="BM78" s="64" t="s">
        <v>177</v>
      </c>
      <c r="BN78" s="64" t="s">
        <v>294</v>
      </c>
      <c r="BO78" s="465" t="s">
        <v>350</v>
      </c>
      <c r="BP78" s="138" t="s">
        <v>703</v>
      </c>
      <c r="BQ78" s="145" t="s">
        <v>718</v>
      </c>
    </row>
    <row r="79" spans="1:69" ht="15.75">
      <c r="A79" s="207" t="s">
        <v>8</v>
      </c>
      <c r="B79" s="208" t="s">
        <v>40</v>
      </c>
      <c r="C79" s="202" t="s">
        <v>35</v>
      </c>
      <c r="D79" s="6" t="s">
        <v>11</v>
      </c>
      <c r="E79" s="24" t="s">
        <v>88</v>
      </c>
      <c r="F79" s="86">
        <v>221</v>
      </c>
      <c r="G79" s="80">
        <v>10</v>
      </c>
      <c r="H79" s="16"/>
      <c r="I79" s="16"/>
      <c r="J79" s="16"/>
      <c r="K79" s="16"/>
      <c r="L79" s="80">
        <v>0</v>
      </c>
      <c r="M79" s="14"/>
      <c r="N79" s="53">
        <v>0</v>
      </c>
      <c r="O79" s="16"/>
      <c r="P79" s="16"/>
      <c r="Q79" s="11">
        <v>8.0432984502</v>
      </c>
      <c r="R79" s="16"/>
      <c r="S79" s="16"/>
      <c r="T79" s="53">
        <v>13.460714285714285</v>
      </c>
      <c r="U79" s="16"/>
      <c r="V79" s="16"/>
      <c r="W79" s="11">
        <v>8.1507154739335999</v>
      </c>
      <c r="X79" s="16"/>
      <c r="Y79" s="16"/>
      <c r="Z79" s="53">
        <v>13.590624999999999</v>
      </c>
      <c r="AA79" s="16"/>
      <c r="AB79" s="16"/>
      <c r="AC79" s="16"/>
      <c r="AD79" s="16"/>
      <c r="AE79" s="16"/>
      <c r="AF79" s="11">
        <v>3.3019341043682355</v>
      </c>
      <c r="AG79" s="11">
        <v>1477</v>
      </c>
      <c r="AH79" s="11">
        <v>0.50066330566102524</v>
      </c>
      <c r="AI79" s="11">
        <v>105</v>
      </c>
      <c r="AJ79" s="11">
        <v>2.3230113636363638</v>
      </c>
      <c r="AK79" s="11" t="s">
        <v>248</v>
      </c>
      <c r="AL79" s="11">
        <v>210</v>
      </c>
      <c r="AM79" s="11">
        <v>3.302482996830324</v>
      </c>
      <c r="AN79" s="11">
        <v>3.3790149892933616</v>
      </c>
      <c r="AO79" s="73">
        <v>0</v>
      </c>
      <c r="AP79" s="11">
        <v>0</v>
      </c>
      <c r="AQ79" s="11">
        <v>0</v>
      </c>
      <c r="AR79" s="11">
        <v>422</v>
      </c>
      <c r="AS79" s="188" t="s">
        <v>248</v>
      </c>
      <c r="AT79" s="11">
        <v>15048.644</v>
      </c>
      <c r="AU79" s="11">
        <v>0</v>
      </c>
      <c r="AV79" s="11">
        <v>0</v>
      </c>
      <c r="AW79" s="53">
        <v>422</v>
      </c>
      <c r="AX79" s="11" t="s">
        <v>248</v>
      </c>
      <c r="AY79" s="327">
        <v>19.5</v>
      </c>
      <c r="AZ79" s="138">
        <v>404955</v>
      </c>
      <c r="BA79" s="121">
        <v>0.96153846153800004</v>
      </c>
      <c r="BB79" s="188">
        <v>14.186666666673499</v>
      </c>
      <c r="BC79" s="34" t="s">
        <v>248</v>
      </c>
      <c r="BD79" s="217" t="s">
        <v>61</v>
      </c>
      <c r="BE79" s="201" t="s">
        <v>62</v>
      </c>
      <c r="BF79" s="201" t="s">
        <v>63</v>
      </c>
      <c r="BG79" s="201" t="s">
        <v>196</v>
      </c>
      <c r="BH79" s="218" t="s">
        <v>515</v>
      </c>
      <c r="BI79" s="138" t="s">
        <v>66</v>
      </c>
      <c r="BJ79" s="91">
        <v>214</v>
      </c>
      <c r="BK79" s="138">
        <v>7</v>
      </c>
      <c r="BL79" s="145" t="s">
        <v>65</v>
      </c>
      <c r="BM79" s="44" t="s">
        <v>178</v>
      </c>
      <c r="BN79" s="44" t="s">
        <v>294</v>
      </c>
      <c r="BO79" s="465" t="s">
        <v>350</v>
      </c>
      <c r="BP79" s="138" t="s">
        <v>703</v>
      </c>
      <c r="BQ79" s="145" t="s">
        <v>718</v>
      </c>
    </row>
    <row r="80" spans="1:69" ht="15.75">
      <c r="A80" s="19" t="s">
        <v>8</v>
      </c>
      <c r="B80" s="20" t="s">
        <v>40</v>
      </c>
      <c r="C80" s="13" t="s">
        <v>35</v>
      </c>
      <c r="D80" s="6" t="s">
        <v>11</v>
      </c>
      <c r="E80" s="24" t="s">
        <v>88</v>
      </c>
      <c r="F80" s="86">
        <v>282</v>
      </c>
      <c r="G80" s="80">
        <v>1</v>
      </c>
      <c r="H80" s="16"/>
      <c r="I80" s="16"/>
      <c r="J80" s="16"/>
      <c r="K80" s="16"/>
      <c r="L80" s="80">
        <v>1</v>
      </c>
      <c r="M80" s="14"/>
      <c r="N80" s="53">
        <v>2</v>
      </c>
      <c r="O80" s="16"/>
      <c r="P80" s="16"/>
      <c r="Q80" s="11">
        <v>7.5036390500000003</v>
      </c>
      <c r="R80" s="16"/>
      <c r="S80" s="16"/>
      <c r="T80" s="53">
        <v>9.4375</v>
      </c>
      <c r="U80" s="16"/>
      <c r="V80" s="16"/>
      <c r="W80" s="11">
        <v>7.6525925892856996</v>
      </c>
      <c r="X80" s="16"/>
      <c r="Y80" s="16"/>
      <c r="Z80" s="53">
        <v>9.5714285714285712</v>
      </c>
      <c r="AA80" s="16"/>
      <c r="AB80" s="16"/>
      <c r="AC80" s="16"/>
      <c r="AD80" s="16"/>
      <c r="AE80" s="16"/>
      <c r="AF80" s="11">
        <v>3.4316872267761478</v>
      </c>
      <c r="AG80" s="11">
        <v>1946</v>
      </c>
      <c r="AH80" s="11">
        <v>0.52680979239641412</v>
      </c>
      <c r="AI80" s="11">
        <v>118</v>
      </c>
      <c r="AJ80" s="11">
        <v>2.3296703296703298</v>
      </c>
      <c r="AK80" s="11" t="s">
        <v>248</v>
      </c>
      <c r="AL80" s="11">
        <v>276</v>
      </c>
      <c r="AM80" s="11">
        <v>3.4350207091365053</v>
      </c>
      <c r="AN80" s="11">
        <v>3.5578231292517009</v>
      </c>
      <c r="AO80" s="73">
        <v>0</v>
      </c>
      <c r="AP80" s="11">
        <v>0</v>
      </c>
      <c r="AQ80" s="11">
        <v>0</v>
      </c>
      <c r="AR80" s="11">
        <v>562</v>
      </c>
      <c r="AS80" s="188" t="s">
        <v>248</v>
      </c>
      <c r="AT80" s="11">
        <v>20044.348000000002</v>
      </c>
      <c r="AU80" s="11">
        <v>0</v>
      </c>
      <c r="AV80" s="11">
        <v>0</v>
      </c>
      <c r="AW80" s="53">
        <v>562</v>
      </c>
      <c r="AX80" s="11" t="s">
        <v>248</v>
      </c>
      <c r="AY80" s="327">
        <v>19.5</v>
      </c>
      <c r="AZ80" s="138">
        <v>404955</v>
      </c>
      <c r="BA80" s="121">
        <v>0.96153846153800004</v>
      </c>
      <c r="BB80" s="15">
        <v>13.760000000006601</v>
      </c>
      <c r="BC80" s="34" t="s">
        <v>248</v>
      </c>
      <c r="BD80" s="42" t="s">
        <v>61</v>
      </c>
      <c r="BE80" s="2" t="s">
        <v>62</v>
      </c>
      <c r="BF80" s="2" t="s">
        <v>63</v>
      </c>
      <c r="BG80" s="201" t="s">
        <v>196</v>
      </c>
      <c r="BH80" s="218" t="s">
        <v>515</v>
      </c>
      <c r="BI80" s="8" t="s">
        <v>67</v>
      </c>
      <c r="BJ80" s="91">
        <v>214</v>
      </c>
      <c r="BK80" s="8">
        <v>3</v>
      </c>
      <c r="BL80" s="30" t="s">
        <v>65</v>
      </c>
      <c r="BM80" s="44" t="s">
        <v>178</v>
      </c>
      <c r="BN80" s="44" t="s">
        <v>294</v>
      </c>
      <c r="BO80" s="465" t="s">
        <v>350</v>
      </c>
      <c r="BP80" s="138" t="s">
        <v>703</v>
      </c>
      <c r="BQ80" s="145" t="s">
        <v>718</v>
      </c>
    </row>
    <row r="81" spans="1:69" ht="15.75">
      <c r="A81" s="19" t="s">
        <v>8</v>
      </c>
      <c r="B81" s="20" t="s">
        <v>40</v>
      </c>
      <c r="C81" s="13" t="s">
        <v>35</v>
      </c>
      <c r="D81" s="6" t="s">
        <v>11</v>
      </c>
      <c r="E81" s="24" t="s">
        <v>88</v>
      </c>
      <c r="F81" s="86">
        <v>272</v>
      </c>
      <c r="G81" s="80">
        <v>5</v>
      </c>
      <c r="H81" s="16"/>
      <c r="I81" s="16"/>
      <c r="J81" s="16"/>
      <c r="K81" s="16"/>
      <c r="L81" s="80">
        <v>0</v>
      </c>
      <c r="M81" s="14"/>
      <c r="N81" s="53">
        <v>0</v>
      </c>
      <c r="O81" s="16"/>
      <c r="P81" s="16"/>
      <c r="Q81" s="11">
        <v>7.6596702547</v>
      </c>
      <c r="R81" s="16"/>
      <c r="S81" s="16"/>
      <c r="T81" s="53">
        <v>9.7208333333333314</v>
      </c>
      <c r="U81" s="16"/>
      <c r="V81" s="16"/>
      <c r="W81" s="11">
        <v>7.6989436704119001</v>
      </c>
      <c r="X81" s="16"/>
      <c r="Y81" s="16"/>
      <c r="Z81" s="53">
        <v>9.6374999999999975</v>
      </c>
      <c r="AA81" s="16"/>
      <c r="AB81" s="16"/>
      <c r="AC81" s="16"/>
      <c r="AD81" s="16"/>
      <c r="AE81" s="16"/>
      <c r="AF81" s="11">
        <v>2.9150375929990204</v>
      </c>
      <c r="AG81" s="11">
        <v>1862</v>
      </c>
      <c r="AH81" s="11">
        <v>0.39100303558169375</v>
      </c>
      <c r="AI81" s="11">
        <v>237</v>
      </c>
      <c r="AJ81" s="11">
        <v>2.1347772277227723</v>
      </c>
      <c r="AK81" s="11" t="s">
        <v>248</v>
      </c>
      <c r="AL81" s="9">
        <v>0</v>
      </c>
      <c r="AM81" s="11"/>
      <c r="AN81" s="11"/>
      <c r="AO81" s="73">
        <v>0</v>
      </c>
      <c r="AP81" s="11">
        <v>0</v>
      </c>
      <c r="AQ81" s="11">
        <v>0</v>
      </c>
      <c r="AR81" s="11">
        <v>534</v>
      </c>
      <c r="AS81" s="122" t="s">
        <v>248</v>
      </c>
      <c r="AT81" s="11">
        <v>19059.903999999999</v>
      </c>
      <c r="AU81" s="11">
        <v>0</v>
      </c>
      <c r="AV81" s="11">
        <v>0</v>
      </c>
      <c r="AW81" s="53">
        <v>534</v>
      </c>
      <c r="AX81" s="11" t="s">
        <v>248</v>
      </c>
      <c r="AY81" s="327">
        <v>19.5</v>
      </c>
      <c r="AZ81" s="138">
        <v>404955</v>
      </c>
      <c r="BA81" s="121">
        <v>0.96153846153800004</v>
      </c>
      <c r="BB81" s="122">
        <v>11.573333333338899</v>
      </c>
      <c r="BC81" s="34" t="s">
        <v>248</v>
      </c>
      <c r="BD81" s="42" t="s">
        <v>61</v>
      </c>
      <c r="BE81" s="2" t="s">
        <v>62</v>
      </c>
      <c r="BF81" s="2" t="s">
        <v>63</v>
      </c>
      <c r="BG81" s="201" t="s">
        <v>196</v>
      </c>
      <c r="BH81" s="218" t="s">
        <v>515</v>
      </c>
      <c r="BI81" s="8" t="s">
        <v>68</v>
      </c>
      <c r="BJ81" s="91">
        <v>214</v>
      </c>
      <c r="BK81" s="8">
        <v>4</v>
      </c>
      <c r="BL81" s="30" t="s">
        <v>65</v>
      </c>
      <c r="BM81" s="44" t="s">
        <v>178</v>
      </c>
      <c r="BN81" s="44" t="s">
        <v>294</v>
      </c>
      <c r="BO81" s="465" t="s">
        <v>350</v>
      </c>
      <c r="BP81" s="138" t="s">
        <v>703</v>
      </c>
      <c r="BQ81" s="145" t="s">
        <v>718</v>
      </c>
    </row>
    <row r="82" spans="1:69" ht="15.75">
      <c r="A82" s="19" t="s">
        <v>8</v>
      </c>
      <c r="B82" s="20" t="s">
        <v>40</v>
      </c>
      <c r="C82" s="13" t="s">
        <v>35</v>
      </c>
      <c r="D82" s="6" t="s">
        <v>11</v>
      </c>
      <c r="E82" s="24" t="s">
        <v>89</v>
      </c>
      <c r="F82" s="86">
        <v>158</v>
      </c>
      <c r="G82" s="80">
        <v>0</v>
      </c>
      <c r="H82" s="16"/>
      <c r="I82" s="16"/>
      <c r="J82" s="16"/>
      <c r="K82" s="16"/>
      <c r="L82" s="80">
        <v>0</v>
      </c>
      <c r="M82" s="14"/>
      <c r="N82" s="53">
        <v>0</v>
      </c>
      <c r="O82" s="16"/>
      <c r="P82" s="16"/>
      <c r="Q82" s="11">
        <v>5.8732085758999997</v>
      </c>
      <c r="R82" s="16"/>
      <c r="S82" s="16"/>
      <c r="T82" s="53">
        <v>7.6374999999999993</v>
      </c>
      <c r="U82" s="16"/>
      <c r="V82" s="16"/>
      <c r="W82" s="11">
        <v>5.4151832911391997</v>
      </c>
      <c r="X82" s="16"/>
      <c r="Y82" s="16"/>
      <c r="Z82" s="53">
        <v>7.0124999999999993</v>
      </c>
      <c r="AA82" s="16"/>
      <c r="AB82" s="16"/>
      <c r="AC82" s="16"/>
      <c r="AD82" s="16"/>
      <c r="AE82" s="16"/>
      <c r="AF82" s="11">
        <v>3.6369921781342756</v>
      </c>
      <c r="AG82" s="11">
        <v>1106</v>
      </c>
      <c r="AH82" s="11">
        <v>0.38755045561779777</v>
      </c>
      <c r="AI82" s="11">
        <v>17</v>
      </c>
      <c r="AJ82" s="11">
        <v>2.7553333333333332</v>
      </c>
      <c r="AK82" s="11" t="s">
        <v>248</v>
      </c>
      <c r="AL82" s="11">
        <v>157</v>
      </c>
      <c r="AM82" s="11">
        <v>3.6374613426293543</v>
      </c>
      <c r="AN82" s="11">
        <v>3.6731292517006802</v>
      </c>
      <c r="AO82" s="73">
        <v>0</v>
      </c>
      <c r="AP82" s="11">
        <v>0</v>
      </c>
      <c r="AQ82" s="11">
        <v>0</v>
      </c>
      <c r="AR82" s="11">
        <v>316</v>
      </c>
      <c r="AS82" s="188" t="s">
        <v>248</v>
      </c>
      <c r="AT82" s="11">
        <v>11325.299000000001</v>
      </c>
      <c r="AU82" s="11">
        <v>0</v>
      </c>
      <c r="AV82" s="11">
        <v>0</v>
      </c>
      <c r="AW82" s="53">
        <v>316</v>
      </c>
      <c r="AX82" s="11" t="s">
        <v>248</v>
      </c>
      <c r="AY82" s="327">
        <v>18.25</v>
      </c>
      <c r="AZ82" s="138">
        <v>230686</v>
      </c>
      <c r="BA82" s="121">
        <v>0.91780821917800004</v>
      </c>
      <c r="BB82" s="188">
        <v>9.2537313432844108</v>
      </c>
      <c r="BC82" s="34" t="s">
        <v>248</v>
      </c>
      <c r="BD82" s="42" t="s">
        <v>61</v>
      </c>
      <c r="BE82" s="2" t="s">
        <v>62</v>
      </c>
      <c r="BF82" s="2" t="s">
        <v>63</v>
      </c>
      <c r="BG82" s="201" t="s">
        <v>196</v>
      </c>
      <c r="BH82" s="218" t="s">
        <v>515</v>
      </c>
      <c r="BI82" s="8" t="s">
        <v>64</v>
      </c>
      <c r="BJ82" s="91">
        <v>214</v>
      </c>
      <c r="BK82" s="8">
        <v>1</v>
      </c>
      <c r="BL82" s="30" t="s">
        <v>65</v>
      </c>
      <c r="BM82" s="64" t="s">
        <v>177</v>
      </c>
      <c r="BN82" s="64" t="s">
        <v>294</v>
      </c>
      <c r="BO82" s="465" t="s">
        <v>348</v>
      </c>
      <c r="BP82" s="138" t="s">
        <v>689</v>
      </c>
      <c r="BQ82" s="145" t="s">
        <v>719</v>
      </c>
    </row>
    <row r="83" spans="1:69" ht="15.75">
      <c r="A83" s="19" t="s">
        <v>8</v>
      </c>
      <c r="B83" s="20" t="s">
        <v>40</v>
      </c>
      <c r="C83" s="13" t="s">
        <v>35</v>
      </c>
      <c r="D83" s="6" t="s">
        <v>11</v>
      </c>
      <c r="E83" s="24" t="s">
        <v>89</v>
      </c>
      <c r="F83" s="86">
        <v>163</v>
      </c>
      <c r="G83" s="80">
        <v>4</v>
      </c>
      <c r="H83" s="16"/>
      <c r="I83" s="16"/>
      <c r="J83" s="16"/>
      <c r="K83" s="16"/>
      <c r="L83" s="80">
        <v>0</v>
      </c>
      <c r="M83" s="14"/>
      <c r="N83" s="53">
        <v>0</v>
      </c>
      <c r="O83" s="16"/>
      <c r="P83" s="16"/>
      <c r="Q83" s="11">
        <v>7.6838362829999998</v>
      </c>
      <c r="R83" s="16"/>
      <c r="S83" s="16"/>
      <c r="T83" s="53">
        <v>14.008333333333331</v>
      </c>
      <c r="U83" s="16"/>
      <c r="V83" s="16"/>
      <c r="W83" s="11">
        <v>7.7694023773584</v>
      </c>
      <c r="X83" s="16"/>
      <c r="Y83" s="16"/>
      <c r="Z83" s="53">
        <v>14.008333333333331</v>
      </c>
      <c r="AA83" s="16"/>
      <c r="AB83" s="16"/>
      <c r="AC83" s="16"/>
      <c r="AD83" s="16"/>
      <c r="AE83" s="16"/>
      <c r="AF83" s="11">
        <v>3.3820485230083417</v>
      </c>
      <c r="AG83" s="11">
        <v>1113</v>
      </c>
      <c r="AH83" s="11">
        <v>0.49495130552858213</v>
      </c>
      <c r="AI83" s="11">
        <v>72</v>
      </c>
      <c r="AJ83" s="11">
        <v>2.3722656249999998</v>
      </c>
      <c r="AK83" s="11" t="s">
        <v>248</v>
      </c>
      <c r="AL83" s="11">
        <v>159</v>
      </c>
      <c r="AM83" s="11">
        <v>3.3820485230083417</v>
      </c>
      <c r="AN83" s="11">
        <v>3.5004734848484849</v>
      </c>
      <c r="AO83" s="73">
        <v>0</v>
      </c>
      <c r="AP83" s="11">
        <v>0</v>
      </c>
      <c r="AQ83" s="11">
        <v>0</v>
      </c>
      <c r="AR83" s="11">
        <v>318</v>
      </c>
      <c r="AS83" s="188" t="s">
        <v>248</v>
      </c>
      <c r="AT83" s="11">
        <v>11375.51</v>
      </c>
      <c r="AU83" s="11">
        <v>0</v>
      </c>
      <c r="AV83" s="11">
        <v>0</v>
      </c>
      <c r="AW83" s="53">
        <v>318</v>
      </c>
      <c r="AX83" s="11" t="s">
        <v>248</v>
      </c>
      <c r="AY83" s="327">
        <v>18.25</v>
      </c>
      <c r="AZ83" s="138">
        <v>230686</v>
      </c>
      <c r="BA83" s="121">
        <v>0.91780821917800004</v>
      </c>
      <c r="BB83" s="188">
        <v>9.0746268656724496</v>
      </c>
      <c r="BC83" s="34" t="s">
        <v>248</v>
      </c>
      <c r="BD83" s="42" t="s">
        <v>61</v>
      </c>
      <c r="BE83" s="2" t="s">
        <v>62</v>
      </c>
      <c r="BF83" s="2" t="s">
        <v>63</v>
      </c>
      <c r="BG83" s="201" t="s">
        <v>196</v>
      </c>
      <c r="BH83" s="218" t="s">
        <v>515</v>
      </c>
      <c r="BI83" s="8" t="s">
        <v>66</v>
      </c>
      <c r="BJ83" s="91">
        <v>214</v>
      </c>
      <c r="BK83" s="8">
        <v>7</v>
      </c>
      <c r="BL83" s="30" t="s">
        <v>65</v>
      </c>
      <c r="BM83" s="44" t="s">
        <v>178</v>
      </c>
      <c r="BN83" s="44" t="s">
        <v>294</v>
      </c>
      <c r="BO83" s="465" t="s">
        <v>348</v>
      </c>
      <c r="BP83" s="138" t="s">
        <v>689</v>
      </c>
      <c r="BQ83" s="145" t="s">
        <v>719</v>
      </c>
    </row>
    <row r="84" spans="1:69" ht="15.75">
      <c r="A84" s="19" t="s">
        <v>8</v>
      </c>
      <c r="B84" s="20" t="s">
        <v>40</v>
      </c>
      <c r="C84" s="13" t="s">
        <v>35</v>
      </c>
      <c r="D84" s="6" t="s">
        <v>11</v>
      </c>
      <c r="E84" s="24" t="s">
        <v>89</v>
      </c>
      <c r="F84" s="86">
        <v>167</v>
      </c>
      <c r="G84" s="80">
        <v>2</v>
      </c>
      <c r="H84" s="16"/>
      <c r="I84" s="16"/>
      <c r="J84" s="16"/>
      <c r="K84" s="16"/>
      <c r="L84" s="80">
        <v>0</v>
      </c>
      <c r="M84" s="14"/>
      <c r="N84" s="53">
        <v>0</v>
      </c>
      <c r="O84" s="16"/>
      <c r="P84" s="16"/>
      <c r="Q84" s="11">
        <v>6.9430422364000002</v>
      </c>
      <c r="R84" s="16"/>
      <c r="S84" s="16"/>
      <c r="T84" s="53">
        <v>9.21875</v>
      </c>
      <c r="U84" s="16"/>
      <c r="V84" s="16"/>
      <c r="W84" s="11">
        <v>7.0589393212121001</v>
      </c>
      <c r="X84" s="16"/>
      <c r="Y84" s="16"/>
      <c r="Z84" s="53">
        <v>8.9583333333333339</v>
      </c>
      <c r="AA84" s="16"/>
      <c r="AB84" s="16"/>
      <c r="AC84" s="16"/>
      <c r="AD84" s="16"/>
      <c r="AE84" s="16"/>
      <c r="AF84" s="11">
        <v>3.4722727317658686</v>
      </c>
      <c r="AG84" s="11">
        <v>1154</v>
      </c>
      <c r="AH84" s="11">
        <v>0.48204093961730093</v>
      </c>
      <c r="AI84" s="11">
        <v>55</v>
      </c>
      <c r="AJ84" s="11">
        <v>2.5099264705882351</v>
      </c>
      <c r="AK84" s="11" t="s">
        <v>248</v>
      </c>
      <c r="AL84" s="11">
        <v>165</v>
      </c>
      <c r="AM84" s="11">
        <v>3.4722727317658686</v>
      </c>
      <c r="AN84" s="11">
        <v>3.5878693623639193</v>
      </c>
      <c r="AO84" s="73">
        <v>0</v>
      </c>
      <c r="AP84" s="11">
        <v>0</v>
      </c>
      <c r="AQ84" s="11">
        <v>0</v>
      </c>
      <c r="AR84" s="11">
        <v>330</v>
      </c>
      <c r="AS84" s="188" t="s">
        <v>248</v>
      </c>
      <c r="AT84" s="11">
        <v>11794.904</v>
      </c>
      <c r="AU84" s="11">
        <v>0</v>
      </c>
      <c r="AV84" s="11">
        <v>0</v>
      </c>
      <c r="AW84" s="53">
        <v>330</v>
      </c>
      <c r="AX84" s="11" t="s">
        <v>248</v>
      </c>
      <c r="AY84" s="327">
        <v>18.25</v>
      </c>
      <c r="AZ84" s="138">
        <v>230686</v>
      </c>
      <c r="BA84" s="121">
        <v>0.91780821917800004</v>
      </c>
      <c r="BB84" s="15">
        <v>9.0149253731351404</v>
      </c>
      <c r="BC84" s="34" t="s">
        <v>248</v>
      </c>
      <c r="BD84" s="42" t="s">
        <v>61</v>
      </c>
      <c r="BE84" s="2" t="s">
        <v>62</v>
      </c>
      <c r="BF84" s="2" t="s">
        <v>63</v>
      </c>
      <c r="BG84" s="201" t="s">
        <v>196</v>
      </c>
      <c r="BH84" s="218" t="s">
        <v>515</v>
      </c>
      <c r="BI84" s="8" t="s">
        <v>67</v>
      </c>
      <c r="BJ84" s="91">
        <v>214</v>
      </c>
      <c r="BK84" s="8">
        <v>3</v>
      </c>
      <c r="BL84" s="30" t="s">
        <v>65</v>
      </c>
      <c r="BM84" s="44" t="s">
        <v>178</v>
      </c>
      <c r="BN84" s="44" t="s">
        <v>294</v>
      </c>
      <c r="BO84" s="465" t="s">
        <v>348</v>
      </c>
      <c r="BP84" s="138" t="s">
        <v>689</v>
      </c>
      <c r="BQ84" s="145" t="s">
        <v>719</v>
      </c>
    </row>
    <row r="85" spans="1:69" ht="15.75">
      <c r="A85" s="207" t="s">
        <v>8</v>
      </c>
      <c r="B85" s="208" t="s">
        <v>40</v>
      </c>
      <c r="C85" s="202" t="s">
        <v>35</v>
      </c>
      <c r="D85" s="6" t="s">
        <v>11</v>
      </c>
      <c r="E85" s="24" t="s">
        <v>89</v>
      </c>
      <c r="F85" s="86">
        <v>158</v>
      </c>
      <c r="G85" s="80">
        <v>3</v>
      </c>
      <c r="H85" s="16"/>
      <c r="I85" s="16"/>
      <c r="J85" s="16"/>
      <c r="K85" s="16"/>
      <c r="L85" s="80">
        <v>0</v>
      </c>
      <c r="M85" s="14"/>
      <c r="N85" s="53">
        <v>0</v>
      </c>
      <c r="O85" s="16"/>
      <c r="P85" s="16"/>
      <c r="Q85" s="11">
        <v>7.4706837805999999</v>
      </c>
      <c r="R85" s="16"/>
      <c r="S85" s="16"/>
      <c r="T85" s="53">
        <v>9.2708333333333339</v>
      </c>
      <c r="U85" s="16"/>
      <c r="V85" s="16"/>
      <c r="W85" s="11">
        <v>7.5759159419354001</v>
      </c>
      <c r="X85" s="16"/>
      <c r="Y85" s="16"/>
      <c r="Z85" s="53">
        <v>9.3249999999999993</v>
      </c>
      <c r="AA85" s="16"/>
      <c r="AB85" s="16"/>
      <c r="AC85" s="16"/>
      <c r="AD85" s="16"/>
      <c r="AE85" s="16"/>
      <c r="AF85" s="11">
        <v>2.995278292993889</v>
      </c>
      <c r="AG85" s="11">
        <v>1078</v>
      </c>
      <c r="AH85" s="11">
        <v>0.36168914159658822</v>
      </c>
      <c r="AI85" s="11">
        <v>93</v>
      </c>
      <c r="AJ85" s="11">
        <v>2.2253289473684212</v>
      </c>
      <c r="AK85" s="11" t="s">
        <v>248</v>
      </c>
      <c r="AL85" s="9">
        <v>0</v>
      </c>
      <c r="AM85" s="11"/>
      <c r="AN85" s="11"/>
      <c r="AO85" s="73">
        <v>0</v>
      </c>
      <c r="AP85" s="11">
        <v>0</v>
      </c>
      <c r="AQ85" s="11">
        <v>0</v>
      </c>
      <c r="AR85" s="11">
        <v>310</v>
      </c>
      <c r="AS85" s="122" t="s">
        <v>248</v>
      </c>
      <c r="AT85" s="11">
        <v>11077.51</v>
      </c>
      <c r="AU85" s="11">
        <v>0</v>
      </c>
      <c r="AV85" s="11">
        <v>0</v>
      </c>
      <c r="AW85" s="53">
        <v>310</v>
      </c>
      <c r="AX85" s="11" t="s">
        <v>248</v>
      </c>
      <c r="AY85" s="327">
        <v>18.25</v>
      </c>
      <c r="AZ85" s="138">
        <v>230686</v>
      </c>
      <c r="BA85" s="121">
        <v>0.91780821917800004</v>
      </c>
      <c r="BB85" s="122">
        <v>7.4626865671648499</v>
      </c>
      <c r="BC85" s="34" t="s">
        <v>248</v>
      </c>
      <c r="BD85" s="217" t="s">
        <v>61</v>
      </c>
      <c r="BE85" s="201" t="s">
        <v>62</v>
      </c>
      <c r="BF85" s="201" t="s">
        <v>63</v>
      </c>
      <c r="BG85" s="201" t="s">
        <v>196</v>
      </c>
      <c r="BH85" s="218" t="s">
        <v>515</v>
      </c>
      <c r="BI85" s="138" t="s">
        <v>68</v>
      </c>
      <c r="BJ85" s="91">
        <v>214</v>
      </c>
      <c r="BK85" s="138">
        <v>4</v>
      </c>
      <c r="BL85" s="145" t="s">
        <v>65</v>
      </c>
      <c r="BM85" s="44" t="s">
        <v>178</v>
      </c>
      <c r="BN85" s="44" t="s">
        <v>294</v>
      </c>
      <c r="BO85" s="465" t="s">
        <v>348</v>
      </c>
      <c r="BP85" s="138" t="s">
        <v>689</v>
      </c>
      <c r="BQ85" s="145" t="s">
        <v>719</v>
      </c>
    </row>
    <row r="86" spans="1:69" ht="15.75">
      <c r="A86" s="19" t="s">
        <v>8</v>
      </c>
      <c r="B86" s="20" t="s">
        <v>40</v>
      </c>
      <c r="C86" s="13" t="s">
        <v>35</v>
      </c>
      <c r="D86" s="6" t="s">
        <v>11</v>
      </c>
      <c r="E86" s="24" t="s">
        <v>90</v>
      </c>
      <c r="F86" s="86">
        <v>294</v>
      </c>
      <c r="G86" s="80">
        <v>2</v>
      </c>
      <c r="H86" s="16"/>
      <c r="I86" s="16"/>
      <c r="J86" s="16"/>
      <c r="K86" s="16"/>
      <c r="L86" s="80">
        <v>0</v>
      </c>
      <c r="M86" s="14"/>
      <c r="N86" s="53">
        <v>0</v>
      </c>
      <c r="O86" s="16"/>
      <c r="P86" s="16"/>
      <c r="Q86" s="11">
        <v>6.1290409623000004</v>
      </c>
      <c r="R86" s="16"/>
      <c r="S86" s="16"/>
      <c r="T86" s="53">
        <v>7.8999999999999959</v>
      </c>
      <c r="U86" s="16"/>
      <c r="V86" s="16"/>
      <c r="W86" s="11">
        <v>6.2494314109589002</v>
      </c>
      <c r="X86" s="16"/>
      <c r="Y86" s="16"/>
      <c r="Z86" s="53">
        <v>7.8999999999999959</v>
      </c>
      <c r="AA86" s="16"/>
      <c r="AB86" s="16"/>
      <c r="AC86" s="16"/>
      <c r="AD86" s="16"/>
      <c r="AE86" s="16"/>
      <c r="AF86" s="11">
        <v>3.4925036938329752</v>
      </c>
      <c r="AG86" s="11">
        <v>2037</v>
      </c>
      <c r="AH86" s="11">
        <v>0.45945963991837901</v>
      </c>
      <c r="AI86" s="11">
        <v>65</v>
      </c>
      <c r="AJ86" s="11">
        <v>2.560144927536232</v>
      </c>
      <c r="AK86" s="11" t="s">
        <v>248</v>
      </c>
      <c r="AL86" s="11">
        <v>289</v>
      </c>
      <c r="AM86" s="11">
        <v>3.498339112301128</v>
      </c>
      <c r="AN86" s="11">
        <v>3.5865122615803813</v>
      </c>
      <c r="AO86" s="73">
        <v>0</v>
      </c>
      <c r="AP86" s="11">
        <v>0</v>
      </c>
      <c r="AQ86" s="11">
        <v>0</v>
      </c>
      <c r="AR86" s="11">
        <v>584</v>
      </c>
      <c r="AS86" s="188" t="s">
        <v>248</v>
      </c>
      <c r="AT86" s="11">
        <v>20870.385999999999</v>
      </c>
      <c r="AU86" s="11">
        <v>71.358999999999995</v>
      </c>
      <c r="AV86" s="11">
        <v>0</v>
      </c>
      <c r="AW86" s="53">
        <v>584</v>
      </c>
      <c r="AX86" s="11" t="s">
        <v>248</v>
      </c>
      <c r="AY86" s="327">
        <v>57.5</v>
      </c>
      <c r="AZ86" s="138">
        <v>376165</v>
      </c>
      <c r="BA86" s="121">
        <v>0.87391304347800003</v>
      </c>
      <c r="BB86" s="188">
        <v>7.3233830845792998</v>
      </c>
      <c r="BC86" s="34" t="s">
        <v>248</v>
      </c>
      <c r="BD86" s="42" t="s">
        <v>61</v>
      </c>
      <c r="BE86" s="2" t="s">
        <v>62</v>
      </c>
      <c r="BF86" s="2" t="s">
        <v>63</v>
      </c>
      <c r="BG86" s="201" t="s">
        <v>196</v>
      </c>
      <c r="BH86" s="218" t="s">
        <v>515</v>
      </c>
      <c r="BI86" s="8" t="s">
        <v>64</v>
      </c>
      <c r="BJ86" s="91">
        <v>214</v>
      </c>
      <c r="BK86" s="8">
        <v>1</v>
      </c>
      <c r="BL86" s="30" t="s">
        <v>65</v>
      </c>
      <c r="BM86" s="64" t="s">
        <v>178</v>
      </c>
      <c r="BN86" s="64" t="s">
        <v>294</v>
      </c>
      <c r="BO86" s="465" t="s">
        <v>90</v>
      </c>
      <c r="BP86" s="138" t="s">
        <v>696</v>
      </c>
      <c r="BQ86" s="145" t="s">
        <v>719</v>
      </c>
    </row>
    <row r="87" spans="1:69" ht="15.75">
      <c r="A87" s="19" t="s">
        <v>8</v>
      </c>
      <c r="B87" s="20" t="s">
        <v>40</v>
      </c>
      <c r="C87" s="13" t="s">
        <v>35</v>
      </c>
      <c r="D87" s="6" t="s">
        <v>11</v>
      </c>
      <c r="E87" s="24" t="s">
        <v>90</v>
      </c>
      <c r="F87" s="86">
        <v>296</v>
      </c>
      <c r="G87" s="80">
        <v>6</v>
      </c>
      <c r="H87" s="16"/>
      <c r="I87" s="16"/>
      <c r="J87" s="16"/>
      <c r="K87" s="16"/>
      <c r="L87" s="80">
        <v>2</v>
      </c>
      <c r="M87" s="14"/>
      <c r="N87" s="53">
        <v>5</v>
      </c>
      <c r="O87" s="16"/>
      <c r="P87" s="16"/>
      <c r="Q87" s="11">
        <v>7.8543470903000001</v>
      </c>
      <c r="R87" s="16"/>
      <c r="S87" s="16"/>
      <c r="T87" s="53">
        <v>13.329999999999998</v>
      </c>
      <c r="U87" s="16"/>
      <c r="V87" s="16"/>
      <c r="W87" s="11">
        <v>8.0933366909721993</v>
      </c>
      <c r="X87" s="16"/>
      <c r="Y87" s="16"/>
      <c r="Z87" s="53">
        <v>13.542857142857141</v>
      </c>
      <c r="AA87" s="16"/>
      <c r="AB87" s="16"/>
      <c r="AC87" s="16"/>
      <c r="AD87" s="16"/>
      <c r="AE87" s="16"/>
      <c r="AF87" s="11">
        <v>3.1282751164411455</v>
      </c>
      <c r="AG87" s="11">
        <v>1974</v>
      </c>
      <c r="AH87" s="11">
        <v>0.63860193391723863</v>
      </c>
      <c r="AI87" s="11">
        <v>345</v>
      </c>
      <c r="AJ87" s="11">
        <v>2.0080492424242422</v>
      </c>
      <c r="AK87" s="11" t="s">
        <v>248</v>
      </c>
      <c r="AL87" s="11">
        <v>281</v>
      </c>
      <c r="AM87" s="11">
        <v>3.1314436565716561</v>
      </c>
      <c r="AN87" s="11">
        <v>3.2035</v>
      </c>
      <c r="AO87" s="73">
        <v>0</v>
      </c>
      <c r="AP87" s="11">
        <v>0</v>
      </c>
      <c r="AQ87" s="11">
        <v>0</v>
      </c>
      <c r="AR87" s="11">
        <v>580</v>
      </c>
      <c r="AS87" s="188" t="s">
        <v>248</v>
      </c>
      <c r="AT87" s="11">
        <v>20641.22</v>
      </c>
      <c r="AU87" s="11">
        <v>71.951999999999998</v>
      </c>
      <c r="AV87" s="11">
        <v>0</v>
      </c>
      <c r="AW87" s="53">
        <v>578</v>
      </c>
      <c r="AX87" s="11" t="s">
        <v>248</v>
      </c>
      <c r="AY87" s="327">
        <v>57.5</v>
      </c>
      <c r="AZ87" s="138">
        <v>376165</v>
      </c>
      <c r="BA87" s="121">
        <v>0.87391304347800003</v>
      </c>
      <c r="BB87" s="188">
        <v>7.2835820895544101</v>
      </c>
      <c r="BC87" s="34" t="s">
        <v>248</v>
      </c>
      <c r="BD87" s="42" t="s">
        <v>61</v>
      </c>
      <c r="BE87" s="2" t="s">
        <v>62</v>
      </c>
      <c r="BF87" s="2" t="s">
        <v>63</v>
      </c>
      <c r="BG87" s="201" t="s">
        <v>196</v>
      </c>
      <c r="BH87" s="218" t="s">
        <v>515</v>
      </c>
      <c r="BI87" s="8" t="s">
        <v>66</v>
      </c>
      <c r="BJ87" s="91">
        <v>214</v>
      </c>
      <c r="BK87" s="8">
        <v>7</v>
      </c>
      <c r="BL87" s="30" t="s">
        <v>65</v>
      </c>
      <c r="BM87" s="44" t="s">
        <v>179</v>
      </c>
      <c r="BN87" s="44" t="s">
        <v>294</v>
      </c>
      <c r="BO87" s="465" t="s">
        <v>90</v>
      </c>
      <c r="BP87" s="138" t="s">
        <v>696</v>
      </c>
      <c r="BQ87" s="145" t="s">
        <v>719</v>
      </c>
    </row>
    <row r="88" spans="1:69" ht="15.75">
      <c r="A88" s="19" t="s">
        <v>8</v>
      </c>
      <c r="B88" s="20" t="s">
        <v>40</v>
      </c>
      <c r="C88" s="13" t="s">
        <v>35</v>
      </c>
      <c r="D88" s="6" t="s">
        <v>11</v>
      </c>
      <c r="E88" s="24" t="s">
        <v>90</v>
      </c>
      <c r="F88" s="86">
        <v>297</v>
      </c>
      <c r="G88" s="80">
        <v>4</v>
      </c>
      <c r="H88" s="16"/>
      <c r="I88" s="16"/>
      <c r="J88" s="16"/>
      <c r="K88" s="16"/>
      <c r="L88" s="80">
        <v>0</v>
      </c>
      <c r="M88" s="14"/>
      <c r="N88" s="53">
        <v>1</v>
      </c>
      <c r="O88" s="16"/>
      <c r="P88" s="16"/>
      <c r="Q88" s="11">
        <v>7.0408702320999996</v>
      </c>
      <c r="R88" s="16"/>
      <c r="S88" s="16"/>
      <c r="T88" s="53">
        <v>8.8696428571428552</v>
      </c>
      <c r="U88" s="16"/>
      <c r="V88" s="16"/>
      <c r="W88" s="11">
        <v>7.1549964744026999</v>
      </c>
      <c r="X88" s="16"/>
      <c r="Y88" s="16"/>
      <c r="Z88" s="53">
        <v>8.9704545454545439</v>
      </c>
      <c r="AA88" s="16"/>
      <c r="AB88" s="16"/>
      <c r="AC88" s="16"/>
      <c r="AD88" s="16"/>
      <c r="AE88" s="16"/>
      <c r="AF88" s="11">
        <v>3.4736506901919557</v>
      </c>
      <c r="AG88" s="11">
        <v>2041</v>
      </c>
      <c r="AH88" s="11">
        <v>0.49247477895848019</v>
      </c>
      <c r="AI88" s="11">
        <v>100</v>
      </c>
      <c r="AJ88" s="11">
        <v>2.5007843137254904</v>
      </c>
      <c r="AK88" s="11" t="s">
        <v>248</v>
      </c>
      <c r="AL88" s="11">
        <v>291</v>
      </c>
      <c r="AM88" s="11">
        <v>3.4728213114154012</v>
      </c>
      <c r="AN88" s="11">
        <v>3.5835573476702507</v>
      </c>
      <c r="AO88" s="73">
        <v>0</v>
      </c>
      <c r="AP88" s="11">
        <v>0</v>
      </c>
      <c r="AQ88" s="11">
        <v>0</v>
      </c>
      <c r="AR88" s="11">
        <v>586</v>
      </c>
      <c r="AS88" s="188" t="s">
        <v>248</v>
      </c>
      <c r="AT88" s="11">
        <v>21060.983</v>
      </c>
      <c r="AU88" s="11">
        <v>0</v>
      </c>
      <c r="AV88" s="11">
        <v>0</v>
      </c>
      <c r="AW88" s="53">
        <v>586</v>
      </c>
      <c r="AX88" s="11" t="s">
        <v>248</v>
      </c>
      <c r="AY88" s="327">
        <v>57.5</v>
      </c>
      <c r="AZ88" s="138">
        <v>376165</v>
      </c>
      <c r="BA88" s="121">
        <v>0.87391304347800003</v>
      </c>
      <c r="BB88" s="188">
        <v>7.40298507462908</v>
      </c>
      <c r="BC88" s="34" t="s">
        <v>248</v>
      </c>
      <c r="BD88" s="42" t="s">
        <v>61</v>
      </c>
      <c r="BE88" s="2" t="s">
        <v>62</v>
      </c>
      <c r="BF88" s="2" t="s">
        <v>63</v>
      </c>
      <c r="BG88" s="201" t="s">
        <v>196</v>
      </c>
      <c r="BH88" s="218" t="s">
        <v>515</v>
      </c>
      <c r="BI88" s="8" t="s">
        <v>67</v>
      </c>
      <c r="BJ88" s="91">
        <v>214</v>
      </c>
      <c r="BK88" s="8">
        <v>3</v>
      </c>
      <c r="BL88" s="30" t="s">
        <v>65</v>
      </c>
      <c r="BM88" s="44" t="s">
        <v>178</v>
      </c>
      <c r="BN88" s="44" t="s">
        <v>294</v>
      </c>
      <c r="BO88" s="465" t="s">
        <v>90</v>
      </c>
      <c r="BP88" s="138" t="s">
        <v>696</v>
      </c>
      <c r="BQ88" s="145" t="s">
        <v>719</v>
      </c>
    </row>
    <row r="89" spans="1:69" ht="15.75">
      <c r="A89" s="19" t="s">
        <v>8</v>
      </c>
      <c r="B89" s="20" t="s">
        <v>40</v>
      </c>
      <c r="C89" s="13" t="s">
        <v>35</v>
      </c>
      <c r="D89" s="6" t="s">
        <v>11</v>
      </c>
      <c r="E89" s="24" t="s">
        <v>90</v>
      </c>
      <c r="F89" s="86">
        <v>232</v>
      </c>
      <c r="G89" s="80">
        <v>3</v>
      </c>
      <c r="H89" s="16"/>
      <c r="I89" s="16"/>
      <c r="J89" s="16"/>
      <c r="K89" s="16"/>
      <c r="L89" s="80">
        <v>0</v>
      </c>
      <c r="M89" s="14"/>
      <c r="N89" s="53">
        <v>0</v>
      </c>
      <c r="O89" s="16"/>
      <c r="P89" s="16"/>
      <c r="Q89" s="11">
        <v>7.7916855502000004</v>
      </c>
      <c r="R89" s="16"/>
      <c r="S89" s="16"/>
      <c r="T89" s="53">
        <v>10.274999999999991</v>
      </c>
      <c r="U89" s="16"/>
      <c r="V89" s="16"/>
      <c r="W89" s="11">
        <v>7.7991615021834004</v>
      </c>
      <c r="X89" s="16"/>
      <c r="Y89" s="16"/>
      <c r="Z89" s="53">
        <v>10.274999999999991</v>
      </c>
      <c r="AA89" s="16"/>
      <c r="AB89" s="16"/>
      <c r="AC89" s="16"/>
      <c r="AD89" s="16"/>
      <c r="AE89" s="16"/>
      <c r="AF89" s="11">
        <v>2.7103149338460057</v>
      </c>
      <c r="AG89" s="11">
        <v>1535</v>
      </c>
      <c r="AH89" s="11">
        <v>0.44879895824904931</v>
      </c>
      <c r="AI89" s="11">
        <v>437</v>
      </c>
      <c r="AJ89" s="11">
        <v>1.8309405940594059</v>
      </c>
      <c r="AK89" s="11" t="s">
        <v>248</v>
      </c>
      <c r="AL89" s="11">
        <v>0</v>
      </c>
      <c r="AM89" s="11"/>
      <c r="AN89" s="11"/>
      <c r="AO89" s="73">
        <v>0</v>
      </c>
      <c r="AP89" s="11">
        <v>0</v>
      </c>
      <c r="AQ89" s="11">
        <v>0</v>
      </c>
      <c r="AR89" s="11">
        <v>458</v>
      </c>
      <c r="AS89" s="122" t="s">
        <v>248</v>
      </c>
      <c r="AT89" s="11">
        <v>16429.784</v>
      </c>
      <c r="AU89" s="11">
        <v>0</v>
      </c>
      <c r="AV89" s="11">
        <v>0</v>
      </c>
      <c r="AW89" s="53">
        <v>458</v>
      </c>
      <c r="AX89" s="11" t="s">
        <v>248</v>
      </c>
      <c r="AY89" s="327">
        <v>57.5</v>
      </c>
      <c r="AZ89" s="138">
        <v>376165</v>
      </c>
      <c r="BA89" s="121">
        <v>0.87391304347800003</v>
      </c>
      <c r="BB89" s="122">
        <v>6.7661691542308704</v>
      </c>
      <c r="BC89" s="34" t="s">
        <v>248</v>
      </c>
      <c r="BD89" s="42" t="s">
        <v>61</v>
      </c>
      <c r="BE89" s="2" t="s">
        <v>62</v>
      </c>
      <c r="BF89" s="2" t="s">
        <v>63</v>
      </c>
      <c r="BG89" s="201" t="s">
        <v>196</v>
      </c>
      <c r="BH89" s="218" t="s">
        <v>515</v>
      </c>
      <c r="BI89" s="8" t="s">
        <v>68</v>
      </c>
      <c r="BJ89" s="91">
        <v>214</v>
      </c>
      <c r="BK89" s="8">
        <v>4</v>
      </c>
      <c r="BL89" s="30" t="s">
        <v>65</v>
      </c>
      <c r="BM89" s="44" t="s">
        <v>178</v>
      </c>
      <c r="BN89" s="44" t="s">
        <v>294</v>
      </c>
      <c r="BO89" s="465" t="s">
        <v>90</v>
      </c>
      <c r="BP89" s="138" t="s">
        <v>696</v>
      </c>
      <c r="BQ89" s="145" t="s">
        <v>719</v>
      </c>
    </row>
    <row r="90" spans="1:69" ht="15.75">
      <c r="A90" s="19" t="s">
        <v>8</v>
      </c>
      <c r="B90" s="20" t="s">
        <v>40</v>
      </c>
      <c r="C90" s="13" t="s">
        <v>35</v>
      </c>
      <c r="D90" s="6" t="s">
        <v>11</v>
      </c>
      <c r="E90" s="24" t="s">
        <v>91</v>
      </c>
      <c r="F90" s="86">
        <v>325</v>
      </c>
      <c r="G90" s="80">
        <v>2</v>
      </c>
      <c r="H90" s="16"/>
      <c r="I90" s="16"/>
      <c r="J90" s="16"/>
      <c r="K90" s="16"/>
      <c r="L90" s="80">
        <v>0</v>
      </c>
      <c r="M90" s="14"/>
      <c r="N90" s="53">
        <v>0</v>
      </c>
      <c r="O90" s="16"/>
      <c r="P90" s="16"/>
      <c r="Q90" s="11">
        <v>6.3188419814000003</v>
      </c>
      <c r="R90" s="16"/>
      <c r="S90" s="16"/>
      <c r="T90" s="53">
        <v>8.1416666666666604</v>
      </c>
      <c r="U90" s="16"/>
      <c r="V90" s="16"/>
      <c r="W90" s="11">
        <v>6.3417552848297003</v>
      </c>
      <c r="X90" s="16"/>
      <c r="Y90" s="16"/>
      <c r="Z90" s="53">
        <v>8.4041666666666632</v>
      </c>
      <c r="AA90" s="16"/>
      <c r="AB90" s="16"/>
      <c r="AC90" s="16"/>
      <c r="AD90" s="16"/>
      <c r="AE90" s="16"/>
      <c r="AF90" s="11">
        <v>3.462756896272059</v>
      </c>
      <c r="AG90" s="11">
        <v>2261</v>
      </c>
      <c r="AH90" s="11">
        <v>0.42187609061881604</v>
      </c>
      <c r="AI90" s="11">
        <v>49</v>
      </c>
      <c r="AJ90" s="11">
        <v>2.6190520446096652</v>
      </c>
      <c r="AK90" s="11" t="s">
        <v>248</v>
      </c>
      <c r="AL90" s="11">
        <v>322</v>
      </c>
      <c r="AM90" s="11">
        <v>3.463407280017766</v>
      </c>
      <c r="AN90" s="11">
        <v>3.5353625783348255</v>
      </c>
      <c r="AO90" s="73">
        <v>0</v>
      </c>
      <c r="AP90" s="11">
        <v>0</v>
      </c>
      <c r="AQ90" s="11">
        <v>0</v>
      </c>
      <c r="AR90" s="11">
        <v>646</v>
      </c>
      <c r="AS90" s="188" t="s">
        <v>248</v>
      </c>
      <c r="AT90" s="11">
        <v>23043.436000000002</v>
      </c>
      <c r="AU90" s="11">
        <v>0</v>
      </c>
      <c r="AV90" s="11">
        <v>0</v>
      </c>
      <c r="AW90" s="53">
        <v>646</v>
      </c>
      <c r="AX90" s="11" t="s">
        <v>248</v>
      </c>
      <c r="AY90" s="327">
        <v>29</v>
      </c>
      <c r="AZ90" s="138">
        <v>423039</v>
      </c>
      <c r="BA90" s="121">
        <v>0.92241379310299998</v>
      </c>
      <c r="BB90" s="188">
        <v>11.8130841121553</v>
      </c>
      <c r="BC90" s="34" t="s">
        <v>248</v>
      </c>
      <c r="BD90" s="42" t="s">
        <v>61</v>
      </c>
      <c r="BE90" s="2" t="s">
        <v>62</v>
      </c>
      <c r="BF90" s="2" t="s">
        <v>63</v>
      </c>
      <c r="BG90" s="201" t="s">
        <v>196</v>
      </c>
      <c r="BH90" s="218" t="s">
        <v>513</v>
      </c>
      <c r="BI90" s="8" t="s">
        <v>64</v>
      </c>
      <c r="BJ90" s="91">
        <v>214</v>
      </c>
      <c r="BK90" s="8">
        <v>1</v>
      </c>
      <c r="BL90" s="30" t="s">
        <v>65</v>
      </c>
      <c r="BM90" s="64" t="s">
        <v>178</v>
      </c>
      <c r="BN90" s="64" t="s">
        <v>294</v>
      </c>
      <c r="BO90" s="465" t="s">
        <v>335</v>
      </c>
      <c r="BP90" s="138" t="s">
        <v>690</v>
      </c>
      <c r="BQ90" s="145" t="s">
        <v>718</v>
      </c>
    </row>
    <row r="91" spans="1:69" ht="15.75">
      <c r="A91" s="207" t="s">
        <v>8</v>
      </c>
      <c r="B91" s="208" t="s">
        <v>40</v>
      </c>
      <c r="C91" s="202" t="s">
        <v>35</v>
      </c>
      <c r="D91" s="6" t="s">
        <v>11</v>
      </c>
      <c r="E91" s="24" t="s">
        <v>91</v>
      </c>
      <c r="F91" s="86">
        <v>309</v>
      </c>
      <c r="G91" s="80">
        <v>4</v>
      </c>
      <c r="H91" s="16"/>
      <c r="I91" s="16"/>
      <c r="J91" s="16"/>
      <c r="K91" s="16"/>
      <c r="L91" s="80">
        <v>1</v>
      </c>
      <c r="M91" s="14"/>
      <c r="N91" s="53">
        <v>1</v>
      </c>
      <c r="O91" s="16"/>
      <c r="P91" s="16"/>
      <c r="Q91" s="11">
        <v>7.6086939211000004</v>
      </c>
      <c r="R91" s="16"/>
      <c r="S91" s="16"/>
      <c r="T91" s="53">
        <v>13.263636363636364</v>
      </c>
      <c r="U91" s="16"/>
      <c r="V91" s="16"/>
      <c r="W91" s="11">
        <v>7.6620196151315003</v>
      </c>
      <c r="X91" s="16"/>
      <c r="Y91" s="16"/>
      <c r="Z91" s="53">
        <v>13.322222222222223</v>
      </c>
      <c r="AA91" s="16"/>
      <c r="AB91" s="16"/>
      <c r="AC91" s="16"/>
      <c r="AD91" s="16"/>
      <c r="AE91" s="16"/>
      <c r="AF91" s="11">
        <v>3.072425942778418</v>
      </c>
      <c r="AG91" s="11">
        <v>2121</v>
      </c>
      <c r="AH91" s="11">
        <v>0.60866095979191659</v>
      </c>
      <c r="AI91" s="11">
        <v>385</v>
      </c>
      <c r="AJ91" s="11">
        <v>2.0161512027491408</v>
      </c>
      <c r="AK91" s="11" t="s">
        <v>248</v>
      </c>
      <c r="AL91" s="11">
        <v>302</v>
      </c>
      <c r="AM91" s="11">
        <v>3.0733500904970752</v>
      </c>
      <c r="AN91" s="11">
        <v>3.1077127659574466</v>
      </c>
      <c r="AO91" s="73">
        <v>0</v>
      </c>
      <c r="AP91" s="11">
        <v>0</v>
      </c>
      <c r="AQ91" s="11">
        <v>0</v>
      </c>
      <c r="AR91" s="11">
        <v>610</v>
      </c>
      <c r="AS91" s="188" t="s">
        <v>248</v>
      </c>
      <c r="AT91" s="11">
        <v>21739.422999999999</v>
      </c>
      <c r="AU91" s="11">
        <v>0</v>
      </c>
      <c r="AV91" s="11">
        <v>0</v>
      </c>
      <c r="AW91" s="53">
        <v>610</v>
      </c>
      <c r="AX91" s="11" t="s">
        <v>248</v>
      </c>
      <c r="AY91" s="327">
        <v>29</v>
      </c>
      <c r="AZ91" s="138">
        <v>423039</v>
      </c>
      <c r="BA91" s="121">
        <v>0.92241379310299998</v>
      </c>
      <c r="BB91" s="188">
        <v>11.5140186915944</v>
      </c>
      <c r="BC91" s="34" t="s">
        <v>248</v>
      </c>
      <c r="BD91" s="217" t="s">
        <v>61</v>
      </c>
      <c r="BE91" s="201" t="s">
        <v>62</v>
      </c>
      <c r="BF91" s="201" t="s">
        <v>63</v>
      </c>
      <c r="BG91" s="201" t="s">
        <v>196</v>
      </c>
      <c r="BH91" s="218" t="s">
        <v>513</v>
      </c>
      <c r="BI91" s="138" t="s">
        <v>66</v>
      </c>
      <c r="BJ91" s="91">
        <v>214</v>
      </c>
      <c r="BK91" s="138">
        <v>7</v>
      </c>
      <c r="BL91" s="145" t="s">
        <v>65</v>
      </c>
      <c r="BM91" s="44" t="s">
        <v>179</v>
      </c>
      <c r="BN91" s="44" t="s">
        <v>294</v>
      </c>
      <c r="BO91" s="465" t="s">
        <v>335</v>
      </c>
      <c r="BP91" s="138" t="s">
        <v>690</v>
      </c>
      <c r="BQ91" s="145" t="s">
        <v>718</v>
      </c>
    </row>
    <row r="92" spans="1:69" ht="15.75">
      <c r="A92" s="19" t="s">
        <v>8</v>
      </c>
      <c r="B92" s="20" t="s">
        <v>40</v>
      </c>
      <c r="C92" s="13" t="s">
        <v>35</v>
      </c>
      <c r="D92" s="6" t="s">
        <v>11</v>
      </c>
      <c r="E92" s="24" t="s">
        <v>91</v>
      </c>
      <c r="F92" s="86">
        <v>304</v>
      </c>
      <c r="G92" s="80">
        <v>5</v>
      </c>
      <c r="H92" s="16"/>
      <c r="I92" s="16"/>
      <c r="J92" s="16"/>
      <c r="K92" s="16"/>
      <c r="L92" s="80">
        <v>0</v>
      </c>
      <c r="M92" s="14"/>
      <c r="N92" s="53">
        <v>1</v>
      </c>
      <c r="O92" s="16"/>
      <c r="P92" s="16"/>
      <c r="Q92" s="11">
        <v>7.5948694281</v>
      </c>
      <c r="R92" s="16"/>
      <c r="S92" s="16"/>
      <c r="T92" s="53">
        <v>9.7295454545454554</v>
      </c>
      <c r="U92" s="16"/>
      <c r="V92" s="16"/>
      <c r="W92" s="11">
        <v>7.6869697591973001</v>
      </c>
      <c r="X92" s="16"/>
      <c r="Y92" s="16"/>
      <c r="Z92" s="53">
        <v>9.8025000000000002</v>
      </c>
      <c r="AA92" s="16"/>
      <c r="AB92" s="16"/>
      <c r="AC92" s="16"/>
      <c r="AD92" s="16"/>
      <c r="AE92" s="16"/>
      <c r="AF92" s="11">
        <v>3.3576585192236896</v>
      </c>
      <c r="AG92" s="11">
        <v>2081</v>
      </c>
      <c r="AH92" s="11">
        <v>0.53246270216198499</v>
      </c>
      <c r="AI92" s="11">
        <v>159</v>
      </c>
      <c r="AJ92" s="11">
        <v>2.256762295081967</v>
      </c>
      <c r="AK92" s="11" t="s">
        <v>248</v>
      </c>
      <c r="AL92" s="11">
        <v>291</v>
      </c>
      <c r="AM92" s="11">
        <v>3.3701595505722377</v>
      </c>
      <c r="AN92" s="11">
        <v>3.5046296296296298</v>
      </c>
      <c r="AO92" s="73">
        <v>0</v>
      </c>
      <c r="AP92" s="11">
        <v>0</v>
      </c>
      <c r="AQ92" s="11">
        <v>0</v>
      </c>
      <c r="AR92" s="11">
        <v>598</v>
      </c>
      <c r="AS92" s="188" t="s">
        <v>248</v>
      </c>
      <c r="AT92" s="11">
        <v>21022.736000000001</v>
      </c>
      <c r="AU92" s="11">
        <v>316.30200000000002</v>
      </c>
      <c r="AV92" s="11">
        <v>0</v>
      </c>
      <c r="AW92" s="53">
        <v>598</v>
      </c>
      <c r="AX92" s="11" t="s">
        <v>248</v>
      </c>
      <c r="AY92" s="327">
        <v>29</v>
      </c>
      <c r="AZ92" s="138">
        <v>423039</v>
      </c>
      <c r="BA92" s="121">
        <v>0.92241379310299998</v>
      </c>
      <c r="BB92" s="188">
        <v>11.5887850467346</v>
      </c>
      <c r="BC92" s="34" t="s">
        <v>248</v>
      </c>
      <c r="BD92" s="42" t="s">
        <v>61</v>
      </c>
      <c r="BE92" s="2" t="s">
        <v>62</v>
      </c>
      <c r="BF92" s="2" t="s">
        <v>63</v>
      </c>
      <c r="BG92" s="201" t="s">
        <v>196</v>
      </c>
      <c r="BH92" s="218" t="s">
        <v>513</v>
      </c>
      <c r="BI92" s="8" t="s">
        <v>67</v>
      </c>
      <c r="BJ92" s="91">
        <v>214</v>
      </c>
      <c r="BK92" s="8">
        <v>3</v>
      </c>
      <c r="BL92" s="30" t="s">
        <v>65</v>
      </c>
      <c r="BM92" s="44" t="s">
        <v>178</v>
      </c>
      <c r="BN92" s="44" t="s">
        <v>294</v>
      </c>
      <c r="BO92" s="465" t="s">
        <v>335</v>
      </c>
      <c r="BP92" s="138" t="s">
        <v>690</v>
      </c>
      <c r="BQ92" s="145" t="s">
        <v>718</v>
      </c>
    </row>
    <row r="93" spans="1:69" ht="15.75">
      <c r="A93" s="19" t="s">
        <v>8</v>
      </c>
      <c r="B93" s="20" t="s">
        <v>40</v>
      </c>
      <c r="C93" s="13" t="s">
        <v>35</v>
      </c>
      <c r="D93" s="6" t="s">
        <v>11</v>
      </c>
      <c r="E93" s="24" t="s">
        <v>91</v>
      </c>
      <c r="F93" s="86">
        <v>136</v>
      </c>
      <c r="G93" s="80">
        <v>1</v>
      </c>
      <c r="H93" s="16"/>
      <c r="I93" s="16"/>
      <c r="J93" s="16"/>
      <c r="K93" s="16"/>
      <c r="L93" s="80">
        <v>1</v>
      </c>
      <c r="M93" s="14"/>
      <c r="N93" s="53">
        <v>0</v>
      </c>
      <c r="O93" s="16"/>
      <c r="P93" s="16"/>
      <c r="Q93" s="11">
        <v>7.6523879850999998</v>
      </c>
      <c r="R93" s="16"/>
      <c r="S93" s="16"/>
      <c r="T93" s="53">
        <v>9.93</v>
      </c>
      <c r="U93" s="16"/>
      <c r="V93" s="16"/>
      <c r="W93" s="11">
        <v>7.7924626119402003</v>
      </c>
      <c r="X93" s="16"/>
      <c r="Y93" s="16"/>
      <c r="Z93" s="53">
        <v>9.9416666666666664</v>
      </c>
      <c r="AA93" s="16"/>
      <c r="AB93" s="16"/>
      <c r="AC93" s="16"/>
      <c r="AD93" s="16"/>
      <c r="AE93" s="16"/>
      <c r="AF93" s="11">
        <v>3.0012358301350854</v>
      </c>
      <c r="AG93" s="11">
        <v>882</v>
      </c>
      <c r="AH93" s="11">
        <v>0.47561739281140625</v>
      </c>
      <c r="AI93" s="11">
        <v>121</v>
      </c>
      <c r="AJ93" s="11">
        <v>1.9392857142857143</v>
      </c>
      <c r="AK93" s="11" t="s">
        <v>248</v>
      </c>
      <c r="AL93" s="11">
        <v>0</v>
      </c>
      <c r="AM93" s="11"/>
      <c r="AN93" s="11"/>
      <c r="AO93" s="73">
        <v>0</v>
      </c>
      <c r="AP93" s="11">
        <v>0</v>
      </c>
      <c r="AQ93" s="11">
        <v>0</v>
      </c>
      <c r="AR93" s="11">
        <v>270</v>
      </c>
      <c r="AS93" s="122" t="s">
        <v>248</v>
      </c>
      <c r="AT93" s="11">
        <v>8961.6020000000008</v>
      </c>
      <c r="AU93" s="11">
        <v>621.42899999999997</v>
      </c>
      <c r="AV93" s="11">
        <v>0</v>
      </c>
      <c r="AW93" s="53">
        <v>268</v>
      </c>
      <c r="AX93" s="11" t="s">
        <v>248</v>
      </c>
      <c r="AY93" s="327">
        <v>29</v>
      </c>
      <c r="AZ93" s="138">
        <v>423039</v>
      </c>
      <c r="BA93" s="121">
        <v>0.92241379310299998</v>
      </c>
      <c r="BB93" s="122">
        <v>9.8317757009393603</v>
      </c>
      <c r="BC93" s="34" t="s">
        <v>248</v>
      </c>
      <c r="BD93" s="42" t="s">
        <v>61</v>
      </c>
      <c r="BE93" s="2" t="s">
        <v>62</v>
      </c>
      <c r="BF93" s="2" t="s">
        <v>63</v>
      </c>
      <c r="BG93" s="201" t="s">
        <v>196</v>
      </c>
      <c r="BH93" s="218" t="s">
        <v>513</v>
      </c>
      <c r="BI93" s="8" t="s">
        <v>68</v>
      </c>
      <c r="BJ93" s="91">
        <v>214</v>
      </c>
      <c r="BK93" s="8">
        <v>4</v>
      </c>
      <c r="BL93" s="30" t="s">
        <v>65</v>
      </c>
      <c r="BM93" s="44" t="s">
        <v>178</v>
      </c>
      <c r="BN93" s="44" t="s">
        <v>294</v>
      </c>
      <c r="BO93" s="465" t="s">
        <v>335</v>
      </c>
      <c r="BP93" s="138" t="s">
        <v>690</v>
      </c>
      <c r="BQ93" s="145" t="s">
        <v>718</v>
      </c>
    </row>
    <row r="94" spans="1:69" ht="15.75">
      <c r="A94" s="207" t="s">
        <v>8</v>
      </c>
      <c r="B94" s="208" t="s">
        <v>40</v>
      </c>
      <c r="C94" s="202" t="s">
        <v>35</v>
      </c>
      <c r="D94" s="6" t="s">
        <v>11</v>
      </c>
      <c r="E94" s="24" t="s">
        <v>92</v>
      </c>
      <c r="F94" s="73">
        <v>186</v>
      </c>
      <c r="G94" s="11">
        <v>0</v>
      </c>
      <c r="H94" s="16"/>
      <c r="I94" s="16"/>
      <c r="J94" s="16"/>
      <c r="K94" s="16"/>
      <c r="L94" s="80">
        <v>0</v>
      </c>
      <c r="M94" s="14"/>
      <c r="N94" s="53">
        <v>0</v>
      </c>
      <c r="O94" s="16"/>
      <c r="P94" s="16"/>
      <c r="Q94" s="11">
        <v>5.5870912956999996</v>
      </c>
      <c r="R94" s="16"/>
      <c r="S94" s="16"/>
      <c r="T94" s="53">
        <v>6.9041666666666659</v>
      </c>
      <c r="U94" s="16"/>
      <c r="V94" s="16"/>
      <c r="W94" s="11">
        <v>5.2721128387096003</v>
      </c>
      <c r="X94" s="16"/>
      <c r="Y94" s="16"/>
      <c r="Z94" s="53">
        <v>6.6687499999999993</v>
      </c>
      <c r="AA94" s="16"/>
      <c r="AB94" s="16"/>
      <c r="AC94" s="16"/>
      <c r="AD94" s="16"/>
      <c r="AE94" s="16"/>
      <c r="AF94" s="11">
        <v>3.7143177355306287</v>
      </c>
      <c r="AG94" s="11">
        <v>1302</v>
      </c>
      <c r="AH94" s="11">
        <v>0.36767360950850436</v>
      </c>
      <c r="AI94" s="11">
        <v>16</v>
      </c>
      <c r="AJ94" s="11">
        <v>2.9161016949152545</v>
      </c>
      <c r="AK94" s="11" t="s">
        <v>248</v>
      </c>
      <c r="AL94" s="11">
        <v>185</v>
      </c>
      <c r="AM94" s="11">
        <v>3.7143320654349878</v>
      </c>
      <c r="AN94" s="11">
        <v>3.7168708240534523</v>
      </c>
      <c r="AO94" s="73">
        <v>0</v>
      </c>
      <c r="AP94" s="11">
        <v>0</v>
      </c>
      <c r="AQ94" s="11">
        <v>0</v>
      </c>
      <c r="AR94" s="11">
        <v>372</v>
      </c>
      <c r="AS94" s="188" t="s">
        <v>248</v>
      </c>
      <c r="AT94" s="11">
        <v>13319.607</v>
      </c>
      <c r="AU94" s="11">
        <v>0</v>
      </c>
      <c r="AV94" s="11">
        <v>0</v>
      </c>
      <c r="AW94" s="53">
        <v>372</v>
      </c>
      <c r="AX94" s="11" t="s">
        <v>248</v>
      </c>
      <c r="AY94" s="327">
        <v>33</v>
      </c>
      <c r="AZ94" s="201">
        <v>238247</v>
      </c>
      <c r="BA94" s="550">
        <v>0.98484848484800003</v>
      </c>
      <c r="BB94" s="188">
        <v>6.2153846153876797</v>
      </c>
      <c r="BC94" s="34" t="s">
        <v>248</v>
      </c>
      <c r="BD94" s="217" t="s">
        <v>61</v>
      </c>
      <c r="BE94" s="201" t="s">
        <v>62</v>
      </c>
      <c r="BF94" s="201" t="s">
        <v>63</v>
      </c>
      <c r="BG94" s="201" t="s">
        <v>196</v>
      </c>
      <c r="BH94" s="218" t="s">
        <v>712</v>
      </c>
      <c r="BI94" s="138" t="s">
        <v>64</v>
      </c>
      <c r="BJ94" s="91">
        <v>214</v>
      </c>
      <c r="BK94" s="441">
        <v>1</v>
      </c>
      <c r="BL94" s="145" t="s">
        <v>65</v>
      </c>
      <c r="BM94" s="64" t="s">
        <v>177</v>
      </c>
      <c r="BN94" s="64" t="s">
        <v>294</v>
      </c>
      <c r="BO94" s="465" t="s">
        <v>378</v>
      </c>
      <c r="BP94" s="138" t="s">
        <v>703</v>
      </c>
      <c r="BQ94" s="145" t="s">
        <v>718</v>
      </c>
    </row>
    <row r="95" spans="1:69" ht="15.75">
      <c r="A95" s="207" t="s">
        <v>8</v>
      </c>
      <c r="B95" s="208" t="s">
        <v>40</v>
      </c>
      <c r="C95" s="202" t="s">
        <v>35</v>
      </c>
      <c r="D95" s="6" t="s">
        <v>11</v>
      </c>
      <c r="E95" s="24" t="s">
        <v>92</v>
      </c>
      <c r="F95" s="73">
        <v>173</v>
      </c>
      <c r="G95" s="11">
        <v>2</v>
      </c>
      <c r="H95" s="16"/>
      <c r="I95" s="16"/>
      <c r="J95" s="16"/>
      <c r="K95" s="16"/>
      <c r="L95" s="80">
        <v>0</v>
      </c>
      <c r="M95" s="14"/>
      <c r="N95" s="53">
        <v>0</v>
      </c>
      <c r="O95" s="16"/>
      <c r="P95" s="16"/>
      <c r="Q95" s="11">
        <v>7.2825379122999996</v>
      </c>
      <c r="R95" s="16"/>
      <c r="S95" s="16"/>
      <c r="T95" s="53">
        <v>9.3624999999999972</v>
      </c>
      <c r="U95" s="16"/>
      <c r="V95" s="16"/>
      <c r="W95" s="11">
        <v>7.5869297485380001</v>
      </c>
      <c r="X95" s="16"/>
      <c r="Y95" s="16"/>
      <c r="Z95" s="53">
        <v>10.362499999999997</v>
      </c>
      <c r="AA95" s="16"/>
      <c r="AB95" s="16"/>
      <c r="AC95" s="16"/>
      <c r="AD95" s="16"/>
      <c r="AE95" s="16"/>
      <c r="AF95" s="11">
        <v>3.4289306682054463</v>
      </c>
      <c r="AG95" s="11">
        <v>1197</v>
      </c>
      <c r="AH95" s="11">
        <v>0.48253168817274028</v>
      </c>
      <c r="AI95" s="11">
        <v>64</v>
      </c>
      <c r="AJ95" s="11">
        <v>2.4648305084745763</v>
      </c>
      <c r="AK95" s="11" t="s">
        <v>248</v>
      </c>
      <c r="AL95" s="11">
        <v>171</v>
      </c>
      <c r="AM95" s="11">
        <v>3.4289306682054463</v>
      </c>
      <c r="AN95" s="11">
        <v>3.5464458804523424</v>
      </c>
      <c r="AO95" s="73">
        <v>0</v>
      </c>
      <c r="AP95" s="11">
        <v>0</v>
      </c>
      <c r="AQ95" s="11">
        <v>0</v>
      </c>
      <c r="AR95" s="11">
        <v>342</v>
      </c>
      <c r="AS95" s="188" t="s">
        <v>248</v>
      </c>
      <c r="AT95" s="11">
        <v>12229.450999999999</v>
      </c>
      <c r="AU95" s="11">
        <v>0</v>
      </c>
      <c r="AV95" s="11">
        <v>0</v>
      </c>
      <c r="AW95" s="53">
        <v>342</v>
      </c>
      <c r="AX95" s="11" t="s">
        <v>248</v>
      </c>
      <c r="AY95" s="327">
        <v>33</v>
      </c>
      <c r="AZ95" s="201">
        <v>238247</v>
      </c>
      <c r="BA95" s="550">
        <v>0.98484848484800003</v>
      </c>
      <c r="BB95" s="188">
        <v>6.4000000000031498</v>
      </c>
      <c r="BC95" s="34" t="s">
        <v>248</v>
      </c>
      <c r="BD95" s="217" t="s">
        <v>61</v>
      </c>
      <c r="BE95" s="201" t="s">
        <v>62</v>
      </c>
      <c r="BF95" s="201" t="s">
        <v>63</v>
      </c>
      <c r="BG95" s="201" t="s">
        <v>196</v>
      </c>
      <c r="BH95" s="218" t="s">
        <v>712</v>
      </c>
      <c r="BI95" s="138" t="s">
        <v>66</v>
      </c>
      <c r="BJ95" s="91">
        <v>214</v>
      </c>
      <c r="BK95" s="138">
        <v>7</v>
      </c>
      <c r="BL95" s="145" t="s">
        <v>65</v>
      </c>
      <c r="BM95" s="44" t="s">
        <v>178</v>
      </c>
      <c r="BN95" s="44" t="s">
        <v>294</v>
      </c>
      <c r="BO95" s="465" t="s">
        <v>378</v>
      </c>
      <c r="BP95" s="138" t="s">
        <v>703</v>
      </c>
      <c r="BQ95" s="145" t="s">
        <v>718</v>
      </c>
    </row>
    <row r="96" spans="1:69" ht="15.75">
      <c r="A96" s="207" t="s">
        <v>8</v>
      </c>
      <c r="B96" s="208" t="s">
        <v>40</v>
      </c>
      <c r="C96" s="202" t="s">
        <v>35</v>
      </c>
      <c r="D96" s="6" t="s">
        <v>11</v>
      </c>
      <c r="E96" s="24" t="s">
        <v>92</v>
      </c>
      <c r="F96" s="73">
        <v>160</v>
      </c>
      <c r="G96" s="11">
        <v>1</v>
      </c>
      <c r="H96" s="16"/>
      <c r="I96" s="16"/>
      <c r="J96" s="16"/>
      <c r="K96" s="16"/>
      <c r="L96" s="80">
        <v>0</v>
      </c>
      <c r="M96" s="14"/>
      <c r="N96" s="53">
        <v>0</v>
      </c>
      <c r="O96" s="16"/>
      <c r="P96" s="16"/>
      <c r="Q96" s="11">
        <v>6.8444905093999999</v>
      </c>
      <c r="R96" s="16"/>
      <c r="S96" s="16"/>
      <c r="T96" s="53">
        <v>8.4406249999999989</v>
      </c>
      <c r="U96" s="16"/>
      <c r="V96" s="16"/>
      <c r="W96" s="11">
        <v>6.9611319685534001</v>
      </c>
      <c r="X96" s="16"/>
      <c r="Y96" s="16"/>
      <c r="Z96" s="53">
        <v>8.5083333333333311</v>
      </c>
      <c r="AA96" s="16"/>
      <c r="AB96" s="16"/>
      <c r="AC96" s="16"/>
      <c r="AD96" s="16"/>
      <c r="AE96" s="16"/>
      <c r="AF96" s="11">
        <v>3.4338155192292068</v>
      </c>
      <c r="AG96" s="11">
        <v>1113</v>
      </c>
      <c r="AH96" s="11">
        <v>0.49562137721749366</v>
      </c>
      <c r="AI96" s="11">
        <v>66</v>
      </c>
      <c r="AJ96" s="11">
        <v>2.4075892857142858</v>
      </c>
      <c r="AK96" s="11" t="s">
        <v>248</v>
      </c>
      <c r="AL96" s="11">
        <v>158</v>
      </c>
      <c r="AM96" s="11">
        <v>3.4347468413021853</v>
      </c>
      <c r="AN96" s="11">
        <v>3.5555077452667816</v>
      </c>
      <c r="AO96" s="73">
        <v>0</v>
      </c>
      <c r="AP96" s="11">
        <v>0</v>
      </c>
      <c r="AQ96" s="11">
        <v>0</v>
      </c>
      <c r="AR96" s="11">
        <v>318</v>
      </c>
      <c r="AS96" s="188" t="s">
        <v>248</v>
      </c>
      <c r="AT96" s="11">
        <v>11398.906999999999</v>
      </c>
      <c r="AU96" s="11">
        <v>0</v>
      </c>
      <c r="AV96" s="11">
        <v>0</v>
      </c>
      <c r="AW96" s="53">
        <v>318</v>
      </c>
      <c r="AX96" s="11" t="s">
        <v>248</v>
      </c>
      <c r="AY96" s="327">
        <v>33</v>
      </c>
      <c r="AZ96" s="201">
        <v>238247</v>
      </c>
      <c r="BA96" s="550">
        <v>0.98484848484800003</v>
      </c>
      <c r="BB96" s="188">
        <v>6.5846153846186297</v>
      </c>
      <c r="BC96" s="34" t="s">
        <v>248</v>
      </c>
      <c r="BD96" s="217" t="s">
        <v>61</v>
      </c>
      <c r="BE96" s="201" t="s">
        <v>62</v>
      </c>
      <c r="BF96" s="201" t="s">
        <v>63</v>
      </c>
      <c r="BG96" s="201" t="s">
        <v>196</v>
      </c>
      <c r="BH96" s="218" t="s">
        <v>712</v>
      </c>
      <c r="BI96" s="138" t="s">
        <v>67</v>
      </c>
      <c r="BJ96" s="91">
        <v>214</v>
      </c>
      <c r="BK96" s="138">
        <v>3</v>
      </c>
      <c r="BL96" s="145" t="s">
        <v>65</v>
      </c>
      <c r="BM96" s="44" t="s">
        <v>178</v>
      </c>
      <c r="BN96" s="44" t="s">
        <v>294</v>
      </c>
      <c r="BO96" s="465" t="s">
        <v>378</v>
      </c>
      <c r="BP96" s="138" t="s">
        <v>703</v>
      </c>
      <c r="BQ96" s="145" t="s">
        <v>718</v>
      </c>
    </row>
    <row r="97" spans="1:69" ht="16.5" thickBot="1">
      <c r="A97" s="21" t="s">
        <v>8</v>
      </c>
      <c r="B97" s="22" t="s">
        <v>40</v>
      </c>
      <c r="C97" s="65" t="s">
        <v>35</v>
      </c>
      <c r="D97" s="29" t="s">
        <v>11</v>
      </c>
      <c r="E97" s="190" t="s">
        <v>92</v>
      </c>
      <c r="F97" s="74">
        <v>202</v>
      </c>
      <c r="G97" s="55">
        <v>4</v>
      </c>
      <c r="H97" s="16"/>
      <c r="I97" s="16"/>
      <c r="J97" s="16"/>
      <c r="K97" s="16"/>
      <c r="L97" s="81">
        <v>0</v>
      </c>
      <c r="M97" s="14"/>
      <c r="N97" s="54">
        <v>0</v>
      </c>
      <c r="O97" s="16"/>
      <c r="P97" s="16"/>
      <c r="Q97" s="55">
        <v>7.3726261919000002</v>
      </c>
      <c r="R97" s="16"/>
      <c r="S97" s="16"/>
      <c r="T97" s="54">
        <v>9.1312499999999996</v>
      </c>
      <c r="U97" s="16"/>
      <c r="V97" s="16"/>
      <c r="W97" s="55">
        <v>7.4087979343433998</v>
      </c>
      <c r="X97" s="16"/>
      <c r="Y97" s="16"/>
      <c r="Z97" s="54">
        <v>9.0124999999999993</v>
      </c>
      <c r="AA97" s="16"/>
      <c r="AB97" s="16"/>
      <c r="AC97" s="16"/>
      <c r="AD97" s="16"/>
      <c r="AE97" s="16"/>
      <c r="AF97" s="55">
        <v>2.8575829735393992</v>
      </c>
      <c r="AG97" s="55">
        <v>1386</v>
      </c>
      <c r="AH97" s="55">
        <v>0.35939066853127477</v>
      </c>
      <c r="AI97" s="55">
        <v>188</v>
      </c>
      <c r="AJ97" s="55">
        <v>2.1424698795180723</v>
      </c>
      <c r="AK97" s="194" t="s">
        <v>248</v>
      </c>
      <c r="AL97" s="55">
        <v>0</v>
      </c>
      <c r="AM97" s="55"/>
      <c r="AN97" s="55"/>
      <c r="AO97" s="74">
        <v>0</v>
      </c>
      <c r="AP97" s="55">
        <v>0</v>
      </c>
      <c r="AQ97" s="55">
        <v>0</v>
      </c>
      <c r="AR97" s="55">
        <v>396</v>
      </c>
      <c r="AS97" s="123" t="s">
        <v>248</v>
      </c>
      <c r="AT97" s="55">
        <v>14182.141</v>
      </c>
      <c r="AU97" s="55">
        <v>0</v>
      </c>
      <c r="AV97" s="55">
        <v>0</v>
      </c>
      <c r="AW97" s="54">
        <v>396</v>
      </c>
      <c r="AX97" s="194" t="s">
        <v>248</v>
      </c>
      <c r="AY97" s="329">
        <v>33</v>
      </c>
      <c r="AZ97" s="163">
        <v>238247</v>
      </c>
      <c r="BA97" s="315">
        <v>0.98484848484800003</v>
      </c>
      <c r="BB97" s="123">
        <v>5.8153846153874804</v>
      </c>
      <c r="BC97" s="35" t="s">
        <v>248</v>
      </c>
      <c r="BD97" s="46" t="s">
        <v>61</v>
      </c>
      <c r="BE97" s="47" t="s">
        <v>62</v>
      </c>
      <c r="BF97" s="47" t="s">
        <v>63</v>
      </c>
      <c r="BG97" s="47" t="s">
        <v>196</v>
      </c>
      <c r="BH97" s="164" t="s">
        <v>712</v>
      </c>
      <c r="BI97" s="31" t="s">
        <v>68</v>
      </c>
      <c r="BJ97" s="92">
        <v>214</v>
      </c>
      <c r="BK97" s="31">
        <v>4</v>
      </c>
      <c r="BL97" s="32" t="s">
        <v>65</v>
      </c>
      <c r="BM97" s="50" t="s">
        <v>178</v>
      </c>
      <c r="BN97" s="50" t="s">
        <v>294</v>
      </c>
      <c r="BO97" s="467" t="s">
        <v>378</v>
      </c>
      <c r="BP97" s="156" t="s">
        <v>703</v>
      </c>
      <c r="BQ97" s="157" t="s">
        <v>718</v>
      </c>
    </row>
    <row r="100" spans="1:69" s="128" customFormat="1">
      <c r="A100" s="129"/>
      <c r="B100" s="75"/>
      <c r="C100" s="4"/>
      <c r="D100" s="129"/>
      <c r="E100" s="78"/>
      <c r="F100" s="12"/>
      <c r="G100" s="12"/>
      <c r="H100" s="10"/>
      <c r="I100" s="10"/>
      <c r="J100" s="10"/>
      <c r="K100" s="10"/>
      <c r="L100" s="12"/>
      <c r="M100" s="12"/>
      <c r="N100" s="12"/>
      <c r="AE100" s="10"/>
      <c r="AN100" s="12"/>
      <c r="AO100" s="12"/>
      <c r="AP100" s="12"/>
      <c r="AQ100" s="12"/>
      <c r="AR100" s="12"/>
      <c r="AS100" s="10"/>
      <c r="AT100" s="12"/>
      <c r="AU100" s="12"/>
      <c r="AV100" s="10"/>
      <c r="AW100" s="10"/>
      <c r="AX100" s="10"/>
      <c r="AY100" s="330"/>
      <c r="AZ100" s="138"/>
      <c r="BA100" s="316"/>
      <c r="BB100" s="10"/>
      <c r="BC100" s="10"/>
      <c r="BD100" s="10"/>
      <c r="BE100" s="10"/>
      <c r="BF100" s="10"/>
      <c r="BG100" s="10"/>
      <c r="BH100" s="10"/>
      <c r="BI100" s="10"/>
      <c r="BJ100" s="10"/>
      <c r="BK100" s="10"/>
      <c r="BL100" s="10"/>
      <c r="BM100" s="10"/>
      <c r="BN100" s="10"/>
      <c r="BO100" s="177"/>
      <c r="BP100" s="177"/>
      <c r="BQ100" s="177"/>
    </row>
  </sheetData>
  <sortState ref="A2:BQ97">
    <sortCondition ref="BI2:BI97" customList="VODAFONE,MOVISTAR,ORANGE,YOIGO"/>
    <sortCondition ref="E2:E97"/>
  </sortState>
  <pageMargins left="0.7" right="0.7" top="0.75" bottom="0.75" header="0.3" footer="0.3"/>
  <pageSetup paperSize="9" scale="5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92D050"/>
    <pageSetUpPr fitToPage="1"/>
  </sheetPr>
  <dimension ref="A1:BQ82"/>
  <sheetViews>
    <sheetView showGridLines="0" zoomScale="70" zoomScaleNormal="70" workbookViewId="0">
      <selection activeCell="E1" sqref="E1"/>
    </sheetView>
  </sheetViews>
  <sheetFormatPr baseColWidth="10" defaultColWidth="9.140625" defaultRowHeight="14.25"/>
  <cols>
    <col min="1" max="1" width="29.85546875" style="3" bestFit="1" customWidth="1"/>
    <col min="2" max="3" width="8.7109375" style="4" bestFit="1" customWidth="1"/>
    <col min="4" max="4" width="12.85546875" style="3" bestFit="1" customWidth="1"/>
    <col min="5" max="5" width="14" style="5" bestFit="1" customWidth="1"/>
    <col min="6" max="13" width="8.7109375" style="10" bestFit="1" customWidth="1"/>
    <col min="14" max="29" width="8.7109375" style="3" bestFit="1" customWidth="1"/>
    <col min="30" max="30" width="8.7109375" style="10" bestFit="1" customWidth="1"/>
    <col min="31" max="31" width="8.7109375" style="3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4" width="8.7109375" style="10" bestFit="1" customWidth="1"/>
    <col min="45" max="45" width="8.7109375" style="10" customWidth="1"/>
    <col min="46" max="49" width="8.7109375" style="10" bestFit="1" customWidth="1"/>
    <col min="50" max="50" width="8.7109375" style="10" customWidth="1"/>
    <col min="51" max="51" width="8.7109375" style="10" bestFit="1" customWidth="1"/>
    <col min="52" max="52" width="10.7109375" style="510" bestFit="1" customWidth="1"/>
    <col min="53" max="53" width="8.7109375" style="230" bestFit="1" customWidth="1"/>
    <col min="54" max="54" width="9.7109375" style="316" bestFit="1" customWidth="1"/>
    <col min="55" max="58" width="8.7109375" style="10" bestFit="1" customWidth="1"/>
    <col min="59" max="59" width="16.710937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19.140625" style="177" bestFit="1" customWidth="1"/>
    <col min="67" max="67" width="14" style="10" bestFit="1" customWidth="1"/>
    <col min="68" max="68" width="23.5703125" style="10" bestFit="1" customWidth="1"/>
    <col min="69" max="69" width="9.28515625" style="10" customWidth="1"/>
    <col min="70" max="16384" width="9.140625" style="3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27" t="s">
        <v>2</v>
      </c>
      <c r="E1" s="23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268</v>
      </c>
      <c r="P1" s="40" t="s">
        <v>269</v>
      </c>
      <c r="Q1" s="40" t="s">
        <v>270</v>
      </c>
      <c r="R1" s="40" t="s">
        <v>271</v>
      </c>
      <c r="S1" s="40" t="s">
        <v>272</v>
      </c>
      <c r="T1" s="41" t="s">
        <v>273</v>
      </c>
      <c r="U1" s="39" t="s">
        <v>274</v>
      </c>
      <c r="V1" s="40" t="s">
        <v>275</v>
      </c>
      <c r="W1" s="40" t="s">
        <v>276</v>
      </c>
      <c r="X1" s="40" t="s">
        <v>277</v>
      </c>
      <c r="Y1" s="40" t="s">
        <v>278</v>
      </c>
      <c r="Z1" s="41" t="s">
        <v>279</v>
      </c>
      <c r="AA1" s="39" t="s">
        <v>280</v>
      </c>
      <c r="AB1" s="40" t="s">
        <v>281</v>
      </c>
      <c r="AC1" s="40" t="s">
        <v>282</v>
      </c>
      <c r="AD1" s="40" t="s">
        <v>283</v>
      </c>
      <c r="AE1" s="41" t="s">
        <v>284</v>
      </c>
      <c r="AF1" s="39" t="s">
        <v>285</v>
      </c>
      <c r="AG1" s="40" t="s">
        <v>286</v>
      </c>
      <c r="AH1" s="40" t="s">
        <v>287</v>
      </c>
      <c r="AI1" s="40" t="s">
        <v>288</v>
      </c>
      <c r="AJ1" s="40" t="s">
        <v>289</v>
      </c>
      <c r="AK1" s="40" t="s">
        <v>223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224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290</v>
      </c>
      <c r="AY1" s="40" t="s">
        <v>22</v>
      </c>
      <c r="AZ1" s="511" t="s">
        <v>23</v>
      </c>
      <c r="BA1" s="229" t="s">
        <v>24</v>
      </c>
      <c r="BB1" s="229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1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52" t="s">
        <v>225</v>
      </c>
      <c r="BO1" s="170" t="s">
        <v>344</v>
      </c>
      <c r="BP1" s="171" t="s">
        <v>691</v>
      </c>
      <c r="BQ1" s="172" t="s">
        <v>692</v>
      </c>
    </row>
    <row r="2" spans="1:69" ht="15.75">
      <c r="A2" s="205" t="s">
        <v>8</v>
      </c>
      <c r="B2" s="206" t="s">
        <v>711</v>
      </c>
      <c r="C2" s="220" t="s">
        <v>35</v>
      </c>
      <c r="D2" s="209" t="s">
        <v>10</v>
      </c>
      <c r="E2" s="26" t="s">
        <v>54</v>
      </c>
      <c r="F2" s="93">
        <v>1625</v>
      </c>
      <c r="G2" s="79">
        <v>23</v>
      </c>
      <c r="H2" s="16"/>
      <c r="I2" s="16"/>
      <c r="J2" s="16"/>
      <c r="K2" s="16"/>
      <c r="L2" s="79">
        <v>4</v>
      </c>
      <c r="M2" s="14"/>
      <c r="N2" s="62">
        <v>4</v>
      </c>
      <c r="O2" s="16"/>
      <c r="P2" s="16"/>
      <c r="Q2" s="68">
        <v>5.3797457322</v>
      </c>
      <c r="R2" s="16"/>
      <c r="S2" s="16"/>
      <c r="T2" s="71">
        <v>7.8351851851851837</v>
      </c>
      <c r="U2" s="16"/>
      <c r="V2" s="16"/>
      <c r="W2" s="68">
        <v>5.0274284180224997</v>
      </c>
      <c r="X2" s="16"/>
      <c r="Y2" s="16"/>
      <c r="Z2" s="71">
        <v>7.5477272727272711</v>
      </c>
      <c r="AA2" s="16"/>
      <c r="AB2" s="16"/>
      <c r="AC2" s="16"/>
      <c r="AD2" s="16"/>
      <c r="AE2" s="16"/>
      <c r="AF2" s="60">
        <v>3.6224404461613418</v>
      </c>
      <c r="AG2" s="60">
        <v>11180</v>
      </c>
      <c r="AH2" s="60">
        <v>0.46382422701809639</v>
      </c>
      <c r="AI2" s="60">
        <v>354</v>
      </c>
      <c r="AJ2" s="60">
        <v>2.6329442282749675</v>
      </c>
      <c r="AK2" s="60" t="s">
        <v>248</v>
      </c>
      <c r="AL2" s="60">
        <v>1481</v>
      </c>
      <c r="AM2" s="60">
        <v>3.6644684902743254</v>
      </c>
      <c r="AN2" s="60">
        <v>3.6899826036532328</v>
      </c>
      <c r="AO2" s="72">
        <v>3158</v>
      </c>
      <c r="AP2" s="79">
        <v>6</v>
      </c>
      <c r="AQ2" s="79">
        <v>40</v>
      </c>
      <c r="AR2" s="119">
        <v>0</v>
      </c>
      <c r="AS2" s="119" t="s">
        <v>248</v>
      </c>
      <c r="AT2" s="68">
        <v>122228.164</v>
      </c>
      <c r="AU2" s="68">
        <v>1052.665</v>
      </c>
      <c r="AV2" s="222">
        <v>0</v>
      </c>
      <c r="AW2" s="185">
        <v>0</v>
      </c>
      <c r="AX2" s="222" t="s">
        <v>248</v>
      </c>
      <c r="AY2" s="320">
        <v>105.5</v>
      </c>
      <c r="AZ2" s="373">
        <v>1605602</v>
      </c>
      <c r="BA2" s="535">
        <v>0.872037914691</v>
      </c>
      <c r="BB2" s="377">
        <v>13.1195652174055</v>
      </c>
      <c r="BC2" s="221" t="s">
        <v>248</v>
      </c>
      <c r="BD2" s="211" t="s">
        <v>61</v>
      </c>
      <c r="BE2" s="212" t="s">
        <v>62</v>
      </c>
      <c r="BF2" s="212" t="s">
        <v>63</v>
      </c>
      <c r="BG2" s="212" t="s">
        <v>196</v>
      </c>
      <c r="BH2" s="214" t="s">
        <v>512</v>
      </c>
      <c r="BI2" s="214" t="s">
        <v>64</v>
      </c>
      <c r="BJ2" s="215">
        <v>214</v>
      </c>
      <c r="BK2" s="215">
        <v>1</v>
      </c>
      <c r="BL2" s="216" t="s">
        <v>65</v>
      </c>
      <c r="BM2" s="63" t="s">
        <v>177</v>
      </c>
      <c r="BN2" s="217" t="s">
        <v>295</v>
      </c>
      <c r="BO2" s="217" t="s">
        <v>54</v>
      </c>
      <c r="BP2" s="201" t="s">
        <v>699</v>
      </c>
      <c r="BQ2" s="126" t="s">
        <v>715</v>
      </c>
    </row>
    <row r="3" spans="1:69" ht="15.75">
      <c r="A3" s="207" t="s">
        <v>8</v>
      </c>
      <c r="B3" s="208" t="s">
        <v>711</v>
      </c>
      <c r="C3" s="202" t="s">
        <v>35</v>
      </c>
      <c r="D3" s="210" t="s">
        <v>10</v>
      </c>
      <c r="E3" s="24" t="s">
        <v>54</v>
      </c>
      <c r="F3" s="86">
        <v>1580</v>
      </c>
      <c r="G3" s="80">
        <v>50</v>
      </c>
      <c r="H3" s="16"/>
      <c r="I3" s="16"/>
      <c r="J3" s="16"/>
      <c r="K3" s="16"/>
      <c r="L3" s="80">
        <v>5</v>
      </c>
      <c r="M3" s="14"/>
      <c r="N3" s="53">
        <v>5</v>
      </c>
      <c r="O3" s="16"/>
      <c r="P3" s="16"/>
      <c r="Q3" s="11">
        <v>5.9903204164000003</v>
      </c>
      <c r="R3" s="16"/>
      <c r="S3" s="16"/>
      <c r="T3" s="53">
        <v>11.835000000000001</v>
      </c>
      <c r="U3" s="16"/>
      <c r="V3" s="16"/>
      <c r="W3" s="11">
        <v>5.9353761822950002</v>
      </c>
      <c r="X3" s="16"/>
      <c r="Y3" s="16"/>
      <c r="Z3" s="53">
        <v>11.885869565217391</v>
      </c>
      <c r="AA3" s="16"/>
      <c r="AB3" s="16"/>
      <c r="AC3" s="16"/>
      <c r="AD3" s="16"/>
      <c r="AE3" s="16"/>
      <c r="AF3" s="11">
        <v>3.3996446809099559</v>
      </c>
      <c r="AG3" s="11">
        <v>10668</v>
      </c>
      <c r="AH3" s="11">
        <v>0.52955551359058428</v>
      </c>
      <c r="AI3" s="11">
        <v>724</v>
      </c>
      <c r="AJ3" s="11">
        <v>2.3131372549019606</v>
      </c>
      <c r="AK3" s="11" t="s">
        <v>248</v>
      </c>
      <c r="AL3" s="11">
        <v>1487</v>
      </c>
      <c r="AM3" s="11">
        <v>3.4027614272856543</v>
      </c>
      <c r="AN3" s="11">
        <v>3.517647643666733</v>
      </c>
      <c r="AO3" s="73">
        <v>3017</v>
      </c>
      <c r="AP3" s="11">
        <v>18</v>
      </c>
      <c r="AQ3" s="11">
        <v>25</v>
      </c>
      <c r="AR3" s="188">
        <v>0</v>
      </c>
      <c r="AS3" s="188" t="s">
        <v>248</v>
      </c>
      <c r="AT3" s="11">
        <v>116738.7</v>
      </c>
      <c r="AU3" s="11">
        <v>1189.5619999999999</v>
      </c>
      <c r="AV3" s="188">
        <v>0</v>
      </c>
      <c r="AW3" s="34">
        <v>0</v>
      </c>
      <c r="AX3" s="188" t="s">
        <v>248</v>
      </c>
      <c r="AY3" s="321">
        <v>105.5</v>
      </c>
      <c r="AZ3" s="367">
        <v>1605602</v>
      </c>
      <c r="BA3" s="312">
        <v>0.872037914691</v>
      </c>
      <c r="BB3" s="378">
        <v>11.1847826087077</v>
      </c>
      <c r="BC3" s="188" t="s">
        <v>248</v>
      </c>
      <c r="BD3" s="217" t="s">
        <v>61</v>
      </c>
      <c r="BE3" s="201" t="s">
        <v>62</v>
      </c>
      <c r="BF3" s="201" t="s">
        <v>63</v>
      </c>
      <c r="BG3" s="201" t="s">
        <v>196</v>
      </c>
      <c r="BH3" s="218" t="s">
        <v>512</v>
      </c>
      <c r="BI3" s="45" t="s">
        <v>66</v>
      </c>
      <c r="BJ3" s="441">
        <v>214</v>
      </c>
      <c r="BK3" s="138">
        <v>7</v>
      </c>
      <c r="BL3" s="145" t="s">
        <v>65</v>
      </c>
      <c r="BM3" s="64" t="s">
        <v>178</v>
      </c>
      <c r="BN3" s="217" t="s">
        <v>295</v>
      </c>
      <c r="BO3" s="217" t="s">
        <v>54</v>
      </c>
      <c r="BP3" s="201" t="s">
        <v>699</v>
      </c>
      <c r="BQ3" s="126" t="s">
        <v>715</v>
      </c>
    </row>
    <row r="4" spans="1:69" ht="15.75">
      <c r="A4" s="207" t="s">
        <v>8</v>
      </c>
      <c r="B4" s="208" t="s">
        <v>711</v>
      </c>
      <c r="C4" s="202" t="s">
        <v>35</v>
      </c>
      <c r="D4" s="210" t="s">
        <v>10</v>
      </c>
      <c r="E4" s="24" t="s">
        <v>54</v>
      </c>
      <c r="F4" s="86">
        <v>1611</v>
      </c>
      <c r="G4" s="80">
        <v>42</v>
      </c>
      <c r="H4" s="16"/>
      <c r="I4" s="16"/>
      <c r="J4" s="16"/>
      <c r="K4" s="16"/>
      <c r="L4" s="80">
        <v>0</v>
      </c>
      <c r="M4" s="14"/>
      <c r="N4" s="53">
        <v>1</v>
      </c>
      <c r="O4" s="16"/>
      <c r="P4" s="16"/>
      <c r="Q4" s="11">
        <v>5.4891272548999996</v>
      </c>
      <c r="R4" s="16"/>
      <c r="S4" s="16"/>
      <c r="T4" s="53">
        <v>9.0305555555555532</v>
      </c>
      <c r="U4" s="16"/>
      <c r="V4" s="16"/>
      <c r="W4" s="11">
        <v>5.5157174486934002</v>
      </c>
      <c r="X4" s="16"/>
      <c r="Y4" s="16"/>
      <c r="Z4" s="53">
        <v>9.077499999999997</v>
      </c>
      <c r="AA4" s="16"/>
      <c r="AB4" s="16"/>
      <c r="AC4" s="16"/>
      <c r="AD4" s="16"/>
      <c r="AE4" s="16"/>
      <c r="AF4" s="11">
        <v>3.6416867089888809</v>
      </c>
      <c r="AG4" s="11">
        <v>10978</v>
      </c>
      <c r="AH4" s="11">
        <v>0.37169049247946373</v>
      </c>
      <c r="AI4" s="11">
        <v>153</v>
      </c>
      <c r="AJ4" s="11">
        <v>2.87561669829222</v>
      </c>
      <c r="AK4" s="11" t="s">
        <v>248</v>
      </c>
      <c r="AL4" s="11">
        <v>1563</v>
      </c>
      <c r="AM4" s="11">
        <v>3.6430218253715214</v>
      </c>
      <c r="AN4" s="11">
        <v>3.6793345956180685</v>
      </c>
      <c r="AO4" s="73">
        <v>3135</v>
      </c>
      <c r="AP4" s="11">
        <v>0</v>
      </c>
      <c r="AQ4" s="11">
        <v>3</v>
      </c>
      <c r="AR4" s="188">
        <v>0</v>
      </c>
      <c r="AS4" s="188" t="s">
        <v>248</v>
      </c>
      <c r="AT4" s="11">
        <v>119873.24800000001</v>
      </c>
      <c r="AU4" s="11">
        <v>117.294</v>
      </c>
      <c r="AV4" s="188">
        <v>0</v>
      </c>
      <c r="AW4" s="34">
        <v>0</v>
      </c>
      <c r="AX4" s="188" t="s">
        <v>248</v>
      </c>
      <c r="AY4" s="321">
        <v>105.5</v>
      </c>
      <c r="AZ4" s="367">
        <v>1605602</v>
      </c>
      <c r="BA4" s="312">
        <v>0.872037914691</v>
      </c>
      <c r="BB4" s="380">
        <v>12.0760869565348</v>
      </c>
      <c r="BC4" s="188" t="s">
        <v>248</v>
      </c>
      <c r="BD4" s="217" t="s">
        <v>61</v>
      </c>
      <c r="BE4" s="201" t="s">
        <v>62</v>
      </c>
      <c r="BF4" s="201" t="s">
        <v>63</v>
      </c>
      <c r="BG4" s="201" t="s">
        <v>196</v>
      </c>
      <c r="BH4" s="218" t="s">
        <v>512</v>
      </c>
      <c r="BI4" s="45" t="s">
        <v>67</v>
      </c>
      <c r="BJ4" s="200">
        <v>214</v>
      </c>
      <c r="BK4" s="138">
        <v>3</v>
      </c>
      <c r="BL4" s="145" t="s">
        <v>65</v>
      </c>
      <c r="BM4" s="64" t="s">
        <v>178</v>
      </c>
      <c r="BN4" s="217" t="s">
        <v>295</v>
      </c>
      <c r="BO4" s="217" t="s">
        <v>54</v>
      </c>
      <c r="BP4" s="201" t="s">
        <v>699</v>
      </c>
      <c r="BQ4" s="126" t="s">
        <v>715</v>
      </c>
    </row>
    <row r="5" spans="1:69" ht="15.75">
      <c r="A5" s="207" t="s">
        <v>8</v>
      </c>
      <c r="B5" s="208" t="s">
        <v>711</v>
      </c>
      <c r="C5" s="202" t="s">
        <v>35</v>
      </c>
      <c r="D5" s="210" t="s">
        <v>10</v>
      </c>
      <c r="E5" s="24" t="s">
        <v>54</v>
      </c>
      <c r="F5" s="86">
        <v>1580</v>
      </c>
      <c r="G5" s="80">
        <v>43</v>
      </c>
      <c r="H5" s="204"/>
      <c r="I5" s="204"/>
      <c r="J5" s="204"/>
      <c r="K5" s="204"/>
      <c r="L5" s="80">
        <v>11</v>
      </c>
      <c r="M5" s="203"/>
      <c r="N5" s="52">
        <v>0</v>
      </c>
      <c r="O5" s="204"/>
      <c r="P5" s="204"/>
      <c r="Q5" s="11">
        <v>6.1359899305000001</v>
      </c>
      <c r="R5" s="204"/>
      <c r="S5" s="204"/>
      <c r="T5" s="53">
        <v>10.808333333333337</v>
      </c>
      <c r="U5" s="204"/>
      <c r="V5" s="204"/>
      <c r="W5" s="11">
        <v>6.0732710668414001</v>
      </c>
      <c r="X5" s="204"/>
      <c r="Y5" s="204"/>
      <c r="Z5" s="53">
        <v>10.668750000000003</v>
      </c>
      <c r="AA5" s="204"/>
      <c r="AB5" s="204"/>
      <c r="AC5" s="204"/>
      <c r="AD5" s="204"/>
      <c r="AE5" s="204"/>
      <c r="AF5" s="9">
        <v>2.75350005065537</v>
      </c>
      <c r="AG5" s="9">
        <v>10678</v>
      </c>
      <c r="AH5" s="9">
        <v>0.40673589539372756</v>
      </c>
      <c r="AI5" s="9">
        <v>2437</v>
      </c>
      <c r="AJ5" s="9">
        <v>2.0036254564423577</v>
      </c>
      <c r="AK5" s="9" t="s">
        <v>248</v>
      </c>
      <c r="AL5" s="9">
        <v>0</v>
      </c>
      <c r="AM5" s="9"/>
      <c r="AN5" s="9"/>
      <c r="AO5" s="73">
        <v>3008</v>
      </c>
      <c r="AP5" s="80">
        <v>33</v>
      </c>
      <c r="AQ5" s="80">
        <v>33</v>
      </c>
      <c r="AR5" s="95">
        <v>0</v>
      </c>
      <c r="AS5" s="95" t="s">
        <v>248</v>
      </c>
      <c r="AT5" s="11">
        <v>115986.83</v>
      </c>
      <c r="AU5" s="11">
        <v>2297.0569999999998</v>
      </c>
      <c r="AV5" s="204">
        <v>0</v>
      </c>
      <c r="AW5" s="186">
        <v>0</v>
      </c>
      <c r="AX5" s="204" t="s">
        <v>248</v>
      </c>
      <c r="AY5" s="321">
        <v>105.5</v>
      </c>
      <c r="AZ5" s="367">
        <v>1605602</v>
      </c>
      <c r="BA5" s="312">
        <v>0.872037914691</v>
      </c>
      <c r="BB5" s="378">
        <v>12.913043478274799</v>
      </c>
      <c r="BC5" s="203" t="s">
        <v>248</v>
      </c>
      <c r="BD5" s="217" t="s">
        <v>61</v>
      </c>
      <c r="BE5" s="201" t="s">
        <v>62</v>
      </c>
      <c r="BF5" s="201" t="s">
        <v>63</v>
      </c>
      <c r="BG5" s="201" t="s">
        <v>196</v>
      </c>
      <c r="BH5" s="218" t="s">
        <v>512</v>
      </c>
      <c r="BI5" s="218" t="s">
        <v>68</v>
      </c>
      <c r="BJ5" s="441">
        <v>214</v>
      </c>
      <c r="BK5" s="441">
        <v>4</v>
      </c>
      <c r="BL5" s="219" t="s">
        <v>65</v>
      </c>
      <c r="BM5" s="64" t="s">
        <v>178</v>
      </c>
      <c r="BN5" s="217" t="s">
        <v>295</v>
      </c>
      <c r="BO5" s="217" t="s">
        <v>54</v>
      </c>
      <c r="BP5" s="201" t="s">
        <v>699</v>
      </c>
      <c r="BQ5" s="126" t="s">
        <v>715</v>
      </c>
    </row>
    <row r="6" spans="1:69" s="128" customFormat="1" ht="15.75">
      <c r="A6" s="207" t="s">
        <v>8</v>
      </c>
      <c r="B6" s="208" t="s">
        <v>711</v>
      </c>
      <c r="C6" s="202" t="s">
        <v>35</v>
      </c>
      <c r="D6" s="210" t="s">
        <v>10</v>
      </c>
      <c r="E6" s="24" t="s">
        <v>58</v>
      </c>
      <c r="F6" s="86">
        <v>505</v>
      </c>
      <c r="G6" s="80">
        <v>5</v>
      </c>
      <c r="H6" s="204"/>
      <c r="I6" s="204"/>
      <c r="J6" s="204"/>
      <c r="K6" s="204"/>
      <c r="L6" s="80">
        <v>0</v>
      </c>
      <c r="M6" s="203"/>
      <c r="N6" s="53">
        <v>1</v>
      </c>
      <c r="O6" s="204"/>
      <c r="P6" s="204"/>
      <c r="Q6" s="11">
        <v>5.0814697019999997</v>
      </c>
      <c r="R6" s="204"/>
      <c r="S6" s="204"/>
      <c r="T6" s="53">
        <v>7.3125</v>
      </c>
      <c r="U6" s="204"/>
      <c r="V6" s="204"/>
      <c r="W6" s="11">
        <v>4.8203697559999998</v>
      </c>
      <c r="X6" s="204"/>
      <c r="Y6" s="204"/>
      <c r="Z6" s="53">
        <v>7.15</v>
      </c>
      <c r="AA6" s="204"/>
      <c r="AB6" s="204"/>
      <c r="AC6" s="204"/>
      <c r="AD6" s="204"/>
      <c r="AE6" s="204"/>
      <c r="AF6" s="11">
        <v>3.744616584406002</v>
      </c>
      <c r="AG6" s="11">
        <v>3481</v>
      </c>
      <c r="AH6" s="11">
        <v>0.39368339599928759</v>
      </c>
      <c r="AI6" s="11">
        <v>50</v>
      </c>
      <c r="AJ6" s="11">
        <v>2.8669303797468357</v>
      </c>
      <c r="AK6" s="11" t="s">
        <v>248</v>
      </c>
      <c r="AL6" s="11">
        <v>494</v>
      </c>
      <c r="AM6" s="11">
        <v>3.7490727046918666</v>
      </c>
      <c r="AN6" s="11">
        <v>3.7373324958123955</v>
      </c>
      <c r="AO6" s="73">
        <v>995</v>
      </c>
      <c r="AP6" s="11">
        <v>2</v>
      </c>
      <c r="AQ6" s="11">
        <v>3</v>
      </c>
      <c r="AR6" s="188">
        <v>0</v>
      </c>
      <c r="AS6" s="188" t="s">
        <v>248</v>
      </c>
      <c r="AT6" s="11">
        <v>35755.974999999999</v>
      </c>
      <c r="AU6" s="11">
        <v>0</v>
      </c>
      <c r="AV6" s="188">
        <v>0</v>
      </c>
      <c r="AW6" s="34">
        <v>0</v>
      </c>
      <c r="AX6" s="188" t="s">
        <v>248</v>
      </c>
      <c r="AY6" s="322">
        <v>19.5</v>
      </c>
      <c r="AZ6" s="367">
        <v>576689</v>
      </c>
      <c r="BA6" s="313">
        <v>0.98717948717899995</v>
      </c>
      <c r="BB6" s="378">
        <v>21.818181818192599</v>
      </c>
      <c r="BC6" s="188" t="s">
        <v>248</v>
      </c>
      <c r="BD6" s="217" t="s">
        <v>61</v>
      </c>
      <c r="BE6" s="201" t="s">
        <v>62</v>
      </c>
      <c r="BF6" s="201" t="s">
        <v>63</v>
      </c>
      <c r="BG6" s="201" t="s">
        <v>196</v>
      </c>
      <c r="BH6" s="218" t="s">
        <v>513</v>
      </c>
      <c r="BI6" s="45" t="s">
        <v>64</v>
      </c>
      <c r="BJ6" s="441">
        <v>214</v>
      </c>
      <c r="BK6" s="441">
        <v>1</v>
      </c>
      <c r="BL6" s="145" t="s">
        <v>65</v>
      </c>
      <c r="BM6" s="64" t="s">
        <v>177</v>
      </c>
      <c r="BN6" s="217" t="s">
        <v>295</v>
      </c>
      <c r="BO6" s="217" t="s">
        <v>352</v>
      </c>
      <c r="BP6" s="201" t="s">
        <v>703</v>
      </c>
      <c r="BQ6" s="126" t="s">
        <v>718</v>
      </c>
    </row>
    <row r="7" spans="1:69" s="128" customFormat="1" ht="15.75">
      <c r="A7" s="207" t="s">
        <v>8</v>
      </c>
      <c r="B7" s="208" t="s">
        <v>711</v>
      </c>
      <c r="C7" s="202" t="s">
        <v>35</v>
      </c>
      <c r="D7" s="210" t="s">
        <v>10</v>
      </c>
      <c r="E7" s="24" t="s">
        <v>58</v>
      </c>
      <c r="F7" s="73">
        <v>503</v>
      </c>
      <c r="G7" s="11">
        <v>13</v>
      </c>
      <c r="H7" s="204"/>
      <c r="I7" s="204"/>
      <c r="J7" s="204"/>
      <c r="K7" s="204"/>
      <c r="L7" s="11">
        <v>2</v>
      </c>
      <c r="M7" s="203"/>
      <c r="N7" s="53">
        <v>0</v>
      </c>
      <c r="O7" s="204"/>
      <c r="P7" s="204"/>
      <c r="Q7" s="11">
        <v>5.6698706414000002</v>
      </c>
      <c r="R7" s="204"/>
      <c r="S7" s="204"/>
      <c r="T7" s="53">
        <v>11.524999999999999</v>
      </c>
      <c r="U7" s="204"/>
      <c r="V7" s="204"/>
      <c r="W7" s="11">
        <v>5.6691861823769996</v>
      </c>
      <c r="X7" s="204"/>
      <c r="Y7" s="204"/>
      <c r="Z7" s="53">
        <v>11.359999999999996</v>
      </c>
      <c r="AA7" s="204"/>
      <c r="AB7" s="204"/>
      <c r="AC7" s="204"/>
      <c r="AD7" s="204"/>
      <c r="AE7" s="204"/>
      <c r="AF7" s="11">
        <v>3.4703422392802907</v>
      </c>
      <c r="AG7" s="11">
        <v>3408</v>
      </c>
      <c r="AH7" s="11">
        <v>0.47790959488713414</v>
      </c>
      <c r="AI7" s="11">
        <v>157</v>
      </c>
      <c r="AJ7" s="11">
        <v>2.5101039260969977</v>
      </c>
      <c r="AK7" s="11" t="s">
        <v>248</v>
      </c>
      <c r="AL7" s="11">
        <v>485</v>
      </c>
      <c r="AM7" s="11">
        <v>3.4741227374687811</v>
      </c>
      <c r="AN7" s="11">
        <v>3.5786301369863014</v>
      </c>
      <c r="AO7" s="73">
        <v>977</v>
      </c>
      <c r="AP7" s="11">
        <v>3</v>
      </c>
      <c r="AQ7" s="11">
        <v>0</v>
      </c>
      <c r="AR7" s="188">
        <v>0</v>
      </c>
      <c r="AS7" s="188" t="s">
        <v>248</v>
      </c>
      <c r="AT7" s="11">
        <v>34784.093999999997</v>
      </c>
      <c r="AU7" s="11">
        <v>154.691</v>
      </c>
      <c r="AV7" s="188">
        <v>0</v>
      </c>
      <c r="AW7" s="34">
        <v>0</v>
      </c>
      <c r="AX7" s="188" t="s">
        <v>248</v>
      </c>
      <c r="AY7" s="322">
        <v>19.5</v>
      </c>
      <c r="AZ7" s="367">
        <v>576689</v>
      </c>
      <c r="BA7" s="313">
        <v>0.98717948717899995</v>
      </c>
      <c r="BB7" s="378">
        <v>22.545454545465699</v>
      </c>
      <c r="BC7" s="188" t="s">
        <v>248</v>
      </c>
      <c r="BD7" s="217" t="s">
        <v>61</v>
      </c>
      <c r="BE7" s="201" t="s">
        <v>62</v>
      </c>
      <c r="BF7" s="201" t="s">
        <v>63</v>
      </c>
      <c r="BG7" s="201" t="s">
        <v>196</v>
      </c>
      <c r="BH7" s="218" t="s">
        <v>513</v>
      </c>
      <c r="BI7" s="45" t="s">
        <v>66</v>
      </c>
      <c r="BJ7" s="200">
        <v>214</v>
      </c>
      <c r="BK7" s="200">
        <v>7</v>
      </c>
      <c r="BL7" s="145" t="s">
        <v>65</v>
      </c>
      <c r="BM7" s="64" t="s">
        <v>178</v>
      </c>
      <c r="BN7" s="217" t="s">
        <v>295</v>
      </c>
      <c r="BO7" s="217" t="s">
        <v>352</v>
      </c>
      <c r="BP7" s="201" t="s">
        <v>703</v>
      </c>
      <c r="BQ7" s="126" t="s">
        <v>718</v>
      </c>
    </row>
    <row r="8" spans="1:69" s="128" customFormat="1" ht="15.75">
      <c r="A8" s="207" t="s">
        <v>8</v>
      </c>
      <c r="B8" s="208" t="s">
        <v>711</v>
      </c>
      <c r="C8" s="202" t="s">
        <v>35</v>
      </c>
      <c r="D8" s="210" t="s">
        <v>10</v>
      </c>
      <c r="E8" s="24" t="s">
        <v>58</v>
      </c>
      <c r="F8" s="73">
        <v>503</v>
      </c>
      <c r="G8" s="11">
        <v>10</v>
      </c>
      <c r="H8" s="204"/>
      <c r="I8" s="204"/>
      <c r="J8" s="204"/>
      <c r="K8" s="204"/>
      <c r="L8" s="11">
        <v>2</v>
      </c>
      <c r="M8" s="203"/>
      <c r="N8" s="53">
        <v>0</v>
      </c>
      <c r="O8" s="204"/>
      <c r="P8" s="204"/>
      <c r="Q8" s="11">
        <v>5.4348795336000002</v>
      </c>
      <c r="R8" s="204"/>
      <c r="S8" s="204"/>
      <c r="T8" s="53">
        <v>8.1449999999999996</v>
      </c>
      <c r="U8" s="204"/>
      <c r="V8" s="204"/>
      <c r="W8" s="11">
        <v>5.4500016720976996</v>
      </c>
      <c r="X8" s="204"/>
      <c r="Y8" s="204"/>
      <c r="Z8" s="53">
        <v>8.0562499999999986</v>
      </c>
      <c r="AA8" s="204"/>
      <c r="AB8" s="204"/>
      <c r="AC8" s="204"/>
      <c r="AD8" s="204"/>
      <c r="AE8" s="204"/>
      <c r="AF8" s="11">
        <v>3.6131337943787134</v>
      </c>
      <c r="AG8" s="11">
        <v>3409</v>
      </c>
      <c r="AH8" s="11">
        <v>0.41503528067349932</v>
      </c>
      <c r="AI8" s="11">
        <v>51</v>
      </c>
      <c r="AJ8" s="11">
        <v>2.7436619718309858</v>
      </c>
      <c r="AK8" s="11" t="s">
        <v>248</v>
      </c>
      <c r="AL8" s="11">
        <v>486</v>
      </c>
      <c r="AM8" s="11">
        <v>3.6155727144995788</v>
      </c>
      <c r="AN8" s="11">
        <v>3.6647114030971375</v>
      </c>
      <c r="AO8" s="73">
        <v>979</v>
      </c>
      <c r="AP8" s="11">
        <v>4</v>
      </c>
      <c r="AQ8" s="11">
        <v>3</v>
      </c>
      <c r="AR8" s="188">
        <v>0</v>
      </c>
      <c r="AS8" s="188" t="s">
        <v>248</v>
      </c>
      <c r="AT8" s="11">
        <v>34988.212</v>
      </c>
      <c r="AU8" s="11">
        <v>133.506</v>
      </c>
      <c r="AV8" s="188">
        <v>0</v>
      </c>
      <c r="AW8" s="34">
        <v>0</v>
      </c>
      <c r="AX8" s="188" t="s">
        <v>248</v>
      </c>
      <c r="AY8" s="322">
        <v>19.5</v>
      </c>
      <c r="AZ8" s="367">
        <v>576689</v>
      </c>
      <c r="BA8" s="313">
        <v>0.98717948717899995</v>
      </c>
      <c r="BB8" s="380">
        <v>20.883116883127201</v>
      </c>
      <c r="BC8" s="188" t="s">
        <v>248</v>
      </c>
      <c r="BD8" s="217" t="s">
        <v>61</v>
      </c>
      <c r="BE8" s="201" t="s">
        <v>62</v>
      </c>
      <c r="BF8" s="201" t="s">
        <v>63</v>
      </c>
      <c r="BG8" s="201" t="s">
        <v>196</v>
      </c>
      <c r="BH8" s="218" t="s">
        <v>513</v>
      </c>
      <c r="BI8" s="218" t="s">
        <v>67</v>
      </c>
      <c r="BJ8" s="200">
        <v>214</v>
      </c>
      <c r="BK8" s="441">
        <v>3</v>
      </c>
      <c r="BL8" s="145" t="s">
        <v>65</v>
      </c>
      <c r="BM8" s="64" t="s">
        <v>178</v>
      </c>
      <c r="BN8" s="217" t="s">
        <v>295</v>
      </c>
      <c r="BO8" s="217" t="s">
        <v>352</v>
      </c>
      <c r="BP8" s="201" t="s">
        <v>703</v>
      </c>
      <c r="BQ8" s="126" t="s">
        <v>718</v>
      </c>
    </row>
    <row r="9" spans="1:69" ht="16.5" thickBot="1">
      <c r="A9" s="207" t="s">
        <v>8</v>
      </c>
      <c r="B9" s="208" t="s">
        <v>711</v>
      </c>
      <c r="C9" s="202" t="s">
        <v>35</v>
      </c>
      <c r="D9" s="210" t="s">
        <v>10</v>
      </c>
      <c r="E9" s="24" t="s">
        <v>58</v>
      </c>
      <c r="F9" s="86">
        <v>500</v>
      </c>
      <c r="G9" s="80">
        <v>5</v>
      </c>
      <c r="H9" s="204"/>
      <c r="I9" s="204"/>
      <c r="J9" s="204"/>
      <c r="K9" s="204"/>
      <c r="L9" s="80">
        <v>1</v>
      </c>
      <c r="M9" s="203"/>
      <c r="N9" s="53">
        <v>0</v>
      </c>
      <c r="O9" s="204"/>
      <c r="P9" s="204"/>
      <c r="Q9" s="11">
        <v>5.9850402671999996</v>
      </c>
      <c r="R9" s="204"/>
      <c r="S9" s="204"/>
      <c r="T9" s="53">
        <v>9.7166666666666597</v>
      </c>
      <c r="U9" s="204"/>
      <c r="V9" s="204"/>
      <c r="W9" s="11">
        <v>5.9371211720646997</v>
      </c>
      <c r="X9" s="204"/>
      <c r="Y9" s="204"/>
      <c r="Z9" s="53">
        <v>9.7299999999999951</v>
      </c>
      <c r="AA9" s="204"/>
      <c r="AB9" s="204"/>
      <c r="AC9" s="204"/>
      <c r="AD9" s="204"/>
      <c r="AE9" s="204"/>
      <c r="AF9" s="11">
        <v>2.7854250332751831</v>
      </c>
      <c r="AG9" s="11">
        <v>3388</v>
      </c>
      <c r="AH9" s="11">
        <v>0.34984864881808608</v>
      </c>
      <c r="AI9" s="11">
        <v>535</v>
      </c>
      <c r="AJ9" s="11">
        <v>2.0778846153846153</v>
      </c>
      <c r="AK9" s="11" t="s">
        <v>248</v>
      </c>
      <c r="AL9" s="11">
        <v>0</v>
      </c>
      <c r="AM9" s="11"/>
      <c r="AN9" s="11"/>
      <c r="AO9" s="73">
        <v>986</v>
      </c>
      <c r="AP9" s="11">
        <v>4</v>
      </c>
      <c r="AQ9" s="11">
        <v>0</v>
      </c>
      <c r="AR9" s="188">
        <v>0</v>
      </c>
      <c r="AS9" s="188" t="s">
        <v>248</v>
      </c>
      <c r="AT9" s="11">
        <v>35281.205999999998</v>
      </c>
      <c r="AU9" s="11">
        <v>143.58500000000001</v>
      </c>
      <c r="AV9" s="188">
        <v>0</v>
      </c>
      <c r="AW9" s="34">
        <v>0</v>
      </c>
      <c r="AX9" s="188" t="s">
        <v>248</v>
      </c>
      <c r="AY9" s="323">
        <v>19.5</v>
      </c>
      <c r="AZ9" s="471">
        <v>576689</v>
      </c>
      <c r="BA9" s="547">
        <v>0.98717948717899995</v>
      </c>
      <c r="BB9" s="379">
        <v>21.090909090919499</v>
      </c>
      <c r="BC9" s="188" t="s">
        <v>248</v>
      </c>
      <c r="BD9" s="217" t="s">
        <v>61</v>
      </c>
      <c r="BE9" s="201" t="s">
        <v>62</v>
      </c>
      <c r="BF9" s="201" t="s">
        <v>63</v>
      </c>
      <c r="BG9" s="201" t="s">
        <v>196</v>
      </c>
      <c r="BH9" s="164" t="s">
        <v>513</v>
      </c>
      <c r="BI9" s="45" t="s">
        <v>68</v>
      </c>
      <c r="BJ9" s="441">
        <v>214</v>
      </c>
      <c r="BK9" s="441">
        <v>4</v>
      </c>
      <c r="BL9" s="145" t="s">
        <v>65</v>
      </c>
      <c r="BM9" s="64" t="s">
        <v>178</v>
      </c>
      <c r="BN9" s="162" t="s">
        <v>295</v>
      </c>
      <c r="BO9" s="162" t="s">
        <v>352</v>
      </c>
      <c r="BP9" s="163" t="s">
        <v>703</v>
      </c>
      <c r="BQ9" s="228" t="s">
        <v>718</v>
      </c>
    </row>
    <row r="10" spans="1:69" ht="15.75">
      <c r="A10" s="205" t="s">
        <v>8</v>
      </c>
      <c r="B10" s="206" t="s">
        <v>711</v>
      </c>
      <c r="C10" s="220" t="s">
        <v>35</v>
      </c>
      <c r="D10" s="209" t="s">
        <v>10</v>
      </c>
      <c r="E10" s="26" t="s">
        <v>60</v>
      </c>
      <c r="F10" s="93">
        <v>538</v>
      </c>
      <c r="G10" s="79">
        <v>11</v>
      </c>
      <c r="H10" s="16"/>
      <c r="I10" s="16"/>
      <c r="J10" s="16"/>
      <c r="K10" s="16"/>
      <c r="L10" s="79">
        <v>0</v>
      </c>
      <c r="M10" s="14"/>
      <c r="N10" s="71">
        <v>0</v>
      </c>
      <c r="O10" s="16"/>
      <c r="P10" s="16"/>
      <c r="Q10" s="68">
        <v>6.6296715217999997</v>
      </c>
      <c r="R10" s="16"/>
      <c r="S10" s="16"/>
      <c r="T10" s="71">
        <v>10.902083333333332</v>
      </c>
      <c r="U10" s="16"/>
      <c r="V10" s="16"/>
      <c r="W10" s="68">
        <v>6.2024342808348996</v>
      </c>
      <c r="X10" s="16"/>
      <c r="Y10" s="16"/>
      <c r="Z10" s="71">
        <v>10.490277777777777</v>
      </c>
      <c r="AA10" s="16"/>
      <c r="AB10" s="16"/>
      <c r="AC10" s="16"/>
      <c r="AD10" s="16"/>
      <c r="AE10" s="16"/>
      <c r="AF10" s="68">
        <v>3.6283101918219738</v>
      </c>
      <c r="AG10" s="68">
        <v>3691</v>
      </c>
      <c r="AH10" s="68">
        <v>0.39257105228980821</v>
      </c>
      <c r="AI10" s="68">
        <v>47</v>
      </c>
      <c r="AJ10" s="68">
        <v>2.7547222222222221</v>
      </c>
      <c r="AK10" s="68" t="s">
        <v>248</v>
      </c>
      <c r="AL10" s="68">
        <v>524</v>
      </c>
      <c r="AM10" s="68">
        <v>3.6309831782996715</v>
      </c>
      <c r="AN10" s="68">
        <v>3.6682937181663835</v>
      </c>
      <c r="AO10" s="72">
        <v>1053</v>
      </c>
      <c r="AP10" s="68">
        <v>1</v>
      </c>
      <c r="AQ10" s="68">
        <v>0</v>
      </c>
      <c r="AR10" s="70">
        <v>0</v>
      </c>
      <c r="AS10" s="70" t="s">
        <v>248</v>
      </c>
      <c r="AT10" s="68">
        <v>37740.938000000002</v>
      </c>
      <c r="AU10" s="68">
        <v>71.730999999999995</v>
      </c>
      <c r="AV10" s="70">
        <v>0</v>
      </c>
      <c r="AW10" s="69">
        <v>0</v>
      </c>
      <c r="AX10" s="70" t="s">
        <v>248</v>
      </c>
      <c r="AY10" s="500">
        <v>30.5</v>
      </c>
      <c r="AZ10" s="373">
        <v>338589</v>
      </c>
      <c r="BA10" s="535">
        <v>0.89344262294999999</v>
      </c>
      <c r="BB10" s="377">
        <v>17.5779816513923</v>
      </c>
      <c r="BC10" s="70" t="s">
        <v>248</v>
      </c>
      <c r="BD10" s="211" t="s">
        <v>61</v>
      </c>
      <c r="BE10" s="212" t="s">
        <v>62</v>
      </c>
      <c r="BF10" s="212" t="s">
        <v>63</v>
      </c>
      <c r="BG10" s="212" t="s">
        <v>196</v>
      </c>
      <c r="BH10" s="214" t="s">
        <v>513</v>
      </c>
      <c r="BI10" s="49" t="s">
        <v>64</v>
      </c>
      <c r="BJ10" s="137">
        <v>214</v>
      </c>
      <c r="BK10" s="137">
        <v>1</v>
      </c>
      <c r="BL10" s="216" t="s">
        <v>65</v>
      </c>
      <c r="BM10" s="216" t="s">
        <v>178</v>
      </c>
      <c r="BN10" s="217" t="s">
        <v>295</v>
      </c>
      <c r="BO10" s="217" t="s">
        <v>705</v>
      </c>
      <c r="BP10" s="201" t="s">
        <v>690</v>
      </c>
      <c r="BQ10" s="126" t="s">
        <v>718</v>
      </c>
    </row>
    <row r="11" spans="1:69" s="128" customFormat="1" ht="15.75">
      <c r="A11" s="207" t="s">
        <v>8</v>
      </c>
      <c r="B11" s="208" t="s">
        <v>711</v>
      </c>
      <c r="C11" s="202" t="s">
        <v>35</v>
      </c>
      <c r="D11" s="210" t="s">
        <v>10</v>
      </c>
      <c r="E11" s="24" t="s">
        <v>60</v>
      </c>
      <c r="F11" s="86">
        <v>540</v>
      </c>
      <c r="G11" s="80">
        <v>6</v>
      </c>
      <c r="H11" s="204"/>
      <c r="I11" s="204"/>
      <c r="J11" s="204"/>
      <c r="K11" s="204"/>
      <c r="L11" s="80">
        <v>1</v>
      </c>
      <c r="M11" s="203"/>
      <c r="N11" s="53">
        <v>4</v>
      </c>
      <c r="O11" s="204"/>
      <c r="P11" s="204"/>
      <c r="Q11" s="11">
        <v>6.8989508818000003</v>
      </c>
      <c r="R11" s="204"/>
      <c r="S11" s="204"/>
      <c r="T11" s="53">
        <v>12.697727272727271</v>
      </c>
      <c r="U11" s="204"/>
      <c r="V11" s="204"/>
      <c r="W11" s="11">
        <v>6.9532492664165</v>
      </c>
      <c r="X11" s="204"/>
      <c r="Y11" s="204"/>
      <c r="Z11" s="53">
        <v>12.908333333333331</v>
      </c>
      <c r="AA11" s="204"/>
      <c r="AB11" s="204"/>
      <c r="AC11" s="204"/>
      <c r="AD11" s="204"/>
      <c r="AE11" s="204"/>
      <c r="AF11" s="11">
        <v>3.3194777481792443</v>
      </c>
      <c r="AG11" s="11">
        <v>3700</v>
      </c>
      <c r="AH11" s="11">
        <v>0.56132127199901105</v>
      </c>
      <c r="AI11" s="11">
        <v>329</v>
      </c>
      <c r="AJ11" s="11">
        <v>2.1968627450980391</v>
      </c>
      <c r="AK11" s="11" t="s">
        <v>248</v>
      </c>
      <c r="AL11" s="11">
        <v>523</v>
      </c>
      <c r="AM11" s="11">
        <v>3.3214587366782844</v>
      </c>
      <c r="AN11" s="11">
        <v>3.4165067178502877</v>
      </c>
      <c r="AO11" s="73">
        <v>1068</v>
      </c>
      <c r="AP11" s="11">
        <v>0</v>
      </c>
      <c r="AQ11" s="11">
        <v>0</v>
      </c>
      <c r="AR11" s="188">
        <v>0</v>
      </c>
      <c r="AS11" s="188" t="s">
        <v>248</v>
      </c>
      <c r="AT11" s="11">
        <v>38261.843999999997</v>
      </c>
      <c r="AU11" s="11">
        <v>0</v>
      </c>
      <c r="AV11" s="188">
        <v>0</v>
      </c>
      <c r="AW11" s="34">
        <v>0</v>
      </c>
      <c r="AX11" s="188" t="s">
        <v>248</v>
      </c>
      <c r="AY11" s="322">
        <v>30.5</v>
      </c>
      <c r="AZ11" s="367">
        <v>338589</v>
      </c>
      <c r="BA11" s="312">
        <v>0.89344262294999999</v>
      </c>
      <c r="BB11" s="378">
        <v>16.770642201850301</v>
      </c>
      <c r="BC11" s="188" t="s">
        <v>248</v>
      </c>
      <c r="BD11" s="217" t="s">
        <v>61</v>
      </c>
      <c r="BE11" s="201" t="s">
        <v>62</v>
      </c>
      <c r="BF11" s="201" t="s">
        <v>63</v>
      </c>
      <c r="BG11" s="201" t="s">
        <v>196</v>
      </c>
      <c r="BH11" s="218" t="s">
        <v>513</v>
      </c>
      <c r="BI11" s="45" t="s">
        <v>66</v>
      </c>
      <c r="BJ11" s="138">
        <v>214</v>
      </c>
      <c r="BK11" s="138">
        <v>7</v>
      </c>
      <c r="BL11" s="219" t="s">
        <v>65</v>
      </c>
      <c r="BM11" s="219" t="s">
        <v>179</v>
      </c>
      <c r="BN11" s="217" t="s">
        <v>295</v>
      </c>
      <c r="BO11" s="217" t="s">
        <v>705</v>
      </c>
      <c r="BP11" s="201" t="s">
        <v>690</v>
      </c>
      <c r="BQ11" s="126" t="s">
        <v>718</v>
      </c>
    </row>
    <row r="12" spans="1:69" s="128" customFormat="1" ht="15.75">
      <c r="A12" s="207" t="s">
        <v>8</v>
      </c>
      <c r="B12" s="208" t="s">
        <v>711</v>
      </c>
      <c r="C12" s="202" t="s">
        <v>35</v>
      </c>
      <c r="D12" s="210" t="s">
        <v>10</v>
      </c>
      <c r="E12" s="24" t="s">
        <v>60</v>
      </c>
      <c r="F12" s="86">
        <v>527</v>
      </c>
      <c r="G12" s="80">
        <v>22</v>
      </c>
      <c r="H12" s="204"/>
      <c r="I12" s="204"/>
      <c r="J12" s="204"/>
      <c r="K12" s="204"/>
      <c r="L12" s="80">
        <v>1</v>
      </c>
      <c r="M12" s="203"/>
      <c r="N12" s="53">
        <v>1</v>
      </c>
      <c r="O12" s="204"/>
      <c r="P12" s="204"/>
      <c r="Q12" s="11">
        <v>5.7462140972000002</v>
      </c>
      <c r="R12" s="204"/>
      <c r="S12" s="204"/>
      <c r="T12" s="53">
        <v>9.8166666666666629</v>
      </c>
      <c r="U12" s="204"/>
      <c r="V12" s="204"/>
      <c r="W12" s="11">
        <v>5.7440077440476003</v>
      </c>
      <c r="X12" s="204"/>
      <c r="Y12" s="204"/>
      <c r="Z12" s="53">
        <v>9.9749999999999943</v>
      </c>
      <c r="AA12" s="204"/>
      <c r="AB12" s="204"/>
      <c r="AC12" s="204"/>
      <c r="AD12" s="204"/>
      <c r="AE12" s="204"/>
      <c r="AF12" s="11">
        <v>3.5709881499457743</v>
      </c>
      <c r="AG12" s="11">
        <v>3499</v>
      </c>
      <c r="AH12" s="11">
        <v>0.43607646958114304</v>
      </c>
      <c r="AI12" s="11">
        <v>93</v>
      </c>
      <c r="AJ12" s="11">
        <v>2.6484581497797359</v>
      </c>
      <c r="AK12" s="11" t="s">
        <v>248</v>
      </c>
      <c r="AL12" s="11">
        <v>489</v>
      </c>
      <c r="AM12" s="11">
        <v>3.5788504309971856</v>
      </c>
      <c r="AN12" s="11">
        <v>3.6463527239150508</v>
      </c>
      <c r="AO12" s="73">
        <v>992</v>
      </c>
      <c r="AP12" s="11">
        <v>2</v>
      </c>
      <c r="AQ12" s="11">
        <v>16</v>
      </c>
      <c r="AR12" s="188">
        <v>0</v>
      </c>
      <c r="AS12" s="188" t="s">
        <v>248</v>
      </c>
      <c r="AT12" s="11">
        <v>35804.307000000001</v>
      </c>
      <c r="AU12" s="11">
        <v>174.20699999999999</v>
      </c>
      <c r="AV12" s="188">
        <v>0</v>
      </c>
      <c r="AW12" s="34">
        <v>0</v>
      </c>
      <c r="AX12" s="188" t="s">
        <v>248</v>
      </c>
      <c r="AY12" s="322">
        <v>30.5</v>
      </c>
      <c r="AZ12" s="367">
        <v>338589</v>
      </c>
      <c r="BA12" s="312">
        <v>0.89344262294999999</v>
      </c>
      <c r="BB12" s="380">
        <v>14.7522935779952</v>
      </c>
      <c r="BC12" s="188" t="s">
        <v>248</v>
      </c>
      <c r="BD12" s="217" t="s">
        <v>61</v>
      </c>
      <c r="BE12" s="201" t="s">
        <v>62</v>
      </c>
      <c r="BF12" s="201" t="s">
        <v>63</v>
      </c>
      <c r="BG12" s="201" t="s">
        <v>196</v>
      </c>
      <c r="BH12" s="218" t="s">
        <v>513</v>
      </c>
      <c r="BI12" s="218" t="s">
        <v>67</v>
      </c>
      <c r="BJ12" s="138">
        <v>214</v>
      </c>
      <c r="BK12" s="138">
        <v>3</v>
      </c>
      <c r="BL12" s="219" t="s">
        <v>65</v>
      </c>
      <c r="BM12" s="219" t="s">
        <v>178</v>
      </c>
      <c r="BN12" s="217" t="s">
        <v>295</v>
      </c>
      <c r="BO12" s="217" t="s">
        <v>705</v>
      </c>
      <c r="BP12" s="201" t="s">
        <v>690</v>
      </c>
      <c r="BQ12" s="126" t="s">
        <v>718</v>
      </c>
    </row>
    <row r="13" spans="1:69" s="128" customFormat="1" ht="15.75">
      <c r="A13" s="207" t="s">
        <v>8</v>
      </c>
      <c r="B13" s="208" t="s">
        <v>711</v>
      </c>
      <c r="C13" s="202" t="s">
        <v>35</v>
      </c>
      <c r="D13" s="210" t="s">
        <v>10</v>
      </c>
      <c r="E13" s="24" t="s">
        <v>60</v>
      </c>
      <c r="F13" s="86">
        <v>535</v>
      </c>
      <c r="G13" s="80">
        <v>10</v>
      </c>
      <c r="H13" s="204"/>
      <c r="I13" s="204"/>
      <c r="J13" s="204"/>
      <c r="K13" s="204"/>
      <c r="L13" s="80">
        <v>2</v>
      </c>
      <c r="M13" s="203"/>
      <c r="N13" s="53">
        <v>0</v>
      </c>
      <c r="O13" s="204"/>
      <c r="P13" s="204"/>
      <c r="Q13" s="11">
        <v>6.0971660306000004</v>
      </c>
      <c r="R13" s="204"/>
      <c r="S13" s="204"/>
      <c r="T13" s="53">
        <v>9.9281249999999979</v>
      </c>
      <c r="U13" s="204"/>
      <c r="V13" s="204"/>
      <c r="W13" s="11">
        <v>6.0722157762905997</v>
      </c>
      <c r="X13" s="204"/>
      <c r="Y13" s="204"/>
      <c r="Z13" s="53">
        <v>9.8656249999999979</v>
      </c>
      <c r="AA13" s="204"/>
      <c r="AB13" s="204"/>
      <c r="AC13" s="204"/>
      <c r="AD13" s="204"/>
      <c r="AE13" s="204"/>
      <c r="AF13" s="11">
        <v>2.8742814126336547</v>
      </c>
      <c r="AG13" s="11">
        <v>3592</v>
      </c>
      <c r="AH13" s="11">
        <v>0.45626210446219534</v>
      </c>
      <c r="AI13" s="11">
        <v>666</v>
      </c>
      <c r="AJ13" s="11">
        <v>2.0276411657559197</v>
      </c>
      <c r="AK13" s="11" t="s">
        <v>248</v>
      </c>
      <c r="AL13" s="11">
        <v>0</v>
      </c>
      <c r="AM13" s="11"/>
      <c r="AN13" s="11"/>
      <c r="AO13" s="73">
        <v>1049</v>
      </c>
      <c r="AP13" s="11">
        <v>0</v>
      </c>
      <c r="AQ13" s="11">
        <v>1</v>
      </c>
      <c r="AR13" s="188">
        <v>0</v>
      </c>
      <c r="AS13" s="188" t="s">
        <v>248</v>
      </c>
      <c r="AT13" s="11">
        <v>37466.415000000001</v>
      </c>
      <c r="AU13" s="11">
        <v>7.1319999999999997</v>
      </c>
      <c r="AV13" s="188">
        <v>0</v>
      </c>
      <c r="AW13" s="34">
        <v>0</v>
      </c>
      <c r="AX13" s="188" t="s">
        <v>248</v>
      </c>
      <c r="AY13" s="322">
        <v>30.5</v>
      </c>
      <c r="AZ13" s="367">
        <v>338589</v>
      </c>
      <c r="BA13" s="312">
        <v>0.89344262294999999</v>
      </c>
      <c r="BB13" s="380">
        <v>16.036697247721101</v>
      </c>
      <c r="BC13" s="188" t="s">
        <v>248</v>
      </c>
      <c r="BD13" s="217" t="s">
        <v>61</v>
      </c>
      <c r="BE13" s="201" t="s">
        <v>62</v>
      </c>
      <c r="BF13" s="201" t="s">
        <v>63</v>
      </c>
      <c r="BG13" s="201" t="s">
        <v>196</v>
      </c>
      <c r="BH13" s="218" t="s">
        <v>513</v>
      </c>
      <c r="BI13" s="45" t="s">
        <v>68</v>
      </c>
      <c r="BJ13" s="138">
        <v>214</v>
      </c>
      <c r="BK13" s="138">
        <v>4</v>
      </c>
      <c r="BL13" s="219" t="s">
        <v>65</v>
      </c>
      <c r="BM13" s="219" t="s">
        <v>178</v>
      </c>
      <c r="BN13" s="217" t="s">
        <v>295</v>
      </c>
      <c r="BO13" s="217" t="s">
        <v>705</v>
      </c>
      <c r="BP13" s="201" t="s">
        <v>690</v>
      </c>
      <c r="BQ13" s="126" t="s">
        <v>718</v>
      </c>
    </row>
    <row r="14" spans="1:69" ht="15.75">
      <c r="A14" s="207" t="s">
        <v>8</v>
      </c>
      <c r="B14" s="208" t="s">
        <v>711</v>
      </c>
      <c r="C14" s="202" t="s">
        <v>35</v>
      </c>
      <c r="D14" s="210" t="s">
        <v>10</v>
      </c>
      <c r="E14" s="544" t="s">
        <v>53</v>
      </c>
      <c r="F14" s="86">
        <v>2064</v>
      </c>
      <c r="G14" s="11">
        <v>21</v>
      </c>
      <c r="H14" s="16"/>
      <c r="I14" s="16"/>
      <c r="J14" s="16"/>
      <c r="K14" s="16"/>
      <c r="L14" s="80">
        <v>1</v>
      </c>
      <c r="M14" s="14"/>
      <c r="N14" s="53">
        <v>3</v>
      </c>
      <c r="O14" s="16"/>
      <c r="P14" s="16"/>
      <c r="Q14" s="11">
        <v>5.1305346366000002</v>
      </c>
      <c r="R14" s="16"/>
      <c r="S14" s="16"/>
      <c r="T14" s="53">
        <v>7.4755813953488355</v>
      </c>
      <c r="U14" s="16"/>
      <c r="V14" s="16"/>
      <c r="W14" s="121">
        <v>4.8055821395690002</v>
      </c>
      <c r="X14" s="16"/>
      <c r="Y14" s="16"/>
      <c r="Z14" s="53">
        <v>7.035185185185183</v>
      </c>
      <c r="AA14" s="16"/>
      <c r="AB14" s="16"/>
      <c r="AC14" s="16"/>
      <c r="AD14" s="16"/>
      <c r="AE14" s="16"/>
      <c r="AF14" s="11">
        <v>3.6754977741010797</v>
      </c>
      <c r="AG14" s="11">
        <v>14220</v>
      </c>
      <c r="AH14" s="11">
        <v>0.44156822015669767</v>
      </c>
      <c r="AI14" s="11">
        <v>313</v>
      </c>
      <c r="AJ14" s="11">
        <v>2.7246917385943279</v>
      </c>
      <c r="AK14" s="11" t="s">
        <v>248</v>
      </c>
      <c r="AL14" s="11">
        <v>1834</v>
      </c>
      <c r="AM14" s="11">
        <v>3.7354215256029857</v>
      </c>
      <c r="AN14" s="11">
        <v>3.7316747985929877</v>
      </c>
      <c r="AO14" s="73">
        <v>4033</v>
      </c>
      <c r="AP14" s="11">
        <v>5</v>
      </c>
      <c r="AQ14" s="11">
        <v>48</v>
      </c>
      <c r="AR14" s="188">
        <v>0</v>
      </c>
      <c r="AS14" s="188" t="s">
        <v>248</v>
      </c>
      <c r="AT14" s="11">
        <v>144913.02799999999</v>
      </c>
      <c r="AU14" s="11">
        <v>1291.9580000000001</v>
      </c>
      <c r="AV14" s="188">
        <v>0</v>
      </c>
      <c r="AW14" s="34">
        <v>0</v>
      </c>
      <c r="AX14" s="188" t="s">
        <v>248</v>
      </c>
      <c r="AY14" s="321">
        <v>259.25</v>
      </c>
      <c r="AZ14" s="319">
        <v>3273049</v>
      </c>
      <c r="BA14" s="536">
        <v>0.90935390549600004</v>
      </c>
      <c r="BB14" s="378">
        <v>7.21102863203041</v>
      </c>
      <c r="BC14" s="203" t="s">
        <v>248</v>
      </c>
      <c r="BD14" s="217" t="s">
        <v>61</v>
      </c>
      <c r="BE14" s="201" t="s">
        <v>62</v>
      </c>
      <c r="BF14" s="201" t="s">
        <v>63</v>
      </c>
      <c r="BG14" s="201" t="s">
        <v>196</v>
      </c>
      <c r="BH14" s="218" t="s">
        <v>514</v>
      </c>
      <c r="BI14" s="218" t="s">
        <v>64</v>
      </c>
      <c r="BJ14" s="441">
        <v>214</v>
      </c>
      <c r="BK14" s="441">
        <v>1</v>
      </c>
      <c r="BL14" s="219" t="s">
        <v>65</v>
      </c>
      <c r="BM14" s="64" t="s">
        <v>177</v>
      </c>
      <c r="BN14" s="217" t="s">
        <v>295</v>
      </c>
      <c r="BO14" s="217" t="s">
        <v>53</v>
      </c>
      <c r="BP14" s="201" t="s">
        <v>704</v>
      </c>
      <c r="BQ14" s="126" t="s">
        <v>714</v>
      </c>
    </row>
    <row r="15" spans="1:69" ht="15.75">
      <c r="A15" s="207" t="s">
        <v>8</v>
      </c>
      <c r="B15" s="208" t="s">
        <v>711</v>
      </c>
      <c r="C15" s="202" t="s">
        <v>35</v>
      </c>
      <c r="D15" s="210" t="s">
        <v>10</v>
      </c>
      <c r="E15" s="24" t="s">
        <v>53</v>
      </c>
      <c r="F15" s="86">
        <v>1995</v>
      </c>
      <c r="G15" s="11">
        <v>137</v>
      </c>
      <c r="H15" s="16"/>
      <c r="I15" s="16"/>
      <c r="J15" s="16"/>
      <c r="K15" s="16"/>
      <c r="L15" s="80">
        <v>3</v>
      </c>
      <c r="M15" s="14"/>
      <c r="N15" s="53">
        <v>5</v>
      </c>
      <c r="O15" s="16"/>
      <c r="P15" s="16"/>
      <c r="Q15" s="11">
        <v>6.0550591725</v>
      </c>
      <c r="R15" s="16"/>
      <c r="S15" s="16"/>
      <c r="T15" s="53">
        <v>11.898026315789474</v>
      </c>
      <c r="U15" s="16"/>
      <c r="V15" s="16"/>
      <c r="W15" s="11">
        <v>5.9032732010781004</v>
      </c>
      <c r="X15" s="16"/>
      <c r="Y15" s="16"/>
      <c r="Z15" s="53">
        <v>11.810483870967742</v>
      </c>
      <c r="AA15" s="16"/>
      <c r="AB15" s="16"/>
      <c r="AC15" s="16"/>
      <c r="AD15" s="16"/>
      <c r="AE15" s="16"/>
      <c r="AF15" s="11">
        <v>3.4014698935849852</v>
      </c>
      <c r="AG15" s="11">
        <v>12898</v>
      </c>
      <c r="AH15" s="11">
        <v>0.50353638545519852</v>
      </c>
      <c r="AI15" s="11">
        <v>735</v>
      </c>
      <c r="AJ15" s="11">
        <v>2.3924035369774921</v>
      </c>
      <c r="AK15" s="11" t="s">
        <v>248</v>
      </c>
      <c r="AL15" s="11">
        <v>1822</v>
      </c>
      <c r="AM15" s="11">
        <v>3.4079226036156154</v>
      </c>
      <c r="AN15" s="11">
        <v>3.521429713737406</v>
      </c>
      <c r="AO15" s="73">
        <v>3687</v>
      </c>
      <c r="AP15" s="11">
        <v>16</v>
      </c>
      <c r="AQ15" s="11">
        <v>13</v>
      </c>
      <c r="AR15" s="188">
        <v>0</v>
      </c>
      <c r="AS15" s="188" t="s">
        <v>248</v>
      </c>
      <c r="AT15" s="11">
        <v>131880.375</v>
      </c>
      <c r="AU15" s="11">
        <v>762.73800000000006</v>
      </c>
      <c r="AV15" s="188">
        <v>0</v>
      </c>
      <c r="AW15" s="34">
        <v>0</v>
      </c>
      <c r="AX15" s="188" t="s">
        <v>248</v>
      </c>
      <c r="AY15" s="321">
        <v>259.25</v>
      </c>
      <c r="AZ15" s="319">
        <v>3273049</v>
      </c>
      <c r="BA15" s="536">
        <v>0.90935390549600004</v>
      </c>
      <c r="BB15" s="378">
        <v>6.7995758218498503</v>
      </c>
      <c r="BC15" s="188" t="s">
        <v>248</v>
      </c>
      <c r="BD15" s="217" t="s">
        <v>61</v>
      </c>
      <c r="BE15" s="201" t="s">
        <v>62</v>
      </c>
      <c r="BF15" s="201" t="s">
        <v>63</v>
      </c>
      <c r="BG15" s="201" t="s">
        <v>196</v>
      </c>
      <c r="BH15" s="218" t="s">
        <v>514</v>
      </c>
      <c r="BI15" s="45" t="s">
        <v>66</v>
      </c>
      <c r="BJ15" s="441">
        <v>214</v>
      </c>
      <c r="BK15" s="138">
        <v>7</v>
      </c>
      <c r="BL15" s="145" t="s">
        <v>65</v>
      </c>
      <c r="BM15" s="64" t="s">
        <v>178</v>
      </c>
      <c r="BN15" s="217" t="s">
        <v>295</v>
      </c>
      <c r="BO15" s="217" t="s">
        <v>53</v>
      </c>
      <c r="BP15" s="201" t="s">
        <v>704</v>
      </c>
      <c r="BQ15" s="126" t="s">
        <v>714</v>
      </c>
    </row>
    <row r="16" spans="1:69" ht="15.75">
      <c r="A16" s="207" t="s">
        <v>8</v>
      </c>
      <c r="B16" s="208" t="s">
        <v>711</v>
      </c>
      <c r="C16" s="202" t="s">
        <v>35</v>
      </c>
      <c r="D16" s="210" t="s">
        <v>10</v>
      </c>
      <c r="E16" s="24" t="s">
        <v>53</v>
      </c>
      <c r="F16" s="86">
        <v>1947</v>
      </c>
      <c r="G16" s="80">
        <v>62</v>
      </c>
      <c r="H16" s="16"/>
      <c r="I16" s="16"/>
      <c r="J16" s="16"/>
      <c r="K16" s="16"/>
      <c r="L16" s="80">
        <v>3</v>
      </c>
      <c r="M16" s="14"/>
      <c r="N16" s="53">
        <v>1</v>
      </c>
      <c r="O16" s="16"/>
      <c r="P16" s="16"/>
      <c r="Q16" s="11">
        <v>5.4271953894999996</v>
      </c>
      <c r="R16" s="16"/>
      <c r="S16" s="16"/>
      <c r="T16" s="53">
        <v>9.0763157894736803</v>
      </c>
      <c r="U16" s="16"/>
      <c r="V16" s="16"/>
      <c r="W16" s="11">
        <v>5.3754520467587001</v>
      </c>
      <c r="X16" s="16"/>
      <c r="Y16" s="16"/>
      <c r="Z16" s="53">
        <v>9.0906249999999957</v>
      </c>
      <c r="AA16" s="16"/>
      <c r="AB16" s="16"/>
      <c r="AC16" s="16"/>
      <c r="AD16" s="16"/>
      <c r="AE16" s="16"/>
      <c r="AF16" s="11">
        <v>3.6329956034355795</v>
      </c>
      <c r="AG16" s="11">
        <v>13150</v>
      </c>
      <c r="AH16" s="11">
        <v>0.39393751131170751</v>
      </c>
      <c r="AI16" s="11">
        <v>225</v>
      </c>
      <c r="AJ16" s="11">
        <v>2.7957927677329626</v>
      </c>
      <c r="AK16" s="11" t="s">
        <v>248</v>
      </c>
      <c r="AL16" s="11">
        <v>1860</v>
      </c>
      <c r="AM16" s="11">
        <v>3.6380337409999406</v>
      </c>
      <c r="AN16" s="11">
        <v>3.6778308950581731</v>
      </c>
      <c r="AO16" s="73">
        <v>3749</v>
      </c>
      <c r="AP16" s="11">
        <v>2</v>
      </c>
      <c r="AQ16" s="11">
        <v>19</v>
      </c>
      <c r="AR16" s="188">
        <v>0</v>
      </c>
      <c r="AS16" s="188" t="s">
        <v>248</v>
      </c>
      <c r="AT16" s="11">
        <v>134081.005</v>
      </c>
      <c r="AU16" s="11">
        <v>343.69</v>
      </c>
      <c r="AV16" s="188">
        <v>0</v>
      </c>
      <c r="AW16" s="34">
        <v>0</v>
      </c>
      <c r="AX16" s="188" t="s">
        <v>248</v>
      </c>
      <c r="AY16" s="321">
        <v>259.25</v>
      </c>
      <c r="AZ16" s="319">
        <v>3273049</v>
      </c>
      <c r="BA16" s="536">
        <v>0.90935390549600004</v>
      </c>
      <c r="BB16" s="380">
        <v>6.3329798515420004</v>
      </c>
      <c r="BC16" s="188" t="s">
        <v>248</v>
      </c>
      <c r="BD16" s="217" t="s">
        <v>61</v>
      </c>
      <c r="BE16" s="201" t="s">
        <v>62</v>
      </c>
      <c r="BF16" s="201" t="s">
        <v>63</v>
      </c>
      <c r="BG16" s="201" t="s">
        <v>196</v>
      </c>
      <c r="BH16" s="218" t="s">
        <v>514</v>
      </c>
      <c r="BI16" s="45" t="s">
        <v>67</v>
      </c>
      <c r="BJ16" s="441">
        <v>214</v>
      </c>
      <c r="BK16" s="138">
        <v>3</v>
      </c>
      <c r="BL16" s="145" t="s">
        <v>65</v>
      </c>
      <c r="BM16" s="64" t="s">
        <v>178</v>
      </c>
      <c r="BN16" s="217" t="s">
        <v>295</v>
      </c>
      <c r="BO16" s="217" t="s">
        <v>53</v>
      </c>
      <c r="BP16" s="201" t="s">
        <v>704</v>
      </c>
      <c r="BQ16" s="126" t="s">
        <v>714</v>
      </c>
    </row>
    <row r="17" spans="1:69" ht="16.5" thickBot="1">
      <c r="A17" s="207" t="s">
        <v>8</v>
      </c>
      <c r="B17" s="208" t="s">
        <v>711</v>
      </c>
      <c r="C17" s="202" t="s">
        <v>35</v>
      </c>
      <c r="D17" s="210" t="s">
        <v>10</v>
      </c>
      <c r="E17" s="544" t="s">
        <v>53</v>
      </c>
      <c r="F17" s="86">
        <v>2027</v>
      </c>
      <c r="G17" s="11">
        <v>84</v>
      </c>
      <c r="H17" s="204"/>
      <c r="I17" s="204"/>
      <c r="J17" s="204"/>
      <c r="K17" s="204"/>
      <c r="L17" s="80">
        <v>14</v>
      </c>
      <c r="M17" s="203"/>
      <c r="N17" s="53">
        <v>0</v>
      </c>
      <c r="O17" s="204"/>
      <c r="P17" s="204"/>
      <c r="Q17" s="11">
        <v>6.1971792442</v>
      </c>
      <c r="R17" s="204"/>
      <c r="S17" s="204"/>
      <c r="T17" s="53">
        <v>10.527499999999998</v>
      </c>
      <c r="U17" s="204"/>
      <c r="V17" s="204"/>
      <c r="W17" s="11">
        <v>6.1434270502850996</v>
      </c>
      <c r="X17" s="204"/>
      <c r="Y17" s="204"/>
      <c r="Z17" s="53">
        <v>10.454687499999999</v>
      </c>
      <c r="AA17" s="204"/>
      <c r="AB17" s="204"/>
      <c r="AC17" s="204"/>
      <c r="AD17" s="204"/>
      <c r="AE17" s="204"/>
      <c r="AF17" s="11">
        <v>2.7648752623437818</v>
      </c>
      <c r="AG17" s="11">
        <v>13171</v>
      </c>
      <c r="AH17" s="11">
        <v>0.39132095589204147</v>
      </c>
      <c r="AI17" s="11">
        <v>2725</v>
      </c>
      <c r="AJ17" s="11">
        <v>2.0334511434511433</v>
      </c>
      <c r="AK17" s="11" t="s">
        <v>248</v>
      </c>
      <c r="AL17" s="11">
        <v>0</v>
      </c>
      <c r="AM17" s="11"/>
      <c r="AN17" s="11"/>
      <c r="AO17" s="73">
        <v>3854</v>
      </c>
      <c r="AP17" s="11">
        <v>18</v>
      </c>
      <c r="AQ17" s="11">
        <v>14</v>
      </c>
      <c r="AR17" s="188">
        <v>0</v>
      </c>
      <c r="AS17" s="188" t="s">
        <v>248</v>
      </c>
      <c r="AT17" s="11">
        <v>137688.29199999999</v>
      </c>
      <c r="AU17" s="11">
        <v>840.50800000000004</v>
      </c>
      <c r="AV17" s="188">
        <v>0</v>
      </c>
      <c r="AW17" s="34">
        <v>0</v>
      </c>
      <c r="AX17" s="188" t="s">
        <v>248</v>
      </c>
      <c r="AY17" s="534">
        <v>259.25</v>
      </c>
      <c r="AZ17" s="537">
        <v>3273049</v>
      </c>
      <c r="BA17" s="538">
        <v>0.90935390549600004</v>
      </c>
      <c r="BB17" s="379">
        <v>6.7741251325603304</v>
      </c>
      <c r="BC17" s="203" t="s">
        <v>248</v>
      </c>
      <c r="BD17" s="217" t="s">
        <v>61</v>
      </c>
      <c r="BE17" s="201" t="s">
        <v>62</v>
      </c>
      <c r="BF17" s="201" t="s">
        <v>63</v>
      </c>
      <c r="BG17" s="201" t="s">
        <v>196</v>
      </c>
      <c r="BH17" s="218" t="s">
        <v>514</v>
      </c>
      <c r="BI17" s="164" t="s">
        <v>68</v>
      </c>
      <c r="BJ17" s="139">
        <v>214</v>
      </c>
      <c r="BK17" s="139">
        <v>4</v>
      </c>
      <c r="BL17" s="239" t="s">
        <v>65</v>
      </c>
      <c r="BM17" s="67" t="s">
        <v>178</v>
      </c>
      <c r="BN17" s="162" t="s">
        <v>295</v>
      </c>
      <c r="BO17" s="162" t="s">
        <v>53</v>
      </c>
      <c r="BP17" s="163" t="s">
        <v>704</v>
      </c>
      <c r="BQ17" s="228" t="s">
        <v>714</v>
      </c>
    </row>
    <row r="18" spans="1:69" ht="15.75">
      <c r="A18" s="205" t="s">
        <v>8</v>
      </c>
      <c r="B18" s="206" t="s">
        <v>711</v>
      </c>
      <c r="C18" s="220" t="s">
        <v>35</v>
      </c>
      <c r="D18" s="209" t="s">
        <v>10</v>
      </c>
      <c r="E18" s="26" t="s">
        <v>56</v>
      </c>
      <c r="F18" s="93">
        <v>650</v>
      </c>
      <c r="G18" s="79">
        <v>12</v>
      </c>
      <c r="H18" s="16"/>
      <c r="I18" s="16"/>
      <c r="J18" s="16"/>
      <c r="K18" s="16"/>
      <c r="L18" s="79">
        <v>0</v>
      </c>
      <c r="M18" s="14"/>
      <c r="N18" s="71">
        <v>2</v>
      </c>
      <c r="O18" s="16"/>
      <c r="P18" s="16"/>
      <c r="Q18" s="68">
        <v>5.3758086536</v>
      </c>
      <c r="R18" s="16"/>
      <c r="S18" s="16"/>
      <c r="T18" s="71">
        <v>8.1312500000000014</v>
      </c>
      <c r="U18" s="16"/>
      <c r="V18" s="16"/>
      <c r="W18" s="68">
        <v>5.0746456081503997</v>
      </c>
      <c r="X18" s="16"/>
      <c r="Y18" s="16"/>
      <c r="Z18" s="71">
        <v>7.8100000000000023</v>
      </c>
      <c r="AA18" s="16"/>
      <c r="AB18" s="16"/>
      <c r="AC18" s="16"/>
      <c r="AD18" s="16"/>
      <c r="AE18" s="16"/>
      <c r="AF18" s="68">
        <v>3.6990102044646704</v>
      </c>
      <c r="AG18" s="68">
        <v>4465</v>
      </c>
      <c r="AH18" s="68">
        <v>0.43440721362354329</v>
      </c>
      <c r="AI18" s="68">
        <v>113</v>
      </c>
      <c r="AJ18" s="68">
        <v>2.7396739130434784</v>
      </c>
      <c r="AK18" s="68" t="s">
        <v>248</v>
      </c>
      <c r="AL18" s="68">
        <v>623</v>
      </c>
      <c r="AM18" s="68">
        <v>3.7170244068714045</v>
      </c>
      <c r="AN18" s="68">
        <v>3.7239424703891708</v>
      </c>
      <c r="AO18" s="72">
        <v>1261</v>
      </c>
      <c r="AP18" s="68">
        <v>3</v>
      </c>
      <c r="AQ18" s="68">
        <v>12</v>
      </c>
      <c r="AR18" s="70">
        <v>0</v>
      </c>
      <c r="AS18" s="70" t="s">
        <v>248</v>
      </c>
      <c r="AT18" s="68">
        <v>48943.523000000001</v>
      </c>
      <c r="AU18" s="68">
        <v>355.72300000000001</v>
      </c>
      <c r="AV18" s="70">
        <v>0</v>
      </c>
      <c r="AW18" s="69">
        <v>0</v>
      </c>
      <c r="AX18" s="70" t="s">
        <v>248</v>
      </c>
      <c r="AY18" s="320">
        <v>91.75</v>
      </c>
      <c r="AZ18" s="373">
        <v>568507</v>
      </c>
      <c r="BA18" s="546">
        <v>0.828337874659</v>
      </c>
      <c r="BB18" s="377">
        <v>8.9605263157938104</v>
      </c>
      <c r="BC18" s="70" t="s">
        <v>248</v>
      </c>
      <c r="BD18" s="211" t="s">
        <v>61</v>
      </c>
      <c r="BE18" s="212" t="s">
        <v>62</v>
      </c>
      <c r="BF18" s="212" t="s">
        <v>63</v>
      </c>
      <c r="BG18" s="212" t="s">
        <v>196</v>
      </c>
      <c r="BH18" s="214" t="s">
        <v>512</v>
      </c>
      <c r="BI18" s="214" t="s">
        <v>64</v>
      </c>
      <c r="BJ18" s="215">
        <v>214</v>
      </c>
      <c r="BK18" s="215">
        <v>1</v>
      </c>
      <c r="BL18" s="216" t="s">
        <v>65</v>
      </c>
      <c r="BM18" s="216" t="s">
        <v>177</v>
      </c>
      <c r="BN18" s="217" t="s">
        <v>295</v>
      </c>
      <c r="BO18" s="217" t="s">
        <v>56</v>
      </c>
      <c r="BP18" s="201" t="s">
        <v>684</v>
      </c>
      <c r="BQ18" s="126" t="s">
        <v>716</v>
      </c>
    </row>
    <row r="19" spans="1:69" s="128" customFormat="1" ht="15.75">
      <c r="A19" s="207" t="s">
        <v>8</v>
      </c>
      <c r="B19" s="208" t="s">
        <v>711</v>
      </c>
      <c r="C19" s="202" t="s">
        <v>35</v>
      </c>
      <c r="D19" s="210" t="s">
        <v>10</v>
      </c>
      <c r="E19" s="24" t="s">
        <v>56</v>
      </c>
      <c r="F19" s="86">
        <v>648</v>
      </c>
      <c r="G19" s="80">
        <v>15</v>
      </c>
      <c r="H19" s="204"/>
      <c r="I19" s="204"/>
      <c r="J19" s="204"/>
      <c r="K19" s="204"/>
      <c r="L19" s="80">
        <v>1</v>
      </c>
      <c r="M19" s="203"/>
      <c r="N19" s="53">
        <v>6</v>
      </c>
      <c r="O19" s="204"/>
      <c r="P19" s="204"/>
      <c r="Q19" s="11">
        <v>6.4906738654999998</v>
      </c>
      <c r="R19" s="204"/>
      <c r="S19" s="204"/>
      <c r="T19" s="53">
        <v>12.654545454545454</v>
      </c>
      <c r="U19" s="204"/>
      <c r="V19" s="204"/>
      <c r="W19" s="11">
        <v>6.5299823892404998</v>
      </c>
      <c r="X19" s="204"/>
      <c r="Y19" s="204"/>
      <c r="Z19" s="53">
        <v>12.688888888888888</v>
      </c>
      <c r="AA19" s="204"/>
      <c r="AB19" s="204"/>
      <c r="AC19" s="204"/>
      <c r="AD19" s="204"/>
      <c r="AE19" s="204"/>
      <c r="AF19" s="11">
        <v>3.2004619910562746</v>
      </c>
      <c r="AG19" s="11">
        <v>4419</v>
      </c>
      <c r="AH19" s="11">
        <v>0.56258360289577658</v>
      </c>
      <c r="AI19" s="11">
        <v>515</v>
      </c>
      <c r="AJ19" s="11">
        <v>2.1507719714964368</v>
      </c>
      <c r="AK19" s="11" t="s">
        <v>248</v>
      </c>
      <c r="AL19" s="11">
        <v>628</v>
      </c>
      <c r="AM19" s="11">
        <v>3.2049134782250306</v>
      </c>
      <c r="AN19" s="11">
        <v>3.255348652931854</v>
      </c>
      <c r="AO19" s="73">
        <v>1266</v>
      </c>
      <c r="AP19" s="11">
        <v>0</v>
      </c>
      <c r="AQ19" s="11">
        <v>0</v>
      </c>
      <c r="AR19" s="188">
        <v>0</v>
      </c>
      <c r="AS19" s="188" t="s">
        <v>248</v>
      </c>
      <c r="AT19" s="11">
        <v>49167.51</v>
      </c>
      <c r="AU19" s="11">
        <v>0</v>
      </c>
      <c r="AV19" s="188">
        <v>0</v>
      </c>
      <c r="AW19" s="34">
        <v>0</v>
      </c>
      <c r="AX19" s="188" t="s">
        <v>248</v>
      </c>
      <c r="AY19" s="321">
        <v>91.75</v>
      </c>
      <c r="AZ19" s="367">
        <v>568507</v>
      </c>
      <c r="BA19" s="313">
        <v>0.828337874659</v>
      </c>
      <c r="BB19" s="378">
        <v>8.7763157894779305</v>
      </c>
      <c r="BC19" s="188" t="s">
        <v>248</v>
      </c>
      <c r="BD19" s="217" t="s">
        <v>61</v>
      </c>
      <c r="BE19" s="201" t="s">
        <v>62</v>
      </c>
      <c r="BF19" s="201" t="s">
        <v>63</v>
      </c>
      <c r="BG19" s="201" t="s">
        <v>196</v>
      </c>
      <c r="BH19" s="218" t="s">
        <v>512</v>
      </c>
      <c r="BI19" s="218" t="s">
        <v>66</v>
      </c>
      <c r="BJ19" s="138">
        <v>214</v>
      </c>
      <c r="BK19" s="138">
        <v>7</v>
      </c>
      <c r="BL19" s="219" t="s">
        <v>65</v>
      </c>
      <c r="BM19" s="219" t="s">
        <v>179</v>
      </c>
      <c r="BN19" s="217" t="s">
        <v>295</v>
      </c>
      <c r="BO19" s="217" t="s">
        <v>56</v>
      </c>
      <c r="BP19" s="201" t="s">
        <v>684</v>
      </c>
      <c r="BQ19" s="126" t="s">
        <v>716</v>
      </c>
    </row>
    <row r="20" spans="1:69" s="128" customFormat="1" ht="15.75">
      <c r="A20" s="207" t="s">
        <v>8</v>
      </c>
      <c r="B20" s="208" t="s">
        <v>711</v>
      </c>
      <c r="C20" s="202" t="s">
        <v>35</v>
      </c>
      <c r="D20" s="210" t="s">
        <v>10</v>
      </c>
      <c r="E20" s="24" t="s">
        <v>56</v>
      </c>
      <c r="F20" s="86">
        <v>650</v>
      </c>
      <c r="G20" s="80">
        <v>20</v>
      </c>
      <c r="H20" s="204"/>
      <c r="I20" s="204"/>
      <c r="J20" s="204"/>
      <c r="K20" s="204"/>
      <c r="L20" s="80">
        <v>0</v>
      </c>
      <c r="M20" s="203"/>
      <c r="N20" s="53">
        <v>4</v>
      </c>
      <c r="O20" s="204"/>
      <c r="P20" s="204"/>
      <c r="Q20" s="11">
        <v>5.3560792078999997</v>
      </c>
      <c r="R20" s="204"/>
      <c r="S20" s="204"/>
      <c r="T20" s="53">
        <v>9.15625</v>
      </c>
      <c r="U20" s="204"/>
      <c r="V20" s="204"/>
      <c r="W20" s="11">
        <v>4.6662141428570996</v>
      </c>
      <c r="X20" s="204"/>
      <c r="Y20" s="204"/>
      <c r="Z20" s="53">
        <v>9.1730769230769234</v>
      </c>
      <c r="AA20" s="204"/>
      <c r="AB20" s="204"/>
      <c r="AC20" s="204"/>
      <c r="AD20" s="204"/>
      <c r="AE20" s="204"/>
      <c r="AF20" s="11">
        <v>3.5410546890881847</v>
      </c>
      <c r="AG20" s="11">
        <v>4399</v>
      </c>
      <c r="AH20" s="11">
        <v>0.53003985288717748</v>
      </c>
      <c r="AI20" s="11">
        <v>268</v>
      </c>
      <c r="AJ20" s="11">
        <v>2.3586764705882355</v>
      </c>
      <c r="AK20" s="11" t="s">
        <v>248</v>
      </c>
      <c r="AL20" s="11">
        <v>571</v>
      </c>
      <c r="AM20" s="11">
        <v>3.5780629161504103</v>
      </c>
      <c r="AN20" s="11">
        <v>3.6461584633853543</v>
      </c>
      <c r="AO20" s="73">
        <v>1212</v>
      </c>
      <c r="AP20" s="11">
        <v>4</v>
      </c>
      <c r="AQ20" s="11">
        <v>44</v>
      </c>
      <c r="AR20" s="188">
        <v>0</v>
      </c>
      <c r="AS20" s="188" t="s">
        <v>248</v>
      </c>
      <c r="AT20" s="11">
        <v>47780.991999999998</v>
      </c>
      <c r="AU20" s="11">
        <v>831.678</v>
      </c>
      <c r="AV20" s="188">
        <v>0</v>
      </c>
      <c r="AW20" s="34">
        <v>0</v>
      </c>
      <c r="AX20" s="188" t="s">
        <v>248</v>
      </c>
      <c r="AY20" s="321">
        <v>91.75</v>
      </c>
      <c r="AZ20" s="367">
        <v>568507</v>
      </c>
      <c r="BA20" s="313">
        <v>0.828337874659</v>
      </c>
      <c r="BB20" s="380">
        <v>8.5789473684251991</v>
      </c>
      <c r="BC20" s="188" t="s">
        <v>248</v>
      </c>
      <c r="BD20" s="217" t="s">
        <v>61</v>
      </c>
      <c r="BE20" s="201" t="s">
        <v>62</v>
      </c>
      <c r="BF20" s="201" t="s">
        <v>63</v>
      </c>
      <c r="BG20" s="201" t="s">
        <v>196</v>
      </c>
      <c r="BH20" s="218" t="s">
        <v>512</v>
      </c>
      <c r="BI20" s="218" t="s">
        <v>67</v>
      </c>
      <c r="BJ20" s="138">
        <v>214</v>
      </c>
      <c r="BK20" s="138">
        <v>3</v>
      </c>
      <c r="BL20" s="219" t="s">
        <v>65</v>
      </c>
      <c r="BM20" s="219" t="s">
        <v>177</v>
      </c>
      <c r="BN20" s="217" t="s">
        <v>295</v>
      </c>
      <c r="BO20" s="217" t="s">
        <v>56</v>
      </c>
      <c r="BP20" s="201" t="s">
        <v>684</v>
      </c>
      <c r="BQ20" s="126" t="s">
        <v>716</v>
      </c>
    </row>
    <row r="21" spans="1:69" s="128" customFormat="1" ht="15.75">
      <c r="A21" s="207" t="s">
        <v>8</v>
      </c>
      <c r="B21" s="208" t="s">
        <v>711</v>
      </c>
      <c r="C21" s="202" t="s">
        <v>35</v>
      </c>
      <c r="D21" s="210" t="s">
        <v>10</v>
      </c>
      <c r="E21" s="24" t="s">
        <v>56</v>
      </c>
      <c r="F21" s="86">
        <v>642</v>
      </c>
      <c r="G21" s="80">
        <v>14</v>
      </c>
      <c r="H21" s="204"/>
      <c r="I21" s="204"/>
      <c r="J21" s="204"/>
      <c r="K21" s="204"/>
      <c r="L21" s="80">
        <v>2</v>
      </c>
      <c r="M21" s="203"/>
      <c r="N21" s="53">
        <v>0</v>
      </c>
      <c r="O21" s="204"/>
      <c r="P21" s="204"/>
      <c r="Q21" s="11">
        <v>6.0056947156999998</v>
      </c>
      <c r="R21" s="204"/>
      <c r="S21" s="204"/>
      <c r="T21" s="53">
        <v>9.8374999999999915</v>
      </c>
      <c r="U21" s="204"/>
      <c r="V21" s="204"/>
      <c r="W21" s="11">
        <v>5.9894838833864998</v>
      </c>
      <c r="X21" s="204"/>
      <c r="Y21" s="204"/>
      <c r="Z21" s="53">
        <v>9.9499999999999886</v>
      </c>
      <c r="AA21" s="204"/>
      <c r="AB21" s="204"/>
      <c r="AC21" s="204"/>
      <c r="AD21" s="204"/>
      <c r="AE21" s="204"/>
      <c r="AF21" s="11">
        <v>2.8042226325035915</v>
      </c>
      <c r="AG21" s="11">
        <v>4379</v>
      </c>
      <c r="AH21" s="11">
        <v>0.38992449572850429</v>
      </c>
      <c r="AI21" s="11">
        <v>878</v>
      </c>
      <c r="AJ21" s="11">
        <v>2.0652704485488127</v>
      </c>
      <c r="AK21" s="11" t="s">
        <v>248</v>
      </c>
      <c r="AL21" s="11">
        <v>0</v>
      </c>
      <c r="AM21" s="11"/>
      <c r="AN21" s="11"/>
      <c r="AO21" s="73">
        <v>1249</v>
      </c>
      <c r="AP21" s="11">
        <v>7</v>
      </c>
      <c r="AQ21" s="11">
        <v>0</v>
      </c>
      <c r="AR21" s="188">
        <v>0</v>
      </c>
      <c r="AS21" s="188" t="s">
        <v>248</v>
      </c>
      <c r="AT21" s="11">
        <v>47781.39</v>
      </c>
      <c r="AU21" s="11">
        <v>534.10199999999998</v>
      </c>
      <c r="AV21" s="188">
        <v>0</v>
      </c>
      <c r="AW21" s="34">
        <v>0</v>
      </c>
      <c r="AX21" s="188" t="s">
        <v>248</v>
      </c>
      <c r="AY21" s="321">
        <v>91.75</v>
      </c>
      <c r="AZ21" s="367">
        <v>568507</v>
      </c>
      <c r="BA21" s="313">
        <v>0.828337874659</v>
      </c>
      <c r="BB21" s="378">
        <v>8.3026315789513792</v>
      </c>
      <c r="BC21" s="188" t="s">
        <v>248</v>
      </c>
      <c r="BD21" s="217" t="s">
        <v>61</v>
      </c>
      <c r="BE21" s="201" t="s">
        <v>62</v>
      </c>
      <c r="BF21" s="201" t="s">
        <v>63</v>
      </c>
      <c r="BG21" s="201" t="s">
        <v>196</v>
      </c>
      <c r="BH21" s="218" t="s">
        <v>512</v>
      </c>
      <c r="BI21" s="218" t="s">
        <v>68</v>
      </c>
      <c r="BJ21" s="441">
        <v>214</v>
      </c>
      <c r="BK21" s="441">
        <v>4</v>
      </c>
      <c r="BL21" s="219" t="s">
        <v>65</v>
      </c>
      <c r="BM21" s="219" t="s">
        <v>178</v>
      </c>
      <c r="BN21" s="217" t="s">
        <v>295</v>
      </c>
      <c r="BO21" s="217" t="s">
        <v>56</v>
      </c>
      <c r="BP21" s="201" t="s">
        <v>684</v>
      </c>
      <c r="BQ21" s="126" t="s">
        <v>716</v>
      </c>
    </row>
    <row r="22" spans="1:69" ht="15.75">
      <c r="A22" s="19" t="s">
        <v>8</v>
      </c>
      <c r="B22" s="20" t="s">
        <v>711</v>
      </c>
      <c r="C22" s="13" t="s">
        <v>35</v>
      </c>
      <c r="D22" s="28" t="s">
        <v>10</v>
      </c>
      <c r="E22" s="24" t="s">
        <v>55</v>
      </c>
      <c r="F22" s="86">
        <v>822</v>
      </c>
      <c r="G22" s="80">
        <v>4</v>
      </c>
      <c r="H22" s="16"/>
      <c r="I22" s="16"/>
      <c r="J22" s="16"/>
      <c r="K22" s="16"/>
      <c r="L22" s="80">
        <v>0</v>
      </c>
      <c r="M22" s="14"/>
      <c r="N22" s="53">
        <v>0</v>
      </c>
      <c r="O22" s="16"/>
      <c r="P22" s="16"/>
      <c r="Q22" s="11">
        <v>5.4730744267000002</v>
      </c>
      <c r="R22" s="16"/>
      <c r="S22" s="16"/>
      <c r="T22" s="53">
        <v>7.7419999999999982</v>
      </c>
      <c r="U22" s="16"/>
      <c r="V22" s="16"/>
      <c r="W22" s="11">
        <v>5.1254692628361003</v>
      </c>
      <c r="X22" s="16"/>
      <c r="Y22" s="16"/>
      <c r="Z22" s="53">
        <v>7.4859374999999986</v>
      </c>
      <c r="AA22" s="16"/>
      <c r="AB22" s="16"/>
      <c r="AC22" s="16"/>
      <c r="AD22" s="16"/>
      <c r="AE22" s="16"/>
      <c r="AF22" s="11">
        <v>3.7153457815538848</v>
      </c>
      <c r="AG22" s="11">
        <v>5726</v>
      </c>
      <c r="AH22" s="11">
        <v>0.39796163810133284</v>
      </c>
      <c r="AI22" s="11">
        <v>90</v>
      </c>
      <c r="AJ22" s="11">
        <v>2.8315878378378381</v>
      </c>
      <c r="AK22" s="11" t="s">
        <v>248</v>
      </c>
      <c r="AL22" s="11">
        <v>804</v>
      </c>
      <c r="AM22" s="11">
        <v>3.7222370473137087</v>
      </c>
      <c r="AN22" s="11">
        <v>3.7235608231310238</v>
      </c>
      <c r="AO22" s="73">
        <v>1622</v>
      </c>
      <c r="AP22" s="11">
        <v>0</v>
      </c>
      <c r="AQ22" s="11">
        <v>14</v>
      </c>
      <c r="AR22" s="15">
        <v>0</v>
      </c>
      <c r="AS22" s="188" t="s">
        <v>248</v>
      </c>
      <c r="AT22" s="11">
        <v>62636.387999999999</v>
      </c>
      <c r="AU22" s="11">
        <v>363.68400000000003</v>
      </c>
      <c r="AV22" s="15">
        <v>0</v>
      </c>
      <c r="AW22" s="34">
        <v>0</v>
      </c>
      <c r="AX22" s="188" t="s">
        <v>248</v>
      </c>
      <c r="AY22" s="321">
        <v>77.75</v>
      </c>
      <c r="AZ22" s="367">
        <v>704198</v>
      </c>
      <c r="BA22" s="313">
        <v>0.90032154340799997</v>
      </c>
      <c r="BB22" s="378">
        <v>10.0285714285754</v>
      </c>
      <c r="BC22" s="15" t="s">
        <v>248</v>
      </c>
      <c r="BD22" s="42" t="s">
        <v>61</v>
      </c>
      <c r="BE22" s="2" t="s">
        <v>62</v>
      </c>
      <c r="BF22" s="2" t="s">
        <v>63</v>
      </c>
      <c r="BG22" s="2" t="s">
        <v>196</v>
      </c>
      <c r="BH22" s="218" t="s">
        <v>512</v>
      </c>
      <c r="BI22" s="218" t="s">
        <v>64</v>
      </c>
      <c r="BJ22" s="200">
        <v>214</v>
      </c>
      <c r="BK22" s="441">
        <v>1</v>
      </c>
      <c r="BL22" s="219" t="s">
        <v>65</v>
      </c>
      <c r="BM22" s="219" t="s">
        <v>177</v>
      </c>
      <c r="BN22" s="217" t="s">
        <v>295</v>
      </c>
      <c r="BO22" s="217" t="s">
        <v>55</v>
      </c>
      <c r="BP22" s="201" t="s">
        <v>684</v>
      </c>
      <c r="BQ22" s="126" t="s">
        <v>716</v>
      </c>
    </row>
    <row r="23" spans="1:69" ht="15.75">
      <c r="A23" s="207" t="s">
        <v>8</v>
      </c>
      <c r="B23" s="208" t="s">
        <v>711</v>
      </c>
      <c r="C23" s="202" t="s">
        <v>35</v>
      </c>
      <c r="D23" s="210" t="s">
        <v>10</v>
      </c>
      <c r="E23" s="24" t="s">
        <v>55</v>
      </c>
      <c r="F23" s="86">
        <v>819</v>
      </c>
      <c r="G23" s="80">
        <v>15</v>
      </c>
      <c r="H23" s="16"/>
      <c r="I23" s="16"/>
      <c r="J23" s="16"/>
      <c r="K23" s="16"/>
      <c r="L23" s="80">
        <v>1</v>
      </c>
      <c r="M23" s="14"/>
      <c r="N23" s="53">
        <v>1</v>
      </c>
      <c r="O23" s="16"/>
      <c r="P23" s="16"/>
      <c r="Q23" s="11">
        <v>5.7522265031000002</v>
      </c>
      <c r="R23" s="16"/>
      <c r="S23" s="16"/>
      <c r="T23" s="53">
        <v>10.141666666666652</v>
      </c>
      <c r="U23" s="16"/>
      <c r="V23" s="16"/>
      <c r="W23" s="11">
        <v>5.7527993113324998</v>
      </c>
      <c r="X23" s="16"/>
      <c r="Y23" s="16"/>
      <c r="Z23" s="53">
        <v>10.308333333333318</v>
      </c>
      <c r="AA23" s="16"/>
      <c r="AB23" s="16"/>
      <c r="AC23" s="16"/>
      <c r="AD23" s="16"/>
      <c r="AE23" s="16"/>
      <c r="AF23" s="11">
        <v>3.0038542634900387</v>
      </c>
      <c r="AG23" s="11">
        <v>5613</v>
      </c>
      <c r="AH23" s="11">
        <v>0.63666920382846948</v>
      </c>
      <c r="AI23" s="11">
        <v>1320</v>
      </c>
      <c r="AJ23" s="11">
        <v>2.0064814814814813</v>
      </c>
      <c r="AK23" s="11" t="s">
        <v>248</v>
      </c>
      <c r="AL23" s="11">
        <v>793</v>
      </c>
      <c r="AM23" s="11">
        <v>3.0064654018692307</v>
      </c>
      <c r="AN23" s="11">
        <v>2.9851694915254239</v>
      </c>
      <c r="AO23" s="73">
        <v>1599</v>
      </c>
      <c r="AP23" s="11">
        <v>3</v>
      </c>
      <c r="AQ23" s="11">
        <v>6</v>
      </c>
      <c r="AR23" s="188">
        <v>0</v>
      </c>
      <c r="AS23" s="188" t="s">
        <v>248</v>
      </c>
      <c r="AT23" s="11">
        <v>62340.784</v>
      </c>
      <c r="AU23" s="11">
        <v>71.55</v>
      </c>
      <c r="AV23" s="188">
        <v>0</v>
      </c>
      <c r="AW23" s="34">
        <v>0</v>
      </c>
      <c r="AX23" s="188" t="s">
        <v>248</v>
      </c>
      <c r="AY23" s="321">
        <v>77.75</v>
      </c>
      <c r="AZ23" s="367">
        <v>704198</v>
      </c>
      <c r="BA23" s="313">
        <v>0.90032154340799997</v>
      </c>
      <c r="BB23" s="378">
        <v>9.6428571428610006</v>
      </c>
      <c r="BC23" s="188" t="s">
        <v>248</v>
      </c>
      <c r="BD23" s="217" t="s">
        <v>61</v>
      </c>
      <c r="BE23" s="201" t="s">
        <v>62</v>
      </c>
      <c r="BF23" s="201" t="s">
        <v>63</v>
      </c>
      <c r="BG23" s="201" t="s">
        <v>196</v>
      </c>
      <c r="BH23" s="218" t="s">
        <v>512</v>
      </c>
      <c r="BI23" s="218" t="s">
        <v>66</v>
      </c>
      <c r="BJ23" s="138">
        <v>214</v>
      </c>
      <c r="BK23" s="138">
        <v>7</v>
      </c>
      <c r="BL23" s="219" t="s">
        <v>65</v>
      </c>
      <c r="BM23" s="219" t="s">
        <v>179</v>
      </c>
      <c r="BN23" s="217" t="s">
        <v>295</v>
      </c>
      <c r="BO23" s="217" t="s">
        <v>55</v>
      </c>
      <c r="BP23" s="201" t="s">
        <v>684</v>
      </c>
      <c r="BQ23" s="126" t="s">
        <v>716</v>
      </c>
    </row>
    <row r="24" spans="1:69" ht="15.75">
      <c r="A24" s="19" t="s">
        <v>8</v>
      </c>
      <c r="B24" s="20" t="s">
        <v>711</v>
      </c>
      <c r="C24" s="13" t="s">
        <v>35</v>
      </c>
      <c r="D24" s="28" t="s">
        <v>10</v>
      </c>
      <c r="E24" s="24" t="s">
        <v>55</v>
      </c>
      <c r="F24" s="86">
        <v>822</v>
      </c>
      <c r="G24" s="80">
        <v>30</v>
      </c>
      <c r="H24" s="16"/>
      <c r="I24" s="16"/>
      <c r="J24" s="16"/>
      <c r="K24" s="16"/>
      <c r="L24" s="80">
        <v>2</v>
      </c>
      <c r="M24" s="14"/>
      <c r="N24" s="53">
        <v>1</v>
      </c>
      <c r="O24" s="16"/>
      <c r="P24" s="16"/>
      <c r="Q24" s="11">
        <v>4.9161289861000004</v>
      </c>
      <c r="R24" s="16"/>
      <c r="S24" s="16"/>
      <c r="T24" s="53">
        <v>8.7321428571428577</v>
      </c>
      <c r="U24" s="16"/>
      <c r="V24" s="16"/>
      <c r="W24" s="11">
        <v>4.5031922240505997</v>
      </c>
      <c r="X24" s="16"/>
      <c r="Y24" s="16"/>
      <c r="Z24" s="53">
        <v>8.7678571428571423</v>
      </c>
      <c r="AA24" s="16"/>
      <c r="AB24" s="16"/>
      <c r="AC24" s="16"/>
      <c r="AD24" s="16"/>
      <c r="AE24" s="16"/>
      <c r="AF24" s="11">
        <v>3.629219858482001</v>
      </c>
      <c r="AG24" s="11">
        <v>5516</v>
      </c>
      <c r="AH24" s="11">
        <v>0.43691956838286611</v>
      </c>
      <c r="AI24" s="11">
        <v>158</v>
      </c>
      <c r="AJ24" s="11">
        <v>2.6491139240506327</v>
      </c>
      <c r="AK24" s="11" t="s">
        <v>248</v>
      </c>
      <c r="AL24" s="11">
        <v>780</v>
      </c>
      <c r="AM24" s="11">
        <v>3.6342938270281153</v>
      </c>
      <c r="AN24" s="11">
        <v>3.6801052332195678</v>
      </c>
      <c r="AO24" s="73">
        <v>1575</v>
      </c>
      <c r="AP24" s="11">
        <v>2</v>
      </c>
      <c r="AQ24" s="11">
        <v>7</v>
      </c>
      <c r="AR24" s="15">
        <v>0</v>
      </c>
      <c r="AS24" s="188" t="s">
        <v>248</v>
      </c>
      <c r="AT24" s="11">
        <v>60179.635000000002</v>
      </c>
      <c r="AU24" s="11">
        <v>252.458</v>
      </c>
      <c r="AV24" s="15">
        <v>0</v>
      </c>
      <c r="AW24" s="34">
        <v>0</v>
      </c>
      <c r="AX24" s="188" t="s">
        <v>248</v>
      </c>
      <c r="AY24" s="321">
        <v>77.75</v>
      </c>
      <c r="AZ24" s="367">
        <v>704198</v>
      </c>
      <c r="BA24" s="313">
        <v>0.90032154340799997</v>
      </c>
      <c r="BB24" s="380">
        <v>9.6142857142895597</v>
      </c>
      <c r="BC24" s="15" t="s">
        <v>248</v>
      </c>
      <c r="BD24" s="42" t="s">
        <v>61</v>
      </c>
      <c r="BE24" s="2" t="s">
        <v>62</v>
      </c>
      <c r="BF24" s="2" t="s">
        <v>63</v>
      </c>
      <c r="BG24" s="2" t="s">
        <v>196</v>
      </c>
      <c r="BH24" s="218" t="s">
        <v>512</v>
      </c>
      <c r="BI24" s="218" t="s">
        <v>67</v>
      </c>
      <c r="BJ24" s="138">
        <v>214</v>
      </c>
      <c r="BK24" s="138">
        <v>3</v>
      </c>
      <c r="BL24" s="219" t="s">
        <v>65</v>
      </c>
      <c r="BM24" s="219" t="s">
        <v>177</v>
      </c>
      <c r="BN24" s="217" t="s">
        <v>295</v>
      </c>
      <c r="BO24" s="217" t="s">
        <v>55</v>
      </c>
      <c r="BP24" s="201" t="s">
        <v>684</v>
      </c>
      <c r="BQ24" s="126" t="s">
        <v>716</v>
      </c>
    </row>
    <row r="25" spans="1:69" ht="16.5" thickBot="1">
      <c r="A25" s="19" t="s">
        <v>8</v>
      </c>
      <c r="B25" s="20" t="s">
        <v>711</v>
      </c>
      <c r="C25" s="13" t="s">
        <v>35</v>
      </c>
      <c r="D25" s="28" t="s">
        <v>10</v>
      </c>
      <c r="E25" s="24" t="s">
        <v>55</v>
      </c>
      <c r="F25" s="86">
        <v>806</v>
      </c>
      <c r="G25" s="80">
        <v>13</v>
      </c>
      <c r="H25" s="16"/>
      <c r="I25" s="16"/>
      <c r="J25" s="16"/>
      <c r="K25" s="16"/>
      <c r="L25" s="80">
        <v>1</v>
      </c>
      <c r="M25" s="14"/>
      <c r="N25" s="53">
        <v>0</v>
      </c>
      <c r="O25" s="16"/>
      <c r="P25" s="16"/>
      <c r="Q25" s="11">
        <v>5.6823660025000002</v>
      </c>
      <c r="R25" s="16"/>
      <c r="S25" s="16"/>
      <c r="T25" s="53">
        <v>8.2666666666666657</v>
      </c>
      <c r="U25" s="16"/>
      <c r="V25" s="16"/>
      <c r="W25" s="11">
        <v>5.6322031313130996</v>
      </c>
      <c r="X25" s="16"/>
      <c r="Y25" s="16"/>
      <c r="Z25" s="53">
        <v>8.2444444444444436</v>
      </c>
      <c r="AA25" s="16"/>
      <c r="AB25" s="16"/>
      <c r="AC25" s="16"/>
      <c r="AD25" s="16"/>
      <c r="AE25" s="16"/>
      <c r="AF25" s="11">
        <v>2.8331278585877402</v>
      </c>
      <c r="AG25" s="11">
        <v>5544</v>
      </c>
      <c r="AH25" s="11">
        <v>0.40313141527374841</v>
      </c>
      <c r="AI25" s="11">
        <v>1024</v>
      </c>
      <c r="AJ25" s="11">
        <v>2.045742092457421</v>
      </c>
      <c r="AK25" s="11" t="s">
        <v>248</v>
      </c>
      <c r="AL25" s="11">
        <v>0</v>
      </c>
      <c r="AM25" s="11"/>
      <c r="AN25" s="11"/>
      <c r="AO25" s="73">
        <v>1574</v>
      </c>
      <c r="AP25" s="11">
        <v>9</v>
      </c>
      <c r="AQ25" s="11">
        <v>3</v>
      </c>
      <c r="AR25" s="15">
        <v>0</v>
      </c>
      <c r="AS25" s="188" t="s">
        <v>248</v>
      </c>
      <c r="AT25" s="11">
        <v>60331.394999999997</v>
      </c>
      <c r="AU25" s="11">
        <v>305.69099999999997</v>
      </c>
      <c r="AV25" s="15">
        <v>0</v>
      </c>
      <c r="AW25" s="34">
        <v>0</v>
      </c>
      <c r="AX25" s="188" t="s">
        <v>248</v>
      </c>
      <c r="AY25" s="534">
        <v>77.75</v>
      </c>
      <c r="AZ25" s="471">
        <v>704198</v>
      </c>
      <c r="BA25" s="547">
        <v>0.90032154340799997</v>
      </c>
      <c r="BB25" s="379">
        <v>9.2571428571465599</v>
      </c>
      <c r="BC25" s="15" t="s">
        <v>248</v>
      </c>
      <c r="BD25" s="42" t="s">
        <v>61</v>
      </c>
      <c r="BE25" s="2" t="s">
        <v>62</v>
      </c>
      <c r="BF25" s="2" t="s">
        <v>63</v>
      </c>
      <c r="BG25" s="2" t="s">
        <v>196</v>
      </c>
      <c r="BH25" s="218" t="s">
        <v>512</v>
      </c>
      <c r="BI25" s="218" t="s">
        <v>68</v>
      </c>
      <c r="BJ25" s="441">
        <v>214</v>
      </c>
      <c r="BK25" s="441">
        <v>4</v>
      </c>
      <c r="BL25" s="219" t="s">
        <v>65</v>
      </c>
      <c r="BM25" s="219" t="s">
        <v>178</v>
      </c>
      <c r="BN25" s="162" t="s">
        <v>295</v>
      </c>
      <c r="BO25" s="162" t="s">
        <v>55</v>
      </c>
      <c r="BP25" s="163" t="s">
        <v>684</v>
      </c>
      <c r="BQ25" s="228" t="s">
        <v>716</v>
      </c>
    </row>
    <row r="26" spans="1:69" s="128" customFormat="1" ht="15.75">
      <c r="A26" s="205" t="s">
        <v>8</v>
      </c>
      <c r="B26" s="206" t="s">
        <v>711</v>
      </c>
      <c r="C26" s="220" t="s">
        <v>35</v>
      </c>
      <c r="D26" s="209" t="s">
        <v>10</v>
      </c>
      <c r="E26" s="26" t="s">
        <v>57</v>
      </c>
      <c r="F26" s="72">
        <v>910</v>
      </c>
      <c r="G26" s="68">
        <v>5</v>
      </c>
      <c r="H26" s="222"/>
      <c r="I26" s="222"/>
      <c r="J26" s="222"/>
      <c r="K26" s="222"/>
      <c r="L26" s="68">
        <v>0</v>
      </c>
      <c r="M26" s="221"/>
      <c r="N26" s="71">
        <v>0</v>
      </c>
      <c r="O26" s="222"/>
      <c r="P26" s="222"/>
      <c r="Q26" s="68">
        <v>5.3155876464</v>
      </c>
      <c r="R26" s="222"/>
      <c r="S26" s="222"/>
      <c r="T26" s="71">
        <v>7.5859375</v>
      </c>
      <c r="U26" s="222"/>
      <c r="V26" s="222"/>
      <c r="W26" s="68">
        <v>5.0464882011048999</v>
      </c>
      <c r="X26" s="222"/>
      <c r="Y26" s="222"/>
      <c r="Z26" s="71">
        <v>7.291666666666667</v>
      </c>
      <c r="AA26" s="222"/>
      <c r="AB26" s="222"/>
      <c r="AC26" s="222"/>
      <c r="AD26" s="222"/>
      <c r="AE26" s="222"/>
      <c r="AF26" s="68">
        <v>3.7201912353718742</v>
      </c>
      <c r="AG26" s="68">
        <v>6317</v>
      </c>
      <c r="AH26" s="68">
        <v>0.38902836929614609</v>
      </c>
      <c r="AI26" s="68">
        <v>75</v>
      </c>
      <c r="AJ26" s="68">
        <v>2.8392128279883382</v>
      </c>
      <c r="AK26" s="68" t="s">
        <v>248</v>
      </c>
      <c r="AL26" s="68">
        <v>897</v>
      </c>
      <c r="AM26" s="68">
        <v>3.7274931205042354</v>
      </c>
      <c r="AN26" s="68">
        <v>3.7269736842105265</v>
      </c>
      <c r="AO26" s="72">
        <v>1800</v>
      </c>
      <c r="AP26" s="68">
        <v>1</v>
      </c>
      <c r="AQ26" s="68">
        <v>9</v>
      </c>
      <c r="AR26" s="70">
        <v>0</v>
      </c>
      <c r="AS26" s="70" t="s">
        <v>248</v>
      </c>
      <c r="AT26" s="68">
        <v>64709.044000000002</v>
      </c>
      <c r="AU26" s="68">
        <v>286.66699999999997</v>
      </c>
      <c r="AV26" s="70">
        <v>0</v>
      </c>
      <c r="AW26" s="69">
        <v>0</v>
      </c>
      <c r="AX26" s="70" t="s">
        <v>248</v>
      </c>
      <c r="AY26" s="500">
        <v>52</v>
      </c>
      <c r="AZ26" s="373">
        <v>805304</v>
      </c>
      <c r="BA26" s="546">
        <v>0.98557692307599998</v>
      </c>
      <c r="BB26" s="377">
        <v>15.0243902439165</v>
      </c>
      <c r="BC26" s="70" t="s">
        <v>248</v>
      </c>
      <c r="BD26" s="211" t="s">
        <v>61</v>
      </c>
      <c r="BE26" s="212" t="s">
        <v>62</v>
      </c>
      <c r="BF26" s="212" t="s">
        <v>63</v>
      </c>
      <c r="BG26" s="212" t="s">
        <v>196</v>
      </c>
      <c r="BH26" s="214" t="s">
        <v>515</v>
      </c>
      <c r="BI26" s="214" t="s">
        <v>64</v>
      </c>
      <c r="BJ26" s="215">
        <v>214</v>
      </c>
      <c r="BK26" s="137">
        <v>1</v>
      </c>
      <c r="BL26" s="144" t="s">
        <v>65</v>
      </c>
      <c r="BM26" s="63" t="s">
        <v>177</v>
      </c>
      <c r="BN26" s="217" t="s">
        <v>295</v>
      </c>
      <c r="BO26" s="217" t="s">
        <v>57</v>
      </c>
      <c r="BP26" s="201" t="s">
        <v>681</v>
      </c>
      <c r="BQ26" s="126" t="s">
        <v>717</v>
      </c>
    </row>
    <row r="27" spans="1:69" s="128" customFormat="1" ht="15.75">
      <c r="A27" s="207" t="s">
        <v>8</v>
      </c>
      <c r="B27" s="208" t="s">
        <v>711</v>
      </c>
      <c r="C27" s="202" t="s">
        <v>35</v>
      </c>
      <c r="D27" s="210" t="s">
        <v>10</v>
      </c>
      <c r="E27" s="24" t="s">
        <v>57</v>
      </c>
      <c r="F27" s="73">
        <v>911</v>
      </c>
      <c r="G27" s="11">
        <v>26</v>
      </c>
      <c r="H27" s="204"/>
      <c r="I27" s="204"/>
      <c r="J27" s="204"/>
      <c r="K27" s="204"/>
      <c r="L27" s="11">
        <v>1</v>
      </c>
      <c r="M27" s="203"/>
      <c r="N27" s="53">
        <v>6</v>
      </c>
      <c r="O27" s="204"/>
      <c r="P27" s="204"/>
      <c r="Q27" s="11">
        <v>7.0082170056999997</v>
      </c>
      <c r="R27" s="204"/>
      <c r="S27" s="204"/>
      <c r="T27" s="53">
        <v>13.065517241379309</v>
      </c>
      <c r="U27" s="204"/>
      <c r="V27" s="204"/>
      <c r="W27" s="11">
        <v>7.0452475361989997</v>
      </c>
      <c r="X27" s="204"/>
      <c r="Y27" s="204"/>
      <c r="Z27" s="53">
        <v>13.113333333333333</v>
      </c>
      <c r="AA27" s="204"/>
      <c r="AB27" s="204"/>
      <c r="AC27" s="204"/>
      <c r="AD27" s="204"/>
      <c r="AE27" s="204"/>
      <c r="AF27" s="11">
        <v>3.1395999455461032</v>
      </c>
      <c r="AG27" s="11">
        <v>6123</v>
      </c>
      <c r="AH27" s="11">
        <v>0.61364422824339837</v>
      </c>
      <c r="AI27" s="11">
        <v>1061</v>
      </c>
      <c r="AJ27" s="11">
        <v>2.033045292014303</v>
      </c>
      <c r="AK27" s="11" t="s">
        <v>248</v>
      </c>
      <c r="AL27" s="11">
        <v>855</v>
      </c>
      <c r="AM27" s="11">
        <v>3.1476134110944467</v>
      </c>
      <c r="AN27" s="11">
        <v>3.216677096370463</v>
      </c>
      <c r="AO27" s="73">
        <v>1748</v>
      </c>
      <c r="AP27" s="11">
        <v>7</v>
      </c>
      <c r="AQ27" s="11">
        <v>15</v>
      </c>
      <c r="AR27" s="188">
        <v>0</v>
      </c>
      <c r="AS27" s="188" t="s">
        <v>248</v>
      </c>
      <c r="AT27" s="11">
        <v>63232.739000000001</v>
      </c>
      <c r="AU27" s="11">
        <v>250.14</v>
      </c>
      <c r="AV27" s="188">
        <v>0</v>
      </c>
      <c r="AW27" s="34">
        <v>0</v>
      </c>
      <c r="AX27" s="188" t="s">
        <v>248</v>
      </c>
      <c r="AY27" s="322">
        <v>52</v>
      </c>
      <c r="AZ27" s="367">
        <v>805304</v>
      </c>
      <c r="BA27" s="313">
        <v>0.98557692307599998</v>
      </c>
      <c r="BB27" s="378">
        <v>14.712195121964999</v>
      </c>
      <c r="BC27" s="188" t="s">
        <v>248</v>
      </c>
      <c r="BD27" s="217" t="s">
        <v>61</v>
      </c>
      <c r="BE27" s="201" t="s">
        <v>62</v>
      </c>
      <c r="BF27" s="201" t="s">
        <v>63</v>
      </c>
      <c r="BG27" s="201" t="s">
        <v>196</v>
      </c>
      <c r="BH27" s="218" t="s">
        <v>515</v>
      </c>
      <c r="BI27" s="218" t="s">
        <v>66</v>
      </c>
      <c r="BJ27" s="200">
        <v>214</v>
      </c>
      <c r="BK27" s="138">
        <v>7</v>
      </c>
      <c r="BL27" s="145" t="s">
        <v>65</v>
      </c>
      <c r="BM27" s="219" t="s">
        <v>179</v>
      </c>
      <c r="BN27" s="217" t="s">
        <v>295</v>
      </c>
      <c r="BO27" s="217" t="s">
        <v>57</v>
      </c>
      <c r="BP27" s="201" t="s">
        <v>681</v>
      </c>
      <c r="BQ27" s="126" t="s">
        <v>717</v>
      </c>
    </row>
    <row r="28" spans="1:69" s="128" customFormat="1" ht="15.75">
      <c r="A28" s="207" t="s">
        <v>8</v>
      </c>
      <c r="B28" s="208" t="s">
        <v>711</v>
      </c>
      <c r="C28" s="202" t="s">
        <v>35</v>
      </c>
      <c r="D28" s="210" t="s">
        <v>10</v>
      </c>
      <c r="E28" s="24" t="s">
        <v>57</v>
      </c>
      <c r="F28" s="73">
        <v>915</v>
      </c>
      <c r="G28" s="11">
        <v>23</v>
      </c>
      <c r="H28" s="204"/>
      <c r="I28" s="204"/>
      <c r="J28" s="204"/>
      <c r="K28" s="204"/>
      <c r="L28" s="11">
        <v>3</v>
      </c>
      <c r="M28" s="203"/>
      <c r="N28" s="53">
        <v>2</v>
      </c>
      <c r="O28" s="204"/>
      <c r="P28" s="204"/>
      <c r="Q28" s="11">
        <v>5.4344114229000002</v>
      </c>
      <c r="R28" s="204"/>
      <c r="S28" s="204"/>
      <c r="T28" s="53">
        <v>9.2988095238095223</v>
      </c>
      <c r="U28" s="204"/>
      <c r="V28" s="204"/>
      <c r="W28" s="11">
        <v>4.6892449808772998</v>
      </c>
      <c r="X28" s="204"/>
      <c r="Y28" s="204"/>
      <c r="Z28" s="53">
        <v>8.9443548387096765</v>
      </c>
      <c r="AA28" s="204"/>
      <c r="AB28" s="204"/>
      <c r="AC28" s="204"/>
      <c r="AD28" s="204"/>
      <c r="AE28" s="204"/>
      <c r="AF28" s="11">
        <v>3.553690941969466</v>
      </c>
      <c r="AG28" s="11">
        <v>6190</v>
      </c>
      <c r="AH28" s="11">
        <v>0.46745016861990746</v>
      </c>
      <c r="AI28" s="11">
        <v>240</v>
      </c>
      <c r="AJ28" s="11">
        <v>2.5597888675623799</v>
      </c>
      <c r="AK28" s="11" t="s">
        <v>248</v>
      </c>
      <c r="AL28" s="11">
        <v>873</v>
      </c>
      <c r="AM28" s="11">
        <v>3.5611007569266433</v>
      </c>
      <c r="AN28" s="11">
        <v>3.6428759547010796</v>
      </c>
      <c r="AO28" s="73">
        <v>1777</v>
      </c>
      <c r="AP28" s="11">
        <v>0</v>
      </c>
      <c r="AQ28" s="11">
        <v>7</v>
      </c>
      <c r="AR28" s="188">
        <v>0</v>
      </c>
      <c r="AS28" s="188" t="s">
        <v>248</v>
      </c>
      <c r="AT28" s="11">
        <v>63769.158000000003</v>
      </c>
      <c r="AU28" s="11">
        <v>286.49200000000002</v>
      </c>
      <c r="AV28" s="188">
        <v>0</v>
      </c>
      <c r="AW28" s="34">
        <v>0</v>
      </c>
      <c r="AX28" s="188" t="s">
        <v>248</v>
      </c>
      <c r="AY28" s="322">
        <v>52</v>
      </c>
      <c r="AZ28" s="367">
        <v>805304</v>
      </c>
      <c r="BA28" s="313">
        <v>0.98557692307599998</v>
      </c>
      <c r="BB28" s="380">
        <v>14.5365853658673</v>
      </c>
      <c r="BC28" s="188" t="s">
        <v>248</v>
      </c>
      <c r="BD28" s="217" t="s">
        <v>61</v>
      </c>
      <c r="BE28" s="201" t="s">
        <v>62</v>
      </c>
      <c r="BF28" s="201" t="s">
        <v>63</v>
      </c>
      <c r="BG28" s="201" t="s">
        <v>196</v>
      </c>
      <c r="BH28" s="218" t="s">
        <v>515</v>
      </c>
      <c r="BI28" s="218" t="s">
        <v>67</v>
      </c>
      <c r="BJ28" s="200">
        <v>214</v>
      </c>
      <c r="BK28" s="138">
        <v>3</v>
      </c>
      <c r="BL28" s="145" t="s">
        <v>65</v>
      </c>
      <c r="BM28" s="64" t="s">
        <v>177</v>
      </c>
      <c r="BN28" s="217" t="s">
        <v>295</v>
      </c>
      <c r="BO28" s="217" t="s">
        <v>57</v>
      </c>
      <c r="BP28" s="201" t="s">
        <v>681</v>
      </c>
      <c r="BQ28" s="126" t="s">
        <v>717</v>
      </c>
    </row>
    <row r="29" spans="1:69" s="128" customFormat="1" ht="15.75">
      <c r="A29" s="207" t="s">
        <v>8</v>
      </c>
      <c r="B29" s="208" t="s">
        <v>711</v>
      </c>
      <c r="C29" s="202" t="s">
        <v>35</v>
      </c>
      <c r="D29" s="210" t="s">
        <v>10</v>
      </c>
      <c r="E29" s="24" t="s">
        <v>57</v>
      </c>
      <c r="F29" s="73">
        <v>913</v>
      </c>
      <c r="G29" s="11">
        <v>18</v>
      </c>
      <c r="H29" s="204"/>
      <c r="I29" s="204"/>
      <c r="J29" s="204"/>
      <c r="K29" s="204"/>
      <c r="L29" s="11">
        <v>2</v>
      </c>
      <c r="M29" s="203"/>
      <c r="N29" s="53">
        <v>0</v>
      </c>
      <c r="O29" s="204"/>
      <c r="P29" s="204"/>
      <c r="Q29" s="11">
        <v>5.9054879977999999</v>
      </c>
      <c r="R29" s="204"/>
      <c r="S29" s="204"/>
      <c r="T29" s="53">
        <v>9.4171874999999972</v>
      </c>
      <c r="U29" s="204"/>
      <c r="V29" s="204"/>
      <c r="W29" s="11">
        <v>5.8894241791713</v>
      </c>
      <c r="X29" s="204"/>
      <c r="Y29" s="204"/>
      <c r="Z29" s="53">
        <v>9.4220588235294098</v>
      </c>
      <c r="AA29" s="204"/>
      <c r="AB29" s="204"/>
      <c r="AC29" s="204"/>
      <c r="AD29" s="204"/>
      <c r="AE29" s="204"/>
      <c r="AF29" s="11">
        <v>2.8202036176642058</v>
      </c>
      <c r="AG29" s="11">
        <v>6139</v>
      </c>
      <c r="AH29" s="11">
        <v>0.40259699266864757</v>
      </c>
      <c r="AI29" s="11">
        <v>1058</v>
      </c>
      <c r="AJ29" s="11">
        <v>2.0305168408826946</v>
      </c>
      <c r="AK29" s="11" t="s">
        <v>248</v>
      </c>
      <c r="AL29" s="11">
        <v>0</v>
      </c>
      <c r="AM29" s="11"/>
      <c r="AN29" s="11"/>
      <c r="AO29" s="73">
        <v>1786</v>
      </c>
      <c r="AP29" s="11">
        <v>2</v>
      </c>
      <c r="AQ29" s="11">
        <v>2</v>
      </c>
      <c r="AR29" s="188">
        <v>0</v>
      </c>
      <c r="AS29" s="188" t="s">
        <v>248</v>
      </c>
      <c r="AT29" s="11">
        <v>63994.292000000001</v>
      </c>
      <c r="AU29" s="11">
        <v>212.357</v>
      </c>
      <c r="AV29" s="188">
        <v>0</v>
      </c>
      <c r="AW29" s="34">
        <v>0</v>
      </c>
      <c r="AX29" s="188" t="s">
        <v>248</v>
      </c>
      <c r="AY29" s="322">
        <v>52</v>
      </c>
      <c r="AZ29" s="367">
        <v>805304</v>
      </c>
      <c r="BA29" s="313">
        <v>0.98557692307599998</v>
      </c>
      <c r="BB29" s="378">
        <v>14.4780487805014</v>
      </c>
      <c r="BC29" s="188" t="s">
        <v>248</v>
      </c>
      <c r="BD29" s="217" t="s">
        <v>61</v>
      </c>
      <c r="BE29" s="201" t="s">
        <v>62</v>
      </c>
      <c r="BF29" s="201" t="s">
        <v>63</v>
      </c>
      <c r="BG29" s="201" t="s">
        <v>196</v>
      </c>
      <c r="BH29" s="218" t="s">
        <v>515</v>
      </c>
      <c r="BI29" s="218" t="s">
        <v>68</v>
      </c>
      <c r="BJ29" s="200">
        <v>214</v>
      </c>
      <c r="BK29" s="138">
        <v>4</v>
      </c>
      <c r="BL29" s="145" t="s">
        <v>65</v>
      </c>
      <c r="BM29" s="64" t="s">
        <v>178</v>
      </c>
      <c r="BN29" s="217" t="s">
        <v>295</v>
      </c>
      <c r="BO29" s="217" t="s">
        <v>57</v>
      </c>
      <c r="BP29" s="201" t="s">
        <v>681</v>
      </c>
      <c r="BQ29" s="126" t="s">
        <v>717</v>
      </c>
    </row>
    <row r="30" spans="1:69" s="128" customFormat="1" ht="15.75">
      <c r="A30" s="207" t="s">
        <v>8</v>
      </c>
      <c r="B30" s="208" t="s">
        <v>711</v>
      </c>
      <c r="C30" s="202" t="s">
        <v>35</v>
      </c>
      <c r="D30" s="210" t="s">
        <v>10</v>
      </c>
      <c r="E30" s="24" t="s">
        <v>59</v>
      </c>
      <c r="F30" s="86">
        <v>524</v>
      </c>
      <c r="G30" s="80">
        <v>4</v>
      </c>
      <c r="H30" s="204"/>
      <c r="I30" s="204"/>
      <c r="J30" s="204"/>
      <c r="K30" s="204"/>
      <c r="L30" s="80">
        <v>0</v>
      </c>
      <c r="M30" s="203"/>
      <c r="N30" s="53">
        <v>1</v>
      </c>
      <c r="O30" s="204"/>
      <c r="P30" s="204"/>
      <c r="Q30" s="11">
        <v>5.0867748672999999</v>
      </c>
      <c r="R30" s="204"/>
      <c r="S30" s="204"/>
      <c r="T30" s="53">
        <v>7.2857142857142856</v>
      </c>
      <c r="U30" s="204"/>
      <c r="V30" s="204"/>
      <c r="W30" s="11">
        <v>4.7373171673075998</v>
      </c>
      <c r="X30" s="204"/>
      <c r="Y30" s="204"/>
      <c r="Z30" s="53">
        <v>7</v>
      </c>
      <c r="AA30" s="204"/>
      <c r="AB30" s="204"/>
      <c r="AC30" s="204"/>
      <c r="AD30" s="204"/>
      <c r="AE30" s="204"/>
      <c r="AF30" s="11">
        <v>3.6608450489204318</v>
      </c>
      <c r="AG30" s="11">
        <v>3633</v>
      </c>
      <c r="AH30" s="11">
        <v>0.3954693261287987</v>
      </c>
      <c r="AI30" s="11">
        <v>54</v>
      </c>
      <c r="AJ30" s="11">
        <v>2.7703862660944205</v>
      </c>
      <c r="AK30" s="11" t="s">
        <v>248</v>
      </c>
      <c r="AL30" s="11">
        <v>519</v>
      </c>
      <c r="AM30" s="11">
        <v>3.6608450489204318</v>
      </c>
      <c r="AN30" s="11">
        <v>3.6920168067226893</v>
      </c>
      <c r="AO30" s="73">
        <v>1040</v>
      </c>
      <c r="AP30" s="11">
        <v>0</v>
      </c>
      <c r="AQ30" s="11">
        <v>0</v>
      </c>
      <c r="AR30" s="188">
        <v>0</v>
      </c>
      <c r="AS30" s="188" t="s">
        <v>248</v>
      </c>
      <c r="AT30" s="11">
        <v>37076.313000000002</v>
      </c>
      <c r="AU30" s="11">
        <v>0</v>
      </c>
      <c r="AV30" s="188">
        <v>0</v>
      </c>
      <c r="AW30" s="34">
        <v>0</v>
      </c>
      <c r="AX30" s="188" t="s">
        <v>248</v>
      </c>
      <c r="AY30" s="322">
        <v>44.5</v>
      </c>
      <c r="AZ30" s="367">
        <v>675121</v>
      </c>
      <c r="BA30" s="313">
        <v>0.95505617977500001</v>
      </c>
      <c r="BB30" s="378">
        <v>10.5882352941208</v>
      </c>
      <c r="BC30" s="188" t="s">
        <v>248</v>
      </c>
      <c r="BD30" s="217" t="s">
        <v>61</v>
      </c>
      <c r="BE30" s="201" t="s">
        <v>62</v>
      </c>
      <c r="BF30" s="201" t="s">
        <v>63</v>
      </c>
      <c r="BG30" s="201" t="s">
        <v>196</v>
      </c>
      <c r="BH30" s="218" t="s">
        <v>513</v>
      </c>
      <c r="BI30" s="218" t="s">
        <v>64</v>
      </c>
      <c r="BJ30" s="200">
        <v>214</v>
      </c>
      <c r="BK30" s="138">
        <v>1</v>
      </c>
      <c r="BL30" s="145" t="s">
        <v>65</v>
      </c>
      <c r="BM30" s="64" t="s">
        <v>177</v>
      </c>
      <c r="BN30" s="217" t="s">
        <v>295</v>
      </c>
      <c r="BO30" s="217" t="s">
        <v>59</v>
      </c>
      <c r="BP30" s="201" t="s">
        <v>693</v>
      </c>
      <c r="BQ30" s="126" t="s">
        <v>715</v>
      </c>
    </row>
    <row r="31" spans="1:69" s="128" customFormat="1" ht="15.75">
      <c r="A31" s="207" t="s">
        <v>8</v>
      </c>
      <c r="B31" s="208" t="s">
        <v>711</v>
      </c>
      <c r="C31" s="202" t="s">
        <v>35</v>
      </c>
      <c r="D31" s="210" t="s">
        <v>10</v>
      </c>
      <c r="E31" s="24" t="s">
        <v>59</v>
      </c>
      <c r="F31" s="73">
        <v>514</v>
      </c>
      <c r="G31" s="11">
        <v>13</v>
      </c>
      <c r="H31" s="204"/>
      <c r="I31" s="204"/>
      <c r="J31" s="204"/>
      <c r="K31" s="204"/>
      <c r="L31" s="80">
        <v>2</v>
      </c>
      <c r="M31" s="203"/>
      <c r="N31" s="53">
        <v>3</v>
      </c>
      <c r="O31" s="204"/>
      <c r="P31" s="204"/>
      <c r="Q31" s="11">
        <v>5.845591014</v>
      </c>
      <c r="R31" s="204"/>
      <c r="S31" s="204"/>
      <c r="T31" s="53">
        <v>11.174999999999992</v>
      </c>
      <c r="U31" s="204"/>
      <c r="V31" s="204"/>
      <c r="W31" s="11">
        <v>5.8608294749498002</v>
      </c>
      <c r="X31" s="204"/>
      <c r="Y31" s="204"/>
      <c r="Z31" s="53">
        <v>11.174999999999992</v>
      </c>
      <c r="AA31" s="204"/>
      <c r="AB31" s="204"/>
      <c r="AC31" s="204"/>
      <c r="AD31" s="204"/>
      <c r="AE31" s="204"/>
      <c r="AF31" s="11">
        <v>3.4156093381562456</v>
      </c>
      <c r="AG31" s="11">
        <v>3461</v>
      </c>
      <c r="AH31" s="11">
        <v>0.50281117606639703</v>
      </c>
      <c r="AI31" s="11">
        <v>187</v>
      </c>
      <c r="AJ31" s="11">
        <v>2.4189490445859874</v>
      </c>
      <c r="AK31" s="11" t="s">
        <v>248</v>
      </c>
      <c r="AL31" s="11">
        <v>485</v>
      </c>
      <c r="AM31" s="11">
        <v>3.4204212142020167</v>
      </c>
      <c r="AN31" s="11">
        <v>3.5253709198813055</v>
      </c>
      <c r="AO31" s="73">
        <v>992</v>
      </c>
      <c r="AP31" s="11">
        <v>2</v>
      </c>
      <c r="AQ31" s="11">
        <v>8</v>
      </c>
      <c r="AR31" s="188">
        <v>0</v>
      </c>
      <c r="AS31" s="188" t="s">
        <v>248</v>
      </c>
      <c r="AT31" s="11">
        <v>35604.321000000004</v>
      </c>
      <c r="AU31" s="11">
        <v>86.623999999999995</v>
      </c>
      <c r="AV31" s="188">
        <v>0</v>
      </c>
      <c r="AW31" s="34">
        <v>0</v>
      </c>
      <c r="AX31" s="188" t="s">
        <v>248</v>
      </c>
      <c r="AY31" s="322">
        <v>44.5</v>
      </c>
      <c r="AZ31" s="367">
        <v>675121</v>
      </c>
      <c r="BA31" s="313">
        <v>0.95505617977500001</v>
      </c>
      <c r="BB31" s="378">
        <v>10.423529411767801</v>
      </c>
      <c r="BC31" s="188" t="s">
        <v>248</v>
      </c>
      <c r="BD31" s="217" t="s">
        <v>61</v>
      </c>
      <c r="BE31" s="201" t="s">
        <v>62</v>
      </c>
      <c r="BF31" s="201" t="s">
        <v>63</v>
      </c>
      <c r="BG31" s="201" t="s">
        <v>196</v>
      </c>
      <c r="BH31" s="218" t="s">
        <v>513</v>
      </c>
      <c r="BI31" s="218" t="s">
        <v>66</v>
      </c>
      <c r="BJ31" s="200">
        <v>214</v>
      </c>
      <c r="BK31" s="138">
        <v>7</v>
      </c>
      <c r="BL31" s="145" t="s">
        <v>65</v>
      </c>
      <c r="BM31" s="64" t="s">
        <v>178</v>
      </c>
      <c r="BN31" s="217" t="s">
        <v>295</v>
      </c>
      <c r="BO31" s="217" t="s">
        <v>59</v>
      </c>
      <c r="BP31" s="201" t="s">
        <v>693</v>
      </c>
      <c r="BQ31" s="126" t="s">
        <v>715</v>
      </c>
    </row>
    <row r="32" spans="1:69" s="128" customFormat="1" ht="15.75">
      <c r="A32" s="207" t="s">
        <v>8</v>
      </c>
      <c r="B32" s="208" t="s">
        <v>711</v>
      </c>
      <c r="C32" s="202" t="s">
        <v>35</v>
      </c>
      <c r="D32" s="210" t="s">
        <v>10</v>
      </c>
      <c r="E32" s="24" t="s">
        <v>59</v>
      </c>
      <c r="F32" s="86">
        <v>510</v>
      </c>
      <c r="G32" s="80">
        <v>13</v>
      </c>
      <c r="H32" s="204"/>
      <c r="I32" s="204"/>
      <c r="J32" s="204"/>
      <c r="K32" s="204"/>
      <c r="L32" s="11">
        <v>0</v>
      </c>
      <c r="M32" s="203"/>
      <c r="N32" s="53">
        <v>0</v>
      </c>
      <c r="O32" s="204"/>
      <c r="P32" s="204"/>
      <c r="Q32" s="11">
        <v>5.6030038731999996</v>
      </c>
      <c r="R32" s="204"/>
      <c r="S32" s="204"/>
      <c r="T32" s="53">
        <v>9.6791666666666654</v>
      </c>
      <c r="U32" s="204"/>
      <c r="V32" s="204"/>
      <c r="W32" s="11">
        <v>5.6414143460763997</v>
      </c>
      <c r="X32" s="204"/>
      <c r="Y32" s="204"/>
      <c r="Z32" s="53">
        <v>10.018749999999997</v>
      </c>
      <c r="AA32" s="204"/>
      <c r="AB32" s="204"/>
      <c r="AC32" s="204"/>
      <c r="AD32" s="204"/>
      <c r="AE32" s="204"/>
      <c r="AF32" s="11">
        <v>3.6539407988052393</v>
      </c>
      <c r="AG32" s="11">
        <v>3479</v>
      </c>
      <c r="AH32" s="11">
        <v>0.37820295345486721</v>
      </c>
      <c r="AI32" s="11">
        <v>52</v>
      </c>
      <c r="AJ32" s="11">
        <v>2.9038079470198674</v>
      </c>
      <c r="AK32" s="11" t="s">
        <v>248</v>
      </c>
      <c r="AL32" s="11">
        <v>496</v>
      </c>
      <c r="AM32" s="11">
        <v>3.6543116471322454</v>
      </c>
      <c r="AN32" s="11">
        <v>3.6877129471890973</v>
      </c>
      <c r="AO32" s="73">
        <v>993</v>
      </c>
      <c r="AP32" s="11">
        <v>0</v>
      </c>
      <c r="AQ32" s="11">
        <v>1</v>
      </c>
      <c r="AR32" s="188">
        <v>0</v>
      </c>
      <c r="AS32" s="188" t="s">
        <v>248</v>
      </c>
      <c r="AT32" s="11">
        <v>35423.288</v>
      </c>
      <c r="AU32" s="11">
        <v>21.033000000000001</v>
      </c>
      <c r="AV32" s="188">
        <v>0</v>
      </c>
      <c r="AW32" s="34">
        <v>0</v>
      </c>
      <c r="AX32" s="188" t="s">
        <v>248</v>
      </c>
      <c r="AY32" s="322">
        <v>44.5</v>
      </c>
      <c r="AZ32" s="367">
        <v>675121</v>
      </c>
      <c r="BA32" s="313">
        <v>0.95505617977500001</v>
      </c>
      <c r="BB32" s="380">
        <v>9.8588235294146607</v>
      </c>
      <c r="BC32" s="188" t="s">
        <v>248</v>
      </c>
      <c r="BD32" s="217" t="s">
        <v>61</v>
      </c>
      <c r="BE32" s="201" t="s">
        <v>62</v>
      </c>
      <c r="BF32" s="201" t="s">
        <v>63</v>
      </c>
      <c r="BG32" s="201" t="s">
        <v>196</v>
      </c>
      <c r="BH32" s="218" t="s">
        <v>513</v>
      </c>
      <c r="BI32" s="218" t="s">
        <v>67</v>
      </c>
      <c r="BJ32" s="441">
        <v>214</v>
      </c>
      <c r="BK32" s="138">
        <v>3</v>
      </c>
      <c r="BL32" s="145" t="s">
        <v>65</v>
      </c>
      <c r="BM32" s="64" t="s">
        <v>178</v>
      </c>
      <c r="BN32" s="217" t="s">
        <v>295</v>
      </c>
      <c r="BO32" s="217" t="s">
        <v>59</v>
      </c>
      <c r="BP32" s="201" t="s">
        <v>693</v>
      </c>
      <c r="BQ32" s="126" t="s">
        <v>715</v>
      </c>
    </row>
    <row r="33" spans="1:69" s="128" customFormat="1" ht="16.5" thickBot="1">
      <c r="A33" s="151" t="s">
        <v>8</v>
      </c>
      <c r="B33" s="152" t="s">
        <v>711</v>
      </c>
      <c r="C33" s="153" t="s">
        <v>35</v>
      </c>
      <c r="D33" s="154" t="s">
        <v>10</v>
      </c>
      <c r="E33" s="190" t="s">
        <v>59</v>
      </c>
      <c r="F33" s="191">
        <v>517</v>
      </c>
      <c r="G33" s="192">
        <v>16</v>
      </c>
      <c r="H33" s="161"/>
      <c r="I33" s="161"/>
      <c r="J33" s="161"/>
      <c r="K33" s="161"/>
      <c r="L33" s="192">
        <v>1</v>
      </c>
      <c r="M33" s="158"/>
      <c r="N33" s="193">
        <v>0</v>
      </c>
      <c r="O33" s="161"/>
      <c r="P33" s="161"/>
      <c r="Q33" s="194">
        <v>6.0794418099999996</v>
      </c>
      <c r="R33" s="161"/>
      <c r="S33" s="161"/>
      <c r="T33" s="193">
        <v>9.375</v>
      </c>
      <c r="U33" s="161"/>
      <c r="V33" s="161"/>
      <c r="W33" s="194">
        <v>6.0381958459999998</v>
      </c>
      <c r="X33" s="161"/>
      <c r="Y33" s="161"/>
      <c r="Z33" s="193">
        <v>9.375</v>
      </c>
      <c r="AA33" s="161"/>
      <c r="AB33" s="161"/>
      <c r="AC33" s="161"/>
      <c r="AD33" s="161"/>
      <c r="AE33" s="161"/>
      <c r="AF33" s="194">
        <v>2.8549615202470706</v>
      </c>
      <c r="AG33" s="194">
        <v>3464</v>
      </c>
      <c r="AH33" s="194">
        <v>0.37435268637737873</v>
      </c>
      <c r="AI33" s="194">
        <v>511</v>
      </c>
      <c r="AJ33" s="194">
        <v>2.1059709821428569</v>
      </c>
      <c r="AK33" s="194" t="s">
        <v>248</v>
      </c>
      <c r="AL33" s="194">
        <v>0</v>
      </c>
      <c r="AM33" s="194"/>
      <c r="AN33" s="194"/>
      <c r="AO33" s="195">
        <v>994</v>
      </c>
      <c r="AP33" s="194">
        <v>3</v>
      </c>
      <c r="AQ33" s="194">
        <v>5</v>
      </c>
      <c r="AR33" s="232">
        <v>0</v>
      </c>
      <c r="AS33" s="232" t="s">
        <v>248</v>
      </c>
      <c r="AT33" s="194">
        <v>35700.94</v>
      </c>
      <c r="AU33" s="194">
        <v>1.909</v>
      </c>
      <c r="AV33" s="232">
        <v>0</v>
      </c>
      <c r="AW33" s="196">
        <v>0</v>
      </c>
      <c r="AX33" s="232" t="s">
        <v>248</v>
      </c>
      <c r="AY33" s="323">
        <v>44.5</v>
      </c>
      <c r="AZ33" s="471">
        <v>675121</v>
      </c>
      <c r="BA33" s="547">
        <v>0.95505617977500001</v>
      </c>
      <c r="BB33" s="379">
        <v>10.235294117650101</v>
      </c>
      <c r="BC33" s="232" t="s">
        <v>248</v>
      </c>
      <c r="BD33" s="162" t="s">
        <v>61</v>
      </c>
      <c r="BE33" s="163" t="s">
        <v>62</v>
      </c>
      <c r="BF33" s="163" t="s">
        <v>63</v>
      </c>
      <c r="BG33" s="163" t="s">
        <v>196</v>
      </c>
      <c r="BH33" s="164" t="s">
        <v>513</v>
      </c>
      <c r="BI33" s="164" t="s">
        <v>68</v>
      </c>
      <c r="BJ33" s="139">
        <v>214</v>
      </c>
      <c r="BK33" s="136">
        <v>4</v>
      </c>
      <c r="BL33" s="146" t="s">
        <v>65</v>
      </c>
      <c r="BM33" s="67" t="s">
        <v>178</v>
      </c>
      <c r="BN33" s="162" t="s">
        <v>295</v>
      </c>
      <c r="BO33" s="162" t="s">
        <v>59</v>
      </c>
      <c r="BP33" s="163" t="s">
        <v>693</v>
      </c>
      <c r="BQ33" s="228" t="s">
        <v>715</v>
      </c>
    </row>
    <row r="34" spans="1:69">
      <c r="F34" s="11"/>
      <c r="G34" s="11"/>
      <c r="H34" s="11"/>
      <c r="I34" s="11"/>
      <c r="J34" s="11"/>
      <c r="K34" s="11"/>
      <c r="L34" s="11"/>
      <c r="M34" s="11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7"/>
      <c r="AE34" s="8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BA34" s="121"/>
      <c r="BB34" s="121"/>
      <c r="BC34" s="11"/>
      <c r="BD34" s="11"/>
      <c r="BE34" s="11"/>
      <c r="BN34" s="11"/>
      <c r="BO34" s="11"/>
    </row>
    <row r="35" spans="1:69">
      <c r="F35" s="11"/>
      <c r="G35" s="11"/>
      <c r="H35" s="11"/>
      <c r="I35" s="11"/>
      <c r="J35" s="11"/>
      <c r="K35" s="11"/>
      <c r="L35" s="11"/>
      <c r="M35" s="11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7"/>
      <c r="AE35" s="8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BA35" s="121"/>
      <c r="BB35" s="121"/>
      <c r="BC35" s="11"/>
      <c r="BD35" s="11"/>
      <c r="BE35" s="11"/>
      <c r="BN35" s="11"/>
      <c r="BO35" s="11"/>
    </row>
    <row r="36" spans="1:69">
      <c r="F36" s="11"/>
      <c r="G36" s="11"/>
      <c r="H36" s="11"/>
      <c r="I36" s="11"/>
      <c r="J36" s="11"/>
      <c r="K36" s="11"/>
      <c r="L36" s="11"/>
      <c r="M36" s="11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7"/>
      <c r="AE36" s="8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BA36" s="121"/>
      <c r="BB36" s="121"/>
      <c r="BC36" s="11"/>
      <c r="BD36" s="11"/>
      <c r="BE36" s="11"/>
      <c r="BN36" s="11"/>
      <c r="BO36" s="11"/>
    </row>
    <row r="37" spans="1:69" s="128" customFormat="1">
      <c r="B37" s="4"/>
      <c r="C37" s="4"/>
      <c r="E37" s="5"/>
      <c r="F37" s="11"/>
      <c r="G37" s="11"/>
      <c r="H37" s="11"/>
      <c r="I37" s="11"/>
      <c r="J37" s="11"/>
      <c r="K37" s="11"/>
      <c r="L37" s="11"/>
      <c r="M37" s="11"/>
      <c r="N37" s="138"/>
      <c r="O37" s="138"/>
      <c r="P37" s="138"/>
      <c r="Q37" s="138"/>
      <c r="R37" s="138"/>
      <c r="S37" s="138"/>
      <c r="T37" s="138"/>
      <c r="U37" s="138"/>
      <c r="V37" s="138"/>
      <c r="W37" s="138"/>
      <c r="X37" s="138"/>
      <c r="Y37" s="138"/>
      <c r="Z37" s="138"/>
      <c r="AA37" s="138"/>
      <c r="AB37" s="138"/>
      <c r="AC37" s="138"/>
      <c r="AD37" s="7"/>
      <c r="AE37" s="138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510"/>
      <c r="BA37" s="11"/>
      <c r="BB37" s="121"/>
      <c r="BC37" s="11"/>
      <c r="BD37" s="11"/>
      <c r="BE37" s="11"/>
      <c r="BF37" s="10"/>
      <c r="BG37" s="10"/>
      <c r="BH37" s="10"/>
      <c r="BI37" s="10"/>
      <c r="BJ37" s="10"/>
      <c r="BK37" s="10"/>
      <c r="BL37" s="10"/>
      <c r="BM37" s="10"/>
      <c r="BN37" s="11"/>
      <c r="BO37" s="11"/>
      <c r="BP37" s="10"/>
      <c r="BQ37" s="10"/>
    </row>
    <row r="38" spans="1:69">
      <c r="F38" s="11"/>
      <c r="G38" s="11"/>
      <c r="H38" s="11"/>
      <c r="I38" s="11"/>
      <c r="J38" s="11"/>
      <c r="K38" s="11"/>
      <c r="L38" s="11"/>
      <c r="M38" s="11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7"/>
      <c r="AE38" s="8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BA38" s="121"/>
      <c r="BB38" s="121"/>
      <c r="BC38" s="11"/>
      <c r="BD38" s="11"/>
      <c r="BE38" s="11"/>
      <c r="BN38" s="11"/>
      <c r="BO38" s="11"/>
    </row>
    <row r="39" spans="1:69">
      <c r="F39" s="11"/>
      <c r="G39" s="11"/>
      <c r="H39" s="11"/>
      <c r="I39" s="11"/>
      <c r="J39" s="11"/>
      <c r="K39" s="11"/>
      <c r="L39" s="11"/>
      <c r="M39" s="11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7"/>
      <c r="AE39" s="8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BA39" s="121"/>
      <c r="BB39" s="121"/>
      <c r="BC39" s="11"/>
      <c r="BD39" s="11"/>
      <c r="BE39" s="11"/>
      <c r="BN39" s="11"/>
      <c r="BO39" s="11"/>
    </row>
    <row r="40" spans="1:69">
      <c r="F40" s="11"/>
      <c r="G40" s="11"/>
      <c r="H40" s="11"/>
      <c r="I40" s="11"/>
      <c r="J40" s="11"/>
      <c r="K40" s="11"/>
      <c r="L40" s="11"/>
      <c r="M40" s="11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7"/>
      <c r="AE40" s="8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BA40" s="121"/>
      <c r="BB40" s="121"/>
      <c r="BC40" s="11"/>
      <c r="BD40" s="11"/>
      <c r="BE40" s="11"/>
      <c r="BN40" s="11"/>
      <c r="BO40" s="11"/>
    </row>
    <row r="41" spans="1:69">
      <c r="F41" s="11"/>
      <c r="G41" s="11"/>
      <c r="H41" s="11"/>
      <c r="I41" s="11"/>
      <c r="J41" s="11"/>
      <c r="K41" s="11"/>
      <c r="L41" s="11"/>
      <c r="M41" s="11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7"/>
      <c r="AE41" s="8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BA41" s="121"/>
      <c r="BB41" s="121"/>
      <c r="BC41" s="11"/>
      <c r="BD41" s="11"/>
      <c r="BE41" s="11"/>
      <c r="BN41" s="11"/>
      <c r="BO41" s="11"/>
    </row>
    <row r="42" spans="1:69">
      <c r="F42" s="11"/>
      <c r="G42" s="11"/>
      <c r="H42" s="11"/>
      <c r="I42" s="11"/>
      <c r="J42" s="11"/>
      <c r="K42" s="11"/>
      <c r="L42" s="11"/>
      <c r="M42" s="11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7"/>
      <c r="AE42" s="8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BA42" s="121"/>
      <c r="BB42" s="121"/>
      <c r="BC42" s="11"/>
      <c r="BD42" s="11"/>
      <c r="BE42" s="11"/>
      <c r="BN42" s="11"/>
      <c r="BO42" s="11"/>
    </row>
    <row r="43" spans="1:69">
      <c r="F43" s="11"/>
      <c r="G43" s="11"/>
      <c r="H43" s="11"/>
      <c r="I43" s="11"/>
      <c r="J43" s="11"/>
      <c r="K43" s="11"/>
      <c r="L43" s="11"/>
      <c r="M43" s="11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7"/>
      <c r="AE43" s="8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BA43" s="121"/>
      <c r="BB43" s="121"/>
      <c r="BC43" s="11"/>
      <c r="BD43" s="11"/>
      <c r="BE43" s="11"/>
      <c r="BN43" s="11"/>
      <c r="BO43" s="11"/>
    </row>
    <row r="44" spans="1:69">
      <c r="F44" s="11"/>
      <c r="G44" s="11"/>
      <c r="H44" s="11"/>
      <c r="I44" s="11"/>
      <c r="J44" s="11"/>
      <c r="K44" s="11"/>
      <c r="L44" s="11"/>
      <c r="M44" s="11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7"/>
      <c r="AE44" s="8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BA44" s="121"/>
      <c r="BB44" s="121"/>
      <c r="BC44" s="11"/>
      <c r="BD44" s="11"/>
      <c r="BE44" s="11"/>
      <c r="BN44" s="11"/>
      <c r="BO44" s="11"/>
    </row>
    <row r="45" spans="1:69">
      <c r="F45" s="11"/>
      <c r="G45" s="11"/>
      <c r="H45" s="11"/>
      <c r="I45" s="11"/>
      <c r="J45" s="11"/>
      <c r="K45" s="11"/>
      <c r="L45" s="11"/>
      <c r="M45" s="11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7"/>
      <c r="AE45" s="8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BA45" s="121"/>
      <c r="BB45" s="121"/>
      <c r="BC45" s="11"/>
      <c r="BD45" s="11"/>
      <c r="BE45" s="11"/>
      <c r="BN45" s="11"/>
      <c r="BO45" s="11"/>
    </row>
    <row r="46" spans="1:69">
      <c r="F46" s="11"/>
      <c r="G46" s="11"/>
      <c r="H46" s="11"/>
      <c r="I46" s="11"/>
      <c r="J46" s="11"/>
      <c r="K46" s="11"/>
      <c r="L46" s="11"/>
      <c r="M46" s="11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7"/>
      <c r="AE46" s="8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BA46" s="121"/>
      <c r="BB46" s="121"/>
      <c r="BC46" s="11"/>
      <c r="BD46" s="11"/>
      <c r="BE46" s="11"/>
      <c r="BN46" s="11"/>
      <c r="BO46" s="11"/>
    </row>
    <row r="47" spans="1:69">
      <c r="B47" s="3"/>
      <c r="C47" s="3"/>
      <c r="E47" s="3"/>
      <c r="F47" s="11"/>
      <c r="G47" s="11"/>
      <c r="H47" s="11"/>
      <c r="I47" s="11"/>
      <c r="J47" s="11"/>
      <c r="K47" s="11"/>
      <c r="L47" s="11"/>
      <c r="M47" s="11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7"/>
      <c r="AE47" s="8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BA47" s="121"/>
      <c r="BB47" s="121"/>
      <c r="BC47" s="11"/>
      <c r="BD47" s="11"/>
      <c r="BE47" s="11"/>
      <c r="BF47" s="3"/>
      <c r="BG47" s="3"/>
      <c r="BH47" s="3"/>
      <c r="BI47" s="3"/>
      <c r="BJ47" s="3"/>
      <c r="BK47" s="3"/>
      <c r="BL47" s="3"/>
      <c r="BM47" s="3"/>
      <c r="BN47" s="11"/>
      <c r="BO47" s="11"/>
    </row>
    <row r="48" spans="1:69">
      <c r="B48" s="3"/>
      <c r="C48" s="3"/>
      <c r="E48" s="3"/>
      <c r="F48" s="11"/>
      <c r="G48" s="11"/>
      <c r="H48" s="11"/>
      <c r="I48" s="11"/>
      <c r="J48" s="11"/>
      <c r="K48" s="11"/>
      <c r="L48" s="11"/>
      <c r="M48" s="11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7"/>
      <c r="AE48" s="8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BA48" s="121"/>
      <c r="BB48" s="121"/>
      <c r="BC48" s="11"/>
      <c r="BD48" s="11"/>
      <c r="BE48" s="11"/>
      <c r="BF48" s="3"/>
      <c r="BG48" s="3"/>
      <c r="BH48" s="3"/>
      <c r="BI48" s="3"/>
      <c r="BJ48" s="3"/>
      <c r="BK48" s="3"/>
      <c r="BL48" s="3"/>
      <c r="BM48" s="3"/>
      <c r="BN48" s="11"/>
      <c r="BO48" s="11"/>
    </row>
    <row r="49" spans="2:69">
      <c r="B49" s="3"/>
      <c r="C49" s="3"/>
      <c r="E49" s="3"/>
      <c r="F49" s="11"/>
      <c r="G49" s="11"/>
      <c r="H49" s="11"/>
      <c r="I49" s="11"/>
      <c r="J49" s="11"/>
      <c r="K49" s="11"/>
      <c r="L49" s="11"/>
      <c r="M49" s="11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7"/>
      <c r="AE49" s="8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BA49" s="121"/>
      <c r="BB49" s="121"/>
      <c r="BC49" s="11"/>
      <c r="BD49" s="11"/>
      <c r="BE49" s="11"/>
      <c r="BF49" s="3"/>
      <c r="BG49" s="3"/>
      <c r="BH49" s="3"/>
      <c r="BI49" s="3"/>
      <c r="BJ49" s="3"/>
      <c r="BK49" s="3"/>
      <c r="BL49" s="3"/>
      <c r="BM49" s="3"/>
      <c r="BN49" s="11"/>
      <c r="BO49" s="11"/>
      <c r="BP49" s="128"/>
      <c r="BQ49" s="128"/>
    </row>
    <row r="50" spans="2:69">
      <c r="B50" s="3"/>
      <c r="C50" s="3"/>
      <c r="E50" s="3"/>
      <c r="F50" s="11"/>
      <c r="G50" s="11"/>
      <c r="H50" s="11"/>
      <c r="I50" s="11"/>
      <c r="J50" s="11"/>
      <c r="K50" s="11"/>
      <c r="L50" s="11"/>
      <c r="M50" s="11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7"/>
      <c r="AE50" s="8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BA50" s="121"/>
      <c r="BB50" s="121"/>
      <c r="BC50" s="11"/>
      <c r="BD50" s="11"/>
      <c r="BE50" s="11"/>
      <c r="BF50" s="3"/>
      <c r="BG50" s="3"/>
      <c r="BH50" s="3"/>
      <c r="BI50" s="3"/>
      <c r="BJ50" s="3"/>
      <c r="BK50" s="3"/>
      <c r="BL50" s="3"/>
      <c r="BM50" s="3"/>
      <c r="BN50" s="11"/>
      <c r="BO50" s="11"/>
      <c r="BP50" s="128"/>
      <c r="BQ50" s="128"/>
    </row>
    <row r="51" spans="2:69">
      <c r="B51" s="3"/>
      <c r="C51" s="3"/>
      <c r="E51" s="3"/>
      <c r="F51" s="11"/>
      <c r="G51" s="11"/>
      <c r="H51" s="11"/>
      <c r="I51" s="11"/>
      <c r="J51" s="11"/>
      <c r="K51" s="11"/>
      <c r="L51" s="11"/>
      <c r="M51" s="11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7"/>
      <c r="AE51" s="8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BA51" s="121"/>
      <c r="BB51" s="121"/>
      <c r="BC51" s="11"/>
      <c r="BD51" s="11"/>
      <c r="BE51" s="11"/>
      <c r="BF51" s="3"/>
      <c r="BG51" s="3"/>
      <c r="BH51" s="3"/>
      <c r="BI51" s="3"/>
      <c r="BJ51" s="3"/>
      <c r="BK51" s="3"/>
      <c r="BL51" s="3"/>
      <c r="BM51" s="3"/>
      <c r="BN51" s="11"/>
      <c r="BO51" s="11"/>
      <c r="BP51" s="128"/>
      <c r="BQ51" s="128"/>
    </row>
    <row r="52" spans="2:69">
      <c r="B52" s="3"/>
      <c r="C52" s="3"/>
      <c r="E52" s="3"/>
      <c r="F52" s="11"/>
      <c r="G52" s="11"/>
      <c r="H52" s="11"/>
      <c r="I52" s="11"/>
      <c r="J52" s="11"/>
      <c r="K52" s="11"/>
      <c r="L52" s="11"/>
      <c r="M52" s="11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7"/>
      <c r="AE52" s="8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BA52" s="121"/>
      <c r="BB52" s="121"/>
      <c r="BC52" s="11"/>
      <c r="BD52" s="11"/>
      <c r="BE52" s="11"/>
      <c r="BF52" s="3"/>
      <c r="BG52" s="3"/>
      <c r="BH52" s="3"/>
      <c r="BI52" s="3"/>
      <c r="BJ52" s="3"/>
      <c r="BK52" s="3"/>
      <c r="BL52" s="3"/>
      <c r="BM52" s="3"/>
      <c r="BN52" s="11"/>
      <c r="BO52" s="11"/>
      <c r="BP52" s="128"/>
      <c r="BQ52" s="128"/>
    </row>
    <row r="53" spans="2:69">
      <c r="B53" s="3"/>
      <c r="C53" s="3"/>
      <c r="E53" s="3"/>
      <c r="F53" s="11"/>
      <c r="G53" s="11"/>
      <c r="H53" s="11"/>
      <c r="I53" s="11"/>
      <c r="J53" s="11"/>
      <c r="K53" s="11"/>
      <c r="L53" s="11"/>
      <c r="M53" s="11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7"/>
      <c r="AE53" s="8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BA53" s="121"/>
      <c r="BB53" s="121"/>
      <c r="BC53" s="11"/>
      <c r="BD53" s="11"/>
      <c r="BE53" s="11"/>
      <c r="BF53" s="3"/>
      <c r="BG53" s="3"/>
      <c r="BH53" s="3"/>
      <c r="BI53" s="3"/>
      <c r="BJ53" s="3"/>
      <c r="BK53" s="3"/>
      <c r="BL53" s="3"/>
      <c r="BM53" s="3"/>
      <c r="BN53" s="11"/>
      <c r="BO53" s="11"/>
      <c r="BP53" s="128"/>
      <c r="BQ53" s="128"/>
    </row>
    <row r="54" spans="2:69">
      <c r="B54" s="3"/>
      <c r="C54" s="3"/>
      <c r="E54" s="3"/>
      <c r="F54" s="11"/>
      <c r="G54" s="11"/>
      <c r="H54" s="11"/>
      <c r="I54" s="11"/>
      <c r="J54" s="11"/>
      <c r="K54" s="11"/>
      <c r="L54" s="11"/>
      <c r="M54" s="11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7"/>
      <c r="AE54" s="8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BA54" s="121"/>
      <c r="BB54" s="121"/>
      <c r="BC54" s="11"/>
      <c r="BD54" s="11"/>
      <c r="BE54" s="11"/>
      <c r="BF54" s="3"/>
      <c r="BG54" s="3"/>
      <c r="BH54" s="3"/>
      <c r="BI54" s="3"/>
      <c r="BJ54" s="3"/>
      <c r="BK54" s="3"/>
      <c r="BL54" s="3"/>
      <c r="BM54" s="3"/>
      <c r="BN54" s="11"/>
      <c r="BO54" s="11"/>
      <c r="BP54" s="128"/>
      <c r="BQ54" s="128"/>
    </row>
    <row r="55" spans="2:69">
      <c r="B55" s="3"/>
      <c r="C55" s="3"/>
      <c r="E55" s="3"/>
      <c r="F55" s="11"/>
      <c r="G55" s="11"/>
      <c r="H55" s="11"/>
      <c r="I55" s="11"/>
      <c r="J55" s="11"/>
      <c r="K55" s="11"/>
      <c r="L55" s="11"/>
      <c r="M55" s="11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7"/>
      <c r="AE55" s="8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BA55" s="121"/>
      <c r="BB55" s="121"/>
      <c r="BC55" s="11"/>
      <c r="BD55" s="11"/>
      <c r="BE55" s="11"/>
      <c r="BF55" s="3"/>
      <c r="BG55" s="3"/>
      <c r="BH55" s="3"/>
      <c r="BI55" s="3"/>
      <c r="BJ55" s="3"/>
      <c r="BK55" s="3"/>
      <c r="BL55" s="3"/>
      <c r="BM55" s="3"/>
      <c r="BN55" s="11"/>
      <c r="BO55" s="11"/>
      <c r="BP55" s="128"/>
      <c r="BQ55" s="128"/>
    </row>
    <row r="56" spans="2:69">
      <c r="B56" s="3"/>
      <c r="C56" s="3"/>
      <c r="E56" s="3"/>
      <c r="F56" s="11"/>
      <c r="G56" s="11"/>
      <c r="H56" s="11"/>
      <c r="I56" s="11"/>
      <c r="J56" s="11"/>
      <c r="K56" s="11"/>
      <c r="L56" s="11"/>
      <c r="M56" s="11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7"/>
      <c r="AE56" s="8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BA56" s="121"/>
      <c r="BB56" s="121"/>
      <c r="BC56" s="11"/>
      <c r="BD56" s="11"/>
      <c r="BE56" s="11"/>
      <c r="BF56" s="3"/>
      <c r="BG56" s="3"/>
      <c r="BH56" s="3"/>
      <c r="BI56" s="3"/>
      <c r="BJ56" s="3"/>
      <c r="BK56" s="3"/>
      <c r="BL56" s="3"/>
      <c r="BM56" s="3"/>
      <c r="BN56" s="11"/>
      <c r="BO56" s="11"/>
      <c r="BP56" s="128"/>
      <c r="BQ56" s="128"/>
    </row>
    <row r="57" spans="2:69">
      <c r="B57" s="3"/>
      <c r="C57" s="3"/>
      <c r="E57" s="3"/>
      <c r="F57" s="11"/>
      <c r="G57" s="11"/>
      <c r="H57" s="11"/>
      <c r="I57" s="11"/>
      <c r="J57" s="11"/>
      <c r="K57" s="11"/>
      <c r="L57" s="11"/>
      <c r="M57" s="11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7"/>
      <c r="AE57" s="8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BA57" s="121"/>
      <c r="BB57" s="121"/>
      <c r="BC57" s="11"/>
      <c r="BD57" s="11"/>
      <c r="BE57" s="11"/>
      <c r="BF57" s="3"/>
      <c r="BG57" s="3"/>
      <c r="BH57" s="3"/>
      <c r="BI57" s="3"/>
      <c r="BJ57" s="3"/>
      <c r="BK57" s="3"/>
      <c r="BL57" s="3"/>
      <c r="BM57" s="3"/>
      <c r="BN57" s="11"/>
      <c r="BO57" s="11"/>
      <c r="BP57" s="128"/>
      <c r="BQ57" s="128"/>
    </row>
    <row r="58" spans="2:69">
      <c r="B58" s="3"/>
      <c r="C58" s="3"/>
      <c r="E58" s="3"/>
      <c r="F58" s="11"/>
      <c r="G58" s="11"/>
      <c r="H58" s="11"/>
      <c r="I58" s="11"/>
      <c r="J58" s="11"/>
      <c r="K58" s="11"/>
      <c r="L58" s="11"/>
      <c r="M58" s="11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7"/>
      <c r="AE58" s="8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BA58" s="121"/>
      <c r="BB58" s="121"/>
      <c r="BC58" s="11"/>
      <c r="BD58" s="11"/>
      <c r="BE58" s="11"/>
      <c r="BF58" s="3"/>
      <c r="BG58" s="3"/>
      <c r="BH58" s="3"/>
      <c r="BI58" s="3"/>
      <c r="BJ58" s="3"/>
      <c r="BK58" s="3"/>
      <c r="BL58" s="3"/>
      <c r="BM58" s="3"/>
      <c r="BN58" s="11"/>
      <c r="BO58" s="11"/>
      <c r="BP58" s="128"/>
      <c r="BQ58" s="128"/>
    </row>
    <row r="59" spans="2:69">
      <c r="B59" s="3"/>
      <c r="C59" s="3"/>
      <c r="E59" s="3"/>
      <c r="F59" s="11"/>
      <c r="G59" s="11"/>
      <c r="H59" s="11"/>
      <c r="I59" s="11"/>
      <c r="J59" s="11"/>
      <c r="K59" s="11"/>
      <c r="L59" s="11"/>
      <c r="M59" s="11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7"/>
      <c r="AE59" s="8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BA59" s="121"/>
      <c r="BB59" s="121"/>
      <c r="BC59" s="11"/>
      <c r="BD59" s="11"/>
      <c r="BE59" s="11"/>
      <c r="BF59" s="3"/>
      <c r="BG59" s="3"/>
      <c r="BH59" s="3"/>
      <c r="BI59" s="3"/>
      <c r="BJ59" s="3"/>
      <c r="BK59" s="3"/>
      <c r="BL59" s="3"/>
      <c r="BM59" s="3"/>
      <c r="BN59" s="11"/>
      <c r="BO59" s="11"/>
      <c r="BP59" s="128"/>
      <c r="BQ59" s="128"/>
    </row>
    <row r="60" spans="2:69">
      <c r="B60" s="3"/>
      <c r="C60" s="3"/>
      <c r="E60" s="3"/>
      <c r="F60" s="11"/>
      <c r="G60" s="11"/>
      <c r="H60" s="11"/>
      <c r="I60" s="11"/>
      <c r="J60" s="11"/>
      <c r="K60" s="11"/>
      <c r="L60" s="11"/>
      <c r="M60" s="11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7"/>
      <c r="AE60" s="8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BA60" s="121"/>
      <c r="BB60" s="121"/>
      <c r="BC60" s="11"/>
      <c r="BD60" s="11"/>
      <c r="BE60" s="11"/>
      <c r="BF60" s="3"/>
      <c r="BG60" s="3"/>
      <c r="BH60" s="3"/>
      <c r="BI60" s="3"/>
      <c r="BJ60" s="3"/>
      <c r="BK60" s="3"/>
      <c r="BL60" s="3"/>
      <c r="BM60" s="3"/>
      <c r="BN60" s="11"/>
      <c r="BO60" s="11"/>
      <c r="BP60" s="128"/>
      <c r="BQ60" s="128"/>
    </row>
    <row r="61" spans="2:69">
      <c r="B61" s="3"/>
      <c r="C61" s="3"/>
      <c r="E61" s="3"/>
      <c r="F61" s="11"/>
      <c r="G61" s="11"/>
      <c r="H61" s="11"/>
      <c r="I61" s="11"/>
      <c r="J61" s="11"/>
      <c r="K61" s="11"/>
      <c r="L61" s="11"/>
      <c r="M61" s="11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7"/>
      <c r="AE61" s="8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BA61" s="121"/>
      <c r="BB61" s="121"/>
      <c r="BC61" s="11"/>
      <c r="BD61" s="11"/>
      <c r="BE61" s="11"/>
      <c r="BF61" s="3"/>
      <c r="BG61" s="3"/>
      <c r="BH61" s="3"/>
      <c r="BI61" s="3"/>
      <c r="BJ61" s="3"/>
      <c r="BK61" s="3"/>
      <c r="BL61" s="3"/>
      <c r="BM61" s="3"/>
      <c r="BN61" s="11"/>
      <c r="BO61" s="11"/>
      <c r="BP61" s="128"/>
      <c r="BQ61" s="128"/>
    </row>
    <row r="62" spans="2:69">
      <c r="B62" s="3"/>
      <c r="C62" s="3"/>
      <c r="E62" s="3"/>
      <c r="F62" s="11"/>
      <c r="G62" s="11"/>
      <c r="H62" s="11"/>
      <c r="I62" s="11"/>
      <c r="J62" s="11"/>
      <c r="K62" s="11"/>
      <c r="L62" s="11"/>
      <c r="M62" s="11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7"/>
      <c r="AE62" s="8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BA62" s="121"/>
      <c r="BB62" s="121"/>
      <c r="BC62" s="11"/>
      <c r="BD62" s="11"/>
      <c r="BE62" s="11"/>
      <c r="BF62" s="3"/>
      <c r="BG62" s="3"/>
      <c r="BH62" s="3"/>
      <c r="BI62" s="3"/>
      <c r="BJ62" s="3"/>
      <c r="BK62" s="3"/>
      <c r="BL62" s="3"/>
      <c r="BM62" s="3"/>
      <c r="BN62" s="11"/>
      <c r="BO62" s="11"/>
      <c r="BP62" s="128"/>
      <c r="BQ62" s="128"/>
    </row>
    <row r="63" spans="2:69">
      <c r="B63" s="3"/>
      <c r="C63" s="3"/>
      <c r="E63" s="3"/>
      <c r="F63" s="11"/>
      <c r="G63" s="11"/>
      <c r="H63" s="11"/>
      <c r="I63" s="11"/>
      <c r="J63" s="11"/>
      <c r="K63" s="11"/>
      <c r="L63" s="11"/>
      <c r="M63" s="11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7"/>
      <c r="AE63" s="8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BA63" s="121"/>
      <c r="BB63" s="121"/>
      <c r="BC63" s="11"/>
      <c r="BD63" s="11"/>
      <c r="BE63" s="11"/>
      <c r="BF63" s="3"/>
      <c r="BG63" s="3"/>
      <c r="BH63" s="3"/>
      <c r="BI63" s="3"/>
      <c r="BJ63" s="3"/>
      <c r="BK63" s="3"/>
      <c r="BL63" s="3"/>
      <c r="BM63" s="3"/>
      <c r="BN63" s="11"/>
      <c r="BO63" s="11"/>
      <c r="BP63" s="128"/>
      <c r="BQ63" s="128"/>
    </row>
    <row r="64" spans="2:69">
      <c r="B64" s="3"/>
      <c r="C64" s="3"/>
      <c r="E64" s="3"/>
      <c r="F64" s="11"/>
      <c r="G64" s="11"/>
      <c r="H64" s="11"/>
      <c r="I64" s="11"/>
      <c r="J64" s="11"/>
      <c r="K64" s="11"/>
      <c r="L64" s="11"/>
      <c r="M64" s="11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7"/>
      <c r="AE64" s="8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BA64" s="121"/>
      <c r="BB64" s="121"/>
      <c r="BC64" s="11"/>
      <c r="BD64" s="11"/>
      <c r="BE64" s="11"/>
      <c r="BF64" s="3"/>
      <c r="BG64" s="3"/>
      <c r="BH64" s="3"/>
      <c r="BI64" s="3"/>
      <c r="BJ64" s="3"/>
      <c r="BK64" s="3"/>
      <c r="BL64" s="3"/>
      <c r="BM64" s="3"/>
      <c r="BN64" s="11"/>
      <c r="BO64" s="11"/>
      <c r="BP64" s="128"/>
      <c r="BQ64" s="128"/>
    </row>
    <row r="65" spans="2:69">
      <c r="B65" s="3"/>
      <c r="C65" s="3"/>
      <c r="E65" s="3"/>
      <c r="F65" s="11"/>
      <c r="G65" s="11"/>
      <c r="H65" s="11"/>
      <c r="I65" s="11"/>
      <c r="J65" s="11"/>
      <c r="K65" s="11"/>
      <c r="L65" s="11"/>
      <c r="M65" s="11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7"/>
      <c r="AE65" s="8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BA65" s="121"/>
      <c r="BB65" s="121"/>
      <c r="BC65" s="11"/>
      <c r="BD65" s="11"/>
      <c r="BE65" s="11"/>
      <c r="BF65" s="3"/>
      <c r="BG65" s="3"/>
      <c r="BH65" s="3"/>
      <c r="BI65" s="3"/>
      <c r="BJ65" s="3"/>
      <c r="BK65" s="3"/>
      <c r="BL65" s="3"/>
      <c r="BM65" s="3"/>
      <c r="BN65" s="11"/>
      <c r="BO65" s="11"/>
      <c r="BP65" s="128"/>
      <c r="BQ65" s="128"/>
    </row>
    <row r="66" spans="2:69">
      <c r="B66" s="3"/>
      <c r="C66" s="3"/>
      <c r="E66" s="3"/>
      <c r="F66" s="11"/>
      <c r="G66" s="11"/>
      <c r="H66" s="11"/>
      <c r="I66" s="11"/>
      <c r="J66" s="11"/>
      <c r="K66" s="11"/>
      <c r="L66" s="11"/>
      <c r="M66" s="11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7"/>
      <c r="AE66" s="8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BA66" s="121"/>
      <c r="BB66" s="121"/>
      <c r="BC66" s="11"/>
      <c r="BD66" s="11"/>
      <c r="BE66" s="11"/>
      <c r="BF66" s="3"/>
      <c r="BG66" s="3"/>
      <c r="BH66" s="3"/>
      <c r="BI66" s="3"/>
      <c r="BJ66" s="3"/>
      <c r="BK66" s="3"/>
      <c r="BL66" s="3"/>
      <c r="BM66" s="3"/>
      <c r="BN66" s="11"/>
      <c r="BO66" s="11"/>
      <c r="BP66" s="128"/>
      <c r="BQ66" s="128"/>
    </row>
    <row r="67" spans="2:69">
      <c r="B67" s="3"/>
      <c r="C67" s="3"/>
      <c r="E67" s="3"/>
      <c r="F67" s="11"/>
      <c r="G67" s="11"/>
      <c r="H67" s="11"/>
      <c r="I67" s="11"/>
      <c r="J67" s="11"/>
      <c r="K67" s="11"/>
      <c r="L67" s="11"/>
      <c r="M67" s="11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7"/>
      <c r="AE67" s="8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BA67" s="121"/>
      <c r="BB67" s="121"/>
      <c r="BC67" s="11"/>
      <c r="BD67" s="11"/>
      <c r="BE67" s="11"/>
      <c r="BF67" s="3"/>
      <c r="BG67" s="3"/>
      <c r="BH67" s="3"/>
      <c r="BI67" s="3"/>
      <c r="BJ67" s="3"/>
      <c r="BK67" s="3"/>
      <c r="BL67" s="3"/>
      <c r="BM67" s="3"/>
      <c r="BN67" s="11"/>
      <c r="BO67" s="11"/>
      <c r="BP67" s="128"/>
      <c r="BQ67" s="128"/>
    </row>
    <row r="68" spans="2:69">
      <c r="B68" s="3"/>
      <c r="C68" s="3"/>
      <c r="E68" s="3"/>
      <c r="F68" s="11"/>
      <c r="G68" s="11"/>
      <c r="H68" s="11"/>
      <c r="I68" s="11"/>
      <c r="J68" s="11"/>
      <c r="K68" s="11"/>
      <c r="L68" s="11"/>
      <c r="M68" s="11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7"/>
      <c r="AE68" s="8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BA68" s="121"/>
      <c r="BB68" s="121"/>
      <c r="BC68" s="11"/>
      <c r="BD68" s="11"/>
      <c r="BE68" s="11"/>
      <c r="BF68" s="3"/>
      <c r="BG68" s="3"/>
      <c r="BH68" s="3"/>
      <c r="BI68" s="3"/>
      <c r="BJ68" s="3"/>
      <c r="BK68" s="3"/>
      <c r="BL68" s="3"/>
      <c r="BM68" s="3"/>
      <c r="BN68" s="11"/>
      <c r="BO68" s="11"/>
      <c r="BP68" s="128"/>
      <c r="BQ68" s="128"/>
    </row>
    <row r="69" spans="2:69">
      <c r="B69" s="3"/>
      <c r="C69" s="3"/>
      <c r="E69" s="3"/>
      <c r="F69" s="11"/>
      <c r="G69" s="11"/>
      <c r="H69" s="11"/>
      <c r="I69" s="11"/>
      <c r="J69" s="11"/>
      <c r="K69" s="11"/>
      <c r="L69" s="11"/>
      <c r="M69" s="11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7"/>
      <c r="AE69" s="8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BA69" s="121"/>
      <c r="BB69" s="121"/>
      <c r="BC69" s="11"/>
      <c r="BD69" s="11"/>
      <c r="BE69" s="11"/>
      <c r="BF69" s="3"/>
      <c r="BG69" s="3"/>
      <c r="BH69" s="3"/>
      <c r="BI69" s="3"/>
      <c r="BJ69" s="3"/>
      <c r="BK69" s="3"/>
      <c r="BL69" s="3"/>
      <c r="BM69" s="3"/>
      <c r="BN69" s="11"/>
      <c r="BO69" s="11"/>
      <c r="BP69" s="128"/>
      <c r="BQ69" s="128"/>
    </row>
    <row r="70" spans="2:69">
      <c r="B70" s="3"/>
      <c r="C70" s="3"/>
      <c r="E70" s="3"/>
      <c r="F70" s="11"/>
      <c r="G70" s="11"/>
      <c r="H70" s="11"/>
      <c r="I70" s="11"/>
      <c r="J70" s="11"/>
      <c r="K70" s="11"/>
      <c r="L70" s="11"/>
      <c r="M70" s="11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7"/>
      <c r="AE70" s="8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BA70" s="121"/>
      <c r="BB70" s="121"/>
      <c r="BC70" s="11"/>
      <c r="BD70" s="11"/>
      <c r="BE70" s="11"/>
      <c r="BF70" s="3"/>
      <c r="BG70" s="3"/>
      <c r="BH70" s="3"/>
      <c r="BI70" s="3"/>
      <c r="BJ70" s="3"/>
      <c r="BK70" s="3"/>
      <c r="BL70" s="3"/>
      <c r="BM70" s="3"/>
      <c r="BN70" s="11"/>
      <c r="BO70" s="11"/>
      <c r="BP70" s="128"/>
      <c r="BQ70" s="128"/>
    </row>
    <row r="71" spans="2:69">
      <c r="B71" s="3"/>
      <c r="C71" s="3"/>
      <c r="E71" s="3"/>
      <c r="F71" s="11"/>
      <c r="G71" s="11"/>
      <c r="H71" s="11"/>
      <c r="I71" s="11"/>
      <c r="J71" s="11"/>
      <c r="K71" s="11"/>
      <c r="L71" s="11"/>
      <c r="M71" s="11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7"/>
      <c r="AE71" s="8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BA71" s="121"/>
      <c r="BB71" s="121"/>
      <c r="BC71" s="11"/>
      <c r="BD71" s="11"/>
      <c r="BE71" s="11"/>
      <c r="BF71" s="3"/>
      <c r="BG71" s="3"/>
      <c r="BH71" s="3"/>
      <c r="BI71" s="3"/>
      <c r="BJ71" s="3"/>
      <c r="BK71" s="3"/>
      <c r="BL71" s="3"/>
      <c r="BM71" s="3"/>
      <c r="BN71" s="11"/>
      <c r="BO71" s="11"/>
      <c r="BP71" s="128"/>
      <c r="BQ71" s="128"/>
    </row>
    <row r="72" spans="2:69">
      <c r="B72" s="3"/>
      <c r="C72" s="3"/>
      <c r="E72" s="3"/>
      <c r="F72" s="11"/>
      <c r="G72" s="11"/>
      <c r="H72" s="11"/>
      <c r="I72" s="11"/>
      <c r="J72" s="11"/>
      <c r="K72" s="11"/>
      <c r="L72" s="11"/>
      <c r="M72" s="11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7"/>
      <c r="AE72" s="8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BA72" s="121"/>
      <c r="BB72" s="121"/>
      <c r="BC72" s="11"/>
      <c r="BD72" s="11"/>
      <c r="BE72" s="11"/>
      <c r="BF72" s="3"/>
      <c r="BG72" s="3"/>
      <c r="BH72" s="3"/>
      <c r="BI72" s="3"/>
      <c r="BJ72" s="3"/>
      <c r="BK72" s="3"/>
      <c r="BL72" s="3"/>
      <c r="BM72" s="3"/>
      <c r="BN72" s="11"/>
      <c r="BO72" s="11"/>
      <c r="BP72" s="128"/>
      <c r="BQ72" s="128"/>
    </row>
    <row r="73" spans="2:69">
      <c r="B73" s="3"/>
      <c r="C73" s="3"/>
      <c r="E73" s="3"/>
      <c r="F73" s="11"/>
      <c r="G73" s="11"/>
      <c r="H73" s="11"/>
      <c r="I73" s="11"/>
      <c r="J73" s="11"/>
      <c r="K73" s="11"/>
      <c r="L73" s="11"/>
      <c r="M73" s="11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7"/>
      <c r="AE73" s="8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BA73" s="121"/>
      <c r="BB73" s="121"/>
      <c r="BC73" s="11"/>
      <c r="BD73" s="11"/>
      <c r="BE73" s="11"/>
      <c r="BF73" s="3"/>
      <c r="BG73" s="3"/>
      <c r="BH73" s="3"/>
      <c r="BI73" s="3"/>
      <c r="BJ73" s="3"/>
      <c r="BK73" s="3"/>
      <c r="BL73" s="3"/>
      <c r="BM73" s="3"/>
      <c r="BN73" s="11"/>
      <c r="BO73" s="11"/>
      <c r="BP73" s="128"/>
      <c r="BQ73" s="128"/>
    </row>
    <row r="74" spans="2:69">
      <c r="B74" s="3"/>
      <c r="C74" s="3"/>
      <c r="E74" s="3"/>
      <c r="F74" s="11"/>
      <c r="G74" s="11"/>
      <c r="H74" s="11"/>
      <c r="I74" s="11"/>
      <c r="J74" s="11"/>
      <c r="K74" s="11"/>
      <c r="L74" s="11"/>
      <c r="M74" s="11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7"/>
      <c r="AE74" s="8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BA74" s="121"/>
      <c r="BB74" s="121"/>
      <c r="BC74" s="11"/>
      <c r="BD74" s="11"/>
      <c r="BE74" s="11"/>
      <c r="BF74" s="3"/>
      <c r="BG74" s="3"/>
      <c r="BH74" s="3"/>
      <c r="BI74" s="3"/>
      <c r="BJ74" s="3"/>
      <c r="BK74" s="3"/>
      <c r="BL74" s="3"/>
      <c r="BM74" s="3"/>
      <c r="BN74" s="11"/>
      <c r="BO74" s="11"/>
      <c r="BP74" s="128"/>
      <c r="BQ74" s="128"/>
    </row>
    <row r="75" spans="2:69">
      <c r="B75" s="3"/>
      <c r="C75" s="3"/>
      <c r="E75" s="3"/>
      <c r="F75" s="11"/>
      <c r="G75" s="11"/>
      <c r="H75" s="11"/>
      <c r="I75" s="11"/>
      <c r="J75" s="11"/>
      <c r="K75" s="11"/>
      <c r="L75" s="11"/>
      <c r="M75" s="11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7"/>
      <c r="AE75" s="8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BA75" s="121"/>
      <c r="BB75" s="121"/>
      <c r="BC75" s="11"/>
      <c r="BD75" s="11"/>
      <c r="BE75" s="11"/>
      <c r="BF75" s="3"/>
      <c r="BG75" s="3"/>
      <c r="BH75" s="3"/>
      <c r="BI75" s="3"/>
      <c r="BJ75" s="3"/>
      <c r="BK75" s="3"/>
      <c r="BL75" s="3"/>
      <c r="BM75" s="3"/>
      <c r="BN75" s="11"/>
      <c r="BO75" s="11"/>
      <c r="BP75" s="128"/>
      <c r="BQ75" s="128"/>
    </row>
    <row r="76" spans="2:69">
      <c r="B76" s="3"/>
      <c r="C76" s="3"/>
      <c r="E76" s="3"/>
      <c r="F76" s="11"/>
      <c r="G76" s="11"/>
      <c r="H76" s="11"/>
      <c r="I76" s="11"/>
      <c r="J76" s="11"/>
      <c r="K76" s="11"/>
      <c r="L76" s="11"/>
      <c r="M76" s="11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7"/>
      <c r="AE76" s="8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BA76" s="121"/>
      <c r="BB76" s="121"/>
      <c r="BC76" s="11"/>
      <c r="BD76" s="11"/>
      <c r="BE76" s="11"/>
      <c r="BF76" s="3"/>
      <c r="BG76" s="3"/>
      <c r="BH76" s="3"/>
      <c r="BI76" s="3"/>
      <c r="BJ76" s="3"/>
      <c r="BK76" s="3"/>
      <c r="BL76" s="3"/>
      <c r="BM76" s="3"/>
      <c r="BN76" s="11"/>
      <c r="BO76" s="11"/>
      <c r="BP76" s="128"/>
      <c r="BQ76" s="128"/>
    </row>
    <row r="77" spans="2:69">
      <c r="B77" s="3"/>
      <c r="C77" s="3"/>
      <c r="E77" s="3"/>
      <c r="F77" s="11"/>
      <c r="G77" s="11"/>
      <c r="H77" s="11"/>
      <c r="I77" s="11"/>
      <c r="J77" s="11"/>
      <c r="K77" s="11"/>
      <c r="L77" s="11"/>
      <c r="M77" s="11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7"/>
      <c r="AE77" s="8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BA77" s="121"/>
      <c r="BB77" s="121"/>
      <c r="BC77" s="11"/>
      <c r="BD77" s="11"/>
      <c r="BE77" s="11"/>
      <c r="BF77" s="3"/>
      <c r="BG77" s="3"/>
      <c r="BH77" s="3"/>
      <c r="BI77" s="3"/>
      <c r="BJ77" s="3"/>
      <c r="BK77" s="3"/>
      <c r="BL77" s="3"/>
      <c r="BM77" s="3"/>
      <c r="BN77" s="11"/>
      <c r="BO77" s="11"/>
      <c r="BP77" s="128"/>
      <c r="BQ77" s="128"/>
    </row>
    <row r="78" spans="2:69">
      <c r="B78" s="3"/>
      <c r="C78" s="3"/>
      <c r="E78" s="3"/>
      <c r="F78" s="11"/>
      <c r="G78" s="11"/>
      <c r="H78" s="11"/>
      <c r="I78" s="11"/>
      <c r="J78" s="11"/>
      <c r="K78" s="11"/>
      <c r="L78" s="11"/>
      <c r="M78" s="11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7"/>
      <c r="AE78" s="8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BA78" s="121"/>
      <c r="BB78" s="121"/>
      <c r="BC78" s="11"/>
      <c r="BD78" s="11"/>
      <c r="BE78" s="11"/>
      <c r="BF78" s="3"/>
      <c r="BG78" s="3"/>
      <c r="BH78" s="3"/>
      <c r="BI78" s="3"/>
      <c r="BJ78" s="3"/>
      <c r="BK78" s="3"/>
      <c r="BL78" s="3"/>
      <c r="BM78" s="3"/>
      <c r="BN78" s="11"/>
      <c r="BO78" s="11"/>
      <c r="BP78" s="128"/>
      <c r="BQ78" s="128"/>
    </row>
    <row r="79" spans="2:69">
      <c r="B79" s="3"/>
      <c r="C79" s="3"/>
      <c r="E79" s="3"/>
      <c r="F79" s="11"/>
      <c r="G79" s="11"/>
      <c r="H79" s="11"/>
      <c r="I79" s="11"/>
      <c r="J79" s="11"/>
      <c r="K79" s="11"/>
      <c r="L79" s="11"/>
      <c r="M79" s="11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7"/>
      <c r="AE79" s="8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BA79" s="121"/>
      <c r="BB79" s="121"/>
      <c r="BC79" s="11"/>
      <c r="BD79" s="11"/>
      <c r="BE79" s="11"/>
      <c r="BF79" s="3"/>
      <c r="BG79" s="3"/>
      <c r="BH79" s="3"/>
      <c r="BI79" s="3"/>
      <c r="BJ79" s="3"/>
      <c r="BK79" s="3"/>
      <c r="BL79" s="3"/>
      <c r="BM79" s="3"/>
      <c r="BN79" s="11"/>
      <c r="BO79" s="11"/>
      <c r="BP79" s="128"/>
      <c r="BQ79" s="128"/>
    </row>
    <row r="80" spans="2:69">
      <c r="B80" s="3"/>
      <c r="C80" s="3"/>
      <c r="E80" s="3"/>
      <c r="AD80" s="4"/>
      <c r="BF80" s="3"/>
      <c r="BG80" s="3"/>
      <c r="BH80" s="3"/>
      <c r="BI80" s="3"/>
      <c r="BJ80" s="3"/>
      <c r="BK80" s="3"/>
      <c r="BL80" s="3"/>
      <c r="BM80" s="3"/>
      <c r="BN80" s="11"/>
      <c r="BO80" s="11"/>
      <c r="BP80" s="128"/>
      <c r="BQ80" s="128"/>
    </row>
    <row r="81" spans="2:69">
      <c r="B81" s="3"/>
      <c r="C81" s="3"/>
      <c r="E81" s="3"/>
      <c r="F81" s="3"/>
      <c r="G81" s="3"/>
      <c r="H81" s="3"/>
      <c r="I81" s="3"/>
      <c r="J81" s="3"/>
      <c r="K81" s="3"/>
      <c r="L81" s="3"/>
      <c r="M81" s="3"/>
      <c r="AD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11"/>
      <c r="BO81" s="11"/>
      <c r="BP81" s="128"/>
      <c r="BQ81" s="128"/>
    </row>
    <row r="82" spans="2:69">
      <c r="BP82" s="128"/>
      <c r="BQ82" s="128"/>
    </row>
  </sheetData>
  <sortState ref="A2:BO82">
    <sortCondition ref="BI2:BI82" customList="VODAFONE,MOVISTAR,ORANGE,YOIGO"/>
    <sortCondition ref="E2:E82" customList="MADRID,BARCELONA,SEVILLA,MALAGA,VALENCIA,BILBAO,ZARAGOZA,LA CORUÑA"/>
  </sortState>
  <conditionalFormatting sqref="BB2:BB17 BB19:BB33">
    <cfRule type="cellIs" dxfId="47" priority="3" operator="lessThan">
      <formula>6.75</formula>
    </cfRule>
  </conditionalFormatting>
  <conditionalFormatting sqref="F2:F33">
    <cfRule type="cellIs" dxfId="46" priority="2" operator="lessThan">
      <formula>340</formula>
    </cfRule>
  </conditionalFormatting>
  <conditionalFormatting sqref="BA2:BA33">
    <cfRule type="cellIs" dxfId="45" priority="1" operator="lessThan">
      <formula>0.5</formula>
    </cfRule>
  </conditionalFormatting>
  <pageMargins left="0.7" right="0.7" top="0.75" bottom="0.75" header="0.3" footer="0.3"/>
  <pageSetup paperSize="9" scale="5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92D050"/>
    <pageSetUpPr fitToPage="1"/>
  </sheetPr>
  <dimension ref="A1:BQ100"/>
  <sheetViews>
    <sheetView showGridLines="0" zoomScale="70" zoomScaleNormal="70" workbookViewId="0">
      <selection activeCell="E1" sqref="E1"/>
    </sheetView>
  </sheetViews>
  <sheetFormatPr baseColWidth="10" defaultColWidth="9.140625" defaultRowHeight="14.25"/>
  <cols>
    <col min="1" max="1" width="29.5703125" style="43" bestFit="1" customWidth="1"/>
    <col min="2" max="2" width="11.85546875" style="75" bestFit="1" customWidth="1"/>
    <col min="3" max="3" width="8.7109375" style="4" bestFit="1" customWidth="1"/>
    <col min="4" max="4" width="17.42578125" style="43" bestFit="1" customWidth="1"/>
    <col min="5" max="5" width="26.710937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3" bestFit="1" customWidth="1"/>
    <col min="31" max="31" width="8.7109375" style="10" bestFit="1" customWidth="1"/>
    <col min="32" max="36" width="8.7109375" style="3" bestFit="1" customWidth="1"/>
    <col min="37" max="37" width="8.7109375" style="128" customWidth="1"/>
    <col min="38" max="39" width="8.7109375" style="3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10" style="8" bestFit="1" customWidth="1"/>
    <col min="53" max="53" width="8.7109375" style="10" bestFit="1" customWidth="1"/>
    <col min="54" max="54" width="9.7109375" style="316" bestFit="1" customWidth="1"/>
    <col min="55" max="58" width="8.7109375" style="10" bestFit="1" customWidth="1"/>
    <col min="59" max="59" width="16.7109375" style="10" bestFit="1" customWidth="1"/>
    <col min="60" max="60" width="9.5703125" style="10" bestFit="1" customWidth="1"/>
    <col min="61" max="61" width="12.85546875" style="10" bestFit="1" customWidth="1"/>
    <col min="62" max="64" width="8.7109375" style="10" bestFit="1" customWidth="1"/>
    <col min="65" max="65" width="9.28515625" style="10" bestFit="1" customWidth="1"/>
    <col min="66" max="66" width="18.85546875" style="10" bestFit="1" customWidth="1"/>
    <col min="67" max="67" width="15.42578125" style="177" bestFit="1" customWidth="1"/>
    <col min="68" max="68" width="23.5703125" style="177" bestFit="1" customWidth="1"/>
    <col min="69" max="69" width="9.28515625" style="177" bestFit="1" customWidth="1"/>
    <col min="70" max="16384" width="9.140625" style="3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3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268</v>
      </c>
      <c r="P1" s="40" t="s">
        <v>269</v>
      </c>
      <c r="Q1" s="40" t="s">
        <v>270</v>
      </c>
      <c r="R1" s="40" t="s">
        <v>271</v>
      </c>
      <c r="S1" s="40" t="s">
        <v>272</v>
      </c>
      <c r="T1" s="41" t="s">
        <v>273</v>
      </c>
      <c r="U1" s="39" t="s">
        <v>274</v>
      </c>
      <c r="V1" s="40" t="s">
        <v>275</v>
      </c>
      <c r="W1" s="40" t="s">
        <v>276</v>
      </c>
      <c r="X1" s="40" t="s">
        <v>277</v>
      </c>
      <c r="Y1" s="40" t="s">
        <v>278</v>
      </c>
      <c r="Z1" s="41" t="s">
        <v>279</v>
      </c>
      <c r="AA1" s="39" t="s">
        <v>280</v>
      </c>
      <c r="AB1" s="40" t="s">
        <v>281</v>
      </c>
      <c r="AC1" s="40" t="s">
        <v>282</v>
      </c>
      <c r="AD1" s="40" t="s">
        <v>283</v>
      </c>
      <c r="AE1" s="41" t="s">
        <v>284</v>
      </c>
      <c r="AF1" s="39" t="s">
        <v>285</v>
      </c>
      <c r="AG1" s="40" t="s">
        <v>286</v>
      </c>
      <c r="AH1" s="40" t="s">
        <v>287</v>
      </c>
      <c r="AI1" s="40" t="s">
        <v>288</v>
      </c>
      <c r="AJ1" s="40" t="s">
        <v>289</v>
      </c>
      <c r="AK1" s="40" t="s">
        <v>223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224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290</v>
      </c>
      <c r="AY1" s="40" t="s">
        <v>22</v>
      </c>
      <c r="AZ1" s="512" t="s">
        <v>23</v>
      </c>
      <c r="BA1" s="40" t="s">
        <v>24</v>
      </c>
      <c r="BB1" s="229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175" t="s">
        <v>225</v>
      </c>
      <c r="BO1" s="252" t="s">
        <v>344</v>
      </c>
      <c r="BP1" s="173" t="s">
        <v>691</v>
      </c>
      <c r="BQ1" s="169" t="s">
        <v>692</v>
      </c>
    </row>
    <row r="2" spans="1:69" ht="15.75" customHeight="1">
      <c r="A2" s="205" t="s">
        <v>8</v>
      </c>
      <c r="B2" s="206" t="s">
        <v>711</v>
      </c>
      <c r="C2" s="220" t="s">
        <v>35</v>
      </c>
      <c r="D2" s="209" t="s">
        <v>11</v>
      </c>
      <c r="E2" s="446" t="s">
        <v>69</v>
      </c>
      <c r="F2" s="93">
        <v>194</v>
      </c>
      <c r="G2" s="79">
        <v>1</v>
      </c>
      <c r="H2" s="222"/>
      <c r="I2" s="222"/>
      <c r="J2" s="222"/>
      <c r="K2" s="222"/>
      <c r="L2" s="79">
        <v>0</v>
      </c>
      <c r="M2" s="221"/>
      <c r="N2" s="62">
        <v>0</v>
      </c>
      <c r="O2" s="222"/>
      <c r="P2" s="222"/>
      <c r="Q2" s="68">
        <v>5.1469273419999997</v>
      </c>
      <c r="R2" s="222"/>
      <c r="S2" s="222"/>
      <c r="T2" s="71">
        <v>7.2349999999999994</v>
      </c>
      <c r="U2" s="222"/>
      <c r="V2" s="222"/>
      <c r="W2" s="68">
        <v>4.8073676994817998</v>
      </c>
      <c r="X2" s="222"/>
      <c r="Y2" s="222"/>
      <c r="Z2" s="71">
        <v>6.8343749999999996</v>
      </c>
      <c r="AA2" s="222"/>
      <c r="AB2" s="222"/>
      <c r="AC2" s="222"/>
      <c r="AD2" s="222"/>
      <c r="AE2" s="222"/>
      <c r="AF2" s="60">
        <v>3.6100049470196303</v>
      </c>
      <c r="AG2" s="60">
        <v>1350</v>
      </c>
      <c r="AH2" s="60">
        <v>0.4477878526252525</v>
      </c>
      <c r="AI2" s="60">
        <v>41</v>
      </c>
      <c r="AJ2" s="60">
        <v>2.6656249999999999</v>
      </c>
      <c r="AK2" s="60" t="s">
        <v>248</v>
      </c>
      <c r="AL2" s="60">
        <v>192</v>
      </c>
      <c r="AM2" s="60">
        <v>3.6132341392988732</v>
      </c>
      <c r="AN2" s="60">
        <v>3.666969696969697</v>
      </c>
      <c r="AO2" s="72">
        <v>386</v>
      </c>
      <c r="AP2" s="79">
        <v>0</v>
      </c>
      <c r="AQ2" s="79">
        <v>0</v>
      </c>
      <c r="AR2" s="119">
        <v>0</v>
      </c>
      <c r="AS2" s="119" t="s">
        <v>248</v>
      </c>
      <c r="AT2" s="68">
        <v>13763.038</v>
      </c>
      <c r="AU2" s="68">
        <v>0</v>
      </c>
      <c r="AV2" s="222">
        <v>0</v>
      </c>
      <c r="AW2" s="185">
        <v>0</v>
      </c>
      <c r="AX2" s="222" t="s">
        <v>248</v>
      </c>
      <c r="AY2" s="501">
        <v>19.5</v>
      </c>
      <c r="AZ2" s="137">
        <v>170475</v>
      </c>
      <c r="BA2" s="68">
        <v>0.89743589743499996</v>
      </c>
      <c r="BB2" s="308">
        <v>8.5142857142942301</v>
      </c>
      <c r="BC2" s="221" t="s">
        <v>248</v>
      </c>
      <c r="BD2" s="211" t="s">
        <v>61</v>
      </c>
      <c r="BE2" s="212" t="s">
        <v>62</v>
      </c>
      <c r="BF2" s="212" t="s">
        <v>63</v>
      </c>
      <c r="BG2" s="212" t="s">
        <v>196</v>
      </c>
      <c r="BH2" s="214" t="s">
        <v>513</v>
      </c>
      <c r="BI2" s="214" t="s">
        <v>64</v>
      </c>
      <c r="BJ2" s="215">
        <v>214</v>
      </c>
      <c r="BK2" s="215">
        <v>1</v>
      </c>
      <c r="BL2" s="216" t="s">
        <v>65</v>
      </c>
      <c r="BM2" s="63" t="s">
        <v>177</v>
      </c>
      <c r="BN2" s="214" t="s">
        <v>296</v>
      </c>
      <c r="BO2" s="465" t="s">
        <v>69</v>
      </c>
      <c r="BP2" s="138" t="s">
        <v>680</v>
      </c>
      <c r="BQ2" s="145" t="s">
        <v>714</v>
      </c>
    </row>
    <row r="3" spans="1:69" s="128" customFormat="1" ht="15.75" customHeight="1">
      <c r="A3" s="207" t="s">
        <v>8</v>
      </c>
      <c r="B3" s="208" t="s">
        <v>711</v>
      </c>
      <c r="C3" s="202" t="s">
        <v>35</v>
      </c>
      <c r="D3" s="210" t="s">
        <v>11</v>
      </c>
      <c r="E3" s="447" t="s">
        <v>69</v>
      </c>
      <c r="F3" s="86">
        <v>193</v>
      </c>
      <c r="G3" s="80">
        <v>8</v>
      </c>
      <c r="H3" s="204"/>
      <c r="I3" s="204"/>
      <c r="J3" s="204"/>
      <c r="K3" s="204"/>
      <c r="L3" s="80">
        <v>0</v>
      </c>
      <c r="M3" s="203"/>
      <c r="N3" s="52">
        <v>0</v>
      </c>
      <c r="O3" s="204"/>
      <c r="P3" s="204"/>
      <c r="Q3" s="11">
        <v>5.8272700972999996</v>
      </c>
      <c r="R3" s="204"/>
      <c r="S3" s="204"/>
      <c r="T3" s="53">
        <v>11.9375</v>
      </c>
      <c r="U3" s="204"/>
      <c r="V3" s="204"/>
      <c r="W3" s="11">
        <v>5.6599511351351</v>
      </c>
      <c r="X3" s="204"/>
      <c r="Y3" s="204"/>
      <c r="Z3" s="53">
        <v>11.71875</v>
      </c>
      <c r="AA3" s="204"/>
      <c r="AB3" s="204"/>
      <c r="AC3" s="204"/>
      <c r="AD3" s="204"/>
      <c r="AE3" s="204"/>
      <c r="AF3" s="9">
        <v>3.3830098393787758</v>
      </c>
      <c r="AG3" s="9">
        <v>1288</v>
      </c>
      <c r="AH3" s="9">
        <v>0.50596479125330973</v>
      </c>
      <c r="AI3" s="9">
        <v>85</v>
      </c>
      <c r="AJ3" s="9">
        <v>2.3226351351351351</v>
      </c>
      <c r="AK3" s="9" t="s">
        <v>248</v>
      </c>
      <c r="AL3" s="9">
        <v>176</v>
      </c>
      <c r="AM3" s="9">
        <v>3.4133441620445879</v>
      </c>
      <c r="AN3" s="9">
        <v>3.5137271214642265</v>
      </c>
      <c r="AO3" s="73">
        <v>360</v>
      </c>
      <c r="AP3" s="80">
        <v>4</v>
      </c>
      <c r="AQ3" s="80">
        <v>6</v>
      </c>
      <c r="AR3" s="95">
        <v>0</v>
      </c>
      <c r="AS3" s="95" t="s">
        <v>248</v>
      </c>
      <c r="AT3" s="11">
        <v>13148.4</v>
      </c>
      <c r="AU3" s="11">
        <v>56.19</v>
      </c>
      <c r="AV3" s="204">
        <v>0</v>
      </c>
      <c r="AW3" s="186">
        <v>0</v>
      </c>
      <c r="AX3" s="204" t="s">
        <v>248</v>
      </c>
      <c r="AY3" s="374">
        <v>19.5</v>
      </c>
      <c r="AZ3" s="138">
        <v>170475</v>
      </c>
      <c r="BA3" s="11">
        <v>0.89743589743499996</v>
      </c>
      <c r="BB3" s="121">
        <v>8.5714285714371403</v>
      </c>
      <c r="BC3" s="203" t="s">
        <v>248</v>
      </c>
      <c r="BD3" s="217" t="s">
        <v>61</v>
      </c>
      <c r="BE3" s="201" t="s">
        <v>62</v>
      </c>
      <c r="BF3" s="201" t="s">
        <v>63</v>
      </c>
      <c r="BG3" s="201" t="s">
        <v>196</v>
      </c>
      <c r="BH3" s="218" t="s">
        <v>513</v>
      </c>
      <c r="BI3" s="218" t="s">
        <v>66</v>
      </c>
      <c r="BJ3" s="200">
        <v>214</v>
      </c>
      <c r="BK3" s="200">
        <v>7</v>
      </c>
      <c r="BL3" s="219" t="s">
        <v>65</v>
      </c>
      <c r="BM3" s="64" t="s">
        <v>178</v>
      </c>
      <c r="BN3" s="385" t="s">
        <v>296</v>
      </c>
      <c r="BO3" s="465" t="s">
        <v>69</v>
      </c>
      <c r="BP3" s="138" t="s">
        <v>680</v>
      </c>
      <c r="BQ3" s="145" t="s">
        <v>714</v>
      </c>
    </row>
    <row r="4" spans="1:69" s="128" customFormat="1" ht="15.75">
      <c r="A4" s="207" t="s">
        <v>8</v>
      </c>
      <c r="B4" s="208" t="s">
        <v>711</v>
      </c>
      <c r="C4" s="202" t="s">
        <v>35</v>
      </c>
      <c r="D4" s="210" t="s">
        <v>11</v>
      </c>
      <c r="E4" s="447" t="s">
        <v>69</v>
      </c>
      <c r="F4" s="86">
        <v>189</v>
      </c>
      <c r="G4" s="80">
        <v>5</v>
      </c>
      <c r="H4" s="204"/>
      <c r="I4" s="204"/>
      <c r="J4" s="204"/>
      <c r="K4" s="204"/>
      <c r="L4" s="80">
        <v>2</v>
      </c>
      <c r="M4" s="203"/>
      <c r="N4" s="52">
        <v>0</v>
      </c>
      <c r="O4" s="204"/>
      <c r="P4" s="204"/>
      <c r="Q4" s="11">
        <v>5.3642470934000004</v>
      </c>
      <c r="R4" s="204"/>
      <c r="S4" s="204"/>
      <c r="T4" s="53">
        <v>8.9750000000000014</v>
      </c>
      <c r="U4" s="204"/>
      <c r="V4" s="204"/>
      <c r="W4" s="11">
        <v>5.3126316538460996</v>
      </c>
      <c r="X4" s="204"/>
      <c r="Y4" s="204"/>
      <c r="Z4" s="53">
        <v>8.4833333333333343</v>
      </c>
      <c r="AA4" s="204"/>
      <c r="AB4" s="204"/>
      <c r="AC4" s="204"/>
      <c r="AD4" s="204"/>
      <c r="AE4" s="204"/>
      <c r="AF4" s="9">
        <v>3.5851609205338804</v>
      </c>
      <c r="AG4" s="9">
        <v>1274</v>
      </c>
      <c r="AH4" s="9">
        <v>0.3999459900692916</v>
      </c>
      <c r="AI4" s="9">
        <v>23</v>
      </c>
      <c r="AJ4" s="9">
        <v>2.7394117647058822</v>
      </c>
      <c r="AK4" s="9" t="s">
        <v>248</v>
      </c>
      <c r="AL4" s="9">
        <v>180</v>
      </c>
      <c r="AM4" s="9">
        <v>3.5994841369371571</v>
      </c>
      <c r="AN4" s="9">
        <v>3.6533586818757922</v>
      </c>
      <c r="AO4" s="73">
        <v>365</v>
      </c>
      <c r="AP4" s="80">
        <v>0</v>
      </c>
      <c r="AQ4" s="80">
        <v>3</v>
      </c>
      <c r="AR4" s="95">
        <v>0</v>
      </c>
      <c r="AS4" s="95" t="s">
        <v>248</v>
      </c>
      <c r="AT4" s="11">
        <v>12949.262000000001</v>
      </c>
      <c r="AU4" s="11">
        <v>146.13900000000001</v>
      </c>
      <c r="AV4" s="204">
        <v>0</v>
      </c>
      <c r="AW4" s="186">
        <v>0</v>
      </c>
      <c r="AX4" s="204" t="s">
        <v>248</v>
      </c>
      <c r="AY4" s="374">
        <v>19.5</v>
      </c>
      <c r="AZ4" s="138">
        <v>170475</v>
      </c>
      <c r="BA4" s="11">
        <v>0.89743589743499996</v>
      </c>
      <c r="BB4" s="121">
        <v>8.1714285714367403</v>
      </c>
      <c r="BC4" s="203" t="s">
        <v>248</v>
      </c>
      <c r="BD4" s="217" t="s">
        <v>61</v>
      </c>
      <c r="BE4" s="201" t="s">
        <v>62</v>
      </c>
      <c r="BF4" s="201" t="s">
        <v>63</v>
      </c>
      <c r="BG4" s="201" t="s">
        <v>196</v>
      </c>
      <c r="BH4" s="218" t="s">
        <v>513</v>
      </c>
      <c r="BI4" s="218" t="s">
        <v>67</v>
      </c>
      <c r="BJ4" s="441">
        <v>214</v>
      </c>
      <c r="BK4" s="441">
        <v>3</v>
      </c>
      <c r="BL4" s="219" t="s">
        <v>65</v>
      </c>
      <c r="BM4" s="64" t="s">
        <v>177</v>
      </c>
      <c r="BN4" s="385" t="s">
        <v>296</v>
      </c>
      <c r="BO4" s="465" t="s">
        <v>69</v>
      </c>
      <c r="BP4" s="138" t="s">
        <v>680</v>
      </c>
      <c r="BQ4" s="145" t="s">
        <v>714</v>
      </c>
    </row>
    <row r="5" spans="1:69" s="128" customFormat="1" ht="15.75" customHeight="1">
      <c r="A5" s="207" t="s">
        <v>8</v>
      </c>
      <c r="B5" s="208" t="s">
        <v>711</v>
      </c>
      <c r="C5" s="202" t="s">
        <v>35</v>
      </c>
      <c r="D5" s="210" t="s">
        <v>11</v>
      </c>
      <c r="E5" s="447" t="s">
        <v>69</v>
      </c>
      <c r="F5" s="86">
        <v>185</v>
      </c>
      <c r="G5" s="80">
        <v>15</v>
      </c>
      <c r="H5" s="204"/>
      <c r="I5" s="204"/>
      <c r="J5" s="204"/>
      <c r="K5" s="204"/>
      <c r="L5" s="80">
        <v>1</v>
      </c>
      <c r="M5" s="203"/>
      <c r="N5" s="52">
        <v>0</v>
      </c>
      <c r="O5" s="204"/>
      <c r="P5" s="204"/>
      <c r="Q5" s="11">
        <v>6.8102543195000003</v>
      </c>
      <c r="R5" s="204"/>
      <c r="S5" s="204"/>
      <c r="T5" s="53">
        <v>13.443749999999998</v>
      </c>
      <c r="U5" s="204"/>
      <c r="V5" s="204"/>
      <c r="W5" s="11">
        <v>6.6748874674555996</v>
      </c>
      <c r="X5" s="204"/>
      <c r="Y5" s="204"/>
      <c r="Z5" s="53">
        <v>13.424999999999997</v>
      </c>
      <c r="AA5" s="204"/>
      <c r="AB5" s="204"/>
      <c r="AC5" s="204"/>
      <c r="AD5" s="204"/>
      <c r="AE5" s="204"/>
      <c r="AF5" s="9">
        <v>2.6052589340933734</v>
      </c>
      <c r="AG5" s="9">
        <v>1120</v>
      </c>
      <c r="AH5" s="9">
        <v>0.34631443977246645</v>
      </c>
      <c r="AI5" s="9">
        <v>366</v>
      </c>
      <c r="AJ5" s="9">
        <v>1.8742537313432837</v>
      </c>
      <c r="AK5" s="9" t="s">
        <v>248</v>
      </c>
      <c r="AL5" s="9">
        <v>0</v>
      </c>
      <c r="AM5" s="9"/>
      <c r="AN5" s="9"/>
      <c r="AO5" s="73">
        <v>327</v>
      </c>
      <c r="AP5" s="80">
        <v>4</v>
      </c>
      <c r="AQ5" s="80">
        <v>9</v>
      </c>
      <c r="AR5" s="95">
        <v>0</v>
      </c>
      <c r="AS5" s="95" t="s">
        <v>248</v>
      </c>
      <c r="AT5" s="11">
        <v>11950.314</v>
      </c>
      <c r="AU5" s="11">
        <v>154.79900000000001</v>
      </c>
      <c r="AV5" s="204">
        <v>0</v>
      </c>
      <c r="AW5" s="186">
        <v>0</v>
      </c>
      <c r="AX5" s="204" t="s">
        <v>248</v>
      </c>
      <c r="AY5" s="374">
        <v>19.5</v>
      </c>
      <c r="AZ5" s="138">
        <v>170475</v>
      </c>
      <c r="BA5" s="11">
        <v>0.89743589743499996</v>
      </c>
      <c r="BB5" s="121">
        <v>7.8857142857221696</v>
      </c>
      <c r="BC5" s="203" t="s">
        <v>248</v>
      </c>
      <c r="BD5" s="217" t="s">
        <v>61</v>
      </c>
      <c r="BE5" s="201" t="s">
        <v>62</v>
      </c>
      <c r="BF5" s="201" t="s">
        <v>63</v>
      </c>
      <c r="BG5" s="201" t="s">
        <v>196</v>
      </c>
      <c r="BH5" s="218" t="s">
        <v>513</v>
      </c>
      <c r="BI5" s="218" t="s">
        <v>68</v>
      </c>
      <c r="BJ5" s="441">
        <v>214</v>
      </c>
      <c r="BK5" s="441">
        <v>4</v>
      </c>
      <c r="BL5" s="219" t="s">
        <v>65</v>
      </c>
      <c r="BM5" s="64" t="s">
        <v>178</v>
      </c>
      <c r="BN5" s="385" t="s">
        <v>296</v>
      </c>
      <c r="BO5" s="465" t="s">
        <v>69</v>
      </c>
      <c r="BP5" s="138" t="s">
        <v>680</v>
      </c>
      <c r="BQ5" s="145" t="s">
        <v>714</v>
      </c>
    </row>
    <row r="6" spans="1:69" ht="15.75" customHeight="1">
      <c r="A6" s="207" t="s">
        <v>8</v>
      </c>
      <c r="B6" s="208" t="s">
        <v>711</v>
      </c>
      <c r="C6" s="202" t="s">
        <v>35</v>
      </c>
      <c r="D6" s="210" t="s">
        <v>11</v>
      </c>
      <c r="E6" s="447" t="s">
        <v>70</v>
      </c>
      <c r="F6" s="86">
        <v>446</v>
      </c>
      <c r="G6" s="80">
        <v>4</v>
      </c>
      <c r="H6" s="204"/>
      <c r="I6" s="204"/>
      <c r="J6" s="204"/>
      <c r="K6" s="204"/>
      <c r="L6" s="80">
        <v>0</v>
      </c>
      <c r="M6" s="203"/>
      <c r="N6" s="52">
        <v>1</v>
      </c>
      <c r="O6" s="204"/>
      <c r="P6" s="204"/>
      <c r="Q6" s="11">
        <v>5.1342146267000004</v>
      </c>
      <c r="R6" s="204"/>
      <c r="S6" s="204"/>
      <c r="T6" s="53">
        <v>7.3423076923076911</v>
      </c>
      <c r="U6" s="204"/>
      <c r="V6" s="204"/>
      <c r="W6" s="11">
        <v>4.7783481538460997</v>
      </c>
      <c r="X6" s="204"/>
      <c r="Y6" s="204"/>
      <c r="Z6" s="53">
        <v>6.8949999999999987</v>
      </c>
      <c r="AA6" s="204"/>
      <c r="AB6" s="204"/>
      <c r="AC6" s="204"/>
      <c r="AD6" s="204"/>
      <c r="AE6" s="204"/>
      <c r="AF6" s="9">
        <v>3.7264626029242898</v>
      </c>
      <c r="AG6" s="9">
        <v>3087</v>
      </c>
      <c r="AH6" s="9">
        <v>0.37449337889258061</v>
      </c>
      <c r="AI6" s="9">
        <v>40</v>
      </c>
      <c r="AJ6" s="9">
        <v>2.8833333333333333</v>
      </c>
      <c r="AK6" s="9" t="s">
        <v>248</v>
      </c>
      <c r="AL6" s="9">
        <v>440</v>
      </c>
      <c r="AM6" s="9">
        <v>3.7275811868054531</v>
      </c>
      <c r="AN6" s="9">
        <v>3.725069573283859</v>
      </c>
      <c r="AO6" s="73">
        <v>884</v>
      </c>
      <c r="AP6" s="80">
        <v>0</v>
      </c>
      <c r="AQ6" s="80">
        <v>0</v>
      </c>
      <c r="AR6" s="95">
        <v>0</v>
      </c>
      <c r="AS6" s="95" t="s">
        <v>248</v>
      </c>
      <c r="AT6" s="11">
        <v>31589.16</v>
      </c>
      <c r="AU6" s="11">
        <v>0</v>
      </c>
      <c r="AV6" s="204">
        <v>0</v>
      </c>
      <c r="AW6" s="186">
        <v>0</v>
      </c>
      <c r="AX6" s="204" t="s">
        <v>248</v>
      </c>
      <c r="AY6" s="374">
        <v>23.5</v>
      </c>
      <c r="AZ6" s="138">
        <v>361359</v>
      </c>
      <c r="BA6" s="11">
        <v>0.97872340425500004</v>
      </c>
      <c r="BB6" s="121">
        <v>15.6956521739182</v>
      </c>
      <c r="BC6" s="203" t="s">
        <v>248</v>
      </c>
      <c r="BD6" s="217" t="s">
        <v>61</v>
      </c>
      <c r="BE6" s="201" t="s">
        <v>62</v>
      </c>
      <c r="BF6" s="201" t="s">
        <v>63</v>
      </c>
      <c r="BG6" s="201" t="s">
        <v>196</v>
      </c>
      <c r="BH6" s="218" t="s">
        <v>515</v>
      </c>
      <c r="BI6" s="218" t="s">
        <v>64</v>
      </c>
      <c r="BJ6" s="200">
        <v>214</v>
      </c>
      <c r="BK6" s="200">
        <v>1</v>
      </c>
      <c r="BL6" s="219" t="s">
        <v>65</v>
      </c>
      <c r="BM6" s="64" t="s">
        <v>177</v>
      </c>
      <c r="BN6" s="242" t="s">
        <v>296</v>
      </c>
      <c r="BO6" s="465" t="s">
        <v>70</v>
      </c>
      <c r="BP6" s="138" t="s">
        <v>681</v>
      </c>
      <c r="BQ6" s="145" t="s">
        <v>717</v>
      </c>
    </row>
    <row r="7" spans="1:69" s="128" customFormat="1" ht="15.75" customHeight="1">
      <c r="A7" s="207" t="s">
        <v>8</v>
      </c>
      <c r="B7" s="208" t="s">
        <v>711</v>
      </c>
      <c r="C7" s="202" t="s">
        <v>35</v>
      </c>
      <c r="D7" s="210" t="s">
        <v>11</v>
      </c>
      <c r="E7" s="447" t="s">
        <v>70</v>
      </c>
      <c r="F7" s="86">
        <v>451</v>
      </c>
      <c r="G7" s="80">
        <v>14</v>
      </c>
      <c r="H7" s="204"/>
      <c r="I7" s="204"/>
      <c r="J7" s="204"/>
      <c r="K7" s="204"/>
      <c r="L7" s="80">
        <v>0</v>
      </c>
      <c r="M7" s="203"/>
      <c r="N7" s="52">
        <v>2</v>
      </c>
      <c r="O7" s="204"/>
      <c r="P7" s="204"/>
      <c r="Q7" s="11">
        <v>6.4249951648000003</v>
      </c>
      <c r="R7" s="204"/>
      <c r="S7" s="204"/>
      <c r="T7" s="53">
        <v>11.518749999999997</v>
      </c>
      <c r="U7" s="204"/>
      <c r="V7" s="204"/>
      <c r="W7" s="11">
        <v>6.4738349244851001</v>
      </c>
      <c r="X7" s="204"/>
      <c r="Y7" s="204"/>
      <c r="Z7" s="53">
        <v>11.393749999999997</v>
      </c>
      <c r="AA7" s="204"/>
      <c r="AB7" s="204"/>
      <c r="AC7" s="204"/>
      <c r="AD7" s="204"/>
      <c r="AE7" s="204"/>
      <c r="AF7" s="9">
        <v>3.0659054210946799</v>
      </c>
      <c r="AG7" s="9">
        <v>3043</v>
      </c>
      <c r="AH7" s="9">
        <v>0.58221265112149523</v>
      </c>
      <c r="AI7" s="9">
        <v>534</v>
      </c>
      <c r="AJ7" s="9">
        <v>2.0478337236533957</v>
      </c>
      <c r="AK7" s="9" t="s">
        <v>248</v>
      </c>
      <c r="AL7" s="9">
        <v>432</v>
      </c>
      <c r="AM7" s="9">
        <v>3.0667658753601121</v>
      </c>
      <c r="AN7" s="9">
        <v>3.0958429561200922</v>
      </c>
      <c r="AO7" s="73">
        <v>873</v>
      </c>
      <c r="AP7" s="80">
        <v>1</v>
      </c>
      <c r="AQ7" s="80">
        <v>0</v>
      </c>
      <c r="AR7" s="95">
        <v>0</v>
      </c>
      <c r="AS7" s="95" t="s">
        <v>248</v>
      </c>
      <c r="AT7" s="11">
        <v>31270.531999999999</v>
      </c>
      <c r="AU7" s="11">
        <v>0</v>
      </c>
      <c r="AV7" s="204">
        <v>0</v>
      </c>
      <c r="AW7" s="186">
        <v>0</v>
      </c>
      <c r="AX7" s="204" t="s">
        <v>248</v>
      </c>
      <c r="AY7" s="374">
        <v>23.5</v>
      </c>
      <c r="AZ7" s="138">
        <v>361359</v>
      </c>
      <c r="BA7" s="11">
        <v>0.97872340425500004</v>
      </c>
      <c r="BB7" s="121">
        <v>14.521739130439499</v>
      </c>
      <c r="BC7" s="203" t="s">
        <v>248</v>
      </c>
      <c r="BD7" s="217" t="s">
        <v>61</v>
      </c>
      <c r="BE7" s="201" t="s">
        <v>62</v>
      </c>
      <c r="BF7" s="201" t="s">
        <v>63</v>
      </c>
      <c r="BG7" s="201" t="s">
        <v>196</v>
      </c>
      <c r="BH7" s="218" t="s">
        <v>515</v>
      </c>
      <c r="BI7" s="218" t="s">
        <v>66</v>
      </c>
      <c r="BJ7" s="200">
        <v>214</v>
      </c>
      <c r="BK7" s="200">
        <v>7</v>
      </c>
      <c r="BL7" s="219" t="s">
        <v>65</v>
      </c>
      <c r="BM7" s="64" t="s">
        <v>179</v>
      </c>
      <c r="BN7" s="385" t="s">
        <v>296</v>
      </c>
      <c r="BO7" s="465" t="s">
        <v>70</v>
      </c>
      <c r="BP7" s="138" t="s">
        <v>681</v>
      </c>
      <c r="BQ7" s="145" t="s">
        <v>717</v>
      </c>
    </row>
    <row r="8" spans="1:69" s="128" customFormat="1" ht="15.75" customHeight="1">
      <c r="A8" s="207" t="s">
        <v>8</v>
      </c>
      <c r="B8" s="208" t="s">
        <v>711</v>
      </c>
      <c r="C8" s="202" t="s">
        <v>35</v>
      </c>
      <c r="D8" s="210" t="s">
        <v>11</v>
      </c>
      <c r="E8" s="447" t="s">
        <v>70</v>
      </c>
      <c r="F8" s="86">
        <v>422</v>
      </c>
      <c r="G8" s="80">
        <v>10</v>
      </c>
      <c r="H8" s="204"/>
      <c r="I8" s="204"/>
      <c r="J8" s="204"/>
      <c r="K8" s="204"/>
      <c r="L8" s="80">
        <v>1</v>
      </c>
      <c r="M8" s="203"/>
      <c r="N8" s="52">
        <v>2</v>
      </c>
      <c r="O8" s="204"/>
      <c r="P8" s="204"/>
      <c r="Q8" s="11">
        <v>5.0863306010000002</v>
      </c>
      <c r="R8" s="204"/>
      <c r="S8" s="204"/>
      <c r="T8" s="53">
        <v>8.6531249999999993</v>
      </c>
      <c r="U8" s="204"/>
      <c r="V8" s="204"/>
      <c r="W8" s="11">
        <v>4.4888342895377003</v>
      </c>
      <c r="X8" s="204"/>
      <c r="Y8" s="204"/>
      <c r="Z8" s="53">
        <v>8.5906249999999993</v>
      </c>
      <c r="AA8" s="204"/>
      <c r="AB8" s="204"/>
      <c r="AC8" s="204"/>
      <c r="AD8" s="204"/>
      <c r="AE8" s="204"/>
      <c r="AF8" s="9">
        <v>3.5731028183775955</v>
      </c>
      <c r="AG8" s="9">
        <v>2851</v>
      </c>
      <c r="AH8" s="9">
        <v>0.48990168927127375</v>
      </c>
      <c r="AI8" s="9">
        <v>107</v>
      </c>
      <c r="AJ8" s="9">
        <v>2.5460470085470086</v>
      </c>
      <c r="AK8" s="9" t="s">
        <v>248</v>
      </c>
      <c r="AL8" s="9">
        <v>389</v>
      </c>
      <c r="AM8" s="9">
        <v>3.6061782475886042</v>
      </c>
      <c r="AN8" s="9">
        <v>3.6649746192893402</v>
      </c>
      <c r="AO8" s="73">
        <v>805</v>
      </c>
      <c r="AP8" s="80">
        <v>3</v>
      </c>
      <c r="AQ8" s="80">
        <v>16</v>
      </c>
      <c r="AR8" s="95">
        <v>0</v>
      </c>
      <c r="AS8" s="95" t="s">
        <v>248</v>
      </c>
      <c r="AT8" s="11">
        <v>28879.678</v>
      </c>
      <c r="AU8" s="11">
        <v>581.87599999999998</v>
      </c>
      <c r="AV8" s="204">
        <v>0</v>
      </c>
      <c r="AW8" s="186">
        <v>0</v>
      </c>
      <c r="AX8" s="204" t="s">
        <v>248</v>
      </c>
      <c r="AY8" s="374">
        <v>23.5</v>
      </c>
      <c r="AZ8" s="138">
        <v>361359</v>
      </c>
      <c r="BA8" s="11">
        <v>0.97872340425500004</v>
      </c>
      <c r="BB8" s="121">
        <v>15.5217391304398</v>
      </c>
      <c r="BC8" s="203" t="s">
        <v>248</v>
      </c>
      <c r="BD8" s="217" t="s">
        <v>61</v>
      </c>
      <c r="BE8" s="201" t="s">
        <v>62</v>
      </c>
      <c r="BF8" s="201" t="s">
        <v>63</v>
      </c>
      <c r="BG8" s="201" t="s">
        <v>196</v>
      </c>
      <c r="BH8" s="218" t="s">
        <v>515</v>
      </c>
      <c r="BI8" s="218" t="s">
        <v>67</v>
      </c>
      <c r="BJ8" s="200">
        <v>214</v>
      </c>
      <c r="BK8" s="200">
        <v>3</v>
      </c>
      <c r="BL8" s="219" t="s">
        <v>65</v>
      </c>
      <c r="BM8" s="64" t="s">
        <v>177</v>
      </c>
      <c r="BN8" s="385" t="s">
        <v>296</v>
      </c>
      <c r="BO8" s="465" t="s">
        <v>70</v>
      </c>
      <c r="BP8" s="138" t="s">
        <v>681</v>
      </c>
      <c r="BQ8" s="145" t="s">
        <v>717</v>
      </c>
    </row>
    <row r="9" spans="1:69" s="128" customFormat="1" ht="15.75" customHeight="1">
      <c r="A9" s="207" t="s">
        <v>8</v>
      </c>
      <c r="B9" s="208" t="s">
        <v>711</v>
      </c>
      <c r="C9" s="202" t="s">
        <v>35</v>
      </c>
      <c r="D9" s="210" t="s">
        <v>11</v>
      </c>
      <c r="E9" s="447" t="s">
        <v>70</v>
      </c>
      <c r="F9" s="86">
        <v>452</v>
      </c>
      <c r="G9" s="80">
        <v>14</v>
      </c>
      <c r="H9" s="204"/>
      <c r="I9" s="204"/>
      <c r="J9" s="204"/>
      <c r="K9" s="204"/>
      <c r="L9" s="80">
        <v>0</v>
      </c>
      <c r="M9" s="203"/>
      <c r="N9" s="52">
        <v>0</v>
      </c>
      <c r="O9" s="204"/>
      <c r="P9" s="204"/>
      <c r="Q9" s="11">
        <v>5.9429061324000001</v>
      </c>
      <c r="R9" s="204"/>
      <c r="S9" s="204"/>
      <c r="T9" s="53">
        <v>8.9249999999999972</v>
      </c>
      <c r="U9" s="204"/>
      <c r="V9" s="204"/>
      <c r="W9" s="11">
        <v>5.9174929315067999</v>
      </c>
      <c r="X9" s="204"/>
      <c r="Y9" s="204"/>
      <c r="Z9" s="53">
        <v>8.9099999999999966</v>
      </c>
      <c r="AA9" s="204"/>
      <c r="AB9" s="204"/>
      <c r="AC9" s="204"/>
      <c r="AD9" s="204"/>
      <c r="AE9" s="204"/>
      <c r="AF9" s="9">
        <v>2.8848950862560514</v>
      </c>
      <c r="AG9" s="9">
        <v>3065</v>
      </c>
      <c r="AH9" s="9">
        <v>0.37068060638788636</v>
      </c>
      <c r="AI9" s="9">
        <v>407</v>
      </c>
      <c r="AJ9" s="9">
        <v>2.1290204678362574</v>
      </c>
      <c r="AK9" s="9" t="s">
        <v>248</v>
      </c>
      <c r="AL9" s="9">
        <v>0</v>
      </c>
      <c r="AM9" s="9"/>
      <c r="AN9" s="9"/>
      <c r="AO9" s="73">
        <v>876</v>
      </c>
      <c r="AP9" s="80">
        <v>0</v>
      </c>
      <c r="AQ9" s="80">
        <v>0</v>
      </c>
      <c r="AR9" s="95">
        <v>0</v>
      </c>
      <c r="AS9" s="95" t="s">
        <v>248</v>
      </c>
      <c r="AT9" s="11">
        <v>31364.995999999999</v>
      </c>
      <c r="AU9" s="11">
        <v>0</v>
      </c>
      <c r="AV9" s="204">
        <v>0</v>
      </c>
      <c r="AW9" s="186">
        <v>0</v>
      </c>
      <c r="AX9" s="204" t="s">
        <v>248</v>
      </c>
      <c r="AY9" s="374">
        <v>23.5</v>
      </c>
      <c r="AZ9" s="138">
        <v>361359</v>
      </c>
      <c r="BA9" s="11">
        <v>0.97872340425500004</v>
      </c>
      <c r="BB9" s="121">
        <v>15.1739130434832</v>
      </c>
      <c r="BC9" s="203" t="s">
        <v>248</v>
      </c>
      <c r="BD9" s="217" t="s">
        <v>61</v>
      </c>
      <c r="BE9" s="201" t="s">
        <v>62</v>
      </c>
      <c r="BF9" s="201" t="s">
        <v>63</v>
      </c>
      <c r="BG9" s="201" t="s">
        <v>196</v>
      </c>
      <c r="BH9" s="218" t="s">
        <v>515</v>
      </c>
      <c r="BI9" s="218" t="s">
        <v>68</v>
      </c>
      <c r="BJ9" s="200">
        <v>214</v>
      </c>
      <c r="BK9" s="200">
        <v>4</v>
      </c>
      <c r="BL9" s="219" t="s">
        <v>65</v>
      </c>
      <c r="BM9" s="44" t="s">
        <v>178</v>
      </c>
      <c r="BN9" s="385" t="s">
        <v>296</v>
      </c>
      <c r="BO9" s="465" t="s">
        <v>70</v>
      </c>
      <c r="BP9" s="138" t="s">
        <v>681</v>
      </c>
      <c r="BQ9" s="145" t="s">
        <v>717</v>
      </c>
    </row>
    <row r="10" spans="1:69" s="128" customFormat="1" ht="15.75" customHeight="1">
      <c r="A10" s="207" t="s">
        <v>8</v>
      </c>
      <c r="B10" s="208" t="s">
        <v>711</v>
      </c>
      <c r="C10" s="202" t="s">
        <v>35</v>
      </c>
      <c r="D10" s="210" t="s">
        <v>11</v>
      </c>
      <c r="E10" s="447" t="s">
        <v>71</v>
      </c>
      <c r="F10" s="86">
        <v>181</v>
      </c>
      <c r="G10" s="80">
        <v>1</v>
      </c>
      <c r="H10" s="204"/>
      <c r="I10" s="204"/>
      <c r="J10" s="204"/>
      <c r="K10" s="204"/>
      <c r="L10" s="80">
        <v>0</v>
      </c>
      <c r="M10" s="203"/>
      <c r="N10" s="52">
        <v>1</v>
      </c>
      <c r="O10" s="204"/>
      <c r="P10" s="204"/>
      <c r="Q10" s="11">
        <v>6.4231721056</v>
      </c>
      <c r="R10" s="204"/>
      <c r="S10" s="204"/>
      <c r="T10" s="53">
        <v>10.166666666666666</v>
      </c>
      <c r="U10" s="204"/>
      <c r="V10" s="204"/>
      <c r="W10" s="11">
        <v>5.7563998611110998</v>
      </c>
      <c r="X10" s="204"/>
      <c r="Y10" s="204"/>
      <c r="Z10" s="53">
        <v>9.5</v>
      </c>
      <c r="AA10" s="204"/>
      <c r="AB10" s="204"/>
      <c r="AC10" s="204"/>
      <c r="AD10" s="204"/>
      <c r="AE10" s="204"/>
      <c r="AF10" s="9">
        <v>3.4435674433506493</v>
      </c>
      <c r="AG10" s="9">
        <v>1253</v>
      </c>
      <c r="AH10" s="9">
        <v>0.43448783093114668</v>
      </c>
      <c r="AI10" s="9">
        <v>32</v>
      </c>
      <c r="AJ10" s="9">
        <v>2.5863095238095237</v>
      </c>
      <c r="AK10" s="9" t="s">
        <v>248</v>
      </c>
      <c r="AL10" s="9">
        <v>178</v>
      </c>
      <c r="AM10" s="9">
        <v>3.4480818672700639</v>
      </c>
      <c r="AN10" s="9">
        <v>3.5247163695299837</v>
      </c>
      <c r="AO10" s="73">
        <v>360</v>
      </c>
      <c r="AP10" s="80">
        <v>0</v>
      </c>
      <c r="AQ10" s="80">
        <v>0</v>
      </c>
      <c r="AR10" s="95">
        <v>0</v>
      </c>
      <c r="AS10" s="95" t="s">
        <v>248</v>
      </c>
      <c r="AT10" s="11">
        <v>12833.701999999999</v>
      </c>
      <c r="AU10" s="11">
        <v>0</v>
      </c>
      <c r="AV10" s="204">
        <v>0</v>
      </c>
      <c r="AW10" s="186">
        <v>0</v>
      </c>
      <c r="AX10" s="204" t="s">
        <v>248</v>
      </c>
      <c r="AY10" s="374">
        <v>22.5</v>
      </c>
      <c r="AZ10" s="138">
        <v>150376</v>
      </c>
      <c r="BA10" s="11">
        <v>0.88888888888799999</v>
      </c>
      <c r="BB10" s="121">
        <v>8.4500000000084494</v>
      </c>
      <c r="BC10" s="203" t="s">
        <v>248</v>
      </c>
      <c r="BD10" s="217" t="s">
        <v>61</v>
      </c>
      <c r="BE10" s="201" t="s">
        <v>62</v>
      </c>
      <c r="BF10" s="201" t="s">
        <v>63</v>
      </c>
      <c r="BG10" s="201" t="s">
        <v>196</v>
      </c>
      <c r="BH10" s="218" t="s">
        <v>712</v>
      </c>
      <c r="BI10" s="218" t="s">
        <v>64</v>
      </c>
      <c r="BJ10" s="200">
        <v>214</v>
      </c>
      <c r="BK10" s="200">
        <v>1</v>
      </c>
      <c r="BL10" s="219" t="s">
        <v>65</v>
      </c>
      <c r="BM10" s="64" t="s">
        <v>178</v>
      </c>
      <c r="BN10" s="242" t="s">
        <v>296</v>
      </c>
      <c r="BO10" s="465" t="s">
        <v>71</v>
      </c>
      <c r="BP10" s="138" t="s">
        <v>682</v>
      </c>
      <c r="BQ10" s="145" t="s">
        <v>716</v>
      </c>
    </row>
    <row r="11" spans="1:69" s="128" customFormat="1" ht="15.75">
      <c r="A11" s="207" t="s">
        <v>8</v>
      </c>
      <c r="B11" s="208" t="s">
        <v>711</v>
      </c>
      <c r="C11" s="202" t="s">
        <v>35</v>
      </c>
      <c r="D11" s="210" t="s">
        <v>11</v>
      </c>
      <c r="E11" s="447" t="s">
        <v>71</v>
      </c>
      <c r="F11" s="86">
        <v>183</v>
      </c>
      <c r="G11" s="80">
        <v>3</v>
      </c>
      <c r="H11" s="204"/>
      <c r="I11" s="204"/>
      <c r="J11" s="204"/>
      <c r="K11" s="204"/>
      <c r="L11" s="80">
        <v>0</v>
      </c>
      <c r="M11" s="203"/>
      <c r="N11" s="52">
        <v>1</v>
      </c>
      <c r="O11" s="204"/>
      <c r="P11" s="204"/>
      <c r="Q11" s="11">
        <v>5.8138554500000001</v>
      </c>
      <c r="R11" s="204"/>
      <c r="S11" s="204"/>
      <c r="T11" s="53">
        <v>11.25</v>
      </c>
      <c r="U11" s="204"/>
      <c r="V11" s="204"/>
      <c r="W11" s="11">
        <v>5.6782289050278996</v>
      </c>
      <c r="X11" s="204"/>
      <c r="Y11" s="204"/>
      <c r="Z11" s="53">
        <v>11.341666666666663</v>
      </c>
      <c r="AA11" s="204"/>
      <c r="AB11" s="204"/>
      <c r="AC11" s="204"/>
      <c r="AD11" s="204"/>
      <c r="AE11" s="204"/>
      <c r="AF11" s="9">
        <v>3.5649774008591328</v>
      </c>
      <c r="AG11" s="9">
        <v>1252</v>
      </c>
      <c r="AH11" s="9">
        <v>0.47218108658292035</v>
      </c>
      <c r="AI11" s="9">
        <v>39</v>
      </c>
      <c r="AJ11" s="9">
        <v>2.5907024793388431</v>
      </c>
      <c r="AK11" s="9" t="s">
        <v>248</v>
      </c>
      <c r="AL11" s="9">
        <v>179</v>
      </c>
      <c r="AM11" s="9">
        <v>3.5649774008591328</v>
      </c>
      <c r="AN11" s="9">
        <v>3.6399572649572649</v>
      </c>
      <c r="AO11" s="73">
        <v>359</v>
      </c>
      <c r="AP11" s="80">
        <v>0</v>
      </c>
      <c r="AQ11" s="80">
        <v>0</v>
      </c>
      <c r="AR11" s="95">
        <v>0</v>
      </c>
      <c r="AS11" s="95" t="s">
        <v>248</v>
      </c>
      <c r="AT11" s="11">
        <v>12861.356</v>
      </c>
      <c r="AU11" s="11">
        <v>0</v>
      </c>
      <c r="AV11" s="204">
        <v>0</v>
      </c>
      <c r="AW11" s="186">
        <v>0</v>
      </c>
      <c r="AX11" s="204" t="s">
        <v>248</v>
      </c>
      <c r="AY11" s="374">
        <v>22.5</v>
      </c>
      <c r="AZ11" s="138">
        <v>150376</v>
      </c>
      <c r="BA11" s="11">
        <v>0.88888888888799999</v>
      </c>
      <c r="BB11" s="121">
        <v>8.1000000000080998</v>
      </c>
      <c r="BC11" s="203" t="s">
        <v>248</v>
      </c>
      <c r="BD11" s="217" t="s">
        <v>61</v>
      </c>
      <c r="BE11" s="201" t="s">
        <v>62</v>
      </c>
      <c r="BF11" s="201" t="s">
        <v>63</v>
      </c>
      <c r="BG11" s="201" t="s">
        <v>196</v>
      </c>
      <c r="BH11" s="218" t="s">
        <v>712</v>
      </c>
      <c r="BI11" s="218" t="s">
        <v>66</v>
      </c>
      <c r="BJ11" s="200">
        <v>214</v>
      </c>
      <c r="BK11" s="200">
        <v>7</v>
      </c>
      <c r="BL11" s="219" t="s">
        <v>65</v>
      </c>
      <c r="BM11" s="64" t="s">
        <v>178</v>
      </c>
      <c r="BN11" s="385" t="s">
        <v>296</v>
      </c>
      <c r="BO11" s="465" t="s">
        <v>71</v>
      </c>
      <c r="BP11" s="138" t="s">
        <v>682</v>
      </c>
      <c r="BQ11" s="145" t="s">
        <v>716</v>
      </c>
    </row>
    <row r="12" spans="1:69" s="128" customFormat="1" ht="15.75" customHeight="1">
      <c r="A12" s="207" t="s">
        <v>8</v>
      </c>
      <c r="B12" s="208" t="s">
        <v>711</v>
      </c>
      <c r="C12" s="202" t="s">
        <v>35</v>
      </c>
      <c r="D12" s="210" t="s">
        <v>11</v>
      </c>
      <c r="E12" s="447" t="s">
        <v>71</v>
      </c>
      <c r="F12" s="86">
        <v>180</v>
      </c>
      <c r="G12" s="80">
        <v>4</v>
      </c>
      <c r="H12" s="204"/>
      <c r="I12" s="204"/>
      <c r="J12" s="204"/>
      <c r="K12" s="204"/>
      <c r="L12" s="80">
        <v>1</v>
      </c>
      <c r="M12" s="203"/>
      <c r="N12" s="52">
        <v>0</v>
      </c>
      <c r="O12" s="204"/>
      <c r="P12" s="204"/>
      <c r="Q12" s="11">
        <v>6.2683027714000001</v>
      </c>
      <c r="R12" s="204"/>
      <c r="S12" s="204"/>
      <c r="T12" s="53">
        <v>9.8125</v>
      </c>
      <c r="U12" s="204"/>
      <c r="V12" s="204"/>
      <c r="W12" s="11">
        <v>5.5735427314284998</v>
      </c>
      <c r="X12" s="204"/>
      <c r="Y12" s="204"/>
      <c r="Z12" s="53">
        <v>10.03125</v>
      </c>
      <c r="AA12" s="204"/>
      <c r="AB12" s="204"/>
      <c r="AC12" s="204"/>
      <c r="AD12" s="204"/>
      <c r="AE12" s="204"/>
      <c r="AF12" s="9">
        <v>3.6498551183330767</v>
      </c>
      <c r="AG12" s="9">
        <v>1224</v>
      </c>
      <c r="AH12" s="9">
        <v>0.46342950526882803</v>
      </c>
      <c r="AI12" s="9">
        <v>32</v>
      </c>
      <c r="AJ12" s="9">
        <v>2.665909090909091</v>
      </c>
      <c r="AK12" s="9" t="s">
        <v>248</v>
      </c>
      <c r="AL12" s="9">
        <v>174</v>
      </c>
      <c r="AM12" s="9">
        <v>3.6569950904556481</v>
      </c>
      <c r="AN12" s="9">
        <v>3.7102040816326531</v>
      </c>
      <c r="AO12" s="73">
        <v>351</v>
      </c>
      <c r="AP12" s="80">
        <v>0</v>
      </c>
      <c r="AQ12" s="80">
        <v>1</v>
      </c>
      <c r="AR12" s="95">
        <v>0</v>
      </c>
      <c r="AS12" s="95" t="s">
        <v>248</v>
      </c>
      <c r="AT12" s="11">
        <v>12524.468000000001</v>
      </c>
      <c r="AU12" s="11">
        <v>24.56</v>
      </c>
      <c r="AV12" s="204">
        <v>0</v>
      </c>
      <c r="AW12" s="186">
        <v>0</v>
      </c>
      <c r="AX12" s="204" t="s">
        <v>248</v>
      </c>
      <c r="AY12" s="374">
        <v>22.5</v>
      </c>
      <c r="AZ12" s="138">
        <v>150376</v>
      </c>
      <c r="BA12" s="11">
        <v>0.88888888888799999</v>
      </c>
      <c r="BB12" s="121">
        <v>8.5000000000084999</v>
      </c>
      <c r="BC12" s="89" t="s">
        <v>248</v>
      </c>
      <c r="BD12" s="217" t="s">
        <v>61</v>
      </c>
      <c r="BE12" s="201" t="s">
        <v>62</v>
      </c>
      <c r="BF12" s="201" t="s">
        <v>63</v>
      </c>
      <c r="BG12" s="201" t="s">
        <v>196</v>
      </c>
      <c r="BH12" s="218" t="s">
        <v>712</v>
      </c>
      <c r="BI12" s="218" t="s">
        <v>67</v>
      </c>
      <c r="BJ12" s="200">
        <v>214</v>
      </c>
      <c r="BK12" s="200">
        <v>3</v>
      </c>
      <c r="BL12" s="219" t="s">
        <v>65</v>
      </c>
      <c r="BM12" s="64" t="s">
        <v>177</v>
      </c>
      <c r="BN12" s="385" t="s">
        <v>296</v>
      </c>
      <c r="BO12" s="465" t="s">
        <v>71</v>
      </c>
      <c r="BP12" s="138" t="s">
        <v>682</v>
      </c>
      <c r="BQ12" s="145" t="s">
        <v>716</v>
      </c>
    </row>
    <row r="13" spans="1:69" s="128" customFormat="1" ht="15.75" customHeight="1">
      <c r="A13" s="207" t="s">
        <v>8</v>
      </c>
      <c r="B13" s="208" t="s">
        <v>711</v>
      </c>
      <c r="C13" s="202" t="s">
        <v>35</v>
      </c>
      <c r="D13" s="210" t="s">
        <v>11</v>
      </c>
      <c r="E13" s="447" t="s">
        <v>71</v>
      </c>
      <c r="F13" s="86">
        <v>168</v>
      </c>
      <c r="G13" s="80">
        <v>6</v>
      </c>
      <c r="H13" s="204"/>
      <c r="I13" s="204"/>
      <c r="J13" s="204"/>
      <c r="K13" s="204"/>
      <c r="L13" s="80">
        <v>0</v>
      </c>
      <c r="M13" s="203"/>
      <c r="N13" s="52">
        <v>0</v>
      </c>
      <c r="O13" s="204"/>
      <c r="P13" s="204"/>
      <c r="Q13" s="11">
        <v>5.9233701914000001</v>
      </c>
      <c r="R13" s="204"/>
      <c r="S13" s="204"/>
      <c r="T13" s="53">
        <v>7.99</v>
      </c>
      <c r="U13" s="204"/>
      <c r="V13" s="204"/>
      <c r="W13" s="11">
        <v>5.9360245555555</v>
      </c>
      <c r="X13" s="204"/>
      <c r="Y13" s="204"/>
      <c r="Z13" s="53">
        <v>7.99</v>
      </c>
      <c r="AA13" s="204"/>
      <c r="AB13" s="204"/>
      <c r="AC13" s="204"/>
      <c r="AD13" s="204"/>
      <c r="AE13" s="204"/>
      <c r="AF13" s="9">
        <v>2.9938977056920426</v>
      </c>
      <c r="AG13" s="9">
        <v>1134</v>
      </c>
      <c r="AH13" s="9">
        <v>0.3371700556850159</v>
      </c>
      <c r="AI13" s="9">
        <v>83</v>
      </c>
      <c r="AJ13" s="9">
        <v>2.3066176470588236</v>
      </c>
      <c r="AK13" s="9" t="s">
        <v>248</v>
      </c>
      <c r="AL13" s="9">
        <v>0</v>
      </c>
      <c r="AM13" s="9"/>
      <c r="AN13" s="9"/>
      <c r="AO13" s="73">
        <v>324</v>
      </c>
      <c r="AP13" s="80">
        <v>0</v>
      </c>
      <c r="AQ13" s="80">
        <v>0</v>
      </c>
      <c r="AR13" s="95">
        <v>0</v>
      </c>
      <c r="AS13" s="95" t="s">
        <v>248</v>
      </c>
      <c r="AT13" s="11">
        <v>11562.843000000001</v>
      </c>
      <c r="AU13" s="11">
        <v>0</v>
      </c>
      <c r="AV13" s="204">
        <v>0</v>
      </c>
      <c r="AW13" s="186">
        <v>0</v>
      </c>
      <c r="AX13" s="204" t="s">
        <v>248</v>
      </c>
      <c r="AY13" s="374">
        <v>22.5</v>
      </c>
      <c r="AZ13" s="138">
        <v>150376</v>
      </c>
      <c r="BA13" s="11">
        <v>0.88888888888799999</v>
      </c>
      <c r="BB13" s="121">
        <v>7.9500000000079503</v>
      </c>
      <c r="BC13" s="203" t="s">
        <v>248</v>
      </c>
      <c r="BD13" s="217" t="s">
        <v>61</v>
      </c>
      <c r="BE13" s="201" t="s">
        <v>62</v>
      </c>
      <c r="BF13" s="201" t="s">
        <v>63</v>
      </c>
      <c r="BG13" s="201" t="s">
        <v>196</v>
      </c>
      <c r="BH13" s="218" t="s">
        <v>712</v>
      </c>
      <c r="BI13" s="218" t="s">
        <v>68</v>
      </c>
      <c r="BJ13" s="200">
        <v>214</v>
      </c>
      <c r="BK13" s="200">
        <v>4</v>
      </c>
      <c r="BL13" s="219" t="s">
        <v>65</v>
      </c>
      <c r="BM13" s="44" t="s">
        <v>178</v>
      </c>
      <c r="BN13" s="385" t="s">
        <v>296</v>
      </c>
      <c r="BO13" s="465" t="s">
        <v>71</v>
      </c>
      <c r="BP13" s="138" t="s">
        <v>682</v>
      </c>
      <c r="BQ13" s="145" t="s">
        <v>716</v>
      </c>
    </row>
    <row r="14" spans="1:69" s="128" customFormat="1" ht="15.75" customHeight="1">
      <c r="A14" s="207" t="s">
        <v>8</v>
      </c>
      <c r="B14" s="208" t="s">
        <v>711</v>
      </c>
      <c r="C14" s="202" t="s">
        <v>35</v>
      </c>
      <c r="D14" s="210" t="s">
        <v>11</v>
      </c>
      <c r="E14" s="447" t="s">
        <v>72</v>
      </c>
      <c r="F14" s="86">
        <v>181</v>
      </c>
      <c r="G14" s="80">
        <v>3</v>
      </c>
      <c r="H14" s="204"/>
      <c r="I14" s="204"/>
      <c r="J14" s="204"/>
      <c r="K14" s="204"/>
      <c r="L14" s="80">
        <v>0</v>
      </c>
      <c r="M14" s="203"/>
      <c r="N14" s="52">
        <v>0</v>
      </c>
      <c r="O14" s="204"/>
      <c r="P14" s="204"/>
      <c r="Q14" s="11">
        <v>6.2974379887999996</v>
      </c>
      <c r="R14" s="204"/>
      <c r="S14" s="204"/>
      <c r="T14" s="53">
        <v>11.024999999999999</v>
      </c>
      <c r="U14" s="204"/>
      <c r="V14" s="204"/>
      <c r="W14" s="11">
        <v>5.6770223426966</v>
      </c>
      <c r="X14" s="204"/>
      <c r="Y14" s="204"/>
      <c r="Z14" s="53">
        <v>10.683333333333332</v>
      </c>
      <c r="AA14" s="204"/>
      <c r="AB14" s="204"/>
      <c r="AC14" s="204"/>
      <c r="AD14" s="204"/>
      <c r="AE14" s="204"/>
      <c r="AF14" s="9">
        <v>3.6178491280128631</v>
      </c>
      <c r="AG14" s="9">
        <v>1246</v>
      </c>
      <c r="AH14" s="9">
        <v>0.39090625410426838</v>
      </c>
      <c r="AI14" s="9">
        <v>21</v>
      </c>
      <c r="AJ14" s="9">
        <v>2.71968085106383</v>
      </c>
      <c r="AK14" s="9" t="s">
        <v>248</v>
      </c>
      <c r="AL14" s="9">
        <v>178</v>
      </c>
      <c r="AM14" s="9">
        <v>3.6178491280128631</v>
      </c>
      <c r="AN14" s="9">
        <v>3.6584905660377358</v>
      </c>
      <c r="AO14" s="73">
        <v>356</v>
      </c>
      <c r="AP14" s="80">
        <v>0</v>
      </c>
      <c r="AQ14" s="80">
        <v>0</v>
      </c>
      <c r="AR14" s="95">
        <v>0</v>
      </c>
      <c r="AS14" s="95" t="s">
        <v>248</v>
      </c>
      <c r="AT14" s="11">
        <v>12810.367</v>
      </c>
      <c r="AU14" s="11">
        <v>0</v>
      </c>
      <c r="AV14" s="204">
        <v>0</v>
      </c>
      <c r="AW14" s="186">
        <v>0</v>
      </c>
      <c r="AX14" s="204" t="s">
        <v>248</v>
      </c>
      <c r="AY14" s="502">
        <v>10.75</v>
      </c>
      <c r="AZ14" s="138">
        <v>178574</v>
      </c>
      <c r="BA14" s="11">
        <v>1</v>
      </c>
      <c r="BB14" s="121">
        <v>14.4186046511628</v>
      </c>
      <c r="BC14" s="203" t="s">
        <v>248</v>
      </c>
      <c r="BD14" s="217" t="s">
        <v>61</v>
      </c>
      <c r="BE14" s="201" t="s">
        <v>62</v>
      </c>
      <c r="BF14" s="201" t="s">
        <v>63</v>
      </c>
      <c r="BG14" s="201" t="s">
        <v>196</v>
      </c>
      <c r="BH14" s="218" t="s">
        <v>513</v>
      </c>
      <c r="BI14" s="218" t="s">
        <v>64</v>
      </c>
      <c r="BJ14" s="441">
        <v>214</v>
      </c>
      <c r="BK14" s="441">
        <v>1</v>
      </c>
      <c r="BL14" s="219" t="s">
        <v>65</v>
      </c>
      <c r="BM14" s="64" t="s">
        <v>178</v>
      </c>
      <c r="BN14" s="242" t="s">
        <v>296</v>
      </c>
      <c r="BO14" s="465" t="s">
        <v>72</v>
      </c>
      <c r="BP14" s="138" t="s">
        <v>696</v>
      </c>
      <c r="BQ14" s="145" t="s">
        <v>719</v>
      </c>
    </row>
    <row r="15" spans="1:69" s="128" customFormat="1" ht="15.75" customHeight="1">
      <c r="A15" s="207" t="s">
        <v>8</v>
      </c>
      <c r="B15" s="208" t="s">
        <v>711</v>
      </c>
      <c r="C15" s="202" t="s">
        <v>35</v>
      </c>
      <c r="D15" s="210" t="s">
        <v>11</v>
      </c>
      <c r="E15" s="447" t="s">
        <v>72</v>
      </c>
      <c r="F15" s="86">
        <v>182</v>
      </c>
      <c r="G15" s="80">
        <v>5</v>
      </c>
      <c r="H15" s="204"/>
      <c r="I15" s="204"/>
      <c r="J15" s="204"/>
      <c r="K15" s="204"/>
      <c r="L15" s="80">
        <v>1</v>
      </c>
      <c r="M15" s="203"/>
      <c r="N15" s="52">
        <v>0</v>
      </c>
      <c r="O15" s="204"/>
      <c r="P15" s="204"/>
      <c r="Q15" s="11">
        <v>7.1557270511000004</v>
      </c>
      <c r="R15" s="204"/>
      <c r="S15" s="204"/>
      <c r="T15" s="53">
        <v>13.12</v>
      </c>
      <c r="U15" s="204"/>
      <c r="V15" s="204"/>
      <c r="W15" s="11">
        <v>7.2151134943180999</v>
      </c>
      <c r="X15" s="204"/>
      <c r="Y15" s="204"/>
      <c r="Z15" s="53">
        <v>13.12</v>
      </c>
      <c r="AA15" s="204"/>
      <c r="AB15" s="204"/>
      <c r="AC15" s="204"/>
      <c r="AD15" s="204"/>
      <c r="AE15" s="204"/>
      <c r="AF15" s="9">
        <v>3.2584009770449112</v>
      </c>
      <c r="AG15" s="9">
        <v>1232</v>
      </c>
      <c r="AH15" s="9">
        <v>0.52319103633161335</v>
      </c>
      <c r="AI15" s="9">
        <v>114</v>
      </c>
      <c r="AJ15" s="9">
        <v>2.2405940594059408</v>
      </c>
      <c r="AK15" s="9" t="s">
        <v>248</v>
      </c>
      <c r="AL15" s="9">
        <v>176</v>
      </c>
      <c r="AM15" s="9">
        <v>3.2584009770449112</v>
      </c>
      <c r="AN15" s="9">
        <v>3.3342465753424659</v>
      </c>
      <c r="AO15" s="73">
        <v>354</v>
      </c>
      <c r="AP15" s="80">
        <v>0</v>
      </c>
      <c r="AQ15" s="80">
        <v>0</v>
      </c>
      <c r="AR15" s="95">
        <v>0</v>
      </c>
      <c r="AS15" s="95" t="s">
        <v>248</v>
      </c>
      <c r="AT15" s="11">
        <v>12710.028</v>
      </c>
      <c r="AU15" s="11">
        <v>0</v>
      </c>
      <c r="AV15" s="204">
        <v>0</v>
      </c>
      <c r="AW15" s="186">
        <v>0</v>
      </c>
      <c r="AX15" s="204" t="s">
        <v>248</v>
      </c>
      <c r="AY15" s="502">
        <v>10.75</v>
      </c>
      <c r="AZ15" s="138">
        <v>178574</v>
      </c>
      <c r="BA15" s="11">
        <v>1</v>
      </c>
      <c r="BB15" s="121">
        <v>15.069767441860501</v>
      </c>
      <c r="BC15" s="203" t="s">
        <v>248</v>
      </c>
      <c r="BD15" s="217" t="s">
        <v>61</v>
      </c>
      <c r="BE15" s="201" t="s">
        <v>62</v>
      </c>
      <c r="BF15" s="201" t="s">
        <v>63</v>
      </c>
      <c r="BG15" s="201" t="s">
        <v>196</v>
      </c>
      <c r="BH15" s="218" t="s">
        <v>513</v>
      </c>
      <c r="BI15" s="218" t="s">
        <v>66</v>
      </c>
      <c r="BJ15" s="200">
        <v>214</v>
      </c>
      <c r="BK15" s="200">
        <v>7</v>
      </c>
      <c r="BL15" s="219" t="s">
        <v>65</v>
      </c>
      <c r="BM15" s="44" t="s">
        <v>179</v>
      </c>
      <c r="BN15" s="385" t="s">
        <v>296</v>
      </c>
      <c r="BO15" s="465" t="s">
        <v>72</v>
      </c>
      <c r="BP15" s="138" t="s">
        <v>696</v>
      </c>
      <c r="BQ15" s="145" t="s">
        <v>719</v>
      </c>
    </row>
    <row r="16" spans="1:69" s="128" customFormat="1" ht="15.75" customHeight="1">
      <c r="A16" s="207" t="s">
        <v>8</v>
      </c>
      <c r="B16" s="208" t="s">
        <v>711</v>
      </c>
      <c r="C16" s="202" t="s">
        <v>35</v>
      </c>
      <c r="D16" s="210" t="s">
        <v>11</v>
      </c>
      <c r="E16" s="447" t="s">
        <v>72</v>
      </c>
      <c r="F16" s="86">
        <v>183</v>
      </c>
      <c r="G16" s="80">
        <v>0</v>
      </c>
      <c r="H16" s="204"/>
      <c r="I16" s="204"/>
      <c r="J16" s="204"/>
      <c r="K16" s="204"/>
      <c r="L16" s="80">
        <v>0</v>
      </c>
      <c r="M16" s="203"/>
      <c r="N16" s="52">
        <v>0</v>
      </c>
      <c r="O16" s="204"/>
      <c r="P16" s="204"/>
      <c r="Q16" s="11">
        <v>4.8562895081999997</v>
      </c>
      <c r="R16" s="204"/>
      <c r="S16" s="204"/>
      <c r="T16" s="53">
        <v>6.7849999999999993</v>
      </c>
      <c r="U16" s="204"/>
      <c r="V16" s="204"/>
      <c r="W16" s="11">
        <v>4.8410872841529997</v>
      </c>
      <c r="X16" s="204"/>
      <c r="Y16" s="204"/>
      <c r="Z16" s="53">
        <v>6.8464285714285706</v>
      </c>
      <c r="AA16" s="204"/>
      <c r="AB16" s="204"/>
      <c r="AC16" s="204"/>
      <c r="AD16" s="204"/>
      <c r="AE16" s="204"/>
      <c r="AF16" s="9">
        <v>3.6929742575250115</v>
      </c>
      <c r="AG16" s="9">
        <v>1281</v>
      </c>
      <c r="AH16" s="9">
        <v>0.41404964639513647</v>
      </c>
      <c r="AI16" s="9">
        <v>19</v>
      </c>
      <c r="AJ16" s="9">
        <v>2.9416666666666664</v>
      </c>
      <c r="AK16" s="9" t="s">
        <v>248</v>
      </c>
      <c r="AL16" s="9">
        <v>183</v>
      </c>
      <c r="AM16" s="9">
        <v>3.6929742575250115</v>
      </c>
      <c r="AN16" s="9">
        <v>3.727112676056338</v>
      </c>
      <c r="AO16" s="73">
        <v>366</v>
      </c>
      <c r="AP16" s="80">
        <v>0</v>
      </c>
      <c r="AQ16" s="80">
        <v>0</v>
      </c>
      <c r="AR16" s="95">
        <v>0</v>
      </c>
      <c r="AS16" s="95" t="s">
        <v>248</v>
      </c>
      <c r="AT16" s="11">
        <v>13040.601000000001</v>
      </c>
      <c r="AU16" s="11">
        <v>0</v>
      </c>
      <c r="AV16" s="204">
        <v>0</v>
      </c>
      <c r="AW16" s="186">
        <v>0</v>
      </c>
      <c r="AX16" s="204" t="s">
        <v>248</v>
      </c>
      <c r="AY16" s="502">
        <v>10.75</v>
      </c>
      <c r="AZ16" s="138">
        <v>178574</v>
      </c>
      <c r="BA16" s="11">
        <v>1</v>
      </c>
      <c r="BB16" s="121">
        <v>13.116279069767399</v>
      </c>
      <c r="BC16" s="203" t="s">
        <v>248</v>
      </c>
      <c r="BD16" s="217" t="s">
        <v>61</v>
      </c>
      <c r="BE16" s="201" t="s">
        <v>62</v>
      </c>
      <c r="BF16" s="201" t="s">
        <v>63</v>
      </c>
      <c r="BG16" s="201" t="s">
        <v>196</v>
      </c>
      <c r="BH16" s="218" t="s">
        <v>513</v>
      </c>
      <c r="BI16" s="218" t="s">
        <v>67</v>
      </c>
      <c r="BJ16" s="200">
        <v>214</v>
      </c>
      <c r="BK16" s="200">
        <v>3</v>
      </c>
      <c r="BL16" s="219" t="s">
        <v>65</v>
      </c>
      <c r="BM16" s="64" t="s">
        <v>178</v>
      </c>
      <c r="BN16" s="385" t="s">
        <v>296</v>
      </c>
      <c r="BO16" s="465" t="s">
        <v>72</v>
      </c>
      <c r="BP16" s="138" t="s">
        <v>696</v>
      </c>
      <c r="BQ16" s="145" t="s">
        <v>719</v>
      </c>
    </row>
    <row r="17" spans="1:69" s="128" customFormat="1" ht="15.75" customHeight="1">
      <c r="A17" s="207" t="s">
        <v>8</v>
      </c>
      <c r="B17" s="208" t="s">
        <v>711</v>
      </c>
      <c r="C17" s="202" t="s">
        <v>35</v>
      </c>
      <c r="D17" s="210" t="s">
        <v>11</v>
      </c>
      <c r="E17" s="447" t="s">
        <v>72</v>
      </c>
      <c r="F17" s="86">
        <v>178</v>
      </c>
      <c r="G17" s="80">
        <v>2</v>
      </c>
      <c r="H17" s="204"/>
      <c r="I17" s="204"/>
      <c r="J17" s="204"/>
      <c r="K17" s="204"/>
      <c r="L17" s="80">
        <v>1</v>
      </c>
      <c r="M17" s="203"/>
      <c r="N17" s="52">
        <v>0</v>
      </c>
      <c r="O17" s="204"/>
      <c r="P17" s="204"/>
      <c r="Q17" s="11">
        <v>6.0479083428999996</v>
      </c>
      <c r="R17" s="204"/>
      <c r="S17" s="204"/>
      <c r="T17" s="53">
        <v>9.15625</v>
      </c>
      <c r="U17" s="204"/>
      <c r="V17" s="204"/>
      <c r="W17" s="11">
        <v>6.0207883999999998</v>
      </c>
      <c r="X17" s="204"/>
      <c r="Y17" s="204"/>
      <c r="Z17" s="53">
        <v>9.0416666666666661</v>
      </c>
      <c r="AA17" s="204"/>
      <c r="AB17" s="204"/>
      <c r="AC17" s="204"/>
      <c r="AD17" s="204"/>
      <c r="AE17" s="204"/>
      <c r="AF17" s="9">
        <v>2.7113425120224028</v>
      </c>
      <c r="AG17" s="9">
        <v>1162</v>
      </c>
      <c r="AH17" s="9">
        <v>0.42162792607133759</v>
      </c>
      <c r="AI17" s="9">
        <v>316</v>
      </c>
      <c r="AJ17" s="9">
        <v>1.8426470588235295</v>
      </c>
      <c r="AK17" s="9" t="s">
        <v>248</v>
      </c>
      <c r="AL17" s="9">
        <v>0</v>
      </c>
      <c r="AM17" s="9"/>
      <c r="AN17" s="9"/>
      <c r="AO17" s="73">
        <v>327</v>
      </c>
      <c r="AP17" s="80">
        <v>16</v>
      </c>
      <c r="AQ17" s="80">
        <v>9</v>
      </c>
      <c r="AR17" s="95">
        <v>0</v>
      </c>
      <c r="AS17" s="95" t="s">
        <v>248</v>
      </c>
      <c r="AT17" s="11">
        <v>11579.468000000001</v>
      </c>
      <c r="AU17" s="11">
        <v>1057.0419999999999</v>
      </c>
      <c r="AV17" s="204">
        <v>0</v>
      </c>
      <c r="AW17" s="186">
        <v>0</v>
      </c>
      <c r="AX17" s="204" t="s">
        <v>248</v>
      </c>
      <c r="AY17" s="502">
        <v>10.75</v>
      </c>
      <c r="AZ17" s="138">
        <v>178574</v>
      </c>
      <c r="BA17" s="11">
        <v>1</v>
      </c>
      <c r="BB17" s="121">
        <v>12.4651162790698</v>
      </c>
      <c r="BC17" s="203" t="s">
        <v>248</v>
      </c>
      <c r="BD17" s="217" t="s">
        <v>61</v>
      </c>
      <c r="BE17" s="201" t="s">
        <v>62</v>
      </c>
      <c r="BF17" s="201" t="s">
        <v>63</v>
      </c>
      <c r="BG17" s="201" t="s">
        <v>196</v>
      </c>
      <c r="BH17" s="218" t="s">
        <v>513</v>
      </c>
      <c r="BI17" s="218" t="s">
        <v>68</v>
      </c>
      <c r="BJ17" s="441">
        <v>214</v>
      </c>
      <c r="BK17" s="200">
        <v>4</v>
      </c>
      <c r="BL17" s="219" t="s">
        <v>65</v>
      </c>
      <c r="BM17" s="64" t="s">
        <v>178</v>
      </c>
      <c r="BN17" s="385" t="s">
        <v>296</v>
      </c>
      <c r="BO17" s="465" t="s">
        <v>72</v>
      </c>
      <c r="BP17" s="138" t="s">
        <v>696</v>
      </c>
      <c r="BQ17" s="145" t="s">
        <v>719</v>
      </c>
    </row>
    <row r="18" spans="1:69" ht="15.75" customHeight="1">
      <c r="A18" s="207" t="s">
        <v>8</v>
      </c>
      <c r="B18" s="208" t="s">
        <v>711</v>
      </c>
      <c r="C18" s="202" t="s">
        <v>35</v>
      </c>
      <c r="D18" s="210" t="s">
        <v>11</v>
      </c>
      <c r="E18" s="447" t="s">
        <v>73</v>
      </c>
      <c r="F18" s="86">
        <v>183</v>
      </c>
      <c r="G18" s="80">
        <v>1</v>
      </c>
      <c r="H18" s="204"/>
      <c r="I18" s="204"/>
      <c r="J18" s="204"/>
      <c r="K18" s="204"/>
      <c r="L18" s="80">
        <v>0</v>
      </c>
      <c r="M18" s="203"/>
      <c r="N18" s="52">
        <v>0</v>
      </c>
      <c r="O18" s="204"/>
      <c r="P18" s="204"/>
      <c r="Q18" s="11">
        <v>5.4547855329999999</v>
      </c>
      <c r="R18" s="204"/>
      <c r="S18" s="204"/>
      <c r="T18" s="53">
        <v>8.9500000000000028</v>
      </c>
      <c r="U18" s="204"/>
      <c r="V18" s="204"/>
      <c r="W18" s="11">
        <v>5.1001152417581999</v>
      </c>
      <c r="X18" s="204"/>
      <c r="Y18" s="204"/>
      <c r="Z18" s="53">
        <v>8.4500000000000028</v>
      </c>
      <c r="AA18" s="204"/>
      <c r="AB18" s="204"/>
      <c r="AC18" s="204"/>
      <c r="AD18" s="204"/>
      <c r="AE18" s="204"/>
      <c r="AF18" s="9">
        <v>3.6659696900835068</v>
      </c>
      <c r="AG18" s="9">
        <v>1248</v>
      </c>
      <c r="AH18" s="9">
        <v>0.47603341303375429</v>
      </c>
      <c r="AI18" s="9">
        <v>25</v>
      </c>
      <c r="AJ18" s="9">
        <v>2.618354430379747</v>
      </c>
      <c r="AK18" s="9" t="s">
        <v>248</v>
      </c>
      <c r="AL18" s="9">
        <v>177</v>
      </c>
      <c r="AM18" s="9">
        <v>3.6785795171959355</v>
      </c>
      <c r="AN18" s="9">
        <v>3.698159509202454</v>
      </c>
      <c r="AO18" s="73">
        <v>358</v>
      </c>
      <c r="AP18" s="80">
        <v>4</v>
      </c>
      <c r="AQ18" s="80">
        <v>2</v>
      </c>
      <c r="AR18" s="95">
        <v>0</v>
      </c>
      <c r="AS18" s="95" t="s">
        <v>248</v>
      </c>
      <c r="AT18" s="11">
        <v>13010.197</v>
      </c>
      <c r="AU18" s="11">
        <v>0</v>
      </c>
      <c r="AV18" s="204">
        <v>0</v>
      </c>
      <c r="AW18" s="186">
        <v>0</v>
      </c>
      <c r="AX18" s="204" t="s">
        <v>248</v>
      </c>
      <c r="AY18" s="374">
        <v>10.25</v>
      </c>
      <c r="AZ18" s="138">
        <v>214165</v>
      </c>
      <c r="BA18" s="11">
        <v>1</v>
      </c>
      <c r="BB18" s="121">
        <v>16.195121951219502</v>
      </c>
      <c r="BC18" s="203" t="s">
        <v>248</v>
      </c>
      <c r="BD18" s="217" t="s">
        <v>61</v>
      </c>
      <c r="BE18" s="201" t="s">
        <v>62</v>
      </c>
      <c r="BF18" s="201" t="s">
        <v>63</v>
      </c>
      <c r="BG18" s="201" t="s">
        <v>196</v>
      </c>
      <c r="BH18" s="218" t="s">
        <v>515</v>
      </c>
      <c r="BI18" s="218" t="s">
        <v>64</v>
      </c>
      <c r="BJ18" s="200">
        <v>214</v>
      </c>
      <c r="BK18" s="200">
        <v>1</v>
      </c>
      <c r="BL18" s="219" t="s">
        <v>65</v>
      </c>
      <c r="BM18" s="64" t="s">
        <v>177</v>
      </c>
      <c r="BN18" s="242" t="s">
        <v>296</v>
      </c>
      <c r="BO18" s="465" t="s">
        <v>83</v>
      </c>
      <c r="BP18" s="138" t="s">
        <v>683</v>
      </c>
      <c r="BQ18" s="145" t="s">
        <v>717</v>
      </c>
    </row>
    <row r="19" spans="1:69" s="128" customFormat="1" ht="15.75" customHeight="1">
      <c r="A19" s="207" t="s">
        <v>8</v>
      </c>
      <c r="B19" s="208" t="s">
        <v>711</v>
      </c>
      <c r="C19" s="202" t="s">
        <v>35</v>
      </c>
      <c r="D19" s="210" t="s">
        <v>11</v>
      </c>
      <c r="E19" s="447" t="s">
        <v>73</v>
      </c>
      <c r="F19" s="86">
        <v>182</v>
      </c>
      <c r="G19" s="80">
        <v>2</v>
      </c>
      <c r="H19" s="204"/>
      <c r="I19" s="204"/>
      <c r="J19" s="204"/>
      <c r="K19" s="204"/>
      <c r="L19" s="80">
        <v>0</v>
      </c>
      <c r="M19" s="203"/>
      <c r="N19" s="52">
        <v>1</v>
      </c>
      <c r="O19" s="204"/>
      <c r="P19" s="204"/>
      <c r="Q19" s="11">
        <v>6.1633832000000002</v>
      </c>
      <c r="R19" s="204"/>
      <c r="S19" s="204"/>
      <c r="T19" s="53">
        <v>10.375</v>
      </c>
      <c r="U19" s="204"/>
      <c r="V19" s="204"/>
      <c r="W19" s="11">
        <v>6.23672205</v>
      </c>
      <c r="X19" s="204"/>
      <c r="Y19" s="204"/>
      <c r="Z19" s="53">
        <v>10.375</v>
      </c>
      <c r="AA19" s="204"/>
      <c r="AB19" s="204"/>
      <c r="AC19" s="204"/>
      <c r="AD19" s="204"/>
      <c r="AE19" s="204"/>
      <c r="AF19" s="9">
        <v>3.0586030897925469</v>
      </c>
      <c r="AG19" s="9">
        <v>1249</v>
      </c>
      <c r="AH19" s="9">
        <v>0.59819501957761112</v>
      </c>
      <c r="AI19" s="9">
        <v>231</v>
      </c>
      <c r="AJ19" s="9">
        <v>2.0320652173913043</v>
      </c>
      <c r="AK19" s="9" t="s">
        <v>248</v>
      </c>
      <c r="AL19" s="9">
        <v>177</v>
      </c>
      <c r="AM19" s="9">
        <v>3.0599432374381053</v>
      </c>
      <c r="AN19" s="9">
        <v>3.0872781065088759</v>
      </c>
      <c r="AO19" s="73">
        <v>359</v>
      </c>
      <c r="AP19" s="80">
        <v>1</v>
      </c>
      <c r="AQ19" s="80">
        <v>0</v>
      </c>
      <c r="AR19" s="95">
        <v>0</v>
      </c>
      <c r="AS19" s="95" t="s">
        <v>248</v>
      </c>
      <c r="AT19" s="11">
        <v>12857.462</v>
      </c>
      <c r="AU19" s="11">
        <v>0</v>
      </c>
      <c r="AV19" s="204">
        <v>0</v>
      </c>
      <c r="AW19" s="186">
        <v>0</v>
      </c>
      <c r="AX19" s="204" t="s">
        <v>248</v>
      </c>
      <c r="AY19" s="374">
        <v>10.25</v>
      </c>
      <c r="AZ19" s="138">
        <v>214165</v>
      </c>
      <c r="BA19" s="11">
        <v>1</v>
      </c>
      <c r="BB19" s="121">
        <v>16.097560975609799</v>
      </c>
      <c r="BC19" s="203" t="s">
        <v>248</v>
      </c>
      <c r="BD19" s="217" t="s">
        <v>61</v>
      </c>
      <c r="BE19" s="201" t="s">
        <v>62</v>
      </c>
      <c r="BF19" s="201" t="s">
        <v>63</v>
      </c>
      <c r="BG19" s="201" t="s">
        <v>196</v>
      </c>
      <c r="BH19" s="218" t="s">
        <v>515</v>
      </c>
      <c r="BI19" s="218" t="s">
        <v>66</v>
      </c>
      <c r="BJ19" s="200">
        <v>214</v>
      </c>
      <c r="BK19" s="200">
        <v>7</v>
      </c>
      <c r="BL19" s="219" t="s">
        <v>65</v>
      </c>
      <c r="BM19" s="64" t="s">
        <v>179</v>
      </c>
      <c r="BN19" s="385" t="s">
        <v>296</v>
      </c>
      <c r="BO19" s="465" t="s">
        <v>83</v>
      </c>
      <c r="BP19" s="138" t="s">
        <v>683</v>
      </c>
      <c r="BQ19" s="145" t="s">
        <v>717</v>
      </c>
    </row>
    <row r="20" spans="1:69" s="128" customFormat="1" ht="15.75" customHeight="1">
      <c r="A20" s="207" t="s">
        <v>8</v>
      </c>
      <c r="B20" s="208" t="s">
        <v>711</v>
      </c>
      <c r="C20" s="202" t="s">
        <v>35</v>
      </c>
      <c r="D20" s="210" t="s">
        <v>11</v>
      </c>
      <c r="E20" s="447" t="s">
        <v>73</v>
      </c>
      <c r="F20" s="86">
        <v>183</v>
      </c>
      <c r="G20" s="80">
        <v>4</v>
      </c>
      <c r="H20" s="204"/>
      <c r="I20" s="204"/>
      <c r="J20" s="204"/>
      <c r="K20" s="204"/>
      <c r="L20" s="80">
        <v>2</v>
      </c>
      <c r="M20" s="203"/>
      <c r="N20" s="52">
        <v>0</v>
      </c>
      <c r="O20" s="204"/>
      <c r="P20" s="204"/>
      <c r="Q20" s="11">
        <v>5.2283727062000001</v>
      </c>
      <c r="R20" s="204"/>
      <c r="S20" s="204"/>
      <c r="T20" s="53">
        <v>8.5375000000000014</v>
      </c>
      <c r="U20" s="204"/>
      <c r="V20" s="204"/>
      <c r="W20" s="11">
        <v>4.6547736892655003</v>
      </c>
      <c r="X20" s="204"/>
      <c r="Y20" s="204"/>
      <c r="Z20" s="53">
        <v>8.5250000000000004</v>
      </c>
      <c r="AA20" s="204"/>
      <c r="AB20" s="204"/>
      <c r="AC20" s="204"/>
      <c r="AD20" s="204"/>
      <c r="AE20" s="204"/>
      <c r="AF20" s="9">
        <v>3.524710190800219</v>
      </c>
      <c r="AG20" s="9">
        <v>1218</v>
      </c>
      <c r="AH20" s="9">
        <v>0.51421431639765014</v>
      </c>
      <c r="AI20" s="9">
        <v>55</v>
      </c>
      <c r="AJ20" s="9">
        <v>2.4636904761904761</v>
      </c>
      <c r="AK20" s="9" t="s">
        <v>248</v>
      </c>
      <c r="AL20" s="9">
        <v>165</v>
      </c>
      <c r="AM20" s="9">
        <v>3.5483376738312953</v>
      </c>
      <c r="AN20" s="9">
        <v>3.6327903682719547</v>
      </c>
      <c r="AO20" s="73">
        <v>349</v>
      </c>
      <c r="AP20" s="80">
        <v>1</v>
      </c>
      <c r="AQ20" s="80">
        <v>8</v>
      </c>
      <c r="AR20" s="95">
        <v>0</v>
      </c>
      <c r="AS20" s="95" t="s">
        <v>248</v>
      </c>
      <c r="AT20" s="11">
        <v>12629.328</v>
      </c>
      <c r="AU20" s="11">
        <v>145.249</v>
      </c>
      <c r="AV20" s="204">
        <v>0</v>
      </c>
      <c r="AW20" s="186">
        <v>0</v>
      </c>
      <c r="AX20" s="204" t="s">
        <v>248</v>
      </c>
      <c r="AY20" s="374">
        <v>10.25</v>
      </c>
      <c r="AZ20" s="138">
        <v>214165</v>
      </c>
      <c r="BA20" s="11">
        <v>1</v>
      </c>
      <c r="BB20" s="121">
        <v>16</v>
      </c>
      <c r="BC20" s="203" t="s">
        <v>248</v>
      </c>
      <c r="BD20" s="217" t="s">
        <v>61</v>
      </c>
      <c r="BE20" s="201" t="s">
        <v>62</v>
      </c>
      <c r="BF20" s="201" t="s">
        <v>63</v>
      </c>
      <c r="BG20" s="201" t="s">
        <v>196</v>
      </c>
      <c r="BH20" s="218" t="s">
        <v>515</v>
      </c>
      <c r="BI20" s="218" t="s">
        <v>67</v>
      </c>
      <c r="BJ20" s="441">
        <v>214</v>
      </c>
      <c r="BK20" s="441">
        <v>3</v>
      </c>
      <c r="BL20" s="219" t="s">
        <v>65</v>
      </c>
      <c r="BM20" s="64" t="s">
        <v>177</v>
      </c>
      <c r="BN20" s="385" t="s">
        <v>296</v>
      </c>
      <c r="BO20" s="465" t="s">
        <v>83</v>
      </c>
      <c r="BP20" s="138" t="s">
        <v>683</v>
      </c>
      <c r="BQ20" s="145" t="s">
        <v>717</v>
      </c>
    </row>
    <row r="21" spans="1:69" s="128" customFormat="1" ht="15.75" customHeight="1">
      <c r="A21" s="207" t="s">
        <v>8</v>
      </c>
      <c r="B21" s="208" t="s">
        <v>711</v>
      </c>
      <c r="C21" s="202" t="s">
        <v>35</v>
      </c>
      <c r="D21" s="210" t="s">
        <v>11</v>
      </c>
      <c r="E21" s="447" t="s">
        <v>73</v>
      </c>
      <c r="F21" s="86">
        <v>184</v>
      </c>
      <c r="G21" s="80">
        <v>4</v>
      </c>
      <c r="H21" s="204"/>
      <c r="I21" s="204"/>
      <c r="J21" s="204"/>
      <c r="K21" s="204"/>
      <c r="L21" s="80">
        <v>0</v>
      </c>
      <c r="M21" s="203"/>
      <c r="N21" s="52">
        <v>1</v>
      </c>
      <c r="O21" s="204"/>
      <c r="P21" s="204"/>
      <c r="Q21" s="11">
        <v>6.1775887611</v>
      </c>
      <c r="R21" s="204"/>
      <c r="S21" s="204"/>
      <c r="T21" s="53">
        <v>9.1666666666666661</v>
      </c>
      <c r="U21" s="204"/>
      <c r="V21" s="204"/>
      <c r="W21" s="11">
        <v>6.1585109611110997</v>
      </c>
      <c r="X21" s="204"/>
      <c r="Y21" s="204"/>
      <c r="Z21" s="53">
        <v>9.1666666666666661</v>
      </c>
      <c r="AA21" s="204"/>
      <c r="AB21" s="204"/>
      <c r="AC21" s="204"/>
      <c r="AD21" s="204"/>
      <c r="AE21" s="204"/>
      <c r="AF21" s="9">
        <v>2.7877512604248618</v>
      </c>
      <c r="AG21" s="9">
        <v>1188</v>
      </c>
      <c r="AH21" s="9">
        <v>0.43952504173768092</v>
      </c>
      <c r="AI21" s="9">
        <v>264</v>
      </c>
      <c r="AJ21" s="9">
        <v>1.9179104477611939</v>
      </c>
      <c r="AK21" s="9" t="s">
        <v>248</v>
      </c>
      <c r="AL21" s="9">
        <v>0</v>
      </c>
      <c r="AM21" s="9"/>
      <c r="AN21" s="9"/>
      <c r="AO21" s="73">
        <v>359</v>
      </c>
      <c r="AP21" s="80">
        <v>0</v>
      </c>
      <c r="AQ21" s="80">
        <v>1</v>
      </c>
      <c r="AR21" s="95">
        <v>0</v>
      </c>
      <c r="AS21" s="95" t="s">
        <v>248</v>
      </c>
      <c r="AT21" s="11">
        <v>12798.023999999999</v>
      </c>
      <c r="AU21" s="11">
        <v>55.673999999999999</v>
      </c>
      <c r="AV21" s="204">
        <v>0</v>
      </c>
      <c r="AW21" s="186">
        <v>0</v>
      </c>
      <c r="AX21" s="204" t="s">
        <v>248</v>
      </c>
      <c r="AY21" s="374">
        <v>10.25</v>
      </c>
      <c r="AZ21" s="138">
        <v>214165</v>
      </c>
      <c r="BA21" s="11">
        <v>1</v>
      </c>
      <c r="BB21" s="121">
        <v>14.3414634146341</v>
      </c>
      <c r="BC21" s="203" t="s">
        <v>248</v>
      </c>
      <c r="BD21" s="217" t="s">
        <v>61</v>
      </c>
      <c r="BE21" s="201" t="s">
        <v>62</v>
      </c>
      <c r="BF21" s="201" t="s">
        <v>63</v>
      </c>
      <c r="BG21" s="201" t="s">
        <v>196</v>
      </c>
      <c r="BH21" s="218" t="s">
        <v>515</v>
      </c>
      <c r="BI21" s="218" t="s">
        <v>68</v>
      </c>
      <c r="BJ21" s="441">
        <v>214</v>
      </c>
      <c r="BK21" s="441">
        <v>4</v>
      </c>
      <c r="BL21" s="219" t="s">
        <v>65</v>
      </c>
      <c r="BM21" s="64" t="s">
        <v>178</v>
      </c>
      <c r="BN21" s="385" t="s">
        <v>296</v>
      </c>
      <c r="BO21" s="465" t="s">
        <v>83</v>
      </c>
      <c r="BP21" s="138" t="s">
        <v>683</v>
      </c>
      <c r="BQ21" s="145" t="s">
        <v>717</v>
      </c>
    </row>
    <row r="22" spans="1:69" ht="15.75" customHeight="1">
      <c r="A22" s="207" t="s">
        <v>8</v>
      </c>
      <c r="B22" s="208" t="s">
        <v>711</v>
      </c>
      <c r="C22" s="202" t="s">
        <v>35</v>
      </c>
      <c r="D22" s="210" t="s">
        <v>11</v>
      </c>
      <c r="E22" s="447" t="s">
        <v>74</v>
      </c>
      <c r="F22" s="86">
        <v>239</v>
      </c>
      <c r="G22" s="80">
        <v>5</v>
      </c>
      <c r="H22" s="204"/>
      <c r="I22" s="204"/>
      <c r="J22" s="204"/>
      <c r="K22" s="204"/>
      <c r="L22" s="80">
        <v>4</v>
      </c>
      <c r="M22" s="203"/>
      <c r="N22" s="52">
        <v>0</v>
      </c>
      <c r="O22" s="204"/>
      <c r="P22" s="204"/>
      <c r="Q22" s="11">
        <v>5.4963301869999999</v>
      </c>
      <c r="R22" s="204"/>
      <c r="S22" s="204"/>
      <c r="T22" s="53">
        <v>7.85</v>
      </c>
      <c r="U22" s="204"/>
      <c r="V22" s="204"/>
      <c r="W22" s="11">
        <v>5.1299388869565004</v>
      </c>
      <c r="X22" s="204"/>
      <c r="Y22" s="204"/>
      <c r="Z22" s="53">
        <v>7.625</v>
      </c>
      <c r="AA22" s="204"/>
      <c r="AB22" s="204"/>
      <c r="AC22" s="204"/>
      <c r="AD22" s="204"/>
      <c r="AE22" s="204"/>
      <c r="AF22" s="9">
        <v>3.7014399764453891</v>
      </c>
      <c r="AG22" s="9">
        <v>1604</v>
      </c>
      <c r="AH22" s="9">
        <v>0.39006073073676328</v>
      </c>
      <c r="AI22" s="9">
        <v>19</v>
      </c>
      <c r="AJ22" s="9">
        <v>2.8848684210526314</v>
      </c>
      <c r="AK22" s="9" t="s">
        <v>248</v>
      </c>
      <c r="AL22" s="9">
        <v>227</v>
      </c>
      <c r="AM22" s="9">
        <v>3.7062555243940447</v>
      </c>
      <c r="AN22" s="9">
        <v>3.7155963302752295</v>
      </c>
      <c r="AO22" s="73">
        <v>466</v>
      </c>
      <c r="AP22" s="80">
        <v>0</v>
      </c>
      <c r="AQ22" s="80">
        <v>2</v>
      </c>
      <c r="AR22" s="95">
        <v>0</v>
      </c>
      <c r="AS22" s="95" t="s">
        <v>248</v>
      </c>
      <c r="AT22" s="11">
        <v>16536.651000000002</v>
      </c>
      <c r="AU22" s="11">
        <v>51.832999999999998</v>
      </c>
      <c r="AV22" s="204">
        <v>0</v>
      </c>
      <c r="AW22" s="186">
        <v>0</v>
      </c>
      <c r="AX22" s="204" t="s">
        <v>248</v>
      </c>
      <c r="AY22" s="502">
        <v>10.25</v>
      </c>
      <c r="AZ22" s="138">
        <v>232057</v>
      </c>
      <c r="BA22" s="11">
        <v>1</v>
      </c>
      <c r="BB22" s="121">
        <v>19.414634146341498</v>
      </c>
      <c r="BC22" s="203" t="s">
        <v>248</v>
      </c>
      <c r="BD22" s="217" t="s">
        <v>61</v>
      </c>
      <c r="BE22" s="201" t="s">
        <v>62</v>
      </c>
      <c r="BF22" s="201" t="s">
        <v>63</v>
      </c>
      <c r="BG22" s="201" t="s">
        <v>196</v>
      </c>
      <c r="BH22" s="218" t="s">
        <v>515</v>
      </c>
      <c r="BI22" s="218" t="s">
        <v>64</v>
      </c>
      <c r="BJ22" s="200">
        <v>214</v>
      </c>
      <c r="BK22" s="200">
        <v>1</v>
      </c>
      <c r="BL22" s="219" t="s">
        <v>65</v>
      </c>
      <c r="BM22" s="64" t="s">
        <v>177</v>
      </c>
      <c r="BN22" s="242" t="s">
        <v>296</v>
      </c>
      <c r="BO22" s="465" t="s">
        <v>74</v>
      </c>
      <c r="BP22" s="138" t="s">
        <v>681</v>
      </c>
      <c r="BQ22" s="145" t="s">
        <v>717</v>
      </c>
    </row>
    <row r="23" spans="1:69" s="128" customFormat="1" ht="15.75" customHeight="1">
      <c r="A23" s="207" t="s">
        <v>8</v>
      </c>
      <c r="B23" s="208" t="s">
        <v>711</v>
      </c>
      <c r="C23" s="202" t="s">
        <v>35</v>
      </c>
      <c r="D23" s="210" t="s">
        <v>11</v>
      </c>
      <c r="E23" s="447" t="s">
        <v>74</v>
      </c>
      <c r="F23" s="86">
        <v>247</v>
      </c>
      <c r="G23" s="80">
        <v>4</v>
      </c>
      <c r="H23" s="204"/>
      <c r="I23" s="204"/>
      <c r="J23" s="204"/>
      <c r="K23" s="204"/>
      <c r="L23" s="80">
        <v>1</v>
      </c>
      <c r="M23" s="203"/>
      <c r="N23" s="52">
        <v>1</v>
      </c>
      <c r="O23" s="204"/>
      <c r="P23" s="204"/>
      <c r="Q23" s="11">
        <v>5.6829047686000003</v>
      </c>
      <c r="R23" s="204"/>
      <c r="S23" s="204"/>
      <c r="T23" s="53">
        <v>8.1499999999999968</v>
      </c>
      <c r="U23" s="204"/>
      <c r="V23" s="204"/>
      <c r="W23" s="11">
        <v>5.7381690743801004</v>
      </c>
      <c r="X23" s="204"/>
      <c r="Y23" s="204"/>
      <c r="Z23" s="53">
        <v>8.1499999999999968</v>
      </c>
      <c r="AA23" s="204"/>
      <c r="AB23" s="204"/>
      <c r="AC23" s="204"/>
      <c r="AD23" s="204"/>
      <c r="AE23" s="204"/>
      <c r="AF23" s="9">
        <v>2.9801481926872246</v>
      </c>
      <c r="AG23" s="9">
        <v>1687</v>
      </c>
      <c r="AH23" s="9">
        <v>0.58751607092773694</v>
      </c>
      <c r="AI23" s="9">
        <v>361</v>
      </c>
      <c r="AJ23" s="9">
        <v>2.0149653979238753</v>
      </c>
      <c r="AK23" s="9" t="s">
        <v>248</v>
      </c>
      <c r="AL23" s="9">
        <v>241</v>
      </c>
      <c r="AM23" s="9">
        <v>2.9801481926872246</v>
      </c>
      <c r="AN23" s="9">
        <v>2.9963917525773196</v>
      </c>
      <c r="AO23" s="73">
        <v>486</v>
      </c>
      <c r="AP23" s="80">
        <v>0</v>
      </c>
      <c r="AQ23" s="80">
        <v>0</v>
      </c>
      <c r="AR23" s="95">
        <v>0</v>
      </c>
      <c r="AS23" s="95" t="s">
        <v>248</v>
      </c>
      <c r="AT23" s="11">
        <v>17299.154999999999</v>
      </c>
      <c r="AU23" s="11">
        <v>0</v>
      </c>
      <c r="AV23" s="204">
        <v>0</v>
      </c>
      <c r="AW23" s="186">
        <v>0</v>
      </c>
      <c r="AX23" s="204" t="s">
        <v>248</v>
      </c>
      <c r="AY23" s="502">
        <v>10.25</v>
      </c>
      <c r="AZ23" s="138">
        <v>232057</v>
      </c>
      <c r="BA23" s="11">
        <v>1</v>
      </c>
      <c r="BB23" s="121">
        <v>20.780487804878</v>
      </c>
      <c r="BC23" s="203" t="s">
        <v>248</v>
      </c>
      <c r="BD23" s="217" t="s">
        <v>61</v>
      </c>
      <c r="BE23" s="201" t="s">
        <v>62</v>
      </c>
      <c r="BF23" s="201" t="s">
        <v>63</v>
      </c>
      <c r="BG23" s="201" t="s">
        <v>196</v>
      </c>
      <c r="BH23" s="218" t="s">
        <v>515</v>
      </c>
      <c r="BI23" s="218" t="s">
        <v>66</v>
      </c>
      <c r="BJ23" s="200">
        <v>214</v>
      </c>
      <c r="BK23" s="200">
        <v>7</v>
      </c>
      <c r="BL23" s="219" t="s">
        <v>65</v>
      </c>
      <c r="BM23" s="64" t="s">
        <v>179</v>
      </c>
      <c r="BN23" s="385" t="s">
        <v>296</v>
      </c>
      <c r="BO23" s="465" t="s">
        <v>74</v>
      </c>
      <c r="BP23" s="138" t="s">
        <v>681</v>
      </c>
      <c r="BQ23" s="145" t="s">
        <v>717</v>
      </c>
    </row>
    <row r="24" spans="1:69" s="128" customFormat="1" ht="15.75" customHeight="1">
      <c r="A24" s="207" t="s">
        <v>8</v>
      </c>
      <c r="B24" s="208" t="s">
        <v>711</v>
      </c>
      <c r="C24" s="202" t="s">
        <v>35</v>
      </c>
      <c r="D24" s="210" t="s">
        <v>11</v>
      </c>
      <c r="E24" s="447" t="s">
        <v>74</v>
      </c>
      <c r="F24" s="86">
        <v>252</v>
      </c>
      <c r="G24" s="80">
        <v>2</v>
      </c>
      <c r="H24" s="204"/>
      <c r="I24" s="204"/>
      <c r="J24" s="204"/>
      <c r="K24" s="204"/>
      <c r="L24" s="80">
        <v>0</v>
      </c>
      <c r="M24" s="203"/>
      <c r="N24" s="52">
        <v>0</v>
      </c>
      <c r="O24" s="204"/>
      <c r="P24" s="204"/>
      <c r="Q24" s="11">
        <v>5.0439676919999998</v>
      </c>
      <c r="R24" s="204"/>
      <c r="S24" s="204"/>
      <c r="T24" s="53">
        <v>8.625</v>
      </c>
      <c r="U24" s="204"/>
      <c r="V24" s="204"/>
      <c r="W24" s="11">
        <v>4.4255637600000002</v>
      </c>
      <c r="X24" s="204"/>
      <c r="Y24" s="204"/>
      <c r="Z24" s="53">
        <v>8.8125</v>
      </c>
      <c r="AA24" s="204"/>
      <c r="AB24" s="204"/>
      <c r="AC24" s="204"/>
      <c r="AD24" s="204"/>
      <c r="AE24" s="204"/>
      <c r="AF24" s="9">
        <v>3.7381428748948227</v>
      </c>
      <c r="AG24" s="9">
        <v>1750</v>
      </c>
      <c r="AH24" s="9">
        <v>0.30305167367264058</v>
      </c>
      <c r="AI24" s="9">
        <v>7</v>
      </c>
      <c r="AJ24" s="9">
        <v>3.0715686274509806</v>
      </c>
      <c r="AK24" s="9" t="s">
        <v>248</v>
      </c>
      <c r="AL24" s="9">
        <v>249</v>
      </c>
      <c r="AM24" s="9">
        <v>3.7376936494927944</v>
      </c>
      <c r="AN24" s="9">
        <v>3.7217898832684826</v>
      </c>
      <c r="AO24" s="73">
        <v>500</v>
      </c>
      <c r="AP24" s="80">
        <v>0</v>
      </c>
      <c r="AQ24" s="80">
        <v>0</v>
      </c>
      <c r="AR24" s="95">
        <v>0</v>
      </c>
      <c r="AS24" s="95" t="s">
        <v>248</v>
      </c>
      <c r="AT24" s="11">
        <v>17916.524000000001</v>
      </c>
      <c r="AU24" s="11">
        <v>0</v>
      </c>
      <c r="AV24" s="204">
        <v>0</v>
      </c>
      <c r="AW24" s="186">
        <v>0</v>
      </c>
      <c r="AX24" s="204" t="s">
        <v>248</v>
      </c>
      <c r="AY24" s="502">
        <v>10.25</v>
      </c>
      <c r="AZ24" s="138">
        <v>232057</v>
      </c>
      <c r="BA24" s="11">
        <v>1</v>
      </c>
      <c r="BB24" s="121">
        <v>20.097560975609799</v>
      </c>
      <c r="BC24" s="203" t="s">
        <v>248</v>
      </c>
      <c r="BD24" s="217" t="s">
        <v>61</v>
      </c>
      <c r="BE24" s="201" t="s">
        <v>62</v>
      </c>
      <c r="BF24" s="201" t="s">
        <v>63</v>
      </c>
      <c r="BG24" s="201" t="s">
        <v>196</v>
      </c>
      <c r="BH24" s="218" t="s">
        <v>515</v>
      </c>
      <c r="BI24" s="218" t="s">
        <v>67</v>
      </c>
      <c r="BJ24" s="200">
        <v>214</v>
      </c>
      <c r="BK24" s="200">
        <v>3</v>
      </c>
      <c r="BL24" s="219" t="s">
        <v>65</v>
      </c>
      <c r="BM24" s="64" t="s">
        <v>177</v>
      </c>
      <c r="BN24" s="385" t="s">
        <v>296</v>
      </c>
      <c r="BO24" s="465" t="s">
        <v>74</v>
      </c>
      <c r="BP24" s="138" t="s">
        <v>681</v>
      </c>
      <c r="BQ24" s="145" t="s">
        <v>717</v>
      </c>
    </row>
    <row r="25" spans="1:69" s="128" customFormat="1" ht="16.5" customHeight="1" thickBot="1">
      <c r="A25" s="151" t="s">
        <v>8</v>
      </c>
      <c r="B25" s="152" t="s">
        <v>711</v>
      </c>
      <c r="C25" s="153" t="s">
        <v>35</v>
      </c>
      <c r="D25" s="154" t="s">
        <v>11</v>
      </c>
      <c r="E25" s="448" t="s">
        <v>74</v>
      </c>
      <c r="F25" s="191">
        <v>251</v>
      </c>
      <c r="G25" s="192">
        <v>5</v>
      </c>
      <c r="H25" s="161"/>
      <c r="I25" s="161"/>
      <c r="J25" s="161"/>
      <c r="K25" s="161"/>
      <c r="L25" s="192">
        <v>2</v>
      </c>
      <c r="M25" s="158"/>
      <c r="N25" s="160">
        <v>0</v>
      </c>
      <c r="O25" s="161"/>
      <c r="P25" s="161"/>
      <c r="Q25" s="194">
        <v>6.0013849425999997</v>
      </c>
      <c r="R25" s="161"/>
      <c r="S25" s="161"/>
      <c r="T25" s="193">
        <v>8.9499999999999957</v>
      </c>
      <c r="U25" s="161"/>
      <c r="V25" s="161"/>
      <c r="W25" s="194">
        <v>5.9877661557376998</v>
      </c>
      <c r="X25" s="161"/>
      <c r="Y25" s="161"/>
      <c r="Z25" s="193">
        <v>8.8999999999999915</v>
      </c>
      <c r="AA25" s="161"/>
      <c r="AB25" s="161"/>
      <c r="AC25" s="161"/>
      <c r="AD25" s="161"/>
      <c r="AE25" s="161"/>
      <c r="AF25" s="178">
        <v>2.8067009712391267</v>
      </c>
      <c r="AG25" s="178">
        <v>1652</v>
      </c>
      <c r="AH25" s="178">
        <v>0.44673123440995222</v>
      </c>
      <c r="AI25" s="178">
        <v>369</v>
      </c>
      <c r="AJ25" s="178">
        <v>1.9144329896907217</v>
      </c>
      <c r="AK25" s="178" t="s">
        <v>248</v>
      </c>
      <c r="AL25" s="178">
        <v>0</v>
      </c>
      <c r="AM25" s="178"/>
      <c r="AN25" s="178"/>
      <c r="AO25" s="195">
        <v>492</v>
      </c>
      <c r="AP25" s="192">
        <v>0</v>
      </c>
      <c r="AQ25" s="192">
        <v>0</v>
      </c>
      <c r="AR25" s="159">
        <v>0</v>
      </c>
      <c r="AS25" s="159" t="s">
        <v>248</v>
      </c>
      <c r="AT25" s="194">
        <v>17480.485000000001</v>
      </c>
      <c r="AU25" s="194">
        <v>0</v>
      </c>
      <c r="AV25" s="161">
        <v>0</v>
      </c>
      <c r="AW25" s="155">
        <v>0</v>
      </c>
      <c r="AX25" s="161" t="s">
        <v>248</v>
      </c>
      <c r="AY25" s="505">
        <v>10.25</v>
      </c>
      <c r="AZ25" s="156">
        <v>232057</v>
      </c>
      <c r="BA25" s="194">
        <v>1</v>
      </c>
      <c r="BB25" s="375">
        <v>20.487804878048799</v>
      </c>
      <c r="BC25" s="158" t="s">
        <v>248</v>
      </c>
      <c r="BD25" s="162" t="s">
        <v>61</v>
      </c>
      <c r="BE25" s="163" t="s">
        <v>62</v>
      </c>
      <c r="BF25" s="163" t="s">
        <v>63</v>
      </c>
      <c r="BG25" s="163" t="s">
        <v>196</v>
      </c>
      <c r="BH25" s="164" t="s">
        <v>515</v>
      </c>
      <c r="BI25" s="164" t="s">
        <v>68</v>
      </c>
      <c r="BJ25" s="165">
        <v>214</v>
      </c>
      <c r="BK25" s="165">
        <v>4</v>
      </c>
      <c r="BL25" s="166" t="s">
        <v>65</v>
      </c>
      <c r="BM25" s="198" t="s">
        <v>178</v>
      </c>
      <c r="BN25" s="386" t="s">
        <v>296</v>
      </c>
      <c r="BO25" s="467" t="s">
        <v>74</v>
      </c>
      <c r="BP25" s="156" t="s">
        <v>681</v>
      </c>
      <c r="BQ25" s="157" t="s">
        <v>717</v>
      </c>
    </row>
    <row r="26" spans="1:69" s="128" customFormat="1" ht="15.75" customHeight="1">
      <c r="A26" s="207" t="s">
        <v>8</v>
      </c>
      <c r="B26" s="208" t="s">
        <v>711</v>
      </c>
      <c r="C26" s="202" t="s">
        <v>35</v>
      </c>
      <c r="D26" s="210" t="s">
        <v>11</v>
      </c>
      <c r="E26" s="447" t="s">
        <v>75</v>
      </c>
      <c r="F26" s="86">
        <v>308</v>
      </c>
      <c r="G26" s="80">
        <v>10</v>
      </c>
      <c r="H26" s="204"/>
      <c r="I26" s="204"/>
      <c r="J26" s="204"/>
      <c r="K26" s="204"/>
      <c r="L26" s="80">
        <v>0</v>
      </c>
      <c r="M26" s="203"/>
      <c r="N26" s="52">
        <v>0</v>
      </c>
      <c r="O26" s="204"/>
      <c r="P26" s="204"/>
      <c r="Q26" s="11">
        <v>6.6503388086999999</v>
      </c>
      <c r="R26" s="204"/>
      <c r="S26" s="204"/>
      <c r="T26" s="53">
        <v>11.049999999999983</v>
      </c>
      <c r="U26" s="204"/>
      <c r="V26" s="204"/>
      <c r="W26" s="11">
        <v>5.9076809731543003</v>
      </c>
      <c r="X26" s="204"/>
      <c r="Y26" s="204"/>
      <c r="Z26" s="53">
        <v>10.149999999999997</v>
      </c>
      <c r="AA26" s="204"/>
      <c r="AB26" s="204"/>
      <c r="AC26" s="204"/>
      <c r="AD26" s="204"/>
      <c r="AE26" s="204"/>
      <c r="AF26" s="9">
        <v>3.4968157839809488</v>
      </c>
      <c r="AG26" s="9">
        <v>2086</v>
      </c>
      <c r="AH26" s="9">
        <v>0.44775104225017853</v>
      </c>
      <c r="AI26" s="9">
        <v>53</v>
      </c>
      <c r="AJ26" s="9">
        <v>2.6038461538461539</v>
      </c>
      <c r="AK26" s="9" t="s">
        <v>248</v>
      </c>
      <c r="AL26" s="9">
        <v>296</v>
      </c>
      <c r="AM26" s="9">
        <v>3.501206570840711</v>
      </c>
      <c r="AN26" s="9">
        <v>3.5777576853526218</v>
      </c>
      <c r="AO26" s="73">
        <v>594</v>
      </c>
      <c r="AP26" s="80">
        <v>2</v>
      </c>
      <c r="AQ26" s="80">
        <v>0</v>
      </c>
      <c r="AR26" s="95">
        <v>0</v>
      </c>
      <c r="AS26" s="95" t="s">
        <v>248</v>
      </c>
      <c r="AT26" s="11">
        <v>23145.798999999999</v>
      </c>
      <c r="AU26" s="11">
        <v>74.057000000000002</v>
      </c>
      <c r="AV26" s="204">
        <v>0</v>
      </c>
      <c r="AW26" s="186">
        <v>0</v>
      </c>
      <c r="AX26" s="204" t="s">
        <v>248</v>
      </c>
      <c r="AY26" s="540">
        <v>47.5</v>
      </c>
      <c r="AZ26" s="137">
        <v>328547</v>
      </c>
      <c r="BA26" s="68">
        <v>0.868421052631</v>
      </c>
      <c r="BB26" s="121">
        <v>6.3272727272769496</v>
      </c>
      <c r="BC26" s="203" t="s">
        <v>248</v>
      </c>
      <c r="BD26" s="217" t="s">
        <v>61</v>
      </c>
      <c r="BE26" s="201" t="s">
        <v>62</v>
      </c>
      <c r="BF26" s="201" t="s">
        <v>63</v>
      </c>
      <c r="BG26" s="201" t="s">
        <v>196</v>
      </c>
      <c r="BH26" s="214" t="s">
        <v>513</v>
      </c>
      <c r="BI26" s="218" t="s">
        <v>64</v>
      </c>
      <c r="BJ26" s="200">
        <v>214</v>
      </c>
      <c r="BK26" s="200">
        <v>1</v>
      </c>
      <c r="BL26" s="219" t="s">
        <v>65</v>
      </c>
      <c r="BM26" s="64" t="s">
        <v>178</v>
      </c>
      <c r="BN26" s="553" t="s">
        <v>296</v>
      </c>
      <c r="BO26" s="466" t="s">
        <v>75</v>
      </c>
      <c r="BP26" s="137" t="s">
        <v>684</v>
      </c>
      <c r="BQ26" s="144" t="s">
        <v>716</v>
      </c>
    </row>
    <row r="27" spans="1:69" s="128" customFormat="1" ht="15.75" customHeight="1">
      <c r="A27" s="207" t="s">
        <v>8</v>
      </c>
      <c r="B27" s="208" t="s">
        <v>711</v>
      </c>
      <c r="C27" s="202" t="s">
        <v>35</v>
      </c>
      <c r="D27" s="210" t="s">
        <v>11</v>
      </c>
      <c r="E27" s="447" t="s">
        <v>75</v>
      </c>
      <c r="F27" s="86">
        <v>298</v>
      </c>
      <c r="G27" s="80">
        <v>5</v>
      </c>
      <c r="H27" s="204"/>
      <c r="I27" s="204"/>
      <c r="J27" s="204"/>
      <c r="K27" s="204"/>
      <c r="L27" s="80">
        <v>0</v>
      </c>
      <c r="M27" s="203"/>
      <c r="N27" s="52">
        <v>2</v>
      </c>
      <c r="O27" s="204"/>
      <c r="P27" s="204"/>
      <c r="Q27" s="11">
        <v>5.9196653208000001</v>
      </c>
      <c r="R27" s="204"/>
      <c r="S27" s="204"/>
      <c r="T27" s="53">
        <v>9.5874999999999915</v>
      </c>
      <c r="U27" s="204"/>
      <c r="V27" s="204"/>
      <c r="W27" s="11">
        <v>5.9689452491467003</v>
      </c>
      <c r="X27" s="204"/>
      <c r="Y27" s="204"/>
      <c r="Z27" s="53">
        <v>9.5874999999999915</v>
      </c>
      <c r="AA27" s="204"/>
      <c r="AB27" s="204"/>
      <c r="AC27" s="204"/>
      <c r="AD27" s="204"/>
      <c r="AE27" s="204"/>
      <c r="AF27" s="9">
        <v>3.1091863728411306</v>
      </c>
      <c r="AG27" s="9">
        <v>2049</v>
      </c>
      <c r="AH27" s="9">
        <v>0.56613312596048049</v>
      </c>
      <c r="AI27" s="9">
        <v>317</v>
      </c>
      <c r="AJ27" s="9">
        <v>2.084205426356589</v>
      </c>
      <c r="AK27" s="9" t="s">
        <v>248</v>
      </c>
      <c r="AL27" s="9">
        <v>288</v>
      </c>
      <c r="AM27" s="9">
        <v>3.1154778573241524</v>
      </c>
      <c r="AN27" s="9">
        <v>3.1493610223642174</v>
      </c>
      <c r="AO27" s="73">
        <v>582</v>
      </c>
      <c r="AP27" s="80">
        <v>4</v>
      </c>
      <c r="AQ27" s="80">
        <v>0</v>
      </c>
      <c r="AR27" s="95">
        <v>0</v>
      </c>
      <c r="AS27" s="95" t="s">
        <v>248</v>
      </c>
      <c r="AT27" s="11">
        <v>22637.957999999999</v>
      </c>
      <c r="AU27" s="11">
        <v>151.405</v>
      </c>
      <c r="AV27" s="204">
        <v>0</v>
      </c>
      <c r="AW27" s="186">
        <v>0</v>
      </c>
      <c r="AX27" s="204" t="s">
        <v>248</v>
      </c>
      <c r="AY27" s="502">
        <v>47.5</v>
      </c>
      <c r="AZ27" s="138">
        <v>328547</v>
      </c>
      <c r="BA27" s="11">
        <v>0.868421052631</v>
      </c>
      <c r="BB27" s="121">
        <v>6.2060606060647396</v>
      </c>
      <c r="BC27" s="203" t="s">
        <v>248</v>
      </c>
      <c r="BD27" s="217" t="s">
        <v>61</v>
      </c>
      <c r="BE27" s="201" t="s">
        <v>62</v>
      </c>
      <c r="BF27" s="201" t="s">
        <v>63</v>
      </c>
      <c r="BG27" s="201" t="s">
        <v>196</v>
      </c>
      <c r="BH27" s="218" t="s">
        <v>513</v>
      </c>
      <c r="BI27" s="218" t="s">
        <v>66</v>
      </c>
      <c r="BJ27" s="200">
        <v>214</v>
      </c>
      <c r="BK27" s="200">
        <v>7</v>
      </c>
      <c r="BL27" s="219" t="s">
        <v>65</v>
      </c>
      <c r="BM27" s="44" t="s">
        <v>179</v>
      </c>
      <c r="BN27" s="385" t="s">
        <v>296</v>
      </c>
      <c r="BO27" s="465" t="s">
        <v>75</v>
      </c>
      <c r="BP27" s="138" t="s">
        <v>684</v>
      </c>
      <c r="BQ27" s="145" t="s">
        <v>716</v>
      </c>
    </row>
    <row r="28" spans="1:69" s="128" customFormat="1" ht="15.75">
      <c r="A28" s="207" t="s">
        <v>8</v>
      </c>
      <c r="B28" s="208" t="s">
        <v>711</v>
      </c>
      <c r="C28" s="202" t="s">
        <v>35</v>
      </c>
      <c r="D28" s="210" t="s">
        <v>11</v>
      </c>
      <c r="E28" s="447" t="s">
        <v>75</v>
      </c>
      <c r="F28" s="86">
        <v>311</v>
      </c>
      <c r="G28" s="80">
        <v>11</v>
      </c>
      <c r="H28" s="204"/>
      <c r="I28" s="204"/>
      <c r="J28" s="204"/>
      <c r="K28" s="204"/>
      <c r="L28" s="80">
        <v>3</v>
      </c>
      <c r="M28" s="203"/>
      <c r="N28" s="52">
        <v>2</v>
      </c>
      <c r="O28" s="204"/>
      <c r="P28" s="204"/>
      <c r="Q28" s="11">
        <v>4.9857507339999998</v>
      </c>
      <c r="R28" s="204"/>
      <c r="S28" s="204"/>
      <c r="T28" s="53">
        <v>8.9149999999999974</v>
      </c>
      <c r="U28" s="204"/>
      <c r="V28" s="204"/>
      <c r="W28" s="11">
        <v>4.3501244410773996</v>
      </c>
      <c r="X28" s="204"/>
      <c r="Y28" s="204"/>
      <c r="Z28" s="53">
        <v>8.7687499999999972</v>
      </c>
      <c r="AA28" s="204"/>
      <c r="AB28" s="204"/>
      <c r="AC28" s="204"/>
      <c r="AD28" s="204"/>
      <c r="AE28" s="204"/>
      <c r="AF28" s="9">
        <v>3.5547612676170242</v>
      </c>
      <c r="AG28" s="9">
        <v>2077</v>
      </c>
      <c r="AH28" s="9">
        <v>0.54215062132759695</v>
      </c>
      <c r="AI28" s="9">
        <v>130</v>
      </c>
      <c r="AJ28" s="9">
        <v>2.3158450704225353</v>
      </c>
      <c r="AK28" s="9" t="s">
        <v>248</v>
      </c>
      <c r="AL28" s="9">
        <v>275</v>
      </c>
      <c r="AM28" s="9">
        <v>3.5911320559479023</v>
      </c>
      <c r="AN28" s="9">
        <v>3.6547518923465097</v>
      </c>
      <c r="AO28" s="86">
        <v>581</v>
      </c>
      <c r="AP28" s="80">
        <v>4</v>
      </c>
      <c r="AQ28" s="80">
        <v>15</v>
      </c>
      <c r="AR28" s="95">
        <v>0</v>
      </c>
      <c r="AS28" s="95" t="s">
        <v>248</v>
      </c>
      <c r="AT28" s="11">
        <v>22499.295999999998</v>
      </c>
      <c r="AU28" s="11">
        <v>468.58699999999999</v>
      </c>
      <c r="AV28" s="204">
        <v>0</v>
      </c>
      <c r="AW28" s="186">
        <v>0</v>
      </c>
      <c r="AX28" s="204" t="s">
        <v>248</v>
      </c>
      <c r="AY28" s="502">
        <v>47.5</v>
      </c>
      <c r="AZ28" s="138">
        <v>328547</v>
      </c>
      <c r="BA28" s="11">
        <v>0.868421052631</v>
      </c>
      <c r="BB28" s="121">
        <v>6.0121212121252201</v>
      </c>
      <c r="BC28" s="203" t="s">
        <v>248</v>
      </c>
      <c r="BD28" s="217" t="s">
        <v>61</v>
      </c>
      <c r="BE28" s="201" t="s">
        <v>62</v>
      </c>
      <c r="BF28" s="201" t="s">
        <v>63</v>
      </c>
      <c r="BG28" s="201" t="s">
        <v>196</v>
      </c>
      <c r="BH28" s="218" t="s">
        <v>513</v>
      </c>
      <c r="BI28" s="218" t="s">
        <v>67</v>
      </c>
      <c r="BJ28" s="200">
        <v>214</v>
      </c>
      <c r="BK28" s="200">
        <v>3</v>
      </c>
      <c r="BL28" s="219" t="s">
        <v>65</v>
      </c>
      <c r="BM28" s="44" t="s">
        <v>177</v>
      </c>
      <c r="BN28" s="385" t="s">
        <v>296</v>
      </c>
      <c r="BO28" s="465" t="s">
        <v>75</v>
      </c>
      <c r="BP28" s="138" t="s">
        <v>684</v>
      </c>
      <c r="BQ28" s="145" t="s">
        <v>716</v>
      </c>
    </row>
    <row r="29" spans="1:69" s="128" customFormat="1" ht="15.75" customHeight="1">
      <c r="A29" s="207" t="s">
        <v>8</v>
      </c>
      <c r="B29" s="208" t="s">
        <v>711</v>
      </c>
      <c r="C29" s="202" t="s">
        <v>35</v>
      </c>
      <c r="D29" s="210" t="s">
        <v>11</v>
      </c>
      <c r="E29" s="447" t="s">
        <v>75</v>
      </c>
      <c r="F29" s="86">
        <v>304</v>
      </c>
      <c r="G29" s="80">
        <v>7</v>
      </c>
      <c r="H29" s="204"/>
      <c r="I29" s="204"/>
      <c r="J29" s="204"/>
      <c r="K29" s="204"/>
      <c r="L29" s="80">
        <v>1</v>
      </c>
      <c r="M29" s="203"/>
      <c r="N29" s="52">
        <v>0</v>
      </c>
      <c r="O29" s="204"/>
      <c r="P29" s="204"/>
      <c r="Q29" s="11">
        <v>5.9996687973</v>
      </c>
      <c r="R29" s="204"/>
      <c r="S29" s="204"/>
      <c r="T29" s="53">
        <v>9.0333333333333314</v>
      </c>
      <c r="U29" s="204"/>
      <c r="V29" s="204"/>
      <c r="W29" s="11">
        <v>5.9960370506756</v>
      </c>
      <c r="X29" s="204"/>
      <c r="Y29" s="204"/>
      <c r="Z29" s="53">
        <v>9.0499999999999972</v>
      </c>
      <c r="AA29" s="204"/>
      <c r="AB29" s="204"/>
      <c r="AC29" s="204"/>
      <c r="AD29" s="204"/>
      <c r="AE29" s="204"/>
      <c r="AF29" s="9">
        <v>2.7826165932911424</v>
      </c>
      <c r="AG29" s="9">
        <v>2072</v>
      </c>
      <c r="AH29" s="9">
        <v>0.40832895961208693</v>
      </c>
      <c r="AI29" s="9">
        <v>427</v>
      </c>
      <c r="AJ29" s="9">
        <v>2.0187499999999998</v>
      </c>
      <c r="AK29" s="9" t="s">
        <v>248</v>
      </c>
      <c r="AL29" s="9">
        <v>0</v>
      </c>
      <c r="AM29" s="9"/>
      <c r="AN29" s="9"/>
      <c r="AO29" s="73">
        <v>592</v>
      </c>
      <c r="AP29" s="80">
        <v>2</v>
      </c>
      <c r="AQ29" s="80">
        <v>0</v>
      </c>
      <c r="AR29" s="95">
        <v>0</v>
      </c>
      <c r="AS29" s="95" t="s">
        <v>248</v>
      </c>
      <c r="AT29" s="11">
        <v>22654.541000000001</v>
      </c>
      <c r="AU29" s="11">
        <v>158.55199999999999</v>
      </c>
      <c r="AV29" s="204">
        <v>0</v>
      </c>
      <c r="AW29" s="186">
        <v>0</v>
      </c>
      <c r="AX29" s="204" t="s">
        <v>248</v>
      </c>
      <c r="AY29" s="502">
        <v>47.5</v>
      </c>
      <c r="AZ29" s="138">
        <v>328547</v>
      </c>
      <c r="BA29" s="11">
        <v>0.868421052631</v>
      </c>
      <c r="BB29" s="121">
        <v>6.0606060606101</v>
      </c>
      <c r="BC29" s="203" t="s">
        <v>248</v>
      </c>
      <c r="BD29" s="217" t="s">
        <v>61</v>
      </c>
      <c r="BE29" s="201" t="s">
        <v>62</v>
      </c>
      <c r="BF29" s="201" t="s">
        <v>63</v>
      </c>
      <c r="BG29" s="201" t="s">
        <v>196</v>
      </c>
      <c r="BH29" s="218" t="s">
        <v>513</v>
      </c>
      <c r="BI29" s="218" t="s">
        <v>68</v>
      </c>
      <c r="BJ29" s="441">
        <v>214</v>
      </c>
      <c r="BK29" s="200">
        <v>4</v>
      </c>
      <c r="BL29" s="219" t="s">
        <v>65</v>
      </c>
      <c r="BM29" s="44" t="s">
        <v>178</v>
      </c>
      <c r="BN29" s="385" t="s">
        <v>296</v>
      </c>
      <c r="BO29" s="465" t="s">
        <v>75</v>
      </c>
      <c r="BP29" s="138" t="s">
        <v>684</v>
      </c>
      <c r="BQ29" s="145" t="s">
        <v>716</v>
      </c>
    </row>
    <row r="30" spans="1:69" s="128" customFormat="1" ht="15.75" customHeight="1">
      <c r="A30" s="207" t="s">
        <v>8</v>
      </c>
      <c r="B30" s="208" t="s">
        <v>711</v>
      </c>
      <c r="C30" s="202" t="s">
        <v>35</v>
      </c>
      <c r="D30" s="210" t="s">
        <v>11</v>
      </c>
      <c r="E30" s="447" t="s">
        <v>76</v>
      </c>
      <c r="F30" s="86">
        <v>180</v>
      </c>
      <c r="G30" s="80">
        <v>0</v>
      </c>
      <c r="H30" s="204"/>
      <c r="I30" s="204"/>
      <c r="J30" s="204"/>
      <c r="K30" s="204"/>
      <c r="L30" s="80">
        <v>0</v>
      </c>
      <c r="M30" s="203"/>
      <c r="N30" s="52">
        <v>0</v>
      </c>
      <c r="O30" s="204"/>
      <c r="P30" s="204"/>
      <c r="Q30" s="11">
        <v>5.0986999056000002</v>
      </c>
      <c r="R30" s="204"/>
      <c r="S30" s="204"/>
      <c r="T30" s="53">
        <v>8.1666666666666661</v>
      </c>
      <c r="U30" s="204"/>
      <c r="V30" s="204"/>
      <c r="W30" s="11">
        <v>4.8712885999999997</v>
      </c>
      <c r="X30" s="204"/>
      <c r="Y30" s="204"/>
      <c r="Z30" s="53">
        <v>7</v>
      </c>
      <c r="AA30" s="204"/>
      <c r="AB30" s="204"/>
      <c r="AC30" s="204"/>
      <c r="AD30" s="204"/>
      <c r="AE30" s="204"/>
      <c r="AF30" s="9">
        <v>3.7525079630670084</v>
      </c>
      <c r="AG30" s="9">
        <v>1260</v>
      </c>
      <c r="AH30" s="9">
        <v>0.35584468478728892</v>
      </c>
      <c r="AI30" s="9">
        <v>9</v>
      </c>
      <c r="AJ30" s="9">
        <v>2.9909090909090907</v>
      </c>
      <c r="AK30" s="9" t="s">
        <v>248</v>
      </c>
      <c r="AL30" s="9">
        <v>180</v>
      </c>
      <c r="AM30" s="9">
        <v>3.7525079630670084</v>
      </c>
      <c r="AN30" s="9">
        <v>3.7383177570093458</v>
      </c>
      <c r="AO30" s="73">
        <v>360</v>
      </c>
      <c r="AP30" s="80">
        <v>0</v>
      </c>
      <c r="AQ30" s="80">
        <v>0</v>
      </c>
      <c r="AR30" s="95">
        <v>0</v>
      </c>
      <c r="AS30" s="95" t="s">
        <v>248</v>
      </c>
      <c r="AT30" s="11">
        <v>12962.093000000001</v>
      </c>
      <c r="AU30" s="11">
        <v>0</v>
      </c>
      <c r="AV30" s="204">
        <v>0</v>
      </c>
      <c r="AW30" s="186">
        <v>0</v>
      </c>
      <c r="AX30" s="204" t="s">
        <v>248</v>
      </c>
      <c r="AY30" s="374">
        <v>10</v>
      </c>
      <c r="AZ30" s="138">
        <v>230822</v>
      </c>
      <c r="BA30" s="11">
        <v>1</v>
      </c>
      <c r="BB30" s="121">
        <v>16.100000000000001</v>
      </c>
      <c r="BC30" s="203" t="s">
        <v>248</v>
      </c>
      <c r="BD30" s="217" t="s">
        <v>61</v>
      </c>
      <c r="BE30" s="201" t="s">
        <v>62</v>
      </c>
      <c r="BF30" s="201" t="s">
        <v>63</v>
      </c>
      <c r="BG30" s="201" t="s">
        <v>196</v>
      </c>
      <c r="BH30" s="218" t="s">
        <v>515</v>
      </c>
      <c r="BI30" s="218" t="s">
        <v>64</v>
      </c>
      <c r="BJ30" s="200">
        <v>214</v>
      </c>
      <c r="BK30" s="200">
        <v>1</v>
      </c>
      <c r="BL30" s="219" t="s">
        <v>65</v>
      </c>
      <c r="BM30" s="64" t="s">
        <v>177</v>
      </c>
      <c r="BN30" s="242" t="s">
        <v>296</v>
      </c>
      <c r="BO30" s="465" t="s">
        <v>70</v>
      </c>
      <c r="BP30" s="138" t="s">
        <v>681</v>
      </c>
      <c r="BQ30" s="145" t="s">
        <v>717</v>
      </c>
    </row>
    <row r="31" spans="1:69" s="128" customFormat="1" ht="15.75" customHeight="1">
      <c r="A31" s="207" t="s">
        <v>8</v>
      </c>
      <c r="B31" s="208" t="s">
        <v>711</v>
      </c>
      <c r="C31" s="202" t="s">
        <v>35</v>
      </c>
      <c r="D31" s="210" t="s">
        <v>11</v>
      </c>
      <c r="E31" s="447" t="s">
        <v>76</v>
      </c>
      <c r="F31" s="86">
        <v>186</v>
      </c>
      <c r="G31" s="80">
        <v>2</v>
      </c>
      <c r="H31" s="204"/>
      <c r="I31" s="204"/>
      <c r="J31" s="204"/>
      <c r="K31" s="204"/>
      <c r="L31" s="80">
        <v>0</v>
      </c>
      <c r="M31" s="203"/>
      <c r="N31" s="52">
        <v>0</v>
      </c>
      <c r="O31" s="204"/>
      <c r="P31" s="204"/>
      <c r="Q31" s="11">
        <v>7.7118475814999998</v>
      </c>
      <c r="R31" s="204"/>
      <c r="S31" s="204"/>
      <c r="T31" s="53">
        <v>13.7</v>
      </c>
      <c r="U31" s="204"/>
      <c r="V31" s="204"/>
      <c r="W31" s="11">
        <v>7.7529725706521004</v>
      </c>
      <c r="X31" s="204"/>
      <c r="Y31" s="204"/>
      <c r="Z31" s="53">
        <v>13.733333333333333</v>
      </c>
      <c r="AA31" s="204"/>
      <c r="AB31" s="204"/>
      <c r="AC31" s="204"/>
      <c r="AD31" s="204"/>
      <c r="AE31" s="204"/>
      <c r="AF31" s="9">
        <v>3.2852911515080412</v>
      </c>
      <c r="AG31" s="9">
        <v>1289</v>
      </c>
      <c r="AH31" s="9">
        <v>0.54600484124552473</v>
      </c>
      <c r="AI31" s="9">
        <v>128</v>
      </c>
      <c r="AJ31" s="9">
        <v>2.1915048543689322</v>
      </c>
      <c r="AK31" s="9" t="s">
        <v>248</v>
      </c>
      <c r="AL31" s="9">
        <v>184</v>
      </c>
      <c r="AM31" s="9">
        <v>3.2852911515080412</v>
      </c>
      <c r="AN31" s="9">
        <v>3.3794765840220387</v>
      </c>
      <c r="AO31" s="73">
        <v>368</v>
      </c>
      <c r="AP31" s="80">
        <v>0</v>
      </c>
      <c r="AQ31" s="80">
        <v>0</v>
      </c>
      <c r="AR31" s="95">
        <v>0</v>
      </c>
      <c r="AS31" s="95" t="s">
        <v>248</v>
      </c>
      <c r="AT31" s="11">
        <v>13252.127</v>
      </c>
      <c r="AU31" s="11">
        <v>0</v>
      </c>
      <c r="AV31" s="204">
        <v>0</v>
      </c>
      <c r="AW31" s="186">
        <v>0</v>
      </c>
      <c r="AX31" s="204" t="s">
        <v>248</v>
      </c>
      <c r="AY31" s="374">
        <v>10</v>
      </c>
      <c r="AZ31" s="138">
        <v>230822</v>
      </c>
      <c r="BA31" s="11">
        <v>1</v>
      </c>
      <c r="BB31" s="121">
        <v>15.3</v>
      </c>
      <c r="BC31" s="203" t="s">
        <v>248</v>
      </c>
      <c r="BD31" s="217" t="s">
        <v>61</v>
      </c>
      <c r="BE31" s="201" t="s">
        <v>62</v>
      </c>
      <c r="BF31" s="201" t="s">
        <v>63</v>
      </c>
      <c r="BG31" s="201" t="s">
        <v>196</v>
      </c>
      <c r="BH31" s="218" t="s">
        <v>515</v>
      </c>
      <c r="BI31" s="218" t="s">
        <v>66</v>
      </c>
      <c r="BJ31" s="200">
        <v>214</v>
      </c>
      <c r="BK31" s="200">
        <v>7</v>
      </c>
      <c r="BL31" s="219" t="s">
        <v>65</v>
      </c>
      <c r="BM31" s="64" t="s">
        <v>179</v>
      </c>
      <c r="BN31" s="385" t="s">
        <v>296</v>
      </c>
      <c r="BO31" s="465" t="s">
        <v>70</v>
      </c>
      <c r="BP31" s="138" t="s">
        <v>681</v>
      </c>
      <c r="BQ31" s="145" t="s">
        <v>717</v>
      </c>
    </row>
    <row r="32" spans="1:69" s="128" customFormat="1" ht="15.75" customHeight="1">
      <c r="A32" s="207" t="s">
        <v>8</v>
      </c>
      <c r="B32" s="208" t="s">
        <v>711</v>
      </c>
      <c r="C32" s="202" t="s">
        <v>35</v>
      </c>
      <c r="D32" s="210" t="s">
        <v>11</v>
      </c>
      <c r="E32" s="447" t="s">
        <v>76</v>
      </c>
      <c r="F32" s="86">
        <v>182</v>
      </c>
      <c r="G32" s="80">
        <v>5</v>
      </c>
      <c r="H32" s="204"/>
      <c r="I32" s="204"/>
      <c r="J32" s="204"/>
      <c r="K32" s="204"/>
      <c r="L32" s="80">
        <v>0</v>
      </c>
      <c r="M32" s="203"/>
      <c r="N32" s="52">
        <v>0</v>
      </c>
      <c r="O32" s="204"/>
      <c r="P32" s="204"/>
      <c r="Q32" s="11">
        <v>5.6353782655</v>
      </c>
      <c r="R32" s="204"/>
      <c r="S32" s="204"/>
      <c r="T32" s="53">
        <v>9.8458333333333332</v>
      </c>
      <c r="U32" s="204"/>
      <c r="V32" s="204"/>
      <c r="W32" s="11">
        <v>4.8449150338982996</v>
      </c>
      <c r="X32" s="204"/>
      <c r="Y32" s="204"/>
      <c r="Z32" s="53">
        <v>9.4291666666666671</v>
      </c>
      <c r="AA32" s="204"/>
      <c r="AB32" s="204"/>
      <c r="AC32" s="204"/>
      <c r="AD32" s="204"/>
      <c r="AE32" s="204"/>
      <c r="AF32" s="9">
        <v>3.5473075161064886</v>
      </c>
      <c r="AG32" s="9">
        <v>1239</v>
      </c>
      <c r="AH32" s="9">
        <v>0.42538413677250131</v>
      </c>
      <c r="AI32" s="9">
        <v>40</v>
      </c>
      <c r="AJ32" s="9">
        <v>2.6155263157894737</v>
      </c>
      <c r="AK32" s="9" t="s">
        <v>248</v>
      </c>
      <c r="AL32" s="9">
        <v>176</v>
      </c>
      <c r="AM32" s="9">
        <v>3.5479626726213982</v>
      </c>
      <c r="AN32" s="9">
        <v>3.6289577836411611</v>
      </c>
      <c r="AO32" s="73">
        <v>353</v>
      </c>
      <c r="AP32" s="80">
        <v>0</v>
      </c>
      <c r="AQ32" s="80">
        <v>1</v>
      </c>
      <c r="AR32" s="95">
        <v>0</v>
      </c>
      <c r="AS32" s="95" t="s">
        <v>248</v>
      </c>
      <c r="AT32" s="11">
        <v>12765.529</v>
      </c>
      <c r="AU32" s="11">
        <v>19.634</v>
      </c>
      <c r="AV32" s="204">
        <v>0</v>
      </c>
      <c r="AW32" s="186">
        <v>0</v>
      </c>
      <c r="AX32" s="204" t="s">
        <v>248</v>
      </c>
      <c r="AY32" s="374">
        <v>10</v>
      </c>
      <c r="AZ32" s="138">
        <v>230822</v>
      </c>
      <c r="BA32" s="11">
        <v>1</v>
      </c>
      <c r="BB32" s="121">
        <v>15.8</v>
      </c>
      <c r="BC32" s="89" t="s">
        <v>248</v>
      </c>
      <c r="BD32" s="217" t="s">
        <v>61</v>
      </c>
      <c r="BE32" s="201" t="s">
        <v>62</v>
      </c>
      <c r="BF32" s="201" t="s">
        <v>63</v>
      </c>
      <c r="BG32" s="201" t="s">
        <v>196</v>
      </c>
      <c r="BH32" s="218" t="s">
        <v>515</v>
      </c>
      <c r="BI32" s="218" t="s">
        <v>67</v>
      </c>
      <c r="BJ32" s="200">
        <v>214</v>
      </c>
      <c r="BK32" s="200">
        <v>3</v>
      </c>
      <c r="BL32" s="219" t="s">
        <v>65</v>
      </c>
      <c r="BM32" s="64" t="s">
        <v>177</v>
      </c>
      <c r="BN32" s="385" t="s">
        <v>296</v>
      </c>
      <c r="BO32" s="465" t="s">
        <v>70</v>
      </c>
      <c r="BP32" s="138" t="s">
        <v>681</v>
      </c>
      <c r="BQ32" s="145" t="s">
        <v>717</v>
      </c>
    </row>
    <row r="33" spans="1:69" s="128" customFormat="1" ht="15.75" customHeight="1">
      <c r="A33" s="207" t="s">
        <v>8</v>
      </c>
      <c r="B33" s="208" t="s">
        <v>711</v>
      </c>
      <c r="C33" s="202" t="s">
        <v>35</v>
      </c>
      <c r="D33" s="210" t="s">
        <v>11</v>
      </c>
      <c r="E33" s="447" t="s">
        <v>76</v>
      </c>
      <c r="F33" s="86">
        <v>183</v>
      </c>
      <c r="G33" s="80">
        <v>1</v>
      </c>
      <c r="H33" s="204"/>
      <c r="I33" s="204"/>
      <c r="J33" s="204"/>
      <c r="K33" s="204"/>
      <c r="L33" s="80">
        <v>0</v>
      </c>
      <c r="M33" s="203"/>
      <c r="N33" s="52">
        <v>0</v>
      </c>
      <c r="O33" s="204"/>
      <c r="P33" s="204"/>
      <c r="Q33" s="11">
        <v>6.1875438241999996</v>
      </c>
      <c r="R33" s="204"/>
      <c r="S33" s="204"/>
      <c r="T33" s="53">
        <v>10.450000000000003</v>
      </c>
      <c r="U33" s="204"/>
      <c r="V33" s="204"/>
      <c r="W33" s="11">
        <v>6.1683789725273996</v>
      </c>
      <c r="X33" s="204"/>
      <c r="Y33" s="204"/>
      <c r="Z33" s="53">
        <v>10.450000000000003</v>
      </c>
      <c r="AA33" s="204"/>
      <c r="AB33" s="204"/>
      <c r="AC33" s="204"/>
      <c r="AD33" s="204"/>
      <c r="AE33" s="204"/>
      <c r="AF33" s="9">
        <v>2.8015864273649362</v>
      </c>
      <c r="AG33" s="9">
        <v>1267</v>
      </c>
      <c r="AH33" s="9">
        <v>0.36325641955372151</v>
      </c>
      <c r="AI33" s="9">
        <v>219</v>
      </c>
      <c r="AJ33" s="9">
        <v>2.0807894736842107</v>
      </c>
      <c r="AK33" s="9" t="s">
        <v>248</v>
      </c>
      <c r="AL33" s="9">
        <v>0</v>
      </c>
      <c r="AM33" s="9"/>
      <c r="AN33" s="9"/>
      <c r="AO33" s="73">
        <v>364</v>
      </c>
      <c r="AP33" s="80">
        <v>0</v>
      </c>
      <c r="AQ33" s="80">
        <v>0</v>
      </c>
      <c r="AR33" s="95">
        <v>0</v>
      </c>
      <c r="AS33" s="95" t="s">
        <v>248</v>
      </c>
      <c r="AT33" s="11">
        <v>13114.094999999999</v>
      </c>
      <c r="AU33" s="11">
        <v>0</v>
      </c>
      <c r="AV33" s="204">
        <v>0</v>
      </c>
      <c r="AW33" s="186">
        <v>0</v>
      </c>
      <c r="AX33" s="204" t="s">
        <v>248</v>
      </c>
      <c r="AY33" s="374">
        <v>10</v>
      </c>
      <c r="AZ33" s="138">
        <v>230822</v>
      </c>
      <c r="BA33" s="11">
        <v>1</v>
      </c>
      <c r="BB33" s="121">
        <v>15.5</v>
      </c>
      <c r="BC33" s="203" t="s">
        <v>248</v>
      </c>
      <c r="BD33" s="217" t="s">
        <v>61</v>
      </c>
      <c r="BE33" s="201" t="s">
        <v>62</v>
      </c>
      <c r="BF33" s="201" t="s">
        <v>63</v>
      </c>
      <c r="BG33" s="201" t="s">
        <v>196</v>
      </c>
      <c r="BH33" s="218" t="s">
        <v>515</v>
      </c>
      <c r="BI33" s="218" t="s">
        <v>68</v>
      </c>
      <c r="BJ33" s="200">
        <v>214</v>
      </c>
      <c r="BK33" s="200">
        <v>4</v>
      </c>
      <c r="BL33" s="219" t="s">
        <v>65</v>
      </c>
      <c r="BM33" s="64" t="s">
        <v>178</v>
      </c>
      <c r="BN33" s="385" t="s">
        <v>296</v>
      </c>
      <c r="BO33" s="465" t="s">
        <v>70</v>
      </c>
      <c r="BP33" s="138" t="s">
        <v>681</v>
      </c>
      <c r="BQ33" s="145" t="s">
        <v>717</v>
      </c>
    </row>
    <row r="34" spans="1:69" s="128" customFormat="1" ht="15.75" customHeight="1">
      <c r="A34" s="207" t="s">
        <v>8</v>
      </c>
      <c r="B34" s="208" t="s">
        <v>711</v>
      </c>
      <c r="C34" s="202" t="s">
        <v>35</v>
      </c>
      <c r="D34" s="210" t="s">
        <v>11</v>
      </c>
      <c r="E34" s="447" t="s">
        <v>77</v>
      </c>
      <c r="F34" s="86">
        <v>154</v>
      </c>
      <c r="G34" s="80">
        <v>2</v>
      </c>
      <c r="H34" s="204"/>
      <c r="I34" s="204"/>
      <c r="J34" s="204"/>
      <c r="K34" s="204"/>
      <c r="L34" s="80">
        <v>1</v>
      </c>
      <c r="M34" s="203"/>
      <c r="N34" s="52">
        <v>0</v>
      </c>
      <c r="O34" s="204"/>
      <c r="P34" s="204"/>
      <c r="Q34" s="11">
        <v>7.0535031325000004</v>
      </c>
      <c r="R34" s="204"/>
      <c r="S34" s="204"/>
      <c r="T34" s="53">
        <v>11.112499999999997</v>
      </c>
      <c r="U34" s="204"/>
      <c r="V34" s="204"/>
      <c r="W34" s="11">
        <v>6.4084567947019</v>
      </c>
      <c r="X34" s="204"/>
      <c r="Y34" s="204"/>
      <c r="Z34" s="53">
        <v>10.612499999999997</v>
      </c>
      <c r="AA34" s="204"/>
      <c r="AB34" s="204"/>
      <c r="AC34" s="204"/>
      <c r="AD34" s="204"/>
      <c r="AE34" s="204"/>
      <c r="AF34" s="9">
        <v>3.4771002926348284</v>
      </c>
      <c r="AG34" s="9">
        <v>1054</v>
      </c>
      <c r="AH34" s="9">
        <v>0.46456377451079039</v>
      </c>
      <c r="AI34" s="9">
        <v>30</v>
      </c>
      <c r="AJ34" s="9">
        <v>2.5739361702127659</v>
      </c>
      <c r="AK34" s="9" t="s">
        <v>248</v>
      </c>
      <c r="AL34" s="9">
        <v>151</v>
      </c>
      <c r="AM34" s="9">
        <v>3.4771002926348284</v>
      </c>
      <c r="AN34" s="9">
        <v>3.5650183150183152</v>
      </c>
      <c r="AO34" s="73">
        <v>304</v>
      </c>
      <c r="AP34" s="80">
        <v>0</v>
      </c>
      <c r="AQ34" s="80">
        <v>0</v>
      </c>
      <c r="AR34" s="95">
        <v>0</v>
      </c>
      <c r="AS34" s="95" t="s">
        <v>248</v>
      </c>
      <c r="AT34" s="11">
        <v>10842.416999999999</v>
      </c>
      <c r="AU34" s="11">
        <v>0</v>
      </c>
      <c r="AV34" s="204">
        <v>0</v>
      </c>
      <c r="AW34" s="186">
        <v>0</v>
      </c>
      <c r="AX34" s="204" t="s">
        <v>248</v>
      </c>
      <c r="AY34" s="502">
        <v>19.75</v>
      </c>
      <c r="AZ34" s="138">
        <v>277198</v>
      </c>
      <c r="BA34" s="11">
        <v>0.97468354430299997</v>
      </c>
      <c r="BB34" s="121">
        <v>8.6233766233836793</v>
      </c>
      <c r="BC34" s="203" t="s">
        <v>248</v>
      </c>
      <c r="BD34" s="217" t="s">
        <v>61</v>
      </c>
      <c r="BE34" s="201" t="s">
        <v>62</v>
      </c>
      <c r="BF34" s="201" t="s">
        <v>63</v>
      </c>
      <c r="BG34" s="201" t="s">
        <v>196</v>
      </c>
      <c r="BH34" s="218" t="s">
        <v>515</v>
      </c>
      <c r="BI34" s="218" t="s">
        <v>64</v>
      </c>
      <c r="BJ34" s="200">
        <v>214</v>
      </c>
      <c r="BK34" s="200">
        <v>1</v>
      </c>
      <c r="BL34" s="219" t="s">
        <v>65</v>
      </c>
      <c r="BM34" s="64" t="s">
        <v>178</v>
      </c>
      <c r="BN34" s="242" t="s">
        <v>296</v>
      </c>
      <c r="BO34" s="465" t="s">
        <v>346</v>
      </c>
      <c r="BP34" s="138" t="s">
        <v>685</v>
      </c>
      <c r="BQ34" s="145" t="s">
        <v>718</v>
      </c>
    </row>
    <row r="35" spans="1:69" s="128" customFormat="1" ht="15.75">
      <c r="A35" s="207" t="s">
        <v>8</v>
      </c>
      <c r="B35" s="208" t="s">
        <v>711</v>
      </c>
      <c r="C35" s="202" t="s">
        <v>35</v>
      </c>
      <c r="D35" s="210" t="s">
        <v>11</v>
      </c>
      <c r="E35" s="447" t="s">
        <v>77</v>
      </c>
      <c r="F35" s="86">
        <v>160</v>
      </c>
      <c r="G35" s="80">
        <v>1</v>
      </c>
      <c r="H35" s="204"/>
      <c r="I35" s="204"/>
      <c r="J35" s="204"/>
      <c r="K35" s="204"/>
      <c r="L35" s="80">
        <v>0</v>
      </c>
      <c r="M35" s="203"/>
      <c r="N35" s="52">
        <v>1</v>
      </c>
      <c r="O35" s="204"/>
      <c r="P35" s="204"/>
      <c r="Q35" s="11">
        <v>6.2000060440000002</v>
      </c>
      <c r="R35" s="204"/>
      <c r="S35" s="204"/>
      <c r="T35" s="53">
        <v>9.5249999999999915</v>
      </c>
      <c r="U35" s="204"/>
      <c r="V35" s="204"/>
      <c r="W35" s="11">
        <v>6.4981130691822999</v>
      </c>
      <c r="X35" s="204"/>
      <c r="Y35" s="204"/>
      <c r="Z35" s="53">
        <v>10.512499999999996</v>
      </c>
      <c r="AA35" s="204"/>
      <c r="AB35" s="204"/>
      <c r="AC35" s="204"/>
      <c r="AD35" s="204"/>
      <c r="AE35" s="204"/>
      <c r="AF35" s="9">
        <v>2.9672980761585492</v>
      </c>
      <c r="AG35" s="9">
        <v>1104</v>
      </c>
      <c r="AH35" s="9">
        <v>0.59559514896131815</v>
      </c>
      <c r="AI35" s="9">
        <v>250</v>
      </c>
      <c r="AJ35" s="9">
        <v>2.0013888888888891</v>
      </c>
      <c r="AK35" s="9" t="s">
        <v>248</v>
      </c>
      <c r="AL35" s="9">
        <v>157</v>
      </c>
      <c r="AM35" s="9">
        <v>2.9652426496288204</v>
      </c>
      <c r="AN35" s="9">
        <v>2.9469026548672566</v>
      </c>
      <c r="AO35" s="73">
        <v>318</v>
      </c>
      <c r="AP35" s="80">
        <v>0</v>
      </c>
      <c r="AQ35" s="80">
        <v>0</v>
      </c>
      <c r="AR35" s="95">
        <v>0</v>
      </c>
      <c r="AS35" s="95" t="s">
        <v>248</v>
      </c>
      <c r="AT35" s="11">
        <v>11341.467000000001</v>
      </c>
      <c r="AU35" s="11">
        <v>0</v>
      </c>
      <c r="AV35" s="204">
        <v>0</v>
      </c>
      <c r="AW35" s="186">
        <v>0</v>
      </c>
      <c r="AX35" s="204" t="s">
        <v>248</v>
      </c>
      <c r="AY35" s="502">
        <v>19.75</v>
      </c>
      <c r="AZ35" s="138">
        <v>277198</v>
      </c>
      <c r="BA35" s="11">
        <v>0.97468354430299997</v>
      </c>
      <c r="BB35" s="121">
        <v>8.8831168831241492</v>
      </c>
      <c r="BC35" s="203" t="s">
        <v>248</v>
      </c>
      <c r="BD35" s="217" t="s">
        <v>61</v>
      </c>
      <c r="BE35" s="201" t="s">
        <v>62</v>
      </c>
      <c r="BF35" s="201" t="s">
        <v>63</v>
      </c>
      <c r="BG35" s="201" t="s">
        <v>196</v>
      </c>
      <c r="BH35" s="218" t="s">
        <v>515</v>
      </c>
      <c r="BI35" s="218" t="s">
        <v>66</v>
      </c>
      <c r="BJ35" s="200">
        <v>214</v>
      </c>
      <c r="BK35" s="200">
        <v>7</v>
      </c>
      <c r="BL35" s="219" t="s">
        <v>65</v>
      </c>
      <c r="BM35" s="64" t="s">
        <v>179</v>
      </c>
      <c r="BN35" s="385" t="s">
        <v>296</v>
      </c>
      <c r="BO35" s="465" t="s">
        <v>346</v>
      </c>
      <c r="BP35" s="138" t="s">
        <v>685</v>
      </c>
      <c r="BQ35" s="145" t="s">
        <v>718</v>
      </c>
    </row>
    <row r="36" spans="1:69" s="128" customFormat="1" ht="15.75" customHeight="1">
      <c r="A36" s="207" t="s">
        <v>8</v>
      </c>
      <c r="B36" s="208" t="s">
        <v>711</v>
      </c>
      <c r="C36" s="202" t="s">
        <v>35</v>
      </c>
      <c r="D36" s="210" t="s">
        <v>11</v>
      </c>
      <c r="E36" s="447" t="s">
        <v>77</v>
      </c>
      <c r="F36" s="86">
        <v>189</v>
      </c>
      <c r="G36" s="80">
        <v>1</v>
      </c>
      <c r="H36" s="204"/>
      <c r="I36" s="204"/>
      <c r="J36" s="204"/>
      <c r="K36" s="204"/>
      <c r="L36" s="80">
        <v>0</v>
      </c>
      <c r="M36" s="203"/>
      <c r="N36" s="52">
        <v>0</v>
      </c>
      <c r="O36" s="204"/>
      <c r="P36" s="204"/>
      <c r="Q36" s="11">
        <v>5.7678774308999996</v>
      </c>
      <c r="R36" s="204"/>
      <c r="S36" s="204"/>
      <c r="T36" s="53">
        <v>8.4</v>
      </c>
      <c r="U36" s="204"/>
      <c r="V36" s="204"/>
      <c r="W36" s="11">
        <v>5.8128189521275999</v>
      </c>
      <c r="X36" s="204"/>
      <c r="Y36" s="204"/>
      <c r="Z36" s="53">
        <v>8.6499999999999986</v>
      </c>
      <c r="AA36" s="204"/>
      <c r="AB36" s="204"/>
      <c r="AC36" s="204"/>
      <c r="AD36" s="204"/>
      <c r="AE36" s="204"/>
      <c r="AF36" s="9">
        <v>3.5978039602740548</v>
      </c>
      <c r="AG36" s="9">
        <v>1316</v>
      </c>
      <c r="AH36" s="9">
        <v>0.42276152234081199</v>
      </c>
      <c r="AI36" s="9">
        <v>36</v>
      </c>
      <c r="AJ36" s="9">
        <v>2.6619565217391306</v>
      </c>
      <c r="AK36" s="9" t="s">
        <v>248</v>
      </c>
      <c r="AL36" s="9">
        <v>188</v>
      </c>
      <c r="AM36" s="9">
        <v>3.5978039602740548</v>
      </c>
      <c r="AN36" s="9">
        <v>3.6601423487544484</v>
      </c>
      <c r="AO36" s="73">
        <v>376</v>
      </c>
      <c r="AP36" s="80">
        <v>0</v>
      </c>
      <c r="AQ36" s="80">
        <v>0</v>
      </c>
      <c r="AR36" s="95">
        <v>0</v>
      </c>
      <c r="AS36" s="95" t="s">
        <v>248</v>
      </c>
      <c r="AT36" s="11">
        <v>13426.045</v>
      </c>
      <c r="AU36" s="11">
        <v>0</v>
      </c>
      <c r="AV36" s="204">
        <v>0</v>
      </c>
      <c r="AW36" s="186">
        <v>0</v>
      </c>
      <c r="AX36" s="204" t="s">
        <v>248</v>
      </c>
      <c r="AY36" s="502">
        <v>19.75</v>
      </c>
      <c r="AZ36" s="138">
        <v>277198</v>
      </c>
      <c r="BA36" s="11">
        <v>0.97468354430299997</v>
      </c>
      <c r="BB36" s="121">
        <v>8.1038961039027306</v>
      </c>
      <c r="BC36" s="203" t="s">
        <v>248</v>
      </c>
      <c r="BD36" s="217" t="s">
        <v>61</v>
      </c>
      <c r="BE36" s="201" t="s">
        <v>62</v>
      </c>
      <c r="BF36" s="201" t="s">
        <v>63</v>
      </c>
      <c r="BG36" s="201" t="s">
        <v>196</v>
      </c>
      <c r="BH36" s="218" t="s">
        <v>515</v>
      </c>
      <c r="BI36" s="218" t="s">
        <v>67</v>
      </c>
      <c r="BJ36" s="200">
        <v>214</v>
      </c>
      <c r="BK36" s="200">
        <v>3</v>
      </c>
      <c r="BL36" s="219" t="s">
        <v>65</v>
      </c>
      <c r="BM36" s="64" t="s">
        <v>178</v>
      </c>
      <c r="BN36" s="385" t="s">
        <v>296</v>
      </c>
      <c r="BO36" s="465" t="s">
        <v>346</v>
      </c>
      <c r="BP36" s="138" t="s">
        <v>685</v>
      </c>
      <c r="BQ36" s="145" t="s">
        <v>718</v>
      </c>
    </row>
    <row r="37" spans="1:69" s="128" customFormat="1" ht="15.75" customHeight="1">
      <c r="A37" s="207" t="s">
        <v>8</v>
      </c>
      <c r="B37" s="208" t="s">
        <v>711</v>
      </c>
      <c r="C37" s="202" t="s">
        <v>35</v>
      </c>
      <c r="D37" s="210" t="s">
        <v>11</v>
      </c>
      <c r="E37" s="447" t="s">
        <v>77</v>
      </c>
      <c r="F37" s="86">
        <v>188</v>
      </c>
      <c r="G37" s="80">
        <v>3</v>
      </c>
      <c r="H37" s="204"/>
      <c r="I37" s="204"/>
      <c r="J37" s="204"/>
      <c r="K37" s="204"/>
      <c r="L37" s="80">
        <v>1</v>
      </c>
      <c r="M37" s="203"/>
      <c r="N37" s="52">
        <v>0</v>
      </c>
      <c r="O37" s="204"/>
      <c r="P37" s="204"/>
      <c r="Q37" s="11">
        <v>6.0609455489000004</v>
      </c>
      <c r="R37" s="204"/>
      <c r="S37" s="204"/>
      <c r="T37" s="53">
        <v>8.4833333333333325</v>
      </c>
      <c r="U37" s="204"/>
      <c r="V37" s="204"/>
      <c r="W37" s="11">
        <v>6.0122933749999996</v>
      </c>
      <c r="X37" s="204"/>
      <c r="Y37" s="204"/>
      <c r="Z37" s="53">
        <v>8.4142857142857128</v>
      </c>
      <c r="AA37" s="204"/>
      <c r="AB37" s="204"/>
      <c r="AC37" s="204"/>
      <c r="AD37" s="204"/>
      <c r="AE37" s="204"/>
      <c r="AF37" s="9">
        <v>2.8852486208657542</v>
      </c>
      <c r="AG37" s="9">
        <v>1267</v>
      </c>
      <c r="AH37" s="9">
        <v>0.40800125798748993</v>
      </c>
      <c r="AI37" s="9">
        <v>183</v>
      </c>
      <c r="AJ37" s="9">
        <v>2.047517730496454</v>
      </c>
      <c r="AK37" s="9" t="s">
        <v>248</v>
      </c>
      <c r="AL37" s="9">
        <v>0</v>
      </c>
      <c r="AM37" s="9"/>
      <c r="AN37" s="9"/>
      <c r="AO37" s="73">
        <v>368</v>
      </c>
      <c r="AP37" s="80">
        <v>2</v>
      </c>
      <c r="AQ37" s="80">
        <v>0</v>
      </c>
      <c r="AR37" s="95">
        <v>0</v>
      </c>
      <c r="AS37" s="95" t="s">
        <v>248</v>
      </c>
      <c r="AT37" s="11">
        <v>13195.606</v>
      </c>
      <c r="AU37" s="11">
        <v>0</v>
      </c>
      <c r="AV37" s="204">
        <v>0</v>
      </c>
      <c r="AW37" s="186">
        <v>0</v>
      </c>
      <c r="AX37" s="204" t="s">
        <v>248</v>
      </c>
      <c r="AY37" s="502">
        <v>19.75</v>
      </c>
      <c r="AZ37" s="138">
        <v>277198</v>
      </c>
      <c r="BA37" s="11">
        <v>0.97468354430299997</v>
      </c>
      <c r="BB37" s="121">
        <v>8.3636363636432094</v>
      </c>
      <c r="BC37" s="203" t="s">
        <v>248</v>
      </c>
      <c r="BD37" s="217" t="s">
        <v>61</v>
      </c>
      <c r="BE37" s="201" t="s">
        <v>62</v>
      </c>
      <c r="BF37" s="201" t="s">
        <v>63</v>
      </c>
      <c r="BG37" s="201" t="s">
        <v>196</v>
      </c>
      <c r="BH37" s="218" t="s">
        <v>515</v>
      </c>
      <c r="BI37" s="218" t="s">
        <v>68</v>
      </c>
      <c r="BJ37" s="200">
        <v>214</v>
      </c>
      <c r="BK37" s="200">
        <v>4</v>
      </c>
      <c r="BL37" s="219" t="s">
        <v>65</v>
      </c>
      <c r="BM37" s="64" t="s">
        <v>178</v>
      </c>
      <c r="BN37" s="385" t="s">
        <v>296</v>
      </c>
      <c r="BO37" s="465" t="s">
        <v>346</v>
      </c>
      <c r="BP37" s="138" t="s">
        <v>685</v>
      </c>
      <c r="BQ37" s="145" t="s">
        <v>718</v>
      </c>
    </row>
    <row r="38" spans="1:69" s="128" customFormat="1" ht="15.75" customHeight="1">
      <c r="A38" s="207" t="s">
        <v>8</v>
      </c>
      <c r="B38" s="208" t="s">
        <v>711</v>
      </c>
      <c r="C38" s="202" t="s">
        <v>35</v>
      </c>
      <c r="D38" s="210" t="s">
        <v>11</v>
      </c>
      <c r="E38" s="447" t="s">
        <v>78</v>
      </c>
      <c r="F38" s="86">
        <v>414</v>
      </c>
      <c r="G38" s="80">
        <v>8</v>
      </c>
      <c r="H38" s="204"/>
      <c r="I38" s="204"/>
      <c r="J38" s="204"/>
      <c r="K38" s="204"/>
      <c r="L38" s="80">
        <v>2</v>
      </c>
      <c r="M38" s="203"/>
      <c r="N38" s="52">
        <v>3</v>
      </c>
      <c r="O38" s="204"/>
      <c r="P38" s="204"/>
      <c r="Q38" s="11">
        <v>6.4592298910999997</v>
      </c>
      <c r="R38" s="204"/>
      <c r="S38" s="204"/>
      <c r="T38" s="53">
        <v>11.179999999999996</v>
      </c>
      <c r="U38" s="204"/>
      <c r="V38" s="204"/>
      <c r="W38" s="11">
        <v>5.8169997896038996</v>
      </c>
      <c r="X38" s="204"/>
      <c r="Y38" s="204"/>
      <c r="Z38" s="53">
        <v>10.733333333333329</v>
      </c>
      <c r="AA38" s="204"/>
      <c r="AB38" s="204"/>
      <c r="AC38" s="204"/>
      <c r="AD38" s="204"/>
      <c r="AE38" s="204"/>
      <c r="AF38" s="9">
        <v>3.4971577055365644</v>
      </c>
      <c r="AG38" s="9">
        <v>2804</v>
      </c>
      <c r="AH38" s="9">
        <v>0.44033557275741314</v>
      </c>
      <c r="AI38" s="9">
        <v>69</v>
      </c>
      <c r="AJ38" s="9">
        <v>2.6121503496503498</v>
      </c>
      <c r="AK38" s="9" t="s">
        <v>248</v>
      </c>
      <c r="AL38" s="9">
        <v>401</v>
      </c>
      <c r="AM38" s="9">
        <v>3.4971577055365644</v>
      </c>
      <c r="AN38" s="9">
        <v>3.5723596256684491</v>
      </c>
      <c r="AO38" s="73">
        <v>805</v>
      </c>
      <c r="AP38" s="80">
        <v>0</v>
      </c>
      <c r="AQ38" s="80">
        <v>0</v>
      </c>
      <c r="AR38" s="95">
        <v>0</v>
      </c>
      <c r="AS38" s="95" t="s">
        <v>248</v>
      </c>
      <c r="AT38" s="11">
        <v>29032.75</v>
      </c>
      <c r="AU38" s="11">
        <v>0</v>
      </c>
      <c r="AV38" s="204">
        <v>0</v>
      </c>
      <c r="AW38" s="186">
        <v>0</v>
      </c>
      <c r="AX38" s="204" t="s">
        <v>248</v>
      </c>
      <c r="AY38" s="502">
        <v>29.75</v>
      </c>
      <c r="AZ38" s="138">
        <v>408242</v>
      </c>
      <c r="BA38" s="11">
        <v>0.89915966386500001</v>
      </c>
      <c r="BB38" s="121">
        <v>12.785046728979699</v>
      </c>
      <c r="BC38" s="203" t="s">
        <v>248</v>
      </c>
      <c r="BD38" s="217" t="s">
        <v>61</v>
      </c>
      <c r="BE38" s="201" t="s">
        <v>62</v>
      </c>
      <c r="BF38" s="201" t="s">
        <v>63</v>
      </c>
      <c r="BG38" s="201" t="s">
        <v>196</v>
      </c>
      <c r="BH38" s="218" t="s">
        <v>515</v>
      </c>
      <c r="BI38" s="218" t="s">
        <v>64</v>
      </c>
      <c r="BJ38" s="200">
        <v>214</v>
      </c>
      <c r="BK38" s="200">
        <v>1</v>
      </c>
      <c r="BL38" s="219" t="s">
        <v>65</v>
      </c>
      <c r="BM38" s="64" t="s">
        <v>178</v>
      </c>
      <c r="BN38" s="242" t="s">
        <v>296</v>
      </c>
      <c r="BO38" s="465" t="s">
        <v>78</v>
      </c>
      <c r="BP38" s="138" t="s">
        <v>684</v>
      </c>
      <c r="BQ38" s="145" t="s">
        <v>716</v>
      </c>
    </row>
    <row r="39" spans="1:69" s="128" customFormat="1" ht="15.75" customHeight="1">
      <c r="A39" s="207" t="s">
        <v>8</v>
      </c>
      <c r="B39" s="208" t="s">
        <v>711</v>
      </c>
      <c r="C39" s="202" t="s">
        <v>35</v>
      </c>
      <c r="D39" s="210" t="s">
        <v>11</v>
      </c>
      <c r="E39" s="447" t="s">
        <v>78</v>
      </c>
      <c r="F39" s="86">
        <v>413</v>
      </c>
      <c r="G39" s="80">
        <v>12</v>
      </c>
      <c r="H39" s="204"/>
      <c r="I39" s="204"/>
      <c r="J39" s="204"/>
      <c r="K39" s="204"/>
      <c r="L39" s="80">
        <v>0</v>
      </c>
      <c r="M39" s="203"/>
      <c r="N39" s="52">
        <v>2</v>
      </c>
      <c r="O39" s="204"/>
      <c r="P39" s="204"/>
      <c r="Q39" s="11">
        <v>6.6222740822999997</v>
      </c>
      <c r="R39" s="204"/>
      <c r="S39" s="204"/>
      <c r="T39" s="53">
        <v>11.941666666666666</v>
      </c>
      <c r="U39" s="204"/>
      <c r="V39" s="204"/>
      <c r="W39" s="11">
        <v>6.6793115236906999</v>
      </c>
      <c r="X39" s="204"/>
      <c r="Y39" s="204"/>
      <c r="Z39" s="53">
        <v>11.995833333333332</v>
      </c>
      <c r="AA39" s="204"/>
      <c r="AB39" s="204"/>
      <c r="AC39" s="204"/>
      <c r="AD39" s="204"/>
      <c r="AE39" s="204"/>
      <c r="AF39" s="9">
        <v>3.0636155882247644</v>
      </c>
      <c r="AG39" s="9">
        <v>2788</v>
      </c>
      <c r="AH39" s="9">
        <v>0.60514610442897887</v>
      </c>
      <c r="AI39" s="9">
        <v>534</v>
      </c>
      <c r="AJ39" s="9">
        <v>2.0181055155875298</v>
      </c>
      <c r="AK39" s="9" t="s">
        <v>248</v>
      </c>
      <c r="AL39" s="9">
        <v>397</v>
      </c>
      <c r="AM39" s="9">
        <v>3.0700173940291955</v>
      </c>
      <c r="AN39" s="9">
        <v>3.1152058432934928</v>
      </c>
      <c r="AO39" s="73">
        <v>790</v>
      </c>
      <c r="AP39" s="80">
        <v>1</v>
      </c>
      <c r="AQ39" s="80">
        <v>1</v>
      </c>
      <c r="AR39" s="95">
        <v>0</v>
      </c>
      <c r="AS39" s="95" t="s">
        <v>248</v>
      </c>
      <c r="AT39" s="11">
        <v>28693.417000000001</v>
      </c>
      <c r="AU39" s="11">
        <v>0</v>
      </c>
      <c r="AV39" s="204">
        <v>0</v>
      </c>
      <c r="AW39" s="186">
        <v>0</v>
      </c>
      <c r="AX39" s="204" t="s">
        <v>248</v>
      </c>
      <c r="AY39" s="502">
        <v>29.75</v>
      </c>
      <c r="AZ39" s="138">
        <v>408242</v>
      </c>
      <c r="BA39" s="11">
        <v>0.89915966386500001</v>
      </c>
      <c r="BB39" s="121">
        <v>12.2990654205682</v>
      </c>
      <c r="BC39" s="203" t="s">
        <v>248</v>
      </c>
      <c r="BD39" s="217" t="s">
        <v>61</v>
      </c>
      <c r="BE39" s="201" t="s">
        <v>62</v>
      </c>
      <c r="BF39" s="201" t="s">
        <v>63</v>
      </c>
      <c r="BG39" s="201" t="s">
        <v>196</v>
      </c>
      <c r="BH39" s="218" t="s">
        <v>515</v>
      </c>
      <c r="BI39" s="218" t="s">
        <v>66</v>
      </c>
      <c r="BJ39" s="200">
        <v>214</v>
      </c>
      <c r="BK39" s="200">
        <v>7</v>
      </c>
      <c r="BL39" s="219" t="s">
        <v>65</v>
      </c>
      <c r="BM39" s="44" t="s">
        <v>179</v>
      </c>
      <c r="BN39" s="385" t="s">
        <v>296</v>
      </c>
      <c r="BO39" s="465" t="s">
        <v>78</v>
      </c>
      <c r="BP39" s="138" t="s">
        <v>684</v>
      </c>
      <c r="BQ39" s="145" t="s">
        <v>716</v>
      </c>
    </row>
    <row r="40" spans="1:69" s="128" customFormat="1" ht="15.75" customHeight="1">
      <c r="A40" s="207" t="s">
        <v>8</v>
      </c>
      <c r="B40" s="208" t="s">
        <v>711</v>
      </c>
      <c r="C40" s="202" t="s">
        <v>35</v>
      </c>
      <c r="D40" s="210" t="s">
        <v>11</v>
      </c>
      <c r="E40" s="447" t="s">
        <v>78</v>
      </c>
      <c r="F40" s="86">
        <v>436</v>
      </c>
      <c r="G40" s="80">
        <v>10</v>
      </c>
      <c r="H40" s="204"/>
      <c r="I40" s="204"/>
      <c r="J40" s="204"/>
      <c r="K40" s="204"/>
      <c r="L40" s="80">
        <v>1</v>
      </c>
      <c r="M40" s="203"/>
      <c r="N40" s="52">
        <v>0</v>
      </c>
      <c r="O40" s="204"/>
      <c r="P40" s="204"/>
      <c r="Q40" s="11">
        <v>5.1440915270999996</v>
      </c>
      <c r="R40" s="204"/>
      <c r="S40" s="204"/>
      <c r="T40" s="53">
        <v>8.8125</v>
      </c>
      <c r="U40" s="204"/>
      <c r="V40" s="204"/>
      <c r="W40" s="11">
        <v>4.5139103011764004</v>
      </c>
      <c r="X40" s="204"/>
      <c r="Y40" s="204"/>
      <c r="Z40" s="53">
        <v>8.7291666666666661</v>
      </c>
      <c r="AA40" s="204"/>
      <c r="AB40" s="204"/>
      <c r="AC40" s="204"/>
      <c r="AD40" s="204"/>
      <c r="AE40" s="204"/>
      <c r="AF40" s="9">
        <v>3.5691324495614731</v>
      </c>
      <c r="AG40" s="9">
        <v>2971</v>
      </c>
      <c r="AH40" s="9">
        <v>0.46474039315704524</v>
      </c>
      <c r="AI40" s="9">
        <v>123</v>
      </c>
      <c r="AJ40" s="9">
        <v>2.5548283261802576</v>
      </c>
      <c r="AK40" s="9" t="s">
        <v>248</v>
      </c>
      <c r="AL40" s="9">
        <v>411</v>
      </c>
      <c r="AM40" s="9">
        <v>3.5959894691111929</v>
      </c>
      <c r="AN40" s="9">
        <v>3.657776008492569</v>
      </c>
      <c r="AO40" s="73">
        <v>834</v>
      </c>
      <c r="AP40" s="80">
        <v>7</v>
      </c>
      <c r="AQ40" s="80">
        <v>11</v>
      </c>
      <c r="AR40" s="95">
        <v>0</v>
      </c>
      <c r="AS40" s="95" t="s">
        <v>248</v>
      </c>
      <c r="AT40" s="11">
        <v>30160.605</v>
      </c>
      <c r="AU40" s="11">
        <v>343.4</v>
      </c>
      <c r="AV40" s="204">
        <v>0</v>
      </c>
      <c r="AW40" s="186">
        <v>0</v>
      </c>
      <c r="AX40" s="204" t="s">
        <v>248</v>
      </c>
      <c r="AY40" s="502">
        <v>29.75</v>
      </c>
      <c r="AZ40" s="138">
        <v>408242</v>
      </c>
      <c r="BA40" s="11">
        <v>0.89915966386500001</v>
      </c>
      <c r="BB40" s="121">
        <v>11.7383177570165</v>
      </c>
      <c r="BC40" s="203" t="s">
        <v>248</v>
      </c>
      <c r="BD40" s="217" t="s">
        <v>61</v>
      </c>
      <c r="BE40" s="201" t="s">
        <v>62</v>
      </c>
      <c r="BF40" s="201" t="s">
        <v>63</v>
      </c>
      <c r="BG40" s="201" t="s">
        <v>196</v>
      </c>
      <c r="BH40" s="218" t="s">
        <v>515</v>
      </c>
      <c r="BI40" s="218" t="s">
        <v>67</v>
      </c>
      <c r="BJ40" s="200">
        <v>214</v>
      </c>
      <c r="BK40" s="200">
        <v>3</v>
      </c>
      <c r="BL40" s="219" t="s">
        <v>65</v>
      </c>
      <c r="BM40" s="44" t="s">
        <v>177</v>
      </c>
      <c r="BN40" s="385" t="s">
        <v>296</v>
      </c>
      <c r="BO40" s="465" t="s">
        <v>78</v>
      </c>
      <c r="BP40" s="138" t="s">
        <v>684</v>
      </c>
      <c r="BQ40" s="145" t="s">
        <v>716</v>
      </c>
    </row>
    <row r="41" spans="1:69" s="128" customFormat="1" ht="15.75" customHeight="1">
      <c r="A41" s="207" t="s">
        <v>8</v>
      </c>
      <c r="B41" s="208" t="s">
        <v>711</v>
      </c>
      <c r="C41" s="202" t="s">
        <v>35</v>
      </c>
      <c r="D41" s="210" t="s">
        <v>11</v>
      </c>
      <c r="E41" s="447" t="s">
        <v>78</v>
      </c>
      <c r="F41" s="86">
        <v>413</v>
      </c>
      <c r="G41" s="80">
        <v>6</v>
      </c>
      <c r="H41" s="204"/>
      <c r="I41" s="204"/>
      <c r="J41" s="204"/>
      <c r="K41" s="204"/>
      <c r="L41" s="80">
        <v>0</v>
      </c>
      <c r="M41" s="203"/>
      <c r="N41" s="52">
        <v>0</v>
      </c>
      <c r="O41" s="204"/>
      <c r="P41" s="204"/>
      <c r="Q41" s="11">
        <v>6.1185771720000002</v>
      </c>
      <c r="R41" s="204"/>
      <c r="S41" s="204"/>
      <c r="T41" s="53">
        <v>9.9805555555555543</v>
      </c>
      <c r="U41" s="204"/>
      <c r="V41" s="204"/>
      <c r="W41" s="11">
        <v>6.0973437199017004</v>
      </c>
      <c r="X41" s="204"/>
      <c r="Y41" s="204"/>
      <c r="Z41" s="53">
        <v>9.9324999999999992</v>
      </c>
      <c r="AA41" s="204"/>
      <c r="AB41" s="204"/>
      <c r="AC41" s="204"/>
      <c r="AD41" s="204"/>
      <c r="AE41" s="204"/>
      <c r="AF41" s="9">
        <v>2.8245297352006946</v>
      </c>
      <c r="AG41" s="9">
        <v>2812</v>
      </c>
      <c r="AH41" s="9">
        <v>0.40151725580350472</v>
      </c>
      <c r="AI41" s="9">
        <v>513</v>
      </c>
      <c r="AJ41" s="9">
        <v>2.0502834467120183</v>
      </c>
      <c r="AK41" s="9" t="s">
        <v>248</v>
      </c>
      <c r="AL41" s="9">
        <v>0</v>
      </c>
      <c r="AM41" s="9"/>
      <c r="AN41" s="9"/>
      <c r="AO41" s="73">
        <v>812</v>
      </c>
      <c r="AP41" s="80">
        <v>2</v>
      </c>
      <c r="AQ41" s="80">
        <v>0</v>
      </c>
      <c r="AR41" s="95">
        <v>0</v>
      </c>
      <c r="AS41" s="95" t="s">
        <v>248</v>
      </c>
      <c r="AT41" s="11">
        <v>29081.463</v>
      </c>
      <c r="AU41" s="80">
        <v>72.643000000000001</v>
      </c>
      <c r="AV41" s="204">
        <v>0</v>
      </c>
      <c r="AW41" s="186">
        <v>0</v>
      </c>
      <c r="AX41" s="204" t="s">
        <v>248</v>
      </c>
      <c r="AY41" s="502">
        <v>29.75</v>
      </c>
      <c r="AZ41" s="138">
        <v>408242</v>
      </c>
      <c r="BA41" s="11">
        <v>0.89915966386500001</v>
      </c>
      <c r="BB41" s="121">
        <v>11.8130841121567</v>
      </c>
      <c r="BC41" s="203" t="s">
        <v>248</v>
      </c>
      <c r="BD41" s="217" t="s">
        <v>61</v>
      </c>
      <c r="BE41" s="201" t="s">
        <v>62</v>
      </c>
      <c r="BF41" s="201" t="s">
        <v>63</v>
      </c>
      <c r="BG41" s="201" t="s">
        <v>196</v>
      </c>
      <c r="BH41" s="218" t="s">
        <v>515</v>
      </c>
      <c r="BI41" s="218" t="s">
        <v>68</v>
      </c>
      <c r="BJ41" s="200">
        <v>214</v>
      </c>
      <c r="BK41" s="200">
        <v>4</v>
      </c>
      <c r="BL41" s="219" t="s">
        <v>65</v>
      </c>
      <c r="BM41" s="44" t="s">
        <v>178</v>
      </c>
      <c r="BN41" s="385" t="s">
        <v>296</v>
      </c>
      <c r="BO41" s="465" t="s">
        <v>78</v>
      </c>
      <c r="BP41" s="138" t="s">
        <v>684</v>
      </c>
      <c r="BQ41" s="145" t="s">
        <v>716</v>
      </c>
    </row>
    <row r="42" spans="1:69" s="128" customFormat="1" ht="15.75" customHeight="1">
      <c r="A42" s="207" t="s">
        <v>8</v>
      </c>
      <c r="B42" s="208" t="s">
        <v>711</v>
      </c>
      <c r="C42" s="202" t="s">
        <v>35</v>
      </c>
      <c r="D42" s="210" t="s">
        <v>11</v>
      </c>
      <c r="E42" s="447" t="s">
        <v>79</v>
      </c>
      <c r="F42" s="86">
        <v>289</v>
      </c>
      <c r="G42" s="80">
        <v>10</v>
      </c>
      <c r="H42" s="204"/>
      <c r="I42" s="204"/>
      <c r="J42" s="204"/>
      <c r="K42" s="204"/>
      <c r="L42" s="80">
        <v>1</v>
      </c>
      <c r="M42" s="203"/>
      <c r="N42" s="52">
        <v>0</v>
      </c>
      <c r="O42" s="204"/>
      <c r="P42" s="204"/>
      <c r="Q42" s="11">
        <v>6.0738092157999999</v>
      </c>
      <c r="R42" s="204"/>
      <c r="S42" s="204"/>
      <c r="T42" s="53">
        <v>9.6722222222222207</v>
      </c>
      <c r="U42" s="204"/>
      <c r="V42" s="204"/>
      <c r="W42" s="11">
        <v>5.4427264820143</v>
      </c>
      <c r="X42" s="204"/>
      <c r="Y42" s="204"/>
      <c r="Z42" s="53">
        <v>9.0916666666666632</v>
      </c>
      <c r="AA42" s="204"/>
      <c r="AB42" s="204"/>
      <c r="AC42" s="204"/>
      <c r="AD42" s="204"/>
      <c r="AE42" s="204"/>
      <c r="AF42" s="9">
        <v>3.5330729819030209</v>
      </c>
      <c r="AG42" s="9">
        <v>1946</v>
      </c>
      <c r="AH42" s="9">
        <v>0.42772862930969663</v>
      </c>
      <c r="AI42" s="9">
        <v>39</v>
      </c>
      <c r="AJ42" s="9">
        <v>2.6324999999999998</v>
      </c>
      <c r="AK42" s="9" t="s">
        <v>248</v>
      </c>
      <c r="AL42" s="9">
        <v>276</v>
      </c>
      <c r="AM42" s="9">
        <v>3.5382298253337785</v>
      </c>
      <c r="AN42" s="9">
        <v>3.6124206708975519</v>
      </c>
      <c r="AO42" s="73">
        <v>557</v>
      </c>
      <c r="AP42" s="80">
        <v>1</v>
      </c>
      <c r="AQ42" s="80">
        <v>0</v>
      </c>
      <c r="AR42" s="95">
        <v>0</v>
      </c>
      <c r="AS42" s="95" t="s">
        <v>248</v>
      </c>
      <c r="AT42" s="11">
        <v>21482.616999999998</v>
      </c>
      <c r="AU42" s="11">
        <v>0</v>
      </c>
      <c r="AV42" s="204">
        <v>0</v>
      </c>
      <c r="AW42" s="186">
        <v>0</v>
      </c>
      <c r="AX42" s="204" t="s">
        <v>248</v>
      </c>
      <c r="AY42" s="502">
        <v>32.75</v>
      </c>
      <c r="AZ42" s="201">
        <v>208896</v>
      </c>
      <c r="BA42" s="11">
        <v>0.87022900763300004</v>
      </c>
      <c r="BB42" s="121">
        <v>7.9298245614088598</v>
      </c>
      <c r="BC42" s="203" t="s">
        <v>248</v>
      </c>
      <c r="BD42" s="217" t="s">
        <v>61</v>
      </c>
      <c r="BE42" s="201" t="s">
        <v>62</v>
      </c>
      <c r="BF42" s="201" t="s">
        <v>63</v>
      </c>
      <c r="BG42" s="201" t="s">
        <v>196</v>
      </c>
      <c r="BH42" s="218" t="s">
        <v>512</v>
      </c>
      <c r="BI42" s="218" t="s">
        <v>64</v>
      </c>
      <c r="BJ42" s="200">
        <v>214</v>
      </c>
      <c r="BK42" s="200">
        <v>1</v>
      </c>
      <c r="BL42" s="219" t="s">
        <v>65</v>
      </c>
      <c r="BM42" s="64" t="s">
        <v>178</v>
      </c>
      <c r="BN42" s="242" t="s">
        <v>296</v>
      </c>
      <c r="BO42" s="465" t="s">
        <v>347</v>
      </c>
      <c r="BP42" s="138" t="s">
        <v>684</v>
      </c>
      <c r="BQ42" s="145" t="s">
        <v>716</v>
      </c>
    </row>
    <row r="43" spans="1:69" s="128" customFormat="1" ht="15.75" customHeight="1">
      <c r="A43" s="207" t="s">
        <v>8</v>
      </c>
      <c r="B43" s="208" t="s">
        <v>711</v>
      </c>
      <c r="C43" s="202" t="s">
        <v>35</v>
      </c>
      <c r="D43" s="210" t="s">
        <v>11</v>
      </c>
      <c r="E43" s="447" t="s">
        <v>79</v>
      </c>
      <c r="F43" s="86">
        <v>286</v>
      </c>
      <c r="G43" s="80">
        <v>2</v>
      </c>
      <c r="H43" s="204"/>
      <c r="I43" s="204"/>
      <c r="J43" s="204"/>
      <c r="K43" s="204"/>
      <c r="L43" s="80">
        <v>1</v>
      </c>
      <c r="M43" s="203"/>
      <c r="N43" s="52">
        <v>3</v>
      </c>
      <c r="O43" s="204"/>
      <c r="P43" s="204"/>
      <c r="Q43" s="11">
        <v>5.9186818127</v>
      </c>
      <c r="R43" s="204"/>
      <c r="S43" s="204"/>
      <c r="T43" s="53">
        <v>10.212499999999991</v>
      </c>
      <c r="U43" s="204"/>
      <c r="V43" s="204"/>
      <c r="W43" s="11">
        <v>5.9765370247348999</v>
      </c>
      <c r="X43" s="204"/>
      <c r="Y43" s="204"/>
      <c r="Z43" s="53">
        <v>10.14166666666666</v>
      </c>
      <c r="AA43" s="204"/>
      <c r="AB43" s="204"/>
      <c r="AC43" s="204"/>
      <c r="AD43" s="204"/>
      <c r="AE43" s="204"/>
      <c r="AF43" s="9">
        <v>3.0981488129415471</v>
      </c>
      <c r="AG43" s="9">
        <v>1981</v>
      </c>
      <c r="AH43" s="9">
        <v>0.56021805854496654</v>
      </c>
      <c r="AI43" s="9">
        <v>302</v>
      </c>
      <c r="AJ43" s="9">
        <v>2.0957171314741037</v>
      </c>
      <c r="AK43" s="9" t="s">
        <v>248</v>
      </c>
      <c r="AL43" s="9">
        <v>281</v>
      </c>
      <c r="AM43" s="9">
        <v>3.0984275472127392</v>
      </c>
      <c r="AN43" s="9">
        <v>3.1329268292682926</v>
      </c>
      <c r="AO43" s="86">
        <v>568</v>
      </c>
      <c r="AP43" s="80">
        <v>0</v>
      </c>
      <c r="AQ43" s="80">
        <v>0</v>
      </c>
      <c r="AR43" s="95">
        <v>0</v>
      </c>
      <c r="AS43" s="95" t="s">
        <v>248</v>
      </c>
      <c r="AT43" s="11">
        <v>22033.838</v>
      </c>
      <c r="AU43" s="11">
        <v>0</v>
      </c>
      <c r="AV43" s="204">
        <v>0</v>
      </c>
      <c r="AW43" s="186">
        <v>0</v>
      </c>
      <c r="AX43" s="204" t="s">
        <v>248</v>
      </c>
      <c r="AY43" s="502">
        <v>32.75</v>
      </c>
      <c r="AZ43" s="201">
        <v>208896</v>
      </c>
      <c r="BA43" s="11">
        <v>0.87022900763300004</v>
      </c>
      <c r="BB43" s="121">
        <v>7.8596491228123302</v>
      </c>
      <c r="BC43" s="203" t="s">
        <v>248</v>
      </c>
      <c r="BD43" s="217" t="s">
        <v>61</v>
      </c>
      <c r="BE43" s="201" t="s">
        <v>62</v>
      </c>
      <c r="BF43" s="201" t="s">
        <v>63</v>
      </c>
      <c r="BG43" s="201" t="s">
        <v>196</v>
      </c>
      <c r="BH43" s="218" t="s">
        <v>512</v>
      </c>
      <c r="BI43" s="218" t="s">
        <v>66</v>
      </c>
      <c r="BJ43" s="200">
        <v>214</v>
      </c>
      <c r="BK43" s="200">
        <v>7</v>
      </c>
      <c r="BL43" s="219" t="s">
        <v>65</v>
      </c>
      <c r="BM43" s="44" t="s">
        <v>179</v>
      </c>
      <c r="BN43" s="385" t="s">
        <v>296</v>
      </c>
      <c r="BO43" s="465" t="s">
        <v>347</v>
      </c>
      <c r="BP43" s="138" t="s">
        <v>684</v>
      </c>
      <c r="BQ43" s="145" t="s">
        <v>716</v>
      </c>
    </row>
    <row r="44" spans="1:69" ht="15.75" customHeight="1">
      <c r="A44" s="207" t="s">
        <v>8</v>
      </c>
      <c r="B44" s="208" t="s">
        <v>711</v>
      </c>
      <c r="C44" s="202" t="s">
        <v>35</v>
      </c>
      <c r="D44" s="210" t="s">
        <v>11</v>
      </c>
      <c r="E44" s="447" t="s">
        <v>79</v>
      </c>
      <c r="F44" s="86">
        <v>290</v>
      </c>
      <c r="G44" s="80">
        <v>8</v>
      </c>
      <c r="H44" s="204"/>
      <c r="I44" s="204"/>
      <c r="J44" s="204"/>
      <c r="K44" s="204"/>
      <c r="L44" s="80">
        <v>0</v>
      </c>
      <c r="M44" s="203"/>
      <c r="N44" s="52">
        <v>1</v>
      </c>
      <c r="O44" s="204"/>
      <c r="P44" s="204"/>
      <c r="Q44" s="11">
        <v>4.9575814644999996</v>
      </c>
      <c r="R44" s="204"/>
      <c r="S44" s="204"/>
      <c r="T44" s="53">
        <v>8.6899999999999977</v>
      </c>
      <c r="U44" s="204"/>
      <c r="V44" s="204"/>
      <c r="W44" s="11">
        <v>4.3926594574467996</v>
      </c>
      <c r="X44" s="204"/>
      <c r="Y44" s="204"/>
      <c r="Z44" s="53">
        <v>8.7416666666666654</v>
      </c>
      <c r="AA44" s="204"/>
      <c r="AB44" s="204"/>
      <c r="AC44" s="204"/>
      <c r="AD44" s="204"/>
      <c r="AE44" s="204"/>
      <c r="AF44" s="9">
        <v>3.6038663071003065</v>
      </c>
      <c r="AG44" s="9">
        <v>1972</v>
      </c>
      <c r="AH44" s="9">
        <v>0.45689533085486028</v>
      </c>
      <c r="AI44" s="9">
        <v>68</v>
      </c>
      <c r="AJ44" s="9">
        <v>2.6</v>
      </c>
      <c r="AK44" s="9" t="s">
        <v>248</v>
      </c>
      <c r="AL44" s="9">
        <v>280</v>
      </c>
      <c r="AM44" s="9">
        <v>3.606349219533644</v>
      </c>
      <c r="AN44" s="9">
        <v>3.6665322580645161</v>
      </c>
      <c r="AO44" s="86">
        <v>563</v>
      </c>
      <c r="AP44" s="80">
        <v>0</v>
      </c>
      <c r="AQ44" s="80">
        <v>1</v>
      </c>
      <c r="AR44" s="95">
        <v>0</v>
      </c>
      <c r="AS44" s="95" t="s">
        <v>248</v>
      </c>
      <c r="AT44" s="11">
        <v>21530.659</v>
      </c>
      <c r="AU44" s="11">
        <v>84.748000000000005</v>
      </c>
      <c r="AV44" s="204">
        <v>0</v>
      </c>
      <c r="AW44" s="186">
        <v>0</v>
      </c>
      <c r="AX44" s="204" t="s">
        <v>248</v>
      </c>
      <c r="AY44" s="502">
        <v>32.75</v>
      </c>
      <c r="AZ44" s="201">
        <v>208896</v>
      </c>
      <c r="BA44" s="11">
        <v>0.87022900763300004</v>
      </c>
      <c r="BB44" s="121">
        <v>7.9298245614088598</v>
      </c>
      <c r="BC44" s="203" t="s">
        <v>248</v>
      </c>
      <c r="BD44" s="217" t="s">
        <v>61</v>
      </c>
      <c r="BE44" s="201" t="s">
        <v>62</v>
      </c>
      <c r="BF44" s="201" t="s">
        <v>63</v>
      </c>
      <c r="BG44" s="201" t="s">
        <v>196</v>
      </c>
      <c r="BH44" s="218" t="s">
        <v>512</v>
      </c>
      <c r="BI44" s="218" t="s">
        <v>67</v>
      </c>
      <c r="BJ44" s="200">
        <v>214</v>
      </c>
      <c r="BK44" s="200">
        <v>3</v>
      </c>
      <c r="BL44" s="219" t="s">
        <v>65</v>
      </c>
      <c r="BM44" s="44" t="s">
        <v>177</v>
      </c>
      <c r="BN44" s="385" t="s">
        <v>296</v>
      </c>
      <c r="BO44" s="465" t="s">
        <v>347</v>
      </c>
      <c r="BP44" s="138" t="s">
        <v>684</v>
      </c>
      <c r="BQ44" s="145" t="s">
        <v>716</v>
      </c>
    </row>
    <row r="45" spans="1:69" ht="15.75" customHeight="1">
      <c r="A45" s="207" t="s">
        <v>8</v>
      </c>
      <c r="B45" s="208" t="s">
        <v>711</v>
      </c>
      <c r="C45" s="202" t="s">
        <v>35</v>
      </c>
      <c r="D45" s="210" t="s">
        <v>11</v>
      </c>
      <c r="E45" s="447" t="s">
        <v>79</v>
      </c>
      <c r="F45" s="86">
        <v>281</v>
      </c>
      <c r="G45" s="80">
        <v>8</v>
      </c>
      <c r="H45" s="204"/>
      <c r="I45" s="204"/>
      <c r="J45" s="204"/>
      <c r="K45" s="204"/>
      <c r="L45" s="80">
        <v>1</v>
      </c>
      <c r="M45" s="203"/>
      <c r="N45" s="52">
        <v>0</v>
      </c>
      <c r="O45" s="204"/>
      <c r="P45" s="204"/>
      <c r="Q45" s="11">
        <v>6.1780513272000004</v>
      </c>
      <c r="R45" s="204"/>
      <c r="S45" s="204"/>
      <c r="T45" s="53">
        <v>9.733333333333329</v>
      </c>
      <c r="U45" s="204"/>
      <c r="V45" s="204"/>
      <c r="W45" s="11">
        <v>6.1661101397057996</v>
      </c>
      <c r="X45" s="204"/>
      <c r="Y45" s="204"/>
      <c r="Z45" s="53">
        <v>9.5999999999999943</v>
      </c>
      <c r="AA45" s="204"/>
      <c r="AB45" s="204"/>
      <c r="AC45" s="204"/>
      <c r="AD45" s="204"/>
      <c r="AE45" s="204"/>
      <c r="AF45" s="9">
        <v>2.7546237725337956</v>
      </c>
      <c r="AG45" s="9">
        <v>1904</v>
      </c>
      <c r="AH45" s="9">
        <v>0.42919610349177256</v>
      </c>
      <c r="AI45" s="9">
        <v>495</v>
      </c>
      <c r="AJ45" s="9">
        <v>1.9391752577319588</v>
      </c>
      <c r="AK45" s="9" t="s">
        <v>248</v>
      </c>
      <c r="AL45" s="9">
        <v>0</v>
      </c>
      <c r="AM45" s="9"/>
      <c r="AN45" s="9"/>
      <c r="AO45" s="73">
        <v>546</v>
      </c>
      <c r="AP45" s="80">
        <v>0</v>
      </c>
      <c r="AQ45" s="80">
        <v>0</v>
      </c>
      <c r="AR45" s="95">
        <v>0</v>
      </c>
      <c r="AS45" s="95" t="s">
        <v>248</v>
      </c>
      <c r="AT45" s="11">
        <v>21132.888999999999</v>
      </c>
      <c r="AU45" s="80">
        <v>0</v>
      </c>
      <c r="AV45" s="204">
        <v>0</v>
      </c>
      <c r="AW45" s="186">
        <v>0</v>
      </c>
      <c r="AX45" s="204" t="s">
        <v>248</v>
      </c>
      <c r="AY45" s="502">
        <v>32.75</v>
      </c>
      <c r="AZ45" s="201">
        <v>208896</v>
      </c>
      <c r="BA45" s="11">
        <v>0.87022900763300004</v>
      </c>
      <c r="BB45" s="121">
        <v>7.6842105263209799</v>
      </c>
      <c r="BC45" s="203" t="s">
        <v>248</v>
      </c>
      <c r="BD45" s="217" t="s">
        <v>61</v>
      </c>
      <c r="BE45" s="201" t="s">
        <v>62</v>
      </c>
      <c r="BF45" s="201" t="s">
        <v>63</v>
      </c>
      <c r="BG45" s="201" t="s">
        <v>196</v>
      </c>
      <c r="BH45" s="218" t="s">
        <v>512</v>
      </c>
      <c r="BI45" s="218" t="s">
        <v>68</v>
      </c>
      <c r="BJ45" s="441">
        <v>214</v>
      </c>
      <c r="BK45" s="441">
        <v>4</v>
      </c>
      <c r="BL45" s="219" t="s">
        <v>65</v>
      </c>
      <c r="BM45" s="44" t="s">
        <v>178</v>
      </c>
      <c r="BN45" s="385" t="s">
        <v>296</v>
      </c>
      <c r="BO45" s="465" t="s">
        <v>347</v>
      </c>
      <c r="BP45" s="138" t="s">
        <v>684</v>
      </c>
      <c r="BQ45" s="145" t="s">
        <v>716</v>
      </c>
    </row>
    <row r="46" spans="1:69" s="128" customFormat="1" ht="15.75" customHeight="1">
      <c r="A46" s="207" t="s">
        <v>8</v>
      </c>
      <c r="B46" s="208" t="s">
        <v>711</v>
      </c>
      <c r="C46" s="202" t="s">
        <v>35</v>
      </c>
      <c r="D46" s="210" t="s">
        <v>11</v>
      </c>
      <c r="E46" s="447" t="s">
        <v>80</v>
      </c>
      <c r="F46" s="86">
        <v>278</v>
      </c>
      <c r="G46" s="80">
        <v>5</v>
      </c>
      <c r="H46" s="204"/>
      <c r="I46" s="204"/>
      <c r="J46" s="204"/>
      <c r="K46" s="204"/>
      <c r="L46" s="80">
        <v>0</v>
      </c>
      <c r="M46" s="203"/>
      <c r="N46" s="52">
        <v>1</v>
      </c>
      <c r="O46" s="204"/>
      <c r="P46" s="204"/>
      <c r="Q46" s="11">
        <v>6.9275859157999999</v>
      </c>
      <c r="R46" s="204"/>
      <c r="S46" s="204"/>
      <c r="T46" s="53">
        <v>11.434999999999997</v>
      </c>
      <c r="U46" s="204"/>
      <c r="V46" s="204"/>
      <c r="W46" s="11">
        <v>6.3173734908424004</v>
      </c>
      <c r="X46" s="204"/>
      <c r="Y46" s="204"/>
      <c r="Z46" s="53">
        <v>10.862499999999997</v>
      </c>
      <c r="AA46" s="204"/>
      <c r="AB46" s="204"/>
      <c r="AC46" s="204"/>
      <c r="AD46" s="204"/>
      <c r="AE46" s="204"/>
      <c r="AF46" s="9">
        <v>3.5255403312348972</v>
      </c>
      <c r="AG46" s="9">
        <v>1897</v>
      </c>
      <c r="AH46" s="9">
        <v>0.44451390229701132</v>
      </c>
      <c r="AI46" s="9">
        <v>44</v>
      </c>
      <c r="AJ46" s="9">
        <v>2.6207848837209302</v>
      </c>
      <c r="AK46" s="9" t="s">
        <v>248</v>
      </c>
      <c r="AL46" s="9">
        <v>270</v>
      </c>
      <c r="AM46" s="9">
        <v>3.5257460362066046</v>
      </c>
      <c r="AN46" s="9">
        <v>3.5885365853658535</v>
      </c>
      <c r="AO46" s="73">
        <v>545</v>
      </c>
      <c r="AP46" s="80">
        <v>1</v>
      </c>
      <c r="AQ46" s="80">
        <v>0</v>
      </c>
      <c r="AR46" s="95">
        <v>0</v>
      </c>
      <c r="AS46" s="95" t="s">
        <v>248</v>
      </c>
      <c r="AT46" s="11">
        <v>19481.244999999999</v>
      </c>
      <c r="AU46" s="11">
        <v>71.186999999999998</v>
      </c>
      <c r="AV46" s="204">
        <v>0</v>
      </c>
      <c r="AW46" s="186">
        <v>0</v>
      </c>
      <c r="AX46" s="204" t="s">
        <v>248</v>
      </c>
      <c r="AY46" s="502">
        <v>25.75</v>
      </c>
      <c r="AZ46" s="201">
        <v>520953</v>
      </c>
      <c r="BA46" s="318">
        <v>0.88349514563099996</v>
      </c>
      <c r="BB46" s="121">
        <v>11.516483516484399</v>
      </c>
      <c r="BC46" s="203" t="s">
        <v>248</v>
      </c>
      <c r="BD46" s="217" t="s">
        <v>61</v>
      </c>
      <c r="BE46" s="201" t="s">
        <v>62</v>
      </c>
      <c r="BF46" s="201" t="s">
        <v>63</v>
      </c>
      <c r="BG46" s="201" t="s">
        <v>196</v>
      </c>
      <c r="BH46" s="218" t="s">
        <v>515</v>
      </c>
      <c r="BI46" s="218" t="s">
        <v>64</v>
      </c>
      <c r="BJ46" s="200">
        <v>214</v>
      </c>
      <c r="BK46" s="200">
        <v>1</v>
      </c>
      <c r="BL46" s="219" t="s">
        <v>65</v>
      </c>
      <c r="BM46" s="64" t="s">
        <v>178</v>
      </c>
      <c r="BN46" s="242" t="s">
        <v>296</v>
      </c>
      <c r="BO46" s="465" t="s">
        <v>697</v>
      </c>
      <c r="BP46" s="138" t="s">
        <v>698</v>
      </c>
      <c r="BQ46" s="145" t="s">
        <v>714</v>
      </c>
    </row>
    <row r="47" spans="1:69" s="128" customFormat="1" ht="15.75" customHeight="1">
      <c r="A47" s="207" t="s">
        <v>8</v>
      </c>
      <c r="B47" s="208" t="s">
        <v>711</v>
      </c>
      <c r="C47" s="202" t="s">
        <v>35</v>
      </c>
      <c r="D47" s="210" t="s">
        <v>11</v>
      </c>
      <c r="E47" s="447" t="s">
        <v>80</v>
      </c>
      <c r="F47" s="86">
        <v>273</v>
      </c>
      <c r="G47" s="80">
        <v>14</v>
      </c>
      <c r="H47" s="204"/>
      <c r="I47" s="204"/>
      <c r="J47" s="204"/>
      <c r="K47" s="204"/>
      <c r="L47" s="80">
        <v>1</v>
      </c>
      <c r="M47" s="203"/>
      <c r="N47" s="52">
        <v>0</v>
      </c>
      <c r="O47" s="204"/>
      <c r="P47" s="204"/>
      <c r="Q47" s="11">
        <v>5.6053486084999999</v>
      </c>
      <c r="R47" s="204"/>
      <c r="S47" s="204"/>
      <c r="T47" s="53">
        <v>8.5499999999999972</v>
      </c>
      <c r="U47" s="204"/>
      <c r="V47" s="204"/>
      <c r="W47" s="11">
        <v>5.4211238333332998</v>
      </c>
      <c r="X47" s="204"/>
      <c r="Y47" s="204"/>
      <c r="Z47" s="53">
        <v>8.5499999999999972</v>
      </c>
      <c r="AA47" s="204"/>
      <c r="AB47" s="204"/>
      <c r="AC47" s="204"/>
      <c r="AD47" s="204"/>
      <c r="AE47" s="204"/>
      <c r="AF47" s="9">
        <v>3.419179039597291</v>
      </c>
      <c r="AG47" s="9">
        <v>1804</v>
      </c>
      <c r="AH47" s="9">
        <v>0.48527284975409407</v>
      </c>
      <c r="AI47" s="9">
        <v>85</v>
      </c>
      <c r="AJ47" s="9">
        <v>2.5092526690391459</v>
      </c>
      <c r="AK47" s="9" t="s">
        <v>248</v>
      </c>
      <c r="AL47" s="9">
        <v>257</v>
      </c>
      <c r="AM47" s="9">
        <v>3.4189345998103162</v>
      </c>
      <c r="AN47" s="9">
        <v>3.5258522727272728</v>
      </c>
      <c r="AO47" s="73">
        <v>518</v>
      </c>
      <c r="AP47" s="80">
        <v>0</v>
      </c>
      <c r="AQ47" s="80">
        <v>0</v>
      </c>
      <c r="AR47" s="95">
        <v>0</v>
      </c>
      <c r="AS47" s="95" t="s">
        <v>248</v>
      </c>
      <c r="AT47" s="11">
        <v>18452.848999999998</v>
      </c>
      <c r="AU47" s="11">
        <v>0</v>
      </c>
      <c r="AV47" s="204">
        <v>0</v>
      </c>
      <c r="AW47" s="186">
        <v>0</v>
      </c>
      <c r="AX47" s="204" t="s">
        <v>248</v>
      </c>
      <c r="AY47" s="502">
        <v>25.75</v>
      </c>
      <c r="AZ47" s="201">
        <v>520953</v>
      </c>
      <c r="BA47" s="318">
        <v>0.88349514563099996</v>
      </c>
      <c r="BB47" s="121">
        <v>10.7692307692316</v>
      </c>
      <c r="BC47" s="203" t="s">
        <v>248</v>
      </c>
      <c r="BD47" s="217" t="s">
        <v>61</v>
      </c>
      <c r="BE47" s="201" t="s">
        <v>62</v>
      </c>
      <c r="BF47" s="201" t="s">
        <v>63</v>
      </c>
      <c r="BG47" s="201" t="s">
        <v>196</v>
      </c>
      <c r="BH47" s="218" t="s">
        <v>515</v>
      </c>
      <c r="BI47" s="218" t="s">
        <v>66</v>
      </c>
      <c r="BJ47" s="200">
        <v>214</v>
      </c>
      <c r="BK47" s="200">
        <v>7</v>
      </c>
      <c r="BL47" s="219" t="s">
        <v>65</v>
      </c>
      <c r="BM47" s="64" t="s">
        <v>178</v>
      </c>
      <c r="BN47" s="385" t="s">
        <v>296</v>
      </c>
      <c r="BO47" s="465" t="s">
        <v>697</v>
      </c>
      <c r="BP47" s="138" t="s">
        <v>698</v>
      </c>
      <c r="BQ47" s="145" t="s">
        <v>714</v>
      </c>
    </row>
    <row r="48" spans="1:69" s="128" customFormat="1" ht="15.75" customHeight="1">
      <c r="A48" s="207" t="s">
        <v>8</v>
      </c>
      <c r="B48" s="208" t="s">
        <v>711</v>
      </c>
      <c r="C48" s="202" t="s">
        <v>35</v>
      </c>
      <c r="D48" s="210" t="s">
        <v>11</v>
      </c>
      <c r="E48" s="447" t="s">
        <v>80</v>
      </c>
      <c r="F48" s="86">
        <v>284</v>
      </c>
      <c r="G48" s="80">
        <v>6</v>
      </c>
      <c r="H48" s="204"/>
      <c r="I48" s="204"/>
      <c r="J48" s="204"/>
      <c r="K48" s="204"/>
      <c r="L48" s="80">
        <v>0</v>
      </c>
      <c r="M48" s="203"/>
      <c r="N48" s="52">
        <v>0</v>
      </c>
      <c r="O48" s="204"/>
      <c r="P48" s="204"/>
      <c r="Q48" s="11">
        <v>5.2617480252000002</v>
      </c>
      <c r="R48" s="204"/>
      <c r="S48" s="204"/>
      <c r="T48" s="53">
        <v>8.6833333333333282</v>
      </c>
      <c r="U48" s="204"/>
      <c r="V48" s="204"/>
      <c r="W48" s="11">
        <v>4.5857264712230004</v>
      </c>
      <c r="X48" s="204"/>
      <c r="Y48" s="204"/>
      <c r="Z48" s="53">
        <v>8.6099999999999959</v>
      </c>
      <c r="AA48" s="204"/>
      <c r="AB48" s="204"/>
      <c r="AC48" s="204"/>
      <c r="AD48" s="204"/>
      <c r="AE48" s="204"/>
      <c r="AF48" s="9">
        <v>3.5701665893355314</v>
      </c>
      <c r="AG48" s="9">
        <v>1937</v>
      </c>
      <c r="AH48" s="9">
        <v>0.44751166583405361</v>
      </c>
      <c r="AI48" s="9">
        <v>66</v>
      </c>
      <c r="AJ48" s="9">
        <v>2.5982484076433123</v>
      </c>
      <c r="AK48" s="9" t="s">
        <v>248</v>
      </c>
      <c r="AL48" s="9">
        <v>274</v>
      </c>
      <c r="AM48" s="9">
        <v>3.5780722189682992</v>
      </c>
      <c r="AN48" s="9">
        <v>3.6484761120263594</v>
      </c>
      <c r="AO48" s="73">
        <v>554</v>
      </c>
      <c r="AP48" s="80">
        <v>1</v>
      </c>
      <c r="AQ48" s="80">
        <v>1</v>
      </c>
      <c r="AR48" s="95">
        <v>0</v>
      </c>
      <c r="AS48" s="95" t="s">
        <v>248</v>
      </c>
      <c r="AT48" s="11">
        <v>19885.532999999999</v>
      </c>
      <c r="AU48" s="11">
        <v>0</v>
      </c>
      <c r="AV48" s="204">
        <v>0</v>
      </c>
      <c r="AW48" s="186">
        <v>0</v>
      </c>
      <c r="AX48" s="204" t="s">
        <v>248</v>
      </c>
      <c r="AY48" s="502">
        <v>25.75</v>
      </c>
      <c r="AZ48" s="201">
        <v>520953</v>
      </c>
      <c r="BA48" s="318">
        <v>0.88349514563099996</v>
      </c>
      <c r="BB48" s="121">
        <v>11.2087912087921</v>
      </c>
      <c r="BC48" s="203" t="s">
        <v>248</v>
      </c>
      <c r="BD48" s="217" t="s">
        <v>61</v>
      </c>
      <c r="BE48" s="201" t="s">
        <v>62</v>
      </c>
      <c r="BF48" s="201" t="s">
        <v>63</v>
      </c>
      <c r="BG48" s="201" t="s">
        <v>196</v>
      </c>
      <c r="BH48" s="218" t="s">
        <v>515</v>
      </c>
      <c r="BI48" s="218" t="s">
        <v>67</v>
      </c>
      <c r="BJ48" s="200">
        <v>214</v>
      </c>
      <c r="BK48" s="200">
        <v>3</v>
      </c>
      <c r="BL48" s="219" t="s">
        <v>65</v>
      </c>
      <c r="BM48" s="64" t="s">
        <v>177</v>
      </c>
      <c r="BN48" s="385" t="s">
        <v>296</v>
      </c>
      <c r="BO48" s="465" t="s">
        <v>697</v>
      </c>
      <c r="BP48" s="138" t="s">
        <v>698</v>
      </c>
      <c r="BQ48" s="145" t="s">
        <v>714</v>
      </c>
    </row>
    <row r="49" spans="1:69" s="128" customFormat="1" ht="16.5" customHeight="1" thickBot="1">
      <c r="A49" s="207" t="s">
        <v>8</v>
      </c>
      <c r="B49" s="208" t="s">
        <v>711</v>
      </c>
      <c r="C49" s="202" t="s">
        <v>35</v>
      </c>
      <c r="D49" s="210" t="s">
        <v>11</v>
      </c>
      <c r="E49" s="447" t="s">
        <v>80</v>
      </c>
      <c r="F49" s="86">
        <v>268</v>
      </c>
      <c r="G49" s="80">
        <v>13</v>
      </c>
      <c r="H49" s="204"/>
      <c r="I49" s="204"/>
      <c r="J49" s="204"/>
      <c r="K49" s="204"/>
      <c r="L49" s="80">
        <v>1</v>
      </c>
      <c r="M49" s="203"/>
      <c r="N49" s="52">
        <v>0</v>
      </c>
      <c r="O49" s="204"/>
      <c r="P49" s="204"/>
      <c r="Q49" s="11">
        <v>6.4467281732000004</v>
      </c>
      <c r="R49" s="204"/>
      <c r="S49" s="204"/>
      <c r="T49" s="53">
        <v>11.324999999999996</v>
      </c>
      <c r="U49" s="204"/>
      <c r="V49" s="204"/>
      <c r="W49" s="11">
        <v>6.3626297677165002</v>
      </c>
      <c r="X49" s="204"/>
      <c r="Y49" s="204"/>
      <c r="Z49" s="53">
        <v>11.149999999999991</v>
      </c>
      <c r="AA49" s="204"/>
      <c r="AB49" s="204"/>
      <c r="AC49" s="204"/>
      <c r="AD49" s="204"/>
      <c r="AE49" s="204"/>
      <c r="AF49" s="9">
        <v>2.7263185377931527</v>
      </c>
      <c r="AG49" s="9">
        <v>1755</v>
      </c>
      <c r="AH49" s="9">
        <v>0.37842617057736033</v>
      </c>
      <c r="AI49" s="9">
        <v>407</v>
      </c>
      <c r="AJ49" s="9">
        <v>2.0283667621776504</v>
      </c>
      <c r="AK49" s="9" t="s">
        <v>248</v>
      </c>
      <c r="AL49" s="9">
        <v>0</v>
      </c>
      <c r="AM49" s="9"/>
      <c r="AN49" s="9"/>
      <c r="AO49" s="73">
        <v>510</v>
      </c>
      <c r="AP49" s="80">
        <v>0</v>
      </c>
      <c r="AQ49" s="80">
        <v>0</v>
      </c>
      <c r="AR49" s="95">
        <v>0</v>
      </c>
      <c r="AS49" s="95" t="s">
        <v>248</v>
      </c>
      <c r="AT49" s="11">
        <v>18221.592000000001</v>
      </c>
      <c r="AU49" s="11">
        <v>0</v>
      </c>
      <c r="AV49" s="204">
        <v>0</v>
      </c>
      <c r="AW49" s="186">
        <v>0</v>
      </c>
      <c r="AX49" s="204" t="s">
        <v>248</v>
      </c>
      <c r="AY49" s="505">
        <v>25.75</v>
      </c>
      <c r="AZ49" s="163">
        <v>520953</v>
      </c>
      <c r="BA49" s="552">
        <v>0.88349514563099996</v>
      </c>
      <c r="BB49" s="121">
        <v>10.7692307692316</v>
      </c>
      <c r="BC49" s="203" t="s">
        <v>248</v>
      </c>
      <c r="BD49" s="217" t="s">
        <v>61</v>
      </c>
      <c r="BE49" s="201" t="s">
        <v>62</v>
      </c>
      <c r="BF49" s="201" t="s">
        <v>63</v>
      </c>
      <c r="BG49" s="201" t="s">
        <v>196</v>
      </c>
      <c r="BH49" s="164" t="s">
        <v>515</v>
      </c>
      <c r="BI49" s="218" t="s">
        <v>68</v>
      </c>
      <c r="BJ49" s="200">
        <v>214</v>
      </c>
      <c r="BK49" s="200">
        <v>4</v>
      </c>
      <c r="BL49" s="219" t="s">
        <v>65</v>
      </c>
      <c r="BM49" s="64" t="s">
        <v>178</v>
      </c>
      <c r="BN49" s="386" t="s">
        <v>296</v>
      </c>
      <c r="BO49" s="467" t="s">
        <v>697</v>
      </c>
      <c r="BP49" s="156" t="s">
        <v>698</v>
      </c>
      <c r="BQ49" s="157" t="s">
        <v>714</v>
      </c>
    </row>
    <row r="50" spans="1:69" s="128" customFormat="1" ht="15.75" customHeight="1">
      <c r="A50" s="205" t="s">
        <v>8</v>
      </c>
      <c r="B50" s="206" t="s">
        <v>711</v>
      </c>
      <c r="C50" s="220" t="s">
        <v>35</v>
      </c>
      <c r="D50" s="209" t="s">
        <v>11</v>
      </c>
      <c r="E50" s="446" t="s">
        <v>81</v>
      </c>
      <c r="F50" s="93">
        <v>181</v>
      </c>
      <c r="G50" s="79">
        <v>5</v>
      </c>
      <c r="H50" s="222"/>
      <c r="I50" s="222"/>
      <c r="J50" s="222"/>
      <c r="K50" s="222"/>
      <c r="L50" s="79">
        <v>0</v>
      </c>
      <c r="M50" s="221"/>
      <c r="N50" s="62">
        <v>0</v>
      </c>
      <c r="O50" s="222"/>
      <c r="P50" s="222"/>
      <c r="Q50" s="68">
        <v>6.0966134886000001</v>
      </c>
      <c r="R50" s="222"/>
      <c r="S50" s="222"/>
      <c r="T50" s="71">
        <v>9.0999999999999943</v>
      </c>
      <c r="U50" s="222"/>
      <c r="V50" s="222"/>
      <c r="W50" s="68">
        <v>5.4359657500000003</v>
      </c>
      <c r="X50" s="222"/>
      <c r="Y50" s="222"/>
      <c r="Z50" s="71">
        <v>8.2999999999999972</v>
      </c>
      <c r="AA50" s="222"/>
      <c r="AB50" s="222"/>
      <c r="AC50" s="222"/>
      <c r="AD50" s="222"/>
      <c r="AE50" s="222"/>
      <c r="AF50" s="60">
        <v>3.4716653157578015</v>
      </c>
      <c r="AG50" s="60">
        <v>1224</v>
      </c>
      <c r="AH50" s="60">
        <v>0.47902240406159957</v>
      </c>
      <c r="AI50" s="60">
        <v>46</v>
      </c>
      <c r="AJ50" s="60">
        <v>2.5403846153846152</v>
      </c>
      <c r="AK50" s="60" t="s">
        <v>248</v>
      </c>
      <c r="AL50" s="60">
        <v>175</v>
      </c>
      <c r="AM50" s="60">
        <v>3.4716653157578015</v>
      </c>
      <c r="AN50" s="60">
        <v>3.5727272727272728</v>
      </c>
      <c r="AO50" s="72">
        <v>351</v>
      </c>
      <c r="AP50" s="79">
        <v>0</v>
      </c>
      <c r="AQ50" s="79">
        <v>1</v>
      </c>
      <c r="AR50" s="119">
        <v>0</v>
      </c>
      <c r="AS50" s="119" t="s">
        <v>248</v>
      </c>
      <c r="AT50" s="68">
        <v>13530.634</v>
      </c>
      <c r="AU50" s="68">
        <v>0</v>
      </c>
      <c r="AV50" s="222">
        <v>0</v>
      </c>
      <c r="AW50" s="185">
        <v>0</v>
      </c>
      <c r="AX50" s="222" t="s">
        <v>248</v>
      </c>
      <c r="AY50" s="501">
        <v>18.25</v>
      </c>
      <c r="AZ50" s="137">
        <v>125677</v>
      </c>
      <c r="BA50" s="68">
        <v>0.876712328767</v>
      </c>
      <c r="BB50" s="308">
        <v>6.5625000000009202</v>
      </c>
      <c r="BC50" s="221" t="s">
        <v>248</v>
      </c>
      <c r="BD50" s="211" t="s">
        <v>61</v>
      </c>
      <c r="BE50" s="212" t="s">
        <v>62</v>
      </c>
      <c r="BF50" s="212" t="s">
        <v>63</v>
      </c>
      <c r="BG50" s="212" t="s">
        <v>196</v>
      </c>
      <c r="BH50" s="214" t="s">
        <v>513</v>
      </c>
      <c r="BI50" s="214" t="s">
        <v>64</v>
      </c>
      <c r="BJ50" s="215">
        <v>214</v>
      </c>
      <c r="BK50" s="215">
        <v>1</v>
      </c>
      <c r="BL50" s="216" t="s">
        <v>65</v>
      </c>
      <c r="BM50" s="63" t="s">
        <v>178</v>
      </c>
      <c r="BN50" s="553" t="s">
        <v>296</v>
      </c>
      <c r="BO50" s="466" t="s">
        <v>81</v>
      </c>
      <c r="BP50" s="137" t="s">
        <v>699</v>
      </c>
      <c r="BQ50" s="144" t="s">
        <v>715</v>
      </c>
    </row>
    <row r="51" spans="1:69" s="128" customFormat="1" ht="15.75" customHeight="1">
      <c r="A51" s="207" t="s">
        <v>8</v>
      </c>
      <c r="B51" s="208" t="s">
        <v>711</v>
      </c>
      <c r="C51" s="202" t="s">
        <v>35</v>
      </c>
      <c r="D51" s="210" t="s">
        <v>11</v>
      </c>
      <c r="E51" s="447" t="s">
        <v>81</v>
      </c>
      <c r="F51" s="86">
        <v>179</v>
      </c>
      <c r="G51" s="80">
        <v>4</v>
      </c>
      <c r="H51" s="204"/>
      <c r="I51" s="204"/>
      <c r="J51" s="204"/>
      <c r="K51" s="204"/>
      <c r="L51" s="80">
        <v>2</v>
      </c>
      <c r="M51" s="203"/>
      <c r="N51" s="52">
        <v>0</v>
      </c>
      <c r="O51" s="204"/>
      <c r="P51" s="204"/>
      <c r="Q51" s="11">
        <v>5.7262310461999997</v>
      </c>
      <c r="R51" s="204"/>
      <c r="S51" s="204"/>
      <c r="T51" s="53">
        <v>11.725</v>
      </c>
      <c r="U51" s="204"/>
      <c r="V51" s="204"/>
      <c r="W51" s="11">
        <v>5.6916877341039998</v>
      </c>
      <c r="X51" s="204"/>
      <c r="Y51" s="204"/>
      <c r="Z51" s="53">
        <v>11.543749999999999</v>
      </c>
      <c r="AA51" s="204"/>
      <c r="AB51" s="204"/>
      <c r="AC51" s="204"/>
      <c r="AD51" s="204"/>
      <c r="AE51" s="204"/>
      <c r="AF51" s="9">
        <v>3.4296366708717687</v>
      </c>
      <c r="AG51" s="9">
        <v>1211</v>
      </c>
      <c r="AH51" s="9">
        <v>0.46883841578335073</v>
      </c>
      <c r="AI51" s="9">
        <v>58</v>
      </c>
      <c r="AJ51" s="9">
        <v>2.5074999999999998</v>
      </c>
      <c r="AK51" s="9" t="s">
        <v>248</v>
      </c>
      <c r="AL51" s="9">
        <v>173</v>
      </c>
      <c r="AM51" s="9">
        <v>3.4296366708717687</v>
      </c>
      <c r="AN51" s="9">
        <v>3.5379282218597066</v>
      </c>
      <c r="AO51" s="73">
        <v>350</v>
      </c>
      <c r="AP51" s="80">
        <v>0</v>
      </c>
      <c r="AQ51" s="80">
        <v>0</v>
      </c>
      <c r="AR51" s="95">
        <v>0</v>
      </c>
      <c r="AS51" s="95" t="s">
        <v>248</v>
      </c>
      <c r="AT51" s="11">
        <v>13482.977000000001</v>
      </c>
      <c r="AU51" s="11">
        <v>0</v>
      </c>
      <c r="AV51" s="204">
        <v>0</v>
      </c>
      <c r="AW51" s="186">
        <v>0</v>
      </c>
      <c r="AX51" s="204" t="s">
        <v>248</v>
      </c>
      <c r="AY51" s="374">
        <v>18.25</v>
      </c>
      <c r="AZ51" s="138">
        <v>125677</v>
      </c>
      <c r="BA51" s="11">
        <v>0.876712328767</v>
      </c>
      <c r="BB51" s="121">
        <v>7.0625000000009903</v>
      </c>
      <c r="BC51" s="203" t="s">
        <v>248</v>
      </c>
      <c r="BD51" s="217" t="s">
        <v>61</v>
      </c>
      <c r="BE51" s="201" t="s">
        <v>62</v>
      </c>
      <c r="BF51" s="201" t="s">
        <v>63</v>
      </c>
      <c r="BG51" s="201" t="s">
        <v>196</v>
      </c>
      <c r="BH51" s="218" t="s">
        <v>513</v>
      </c>
      <c r="BI51" s="218" t="s">
        <v>66</v>
      </c>
      <c r="BJ51" s="200">
        <v>214</v>
      </c>
      <c r="BK51" s="200">
        <v>7</v>
      </c>
      <c r="BL51" s="219" t="s">
        <v>65</v>
      </c>
      <c r="BM51" s="64" t="s">
        <v>178</v>
      </c>
      <c r="BN51" s="385" t="s">
        <v>296</v>
      </c>
      <c r="BO51" s="465" t="s">
        <v>81</v>
      </c>
      <c r="BP51" s="138" t="s">
        <v>699</v>
      </c>
      <c r="BQ51" s="145" t="s">
        <v>715</v>
      </c>
    </row>
    <row r="52" spans="1:69" s="128" customFormat="1" ht="15.75">
      <c r="A52" s="207" t="s">
        <v>8</v>
      </c>
      <c r="B52" s="208" t="s">
        <v>711</v>
      </c>
      <c r="C52" s="202" t="s">
        <v>35</v>
      </c>
      <c r="D52" s="210" t="s">
        <v>11</v>
      </c>
      <c r="E52" s="447" t="s">
        <v>81</v>
      </c>
      <c r="F52" s="86">
        <v>183</v>
      </c>
      <c r="G52" s="80">
        <v>4</v>
      </c>
      <c r="H52" s="204"/>
      <c r="I52" s="204"/>
      <c r="J52" s="204"/>
      <c r="K52" s="204"/>
      <c r="L52" s="80">
        <v>1</v>
      </c>
      <c r="M52" s="203"/>
      <c r="N52" s="52">
        <v>0</v>
      </c>
      <c r="O52" s="204"/>
      <c r="P52" s="204"/>
      <c r="Q52" s="11">
        <v>5.3654548595999998</v>
      </c>
      <c r="R52" s="204"/>
      <c r="S52" s="204"/>
      <c r="T52" s="53">
        <v>10.049999999999997</v>
      </c>
      <c r="U52" s="204"/>
      <c r="V52" s="204"/>
      <c r="W52" s="11">
        <v>5.4413931179775004</v>
      </c>
      <c r="X52" s="204"/>
      <c r="Y52" s="204"/>
      <c r="Z52" s="53">
        <v>10.049999999999997</v>
      </c>
      <c r="AA52" s="204"/>
      <c r="AB52" s="204"/>
      <c r="AC52" s="204"/>
      <c r="AD52" s="204"/>
      <c r="AE52" s="204"/>
      <c r="AF52" s="9">
        <v>3.6587772496387387</v>
      </c>
      <c r="AG52" s="9">
        <v>1239</v>
      </c>
      <c r="AH52" s="9">
        <v>0.35354450190493147</v>
      </c>
      <c r="AI52" s="9">
        <v>13</v>
      </c>
      <c r="AJ52" s="9">
        <v>2.9925531914893617</v>
      </c>
      <c r="AK52" s="9" t="s">
        <v>248</v>
      </c>
      <c r="AL52" s="9">
        <v>174</v>
      </c>
      <c r="AM52" s="9">
        <v>3.6677093694754226</v>
      </c>
      <c r="AN52" s="9">
        <v>3.6858304297328686</v>
      </c>
      <c r="AO52" s="73">
        <v>354</v>
      </c>
      <c r="AP52" s="80">
        <v>0</v>
      </c>
      <c r="AQ52" s="80">
        <v>4</v>
      </c>
      <c r="AR52" s="95">
        <v>0</v>
      </c>
      <c r="AS52" s="95" t="s">
        <v>248</v>
      </c>
      <c r="AT52" s="11">
        <v>13422.395</v>
      </c>
      <c r="AU52" s="11">
        <v>234.54499999999999</v>
      </c>
      <c r="AV52" s="204">
        <v>0</v>
      </c>
      <c r="AW52" s="186">
        <v>0</v>
      </c>
      <c r="AX52" s="204" t="s">
        <v>248</v>
      </c>
      <c r="AY52" s="374">
        <v>18.25</v>
      </c>
      <c r="AZ52" s="138">
        <v>125677</v>
      </c>
      <c r="BA52" s="11">
        <v>0.876712328767</v>
      </c>
      <c r="BB52" s="121">
        <v>7.1875000000010099</v>
      </c>
      <c r="BC52" s="203" t="s">
        <v>248</v>
      </c>
      <c r="BD52" s="217" t="s">
        <v>61</v>
      </c>
      <c r="BE52" s="201" t="s">
        <v>62</v>
      </c>
      <c r="BF52" s="201" t="s">
        <v>63</v>
      </c>
      <c r="BG52" s="201" t="s">
        <v>196</v>
      </c>
      <c r="BH52" s="218" t="s">
        <v>513</v>
      </c>
      <c r="BI52" s="218" t="s">
        <v>67</v>
      </c>
      <c r="BJ52" s="200">
        <v>214</v>
      </c>
      <c r="BK52" s="200">
        <v>3</v>
      </c>
      <c r="BL52" s="219" t="s">
        <v>65</v>
      </c>
      <c r="BM52" s="64" t="s">
        <v>178</v>
      </c>
      <c r="BN52" s="385" t="s">
        <v>296</v>
      </c>
      <c r="BO52" s="465" t="s">
        <v>81</v>
      </c>
      <c r="BP52" s="138" t="s">
        <v>699</v>
      </c>
      <c r="BQ52" s="145" t="s">
        <v>715</v>
      </c>
    </row>
    <row r="53" spans="1:69" s="128" customFormat="1" ht="15.75" customHeight="1">
      <c r="A53" s="207" t="s">
        <v>8</v>
      </c>
      <c r="B53" s="208" t="s">
        <v>711</v>
      </c>
      <c r="C53" s="202" t="s">
        <v>35</v>
      </c>
      <c r="D53" s="210" t="s">
        <v>11</v>
      </c>
      <c r="E53" s="447" t="s">
        <v>81</v>
      </c>
      <c r="F53" s="86">
        <v>179</v>
      </c>
      <c r="G53" s="80">
        <v>6</v>
      </c>
      <c r="H53" s="204"/>
      <c r="I53" s="204"/>
      <c r="J53" s="204"/>
      <c r="K53" s="204"/>
      <c r="L53" s="80">
        <v>0</v>
      </c>
      <c r="M53" s="203"/>
      <c r="N53" s="52">
        <v>0</v>
      </c>
      <c r="O53" s="204"/>
      <c r="P53" s="204"/>
      <c r="Q53" s="11">
        <v>6.6857339537999998</v>
      </c>
      <c r="R53" s="204"/>
      <c r="S53" s="204"/>
      <c r="T53" s="53">
        <v>10.674999999999997</v>
      </c>
      <c r="U53" s="204"/>
      <c r="V53" s="204"/>
      <c r="W53" s="11">
        <v>6.6214275838149996</v>
      </c>
      <c r="X53" s="204"/>
      <c r="Y53" s="204"/>
      <c r="Z53" s="53">
        <v>10.674999999999997</v>
      </c>
      <c r="AA53" s="204"/>
      <c r="AB53" s="204"/>
      <c r="AC53" s="204"/>
      <c r="AD53" s="204"/>
      <c r="AE53" s="204"/>
      <c r="AF53" s="9">
        <v>2.6604848538642321</v>
      </c>
      <c r="AG53" s="9">
        <v>1155</v>
      </c>
      <c r="AH53" s="9">
        <v>0.39211889196202471</v>
      </c>
      <c r="AI53" s="9">
        <v>334</v>
      </c>
      <c r="AJ53" s="9">
        <v>1.89625</v>
      </c>
      <c r="AK53" s="9" t="s">
        <v>248</v>
      </c>
      <c r="AL53" s="9">
        <v>0</v>
      </c>
      <c r="AM53" s="9"/>
      <c r="AN53" s="9"/>
      <c r="AO53" s="73">
        <v>289</v>
      </c>
      <c r="AP53" s="80">
        <v>20</v>
      </c>
      <c r="AQ53" s="80">
        <v>37</v>
      </c>
      <c r="AR53" s="95">
        <v>0</v>
      </c>
      <c r="AS53" s="95" t="s">
        <v>248</v>
      </c>
      <c r="AT53" s="11">
        <v>12141.359</v>
      </c>
      <c r="AU53" s="11">
        <v>1206.3230000000001</v>
      </c>
      <c r="AV53" s="204">
        <v>0</v>
      </c>
      <c r="AW53" s="186">
        <v>0</v>
      </c>
      <c r="AX53" s="204" t="s">
        <v>248</v>
      </c>
      <c r="AY53" s="374">
        <v>18.25</v>
      </c>
      <c r="AZ53" s="138">
        <v>125677</v>
      </c>
      <c r="BA53" s="11">
        <v>0.876712328767</v>
      </c>
      <c r="BB53" s="121">
        <v>7.0625000000009903</v>
      </c>
      <c r="BC53" s="203" t="s">
        <v>248</v>
      </c>
      <c r="BD53" s="217" t="s">
        <v>61</v>
      </c>
      <c r="BE53" s="201" t="s">
        <v>62</v>
      </c>
      <c r="BF53" s="201" t="s">
        <v>63</v>
      </c>
      <c r="BG53" s="201" t="s">
        <v>196</v>
      </c>
      <c r="BH53" s="218" t="s">
        <v>513</v>
      </c>
      <c r="BI53" s="218" t="s">
        <v>68</v>
      </c>
      <c r="BJ53" s="200">
        <v>214</v>
      </c>
      <c r="BK53" s="200">
        <v>4</v>
      </c>
      <c r="BL53" s="219" t="s">
        <v>65</v>
      </c>
      <c r="BM53" s="64" t="s">
        <v>178</v>
      </c>
      <c r="BN53" s="385" t="s">
        <v>296</v>
      </c>
      <c r="BO53" s="465" t="s">
        <v>81</v>
      </c>
      <c r="BP53" s="138" t="s">
        <v>699</v>
      </c>
      <c r="BQ53" s="145" t="s">
        <v>715</v>
      </c>
    </row>
    <row r="54" spans="1:69" s="128" customFormat="1" ht="15.75" customHeight="1">
      <c r="A54" s="207" t="s">
        <v>8</v>
      </c>
      <c r="B54" s="208" t="s">
        <v>711</v>
      </c>
      <c r="C54" s="202" t="s">
        <v>35</v>
      </c>
      <c r="D54" s="210" t="s">
        <v>11</v>
      </c>
      <c r="E54" s="447" t="s">
        <v>82</v>
      </c>
      <c r="F54" s="86">
        <v>147</v>
      </c>
      <c r="G54" s="80">
        <v>1</v>
      </c>
      <c r="H54" s="204"/>
      <c r="I54" s="204"/>
      <c r="J54" s="204"/>
      <c r="K54" s="204"/>
      <c r="L54" s="80">
        <v>0</v>
      </c>
      <c r="M54" s="203"/>
      <c r="N54" s="52">
        <v>0</v>
      </c>
      <c r="O54" s="204"/>
      <c r="P54" s="204"/>
      <c r="Q54" s="11">
        <v>5.1276436575000002</v>
      </c>
      <c r="R54" s="204"/>
      <c r="S54" s="204"/>
      <c r="T54" s="53">
        <v>7.0874999999999986</v>
      </c>
      <c r="U54" s="204"/>
      <c r="V54" s="204"/>
      <c r="W54" s="11">
        <v>4.8040614109588997</v>
      </c>
      <c r="X54" s="204"/>
      <c r="Y54" s="204"/>
      <c r="Z54" s="53">
        <v>6.5874999999999986</v>
      </c>
      <c r="AA54" s="204"/>
      <c r="AB54" s="204"/>
      <c r="AC54" s="204"/>
      <c r="AD54" s="204"/>
      <c r="AE54" s="204"/>
      <c r="AF54" s="9">
        <v>3.646506862864336</v>
      </c>
      <c r="AG54" s="9">
        <v>1022</v>
      </c>
      <c r="AH54" s="9">
        <v>0.40365150695028218</v>
      </c>
      <c r="AI54" s="9">
        <v>19</v>
      </c>
      <c r="AJ54" s="9">
        <v>2.7507812500000002</v>
      </c>
      <c r="AK54" s="9" t="s">
        <v>248</v>
      </c>
      <c r="AL54" s="9">
        <v>146</v>
      </c>
      <c r="AM54" s="9">
        <v>3.646506862864336</v>
      </c>
      <c r="AN54" s="9">
        <v>3.6797583081570995</v>
      </c>
      <c r="AO54" s="73">
        <v>292</v>
      </c>
      <c r="AP54" s="80">
        <v>0</v>
      </c>
      <c r="AQ54" s="80">
        <v>0</v>
      </c>
      <c r="AR54" s="95">
        <v>0</v>
      </c>
      <c r="AS54" s="95" t="s">
        <v>248</v>
      </c>
      <c r="AT54" s="11">
        <v>10410.69</v>
      </c>
      <c r="AU54" s="11">
        <v>0</v>
      </c>
      <c r="AV54" s="204">
        <v>0</v>
      </c>
      <c r="AW54" s="186">
        <v>0</v>
      </c>
      <c r="AX54" s="204" t="s">
        <v>248</v>
      </c>
      <c r="AY54" s="503">
        <v>7.5</v>
      </c>
      <c r="AZ54" s="138">
        <v>152650</v>
      </c>
      <c r="BA54" s="11">
        <v>1</v>
      </c>
      <c r="BB54" s="121">
        <v>19.733333333333299</v>
      </c>
      <c r="BC54" s="203" t="s">
        <v>248</v>
      </c>
      <c r="BD54" s="217" t="s">
        <v>61</v>
      </c>
      <c r="BE54" s="201" t="s">
        <v>62</v>
      </c>
      <c r="BF54" s="201" t="s">
        <v>63</v>
      </c>
      <c r="BG54" s="201" t="s">
        <v>196</v>
      </c>
      <c r="BH54" s="218" t="s">
        <v>515</v>
      </c>
      <c r="BI54" s="218" t="s">
        <v>64</v>
      </c>
      <c r="BJ54" s="200">
        <v>214</v>
      </c>
      <c r="BK54" s="200">
        <v>1</v>
      </c>
      <c r="BL54" s="219" t="s">
        <v>65</v>
      </c>
      <c r="BM54" s="64" t="s">
        <v>177</v>
      </c>
      <c r="BN54" s="242" t="s">
        <v>296</v>
      </c>
      <c r="BO54" s="465" t="s">
        <v>700</v>
      </c>
      <c r="BP54" s="138" t="s">
        <v>686</v>
      </c>
      <c r="BQ54" s="145" t="s">
        <v>719</v>
      </c>
    </row>
    <row r="55" spans="1:69" s="128" customFormat="1" ht="15.75" customHeight="1">
      <c r="A55" s="207" t="s">
        <v>8</v>
      </c>
      <c r="B55" s="208" t="s">
        <v>711</v>
      </c>
      <c r="C55" s="202" t="s">
        <v>35</v>
      </c>
      <c r="D55" s="210" t="s">
        <v>11</v>
      </c>
      <c r="E55" s="447" t="s">
        <v>82</v>
      </c>
      <c r="F55" s="86">
        <v>145</v>
      </c>
      <c r="G55" s="80">
        <v>4</v>
      </c>
      <c r="H55" s="204"/>
      <c r="I55" s="204"/>
      <c r="J55" s="204"/>
      <c r="K55" s="204"/>
      <c r="L55" s="80">
        <v>0</v>
      </c>
      <c r="M55" s="203"/>
      <c r="N55" s="52">
        <v>0</v>
      </c>
      <c r="O55" s="204"/>
      <c r="P55" s="204"/>
      <c r="Q55" s="11">
        <v>6.1584039857999997</v>
      </c>
      <c r="R55" s="204"/>
      <c r="S55" s="204"/>
      <c r="T55" s="53">
        <v>12.158333333333331</v>
      </c>
      <c r="U55" s="204"/>
      <c r="V55" s="204"/>
      <c r="W55" s="11">
        <v>6.1906665390070001</v>
      </c>
      <c r="X55" s="204"/>
      <c r="Y55" s="204"/>
      <c r="Z55" s="53">
        <v>12.194999999999999</v>
      </c>
      <c r="AA55" s="204"/>
      <c r="AB55" s="204"/>
      <c r="AC55" s="204"/>
      <c r="AD55" s="204"/>
      <c r="AE55" s="204"/>
      <c r="AF55" s="9">
        <v>2.8909422505831888</v>
      </c>
      <c r="AG55" s="9">
        <v>987</v>
      </c>
      <c r="AH55" s="9">
        <v>0.38195008467887465</v>
      </c>
      <c r="AI55" s="9">
        <v>150</v>
      </c>
      <c r="AJ55" s="9">
        <v>2.1299632352941176</v>
      </c>
      <c r="AK55" s="9" t="s">
        <v>248</v>
      </c>
      <c r="AL55" s="9">
        <v>0</v>
      </c>
      <c r="AM55" s="9"/>
      <c r="AN55" s="9"/>
      <c r="AO55" s="73">
        <v>282</v>
      </c>
      <c r="AP55" s="80">
        <v>0</v>
      </c>
      <c r="AQ55" s="80">
        <v>0</v>
      </c>
      <c r="AR55" s="95">
        <v>0</v>
      </c>
      <c r="AS55" s="95" t="s">
        <v>248</v>
      </c>
      <c r="AT55" s="11">
        <v>10058.725</v>
      </c>
      <c r="AU55" s="11">
        <v>0</v>
      </c>
      <c r="AV55" s="204">
        <v>0</v>
      </c>
      <c r="AW55" s="186">
        <v>0</v>
      </c>
      <c r="AX55" s="204" t="s">
        <v>248</v>
      </c>
      <c r="AY55" s="503">
        <v>7.5</v>
      </c>
      <c r="AZ55" s="138">
        <v>152650</v>
      </c>
      <c r="BA55" s="11">
        <v>1</v>
      </c>
      <c r="BB55" s="121">
        <v>18.6666666666667</v>
      </c>
      <c r="BC55" s="203" t="s">
        <v>248</v>
      </c>
      <c r="BD55" s="217" t="s">
        <v>61</v>
      </c>
      <c r="BE55" s="201" t="s">
        <v>62</v>
      </c>
      <c r="BF55" s="201" t="s">
        <v>63</v>
      </c>
      <c r="BG55" s="201" t="s">
        <v>196</v>
      </c>
      <c r="BH55" s="218" t="s">
        <v>515</v>
      </c>
      <c r="BI55" s="218" t="s">
        <v>66</v>
      </c>
      <c r="BJ55" s="200">
        <v>214</v>
      </c>
      <c r="BK55" s="200">
        <v>7</v>
      </c>
      <c r="BL55" s="219" t="s">
        <v>65</v>
      </c>
      <c r="BM55" s="64" t="s">
        <v>178</v>
      </c>
      <c r="BN55" s="385" t="s">
        <v>296</v>
      </c>
      <c r="BO55" s="465" t="s">
        <v>700</v>
      </c>
      <c r="BP55" s="138" t="s">
        <v>686</v>
      </c>
      <c r="BQ55" s="145" t="s">
        <v>719</v>
      </c>
    </row>
    <row r="56" spans="1:69" s="128" customFormat="1" ht="15.75" customHeight="1">
      <c r="A56" s="207" t="s">
        <v>8</v>
      </c>
      <c r="B56" s="208" t="s">
        <v>711</v>
      </c>
      <c r="C56" s="202" t="s">
        <v>35</v>
      </c>
      <c r="D56" s="210" t="s">
        <v>11</v>
      </c>
      <c r="E56" s="447" t="s">
        <v>82</v>
      </c>
      <c r="F56" s="86">
        <v>146</v>
      </c>
      <c r="G56" s="80">
        <v>7</v>
      </c>
      <c r="H56" s="204"/>
      <c r="I56" s="204"/>
      <c r="J56" s="204"/>
      <c r="K56" s="204"/>
      <c r="L56" s="80">
        <v>0</v>
      </c>
      <c r="M56" s="203"/>
      <c r="N56" s="52">
        <v>1</v>
      </c>
      <c r="O56" s="204"/>
      <c r="P56" s="204"/>
      <c r="Q56" s="11">
        <v>5.4870284460000001</v>
      </c>
      <c r="R56" s="204"/>
      <c r="S56" s="204"/>
      <c r="T56" s="53">
        <v>8.2624999999999957</v>
      </c>
      <c r="U56" s="204"/>
      <c r="V56" s="204"/>
      <c r="W56" s="11">
        <v>5.5695176906474</v>
      </c>
      <c r="X56" s="204"/>
      <c r="Y56" s="204"/>
      <c r="Z56" s="53">
        <v>8.5124999999999957</v>
      </c>
      <c r="AA56" s="204"/>
      <c r="AB56" s="204"/>
      <c r="AC56" s="204"/>
      <c r="AD56" s="204"/>
      <c r="AE56" s="204"/>
      <c r="AF56" s="9">
        <v>3.5701690906899146</v>
      </c>
      <c r="AG56" s="9">
        <v>965</v>
      </c>
      <c r="AH56" s="9">
        <v>0.42637138785662915</v>
      </c>
      <c r="AI56" s="9">
        <v>24</v>
      </c>
      <c r="AJ56" s="9">
        <v>2.6345238095238095</v>
      </c>
      <c r="AK56" s="9" t="s">
        <v>248</v>
      </c>
      <c r="AL56" s="9">
        <v>137</v>
      </c>
      <c r="AM56" s="9">
        <v>3.5700608358890347</v>
      </c>
      <c r="AN56" s="9">
        <v>3.6452265372168284</v>
      </c>
      <c r="AO56" s="73">
        <v>277</v>
      </c>
      <c r="AP56" s="80">
        <v>0</v>
      </c>
      <c r="AQ56" s="80">
        <v>1</v>
      </c>
      <c r="AR56" s="95">
        <v>0</v>
      </c>
      <c r="AS56" s="95" t="s">
        <v>248</v>
      </c>
      <c r="AT56" s="11">
        <v>9917.5409999999993</v>
      </c>
      <c r="AU56" s="11">
        <v>14.404</v>
      </c>
      <c r="AV56" s="204">
        <v>0</v>
      </c>
      <c r="AW56" s="186">
        <v>0</v>
      </c>
      <c r="AX56" s="204" t="s">
        <v>248</v>
      </c>
      <c r="AY56" s="503">
        <v>7.5</v>
      </c>
      <c r="AZ56" s="138">
        <v>152650</v>
      </c>
      <c r="BA56" s="11">
        <v>1</v>
      </c>
      <c r="BB56" s="121">
        <v>17.466666666666701</v>
      </c>
      <c r="BC56" s="203" t="s">
        <v>248</v>
      </c>
      <c r="BD56" s="217" t="s">
        <v>61</v>
      </c>
      <c r="BE56" s="201" t="s">
        <v>62</v>
      </c>
      <c r="BF56" s="201" t="s">
        <v>63</v>
      </c>
      <c r="BG56" s="201" t="s">
        <v>196</v>
      </c>
      <c r="BH56" s="218" t="s">
        <v>515</v>
      </c>
      <c r="BI56" s="218" t="s">
        <v>67</v>
      </c>
      <c r="BJ56" s="200">
        <v>214</v>
      </c>
      <c r="BK56" s="200">
        <v>3</v>
      </c>
      <c r="BL56" s="219" t="s">
        <v>65</v>
      </c>
      <c r="BM56" s="64" t="s">
        <v>178</v>
      </c>
      <c r="BN56" s="385" t="s">
        <v>296</v>
      </c>
      <c r="BO56" s="465" t="s">
        <v>700</v>
      </c>
      <c r="BP56" s="138" t="s">
        <v>686</v>
      </c>
      <c r="BQ56" s="145" t="s">
        <v>719</v>
      </c>
    </row>
    <row r="57" spans="1:69" s="128" customFormat="1" ht="15.75" customHeight="1">
      <c r="A57" s="207" t="s">
        <v>8</v>
      </c>
      <c r="B57" s="208" t="s">
        <v>711</v>
      </c>
      <c r="C57" s="202" t="s">
        <v>35</v>
      </c>
      <c r="D57" s="210" t="s">
        <v>11</v>
      </c>
      <c r="E57" s="447" t="s">
        <v>82</v>
      </c>
      <c r="F57" s="86">
        <v>144</v>
      </c>
      <c r="G57" s="80">
        <v>5</v>
      </c>
      <c r="H57" s="204"/>
      <c r="I57" s="204"/>
      <c r="J57" s="204"/>
      <c r="K57" s="204"/>
      <c r="L57" s="80">
        <v>0</v>
      </c>
      <c r="M57" s="203"/>
      <c r="N57" s="52">
        <v>0</v>
      </c>
      <c r="O57" s="204"/>
      <c r="P57" s="204"/>
      <c r="Q57" s="11">
        <v>6.4333740215999997</v>
      </c>
      <c r="R57" s="204"/>
      <c r="S57" s="204"/>
      <c r="T57" s="53">
        <v>9.3812499999999979</v>
      </c>
      <c r="U57" s="204"/>
      <c r="V57" s="204"/>
      <c r="W57" s="11">
        <v>6.3755466330935002</v>
      </c>
      <c r="X57" s="204"/>
      <c r="Y57" s="204"/>
      <c r="Z57" s="53">
        <v>9.2624999999999957</v>
      </c>
      <c r="AA57" s="204"/>
      <c r="AB57" s="204"/>
      <c r="AC57" s="204"/>
      <c r="AD57" s="204"/>
      <c r="AE57" s="204"/>
      <c r="AF57" s="9">
        <v>2.6983298372571207</v>
      </c>
      <c r="AG57" s="9">
        <v>952</v>
      </c>
      <c r="AH57" s="9">
        <v>0.33773642111123703</v>
      </c>
      <c r="AI57" s="9">
        <v>212</v>
      </c>
      <c r="AJ57" s="9">
        <v>2.0294198895027624</v>
      </c>
      <c r="AK57" s="9" t="s">
        <v>248</v>
      </c>
      <c r="AL57" s="9">
        <v>0</v>
      </c>
      <c r="AM57" s="9"/>
      <c r="AN57" s="9"/>
      <c r="AO57" s="73">
        <v>272</v>
      </c>
      <c r="AP57" s="80">
        <v>5</v>
      </c>
      <c r="AQ57" s="80">
        <v>1</v>
      </c>
      <c r="AR57" s="95">
        <v>0</v>
      </c>
      <c r="AS57" s="95" t="s">
        <v>248</v>
      </c>
      <c r="AT57" s="11">
        <v>9985.3770000000004</v>
      </c>
      <c r="AU57" s="11">
        <v>0</v>
      </c>
      <c r="AV57" s="204">
        <v>0</v>
      </c>
      <c r="AW57" s="186">
        <v>0</v>
      </c>
      <c r="AX57" s="204" t="s">
        <v>248</v>
      </c>
      <c r="AY57" s="503">
        <v>7.5</v>
      </c>
      <c r="AZ57" s="138">
        <v>152650</v>
      </c>
      <c r="BA57" s="11">
        <v>1</v>
      </c>
      <c r="BB57" s="121">
        <v>17.3333333333333</v>
      </c>
      <c r="BC57" s="203" t="s">
        <v>248</v>
      </c>
      <c r="BD57" s="217" t="s">
        <v>61</v>
      </c>
      <c r="BE57" s="201" t="s">
        <v>62</v>
      </c>
      <c r="BF57" s="201" t="s">
        <v>63</v>
      </c>
      <c r="BG57" s="201" t="s">
        <v>196</v>
      </c>
      <c r="BH57" s="218" t="s">
        <v>515</v>
      </c>
      <c r="BI57" s="218" t="s">
        <v>68</v>
      </c>
      <c r="BJ57" s="200">
        <v>214</v>
      </c>
      <c r="BK57" s="200">
        <v>4</v>
      </c>
      <c r="BL57" s="219" t="s">
        <v>65</v>
      </c>
      <c r="BM57" s="64" t="s">
        <v>178</v>
      </c>
      <c r="BN57" s="385" t="s">
        <v>296</v>
      </c>
      <c r="BO57" s="465" t="s">
        <v>700</v>
      </c>
      <c r="BP57" s="138" t="s">
        <v>686</v>
      </c>
      <c r="BQ57" s="145" t="s">
        <v>719</v>
      </c>
    </row>
    <row r="58" spans="1:69" s="128" customFormat="1" ht="15.75" customHeight="1">
      <c r="A58" s="207" t="s">
        <v>8</v>
      </c>
      <c r="B58" s="208" t="s">
        <v>711</v>
      </c>
      <c r="C58" s="202" t="s">
        <v>35</v>
      </c>
      <c r="D58" s="210" t="s">
        <v>11</v>
      </c>
      <c r="E58" s="447" t="s">
        <v>83</v>
      </c>
      <c r="F58" s="86">
        <v>254</v>
      </c>
      <c r="G58" s="80">
        <v>1</v>
      </c>
      <c r="H58" s="204"/>
      <c r="I58" s="204"/>
      <c r="J58" s="204"/>
      <c r="K58" s="204"/>
      <c r="L58" s="80">
        <v>0</v>
      </c>
      <c r="M58" s="203"/>
      <c r="N58" s="52">
        <v>0</v>
      </c>
      <c r="O58" s="204"/>
      <c r="P58" s="204"/>
      <c r="Q58" s="11">
        <v>5.4444978577000001</v>
      </c>
      <c r="R58" s="204"/>
      <c r="S58" s="204"/>
      <c r="T58" s="53">
        <v>7.2937499999999993</v>
      </c>
      <c r="U58" s="204"/>
      <c r="V58" s="204"/>
      <c r="W58" s="11">
        <v>5.0648772885374997</v>
      </c>
      <c r="X58" s="204"/>
      <c r="Y58" s="204"/>
      <c r="Z58" s="53">
        <v>7.0583333333333327</v>
      </c>
      <c r="AA58" s="204"/>
      <c r="AB58" s="204"/>
      <c r="AC58" s="204"/>
      <c r="AD58" s="204"/>
      <c r="AE58" s="204"/>
      <c r="AF58" s="9">
        <v>3.6949407307190252</v>
      </c>
      <c r="AG58" s="9">
        <v>1771</v>
      </c>
      <c r="AH58" s="9">
        <v>0.37825997852828591</v>
      </c>
      <c r="AI58" s="9">
        <v>18</v>
      </c>
      <c r="AJ58" s="9">
        <v>2.8599489795918367</v>
      </c>
      <c r="AK58" s="9" t="s">
        <v>248</v>
      </c>
      <c r="AL58" s="9">
        <v>251</v>
      </c>
      <c r="AM58" s="9">
        <v>3.702071732937374</v>
      </c>
      <c r="AN58" s="9">
        <v>3.7079399141630902</v>
      </c>
      <c r="AO58" s="73">
        <v>504</v>
      </c>
      <c r="AP58" s="80">
        <v>0</v>
      </c>
      <c r="AQ58" s="80">
        <v>2</v>
      </c>
      <c r="AR58" s="95">
        <v>0</v>
      </c>
      <c r="AS58" s="95" t="s">
        <v>248</v>
      </c>
      <c r="AT58" s="11">
        <v>18074.429</v>
      </c>
      <c r="AU58" s="11">
        <v>0</v>
      </c>
      <c r="AV58" s="204">
        <v>0</v>
      </c>
      <c r="AW58" s="186">
        <v>0</v>
      </c>
      <c r="AX58" s="204" t="s">
        <v>248</v>
      </c>
      <c r="AY58" s="502">
        <v>12.75</v>
      </c>
      <c r="AZ58" s="138">
        <v>482671</v>
      </c>
      <c r="BA58" s="11">
        <v>0.92156862745000001</v>
      </c>
      <c r="BB58" s="121">
        <v>18.808510638317902</v>
      </c>
      <c r="BC58" s="203" t="s">
        <v>248</v>
      </c>
      <c r="BD58" s="217" t="s">
        <v>61</v>
      </c>
      <c r="BE58" s="201" t="s">
        <v>62</v>
      </c>
      <c r="BF58" s="201" t="s">
        <v>63</v>
      </c>
      <c r="BG58" s="201" t="s">
        <v>196</v>
      </c>
      <c r="BH58" s="218" t="s">
        <v>515</v>
      </c>
      <c r="BI58" s="218" t="s">
        <v>64</v>
      </c>
      <c r="BJ58" s="200">
        <v>214</v>
      </c>
      <c r="BK58" s="200">
        <v>1</v>
      </c>
      <c r="BL58" s="219" t="s">
        <v>65</v>
      </c>
      <c r="BM58" s="64" t="s">
        <v>177</v>
      </c>
      <c r="BN58" s="242" t="s">
        <v>296</v>
      </c>
      <c r="BO58" s="465" t="s">
        <v>83</v>
      </c>
      <c r="BP58" s="138" t="s">
        <v>683</v>
      </c>
      <c r="BQ58" s="145" t="s">
        <v>717</v>
      </c>
    </row>
    <row r="59" spans="1:69" s="128" customFormat="1" ht="15.75">
      <c r="A59" s="207" t="s">
        <v>8</v>
      </c>
      <c r="B59" s="208" t="s">
        <v>711</v>
      </c>
      <c r="C59" s="202" t="s">
        <v>35</v>
      </c>
      <c r="D59" s="210" t="s">
        <v>11</v>
      </c>
      <c r="E59" s="447" t="s">
        <v>83</v>
      </c>
      <c r="F59" s="86">
        <v>254</v>
      </c>
      <c r="G59" s="80">
        <v>2</v>
      </c>
      <c r="H59" s="204"/>
      <c r="I59" s="204"/>
      <c r="J59" s="204"/>
      <c r="K59" s="204"/>
      <c r="L59" s="80">
        <v>1</v>
      </c>
      <c r="M59" s="203"/>
      <c r="N59" s="52">
        <v>0</v>
      </c>
      <c r="O59" s="204"/>
      <c r="P59" s="204"/>
      <c r="Q59" s="11">
        <v>5.9086452271000001</v>
      </c>
      <c r="R59" s="204"/>
      <c r="S59" s="204"/>
      <c r="T59" s="53">
        <v>8.6124999999999972</v>
      </c>
      <c r="U59" s="204"/>
      <c r="V59" s="204"/>
      <c r="W59" s="11">
        <v>6.0893344621513004</v>
      </c>
      <c r="X59" s="204"/>
      <c r="Y59" s="204"/>
      <c r="Z59" s="53">
        <v>9.2416666666666654</v>
      </c>
      <c r="AA59" s="204"/>
      <c r="AB59" s="204"/>
      <c r="AC59" s="204"/>
      <c r="AD59" s="204"/>
      <c r="AE59" s="204"/>
      <c r="AF59" s="9">
        <v>2.9876655311924618</v>
      </c>
      <c r="AG59" s="9">
        <v>1755</v>
      </c>
      <c r="AH59" s="9">
        <v>0.59352237264471353</v>
      </c>
      <c r="AI59" s="9">
        <v>380</v>
      </c>
      <c r="AJ59" s="9">
        <v>2.0286290322580647</v>
      </c>
      <c r="AK59" s="9" t="s">
        <v>248</v>
      </c>
      <c r="AL59" s="9">
        <v>251</v>
      </c>
      <c r="AM59" s="9">
        <v>2.9876655311924618</v>
      </c>
      <c r="AN59" s="9">
        <v>2.970226843100189</v>
      </c>
      <c r="AO59" s="73">
        <v>504</v>
      </c>
      <c r="AP59" s="80">
        <v>0</v>
      </c>
      <c r="AQ59" s="80">
        <v>0</v>
      </c>
      <c r="AR59" s="95">
        <v>0</v>
      </c>
      <c r="AS59" s="95" t="s">
        <v>248</v>
      </c>
      <c r="AT59" s="11">
        <v>17986.753000000001</v>
      </c>
      <c r="AU59" s="11">
        <v>0</v>
      </c>
      <c r="AV59" s="204">
        <v>0</v>
      </c>
      <c r="AW59" s="186">
        <v>0</v>
      </c>
      <c r="AX59" s="204" t="s">
        <v>248</v>
      </c>
      <c r="AY59" s="502">
        <v>12.75</v>
      </c>
      <c r="AZ59" s="138">
        <v>482671</v>
      </c>
      <c r="BA59" s="11">
        <v>0.92156862745000001</v>
      </c>
      <c r="BB59" s="121">
        <v>18.127659574487399</v>
      </c>
      <c r="BC59" s="203" t="s">
        <v>248</v>
      </c>
      <c r="BD59" s="217" t="s">
        <v>61</v>
      </c>
      <c r="BE59" s="201" t="s">
        <v>62</v>
      </c>
      <c r="BF59" s="201" t="s">
        <v>63</v>
      </c>
      <c r="BG59" s="201" t="s">
        <v>196</v>
      </c>
      <c r="BH59" s="218" t="s">
        <v>515</v>
      </c>
      <c r="BI59" s="218" t="s">
        <v>66</v>
      </c>
      <c r="BJ59" s="200">
        <v>214</v>
      </c>
      <c r="BK59" s="200">
        <v>7</v>
      </c>
      <c r="BL59" s="219" t="s">
        <v>65</v>
      </c>
      <c r="BM59" s="64" t="s">
        <v>179</v>
      </c>
      <c r="BN59" s="385" t="s">
        <v>296</v>
      </c>
      <c r="BO59" s="465" t="s">
        <v>83</v>
      </c>
      <c r="BP59" s="138" t="s">
        <v>683</v>
      </c>
      <c r="BQ59" s="145" t="s">
        <v>717</v>
      </c>
    </row>
    <row r="60" spans="1:69" s="128" customFormat="1" ht="15.75" customHeight="1">
      <c r="A60" s="207" t="s">
        <v>8</v>
      </c>
      <c r="B60" s="208" t="s">
        <v>711</v>
      </c>
      <c r="C60" s="202" t="s">
        <v>35</v>
      </c>
      <c r="D60" s="210" t="s">
        <v>11</v>
      </c>
      <c r="E60" s="447" t="s">
        <v>83</v>
      </c>
      <c r="F60" s="86">
        <v>248</v>
      </c>
      <c r="G60" s="80">
        <v>1</v>
      </c>
      <c r="H60" s="204"/>
      <c r="I60" s="204"/>
      <c r="J60" s="204"/>
      <c r="K60" s="204"/>
      <c r="L60" s="80">
        <v>1</v>
      </c>
      <c r="M60" s="203"/>
      <c r="N60" s="52">
        <v>1</v>
      </c>
      <c r="O60" s="204"/>
      <c r="P60" s="204"/>
      <c r="Q60" s="11">
        <v>6.5603655935000003</v>
      </c>
      <c r="R60" s="204"/>
      <c r="S60" s="204"/>
      <c r="T60" s="53">
        <v>9.27</v>
      </c>
      <c r="U60" s="204"/>
      <c r="V60" s="204"/>
      <c r="W60" s="11">
        <v>5.6399793943088996</v>
      </c>
      <c r="X60" s="204"/>
      <c r="Y60" s="204"/>
      <c r="Z60" s="53">
        <v>8.4785714285714278</v>
      </c>
      <c r="AA60" s="204"/>
      <c r="AB60" s="204"/>
      <c r="AC60" s="204"/>
      <c r="AD60" s="204"/>
      <c r="AE60" s="204"/>
      <c r="AF60" s="9">
        <v>3.733748707277782</v>
      </c>
      <c r="AG60" s="9">
        <v>1717</v>
      </c>
      <c r="AH60" s="9">
        <v>0.38599968768718707</v>
      </c>
      <c r="AI60" s="9">
        <v>19</v>
      </c>
      <c r="AJ60" s="9">
        <v>2.9560606060606061</v>
      </c>
      <c r="AK60" s="9" t="s">
        <v>248</v>
      </c>
      <c r="AL60" s="9">
        <v>243</v>
      </c>
      <c r="AM60" s="9">
        <v>3.733709601603278</v>
      </c>
      <c r="AN60" s="9">
        <v>3.7265561843168955</v>
      </c>
      <c r="AO60" s="73">
        <v>493</v>
      </c>
      <c r="AP60" s="80">
        <v>0</v>
      </c>
      <c r="AQ60" s="80">
        <v>1</v>
      </c>
      <c r="AR60" s="95">
        <v>0</v>
      </c>
      <c r="AS60" s="95" t="s">
        <v>248</v>
      </c>
      <c r="AT60" s="11">
        <v>17565.627</v>
      </c>
      <c r="AU60" s="11">
        <v>12.593999999999999</v>
      </c>
      <c r="AV60" s="204">
        <v>0</v>
      </c>
      <c r="AW60" s="186">
        <v>0</v>
      </c>
      <c r="AX60" s="204" t="s">
        <v>248</v>
      </c>
      <c r="AY60" s="502">
        <v>12.75</v>
      </c>
      <c r="AZ60" s="138">
        <v>482671</v>
      </c>
      <c r="BA60" s="11">
        <v>0.92156862745000001</v>
      </c>
      <c r="BB60" s="121">
        <v>17.361702127678001</v>
      </c>
      <c r="BC60" s="89" t="s">
        <v>248</v>
      </c>
      <c r="BD60" s="217" t="s">
        <v>61</v>
      </c>
      <c r="BE60" s="201" t="s">
        <v>62</v>
      </c>
      <c r="BF60" s="201" t="s">
        <v>63</v>
      </c>
      <c r="BG60" s="201" t="s">
        <v>196</v>
      </c>
      <c r="BH60" s="218" t="s">
        <v>515</v>
      </c>
      <c r="BI60" s="218" t="s">
        <v>67</v>
      </c>
      <c r="BJ60" s="200">
        <v>214</v>
      </c>
      <c r="BK60" s="200">
        <v>3</v>
      </c>
      <c r="BL60" s="219" t="s">
        <v>65</v>
      </c>
      <c r="BM60" s="64" t="s">
        <v>177</v>
      </c>
      <c r="BN60" s="385" t="s">
        <v>296</v>
      </c>
      <c r="BO60" s="465" t="s">
        <v>83</v>
      </c>
      <c r="BP60" s="138" t="s">
        <v>683</v>
      </c>
      <c r="BQ60" s="145" t="s">
        <v>717</v>
      </c>
    </row>
    <row r="61" spans="1:69" s="128" customFormat="1" ht="15.75" customHeight="1">
      <c r="A61" s="207" t="s">
        <v>8</v>
      </c>
      <c r="B61" s="208" t="s">
        <v>711</v>
      </c>
      <c r="C61" s="202" t="s">
        <v>35</v>
      </c>
      <c r="D61" s="210" t="s">
        <v>11</v>
      </c>
      <c r="E61" s="447" t="s">
        <v>83</v>
      </c>
      <c r="F61" s="86">
        <v>251</v>
      </c>
      <c r="G61" s="80">
        <v>0</v>
      </c>
      <c r="H61" s="204"/>
      <c r="I61" s="204"/>
      <c r="J61" s="204"/>
      <c r="K61" s="204"/>
      <c r="L61" s="80">
        <v>0</v>
      </c>
      <c r="M61" s="203"/>
      <c r="N61" s="52">
        <v>0</v>
      </c>
      <c r="O61" s="204"/>
      <c r="P61" s="204"/>
      <c r="Q61" s="11">
        <v>6.1239717729000001</v>
      </c>
      <c r="R61" s="204"/>
      <c r="S61" s="204"/>
      <c r="T61" s="53">
        <v>8.9607142857142854</v>
      </c>
      <c r="U61" s="204"/>
      <c r="V61" s="204"/>
      <c r="W61" s="11">
        <v>6.0643384223107004</v>
      </c>
      <c r="X61" s="204"/>
      <c r="Y61" s="204"/>
      <c r="Z61" s="53">
        <v>8.8708333333333318</v>
      </c>
      <c r="AA61" s="204"/>
      <c r="AB61" s="204"/>
      <c r="AC61" s="204"/>
      <c r="AD61" s="204"/>
      <c r="AE61" s="204"/>
      <c r="AF61" s="9">
        <v>2.7648814596303688</v>
      </c>
      <c r="AG61" s="9">
        <v>1645</v>
      </c>
      <c r="AH61" s="9">
        <v>0.47389449065114247</v>
      </c>
      <c r="AI61" s="9">
        <v>352</v>
      </c>
      <c r="AJ61" s="9">
        <v>1.7185975609756099</v>
      </c>
      <c r="AK61" s="9" t="s">
        <v>248</v>
      </c>
      <c r="AL61" s="9">
        <v>0</v>
      </c>
      <c r="AM61" s="9"/>
      <c r="AN61" s="9"/>
      <c r="AO61" s="73">
        <v>502</v>
      </c>
      <c r="AP61" s="80">
        <v>0</v>
      </c>
      <c r="AQ61" s="80">
        <v>0</v>
      </c>
      <c r="AR61" s="95">
        <v>0</v>
      </c>
      <c r="AS61" s="95" t="s">
        <v>248</v>
      </c>
      <c r="AT61" s="11">
        <v>17907.212</v>
      </c>
      <c r="AU61" s="11">
        <v>0</v>
      </c>
      <c r="AV61" s="204">
        <v>0</v>
      </c>
      <c r="AW61" s="186">
        <v>0</v>
      </c>
      <c r="AX61" s="204" t="s">
        <v>248</v>
      </c>
      <c r="AY61" s="502">
        <v>12.75</v>
      </c>
      <c r="AZ61" s="138">
        <v>482671</v>
      </c>
      <c r="BA61" s="11">
        <v>0.92156862745000001</v>
      </c>
      <c r="BB61" s="121">
        <v>16.851063829805199</v>
      </c>
      <c r="BC61" s="203" t="s">
        <v>248</v>
      </c>
      <c r="BD61" s="217" t="s">
        <v>61</v>
      </c>
      <c r="BE61" s="201" t="s">
        <v>62</v>
      </c>
      <c r="BF61" s="201" t="s">
        <v>63</v>
      </c>
      <c r="BG61" s="201" t="s">
        <v>196</v>
      </c>
      <c r="BH61" s="218" t="s">
        <v>515</v>
      </c>
      <c r="BI61" s="218" t="s">
        <v>68</v>
      </c>
      <c r="BJ61" s="200">
        <v>214</v>
      </c>
      <c r="BK61" s="200">
        <v>4</v>
      </c>
      <c r="BL61" s="219" t="s">
        <v>65</v>
      </c>
      <c r="BM61" s="64" t="s">
        <v>178</v>
      </c>
      <c r="BN61" s="385" t="s">
        <v>296</v>
      </c>
      <c r="BO61" s="465" t="s">
        <v>83</v>
      </c>
      <c r="BP61" s="138" t="s">
        <v>683</v>
      </c>
      <c r="BQ61" s="145" t="s">
        <v>717</v>
      </c>
    </row>
    <row r="62" spans="1:69" s="128" customFormat="1" ht="15.75" customHeight="1">
      <c r="A62" s="207" t="s">
        <v>8</v>
      </c>
      <c r="B62" s="208" t="s">
        <v>711</v>
      </c>
      <c r="C62" s="202" t="s">
        <v>35</v>
      </c>
      <c r="D62" s="210" t="s">
        <v>11</v>
      </c>
      <c r="E62" s="447" t="s">
        <v>84</v>
      </c>
      <c r="F62" s="86">
        <v>199</v>
      </c>
      <c r="G62" s="80">
        <v>9</v>
      </c>
      <c r="H62" s="204"/>
      <c r="I62" s="204"/>
      <c r="J62" s="204"/>
      <c r="K62" s="204"/>
      <c r="L62" s="80">
        <v>0</v>
      </c>
      <c r="M62" s="203"/>
      <c r="N62" s="52">
        <v>0</v>
      </c>
      <c r="O62" s="204"/>
      <c r="P62" s="204"/>
      <c r="Q62" s="11">
        <v>6.5242208421000001</v>
      </c>
      <c r="R62" s="204"/>
      <c r="S62" s="204"/>
      <c r="T62" s="53">
        <v>10.75</v>
      </c>
      <c r="U62" s="204"/>
      <c r="V62" s="204"/>
      <c r="W62" s="11">
        <v>5.9377945315789002</v>
      </c>
      <c r="X62" s="204"/>
      <c r="Y62" s="204"/>
      <c r="Z62" s="53">
        <v>10.1875</v>
      </c>
      <c r="AA62" s="204"/>
      <c r="AB62" s="204"/>
      <c r="AC62" s="204"/>
      <c r="AD62" s="204"/>
      <c r="AE62" s="204"/>
      <c r="AF62" s="9">
        <v>3.5296015120986715</v>
      </c>
      <c r="AG62" s="9">
        <v>1330</v>
      </c>
      <c r="AH62" s="9">
        <v>0.41743664606018771</v>
      </c>
      <c r="AI62" s="9">
        <v>27</v>
      </c>
      <c r="AJ62" s="9">
        <v>2.6420863309352516</v>
      </c>
      <c r="AK62" s="9" t="s">
        <v>248</v>
      </c>
      <c r="AL62" s="9">
        <v>190</v>
      </c>
      <c r="AM62" s="9">
        <v>3.5296015120986715</v>
      </c>
      <c r="AN62" s="9">
        <v>3.5929752066115701</v>
      </c>
      <c r="AO62" s="73">
        <v>380</v>
      </c>
      <c r="AP62" s="80">
        <v>0</v>
      </c>
      <c r="AQ62" s="80">
        <v>0</v>
      </c>
      <c r="AR62" s="95">
        <v>0</v>
      </c>
      <c r="AS62" s="95" t="s">
        <v>248</v>
      </c>
      <c r="AT62" s="11">
        <v>13605.517</v>
      </c>
      <c r="AU62" s="11">
        <v>0</v>
      </c>
      <c r="AV62" s="204">
        <v>0</v>
      </c>
      <c r="AW62" s="186">
        <v>0</v>
      </c>
      <c r="AX62" s="204" t="s">
        <v>248</v>
      </c>
      <c r="AY62" s="502">
        <v>14.5</v>
      </c>
      <c r="AZ62" s="138">
        <v>290804</v>
      </c>
      <c r="BA62" s="11">
        <v>0.93103448275800005</v>
      </c>
      <c r="BB62" s="121">
        <v>10.3703703703773</v>
      </c>
      <c r="BC62" s="203" t="s">
        <v>248</v>
      </c>
      <c r="BD62" s="217" t="s">
        <v>61</v>
      </c>
      <c r="BE62" s="201" t="s">
        <v>62</v>
      </c>
      <c r="BF62" s="201" t="s">
        <v>63</v>
      </c>
      <c r="BG62" s="201" t="s">
        <v>196</v>
      </c>
      <c r="BH62" s="218" t="s">
        <v>513</v>
      </c>
      <c r="BI62" s="218" t="s">
        <v>64</v>
      </c>
      <c r="BJ62" s="200">
        <v>214</v>
      </c>
      <c r="BK62" s="200">
        <v>1</v>
      </c>
      <c r="BL62" s="219" t="s">
        <v>65</v>
      </c>
      <c r="BM62" s="64" t="s">
        <v>178</v>
      </c>
      <c r="BN62" s="242" t="s">
        <v>296</v>
      </c>
      <c r="BO62" s="465" t="s">
        <v>346</v>
      </c>
      <c r="BP62" s="138" t="s">
        <v>685</v>
      </c>
      <c r="BQ62" s="145" t="s">
        <v>718</v>
      </c>
    </row>
    <row r="63" spans="1:69" s="128" customFormat="1" ht="15.75" customHeight="1">
      <c r="A63" s="207" t="s">
        <v>8</v>
      </c>
      <c r="B63" s="208" t="s">
        <v>711</v>
      </c>
      <c r="C63" s="202" t="s">
        <v>35</v>
      </c>
      <c r="D63" s="210" t="s">
        <v>11</v>
      </c>
      <c r="E63" s="447" t="s">
        <v>84</v>
      </c>
      <c r="F63" s="86">
        <v>200</v>
      </c>
      <c r="G63" s="80">
        <v>2</v>
      </c>
      <c r="H63" s="204"/>
      <c r="I63" s="204"/>
      <c r="J63" s="204"/>
      <c r="K63" s="204"/>
      <c r="L63" s="80">
        <v>0</v>
      </c>
      <c r="M63" s="203"/>
      <c r="N63" s="52">
        <v>0</v>
      </c>
      <c r="O63" s="204"/>
      <c r="P63" s="204"/>
      <c r="Q63" s="11">
        <v>6.5894695201999998</v>
      </c>
      <c r="R63" s="204"/>
      <c r="S63" s="204"/>
      <c r="T63" s="53">
        <v>12.19375</v>
      </c>
      <c r="U63" s="204"/>
      <c r="V63" s="204"/>
      <c r="W63" s="11">
        <v>6.7981816868685998</v>
      </c>
      <c r="X63" s="204"/>
      <c r="Y63" s="204"/>
      <c r="Z63" s="53">
        <v>12.341666666666667</v>
      </c>
      <c r="AA63" s="204"/>
      <c r="AB63" s="204"/>
      <c r="AC63" s="204"/>
      <c r="AD63" s="204"/>
      <c r="AE63" s="204"/>
      <c r="AF63" s="9">
        <v>3.1129942311008949</v>
      </c>
      <c r="AG63" s="9">
        <v>1386</v>
      </c>
      <c r="AH63" s="9">
        <v>0.57631587864428746</v>
      </c>
      <c r="AI63" s="9">
        <v>226</v>
      </c>
      <c r="AJ63" s="9">
        <v>2.0787634408602149</v>
      </c>
      <c r="AK63" s="9" t="s">
        <v>248</v>
      </c>
      <c r="AL63" s="9">
        <v>198</v>
      </c>
      <c r="AM63" s="9">
        <v>3.1129942311008949</v>
      </c>
      <c r="AN63" s="9">
        <v>3.168765743073048</v>
      </c>
      <c r="AO63" s="73">
        <v>396</v>
      </c>
      <c r="AP63" s="80">
        <v>0</v>
      </c>
      <c r="AQ63" s="80">
        <v>0</v>
      </c>
      <c r="AR63" s="95">
        <v>0</v>
      </c>
      <c r="AS63" s="95" t="s">
        <v>248</v>
      </c>
      <c r="AT63" s="11">
        <v>14194.781000000001</v>
      </c>
      <c r="AU63" s="11">
        <v>0</v>
      </c>
      <c r="AV63" s="204">
        <v>0</v>
      </c>
      <c r="AW63" s="186">
        <v>0</v>
      </c>
      <c r="AX63" s="204" t="s">
        <v>248</v>
      </c>
      <c r="AY63" s="502">
        <v>14.5</v>
      </c>
      <c r="AZ63" s="138">
        <v>290804</v>
      </c>
      <c r="BA63" s="11">
        <v>0.93103448275800005</v>
      </c>
      <c r="BB63" s="121">
        <v>10.296296296303201</v>
      </c>
      <c r="BC63" s="203" t="s">
        <v>248</v>
      </c>
      <c r="BD63" s="217" t="s">
        <v>61</v>
      </c>
      <c r="BE63" s="201" t="s">
        <v>62</v>
      </c>
      <c r="BF63" s="201" t="s">
        <v>63</v>
      </c>
      <c r="BG63" s="201" t="s">
        <v>196</v>
      </c>
      <c r="BH63" s="218" t="s">
        <v>513</v>
      </c>
      <c r="BI63" s="218" t="s">
        <v>66</v>
      </c>
      <c r="BJ63" s="200">
        <v>214</v>
      </c>
      <c r="BK63" s="200">
        <v>7</v>
      </c>
      <c r="BL63" s="219" t="s">
        <v>65</v>
      </c>
      <c r="BM63" s="64" t="s">
        <v>179</v>
      </c>
      <c r="BN63" s="385" t="s">
        <v>296</v>
      </c>
      <c r="BO63" s="465" t="s">
        <v>346</v>
      </c>
      <c r="BP63" s="138" t="s">
        <v>685</v>
      </c>
      <c r="BQ63" s="145" t="s">
        <v>718</v>
      </c>
    </row>
    <row r="64" spans="1:69" s="128" customFormat="1" ht="15.75" customHeight="1">
      <c r="A64" s="207" t="s">
        <v>8</v>
      </c>
      <c r="B64" s="208" t="s">
        <v>711</v>
      </c>
      <c r="C64" s="202" t="s">
        <v>35</v>
      </c>
      <c r="D64" s="210" t="s">
        <v>11</v>
      </c>
      <c r="E64" s="447" t="s">
        <v>84</v>
      </c>
      <c r="F64" s="86">
        <v>201</v>
      </c>
      <c r="G64" s="80">
        <v>1</v>
      </c>
      <c r="H64" s="204"/>
      <c r="I64" s="204"/>
      <c r="J64" s="204"/>
      <c r="K64" s="204"/>
      <c r="L64" s="80">
        <v>0</v>
      </c>
      <c r="M64" s="203"/>
      <c r="N64" s="52">
        <v>0</v>
      </c>
      <c r="O64" s="204"/>
      <c r="P64" s="204"/>
      <c r="Q64" s="11">
        <v>5.6922548400000004</v>
      </c>
      <c r="R64" s="204"/>
      <c r="S64" s="204"/>
      <c r="T64" s="53">
        <v>9.75</v>
      </c>
      <c r="U64" s="204"/>
      <c r="V64" s="204"/>
      <c r="W64" s="11">
        <v>5.72232976</v>
      </c>
      <c r="X64" s="204"/>
      <c r="Y64" s="204"/>
      <c r="Z64" s="53">
        <v>9.875</v>
      </c>
      <c r="AA64" s="204"/>
      <c r="AB64" s="204"/>
      <c r="AC64" s="204"/>
      <c r="AD64" s="204"/>
      <c r="AE64" s="204"/>
      <c r="AF64" s="9">
        <v>3.6961726374285568</v>
      </c>
      <c r="AG64" s="9">
        <v>1399</v>
      </c>
      <c r="AH64" s="9">
        <v>0.3226203653033976</v>
      </c>
      <c r="AI64" s="9">
        <v>8</v>
      </c>
      <c r="AJ64" s="9">
        <v>3.0272058823529413</v>
      </c>
      <c r="AK64" s="9" t="s">
        <v>248</v>
      </c>
      <c r="AL64" s="9">
        <v>200</v>
      </c>
      <c r="AM64" s="9">
        <v>3.6961726374285568</v>
      </c>
      <c r="AN64" s="9">
        <v>3.7040867810292633</v>
      </c>
      <c r="AO64" s="73">
        <v>400</v>
      </c>
      <c r="AP64" s="80">
        <v>0</v>
      </c>
      <c r="AQ64" s="80">
        <v>0</v>
      </c>
      <c r="AR64" s="95">
        <v>0</v>
      </c>
      <c r="AS64" s="95" t="s">
        <v>248</v>
      </c>
      <c r="AT64" s="11">
        <v>14280.92</v>
      </c>
      <c r="AU64" s="11">
        <v>0</v>
      </c>
      <c r="AV64" s="204">
        <v>0</v>
      </c>
      <c r="AW64" s="186">
        <v>0</v>
      </c>
      <c r="AX64" s="204" t="s">
        <v>248</v>
      </c>
      <c r="AY64" s="502">
        <v>14.5</v>
      </c>
      <c r="AZ64" s="138">
        <v>290804</v>
      </c>
      <c r="BA64" s="11">
        <v>0.93103448275800005</v>
      </c>
      <c r="BB64" s="121">
        <v>8.6666666666724392</v>
      </c>
      <c r="BC64" s="203" t="s">
        <v>248</v>
      </c>
      <c r="BD64" s="217" t="s">
        <v>61</v>
      </c>
      <c r="BE64" s="201" t="s">
        <v>62</v>
      </c>
      <c r="BF64" s="201" t="s">
        <v>63</v>
      </c>
      <c r="BG64" s="201" t="s">
        <v>196</v>
      </c>
      <c r="BH64" s="218" t="s">
        <v>513</v>
      </c>
      <c r="BI64" s="218" t="s">
        <v>67</v>
      </c>
      <c r="BJ64" s="200">
        <v>214</v>
      </c>
      <c r="BK64" s="200">
        <v>3</v>
      </c>
      <c r="BL64" s="219" t="s">
        <v>65</v>
      </c>
      <c r="BM64" s="64" t="s">
        <v>178</v>
      </c>
      <c r="BN64" s="385" t="s">
        <v>296</v>
      </c>
      <c r="BO64" s="465" t="s">
        <v>346</v>
      </c>
      <c r="BP64" s="138" t="s">
        <v>685</v>
      </c>
      <c r="BQ64" s="145" t="s">
        <v>718</v>
      </c>
    </row>
    <row r="65" spans="1:69" s="128" customFormat="1" ht="15.75" customHeight="1">
      <c r="A65" s="207" t="s">
        <v>8</v>
      </c>
      <c r="B65" s="208" t="s">
        <v>711</v>
      </c>
      <c r="C65" s="202" t="s">
        <v>35</v>
      </c>
      <c r="D65" s="210" t="s">
        <v>11</v>
      </c>
      <c r="E65" s="447" t="s">
        <v>84</v>
      </c>
      <c r="F65" s="86">
        <v>200</v>
      </c>
      <c r="G65" s="80">
        <v>5</v>
      </c>
      <c r="H65" s="204"/>
      <c r="I65" s="204"/>
      <c r="J65" s="204"/>
      <c r="K65" s="204"/>
      <c r="L65" s="80">
        <v>0</v>
      </c>
      <c r="M65" s="203"/>
      <c r="N65" s="52">
        <v>0</v>
      </c>
      <c r="O65" s="204"/>
      <c r="P65" s="204"/>
      <c r="Q65" s="11">
        <v>6.0097176769000002</v>
      </c>
      <c r="R65" s="204"/>
      <c r="S65" s="204"/>
      <c r="T65" s="53">
        <v>9.375</v>
      </c>
      <c r="U65" s="204"/>
      <c r="V65" s="204"/>
      <c r="W65" s="11">
        <v>5.9923331538460998</v>
      </c>
      <c r="X65" s="204"/>
      <c r="Y65" s="204"/>
      <c r="Z65" s="53">
        <v>9.3125</v>
      </c>
      <c r="AA65" s="204"/>
      <c r="AB65" s="204"/>
      <c r="AC65" s="204"/>
      <c r="AD65" s="204"/>
      <c r="AE65" s="204"/>
      <c r="AF65" s="9">
        <v>2.8643455513395657</v>
      </c>
      <c r="AG65" s="9">
        <v>1337</v>
      </c>
      <c r="AH65" s="9">
        <v>0.40000899627879782</v>
      </c>
      <c r="AI65" s="9">
        <v>210</v>
      </c>
      <c r="AJ65" s="9">
        <v>2.0635245901639343</v>
      </c>
      <c r="AK65" s="9" t="s">
        <v>248</v>
      </c>
      <c r="AL65" s="9">
        <v>0</v>
      </c>
      <c r="AM65" s="9"/>
      <c r="AN65" s="9"/>
      <c r="AO65" s="73">
        <v>388</v>
      </c>
      <c r="AP65" s="80">
        <v>2</v>
      </c>
      <c r="AQ65" s="80">
        <v>0</v>
      </c>
      <c r="AR65" s="95">
        <v>0</v>
      </c>
      <c r="AS65" s="95" t="s">
        <v>248</v>
      </c>
      <c r="AT65" s="11">
        <v>13836.522000000001</v>
      </c>
      <c r="AU65" s="11">
        <v>144.10400000000001</v>
      </c>
      <c r="AV65" s="204">
        <v>0</v>
      </c>
      <c r="AW65" s="186">
        <v>0</v>
      </c>
      <c r="AX65" s="204" t="s">
        <v>248</v>
      </c>
      <c r="AY65" s="502">
        <v>14.5</v>
      </c>
      <c r="AZ65" s="138">
        <v>290804</v>
      </c>
      <c r="BA65" s="11">
        <v>0.93103448275800005</v>
      </c>
      <c r="BB65" s="121">
        <v>10.814814814822</v>
      </c>
      <c r="BC65" s="203" t="s">
        <v>248</v>
      </c>
      <c r="BD65" s="217" t="s">
        <v>61</v>
      </c>
      <c r="BE65" s="201" t="s">
        <v>62</v>
      </c>
      <c r="BF65" s="201" t="s">
        <v>63</v>
      </c>
      <c r="BG65" s="201" t="s">
        <v>196</v>
      </c>
      <c r="BH65" s="218" t="s">
        <v>513</v>
      </c>
      <c r="BI65" s="218" t="s">
        <v>68</v>
      </c>
      <c r="BJ65" s="200">
        <v>214</v>
      </c>
      <c r="BK65" s="200">
        <v>4</v>
      </c>
      <c r="BL65" s="219" t="s">
        <v>65</v>
      </c>
      <c r="BM65" s="64" t="s">
        <v>178</v>
      </c>
      <c r="BN65" s="385" t="s">
        <v>296</v>
      </c>
      <c r="BO65" s="465" t="s">
        <v>346</v>
      </c>
      <c r="BP65" s="138" t="s">
        <v>685</v>
      </c>
      <c r="BQ65" s="145" t="s">
        <v>718</v>
      </c>
    </row>
    <row r="66" spans="1:69" s="128" customFormat="1" ht="15.75" customHeight="1">
      <c r="A66" s="207" t="s">
        <v>8</v>
      </c>
      <c r="B66" s="208" t="s">
        <v>711</v>
      </c>
      <c r="C66" s="202" t="s">
        <v>35</v>
      </c>
      <c r="D66" s="210" t="s">
        <v>11</v>
      </c>
      <c r="E66" s="447" t="s">
        <v>85</v>
      </c>
      <c r="F66" s="86">
        <v>496</v>
      </c>
      <c r="G66" s="80">
        <v>4</v>
      </c>
      <c r="H66" s="204"/>
      <c r="I66" s="204"/>
      <c r="J66" s="204"/>
      <c r="K66" s="204"/>
      <c r="L66" s="80">
        <v>0</v>
      </c>
      <c r="M66" s="203"/>
      <c r="N66" s="52">
        <v>1</v>
      </c>
      <c r="O66" s="204"/>
      <c r="P66" s="204"/>
      <c r="Q66" s="11">
        <v>5.2459306259999998</v>
      </c>
      <c r="R66" s="204"/>
      <c r="S66" s="204"/>
      <c r="T66" s="53">
        <v>7.7428571428571411</v>
      </c>
      <c r="U66" s="204"/>
      <c r="V66" s="204"/>
      <c r="W66" s="11">
        <v>4.9769752560975</v>
      </c>
      <c r="X66" s="204"/>
      <c r="Y66" s="204"/>
      <c r="Z66" s="53">
        <v>7.3999999999999986</v>
      </c>
      <c r="AA66" s="204"/>
      <c r="AB66" s="204"/>
      <c r="AC66" s="204"/>
      <c r="AD66" s="204"/>
      <c r="AE66" s="204"/>
      <c r="AF66" s="9">
        <v>3.7269053888470078</v>
      </c>
      <c r="AG66" s="9">
        <v>3438</v>
      </c>
      <c r="AH66" s="9">
        <v>0.38708794619949816</v>
      </c>
      <c r="AI66" s="9">
        <v>46</v>
      </c>
      <c r="AJ66" s="9">
        <v>2.8646449704142012</v>
      </c>
      <c r="AK66" s="9" t="s">
        <v>248</v>
      </c>
      <c r="AL66" s="9">
        <v>491</v>
      </c>
      <c r="AM66" s="9">
        <v>3.7269053888470078</v>
      </c>
      <c r="AN66" s="9">
        <v>3.7277921517895645</v>
      </c>
      <c r="AO66" s="73">
        <v>984</v>
      </c>
      <c r="AP66" s="80">
        <v>0</v>
      </c>
      <c r="AQ66" s="80">
        <v>0</v>
      </c>
      <c r="AR66" s="95">
        <v>0</v>
      </c>
      <c r="AS66" s="95" t="s">
        <v>248</v>
      </c>
      <c r="AT66" s="11">
        <v>35082.42</v>
      </c>
      <c r="AU66" s="11">
        <v>0</v>
      </c>
      <c r="AV66" s="204">
        <v>0</v>
      </c>
      <c r="AW66" s="186">
        <v>0</v>
      </c>
      <c r="AX66" s="204" t="s">
        <v>248</v>
      </c>
      <c r="AY66" s="502">
        <v>16.25</v>
      </c>
      <c r="AZ66" s="138">
        <v>438564</v>
      </c>
      <c r="BA66" s="11">
        <v>0.98461538461499998</v>
      </c>
      <c r="BB66" s="121">
        <v>29.3125000000115</v>
      </c>
      <c r="BC66" s="203" t="s">
        <v>248</v>
      </c>
      <c r="BD66" s="217" t="s">
        <v>61</v>
      </c>
      <c r="BE66" s="201" t="s">
        <v>62</v>
      </c>
      <c r="BF66" s="201" t="s">
        <v>63</v>
      </c>
      <c r="BG66" s="201" t="s">
        <v>196</v>
      </c>
      <c r="BH66" s="218" t="s">
        <v>514</v>
      </c>
      <c r="BI66" s="218" t="s">
        <v>64</v>
      </c>
      <c r="BJ66" s="200">
        <v>214</v>
      </c>
      <c r="BK66" s="200">
        <v>1</v>
      </c>
      <c r="BL66" s="219" t="s">
        <v>65</v>
      </c>
      <c r="BM66" s="64" t="s">
        <v>177</v>
      </c>
      <c r="BN66" s="242" t="s">
        <v>296</v>
      </c>
      <c r="BO66" s="465" t="s">
        <v>701</v>
      </c>
      <c r="BP66" s="138" t="s">
        <v>687</v>
      </c>
      <c r="BQ66" s="145" t="s">
        <v>717</v>
      </c>
    </row>
    <row r="67" spans="1:69" s="128" customFormat="1" ht="15.75" customHeight="1">
      <c r="A67" s="207" t="s">
        <v>8</v>
      </c>
      <c r="B67" s="208" t="s">
        <v>711</v>
      </c>
      <c r="C67" s="202" t="s">
        <v>35</v>
      </c>
      <c r="D67" s="210" t="s">
        <v>11</v>
      </c>
      <c r="E67" s="447" t="s">
        <v>85</v>
      </c>
      <c r="F67" s="86">
        <v>496</v>
      </c>
      <c r="G67" s="80">
        <v>4</v>
      </c>
      <c r="H67" s="204"/>
      <c r="I67" s="204"/>
      <c r="J67" s="204"/>
      <c r="K67" s="204"/>
      <c r="L67" s="80">
        <v>1</v>
      </c>
      <c r="M67" s="203"/>
      <c r="N67" s="52">
        <v>1</v>
      </c>
      <c r="O67" s="204"/>
      <c r="P67" s="204"/>
      <c r="Q67" s="11">
        <v>6.2083072402999999</v>
      </c>
      <c r="R67" s="204"/>
      <c r="S67" s="204"/>
      <c r="T67" s="53">
        <v>9.9312499999999986</v>
      </c>
      <c r="U67" s="204"/>
      <c r="V67" s="204"/>
      <c r="W67" s="11">
        <v>6.2556534134419</v>
      </c>
      <c r="X67" s="204"/>
      <c r="Y67" s="204"/>
      <c r="Z67" s="53">
        <v>9.9312499999999986</v>
      </c>
      <c r="AA67" s="204"/>
      <c r="AB67" s="204"/>
      <c r="AC67" s="204"/>
      <c r="AD67" s="204"/>
      <c r="AE67" s="204"/>
      <c r="AF67" s="9">
        <v>3.162620630869017</v>
      </c>
      <c r="AG67" s="9">
        <v>3432</v>
      </c>
      <c r="AH67" s="9">
        <v>0.55039151432405353</v>
      </c>
      <c r="AI67" s="9">
        <v>427</v>
      </c>
      <c r="AJ67" s="9">
        <v>2.14474043715847</v>
      </c>
      <c r="AK67" s="9" t="s">
        <v>248</v>
      </c>
      <c r="AL67" s="9">
        <v>489</v>
      </c>
      <c r="AM67" s="9">
        <v>3.1627632964608128</v>
      </c>
      <c r="AN67" s="9">
        <v>3.1938095238095237</v>
      </c>
      <c r="AO67" s="73">
        <v>984</v>
      </c>
      <c r="AP67" s="80">
        <v>0</v>
      </c>
      <c r="AQ67" s="80">
        <v>0</v>
      </c>
      <c r="AR67" s="95">
        <v>0</v>
      </c>
      <c r="AS67" s="95" t="s">
        <v>248</v>
      </c>
      <c r="AT67" s="11">
        <v>35072.945</v>
      </c>
      <c r="AU67" s="11">
        <v>0</v>
      </c>
      <c r="AV67" s="204">
        <v>0</v>
      </c>
      <c r="AW67" s="186">
        <v>0</v>
      </c>
      <c r="AX67" s="204" t="s">
        <v>248</v>
      </c>
      <c r="AY67" s="502">
        <v>16.25</v>
      </c>
      <c r="AZ67" s="138">
        <v>438564</v>
      </c>
      <c r="BA67" s="11">
        <v>0.98461538461499998</v>
      </c>
      <c r="BB67" s="121">
        <v>27.500000000010701</v>
      </c>
      <c r="BC67" s="203" t="s">
        <v>248</v>
      </c>
      <c r="BD67" s="217" t="s">
        <v>61</v>
      </c>
      <c r="BE67" s="201" t="s">
        <v>62</v>
      </c>
      <c r="BF67" s="201" t="s">
        <v>63</v>
      </c>
      <c r="BG67" s="201" t="s">
        <v>196</v>
      </c>
      <c r="BH67" s="218" t="s">
        <v>514</v>
      </c>
      <c r="BI67" s="218" t="s">
        <v>66</v>
      </c>
      <c r="BJ67" s="200">
        <v>214</v>
      </c>
      <c r="BK67" s="200">
        <v>7</v>
      </c>
      <c r="BL67" s="219" t="s">
        <v>65</v>
      </c>
      <c r="BM67" s="64" t="s">
        <v>179</v>
      </c>
      <c r="BN67" s="385" t="s">
        <v>296</v>
      </c>
      <c r="BO67" s="465" t="s">
        <v>701</v>
      </c>
      <c r="BP67" s="138" t="s">
        <v>687</v>
      </c>
      <c r="BQ67" s="145" t="s">
        <v>717</v>
      </c>
    </row>
    <row r="68" spans="1:69" s="128" customFormat="1" ht="15.75" customHeight="1">
      <c r="A68" s="207" t="s">
        <v>8</v>
      </c>
      <c r="B68" s="208" t="s">
        <v>711</v>
      </c>
      <c r="C68" s="202" t="s">
        <v>35</v>
      </c>
      <c r="D68" s="210" t="s">
        <v>11</v>
      </c>
      <c r="E68" s="447" t="s">
        <v>85</v>
      </c>
      <c r="F68" s="86">
        <v>503</v>
      </c>
      <c r="G68" s="80">
        <v>6</v>
      </c>
      <c r="H68" s="204"/>
      <c r="I68" s="204"/>
      <c r="J68" s="204"/>
      <c r="K68" s="204"/>
      <c r="L68" s="80">
        <v>0</v>
      </c>
      <c r="M68" s="203"/>
      <c r="N68" s="52">
        <v>0</v>
      </c>
      <c r="O68" s="204"/>
      <c r="P68" s="204"/>
      <c r="Q68" s="11">
        <v>4.7296134747999998</v>
      </c>
      <c r="R68" s="204"/>
      <c r="S68" s="204"/>
      <c r="T68" s="53">
        <v>7.7874999999999943</v>
      </c>
      <c r="U68" s="204"/>
      <c r="V68" s="204"/>
      <c r="W68" s="11">
        <v>4.1212592595573003</v>
      </c>
      <c r="X68" s="204"/>
      <c r="Y68" s="204"/>
      <c r="Z68" s="53">
        <v>8.014999999999997</v>
      </c>
      <c r="AA68" s="204"/>
      <c r="AB68" s="204"/>
      <c r="AC68" s="204"/>
      <c r="AD68" s="204"/>
      <c r="AE68" s="204"/>
      <c r="AF68" s="9">
        <v>3.663444235846514</v>
      </c>
      <c r="AG68" s="9">
        <v>3471</v>
      </c>
      <c r="AH68" s="9">
        <v>0.42004734776229641</v>
      </c>
      <c r="AI68" s="9">
        <v>73</v>
      </c>
      <c r="AJ68" s="9">
        <v>2.6973790322580644</v>
      </c>
      <c r="AK68" s="9" t="s">
        <v>248</v>
      </c>
      <c r="AL68" s="9">
        <v>491</v>
      </c>
      <c r="AM68" s="9">
        <v>3.6672112461077964</v>
      </c>
      <c r="AN68" s="9">
        <v>3.6970357454228422</v>
      </c>
      <c r="AO68" s="73">
        <v>990</v>
      </c>
      <c r="AP68" s="80">
        <v>0</v>
      </c>
      <c r="AQ68" s="80">
        <v>4</v>
      </c>
      <c r="AR68" s="95">
        <v>0</v>
      </c>
      <c r="AS68" s="95" t="s">
        <v>248</v>
      </c>
      <c r="AT68" s="11">
        <v>35498.055999999997</v>
      </c>
      <c r="AU68" s="11">
        <v>53.29</v>
      </c>
      <c r="AV68" s="204">
        <v>0</v>
      </c>
      <c r="AW68" s="186">
        <v>0</v>
      </c>
      <c r="AX68" s="204" t="s">
        <v>248</v>
      </c>
      <c r="AY68" s="502">
        <v>16.25</v>
      </c>
      <c r="AZ68" s="138">
        <v>438564</v>
      </c>
      <c r="BA68" s="11">
        <v>0.98461538461499998</v>
      </c>
      <c r="BB68" s="121">
        <v>28.187500000010999</v>
      </c>
      <c r="BC68" s="203" t="s">
        <v>248</v>
      </c>
      <c r="BD68" s="217" t="s">
        <v>61</v>
      </c>
      <c r="BE68" s="201" t="s">
        <v>62</v>
      </c>
      <c r="BF68" s="201" t="s">
        <v>63</v>
      </c>
      <c r="BG68" s="201" t="s">
        <v>196</v>
      </c>
      <c r="BH68" s="218" t="s">
        <v>514</v>
      </c>
      <c r="BI68" s="218" t="s">
        <v>67</v>
      </c>
      <c r="BJ68" s="200">
        <v>214</v>
      </c>
      <c r="BK68" s="200">
        <v>3</v>
      </c>
      <c r="BL68" s="219" t="s">
        <v>65</v>
      </c>
      <c r="BM68" s="64" t="s">
        <v>177</v>
      </c>
      <c r="BN68" s="385" t="s">
        <v>296</v>
      </c>
      <c r="BO68" s="465" t="s">
        <v>701</v>
      </c>
      <c r="BP68" s="138" t="s">
        <v>687</v>
      </c>
      <c r="BQ68" s="145" t="s">
        <v>717</v>
      </c>
    </row>
    <row r="69" spans="1:69" ht="15.75" customHeight="1">
      <c r="A69" s="207" t="s">
        <v>8</v>
      </c>
      <c r="B69" s="208" t="s">
        <v>711</v>
      </c>
      <c r="C69" s="202" t="s">
        <v>35</v>
      </c>
      <c r="D69" s="210" t="s">
        <v>11</v>
      </c>
      <c r="E69" s="447" t="s">
        <v>85</v>
      </c>
      <c r="F69" s="86">
        <v>500</v>
      </c>
      <c r="G69" s="80">
        <v>7</v>
      </c>
      <c r="H69" s="204"/>
      <c r="I69" s="204"/>
      <c r="J69" s="204"/>
      <c r="K69" s="204"/>
      <c r="L69" s="80">
        <v>0</v>
      </c>
      <c r="M69" s="203"/>
      <c r="N69" s="52">
        <v>0</v>
      </c>
      <c r="O69" s="204"/>
      <c r="P69" s="204"/>
      <c r="Q69" s="11">
        <v>6.3883709188999998</v>
      </c>
      <c r="R69" s="204"/>
      <c r="S69" s="204"/>
      <c r="T69" s="53">
        <v>9.7718749999999979</v>
      </c>
      <c r="U69" s="204"/>
      <c r="V69" s="204"/>
      <c r="W69" s="11">
        <v>6.3658151744421003</v>
      </c>
      <c r="X69" s="204"/>
      <c r="Y69" s="204"/>
      <c r="Z69" s="53">
        <v>9.7392857142857121</v>
      </c>
      <c r="AA69" s="204"/>
      <c r="AB69" s="204"/>
      <c r="AC69" s="204"/>
      <c r="AD69" s="204"/>
      <c r="AE69" s="204"/>
      <c r="AF69" s="9">
        <v>2.8719096218879296</v>
      </c>
      <c r="AG69" s="9">
        <v>3429</v>
      </c>
      <c r="AH69" s="9">
        <v>0.3924912188590105</v>
      </c>
      <c r="AI69" s="9">
        <v>541</v>
      </c>
      <c r="AJ69" s="9">
        <v>2.0905720338983049</v>
      </c>
      <c r="AK69" s="9" t="s">
        <v>248</v>
      </c>
      <c r="AL69" s="9">
        <v>0</v>
      </c>
      <c r="AM69" s="9"/>
      <c r="AN69" s="9"/>
      <c r="AO69" s="73">
        <v>986</v>
      </c>
      <c r="AP69" s="80">
        <v>0</v>
      </c>
      <c r="AQ69" s="80">
        <v>0</v>
      </c>
      <c r="AR69" s="95">
        <v>0</v>
      </c>
      <c r="AS69" s="95" t="s">
        <v>248</v>
      </c>
      <c r="AT69" s="11">
        <v>35234.860999999997</v>
      </c>
      <c r="AU69" s="11">
        <v>0</v>
      </c>
      <c r="AV69" s="204">
        <v>0</v>
      </c>
      <c r="AW69" s="186">
        <v>0</v>
      </c>
      <c r="AX69" s="204" t="s">
        <v>248</v>
      </c>
      <c r="AY69" s="502">
        <v>16.25</v>
      </c>
      <c r="AZ69" s="138">
        <v>438564</v>
      </c>
      <c r="BA69" s="11">
        <v>0.98461538461499998</v>
      </c>
      <c r="BB69" s="121">
        <v>27.312500000010701</v>
      </c>
      <c r="BC69" s="203" t="s">
        <v>248</v>
      </c>
      <c r="BD69" s="217" t="s">
        <v>61</v>
      </c>
      <c r="BE69" s="201" t="s">
        <v>62</v>
      </c>
      <c r="BF69" s="201" t="s">
        <v>63</v>
      </c>
      <c r="BG69" s="201" t="s">
        <v>196</v>
      </c>
      <c r="BH69" s="218" t="s">
        <v>514</v>
      </c>
      <c r="BI69" s="218" t="s">
        <v>68</v>
      </c>
      <c r="BJ69" s="441">
        <v>214</v>
      </c>
      <c r="BK69" s="441">
        <v>4</v>
      </c>
      <c r="BL69" s="219" t="s">
        <v>65</v>
      </c>
      <c r="BM69" s="64" t="s">
        <v>178</v>
      </c>
      <c r="BN69" s="385" t="s">
        <v>296</v>
      </c>
      <c r="BO69" s="465" t="s">
        <v>701</v>
      </c>
      <c r="BP69" s="138" t="s">
        <v>687</v>
      </c>
      <c r="BQ69" s="145" t="s">
        <v>717</v>
      </c>
    </row>
    <row r="70" spans="1:69" s="128" customFormat="1" ht="15.75" customHeight="1">
      <c r="A70" s="207" t="s">
        <v>8</v>
      </c>
      <c r="B70" s="208" t="s">
        <v>711</v>
      </c>
      <c r="C70" s="202" t="s">
        <v>35</v>
      </c>
      <c r="D70" s="210" t="s">
        <v>11</v>
      </c>
      <c r="E70" s="447" t="s">
        <v>86</v>
      </c>
      <c r="F70" s="86">
        <v>236</v>
      </c>
      <c r="G70" s="80">
        <v>2</v>
      </c>
      <c r="H70" s="204"/>
      <c r="I70" s="204"/>
      <c r="J70" s="204"/>
      <c r="K70" s="204"/>
      <c r="L70" s="80">
        <v>0</v>
      </c>
      <c r="M70" s="203"/>
      <c r="N70" s="52">
        <v>0</v>
      </c>
      <c r="O70" s="204"/>
      <c r="P70" s="204"/>
      <c r="Q70" s="11">
        <v>5.1498928974</v>
      </c>
      <c r="R70" s="204"/>
      <c r="S70" s="204"/>
      <c r="T70" s="53">
        <v>7.3583333333333316</v>
      </c>
      <c r="U70" s="204"/>
      <c r="V70" s="204"/>
      <c r="W70" s="11">
        <v>4.8007775683759997</v>
      </c>
      <c r="X70" s="204"/>
      <c r="Y70" s="204"/>
      <c r="Z70" s="53">
        <v>6.9291666666666663</v>
      </c>
      <c r="AA70" s="204"/>
      <c r="AB70" s="204"/>
      <c r="AC70" s="204"/>
      <c r="AD70" s="204"/>
      <c r="AE70" s="204"/>
      <c r="AF70" s="9">
        <v>3.6880036842109809</v>
      </c>
      <c r="AG70" s="9">
        <v>1638</v>
      </c>
      <c r="AH70" s="9">
        <v>0.36413556492209875</v>
      </c>
      <c r="AI70" s="9">
        <v>14</v>
      </c>
      <c r="AJ70" s="9">
        <v>2.8464285714285715</v>
      </c>
      <c r="AK70" s="9" t="s">
        <v>248</v>
      </c>
      <c r="AL70" s="9">
        <v>234</v>
      </c>
      <c r="AM70" s="9">
        <v>3.6880036842109809</v>
      </c>
      <c r="AN70" s="9">
        <v>3.6942446043165469</v>
      </c>
      <c r="AO70" s="73">
        <v>468</v>
      </c>
      <c r="AP70" s="80">
        <v>0</v>
      </c>
      <c r="AQ70" s="80">
        <v>0</v>
      </c>
      <c r="AR70" s="95">
        <v>0</v>
      </c>
      <c r="AS70" s="95" t="s">
        <v>248</v>
      </c>
      <c r="AT70" s="11">
        <v>16680.978999999999</v>
      </c>
      <c r="AU70" s="11">
        <v>0</v>
      </c>
      <c r="AV70" s="204">
        <v>0</v>
      </c>
      <c r="AW70" s="186">
        <v>0</v>
      </c>
      <c r="AX70" s="204" t="s">
        <v>248</v>
      </c>
      <c r="AY70" s="502">
        <v>26</v>
      </c>
      <c r="AZ70" s="138">
        <v>199123</v>
      </c>
      <c r="BA70" s="11">
        <v>0.92307692307599998</v>
      </c>
      <c r="BB70" s="121">
        <v>8.1250000000081304</v>
      </c>
      <c r="BC70" s="203" t="s">
        <v>248</v>
      </c>
      <c r="BD70" s="217" t="s">
        <v>61</v>
      </c>
      <c r="BE70" s="201" t="s">
        <v>62</v>
      </c>
      <c r="BF70" s="201" t="s">
        <v>63</v>
      </c>
      <c r="BG70" s="201" t="s">
        <v>196</v>
      </c>
      <c r="BH70" s="218" t="s">
        <v>513</v>
      </c>
      <c r="BI70" s="218" t="s">
        <v>64</v>
      </c>
      <c r="BJ70" s="200">
        <v>214</v>
      </c>
      <c r="BK70" s="200">
        <v>1</v>
      </c>
      <c r="BL70" s="219" t="s">
        <v>65</v>
      </c>
      <c r="BM70" s="44" t="s">
        <v>177</v>
      </c>
      <c r="BN70" s="242" t="s">
        <v>296</v>
      </c>
      <c r="BO70" s="465" t="s">
        <v>356</v>
      </c>
      <c r="BP70" s="138" t="s">
        <v>688</v>
      </c>
      <c r="BQ70" s="145" t="s">
        <v>719</v>
      </c>
    </row>
    <row r="71" spans="1:69" ht="15.75" customHeight="1">
      <c r="A71" s="207" t="s">
        <v>8</v>
      </c>
      <c r="B71" s="208" t="s">
        <v>711</v>
      </c>
      <c r="C71" s="202" t="s">
        <v>35</v>
      </c>
      <c r="D71" s="210" t="s">
        <v>11</v>
      </c>
      <c r="E71" s="447" t="s">
        <v>86</v>
      </c>
      <c r="F71" s="86">
        <v>228</v>
      </c>
      <c r="G71" s="80">
        <v>6</v>
      </c>
      <c r="H71" s="204"/>
      <c r="I71" s="204"/>
      <c r="J71" s="204"/>
      <c r="K71" s="204"/>
      <c r="L71" s="80">
        <v>0</v>
      </c>
      <c r="M71" s="203"/>
      <c r="N71" s="52">
        <v>0</v>
      </c>
      <c r="O71" s="204"/>
      <c r="P71" s="204"/>
      <c r="Q71" s="11">
        <v>5.7768512207000002</v>
      </c>
      <c r="R71" s="204"/>
      <c r="S71" s="204"/>
      <c r="T71" s="53">
        <v>11.824999999999998</v>
      </c>
      <c r="U71" s="204"/>
      <c r="V71" s="204"/>
      <c r="W71" s="11">
        <v>5.7955538828827997</v>
      </c>
      <c r="X71" s="204"/>
      <c r="Y71" s="204"/>
      <c r="Z71" s="53">
        <v>11.816666666666663</v>
      </c>
      <c r="AA71" s="204"/>
      <c r="AB71" s="204"/>
      <c r="AC71" s="204"/>
      <c r="AD71" s="204"/>
      <c r="AE71" s="204"/>
      <c r="AF71" s="9">
        <v>3.407316605019906</v>
      </c>
      <c r="AG71" s="9">
        <v>1554</v>
      </c>
      <c r="AH71" s="9">
        <v>0.47868580076046774</v>
      </c>
      <c r="AI71" s="9">
        <v>85</v>
      </c>
      <c r="AJ71" s="9">
        <v>2.4513333333333334</v>
      </c>
      <c r="AK71" s="9" t="s">
        <v>248</v>
      </c>
      <c r="AL71" s="9">
        <v>222</v>
      </c>
      <c r="AM71" s="9">
        <v>3.407316605019906</v>
      </c>
      <c r="AN71" s="9">
        <v>3.5054570259208733</v>
      </c>
      <c r="AO71" s="73">
        <v>444</v>
      </c>
      <c r="AP71" s="80">
        <v>0</v>
      </c>
      <c r="AQ71" s="80">
        <v>0</v>
      </c>
      <c r="AR71" s="95">
        <v>0</v>
      </c>
      <c r="AS71" s="95" t="s">
        <v>248</v>
      </c>
      <c r="AT71" s="11">
        <v>15815.904</v>
      </c>
      <c r="AU71" s="11">
        <v>0</v>
      </c>
      <c r="AV71" s="204">
        <v>0</v>
      </c>
      <c r="AW71" s="186">
        <v>0</v>
      </c>
      <c r="AX71" s="204" t="s">
        <v>248</v>
      </c>
      <c r="AY71" s="502">
        <v>26</v>
      </c>
      <c r="AZ71" s="138">
        <v>199123</v>
      </c>
      <c r="BA71" s="11">
        <v>0.92307692307599998</v>
      </c>
      <c r="BB71" s="121">
        <v>7.5833333333409199</v>
      </c>
      <c r="BC71" s="203" t="s">
        <v>248</v>
      </c>
      <c r="BD71" s="217" t="s">
        <v>61</v>
      </c>
      <c r="BE71" s="201" t="s">
        <v>62</v>
      </c>
      <c r="BF71" s="201" t="s">
        <v>63</v>
      </c>
      <c r="BG71" s="201" t="s">
        <v>196</v>
      </c>
      <c r="BH71" s="218" t="s">
        <v>513</v>
      </c>
      <c r="BI71" s="218" t="s">
        <v>66</v>
      </c>
      <c r="BJ71" s="200">
        <v>214</v>
      </c>
      <c r="BK71" s="200">
        <v>7</v>
      </c>
      <c r="BL71" s="219" t="s">
        <v>65</v>
      </c>
      <c r="BM71" s="44" t="s">
        <v>178</v>
      </c>
      <c r="BN71" s="385" t="s">
        <v>296</v>
      </c>
      <c r="BO71" s="465" t="s">
        <v>356</v>
      </c>
      <c r="BP71" s="138" t="s">
        <v>688</v>
      </c>
      <c r="BQ71" s="145" t="s">
        <v>719</v>
      </c>
    </row>
    <row r="72" spans="1:69" s="128" customFormat="1" ht="15.75" customHeight="1">
      <c r="A72" s="207" t="s">
        <v>8</v>
      </c>
      <c r="B72" s="208" t="s">
        <v>711</v>
      </c>
      <c r="C72" s="202" t="s">
        <v>35</v>
      </c>
      <c r="D72" s="210" t="s">
        <v>11</v>
      </c>
      <c r="E72" s="447" t="s">
        <v>86</v>
      </c>
      <c r="F72" s="86">
        <v>235</v>
      </c>
      <c r="G72" s="80">
        <v>3</v>
      </c>
      <c r="H72" s="204"/>
      <c r="I72" s="204"/>
      <c r="J72" s="204"/>
      <c r="K72" s="204"/>
      <c r="L72" s="80">
        <v>0</v>
      </c>
      <c r="M72" s="203"/>
      <c r="N72" s="52">
        <v>2</v>
      </c>
      <c r="O72" s="204"/>
      <c r="P72" s="204"/>
      <c r="Q72" s="11">
        <v>5.6914136681</v>
      </c>
      <c r="R72" s="204"/>
      <c r="S72" s="204"/>
      <c r="T72" s="53">
        <v>8.3999999999999968</v>
      </c>
      <c r="U72" s="204"/>
      <c r="V72" s="204"/>
      <c r="W72" s="11">
        <v>5.7433273663793001</v>
      </c>
      <c r="X72" s="204"/>
      <c r="Y72" s="204"/>
      <c r="Z72" s="53">
        <v>8.5999999999999943</v>
      </c>
      <c r="AA72" s="204"/>
      <c r="AB72" s="204"/>
      <c r="AC72" s="204"/>
      <c r="AD72" s="204"/>
      <c r="AE72" s="204"/>
      <c r="AF72" s="9">
        <v>3.5765776509824003</v>
      </c>
      <c r="AG72" s="9">
        <v>1610</v>
      </c>
      <c r="AH72" s="9">
        <v>0.44396128674527691</v>
      </c>
      <c r="AI72" s="9">
        <v>42</v>
      </c>
      <c r="AJ72" s="9">
        <v>2.6328</v>
      </c>
      <c r="AK72" s="9" t="s">
        <v>248</v>
      </c>
      <c r="AL72" s="9">
        <v>228</v>
      </c>
      <c r="AM72" s="9">
        <v>3.5835213147309188</v>
      </c>
      <c r="AN72" s="9">
        <v>3.6466466466466465</v>
      </c>
      <c r="AO72" s="73">
        <v>462</v>
      </c>
      <c r="AP72" s="80">
        <v>0</v>
      </c>
      <c r="AQ72" s="80">
        <v>2</v>
      </c>
      <c r="AR72" s="95">
        <v>0</v>
      </c>
      <c r="AS72" s="95" t="s">
        <v>248</v>
      </c>
      <c r="AT72" s="11">
        <v>16544.788</v>
      </c>
      <c r="AU72" s="11">
        <v>0</v>
      </c>
      <c r="AV72" s="204">
        <v>0</v>
      </c>
      <c r="AW72" s="186">
        <v>0</v>
      </c>
      <c r="AX72" s="204" t="s">
        <v>248</v>
      </c>
      <c r="AY72" s="502">
        <v>26</v>
      </c>
      <c r="AZ72" s="138">
        <v>199123</v>
      </c>
      <c r="BA72" s="11">
        <v>0.92307692307599998</v>
      </c>
      <c r="BB72" s="121">
        <v>7.3333333333406703</v>
      </c>
      <c r="BC72" s="203" t="s">
        <v>248</v>
      </c>
      <c r="BD72" s="217" t="s">
        <v>61</v>
      </c>
      <c r="BE72" s="201" t="s">
        <v>62</v>
      </c>
      <c r="BF72" s="201" t="s">
        <v>63</v>
      </c>
      <c r="BG72" s="201" t="s">
        <v>196</v>
      </c>
      <c r="BH72" s="218" t="s">
        <v>513</v>
      </c>
      <c r="BI72" s="218" t="s">
        <v>67</v>
      </c>
      <c r="BJ72" s="200">
        <v>214</v>
      </c>
      <c r="BK72" s="200">
        <v>3</v>
      </c>
      <c r="BL72" s="219" t="s">
        <v>65</v>
      </c>
      <c r="BM72" s="44" t="s">
        <v>178</v>
      </c>
      <c r="BN72" s="385" t="s">
        <v>296</v>
      </c>
      <c r="BO72" s="465" t="s">
        <v>356</v>
      </c>
      <c r="BP72" s="138" t="s">
        <v>688</v>
      </c>
      <c r="BQ72" s="145" t="s">
        <v>719</v>
      </c>
    </row>
    <row r="73" spans="1:69" s="128" customFormat="1" ht="16.5" customHeight="1" thickBot="1">
      <c r="A73" s="151" t="s">
        <v>8</v>
      </c>
      <c r="B73" s="152" t="s">
        <v>711</v>
      </c>
      <c r="C73" s="153" t="s">
        <v>35</v>
      </c>
      <c r="D73" s="154" t="s">
        <v>11</v>
      </c>
      <c r="E73" s="448" t="s">
        <v>86</v>
      </c>
      <c r="F73" s="191">
        <v>234</v>
      </c>
      <c r="G73" s="192">
        <v>3</v>
      </c>
      <c r="H73" s="161"/>
      <c r="I73" s="161"/>
      <c r="J73" s="161"/>
      <c r="K73" s="161"/>
      <c r="L73" s="192">
        <v>1</v>
      </c>
      <c r="M73" s="158"/>
      <c r="N73" s="160">
        <v>0</v>
      </c>
      <c r="O73" s="161"/>
      <c r="P73" s="161"/>
      <c r="Q73" s="194">
        <v>5.9591085390999998</v>
      </c>
      <c r="R73" s="161"/>
      <c r="S73" s="161"/>
      <c r="T73" s="193">
        <v>9.1875</v>
      </c>
      <c r="U73" s="161"/>
      <c r="V73" s="161"/>
      <c r="W73" s="194">
        <v>5.9207563565217001</v>
      </c>
      <c r="X73" s="161"/>
      <c r="Y73" s="161"/>
      <c r="Z73" s="193">
        <v>8.9375</v>
      </c>
      <c r="AA73" s="161"/>
      <c r="AB73" s="161"/>
      <c r="AC73" s="161"/>
      <c r="AD73" s="161"/>
      <c r="AE73" s="161"/>
      <c r="AF73" s="178">
        <v>2.8135840722492764</v>
      </c>
      <c r="AG73" s="178">
        <v>1582</v>
      </c>
      <c r="AH73" s="178">
        <v>0.37227171893719052</v>
      </c>
      <c r="AI73" s="178">
        <v>248</v>
      </c>
      <c r="AJ73" s="178">
        <v>2.0648584905660377</v>
      </c>
      <c r="AK73" s="178" t="s">
        <v>248</v>
      </c>
      <c r="AL73" s="178">
        <v>0</v>
      </c>
      <c r="AM73" s="178"/>
      <c r="AN73" s="178"/>
      <c r="AO73" s="195">
        <v>449</v>
      </c>
      <c r="AP73" s="192">
        <v>1</v>
      </c>
      <c r="AQ73" s="192">
        <v>12</v>
      </c>
      <c r="AR73" s="159">
        <v>0</v>
      </c>
      <c r="AS73" s="159" t="s">
        <v>248</v>
      </c>
      <c r="AT73" s="194">
        <v>16264.282999999999</v>
      </c>
      <c r="AU73" s="194">
        <v>190.66900000000001</v>
      </c>
      <c r="AV73" s="161">
        <v>0</v>
      </c>
      <c r="AW73" s="155">
        <v>0</v>
      </c>
      <c r="AX73" s="161" t="s">
        <v>248</v>
      </c>
      <c r="AY73" s="505">
        <v>26</v>
      </c>
      <c r="AZ73" s="156">
        <v>199123</v>
      </c>
      <c r="BA73" s="194">
        <v>0.92307692307599998</v>
      </c>
      <c r="BB73" s="375">
        <v>6.9166666666735797</v>
      </c>
      <c r="BC73" s="158" t="s">
        <v>248</v>
      </c>
      <c r="BD73" s="162" t="s">
        <v>61</v>
      </c>
      <c r="BE73" s="163" t="s">
        <v>62</v>
      </c>
      <c r="BF73" s="163" t="s">
        <v>63</v>
      </c>
      <c r="BG73" s="163" t="s">
        <v>196</v>
      </c>
      <c r="BH73" s="164" t="s">
        <v>513</v>
      </c>
      <c r="BI73" s="164" t="s">
        <v>68</v>
      </c>
      <c r="BJ73" s="165">
        <v>214</v>
      </c>
      <c r="BK73" s="165">
        <v>4</v>
      </c>
      <c r="BL73" s="166" t="s">
        <v>65</v>
      </c>
      <c r="BM73" s="241" t="s">
        <v>178</v>
      </c>
      <c r="BN73" s="386" t="s">
        <v>296</v>
      </c>
      <c r="BO73" s="467" t="s">
        <v>356</v>
      </c>
      <c r="BP73" s="156" t="s">
        <v>688</v>
      </c>
      <c r="BQ73" s="157" t="s">
        <v>719</v>
      </c>
    </row>
    <row r="74" spans="1:69" s="128" customFormat="1" ht="15.75" customHeight="1">
      <c r="A74" s="205" t="s">
        <v>8</v>
      </c>
      <c r="B74" s="206" t="s">
        <v>711</v>
      </c>
      <c r="C74" s="220" t="s">
        <v>35</v>
      </c>
      <c r="D74" s="209" t="s">
        <v>11</v>
      </c>
      <c r="E74" s="446" t="s">
        <v>87</v>
      </c>
      <c r="F74" s="93">
        <v>210</v>
      </c>
      <c r="G74" s="79">
        <v>4</v>
      </c>
      <c r="H74" s="222"/>
      <c r="I74" s="222"/>
      <c r="J74" s="222"/>
      <c r="K74" s="222"/>
      <c r="L74" s="79">
        <v>0</v>
      </c>
      <c r="M74" s="221"/>
      <c r="N74" s="62">
        <v>0</v>
      </c>
      <c r="O74" s="222"/>
      <c r="P74" s="222"/>
      <c r="Q74" s="68">
        <v>6.1946406311000004</v>
      </c>
      <c r="R74" s="222"/>
      <c r="S74" s="222"/>
      <c r="T74" s="71">
        <v>10.058333333333332</v>
      </c>
      <c r="U74" s="222"/>
      <c r="V74" s="222"/>
      <c r="W74" s="68">
        <v>5.5704221504853999</v>
      </c>
      <c r="X74" s="222"/>
      <c r="Y74" s="222"/>
      <c r="Z74" s="71">
        <v>9.5583333333333318</v>
      </c>
      <c r="AA74" s="222"/>
      <c r="AB74" s="222"/>
      <c r="AC74" s="222"/>
      <c r="AD74" s="222"/>
      <c r="AE74" s="222"/>
      <c r="AF74" s="60">
        <v>3.5558321879409376</v>
      </c>
      <c r="AG74" s="60">
        <v>1442</v>
      </c>
      <c r="AH74" s="60">
        <v>0.41306928159630035</v>
      </c>
      <c r="AI74" s="60">
        <v>32</v>
      </c>
      <c r="AJ74" s="60">
        <v>2.6530534351145039</v>
      </c>
      <c r="AK74" s="60" t="s">
        <v>248</v>
      </c>
      <c r="AL74" s="60">
        <v>204</v>
      </c>
      <c r="AM74" s="60">
        <v>3.5606092543495134</v>
      </c>
      <c r="AN74" s="60">
        <v>3.6209189842805323</v>
      </c>
      <c r="AO74" s="72">
        <v>411</v>
      </c>
      <c r="AP74" s="79">
        <v>0</v>
      </c>
      <c r="AQ74" s="79">
        <v>1</v>
      </c>
      <c r="AR74" s="119">
        <v>0</v>
      </c>
      <c r="AS74" s="119" t="s">
        <v>248</v>
      </c>
      <c r="AT74" s="68">
        <v>14720.397000000001</v>
      </c>
      <c r="AU74" s="68">
        <v>0</v>
      </c>
      <c r="AV74" s="222">
        <v>0</v>
      </c>
      <c r="AW74" s="185">
        <v>0</v>
      </c>
      <c r="AX74" s="222" t="s">
        <v>248</v>
      </c>
      <c r="AY74" s="501">
        <v>14</v>
      </c>
      <c r="AZ74" s="137">
        <v>374865</v>
      </c>
      <c r="BA74" s="68">
        <v>0.94642857142799997</v>
      </c>
      <c r="BB74" s="308">
        <v>15.5471698113301</v>
      </c>
      <c r="BC74" s="221" t="s">
        <v>248</v>
      </c>
      <c r="BD74" s="211" t="s">
        <v>61</v>
      </c>
      <c r="BE74" s="212" t="s">
        <v>62</v>
      </c>
      <c r="BF74" s="212" t="s">
        <v>63</v>
      </c>
      <c r="BG74" s="212" t="s">
        <v>196</v>
      </c>
      <c r="BH74" s="214" t="s">
        <v>515</v>
      </c>
      <c r="BI74" s="214" t="s">
        <v>64</v>
      </c>
      <c r="BJ74" s="215">
        <v>214</v>
      </c>
      <c r="BK74" s="215">
        <v>1</v>
      </c>
      <c r="BL74" s="216" t="s">
        <v>65</v>
      </c>
      <c r="BM74" s="63" t="s">
        <v>178</v>
      </c>
      <c r="BN74" s="553" t="s">
        <v>296</v>
      </c>
      <c r="BO74" s="466" t="s">
        <v>702</v>
      </c>
      <c r="BP74" s="137" t="s">
        <v>698</v>
      </c>
      <c r="BQ74" s="144" t="s">
        <v>714</v>
      </c>
    </row>
    <row r="75" spans="1:69" s="128" customFormat="1" ht="15.75" customHeight="1">
      <c r="A75" s="207" t="s">
        <v>8</v>
      </c>
      <c r="B75" s="208" t="s">
        <v>711</v>
      </c>
      <c r="C75" s="202" t="s">
        <v>35</v>
      </c>
      <c r="D75" s="210" t="s">
        <v>11</v>
      </c>
      <c r="E75" s="447" t="s">
        <v>87</v>
      </c>
      <c r="F75" s="86">
        <v>205</v>
      </c>
      <c r="G75" s="80">
        <v>8</v>
      </c>
      <c r="H75" s="204"/>
      <c r="I75" s="204"/>
      <c r="J75" s="204"/>
      <c r="K75" s="204"/>
      <c r="L75" s="80">
        <v>0</v>
      </c>
      <c r="M75" s="203"/>
      <c r="N75" s="52">
        <v>0</v>
      </c>
      <c r="O75" s="204"/>
      <c r="P75" s="204"/>
      <c r="Q75" s="11">
        <v>5.7039085178000004</v>
      </c>
      <c r="R75" s="204"/>
      <c r="S75" s="204"/>
      <c r="T75" s="53">
        <v>11.514999999999997</v>
      </c>
      <c r="U75" s="204"/>
      <c r="V75" s="204"/>
      <c r="W75" s="11">
        <v>5.5521014060912997</v>
      </c>
      <c r="X75" s="204"/>
      <c r="Y75" s="204"/>
      <c r="Z75" s="53">
        <v>11.510714285714284</v>
      </c>
      <c r="AA75" s="204"/>
      <c r="AB75" s="204"/>
      <c r="AC75" s="204"/>
      <c r="AD75" s="204"/>
      <c r="AE75" s="204"/>
      <c r="AF75" s="9">
        <v>3.4830094351698193</v>
      </c>
      <c r="AG75" s="9">
        <v>1379</v>
      </c>
      <c r="AH75" s="9">
        <v>0.43374150044602855</v>
      </c>
      <c r="AI75" s="9">
        <v>39</v>
      </c>
      <c r="AJ75" s="9">
        <v>2.5875730994152049</v>
      </c>
      <c r="AK75" s="9" t="s">
        <v>248</v>
      </c>
      <c r="AL75" s="9">
        <v>195</v>
      </c>
      <c r="AM75" s="9">
        <v>3.4836556858195493</v>
      </c>
      <c r="AN75" s="9">
        <v>3.5705128205128207</v>
      </c>
      <c r="AO75" s="73">
        <v>394</v>
      </c>
      <c r="AP75" s="80">
        <v>0</v>
      </c>
      <c r="AQ75" s="80">
        <v>0</v>
      </c>
      <c r="AR75" s="95">
        <v>0</v>
      </c>
      <c r="AS75" s="95" t="s">
        <v>248</v>
      </c>
      <c r="AT75" s="11">
        <v>14038.877</v>
      </c>
      <c r="AU75" s="11">
        <v>0</v>
      </c>
      <c r="AV75" s="204">
        <v>0</v>
      </c>
      <c r="AW75" s="186">
        <v>0</v>
      </c>
      <c r="AX75" s="204" t="s">
        <v>248</v>
      </c>
      <c r="AY75" s="374">
        <v>14</v>
      </c>
      <c r="AZ75" s="138">
        <v>374865</v>
      </c>
      <c r="BA75" s="11">
        <v>0.94642857142799997</v>
      </c>
      <c r="BB75" s="121">
        <v>15.5471698113301</v>
      </c>
      <c r="BC75" s="203" t="s">
        <v>248</v>
      </c>
      <c r="BD75" s="217" t="s">
        <v>61</v>
      </c>
      <c r="BE75" s="201" t="s">
        <v>62</v>
      </c>
      <c r="BF75" s="201" t="s">
        <v>63</v>
      </c>
      <c r="BG75" s="201" t="s">
        <v>196</v>
      </c>
      <c r="BH75" s="218" t="s">
        <v>515</v>
      </c>
      <c r="BI75" s="218" t="s">
        <v>66</v>
      </c>
      <c r="BJ75" s="200">
        <v>214</v>
      </c>
      <c r="BK75" s="200">
        <v>7</v>
      </c>
      <c r="BL75" s="219" t="s">
        <v>65</v>
      </c>
      <c r="BM75" s="64" t="s">
        <v>178</v>
      </c>
      <c r="BN75" s="385" t="s">
        <v>296</v>
      </c>
      <c r="BO75" s="465" t="s">
        <v>702</v>
      </c>
      <c r="BP75" s="138" t="s">
        <v>698</v>
      </c>
      <c r="BQ75" s="145" t="s">
        <v>714</v>
      </c>
    </row>
    <row r="76" spans="1:69" s="128" customFormat="1" ht="15.75">
      <c r="A76" s="207" t="s">
        <v>8</v>
      </c>
      <c r="B76" s="208" t="s">
        <v>711</v>
      </c>
      <c r="C76" s="202" t="s">
        <v>35</v>
      </c>
      <c r="D76" s="210" t="s">
        <v>11</v>
      </c>
      <c r="E76" s="447" t="s">
        <v>87</v>
      </c>
      <c r="F76" s="86">
        <v>209</v>
      </c>
      <c r="G76" s="80">
        <v>2</v>
      </c>
      <c r="H76" s="204"/>
      <c r="I76" s="204"/>
      <c r="J76" s="204"/>
      <c r="K76" s="204"/>
      <c r="L76" s="80">
        <v>0</v>
      </c>
      <c r="M76" s="203"/>
      <c r="N76" s="52">
        <v>0</v>
      </c>
      <c r="O76" s="204"/>
      <c r="P76" s="204"/>
      <c r="Q76" s="11">
        <v>4.7368113961000002</v>
      </c>
      <c r="R76" s="204"/>
      <c r="S76" s="204"/>
      <c r="T76" s="53">
        <v>8.4562499999999972</v>
      </c>
      <c r="U76" s="204"/>
      <c r="V76" s="204"/>
      <c r="W76" s="11">
        <v>4.3021254541062</v>
      </c>
      <c r="X76" s="204"/>
      <c r="Y76" s="204"/>
      <c r="Z76" s="53">
        <v>8.5541666666666654</v>
      </c>
      <c r="AA76" s="204"/>
      <c r="AB76" s="204"/>
      <c r="AC76" s="204"/>
      <c r="AD76" s="204"/>
      <c r="AE76" s="204"/>
      <c r="AF76" s="9">
        <v>3.8115928444227243</v>
      </c>
      <c r="AG76" s="9">
        <v>1449</v>
      </c>
      <c r="AH76" s="9">
        <v>0.2818001251324958</v>
      </c>
      <c r="AI76" s="9">
        <v>2</v>
      </c>
      <c r="AJ76" s="9">
        <v>3.1994186046511626</v>
      </c>
      <c r="AK76" s="9" t="s">
        <v>248</v>
      </c>
      <c r="AL76" s="9">
        <v>206</v>
      </c>
      <c r="AM76" s="9">
        <v>3.8108530034635333</v>
      </c>
      <c r="AN76" s="9">
        <v>3.7654520295202953</v>
      </c>
      <c r="AO76" s="73">
        <v>413</v>
      </c>
      <c r="AP76" s="80">
        <v>0</v>
      </c>
      <c r="AQ76" s="80">
        <v>1</v>
      </c>
      <c r="AR76" s="95">
        <v>0</v>
      </c>
      <c r="AS76" s="95" t="s">
        <v>248</v>
      </c>
      <c r="AT76" s="11">
        <v>14781.259</v>
      </c>
      <c r="AU76" s="11">
        <v>0</v>
      </c>
      <c r="AV76" s="204">
        <v>0</v>
      </c>
      <c r="AW76" s="186">
        <v>0</v>
      </c>
      <c r="AX76" s="204" t="s">
        <v>248</v>
      </c>
      <c r="AY76" s="374">
        <v>14</v>
      </c>
      <c r="AZ76" s="138">
        <v>374865</v>
      </c>
      <c r="BA76" s="11">
        <v>0.94642857142799997</v>
      </c>
      <c r="BB76" s="121">
        <v>15.698113207556601</v>
      </c>
      <c r="BC76" s="203" t="s">
        <v>248</v>
      </c>
      <c r="BD76" s="217" t="s">
        <v>61</v>
      </c>
      <c r="BE76" s="201" t="s">
        <v>62</v>
      </c>
      <c r="BF76" s="201" t="s">
        <v>63</v>
      </c>
      <c r="BG76" s="201" t="s">
        <v>196</v>
      </c>
      <c r="BH76" s="218" t="s">
        <v>515</v>
      </c>
      <c r="BI76" s="218" t="s">
        <v>67</v>
      </c>
      <c r="BJ76" s="200">
        <v>214</v>
      </c>
      <c r="BK76" s="200">
        <v>3</v>
      </c>
      <c r="BL76" s="219" t="s">
        <v>65</v>
      </c>
      <c r="BM76" s="64" t="s">
        <v>177</v>
      </c>
      <c r="BN76" s="385" t="s">
        <v>296</v>
      </c>
      <c r="BO76" s="465" t="s">
        <v>702</v>
      </c>
      <c r="BP76" s="138" t="s">
        <v>698</v>
      </c>
      <c r="BQ76" s="145" t="s">
        <v>714</v>
      </c>
    </row>
    <row r="77" spans="1:69" s="128" customFormat="1" ht="15.75" customHeight="1">
      <c r="A77" s="207" t="s">
        <v>8</v>
      </c>
      <c r="B77" s="208" t="s">
        <v>711</v>
      </c>
      <c r="C77" s="202" t="s">
        <v>35</v>
      </c>
      <c r="D77" s="210" t="s">
        <v>11</v>
      </c>
      <c r="E77" s="447" t="s">
        <v>87</v>
      </c>
      <c r="F77" s="86">
        <v>209</v>
      </c>
      <c r="G77" s="80">
        <v>12</v>
      </c>
      <c r="H77" s="204"/>
      <c r="I77" s="204"/>
      <c r="J77" s="204"/>
      <c r="K77" s="204"/>
      <c r="L77" s="80">
        <v>0</v>
      </c>
      <c r="M77" s="203"/>
      <c r="N77" s="52">
        <v>0</v>
      </c>
      <c r="O77" s="204"/>
      <c r="P77" s="204"/>
      <c r="Q77" s="11">
        <v>5.9616141268999998</v>
      </c>
      <c r="R77" s="204"/>
      <c r="S77" s="204"/>
      <c r="T77" s="53">
        <v>8.6437499999999972</v>
      </c>
      <c r="U77" s="204"/>
      <c r="V77" s="204"/>
      <c r="W77" s="11">
        <v>5.9105987309644004</v>
      </c>
      <c r="X77" s="204"/>
      <c r="Y77" s="204"/>
      <c r="Z77" s="53">
        <v>8.6437499999999972</v>
      </c>
      <c r="AA77" s="204"/>
      <c r="AB77" s="204"/>
      <c r="AC77" s="204"/>
      <c r="AD77" s="204"/>
      <c r="AE77" s="204"/>
      <c r="AF77" s="9">
        <v>2.8145177681606866</v>
      </c>
      <c r="AG77" s="9">
        <v>1379</v>
      </c>
      <c r="AH77" s="9">
        <v>0.37448052317878894</v>
      </c>
      <c r="AI77" s="9">
        <v>261</v>
      </c>
      <c r="AJ77" s="9">
        <v>2.0825</v>
      </c>
      <c r="AK77" s="9" t="s">
        <v>248</v>
      </c>
      <c r="AL77" s="9">
        <v>0</v>
      </c>
      <c r="AM77" s="9"/>
      <c r="AN77" s="9"/>
      <c r="AO77" s="73">
        <v>394</v>
      </c>
      <c r="AP77" s="80">
        <v>0</v>
      </c>
      <c r="AQ77" s="80">
        <v>0</v>
      </c>
      <c r="AR77" s="95">
        <v>0</v>
      </c>
      <c r="AS77" s="95" t="s">
        <v>248</v>
      </c>
      <c r="AT77" s="11">
        <v>14052.424999999999</v>
      </c>
      <c r="AU77" s="11">
        <v>0</v>
      </c>
      <c r="AV77" s="204">
        <v>0</v>
      </c>
      <c r="AW77" s="186">
        <v>0</v>
      </c>
      <c r="AX77" s="204" t="s">
        <v>248</v>
      </c>
      <c r="AY77" s="374">
        <v>14</v>
      </c>
      <c r="AZ77" s="138">
        <v>374865</v>
      </c>
      <c r="BA77" s="11">
        <v>0.94642857142799997</v>
      </c>
      <c r="BB77" s="121">
        <v>14.943396226424101</v>
      </c>
      <c r="BC77" s="203" t="s">
        <v>248</v>
      </c>
      <c r="BD77" s="217" t="s">
        <v>61</v>
      </c>
      <c r="BE77" s="201" t="s">
        <v>62</v>
      </c>
      <c r="BF77" s="201" t="s">
        <v>63</v>
      </c>
      <c r="BG77" s="201" t="s">
        <v>196</v>
      </c>
      <c r="BH77" s="218" t="s">
        <v>515</v>
      </c>
      <c r="BI77" s="201" t="s">
        <v>68</v>
      </c>
      <c r="BJ77" s="91">
        <v>214</v>
      </c>
      <c r="BK77" s="200">
        <v>4</v>
      </c>
      <c r="BL77" s="219" t="s">
        <v>65</v>
      </c>
      <c r="BM77" s="64" t="s">
        <v>178</v>
      </c>
      <c r="BN77" s="385" t="s">
        <v>296</v>
      </c>
      <c r="BO77" s="465" t="s">
        <v>702</v>
      </c>
      <c r="BP77" s="138" t="s">
        <v>698</v>
      </c>
      <c r="BQ77" s="145" t="s">
        <v>714</v>
      </c>
    </row>
    <row r="78" spans="1:69" s="128" customFormat="1" ht="15.75" customHeight="1">
      <c r="A78" s="207" t="s">
        <v>8</v>
      </c>
      <c r="B78" s="208" t="s">
        <v>711</v>
      </c>
      <c r="C78" s="202" t="s">
        <v>35</v>
      </c>
      <c r="D78" s="210" t="s">
        <v>11</v>
      </c>
      <c r="E78" s="447" t="s">
        <v>88</v>
      </c>
      <c r="F78" s="86">
        <v>264</v>
      </c>
      <c r="G78" s="80">
        <v>0</v>
      </c>
      <c r="H78" s="204"/>
      <c r="I78" s="204"/>
      <c r="J78" s="204"/>
      <c r="K78" s="204"/>
      <c r="L78" s="80">
        <v>0</v>
      </c>
      <c r="M78" s="203"/>
      <c r="N78" s="52">
        <v>0</v>
      </c>
      <c r="O78" s="204"/>
      <c r="P78" s="204"/>
      <c r="Q78" s="11">
        <v>4.9507119697000004</v>
      </c>
      <c r="R78" s="204"/>
      <c r="S78" s="204"/>
      <c r="T78" s="53">
        <v>6.9799999999999986</v>
      </c>
      <c r="U78" s="204"/>
      <c r="V78" s="204"/>
      <c r="W78" s="11">
        <v>4.6456968219696</v>
      </c>
      <c r="X78" s="204"/>
      <c r="Y78" s="204"/>
      <c r="Z78" s="53">
        <v>6.7999999999999972</v>
      </c>
      <c r="AA78" s="204"/>
      <c r="AB78" s="204"/>
      <c r="AC78" s="204"/>
      <c r="AD78" s="204"/>
      <c r="AE78" s="204"/>
      <c r="AF78" s="9">
        <v>3.7263460720514314</v>
      </c>
      <c r="AG78" s="9">
        <v>1850</v>
      </c>
      <c r="AH78" s="9">
        <v>0.39554806973863443</v>
      </c>
      <c r="AI78" s="9">
        <v>28</v>
      </c>
      <c r="AJ78" s="9">
        <v>2.829081632653061</v>
      </c>
      <c r="AK78" s="9" t="s">
        <v>248</v>
      </c>
      <c r="AL78" s="9">
        <v>263</v>
      </c>
      <c r="AM78" s="9">
        <v>3.7262669966830817</v>
      </c>
      <c r="AN78" s="9">
        <v>3.7263220205209153</v>
      </c>
      <c r="AO78" s="73">
        <v>528</v>
      </c>
      <c r="AP78" s="80">
        <v>0</v>
      </c>
      <c r="AQ78" s="80">
        <v>0</v>
      </c>
      <c r="AR78" s="95">
        <v>0</v>
      </c>
      <c r="AS78" s="95" t="s">
        <v>248</v>
      </c>
      <c r="AT78" s="11">
        <v>18880.737000000001</v>
      </c>
      <c r="AU78" s="11">
        <v>0</v>
      </c>
      <c r="AV78" s="204">
        <v>0</v>
      </c>
      <c r="AW78" s="186">
        <v>0</v>
      </c>
      <c r="AX78" s="204" t="s">
        <v>248</v>
      </c>
      <c r="AY78" s="502">
        <v>19.5</v>
      </c>
      <c r="AZ78" s="138">
        <v>404955</v>
      </c>
      <c r="BA78" s="11">
        <v>0.96153846153800004</v>
      </c>
      <c r="BB78" s="121">
        <v>11.733333333339001</v>
      </c>
      <c r="BC78" s="188" t="s">
        <v>248</v>
      </c>
      <c r="BD78" s="217" t="s">
        <v>61</v>
      </c>
      <c r="BE78" s="201" t="s">
        <v>62</v>
      </c>
      <c r="BF78" s="201" t="s">
        <v>63</v>
      </c>
      <c r="BG78" s="201" t="s">
        <v>196</v>
      </c>
      <c r="BH78" s="218" t="s">
        <v>515</v>
      </c>
      <c r="BI78" s="138" t="s">
        <v>64</v>
      </c>
      <c r="BJ78" s="91">
        <v>214</v>
      </c>
      <c r="BK78" s="138">
        <v>1</v>
      </c>
      <c r="BL78" s="145" t="s">
        <v>65</v>
      </c>
      <c r="BM78" s="64" t="s">
        <v>177</v>
      </c>
      <c r="BN78" s="242" t="s">
        <v>296</v>
      </c>
      <c r="BO78" s="465" t="s">
        <v>350</v>
      </c>
      <c r="BP78" s="138" t="s">
        <v>703</v>
      </c>
      <c r="BQ78" s="145" t="s">
        <v>718</v>
      </c>
    </row>
    <row r="79" spans="1:69" s="128" customFormat="1" ht="15.75" customHeight="1">
      <c r="A79" s="207" t="s">
        <v>8</v>
      </c>
      <c r="B79" s="208" t="s">
        <v>711</v>
      </c>
      <c r="C79" s="202" t="s">
        <v>35</v>
      </c>
      <c r="D79" s="210" t="s">
        <v>11</v>
      </c>
      <c r="E79" s="447" t="s">
        <v>88</v>
      </c>
      <c r="F79" s="86">
        <v>260</v>
      </c>
      <c r="G79" s="80">
        <v>12</v>
      </c>
      <c r="H79" s="204"/>
      <c r="I79" s="204"/>
      <c r="J79" s="204"/>
      <c r="K79" s="204"/>
      <c r="L79" s="80">
        <v>0</v>
      </c>
      <c r="M79" s="203"/>
      <c r="N79" s="52">
        <v>0</v>
      </c>
      <c r="O79" s="204"/>
      <c r="P79" s="204"/>
      <c r="Q79" s="11">
        <v>5.6039313024000004</v>
      </c>
      <c r="R79" s="204"/>
      <c r="S79" s="204"/>
      <c r="T79" s="53">
        <v>8.8999999999999986</v>
      </c>
      <c r="U79" s="204"/>
      <c r="V79" s="204"/>
      <c r="W79" s="11">
        <v>5.6331449838709</v>
      </c>
      <c r="X79" s="204"/>
      <c r="Y79" s="204"/>
      <c r="Z79" s="53">
        <v>9.2999999999999972</v>
      </c>
      <c r="AA79" s="204"/>
      <c r="AB79" s="204"/>
      <c r="AC79" s="204"/>
      <c r="AD79" s="204"/>
      <c r="AE79" s="204"/>
      <c r="AF79" s="9">
        <v>3.4527534613823558</v>
      </c>
      <c r="AG79" s="9">
        <v>1736</v>
      </c>
      <c r="AH79" s="9">
        <v>0.46790713552789653</v>
      </c>
      <c r="AI79" s="9">
        <v>83</v>
      </c>
      <c r="AJ79" s="9">
        <v>2.5094059405940596</v>
      </c>
      <c r="AK79" s="9" t="s">
        <v>248</v>
      </c>
      <c r="AL79" s="9">
        <v>248</v>
      </c>
      <c r="AM79" s="9">
        <v>3.4527534613823558</v>
      </c>
      <c r="AN79" s="9">
        <v>3.5678148546824544</v>
      </c>
      <c r="AO79" s="73">
        <v>496</v>
      </c>
      <c r="AP79" s="80">
        <v>0</v>
      </c>
      <c r="AQ79" s="80">
        <v>0</v>
      </c>
      <c r="AR79" s="95">
        <v>0</v>
      </c>
      <c r="AS79" s="95" t="s">
        <v>248</v>
      </c>
      <c r="AT79" s="11">
        <v>17712.924999999999</v>
      </c>
      <c r="AU79" s="11">
        <v>0</v>
      </c>
      <c r="AV79" s="204">
        <v>0</v>
      </c>
      <c r="AW79" s="186">
        <v>0</v>
      </c>
      <c r="AX79" s="204" t="s">
        <v>248</v>
      </c>
      <c r="AY79" s="502">
        <v>19.5</v>
      </c>
      <c r="AZ79" s="138">
        <v>404955</v>
      </c>
      <c r="BA79" s="11">
        <v>0.96153846153800004</v>
      </c>
      <c r="BB79" s="121">
        <v>11.146666666671999</v>
      </c>
      <c r="BC79" s="188" t="s">
        <v>248</v>
      </c>
      <c r="BD79" s="217" t="s">
        <v>61</v>
      </c>
      <c r="BE79" s="201" t="s">
        <v>62</v>
      </c>
      <c r="BF79" s="201" t="s">
        <v>63</v>
      </c>
      <c r="BG79" s="201" t="s">
        <v>196</v>
      </c>
      <c r="BH79" s="218" t="s">
        <v>515</v>
      </c>
      <c r="BI79" s="138" t="s">
        <v>66</v>
      </c>
      <c r="BJ79" s="91">
        <v>214</v>
      </c>
      <c r="BK79" s="138">
        <v>7</v>
      </c>
      <c r="BL79" s="145" t="s">
        <v>65</v>
      </c>
      <c r="BM79" s="44" t="s">
        <v>178</v>
      </c>
      <c r="BN79" s="385" t="s">
        <v>296</v>
      </c>
      <c r="BO79" s="465" t="s">
        <v>350</v>
      </c>
      <c r="BP79" s="138" t="s">
        <v>703</v>
      </c>
      <c r="BQ79" s="145" t="s">
        <v>718</v>
      </c>
    </row>
    <row r="80" spans="1:69" s="128" customFormat="1" ht="15.75" customHeight="1">
      <c r="A80" s="207" t="s">
        <v>8</v>
      </c>
      <c r="B80" s="208" t="s">
        <v>711</v>
      </c>
      <c r="C80" s="202" t="s">
        <v>35</v>
      </c>
      <c r="D80" s="210" t="s">
        <v>11</v>
      </c>
      <c r="E80" s="447" t="s">
        <v>88</v>
      </c>
      <c r="F80" s="86">
        <v>261</v>
      </c>
      <c r="G80" s="80">
        <v>3</v>
      </c>
      <c r="H80" s="204"/>
      <c r="I80" s="204"/>
      <c r="J80" s="204"/>
      <c r="K80" s="204"/>
      <c r="L80" s="80">
        <v>1</v>
      </c>
      <c r="M80" s="203"/>
      <c r="N80" s="52">
        <v>2</v>
      </c>
      <c r="O80" s="204"/>
      <c r="P80" s="204"/>
      <c r="Q80" s="11">
        <v>5.6975405914000001</v>
      </c>
      <c r="R80" s="204"/>
      <c r="S80" s="204"/>
      <c r="T80" s="53">
        <v>8.7687499999999972</v>
      </c>
      <c r="U80" s="204"/>
      <c r="V80" s="204"/>
      <c r="W80" s="11">
        <v>5.7581476381321997</v>
      </c>
      <c r="X80" s="204"/>
      <c r="Y80" s="204"/>
      <c r="Z80" s="53">
        <v>8.8458333333333314</v>
      </c>
      <c r="AA80" s="204"/>
      <c r="AB80" s="204"/>
      <c r="AC80" s="204"/>
      <c r="AD80" s="204"/>
      <c r="AE80" s="204"/>
      <c r="AF80" s="9">
        <v>3.5866554692123227</v>
      </c>
      <c r="AG80" s="9">
        <v>1785</v>
      </c>
      <c r="AH80" s="9">
        <v>0.47070607926802455</v>
      </c>
      <c r="AI80" s="9">
        <v>59</v>
      </c>
      <c r="AJ80" s="9">
        <v>2.610904255319149</v>
      </c>
      <c r="AK80" s="9" t="s">
        <v>248</v>
      </c>
      <c r="AL80" s="9">
        <v>251</v>
      </c>
      <c r="AM80" s="9">
        <v>3.5926977874341164</v>
      </c>
      <c r="AN80" s="9">
        <v>3.6580410607356715</v>
      </c>
      <c r="AO80" s="73">
        <v>514</v>
      </c>
      <c r="AP80" s="80">
        <v>0</v>
      </c>
      <c r="AQ80" s="80">
        <v>2</v>
      </c>
      <c r="AR80" s="95">
        <v>0</v>
      </c>
      <c r="AS80" s="95" t="s">
        <v>248</v>
      </c>
      <c r="AT80" s="11">
        <v>18434.284</v>
      </c>
      <c r="AU80" s="11">
        <v>0</v>
      </c>
      <c r="AV80" s="204">
        <v>0</v>
      </c>
      <c r="AW80" s="186">
        <v>0</v>
      </c>
      <c r="AX80" s="204" t="s">
        <v>248</v>
      </c>
      <c r="AY80" s="502">
        <v>19.5</v>
      </c>
      <c r="AZ80" s="138">
        <v>404955</v>
      </c>
      <c r="BA80" s="11">
        <v>0.96153846153800004</v>
      </c>
      <c r="BB80" s="121">
        <v>10.9333333333386</v>
      </c>
      <c r="BC80" s="188" t="s">
        <v>248</v>
      </c>
      <c r="BD80" s="217" t="s">
        <v>61</v>
      </c>
      <c r="BE80" s="201" t="s">
        <v>62</v>
      </c>
      <c r="BF80" s="201" t="s">
        <v>63</v>
      </c>
      <c r="BG80" s="201" t="s">
        <v>196</v>
      </c>
      <c r="BH80" s="218" t="s">
        <v>515</v>
      </c>
      <c r="BI80" s="138" t="s">
        <v>67</v>
      </c>
      <c r="BJ80" s="91">
        <v>214</v>
      </c>
      <c r="BK80" s="138">
        <v>3</v>
      </c>
      <c r="BL80" s="145" t="s">
        <v>65</v>
      </c>
      <c r="BM80" s="44" t="s">
        <v>178</v>
      </c>
      <c r="BN80" s="385" t="s">
        <v>296</v>
      </c>
      <c r="BO80" s="465" t="s">
        <v>350</v>
      </c>
      <c r="BP80" s="138" t="s">
        <v>703</v>
      </c>
      <c r="BQ80" s="145" t="s">
        <v>718</v>
      </c>
    </row>
    <row r="81" spans="1:69" s="128" customFormat="1" ht="15.75" customHeight="1">
      <c r="A81" s="207" t="s">
        <v>8</v>
      </c>
      <c r="B81" s="208" t="s">
        <v>711</v>
      </c>
      <c r="C81" s="202" t="s">
        <v>35</v>
      </c>
      <c r="D81" s="210" t="s">
        <v>11</v>
      </c>
      <c r="E81" s="447" t="s">
        <v>88</v>
      </c>
      <c r="F81" s="86">
        <v>251</v>
      </c>
      <c r="G81" s="80">
        <v>10</v>
      </c>
      <c r="H81" s="204"/>
      <c r="I81" s="204"/>
      <c r="J81" s="204"/>
      <c r="K81" s="204"/>
      <c r="L81" s="80">
        <v>2</v>
      </c>
      <c r="M81" s="203"/>
      <c r="N81" s="52">
        <v>0</v>
      </c>
      <c r="O81" s="204"/>
      <c r="P81" s="204"/>
      <c r="Q81" s="11">
        <v>6.2847404434999996</v>
      </c>
      <c r="R81" s="204"/>
      <c r="S81" s="204"/>
      <c r="T81" s="53">
        <v>9.8812499999999979</v>
      </c>
      <c r="U81" s="204"/>
      <c r="V81" s="204"/>
      <c r="W81" s="11">
        <v>6.2620375062760996</v>
      </c>
      <c r="X81" s="204"/>
      <c r="Y81" s="204"/>
      <c r="Z81" s="53">
        <v>10.012499999999996</v>
      </c>
      <c r="AA81" s="204"/>
      <c r="AB81" s="204"/>
      <c r="AC81" s="204"/>
      <c r="AD81" s="204"/>
      <c r="AE81" s="204"/>
      <c r="AF81" s="9">
        <v>2.7929260398116882</v>
      </c>
      <c r="AG81" s="9">
        <v>1635</v>
      </c>
      <c r="AH81" s="9">
        <v>0.38310791942256595</v>
      </c>
      <c r="AI81" s="9">
        <v>299</v>
      </c>
      <c r="AJ81" s="9">
        <v>2.068090909090909</v>
      </c>
      <c r="AK81" s="9" t="s">
        <v>248</v>
      </c>
      <c r="AL81" s="9">
        <v>0</v>
      </c>
      <c r="AM81" s="9"/>
      <c r="AN81" s="9"/>
      <c r="AO81" s="73">
        <v>482</v>
      </c>
      <c r="AP81" s="80">
        <v>0</v>
      </c>
      <c r="AQ81" s="80">
        <v>0</v>
      </c>
      <c r="AR81" s="95">
        <v>0</v>
      </c>
      <c r="AS81" s="95" t="s">
        <v>248</v>
      </c>
      <c r="AT81" s="11">
        <v>17234.745999999999</v>
      </c>
      <c r="AU81" s="11">
        <v>0</v>
      </c>
      <c r="AV81" s="204">
        <v>0</v>
      </c>
      <c r="AW81" s="186">
        <v>0</v>
      </c>
      <c r="AX81" s="204" t="s">
        <v>248</v>
      </c>
      <c r="AY81" s="502">
        <v>19.5</v>
      </c>
      <c r="AZ81" s="138">
        <v>404955</v>
      </c>
      <c r="BA81" s="11">
        <v>0.96153846153800004</v>
      </c>
      <c r="BB81" s="121">
        <v>11.0933333333387</v>
      </c>
      <c r="BC81" s="188" t="s">
        <v>248</v>
      </c>
      <c r="BD81" s="217" t="s">
        <v>61</v>
      </c>
      <c r="BE81" s="201" t="s">
        <v>62</v>
      </c>
      <c r="BF81" s="201" t="s">
        <v>63</v>
      </c>
      <c r="BG81" s="201" t="s">
        <v>196</v>
      </c>
      <c r="BH81" s="218" t="s">
        <v>515</v>
      </c>
      <c r="BI81" s="242" t="s">
        <v>68</v>
      </c>
      <c r="BJ81" s="200">
        <v>214</v>
      </c>
      <c r="BK81" s="138">
        <v>4</v>
      </c>
      <c r="BL81" s="145" t="s">
        <v>65</v>
      </c>
      <c r="BM81" s="44" t="s">
        <v>178</v>
      </c>
      <c r="BN81" s="385" t="s">
        <v>296</v>
      </c>
      <c r="BO81" s="465" t="s">
        <v>350</v>
      </c>
      <c r="BP81" s="138" t="s">
        <v>703</v>
      </c>
      <c r="BQ81" s="145" t="s">
        <v>718</v>
      </c>
    </row>
    <row r="82" spans="1:69" s="128" customFormat="1" ht="15.75" customHeight="1">
      <c r="A82" s="207" t="s">
        <v>8</v>
      </c>
      <c r="B82" s="208" t="s">
        <v>711</v>
      </c>
      <c r="C82" s="202" t="s">
        <v>35</v>
      </c>
      <c r="D82" s="210" t="s">
        <v>11</v>
      </c>
      <c r="E82" s="447" t="s">
        <v>89</v>
      </c>
      <c r="F82" s="86">
        <v>171</v>
      </c>
      <c r="G82" s="80">
        <v>0</v>
      </c>
      <c r="H82" s="204"/>
      <c r="I82" s="204"/>
      <c r="J82" s="204"/>
      <c r="K82" s="204"/>
      <c r="L82" s="80">
        <v>1</v>
      </c>
      <c r="M82" s="203"/>
      <c r="N82" s="52">
        <v>0</v>
      </c>
      <c r="O82" s="204"/>
      <c r="P82" s="204"/>
      <c r="Q82" s="11">
        <v>5.0620058117999998</v>
      </c>
      <c r="R82" s="204"/>
      <c r="S82" s="204"/>
      <c r="T82" s="53">
        <v>6.95</v>
      </c>
      <c r="U82" s="204"/>
      <c r="V82" s="204"/>
      <c r="W82" s="11">
        <v>4.7391820941176004</v>
      </c>
      <c r="X82" s="204"/>
      <c r="Y82" s="204"/>
      <c r="Z82" s="53">
        <v>6.4318181818181817</v>
      </c>
      <c r="AA82" s="204"/>
      <c r="AB82" s="204"/>
      <c r="AC82" s="204"/>
      <c r="AD82" s="204"/>
      <c r="AE82" s="204"/>
      <c r="AF82" s="9">
        <v>3.6628823708085445</v>
      </c>
      <c r="AG82" s="9">
        <v>1190</v>
      </c>
      <c r="AH82" s="9">
        <v>0.40701200205368387</v>
      </c>
      <c r="AI82" s="9">
        <v>21</v>
      </c>
      <c r="AJ82" s="9">
        <v>2.75</v>
      </c>
      <c r="AK82" s="9" t="s">
        <v>248</v>
      </c>
      <c r="AL82" s="9">
        <v>170</v>
      </c>
      <c r="AM82" s="9">
        <v>3.6628823708085445</v>
      </c>
      <c r="AN82" s="9">
        <v>3.6925098554533511</v>
      </c>
      <c r="AO82" s="73">
        <v>342</v>
      </c>
      <c r="AP82" s="80">
        <v>0</v>
      </c>
      <c r="AQ82" s="80">
        <v>0</v>
      </c>
      <c r="AR82" s="95">
        <v>0</v>
      </c>
      <c r="AS82" s="95" t="s">
        <v>248</v>
      </c>
      <c r="AT82" s="11">
        <v>12150.328</v>
      </c>
      <c r="AU82" s="11">
        <v>0</v>
      </c>
      <c r="AV82" s="204">
        <v>0</v>
      </c>
      <c r="AW82" s="186">
        <v>0</v>
      </c>
      <c r="AX82" s="204" t="s">
        <v>248</v>
      </c>
      <c r="AY82" s="502">
        <v>18.25</v>
      </c>
      <c r="AZ82" s="138">
        <v>230686</v>
      </c>
      <c r="BA82" s="11">
        <v>0.94520547945199995</v>
      </c>
      <c r="BB82" s="121">
        <v>7.5942028985511696</v>
      </c>
      <c r="BC82" s="203" t="s">
        <v>248</v>
      </c>
      <c r="BD82" s="217" t="s">
        <v>61</v>
      </c>
      <c r="BE82" s="201" t="s">
        <v>62</v>
      </c>
      <c r="BF82" s="201" t="s">
        <v>63</v>
      </c>
      <c r="BG82" s="201" t="s">
        <v>196</v>
      </c>
      <c r="BH82" s="218" t="s">
        <v>712</v>
      </c>
      <c r="BI82" s="218" t="s">
        <v>64</v>
      </c>
      <c r="BJ82" s="200">
        <v>214</v>
      </c>
      <c r="BK82" s="200">
        <v>1</v>
      </c>
      <c r="BL82" s="219" t="s">
        <v>65</v>
      </c>
      <c r="BM82" s="64" t="s">
        <v>177</v>
      </c>
      <c r="BN82" s="242" t="s">
        <v>296</v>
      </c>
      <c r="BO82" s="465" t="s">
        <v>348</v>
      </c>
      <c r="BP82" s="138" t="s">
        <v>689</v>
      </c>
      <c r="BQ82" s="145" t="s">
        <v>719</v>
      </c>
    </row>
    <row r="83" spans="1:69" s="128" customFormat="1" ht="15.75">
      <c r="A83" s="207" t="s">
        <v>8</v>
      </c>
      <c r="B83" s="208" t="s">
        <v>711</v>
      </c>
      <c r="C83" s="202" t="s">
        <v>35</v>
      </c>
      <c r="D83" s="210" t="s">
        <v>11</v>
      </c>
      <c r="E83" s="447" t="s">
        <v>89</v>
      </c>
      <c r="F83" s="86">
        <v>165</v>
      </c>
      <c r="G83" s="80">
        <v>3</v>
      </c>
      <c r="H83" s="204"/>
      <c r="I83" s="204"/>
      <c r="J83" s="204"/>
      <c r="K83" s="204"/>
      <c r="L83" s="80">
        <v>1</v>
      </c>
      <c r="M83" s="203"/>
      <c r="N83" s="52">
        <v>0</v>
      </c>
      <c r="O83" s="204"/>
      <c r="P83" s="204"/>
      <c r="Q83" s="11">
        <v>5.8894097267000003</v>
      </c>
      <c r="R83" s="204"/>
      <c r="S83" s="204"/>
      <c r="T83" s="53">
        <v>9.9749999999999943</v>
      </c>
      <c r="U83" s="204"/>
      <c r="V83" s="204"/>
      <c r="W83" s="11">
        <v>5.9023414658385001</v>
      </c>
      <c r="X83" s="204"/>
      <c r="Y83" s="204"/>
      <c r="Z83" s="53">
        <v>9.9874999999999972</v>
      </c>
      <c r="AA83" s="204"/>
      <c r="AB83" s="204"/>
      <c r="AC83" s="204"/>
      <c r="AD83" s="204"/>
      <c r="AE83" s="204"/>
      <c r="AF83" s="9">
        <v>3.4617106673968538</v>
      </c>
      <c r="AG83" s="9">
        <v>1127</v>
      </c>
      <c r="AH83" s="9">
        <v>0.46703849063404251</v>
      </c>
      <c r="AI83" s="9">
        <v>44</v>
      </c>
      <c r="AJ83" s="9">
        <v>2.5408940397350994</v>
      </c>
      <c r="AK83" s="9" t="s">
        <v>248</v>
      </c>
      <c r="AL83" s="9">
        <v>160</v>
      </c>
      <c r="AM83" s="9">
        <v>3.4612421921232626</v>
      </c>
      <c r="AN83" s="9">
        <v>3.5650337837837838</v>
      </c>
      <c r="AO83" s="73">
        <v>324</v>
      </c>
      <c r="AP83" s="80">
        <v>0</v>
      </c>
      <c r="AQ83" s="80">
        <v>0</v>
      </c>
      <c r="AR83" s="95">
        <v>0</v>
      </c>
      <c r="AS83" s="95" t="s">
        <v>248</v>
      </c>
      <c r="AT83" s="11">
        <v>11487.187</v>
      </c>
      <c r="AU83" s="11">
        <v>0</v>
      </c>
      <c r="AV83" s="204">
        <v>0</v>
      </c>
      <c r="AW83" s="186">
        <v>0</v>
      </c>
      <c r="AX83" s="204" t="s">
        <v>248</v>
      </c>
      <c r="AY83" s="502">
        <v>18.25</v>
      </c>
      <c r="AZ83" s="138">
        <v>230686</v>
      </c>
      <c r="BA83" s="11">
        <v>0.94520547945199995</v>
      </c>
      <c r="BB83" s="121">
        <v>8.4637681159425195</v>
      </c>
      <c r="BC83" s="203" t="s">
        <v>248</v>
      </c>
      <c r="BD83" s="217" t="s">
        <v>61</v>
      </c>
      <c r="BE83" s="201" t="s">
        <v>62</v>
      </c>
      <c r="BF83" s="201" t="s">
        <v>63</v>
      </c>
      <c r="BG83" s="201" t="s">
        <v>196</v>
      </c>
      <c r="BH83" s="218" t="s">
        <v>712</v>
      </c>
      <c r="BI83" s="218" t="s">
        <v>66</v>
      </c>
      <c r="BJ83" s="200">
        <v>214</v>
      </c>
      <c r="BK83" s="200">
        <v>7</v>
      </c>
      <c r="BL83" s="219" t="s">
        <v>65</v>
      </c>
      <c r="BM83" s="64" t="s">
        <v>178</v>
      </c>
      <c r="BN83" s="385" t="s">
        <v>296</v>
      </c>
      <c r="BO83" s="465" t="s">
        <v>348</v>
      </c>
      <c r="BP83" s="138" t="s">
        <v>689</v>
      </c>
      <c r="BQ83" s="145" t="s">
        <v>719</v>
      </c>
    </row>
    <row r="84" spans="1:69" s="128" customFormat="1" ht="15.75" customHeight="1">
      <c r="A84" s="207" t="s">
        <v>8</v>
      </c>
      <c r="B84" s="208" t="s">
        <v>711</v>
      </c>
      <c r="C84" s="202" t="s">
        <v>35</v>
      </c>
      <c r="D84" s="210" t="s">
        <v>11</v>
      </c>
      <c r="E84" s="447" t="s">
        <v>89</v>
      </c>
      <c r="F84" s="86">
        <v>155</v>
      </c>
      <c r="G84" s="80">
        <v>3</v>
      </c>
      <c r="H84" s="204"/>
      <c r="I84" s="204"/>
      <c r="J84" s="204"/>
      <c r="K84" s="204"/>
      <c r="L84" s="80">
        <v>0</v>
      </c>
      <c r="M84" s="203"/>
      <c r="N84" s="52">
        <v>0</v>
      </c>
      <c r="O84" s="204"/>
      <c r="P84" s="204"/>
      <c r="Q84" s="11">
        <v>5.6653222565999997</v>
      </c>
      <c r="R84" s="204"/>
      <c r="S84" s="204"/>
      <c r="T84" s="53">
        <v>9.5666666666666682</v>
      </c>
      <c r="U84" s="204"/>
      <c r="V84" s="204"/>
      <c r="W84" s="11">
        <v>5.6529998926173999</v>
      </c>
      <c r="X84" s="204"/>
      <c r="Y84" s="204"/>
      <c r="Z84" s="53">
        <v>9.5916666666666632</v>
      </c>
      <c r="AA84" s="204"/>
      <c r="AB84" s="204"/>
      <c r="AC84" s="204"/>
      <c r="AD84" s="204"/>
      <c r="AE84" s="204"/>
      <c r="AF84" s="9">
        <v>3.5750705023531935</v>
      </c>
      <c r="AG84" s="9">
        <v>1063</v>
      </c>
      <c r="AH84" s="9">
        <v>0.41855964593494682</v>
      </c>
      <c r="AI84" s="9">
        <v>24</v>
      </c>
      <c r="AJ84" s="9">
        <v>2.6735119047619049</v>
      </c>
      <c r="AK84" s="9" t="s">
        <v>248</v>
      </c>
      <c r="AL84" s="9">
        <v>152</v>
      </c>
      <c r="AM84" s="9">
        <v>3.5750705023531935</v>
      </c>
      <c r="AN84" s="9">
        <v>3.6472179289026276</v>
      </c>
      <c r="AO84" s="73">
        <v>293</v>
      </c>
      <c r="AP84" s="80">
        <v>0</v>
      </c>
      <c r="AQ84" s="80">
        <v>0</v>
      </c>
      <c r="AR84" s="95">
        <v>0</v>
      </c>
      <c r="AS84" s="95" t="s">
        <v>248</v>
      </c>
      <c r="AT84" s="11">
        <v>10844.053</v>
      </c>
      <c r="AU84" s="11">
        <v>0</v>
      </c>
      <c r="AV84" s="204">
        <v>0</v>
      </c>
      <c r="AW84" s="186">
        <v>0</v>
      </c>
      <c r="AX84" s="204" t="s">
        <v>248</v>
      </c>
      <c r="AY84" s="502">
        <v>18.25</v>
      </c>
      <c r="AZ84" s="138">
        <v>230686</v>
      </c>
      <c r="BA84" s="11">
        <v>0.94520547945199995</v>
      </c>
      <c r="BB84" s="121">
        <v>8.2318840579714898</v>
      </c>
      <c r="BC84" s="203" t="s">
        <v>248</v>
      </c>
      <c r="BD84" s="217" t="s">
        <v>61</v>
      </c>
      <c r="BE84" s="201" t="s">
        <v>62</v>
      </c>
      <c r="BF84" s="201" t="s">
        <v>63</v>
      </c>
      <c r="BG84" s="201" t="s">
        <v>196</v>
      </c>
      <c r="BH84" s="218" t="s">
        <v>712</v>
      </c>
      <c r="BI84" s="218" t="s">
        <v>67</v>
      </c>
      <c r="BJ84" s="200">
        <v>214</v>
      </c>
      <c r="BK84" s="200">
        <v>3</v>
      </c>
      <c r="BL84" s="219" t="s">
        <v>65</v>
      </c>
      <c r="BM84" s="64" t="s">
        <v>178</v>
      </c>
      <c r="BN84" s="385" t="s">
        <v>296</v>
      </c>
      <c r="BO84" s="465" t="s">
        <v>348</v>
      </c>
      <c r="BP84" s="138" t="s">
        <v>689</v>
      </c>
      <c r="BQ84" s="145" t="s">
        <v>719</v>
      </c>
    </row>
    <row r="85" spans="1:69" s="128" customFormat="1" ht="15.75" customHeight="1">
      <c r="A85" s="207" t="s">
        <v>8</v>
      </c>
      <c r="B85" s="208" t="s">
        <v>711</v>
      </c>
      <c r="C85" s="202" t="s">
        <v>35</v>
      </c>
      <c r="D85" s="210" t="s">
        <v>11</v>
      </c>
      <c r="E85" s="447" t="s">
        <v>89</v>
      </c>
      <c r="F85" s="86">
        <v>170</v>
      </c>
      <c r="G85" s="80">
        <v>1</v>
      </c>
      <c r="H85" s="204"/>
      <c r="I85" s="204"/>
      <c r="J85" s="204"/>
      <c r="K85" s="204"/>
      <c r="L85" s="80">
        <v>0</v>
      </c>
      <c r="M85" s="203"/>
      <c r="N85" s="52">
        <v>0</v>
      </c>
      <c r="O85" s="204"/>
      <c r="P85" s="204"/>
      <c r="Q85" s="11">
        <v>6.0839465561999999</v>
      </c>
      <c r="R85" s="204"/>
      <c r="S85" s="204"/>
      <c r="T85" s="53">
        <v>8.9249999999999972</v>
      </c>
      <c r="U85" s="204"/>
      <c r="V85" s="204"/>
      <c r="W85" s="11">
        <v>6.0395856982248004</v>
      </c>
      <c r="X85" s="204"/>
      <c r="Y85" s="204"/>
      <c r="Z85" s="53">
        <v>8.9249999999999972</v>
      </c>
      <c r="AA85" s="204"/>
      <c r="AB85" s="204"/>
      <c r="AC85" s="204"/>
      <c r="AD85" s="204"/>
      <c r="AE85" s="204"/>
      <c r="AF85" s="9">
        <v>2.8125129111252214</v>
      </c>
      <c r="AG85" s="9">
        <v>1162</v>
      </c>
      <c r="AH85" s="9">
        <v>0.38523963397664529</v>
      </c>
      <c r="AI85" s="9">
        <v>190</v>
      </c>
      <c r="AJ85" s="9">
        <v>2.0485576923076922</v>
      </c>
      <c r="AK85" s="9" t="s">
        <v>248</v>
      </c>
      <c r="AL85" s="9">
        <v>0</v>
      </c>
      <c r="AM85" s="9"/>
      <c r="AN85" s="9"/>
      <c r="AO85" s="73">
        <v>337</v>
      </c>
      <c r="AP85" s="80">
        <v>1</v>
      </c>
      <c r="AQ85" s="80">
        <v>0</v>
      </c>
      <c r="AR85" s="95">
        <v>0</v>
      </c>
      <c r="AS85" s="95" t="s">
        <v>248</v>
      </c>
      <c r="AT85" s="11">
        <v>11972.414000000001</v>
      </c>
      <c r="AU85" s="11">
        <v>71.268000000000001</v>
      </c>
      <c r="AV85" s="204">
        <v>0</v>
      </c>
      <c r="AW85" s="186">
        <v>0</v>
      </c>
      <c r="AX85" s="204" t="s">
        <v>248</v>
      </c>
      <c r="AY85" s="502">
        <v>18.25</v>
      </c>
      <c r="AZ85" s="138">
        <v>230686</v>
      </c>
      <c r="BA85" s="11">
        <v>0.94520547945199995</v>
      </c>
      <c r="BB85" s="121">
        <v>8.1739130434787306</v>
      </c>
      <c r="BC85" s="89" t="s">
        <v>248</v>
      </c>
      <c r="BD85" s="217" t="s">
        <v>61</v>
      </c>
      <c r="BE85" s="201" t="s">
        <v>62</v>
      </c>
      <c r="BF85" s="201" t="s">
        <v>63</v>
      </c>
      <c r="BG85" s="201" t="s">
        <v>196</v>
      </c>
      <c r="BH85" s="218" t="s">
        <v>712</v>
      </c>
      <c r="BI85" s="218" t="s">
        <v>68</v>
      </c>
      <c r="BJ85" s="200">
        <v>214</v>
      </c>
      <c r="BK85" s="200">
        <v>4</v>
      </c>
      <c r="BL85" s="219" t="s">
        <v>65</v>
      </c>
      <c r="BM85" s="64" t="s">
        <v>178</v>
      </c>
      <c r="BN85" s="385" t="s">
        <v>296</v>
      </c>
      <c r="BO85" s="465" t="s">
        <v>348</v>
      </c>
      <c r="BP85" s="138" t="s">
        <v>689</v>
      </c>
      <c r="BQ85" s="145" t="s">
        <v>719</v>
      </c>
    </row>
    <row r="86" spans="1:69" s="128" customFormat="1" ht="15.75" customHeight="1">
      <c r="A86" s="207" t="s">
        <v>8</v>
      </c>
      <c r="B86" s="208" t="s">
        <v>711</v>
      </c>
      <c r="C86" s="202" t="s">
        <v>35</v>
      </c>
      <c r="D86" s="210" t="s">
        <v>11</v>
      </c>
      <c r="E86" s="447" t="s">
        <v>90</v>
      </c>
      <c r="F86" s="86">
        <v>496</v>
      </c>
      <c r="G86" s="80">
        <v>0</v>
      </c>
      <c r="H86" s="204"/>
      <c r="I86" s="204"/>
      <c r="J86" s="204"/>
      <c r="K86" s="204"/>
      <c r="L86" s="80">
        <v>0</v>
      </c>
      <c r="M86" s="203"/>
      <c r="N86" s="52">
        <v>0</v>
      </c>
      <c r="O86" s="204"/>
      <c r="P86" s="204"/>
      <c r="Q86" s="11">
        <v>5.8984615161000002</v>
      </c>
      <c r="R86" s="204"/>
      <c r="S86" s="204"/>
      <c r="T86" s="53">
        <v>9.3666666666666654</v>
      </c>
      <c r="U86" s="204"/>
      <c r="V86" s="204"/>
      <c r="W86" s="11">
        <v>5.3743828770161004</v>
      </c>
      <c r="X86" s="204"/>
      <c r="Y86" s="204"/>
      <c r="Z86" s="53">
        <v>8.6</v>
      </c>
      <c r="AA86" s="204"/>
      <c r="AB86" s="204"/>
      <c r="AC86" s="204"/>
      <c r="AD86" s="204"/>
      <c r="AE86" s="204"/>
      <c r="AF86" s="9">
        <v>3.4448282751190349</v>
      </c>
      <c r="AG86" s="9">
        <v>3473</v>
      </c>
      <c r="AH86" s="9">
        <v>0.47528113840621328</v>
      </c>
      <c r="AI86" s="9">
        <v>153</v>
      </c>
      <c r="AJ86" s="9">
        <v>2.5205677290836652</v>
      </c>
      <c r="AK86" s="9" t="s">
        <v>248</v>
      </c>
      <c r="AL86" s="9">
        <v>494</v>
      </c>
      <c r="AM86" s="9">
        <v>3.450287383293194</v>
      </c>
      <c r="AN86" s="9">
        <v>3.5591699383062254</v>
      </c>
      <c r="AO86" s="73">
        <v>990</v>
      </c>
      <c r="AP86" s="80">
        <v>1</v>
      </c>
      <c r="AQ86" s="80">
        <v>1</v>
      </c>
      <c r="AR86" s="95">
        <v>0</v>
      </c>
      <c r="AS86" s="95" t="s">
        <v>248</v>
      </c>
      <c r="AT86" s="11">
        <v>35479.218999999997</v>
      </c>
      <c r="AU86" s="11">
        <v>0</v>
      </c>
      <c r="AV86" s="204">
        <v>0</v>
      </c>
      <c r="AW86" s="186">
        <v>0</v>
      </c>
      <c r="AX86" s="204" t="s">
        <v>248</v>
      </c>
      <c r="AY86" s="502">
        <v>57.5</v>
      </c>
      <c r="AZ86" s="138">
        <v>376165</v>
      </c>
      <c r="BA86" s="11">
        <v>0.87826086956500005</v>
      </c>
      <c r="BB86" s="121">
        <v>6.9702970297047004</v>
      </c>
      <c r="BC86" s="203" t="s">
        <v>248</v>
      </c>
      <c r="BD86" s="217" t="s">
        <v>61</v>
      </c>
      <c r="BE86" s="201" t="s">
        <v>62</v>
      </c>
      <c r="BF86" s="201" t="s">
        <v>63</v>
      </c>
      <c r="BG86" s="201" t="s">
        <v>196</v>
      </c>
      <c r="BH86" s="218" t="s">
        <v>515</v>
      </c>
      <c r="BI86" s="218" t="s">
        <v>64</v>
      </c>
      <c r="BJ86" s="200">
        <v>214</v>
      </c>
      <c r="BK86" s="200">
        <v>1</v>
      </c>
      <c r="BL86" s="219" t="s">
        <v>65</v>
      </c>
      <c r="BM86" s="64" t="s">
        <v>178</v>
      </c>
      <c r="BN86" s="242" t="s">
        <v>296</v>
      </c>
      <c r="BO86" s="465" t="s">
        <v>90</v>
      </c>
      <c r="BP86" s="138" t="s">
        <v>696</v>
      </c>
      <c r="BQ86" s="145" t="s">
        <v>719</v>
      </c>
    </row>
    <row r="87" spans="1:69" s="128" customFormat="1" ht="15.75" customHeight="1">
      <c r="A87" s="207" t="s">
        <v>8</v>
      </c>
      <c r="B87" s="208" t="s">
        <v>711</v>
      </c>
      <c r="C87" s="202" t="s">
        <v>35</v>
      </c>
      <c r="D87" s="210" t="s">
        <v>11</v>
      </c>
      <c r="E87" s="447" t="s">
        <v>90</v>
      </c>
      <c r="F87" s="86">
        <v>495</v>
      </c>
      <c r="G87" s="80">
        <v>6</v>
      </c>
      <c r="H87" s="204"/>
      <c r="I87" s="204"/>
      <c r="J87" s="204"/>
      <c r="K87" s="204"/>
      <c r="L87" s="80">
        <v>1</v>
      </c>
      <c r="M87" s="203"/>
      <c r="N87" s="52">
        <v>1</v>
      </c>
      <c r="O87" s="204"/>
      <c r="P87" s="204"/>
      <c r="Q87" s="11">
        <v>6.3214875409999998</v>
      </c>
      <c r="R87" s="204"/>
      <c r="S87" s="204"/>
      <c r="T87" s="53">
        <v>10.328571428571426</v>
      </c>
      <c r="U87" s="204"/>
      <c r="V87" s="204"/>
      <c r="W87" s="11">
        <v>6.5099711290983002</v>
      </c>
      <c r="X87" s="204"/>
      <c r="Y87" s="204"/>
      <c r="Z87" s="53">
        <v>10.659999999999997</v>
      </c>
      <c r="AA87" s="204"/>
      <c r="AB87" s="204"/>
      <c r="AC87" s="204"/>
      <c r="AD87" s="204"/>
      <c r="AE87" s="204"/>
      <c r="AF87" s="9">
        <v>3.0217501489259613</v>
      </c>
      <c r="AG87" s="9">
        <v>3406</v>
      </c>
      <c r="AH87" s="9">
        <v>0.59111120018116525</v>
      </c>
      <c r="AI87" s="9">
        <v>680</v>
      </c>
      <c r="AJ87" s="9">
        <v>2.0185028248587571</v>
      </c>
      <c r="AK87" s="9" t="s">
        <v>248</v>
      </c>
      <c r="AL87" s="9">
        <v>484</v>
      </c>
      <c r="AM87" s="9">
        <v>3.0238020241477508</v>
      </c>
      <c r="AN87" s="9">
        <v>3.0519210799584631</v>
      </c>
      <c r="AO87" s="73">
        <v>978</v>
      </c>
      <c r="AP87" s="80">
        <v>0</v>
      </c>
      <c r="AQ87" s="80">
        <v>0</v>
      </c>
      <c r="AR87" s="95">
        <v>0</v>
      </c>
      <c r="AS87" s="95" t="s">
        <v>248</v>
      </c>
      <c r="AT87" s="11">
        <v>34930.152999999998</v>
      </c>
      <c r="AU87" s="11">
        <v>0</v>
      </c>
      <c r="AV87" s="204">
        <v>0</v>
      </c>
      <c r="AW87" s="186">
        <v>0</v>
      </c>
      <c r="AX87" s="204" t="s">
        <v>248</v>
      </c>
      <c r="AY87" s="502">
        <v>57.5</v>
      </c>
      <c r="AZ87" s="138">
        <v>376165</v>
      </c>
      <c r="BA87" s="11">
        <v>0.87826086956500005</v>
      </c>
      <c r="BB87" s="121">
        <v>7.0099009901007401</v>
      </c>
      <c r="BC87" s="203" t="s">
        <v>248</v>
      </c>
      <c r="BD87" s="217" t="s">
        <v>61</v>
      </c>
      <c r="BE87" s="201" t="s">
        <v>62</v>
      </c>
      <c r="BF87" s="201" t="s">
        <v>63</v>
      </c>
      <c r="BG87" s="201" t="s">
        <v>196</v>
      </c>
      <c r="BH87" s="218" t="s">
        <v>515</v>
      </c>
      <c r="BI87" s="218" t="s">
        <v>66</v>
      </c>
      <c r="BJ87" s="200">
        <v>214</v>
      </c>
      <c r="BK87" s="200">
        <v>7</v>
      </c>
      <c r="BL87" s="219" t="s">
        <v>65</v>
      </c>
      <c r="BM87" s="64" t="s">
        <v>179</v>
      </c>
      <c r="BN87" s="385" t="s">
        <v>296</v>
      </c>
      <c r="BO87" s="465" t="s">
        <v>90</v>
      </c>
      <c r="BP87" s="138" t="s">
        <v>696</v>
      </c>
      <c r="BQ87" s="145" t="s">
        <v>719</v>
      </c>
    </row>
    <row r="88" spans="1:69" s="128" customFormat="1" ht="15.75" customHeight="1">
      <c r="A88" s="207" t="s">
        <v>8</v>
      </c>
      <c r="B88" s="208" t="s">
        <v>711</v>
      </c>
      <c r="C88" s="202" t="s">
        <v>35</v>
      </c>
      <c r="D88" s="210" t="s">
        <v>11</v>
      </c>
      <c r="E88" s="447" t="s">
        <v>90</v>
      </c>
      <c r="F88" s="86">
        <v>446</v>
      </c>
      <c r="G88" s="80">
        <v>8</v>
      </c>
      <c r="H88" s="204"/>
      <c r="I88" s="204"/>
      <c r="J88" s="204"/>
      <c r="K88" s="204"/>
      <c r="L88" s="80">
        <v>1</v>
      </c>
      <c r="M88" s="203"/>
      <c r="N88" s="52">
        <v>0</v>
      </c>
      <c r="O88" s="204"/>
      <c r="P88" s="204"/>
      <c r="Q88" s="11">
        <v>5.5155925309000002</v>
      </c>
      <c r="R88" s="204"/>
      <c r="S88" s="204"/>
      <c r="T88" s="53">
        <v>8.3149999999999977</v>
      </c>
      <c r="U88" s="204"/>
      <c r="V88" s="204"/>
      <c r="W88" s="11">
        <v>5.4735444828375002</v>
      </c>
      <c r="X88" s="204"/>
      <c r="Y88" s="204"/>
      <c r="Z88" s="53">
        <v>8.0749999999999886</v>
      </c>
      <c r="AA88" s="204"/>
      <c r="AB88" s="204"/>
      <c r="AC88" s="204"/>
      <c r="AD88" s="204"/>
      <c r="AE88" s="204"/>
      <c r="AF88" s="9">
        <v>3.6259488535204047</v>
      </c>
      <c r="AG88" s="9">
        <v>3060</v>
      </c>
      <c r="AH88" s="9">
        <v>0.40612480764306003</v>
      </c>
      <c r="AI88" s="9">
        <v>61</v>
      </c>
      <c r="AJ88" s="9">
        <v>2.7072072072072073</v>
      </c>
      <c r="AK88" s="9" t="s">
        <v>248</v>
      </c>
      <c r="AL88" s="9">
        <v>436</v>
      </c>
      <c r="AM88" s="9">
        <v>3.6268700991182308</v>
      </c>
      <c r="AN88" s="9">
        <v>3.6799053784860556</v>
      </c>
      <c r="AO88" s="73">
        <v>876</v>
      </c>
      <c r="AP88" s="80">
        <v>0</v>
      </c>
      <c r="AQ88" s="80">
        <v>0</v>
      </c>
      <c r="AR88" s="95">
        <v>0</v>
      </c>
      <c r="AS88" s="95" t="s">
        <v>248</v>
      </c>
      <c r="AT88" s="11">
        <v>31288.9</v>
      </c>
      <c r="AU88" s="11">
        <v>0</v>
      </c>
      <c r="AV88" s="204">
        <v>0</v>
      </c>
      <c r="AW88" s="186">
        <v>0</v>
      </c>
      <c r="AX88" s="204" t="s">
        <v>248</v>
      </c>
      <c r="AY88" s="502">
        <v>57.5</v>
      </c>
      <c r="AZ88" s="138">
        <v>376165</v>
      </c>
      <c r="BA88" s="11">
        <v>0.87826086956500005</v>
      </c>
      <c r="BB88" s="121">
        <v>6.5346534653481498</v>
      </c>
      <c r="BC88" s="203" t="s">
        <v>248</v>
      </c>
      <c r="BD88" s="217" t="s">
        <v>61</v>
      </c>
      <c r="BE88" s="201" t="s">
        <v>62</v>
      </c>
      <c r="BF88" s="201" t="s">
        <v>63</v>
      </c>
      <c r="BG88" s="201" t="s">
        <v>196</v>
      </c>
      <c r="BH88" s="218" t="s">
        <v>515</v>
      </c>
      <c r="BI88" s="218" t="s">
        <v>67</v>
      </c>
      <c r="BJ88" s="200">
        <v>214</v>
      </c>
      <c r="BK88" s="200">
        <v>3</v>
      </c>
      <c r="BL88" s="219" t="s">
        <v>65</v>
      </c>
      <c r="BM88" s="64" t="s">
        <v>178</v>
      </c>
      <c r="BN88" s="385" t="s">
        <v>296</v>
      </c>
      <c r="BO88" s="465" t="s">
        <v>90</v>
      </c>
      <c r="BP88" s="138" t="s">
        <v>696</v>
      </c>
      <c r="BQ88" s="145" t="s">
        <v>719</v>
      </c>
    </row>
    <row r="89" spans="1:69" s="128" customFormat="1" ht="15.75" customHeight="1">
      <c r="A89" s="207" t="s">
        <v>8</v>
      </c>
      <c r="B89" s="208" t="s">
        <v>711</v>
      </c>
      <c r="C89" s="202" t="s">
        <v>35</v>
      </c>
      <c r="D89" s="210" t="s">
        <v>11</v>
      </c>
      <c r="E89" s="447" t="s">
        <v>90</v>
      </c>
      <c r="F89" s="86">
        <v>500</v>
      </c>
      <c r="G89" s="80">
        <v>15</v>
      </c>
      <c r="H89" s="204"/>
      <c r="I89" s="204"/>
      <c r="J89" s="204"/>
      <c r="K89" s="204"/>
      <c r="L89" s="80">
        <v>4</v>
      </c>
      <c r="M89" s="203"/>
      <c r="N89" s="52">
        <v>0</v>
      </c>
      <c r="O89" s="204"/>
      <c r="P89" s="204"/>
      <c r="Q89" s="11">
        <v>6.0860372495000004</v>
      </c>
      <c r="R89" s="204"/>
      <c r="S89" s="204"/>
      <c r="T89" s="53">
        <v>8.8093749999999993</v>
      </c>
      <c r="U89" s="204"/>
      <c r="V89" s="204"/>
      <c r="W89" s="11">
        <v>6.0467046049895998</v>
      </c>
      <c r="X89" s="204"/>
      <c r="Y89" s="204"/>
      <c r="Z89" s="53">
        <v>8.7821428571428566</v>
      </c>
      <c r="AA89" s="204"/>
      <c r="AB89" s="204"/>
      <c r="AC89" s="204"/>
      <c r="AD89" s="204"/>
      <c r="AE89" s="204"/>
      <c r="AF89" s="9">
        <v>2.6682738126896841</v>
      </c>
      <c r="AG89" s="9">
        <v>3106</v>
      </c>
      <c r="AH89" s="9">
        <v>0.43975799481840844</v>
      </c>
      <c r="AI89" s="9">
        <v>936</v>
      </c>
      <c r="AJ89" s="9">
        <v>1.7522286821705426</v>
      </c>
      <c r="AK89" s="9" t="s">
        <v>248</v>
      </c>
      <c r="AL89" s="9">
        <v>0</v>
      </c>
      <c r="AM89" s="9"/>
      <c r="AN89" s="9"/>
      <c r="AO89" s="73">
        <v>968</v>
      </c>
      <c r="AP89" s="80">
        <v>2</v>
      </c>
      <c r="AQ89" s="80">
        <v>0</v>
      </c>
      <c r="AR89" s="95">
        <v>0</v>
      </c>
      <c r="AS89" s="95" t="s">
        <v>248</v>
      </c>
      <c r="AT89" s="11">
        <v>34658.159</v>
      </c>
      <c r="AU89" s="11">
        <v>0</v>
      </c>
      <c r="AV89" s="204">
        <v>0</v>
      </c>
      <c r="AW89" s="186">
        <v>0</v>
      </c>
      <c r="AX89" s="204" t="s">
        <v>248</v>
      </c>
      <c r="AY89" s="502">
        <v>57.5</v>
      </c>
      <c r="AZ89" s="138">
        <v>376165</v>
      </c>
      <c r="BA89" s="11">
        <v>0.87826086956500005</v>
      </c>
      <c r="BB89" s="121">
        <v>6.8118811881205001</v>
      </c>
      <c r="BC89" s="203" t="s">
        <v>248</v>
      </c>
      <c r="BD89" s="217" t="s">
        <v>61</v>
      </c>
      <c r="BE89" s="201" t="s">
        <v>62</v>
      </c>
      <c r="BF89" s="201" t="s">
        <v>63</v>
      </c>
      <c r="BG89" s="201" t="s">
        <v>196</v>
      </c>
      <c r="BH89" s="218" t="s">
        <v>515</v>
      </c>
      <c r="BI89" s="218" t="s">
        <v>68</v>
      </c>
      <c r="BJ89" s="200">
        <v>214</v>
      </c>
      <c r="BK89" s="200">
        <v>4</v>
      </c>
      <c r="BL89" s="219" t="s">
        <v>65</v>
      </c>
      <c r="BM89" s="64" t="s">
        <v>178</v>
      </c>
      <c r="BN89" s="385" t="s">
        <v>296</v>
      </c>
      <c r="BO89" s="465" t="s">
        <v>90</v>
      </c>
      <c r="BP89" s="138" t="s">
        <v>696</v>
      </c>
      <c r="BQ89" s="145" t="s">
        <v>719</v>
      </c>
    </row>
    <row r="90" spans="1:69" s="128" customFormat="1" ht="15.75" customHeight="1">
      <c r="A90" s="207" t="s">
        <v>8</v>
      </c>
      <c r="B90" s="208" t="s">
        <v>711</v>
      </c>
      <c r="C90" s="202" t="s">
        <v>35</v>
      </c>
      <c r="D90" s="210" t="s">
        <v>11</v>
      </c>
      <c r="E90" s="447" t="s">
        <v>91</v>
      </c>
      <c r="F90" s="86">
        <v>338</v>
      </c>
      <c r="G90" s="80">
        <v>7</v>
      </c>
      <c r="H90" s="204"/>
      <c r="I90" s="204"/>
      <c r="J90" s="204"/>
      <c r="K90" s="204"/>
      <c r="L90" s="80">
        <v>1</v>
      </c>
      <c r="M90" s="203"/>
      <c r="N90" s="52">
        <v>0</v>
      </c>
      <c r="O90" s="204"/>
      <c r="P90" s="204"/>
      <c r="Q90" s="11">
        <v>6.2355179878999998</v>
      </c>
      <c r="R90" s="204"/>
      <c r="S90" s="204"/>
      <c r="T90" s="53">
        <v>10.25</v>
      </c>
      <c r="U90" s="204"/>
      <c r="V90" s="204"/>
      <c r="W90" s="11">
        <v>5.5829452090908998</v>
      </c>
      <c r="X90" s="204"/>
      <c r="Y90" s="204"/>
      <c r="Z90" s="53">
        <v>9.4583333333333339</v>
      </c>
      <c r="AA90" s="204"/>
      <c r="AB90" s="204"/>
      <c r="AC90" s="204"/>
      <c r="AD90" s="204"/>
      <c r="AE90" s="204"/>
      <c r="AF90" s="9">
        <v>3.4688787910329313</v>
      </c>
      <c r="AG90" s="9">
        <v>2310</v>
      </c>
      <c r="AH90" s="9">
        <v>0.41621664027586414</v>
      </c>
      <c r="AI90" s="9">
        <v>57</v>
      </c>
      <c r="AJ90" s="9">
        <v>2.6079335793357932</v>
      </c>
      <c r="AK90" s="9" t="s">
        <v>248</v>
      </c>
      <c r="AL90" s="9">
        <v>329</v>
      </c>
      <c r="AM90" s="9">
        <v>3.471710815255765</v>
      </c>
      <c r="AN90" s="9">
        <v>3.5476890756302519</v>
      </c>
      <c r="AO90" s="73">
        <v>661</v>
      </c>
      <c r="AP90" s="80">
        <v>1</v>
      </c>
      <c r="AQ90" s="80">
        <v>0</v>
      </c>
      <c r="AR90" s="95">
        <v>0</v>
      </c>
      <c r="AS90" s="95" t="s">
        <v>248</v>
      </c>
      <c r="AT90" s="11">
        <v>23503.526000000002</v>
      </c>
      <c r="AU90" s="11">
        <v>72.088999999999999</v>
      </c>
      <c r="AV90" s="204">
        <v>0</v>
      </c>
      <c r="AW90" s="186">
        <v>0</v>
      </c>
      <c r="AX90" s="204" t="s">
        <v>248</v>
      </c>
      <c r="AY90" s="502">
        <v>29</v>
      </c>
      <c r="AZ90" s="138">
        <v>423039</v>
      </c>
      <c r="BA90" s="138">
        <v>0.90517241379299995</v>
      </c>
      <c r="BB90" s="121">
        <v>11.809523809525199</v>
      </c>
      <c r="BC90" s="203" t="s">
        <v>248</v>
      </c>
      <c r="BD90" s="217" t="s">
        <v>61</v>
      </c>
      <c r="BE90" s="201" t="s">
        <v>62</v>
      </c>
      <c r="BF90" s="201" t="s">
        <v>63</v>
      </c>
      <c r="BG90" s="201" t="s">
        <v>196</v>
      </c>
      <c r="BH90" s="218" t="s">
        <v>513</v>
      </c>
      <c r="BI90" s="218" t="s">
        <v>64</v>
      </c>
      <c r="BJ90" s="200">
        <v>214</v>
      </c>
      <c r="BK90" s="200">
        <v>1</v>
      </c>
      <c r="BL90" s="219" t="s">
        <v>65</v>
      </c>
      <c r="BM90" s="64" t="s">
        <v>178</v>
      </c>
      <c r="BN90" s="242" t="s">
        <v>296</v>
      </c>
      <c r="BO90" s="465" t="s">
        <v>335</v>
      </c>
      <c r="BP90" s="138" t="s">
        <v>690</v>
      </c>
      <c r="BQ90" s="145" t="s">
        <v>718</v>
      </c>
    </row>
    <row r="91" spans="1:69" s="128" customFormat="1" ht="15.75" customHeight="1">
      <c r="A91" s="207" t="s">
        <v>8</v>
      </c>
      <c r="B91" s="208" t="s">
        <v>711</v>
      </c>
      <c r="C91" s="202" t="s">
        <v>35</v>
      </c>
      <c r="D91" s="210" t="s">
        <v>11</v>
      </c>
      <c r="E91" s="447" t="s">
        <v>91</v>
      </c>
      <c r="F91" s="86">
        <v>341</v>
      </c>
      <c r="G91" s="80">
        <v>7</v>
      </c>
      <c r="H91" s="204"/>
      <c r="I91" s="204"/>
      <c r="J91" s="204"/>
      <c r="K91" s="204"/>
      <c r="L91" s="80">
        <v>0</v>
      </c>
      <c r="M91" s="203"/>
      <c r="N91" s="52">
        <v>3</v>
      </c>
      <c r="O91" s="204"/>
      <c r="P91" s="204"/>
      <c r="Q91" s="11">
        <v>5.9931315209999996</v>
      </c>
      <c r="R91" s="204"/>
      <c r="S91" s="204"/>
      <c r="T91" s="53">
        <v>10.287500000000001</v>
      </c>
      <c r="U91" s="204"/>
      <c r="V91" s="204"/>
      <c r="W91" s="11">
        <v>6.0250536886227</v>
      </c>
      <c r="X91" s="204"/>
      <c r="Y91" s="204"/>
      <c r="Z91" s="53">
        <v>10.287500000000001</v>
      </c>
      <c r="AA91" s="204"/>
      <c r="AB91" s="204"/>
      <c r="AC91" s="204"/>
      <c r="AD91" s="204"/>
      <c r="AE91" s="204"/>
      <c r="AF91" s="9">
        <v>3.0789927726657313</v>
      </c>
      <c r="AG91" s="9">
        <v>2317</v>
      </c>
      <c r="AH91" s="9">
        <v>0.57969147079430305</v>
      </c>
      <c r="AI91" s="9">
        <v>377</v>
      </c>
      <c r="AJ91" s="9">
        <v>2.0625401929260452</v>
      </c>
      <c r="AK91" s="9" t="s">
        <v>248</v>
      </c>
      <c r="AL91" s="9">
        <v>330</v>
      </c>
      <c r="AM91" s="9">
        <v>3.0803432559597197</v>
      </c>
      <c r="AN91" s="9">
        <v>3.1057548579970105</v>
      </c>
      <c r="AO91" s="73">
        <v>668</v>
      </c>
      <c r="AP91" s="80">
        <v>0</v>
      </c>
      <c r="AQ91" s="80">
        <v>0</v>
      </c>
      <c r="AR91" s="95">
        <v>0</v>
      </c>
      <c r="AS91" s="95" t="s">
        <v>248</v>
      </c>
      <c r="AT91" s="11">
        <v>23838.774000000001</v>
      </c>
      <c r="AU91" s="11">
        <v>0</v>
      </c>
      <c r="AV91" s="204">
        <v>0</v>
      </c>
      <c r="AW91" s="186">
        <v>0</v>
      </c>
      <c r="AX91" s="204" t="s">
        <v>248</v>
      </c>
      <c r="AY91" s="502">
        <v>29</v>
      </c>
      <c r="AZ91" s="138">
        <v>423039</v>
      </c>
      <c r="BA91" s="138">
        <v>0.90517241379299995</v>
      </c>
      <c r="BB91" s="121">
        <v>11.2761904761918</v>
      </c>
      <c r="BC91" s="203" t="s">
        <v>248</v>
      </c>
      <c r="BD91" s="217" t="s">
        <v>61</v>
      </c>
      <c r="BE91" s="201" t="s">
        <v>62</v>
      </c>
      <c r="BF91" s="201" t="s">
        <v>63</v>
      </c>
      <c r="BG91" s="201" t="s">
        <v>196</v>
      </c>
      <c r="BH91" s="218" t="s">
        <v>513</v>
      </c>
      <c r="BI91" s="218" t="s">
        <v>66</v>
      </c>
      <c r="BJ91" s="441">
        <v>214</v>
      </c>
      <c r="BK91" s="441">
        <v>7</v>
      </c>
      <c r="BL91" s="219" t="s">
        <v>65</v>
      </c>
      <c r="BM91" s="64" t="s">
        <v>179</v>
      </c>
      <c r="BN91" s="385" t="s">
        <v>296</v>
      </c>
      <c r="BO91" s="465" t="s">
        <v>335</v>
      </c>
      <c r="BP91" s="138" t="s">
        <v>690</v>
      </c>
      <c r="BQ91" s="145" t="s">
        <v>718</v>
      </c>
    </row>
    <row r="92" spans="1:69" s="128" customFormat="1" ht="15.75" customHeight="1">
      <c r="A92" s="207" t="s">
        <v>8</v>
      </c>
      <c r="B92" s="208" t="s">
        <v>711</v>
      </c>
      <c r="C92" s="202" t="s">
        <v>35</v>
      </c>
      <c r="D92" s="210" t="s">
        <v>11</v>
      </c>
      <c r="E92" s="447" t="s">
        <v>91</v>
      </c>
      <c r="F92" s="86">
        <v>333</v>
      </c>
      <c r="G92" s="80">
        <v>10</v>
      </c>
      <c r="H92" s="204"/>
      <c r="I92" s="204"/>
      <c r="J92" s="204"/>
      <c r="K92" s="204"/>
      <c r="L92" s="80">
        <v>0</v>
      </c>
      <c r="M92" s="203"/>
      <c r="N92" s="52">
        <v>1</v>
      </c>
      <c r="O92" s="204"/>
      <c r="P92" s="204"/>
      <c r="Q92" s="11">
        <v>5.8080524488999998</v>
      </c>
      <c r="R92" s="204"/>
      <c r="S92" s="204"/>
      <c r="T92" s="53">
        <v>9.9624999999999915</v>
      </c>
      <c r="U92" s="204"/>
      <c r="V92" s="204"/>
      <c r="W92" s="11">
        <v>5.8296282352941002</v>
      </c>
      <c r="X92" s="204"/>
      <c r="Y92" s="204"/>
      <c r="Z92" s="53">
        <v>9.9812499999999957</v>
      </c>
      <c r="AA92" s="204"/>
      <c r="AB92" s="204"/>
      <c r="AC92" s="204"/>
      <c r="AD92" s="204"/>
      <c r="AE92" s="204"/>
      <c r="AF92" s="9">
        <v>3.5423259465291075</v>
      </c>
      <c r="AG92" s="9">
        <v>2253</v>
      </c>
      <c r="AH92" s="9">
        <v>0.45770828039704436</v>
      </c>
      <c r="AI92" s="9">
        <v>84</v>
      </c>
      <c r="AJ92" s="9">
        <v>2.5828025477707008</v>
      </c>
      <c r="AK92" s="9" t="s">
        <v>248</v>
      </c>
      <c r="AL92" s="9">
        <v>311</v>
      </c>
      <c r="AM92" s="9">
        <v>3.5555052896897399</v>
      </c>
      <c r="AN92" s="9">
        <v>3.6306190125276343</v>
      </c>
      <c r="AO92" s="73">
        <v>635</v>
      </c>
      <c r="AP92" s="80">
        <v>0</v>
      </c>
      <c r="AQ92" s="80">
        <v>11</v>
      </c>
      <c r="AR92" s="95">
        <v>0</v>
      </c>
      <c r="AS92" s="95" t="s">
        <v>248</v>
      </c>
      <c r="AT92" s="11">
        <v>22714.13</v>
      </c>
      <c r="AU92" s="11">
        <v>327.20100000000002</v>
      </c>
      <c r="AV92" s="204">
        <v>0</v>
      </c>
      <c r="AW92" s="186">
        <v>0</v>
      </c>
      <c r="AX92" s="204" t="s">
        <v>248</v>
      </c>
      <c r="AY92" s="502">
        <v>29</v>
      </c>
      <c r="AZ92" s="138">
        <v>423039</v>
      </c>
      <c r="BA92" s="138">
        <v>0.90517241379299995</v>
      </c>
      <c r="BB92" s="121">
        <v>9.8285714285725501</v>
      </c>
      <c r="BC92" s="203" t="s">
        <v>248</v>
      </c>
      <c r="BD92" s="217" t="s">
        <v>61</v>
      </c>
      <c r="BE92" s="201" t="s">
        <v>62</v>
      </c>
      <c r="BF92" s="201" t="s">
        <v>63</v>
      </c>
      <c r="BG92" s="201" t="s">
        <v>196</v>
      </c>
      <c r="BH92" s="218" t="s">
        <v>513</v>
      </c>
      <c r="BI92" s="218" t="s">
        <v>67</v>
      </c>
      <c r="BJ92" s="441">
        <v>214</v>
      </c>
      <c r="BK92" s="200">
        <v>3</v>
      </c>
      <c r="BL92" s="219" t="s">
        <v>65</v>
      </c>
      <c r="BM92" s="64" t="s">
        <v>178</v>
      </c>
      <c r="BN92" s="385" t="s">
        <v>296</v>
      </c>
      <c r="BO92" s="465" t="s">
        <v>335</v>
      </c>
      <c r="BP92" s="138" t="s">
        <v>690</v>
      </c>
      <c r="BQ92" s="145" t="s">
        <v>718</v>
      </c>
    </row>
    <row r="93" spans="1:69" s="128" customFormat="1" ht="15.75" customHeight="1">
      <c r="A93" s="207" t="s">
        <v>8</v>
      </c>
      <c r="B93" s="208" t="s">
        <v>711</v>
      </c>
      <c r="C93" s="202" t="s">
        <v>35</v>
      </c>
      <c r="D93" s="210" t="s">
        <v>11</v>
      </c>
      <c r="E93" s="447" t="s">
        <v>91</v>
      </c>
      <c r="F93" s="86">
        <v>333</v>
      </c>
      <c r="G93" s="80">
        <v>6</v>
      </c>
      <c r="H93" s="204"/>
      <c r="I93" s="204"/>
      <c r="J93" s="204"/>
      <c r="K93" s="204"/>
      <c r="L93" s="80">
        <v>3</v>
      </c>
      <c r="M93" s="203"/>
      <c r="N93" s="52">
        <v>0</v>
      </c>
      <c r="O93" s="204"/>
      <c r="P93" s="204"/>
      <c r="Q93" s="11">
        <v>6.0620059969</v>
      </c>
      <c r="R93" s="204"/>
      <c r="S93" s="204"/>
      <c r="T93" s="53">
        <v>9.8800000000000008</v>
      </c>
      <c r="U93" s="204"/>
      <c r="V93" s="204"/>
      <c r="W93" s="11">
        <v>6.0182281358024001</v>
      </c>
      <c r="X93" s="204"/>
      <c r="Y93" s="204"/>
      <c r="Z93" s="53">
        <v>9.8500000000000014</v>
      </c>
      <c r="AA93" s="204"/>
      <c r="AB93" s="204"/>
      <c r="AC93" s="204"/>
      <c r="AD93" s="204"/>
      <c r="AE93" s="204"/>
      <c r="AF93" s="9">
        <v>2.7470291633153399</v>
      </c>
      <c r="AG93" s="9">
        <v>2023</v>
      </c>
      <c r="AH93" s="9">
        <v>0.51728369447975797</v>
      </c>
      <c r="AI93" s="9">
        <v>590</v>
      </c>
      <c r="AJ93" s="9">
        <v>1.6994565217391304</v>
      </c>
      <c r="AK93" s="9" t="s">
        <v>248</v>
      </c>
      <c r="AL93" s="9">
        <v>0</v>
      </c>
      <c r="AM93" s="9"/>
      <c r="AN93" s="9"/>
      <c r="AO93" s="73">
        <v>610</v>
      </c>
      <c r="AP93" s="80">
        <v>3</v>
      </c>
      <c r="AQ93" s="80">
        <v>41</v>
      </c>
      <c r="AR93" s="95">
        <v>0</v>
      </c>
      <c r="AS93" s="95" t="s">
        <v>248</v>
      </c>
      <c r="AT93" s="11">
        <v>22194.897000000001</v>
      </c>
      <c r="AU93" s="11">
        <v>1020.881</v>
      </c>
      <c r="AV93" s="204">
        <v>0</v>
      </c>
      <c r="AW93" s="186">
        <v>0</v>
      </c>
      <c r="AX93" s="204" t="s">
        <v>248</v>
      </c>
      <c r="AY93" s="502">
        <v>29</v>
      </c>
      <c r="AZ93" s="138">
        <v>423039</v>
      </c>
      <c r="BA93" s="138">
        <v>0.90517241379299995</v>
      </c>
      <c r="BB93" s="121">
        <v>10.400000000001199</v>
      </c>
      <c r="BC93" s="203" t="s">
        <v>248</v>
      </c>
      <c r="BD93" s="217" t="s">
        <v>61</v>
      </c>
      <c r="BE93" s="201" t="s">
        <v>62</v>
      </c>
      <c r="BF93" s="201" t="s">
        <v>63</v>
      </c>
      <c r="BG93" s="201" t="s">
        <v>196</v>
      </c>
      <c r="BH93" s="218" t="s">
        <v>513</v>
      </c>
      <c r="BI93" s="218" t="s">
        <v>68</v>
      </c>
      <c r="BJ93" s="200">
        <v>214</v>
      </c>
      <c r="BK93" s="441">
        <v>4</v>
      </c>
      <c r="BL93" s="219" t="s">
        <v>65</v>
      </c>
      <c r="BM93" s="64" t="s">
        <v>178</v>
      </c>
      <c r="BN93" s="385" t="s">
        <v>296</v>
      </c>
      <c r="BO93" s="465" t="s">
        <v>335</v>
      </c>
      <c r="BP93" s="138" t="s">
        <v>690</v>
      </c>
      <c r="BQ93" s="145" t="s">
        <v>718</v>
      </c>
    </row>
    <row r="94" spans="1:69" s="128" customFormat="1" ht="15.75" customHeight="1">
      <c r="A94" s="207" t="s">
        <v>8</v>
      </c>
      <c r="B94" s="208" t="s">
        <v>711</v>
      </c>
      <c r="C94" s="202" t="s">
        <v>35</v>
      </c>
      <c r="D94" s="210" t="s">
        <v>11</v>
      </c>
      <c r="E94" s="447" t="s">
        <v>92</v>
      </c>
      <c r="F94" s="86">
        <v>189</v>
      </c>
      <c r="G94" s="80">
        <v>2</v>
      </c>
      <c r="H94" s="204"/>
      <c r="I94" s="204"/>
      <c r="J94" s="204"/>
      <c r="K94" s="204"/>
      <c r="L94" s="80">
        <v>0</v>
      </c>
      <c r="M94" s="203"/>
      <c r="N94" s="52">
        <v>0</v>
      </c>
      <c r="O94" s="204"/>
      <c r="P94" s="204"/>
      <c r="Q94" s="11">
        <v>5.2602939679</v>
      </c>
      <c r="R94" s="204"/>
      <c r="S94" s="204"/>
      <c r="T94" s="53">
        <v>6.9750000000000005</v>
      </c>
      <c r="U94" s="204"/>
      <c r="V94" s="204"/>
      <c r="W94" s="11">
        <v>4.9822458502672999</v>
      </c>
      <c r="X94" s="204"/>
      <c r="Y94" s="204"/>
      <c r="Z94" s="53">
        <v>6.7062500000000007</v>
      </c>
      <c r="AA94" s="204"/>
      <c r="AB94" s="204"/>
      <c r="AC94" s="204"/>
      <c r="AD94" s="204"/>
      <c r="AE94" s="204"/>
      <c r="AF94" s="9">
        <v>3.7113378717527761</v>
      </c>
      <c r="AG94" s="9">
        <v>1311</v>
      </c>
      <c r="AH94" s="9">
        <v>0.40358990213096035</v>
      </c>
      <c r="AI94" s="9">
        <v>19</v>
      </c>
      <c r="AJ94" s="9">
        <v>2.823263888888889</v>
      </c>
      <c r="AK94" s="9" t="s">
        <v>248</v>
      </c>
      <c r="AL94" s="9">
        <v>187</v>
      </c>
      <c r="AM94" s="9">
        <v>3.7113378717527761</v>
      </c>
      <c r="AN94" s="9">
        <v>3.7185746352413021</v>
      </c>
      <c r="AO94" s="73">
        <v>374</v>
      </c>
      <c r="AP94" s="80">
        <v>0</v>
      </c>
      <c r="AQ94" s="80">
        <v>0</v>
      </c>
      <c r="AR94" s="95">
        <v>0</v>
      </c>
      <c r="AS94" s="95" t="s">
        <v>248</v>
      </c>
      <c r="AT94" s="11">
        <v>13418.903</v>
      </c>
      <c r="AU94" s="11">
        <v>0</v>
      </c>
      <c r="AV94" s="204">
        <v>0</v>
      </c>
      <c r="AW94" s="186">
        <v>0</v>
      </c>
      <c r="AX94" s="204" t="s">
        <v>248</v>
      </c>
      <c r="AY94" s="502">
        <v>33</v>
      </c>
      <c r="AZ94" s="201">
        <v>238247</v>
      </c>
      <c r="BA94" s="551">
        <v>0.98484848484800003</v>
      </c>
      <c r="BB94" s="121">
        <v>6.7384615384648603</v>
      </c>
      <c r="BC94" s="203" t="s">
        <v>248</v>
      </c>
      <c r="BD94" s="217" t="s">
        <v>61</v>
      </c>
      <c r="BE94" s="201" t="s">
        <v>62</v>
      </c>
      <c r="BF94" s="201" t="s">
        <v>63</v>
      </c>
      <c r="BG94" s="201" t="s">
        <v>196</v>
      </c>
      <c r="BH94" s="218" t="s">
        <v>712</v>
      </c>
      <c r="BI94" s="218" t="s">
        <v>64</v>
      </c>
      <c r="BJ94" s="441">
        <v>214</v>
      </c>
      <c r="BK94" s="441">
        <v>1</v>
      </c>
      <c r="BL94" s="219" t="s">
        <v>65</v>
      </c>
      <c r="BM94" s="44" t="s">
        <v>177</v>
      </c>
      <c r="BN94" s="242" t="s">
        <v>296</v>
      </c>
      <c r="BO94" s="465" t="s">
        <v>378</v>
      </c>
      <c r="BP94" s="138" t="s">
        <v>703</v>
      </c>
      <c r="BQ94" s="145" t="s">
        <v>718</v>
      </c>
    </row>
    <row r="95" spans="1:69" ht="15.75" customHeight="1">
      <c r="A95" s="207" t="s">
        <v>8</v>
      </c>
      <c r="B95" s="208" t="s">
        <v>711</v>
      </c>
      <c r="C95" s="202" t="s">
        <v>35</v>
      </c>
      <c r="D95" s="210" t="s">
        <v>11</v>
      </c>
      <c r="E95" s="447" t="s">
        <v>92</v>
      </c>
      <c r="F95" s="86">
        <v>182</v>
      </c>
      <c r="G95" s="80">
        <v>5</v>
      </c>
      <c r="H95" s="204"/>
      <c r="I95" s="204"/>
      <c r="J95" s="204"/>
      <c r="K95" s="204"/>
      <c r="L95" s="80">
        <v>0</v>
      </c>
      <c r="M95" s="203"/>
      <c r="N95" s="52">
        <v>0</v>
      </c>
      <c r="O95" s="204"/>
      <c r="P95" s="204"/>
      <c r="Q95" s="11">
        <v>5.7865931243000004</v>
      </c>
      <c r="R95" s="204"/>
      <c r="S95" s="204"/>
      <c r="T95" s="53">
        <v>9.5250000000000004</v>
      </c>
      <c r="U95" s="204"/>
      <c r="V95" s="204"/>
      <c r="W95" s="11">
        <v>5.8124292711864003</v>
      </c>
      <c r="X95" s="204"/>
      <c r="Y95" s="204"/>
      <c r="Z95" s="53">
        <v>9.3937500000000007</v>
      </c>
      <c r="AA95" s="204"/>
      <c r="AB95" s="204"/>
      <c r="AC95" s="204"/>
      <c r="AD95" s="204"/>
      <c r="AE95" s="204"/>
      <c r="AF95" s="9">
        <v>3.5392090455479344</v>
      </c>
      <c r="AG95" s="9">
        <v>1239</v>
      </c>
      <c r="AH95" s="9">
        <v>0.43375629656178244</v>
      </c>
      <c r="AI95" s="9">
        <v>30</v>
      </c>
      <c r="AJ95" s="9">
        <v>2.6201127819548873</v>
      </c>
      <c r="AK95" s="9" t="s">
        <v>248</v>
      </c>
      <c r="AL95" s="9">
        <v>177</v>
      </c>
      <c r="AM95" s="9">
        <v>3.5392090455479344</v>
      </c>
      <c r="AN95" s="9">
        <v>3.6215373961218837</v>
      </c>
      <c r="AO95" s="73">
        <v>354</v>
      </c>
      <c r="AP95" s="80">
        <v>0</v>
      </c>
      <c r="AQ95" s="80">
        <v>0</v>
      </c>
      <c r="AR95" s="95">
        <v>0</v>
      </c>
      <c r="AS95" s="95" t="s">
        <v>248</v>
      </c>
      <c r="AT95" s="11">
        <v>12687.741</v>
      </c>
      <c r="AU95" s="11">
        <v>0</v>
      </c>
      <c r="AV95" s="204">
        <v>0</v>
      </c>
      <c r="AW95" s="186">
        <v>0</v>
      </c>
      <c r="AX95" s="204" t="s">
        <v>248</v>
      </c>
      <c r="AY95" s="502">
        <v>33</v>
      </c>
      <c r="AZ95" s="201">
        <v>238247</v>
      </c>
      <c r="BA95" s="551">
        <v>0.98484848484800003</v>
      </c>
      <c r="BB95" s="121">
        <v>6.6153846153878701</v>
      </c>
      <c r="BC95" s="203" t="s">
        <v>248</v>
      </c>
      <c r="BD95" s="217" t="s">
        <v>61</v>
      </c>
      <c r="BE95" s="201" t="s">
        <v>62</v>
      </c>
      <c r="BF95" s="201" t="s">
        <v>63</v>
      </c>
      <c r="BG95" s="201" t="s">
        <v>196</v>
      </c>
      <c r="BH95" s="218" t="s">
        <v>712</v>
      </c>
      <c r="BI95" s="218" t="s">
        <v>66</v>
      </c>
      <c r="BJ95" s="200">
        <v>214</v>
      </c>
      <c r="BK95" s="200">
        <v>7</v>
      </c>
      <c r="BL95" s="219" t="s">
        <v>65</v>
      </c>
      <c r="BM95" s="64" t="s">
        <v>178</v>
      </c>
      <c r="BN95" s="385" t="s">
        <v>296</v>
      </c>
      <c r="BO95" s="465" t="s">
        <v>378</v>
      </c>
      <c r="BP95" s="138" t="s">
        <v>703</v>
      </c>
      <c r="BQ95" s="145" t="s">
        <v>718</v>
      </c>
    </row>
    <row r="96" spans="1:69" ht="15.75" customHeight="1">
      <c r="A96" s="207" t="s">
        <v>8</v>
      </c>
      <c r="B96" s="208" t="s">
        <v>711</v>
      </c>
      <c r="C96" s="202" t="s">
        <v>35</v>
      </c>
      <c r="D96" s="210" t="s">
        <v>11</v>
      </c>
      <c r="E96" s="447" t="s">
        <v>92</v>
      </c>
      <c r="F96" s="86">
        <v>181</v>
      </c>
      <c r="G96" s="80">
        <v>2</v>
      </c>
      <c r="H96" s="204"/>
      <c r="I96" s="204"/>
      <c r="J96" s="204"/>
      <c r="K96" s="204"/>
      <c r="L96" s="80">
        <v>2</v>
      </c>
      <c r="M96" s="203"/>
      <c r="N96" s="52">
        <v>0</v>
      </c>
      <c r="O96" s="204"/>
      <c r="P96" s="204"/>
      <c r="Q96" s="11">
        <v>5.5177004237</v>
      </c>
      <c r="R96" s="204"/>
      <c r="S96" s="204"/>
      <c r="T96" s="53">
        <v>7.8583333333333343</v>
      </c>
      <c r="U96" s="204"/>
      <c r="V96" s="204"/>
      <c r="W96" s="11">
        <v>5.5000168587570002</v>
      </c>
      <c r="X96" s="204"/>
      <c r="Y96" s="204"/>
      <c r="Z96" s="53">
        <v>8.0750000000000028</v>
      </c>
      <c r="AA96" s="204"/>
      <c r="AB96" s="204"/>
      <c r="AC96" s="204"/>
      <c r="AD96" s="204"/>
      <c r="AE96" s="204"/>
      <c r="AF96" s="9">
        <v>3.5567527665930285</v>
      </c>
      <c r="AG96" s="9">
        <v>1238</v>
      </c>
      <c r="AH96" s="9">
        <v>0.43821850292538506</v>
      </c>
      <c r="AI96" s="9">
        <v>39</v>
      </c>
      <c r="AJ96" s="9">
        <v>2.6070093457943924</v>
      </c>
      <c r="AK96" s="9" t="s">
        <v>248</v>
      </c>
      <c r="AL96" s="9">
        <v>177</v>
      </c>
      <c r="AM96" s="9">
        <v>3.5567527665930285</v>
      </c>
      <c r="AN96" s="9">
        <v>3.6328534031413611</v>
      </c>
      <c r="AO96" s="73">
        <v>358</v>
      </c>
      <c r="AP96" s="80">
        <v>0</v>
      </c>
      <c r="AQ96" s="80">
        <v>0</v>
      </c>
      <c r="AR96" s="95">
        <v>0</v>
      </c>
      <c r="AS96" s="95" t="s">
        <v>248</v>
      </c>
      <c r="AT96" s="11">
        <v>12724.522000000001</v>
      </c>
      <c r="AU96" s="11">
        <v>0</v>
      </c>
      <c r="AV96" s="204">
        <v>0</v>
      </c>
      <c r="AW96" s="186">
        <v>0</v>
      </c>
      <c r="AX96" s="204" t="s">
        <v>248</v>
      </c>
      <c r="AY96" s="502">
        <v>33</v>
      </c>
      <c r="AZ96" s="201">
        <v>238247</v>
      </c>
      <c r="BA96" s="551">
        <v>0.98484848484800003</v>
      </c>
      <c r="BB96" s="121">
        <v>6.0923076923106896</v>
      </c>
      <c r="BC96" s="203" t="s">
        <v>248</v>
      </c>
      <c r="BD96" s="217" t="s">
        <v>61</v>
      </c>
      <c r="BE96" s="201" t="s">
        <v>62</v>
      </c>
      <c r="BF96" s="201" t="s">
        <v>63</v>
      </c>
      <c r="BG96" s="201" t="s">
        <v>196</v>
      </c>
      <c r="BH96" s="218" t="s">
        <v>712</v>
      </c>
      <c r="BI96" s="218" t="s">
        <v>67</v>
      </c>
      <c r="BJ96" s="441">
        <v>214</v>
      </c>
      <c r="BK96" s="441">
        <v>3</v>
      </c>
      <c r="BL96" s="219" t="s">
        <v>65</v>
      </c>
      <c r="BM96" s="64" t="s">
        <v>178</v>
      </c>
      <c r="BN96" s="385" t="s">
        <v>296</v>
      </c>
      <c r="BO96" s="465" t="s">
        <v>378</v>
      </c>
      <c r="BP96" s="138" t="s">
        <v>703</v>
      </c>
      <c r="BQ96" s="145" t="s">
        <v>718</v>
      </c>
    </row>
    <row r="97" spans="1:69" ht="16.5" customHeight="1" thickBot="1">
      <c r="A97" s="151" t="s">
        <v>8</v>
      </c>
      <c r="B97" s="152" t="s">
        <v>711</v>
      </c>
      <c r="C97" s="153" t="s">
        <v>35</v>
      </c>
      <c r="D97" s="154" t="s">
        <v>11</v>
      </c>
      <c r="E97" s="448" t="s">
        <v>92</v>
      </c>
      <c r="F97" s="191">
        <v>189</v>
      </c>
      <c r="G97" s="192">
        <v>3</v>
      </c>
      <c r="H97" s="161"/>
      <c r="I97" s="161"/>
      <c r="J97" s="161"/>
      <c r="K97" s="161"/>
      <c r="L97" s="192">
        <v>0</v>
      </c>
      <c r="M97" s="158"/>
      <c r="N97" s="160">
        <v>0</v>
      </c>
      <c r="O97" s="161"/>
      <c r="P97" s="161"/>
      <c r="Q97" s="194">
        <v>6.1454106054000004</v>
      </c>
      <c r="R97" s="161"/>
      <c r="S97" s="161"/>
      <c r="T97" s="193">
        <v>10.375</v>
      </c>
      <c r="U97" s="161"/>
      <c r="V97" s="161"/>
      <c r="W97" s="194">
        <v>6.0861987580644996</v>
      </c>
      <c r="X97" s="161"/>
      <c r="Y97" s="161"/>
      <c r="Z97" s="193">
        <v>10.674999999999997</v>
      </c>
      <c r="AA97" s="161"/>
      <c r="AB97" s="161"/>
      <c r="AC97" s="161"/>
      <c r="AD97" s="161"/>
      <c r="AE97" s="161"/>
      <c r="AF97" s="178">
        <v>2.8320264000885245</v>
      </c>
      <c r="AG97" s="178">
        <v>1288</v>
      </c>
      <c r="AH97" s="178">
        <v>0.36866035858387586</v>
      </c>
      <c r="AI97" s="178">
        <v>193</v>
      </c>
      <c r="AJ97" s="178">
        <v>2.0938596491228072</v>
      </c>
      <c r="AK97" s="178" t="s">
        <v>248</v>
      </c>
      <c r="AL97" s="178">
        <v>0</v>
      </c>
      <c r="AM97" s="178"/>
      <c r="AN97" s="178"/>
      <c r="AO97" s="195">
        <v>372</v>
      </c>
      <c r="AP97" s="192">
        <v>0</v>
      </c>
      <c r="AQ97" s="192">
        <v>0</v>
      </c>
      <c r="AR97" s="159">
        <v>0</v>
      </c>
      <c r="AS97" s="159" t="s">
        <v>248</v>
      </c>
      <c r="AT97" s="194">
        <v>13354.621999999999</v>
      </c>
      <c r="AU97" s="194">
        <v>0</v>
      </c>
      <c r="AV97" s="161">
        <v>0</v>
      </c>
      <c r="AW97" s="155">
        <v>0</v>
      </c>
      <c r="AX97" s="161" t="s">
        <v>248</v>
      </c>
      <c r="AY97" s="505">
        <v>33</v>
      </c>
      <c r="AZ97" s="163">
        <v>238247</v>
      </c>
      <c r="BA97" s="240">
        <v>0.98484848484800003</v>
      </c>
      <c r="BB97" s="375">
        <v>6.2153846153876797</v>
      </c>
      <c r="BC97" s="158" t="s">
        <v>248</v>
      </c>
      <c r="BD97" s="162" t="s">
        <v>61</v>
      </c>
      <c r="BE97" s="163" t="s">
        <v>62</v>
      </c>
      <c r="BF97" s="163" t="s">
        <v>63</v>
      </c>
      <c r="BG97" s="163" t="s">
        <v>196</v>
      </c>
      <c r="BH97" s="164" t="s">
        <v>712</v>
      </c>
      <c r="BI97" s="164" t="s">
        <v>68</v>
      </c>
      <c r="BJ97" s="165">
        <v>214</v>
      </c>
      <c r="BK97" s="165">
        <v>4</v>
      </c>
      <c r="BL97" s="166" t="s">
        <v>65</v>
      </c>
      <c r="BM97" s="198" t="s">
        <v>178</v>
      </c>
      <c r="BN97" s="386" t="s">
        <v>296</v>
      </c>
      <c r="BO97" s="467" t="s">
        <v>378</v>
      </c>
      <c r="BP97" s="156" t="s">
        <v>703</v>
      </c>
      <c r="BQ97" s="157" t="s">
        <v>718</v>
      </c>
    </row>
    <row r="100" spans="1:69" s="128" customFormat="1">
      <c r="A100" s="129"/>
      <c r="B100" s="75"/>
      <c r="C100" s="4"/>
      <c r="D100" s="129"/>
      <c r="E100" s="78"/>
      <c r="F100" s="12"/>
      <c r="G100" s="12"/>
      <c r="H100" s="10"/>
      <c r="I100" s="10"/>
      <c r="J100" s="10"/>
      <c r="K100" s="10"/>
      <c r="L100" s="12"/>
      <c r="M100" s="12"/>
      <c r="N100" s="12"/>
      <c r="AE100" s="10"/>
      <c r="AN100" s="12"/>
      <c r="AO100" s="12"/>
      <c r="AP100" s="12"/>
      <c r="AQ100" s="12"/>
      <c r="AR100" s="12"/>
      <c r="AS100" s="12"/>
      <c r="AT100" s="12"/>
      <c r="AU100" s="12"/>
      <c r="AV100" s="10"/>
      <c r="AW100" s="10"/>
      <c r="AX100" s="10"/>
      <c r="AY100" s="10"/>
      <c r="AZ100" s="138"/>
      <c r="BA100" s="10"/>
      <c r="BB100" s="316"/>
      <c r="BC100" s="10"/>
      <c r="BD100" s="10"/>
      <c r="BE100" s="10"/>
      <c r="BF100" s="10"/>
      <c r="BG100" s="10"/>
      <c r="BH100" s="10"/>
      <c r="BI100" s="10"/>
      <c r="BJ100" s="10"/>
      <c r="BK100" s="10"/>
      <c r="BL100" s="10"/>
      <c r="BM100" s="10"/>
      <c r="BN100" s="10"/>
      <c r="BO100" s="177"/>
      <c r="BP100" s="177"/>
      <c r="BQ100" s="177"/>
    </row>
  </sheetData>
  <sortState ref="A2:BO100">
    <sortCondition ref="BI2:BI100" customList="VODAFONE,MOVISTAR,ORANGE,YOIGO"/>
    <sortCondition ref="E2:E100"/>
  </sortState>
  <pageMargins left="0.7" right="0.7" top="0.75" bottom="0.75" header="0.3" footer="0.3"/>
  <pageSetup paperSize="9" scale="5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rgb="FFFF0000"/>
    <pageSetUpPr fitToPage="1"/>
  </sheetPr>
  <dimension ref="A1:BQ58"/>
  <sheetViews>
    <sheetView showGridLines="0" zoomScale="70" zoomScaleNormal="70" workbookViewId="0">
      <selection activeCell="G1" sqref="F1:G1"/>
    </sheetView>
  </sheetViews>
  <sheetFormatPr baseColWidth="10" defaultColWidth="9.140625" defaultRowHeight="14.25"/>
  <cols>
    <col min="1" max="1" width="23.7109375" style="128" bestFit="1" customWidth="1"/>
    <col min="2" max="2" width="19" style="4" bestFit="1" customWidth="1"/>
    <col min="3" max="3" width="6.7109375" style="4" bestFit="1" customWidth="1"/>
    <col min="4" max="4" width="13" style="128" bestFit="1" customWidth="1"/>
    <col min="5" max="5" width="14.42578125" style="5" customWidth="1"/>
    <col min="6" max="7" width="8.7109375" style="12" bestFit="1" customWidth="1"/>
    <col min="8" max="12" width="8.7109375" style="10" bestFit="1" customWidth="1"/>
    <col min="13" max="13" width="8.7109375" style="10" customWidth="1"/>
    <col min="14" max="29" width="8.7109375" style="128" bestFit="1" customWidth="1"/>
    <col min="30" max="30" width="8.7109375" style="10" bestFit="1" customWidth="1"/>
    <col min="31" max="31" width="8.7109375" style="128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9" width="8.7109375" style="10" bestFit="1" customWidth="1"/>
    <col min="50" max="50" width="8.7109375" style="10" customWidth="1"/>
    <col min="51" max="51" width="6.7109375" style="10" bestFit="1" customWidth="1"/>
    <col min="52" max="52" width="12" style="251" bestFit="1" customWidth="1"/>
    <col min="53" max="53" width="8.140625" style="12" bestFit="1" customWidth="1"/>
    <col min="54" max="54" width="8.140625" style="10" bestFit="1" customWidth="1"/>
    <col min="55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8.28515625" style="10" bestFit="1" customWidth="1"/>
    <col min="60" max="60" width="9.1406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35.140625" style="10" bestFit="1" customWidth="1"/>
    <col min="67" max="67" width="14" style="10" bestFit="1" customWidth="1"/>
    <col min="68" max="68" width="23.5703125" style="10" bestFit="1" customWidth="1"/>
    <col min="69" max="69" width="9.28515625" style="10" customWidth="1"/>
    <col min="70" max="16384" width="9.140625" style="128"/>
  </cols>
  <sheetData>
    <row r="1" spans="1:69" ht="409.5" customHeight="1" thickBot="1">
      <c r="A1" s="167" t="s">
        <v>0</v>
      </c>
      <c r="B1" s="252" t="s">
        <v>1</v>
      </c>
      <c r="C1" s="252" t="s">
        <v>39</v>
      </c>
      <c r="D1" s="173" t="s">
        <v>2</v>
      </c>
      <c r="E1" s="167" t="s">
        <v>3</v>
      </c>
      <c r="F1" s="252" t="s">
        <v>42</v>
      </c>
      <c r="G1" s="173" t="s">
        <v>43</v>
      </c>
      <c r="H1" s="173" t="s">
        <v>12</v>
      </c>
      <c r="I1" s="173" t="s">
        <v>13</v>
      </c>
      <c r="J1" s="173" t="s">
        <v>14</v>
      </c>
      <c r="K1" s="173" t="s">
        <v>15</v>
      </c>
      <c r="L1" s="173" t="s">
        <v>16</v>
      </c>
      <c r="M1" s="173" t="s">
        <v>51</v>
      </c>
      <c r="N1" s="169" t="s">
        <v>52</v>
      </c>
      <c r="O1" s="169" t="s">
        <v>268</v>
      </c>
      <c r="P1" s="167" t="s">
        <v>269</v>
      </c>
      <c r="Q1" s="167" t="s">
        <v>270</v>
      </c>
      <c r="R1" s="167" t="s">
        <v>271</v>
      </c>
      <c r="S1" s="167" t="s">
        <v>272</v>
      </c>
      <c r="T1" s="167" t="s">
        <v>273</v>
      </c>
      <c r="U1" s="167" t="s">
        <v>274</v>
      </c>
      <c r="V1" s="167" t="s">
        <v>275</v>
      </c>
      <c r="W1" s="167" t="s">
        <v>276</v>
      </c>
      <c r="X1" s="167" t="s">
        <v>277</v>
      </c>
      <c r="Y1" s="167" t="s">
        <v>278</v>
      </c>
      <c r="Z1" s="252" t="s">
        <v>279</v>
      </c>
      <c r="AA1" s="252" t="s">
        <v>280</v>
      </c>
      <c r="AB1" s="173" t="s">
        <v>281</v>
      </c>
      <c r="AC1" s="173" t="s">
        <v>282</v>
      </c>
      <c r="AD1" s="173" t="s">
        <v>283</v>
      </c>
      <c r="AE1" s="173" t="s">
        <v>284</v>
      </c>
      <c r="AF1" s="252" t="s">
        <v>285</v>
      </c>
      <c r="AG1" s="173" t="s">
        <v>286</v>
      </c>
      <c r="AH1" s="173" t="s">
        <v>287</v>
      </c>
      <c r="AI1" s="173" t="s">
        <v>288</v>
      </c>
      <c r="AJ1" s="173" t="s">
        <v>289</v>
      </c>
      <c r="AK1" s="253" t="s">
        <v>223</v>
      </c>
      <c r="AL1" s="173" t="s">
        <v>44</v>
      </c>
      <c r="AM1" s="173" t="s">
        <v>45</v>
      </c>
      <c r="AN1" s="173" t="s">
        <v>46</v>
      </c>
      <c r="AO1" s="258" t="s">
        <v>47</v>
      </c>
      <c r="AP1" s="173" t="s">
        <v>17</v>
      </c>
      <c r="AQ1" s="173" t="s">
        <v>18</v>
      </c>
      <c r="AR1" s="173" t="s">
        <v>21</v>
      </c>
      <c r="AS1" s="259" t="s">
        <v>224</v>
      </c>
      <c r="AT1" s="173" t="s">
        <v>19</v>
      </c>
      <c r="AU1" s="173" t="s">
        <v>20</v>
      </c>
      <c r="AV1" s="173" t="s">
        <v>48</v>
      </c>
      <c r="AW1" s="173" t="s">
        <v>49</v>
      </c>
      <c r="AX1" s="260" t="s">
        <v>290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167" t="s">
        <v>225</v>
      </c>
      <c r="BO1" s="170" t="s">
        <v>344</v>
      </c>
      <c r="BP1" s="171" t="s">
        <v>691</v>
      </c>
      <c r="BQ1" s="172" t="s">
        <v>692</v>
      </c>
    </row>
    <row r="2" spans="1:69" ht="15.75">
      <c r="A2" s="205" t="s">
        <v>8</v>
      </c>
      <c r="B2" s="206" t="s">
        <v>226</v>
      </c>
      <c r="C2" s="220" t="s">
        <v>35</v>
      </c>
      <c r="D2" s="209" t="s">
        <v>10</v>
      </c>
      <c r="E2" s="26" t="s">
        <v>53</v>
      </c>
      <c r="F2" s="93">
        <v>3641</v>
      </c>
      <c r="G2" s="79">
        <v>50</v>
      </c>
      <c r="H2" s="222"/>
      <c r="I2" s="222"/>
      <c r="J2" s="222"/>
      <c r="K2" s="222"/>
      <c r="L2" s="79">
        <v>2</v>
      </c>
      <c r="M2" s="221"/>
      <c r="N2" s="62">
        <v>2</v>
      </c>
      <c r="O2" s="222"/>
      <c r="P2" s="222"/>
      <c r="Q2" s="70"/>
      <c r="R2" s="222"/>
      <c r="S2" s="222"/>
      <c r="T2" s="69"/>
      <c r="U2" s="222"/>
      <c r="V2" s="222"/>
      <c r="W2" s="68">
        <v>4.4195853620400998</v>
      </c>
      <c r="X2" s="222"/>
      <c r="Y2" s="222"/>
      <c r="Z2" s="71">
        <v>5.6754716981132063</v>
      </c>
      <c r="AA2" s="222"/>
      <c r="AB2" s="222"/>
      <c r="AC2" s="222"/>
      <c r="AD2" s="222"/>
      <c r="AE2" s="222"/>
      <c r="AF2" s="254">
        <v>3.9123981738149189</v>
      </c>
      <c r="AG2" s="60">
        <v>17461</v>
      </c>
      <c r="AH2" s="60">
        <v>0.51712438973889774</v>
      </c>
      <c r="AI2" s="60">
        <v>435</v>
      </c>
      <c r="AJ2" s="60">
        <v>2.8057475317348377</v>
      </c>
      <c r="AK2" s="261">
        <v>0.89224701998161371</v>
      </c>
      <c r="AL2" s="60">
        <v>3586</v>
      </c>
      <c r="AM2" s="60">
        <v>3.9124567065275038</v>
      </c>
      <c r="AN2" s="255">
        <v>4.1278861719349065</v>
      </c>
      <c r="AO2" s="93">
        <v>7</v>
      </c>
      <c r="AP2" s="79">
        <v>0</v>
      </c>
      <c r="AQ2" s="79">
        <v>0</v>
      </c>
      <c r="AR2" s="119"/>
      <c r="AS2" s="68">
        <v>7078</v>
      </c>
      <c r="AT2" s="79">
        <v>774.87</v>
      </c>
      <c r="AU2" s="79">
        <v>0</v>
      </c>
      <c r="AV2" s="79">
        <v>0</v>
      </c>
      <c r="AW2" s="373">
        <v>90</v>
      </c>
      <c r="AX2" s="144">
        <v>7</v>
      </c>
      <c r="AY2" s="87">
        <v>259.25</v>
      </c>
      <c r="AZ2" s="137">
        <v>3273049</v>
      </c>
      <c r="BA2" s="368">
        <v>0.90742526518800004</v>
      </c>
      <c r="BB2" s="309">
        <v>7.4388947927739899</v>
      </c>
      <c r="BC2" s="221"/>
      <c r="BD2" s="211" t="s">
        <v>61</v>
      </c>
      <c r="BE2" s="212" t="s">
        <v>62</v>
      </c>
      <c r="BF2" s="212" t="s">
        <v>227</v>
      </c>
      <c r="BG2" s="212" t="s">
        <v>228</v>
      </c>
      <c r="BH2" s="214" t="s">
        <v>514</v>
      </c>
      <c r="BI2" s="214" t="s">
        <v>64</v>
      </c>
      <c r="BJ2" s="215">
        <v>214</v>
      </c>
      <c r="BK2" s="215">
        <v>1</v>
      </c>
      <c r="BL2" s="216" t="s">
        <v>65</v>
      </c>
      <c r="BM2" s="63" t="s">
        <v>177</v>
      </c>
      <c r="BN2" s="245" t="s">
        <v>297</v>
      </c>
      <c r="BO2" s="217" t="s">
        <v>53</v>
      </c>
      <c r="BP2" s="201" t="s">
        <v>704</v>
      </c>
      <c r="BQ2" s="126" t="s">
        <v>714</v>
      </c>
    </row>
    <row r="3" spans="1:69" ht="15.75">
      <c r="A3" s="207" t="s">
        <v>8</v>
      </c>
      <c r="B3" s="208" t="s">
        <v>226</v>
      </c>
      <c r="C3" s="202" t="s">
        <v>35</v>
      </c>
      <c r="D3" s="210" t="s">
        <v>10</v>
      </c>
      <c r="E3" s="24" t="s">
        <v>54</v>
      </c>
      <c r="F3" s="86">
        <v>1979</v>
      </c>
      <c r="G3" s="80">
        <v>26</v>
      </c>
      <c r="H3" s="204"/>
      <c r="I3" s="204"/>
      <c r="J3" s="204"/>
      <c r="K3" s="204"/>
      <c r="L3" s="80">
        <v>10</v>
      </c>
      <c r="M3" s="203"/>
      <c r="N3" s="52">
        <v>4</v>
      </c>
      <c r="O3" s="204"/>
      <c r="P3" s="204"/>
      <c r="Q3" s="188"/>
      <c r="R3" s="204"/>
      <c r="S3" s="204"/>
      <c r="T3" s="34"/>
      <c r="U3" s="204"/>
      <c r="V3" s="204"/>
      <c r="W3" s="11">
        <v>4.4060183093154004</v>
      </c>
      <c r="X3" s="204"/>
      <c r="Y3" s="204"/>
      <c r="Z3" s="53">
        <v>7.0486842105263134</v>
      </c>
      <c r="AA3" s="204"/>
      <c r="AB3" s="204"/>
      <c r="AC3" s="204"/>
      <c r="AD3" s="204"/>
      <c r="AE3" s="204"/>
      <c r="AF3" s="256">
        <v>3.8813602698597034</v>
      </c>
      <c r="AG3" s="9">
        <v>7168</v>
      </c>
      <c r="AH3" s="9">
        <v>0.58096588994994836</v>
      </c>
      <c r="AI3" s="9">
        <v>287</v>
      </c>
      <c r="AJ3" s="9">
        <v>2.6144230769230772</v>
      </c>
      <c r="AK3" s="307">
        <v>0.8887786368656444</v>
      </c>
      <c r="AL3" s="9">
        <v>1926</v>
      </c>
      <c r="AM3" s="9">
        <v>3.8842510629390414</v>
      </c>
      <c r="AN3" s="257">
        <v>4.1225779275484413</v>
      </c>
      <c r="AO3" s="86">
        <v>63</v>
      </c>
      <c r="AP3" s="80">
        <v>0</v>
      </c>
      <c r="AQ3" s="80">
        <v>4</v>
      </c>
      <c r="AR3" s="95"/>
      <c r="AS3" s="11">
        <v>3710</v>
      </c>
      <c r="AT3" s="80">
        <v>3035.393</v>
      </c>
      <c r="AU3" s="80">
        <v>67.649000000000001</v>
      </c>
      <c r="AV3" s="80">
        <v>0</v>
      </c>
      <c r="AW3" s="367">
        <v>124</v>
      </c>
      <c r="AX3" s="145">
        <v>5</v>
      </c>
      <c r="AY3" s="321">
        <v>105.5</v>
      </c>
      <c r="AZ3" s="310">
        <v>1605602</v>
      </c>
      <c r="BA3" s="317">
        <v>0.88388625592400005</v>
      </c>
      <c r="BB3" s="311">
        <v>12.225201072388399</v>
      </c>
      <c r="BC3" s="203"/>
      <c r="BD3" s="217" t="s">
        <v>61</v>
      </c>
      <c r="BE3" s="201" t="s">
        <v>62</v>
      </c>
      <c r="BF3" s="201" t="s">
        <v>227</v>
      </c>
      <c r="BG3" s="201" t="s">
        <v>228</v>
      </c>
      <c r="BH3" s="218" t="s">
        <v>253</v>
      </c>
      <c r="BI3" s="218" t="s">
        <v>64</v>
      </c>
      <c r="BJ3" s="441">
        <v>214</v>
      </c>
      <c r="BK3" s="441">
        <v>1</v>
      </c>
      <c r="BL3" s="219" t="s">
        <v>65</v>
      </c>
      <c r="BM3" s="64" t="s">
        <v>177</v>
      </c>
      <c r="BN3" s="44" t="s">
        <v>297</v>
      </c>
      <c r="BO3" s="217" t="s">
        <v>54</v>
      </c>
      <c r="BP3" s="201" t="s">
        <v>699</v>
      </c>
      <c r="BQ3" s="126" t="s">
        <v>715</v>
      </c>
    </row>
    <row r="4" spans="1:69" ht="15.75">
      <c r="A4" s="207" t="s">
        <v>8</v>
      </c>
      <c r="B4" s="208" t="s">
        <v>226</v>
      </c>
      <c r="C4" s="202" t="s">
        <v>35</v>
      </c>
      <c r="D4" s="210" t="s">
        <v>10</v>
      </c>
      <c r="E4" s="24" t="s">
        <v>55</v>
      </c>
      <c r="F4" s="86">
        <v>1307</v>
      </c>
      <c r="G4" s="80">
        <v>16</v>
      </c>
      <c r="H4" s="204"/>
      <c r="I4" s="204"/>
      <c r="J4" s="204"/>
      <c r="K4" s="204"/>
      <c r="L4" s="80">
        <v>4</v>
      </c>
      <c r="M4" s="203"/>
      <c r="N4" s="52">
        <v>0</v>
      </c>
      <c r="O4" s="204"/>
      <c r="P4" s="204"/>
      <c r="Q4" s="188"/>
      <c r="R4" s="204"/>
      <c r="S4" s="204"/>
      <c r="T4" s="34"/>
      <c r="U4" s="204"/>
      <c r="V4" s="204"/>
      <c r="W4" s="11">
        <v>4.1910418216509999</v>
      </c>
      <c r="X4" s="204"/>
      <c r="Y4" s="204"/>
      <c r="Z4" s="53">
        <v>5.4755555555555553</v>
      </c>
      <c r="AA4" s="204"/>
      <c r="AB4" s="204"/>
      <c r="AC4" s="204"/>
      <c r="AD4" s="204"/>
      <c r="AE4" s="204"/>
      <c r="AF4" s="256">
        <v>3.8613316299784994</v>
      </c>
      <c r="AG4" s="9">
        <v>6306</v>
      </c>
      <c r="AH4" s="9">
        <v>0.59017256461341261</v>
      </c>
      <c r="AI4" s="9">
        <v>287</v>
      </c>
      <c r="AJ4" s="9">
        <v>2.5463934426229509</v>
      </c>
      <c r="AK4" s="307">
        <v>0.90117109747333757</v>
      </c>
      <c r="AL4" s="9">
        <v>1287</v>
      </c>
      <c r="AM4" s="9">
        <v>3.8613316299784994</v>
      </c>
      <c r="AN4" s="257">
        <v>4.1155815654718362</v>
      </c>
      <c r="AO4" s="86">
        <v>2</v>
      </c>
      <c r="AP4" s="80">
        <v>0</v>
      </c>
      <c r="AQ4" s="80">
        <v>0</v>
      </c>
      <c r="AR4" s="95"/>
      <c r="AS4" s="11">
        <v>2527</v>
      </c>
      <c r="AT4" s="80">
        <v>444.15100000000001</v>
      </c>
      <c r="AU4" s="80">
        <v>0</v>
      </c>
      <c r="AV4" s="80">
        <v>0</v>
      </c>
      <c r="AW4" s="367">
        <v>51</v>
      </c>
      <c r="AX4" s="145">
        <v>0</v>
      </c>
      <c r="AY4" s="148">
        <v>77.75</v>
      </c>
      <c r="AZ4" s="138">
        <v>704198</v>
      </c>
      <c r="BA4" s="317">
        <v>0.90032154340799997</v>
      </c>
      <c r="BB4" s="311">
        <v>10.242857142861199</v>
      </c>
      <c r="BC4" s="203"/>
      <c r="BD4" s="217" t="s">
        <v>61</v>
      </c>
      <c r="BE4" s="201" t="s">
        <v>62</v>
      </c>
      <c r="BF4" s="201" t="s">
        <v>227</v>
      </c>
      <c r="BG4" s="201" t="s">
        <v>228</v>
      </c>
      <c r="BH4" s="218" t="s">
        <v>512</v>
      </c>
      <c r="BI4" s="218" t="s">
        <v>64</v>
      </c>
      <c r="BJ4" s="441">
        <v>214</v>
      </c>
      <c r="BK4" s="441">
        <v>1</v>
      </c>
      <c r="BL4" s="219" t="s">
        <v>65</v>
      </c>
      <c r="BM4" s="64" t="s">
        <v>177</v>
      </c>
      <c r="BN4" s="44" t="s">
        <v>297</v>
      </c>
      <c r="BO4" s="217" t="s">
        <v>55</v>
      </c>
      <c r="BP4" s="201" t="s">
        <v>684</v>
      </c>
      <c r="BQ4" s="126" t="s">
        <v>716</v>
      </c>
    </row>
    <row r="5" spans="1:69" ht="15.75">
      <c r="A5" s="207" t="s">
        <v>8</v>
      </c>
      <c r="B5" s="208" t="s">
        <v>226</v>
      </c>
      <c r="C5" s="202" t="s">
        <v>35</v>
      </c>
      <c r="D5" s="210" t="s">
        <v>10</v>
      </c>
      <c r="E5" s="24" t="s">
        <v>56</v>
      </c>
      <c r="F5" s="86">
        <v>1367</v>
      </c>
      <c r="G5" s="80">
        <v>21</v>
      </c>
      <c r="H5" s="204"/>
      <c r="I5" s="204"/>
      <c r="J5" s="204"/>
      <c r="K5" s="204"/>
      <c r="L5" s="80">
        <v>8</v>
      </c>
      <c r="M5" s="203"/>
      <c r="N5" s="52">
        <v>3</v>
      </c>
      <c r="O5" s="204"/>
      <c r="P5" s="204"/>
      <c r="Q5" s="188"/>
      <c r="R5" s="204"/>
      <c r="S5" s="204"/>
      <c r="T5" s="34"/>
      <c r="U5" s="204"/>
      <c r="V5" s="204"/>
      <c r="W5" s="11">
        <v>4.0599952892375999</v>
      </c>
      <c r="X5" s="204"/>
      <c r="Y5" s="204"/>
      <c r="Z5" s="53">
        <v>5.2367924528301879</v>
      </c>
      <c r="AA5" s="204"/>
      <c r="AB5" s="204"/>
      <c r="AC5" s="204"/>
      <c r="AD5" s="204"/>
      <c r="AE5" s="204"/>
      <c r="AF5" s="256">
        <v>3.9573206955990705</v>
      </c>
      <c r="AG5" s="9">
        <v>6331</v>
      </c>
      <c r="AH5" s="9">
        <v>0.50152229022673267</v>
      </c>
      <c r="AI5" s="9">
        <v>152</v>
      </c>
      <c r="AJ5" s="9">
        <v>2.8624449339207048</v>
      </c>
      <c r="AK5" s="307">
        <v>0.89197629163795411</v>
      </c>
      <c r="AL5" s="9">
        <v>1338</v>
      </c>
      <c r="AM5" s="9">
        <v>3.9573206955990705</v>
      </c>
      <c r="AN5" s="257">
        <v>4.1562975027144411</v>
      </c>
      <c r="AO5" s="86">
        <v>10</v>
      </c>
      <c r="AP5" s="80">
        <v>0</v>
      </c>
      <c r="AQ5" s="80">
        <v>0</v>
      </c>
      <c r="AR5" s="95"/>
      <c r="AS5" s="11">
        <v>2638</v>
      </c>
      <c r="AT5" s="80">
        <v>660.96699999999998</v>
      </c>
      <c r="AU5" s="80">
        <v>0</v>
      </c>
      <c r="AV5" s="80">
        <v>0</v>
      </c>
      <c r="AW5" s="367">
        <v>24</v>
      </c>
      <c r="AX5" s="145">
        <v>20</v>
      </c>
      <c r="AY5" s="148">
        <v>91.75</v>
      </c>
      <c r="AZ5" s="138">
        <v>568507</v>
      </c>
      <c r="BA5" s="317">
        <v>0.81198910081700004</v>
      </c>
      <c r="BB5" s="311">
        <v>8.5637583892663702</v>
      </c>
      <c r="BC5" s="203"/>
      <c r="BD5" s="217" t="s">
        <v>61</v>
      </c>
      <c r="BE5" s="201" t="s">
        <v>62</v>
      </c>
      <c r="BF5" s="201" t="s">
        <v>227</v>
      </c>
      <c r="BG5" s="201" t="s">
        <v>228</v>
      </c>
      <c r="BH5" s="218" t="s">
        <v>512</v>
      </c>
      <c r="BI5" s="218" t="s">
        <v>64</v>
      </c>
      <c r="BJ5" s="441">
        <v>214</v>
      </c>
      <c r="BK5" s="441">
        <v>1</v>
      </c>
      <c r="BL5" s="219" t="s">
        <v>65</v>
      </c>
      <c r="BM5" s="64" t="s">
        <v>177</v>
      </c>
      <c r="BN5" s="44" t="s">
        <v>297</v>
      </c>
      <c r="BO5" s="217" t="s">
        <v>56</v>
      </c>
      <c r="BP5" s="201" t="s">
        <v>684</v>
      </c>
      <c r="BQ5" s="126" t="s">
        <v>716</v>
      </c>
    </row>
    <row r="6" spans="1:69" ht="15.75">
      <c r="A6" s="207" t="s">
        <v>8</v>
      </c>
      <c r="B6" s="208" t="s">
        <v>226</v>
      </c>
      <c r="C6" s="202" t="s">
        <v>35</v>
      </c>
      <c r="D6" s="210" t="s">
        <v>10</v>
      </c>
      <c r="E6" s="24" t="s">
        <v>57</v>
      </c>
      <c r="F6" s="86">
        <v>1091</v>
      </c>
      <c r="G6" s="80">
        <v>10</v>
      </c>
      <c r="H6" s="204"/>
      <c r="I6" s="204"/>
      <c r="J6" s="204"/>
      <c r="K6" s="204"/>
      <c r="L6" s="80">
        <v>1</v>
      </c>
      <c r="M6" s="203"/>
      <c r="N6" s="52">
        <v>1</v>
      </c>
      <c r="O6" s="204"/>
      <c r="P6" s="204"/>
      <c r="Q6" s="188"/>
      <c r="R6" s="204"/>
      <c r="S6" s="204"/>
      <c r="T6" s="34"/>
      <c r="U6" s="204"/>
      <c r="V6" s="204"/>
      <c r="W6" s="11">
        <v>4.6459867321594004</v>
      </c>
      <c r="X6" s="204"/>
      <c r="Y6" s="204"/>
      <c r="Z6" s="53">
        <v>5.8655405405405396</v>
      </c>
      <c r="AA6" s="204"/>
      <c r="AB6" s="204"/>
      <c r="AC6" s="204"/>
      <c r="AD6" s="204"/>
      <c r="AE6" s="204"/>
      <c r="AF6" s="256">
        <v>3.8143342437219743</v>
      </c>
      <c r="AG6" s="9">
        <v>5185</v>
      </c>
      <c r="AH6" s="9">
        <v>0.62657014781156539</v>
      </c>
      <c r="AI6" s="9">
        <v>269</v>
      </c>
      <c r="AJ6" s="9">
        <v>2.4649390243902438</v>
      </c>
      <c r="AK6" s="9">
        <v>0.897459710118508</v>
      </c>
      <c r="AL6" s="9">
        <v>1077</v>
      </c>
      <c r="AM6" s="9">
        <v>3.8153042237332877</v>
      </c>
      <c r="AN6" s="257">
        <v>4.0906506632975361</v>
      </c>
      <c r="AO6" s="86">
        <v>0</v>
      </c>
      <c r="AP6" s="80">
        <v>0</v>
      </c>
      <c r="AQ6" s="80">
        <v>0</v>
      </c>
      <c r="AR6" s="95"/>
      <c r="AS6" s="11">
        <v>2121</v>
      </c>
      <c r="AT6" s="80">
        <v>70.781000000000006</v>
      </c>
      <c r="AU6" s="80">
        <v>0</v>
      </c>
      <c r="AV6" s="80">
        <v>0</v>
      </c>
      <c r="AW6" s="138">
        <v>41</v>
      </c>
      <c r="AX6" s="145">
        <v>0</v>
      </c>
      <c r="AY6" s="11">
        <v>52</v>
      </c>
      <c r="AZ6" s="310">
        <v>805304</v>
      </c>
      <c r="BA6" s="317">
        <v>0.97115384615300004</v>
      </c>
      <c r="BB6" s="311">
        <v>15.2277227722905</v>
      </c>
      <c r="BC6" s="203"/>
      <c r="BD6" s="217" t="s">
        <v>61</v>
      </c>
      <c r="BE6" s="201" t="s">
        <v>62</v>
      </c>
      <c r="BF6" s="201" t="s">
        <v>227</v>
      </c>
      <c r="BG6" s="201" t="s">
        <v>228</v>
      </c>
      <c r="BH6" s="218" t="s">
        <v>509</v>
      </c>
      <c r="BI6" s="218" t="s">
        <v>64</v>
      </c>
      <c r="BJ6" s="441">
        <v>214</v>
      </c>
      <c r="BK6" s="441">
        <v>1</v>
      </c>
      <c r="BL6" s="219" t="s">
        <v>65</v>
      </c>
      <c r="BM6" s="64" t="s">
        <v>177</v>
      </c>
      <c r="BN6" s="44" t="s">
        <v>297</v>
      </c>
      <c r="BO6" s="217" t="s">
        <v>57</v>
      </c>
      <c r="BP6" s="201" t="s">
        <v>681</v>
      </c>
      <c r="BQ6" s="126" t="s">
        <v>717</v>
      </c>
    </row>
    <row r="7" spans="1:69" ht="15.75">
      <c r="A7" s="207" t="s">
        <v>8</v>
      </c>
      <c r="B7" s="208" t="s">
        <v>226</v>
      </c>
      <c r="C7" s="202" t="s">
        <v>35</v>
      </c>
      <c r="D7" s="210" t="s">
        <v>10</v>
      </c>
      <c r="E7" s="24" t="s">
        <v>58</v>
      </c>
      <c r="F7" s="86">
        <v>567</v>
      </c>
      <c r="G7" s="80">
        <v>1</v>
      </c>
      <c r="H7" s="204"/>
      <c r="I7" s="204"/>
      <c r="J7" s="204"/>
      <c r="K7" s="204"/>
      <c r="L7" s="80">
        <v>1</v>
      </c>
      <c r="M7" s="203"/>
      <c r="N7" s="52">
        <v>0</v>
      </c>
      <c r="O7" s="204"/>
      <c r="P7" s="204"/>
      <c r="Q7" s="188"/>
      <c r="R7" s="204"/>
      <c r="S7" s="204"/>
      <c r="T7" s="34"/>
      <c r="U7" s="204"/>
      <c r="V7" s="204"/>
      <c r="W7" s="11">
        <v>3.2749289238938002</v>
      </c>
      <c r="X7" s="204"/>
      <c r="Y7" s="204"/>
      <c r="Z7" s="53">
        <v>4.3137755102040813</v>
      </c>
      <c r="AA7" s="204"/>
      <c r="AB7" s="204"/>
      <c r="AC7" s="204"/>
      <c r="AD7" s="204"/>
      <c r="AE7" s="204"/>
      <c r="AF7" s="256">
        <v>3.9710796168912483</v>
      </c>
      <c r="AG7" s="9">
        <v>2292</v>
      </c>
      <c r="AH7" s="9">
        <v>0.48523830896494252</v>
      </c>
      <c r="AI7" s="9">
        <v>49</v>
      </c>
      <c r="AJ7" s="9">
        <v>2.8951807228915665</v>
      </c>
      <c r="AK7" s="9">
        <v>0.86454607191966226</v>
      </c>
      <c r="AL7" s="9">
        <v>565</v>
      </c>
      <c r="AM7" s="9">
        <v>3.9710796168912483</v>
      </c>
      <c r="AN7" s="257">
        <v>4.1676334106728534</v>
      </c>
      <c r="AO7" s="86">
        <v>0</v>
      </c>
      <c r="AP7" s="80">
        <v>0</v>
      </c>
      <c r="AQ7" s="80">
        <v>0</v>
      </c>
      <c r="AR7" s="95"/>
      <c r="AS7" s="11">
        <v>1128</v>
      </c>
      <c r="AT7" s="80">
        <v>0</v>
      </c>
      <c r="AU7" s="80">
        <v>0</v>
      </c>
      <c r="AV7" s="80">
        <v>0</v>
      </c>
      <c r="AW7" s="367">
        <v>4</v>
      </c>
      <c r="AX7" s="145">
        <v>0</v>
      </c>
      <c r="AY7" s="11">
        <v>19.5</v>
      </c>
      <c r="AZ7" s="310">
        <v>576689</v>
      </c>
      <c r="BA7" s="317">
        <v>0.97435897435800001</v>
      </c>
      <c r="BB7" s="311">
        <v>23.1052631579178</v>
      </c>
      <c r="BC7" s="203"/>
      <c r="BD7" s="217" t="s">
        <v>61</v>
      </c>
      <c r="BE7" s="201" t="s">
        <v>62</v>
      </c>
      <c r="BF7" s="201" t="s">
        <v>227</v>
      </c>
      <c r="BG7" s="201" t="s">
        <v>228</v>
      </c>
      <c r="BH7" s="218" t="s">
        <v>251</v>
      </c>
      <c r="BI7" s="218" t="s">
        <v>64</v>
      </c>
      <c r="BJ7" s="441">
        <v>214</v>
      </c>
      <c r="BK7" s="441">
        <v>1</v>
      </c>
      <c r="BL7" s="219" t="s">
        <v>65</v>
      </c>
      <c r="BM7" s="64" t="s">
        <v>177</v>
      </c>
      <c r="BN7" s="44" t="s">
        <v>297</v>
      </c>
      <c r="BO7" s="217" t="s">
        <v>352</v>
      </c>
      <c r="BP7" s="201" t="s">
        <v>703</v>
      </c>
      <c r="BQ7" s="126" t="s">
        <v>718</v>
      </c>
    </row>
    <row r="8" spans="1:69" ht="15.75">
      <c r="A8" s="207" t="s">
        <v>8</v>
      </c>
      <c r="B8" s="208" t="s">
        <v>226</v>
      </c>
      <c r="C8" s="202" t="s">
        <v>35</v>
      </c>
      <c r="D8" s="210" t="s">
        <v>10</v>
      </c>
      <c r="E8" s="24" t="s">
        <v>59</v>
      </c>
      <c r="F8" s="86">
        <v>517</v>
      </c>
      <c r="G8" s="80">
        <v>8</v>
      </c>
      <c r="H8" s="204"/>
      <c r="I8" s="204"/>
      <c r="J8" s="204"/>
      <c r="K8" s="204"/>
      <c r="L8" s="80">
        <v>2</v>
      </c>
      <c r="M8" s="203"/>
      <c r="N8" s="52">
        <v>0</v>
      </c>
      <c r="O8" s="204"/>
      <c r="P8" s="204"/>
      <c r="Q8" s="188"/>
      <c r="R8" s="204"/>
      <c r="S8" s="204"/>
      <c r="T8" s="34"/>
      <c r="U8" s="204"/>
      <c r="V8" s="204"/>
      <c r="W8" s="11">
        <v>3.7588775384614999</v>
      </c>
      <c r="X8" s="204"/>
      <c r="Y8" s="204"/>
      <c r="Z8" s="53">
        <v>5.3328947368421051</v>
      </c>
      <c r="AA8" s="204"/>
      <c r="AB8" s="204"/>
      <c r="AC8" s="204"/>
      <c r="AD8" s="204"/>
      <c r="AE8" s="204"/>
      <c r="AF8" s="256">
        <v>3.9580811642291578</v>
      </c>
      <c r="AG8" s="9">
        <v>2000</v>
      </c>
      <c r="AH8" s="9">
        <v>0.48578949475735711</v>
      </c>
      <c r="AI8" s="9">
        <v>42</v>
      </c>
      <c r="AJ8" s="9">
        <v>2.8815789473684212</v>
      </c>
      <c r="AK8" s="9">
        <v>0.8795027983392002</v>
      </c>
      <c r="AL8" s="9">
        <v>507</v>
      </c>
      <c r="AM8" s="9">
        <v>3.9580811642291578</v>
      </c>
      <c r="AN8" s="257">
        <v>4.1587030716723552</v>
      </c>
      <c r="AO8" s="86">
        <v>0</v>
      </c>
      <c r="AP8" s="80">
        <v>0</v>
      </c>
      <c r="AQ8" s="80">
        <v>0</v>
      </c>
      <c r="AR8" s="95"/>
      <c r="AS8" s="11">
        <v>1011</v>
      </c>
      <c r="AT8" s="80">
        <v>160.36199999999999</v>
      </c>
      <c r="AU8" s="80">
        <v>0</v>
      </c>
      <c r="AV8" s="80">
        <v>0</v>
      </c>
      <c r="AW8" s="367">
        <v>7</v>
      </c>
      <c r="AX8" s="145">
        <v>0</v>
      </c>
      <c r="AY8" s="11">
        <v>44.5</v>
      </c>
      <c r="AZ8" s="310">
        <v>675121</v>
      </c>
      <c r="BA8" s="317">
        <v>0.93258426966200003</v>
      </c>
      <c r="BB8" s="311">
        <v>8.0963855421766695</v>
      </c>
      <c r="BC8" s="203"/>
      <c r="BD8" s="217" t="s">
        <v>61</v>
      </c>
      <c r="BE8" s="201" t="s">
        <v>62</v>
      </c>
      <c r="BF8" s="201" t="s">
        <v>227</v>
      </c>
      <c r="BG8" s="201" t="s">
        <v>228</v>
      </c>
      <c r="BH8" s="218" t="s">
        <v>251</v>
      </c>
      <c r="BI8" s="218" t="s">
        <v>64</v>
      </c>
      <c r="BJ8" s="441">
        <v>214</v>
      </c>
      <c r="BK8" s="441">
        <v>1</v>
      </c>
      <c r="BL8" s="219" t="s">
        <v>65</v>
      </c>
      <c r="BM8" s="64" t="s">
        <v>177</v>
      </c>
      <c r="BN8" s="44" t="s">
        <v>297</v>
      </c>
      <c r="BO8" s="217" t="s">
        <v>59</v>
      </c>
      <c r="BP8" s="201" t="s">
        <v>693</v>
      </c>
      <c r="BQ8" s="126" t="s">
        <v>715</v>
      </c>
    </row>
    <row r="9" spans="1:69" ht="16.5" thickBot="1">
      <c r="A9" s="151" t="s">
        <v>8</v>
      </c>
      <c r="B9" s="152" t="s">
        <v>226</v>
      </c>
      <c r="C9" s="153" t="s">
        <v>35</v>
      </c>
      <c r="D9" s="154" t="s">
        <v>10</v>
      </c>
      <c r="E9" s="190" t="s">
        <v>60</v>
      </c>
      <c r="F9" s="191">
        <v>922</v>
      </c>
      <c r="G9" s="192">
        <v>35</v>
      </c>
      <c r="H9" s="161"/>
      <c r="I9" s="161"/>
      <c r="J9" s="161"/>
      <c r="K9" s="161"/>
      <c r="L9" s="192">
        <v>5</v>
      </c>
      <c r="M9" s="158"/>
      <c r="N9" s="160">
        <v>0</v>
      </c>
      <c r="O9" s="161"/>
      <c r="P9" s="161"/>
      <c r="Q9" s="232"/>
      <c r="R9" s="161"/>
      <c r="S9" s="161"/>
      <c r="T9" s="196"/>
      <c r="U9" s="161"/>
      <c r="V9" s="161"/>
      <c r="W9" s="194">
        <v>5.0665898864925998</v>
      </c>
      <c r="X9" s="161"/>
      <c r="Y9" s="161"/>
      <c r="Z9" s="193">
        <v>9.182894736842103</v>
      </c>
      <c r="AA9" s="161"/>
      <c r="AB9" s="161"/>
      <c r="AC9" s="161"/>
      <c r="AD9" s="161"/>
      <c r="AE9" s="161"/>
      <c r="AF9" s="468">
        <v>3.7973008240431625</v>
      </c>
      <c r="AG9" s="178">
        <v>4340</v>
      </c>
      <c r="AH9" s="178">
        <v>0.53006727977735957</v>
      </c>
      <c r="AI9" s="178">
        <v>122</v>
      </c>
      <c r="AJ9" s="178">
        <v>2.7139639639639639</v>
      </c>
      <c r="AK9" s="469">
        <v>0.91201653024611229</v>
      </c>
      <c r="AL9" s="178">
        <v>881</v>
      </c>
      <c r="AM9" s="178">
        <v>3.7974169431019593</v>
      </c>
      <c r="AN9" s="470">
        <v>3.9865223993925589</v>
      </c>
      <c r="AO9" s="191">
        <v>0</v>
      </c>
      <c r="AP9" s="192">
        <v>0</v>
      </c>
      <c r="AQ9" s="192">
        <v>0</v>
      </c>
      <c r="AR9" s="159"/>
      <c r="AS9" s="194">
        <v>1646</v>
      </c>
      <c r="AT9" s="192">
        <v>604.42899999999997</v>
      </c>
      <c r="AU9" s="192">
        <v>0</v>
      </c>
      <c r="AV9" s="192">
        <v>0</v>
      </c>
      <c r="AW9" s="471">
        <v>127</v>
      </c>
      <c r="AX9" s="157">
        <v>1</v>
      </c>
      <c r="AY9" s="231">
        <v>30.5</v>
      </c>
      <c r="AZ9" s="156">
        <v>338589</v>
      </c>
      <c r="BA9" s="156">
        <v>0.86885245901599995</v>
      </c>
      <c r="BB9" s="199">
        <v>18.679245283027299</v>
      </c>
      <c r="BC9" s="158"/>
      <c r="BD9" s="162" t="s">
        <v>61</v>
      </c>
      <c r="BE9" s="163" t="s">
        <v>62</v>
      </c>
      <c r="BF9" s="163" t="s">
        <v>227</v>
      </c>
      <c r="BG9" s="163" t="s">
        <v>228</v>
      </c>
      <c r="BH9" s="164" t="s">
        <v>514</v>
      </c>
      <c r="BI9" s="164" t="s">
        <v>64</v>
      </c>
      <c r="BJ9" s="165">
        <v>214</v>
      </c>
      <c r="BK9" s="165">
        <v>1</v>
      </c>
      <c r="BL9" s="166" t="s">
        <v>65</v>
      </c>
      <c r="BM9" s="198" t="s">
        <v>178</v>
      </c>
      <c r="BN9" s="241" t="s">
        <v>297</v>
      </c>
      <c r="BO9" s="162" t="s">
        <v>705</v>
      </c>
      <c r="BP9" s="163" t="s">
        <v>690</v>
      </c>
      <c r="BQ9" s="228" t="s">
        <v>718</v>
      </c>
    </row>
    <row r="10" spans="1:69">
      <c r="BO10" s="11"/>
    </row>
    <row r="11" spans="1:69">
      <c r="BO11" s="11"/>
    </row>
    <row r="12" spans="1:69">
      <c r="BO12" s="11"/>
    </row>
    <row r="13" spans="1:69">
      <c r="BO13" s="11"/>
    </row>
    <row r="14" spans="1:69">
      <c r="BO14" s="11"/>
    </row>
    <row r="15" spans="1:69">
      <c r="BO15" s="11"/>
    </row>
    <row r="16" spans="1:69">
      <c r="BO16" s="11"/>
    </row>
    <row r="17" spans="67:69">
      <c r="BO17" s="11"/>
    </row>
    <row r="18" spans="67:69">
      <c r="BO18" s="11"/>
    </row>
    <row r="19" spans="67:69">
      <c r="BO19" s="11"/>
    </row>
    <row r="20" spans="67:69">
      <c r="BO20" s="11"/>
    </row>
    <row r="21" spans="67:69">
      <c r="BO21" s="11"/>
    </row>
    <row r="22" spans="67:69">
      <c r="BO22" s="11"/>
    </row>
    <row r="23" spans="67:69">
      <c r="BO23" s="11"/>
    </row>
    <row r="24" spans="67:69">
      <c r="BO24" s="11"/>
    </row>
    <row r="25" spans="67:69">
      <c r="BO25" s="11"/>
      <c r="BP25" s="128"/>
      <c r="BQ25" s="128"/>
    </row>
    <row r="26" spans="67:69">
      <c r="BO26" s="11"/>
      <c r="BP26" s="128"/>
      <c r="BQ26" s="128"/>
    </row>
    <row r="27" spans="67:69">
      <c r="BO27" s="11"/>
      <c r="BP27" s="128"/>
      <c r="BQ27" s="128"/>
    </row>
    <row r="28" spans="67:69">
      <c r="BO28" s="11"/>
      <c r="BP28" s="128"/>
      <c r="BQ28" s="128"/>
    </row>
    <row r="29" spans="67:69">
      <c r="BO29" s="11"/>
      <c r="BP29" s="128"/>
      <c r="BQ29" s="128"/>
    </row>
    <row r="30" spans="67:69">
      <c r="BO30" s="11"/>
      <c r="BP30" s="128"/>
      <c r="BQ30" s="128"/>
    </row>
    <row r="31" spans="67:69">
      <c r="BO31" s="11"/>
      <c r="BP31" s="128"/>
      <c r="BQ31" s="128"/>
    </row>
    <row r="32" spans="67:69">
      <c r="BO32" s="11"/>
      <c r="BP32" s="128"/>
      <c r="BQ32" s="128"/>
    </row>
    <row r="33" spans="67:69">
      <c r="BO33" s="11"/>
      <c r="BP33" s="128"/>
      <c r="BQ33" s="128"/>
    </row>
    <row r="34" spans="67:69">
      <c r="BO34" s="11"/>
      <c r="BP34" s="128"/>
      <c r="BQ34" s="128"/>
    </row>
    <row r="35" spans="67:69">
      <c r="BO35" s="11"/>
      <c r="BP35" s="128"/>
      <c r="BQ35" s="128"/>
    </row>
    <row r="36" spans="67:69">
      <c r="BO36" s="11"/>
      <c r="BP36" s="128"/>
      <c r="BQ36" s="128"/>
    </row>
    <row r="37" spans="67:69">
      <c r="BO37" s="11"/>
      <c r="BP37" s="128"/>
      <c r="BQ37" s="128"/>
    </row>
    <row r="38" spans="67:69">
      <c r="BO38" s="11"/>
      <c r="BP38" s="128"/>
      <c r="BQ38" s="128"/>
    </row>
    <row r="39" spans="67:69">
      <c r="BO39" s="11"/>
      <c r="BP39" s="128"/>
      <c r="BQ39" s="128"/>
    </row>
    <row r="40" spans="67:69">
      <c r="BO40" s="11"/>
      <c r="BP40" s="128"/>
      <c r="BQ40" s="128"/>
    </row>
    <row r="41" spans="67:69">
      <c r="BO41" s="11"/>
      <c r="BP41" s="128"/>
      <c r="BQ41" s="128"/>
    </row>
    <row r="42" spans="67:69">
      <c r="BO42" s="11"/>
      <c r="BP42" s="128"/>
      <c r="BQ42" s="128"/>
    </row>
    <row r="43" spans="67:69">
      <c r="BO43" s="11"/>
      <c r="BP43" s="128"/>
      <c r="BQ43" s="128"/>
    </row>
    <row r="44" spans="67:69">
      <c r="BO44" s="11"/>
      <c r="BP44" s="128"/>
      <c r="BQ44" s="128"/>
    </row>
    <row r="45" spans="67:69">
      <c r="BO45" s="11"/>
      <c r="BP45" s="128"/>
      <c r="BQ45" s="128"/>
    </row>
    <row r="46" spans="67:69">
      <c r="BO46" s="11"/>
      <c r="BP46" s="128"/>
      <c r="BQ46" s="128"/>
    </row>
    <row r="47" spans="67:69">
      <c r="BO47" s="11"/>
      <c r="BP47" s="128"/>
      <c r="BQ47" s="128"/>
    </row>
    <row r="48" spans="67:69">
      <c r="BO48" s="11"/>
      <c r="BP48" s="128"/>
      <c r="BQ48" s="128"/>
    </row>
    <row r="49" spans="67:69">
      <c r="BO49" s="11"/>
      <c r="BP49" s="128"/>
      <c r="BQ49" s="128"/>
    </row>
    <row r="50" spans="67:69">
      <c r="BO50" s="11"/>
      <c r="BP50" s="128"/>
      <c r="BQ50" s="128"/>
    </row>
    <row r="51" spans="67:69">
      <c r="BO51" s="11"/>
      <c r="BP51" s="128"/>
      <c r="BQ51" s="128"/>
    </row>
    <row r="52" spans="67:69">
      <c r="BO52" s="11"/>
      <c r="BP52" s="128"/>
      <c r="BQ52" s="128"/>
    </row>
    <row r="53" spans="67:69">
      <c r="BO53" s="11"/>
      <c r="BP53" s="128"/>
      <c r="BQ53" s="128"/>
    </row>
    <row r="54" spans="67:69">
      <c r="BO54" s="11"/>
      <c r="BP54" s="128"/>
      <c r="BQ54" s="128"/>
    </row>
    <row r="55" spans="67:69">
      <c r="BO55" s="11"/>
      <c r="BP55" s="128"/>
      <c r="BQ55" s="128"/>
    </row>
    <row r="56" spans="67:69">
      <c r="BO56" s="11"/>
      <c r="BP56" s="128"/>
      <c r="BQ56" s="128"/>
    </row>
    <row r="57" spans="67:69">
      <c r="BO57" s="11"/>
      <c r="BP57" s="128"/>
      <c r="BQ57" s="128"/>
    </row>
    <row r="58" spans="67:69">
      <c r="BP58" s="128"/>
      <c r="BQ58" s="128"/>
    </row>
  </sheetData>
  <sortState ref="A2:BN9">
    <sortCondition ref="E2:E9" customList="MADRID,BARCELONA,SEVILLA,MALAGA,VALENCIA,BILBAO,ZARAGOZA,LA CORUÑA"/>
  </sortState>
  <pageMargins left="0.7" right="0.7" top="0.75" bottom="0.75" header="0.3" footer="0.3"/>
  <pageSetup paperSize="9" scale="5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rgb="FFFF0000"/>
    <pageSetUpPr fitToPage="1"/>
  </sheetPr>
  <dimension ref="A1:BQ9"/>
  <sheetViews>
    <sheetView showGridLines="0" zoomScale="70" zoomScaleNormal="70" workbookViewId="0"/>
  </sheetViews>
  <sheetFormatPr baseColWidth="10" defaultColWidth="9.140625" defaultRowHeight="14.25"/>
  <cols>
    <col min="1" max="1" width="23.7109375" style="128" bestFit="1" customWidth="1"/>
    <col min="2" max="2" width="19" style="4" bestFit="1" customWidth="1"/>
    <col min="3" max="3" width="6.7109375" style="4" bestFit="1" customWidth="1"/>
    <col min="4" max="4" width="13" style="128" bestFit="1" customWidth="1"/>
    <col min="5" max="5" width="14.42578125" style="5" customWidth="1"/>
    <col min="6" max="7" width="8.7109375" style="12" bestFit="1" customWidth="1"/>
    <col min="8" max="12" width="8.7109375" style="10" bestFit="1" customWidth="1"/>
    <col min="13" max="13" width="8.7109375" style="10" customWidth="1"/>
    <col min="14" max="29" width="8.7109375" style="128" bestFit="1" customWidth="1"/>
    <col min="30" max="30" width="8.7109375" style="10" bestFit="1" customWidth="1"/>
    <col min="31" max="31" width="8.7109375" style="128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9" width="8.7109375" style="10" bestFit="1" customWidth="1"/>
    <col min="50" max="50" width="8.7109375" style="10" customWidth="1"/>
    <col min="51" max="51" width="6.7109375" style="10" bestFit="1" customWidth="1"/>
    <col min="52" max="52" width="12" style="251" bestFit="1" customWidth="1"/>
    <col min="53" max="53" width="6" style="12" bestFit="1" customWidth="1"/>
    <col min="54" max="54" width="14.85546875" style="10" bestFit="1" customWidth="1"/>
    <col min="55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8.28515625" style="10" bestFit="1" customWidth="1"/>
    <col min="60" max="60" width="9.1406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30.28515625" style="10" bestFit="1" customWidth="1"/>
    <col min="67" max="67" width="14" style="128" bestFit="1" customWidth="1"/>
    <col min="68" max="68" width="23.5703125" style="128" bestFit="1" customWidth="1"/>
    <col min="69" max="69" width="9.28515625" style="128" bestFit="1" customWidth="1"/>
    <col min="70" max="16384" width="9.140625" style="128"/>
  </cols>
  <sheetData>
    <row r="1" spans="1:69" ht="409.5" customHeight="1" thickBot="1">
      <c r="A1" s="167" t="s">
        <v>0</v>
      </c>
      <c r="B1" s="252" t="s">
        <v>1</v>
      </c>
      <c r="C1" s="252" t="s">
        <v>39</v>
      </c>
      <c r="D1" s="173" t="s">
        <v>2</v>
      </c>
      <c r="E1" s="167" t="s">
        <v>3</v>
      </c>
      <c r="F1" s="252" t="s">
        <v>42</v>
      </c>
      <c r="G1" s="173" t="s">
        <v>43</v>
      </c>
      <c r="H1" s="173" t="s">
        <v>12</v>
      </c>
      <c r="I1" s="173" t="s">
        <v>13</v>
      </c>
      <c r="J1" s="173" t="s">
        <v>14</v>
      </c>
      <c r="K1" s="173" t="s">
        <v>15</v>
      </c>
      <c r="L1" s="173" t="s">
        <v>16</v>
      </c>
      <c r="M1" s="173" t="s">
        <v>51</v>
      </c>
      <c r="N1" s="169" t="s">
        <v>52</v>
      </c>
      <c r="O1" s="169" t="s">
        <v>268</v>
      </c>
      <c r="P1" s="167" t="s">
        <v>269</v>
      </c>
      <c r="Q1" s="167" t="s">
        <v>270</v>
      </c>
      <c r="R1" s="167" t="s">
        <v>271</v>
      </c>
      <c r="S1" s="167" t="s">
        <v>272</v>
      </c>
      <c r="T1" s="167" t="s">
        <v>273</v>
      </c>
      <c r="U1" s="167" t="s">
        <v>274</v>
      </c>
      <c r="V1" s="167" t="s">
        <v>275</v>
      </c>
      <c r="W1" s="167" t="s">
        <v>276</v>
      </c>
      <c r="X1" s="167" t="s">
        <v>277</v>
      </c>
      <c r="Y1" s="167" t="s">
        <v>278</v>
      </c>
      <c r="Z1" s="252" t="s">
        <v>279</v>
      </c>
      <c r="AA1" s="252" t="s">
        <v>280</v>
      </c>
      <c r="AB1" s="173" t="s">
        <v>281</v>
      </c>
      <c r="AC1" s="173" t="s">
        <v>282</v>
      </c>
      <c r="AD1" s="173" t="s">
        <v>283</v>
      </c>
      <c r="AE1" s="173" t="s">
        <v>284</v>
      </c>
      <c r="AF1" s="252" t="s">
        <v>285</v>
      </c>
      <c r="AG1" s="173" t="s">
        <v>286</v>
      </c>
      <c r="AH1" s="173" t="s">
        <v>287</v>
      </c>
      <c r="AI1" s="173" t="s">
        <v>288</v>
      </c>
      <c r="AJ1" s="173" t="s">
        <v>289</v>
      </c>
      <c r="AK1" s="253" t="s">
        <v>223</v>
      </c>
      <c r="AL1" s="173" t="s">
        <v>44</v>
      </c>
      <c r="AM1" s="173" t="s">
        <v>45</v>
      </c>
      <c r="AN1" s="173" t="s">
        <v>46</v>
      </c>
      <c r="AO1" s="258" t="s">
        <v>47</v>
      </c>
      <c r="AP1" s="173" t="s">
        <v>17</v>
      </c>
      <c r="AQ1" s="173" t="s">
        <v>18</v>
      </c>
      <c r="AR1" s="173" t="s">
        <v>21</v>
      </c>
      <c r="AS1" s="259" t="s">
        <v>224</v>
      </c>
      <c r="AT1" s="173" t="s">
        <v>19</v>
      </c>
      <c r="AU1" s="173" t="s">
        <v>20</v>
      </c>
      <c r="AV1" s="173" t="s">
        <v>48</v>
      </c>
      <c r="AW1" s="173" t="s">
        <v>49</v>
      </c>
      <c r="AX1" s="260" t="s">
        <v>290</v>
      </c>
      <c r="AY1" s="170" t="s">
        <v>22</v>
      </c>
      <c r="AZ1" s="173" t="s">
        <v>23</v>
      </c>
      <c r="BA1" s="171" t="s">
        <v>24</v>
      </c>
      <c r="BB1" s="171" t="s">
        <v>25</v>
      </c>
      <c r="BC1" s="174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167" t="s">
        <v>225</v>
      </c>
      <c r="BO1" s="170" t="s">
        <v>344</v>
      </c>
      <c r="BP1" s="171" t="s">
        <v>691</v>
      </c>
      <c r="BQ1" s="172" t="s">
        <v>692</v>
      </c>
    </row>
    <row r="2" spans="1:69" ht="15.75">
      <c r="A2" s="205" t="s">
        <v>8</v>
      </c>
      <c r="B2" s="206" t="s">
        <v>247</v>
      </c>
      <c r="C2" s="220" t="s">
        <v>35</v>
      </c>
      <c r="D2" s="209" t="s">
        <v>10</v>
      </c>
      <c r="E2" s="26" t="s">
        <v>53</v>
      </c>
      <c r="F2" s="93">
        <v>3505</v>
      </c>
      <c r="G2" s="79">
        <v>17</v>
      </c>
      <c r="H2" s="222"/>
      <c r="I2" s="222"/>
      <c r="J2" s="222"/>
      <c r="K2" s="222"/>
      <c r="L2" s="79">
        <v>2</v>
      </c>
      <c r="M2" s="221"/>
      <c r="N2" s="62">
        <v>2</v>
      </c>
      <c r="O2" s="222"/>
      <c r="P2" s="222"/>
      <c r="Q2" s="70"/>
      <c r="R2" s="222"/>
      <c r="S2" s="222"/>
      <c r="T2" s="69"/>
      <c r="U2" s="222"/>
      <c r="V2" s="222"/>
      <c r="W2" s="68">
        <v>4.3429036791964997</v>
      </c>
      <c r="X2" s="222"/>
      <c r="Y2" s="222"/>
      <c r="Z2" s="71">
        <v>5.4073464912280702</v>
      </c>
      <c r="AA2" s="222"/>
      <c r="AB2" s="222"/>
      <c r="AC2" s="222"/>
      <c r="AD2" s="222"/>
      <c r="AE2" s="222"/>
      <c r="AF2" s="254">
        <v>3.9186731479374788</v>
      </c>
      <c r="AG2" s="60">
        <v>16963</v>
      </c>
      <c r="AH2" s="60">
        <v>0.51522828476009774</v>
      </c>
      <c r="AI2" s="60">
        <v>422</v>
      </c>
      <c r="AJ2" s="60">
        <v>2.8146641791044775</v>
      </c>
      <c r="AK2" s="261">
        <v>0.89163454189748492</v>
      </c>
      <c r="AL2" s="60">
        <v>3483</v>
      </c>
      <c r="AM2" s="60">
        <v>3.9187352131919875</v>
      </c>
      <c r="AN2" s="255">
        <v>4.1327042936288088</v>
      </c>
      <c r="AO2" s="93">
        <v>0</v>
      </c>
      <c r="AP2" s="79">
        <v>0</v>
      </c>
      <c r="AQ2" s="79">
        <v>0</v>
      </c>
      <c r="AR2" s="119"/>
      <c r="AS2" s="68">
        <v>6976</v>
      </c>
      <c r="AT2" s="79">
        <v>28.013999999999999</v>
      </c>
      <c r="AU2" s="79">
        <v>0</v>
      </c>
      <c r="AV2" s="79">
        <v>0</v>
      </c>
      <c r="AW2" s="373">
        <v>0</v>
      </c>
      <c r="AX2" s="144">
        <v>0</v>
      </c>
      <c r="AY2" s="87">
        <v>259.25</v>
      </c>
      <c r="AZ2" s="137">
        <v>3273049</v>
      </c>
      <c r="BA2" s="368">
        <v>0.90742526518800004</v>
      </c>
      <c r="BB2" s="309">
        <v>7.4388947927739899</v>
      </c>
      <c r="BC2" s="221"/>
      <c r="BD2" s="211" t="s">
        <v>61</v>
      </c>
      <c r="BE2" s="212" t="s">
        <v>62</v>
      </c>
      <c r="BF2" s="212" t="s">
        <v>227</v>
      </c>
      <c r="BG2" s="212" t="s">
        <v>228</v>
      </c>
      <c r="BH2" s="214" t="s">
        <v>514</v>
      </c>
      <c r="BI2" s="214" t="s">
        <v>64</v>
      </c>
      <c r="BJ2" s="215">
        <v>214</v>
      </c>
      <c r="BK2" s="215">
        <v>1</v>
      </c>
      <c r="BL2" s="216" t="s">
        <v>65</v>
      </c>
      <c r="BM2" s="63" t="s">
        <v>177</v>
      </c>
      <c r="BN2" s="245" t="s">
        <v>298</v>
      </c>
      <c r="BO2" s="217" t="s">
        <v>53</v>
      </c>
      <c r="BP2" s="201" t="s">
        <v>704</v>
      </c>
      <c r="BQ2" s="126" t="s">
        <v>714</v>
      </c>
    </row>
    <row r="3" spans="1:69" ht="15.75">
      <c r="A3" s="207" t="s">
        <v>8</v>
      </c>
      <c r="B3" s="208" t="s">
        <v>247</v>
      </c>
      <c r="C3" s="202" t="s">
        <v>35</v>
      </c>
      <c r="D3" s="210" t="s">
        <v>10</v>
      </c>
      <c r="E3" s="24" t="s">
        <v>54</v>
      </c>
      <c r="F3" s="86">
        <v>1771</v>
      </c>
      <c r="G3" s="80">
        <v>8</v>
      </c>
      <c r="H3" s="204"/>
      <c r="I3" s="204"/>
      <c r="J3" s="204"/>
      <c r="K3" s="204"/>
      <c r="L3" s="80">
        <v>7</v>
      </c>
      <c r="M3" s="203"/>
      <c r="N3" s="52">
        <v>2</v>
      </c>
      <c r="O3" s="204"/>
      <c r="P3" s="204"/>
      <c r="Q3" s="188"/>
      <c r="R3" s="204"/>
      <c r="S3" s="204"/>
      <c r="T3" s="34"/>
      <c r="U3" s="204"/>
      <c r="V3" s="204"/>
      <c r="W3" s="11">
        <v>4.0763084322322998</v>
      </c>
      <c r="X3" s="204"/>
      <c r="Y3" s="204"/>
      <c r="Z3" s="53">
        <v>5.8246153846153828</v>
      </c>
      <c r="AA3" s="204"/>
      <c r="AB3" s="204"/>
      <c r="AC3" s="204"/>
      <c r="AD3" s="204"/>
      <c r="AE3" s="204"/>
      <c r="AF3" s="256">
        <v>3.9003890230420066</v>
      </c>
      <c r="AG3" s="9">
        <v>6476</v>
      </c>
      <c r="AH3" s="9">
        <v>0.57521845226266644</v>
      </c>
      <c r="AI3" s="9">
        <v>256</v>
      </c>
      <c r="AJ3" s="9">
        <v>2.6250922509225094</v>
      </c>
      <c r="AK3" s="307">
        <v>0.885661375148737</v>
      </c>
      <c r="AL3" s="9">
        <v>1746</v>
      </c>
      <c r="AM3" s="9">
        <v>3.9003890230420066</v>
      </c>
      <c r="AN3" s="257">
        <v>4.1396616959715109</v>
      </c>
      <c r="AO3" s="86">
        <v>0</v>
      </c>
      <c r="AP3" s="80">
        <v>0</v>
      </c>
      <c r="AQ3" s="80">
        <v>0</v>
      </c>
      <c r="AR3" s="95"/>
      <c r="AS3" s="11">
        <v>3526</v>
      </c>
      <c r="AT3" s="80">
        <v>0</v>
      </c>
      <c r="AU3" s="80">
        <v>0</v>
      </c>
      <c r="AV3" s="80">
        <v>0</v>
      </c>
      <c r="AW3" s="367">
        <v>0</v>
      </c>
      <c r="AX3" s="145">
        <v>0</v>
      </c>
      <c r="AY3" s="374">
        <v>105.5</v>
      </c>
      <c r="AZ3" s="310">
        <v>1605602</v>
      </c>
      <c r="BA3" s="317">
        <v>0.88388625592400005</v>
      </c>
      <c r="BB3" s="311">
        <v>12.225201072388399</v>
      </c>
      <c r="BC3" s="203"/>
      <c r="BD3" s="217" t="s">
        <v>61</v>
      </c>
      <c r="BE3" s="201" t="s">
        <v>62</v>
      </c>
      <c r="BF3" s="201" t="s">
        <v>227</v>
      </c>
      <c r="BG3" s="201" t="s">
        <v>228</v>
      </c>
      <c r="BH3" s="218" t="s">
        <v>251</v>
      </c>
      <c r="BI3" s="218" t="s">
        <v>64</v>
      </c>
      <c r="BJ3" s="441">
        <v>214</v>
      </c>
      <c r="BK3" s="441">
        <v>1</v>
      </c>
      <c r="BL3" s="219" t="s">
        <v>65</v>
      </c>
      <c r="BM3" s="64" t="s">
        <v>177</v>
      </c>
      <c r="BN3" s="44" t="s">
        <v>298</v>
      </c>
      <c r="BO3" s="217" t="s">
        <v>54</v>
      </c>
      <c r="BP3" s="201" t="s">
        <v>699</v>
      </c>
      <c r="BQ3" s="126" t="s">
        <v>715</v>
      </c>
    </row>
    <row r="4" spans="1:69" ht="15.75">
      <c r="A4" s="207" t="s">
        <v>8</v>
      </c>
      <c r="B4" s="208" t="s">
        <v>247</v>
      </c>
      <c r="C4" s="202" t="s">
        <v>35</v>
      </c>
      <c r="D4" s="210" t="s">
        <v>10</v>
      </c>
      <c r="E4" s="24" t="s">
        <v>55</v>
      </c>
      <c r="F4" s="86">
        <v>1242</v>
      </c>
      <c r="G4" s="80">
        <v>5</v>
      </c>
      <c r="H4" s="204"/>
      <c r="I4" s="204"/>
      <c r="J4" s="204"/>
      <c r="K4" s="204"/>
      <c r="L4" s="80">
        <v>4</v>
      </c>
      <c r="M4" s="203"/>
      <c r="N4" s="52">
        <v>0</v>
      </c>
      <c r="O4" s="204"/>
      <c r="P4" s="204"/>
      <c r="Q4" s="188"/>
      <c r="R4" s="204"/>
      <c r="S4" s="204"/>
      <c r="T4" s="34"/>
      <c r="U4" s="204"/>
      <c r="V4" s="204"/>
      <c r="W4" s="11">
        <v>4.0968033482142001</v>
      </c>
      <c r="X4" s="204"/>
      <c r="Y4" s="204"/>
      <c r="Z4" s="53">
        <v>5.0888888888888868</v>
      </c>
      <c r="AA4" s="204"/>
      <c r="AB4" s="204"/>
      <c r="AC4" s="204"/>
      <c r="AD4" s="204"/>
      <c r="AE4" s="204"/>
      <c r="AF4" s="256">
        <v>3.8675095756397457</v>
      </c>
      <c r="AG4" s="9">
        <v>6039</v>
      </c>
      <c r="AH4" s="9">
        <v>0.59156410749229438</v>
      </c>
      <c r="AI4" s="9">
        <v>276</v>
      </c>
      <c r="AJ4" s="9">
        <v>2.5442832764505119</v>
      </c>
      <c r="AK4" s="307">
        <v>0.90046690933002882</v>
      </c>
      <c r="AL4" s="9">
        <v>1233</v>
      </c>
      <c r="AM4" s="9">
        <v>3.8675095756397457</v>
      </c>
      <c r="AN4" s="257">
        <v>4.122751124437781</v>
      </c>
      <c r="AO4" s="86">
        <v>0</v>
      </c>
      <c r="AP4" s="80">
        <v>0</v>
      </c>
      <c r="AQ4" s="80">
        <v>0</v>
      </c>
      <c r="AR4" s="95"/>
      <c r="AS4" s="11">
        <v>2474</v>
      </c>
      <c r="AT4" s="80">
        <v>1.762</v>
      </c>
      <c r="AU4" s="80">
        <v>0</v>
      </c>
      <c r="AV4" s="80">
        <v>0</v>
      </c>
      <c r="AW4" s="367">
        <v>0</v>
      </c>
      <c r="AX4" s="145">
        <v>0</v>
      </c>
      <c r="AY4" s="148">
        <v>77.75</v>
      </c>
      <c r="AZ4" s="138">
        <v>704198</v>
      </c>
      <c r="BA4" s="317">
        <v>0.90032154340799997</v>
      </c>
      <c r="BB4" s="311">
        <v>10.242857142861199</v>
      </c>
      <c r="BC4" s="203"/>
      <c r="BD4" s="217" t="s">
        <v>61</v>
      </c>
      <c r="BE4" s="201" t="s">
        <v>62</v>
      </c>
      <c r="BF4" s="201" t="s">
        <v>227</v>
      </c>
      <c r="BG4" s="201" t="s">
        <v>228</v>
      </c>
      <c r="BH4" s="218" t="s">
        <v>512</v>
      </c>
      <c r="BI4" s="218" t="s">
        <v>64</v>
      </c>
      <c r="BJ4" s="441">
        <v>214</v>
      </c>
      <c r="BK4" s="441">
        <v>1</v>
      </c>
      <c r="BL4" s="219" t="s">
        <v>65</v>
      </c>
      <c r="BM4" s="64" t="s">
        <v>177</v>
      </c>
      <c r="BN4" s="44" t="s">
        <v>298</v>
      </c>
      <c r="BO4" s="217" t="s">
        <v>55</v>
      </c>
      <c r="BP4" s="201" t="s">
        <v>684</v>
      </c>
      <c r="BQ4" s="126" t="s">
        <v>716</v>
      </c>
    </row>
    <row r="5" spans="1:69" ht="15.75">
      <c r="A5" s="207" t="s">
        <v>8</v>
      </c>
      <c r="B5" s="208" t="s">
        <v>247</v>
      </c>
      <c r="C5" s="202" t="s">
        <v>35</v>
      </c>
      <c r="D5" s="210" t="s">
        <v>10</v>
      </c>
      <c r="E5" s="24" t="s">
        <v>56</v>
      </c>
      <c r="F5" s="86">
        <v>1303</v>
      </c>
      <c r="G5" s="80">
        <v>10</v>
      </c>
      <c r="H5" s="204"/>
      <c r="I5" s="204"/>
      <c r="J5" s="204"/>
      <c r="K5" s="204"/>
      <c r="L5" s="80">
        <v>7</v>
      </c>
      <c r="M5" s="203"/>
      <c r="N5" s="52">
        <v>3</v>
      </c>
      <c r="O5" s="204"/>
      <c r="P5" s="204"/>
      <c r="Q5" s="188"/>
      <c r="R5" s="204"/>
      <c r="S5" s="204"/>
      <c r="T5" s="34"/>
      <c r="U5" s="204"/>
      <c r="V5" s="204"/>
      <c r="W5" s="80">
        <v>3.9743100318817999</v>
      </c>
      <c r="X5" s="204"/>
      <c r="Y5" s="204"/>
      <c r="Z5" s="120">
        <v>5.0177083333333341</v>
      </c>
      <c r="AA5" s="204"/>
      <c r="AB5" s="204"/>
      <c r="AC5" s="204"/>
      <c r="AD5" s="204"/>
      <c r="AE5" s="204"/>
      <c r="AF5" s="256">
        <v>3.9721302641494214</v>
      </c>
      <c r="AG5" s="9">
        <v>6092</v>
      </c>
      <c r="AH5" s="9">
        <v>0.48183816319338318</v>
      </c>
      <c r="AI5" s="9">
        <v>131</v>
      </c>
      <c r="AJ5" s="9">
        <v>2.9234146341463414</v>
      </c>
      <c r="AK5" s="307">
        <v>0.89126292239086125</v>
      </c>
      <c r="AL5" s="9">
        <v>1286</v>
      </c>
      <c r="AM5" s="9">
        <v>3.9721302641494214</v>
      </c>
      <c r="AN5" s="257">
        <v>4.1632765863365027</v>
      </c>
      <c r="AO5" s="86">
        <v>0</v>
      </c>
      <c r="AP5" s="80">
        <v>0</v>
      </c>
      <c r="AQ5" s="80">
        <v>0</v>
      </c>
      <c r="AR5" s="95"/>
      <c r="AS5" s="11">
        <v>2586</v>
      </c>
      <c r="AT5" s="80">
        <v>8.6790000000000003</v>
      </c>
      <c r="AU5" s="80">
        <v>0</v>
      </c>
      <c r="AV5" s="80">
        <v>0</v>
      </c>
      <c r="AW5" s="367">
        <v>0</v>
      </c>
      <c r="AX5" s="145">
        <v>0</v>
      </c>
      <c r="AY5" s="148">
        <v>91.75</v>
      </c>
      <c r="AZ5" s="138">
        <v>568507</v>
      </c>
      <c r="BA5" s="317">
        <v>0.81198910081700004</v>
      </c>
      <c r="BB5" s="311">
        <v>8.5637583892663702</v>
      </c>
      <c r="BC5" s="203"/>
      <c r="BD5" s="217" t="s">
        <v>61</v>
      </c>
      <c r="BE5" s="201" t="s">
        <v>62</v>
      </c>
      <c r="BF5" s="201" t="s">
        <v>227</v>
      </c>
      <c r="BG5" s="201" t="s">
        <v>228</v>
      </c>
      <c r="BH5" s="218" t="s">
        <v>512</v>
      </c>
      <c r="BI5" s="218" t="s">
        <v>64</v>
      </c>
      <c r="BJ5" s="441">
        <v>214</v>
      </c>
      <c r="BK5" s="441">
        <v>1</v>
      </c>
      <c r="BL5" s="219" t="s">
        <v>65</v>
      </c>
      <c r="BM5" s="64" t="s">
        <v>177</v>
      </c>
      <c r="BN5" s="44" t="s">
        <v>298</v>
      </c>
      <c r="BO5" s="217" t="s">
        <v>56</v>
      </c>
      <c r="BP5" s="201" t="s">
        <v>684</v>
      </c>
      <c r="BQ5" s="126" t="s">
        <v>716</v>
      </c>
    </row>
    <row r="6" spans="1:69" ht="15.75">
      <c r="A6" s="207" t="s">
        <v>8</v>
      </c>
      <c r="B6" s="208" t="s">
        <v>247</v>
      </c>
      <c r="C6" s="202" t="s">
        <v>35</v>
      </c>
      <c r="D6" s="210" t="s">
        <v>10</v>
      </c>
      <c r="E6" s="24" t="s">
        <v>57</v>
      </c>
      <c r="F6" s="86">
        <v>1044</v>
      </c>
      <c r="G6" s="80">
        <v>4</v>
      </c>
      <c r="H6" s="204"/>
      <c r="I6" s="204"/>
      <c r="J6" s="204"/>
      <c r="K6" s="204"/>
      <c r="L6" s="80">
        <v>1</v>
      </c>
      <c r="M6" s="203"/>
      <c r="N6" s="52">
        <v>1</v>
      </c>
      <c r="O6" s="204"/>
      <c r="P6" s="204"/>
      <c r="Q6" s="188"/>
      <c r="R6" s="204"/>
      <c r="S6" s="204"/>
      <c r="T6" s="34"/>
      <c r="U6" s="204"/>
      <c r="V6" s="204"/>
      <c r="W6" s="11">
        <v>4.5581153728323001</v>
      </c>
      <c r="X6" s="204"/>
      <c r="Y6" s="204"/>
      <c r="Z6" s="53">
        <v>5.4921195652173909</v>
      </c>
      <c r="AA6" s="204"/>
      <c r="AB6" s="204"/>
      <c r="AC6" s="204"/>
      <c r="AD6" s="204"/>
      <c r="AE6" s="204"/>
      <c r="AF6" s="256">
        <v>3.822127952429065</v>
      </c>
      <c r="AG6" s="9">
        <v>4987</v>
      </c>
      <c r="AH6" s="9">
        <v>0.62545648860741765</v>
      </c>
      <c r="AI6" s="9">
        <v>256</v>
      </c>
      <c r="AJ6" s="9">
        <v>2.4730769230769232</v>
      </c>
      <c r="AK6" s="9">
        <v>0.89627542144117456</v>
      </c>
      <c r="AL6" s="9">
        <v>1037</v>
      </c>
      <c r="AM6" s="9">
        <v>3.8221878636749338</v>
      </c>
      <c r="AN6" s="257">
        <v>4.0969799741602069</v>
      </c>
      <c r="AO6" s="86">
        <v>0</v>
      </c>
      <c r="AP6" s="80">
        <v>0</v>
      </c>
      <c r="AQ6" s="80">
        <v>0</v>
      </c>
      <c r="AR6" s="95"/>
      <c r="AS6" s="11">
        <v>2080</v>
      </c>
      <c r="AT6" s="80">
        <v>0</v>
      </c>
      <c r="AU6" s="80">
        <v>0</v>
      </c>
      <c r="AV6" s="80">
        <v>0</v>
      </c>
      <c r="AW6" s="138">
        <v>0</v>
      </c>
      <c r="AX6" s="145">
        <v>0</v>
      </c>
      <c r="AY6" s="148">
        <v>52</v>
      </c>
      <c r="AZ6" s="138">
        <v>805304</v>
      </c>
      <c r="BA6" s="138">
        <v>0.97115384615300004</v>
      </c>
      <c r="BB6" s="311">
        <v>15.2277227722905</v>
      </c>
      <c r="BC6" s="203"/>
      <c r="BD6" s="217" t="s">
        <v>61</v>
      </c>
      <c r="BE6" s="201" t="s">
        <v>62</v>
      </c>
      <c r="BF6" s="201" t="s">
        <v>227</v>
      </c>
      <c r="BG6" s="201" t="s">
        <v>228</v>
      </c>
      <c r="BH6" s="218" t="s">
        <v>515</v>
      </c>
      <c r="BI6" s="218" t="s">
        <v>64</v>
      </c>
      <c r="BJ6" s="441">
        <v>214</v>
      </c>
      <c r="BK6" s="441">
        <v>1</v>
      </c>
      <c r="BL6" s="219" t="s">
        <v>65</v>
      </c>
      <c r="BM6" s="64" t="s">
        <v>177</v>
      </c>
      <c r="BN6" s="44" t="s">
        <v>298</v>
      </c>
      <c r="BO6" s="217" t="s">
        <v>57</v>
      </c>
      <c r="BP6" s="201" t="s">
        <v>681</v>
      </c>
      <c r="BQ6" s="126" t="s">
        <v>717</v>
      </c>
    </row>
    <row r="7" spans="1:69" ht="15.75">
      <c r="A7" s="207" t="s">
        <v>8</v>
      </c>
      <c r="B7" s="208" t="s">
        <v>247</v>
      </c>
      <c r="C7" s="202" t="s">
        <v>35</v>
      </c>
      <c r="D7" s="210" t="s">
        <v>10</v>
      </c>
      <c r="E7" s="24" t="s">
        <v>58</v>
      </c>
      <c r="F7" s="86">
        <v>562</v>
      </c>
      <c r="G7" s="80">
        <v>0</v>
      </c>
      <c r="H7" s="204"/>
      <c r="I7" s="204"/>
      <c r="J7" s="204"/>
      <c r="K7" s="204"/>
      <c r="L7" s="80">
        <v>1</v>
      </c>
      <c r="M7" s="203"/>
      <c r="N7" s="52">
        <v>0</v>
      </c>
      <c r="O7" s="204"/>
      <c r="P7" s="204"/>
      <c r="Q7" s="188"/>
      <c r="R7" s="204"/>
      <c r="S7" s="204"/>
      <c r="T7" s="34"/>
      <c r="U7" s="204"/>
      <c r="V7" s="204"/>
      <c r="W7" s="11">
        <v>3.2297590980391999</v>
      </c>
      <c r="X7" s="204"/>
      <c r="Y7" s="204"/>
      <c r="Z7" s="53">
        <v>4.2749999999999995</v>
      </c>
      <c r="AA7" s="204"/>
      <c r="AB7" s="204"/>
      <c r="AC7" s="204"/>
      <c r="AD7" s="204"/>
      <c r="AE7" s="204"/>
      <c r="AF7" s="256">
        <v>3.9728722223340216</v>
      </c>
      <c r="AG7" s="9">
        <v>2276</v>
      </c>
      <c r="AH7" s="9">
        <v>0.48389197317600319</v>
      </c>
      <c r="AI7" s="9">
        <v>48</v>
      </c>
      <c r="AJ7" s="9">
        <v>2.9012195121951221</v>
      </c>
      <c r="AK7" s="9">
        <v>0.86421254459472474</v>
      </c>
      <c r="AL7" s="9">
        <v>561</v>
      </c>
      <c r="AM7" s="9">
        <v>3.9728722223340216</v>
      </c>
      <c r="AN7" s="257">
        <v>4.1688009313154835</v>
      </c>
      <c r="AO7" s="86">
        <v>0</v>
      </c>
      <c r="AP7" s="80">
        <v>0</v>
      </c>
      <c r="AQ7" s="80">
        <v>0</v>
      </c>
      <c r="AR7" s="95"/>
      <c r="AS7" s="11">
        <v>1124</v>
      </c>
      <c r="AT7" s="80">
        <v>0</v>
      </c>
      <c r="AU7" s="80">
        <v>0</v>
      </c>
      <c r="AV7" s="80">
        <v>0</v>
      </c>
      <c r="AW7" s="138">
        <v>0</v>
      </c>
      <c r="AX7" s="145">
        <v>0</v>
      </c>
      <c r="AY7" s="11">
        <v>19.5</v>
      </c>
      <c r="AZ7" s="310">
        <v>576689</v>
      </c>
      <c r="BA7" s="317">
        <v>0.97435897435800001</v>
      </c>
      <c r="BB7" s="311">
        <v>23.1052631579178</v>
      </c>
      <c r="BC7" s="203"/>
      <c r="BD7" s="217" t="s">
        <v>61</v>
      </c>
      <c r="BE7" s="201" t="s">
        <v>62</v>
      </c>
      <c r="BF7" s="201" t="s">
        <v>227</v>
      </c>
      <c r="BG7" s="201" t="s">
        <v>228</v>
      </c>
      <c r="BH7" s="218" t="s">
        <v>251</v>
      </c>
      <c r="BI7" s="218" t="s">
        <v>64</v>
      </c>
      <c r="BJ7" s="441">
        <v>214</v>
      </c>
      <c r="BK7" s="441">
        <v>1</v>
      </c>
      <c r="BL7" s="219" t="s">
        <v>65</v>
      </c>
      <c r="BM7" s="64" t="s">
        <v>177</v>
      </c>
      <c r="BN7" s="44" t="s">
        <v>298</v>
      </c>
      <c r="BO7" s="217" t="s">
        <v>352</v>
      </c>
      <c r="BP7" s="201" t="s">
        <v>703</v>
      </c>
      <c r="BQ7" s="126" t="s">
        <v>718</v>
      </c>
    </row>
    <row r="8" spans="1:69" ht="15.75">
      <c r="A8" s="207" t="s">
        <v>8</v>
      </c>
      <c r="B8" s="208" t="s">
        <v>247</v>
      </c>
      <c r="C8" s="202" t="s">
        <v>35</v>
      </c>
      <c r="D8" s="210" t="s">
        <v>10</v>
      </c>
      <c r="E8" s="24" t="s">
        <v>59</v>
      </c>
      <c r="F8" s="86">
        <v>504</v>
      </c>
      <c r="G8" s="80">
        <v>2</v>
      </c>
      <c r="H8" s="204"/>
      <c r="I8" s="204"/>
      <c r="J8" s="204"/>
      <c r="K8" s="204"/>
      <c r="L8" s="80">
        <v>2</v>
      </c>
      <c r="M8" s="203"/>
      <c r="N8" s="52">
        <v>0</v>
      </c>
      <c r="O8" s="204"/>
      <c r="P8" s="204"/>
      <c r="Q8" s="188"/>
      <c r="R8" s="204"/>
      <c r="S8" s="204"/>
      <c r="T8" s="34"/>
      <c r="U8" s="204"/>
      <c r="V8" s="204"/>
      <c r="W8" s="11">
        <v>3.6986198360000002</v>
      </c>
      <c r="X8" s="204"/>
      <c r="Y8" s="204"/>
      <c r="Z8" s="53">
        <v>5.166666666666667</v>
      </c>
      <c r="AA8" s="204"/>
      <c r="AB8" s="204"/>
      <c r="AC8" s="204"/>
      <c r="AD8" s="204"/>
      <c r="AE8" s="204"/>
      <c r="AF8" s="256">
        <v>3.9597022997816405</v>
      </c>
      <c r="AG8" s="9">
        <v>1972</v>
      </c>
      <c r="AH8" s="9">
        <v>0.48670497203992891</v>
      </c>
      <c r="AI8" s="9">
        <v>42</v>
      </c>
      <c r="AJ8" s="9">
        <v>2.8773333333333335</v>
      </c>
      <c r="AK8" s="9">
        <v>0.87901079147677352</v>
      </c>
      <c r="AL8" s="9">
        <v>500</v>
      </c>
      <c r="AM8" s="9">
        <v>3.9597022997816405</v>
      </c>
      <c r="AN8" s="257">
        <v>4.1609353507565334</v>
      </c>
      <c r="AO8" s="86">
        <v>0</v>
      </c>
      <c r="AP8" s="80">
        <v>0</v>
      </c>
      <c r="AQ8" s="80">
        <v>0</v>
      </c>
      <c r="AR8" s="95"/>
      <c r="AS8" s="11">
        <v>1004</v>
      </c>
      <c r="AT8" s="80">
        <v>0</v>
      </c>
      <c r="AU8" s="80">
        <v>0</v>
      </c>
      <c r="AV8" s="80">
        <v>0</v>
      </c>
      <c r="AW8" s="367">
        <v>0</v>
      </c>
      <c r="AX8" s="145">
        <v>0</v>
      </c>
      <c r="AY8" s="11">
        <v>44.5</v>
      </c>
      <c r="AZ8" s="310">
        <v>675121</v>
      </c>
      <c r="BA8" s="317">
        <v>0.93258426966200003</v>
      </c>
      <c r="BB8" s="311">
        <v>8.0963855421766695</v>
      </c>
      <c r="BC8" s="203"/>
      <c r="BD8" s="217" t="s">
        <v>61</v>
      </c>
      <c r="BE8" s="201" t="s">
        <v>62</v>
      </c>
      <c r="BF8" s="201" t="s">
        <v>227</v>
      </c>
      <c r="BG8" s="201" t="s">
        <v>228</v>
      </c>
      <c r="BH8" s="218" t="s">
        <v>251</v>
      </c>
      <c r="BI8" s="218" t="s">
        <v>64</v>
      </c>
      <c r="BJ8" s="441">
        <v>214</v>
      </c>
      <c r="BK8" s="441">
        <v>1</v>
      </c>
      <c r="BL8" s="219" t="s">
        <v>65</v>
      </c>
      <c r="BM8" s="64" t="s">
        <v>177</v>
      </c>
      <c r="BN8" s="44" t="s">
        <v>298</v>
      </c>
      <c r="BO8" s="217" t="s">
        <v>59</v>
      </c>
      <c r="BP8" s="201" t="s">
        <v>693</v>
      </c>
      <c r="BQ8" s="126" t="s">
        <v>715</v>
      </c>
    </row>
    <row r="9" spans="1:69" ht="16.5" thickBot="1">
      <c r="A9" s="151" t="s">
        <v>8</v>
      </c>
      <c r="B9" s="152" t="s">
        <v>247</v>
      </c>
      <c r="C9" s="153" t="s">
        <v>35</v>
      </c>
      <c r="D9" s="154" t="s">
        <v>10</v>
      </c>
      <c r="E9" s="190" t="s">
        <v>60</v>
      </c>
      <c r="F9" s="191">
        <v>770</v>
      </c>
      <c r="G9" s="192">
        <v>10</v>
      </c>
      <c r="H9" s="161"/>
      <c r="I9" s="161"/>
      <c r="J9" s="161"/>
      <c r="K9" s="161"/>
      <c r="L9" s="192">
        <v>5</v>
      </c>
      <c r="M9" s="158"/>
      <c r="N9" s="160">
        <v>0</v>
      </c>
      <c r="O9" s="161"/>
      <c r="P9" s="161"/>
      <c r="Q9" s="232"/>
      <c r="R9" s="161"/>
      <c r="S9" s="161"/>
      <c r="T9" s="196"/>
      <c r="U9" s="161"/>
      <c r="V9" s="161"/>
      <c r="W9" s="194">
        <v>4.5992764490065996</v>
      </c>
      <c r="X9" s="161"/>
      <c r="Y9" s="161"/>
      <c r="Z9" s="193">
        <v>5.479166666666667</v>
      </c>
      <c r="AA9" s="161"/>
      <c r="AB9" s="161"/>
      <c r="AC9" s="161"/>
      <c r="AD9" s="161"/>
      <c r="AE9" s="161"/>
      <c r="AF9" s="468">
        <v>3.8358834334293479</v>
      </c>
      <c r="AG9" s="178">
        <v>3734</v>
      </c>
      <c r="AH9" s="178">
        <v>0.52202085735418791</v>
      </c>
      <c r="AI9" s="178">
        <v>99</v>
      </c>
      <c r="AJ9" s="178">
        <v>2.7534682080924857</v>
      </c>
      <c r="AK9" s="469">
        <v>0.90866690382622872</v>
      </c>
      <c r="AL9" s="178">
        <v>755</v>
      </c>
      <c r="AM9" s="178">
        <v>3.8358834334293479</v>
      </c>
      <c r="AN9" s="470">
        <v>4.045077972709552</v>
      </c>
      <c r="AO9" s="191">
        <v>0</v>
      </c>
      <c r="AP9" s="192">
        <v>0</v>
      </c>
      <c r="AQ9" s="192">
        <v>0</v>
      </c>
      <c r="AR9" s="159"/>
      <c r="AS9" s="194">
        <v>1520</v>
      </c>
      <c r="AT9" s="192">
        <v>0</v>
      </c>
      <c r="AU9" s="192">
        <v>0</v>
      </c>
      <c r="AV9" s="192">
        <v>0</v>
      </c>
      <c r="AW9" s="156">
        <v>0</v>
      </c>
      <c r="AX9" s="157">
        <v>0</v>
      </c>
      <c r="AY9" s="231">
        <v>30.5</v>
      </c>
      <c r="AZ9" s="156">
        <v>338589</v>
      </c>
      <c r="BA9" s="472">
        <v>0.86885245901599995</v>
      </c>
      <c r="BB9" s="473">
        <v>18.679245283027299</v>
      </c>
      <c r="BC9" s="158"/>
      <c r="BD9" s="162" t="s">
        <v>61</v>
      </c>
      <c r="BE9" s="163" t="s">
        <v>62</v>
      </c>
      <c r="BF9" s="163" t="s">
        <v>227</v>
      </c>
      <c r="BG9" s="163" t="s">
        <v>228</v>
      </c>
      <c r="BH9" s="164" t="s">
        <v>513</v>
      </c>
      <c r="BI9" s="164" t="s">
        <v>64</v>
      </c>
      <c r="BJ9" s="165">
        <v>214</v>
      </c>
      <c r="BK9" s="165">
        <v>1</v>
      </c>
      <c r="BL9" s="166" t="s">
        <v>65</v>
      </c>
      <c r="BM9" s="198" t="s">
        <v>178</v>
      </c>
      <c r="BN9" s="241" t="s">
        <v>298</v>
      </c>
      <c r="BO9" s="162" t="s">
        <v>705</v>
      </c>
      <c r="BP9" s="163" t="s">
        <v>690</v>
      </c>
      <c r="BQ9" s="228" t="s">
        <v>718</v>
      </c>
    </row>
  </sheetData>
  <sortState ref="A2:BM9">
    <sortCondition ref="E2:E9" customList="MADRID,BARCELONA,SEVILLA,MALAGA,VALENCIA,BILBAO,ZARAGOZA,LA CORUÑA"/>
  </sortState>
  <pageMargins left="0.7" right="0.7" top="0.75" bottom="0.75" header="0.3" footer="0.3"/>
  <pageSetup paperSize="9" scale="5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rgb="FFFF0000"/>
    <pageSetUpPr fitToPage="1"/>
  </sheetPr>
  <dimension ref="A1:BQ25"/>
  <sheetViews>
    <sheetView showGridLines="0" zoomScale="70" zoomScaleNormal="70" workbookViewId="0">
      <selection activeCell="E1" sqref="E1"/>
    </sheetView>
  </sheetViews>
  <sheetFormatPr baseColWidth="10" defaultColWidth="9.140625" defaultRowHeight="14.25"/>
  <cols>
    <col min="1" max="1" width="23.7109375" style="128" bestFit="1" customWidth="1"/>
    <col min="2" max="2" width="19" style="4" bestFit="1" customWidth="1"/>
    <col min="3" max="3" width="6.7109375" style="4" bestFit="1" customWidth="1"/>
    <col min="4" max="4" width="17.85546875" style="128" bestFit="1" customWidth="1"/>
    <col min="5" max="5" width="26.7109375" style="5" bestFit="1" customWidth="1"/>
    <col min="6" max="7" width="8.7109375" style="12" bestFit="1" customWidth="1"/>
    <col min="8" max="12" width="8.7109375" style="10" bestFit="1" customWidth="1"/>
    <col min="13" max="13" width="8.7109375" style="10" customWidth="1"/>
    <col min="14" max="29" width="8.7109375" style="128" bestFit="1" customWidth="1"/>
    <col min="30" max="30" width="8.7109375" style="10" bestFit="1" customWidth="1"/>
    <col min="31" max="31" width="8.7109375" style="128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9" width="8.7109375" style="10" bestFit="1" customWidth="1"/>
    <col min="50" max="50" width="8.7109375" style="10" customWidth="1"/>
    <col min="51" max="51" width="6.7109375" style="10" bestFit="1" customWidth="1"/>
    <col min="52" max="52" width="12" style="251" bestFit="1" customWidth="1"/>
    <col min="53" max="53" width="6" style="12" bestFit="1" customWidth="1"/>
    <col min="54" max="54" width="10.7109375" style="10" bestFit="1" customWidth="1"/>
    <col min="55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8.285156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34.42578125" style="10" bestFit="1" customWidth="1"/>
    <col min="67" max="67" width="30.5703125" style="128" bestFit="1" customWidth="1"/>
    <col min="68" max="68" width="23.5703125" style="128" bestFit="1" customWidth="1"/>
    <col min="69" max="69" width="9.28515625" style="128" bestFit="1" customWidth="1"/>
    <col min="70" max="16384" width="9.140625" style="128"/>
  </cols>
  <sheetData>
    <row r="1" spans="1:69" ht="409.5" customHeight="1" thickBot="1">
      <c r="A1" s="23" t="s">
        <v>0</v>
      </c>
      <c r="B1" s="76" t="s">
        <v>1</v>
      </c>
      <c r="C1" s="76" t="s">
        <v>39</v>
      </c>
      <c r="D1" s="82" t="s">
        <v>2</v>
      </c>
      <c r="E1" s="23" t="s">
        <v>3</v>
      </c>
      <c r="F1" s="76" t="s">
        <v>42</v>
      </c>
      <c r="G1" s="82" t="s">
        <v>43</v>
      </c>
      <c r="H1" s="82" t="s">
        <v>12</v>
      </c>
      <c r="I1" s="82" t="s">
        <v>13</v>
      </c>
      <c r="J1" s="82" t="s">
        <v>14</v>
      </c>
      <c r="K1" s="82" t="s">
        <v>15</v>
      </c>
      <c r="L1" s="82" t="s">
        <v>16</v>
      </c>
      <c r="M1" s="82" t="s">
        <v>51</v>
      </c>
      <c r="N1" s="27" t="s">
        <v>52</v>
      </c>
      <c r="O1" s="27" t="s">
        <v>268</v>
      </c>
      <c r="P1" s="23" t="s">
        <v>269</v>
      </c>
      <c r="Q1" s="23" t="s">
        <v>270</v>
      </c>
      <c r="R1" s="23" t="s">
        <v>271</v>
      </c>
      <c r="S1" s="23" t="s">
        <v>272</v>
      </c>
      <c r="T1" s="23" t="s">
        <v>273</v>
      </c>
      <c r="U1" s="23" t="s">
        <v>274</v>
      </c>
      <c r="V1" s="23" t="s">
        <v>275</v>
      </c>
      <c r="W1" s="23" t="s">
        <v>276</v>
      </c>
      <c r="X1" s="23" t="s">
        <v>277</v>
      </c>
      <c r="Y1" s="23" t="s">
        <v>278</v>
      </c>
      <c r="Z1" s="76" t="s">
        <v>279</v>
      </c>
      <c r="AA1" s="76" t="s">
        <v>280</v>
      </c>
      <c r="AB1" s="82" t="s">
        <v>281</v>
      </c>
      <c r="AC1" s="82" t="s">
        <v>282</v>
      </c>
      <c r="AD1" s="82" t="s">
        <v>283</v>
      </c>
      <c r="AE1" s="82" t="s">
        <v>284</v>
      </c>
      <c r="AF1" s="76" t="s">
        <v>285</v>
      </c>
      <c r="AG1" s="82" t="s">
        <v>286</v>
      </c>
      <c r="AH1" s="82" t="s">
        <v>287</v>
      </c>
      <c r="AI1" s="82" t="s">
        <v>288</v>
      </c>
      <c r="AJ1" s="82" t="s">
        <v>289</v>
      </c>
      <c r="AK1" s="474" t="s">
        <v>223</v>
      </c>
      <c r="AL1" s="82" t="s">
        <v>44</v>
      </c>
      <c r="AM1" s="82" t="s">
        <v>45</v>
      </c>
      <c r="AN1" s="82" t="s">
        <v>46</v>
      </c>
      <c r="AO1" s="475" t="s">
        <v>47</v>
      </c>
      <c r="AP1" s="82" t="s">
        <v>17</v>
      </c>
      <c r="AQ1" s="82" t="s">
        <v>18</v>
      </c>
      <c r="AR1" s="82" t="s">
        <v>21</v>
      </c>
      <c r="AS1" s="476" t="s">
        <v>224</v>
      </c>
      <c r="AT1" s="82" t="s">
        <v>19</v>
      </c>
      <c r="AU1" s="82" t="s">
        <v>20</v>
      </c>
      <c r="AV1" s="82" t="s">
        <v>48</v>
      </c>
      <c r="AW1" s="82" t="s">
        <v>49</v>
      </c>
      <c r="AX1" s="477" t="s">
        <v>290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3" t="s">
        <v>225</v>
      </c>
      <c r="BO1" s="252" t="s">
        <v>344</v>
      </c>
      <c r="BP1" s="173" t="s">
        <v>691</v>
      </c>
      <c r="BQ1" s="169" t="s">
        <v>692</v>
      </c>
    </row>
    <row r="2" spans="1:69" ht="15.75">
      <c r="A2" s="205" t="s">
        <v>8</v>
      </c>
      <c r="B2" s="206" t="s">
        <v>226</v>
      </c>
      <c r="C2" s="220" t="s">
        <v>35</v>
      </c>
      <c r="D2" s="209" t="s">
        <v>11</v>
      </c>
      <c r="E2" s="26" t="s">
        <v>69</v>
      </c>
      <c r="F2" s="93">
        <v>328</v>
      </c>
      <c r="G2" s="79">
        <v>1</v>
      </c>
      <c r="H2" s="222"/>
      <c r="I2" s="222"/>
      <c r="J2" s="222"/>
      <c r="K2" s="222"/>
      <c r="L2" s="79">
        <v>2</v>
      </c>
      <c r="M2" s="221"/>
      <c r="N2" s="62">
        <v>0</v>
      </c>
      <c r="O2" s="222"/>
      <c r="P2" s="222"/>
      <c r="Q2" s="70">
        <v>4.7237720954000002</v>
      </c>
      <c r="R2" s="222"/>
      <c r="S2" s="222"/>
      <c r="T2" s="69">
        <v>6.2678571428571432</v>
      </c>
      <c r="U2" s="222"/>
      <c r="V2" s="222"/>
      <c r="W2" s="68">
        <v>4.5916613292306998</v>
      </c>
      <c r="X2" s="222"/>
      <c r="Y2" s="222"/>
      <c r="Z2" s="71">
        <v>6.0750000000000002</v>
      </c>
      <c r="AA2" s="222"/>
      <c r="AB2" s="222"/>
      <c r="AC2" s="222"/>
      <c r="AD2" s="222"/>
      <c r="AE2" s="222"/>
      <c r="AF2" s="254">
        <v>3.664259478581259</v>
      </c>
      <c r="AG2" s="60">
        <v>1583</v>
      </c>
      <c r="AH2" s="60">
        <v>0.6981341684771365</v>
      </c>
      <c r="AI2" s="60">
        <v>125</v>
      </c>
      <c r="AJ2" s="60">
        <v>2.1983552631578949</v>
      </c>
      <c r="AK2" s="261">
        <v>0.89937256343442495</v>
      </c>
      <c r="AL2" s="60">
        <v>325</v>
      </c>
      <c r="AM2" s="60">
        <v>3.664259478581259</v>
      </c>
      <c r="AN2" s="255">
        <v>3.9546089385474859</v>
      </c>
      <c r="AO2" s="93">
        <v>0</v>
      </c>
      <c r="AP2" s="79">
        <v>0</v>
      </c>
      <c r="AQ2" s="79">
        <v>0</v>
      </c>
      <c r="AR2" s="119">
        <v>654</v>
      </c>
      <c r="AS2" s="68">
        <v>637</v>
      </c>
      <c r="AT2" s="79">
        <v>70.781000000000006</v>
      </c>
      <c r="AU2" s="79">
        <v>0</v>
      </c>
      <c r="AV2" s="79">
        <v>0</v>
      </c>
      <c r="AW2" s="137">
        <v>17</v>
      </c>
      <c r="AX2" s="144">
        <v>0</v>
      </c>
      <c r="AY2" s="501">
        <v>19.5</v>
      </c>
      <c r="AZ2" s="373">
        <v>172693</v>
      </c>
      <c r="BA2" s="137">
        <v>0.89743589743499996</v>
      </c>
      <c r="BB2" s="308">
        <v>9.6000000000096009</v>
      </c>
      <c r="BC2" s="221"/>
      <c r="BD2" s="211" t="s">
        <v>61</v>
      </c>
      <c r="BE2" s="212" t="s">
        <v>62</v>
      </c>
      <c r="BF2" s="212" t="s">
        <v>227</v>
      </c>
      <c r="BG2" s="212" t="s">
        <v>228</v>
      </c>
      <c r="BH2" s="214" t="s">
        <v>513</v>
      </c>
      <c r="BI2" s="214" t="s">
        <v>64</v>
      </c>
      <c r="BJ2" s="215">
        <v>214</v>
      </c>
      <c r="BK2" s="215">
        <v>1</v>
      </c>
      <c r="BL2" s="216" t="s">
        <v>65</v>
      </c>
      <c r="BM2" s="63" t="s">
        <v>177</v>
      </c>
      <c r="BN2" s="245" t="s">
        <v>299</v>
      </c>
      <c r="BO2" s="465" t="s">
        <v>69</v>
      </c>
      <c r="BP2" s="138" t="s">
        <v>680</v>
      </c>
      <c r="BQ2" s="145" t="s">
        <v>714</v>
      </c>
    </row>
    <row r="3" spans="1:69" ht="15.75">
      <c r="A3" s="207" t="s">
        <v>8</v>
      </c>
      <c r="B3" s="208" t="s">
        <v>226</v>
      </c>
      <c r="C3" s="202" t="s">
        <v>35</v>
      </c>
      <c r="D3" s="210" t="s">
        <v>11</v>
      </c>
      <c r="E3" s="24" t="s">
        <v>70</v>
      </c>
      <c r="F3" s="86">
        <v>385</v>
      </c>
      <c r="G3" s="80">
        <v>1</v>
      </c>
      <c r="H3" s="204"/>
      <c r="I3" s="204"/>
      <c r="J3" s="204"/>
      <c r="K3" s="204"/>
      <c r="L3" s="80">
        <v>0</v>
      </c>
      <c r="M3" s="203"/>
      <c r="N3" s="52">
        <v>0</v>
      </c>
      <c r="O3" s="204"/>
      <c r="P3" s="204"/>
      <c r="Q3" s="188">
        <v>4.3057185468999997</v>
      </c>
      <c r="R3" s="204"/>
      <c r="S3" s="204"/>
      <c r="T3" s="34">
        <v>5.914285714285711</v>
      </c>
      <c r="U3" s="204"/>
      <c r="V3" s="204"/>
      <c r="W3" s="11">
        <v>4.1952680234375004</v>
      </c>
      <c r="X3" s="204"/>
      <c r="Y3" s="204"/>
      <c r="Z3" s="53">
        <v>5.8799999999999955</v>
      </c>
      <c r="AA3" s="204"/>
      <c r="AB3" s="204"/>
      <c r="AC3" s="204"/>
      <c r="AD3" s="204"/>
      <c r="AE3" s="204"/>
      <c r="AF3" s="256">
        <v>3.9113024889077574</v>
      </c>
      <c r="AG3" s="9">
        <v>1727</v>
      </c>
      <c r="AH3" s="9">
        <v>0.52868864983565766</v>
      </c>
      <c r="AI3" s="9">
        <v>48</v>
      </c>
      <c r="AJ3" s="9">
        <v>2.7130555555555556</v>
      </c>
      <c r="AK3" s="307">
        <v>0.88027796881894282</v>
      </c>
      <c r="AL3" s="9">
        <v>384</v>
      </c>
      <c r="AM3" s="9">
        <v>3.9113024889077574</v>
      </c>
      <c r="AN3" s="257">
        <v>4.1322402044293014</v>
      </c>
      <c r="AO3" s="86">
        <v>0</v>
      </c>
      <c r="AP3" s="80">
        <v>0</v>
      </c>
      <c r="AQ3" s="80">
        <v>0</v>
      </c>
      <c r="AR3" s="95">
        <v>768</v>
      </c>
      <c r="AS3" s="11">
        <v>754</v>
      </c>
      <c r="AT3" s="80">
        <v>144.93</v>
      </c>
      <c r="AU3" s="80">
        <v>0</v>
      </c>
      <c r="AV3" s="80">
        <v>0</v>
      </c>
      <c r="AW3" s="138">
        <v>14</v>
      </c>
      <c r="AX3" s="145">
        <v>0</v>
      </c>
      <c r="AY3" s="374">
        <v>23.5</v>
      </c>
      <c r="AZ3" s="367">
        <v>334757</v>
      </c>
      <c r="BA3" s="138">
        <v>0.96808510638199996</v>
      </c>
      <c r="BB3" s="121">
        <v>17.230769230786599</v>
      </c>
      <c r="BC3" s="203"/>
      <c r="BD3" s="217" t="s">
        <v>61</v>
      </c>
      <c r="BE3" s="201" t="s">
        <v>62</v>
      </c>
      <c r="BF3" s="201" t="s">
        <v>227</v>
      </c>
      <c r="BG3" s="201" t="s">
        <v>228</v>
      </c>
      <c r="BH3" s="218" t="s">
        <v>509</v>
      </c>
      <c r="BI3" s="218" t="s">
        <v>64</v>
      </c>
      <c r="BJ3" s="441">
        <v>214</v>
      </c>
      <c r="BK3" s="441">
        <v>1</v>
      </c>
      <c r="BL3" s="219" t="s">
        <v>65</v>
      </c>
      <c r="BM3" s="64" t="s">
        <v>177</v>
      </c>
      <c r="BN3" s="44" t="s">
        <v>299</v>
      </c>
      <c r="BO3" s="465" t="s">
        <v>70</v>
      </c>
      <c r="BP3" s="138" t="s">
        <v>681</v>
      </c>
      <c r="BQ3" s="145" t="s">
        <v>717</v>
      </c>
    </row>
    <row r="4" spans="1:69" ht="15.75">
      <c r="A4" s="207" t="s">
        <v>8</v>
      </c>
      <c r="B4" s="208" t="s">
        <v>226</v>
      </c>
      <c r="C4" s="202" t="s">
        <v>35</v>
      </c>
      <c r="D4" s="210" t="s">
        <v>11</v>
      </c>
      <c r="E4" s="24" t="s">
        <v>71</v>
      </c>
      <c r="F4" s="86">
        <v>352</v>
      </c>
      <c r="G4" s="80">
        <v>9</v>
      </c>
      <c r="H4" s="204"/>
      <c r="I4" s="204"/>
      <c r="J4" s="204"/>
      <c r="K4" s="204"/>
      <c r="L4" s="80">
        <v>2</v>
      </c>
      <c r="M4" s="203"/>
      <c r="N4" s="52">
        <v>0</v>
      </c>
      <c r="O4" s="204"/>
      <c r="P4" s="204"/>
      <c r="Q4" s="188">
        <v>5.1985041525</v>
      </c>
      <c r="R4" s="204"/>
      <c r="S4" s="204"/>
      <c r="T4" s="34">
        <v>6.7468749999999993</v>
      </c>
      <c r="U4" s="204"/>
      <c r="V4" s="204"/>
      <c r="W4" s="11">
        <v>5.0714203529411002</v>
      </c>
      <c r="X4" s="204"/>
      <c r="Y4" s="204"/>
      <c r="Z4" s="53">
        <v>6.35</v>
      </c>
      <c r="AA4" s="204"/>
      <c r="AB4" s="204"/>
      <c r="AC4" s="204"/>
      <c r="AD4" s="204"/>
      <c r="AE4" s="204"/>
      <c r="AF4" s="256">
        <v>3.7830361626423228</v>
      </c>
      <c r="AG4" s="9">
        <v>1546</v>
      </c>
      <c r="AH4" s="9">
        <v>0.54664996160070345</v>
      </c>
      <c r="AI4" s="9">
        <v>46</v>
      </c>
      <c r="AJ4" s="9">
        <v>2.670108695652174</v>
      </c>
      <c r="AK4" s="307">
        <v>0.91982974651893246</v>
      </c>
      <c r="AL4" s="9">
        <v>341</v>
      </c>
      <c r="AM4" s="9">
        <v>3.7830361626423228</v>
      </c>
      <c r="AN4" s="257">
        <v>3.9656964656964657</v>
      </c>
      <c r="AO4" s="86">
        <v>0</v>
      </c>
      <c r="AP4" s="80">
        <v>0</v>
      </c>
      <c r="AQ4" s="80">
        <v>0</v>
      </c>
      <c r="AR4" s="95">
        <v>686</v>
      </c>
      <c r="AS4" s="11">
        <v>654</v>
      </c>
      <c r="AT4" s="80">
        <v>0</v>
      </c>
      <c r="AU4" s="80">
        <v>0</v>
      </c>
      <c r="AV4" s="80">
        <v>0</v>
      </c>
      <c r="AW4" s="138">
        <v>31</v>
      </c>
      <c r="AX4" s="145">
        <v>1</v>
      </c>
      <c r="AY4" s="374">
        <v>22.5</v>
      </c>
      <c r="AZ4" s="367">
        <v>150621</v>
      </c>
      <c r="BA4" s="138">
        <v>0.92222222222200001</v>
      </c>
      <c r="BB4" s="124">
        <v>7.2289156626523399</v>
      </c>
      <c r="BC4" s="203"/>
      <c r="BD4" s="217" t="s">
        <v>61</v>
      </c>
      <c r="BE4" s="201" t="s">
        <v>62</v>
      </c>
      <c r="BF4" s="201" t="s">
        <v>227</v>
      </c>
      <c r="BG4" s="201" t="s">
        <v>228</v>
      </c>
      <c r="BH4" s="218" t="s">
        <v>712</v>
      </c>
      <c r="BI4" s="218" t="s">
        <v>64</v>
      </c>
      <c r="BJ4" s="441">
        <v>214</v>
      </c>
      <c r="BK4" s="441">
        <v>1</v>
      </c>
      <c r="BL4" s="219" t="s">
        <v>65</v>
      </c>
      <c r="BM4" s="64" t="s">
        <v>178</v>
      </c>
      <c r="BN4" s="44" t="s">
        <v>299</v>
      </c>
      <c r="BO4" s="465" t="s">
        <v>71</v>
      </c>
      <c r="BP4" s="138" t="s">
        <v>682</v>
      </c>
      <c r="BQ4" s="145" t="s">
        <v>716</v>
      </c>
    </row>
    <row r="5" spans="1:69" ht="15.75">
      <c r="A5" s="207" t="s">
        <v>8</v>
      </c>
      <c r="B5" s="208" t="s">
        <v>226</v>
      </c>
      <c r="C5" s="202" t="s">
        <v>35</v>
      </c>
      <c r="D5" s="210" t="s">
        <v>11</v>
      </c>
      <c r="E5" s="24" t="s">
        <v>72</v>
      </c>
      <c r="F5" s="86">
        <v>325</v>
      </c>
      <c r="G5" s="80">
        <v>4</v>
      </c>
      <c r="H5" s="204"/>
      <c r="I5" s="204"/>
      <c r="J5" s="204"/>
      <c r="K5" s="204"/>
      <c r="L5" s="80">
        <v>1</v>
      </c>
      <c r="M5" s="203"/>
      <c r="N5" s="52">
        <v>0</v>
      </c>
      <c r="O5" s="204"/>
      <c r="P5" s="204"/>
      <c r="Q5" s="188">
        <v>5.1299308999999997</v>
      </c>
      <c r="R5" s="204"/>
      <c r="S5" s="204"/>
      <c r="T5" s="34">
        <v>7.333333333333333</v>
      </c>
      <c r="U5" s="204"/>
      <c r="V5" s="204"/>
      <c r="W5" s="11">
        <v>4.9944809593750001</v>
      </c>
      <c r="X5" s="204"/>
      <c r="Y5" s="204"/>
      <c r="Z5" s="53">
        <v>7.125</v>
      </c>
      <c r="AA5" s="204"/>
      <c r="AB5" s="204"/>
      <c r="AC5" s="204"/>
      <c r="AD5" s="204"/>
      <c r="AE5" s="204"/>
      <c r="AF5" s="256">
        <v>3.8312703084200619</v>
      </c>
      <c r="AG5" s="9">
        <v>1594</v>
      </c>
      <c r="AH5" s="9">
        <v>0.5195504033535906</v>
      </c>
      <c r="AI5" s="9">
        <v>41</v>
      </c>
      <c r="AJ5" s="9">
        <v>2.7388888888888889</v>
      </c>
      <c r="AK5" s="307">
        <v>0.91924208697562149</v>
      </c>
      <c r="AL5" s="9">
        <v>320</v>
      </c>
      <c r="AM5" s="9">
        <v>3.8312703084200619</v>
      </c>
      <c r="AN5" s="257">
        <v>4.033918128654971</v>
      </c>
      <c r="AO5" s="86">
        <v>0</v>
      </c>
      <c r="AP5" s="80">
        <v>0</v>
      </c>
      <c r="AQ5" s="80">
        <v>0</v>
      </c>
      <c r="AR5" s="95">
        <v>642</v>
      </c>
      <c r="AS5" s="11">
        <v>620</v>
      </c>
      <c r="AT5" s="80">
        <v>71.075999999999993</v>
      </c>
      <c r="AU5" s="80">
        <v>0</v>
      </c>
      <c r="AV5" s="80">
        <v>0</v>
      </c>
      <c r="AW5" s="138">
        <v>22</v>
      </c>
      <c r="AX5" s="145">
        <v>0</v>
      </c>
      <c r="AY5" s="374">
        <v>10.75</v>
      </c>
      <c r="AZ5" s="367">
        <v>178966</v>
      </c>
      <c r="BA5" s="138">
        <v>0.976744186046</v>
      </c>
      <c r="BB5" s="121">
        <v>16.4761904761991</v>
      </c>
      <c r="BC5" s="203"/>
      <c r="BD5" s="217" t="s">
        <v>61</v>
      </c>
      <c r="BE5" s="201" t="s">
        <v>62</v>
      </c>
      <c r="BF5" s="201" t="s">
        <v>227</v>
      </c>
      <c r="BG5" s="201" t="s">
        <v>228</v>
      </c>
      <c r="BH5" s="218" t="s">
        <v>513</v>
      </c>
      <c r="BI5" s="218" t="s">
        <v>64</v>
      </c>
      <c r="BJ5" s="441">
        <v>214</v>
      </c>
      <c r="BK5" s="441">
        <v>1</v>
      </c>
      <c r="BL5" s="219" t="s">
        <v>65</v>
      </c>
      <c r="BM5" s="64" t="s">
        <v>178</v>
      </c>
      <c r="BN5" s="44" t="s">
        <v>299</v>
      </c>
      <c r="BO5" s="465" t="s">
        <v>72</v>
      </c>
      <c r="BP5" s="138" t="s">
        <v>696</v>
      </c>
      <c r="BQ5" s="145" t="s">
        <v>719</v>
      </c>
    </row>
    <row r="6" spans="1:69" ht="15.75">
      <c r="A6" s="207" t="s">
        <v>8</v>
      </c>
      <c r="B6" s="208" t="s">
        <v>226</v>
      </c>
      <c r="C6" s="202" t="s">
        <v>35</v>
      </c>
      <c r="D6" s="210" t="s">
        <v>11</v>
      </c>
      <c r="E6" s="24" t="s">
        <v>73</v>
      </c>
      <c r="F6" s="86">
        <v>256</v>
      </c>
      <c r="G6" s="80">
        <v>4</v>
      </c>
      <c r="H6" s="204"/>
      <c r="I6" s="204"/>
      <c r="J6" s="204"/>
      <c r="K6" s="204"/>
      <c r="L6" s="80">
        <v>0</v>
      </c>
      <c r="M6" s="203"/>
      <c r="N6" s="52">
        <v>0</v>
      </c>
      <c r="O6" s="204"/>
      <c r="P6" s="204"/>
      <c r="Q6" s="188">
        <v>4.8592339087000003</v>
      </c>
      <c r="R6" s="204"/>
      <c r="S6" s="204"/>
      <c r="T6" s="34">
        <v>7.2333333333333298</v>
      </c>
      <c r="U6" s="204"/>
      <c r="V6" s="204"/>
      <c r="W6" s="11">
        <v>4.7304758968252996</v>
      </c>
      <c r="X6" s="204"/>
      <c r="Y6" s="204"/>
      <c r="Z6" s="53">
        <v>7.1399999999999979</v>
      </c>
      <c r="AA6" s="204"/>
      <c r="AB6" s="204"/>
      <c r="AC6" s="204"/>
      <c r="AD6" s="204"/>
      <c r="AE6" s="204"/>
      <c r="AF6" s="256">
        <v>3.8533822619331577</v>
      </c>
      <c r="AG6" s="9">
        <v>1179</v>
      </c>
      <c r="AH6" s="9">
        <v>0.57972795912914843</v>
      </c>
      <c r="AI6" s="9">
        <v>49</v>
      </c>
      <c r="AJ6" s="9">
        <v>2.5994999999999999</v>
      </c>
      <c r="AK6" s="369">
        <v>0.88387669873221841</v>
      </c>
      <c r="AL6" s="9">
        <v>252</v>
      </c>
      <c r="AM6" s="9">
        <v>3.8533822619331577</v>
      </c>
      <c r="AN6" s="257">
        <v>4.0951236263736259</v>
      </c>
      <c r="AO6" s="86">
        <v>4</v>
      </c>
      <c r="AP6" s="80">
        <v>0</v>
      </c>
      <c r="AQ6" s="80">
        <v>0</v>
      </c>
      <c r="AR6" s="95">
        <v>500</v>
      </c>
      <c r="AS6" s="11">
        <v>489</v>
      </c>
      <c r="AT6" s="80">
        <v>0</v>
      </c>
      <c r="AU6" s="80">
        <v>0</v>
      </c>
      <c r="AV6" s="80">
        <v>0</v>
      </c>
      <c r="AW6" s="138">
        <v>11</v>
      </c>
      <c r="AX6" s="145">
        <v>0</v>
      </c>
      <c r="AY6" s="374">
        <v>10.25</v>
      </c>
      <c r="AZ6" s="367">
        <v>217641</v>
      </c>
      <c r="BA6" s="138">
        <v>1</v>
      </c>
      <c r="BB6" s="121">
        <v>16.097560975609799</v>
      </c>
      <c r="BC6" s="203"/>
      <c r="BD6" s="217" t="s">
        <v>61</v>
      </c>
      <c r="BE6" s="201" t="s">
        <v>62</v>
      </c>
      <c r="BF6" s="201" t="s">
        <v>227</v>
      </c>
      <c r="BG6" s="201" t="s">
        <v>228</v>
      </c>
      <c r="BH6" s="218" t="s">
        <v>515</v>
      </c>
      <c r="BI6" s="218" t="s">
        <v>64</v>
      </c>
      <c r="BJ6" s="441">
        <v>214</v>
      </c>
      <c r="BK6" s="441">
        <v>1</v>
      </c>
      <c r="BL6" s="219" t="s">
        <v>65</v>
      </c>
      <c r="BM6" s="64" t="s">
        <v>177</v>
      </c>
      <c r="BN6" s="44" t="s">
        <v>299</v>
      </c>
      <c r="BO6" s="465" t="s">
        <v>83</v>
      </c>
      <c r="BP6" s="138" t="s">
        <v>683</v>
      </c>
      <c r="BQ6" s="145" t="s">
        <v>717</v>
      </c>
    </row>
    <row r="7" spans="1:69" ht="15.75">
      <c r="A7" s="207" t="s">
        <v>8</v>
      </c>
      <c r="B7" s="208" t="s">
        <v>226</v>
      </c>
      <c r="C7" s="202" t="s">
        <v>35</v>
      </c>
      <c r="D7" s="210" t="s">
        <v>11</v>
      </c>
      <c r="E7" s="24" t="s">
        <v>74</v>
      </c>
      <c r="F7" s="86">
        <v>301</v>
      </c>
      <c r="G7" s="80">
        <v>6</v>
      </c>
      <c r="H7" s="204"/>
      <c r="I7" s="204"/>
      <c r="J7" s="204"/>
      <c r="K7" s="204"/>
      <c r="L7" s="80">
        <v>0</v>
      </c>
      <c r="M7" s="203"/>
      <c r="N7" s="52">
        <v>0</v>
      </c>
      <c r="O7" s="204"/>
      <c r="P7" s="204"/>
      <c r="Q7" s="188">
        <v>4.9603454440999997</v>
      </c>
      <c r="R7" s="204"/>
      <c r="S7" s="204"/>
      <c r="T7" s="34">
        <v>6.8250000000000002</v>
      </c>
      <c r="U7" s="204"/>
      <c r="V7" s="204"/>
      <c r="W7" s="11">
        <v>4.8394945796610003</v>
      </c>
      <c r="X7" s="204"/>
      <c r="Y7" s="204"/>
      <c r="Z7" s="53">
        <v>6.5625</v>
      </c>
      <c r="AA7" s="204"/>
      <c r="AB7" s="204"/>
      <c r="AC7" s="204"/>
      <c r="AD7" s="204"/>
      <c r="AE7" s="204"/>
      <c r="AF7" s="256">
        <v>3.794497724973549</v>
      </c>
      <c r="AG7" s="9">
        <v>1331</v>
      </c>
      <c r="AH7" s="9">
        <v>0.61624393327843385</v>
      </c>
      <c r="AI7" s="9">
        <v>66</v>
      </c>
      <c r="AJ7" s="9">
        <v>2.5032738095238094</v>
      </c>
      <c r="AK7" s="307">
        <v>0.90262179024812217</v>
      </c>
      <c r="AL7" s="9">
        <v>295</v>
      </c>
      <c r="AM7" s="9">
        <v>3.794497724973549</v>
      </c>
      <c r="AN7" s="257">
        <v>4.0644633507853403</v>
      </c>
      <c r="AO7" s="86">
        <v>0</v>
      </c>
      <c r="AP7" s="80">
        <v>0</v>
      </c>
      <c r="AQ7" s="80">
        <v>0</v>
      </c>
      <c r="AR7" s="95">
        <v>590</v>
      </c>
      <c r="AS7" s="11">
        <v>581</v>
      </c>
      <c r="AT7" s="80">
        <v>0</v>
      </c>
      <c r="AU7" s="80">
        <v>0</v>
      </c>
      <c r="AV7" s="80">
        <v>0</v>
      </c>
      <c r="AW7" s="138">
        <v>9</v>
      </c>
      <c r="AX7" s="145">
        <v>0</v>
      </c>
      <c r="AY7" s="374">
        <v>10.25</v>
      </c>
      <c r="AZ7" s="367">
        <v>180185</v>
      </c>
      <c r="BA7" s="138">
        <v>0.95121951219500001</v>
      </c>
      <c r="BB7" s="121">
        <v>22.666666666669599</v>
      </c>
      <c r="BC7" s="203"/>
      <c r="BD7" s="217" t="s">
        <v>61</v>
      </c>
      <c r="BE7" s="201" t="s">
        <v>62</v>
      </c>
      <c r="BF7" s="201" t="s">
        <v>227</v>
      </c>
      <c r="BG7" s="201" t="s">
        <v>228</v>
      </c>
      <c r="BH7" s="218" t="s">
        <v>515</v>
      </c>
      <c r="BI7" s="218" t="s">
        <v>64</v>
      </c>
      <c r="BJ7" s="441">
        <v>214</v>
      </c>
      <c r="BK7" s="441">
        <v>1</v>
      </c>
      <c r="BL7" s="219" t="s">
        <v>65</v>
      </c>
      <c r="BM7" s="64" t="s">
        <v>177</v>
      </c>
      <c r="BN7" s="44" t="s">
        <v>299</v>
      </c>
      <c r="BO7" s="465" t="s">
        <v>74</v>
      </c>
      <c r="BP7" s="138" t="s">
        <v>681</v>
      </c>
      <c r="BQ7" s="145" t="s">
        <v>717</v>
      </c>
    </row>
    <row r="8" spans="1:69" ht="15.75">
      <c r="A8" s="207" t="s">
        <v>8</v>
      </c>
      <c r="B8" s="208" t="s">
        <v>226</v>
      </c>
      <c r="C8" s="202" t="s">
        <v>35</v>
      </c>
      <c r="D8" s="210" t="s">
        <v>11</v>
      </c>
      <c r="E8" s="24" t="s">
        <v>75</v>
      </c>
      <c r="F8" s="86">
        <v>414</v>
      </c>
      <c r="G8" s="80">
        <v>19</v>
      </c>
      <c r="H8" s="204"/>
      <c r="I8" s="204"/>
      <c r="J8" s="204"/>
      <c r="K8" s="204"/>
      <c r="L8" s="80">
        <v>0</v>
      </c>
      <c r="M8" s="203"/>
      <c r="N8" s="52">
        <v>0</v>
      </c>
      <c r="O8" s="204"/>
      <c r="P8" s="204"/>
      <c r="Q8" s="188">
        <v>5.0118555646000003</v>
      </c>
      <c r="R8" s="204"/>
      <c r="S8" s="204"/>
      <c r="T8" s="34">
        <v>7.541666666666667</v>
      </c>
      <c r="U8" s="204"/>
      <c r="V8" s="204"/>
      <c r="W8" s="11">
        <v>4.8622181903552999</v>
      </c>
      <c r="X8" s="204"/>
      <c r="Y8" s="204"/>
      <c r="Z8" s="53">
        <v>7.2874999999999943</v>
      </c>
      <c r="AA8" s="204"/>
      <c r="AB8" s="204"/>
      <c r="AC8" s="204"/>
      <c r="AD8" s="204"/>
      <c r="AE8" s="204"/>
      <c r="AF8" s="256">
        <v>3.8123641341446808</v>
      </c>
      <c r="AG8" s="9">
        <v>1928</v>
      </c>
      <c r="AH8" s="9">
        <v>0.51871025490925016</v>
      </c>
      <c r="AI8" s="9">
        <v>50</v>
      </c>
      <c r="AJ8" s="9">
        <v>2.7494623655913979</v>
      </c>
      <c r="AK8" s="307">
        <v>0.92205733434811921</v>
      </c>
      <c r="AL8" s="9">
        <v>395</v>
      </c>
      <c r="AM8" s="9">
        <v>3.8123641341446808</v>
      </c>
      <c r="AN8" s="257">
        <v>4.0066530194472874</v>
      </c>
      <c r="AO8" s="86">
        <v>0</v>
      </c>
      <c r="AP8" s="80">
        <v>0</v>
      </c>
      <c r="AQ8" s="80">
        <v>0</v>
      </c>
      <c r="AR8" s="95">
        <v>790</v>
      </c>
      <c r="AS8" s="11">
        <v>749</v>
      </c>
      <c r="AT8" s="80">
        <v>452.05099999999999</v>
      </c>
      <c r="AU8" s="80">
        <v>0</v>
      </c>
      <c r="AV8" s="80">
        <v>0</v>
      </c>
      <c r="AW8" s="138">
        <v>41</v>
      </c>
      <c r="AX8" s="145">
        <v>0</v>
      </c>
      <c r="AY8" s="374">
        <v>47.5</v>
      </c>
      <c r="AZ8" s="367">
        <v>328704</v>
      </c>
      <c r="BA8" s="138">
        <v>0.83684210526299996</v>
      </c>
      <c r="BB8" s="121">
        <v>6.9937106918252203</v>
      </c>
      <c r="BC8" s="203"/>
      <c r="BD8" s="217" t="s">
        <v>61</v>
      </c>
      <c r="BE8" s="201" t="s">
        <v>62</v>
      </c>
      <c r="BF8" s="201" t="s">
        <v>227</v>
      </c>
      <c r="BG8" s="201" t="s">
        <v>228</v>
      </c>
      <c r="BH8" s="218" t="s">
        <v>513</v>
      </c>
      <c r="BI8" s="218" t="s">
        <v>64</v>
      </c>
      <c r="BJ8" s="441">
        <v>214</v>
      </c>
      <c r="BK8" s="441">
        <v>1</v>
      </c>
      <c r="BL8" s="219" t="s">
        <v>65</v>
      </c>
      <c r="BM8" s="64" t="s">
        <v>178</v>
      </c>
      <c r="BN8" s="44" t="s">
        <v>299</v>
      </c>
      <c r="BO8" s="465" t="s">
        <v>75</v>
      </c>
      <c r="BP8" s="138" t="s">
        <v>684</v>
      </c>
      <c r="BQ8" s="145" t="s">
        <v>716</v>
      </c>
    </row>
    <row r="9" spans="1:69" ht="15.75">
      <c r="A9" s="207" t="s">
        <v>8</v>
      </c>
      <c r="B9" s="208" t="s">
        <v>226</v>
      </c>
      <c r="C9" s="202" t="s">
        <v>35</v>
      </c>
      <c r="D9" s="210" t="s">
        <v>11</v>
      </c>
      <c r="E9" s="24" t="s">
        <v>76</v>
      </c>
      <c r="F9" s="86">
        <v>164</v>
      </c>
      <c r="G9" s="80">
        <v>0</v>
      </c>
      <c r="H9" s="204"/>
      <c r="I9" s="204"/>
      <c r="J9" s="204"/>
      <c r="K9" s="204"/>
      <c r="L9" s="80">
        <v>0</v>
      </c>
      <c r="M9" s="203"/>
      <c r="N9" s="52">
        <v>0</v>
      </c>
      <c r="O9" s="204"/>
      <c r="P9" s="204"/>
      <c r="Q9" s="188">
        <v>4.3734144695000001</v>
      </c>
      <c r="R9" s="204"/>
      <c r="S9" s="204"/>
      <c r="T9" s="34">
        <v>6.3999999999999915</v>
      </c>
      <c r="U9" s="204"/>
      <c r="V9" s="204"/>
      <c r="W9" s="11">
        <v>4.2760668475608998</v>
      </c>
      <c r="X9" s="204"/>
      <c r="Y9" s="204"/>
      <c r="Z9" s="53">
        <v>6.6999999999999957</v>
      </c>
      <c r="AA9" s="204"/>
      <c r="AB9" s="204"/>
      <c r="AC9" s="204"/>
      <c r="AD9" s="204"/>
      <c r="AE9" s="204"/>
      <c r="AF9" s="256">
        <v>4.0086452996221977</v>
      </c>
      <c r="AG9" s="9">
        <v>700</v>
      </c>
      <c r="AH9" s="9">
        <v>0.41213703847573313</v>
      </c>
      <c r="AI9" s="9">
        <v>7</v>
      </c>
      <c r="AJ9" s="9">
        <v>3.0945945945945947</v>
      </c>
      <c r="AK9" s="307">
        <v>0.88770428754207564</v>
      </c>
      <c r="AL9" s="9">
        <v>164</v>
      </c>
      <c r="AM9" s="9">
        <v>4.0086452996221977</v>
      </c>
      <c r="AN9" s="257">
        <v>4.1741154562383613</v>
      </c>
      <c r="AO9" s="86">
        <v>0</v>
      </c>
      <c r="AP9" s="80">
        <v>0</v>
      </c>
      <c r="AQ9" s="80">
        <v>0</v>
      </c>
      <c r="AR9" s="95">
        <v>328</v>
      </c>
      <c r="AS9" s="11">
        <v>320</v>
      </c>
      <c r="AT9" s="80">
        <v>0</v>
      </c>
      <c r="AU9" s="80">
        <v>0</v>
      </c>
      <c r="AV9" s="80">
        <v>0</v>
      </c>
      <c r="AW9" s="138">
        <v>8</v>
      </c>
      <c r="AX9" s="145">
        <v>0</v>
      </c>
      <c r="AY9" s="374">
        <v>10</v>
      </c>
      <c r="AZ9" s="367">
        <v>230224</v>
      </c>
      <c r="BA9" s="138">
        <v>0.92500000000000004</v>
      </c>
      <c r="BB9" s="121">
        <v>17.081081081081098</v>
      </c>
      <c r="BC9" s="203"/>
      <c r="BD9" s="217" t="s">
        <v>61</v>
      </c>
      <c r="BE9" s="201" t="s">
        <v>62</v>
      </c>
      <c r="BF9" s="201" t="s">
        <v>227</v>
      </c>
      <c r="BG9" s="201" t="s">
        <v>228</v>
      </c>
      <c r="BH9" s="218" t="s">
        <v>509</v>
      </c>
      <c r="BI9" s="218" t="s">
        <v>64</v>
      </c>
      <c r="BJ9" s="441">
        <v>214</v>
      </c>
      <c r="BK9" s="441">
        <v>1</v>
      </c>
      <c r="BL9" s="219" t="s">
        <v>65</v>
      </c>
      <c r="BM9" s="64" t="s">
        <v>177</v>
      </c>
      <c r="BN9" s="44" t="s">
        <v>299</v>
      </c>
      <c r="BO9" s="465" t="s">
        <v>70</v>
      </c>
      <c r="BP9" s="138" t="s">
        <v>681</v>
      </c>
      <c r="BQ9" s="145" t="s">
        <v>717</v>
      </c>
    </row>
    <row r="10" spans="1:69" ht="15.75">
      <c r="A10" s="207" t="s">
        <v>8</v>
      </c>
      <c r="B10" s="208" t="s">
        <v>226</v>
      </c>
      <c r="C10" s="202" t="s">
        <v>35</v>
      </c>
      <c r="D10" s="210" t="s">
        <v>11</v>
      </c>
      <c r="E10" s="24" t="s">
        <v>77</v>
      </c>
      <c r="F10" s="86">
        <v>377</v>
      </c>
      <c r="G10" s="80">
        <v>12</v>
      </c>
      <c r="H10" s="204"/>
      <c r="I10" s="204"/>
      <c r="J10" s="204"/>
      <c r="K10" s="204"/>
      <c r="L10" s="80">
        <v>1</v>
      </c>
      <c r="M10" s="203"/>
      <c r="N10" s="52">
        <v>0</v>
      </c>
      <c r="O10" s="204"/>
      <c r="P10" s="204"/>
      <c r="Q10" s="188">
        <v>5.0820656868</v>
      </c>
      <c r="R10" s="204"/>
      <c r="S10" s="204"/>
      <c r="T10" s="34">
        <v>6.9750000000000014</v>
      </c>
      <c r="U10" s="204"/>
      <c r="V10" s="204"/>
      <c r="W10" s="11">
        <v>4.9622168104395001</v>
      </c>
      <c r="X10" s="204"/>
      <c r="Y10" s="204"/>
      <c r="Z10" s="53">
        <v>6.6000000000000014</v>
      </c>
      <c r="AA10" s="204"/>
      <c r="AB10" s="204"/>
      <c r="AC10" s="204"/>
      <c r="AD10" s="204"/>
      <c r="AE10" s="204"/>
      <c r="AF10" s="256">
        <v>3.8437206907914239</v>
      </c>
      <c r="AG10" s="9">
        <v>1796</v>
      </c>
      <c r="AH10" s="9">
        <v>0.49139034771043294</v>
      </c>
      <c r="AI10" s="9">
        <v>32</v>
      </c>
      <c r="AJ10" s="9">
        <v>2.852439024390244</v>
      </c>
      <c r="AK10" s="307">
        <v>0.91705886271718406</v>
      </c>
      <c r="AL10" s="9">
        <v>364</v>
      </c>
      <c r="AM10" s="9">
        <v>3.8437206907914239</v>
      </c>
      <c r="AN10" s="257">
        <v>4.0293501048218028</v>
      </c>
      <c r="AO10" s="86">
        <v>0</v>
      </c>
      <c r="AP10" s="80">
        <v>0</v>
      </c>
      <c r="AQ10" s="80">
        <v>0</v>
      </c>
      <c r="AR10" s="95">
        <v>730</v>
      </c>
      <c r="AS10" s="11">
        <v>705</v>
      </c>
      <c r="AT10" s="80">
        <v>212.86099999999999</v>
      </c>
      <c r="AU10" s="80">
        <v>0</v>
      </c>
      <c r="AV10" s="80">
        <v>0</v>
      </c>
      <c r="AW10" s="138">
        <v>25</v>
      </c>
      <c r="AX10" s="145">
        <v>0</v>
      </c>
      <c r="AY10" s="374">
        <v>19.75</v>
      </c>
      <c r="AZ10" s="367">
        <v>277554</v>
      </c>
      <c r="BA10" s="138">
        <v>0.93670886075899995</v>
      </c>
      <c r="BB10" s="121">
        <v>9.5675675675726097</v>
      </c>
      <c r="BC10" s="203"/>
      <c r="BD10" s="217" t="s">
        <v>61</v>
      </c>
      <c r="BE10" s="201" t="s">
        <v>62</v>
      </c>
      <c r="BF10" s="201" t="s">
        <v>227</v>
      </c>
      <c r="BG10" s="201" t="s">
        <v>228</v>
      </c>
      <c r="BH10" s="218" t="s">
        <v>515</v>
      </c>
      <c r="BI10" s="218" t="s">
        <v>64</v>
      </c>
      <c r="BJ10" s="441">
        <v>214</v>
      </c>
      <c r="BK10" s="441">
        <v>1</v>
      </c>
      <c r="BL10" s="219" t="s">
        <v>65</v>
      </c>
      <c r="BM10" s="64" t="s">
        <v>178</v>
      </c>
      <c r="BN10" s="44" t="s">
        <v>299</v>
      </c>
      <c r="BO10" s="465" t="s">
        <v>346</v>
      </c>
      <c r="BP10" s="138" t="s">
        <v>685</v>
      </c>
      <c r="BQ10" s="145" t="s">
        <v>718</v>
      </c>
    </row>
    <row r="11" spans="1:69" ht="15.75">
      <c r="A11" s="207" t="s">
        <v>8</v>
      </c>
      <c r="B11" s="208" t="s">
        <v>226</v>
      </c>
      <c r="C11" s="202" t="s">
        <v>35</v>
      </c>
      <c r="D11" s="210" t="s">
        <v>11</v>
      </c>
      <c r="E11" s="24" t="s">
        <v>78</v>
      </c>
      <c r="F11" s="86">
        <v>382</v>
      </c>
      <c r="G11" s="80">
        <v>12</v>
      </c>
      <c r="H11" s="204"/>
      <c r="I11" s="204"/>
      <c r="J11" s="204"/>
      <c r="K11" s="204"/>
      <c r="L11" s="80">
        <v>2</v>
      </c>
      <c r="M11" s="203"/>
      <c r="N11" s="52">
        <v>0</v>
      </c>
      <c r="O11" s="204"/>
      <c r="P11" s="204"/>
      <c r="Q11" s="188">
        <v>5.2254046549000002</v>
      </c>
      <c r="R11" s="204"/>
      <c r="S11" s="204"/>
      <c r="T11" s="34">
        <v>7.0999999999999943</v>
      </c>
      <c r="U11" s="204"/>
      <c r="V11" s="204"/>
      <c r="W11" s="11">
        <v>5.0768285923913004</v>
      </c>
      <c r="X11" s="204"/>
      <c r="Y11" s="204"/>
      <c r="Z11" s="53">
        <v>6.4666666666666641</v>
      </c>
      <c r="AA11" s="204"/>
      <c r="AB11" s="204"/>
      <c r="AC11" s="204"/>
      <c r="AD11" s="204"/>
      <c r="AE11" s="204"/>
      <c r="AF11" s="256">
        <v>3.7997192016762256</v>
      </c>
      <c r="AG11" s="9">
        <v>1805</v>
      </c>
      <c r="AH11" s="9">
        <v>0.54431852154047045</v>
      </c>
      <c r="AI11" s="9">
        <v>55</v>
      </c>
      <c r="AJ11" s="9">
        <v>2.671116504854369</v>
      </c>
      <c r="AK11" s="307">
        <v>0.9182108150435998</v>
      </c>
      <c r="AL11" s="9">
        <v>367</v>
      </c>
      <c r="AM11" s="9">
        <v>3.8015603984734034</v>
      </c>
      <c r="AN11" s="257">
        <v>4.0071193866374593</v>
      </c>
      <c r="AO11" s="86">
        <v>0</v>
      </c>
      <c r="AP11" s="80">
        <v>0</v>
      </c>
      <c r="AQ11" s="80">
        <v>0</v>
      </c>
      <c r="AR11" s="95">
        <v>740</v>
      </c>
      <c r="AS11" s="11">
        <v>710</v>
      </c>
      <c r="AT11" s="80">
        <v>211.29</v>
      </c>
      <c r="AU11" s="80">
        <v>0</v>
      </c>
      <c r="AV11" s="80">
        <v>0</v>
      </c>
      <c r="AW11" s="138">
        <v>30</v>
      </c>
      <c r="AX11" s="145">
        <v>0</v>
      </c>
      <c r="AY11" s="374">
        <v>29.75</v>
      </c>
      <c r="AZ11" s="367">
        <v>237818</v>
      </c>
      <c r="BA11" s="138">
        <v>0.88235294117600005</v>
      </c>
      <c r="BB11" s="121">
        <v>12.990476190483101</v>
      </c>
      <c r="BC11" s="203"/>
      <c r="BD11" s="217" t="s">
        <v>61</v>
      </c>
      <c r="BE11" s="201" t="s">
        <v>62</v>
      </c>
      <c r="BF11" s="201" t="s">
        <v>227</v>
      </c>
      <c r="BG11" s="201" t="s">
        <v>228</v>
      </c>
      <c r="BH11" s="218" t="s">
        <v>514</v>
      </c>
      <c r="BI11" s="218" t="s">
        <v>64</v>
      </c>
      <c r="BJ11" s="441">
        <v>214</v>
      </c>
      <c r="BK11" s="441">
        <v>1</v>
      </c>
      <c r="BL11" s="219" t="s">
        <v>65</v>
      </c>
      <c r="BM11" s="64" t="s">
        <v>178</v>
      </c>
      <c r="BN11" s="44" t="s">
        <v>299</v>
      </c>
      <c r="BO11" s="465" t="s">
        <v>78</v>
      </c>
      <c r="BP11" s="138" t="s">
        <v>684</v>
      </c>
      <c r="BQ11" s="145" t="s">
        <v>716</v>
      </c>
    </row>
    <row r="12" spans="1:69" ht="15.75">
      <c r="A12" s="207" t="s">
        <v>8</v>
      </c>
      <c r="B12" s="208" t="s">
        <v>226</v>
      </c>
      <c r="C12" s="202" t="s">
        <v>35</v>
      </c>
      <c r="D12" s="210" t="s">
        <v>11</v>
      </c>
      <c r="E12" s="24" t="s">
        <v>79</v>
      </c>
      <c r="F12" s="86">
        <v>360</v>
      </c>
      <c r="G12" s="80">
        <v>4</v>
      </c>
      <c r="H12" s="204"/>
      <c r="I12" s="204"/>
      <c r="J12" s="204"/>
      <c r="K12" s="204"/>
      <c r="L12" s="80">
        <v>2</v>
      </c>
      <c r="M12" s="203"/>
      <c r="N12" s="52">
        <v>0</v>
      </c>
      <c r="O12" s="204"/>
      <c r="P12" s="204"/>
      <c r="Q12" s="188">
        <v>5.0327851496999996</v>
      </c>
      <c r="R12" s="204"/>
      <c r="S12" s="204"/>
      <c r="T12" s="34">
        <v>9.5187500000000007</v>
      </c>
      <c r="U12" s="204"/>
      <c r="V12" s="204"/>
      <c r="W12" s="11">
        <v>4.8782851242936998</v>
      </c>
      <c r="X12" s="204"/>
      <c r="Y12" s="204"/>
      <c r="Z12" s="53">
        <v>8.6500000000000057</v>
      </c>
      <c r="AA12" s="204"/>
      <c r="AB12" s="204"/>
      <c r="AC12" s="204"/>
      <c r="AD12" s="204"/>
      <c r="AE12" s="204"/>
      <c r="AF12" s="256">
        <v>3.8206779620910116</v>
      </c>
      <c r="AG12" s="9">
        <v>1727</v>
      </c>
      <c r="AH12" s="9">
        <v>0.50932872936048179</v>
      </c>
      <c r="AI12" s="9">
        <v>39</v>
      </c>
      <c r="AJ12" s="9">
        <v>2.7660112359550562</v>
      </c>
      <c r="AK12" s="307">
        <v>0.91065337871679242</v>
      </c>
      <c r="AL12" s="9">
        <v>354</v>
      </c>
      <c r="AM12" s="9">
        <v>3.8206779620910116</v>
      </c>
      <c r="AN12" s="257">
        <v>4.0121468926553669</v>
      </c>
      <c r="AO12" s="86">
        <v>0</v>
      </c>
      <c r="AP12" s="80">
        <v>0</v>
      </c>
      <c r="AQ12" s="80">
        <v>0</v>
      </c>
      <c r="AR12" s="95">
        <v>712</v>
      </c>
      <c r="AS12" s="11">
        <v>676</v>
      </c>
      <c r="AT12" s="80">
        <v>347.49700000000001</v>
      </c>
      <c r="AU12" s="80">
        <v>0</v>
      </c>
      <c r="AV12" s="80">
        <v>0</v>
      </c>
      <c r="AW12" s="138">
        <v>36</v>
      </c>
      <c r="AX12" s="145">
        <v>0</v>
      </c>
      <c r="AY12" s="374">
        <v>32.75</v>
      </c>
      <c r="AZ12" s="367">
        <v>211670</v>
      </c>
      <c r="BA12" s="138">
        <v>0.87022900763300004</v>
      </c>
      <c r="BB12" s="121">
        <v>8.4912280701811707</v>
      </c>
      <c r="BC12" s="203"/>
      <c r="BD12" s="217" t="s">
        <v>61</v>
      </c>
      <c r="BE12" s="201" t="s">
        <v>62</v>
      </c>
      <c r="BF12" s="201" t="s">
        <v>227</v>
      </c>
      <c r="BG12" s="201" t="s">
        <v>228</v>
      </c>
      <c r="BH12" s="218" t="s">
        <v>512</v>
      </c>
      <c r="BI12" s="218" t="s">
        <v>64</v>
      </c>
      <c r="BJ12" s="441">
        <v>214</v>
      </c>
      <c r="BK12" s="441">
        <v>1</v>
      </c>
      <c r="BL12" s="219" t="s">
        <v>65</v>
      </c>
      <c r="BM12" s="64" t="s">
        <v>178</v>
      </c>
      <c r="BN12" s="44" t="s">
        <v>299</v>
      </c>
      <c r="BO12" s="465" t="s">
        <v>347</v>
      </c>
      <c r="BP12" s="138" t="s">
        <v>684</v>
      </c>
      <c r="BQ12" s="145" t="s">
        <v>716</v>
      </c>
    </row>
    <row r="13" spans="1:69" ht="15.75">
      <c r="A13" s="207" t="s">
        <v>8</v>
      </c>
      <c r="B13" s="208" t="s">
        <v>226</v>
      </c>
      <c r="C13" s="202" t="s">
        <v>35</v>
      </c>
      <c r="D13" s="210" t="s">
        <v>11</v>
      </c>
      <c r="E13" s="24" t="s">
        <v>80</v>
      </c>
      <c r="F13" s="86">
        <v>502</v>
      </c>
      <c r="G13" s="80">
        <v>12</v>
      </c>
      <c r="H13" s="204"/>
      <c r="I13" s="204"/>
      <c r="J13" s="204"/>
      <c r="K13" s="204"/>
      <c r="L13" s="80">
        <v>0</v>
      </c>
      <c r="M13" s="203"/>
      <c r="N13" s="52">
        <v>0</v>
      </c>
      <c r="O13" s="204"/>
      <c r="P13" s="204"/>
      <c r="Q13" s="188">
        <v>4.3364885133</v>
      </c>
      <c r="R13" s="204"/>
      <c r="S13" s="204"/>
      <c r="T13" s="34">
        <v>5.7522727272727252</v>
      </c>
      <c r="U13" s="204"/>
      <c r="V13" s="204"/>
      <c r="W13" s="11">
        <v>4.2235487775509997</v>
      </c>
      <c r="X13" s="204"/>
      <c r="Y13" s="204"/>
      <c r="Z13" s="53">
        <v>5.4749999999999996</v>
      </c>
      <c r="AA13" s="204"/>
      <c r="AB13" s="204"/>
      <c r="AC13" s="204"/>
      <c r="AD13" s="204"/>
      <c r="AE13" s="204"/>
      <c r="AF13" s="256">
        <v>3.8799714202013145</v>
      </c>
      <c r="AG13" s="9">
        <v>2345</v>
      </c>
      <c r="AH13" s="9">
        <v>0.52099839610458076</v>
      </c>
      <c r="AI13" s="9">
        <v>51</v>
      </c>
      <c r="AJ13" s="9">
        <v>2.8863924050632912</v>
      </c>
      <c r="AK13" s="307">
        <v>0.93202345563846378</v>
      </c>
      <c r="AL13" s="9">
        <v>490</v>
      </c>
      <c r="AM13" s="9">
        <v>3.8799714202013145</v>
      </c>
      <c r="AN13" s="257">
        <v>4.079075882794891</v>
      </c>
      <c r="AO13" s="86">
        <v>13</v>
      </c>
      <c r="AP13" s="80">
        <v>0</v>
      </c>
      <c r="AQ13" s="80">
        <v>0</v>
      </c>
      <c r="AR13" s="95">
        <v>967</v>
      </c>
      <c r="AS13" s="11">
        <v>960</v>
      </c>
      <c r="AT13" s="80">
        <v>333.89400000000001</v>
      </c>
      <c r="AU13" s="80">
        <v>0</v>
      </c>
      <c r="AV13" s="80">
        <v>0</v>
      </c>
      <c r="AW13" s="138">
        <v>6</v>
      </c>
      <c r="AX13" s="145">
        <v>1</v>
      </c>
      <c r="AY13" s="374">
        <v>25.75</v>
      </c>
      <c r="AZ13" s="367">
        <v>383050</v>
      </c>
      <c r="BA13" s="138">
        <v>0.88349514563099996</v>
      </c>
      <c r="BB13" s="121">
        <v>11.4725274725284</v>
      </c>
      <c r="BC13" s="203" t="s">
        <v>248</v>
      </c>
      <c r="BD13" s="217" t="s">
        <v>61</v>
      </c>
      <c r="BE13" s="201" t="s">
        <v>62</v>
      </c>
      <c r="BF13" s="201" t="s">
        <v>227</v>
      </c>
      <c r="BG13" s="201" t="s">
        <v>228</v>
      </c>
      <c r="BH13" s="218" t="s">
        <v>267</v>
      </c>
      <c r="BI13" s="218" t="s">
        <v>64</v>
      </c>
      <c r="BJ13" s="441">
        <v>214</v>
      </c>
      <c r="BK13" s="441">
        <v>1</v>
      </c>
      <c r="BL13" s="219" t="s">
        <v>65</v>
      </c>
      <c r="BM13" s="64" t="s">
        <v>178</v>
      </c>
      <c r="BN13" s="44" t="s">
        <v>299</v>
      </c>
      <c r="BO13" s="465" t="s">
        <v>697</v>
      </c>
      <c r="BP13" s="138" t="s">
        <v>698</v>
      </c>
      <c r="BQ13" s="145" t="s">
        <v>714</v>
      </c>
    </row>
    <row r="14" spans="1:69" ht="15.75">
      <c r="A14" s="207" t="s">
        <v>8</v>
      </c>
      <c r="B14" s="208" t="s">
        <v>226</v>
      </c>
      <c r="C14" s="202" t="s">
        <v>35</v>
      </c>
      <c r="D14" s="210" t="s">
        <v>11</v>
      </c>
      <c r="E14" s="24" t="s">
        <v>81</v>
      </c>
      <c r="F14" s="86">
        <v>270</v>
      </c>
      <c r="G14" s="80">
        <v>7</v>
      </c>
      <c r="H14" s="204"/>
      <c r="I14" s="204"/>
      <c r="J14" s="204"/>
      <c r="K14" s="204"/>
      <c r="L14" s="80">
        <v>0</v>
      </c>
      <c r="M14" s="203"/>
      <c r="N14" s="52">
        <v>0</v>
      </c>
      <c r="O14" s="204"/>
      <c r="P14" s="204"/>
      <c r="Q14" s="188">
        <v>4.6814978440999999</v>
      </c>
      <c r="R14" s="204"/>
      <c r="S14" s="204"/>
      <c r="T14" s="34">
        <v>5.7406249999999996</v>
      </c>
      <c r="U14" s="204"/>
      <c r="V14" s="204"/>
      <c r="W14" s="11">
        <v>4.5682088326996002</v>
      </c>
      <c r="X14" s="204"/>
      <c r="Y14" s="204"/>
      <c r="Z14" s="53">
        <v>5.6849999999999996</v>
      </c>
      <c r="AA14" s="204"/>
      <c r="AB14" s="204"/>
      <c r="AC14" s="204"/>
      <c r="AD14" s="204"/>
      <c r="AE14" s="204"/>
      <c r="AF14" s="256">
        <v>3.8830779407565283</v>
      </c>
      <c r="AG14" s="9">
        <v>1311</v>
      </c>
      <c r="AH14" s="9">
        <v>0.51499967932623736</v>
      </c>
      <c r="AI14" s="9">
        <v>31</v>
      </c>
      <c r="AJ14" s="9">
        <v>2.7927966101694914</v>
      </c>
      <c r="AK14" s="307">
        <v>0.92874344095153361</v>
      </c>
      <c r="AL14" s="9">
        <v>263</v>
      </c>
      <c r="AM14" s="9">
        <v>3.8830779407565283</v>
      </c>
      <c r="AN14" s="257">
        <v>4.0892857142857144</v>
      </c>
      <c r="AO14" s="86">
        <v>0</v>
      </c>
      <c r="AP14" s="80">
        <v>0</v>
      </c>
      <c r="AQ14" s="80">
        <v>0</v>
      </c>
      <c r="AR14" s="95">
        <v>526</v>
      </c>
      <c r="AS14" s="11">
        <v>519</v>
      </c>
      <c r="AT14" s="80">
        <v>0</v>
      </c>
      <c r="AU14" s="80">
        <v>0</v>
      </c>
      <c r="AV14" s="80">
        <v>0</v>
      </c>
      <c r="AW14" s="138">
        <v>7</v>
      </c>
      <c r="AX14" s="145">
        <v>0</v>
      </c>
      <c r="AY14" s="374">
        <v>18.25</v>
      </c>
      <c r="AZ14" s="367">
        <v>139809</v>
      </c>
      <c r="BA14" s="138">
        <v>0.95890410958899996</v>
      </c>
      <c r="BB14" s="121">
        <v>9.2571428571432506</v>
      </c>
      <c r="BC14" s="203"/>
      <c r="BD14" s="217" t="s">
        <v>61</v>
      </c>
      <c r="BE14" s="201" t="s">
        <v>62</v>
      </c>
      <c r="BF14" s="201" t="s">
        <v>227</v>
      </c>
      <c r="BG14" s="201" t="s">
        <v>228</v>
      </c>
      <c r="BH14" s="218" t="s">
        <v>512</v>
      </c>
      <c r="BI14" s="218" t="s">
        <v>64</v>
      </c>
      <c r="BJ14" s="441">
        <v>214</v>
      </c>
      <c r="BK14" s="441">
        <v>1</v>
      </c>
      <c r="BL14" s="219" t="s">
        <v>65</v>
      </c>
      <c r="BM14" s="64" t="s">
        <v>178</v>
      </c>
      <c r="BN14" s="44" t="s">
        <v>299</v>
      </c>
      <c r="BO14" s="465" t="s">
        <v>81</v>
      </c>
      <c r="BP14" s="138" t="s">
        <v>699</v>
      </c>
      <c r="BQ14" s="145" t="s">
        <v>715</v>
      </c>
    </row>
    <row r="15" spans="1:69" ht="15.75">
      <c r="A15" s="207" t="s">
        <v>8</v>
      </c>
      <c r="B15" s="208" t="s">
        <v>226</v>
      </c>
      <c r="C15" s="202" t="s">
        <v>35</v>
      </c>
      <c r="D15" s="210" t="s">
        <v>11</v>
      </c>
      <c r="E15" s="24" t="s">
        <v>82</v>
      </c>
      <c r="F15" s="86">
        <v>138</v>
      </c>
      <c r="G15" s="80">
        <v>3</v>
      </c>
      <c r="H15" s="204"/>
      <c r="I15" s="204"/>
      <c r="J15" s="204"/>
      <c r="K15" s="204"/>
      <c r="L15" s="80">
        <v>1</v>
      </c>
      <c r="M15" s="203"/>
      <c r="N15" s="52">
        <v>0</v>
      </c>
      <c r="O15" s="204"/>
      <c r="P15" s="204"/>
      <c r="Q15" s="188">
        <v>4.4890669924999997</v>
      </c>
      <c r="R15" s="204"/>
      <c r="S15" s="204"/>
      <c r="T15" s="34">
        <v>7.0749999999999993</v>
      </c>
      <c r="U15" s="204"/>
      <c r="V15" s="204"/>
      <c r="W15" s="11">
        <v>4.3500146791044001</v>
      </c>
      <c r="X15" s="204"/>
      <c r="Y15" s="204"/>
      <c r="Z15" s="53">
        <v>7.05</v>
      </c>
      <c r="AA15" s="204"/>
      <c r="AB15" s="204"/>
      <c r="AC15" s="204"/>
      <c r="AD15" s="204"/>
      <c r="AE15" s="204"/>
      <c r="AF15" s="256">
        <v>3.9732201175903201</v>
      </c>
      <c r="AG15" s="9">
        <v>661</v>
      </c>
      <c r="AH15" s="9">
        <v>0.46107355506343922</v>
      </c>
      <c r="AI15" s="9">
        <v>13</v>
      </c>
      <c r="AJ15" s="9">
        <v>2.8712962962962965</v>
      </c>
      <c r="AK15" s="307">
        <v>0.91919735809167236</v>
      </c>
      <c r="AL15" s="9">
        <v>134</v>
      </c>
      <c r="AM15" s="9">
        <v>3.9732201175903201</v>
      </c>
      <c r="AN15" s="257">
        <v>4.1695000000000002</v>
      </c>
      <c r="AO15" s="86">
        <v>0</v>
      </c>
      <c r="AP15" s="80">
        <v>0</v>
      </c>
      <c r="AQ15" s="80">
        <v>0</v>
      </c>
      <c r="AR15" s="95">
        <v>270</v>
      </c>
      <c r="AS15" s="11">
        <v>262</v>
      </c>
      <c r="AT15" s="80">
        <v>80.322999999999993</v>
      </c>
      <c r="AU15" s="80">
        <v>0</v>
      </c>
      <c r="AV15" s="80">
        <v>0</v>
      </c>
      <c r="AW15" s="138">
        <v>8</v>
      </c>
      <c r="AX15" s="145">
        <v>0</v>
      </c>
      <c r="AY15" s="374">
        <v>7.5</v>
      </c>
      <c r="AZ15" s="367">
        <v>153066</v>
      </c>
      <c r="BA15" s="138">
        <v>0.96666666666599999</v>
      </c>
      <c r="BB15" s="121">
        <v>17.5172413793224</v>
      </c>
      <c r="BC15" s="203"/>
      <c r="BD15" s="217" t="s">
        <v>61</v>
      </c>
      <c r="BE15" s="201" t="s">
        <v>62</v>
      </c>
      <c r="BF15" s="201" t="s">
        <v>227</v>
      </c>
      <c r="BG15" s="201" t="s">
        <v>228</v>
      </c>
      <c r="BH15" s="218" t="s">
        <v>509</v>
      </c>
      <c r="BI15" s="218" t="s">
        <v>64</v>
      </c>
      <c r="BJ15" s="441">
        <v>214</v>
      </c>
      <c r="BK15" s="441">
        <v>1</v>
      </c>
      <c r="BL15" s="219" t="s">
        <v>65</v>
      </c>
      <c r="BM15" s="64" t="s">
        <v>177</v>
      </c>
      <c r="BN15" s="44" t="s">
        <v>299</v>
      </c>
      <c r="BO15" s="465" t="s">
        <v>700</v>
      </c>
      <c r="BP15" s="138" t="s">
        <v>686</v>
      </c>
      <c r="BQ15" s="145" t="s">
        <v>719</v>
      </c>
    </row>
    <row r="16" spans="1:69" ht="15.75">
      <c r="A16" s="207" t="s">
        <v>8</v>
      </c>
      <c r="B16" s="208" t="s">
        <v>226</v>
      </c>
      <c r="C16" s="202" t="s">
        <v>35</v>
      </c>
      <c r="D16" s="210" t="s">
        <v>11</v>
      </c>
      <c r="E16" s="24" t="s">
        <v>83</v>
      </c>
      <c r="F16" s="86">
        <v>288</v>
      </c>
      <c r="G16" s="80">
        <v>4</v>
      </c>
      <c r="H16" s="204"/>
      <c r="I16" s="204"/>
      <c r="J16" s="204"/>
      <c r="K16" s="204"/>
      <c r="L16" s="80">
        <v>1</v>
      </c>
      <c r="M16" s="203"/>
      <c r="N16" s="52">
        <v>0</v>
      </c>
      <c r="O16" s="204"/>
      <c r="P16" s="204"/>
      <c r="Q16" s="188">
        <v>4.7750952155000004</v>
      </c>
      <c r="R16" s="204"/>
      <c r="S16" s="204"/>
      <c r="T16" s="34">
        <v>6.3562499999999957</v>
      </c>
      <c r="U16" s="204"/>
      <c r="V16" s="204"/>
      <c r="W16" s="11">
        <v>4.6643319929327998</v>
      </c>
      <c r="X16" s="204"/>
      <c r="Y16" s="204"/>
      <c r="Z16" s="53">
        <v>6.3083333333333274</v>
      </c>
      <c r="AA16" s="204"/>
      <c r="AB16" s="204"/>
      <c r="AC16" s="204"/>
      <c r="AD16" s="204"/>
      <c r="AE16" s="204"/>
      <c r="AF16" s="256">
        <v>3.8873945584145537</v>
      </c>
      <c r="AG16" s="9">
        <v>1382</v>
      </c>
      <c r="AH16" s="9">
        <v>0.56059112153429569</v>
      </c>
      <c r="AI16" s="9">
        <v>51</v>
      </c>
      <c r="AJ16" s="9">
        <v>2.6160256410256411</v>
      </c>
      <c r="AK16" s="307">
        <v>0.91562199528228505</v>
      </c>
      <c r="AL16" s="9">
        <v>283</v>
      </c>
      <c r="AM16" s="9">
        <v>3.8873945584145537</v>
      </c>
      <c r="AN16" s="257">
        <v>4.1240478781284002</v>
      </c>
      <c r="AO16" s="86">
        <v>0</v>
      </c>
      <c r="AP16" s="80">
        <v>0</v>
      </c>
      <c r="AQ16" s="80">
        <v>0</v>
      </c>
      <c r="AR16" s="95">
        <v>568</v>
      </c>
      <c r="AS16" s="11">
        <v>557</v>
      </c>
      <c r="AT16" s="80">
        <v>103.126</v>
      </c>
      <c r="AU16" s="80">
        <v>0</v>
      </c>
      <c r="AV16" s="80">
        <v>0</v>
      </c>
      <c r="AW16" s="138">
        <v>10</v>
      </c>
      <c r="AX16" s="145">
        <v>1</v>
      </c>
      <c r="AY16" s="374">
        <v>12.75</v>
      </c>
      <c r="AZ16" s="367">
        <v>438246</v>
      </c>
      <c r="BA16" s="138">
        <v>1</v>
      </c>
      <c r="BB16" s="121">
        <v>18.117647058823501</v>
      </c>
      <c r="BC16" s="203"/>
      <c r="BD16" s="217" t="s">
        <v>61</v>
      </c>
      <c r="BE16" s="201" t="s">
        <v>62</v>
      </c>
      <c r="BF16" s="201" t="s">
        <v>227</v>
      </c>
      <c r="BG16" s="201" t="s">
        <v>228</v>
      </c>
      <c r="BH16" s="218" t="s">
        <v>515</v>
      </c>
      <c r="BI16" s="218" t="s">
        <v>64</v>
      </c>
      <c r="BJ16" s="441">
        <v>214</v>
      </c>
      <c r="BK16" s="441">
        <v>1</v>
      </c>
      <c r="BL16" s="219" t="s">
        <v>65</v>
      </c>
      <c r="BM16" s="64" t="s">
        <v>177</v>
      </c>
      <c r="BN16" s="44" t="s">
        <v>299</v>
      </c>
      <c r="BO16" s="465" t="s">
        <v>83</v>
      </c>
      <c r="BP16" s="138" t="s">
        <v>683</v>
      </c>
      <c r="BQ16" s="145" t="s">
        <v>717</v>
      </c>
    </row>
    <row r="17" spans="1:69" ht="15.75">
      <c r="A17" s="207" t="s">
        <v>8</v>
      </c>
      <c r="B17" s="208" t="s">
        <v>226</v>
      </c>
      <c r="C17" s="202" t="s">
        <v>35</v>
      </c>
      <c r="D17" s="210" t="s">
        <v>11</v>
      </c>
      <c r="E17" s="24" t="s">
        <v>84</v>
      </c>
      <c r="F17" s="86">
        <v>129</v>
      </c>
      <c r="G17" s="80">
        <v>8</v>
      </c>
      <c r="H17" s="204"/>
      <c r="I17" s="204"/>
      <c r="J17" s="204"/>
      <c r="K17" s="204"/>
      <c r="L17" s="80">
        <v>0</v>
      </c>
      <c r="M17" s="203"/>
      <c r="N17" s="52">
        <v>0</v>
      </c>
      <c r="O17" s="204"/>
      <c r="P17" s="204"/>
      <c r="Q17" s="188">
        <v>5.1986528016999998</v>
      </c>
      <c r="R17" s="204"/>
      <c r="S17" s="204"/>
      <c r="T17" s="34">
        <v>7.4916666666666645</v>
      </c>
      <c r="U17" s="204"/>
      <c r="V17" s="204"/>
      <c r="W17" s="11">
        <v>5.0833469008263998</v>
      </c>
      <c r="X17" s="204"/>
      <c r="Y17" s="204"/>
      <c r="Z17" s="53">
        <v>7.9749999999999943</v>
      </c>
      <c r="AA17" s="204"/>
      <c r="AB17" s="204"/>
      <c r="AC17" s="204"/>
      <c r="AD17" s="204"/>
      <c r="AE17" s="204"/>
      <c r="AF17" s="256">
        <v>3.8115013684451413</v>
      </c>
      <c r="AG17" s="9">
        <v>576</v>
      </c>
      <c r="AH17" s="9">
        <v>0.55350224416845584</v>
      </c>
      <c r="AI17" s="9">
        <v>24</v>
      </c>
      <c r="AJ17" s="9">
        <v>2.588888888888889</v>
      </c>
      <c r="AK17" s="307">
        <v>0.9241496974361173</v>
      </c>
      <c r="AL17" s="9">
        <v>121</v>
      </c>
      <c r="AM17" s="9">
        <v>3.8115013684451413</v>
      </c>
      <c r="AN17" s="257">
        <v>4.0215946843853825</v>
      </c>
      <c r="AO17" s="86">
        <v>0</v>
      </c>
      <c r="AP17" s="80">
        <v>0</v>
      </c>
      <c r="AQ17" s="80">
        <v>0</v>
      </c>
      <c r="AR17" s="95">
        <v>242</v>
      </c>
      <c r="AS17" s="11">
        <v>234</v>
      </c>
      <c r="AT17" s="80">
        <v>216.411</v>
      </c>
      <c r="AU17" s="80">
        <v>0</v>
      </c>
      <c r="AV17" s="80">
        <v>0</v>
      </c>
      <c r="AW17" s="138">
        <v>8</v>
      </c>
      <c r="AX17" s="145">
        <v>0</v>
      </c>
      <c r="AY17" s="374">
        <v>14.5</v>
      </c>
      <c r="AZ17" s="367">
        <v>224005</v>
      </c>
      <c r="BA17" s="138">
        <v>0.94827586206799996</v>
      </c>
      <c r="BB17" s="121">
        <v>10.909090909102</v>
      </c>
      <c r="BC17" s="203"/>
      <c r="BD17" s="217" t="s">
        <v>61</v>
      </c>
      <c r="BE17" s="201" t="s">
        <v>62</v>
      </c>
      <c r="BF17" s="201" t="s">
        <v>227</v>
      </c>
      <c r="BG17" s="201" t="s">
        <v>228</v>
      </c>
      <c r="BH17" s="218" t="s">
        <v>488</v>
      </c>
      <c r="BI17" s="218" t="s">
        <v>64</v>
      </c>
      <c r="BJ17" s="441">
        <v>214</v>
      </c>
      <c r="BK17" s="441">
        <v>1</v>
      </c>
      <c r="BL17" s="219" t="s">
        <v>65</v>
      </c>
      <c r="BM17" s="64" t="s">
        <v>178</v>
      </c>
      <c r="BN17" s="44" t="s">
        <v>299</v>
      </c>
      <c r="BO17" s="465" t="s">
        <v>346</v>
      </c>
      <c r="BP17" s="138" t="s">
        <v>685</v>
      </c>
      <c r="BQ17" s="145" t="s">
        <v>718</v>
      </c>
    </row>
    <row r="18" spans="1:69" ht="15.75">
      <c r="A18" s="207" t="s">
        <v>8</v>
      </c>
      <c r="B18" s="208" t="s">
        <v>226</v>
      </c>
      <c r="C18" s="202" t="s">
        <v>35</v>
      </c>
      <c r="D18" s="210" t="s">
        <v>11</v>
      </c>
      <c r="E18" s="24" t="s">
        <v>85</v>
      </c>
      <c r="F18" s="86">
        <v>913</v>
      </c>
      <c r="G18" s="80">
        <v>5</v>
      </c>
      <c r="H18" s="204"/>
      <c r="I18" s="204"/>
      <c r="J18" s="204"/>
      <c r="K18" s="204"/>
      <c r="L18" s="80">
        <v>0</v>
      </c>
      <c r="M18" s="203"/>
      <c r="N18" s="52">
        <v>0</v>
      </c>
      <c r="O18" s="204"/>
      <c r="P18" s="204"/>
      <c r="Q18" s="188">
        <v>4.8469698810999997</v>
      </c>
      <c r="R18" s="204"/>
      <c r="S18" s="204"/>
      <c r="T18" s="34">
        <v>6.2555555555555502</v>
      </c>
      <c r="U18" s="204"/>
      <c r="V18" s="204"/>
      <c r="W18" s="11">
        <v>4.7142606938325002</v>
      </c>
      <c r="X18" s="204"/>
      <c r="Y18" s="204"/>
      <c r="Z18" s="53">
        <v>5.8952380952380929</v>
      </c>
      <c r="AA18" s="204"/>
      <c r="AB18" s="204"/>
      <c r="AC18" s="204"/>
      <c r="AD18" s="204"/>
      <c r="AE18" s="204"/>
      <c r="AF18" s="256">
        <v>3.9099463772231071</v>
      </c>
      <c r="AG18" s="9">
        <v>4377</v>
      </c>
      <c r="AH18" s="9">
        <v>0.54235028482892389</v>
      </c>
      <c r="AI18" s="9">
        <v>136</v>
      </c>
      <c r="AJ18" s="9">
        <v>2.6972619047619046</v>
      </c>
      <c r="AK18" s="307">
        <v>0.90948098378472031</v>
      </c>
      <c r="AL18" s="9">
        <v>908</v>
      </c>
      <c r="AM18" s="9">
        <v>3.9099463772231071</v>
      </c>
      <c r="AN18" s="257">
        <v>4.1374254473161036</v>
      </c>
      <c r="AO18" s="86">
        <v>0</v>
      </c>
      <c r="AP18" s="80">
        <v>0</v>
      </c>
      <c r="AQ18" s="80">
        <v>0</v>
      </c>
      <c r="AR18" s="95">
        <v>1816</v>
      </c>
      <c r="AS18" s="11">
        <v>1784</v>
      </c>
      <c r="AT18" s="80">
        <v>0</v>
      </c>
      <c r="AU18" s="80">
        <v>0</v>
      </c>
      <c r="AV18" s="80">
        <v>0</v>
      </c>
      <c r="AW18" s="138">
        <v>32</v>
      </c>
      <c r="AX18" s="145">
        <v>0</v>
      </c>
      <c r="AY18" s="502">
        <v>16.25</v>
      </c>
      <c r="AZ18" s="367">
        <v>401270</v>
      </c>
      <c r="BA18" s="138">
        <v>0.98461538461499998</v>
      </c>
      <c r="BB18" s="121">
        <v>27.187500000010601</v>
      </c>
      <c r="BC18" s="203"/>
      <c r="BD18" s="217" t="s">
        <v>61</v>
      </c>
      <c r="BE18" s="201" t="s">
        <v>62</v>
      </c>
      <c r="BF18" s="201" t="s">
        <v>227</v>
      </c>
      <c r="BG18" s="201" t="s">
        <v>228</v>
      </c>
      <c r="BH18" s="218" t="s">
        <v>514</v>
      </c>
      <c r="BI18" s="218" t="s">
        <v>64</v>
      </c>
      <c r="BJ18" s="441">
        <v>214</v>
      </c>
      <c r="BK18" s="441">
        <v>1</v>
      </c>
      <c r="BL18" s="219" t="s">
        <v>65</v>
      </c>
      <c r="BM18" s="64" t="s">
        <v>177</v>
      </c>
      <c r="BN18" s="44" t="s">
        <v>299</v>
      </c>
      <c r="BO18" s="465" t="s">
        <v>701</v>
      </c>
      <c r="BP18" s="138" t="s">
        <v>687</v>
      </c>
      <c r="BQ18" s="145" t="s">
        <v>717</v>
      </c>
    </row>
    <row r="19" spans="1:69" ht="15.75">
      <c r="A19" s="207" t="s">
        <v>8</v>
      </c>
      <c r="B19" s="208" t="s">
        <v>226</v>
      </c>
      <c r="C19" s="202" t="s">
        <v>35</v>
      </c>
      <c r="D19" s="210" t="s">
        <v>11</v>
      </c>
      <c r="E19" s="24" t="s">
        <v>86</v>
      </c>
      <c r="F19" s="86">
        <v>388</v>
      </c>
      <c r="G19" s="80">
        <v>5</v>
      </c>
      <c r="H19" s="204"/>
      <c r="I19" s="204"/>
      <c r="J19" s="204"/>
      <c r="K19" s="204"/>
      <c r="L19" s="80">
        <v>0</v>
      </c>
      <c r="M19" s="203"/>
      <c r="N19" s="52">
        <v>1</v>
      </c>
      <c r="O19" s="204"/>
      <c r="P19" s="204"/>
      <c r="Q19" s="188">
        <v>4.6502713133000002</v>
      </c>
      <c r="R19" s="204"/>
      <c r="S19" s="204"/>
      <c r="T19" s="34">
        <v>6.7634615384615371</v>
      </c>
      <c r="U19" s="204"/>
      <c r="V19" s="204"/>
      <c r="W19" s="11">
        <v>4.6199345300261001</v>
      </c>
      <c r="X19" s="204"/>
      <c r="Y19" s="204"/>
      <c r="Z19" s="53">
        <v>6.7446428571428561</v>
      </c>
      <c r="AA19" s="204"/>
      <c r="AB19" s="204"/>
      <c r="AC19" s="204"/>
      <c r="AD19" s="204"/>
      <c r="AE19" s="204"/>
      <c r="AF19" s="256">
        <v>3.9337916384827589</v>
      </c>
      <c r="AG19" s="9">
        <v>1094</v>
      </c>
      <c r="AH19" s="9">
        <v>0.53136812819146895</v>
      </c>
      <c r="AI19" s="9">
        <v>33</v>
      </c>
      <c r="AJ19" s="9">
        <v>2.7465909090909091</v>
      </c>
      <c r="AK19" s="307">
        <v>0.88912454534957697</v>
      </c>
      <c r="AL19" s="9">
        <v>377</v>
      </c>
      <c r="AM19" s="9">
        <v>3.9337916384827589</v>
      </c>
      <c r="AN19" s="257">
        <v>4.1529187817258881</v>
      </c>
      <c r="AO19" s="86">
        <v>0</v>
      </c>
      <c r="AP19" s="80">
        <v>0</v>
      </c>
      <c r="AQ19" s="80">
        <v>0</v>
      </c>
      <c r="AR19" s="95">
        <v>766</v>
      </c>
      <c r="AS19" s="11">
        <v>763</v>
      </c>
      <c r="AT19" s="80">
        <v>0</v>
      </c>
      <c r="AU19" s="80">
        <v>0</v>
      </c>
      <c r="AV19" s="80">
        <v>0</v>
      </c>
      <c r="AW19" s="138">
        <v>3</v>
      </c>
      <c r="AX19" s="145">
        <v>0</v>
      </c>
      <c r="AY19" s="374">
        <v>26</v>
      </c>
      <c r="AZ19" s="367">
        <v>196955</v>
      </c>
      <c r="BA19" s="138">
        <v>0.92307692307599998</v>
      </c>
      <c r="BB19" s="121">
        <v>7.7916666666744598</v>
      </c>
      <c r="BC19" s="203"/>
      <c r="BD19" s="217" t="s">
        <v>61</v>
      </c>
      <c r="BE19" s="201" t="s">
        <v>62</v>
      </c>
      <c r="BF19" s="201" t="s">
        <v>227</v>
      </c>
      <c r="BG19" s="201" t="s">
        <v>228</v>
      </c>
      <c r="BH19" s="218" t="s">
        <v>250</v>
      </c>
      <c r="BI19" s="218" t="s">
        <v>64</v>
      </c>
      <c r="BJ19" s="441">
        <v>214</v>
      </c>
      <c r="BK19" s="441">
        <v>1</v>
      </c>
      <c r="BL19" s="219" t="s">
        <v>65</v>
      </c>
      <c r="BM19" s="64" t="s">
        <v>177</v>
      </c>
      <c r="BN19" s="44" t="s">
        <v>299</v>
      </c>
      <c r="BO19" s="465" t="s">
        <v>356</v>
      </c>
      <c r="BP19" s="138" t="s">
        <v>688</v>
      </c>
      <c r="BQ19" s="145" t="s">
        <v>719</v>
      </c>
    </row>
    <row r="20" spans="1:69" ht="15.75">
      <c r="A20" s="207" t="s">
        <v>8</v>
      </c>
      <c r="B20" s="208" t="s">
        <v>226</v>
      </c>
      <c r="C20" s="202" t="s">
        <v>35</v>
      </c>
      <c r="D20" s="210" t="s">
        <v>11</v>
      </c>
      <c r="E20" s="24" t="s">
        <v>87</v>
      </c>
      <c r="F20" s="86">
        <v>277</v>
      </c>
      <c r="G20" s="80">
        <v>6</v>
      </c>
      <c r="H20" s="204"/>
      <c r="I20" s="204"/>
      <c r="J20" s="204"/>
      <c r="K20" s="204"/>
      <c r="L20" s="80">
        <v>1</v>
      </c>
      <c r="M20" s="203"/>
      <c r="N20" s="52">
        <v>1</v>
      </c>
      <c r="O20" s="204"/>
      <c r="P20" s="204"/>
      <c r="Q20" s="188">
        <v>4.4270959963000003</v>
      </c>
      <c r="R20" s="204"/>
      <c r="S20" s="204"/>
      <c r="T20" s="34">
        <v>5.78125</v>
      </c>
      <c r="U20" s="204"/>
      <c r="V20" s="204"/>
      <c r="W20" s="11">
        <v>4.3401737740739996</v>
      </c>
      <c r="X20" s="204"/>
      <c r="Y20" s="204"/>
      <c r="Z20" s="53">
        <v>5.78125</v>
      </c>
      <c r="AA20" s="204"/>
      <c r="AB20" s="204"/>
      <c r="AC20" s="204"/>
      <c r="AD20" s="204"/>
      <c r="AE20" s="204"/>
      <c r="AF20" s="256">
        <v>3.7918841291611378</v>
      </c>
      <c r="AG20" s="9">
        <v>1234</v>
      </c>
      <c r="AH20" s="9">
        <v>0.60848731898703878</v>
      </c>
      <c r="AI20" s="9">
        <v>38</v>
      </c>
      <c r="AJ20" s="9">
        <v>2.6512295081967214</v>
      </c>
      <c r="AK20" s="307">
        <v>0.90890816135233454</v>
      </c>
      <c r="AL20" s="9">
        <v>270</v>
      </c>
      <c r="AM20" s="9">
        <v>3.7918841291611378</v>
      </c>
      <c r="AN20" s="257">
        <v>4.003080985915493</v>
      </c>
      <c r="AO20" s="86">
        <v>8</v>
      </c>
      <c r="AP20" s="80">
        <v>0</v>
      </c>
      <c r="AQ20" s="80">
        <v>0</v>
      </c>
      <c r="AR20" s="95">
        <v>534</v>
      </c>
      <c r="AS20" s="11">
        <v>484</v>
      </c>
      <c r="AT20" s="80">
        <v>4110.6360000000004</v>
      </c>
      <c r="AU20" s="80">
        <v>0</v>
      </c>
      <c r="AV20" s="80">
        <v>0</v>
      </c>
      <c r="AW20" s="138">
        <v>50</v>
      </c>
      <c r="AX20" s="145">
        <v>0</v>
      </c>
      <c r="AY20" s="374">
        <v>14</v>
      </c>
      <c r="AZ20" s="138">
        <v>206593</v>
      </c>
      <c r="BA20" s="11">
        <v>0.94642857142799997</v>
      </c>
      <c r="BB20" s="121">
        <v>15.3962264151036</v>
      </c>
      <c r="BC20" s="203"/>
      <c r="BD20" s="217" t="s">
        <v>61</v>
      </c>
      <c r="BE20" s="201" t="s">
        <v>62</v>
      </c>
      <c r="BF20" s="201" t="s">
        <v>227</v>
      </c>
      <c r="BG20" s="201" t="s">
        <v>228</v>
      </c>
      <c r="BH20" s="218" t="s">
        <v>253</v>
      </c>
      <c r="BI20" s="218" t="s">
        <v>64</v>
      </c>
      <c r="BJ20" s="441">
        <v>214</v>
      </c>
      <c r="BK20" s="441">
        <v>1</v>
      </c>
      <c r="BL20" s="219" t="s">
        <v>65</v>
      </c>
      <c r="BM20" s="64" t="s">
        <v>178</v>
      </c>
      <c r="BN20" s="44" t="s">
        <v>299</v>
      </c>
      <c r="BO20" s="465" t="s">
        <v>702</v>
      </c>
      <c r="BP20" s="138" t="s">
        <v>698</v>
      </c>
      <c r="BQ20" s="145" t="s">
        <v>714</v>
      </c>
    </row>
    <row r="21" spans="1:69" ht="15.75">
      <c r="A21" s="207" t="s">
        <v>8</v>
      </c>
      <c r="B21" s="208" t="s">
        <v>226</v>
      </c>
      <c r="C21" s="202" t="s">
        <v>35</v>
      </c>
      <c r="D21" s="210" t="s">
        <v>11</v>
      </c>
      <c r="E21" s="24" t="s">
        <v>88</v>
      </c>
      <c r="F21" s="86">
        <v>324</v>
      </c>
      <c r="G21" s="80">
        <v>2</v>
      </c>
      <c r="H21" s="204"/>
      <c r="I21" s="204"/>
      <c r="J21" s="204"/>
      <c r="K21" s="204"/>
      <c r="L21" s="80">
        <v>1</v>
      </c>
      <c r="M21" s="203"/>
      <c r="N21" s="52">
        <v>0</v>
      </c>
      <c r="O21" s="204"/>
      <c r="P21" s="204"/>
      <c r="Q21" s="188">
        <v>4.1331524049999997</v>
      </c>
      <c r="R21" s="204"/>
      <c r="S21" s="204"/>
      <c r="T21" s="34">
        <v>5.7437499999999986</v>
      </c>
      <c r="U21" s="204"/>
      <c r="V21" s="204"/>
      <c r="W21" s="11">
        <v>4.1103673489096</v>
      </c>
      <c r="X21" s="204"/>
      <c r="Y21" s="204"/>
      <c r="Z21" s="53">
        <v>5.9874999999999972</v>
      </c>
      <c r="AA21" s="204"/>
      <c r="AB21" s="204"/>
      <c r="AC21" s="204"/>
      <c r="AD21" s="204"/>
      <c r="AE21" s="204"/>
      <c r="AF21" s="256">
        <v>3.9576461996359895</v>
      </c>
      <c r="AG21" s="9">
        <v>1003</v>
      </c>
      <c r="AH21" s="9">
        <v>0.44791090116010512</v>
      </c>
      <c r="AI21" s="9">
        <v>17</v>
      </c>
      <c r="AJ21" s="9">
        <v>3.0421232876712327</v>
      </c>
      <c r="AK21" s="307">
        <v>0.86297745071546172</v>
      </c>
      <c r="AL21" s="9">
        <v>318</v>
      </c>
      <c r="AM21" s="9">
        <v>3.9576461996359895</v>
      </c>
      <c r="AN21" s="257">
        <v>4.1468309859154928</v>
      </c>
      <c r="AO21" s="86">
        <v>18</v>
      </c>
      <c r="AP21" s="80">
        <v>0</v>
      </c>
      <c r="AQ21" s="80">
        <v>0</v>
      </c>
      <c r="AR21" s="95">
        <v>626</v>
      </c>
      <c r="AS21" s="11">
        <v>616</v>
      </c>
      <c r="AT21" s="80">
        <v>827.90899999999999</v>
      </c>
      <c r="AU21" s="80">
        <v>0</v>
      </c>
      <c r="AV21" s="80">
        <v>0</v>
      </c>
      <c r="AW21" s="138">
        <v>7</v>
      </c>
      <c r="AX21" s="145">
        <v>3</v>
      </c>
      <c r="AY21" s="374">
        <v>19.5</v>
      </c>
      <c r="AZ21" s="367">
        <v>186500</v>
      </c>
      <c r="BA21" s="138">
        <v>0.96153846153800004</v>
      </c>
      <c r="BB21" s="124">
        <v>13.0666666666729</v>
      </c>
      <c r="BC21" s="203"/>
      <c r="BD21" s="217" t="s">
        <v>61</v>
      </c>
      <c r="BE21" s="201" t="s">
        <v>62</v>
      </c>
      <c r="BF21" s="201" t="s">
        <v>227</v>
      </c>
      <c r="BG21" s="201" t="s">
        <v>228</v>
      </c>
      <c r="BH21" s="218" t="s">
        <v>250</v>
      </c>
      <c r="BI21" s="218" t="s">
        <v>64</v>
      </c>
      <c r="BJ21" s="441">
        <v>214</v>
      </c>
      <c r="BK21" s="441">
        <v>1</v>
      </c>
      <c r="BL21" s="219" t="s">
        <v>65</v>
      </c>
      <c r="BM21" s="64" t="s">
        <v>177</v>
      </c>
      <c r="BN21" s="44" t="s">
        <v>299</v>
      </c>
      <c r="BO21" s="465" t="s">
        <v>350</v>
      </c>
      <c r="BP21" s="138" t="s">
        <v>703</v>
      </c>
      <c r="BQ21" s="145" t="s">
        <v>718</v>
      </c>
    </row>
    <row r="22" spans="1:69" ht="15.75">
      <c r="A22" s="207" t="s">
        <v>8</v>
      </c>
      <c r="B22" s="208" t="s">
        <v>226</v>
      </c>
      <c r="C22" s="202" t="s">
        <v>35</v>
      </c>
      <c r="D22" s="210" t="s">
        <v>11</v>
      </c>
      <c r="E22" s="24" t="s">
        <v>89</v>
      </c>
      <c r="F22" s="86">
        <v>235</v>
      </c>
      <c r="G22" s="80">
        <v>1</v>
      </c>
      <c r="H22" s="204"/>
      <c r="I22" s="204"/>
      <c r="J22" s="204"/>
      <c r="K22" s="204"/>
      <c r="L22" s="80">
        <v>0</v>
      </c>
      <c r="M22" s="203"/>
      <c r="N22" s="52">
        <v>0</v>
      </c>
      <c r="O22" s="204"/>
      <c r="P22" s="204"/>
      <c r="Q22" s="188">
        <v>4.2619997949000004</v>
      </c>
      <c r="R22" s="204"/>
      <c r="S22" s="204"/>
      <c r="T22" s="34">
        <v>6.3299999999999983</v>
      </c>
      <c r="U22" s="204"/>
      <c r="V22" s="204"/>
      <c r="W22" s="11">
        <v>4.2500895213675003</v>
      </c>
      <c r="X22" s="204"/>
      <c r="Y22" s="204"/>
      <c r="Z22" s="53">
        <v>6.2874999999999979</v>
      </c>
      <c r="AA22" s="204"/>
      <c r="AB22" s="204"/>
      <c r="AC22" s="204"/>
      <c r="AD22" s="204"/>
      <c r="AE22" s="204"/>
      <c r="AF22" s="256">
        <v>3.9029198679971779</v>
      </c>
      <c r="AG22" s="9">
        <v>815</v>
      </c>
      <c r="AH22" s="9">
        <v>0.51447813331285019</v>
      </c>
      <c r="AI22" s="9">
        <v>23</v>
      </c>
      <c r="AJ22" s="9">
        <v>2.768939393939394</v>
      </c>
      <c r="AK22" s="307">
        <v>0.87056008724439826</v>
      </c>
      <c r="AL22" s="9">
        <v>233</v>
      </c>
      <c r="AM22" s="9">
        <v>3.9029198679971779</v>
      </c>
      <c r="AN22" s="257">
        <v>4.1240774907749076</v>
      </c>
      <c r="AO22" s="86">
        <v>21</v>
      </c>
      <c r="AP22" s="80">
        <v>0</v>
      </c>
      <c r="AQ22" s="80">
        <v>0</v>
      </c>
      <c r="AR22" s="95">
        <v>447</v>
      </c>
      <c r="AS22" s="11">
        <v>445</v>
      </c>
      <c r="AT22" s="80">
        <v>1734.3920000000001</v>
      </c>
      <c r="AU22" s="80">
        <v>0</v>
      </c>
      <c r="AV22" s="80">
        <v>0</v>
      </c>
      <c r="AW22" s="138">
        <v>2</v>
      </c>
      <c r="AX22" s="145">
        <v>0</v>
      </c>
      <c r="AY22" s="374">
        <v>18.25</v>
      </c>
      <c r="AZ22" s="367">
        <v>182700</v>
      </c>
      <c r="BA22" s="138">
        <v>0.91780821917800004</v>
      </c>
      <c r="BB22" s="121">
        <v>9.2537313432844108</v>
      </c>
      <c r="BC22" s="203"/>
      <c r="BD22" s="217" t="s">
        <v>61</v>
      </c>
      <c r="BE22" s="201" t="s">
        <v>62</v>
      </c>
      <c r="BF22" s="201" t="s">
        <v>227</v>
      </c>
      <c r="BG22" s="201" t="s">
        <v>228</v>
      </c>
      <c r="BH22" s="218" t="s">
        <v>250</v>
      </c>
      <c r="BI22" s="218" t="s">
        <v>64</v>
      </c>
      <c r="BJ22" s="441">
        <v>214</v>
      </c>
      <c r="BK22" s="441">
        <v>1</v>
      </c>
      <c r="BL22" s="219" t="s">
        <v>65</v>
      </c>
      <c r="BM22" s="64" t="s">
        <v>177</v>
      </c>
      <c r="BN22" s="44" t="s">
        <v>299</v>
      </c>
      <c r="BO22" s="465" t="s">
        <v>348</v>
      </c>
      <c r="BP22" s="138" t="s">
        <v>689</v>
      </c>
      <c r="BQ22" s="145" t="s">
        <v>719</v>
      </c>
    </row>
    <row r="23" spans="1:69" ht="15.75">
      <c r="A23" s="207" t="s">
        <v>8</v>
      </c>
      <c r="B23" s="208" t="s">
        <v>226</v>
      </c>
      <c r="C23" s="202" t="s">
        <v>35</v>
      </c>
      <c r="D23" s="210" t="s">
        <v>11</v>
      </c>
      <c r="E23" s="24" t="s">
        <v>90</v>
      </c>
      <c r="F23" s="86">
        <v>129</v>
      </c>
      <c r="G23" s="80">
        <v>0</v>
      </c>
      <c r="H23" s="204"/>
      <c r="I23" s="204"/>
      <c r="J23" s="204"/>
      <c r="K23" s="204"/>
      <c r="L23" s="80">
        <v>2</v>
      </c>
      <c r="M23" s="203"/>
      <c r="N23" s="52">
        <v>0</v>
      </c>
      <c r="O23" s="204"/>
      <c r="P23" s="204"/>
      <c r="Q23" s="188">
        <v>5.4035587873999997</v>
      </c>
      <c r="R23" s="204"/>
      <c r="S23" s="204"/>
      <c r="T23" s="34">
        <v>7.0649999999999995</v>
      </c>
      <c r="U23" s="204"/>
      <c r="V23" s="204"/>
      <c r="W23" s="11">
        <v>5.3710785433070001</v>
      </c>
      <c r="X23" s="204"/>
      <c r="Y23" s="204"/>
      <c r="Z23" s="53">
        <v>7.0649999999999995</v>
      </c>
      <c r="AA23" s="204"/>
      <c r="AB23" s="204"/>
      <c r="AC23" s="204"/>
      <c r="AD23" s="204"/>
      <c r="AE23" s="204"/>
      <c r="AF23" s="256">
        <v>3.9729932027619066</v>
      </c>
      <c r="AG23" s="9">
        <v>389</v>
      </c>
      <c r="AH23" s="9">
        <v>0.44186372716967931</v>
      </c>
      <c r="AI23" s="9">
        <v>5</v>
      </c>
      <c r="AJ23" s="9">
        <v>3.089</v>
      </c>
      <c r="AK23" s="307">
        <v>0.90632914354801175</v>
      </c>
      <c r="AL23" s="9">
        <v>123</v>
      </c>
      <c r="AM23" s="9">
        <v>3.9729932027619066</v>
      </c>
      <c r="AN23" s="257">
        <v>4.1371268656716413</v>
      </c>
      <c r="AO23" s="86">
        <v>0</v>
      </c>
      <c r="AP23" s="80">
        <v>0</v>
      </c>
      <c r="AQ23" s="80">
        <v>0</v>
      </c>
      <c r="AR23" s="95">
        <v>258</v>
      </c>
      <c r="AS23" s="11">
        <v>257</v>
      </c>
      <c r="AT23" s="80">
        <v>79.527000000000001</v>
      </c>
      <c r="AU23" s="80">
        <v>0</v>
      </c>
      <c r="AV23" s="80">
        <v>0</v>
      </c>
      <c r="AW23" s="138">
        <v>1</v>
      </c>
      <c r="AX23" s="145">
        <v>0</v>
      </c>
      <c r="AY23" s="374">
        <v>57.5</v>
      </c>
      <c r="AZ23" s="367">
        <v>317864</v>
      </c>
      <c r="BA23" s="138">
        <v>0.87391304347800003</v>
      </c>
      <c r="BB23" s="121">
        <v>7.3233830845792998</v>
      </c>
      <c r="BC23" s="203"/>
      <c r="BD23" s="217" t="s">
        <v>61</v>
      </c>
      <c r="BE23" s="201" t="s">
        <v>62</v>
      </c>
      <c r="BF23" s="201" t="s">
        <v>227</v>
      </c>
      <c r="BG23" s="201" t="s">
        <v>228</v>
      </c>
      <c r="BH23" s="218" t="s">
        <v>251</v>
      </c>
      <c r="BI23" s="218" t="s">
        <v>66</v>
      </c>
      <c r="BJ23" s="441">
        <v>214</v>
      </c>
      <c r="BK23" s="441">
        <v>1</v>
      </c>
      <c r="BL23" s="219" t="s">
        <v>65</v>
      </c>
      <c r="BM23" s="64" t="s">
        <v>178</v>
      </c>
      <c r="BN23" s="44" t="s">
        <v>299</v>
      </c>
      <c r="BO23" s="465" t="s">
        <v>90</v>
      </c>
      <c r="BP23" s="138" t="s">
        <v>696</v>
      </c>
      <c r="BQ23" s="145" t="s">
        <v>719</v>
      </c>
    </row>
    <row r="24" spans="1:69" ht="15.75">
      <c r="A24" s="207" t="s">
        <v>8</v>
      </c>
      <c r="B24" s="208" t="s">
        <v>226</v>
      </c>
      <c r="C24" s="202" t="s">
        <v>35</v>
      </c>
      <c r="D24" s="210" t="s">
        <v>11</v>
      </c>
      <c r="E24" s="24" t="s">
        <v>91</v>
      </c>
      <c r="F24" s="86">
        <v>600</v>
      </c>
      <c r="G24" s="80">
        <v>14</v>
      </c>
      <c r="H24" s="204"/>
      <c r="I24" s="204"/>
      <c r="J24" s="204"/>
      <c r="K24" s="204"/>
      <c r="L24" s="80">
        <v>2</v>
      </c>
      <c r="M24" s="203"/>
      <c r="N24" s="52">
        <v>0</v>
      </c>
      <c r="O24" s="204"/>
      <c r="P24" s="204"/>
      <c r="Q24" s="188">
        <v>4.8427395377</v>
      </c>
      <c r="R24" s="204"/>
      <c r="S24" s="204"/>
      <c r="T24" s="34">
        <v>7.2999999999999972</v>
      </c>
      <c r="U24" s="204"/>
      <c r="V24" s="204"/>
      <c r="W24" s="11">
        <v>4.7046880684931001</v>
      </c>
      <c r="X24" s="204"/>
      <c r="Y24" s="204"/>
      <c r="Z24" s="53">
        <v>6.9923076923076906</v>
      </c>
      <c r="AA24" s="204"/>
      <c r="AB24" s="204"/>
      <c r="AC24" s="204"/>
      <c r="AD24" s="204"/>
      <c r="AE24" s="204"/>
      <c r="AF24" s="256">
        <v>3.8147043316875964</v>
      </c>
      <c r="AG24" s="9">
        <v>2889</v>
      </c>
      <c r="AH24" s="9">
        <v>0.50809785202492519</v>
      </c>
      <c r="AI24" s="9">
        <v>64</v>
      </c>
      <c r="AJ24" s="9">
        <v>2.7681666666666667</v>
      </c>
      <c r="AK24" s="307">
        <v>0.91901035052419011</v>
      </c>
      <c r="AL24" s="9">
        <v>582</v>
      </c>
      <c r="AM24" s="9">
        <v>3.8190733039911673</v>
      </c>
      <c r="AN24" s="257">
        <v>4.0022444751381219</v>
      </c>
      <c r="AO24" s="86">
        <v>1</v>
      </c>
      <c r="AP24" s="80">
        <v>0</v>
      </c>
      <c r="AQ24" s="80">
        <v>0</v>
      </c>
      <c r="AR24" s="95">
        <v>1171</v>
      </c>
      <c r="AS24" s="11">
        <v>1124</v>
      </c>
      <c r="AT24" s="80">
        <v>234.976</v>
      </c>
      <c r="AU24" s="80">
        <v>0</v>
      </c>
      <c r="AV24" s="80">
        <v>0</v>
      </c>
      <c r="AW24" s="138">
        <v>45</v>
      </c>
      <c r="AX24" s="145">
        <v>2</v>
      </c>
      <c r="AY24" s="374">
        <v>29</v>
      </c>
      <c r="AZ24" s="367">
        <v>297332</v>
      </c>
      <c r="BA24" s="138">
        <v>0.92241379310299998</v>
      </c>
      <c r="BB24" s="121">
        <v>11.8130841121553</v>
      </c>
      <c r="BC24" s="203"/>
      <c r="BD24" s="217" t="s">
        <v>61</v>
      </c>
      <c r="BE24" s="201" t="s">
        <v>62</v>
      </c>
      <c r="BF24" s="201" t="s">
        <v>227</v>
      </c>
      <c r="BG24" s="201" t="s">
        <v>228</v>
      </c>
      <c r="BH24" s="218" t="s">
        <v>513</v>
      </c>
      <c r="BI24" s="218" t="s">
        <v>64</v>
      </c>
      <c r="BJ24" s="441">
        <v>214</v>
      </c>
      <c r="BK24" s="441">
        <v>1</v>
      </c>
      <c r="BL24" s="219" t="s">
        <v>65</v>
      </c>
      <c r="BM24" s="64" t="s">
        <v>178</v>
      </c>
      <c r="BN24" s="44" t="s">
        <v>299</v>
      </c>
      <c r="BO24" s="465" t="s">
        <v>335</v>
      </c>
      <c r="BP24" s="138" t="s">
        <v>690</v>
      </c>
      <c r="BQ24" s="145" t="s">
        <v>718</v>
      </c>
    </row>
    <row r="25" spans="1:69" ht="16.5" thickBot="1">
      <c r="A25" s="151" t="s">
        <v>8</v>
      </c>
      <c r="B25" s="152" t="s">
        <v>226</v>
      </c>
      <c r="C25" s="153" t="s">
        <v>35</v>
      </c>
      <c r="D25" s="154" t="s">
        <v>11</v>
      </c>
      <c r="E25" s="190" t="s">
        <v>92</v>
      </c>
      <c r="F25" s="191">
        <v>284</v>
      </c>
      <c r="G25" s="192">
        <v>4</v>
      </c>
      <c r="H25" s="161"/>
      <c r="I25" s="161"/>
      <c r="J25" s="161"/>
      <c r="K25" s="161"/>
      <c r="L25" s="192">
        <v>2</v>
      </c>
      <c r="M25" s="158"/>
      <c r="N25" s="160">
        <v>0</v>
      </c>
      <c r="O25" s="161"/>
      <c r="P25" s="161"/>
      <c r="Q25" s="232">
        <v>4.8090358309000001</v>
      </c>
      <c r="R25" s="161"/>
      <c r="S25" s="161"/>
      <c r="T25" s="196">
        <v>5.9763157894736834</v>
      </c>
      <c r="U25" s="161"/>
      <c r="V25" s="161"/>
      <c r="W25" s="194">
        <v>4.7129710971223</v>
      </c>
      <c r="X25" s="161"/>
      <c r="Y25" s="161"/>
      <c r="Z25" s="193">
        <v>5.8549999999999986</v>
      </c>
      <c r="AA25" s="161"/>
      <c r="AB25" s="161"/>
      <c r="AC25" s="161"/>
      <c r="AD25" s="161"/>
      <c r="AE25" s="161"/>
      <c r="AF25" s="468">
        <v>3.9792637590881736</v>
      </c>
      <c r="AG25" s="178">
        <v>1334</v>
      </c>
      <c r="AH25" s="178">
        <v>0.45881781623221707</v>
      </c>
      <c r="AI25" s="178">
        <v>24</v>
      </c>
      <c r="AJ25" s="178">
        <v>3.0106250000000001</v>
      </c>
      <c r="AK25" s="469">
        <v>0.89688830383831553</v>
      </c>
      <c r="AL25" s="178">
        <v>278</v>
      </c>
      <c r="AM25" s="178">
        <v>3.9792637590881736</v>
      </c>
      <c r="AN25" s="470">
        <v>4.164824120603015</v>
      </c>
      <c r="AO25" s="191">
        <v>0</v>
      </c>
      <c r="AP25" s="192">
        <v>0</v>
      </c>
      <c r="AQ25" s="192">
        <v>0</v>
      </c>
      <c r="AR25" s="159">
        <v>560</v>
      </c>
      <c r="AS25" s="194">
        <v>548</v>
      </c>
      <c r="AT25" s="192">
        <v>70.668999999999997</v>
      </c>
      <c r="AU25" s="192">
        <v>0</v>
      </c>
      <c r="AV25" s="192">
        <v>0</v>
      </c>
      <c r="AW25" s="156">
        <v>12</v>
      </c>
      <c r="AX25" s="157">
        <v>0</v>
      </c>
      <c r="AY25" s="506">
        <v>33</v>
      </c>
      <c r="AZ25" s="471">
        <v>241386</v>
      </c>
      <c r="BA25" s="156">
        <v>0.98484848484800003</v>
      </c>
      <c r="BB25" s="375">
        <v>6.2153846153876797</v>
      </c>
      <c r="BC25" s="158"/>
      <c r="BD25" s="162" t="s">
        <v>61</v>
      </c>
      <c r="BE25" s="163" t="s">
        <v>62</v>
      </c>
      <c r="BF25" s="163" t="s">
        <v>227</v>
      </c>
      <c r="BG25" s="163" t="s">
        <v>228</v>
      </c>
      <c r="BH25" s="164" t="s">
        <v>712</v>
      </c>
      <c r="BI25" s="164" t="s">
        <v>64</v>
      </c>
      <c r="BJ25" s="165">
        <v>214</v>
      </c>
      <c r="BK25" s="165">
        <v>1</v>
      </c>
      <c r="BL25" s="166" t="s">
        <v>65</v>
      </c>
      <c r="BM25" s="198" t="s">
        <v>177</v>
      </c>
      <c r="BN25" s="241" t="s">
        <v>299</v>
      </c>
      <c r="BO25" s="467" t="s">
        <v>378</v>
      </c>
      <c r="BP25" s="156" t="s">
        <v>703</v>
      </c>
      <c r="BQ25" s="157" t="s">
        <v>718</v>
      </c>
    </row>
  </sheetData>
  <sortState ref="A2:BN28">
    <sortCondition ref="E2:E28"/>
  </sortState>
  <conditionalFormatting sqref="BB20">
    <cfRule type="cellIs" dxfId="44" priority="24" operator="lessThan">
      <formula>6.75</formula>
    </cfRule>
  </conditionalFormatting>
  <conditionalFormatting sqref="BA20">
    <cfRule type="cellIs" dxfId="43" priority="23" operator="lessThan">
      <formula>0.7</formula>
    </cfRule>
  </conditionalFormatting>
  <conditionalFormatting sqref="BB18">
    <cfRule type="cellIs" dxfId="42" priority="22" operator="lessThan">
      <formula>6.75</formula>
    </cfRule>
  </conditionalFormatting>
  <conditionalFormatting sqref="BB19">
    <cfRule type="cellIs" dxfId="41" priority="21" operator="lessThan">
      <formula>6.75</formula>
    </cfRule>
  </conditionalFormatting>
  <conditionalFormatting sqref="BB22:BB23">
    <cfRule type="cellIs" dxfId="40" priority="20" operator="lessThan">
      <formula>6.75</formula>
    </cfRule>
  </conditionalFormatting>
  <conditionalFormatting sqref="BB10">
    <cfRule type="cellIs" dxfId="39" priority="18" operator="lessThan">
      <formula>6.75</formula>
    </cfRule>
  </conditionalFormatting>
  <conditionalFormatting sqref="BB7">
    <cfRule type="cellIs" dxfId="38" priority="17" operator="lessThan">
      <formula>6.75</formula>
    </cfRule>
  </conditionalFormatting>
  <conditionalFormatting sqref="BB6">
    <cfRule type="cellIs" dxfId="37" priority="16" operator="lessThan">
      <formula>6.75</formula>
    </cfRule>
  </conditionalFormatting>
  <conditionalFormatting sqref="BB5">
    <cfRule type="cellIs" dxfId="36" priority="15" operator="lessThan">
      <formula>6.75</formula>
    </cfRule>
  </conditionalFormatting>
  <conditionalFormatting sqref="BB2">
    <cfRule type="cellIs" dxfId="35" priority="14" operator="lessThan">
      <formula>6.75</formula>
    </cfRule>
  </conditionalFormatting>
  <conditionalFormatting sqref="BB13">
    <cfRule type="cellIs" dxfId="34" priority="13" operator="lessThan">
      <formula>6.75</formula>
    </cfRule>
  </conditionalFormatting>
  <conditionalFormatting sqref="BB16">
    <cfRule type="cellIs" dxfId="33" priority="12" operator="lessThan">
      <formula>6.75</formula>
    </cfRule>
  </conditionalFormatting>
  <conditionalFormatting sqref="BB3">
    <cfRule type="cellIs" dxfId="32" priority="10" operator="lessThan">
      <formula>6.75</formula>
    </cfRule>
  </conditionalFormatting>
  <conditionalFormatting sqref="BB17">
    <cfRule type="cellIs" dxfId="31" priority="9" operator="lessThan">
      <formula>6.75</formula>
    </cfRule>
  </conditionalFormatting>
  <conditionalFormatting sqref="BB9">
    <cfRule type="cellIs" dxfId="30" priority="7" operator="lessThan">
      <formula>6.75</formula>
    </cfRule>
  </conditionalFormatting>
  <conditionalFormatting sqref="BB11:BB12">
    <cfRule type="cellIs" dxfId="29" priority="6" operator="lessThan">
      <formula>6.75</formula>
    </cfRule>
  </conditionalFormatting>
  <conditionalFormatting sqref="BB15">
    <cfRule type="cellIs" dxfId="28" priority="5" operator="lessThan">
      <formula>6.75</formula>
    </cfRule>
  </conditionalFormatting>
  <conditionalFormatting sqref="BB25">
    <cfRule type="cellIs" dxfId="27" priority="4" operator="lessThan">
      <formula>6.75</formula>
    </cfRule>
  </conditionalFormatting>
  <conditionalFormatting sqref="BB8">
    <cfRule type="cellIs" dxfId="26" priority="3" operator="lessThan">
      <formula>6.75</formula>
    </cfRule>
  </conditionalFormatting>
  <conditionalFormatting sqref="BB24">
    <cfRule type="cellIs" dxfId="25" priority="2" operator="lessThan">
      <formula>6.75</formula>
    </cfRule>
  </conditionalFormatting>
  <conditionalFormatting sqref="BB14">
    <cfRule type="cellIs" dxfId="24" priority="1" operator="lessThan">
      <formula>6.75</formula>
    </cfRule>
  </conditionalFormatting>
  <pageMargins left="0.7" right="0.7" top="0.75" bottom="0.75" header="0.3" footer="0.3"/>
  <pageSetup paperSize="9" scale="5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rgb="FFFF0000"/>
    <pageSetUpPr fitToPage="1"/>
  </sheetPr>
  <dimension ref="A1:BQ25"/>
  <sheetViews>
    <sheetView showGridLines="0" zoomScale="70" zoomScaleNormal="70" workbookViewId="0"/>
  </sheetViews>
  <sheetFormatPr baseColWidth="10" defaultColWidth="9.140625" defaultRowHeight="14.25"/>
  <cols>
    <col min="1" max="1" width="23.7109375" style="128" bestFit="1" customWidth="1"/>
    <col min="2" max="2" width="19" style="4" bestFit="1" customWidth="1"/>
    <col min="3" max="3" width="6.7109375" style="4" bestFit="1" customWidth="1"/>
    <col min="4" max="4" width="17.85546875" style="128" bestFit="1" customWidth="1"/>
    <col min="5" max="5" width="26.7109375" style="5" bestFit="1" customWidth="1"/>
    <col min="6" max="7" width="8.7109375" style="12" bestFit="1" customWidth="1"/>
    <col min="8" max="12" width="8.7109375" style="10" bestFit="1" customWidth="1"/>
    <col min="13" max="13" width="8.7109375" style="10" customWidth="1"/>
    <col min="14" max="29" width="8.7109375" style="128" bestFit="1" customWidth="1"/>
    <col min="30" max="30" width="8.7109375" style="10" bestFit="1" customWidth="1"/>
    <col min="31" max="31" width="8.7109375" style="128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9" width="8.7109375" style="10" bestFit="1" customWidth="1"/>
    <col min="50" max="50" width="8.7109375" style="10" customWidth="1"/>
    <col min="51" max="51" width="6.7109375" style="10" bestFit="1" customWidth="1"/>
    <col min="52" max="52" width="12" style="251" bestFit="1" customWidth="1"/>
    <col min="53" max="53" width="6" style="12" bestFit="1" customWidth="1"/>
    <col min="54" max="54" width="10.7109375" style="10" bestFit="1" customWidth="1"/>
    <col min="55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8.28515625" style="10" bestFit="1" customWidth="1"/>
    <col min="60" max="60" width="9.1406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30.140625" style="10" bestFit="1" customWidth="1"/>
    <col min="67" max="67" width="30.5703125" style="128" bestFit="1" customWidth="1"/>
    <col min="68" max="68" width="23.5703125" style="128" bestFit="1" customWidth="1"/>
    <col min="69" max="69" width="9.28515625" style="128" bestFit="1" customWidth="1"/>
    <col min="70" max="16384" width="9.140625" style="128"/>
  </cols>
  <sheetData>
    <row r="1" spans="1:69" ht="409.5" customHeight="1" thickBot="1">
      <c r="A1" s="167" t="s">
        <v>0</v>
      </c>
      <c r="B1" s="252" t="s">
        <v>1</v>
      </c>
      <c r="C1" s="252" t="s">
        <v>39</v>
      </c>
      <c r="D1" s="173" t="s">
        <v>2</v>
      </c>
      <c r="E1" s="167" t="s">
        <v>3</v>
      </c>
      <c r="F1" s="252" t="s">
        <v>42</v>
      </c>
      <c r="G1" s="173" t="s">
        <v>43</v>
      </c>
      <c r="H1" s="173" t="s">
        <v>12</v>
      </c>
      <c r="I1" s="173" t="s">
        <v>13</v>
      </c>
      <c r="J1" s="173" t="s">
        <v>14</v>
      </c>
      <c r="K1" s="173" t="s">
        <v>15</v>
      </c>
      <c r="L1" s="173" t="s">
        <v>16</v>
      </c>
      <c r="M1" s="173" t="s">
        <v>51</v>
      </c>
      <c r="N1" s="169" t="s">
        <v>52</v>
      </c>
      <c r="O1" s="169" t="s">
        <v>268</v>
      </c>
      <c r="P1" s="167" t="s">
        <v>269</v>
      </c>
      <c r="Q1" s="167" t="s">
        <v>270</v>
      </c>
      <c r="R1" s="167" t="s">
        <v>271</v>
      </c>
      <c r="S1" s="167" t="s">
        <v>272</v>
      </c>
      <c r="T1" s="167" t="s">
        <v>273</v>
      </c>
      <c r="U1" s="167" t="s">
        <v>274</v>
      </c>
      <c r="V1" s="167" t="s">
        <v>275</v>
      </c>
      <c r="W1" s="167" t="s">
        <v>276</v>
      </c>
      <c r="X1" s="167" t="s">
        <v>277</v>
      </c>
      <c r="Y1" s="167" t="s">
        <v>278</v>
      </c>
      <c r="Z1" s="252" t="s">
        <v>279</v>
      </c>
      <c r="AA1" s="252" t="s">
        <v>280</v>
      </c>
      <c r="AB1" s="173" t="s">
        <v>281</v>
      </c>
      <c r="AC1" s="173" t="s">
        <v>282</v>
      </c>
      <c r="AD1" s="173" t="s">
        <v>283</v>
      </c>
      <c r="AE1" s="173" t="s">
        <v>284</v>
      </c>
      <c r="AF1" s="252" t="s">
        <v>285</v>
      </c>
      <c r="AG1" s="173" t="s">
        <v>286</v>
      </c>
      <c r="AH1" s="173" t="s">
        <v>287</v>
      </c>
      <c r="AI1" s="173" t="s">
        <v>288</v>
      </c>
      <c r="AJ1" s="173" t="s">
        <v>289</v>
      </c>
      <c r="AK1" s="253" t="s">
        <v>223</v>
      </c>
      <c r="AL1" s="173" t="s">
        <v>44</v>
      </c>
      <c r="AM1" s="173" t="s">
        <v>45</v>
      </c>
      <c r="AN1" s="173" t="s">
        <v>46</v>
      </c>
      <c r="AO1" s="258" t="s">
        <v>47</v>
      </c>
      <c r="AP1" s="173" t="s">
        <v>17</v>
      </c>
      <c r="AQ1" s="173" t="s">
        <v>18</v>
      </c>
      <c r="AR1" s="173" t="s">
        <v>21</v>
      </c>
      <c r="AS1" s="259" t="s">
        <v>224</v>
      </c>
      <c r="AT1" s="173" t="s">
        <v>19</v>
      </c>
      <c r="AU1" s="173" t="s">
        <v>20</v>
      </c>
      <c r="AV1" s="173" t="s">
        <v>48</v>
      </c>
      <c r="AW1" s="173" t="s">
        <v>49</v>
      </c>
      <c r="AX1" s="260" t="s">
        <v>290</v>
      </c>
      <c r="AY1" s="170" t="s">
        <v>22</v>
      </c>
      <c r="AZ1" s="173" t="s">
        <v>23</v>
      </c>
      <c r="BA1" s="171" t="s">
        <v>24</v>
      </c>
      <c r="BB1" s="171" t="s">
        <v>25</v>
      </c>
      <c r="BC1" s="174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167" t="s">
        <v>225</v>
      </c>
      <c r="BO1" s="252" t="s">
        <v>344</v>
      </c>
      <c r="BP1" s="173" t="s">
        <v>691</v>
      </c>
      <c r="BQ1" s="169" t="s">
        <v>692</v>
      </c>
    </row>
    <row r="2" spans="1:69" ht="15.75">
      <c r="A2" s="205" t="s">
        <v>8</v>
      </c>
      <c r="B2" s="206" t="s">
        <v>247</v>
      </c>
      <c r="C2" s="220" t="s">
        <v>35</v>
      </c>
      <c r="D2" s="209" t="s">
        <v>11</v>
      </c>
      <c r="E2" s="26" t="s">
        <v>69</v>
      </c>
      <c r="F2" s="93">
        <v>311</v>
      </c>
      <c r="G2" s="79">
        <v>1</v>
      </c>
      <c r="H2" s="222"/>
      <c r="I2" s="222"/>
      <c r="J2" s="222"/>
      <c r="K2" s="222"/>
      <c r="L2" s="79">
        <v>2</v>
      </c>
      <c r="M2" s="221"/>
      <c r="N2" s="62">
        <v>0</v>
      </c>
      <c r="O2" s="222"/>
      <c r="P2" s="222"/>
      <c r="Q2" s="70">
        <v>4.5701686169000002</v>
      </c>
      <c r="R2" s="222"/>
      <c r="S2" s="222"/>
      <c r="T2" s="69">
        <v>5.4840909090909085</v>
      </c>
      <c r="U2" s="222"/>
      <c r="V2" s="222"/>
      <c r="W2" s="68">
        <v>4.4585485519479997</v>
      </c>
      <c r="X2" s="222"/>
      <c r="Y2" s="222"/>
      <c r="Z2" s="71">
        <v>5.4405405405405398</v>
      </c>
      <c r="AA2" s="222"/>
      <c r="AB2" s="222"/>
      <c r="AC2" s="222"/>
      <c r="AD2" s="222"/>
      <c r="AE2" s="222"/>
      <c r="AF2" s="254">
        <v>3.6688609210572722</v>
      </c>
      <c r="AG2" s="60">
        <v>1501</v>
      </c>
      <c r="AH2" s="60">
        <v>0.6994301477957392</v>
      </c>
      <c r="AI2" s="60">
        <v>117</v>
      </c>
      <c r="AJ2" s="60">
        <v>2.1960144927536231</v>
      </c>
      <c r="AK2" s="261">
        <v>0.89877682754429478</v>
      </c>
      <c r="AL2" s="60">
        <v>308</v>
      </c>
      <c r="AM2" s="60">
        <v>3.6688609210572722</v>
      </c>
      <c r="AN2" s="255">
        <v>3.9662162162162162</v>
      </c>
      <c r="AO2" s="93">
        <v>0</v>
      </c>
      <c r="AP2" s="79">
        <v>0</v>
      </c>
      <c r="AQ2" s="79">
        <v>0</v>
      </c>
      <c r="AR2" s="119">
        <v>620</v>
      </c>
      <c r="AS2" s="68">
        <v>620</v>
      </c>
      <c r="AT2" s="79">
        <v>0</v>
      </c>
      <c r="AU2" s="79">
        <v>0</v>
      </c>
      <c r="AV2" s="79">
        <v>0</v>
      </c>
      <c r="AW2" s="137">
        <v>0</v>
      </c>
      <c r="AX2" s="144">
        <v>0</v>
      </c>
      <c r="AY2" s="501">
        <v>19.5</v>
      </c>
      <c r="AZ2" s="373">
        <v>172693</v>
      </c>
      <c r="BA2" s="137">
        <v>0.89743589743499996</v>
      </c>
      <c r="BB2" s="308">
        <v>9.6000000000096009</v>
      </c>
      <c r="BC2" s="221"/>
      <c r="BD2" s="211" t="s">
        <v>61</v>
      </c>
      <c r="BE2" s="212" t="s">
        <v>62</v>
      </c>
      <c r="BF2" s="212" t="s">
        <v>227</v>
      </c>
      <c r="BG2" s="212" t="s">
        <v>228</v>
      </c>
      <c r="BH2" s="214" t="s">
        <v>513</v>
      </c>
      <c r="BI2" s="214" t="s">
        <v>64</v>
      </c>
      <c r="BJ2" s="215">
        <v>214</v>
      </c>
      <c r="BK2" s="215">
        <v>1</v>
      </c>
      <c r="BL2" s="216" t="s">
        <v>65</v>
      </c>
      <c r="BM2" s="63" t="s">
        <v>177</v>
      </c>
      <c r="BN2" s="245" t="s">
        <v>300</v>
      </c>
      <c r="BO2" s="465" t="s">
        <v>69</v>
      </c>
      <c r="BP2" s="138" t="s">
        <v>680</v>
      </c>
      <c r="BQ2" s="145" t="s">
        <v>714</v>
      </c>
    </row>
    <row r="3" spans="1:69" ht="15.75">
      <c r="A3" s="207" t="s">
        <v>8</v>
      </c>
      <c r="B3" s="208" t="s">
        <v>247</v>
      </c>
      <c r="C3" s="202" t="s">
        <v>35</v>
      </c>
      <c r="D3" s="210" t="s">
        <v>11</v>
      </c>
      <c r="E3" s="24" t="s">
        <v>70</v>
      </c>
      <c r="F3" s="86">
        <v>371</v>
      </c>
      <c r="G3" s="80">
        <v>0</v>
      </c>
      <c r="H3" s="204"/>
      <c r="I3" s="204"/>
      <c r="J3" s="204"/>
      <c r="K3" s="204"/>
      <c r="L3" s="80">
        <v>0</v>
      </c>
      <c r="M3" s="203"/>
      <c r="N3" s="52">
        <v>0</v>
      </c>
      <c r="O3" s="204"/>
      <c r="P3" s="204"/>
      <c r="Q3" s="188">
        <v>4.1764553665999999</v>
      </c>
      <c r="R3" s="204"/>
      <c r="S3" s="204"/>
      <c r="T3" s="34">
        <v>5.3440476190476192</v>
      </c>
      <c r="U3" s="204"/>
      <c r="V3" s="204"/>
      <c r="W3" s="11">
        <v>4.0630240592991003</v>
      </c>
      <c r="X3" s="204"/>
      <c r="Y3" s="204"/>
      <c r="Z3" s="53">
        <v>5.1437499999999998</v>
      </c>
      <c r="AA3" s="204"/>
      <c r="AB3" s="204"/>
      <c r="AC3" s="204"/>
      <c r="AD3" s="204"/>
      <c r="AE3" s="204"/>
      <c r="AF3" s="256">
        <v>3.9229397719332684</v>
      </c>
      <c r="AG3" s="9">
        <v>1669</v>
      </c>
      <c r="AH3" s="9">
        <v>0.52378301395612004</v>
      </c>
      <c r="AI3" s="9">
        <v>47</v>
      </c>
      <c r="AJ3" s="9">
        <v>2.7250000000000001</v>
      </c>
      <c r="AK3" s="307">
        <v>0.87904192734600051</v>
      </c>
      <c r="AL3" s="9">
        <v>371</v>
      </c>
      <c r="AM3" s="9">
        <v>3.9229397719332684</v>
      </c>
      <c r="AN3" s="257">
        <v>4.140301724137931</v>
      </c>
      <c r="AO3" s="86">
        <v>0</v>
      </c>
      <c r="AP3" s="80">
        <v>0</v>
      </c>
      <c r="AQ3" s="80">
        <v>0</v>
      </c>
      <c r="AR3" s="95">
        <v>742</v>
      </c>
      <c r="AS3" s="11">
        <v>742</v>
      </c>
      <c r="AT3" s="80">
        <v>0</v>
      </c>
      <c r="AU3" s="80">
        <v>0</v>
      </c>
      <c r="AV3" s="80">
        <v>0</v>
      </c>
      <c r="AW3" s="138">
        <v>0</v>
      </c>
      <c r="AX3" s="145">
        <v>0</v>
      </c>
      <c r="AY3" s="374">
        <v>23.5</v>
      </c>
      <c r="AZ3" s="367">
        <v>334757</v>
      </c>
      <c r="BA3" s="138">
        <v>0.96808510638199996</v>
      </c>
      <c r="BB3" s="121">
        <v>17.230769230786599</v>
      </c>
      <c r="BC3" s="203"/>
      <c r="BD3" s="217" t="s">
        <v>61</v>
      </c>
      <c r="BE3" s="201" t="s">
        <v>62</v>
      </c>
      <c r="BF3" s="201" t="s">
        <v>227</v>
      </c>
      <c r="BG3" s="201" t="s">
        <v>228</v>
      </c>
      <c r="BH3" s="218" t="s">
        <v>509</v>
      </c>
      <c r="BI3" s="218" t="s">
        <v>64</v>
      </c>
      <c r="BJ3" s="441">
        <v>214</v>
      </c>
      <c r="BK3" s="441">
        <v>1</v>
      </c>
      <c r="BL3" s="219" t="s">
        <v>65</v>
      </c>
      <c r="BM3" s="64" t="s">
        <v>177</v>
      </c>
      <c r="BN3" s="44" t="s">
        <v>300</v>
      </c>
      <c r="BO3" s="465" t="s">
        <v>70</v>
      </c>
      <c r="BP3" s="138" t="s">
        <v>681</v>
      </c>
      <c r="BQ3" s="145" t="s">
        <v>717</v>
      </c>
    </row>
    <row r="4" spans="1:69" ht="15.75">
      <c r="A4" s="207" t="s">
        <v>8</v>
      </c>
      <c r="B4" s="208" t="s">
        <v>247</v>
      </c>
      <c r="C4" s="202" t="s">
        <v>35</v>
      </c>
      <c r="D4" s="210" t="s">
        <v>11</v>
      </c>
      <c r="E4" s="24" t="s">
        <v>71</v>
      </c>
      <c r="F4" s="86">
        <v>317</v>
      </c>
      <c r="G4" s="80">
        <v>6</v>
      </c>
      <c r="H4" s="204"/>
      <c r="I4" s="204"/>
      <c r="J4" s="204"/>
      <c r="K4" s="204"/>
      <c r="L4" s="80">
        <v>2</v>
      </c>
      <c r="M4" s="203"/>
      <c r="N4" s="52">
        <v>0</v>
      </c>
      <c r="O4" s="204"/>
      <c r="P4" s="204"/>
      <c r="Q4" s="188">
        <v>4.9789900323999996</v>
      </c>
      <c r="R4" s="204"/>
      <c r="S4" s="204"/>
      <c r="T4" s="34">
        <v>5.8901162790697672</v>
      </c>
      <c r="U4" s="204"/>
      <c r="V4" s="204"/>
      <c r="W4" s="11">
        <v>4.8851069448051003</v>
      </c>
      <c r="X4" s="204"/>
      <c r="Y4" s="204"/>
      <c r="Z4" s="53">
        <v>5.8119999999999994</v>
      </c>
      <c r="AA4" s="204"/>
      <c r="AB4" s="204"/>
      <c r="AC4" s="204"/>
      <c r="AD4" s="204"/>
      <c r="AE4" s="204"/>
      <c r="AF4" s="256">
        <v>3.8074730231216671</v>
      </c>
      <c r="AG4" s="9">
        <v>1417</v>
      </c>
      <c r="AH4" s="9">
        <v>0.54778006183547467</v>
      </c>
      <c r="AI4" s="9">
        <v>43</v>
      </c>
      <c r="AJ4" s="9">
        <v>2.6785256410256411</v>
      </c>
      <c r="AK4" s="307">
        <v>0.91714285036183685</v>
      </c>
      <c r="AL4" s="9">
        <v>309</v>
      </c>
      <c r="AM4" s="9">
        <v>3.8074730231216671</v>
      </c>
      <c r="AN4" s="257">
        <v>4.012052341597796</v>
      </c>
      <c r="AO4" s="86">
        <v>0</v>
      </c>
      <c r="AP4" s="80">
        <v>0</v>
      </c>
      <c r="AQ4" s="80">
        <v>0</v>
      </c>
      <c r="AR4" s="95">
        <v>622</v>
      </c>
      <c r="AS4" s="11">
        <v>622</v>
      </c>
      <c r="AT4" s="80">
        <v>0</v>
      </c>
      <c r="AU4" s="80">
        <v>0</v>
      </c>
      <c r="AV4" s="80">
        <v>0</v>
      </c>
      <c r="AW4" s="138">
        <v>0</v>
      </c>
      <c r="AX4" s="145">
        <v>0</v>
      </c>
      <c r="AY4" s="374">
        <v>22.5</v>
      </c>
      <c r="AZ4" s="367">
        <v>150621</v>
      </c>
      <c r="BA4" s="138">
        <v>0.92222222222200001</v>
      </c>
      <c r="BB4" s="124">
        <v>7.2289156626523399</v>
      </c>
      <c r="BC4" s="203"/>
      <c r="BD4" s="217" t="s">
        <v>61</v>
      </c>
      <c r="BE4" s="201" t="s">
        <v>62</v>
      </c>
      <c r="BF4" s="201" t="s">
        <v>227</v>
      </c>
      <c r="BG4" s="201" t="s">
        <v>228</v>
      </c>
      <c r="BH4" s="218" t="s">
        <v>712</v>
      </c>
      <c r="BI4" s="218" t="s">
        <v>64</v>
      </c>
      <c r="BJ4" s="441">
        <v>214</v>
      </c>
      <c r="BK4" s="441">
        <v>1</v>
      </c>
      <c r="BL4" s="219" t="s">
        <v>65</v>
      </c>
      <c r="BM4" s="64" t="s">
        <v>178</v>
      </c>
      <c r="BN4" s="44" t="s">
        <v>300</v>
      </c>
      <c r="BO4" s="465" t="s">
        <v>71</v>
      </c>
      <c r="BP4" s="138" t="s">
        <v>682</v>
      </c>
      <c r="BQ4" s="145" t="s">
        <v>716</v>
      </c>
    </row>
    <row r="5" spans="1:69" ht="15.75">
      <c r="A5" s="207" t="s">
        <v>8</v>
      </c>
      <c r="B5" s="208" t="s">
        <v>247</v>
      </c>
      <c r="C5" s="202" t="s">
        <v>35</v>
      </c>
      <c r="D5" s="210" t="s">
        <v>11</v>
      </c>
      <c r="E5" s="24" t="s">
        <v>72</v>
      </c>
      <c r="F5" s="86">
        <v>301</v>
      </c>
      <c r="G5" s="80">
        <v>2</v>
      </c>
      <c r="H5" s="204"/>
      <c r="I5" s="204"/>
      <c r="J5" s="204"/>
      <c r="K5" s="204"/>
      <c r="L5" s="80">
        <v>1</v>
      </c>
      <c r="M5" s="203"/>
      <c r="N5" s="52">
        <v>0</v>
      </c>
      <c r="O5" s="204"/>
      <c r="P5" s="204"/>
      <c r="Q5" s="188">
        <v>4.9058218993000002</v>
      </c>
      <c r="R5" s="204"/>
      <c r="S5" s="204"/>
      <c r="T5" s="34">
        <v>5.9219999999999997</v>
      </c>
      <c r="U5" s="204"/>
      <c r="V5" s="204"/>
      <c r="W5" s="11">
        <v>4.7928991073824996</v>
      </c>
      <c r="X5" s="204"/>
      <c r="Y5" s="204"/>
      <c r="Z5" s="53">
        <v>5.863888888888888</v>
      </c>
      <c r="AA5" s="204"/>
      <c r="AB5" s="204"/>
      <c r="AC5" s="204"/>
      <c r="AD5" s="204"/>
      <c r="AE5" s="204"/>
      <c r="AF5" s="256">
        <v>3.8530989886530289</v>
      </c>
      <c r="AG5" s="9">
        <v>1485</v>
      </c>
      <c r="AH5" s="9">
        <v>0.51595492954588273</v>
      </c>
      <c r="AI5" s="9">
        <v>38</v>
      </c>
      <c r="AJ5" s="9">
        <v>2.7705223880597014</v>
      </c>
      <c r="AK5" s="307">
        <v>0.91755083560810702</v>
      </c>
      <c r="AL5" s="9">
        <v>298</v>
      </c>
      <c r="AM5" s="9">
        <v>3.8530989886530289</v>
      </c>
      <c r="AN5" s="257">
        <v>4.0601303317535544</v>
      </c>
      <c r="AO5" s="86">
        <v>0</v>
      </c>
      <c r="AP5" s="80">
        <v>0</v>
      </c>
      <c r="AQ5" s="80">
        <v>0</v>
      </c>
      <c r="AR5" s="95">
        <v>598</v>
      </c>
      <c r="AS5" s="11">
        <v>598</v>
      </c>
      <c r="AT5" s="80">
        <v>0</v>
      </c>
      <c r="AU5" s="80">
        <v>0</v>
      </c>
      <c r="AV5" s="80">
        <v>0</v>
      </c>
      <c r="AW5" s="138">
        <v>0</v>
      </c>
      <c r="AX5" s="145">
        <v>0</v>
      </c>
      <c r="AY5" s="374">
        <v>10.75</v>
      </c>
      <c r="AZ5" s="367">
        <v>178966</v>
      </c>
      <c r="BA5" s="138">
        <v>0.976744186046</v>
      </c>
      <c r="BB5" s="121">
        <v>16.4761904761991</v>
      </c>
      <c r="BC5" s="203"/>
      <c r="BD5" s="217" t="s">
        <v>61</v>
      </c>
      <c r="BE5" s="201" t="s">
        <v>62</v>
      </c>
      <c r="BF5" s="201" t="s">
        <v>227</v>
      </c>
      <c r="BG5" s="201" t="s">
        <v>228</v>
      </c>
      <c r="BH5" s="218" t="s">
        <v>513</v>
      </c>
      <c r="BI5" s="218" t="s">
        <v>64</v>
      </c>
      <c r="BJ5" s="441">
        <v>214</v>
      </c>
      <c r="BK5" s="441">
        <v>1</v>
      </c>
      <c r="BL5" s="219" t="s">
        <v>65</v>
      </c>
      <c r="BM5" s="64" t="s">
        <v>178</v>
      </c>
      <c r="BN5" s="44" t="s">
        <v>300</v>
      </c>
      <c r="BO5" s="465" t="s">
        <v>72</v>
      </c>
      <c r="BP5" s="138" t="s">
        <v>696</v>
      </c>
      <c r="BQ5" s="145" t="s">
        <v>719</v>
      </c>
    </row>
    <row r="6" spans="1:69" ht="15.75">
      <c r="A6" s="207" t="s">
        <v>8</v>
      </c>
      <c r="B6" s="208" t="s">
        <v>247</v>
      </c>
      <c r="C6" s="202" t="s">
        <v>35</v>
      </c>
      <c r="D6" s="210" t="s">
        <v>11</v>
      </c>
      <c r="E6" s="24" t="s">
        <v>73</v>
      </c>
      <c r="F6" s="86">
        <v>238</v>
      </c>
      <c r="G6" s="80">
        <v>1</v>
      </c>
      <c r="H6" s="204"/>
      <c r="I6" s="204"/>
      <c r="J6" s="204"/>
      <c r="K6" s="204"/>
      <c r="L6" s="80">
        <v>0</v>
      </c>
      <c r="M6" s="203"/>
      <c r="N6" s="52">
        <v>0</v>
      </c>
      <c r="O6" s="204"/>
      <c r="P6" s="204"/>
      <c r="Q6" s="188">
        <v>4.6416369619999998</v>
      </c>
      <c r="R6" s="204"/>
      <c r="S6" s="204"/>
      <c r="T6" s="34">
        <v>5.5187499999999972</v>
      </c>
      <c r="U6" s="204"/>
      <c r="V6" s="204"/>
      <c r="W6" s="11">
        <v>4.5463583755274</v>
      </c>
      <c r="X6" s="204"/>
      <c r="Y6" s="204"/>
      <c r="Z6" s="53">
        <v>5.4491071428571427</v>
      </c>
      <c r="AA6" s="204"/>
      <c r="AB6" s="204"/>
      <c r="AC6" s="204"/>
      <c r="AD6" s="204"/>
      <c r="AE6" s="204"/>
      <c r="AF6" s="256">
        <v>3.8630878891958296</v>
      </c>
      <c r="AG6" s="9">
        <v>1110</v>
      </c>
      <c r="AH6" s="9">
        <v>0.58174618390741573</v>
      </c>
      <c r="AI6" s="9">
        <v>47</v>
      </c>
      <c r="AJ6" s="9">
        <v>2.5885416666666665</v>
      </c>
      <c r="AK6" s="369">
        <v>0.88133667987442554</v>
      </c>
      <c r="AL6" s="9">
        <v>237</v>
      </c>
      <c r="AM6" s="9">
        <v>3.8630878891958296</v>
      </c>
      <c r="AN6" s="257">
        <v>4.1080508474576272</v>
      </c>
      <c r="AO6" s="86">
        <v>0</v>
      </c>
      <c r="AP6" s="80">
        <v>0</v>
      </c>
      <c r="AQ6" s="80">
        <v>0</v>
      </c>
      <c r="AR6" s="95">
        <v>474</v>
      </c>
      <c r="AS6" s="11">
        <v>474</v>
      </c>
      <c r="AT6" s="80">
        <v>0</v>
      </c>
      <c r="AU6" s="80">
        <v>0</v>
      </c>
      <c r="AV6" s="80">
        <v>0</v>
      </c>
      <c r="AW6" s="138">
        <v>0</v>
      </c>
      <c r="AX6" s="145">
        <v>0</v>
      </c>
      <c r="AY6" s="374">
        <v>10.25</v>
      </c>
      <c r="AZ6" s="367">
        <v>217641</v>
      </c>
      <c r="BA6" s="138">
        <v>1</v>
      </c>
      <c r="BB6" s="121">
        <v>16.097560975609799</v>
      </c>
      <c r="BC6" s="203"/>
      <c r="BD6" s="217" t="s">
        <v>61</v>
      </c>
      <c r="BE6" s="201" t="s">
        <v>62</v>
      </c>
      <c r="BF6" s="201" t="s">
        <v>227</v>
      </c>
      <c r="BG6" s="201" t="s">
        <v>706</v>
      </c>
      <c r="BH6" s="218" t="s">
        <v>515</v>
      </c>
      <c r="BI6" s="218" t="s">
        <v>64</v>
      </c>
      <c r="BJ6" s="441">
        <v>214</v>
      </c>
      <c r="BK6" s="441">
        <v>1</v>
      </c>
      <c r="BL6" s="219" t="s">
        <v>65</v>
      </c>
      <c r="BM6" s="64" t="s">
        <v>177</v>
      </c>
      <c r="BN6" s="44" t="s">
        <v>300</v>
      </c>
      <c r="BO6" s="465" t="s">
        <v>83</v>
      </c>
      <c r="BP6" s="138" t="s">
        <v>683</v>
      </c>
      <c r="BQ6" s="145" t="s">
        <v>717</v>
      </c>
    </row>
    <row r="7" spans="1:69" ht="15.75">
      <c r="A7" s="207" t="s">
        <v>8</v>
      </c>
      <c r="B7" s="208" t="s">
        <v>247</v>
      </c>
      <c r="C7" s="202" t="s">
        <v>35</v>
      </c>
      <c r="D7" s="210" t="s">
        <v>11</v>
      </c>
      <c r="E7" s="24" t="s">
        <v>74</v>
      </c>
      <c r="F7" s="86">
        <v>289</v>
      </c>
      <c r="G7" s="80">
        <v>3</v>
      </c>
      <c r="H7" s="204"/>
      <c r="I7" s="204"/>
      <c r="J7" s="204"/>
      <c r="K7" s="204"/>
      <c r="L7" s="80">
        <v>0</v>
      </c>
      <c r="M7" s="203"/>
      <c r="N7" s="52">
        <v>0</v>
      </c>
      <c r="O7" s="204"/>
      <c r="P7" s="204"/>
      <c r="Q7" s="188">
        <v>4.8267549614999998</v>
      </c>
      <c r="R7" s="204"/>
      <c r="S7" s="204"/>
      <c r="T7" s="34">
        <v>5.9361111111111109</v>
      </c>
      <c r="U7" s="204"/>
      <c r="V7" s="204"/>
      <c r="W7" s="11">
        <v>4.7252059685313998</v>
      </c>
      <c r="X7" s="204"/>
      <c r="Y7" s="204"/>
      <c r="Z7" s="53">
        <v>5.8562499999999993</v>
      </c>
      <c r="AA7" s="204"/>
      <c r="AB7" s="204"/>
      <c r="AC7" s="204"/>
      <c r="AD7" s="204"/>
      <c r="AE7" s="204"/>
      <c r="AF7" s="256">
        <v>3.801833316933859</v>
      </c>
      <c r="AG7" s="9">
        <v>1287</v>
      </c>
      <c r="AH7" s="9">
        <v>0.6130790888446338</v>
      </c>
      <c r="AI7" s="9">
        <v>63</v>
      </c>
      <c r="AJ7" s="9">
        <v>2.5084374999999999</v>
      </c>
      <c r="AK7" s="307">
        <v>0.90199343749345895</v>
      </c>
      <c r="AL7" s="9">
        <v>286</v>
      </c>
      <c r="AM7" s="9">
        <v>3.801833316933859</v>
      </c>
      <c r="AN7" s="257">
        <v>4.0704272363150871</v>
      </c>
      <c r="AO7" s="86">
        <v>0</v>
      </c>
      <c r="AP7" s="80">
        <v>0</v>
      </c>
      <c r="AQ7" s="80">
        <v>0</v>
      </c>
      <c r="AR7" s="95">
        <v>572</v>
      </c>
      <c r="AS7" s="11">
        <v>572</v>
      </c>
      <c r="AT7" s="80">
        <v>0</v>
      </c>
      <c r="AU7" s="80">
        <v>0</v>
      </c>
      <c r="AV7" s="80">
        <v>0</v>
      </c>
      <c r="AW7" s="138">
        <v>0</v>
      </c>
      <c r="AX7" s="145">
        <v>0</v>
      </c>
      <c r="AY7" s="374">
        <v>10.25</v>
      </c>
      <c r="AZ7" s="367">
        <v>180185</v>
      </c>
      <c r="BA7" s="138">
        <v>0.95121951219500001</v>
      </c>
      <c r="BB7" s="121">
        <v>22.666666666669599</v>
      </c>
      <c r="BC7" s="203"/>
      <c r="BD7" s="217" t="s">
        <v>61</v>
      </c>
      <c r="BE7" s="201" t="s">
        <v>62</v>
      </c>
      <c r="BF7" s="201" t="s">
        <v>227</v>
      </c>
      <c r="BG7" s="201" t="s">
        <v>228</v>
      </c>
      <c r="BH7" s="218" t="s">
        <v>515</v>
      </c>
      <c r="BI7" s="218" t="s">
        <v>64</v>
      </c>
      <c r="BJ7" s="441">
        <v>214</v>
      </c>
      <c r="BK7" s="441">
        <v>1</v>
      </c>
      <c r="BL7" s="219" t="s">
        <v>65</v>
      </c>
      <c r="BM7" s="64" t="s">
        <v>177</v>
      </c>
      <c r="BN7" s="44" t="s">
        <v>300</v>
      </c>
      <c r="BO7" s="465" t="s">
        <v>74</v>
      </c>
      <c r="BP7" s="138" t="s">
        <v>681</v>
      </c>
      <c r="BQ7" s="145" t="s">
        <v>717</v>
      </c>
    </row>
    <row r="8" spans="1:69" ht="15.75">
      <c r="A8" s="207" t="s">
        <v>8</v>
      </c>
      <c r="B8" s="208" t="s">
        <v>247</v>
      </c>
      <c r="C8" s="202" t="s">
        <v>35</v>
      </c>
      <c r="D8" s="210" t="s">
        <v>11</v>
      </c>
      <c r="E8" s="24" t="s">
        <v>75</v>
      </c>
      <c r="F8" s="86">
        <v>356</v>
      </c>
      <c r="G8" s="80">
        <v>2</v>
      </c>
      <c r="H8" s="204"/>
      <c r="I8" s="204"/>
      <c r="J8" s="204"/>
      <c r="K8" s="204"/>
      <c r="L8" s="80">
        <v>0</v>
      </c>
      <c r="M8" s="203"/>
      <c r="N8" s="52">
        <v>0</v>
      </c>
      <c r="O8" s="204"/>
      <c r="P8" s="204"/>
      <c r="Q8" s="188">
        <v>4.6689292006000001</v>
      </c>
      <c r="R8" s="204"/>
      <c r="S8" s="204"/>
      <c r="T8" s="34">
        <v>5.5650000000000004</v>
      </c>
      <c r="U8" s="204"/>
      <c r="V8" s="204"/>
      <c r="W8" s="11">
        <v>4.5505551189800997</v>
      </c>
      <c r="X8" s="204"/>
      <c r="Y8" s="204"/>
      <c r="Z8" s="53">
        <v>5.4535</v>
      </c>
      <c r="AA8" s="204"/>
      <c r="AB8" s="204"/>
      <c r="AC8" s="204"/>
      <c r="AD8" s="204"/>
      <c r="AE8" s="204"/>
      <c r="AF8" s="256">
        <v>3.8385362488289538</v>
      </c>
      <c r="AG8" s="9">
        <v>1728</v>
      </c>
      <c r="AH8" s="9">
        <v>0.51409892141641633</v>
      </c>
      <c r="AI8" s="9">
        <v>44</v>
      </c>
      <c r="AJ8" s="9">
        <v>2.7789473684210528</v>
      </c>
      <c r="AK8" s="307">
        <v>0.92030405938176285</v>
      </c>
      <c r="AL8" s="9">
        <v>354</v>
      </c>
      <c r="AM8" s="9">
        <v>3.8385362488289538</v>
      </c>
      <c r="AN8" s="257">
        <v>4.043340380549683</v>
      </c>
      <c r="AO8" s="86">
        <v>0</v>
      </c>
      <c r="AP8" s="80">
        <v>0</v>
      </c>
      <c r="AQ8" s="80">
        <v>0</v>
      </c>
      <c r="AR8" s="95">
        <v>708</v>
      </c>
      <c r="AS8" s="11">
        <v>708</v>
      </c>
      <c r="AT8" s="80">
        <v>0</v>
      </c>
      <c r="AU8" s="80">
        <v>0</v>
      </c>
      <c r="AV8" s="80">
        <v>0</v>
      </c>
      <c r="AW8" s="138">
        <v>0</v>
      </c>
      <c r="AX8" s="145">
        <v>0</v>
      </c>
      <c r="AY8" s="374">
        <v>47.5</v>
      </c>
      <c r="AZ8" s="367">
        <v>328704</v>
      </c>
      <c r="BA8" s="138">
        <v>0.83684210526299996</v>
      </c>
      <c r="BB8" s="121">
        <v>6.9937106918252203</v>
      </c>
      <c r="BC8" s="203"/>
      <c r="BD8" s="217" t="s">
        <v>61</v>
      </c>
      <c r="BE8" s="201" t="s">
        <v>62</v>
      </c>
      <c r="BF8" s="201" t="s">
        <v>227</v>
      </c>
      <c r="BG8" s="201" t="s">
        <v>228</v>
      </c>
      <c r="BH8" s="218" t="s">
        <v>513</v>
      </c>
      <c r="BI8" s="218" t="s">
        <v>64</v>
      </c>
      <c r="BJ8" s="441">
        <v>214</v>
      </c>
      <c r="BK8" s="441">
        <v>1</v>
      </c>
      <c r="BL8" s="219" t="s">
        <v>65</v>
      </c>
      <c r="BM8" s="64" t="s">
        <v>178</v>
      </c>
      <c r="BN8" s="44" t="s">
        <v>300</v>
      </c>
      <c r="BO8" s="465" t="s">
        <v>75</v>
      </c>
      <c r="BP8" s="138" t="s">
        <v>684</v>
      </c>
      <c r="BQ8" s="145" t="s">
        <v>716</v>
      </c>
    </row>
    <row r="9" spans="1:69" ht="15.75">
      <c r="A9" s="207" t="s">
        <v>8</v>
      </c>
      <c r="B9" s="208" t="s">
        <v>247</v>
      </c>
      <c r="C9" s="202" t="s">
        <v>35</v>
      </c>
      <c r="D9" s="210" t="s">
        <v>11</v>
      </c>
      <c r="E9" s="24" t="s">
        <v>76</v>
      </c>
      <c r="F9" s="86">
        <v>156</v>
      </c>
      <c r="G9" s="80">
        <v>0</v>
      </c>
      <c r="H9" s="204"/>
      <c r="I9" s="204"/>
      <c r="J9" s="204"/>
      <c r="K9" s="204"/>
      <c r="L9" s="80">
        <v>0</v>
      </c>
      <c r="M9" s="203"/>
      <c r="N9" s="52">
        <v>0</v>
      </c>
      <c r="O9" s="204"/>
      <c r="P9" s="204"/>
      <c r="Q9" s="188">
        <v>4.1932241218000001</v>
      </c>
      <c r="R9" s="204"/>
      <c r="S9" s="204"/>
      <c r="T9" s="34">
        <v>5.2999999999999989</v>
      </c>
      <c r="U9" s="204"/>
      <c r="V9" s="204"/>
      <c r="W9" s="11">
        <v>4.0828907820511997</v>
      </c>
      <c r="X9" s="204"/>
      <c r="Y9" s="204"/>
      <c r="Z9" s="53">
        <v>5.2999999999999989</v>
      </c>
      <c r="AA9" s="204"/>
      <c r="AB9" s="204"/>
      <c r="AC9" s="204"/>
      <c r="AD9" s="204"/>
      <c r="AE9" s="204"/>
      <c r="AF9" s="256">
        <v>4.0181463391735006</v>
      </c>
      <c r="AG9" s="9">
        <v>664</v>
      </c>
      <c r="AH9" s="9">
        <v>0.40935890195174018</v>
      </c>
      <c r="AI9" s="9">
        <v>7</v>
      </c>
      <c r="AJ9" s="9">
        <v>3.1058823529411765</v>
      </c>
      <c r="AK9" s="307">
        <v>0.88692082157119734</v>
      </c>
      <c r="AL9" s="9">
        <v>156</v>
      </c>
      <c r="AM9" s="9">
        <v>4.0181463391735006</v>
      </c>
      <c r="AN9" s="257">
        <v>4.182600382409178</v>
      </c>
      <c r="AO9" s="86">
        <v>0</v>
      </c>
      <c r="AP9" s="80">
        <v>0</v>
      </c>
      <c r="AQ9" s="80">
        <v>0</v>
      </c>
      <c r="AR9" s="95">
        <v>312</v>
      </c>
      <c r="AS9" s="11">
        <v>312</v>
      </c>
      <c r="AT9" s="80">
        <v>0</v>
      </c>
      <c r="AU9" s="80">
        <v>0</v>
      </c>
      <c r="AV9" s="80">
        <v>0</v>
      </c>
      <c r="AW9" s="138">
        <v>0</v>
      </c>
      <c r="AX9" s="145">
        <v>0</v>
      </c>
      <c r="AY9" s="374">
        <v>10</v>
      </c>
      <c r="AZ9" s="367">
        <v>230224</v>
      </c>
      <c r="BA9" s="138">
        <v>0.92500000000000004</v>
      </c>
      <c r="BB9" s="121">
        <v>17.081081081081098</v>
      </c>
      <c r="BC9" s="203"/>
      <c r="BD9" s="217" t="s">
        <v>61</v>
      </c>
      <c r="BE9" s="201" t="s">
        <v>62</v>
      </c>
      <c r="BF9" s="201" t="s">
        <v>227</v>
      </c>
      <c r="BG9" s="201" t="s">
        <v>228</v>
      </c>
      <c r="BH9" s="218" t="s">
        <v>509</v>
      </c>
      <c r="BI9" s="218" t="s">
        <v>64</v>
      </c>
      <c r="BJ9" s="441">
        <v>214</v>
      </c>
      <c r="BK9" s="441">
        <v>1</v>
      </c>
      <c r="BL9" s="219" t="s">
        <v>65</v>
      </c>
      <c r="BM9" s="64" t="s">
        <v>177</v>
      </c>
      <c r="BN9" s="44" t="s">
        <v>300</v>
      </c>
      <c r="BO9" s="465" t="s">
        <v>70</v>
      </c>
      <c r="BP9" s="138" t="s">
        <v>681</v>
      </c>
      <c r="BQ9" s="145" t="s">
        <v>717</v>
      </c>
    </row>
    <row r="10" spans="1:69" ht="15.75">
      <c r="A10" s="207" t="s">
        <v>8</v>
      </c>
      <c r="B10" s="208" t="s">
        <v>247</v>
      </c>
      <c r="C10" s="202" t="s">
        <v>35</v>
      </c>
      <c r="D10" s="210" t="s">
        <v>11</v>
      </c>
      <c r="E10" s="24" t="s">
        <v>77</v>
      </c>
      <c r="F10" s="86">
        <v>342</v>
      </c>
      <c r="G10" s="80">
        <v>2</v>
      </c>
      <c r="H10" s="204"/>
      <c r="I10" s="204"/>
      <c r="J10" s="204"/>
      <c r="K10" s="204"/>
      <c r="L10" s="80">
        <v>1</v>
      </c>
      <c r="M10" s="203"/>
      <c r="N10" s="52">
        <v>0</v>
      </c>
      <c r="O10" s="204"/>
      <c r="P10" s="204"/>
      <c r="Q10" s="188">
        <v>4.8740322124000004</v>
      </c>
      <c r="R10" s="204"/>
      <c r="S10" s="204"/>
      <c r="T10" s="34">
        <v>5.8580357142857142</v>
      </c>
      <c r="U10" s="204"/>
      <c r="V10" s="204"/>
      <c r="W10" s="11">
        <v>4.7732623215338998</v>
      </c>
      <c r="X10" s="204"/>
      <c r="Y10" s="204"/>
      <c r="Z10" s="53">
        <v>5.7644736842105271</v>
      </c>
      <c r="AA10" s="204"/>
      <c r="AB10" s="204"/>
      <c r="AC10" s="204"/>
      <c r="AD10" s="204"/>
      <c r="AE10" s="204"/>
      <c r="AF10" s="256">
        <v>3.8668888833670492</v>
      </c>
      <c r="AG10" s="9">
        <v>1673</v>
      </c>
      <c r="AH10" s="9">
        <v>0.48123092329723244</v>
      </c>
      <c r="AI10" s="9">
        <v>28</v>
      </c>
      <c r="AJ10" s="9">
        <v>2.8864583333333336</v>
      </c>
      <c r="AK10" s="307">
        <v>0.91549360268256241</v>
      </c>
      <c r="AL10" s="9">
        <v>339</v>
      </c>
      <c r="AM10" s="9">
        <v>3.8668888833670492</v>
      </c>
      <c r="AN10" s="257">
        <v>4.0531517094017095</v>
      </c>
      <c r="AO10" s="86">
        <v>0</v>
      </c>
      <c r="AP10" s="80">
        <v>0</v>
      </c>
      <c r="AQ10" s="80">
        <v>0</v>
      </c>
      <c r="AR10" s="95">
        <v>680</v>
      </c>
      <c r="AS10" s="11">
        <v>680</v>
      </c>
      <c r="AT10" s="80">
        <v>1.1419999999999999</v>
      </c>
      <c r="AU10" s="80">
        <v>0</v>
      </c>
      <c r="AV10" s="80">
        <v>0</v>
      </c>
      <c r="AW10" s="138">
        <v>0</v>
      </c>
      <c r="AX10" s="145">
        <v>0</v>
      </c>
      <c r="AY10" s="374">
        <v>19.75</v>
      </c>
      <c r="AZ10" s="367">
        <v>277554</v>
      </c>
      <c r="BA10" s="138">
        <v>0.93670886075899995</v>
      </c>
      <c r="BB10" s="121">
        <v>9.5675675675726097</v>
      </c>
      <c r="BC10" s="203"/>
      <c r="BD10" s="217" t="s">
        <v>61</v>
      </c>
      <c r="BE10" s="201" t="s">
        <v>62</v>
      </c>
      <c r="BF10" s="201" t="s">
        <v>227</v>
      </c>
      <c r="BG10" s="201" t="s">
        <v>228</v>
      </c>
      <c r="BH10" s="218" t="s">
        <v>515</v>
      </c>
      <c r="BI10" s="218" t="s">
        <v>64</v>
      </c>
      <c r="BJ10" s="441">
        <v>214</v>
      </c>
      <c r="BK10" s="441">
        <v>1</v>
      </c>
      <c r="BL10" s="219" t="s">
        <v>65</v>
      </c>
      <c r="BM10" s="64" t="s">
        <v>178</v>
      </c>
      <c r="BN10" s="44" t="s">
        <v>300</v>
      </c>
      <c r="BO10" s="465" t="s">
        <v>346</v>
      </c>
      <c r="BP10" s="138" t="s">
        <v>685</v>
      </c>
      <c r="BQ10" s="145" t="s">
        <v>718</v>
      </c>
    </row>
    <row r="11" spans="1:69" ht="15.75">
      <c r="A11" s="207" t="s">
        <v>8</v>
      </c>
      <c r="B11" s="208" t="s">
        <v>247</v>
      </c>
      <c r="C11" s="202" t="s">
        <v>35</v>
      </c>
      <c r="D11" s="210" t="s">
        <v>11</v>
      </c>
      <c r="E11" s="24" t="s">
        <v>78</v>
      </c>
      <c r="F11" s="86">
        <v>341</v>
      </c>
      <c r="G11" s="80">
        <v>1</v>
      </c>
      <c r="H11" s="204"/>
      <c r="I11" s="204"/>
      <c r="J11" s="204"/>
      <c r="K11" s="204"/>
      <c r="L11" s="80">
        <v>1</v>
      </c>
      <c r="M11" s="203"/>
      <c r="N11" s="52">
        <v>0</v>
      </c>
      <c r="O11" s="204"/>
      <c r="P11" s="204"/>
      <c r="Q11" s="188">
        <v>5.0122770382999997</v>
      </c>
      <c r="R11" s="204"/>
      <c r="S11" s="204"/>
      <c r="T11" s="34">
        <v>5.9478070175438598</v>
      </c>
      <c r="U11" s="204"/>
      <c r="V11" s="204"/>
      <c r="W11" s="11">
        <v>4.9057106725662996</v>
      </c>
      <c r="X11" s="204"/>
      <c r="Y11" s="204"/>
      <c r="Z11" s="53">
        <v>5.8934523809523807</v>
      </c>
      <c r="AA11" s="204"/>
      <c r="AB11" s="204"/>
      <c r="AC11" s="204"/>
      <c r="AD11" s="204"/>
      <c r="AE11" s="204"/>
      <c r="AF11" s="256">
        <v>3.8191361824319792</v>
      </c>
      <c r="AG11" s="9">
        <v>1664</v>
      </c>
      <c r="AH11" s="9">
        <v>0.54403734187444264</v>
      </c>
      <c r="AI11" s="9">
        <v>51</v>
      </c>
      <c r="AJ11" s="9">
        <v>2.6788888888888889</v>
      </c>
      <c r="AK11" s="307">
        <v>0.91612550488874001</v>
      </c>
      <c r="AL11" s="9">
        <v>339</v>
      </c>
      <c r="AM11" s="9">
        <v>3.8191361824319792</v>
      </c>
      <c r="AN11" s="257">
        <v>4.0362318840579707</v>
      </c>
      <c r="AO11" s="86">
        <v>0</v>
      </c>
      <c r="AP11" s="80">
        <v>0</v>
      </c>
      <c r="AQ11" s="80">
        <v>0</v>
      </c>
      <c r="AR11" s="95">
        <v>680</v>
      </c>
      <c r="AS11" s="11">
        <v>680</v>
      </c>
      <c r="AT11" s="80">
        <v>0</v>
      </c>
      <c r="AU11" s="80">
        <v>0</v>
      </c>
      <c r="AV11" s="80">
        <v>0</v>
      </c>
      <c r="AW11" s="138">
        <v>0</v>
      </c>
      <c r="AX11" s="145">
        <v>0</v>
      </c>
      <c r="AY11" s="374">
        <v>29.75</v>
      </c>
      <c r="AZ11" s="367">
        <v>237818</v>
      </c>
      <c r="BA11" s="138">
        <v>0.88235294117600005</v>
      </c>
      <c r="BB11" s="121">
        <v>12.990476190483101</v>
      </c>
      <c r="BC11" s="203"/>
      <c r="BD11" s="217" t="s">
        <v>61</v>
      </c>
      <c r="BE11" s="201" t="s">
        <v>62</v>
      </c>
      <c r="BF11" s="201" t="s">
        <v>227</v>
      </c>
      <c r="BG11" s="201" t="s">
        <v>228</v>
      </c>
      <c r="BH11" s="218" t="s">
        <v>514</v>
      </c>
      <c r="BI11" s="218" t="s">
        <v>64</v>
      </c>
      <c r="BJ11" s="441">
        <v>214</v>
      </c>
      <c r="BK11" s="441">
        <v>1</v>
      </c>
      <c r="BL11" s="219" t="s">
        <v>65</v>
      </c>
      <c r="BM11" s="64" t="s">
        <v>178</v>
      </c>
      <c r="BN11" s="44" t="s">
        <v>300</v>
      </c>
      <c r="BO11" s="465" t="s">
        <v>78</v>
      </c>
      <c r="BP11" s="138" t="s">
        <v>684</v>
      </c>
      <c r="BQ11" s="145" t="s">
        <v>716</v>
      </c>
    </row>
    <row r="12" spans="1:69" ht="15.75">
      <c r="A12" s="207" t="s">
        <v>8</v>
      </c>
      <c r="B12" s="208" t="s">
        <v>247</v>
      </c>
      <c r="C12" s="202" t="s">
        <v>35</v>
      </c>
      <c r="D12" s="210" t="s">
        <v>11</v>
      </c>
      <c r="E12" s="24" t="s">
        <v>79</v>
      </c>
      <c r="F12" s="86">
        <v>322</v>
      </c>
      <c r="G12" s="80">
        <v>2</v>
      </c>
      <c r="H12" s="204"/>
      <c r="I12" s="204"/>
      <c r="J12" s="204"/>
      <c r="K12" s="204"/>
      <c r="L12" s="80">
        <v>2</v>
      </c>
      <c r="M12" s="203"/>
      <c r="N12" s="52">
        <v>0</v>
      </c>
      <c r="O12" s="204"/>
      <c r="P12" s="204"/>
      <c r="Q12" s="188">
        <v>4.6266727516000001</v>
      </c>
      <c r="R12" s="204"/>
      <c r="S12" s="204"/>
      <c r="T12" s="34">
        <v>5.4604838709677415</v>
      </c>
      <c r="U12" s="204"/>
      <c r="V12" s="204"/>
      <c r="W12" s="11">
        <v>4.5154714968552998</v>
      </c>
      <c r="X12" s="204"/>
      <c r="Y12" s="204"/>
      <c r="Z12" s="53">
        <v>5.4197674418604649</v>
      </c>
      <c r="AA12" s="204"/>
      <c r="AB12" s="204"/>
      <c r="AC12" s="204"/>
      <c r="AD12" s="204"/>
      <c r="AE12" s="204"/>
      <c r="AF12" s="256">
        <v>3.8523506242336731</v>
      </c>
      <c r="AG12" s="9">
        <v>1557</v>
      </c>
      <c r="AH12" s="9">
        <v>0.50112763792677306</v>
      </c>
      <c r="AI12" s="9">
        <v>33</v>
      </c>
      <c r="AJ12" s="9">
        <v>2.8030405405405405</v>
      </c>
      <c r="AK12" s="307">
        <v>0.90826658706491215</v>
      </c>
      <c r="AL12" s="9">
        <v>318</v>
      </c>
      <c r="AM12" s="9">
        <v>3.8523506242336731</v>
      </c>
      <c r="AN12" s="257">
        <v>4.0442037470725998</v>
      </c>
      <c r="AO12" s="86">
        <v>0</v>
      </c>
      <c r="AP12" s="80">
        <v>0</v>
      </c>
      <c r="AQ12" s="80">
        <v>0</v>
      </c>
      <c r="AR12" s="95">
        <v>640</v>
      </c>
      <c r="AS12" s="11">
        <v>640</v>
      </c>
      <c r="AT12" s="80">
        <v>0</v>
      </c>
      <c r="AU12" s="80">
        <v>0</v>
      </c>
      <c r="AV12" s="80">
        <v>0</v>
      </c>
      <c r="AW12" s="138">
        <v>0</v>
      </c>
      <c r="AX12" s="145">
        <v>0</v>
      </c>
      <c r="AY12" s="374">
        <v>32.75</v>
      </c>
      <c r="AZ12" s="367">
        <v>211670</v>
      </c>
      <c r="BA12" s="138">
        <v>0.87022900763300004</v>
      </c>
      <c r="BB12" s="121">
        <v>8.4912280701811707</v>
      </c>
      <c r="BC12" s="203"/>
      <c r="BD12" s="217" t="s">
        <v>61</v>
      </c>
      <c r="BE12" s="201" t="s">
        <v>62</v>
      </c>
      <c r="BF12" s="201" t="s">
        <v>227</v>
      </c>
      <c r="BG12" s="201" t="s">
        <v>228</v>
      </c>
      <c r="BH12" s="218" t="s">
        <v>512</v>
      </c>
      <c r="BI12" s="218" t="s">
        <v>64</v>
      </c>
      <c r="BJ12" s="441">
        <v>214</v>
      </c>
      <c r="BK12" s="441">
        <v>1</v>
      </c>
      <c r="BL12" s="219" t="s">
        <v>65</v>
      </c>
      <c r="BM12" s="64" t="s">
        <v>178</v>
      </c>
      <c r="BN12" s="44" t="s">
        <v>300</v>
      </c>
      <c r="BO12" s="465" t="s">
        <v>347</v>
      </c>
      <c r="BP12" s="138" t="s">
        <v>684</v>
      </c>
      <c r="BQ12" s="145" t="s">
        <v>716</v>
      </c>
    </row>
    <row r="13" spans="1:69" ht="15.75">
      <c r="A13" s="207" t="s">
        <v>8</v>
      </c>
      <c r="B13" s="208" t="s">
        <v>247</v>
      </c>
      <c r="C13" s="202" t="s">
        <v>35</v>
      </c>
      <c r="D13" s="210" t="s">
        <v>11</v>
      </c>
      <c r="E13" s="24" t="s">
        <v>80</v>
      </c>
      <c r="F13" s="86">
        <v>477</v>
      </c>
      <c r="G13" s="80">
        <v>5</v>
      </c>
      <c r="H13" s="204"/>
      <c r="I13" s="204"/>
      <c r="J13" s="204"/>
      <c r="K13" s="204"/>
      <c r="L13" s="80">
        <v>0</v>
      </c>
      <c r="M13" s="203"/>
      <c r="N13" s="52">
        <v>0</v>
      </c>
      <c r="O13" s="204"/>
      <c r="P13" s="204"/>
      <c r="Q13" s="188">
        <v>4.1205814543999999</v>
      </c>
      <c r="R13" s="204"/>
      <c r="S13" s="204"/>
      <c r="T13" s="34">
        <v>5.3553030303030305</v>
      </c>
      <c r="U13" s="204"/>
      <c r="V13" s="204"/>
      <c r="W13" s="11">
        <v>3.9960696694914999</v>
      </c>
      <c r="X13" s="204"/>
      <c r="Y13" s="204"/>
      <c r="Z13" s="53">
        <v>5.2233333333333327</v>
      </c>
      <c r="AA13" s="204"/>
      <c r="AB13" s="204"/>
      <c r="AC13" s="204"/>
      <c r="AD13" s="204"/>
      <c r="AE13" s="204"/>
      <c r="AF13" s="256">
        <v>3.893939962852643</v>
      </c>
      <c r="AG13" s="9">
        <v>2258</v>
      </c>
      <c r="AH13" s="9">
        <v>0.51057938643294498</v>
      </c>
      <c r="AI13" s="9">
        <v>47</v>
      </c>
      <c r="AJ13" s="9">
        <v>2.947058823529412</v>
      </c>
      <c r="AK13" s="307">
        <v>0.93201711513943886</v>
      </c>
      <c r="AL13" s="9">
        <v>472</v>
      </c>
      <c r="AM13" s="9">
        <v>3.893939962852643</v>
      </c>
      <c r="AN13" s="257">
        <v>4.0907365223993928</v>
      </c>
      <c r="AO13" s="86">
        <v>0</v>
      </c>
      <c r="AP13" s="80">
        <v>0</v>
      </c>
      <c r="AQ13" s="80">
        <v>0</v>
      </c>
      <c r="AR13" s="95">
        <v>944</v>
      </c>
      <c r="AS13" s="11">
        <v>944</v>
      </c>
      <c r="AT13" s="80">
        <v>0</v>
      </c>
      <c r="AU13" s="80">
        <v>0</v>
      </c>
      <c r="AV13" s="80">
        <v>0</v>
      </c>
      <c r="AW13" s="138">
        <v>0</v>
      </c>
      <c r="AX13" s="145">
        <v>0</v>
      </c>
      <c r="AY13" s="374">
        <v>25.75</v>
      </c>
      <c r="AZ13" s="367">
        <v>383050</v>
      </c>
      <c r="BA13" s="138">
        <v>0.88349514563099996</v>
      </c>
      <c r="BB13" s="121">
        <v>11.4725274725284</v>
      </c>
      <c r="BC13" s="203" t="s">
        <v>248</v>
      </c>
      <c r="BD13" s="217" t="s">
        <v>61</v>
      </c>
      <c r="BE13" s="201" t="s">
        <v>62</v>
      </c>
      <c r="BF13" s="201" t="s">
        <v>227</v>
      </c>
      <c r="BG13" s="201" t="s">
        <v>228</v>
      </c>
      <c r="BH13" s="218" t="s">
        <v>267</v>
      </c>
      <c r="BI13" s="218" t="s">
        <v>64</v>
      </c>
      <c r="BJ13" s="441">
        <v>214</v>
      </c>
      <c r="BK13" s="441">
        <v>1</v>
      </c>
      <c r="BL13" s="219" t="s">
        <v>65</v>
      </c>
      <c r="BM13" s="64" t="s">
        <v>178</v>
      </c>
      <c r="BN13" s="44" t="s">
        <v>300</v>
      </c>
      <c r="BO13" s="465" t="s">
        <v>697</v>
      </c>
      <c r="BP13" s="138" t="s">
        <v>698</v>
      </c>
      <c r="BQ13" s="145" t="s">
        <v>714</v>
      </c>
    </row>
    <row r="14" spans="1:69" ht="15.75">
      <c r="A14" s="207" t="s">
        <v>8</v>
      </c>
      <c r="B14" s="208" t="s">
        <v>247</v>
      </c>
      <c r="C14" s="202" t="s">
        <v>35</v>
      </c>
      <c r="D14" s="210" t="s">
        <v>11</v>
      </c>
      <c r="E14" s="24" t="s">
        <v>81</v>
      </c>
      <c r="F14" s="86">
        <v>258</v>
      </c>
      <c r="G14" s="80">
        <v>2</v>
      </c>
      <c r="H14" s="204"/>
      <c r="I14" s="204"/>
      <c r="J14" s="204"/>
      <c r="K14" s="204"/>
      <c r="L14" s="80">
        <v>0</v>
      </c>
      <c r="M14" s="203"/>
      <c r="N14" s="52">
        <v>0</v>
      </c>
      <c r="O14" s="204"/>
      <c r="P14" s="204"/>
      <c r="Q14" s="188">
        <v>4.5919060077999996</v>
      </c>
      <c r="R14" s="204"/>
      <c r="S14" s="204"/>
      <c r="T14" s="34">
        <v>5.4785714285714286</v>
      </c>
      <c r="U14" s="204"/>
      <c r="V14" s="204"/>
      <c r="W14" s="11">
        <v>4.4839372226562002</v>
      </c>
      <c r="X14" s="204"/>
      <c r="Y14" s="204"/>
      <c r="Z14" s="53">
        <v>5.4441176470588237</v>
      </c>
      <c r="AA14" s="204"/>
      <c r="AB14" s="204"/>
      <c r="AC14" s="204"/>
      <c r="AD14" s="204"/>
      <c r="AE14" s="204"/>
      <c r="AF14" s="256">
        <v>3.8980136653563631</v>
      </c>
      <c r="AG14" s="9">
        <v>1276</v>
      </c>
      <c r="AH14" s="9">
        <v>0.49798598616020223</v>
      </c>
      <c r="AI14" s="9">
        <v>28</v>
      </c>
      <c r="AJ14" s="9">
        <v>2.8442307692307693</v>
      </c>
      <c r="AK14" s="307">
        <v>0.92854580075557658</v>
      </c>
      <c r="AL14" s="9">
        <v>256</v>
      </c>
      <c r="AM14" s="9">
        <v>3.8980136653563631</v>
      </c>
      <c r="AN14" s="257">
        <v>4.0982367758186395</v>
      </c>
      <c r="AO14" s="86">
        <v>0</v>
      </c>
      <c r="AP14" s="80">
        <v>0</v>
      </c>
      <c r="AQ14" s="80">
        <v>0</v>
      </c>
      <c r="AR14" s="95">
        <v>512</v>
      </c>
      <c r="AS14" s="11">
        <v>512</v>
      </c>
      <c r="AT14" s="80">
        <v>0</v>
      </c>
      <c r="AU14" s="80">
        <v>0</v>
      </c>
      <c r="AV14" s="80">
        <v>0</v>
      </c>
      <c r="AW14" s="138">
        <v>0</v>
      </c>
      <c r="AX14" s="145">
        <v>0</v>
      </c>
      <c r="AY14" s="374">
        <v>18.25</v>
      </c>
      <c r="AZ14" s="367">
        <v>139809</v>
      </c>
      <c r="BA14" s="138">
        <v>0.95890410958899996</v>
      </c>
      <c r="BB14" s="121">
        <v>9.2571428571432506</v>
      </c>
      <c r="BC14" s="203"/>
      <c r="BD14" s="217" t="s">
        <v>61</v>
      </c>
      <c r="BE14" s="201" t="s">
        <v>62</v>
      </c>
      <c r="BF14" s="201" t="s">
        <v>227</v>
      </c>
      <c r="BG14" s="201" t="s">
        <v>228</v>
      </c>
      <c r="BH14" s="218" t="s">
        <v>512</v>
      </c>
      <c r="BI14" s="218" t="s">
        <v>64</v>
      </c>
      <c r="BJ14" s="441">
        <v>214</v>
      </c>
      <c r="BK14" s="441">
        <v>1</v>
      </c>
      <c r="BL14" s="219" t="s">
        <v>65</v>
      </c>
      <c r="BM14" s="64" t="s">
        <v>178</v>
      </c>
      <c r="BN14" s="44" t="s">
        <v>300</v>
      </c>
      <c r="BO14" s="465" t="s">
        <v>81</v>
      </c>
      <c r="BP14" s="138" t="s">
        <v>699</v>
      </c>
      <c r="BQ14" s="145" t="s">
        <v>715</v>
      </c>
    </row>
    <row r="15" spans="1:69" ht="15.75">
      <c r="A15" s="207" t="s">
        <v>8</v>
      </c>
      <c r="B15" s="208" t="s">
        <v>247</v>
      </c>
      <c r="C15" s="202" t="s">
        <v>35</v>
      </c>
      <c r="D15" s="210" t="s">
        <v>11</v>
      </c>
      <c r="E15" s="24" t="s">
        <v>82</v>
      </c>
      <c r="F15" s="86">
        <v>128</v>
      </c>
      <c r="G15" s="80">
        <v>1</v>
      </c>
      <c r="H15" s="204"/>
      <c r="I15" s="204"/>
      <c r="J15" s="204"/>
      <c r="K15" s="204"/>
      <c r="L15" s="80">
        <v>1</v>
      </c>
      <c r="M15" s="203"/>
      <c r="N15" s="52">
        <v>0</v>
      </c>
      <c r="O15" s="204"/>
      <c r="P15" s="204"/>
      <c r="Q15" s="188">
        <v>4.2626824206</v>
      </c>
      <c r="R15" s="204"/>
      <c r="S15" s="204"/>
      <c r="T15" s="34">
        <v>5.2124999999999986</v>
      </c>
      <c r="U15" s="204"/>
      <c r="V15" s="204"/>
      <c r="W15" s="11">
        <v>4.1484601269840997</v>
      </c>
      <c r="X15" s="204"/>
      <c r="Y15" s="204"/>
      <c r="Z15" s="53">
        <v>4.9574074074074073</v>
      </c>
      <c r="AA15" s="204"/>
      <c r="AB15" s="204"/>
      <c r="AC15" s="204"/>
      <c r="AD15" s="204"/>
      <c r="AE15" s="204"/>
      <c r="AF15" s="256">
        <v>4.0114166324100795</v>
      </c>
      <c r="AG15" s="9">
        <v>622</v>
      </c>
      <c r="AH15" s="9">
        <v>0.42081712762262863</v>
      </c>
      <c r="AI15" s="9">
        <v>9</v>
      </c>
      <c r="AJ15" s="9">
        <v>3.0017857142857145</v>
      </c>
      <c r="AK15" s="307">
        <v>0.91854274308118311</v>
      </c>
      <c r="AL15" s="9">
        <v>126</v>
      </c>
      <c r="AM15" s="9">
        <v>4.0114166324100795</v>
      </c>
      <c r="AN15" s="257">
        <v>4.1858585858585862</v>
      </c>
      <c r="AO15" s="86">
        <v>0</v>
      </c>
      <c r="AP15" s="80">
        <v>0</v>
      </c>
      <c r="AQ15" s="80">
        <v>0</v>
      </c>
      <c r="AR15" s="95">
        <v>254</v>
      </c>
      <c r="AS15" s="11">
        <v>254</v>
      </c>
      <c r="AT15" s="80">
        <v>2.4380000000000002</v>
      </c>
      <c r="AU15" s="80">
        <v>0</v>
      </c>
      <c r="AV15" s="80">
        <v>0</v>
      </c>
      <c r="AW15" s="138">
        <v>0</v>
      </c>
      <c r="AX15" s="145">
        <v>0</v>
      </c>
      <c r="AY15" s="374">
        <v>7.5</v>
      </c>
      <c r="AZ15" s="367">
        <v>153066</v>
      </c>
      <c r="BA15" s="138">
        <v>0.96666666666599999</v>
      </c>
      <c r="BB15" s="121">
        <v>17.5172413793224</v>
      </c>
      <c r="BC15" s="203"/>
      <c r="BD15" s="217" t="s">
        <v>61</v>
      </c>
      <c r="BE15" s="201" t="s">
        <v>62</v>
      </c>
      <c r="BF15" s="201" t="s">
        <v>227</v>
      </c>
      <c r="BG15" s="201" t="s">
        <v>228</v>
      </c>
      <c r="BH15" s="218" t="s">
        <v>509</v>
      </c>
      <c r="BI15" s="218" t="s">
        <v>64</v>
      </c>
      <c r="BJ15" s="441">
        <v>214</v>
      </c>
      <c r="BK15" s="441">
        <v>1</v>
      </c>
      <c r="BL15" s="219" t="s">
        <v>65</v>
      </c>
      <c r="BM15" s="64" t="s">
        <v>177</v>
      </c>
      <c r="BN15" s="44" t="s">
        <v>300</v>
      </c>
      <c r="BO15" s="465" t="s">
        <v>700</v>
      </c>
      <c r="BP15" s="138" t="s">
        <v>686</v>
      </c>
      <c r="BQ15" s="145" t="s">
        <v>719</v>
      </c>
    </row>
    <row r="16" spans="1:69" ht="15.75">
      <c r="A16" s="207" t="s">
        <v>8</v>
      </c>
      <c r="B16" s="208" t="s">
        <v>247</v>
      </c>
      <c r="C16" s="202" t="s">
        <v>35</v>
      </c>
      <c r="D16" s="210" t="s">
        <v>11</v>
      </c>
      <c r="E16" s="24" t="s">
        <v>83</v>
      </c>
      <c r="F16" s="86">
        <v>274</v>
      </c>
      <c r="G16" s="80">
        <v>1</v>
      </c>
      <c r="H16" s="204"/>
      <c r="I16" s="204"/>
      <c r="J16" s="204"/>
      <c r="K16" s="204"/>
      <c r="L16" s="80">
        <v>1</v>
      </c>
      <c r="M16" s="203"/>
      <c r="N16" s="52">
        <v>0</v>
      </c>
      <c r="O16" s="204"/>
      <c r="P16" s="204"/>
      <c r="Q16" s="188">
        <v>4.6319520403999999</v>
      </c>
      <c r="R16" s="204"/>
      <c r="S16" s="204"/>
      <c r="T16" s="34">
        <v>5.4941176470588236</v>
      </c>
      <c r="U16" s="204"/>
      <c r="V16" s="204"/>
      <c r="W16" s="11">
        <v>4.5366579227940997</v>
      </c>
      <c r="X16" s="204"/>
      <c r="Y16" s="204"/>
      <c r="Z16" s="53">
        <v>5.4648648648648646</v>
      </c>
      <c r="AA16" s="204"/>
      <c r="AB16" s="204"/>
      <c r="AC16" s="204"/>
      <c r="AD16" s="204"/>
      <c r="AE16" s="204"/>
      <c r="AF16" s="256">
        <v>3.8956035289256015</v>
      </c>
      <c r="AG16" s="9">
        <v>1329</v>
      </c>
      <c r="AH16" s="9">
        <v>0.5598391518032918</v>
      </c>
      <c r="AI16" s="9">
        <v>50</v>
      </c>
      <c r="AJ16" s="9">
        <v>2.6096666666666666</v>
      </c>
      <c r="AK16" s="307">
        <v>0.91406719781030787</v>
      </c>
      <c r="AL16" s="9">
        <v>272</v>
      </c>
      <c r="AM16" s="9">
        <v>3.8956035289256015</v>
      </c>
      <c r="AN16" s="257">
        <v>4.1308333333333334</v>
      </c>
      <c r="AO16" s="86">
        <v>0</v>
      </c>
      <c r="AP16" s="80">
        <v>0</v>
      </c>
      <c r="AQ16" s="80">
        <v>0</v>
      </c>
      <c r="AR16" s="95">
        <v>546</v>
      </c>
      <c r="AS16" s="11">
        <v>546</v>
      </c>
      <c r="AT16" s="80">
        <v>0</v>
      </c>
      <c r="AU16" s="80">
        <v>0</v>
      </c>
      <c r="AV16" s="80">
        <v>0</v>
      </c>
      <c r="AW16" s="138">
        <v>0</v>
      </c>
      <c r="AX16" s="145">
        <v>0</v>
      </c>
      <c r="AY16" s="374">
        <v>12.75</v>
      </c>
      <c r="AZ16" s="367">
        <v>438246</v>
      </c>
      <c r="BA16" s="138">
        <v>1</v>
      </c>
      <c r="BB16" s="121">
        <v>18.117647058823501</v>
      </c>
      <c r="BC16" s="203"/>
      <c r="BD16" s="217" t="s">
        <v>61</v>
      </c>
      <c r="BE16" s="201" t="s">
        <v>62</v>
      </c>
      <c r="BF16" s="201" t="s">
        <v>227</v>
      </c>
      <c r="BG16" s="201" t="s">
        <v>228</v>
      </c>
      <c r="BH16" s="218" t="s">
        <v>515</v>
      </c>
      <c r="BI16" s="218" t="s">
        <v>64</v>
      </c>
      <c r="BJ16" s="441">
        <v>214</v>
      </c>
      <c r="BK16" s="441">
        <v>1</v>
      </c>
      <c r="BL16" s="219" t="s">
        <v>65</v>
      </c>
      <c r="BM16" s="64" t="s">
        <v>177</v>
      </c>
      <c r="BN16" s="44" t="s">
        <v>300</v>
      </c>
      <c r="BO16" s="465" t="s">
        <v>83</v>
      </c>
      <c r="BP16" s="138" t="s">
        <v>683</v>
      </c>
      <c r="BQ16" s="145" t="s">
        <v>717</v>
      </c>
    </row>
    <row r="17" spans="1:69" ht="15.75">
      <c r="A17" s="207" t="s">
        <v>8</v>
      </c>
      <c r="B17" s="208" t="s">
        <v>247</v>
      </c>
      <c r="C17" s="202" t="s">
        <v>35</v>
      </c>
      <c r="D17" s="210" t="s">
        <v>11</v>
      </c>
      <c r="E17" s="24" t="s">
        <v>84</v>
      </c>
      <c r="F17" s="86">
        <v>114</v>
      </c>
      <c r="G17" s="80">
        <v>1</v>
      </c>
      <c r="H17" s="204"/>
      <c r="I17" s="204"/>
      <c r="J17" s="204"/>
      <c r="K17" s="204"/>
      <c r="L17" s="80">
        <v>0</v>
      </c>
      <c r="M17" s="203"/>
      <c r="N17" s="52">
        <v>0</v>
      </c>
      <c r="O17" s="204"/>
      <c r="P17" s="204"/>
      <c r="Q17" s="188">
        <v>4.7661857434000003</v>
      </c>
      <c r="R17" s="204"/>
      <c r="S17" s="204"/>
      <c r="T17" s="34">
        <v>5.7718749999999996</v>
      </c>
      <c r="U17" s="204"/>
      <c r="V17" s="204"/>
      <c r="W17" s="11">
        <v>4.6403450442476997</v>
      </c>
      <c r="X17" s="204"/>
      <c r="Y17" s="204"/>
      <c r="Z17" s="53">
        <v>5.7392857142857139</v>
      </c>
      <c r="AA17" s="204"/>
      <c r="AB17" s="204"/>
      <c r="AC17" s="204"/>
      <c r="AD17" s="204"/>
      <c r="AE17" s="204"/>
      <c r="AF17" s="256">
        <v>3.8247625265852885</v>
      </c>
      <c r="AG17" s="9">
        <v>539</v>
      </c>
      <c r="AH17" s="9">
        <v>0.55714818017107881</v>
      </c>
      <c r="AI17" s="9">
        <v>22</v>
      </c>
      <c r="AJ17" s="9">
        <v>2.5916666666666668</v>
      </c>
      <c r="AK17" s="307">
        <v>0.92270503034458062</v>
      </c>
      <c r="AL17" s="9">
        <v>113</v>
      </c>
      <c r="AM17" s="9">
        <v>3.8247625265852885</v>
      </c>
      <c r="AN17" s="257">
        <v>4.0447635135135132</v>
      </c>
      <c r="AO17" s="86">
        <v>0</v>
      </c>
      <c r="AP17" s="80">
        <v>0</v>
      </c>
      <c r="AQ17" s="80">
        <v>0</v>
      </c>
      <c r="AR17" s="95">
        <v>226</v>
      </c>
      <c r="AS17" s="11">
        <v>226</v>
      </c>
      <c r="AT17" s="80">
        <v>0</v>
      </c>
      <c r="AU17" s="80">
        <v>0</v>
      </c>
      <c r="AV17" s="80">
        <v>0</v>
      </c>
      <c r="AW17" s="138">
        <v>0</v>
      </c>
      <c r="AX17" s="145">
        <v>0</v>
      </c>
      <c r="AY17" s="374">
        <v>14.5</v>
      </c>
      <c r="AZ17" s="367">
        <v>224005</v>
      </c>
      <c r="BA17" s="138">
        <v>0.94827586206799996</v>
      </c>
      <c r="BB17" s="121">
        <v>10.909090909102</v>
      </c>
      <c r="BC17" s="203"/>
      <c r="BD17" s="217" t="s">
        <v>61</v>
      </c>
      <c r="BE17" s="201" t="s">
        <v>62</v>
      </c>
      <c r="BF17" s="201" t="s">
        <v>227</v>
      </c>
      <c r="BG17" s="201" t="s">
        <v>228</v>
      </c>
      <c r="BH17" s="218" t="s">
        <v>488</v>
      </c>
      <c r="BI17" s="218" t="s">
        <v>64</v>
      </c>
      <c r="BJ17" s="441">
        <v>214</v>
      </c>
      <c r="BK17" s="441">
        <v>1</v>
      </c>
      <c r="BL17" s="219" t="s">
        <v>65</v>
      </c>
      <c r="BM17" s="64" t="s">
        <v>178</v>
      </c>
      <c r="BN17" s="44" t="s">
        <v>300</v>
      </c>
      <c r="BO17" s="465" t="s">
        <v>346</v>
      </c>
      <c r="BP17" s="138" t="s">
        <v>685</v>
      </c>
      <c r="BQ17" s="145" t="s">
        <v>718</v>
      </c>
    </row>
    <row r="18" spans="1:69" ht="15.75">
      <c r="A18" s="207" t="s">
        <v>8</v>
      </c>
      <c r="B18" s="208" t="s">
        <v>247</v>
      </c>
      <c r="C18" s="202" t="s">
        <v>35</v>
      </c>
      <c r="D18" s="210" t="s">
        <v>11</v>
      </c>
      <c r="E18" s="24" t="s">
        <v>85</v>
      </c>
      <c r="F18" s="86">
        <v>878</v>
      </c>
      <c r="G18" s="80">
        <v>2</v>
      </c>
      <c r="H18" s="204"/>
      <c r="I18" s="204"/>
      <c r="J18" s="204"/>
      <c r="K18" s="204"/>
      <c r="L18" s="80">
        <v>0</v>
      </c>
      <c r="M18" s="203"/>
      <c r="N18" s="52">
        <v>0</v>
      </c>
      <c r="O18" s="204"/>
      <c r="P18" s="204"/>
      <c r="Q18" s="188">
        <v>4.7218626631999996</v>
      </c>
      <c r="R18" s="204"/>
      <c r="S18" s="204"/>
      <c r="T18" s="34">
        <v>5.6999999999999993</v>
      </c>
      <c r="U18" s="204"/>
      <c r="V18" s="204"/>
      <c r="W18" s="11">
        <v>4.6119482294519996</v>
      </c>
      <c r="X18" s="204"/>
      <c r="Y18" s="204"/>
      <c r="Z18" s="53">
        <v>5.4811111111111108</v>
      </c>
      <c r="AA18" s="204"/>
      <c r="AB18" s="204"/>
      <c r="AC18" s="204"/>
      <c r="AD18" s="204"/>
      <c r="AE18" s="204"/>
      <c r="AF18" s="256">
        <v>3.917443275882591</v>
      </c>
      <c r="AG18" s="9">
        <v>4219</v>
      </c>
      <c r="AH18" s="9">
        <v>0.54129435969076156</v>
      </c>
      <c r="AI18" s="9">
        <v>132</v>
      </c>
      <c r="AJ18" s="9">
        <v>2.7034793814432989</v>
      </c>
      <c r="AK18" s="307">
        <v>0.90878578577661251</v>
      </c>
      <c r="AL18" s="9">
        <v>876</v>
      </c>
      <c r="AM18" s="9">
        <v>3.917443275882591</v>
      </c>
      <c r="AN18" s="257">
        <v>4.1451043068640647</v>
      </c>
      <c r="AO18" s="86">
        <v>0</v>
      </c>
      <c r="AP18" s="80">
        <v>0</v>
      </c>
      <c r="AQ18" s="80">
        <v>0</v>
      </c>
      <c r="AR18" s="95">
        <v>1752</v>
      </c>
      <c r="AS18" s="11">
        <v>1752</v>
      </c>
      <c r="AT18" s="80">
        <v>0</v>
      </c>
      <c r="AU18" s="80">
        <v>0</v>
      </c>
      <c r="AV18" s="80">
        <v>0</v>
      </c>
      <c r="AW18" s="138">
        <v>0</v>
      </c>
      <c r="AX18" s="145">
        <v>0</v>
      </c>
      <c r="AY18" s="502">
        <v>16.25</v>
      </c>
      <c r="AZ18" s="367">
        <v>401270</v>
      </c>
      <c r="BA18" s="138">
        <v>0.98461538461499998</v>
      </c>
      <c r="BB18" s="121">
        <v>27.187500000010601</v>
      </c>
      <c r="BC18" s="203"/>
      <c r="BD18" s="217" t="s">
        <v>61</v>
      </c>
      <c r="BE18" s="201" t="s">
        <v>62</v>
      </c>
      <c r="BF18" s="201" t="s">
        <v>227</v>
      </c>
      <c r="BG18" s="201" t="s">
        <v>228</v>
      </c>
      <c r="BH18" s="218" t="s">
        <v>514</v>
      </c>
      <c r="BI18" s="218" t="s">
        <v>64</v>
      </c>
      <c r="BJ18" s="441">
        <v>214</v>
      </c>
      <c r="BK18" s="441">
        <v>1</v>
      </c>
      <c r="BL18" s="219" t="s">
        <v>65</v>
      </c>
      <c r="BM18" s="64" t="s">
        <v>177</v>
      </c>
      <c r="BN18" s="44" t="s">
        <v>300</v>
      </c>
      <c r="BO18" s="465" t="s">
        <v>701</v>
      </c>
      <c r="BP18" s="138" t="s">
        <v>687</v>
      </c>
      <c r="BQ18" s="145" t="s">
        <v>717</v>
      </c>
    </row>
    <row r="19" spans="1:69" ht="15.75">
      <c r="A19" s="207" t="s">
        <v>8</v>
      </c>
      <c r="B19" s="208" t="s">
        <v>247</v>
      </c>
      <c r="C19" s="202" t="s">
        <v>35</v>
      </c>
      <c r="D19" s="210" t="s">
        <v>11</v>
      </c>
      <c r="E19" s="24" t="s">
        <v>86</v>
      </c>
      <c r="F19" s="86">
        <v>384</v>
      </c>
      <c r="G19" s="80">
        <v>4</v>
      </c>
      <c r="H19" s="204"/>
      <c r="I19" s="204"/>
      <c r="J19" s="204"/>
      <c r="K19" s="204"/>
      <c r="L19" s="80">
        <v>0</v>
      </c>
      <c r="M19" s="203"/>
      <c r="N19" s="52">
        <v>1</v>
      </c>
      <c r="O19" s="204"/>
      <c r="P19" s="204"/>
      <c r="Q19" s="188">
        <v>4.6163603079</v>
      </c>
      <c r="R19" s="204"/>
      <c r="S19" s="204"/>
      <c r="T19" s="34">
        <v>6.666666666666667</v>
      </c>
      <c r="U19" s="204"/>
      <c r="V19" s="204"/>
      <c r="W19" s="11">
        <v>4.5845787684210002</v>
      </c>
      <c r="X19" s="204"/>
      <c r="Y19" s="204"/>
      <c r="Z19" s="53">
        <v>6.6538461538461542</v>
      </c>
      <c r="AA19" s="204"/>
      <c r="AB19" s="204"/>
      <c r="AC19" s="204"/>
      <c r="AD19" s="204"/>
      <c r="AE19" s="204"/>
      <c r="AF19" s="256">
        <v>3.9344990774975819</v>
      </c>
      <c r="AG19" s="9">
        <v>1084</v>
      </c>
      <c r="AH19" s="9">
        <v>0.53290267911380473</v>
      </c>
      <c r="AI19" s="9">
        <v>33</v>
      </c>
      <c r="AJ19" s="9">
        <v>2.7409090909090907</v>
      </c>
      <c r="AK19" s="307">
        <v>0.88878296418198532</v>
      </c>
      <c r="AL19" s="9">
        <v>374</v>
      </c>
      <c r="AM19" s="9">
        <v>3.9344990774975819</v>
      </c>
      <c r="AN19" s="257">
        <v>4.1556543837357056</v>
      </c>
      <c r="AO19" s="86">
        <v>0</v>
      </c>
      <c r="AP19" s="80">
        <v>0</v>
      </c>
      <c r="AQ19" s="80">
        <v>0</v>
      </c>
      <c r="AR19" s="95">
        <v>760</v>
      </c>
      <c r="AS19" s="11">
        <v>760</v>
      </c>
      <c r="AT19" s="80">
        <v>0</v>
      </c>
      <c r="AU19" s="80">
        <v>0</v>
      </c>
      <c r="AV19" s="80">
        <v>0</v>
      </c>
      <c r="AW19" s="138">
        <v>0</v>
      </c>
      <c r="AX19" s="145">
        <v>0</v>
      </c>
      <c r="AY19" s="374">
        <v>26</v>
      </c>
      <c r="AZ19" s="367">
        <v>196955</v>
      </c>
      <c r="BA19" s="138">
        <v>0.92307692307599998</v>
      </c>
      <c r="BB19" s="121">
        <v>7.7916666666744598</v>
      </c>
      <c r="BC19" s="203"/>
      <c r="BD19" s="217" t="s">
        <v>61</v>
      </c>
      <c r="BE19" s="201" t="s">
        <v>62</v>
      </c>
      <c r="BF19" s="201" t="s">
        <v>227</v>
      </c>
      <c r="BG19" s="201" t="s">
        <v>228</v>
      </c>
      <c r="BH19" s="218" t="s">
        <v>250</v>
      </c>
      <c r="BI19" s="218" t="s">
        <v>64</v>
      </c>
      <c r="BJ19" s="441">
        <v>214</v>
      </c>
      <c r="BK19" s="441">
        <v>1</v>
      </c>
      <c r="BL19" s="219" t="s">
        <v>65</v>
      </c>
      <c r="BM19" s="64" t="s">
        <v>177</v>
      </c>
      <c r="BN19" s="44" t="s">
        <v>300</v>
      </c>
      <c r="BO19" s="465" t="s">
        <v>356</v>
      </c>
      <c r="BP19" s="138" t="s">
        <v>688</v>
      </c>
      <c r="BQ19" s="145" t="s">
        <v>719</v>
      </c>
    </row>
    <row r="20" spans="1:69" ht="15.75">
      <c r="A20" s="207" t="s">
        <v>8</v>
      </c>
      <c r="B20" s="208" t="s">
        <v>247</v>
      </c>
      <c r="C20" s="202" t="s">
        <v>35</v>
      </c>
      <c r="D20" s="210" t="s">
        <v>11</v>
      </c>
      <c r="E20" s="24" t="s">
        <v>87</v>
      </c>
      <c r="F20" s="86">
        <v>217</v>
      </c>
      <c r="G20" s="80">
        <v>1</v>
      </c>
      <c r="H20" s="204"/>
      <c r="I20" s="204"/>
      <c r="J20" s="204"/>
      <c r="K20" s="204"/>
      <c r="L20" s="80">
        <v>1</v>
      </c>
      <c r="M20" s="203"/>
      <c r="N20" s="52">
        <v>1</v>
      </c>
      <c r="O20" s="204"/>
      <c r="P20" s="204"/>
      <c r="Q20" s="188">
        <v>4.0901113953000001</v>
      </c>
      <c r="R20" s="204"/>
      <c r="S20" s="204"/>
      <c r="T20" s="34">
        <v>5.229166666666667</v>
      </c>
      <c r="U20" s="204"/>
      <c r="V20" s="204"/>
      <c r="W20" s="11">
        <v>3.9707113302325001</v>
      </c>
      <c r="X20" s="204"/>
      <c r="Y20" s="204"/>
      <c r="Z20" s="53">
        <v>5.0113636363636367</v>
      </c>
      <c r="AA20" s="204"/>
      <c r="AB20" s="204"/>
      <c r="AC20" s="204"/>
      <c r="AD20" s="204"/>
      <c r="AE20" s="204"/>
      <c r="AF20" s="256">
        <v>3.870968053153371</v>
      </c>
      <c r="AG20" s="9">
        <v>976</v>
      </c>
      <c r="AH20" s="9">
        <v>0.58255012186757993</v>
      </c>
      <c r="AI20" s="9">
        <v>28</v>
      </c>
      <c r="AJ20" s="9">
        <v>2.7323529411764707</v>
      </c>
      <c r="AK20" s="307">
        <v>0.90095627303292691</v>
      </c>
      <c r="AL20" s="9">
        <v>215</v>
      </c>
      <c r="AM20" s="9">
        <v>3.870968053153371</v>
      </c>
      <c r="AN20" s="257">
        <v>4.0936920222634505</v>
      </c>
      <c r="AO20" s="86">
        <v>0</v>
      </c>
      <c r="AP20" s="80">
        <v>0</v>
      </c>
      <c r="AQ20" s="80">
        <v>0</v>
      </c>
      <c r="AR20" s="95">
        <v>432</v>
      </c>
      <c r="AS20" s="11">
        <v>432</v>
      </c>
      <c r="AT20" s="80">
        <v>0</v>
      </c>
      <c r="AU20" s="80">
        <v>0</v>
      </c>
      <c r="AV20" s="80">
        <v>0</v>
      </c>
      <c r="AW20" s="138">
        <v>0</v>
      </c>
      <c r="AX20" s="145">
        <v>0</v>
      </c>
      <c r="AY20" s="374">
        <v>14</v>
      </c>
      <c r="AZ20" s="138">
        <v>206593</v>
      </c>
      <c r="BA20" s="11">
        <v>0.94642857142799997</v>
      </c>
      <c r="BB20" s="121">
        <v>15.3962264151036</v>
      </c>
      <c r="BC20" s="203"/>
      <c r="BD20" s="217" t="s">
        <v>61</v>
      </c>
      <c r="BE20" s="201" t="s">
        <v>62</v>
      </c>
      <c r="BF20" s="201" t="s">
        <v>227</v>
      </c>
      <c r="BG20" s="201" t="s">
        <v>228</v>
      </c>
      <c r="BH20" s="218" t="s">
        <v>253</v>
      </c>
      <c r="BI20" s="218" t="s">
        <v>64</v>
      </c>
      <c r="BJ20" s="441">
        <v>214</v>
      </c>
      <c r="BK20" s="441">
        <v>1</v>
      </c>
      <c r="BL20" s="219" t="s">
        <v>65</v>
      </c>
      <c r="BM20" s="64" t="s">
        <v>178</v>
      </c>
      <c r="BN20" s="44" t="s">
        <v>300</v>
      </c>
      <c r="BO20" s="465" t="s">
        <v>702</v>
      </c>
      <c r="BP20" s="138" t="s">
        <v>698</v>
      </c>
      <c r="BQ20" s="145" t="s">
        <v>714</v>
      </c>
    </row>
    <row r="21" spans="1:69" ht="15.75">
      <c r="A21" s="207" t="s">
        <v>8</v>
      </c>
      <c r="B21" s="208" t="s">
        <v>247</v>
      </c>
      <c r="C21" s="202" t="s">
        <v>35</v>
      </c>
      <c r="D21" s="210" t="s">
        <v>11</v>
      </c>
      <c r="E21" s="24" t="s">
        <v>88</v>
      </c>
      <c r="F21" s="86">
        <v>295</v>
      </c>
      <c r="G21" s="80">
        <v>1</v>
      </c>
      <c r="H21" s="204"/>
      <c r="I21" s="204"/>
      <c r="J21" s="204"/>
      <c r="K21" s="204"/>
      <c r="L21" s="80">
        <v>1</v>
      </c>
      <c r="M21" s="203"/>
      <c r="N21" s="52">
        <v>0</v>
      </c>
      <c r="O21" s="204"/>
      <c r="P21" s="204"/>
      <c r="Q21" s="188">
        <v>3.8530816724000001</v>
      </c>
      <c r="R21" s="204"/>
      <c r="S21" s="204"/>
      <c r="T21" s="34">
        <v>4.7989583333333323</v>
      </c>
      <c r="U21" s="204"/>
      <c r="V21" s="204"/>
      <c r="W21" s="11">
        <v>3.8183888361773999</v>
      </c>
      <c r="X21" s="204"/>
      <c r="Y21" s="204"/>
      <c r="Z21" s="53">
        <v>4.7989583333333323</v>
      </c>
      <c r="AA21" s="204"/>
      <c r="AB21" s="204"/>
      <c r="AC21" s="204"/>
      <c r="AD21" s="204"/>
      <c r="AE21" s="204"/>
      <c r="AF21" s="256">
        <v>3.9814287048030166</v>
      </c>
      <c r="AG21" s="9">
        <v>909</v>
      </c>
      <c r="AH21" s="9">
        <v>0.44072288271515275</v>
      </c>
      <c r="AI21" s="9">
        <v>16</v>
      </c>
      <c r="AJ21" s="9">
        <v>3.0575892857142857</v>
      </c>
      <c r="AK21" s="307">
        <v>0.85832046417845898</v>
      </c>
      <c r="AL21" s="9">
        <v>290</v>
      </c>
      <c r="AM21" s="9">
        <v>3.9814287048030166</v>
      </c>
      <c r="AN21" s="257">
        <v>4.1667888563049855</v>
      </c>
      <c r="AO21" s="86">
        <v>0</v>
      </c>
      <c r="AP21" s="80">
        <v>0</v>
      </c>
      <c r="AQ21" s="80">
        <v>0</v>
      </c>
      <c r="AR21" s="95">
        <v>588</v>
      </c>
      <c r="AS21" s="11">
        <v>588</v>
      </c>
      <c r="AT21" s="80">
        <v>0</v>
      </c>
      <c r="AU21" s="80">
        <v>0</v>
      </c>
      <c r="AV21" s="80">
        <v>0</v>
      </c>
      <c r="AW21" s="138">
        <v>0</v>
      </c>
      <c r="AX21" s="145">
        <v>0</v>
      </c>
      <c r="AY21" s="374">
        <v>19.5</v>
      </c>
      <c r="AZ21" s="367">
        <v>186500</v>
      </c>
      <c r="BA21" s="138">
        <v>0.96153846153800004</v>
      </c>
      <c r="BB21" s="124">
        <v>13.0666666666729</v>
      </c>
      <c r="BC21" s="203"/>
      <c r="BD21" s="217" t="s">
        <v>61</v>
      </c>
      <c r="BE21" s="201" t="s">
        <v>62</v>
      </c>
      <c r="BF21" s="201" t="s">
        <v>227</v>
      </c>
      <c r="BG21" s="201" t="s">
        <v>228</v>
      </c>
      <c r="BH21" s="218" t="s">
        <v>250</v>
      </c>
      <c r="BI21" s="218" t="s">
        <v>64</v>
      </c>
      <c r="BJ21" s="441">
        <v>214</v>
      </c>
      <c r="BK21" s="441">
        <v>1</v>
      </c>
      <c r="BL21" s="219" t="s">
        <v>65</v>
      </c>
      <c r="BM21" s="64" t="s">
        <v>177</v>
      </c>
      <c r="BN21" s="44" t="s">
        <v>300</v>
      </c>
      <c r="BO21" s="465" t="s">
        <v>350</v>
      </c>
      <c r="BP21" s="138" t="s">
        <v>703</v>
      </c>
      <c r="BQ21" s="145" t="s">
        <v>718</v>
      </c>
    </row>
    <row r="22" spans="1:69" ht="15.75">
      <c r="A22" s="207" t="s">
        <v>8</v>
      </c>
      <c r="B22" s="208" t="s">
        <v>247</v>
      </c>
      <c r="C22" s="202" t="s">
        <v>35</v>
      </c>
      <c r="D22" s="210" t="s">
        <v>11</v>
      </c>
      <c r="E22" s="24" t="s">
        <v>89</v>
      </c>
      <c r="F22" s="86">
        <v>212</v>
      </c>
      <c r="G22" s="80">
        <v>1</v>
      </c>
      <c r="H22" s="204"/>
      <c r="I22" s="204"/>
      <c r="J22" s="204"/>
      <c r="K22" s="204"/>
      <c r="L22" s="80">
        <v>0</v>
      </c>
      <c r="M22" s="203"/>
      <c r="N22" s="52">
        <v>0</v>
      </c>
      <c r="O22" s="204"/>
      <c r="P22" s="204"/>
      <c r="Q22" s="188">
        <v>4.2295069479</v>
      </c>
      <c r="R22" s="204"/>
      <c r="S22" s="204"/>
      <c r="T22" s="34">
        <v>6.1812499999999986</v>
      </c>
      <c r="U22" s="204"/>
      <c r="V22" s="204"/>
      <c r="W22" s="11">
        <v>4.2045590616112998</v>
      </c>
      <c r="X22" s="204"/>
      <c r="Y22" s="204"/>
      <c r="Z22" s="53">
        <v>6.1812499999999986</v>
      </c>
      <c r="AA22" s="204"/>
      <c r="AB22" s="204"/>
      <c r="AC22" s="204"/>
      <c r="AD22" s="204"/>
      <c r="AE22" s="204"/>
      <c r="AF22" s="256">
        <v>3.9254817241808735</v>
      </c>
      <c r="AG22" s="9">
        <v>741</v>
      </c>
      <c r="AH22" s="9">
        <v>0.51013455240068872</v>
      </c>
      <c r="AI22" s="9">
        <v>22</v>
      </c>
      <c r="AJ22" s="9">
        <v>2.7508333333333335</v>
      </c>
      <c r="AK22" s="307">
        <v>0.86729543801811004</v>
      </c>
      <c r="AL22" s="9">
        <v>210</v>
      </c>
      <c r="AM22" s="9">
        <v>3.9254817241808735</v>
      </c>
      <c r="AN22" s="257">
        <v>4.1451149425287355</v>
      </c>
      <c r="AO22" s="86">
        <v>0</v>
      </c>
      <c r="AP22" s="80">
        <v>0</v>
      </c>
      <c r="AQ22" s="80">
        <v>0</v>
      </c>
      <c r="AR22" s="95">
        <v>422</v>
      </c>
      <c r="AS22" s="11">
        <v>422</v>
      </c>
      <c r="AT22" s="80">
        <v>0</v>
      </c>
      <c r="AU22" s="80">
        <v>0</v>
      </c>
      <c r="AV22" s="80">
        <v>0</v>
      </c>
      <c r="AW22" s="138">
        <v>0</v>
      </c>
      <c r="AX22" s="145">
        <v>0</v>
      </c>
      <c r="AY22" s="374">
        <v>18.25</v>
      </c>
      <c r="AZ22" s="367">
        <v>182700</v>
      </c>
      <c r="BA22" s="138">
        <v>0.91780821917800004</v>
      </c>
      <c r="BB22" s="121">
        <v>9.2537313432844108</v>
      </c>
      <c r="BC22" s="203"/>
      <c r="BD22" s="217" t="s">
        <v>61</v>
      </c>
      <c r="BE22" s="201" t="s">
        <v>62</v>
      </c>
      <c r="BF22" s="201" t="s">
        <v>227</v>
      </c>
      <c r="BG22" s="201" t="s">
        <v>228</v>
      </c>
      <c r="BH22" s="218" t="s">
        <v>250</v>
      </c>
      <c r="BI22" s="218" t="s">
        <v>64</v>
      </c>
      <c r="BJ22" s="441">
        <v>214</v>
      </c>
      <c r="BK22" s="441">
        <v>1</v>
      </c>
      <c r="BL22" s="219" t="s">
        <v>65</v>
      </c>
      <c r="BM22" s="64" t="s">
        <v>177</v>
      </c>
      <c r="BN22" s="44" t="s">
        <v>300</v>
      </c>
      <c r="BO22" s="465" t="s">
        <v>348</v>
      </c>
      <c r="BP22" s="138" t="s">
        <v>689</v>
      </c>
      <c r="BQ22" s="145" t="s">
        <v>719</v>
      </c>
    </row>
    <row r="23" spans="1:69" ht="15.75">
      <c r="A23" s="207" t="s">
        <v>8</v>
      </c>
      <c r="B23" s="208" t="s">
        <v>247</v>
      </c>
      <c r="C23" s="202" t="s">
        <v>35</v>
      </c>
      <c r="D23" s="210" t="s">
        <v>11</v>
      </c>
      <c r="E23" s="24" t="s">
        <v>90</v>
      </c>
      <c r="F23" s="86">
        <v>128</v>
      </c>
      <c r="G23" s="80">
        <v>0</v>
      </c>
      <c r="H23" s="204"/>
      <c r="I23" s="204"/>
      <c r="J23" s="204"/>
      <c r="K23" s="204"/>
      <c r="L23" s="80">
        <v>2</v>
      </c>
      <c r="M23" s="203"/>
      <c r="N23" s="52">
        <v>0</v>
      </c>
      <c r="O23" s="204"/>
      <c r="P23" s="204"/>
      <c r="Q23" s="188">
        <v>5.4054044920999997</v>
      </c>
      <c r="R23" s="204"/>
      <c r="S23" s="204"/>
      <c r="T23" s="34">
        <v>7.0699999999999985</v>
      </c>
      <c r="U23" s="204"/>
      <c r="V23" s="204"/>
      <c r="W23" s="11">
        <v>5.3740871031745998</v>
      </c>
      <c r="X23" s="204"/>
      <c r="Y23" s="204"/>
      <c r="Z23" s="53">
        <v>7.0699999999999985</v>
      </c>
      <c r="AA23" s="204"/>
      <c r="AB23" s="204"/>
      <c r="AC23" s="204"/>
      <c r="AD23" s="204"/>
      <c r="AE23" s="204"/>
      <c r="AF23" s="256">
        <v>3.9788169176363564</v>
      </c>
      <c r="AG23" s="9">
        <v>385</v>
      </c>
      <c r="AH23" s="9">
        <v>0.43573003129593924</v>
      </c>
      <c r="AI23" s="9">
        <v>5</v>
      </c>
      <c r="AJ23" s="9">
        <v>3.1141304347826089</v>
      </c>
      <c r="AK23" s="307">
        <v>0.90620095116957544</v>
      </c>
      <c r="AL23" s="9">
        <v>122</v>
      </c>
      <c r="AM23" s="9">
        <v>3.9788169176363564</v>
      </c>
      <c r="AN23" s="257">
        <v>4.1408582089552235</v>
      </c>
      <c r="AO23" s="86">
        <v>0</v>
      </c>
      <c r="AP23" s="80">
        <v>0</v>
      </c>
      <c r="AQ23" s="80">
        <v>0</v>
      </c>
      <c r="AR23" s="95">
        <v>256</v>
      </c>
      <c r="AS23" s="11">
        <v>256</v>
      </c>
      <c r="AT23" s="80">
        <v>0</v>
      </c>
      <c r="AU23" s="80">
        <v>0</v>
      </c>
      <c r="AV23" s="80">
        <v>0</v>
      </c>
      <c r="AW23" s="138">
        <v>0</v>
      </c>
      <c r="AX23" s="145">
        <v>0</v>
      </c>
      <c r="AY23" s="374">
        <v>57.5</v>
      </c>
      <c r="AZ23" s="367">
        <v>317864</v>
      </c>
      <c r="BA23" s="138">
        <v>0.87391304347800003</v>
      </c>
      <c r="BB23" s="121">
        <v>7.3233830845792998</v>
      </c>
      <c r="BC23" s="203"/>
      <c r="BD23" s="217" t="s">
        <v>61</v>
      </c>
      <c r="BE23" s="201" t="s">
        <v>62</v>
      </c>
      <c r="BF23" s="201" t="s">
        <v>227</v>
      </c>
      <c r="BG23" s="201" t="s">
        <v>228</v>
      </c>
      <c r="BH23" s="218" t="s">
        <v>251</v>
      </c>
      <c r="BI23" s="218" t="s">
        <v>64</v>
      </c>
      <c r="BJ23" s="441">
        <v>214</v>
      </c>
      <c r="BK23" s="441">
        <v>1</v>
      </c>
      <c r="BL23" s="219" t="s">
        <v>65</v>
      </c>
      <c r="BM23" s="64" t="s">
        <v>178</v>
      </c>
      <c r="BN23" s="44" t="s">
        <v>300</v>
      </c>
      <c r="BO23" s="465" t="s">
        <v>90</v>
      </c>
      <c r="BP23" s="138" t="s">
        <v>696</v>
      </c>
      <c r="BQ23" s="145" t="s">
        <v>719</v>
      </c>
    </row>
    <row r="24" spans="1:69" ht="15.75">
      <c r="A24" s="207" t="s">
        <v>8</v>
      </c>
      <c r="B24" s="208" t="s">
        <v>247</v>
      </c>
      <c r="C24" s="202" t="s">
        <v>35</v>
      </c>
      <c r="D24" s="210" t="s">
        <v>11</v>
      </c>
      <c r="E24" s="24" t="s">
        <v>91</v>
      </c>
      <c r="F24" s="86">
        <v>543</v>
      </c>
      <c r="G24" s="80">
        <v>4</v>
      </c>
      <c r="H24" s="204"/>
      <c r="I24" s="204"/>
      <c r="J24" s="204"/>
      <c r="K24" s="204"/>
      <c r="L24" s="80">
        <v>2</v>
      </c>
      <c r="M24" s="203"/>
      <c r="N24" s="52">
        <v>0</v>
      </c>
      <c r="O24" s="204"/>
      <c r="P24" s="204"/>
      <c r="Q24" s="188">
        <v>4.5501245698000004</v>
      </c>
      <c r="R24" s="204"/>
      <c r="S24" s="204"/>
      <c r="T24" s="34">
        <v>5.4389175257731956</v>
      </c>
      <c r="U24" s="204"/>
      <c r="V24" s="204"/>
      <c r="W24" s="11">
        <v>4.4288116852885997</v>
      </c>
      <c r="X24" s="204"/>
      <c r="Y24" s="204"/>
      <c r="Z24" s="53">
        <v>5.3929166666666664</v>
      </c>
      <c r="AA24" s="204"/>
      <c r="AB24" s="204"/>
      <c r="AC24" s="204"/>
      <c r="AD24" s="204"/>
      <c r="AE24" s="204"/>
      <c r="AF24" s="256">
        <v>3.8420207867409273</v>
      </c>
      <c r="AG24" s="9">
        <v>2659</v>
      </c>
      <c r="AH24" s="9">
        <v>0.49709461546900141</v>
      </c>
      <c r="AI24" s="9">
        <v>52</v>
      </c>
      <c r="AJ24" s="9">
        <v>2.8162109375000002</v>
      </c>
      <c r="AK24" s="307">
        <v>0.91704465640891153</v>
      </c>
      <c r="AL24" s="9">
        <v>537</v>
      </c>
      <c r="AM24" s="9">
        <v>3.8420207867409273</v>
      </c>
      <c r="AN24" s="257">
        <v>4.0341625788367201</v>
      </c>
      <c r="AO24" s="86">
        <v>0</v>
      </c>
      <c r="AP24" s="80">
        <v>0</v>
      </c>
      <c r="AQ24" s="80">
        <v>0</v>
      </c>
      <c r="AR24" s="95">
        <v>1078</v>
      </c>
      <c r="AS24" s="11">
        <v>1078</v>
      </c>
      <c r="AT24" s="80">
        <v>0</v>
      </c>
      <c r="AU24" s="80">
        <v>0</v>
      </c>
      <c r="AV24" s="80">
        <v>0</v>
      </c>
      <c r="AW24" s="138">
        <v>0</v>
      </c>
      <c r="AX24" s="145">
        <v>0</v>
      </c>
      <c r="AY24" s="374">
        <v>29</v>
      </c>
      <c r="AZ24" s="367">
        <v>297332</v>
      </c>
      <c r="BA24" s="138">
        <v>0.92241379310299998</v>
      </c>
      <c r="BB24" s="121">
        <v>11.8130841121553</v>
      </c>
      <c r="BC24" s="203"/>
      <c r="BD24" s="217" t="s">
        <v>61</v>
      </c>
      <c r="BE24" s="201" t="s">
        <v>62</v>
      </c>
      <c r="BF24" s="201" t="s">
        <v>227</v>
      </c>
      <c r="BG24" s="201" t="s">
        <v>228</v>
      </c>
      <c r="BH24" s="218" t="s">
        <v>513</v>
      </c>
      <c r="BI24" s="218" t="s">
        <v>64</v>
      </c>
      <c r="BJ24" s="441">
        <v>214</v>
      </c>
      <c r="BK24" s="441">
        <v>1</v>
      </c>
      <c r="BL24" s="219" t="s">
        <v>65</v>
      </c>
      <c r="BM24" s="64" t="s">
        <v>178</v>
      </c>
      <c r="BN24" s="44" t="s">
        <v>300</v>
      </c>
      <c r="BO24" s="465" t="s">
        <v>335</v>
      </c>
      <c r="BP24" s="138" t="s">
        <v>690</v>
      </c>
      <c r="BQ24" s="145" t="s">
        <v>718</v>
      </c>
    </row>
    <row r="25" spans="1:69" ht="16.5" thickBot="1">
      <c r="A25" s="151" t="s">
        <v>8</v>
      </c>
      <c r="B25" s="152" t="s">
        <v>247</v>
      </c>
      <c r="C25" s="153" t="s">
        <v>35</v>
      </c>
      <c r="D25" s="154" t="s">
        <v>11</v>
      </c>
      <c r="E25" s="190" t="s">
        <v>92</v>
      </c>
      <c r="F25" s="191">
        <v>270</v>
      </c>
      <c r="G25" s="192">
        <v>2</v>
      </c>
      <c r="H25" s="161"/>
      <c r="I25" s="161"/>
      <c r="J25" s="161"/>
      <c r="K25" s="161"/>
      <c r="L25" s="192">
        <v>2</v>
      </c>
      <c r="M25" s="158"/>
      <c r="N25" s="160">
        <v>0</v>
      </c>
      <c r="O25" s="161"/>
      <c r="P25" s="161"/>
      <c r="Q25" s="232">
        <v>4.7067930865000003</v>
      </c>
      <c r="R25" s="161"/>
      <c r="S25" s="161"/>
      <c r="T25" s="196">
        <v>5.7406249999999996</v>
      </c>
      <c r="U25" s="161"/>
      <c r="V25" s="161"/>
      <c r="W25" s="194">
        <v>4.6239585187968997</v>
      </c>
      <c r="X25" s="161"/>
      <c r="Y25" s="161"/>
      <c r="Z25" s="193">
        <v>5.5849999999999991</v>
      </c>
      <c r="AA25" s="161"/>
      <c r="AB25" s="161"/>
      <c r="AC25" s="161"/>
      <c r="AD25" s="161"/>
      <c r="AE25" s="161"/>
      <c r="AF25" s="468">
        <v>3.989931672004829</v>
      </c>
      <c r="AG25" s="178">
        <v>1275</v>
      </c>
      <c r="AH25" s="178">
        <v>0.45330924613571449</v>
      </c>
      <c r="AI25" s="178">
        <v>23</v>
      </c>
      <c r="AJ25" s="178">
        <v>3.0193661971830985</v>
      </c>
      <c r="AK25" s="469">
        <v>0.89547473902429509</v>
      </c>
      <c r="AL25" s="178">
        <v>266</v>
      </c>
      <c r="AM25" s="178">
        <v>3.989931672004829</v>
      </c>
      <c r="AN25" s="470">
        <v>4.1730769230769234</v>
      </c>
      <c r="AO25" s="191">
        <v>0</v>
      </c>
      <c r="AP25" s="192">
        <v>0</v>
      </c>
      <c r="AQ25" s="192">
        <v>0</v>
      </c>
      <c r="AR25" s="159">
        <v>536</v>
      </c>
      <c r="AS25" s="194">
        <v>536</v>
      </c>
      <c r="AT25" s="192">
        <v>0</v>
      </c>
      <c r="AU25" s="192">
        <v>0</v>
      </c>
      <c r="AV25" s="192">
        <v>0</v>
      </c>
      <c r="AW25" s="156">
        <v>0</v>
      </c>
      <c r="AX25" s="157">
        <v>0</v>
      </c>
      <c r="AY25" s="506">
        <v>33</v>
      </c>
      <c r="AZ25" s="471">
        <v>241386</v>
      </c>
      <c r="BA25" s="156">
        <v>0.98484848484800003</v>
      </c>
      <c r="BB25" s="375">
        <v>6.2153846153876797</v>
      </c>
      <c r="BC25" s="158"/>
      <c r="BD25" s="162" t="s">
        <v>61</v>
      </c>
      <c r="BE25" s="163" t="s">
        <v>62</v>
      </c>
      <c r="BF25" s="163" t="s">
        <v>227</v>
      </c>
      <c r="BG25" s="163" t="s">
        <v>228</v>
      </c>
      <c r="BH25" s="164" t="s">
        <v>712</v>
      </c>
      <c r="BI25" s="164" t="s">
        <v>64</v>
      </c>
      <c r="BJ25" s="165">
        <v>214</v>
      </c>
      <c r="BK25" s="165">
        <v>1</v>
      </c>
      <c r="BL25" s="166" t="s">
        <v>65</v>
      </c>
      <c r="BM25" s="198" t="s">
        <v>177</v>
      </c>
      <c r="BN25" s="241" t="s">
        <v>300</v>
      </c>
      <c r="BO25" s="467" t="s">
        <v>378</v>
      </c>
      <c r="BP25" s="156" t="s">
        <v>703</v>
      </c>
      <c r="BQ25" s="157" t="s">
        <v>718</v>
      </c>
    </row>
  </sheetData>
  <conditionalFormatting sqref="BB20">
    <cfRule type="cellIs" dxfId="23" priority="25" operator="lessThan">
      <formula>6.75</formula>
    </cfRule>
  </conditionalFormatting>
  <conditionalFormatting sqref="BA20">
    <cfRule type="cellIs" dxfId="22" priority="24" operator="lessThan">
      <formula>0.7</formula>
    </cfRule>
  </conditionalFormatting>
  <conditionalFormatting sqref="BB18">
    <cfRule type="cellIs" dxfId="21" priority="23" operator="lessThan">
      <formula>6.75</formula>
    </cfRule>
  </conditionalFormatting>
  <conditionalFormatting sqref="BB19">
    <cfRule type="cellIs" dxfId="20" priority="22" operator="lessThan">
      <formula>6.75</formula>
    </cfRule>
  </conditionalFormatting>
  <conditionalFormatting sqref="BB22:BB23">
    <cfRule type="cellIs" dxfId="19" priority="21" operator="lessThan">
      <formula>6.75</formula>
    </cfRule>
  </conditionalFormatting>
  <conditionalFormatting sqref="BB10">
    <cfRule type="cellIs" dxfId="18" priority="19" operator="lessThan">
      <formula>6.75</formula>
    </cfRule>
  </conditionalFormatting>
  <conditionalFormatting sqref="BB7">
    <cfRule type="cellIs" dxfId="17" priority="18" operator="lessThan">
      <formula>6.75</formula>
    </cfRule>
  </conditionalFormatting>
  <conditionalFormatting sqref="BB5:BB6">
    <cfRule type="cellIs" dxfId="16" priority="16" operator="lessThan">
      <formula>6.75</formula>
    </cfRule>
  </conditionalFormatting>
  <conditionalFormatting sqref="BB2">
    <cfRule type="cellIs" dxfId="15" priority="15" operator="lessThan">
      <formula>6.75</formula>
    </cfRule>
  </conditionalFormatting>
  <conditionalFormatting sqref="BB13">
    <cfRule type="cellIs" dxfId="14" priority="14" operator="lessThan">
      <formula>6.75</formula>
    </cfRule>
  </conditionalFormatting>
  <conditionalFormatting sqref="BB16">
    <cfRule type="cellIs" dxfId="13" priority="13" operator="lessThan">
      <formula>6.75</formula>
    </cfRule>
  </conditionalFormatting>
  <conditionalFormatting sqref="BB3">
    <cfRule type="cellIs" dxfId="12" priority="11" operator="lessThan">
      <formula>6.75</formula>
    </cfRule>
  </conditionalFormatting>
  <conditionalFormatting sqref="BB17">
    <cfRule type="cellIs" dxfId="11" priority="10" operator="lessThan">
      <formula>6.75</formula>
    </cfRule>
  </conditionalFormatting>
  <conditionalFormatting sqref="BB9">
    <cfRule type="cellIs" dxfId="10" priority="8" operator="lessThan">
      <formula>6.75</formula>
    </cfRule>
  </conditionalFormatting>
  <conditionalFormatting sqref="BB11:BB12">
    <cfRule type="cellIs" dxfId="9" priority="7" operator="lessThan">
      <formula>6.75</formula>
    </cfRule>
  </conditionalFormatting>
  <conditionalFormatting sqref="BB15">
    <cfRule type="cellIs" dxfId="8" priority="6" operator="lessThan">
      <formula>6.75</formula>
    </cfRule>
  </conditionalFormatting>
  <conditionalFormatting sqref="BB25">
    <cfRule type="cellIs" dxfId="7" priority="5" operator="lessThan">
      <formula>6.75</formula>
    </cfRule>
  </conditionalFormatting>
  <conditionalFormatting sqref="BB8">
    <cfRule type="cellIs" dxfId="6" priority="4" operator="lessThan">
      <formula>6.75</formula>
    </cfRule>
  </conditionalFormatting>
  <conditionalFormatting sqref="BB24">
    <cfRule type="cellIs" dxfId="5" priority="3" operator="lessThan">
      <formula>6.75</formula>
    </cfRule>
  </conditionalFormatting>
  <conditionalFormatting sqref="BB14">
    <cfRule type="cellIs" dxfId="4" priority="2" operator="lessThan">
      <formula>6.75</formula>
    </cfRule>
  </conditionalFormatting>
  <pageMargins left="0.7" right="0.7" top="0.75" bottom="0.75" header="0.3" footer="0.3"/>
  <pageSetup paperSize="9" scale="59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rgb="FFFF0000"/>
    <pageSetUpPr fitToPage="1"/>
  </sheetPr>
  <dimension ref="A1:BN9"/>
  <sheetViews>
    <sheetView showGridLines="0" zoomScale="70" zoomScaleNormal="70" workbookViewId="0"/>
  </sheetViews>
  <sheetFormatPr baseColWidth="10" defaultColWidth="9.140625" defaultRowHeight="14.25"/>
  <cols>
    <col min="1" max="1" width="23.7109375" style="128" bestFit="1" customWidth="1"/>
    <col min="2" max="2" width="19" style="4" bestFit="1" customWidth="1"/>
    <col min="3" max="3" width="6.7109375" style="4" bestFit="1" customWidth="1"/>
    <col min="4" max="4" width="17.85546875" style="128" bestFit="1" customWidth="1"/>
    <col min="5" max="5" width="42.5703125" style="5" bestFit="1" customWidth="1"/>
    <col min="6" max="7" width="8.7109375" style="12" bestFit="1" customWidth="1"/>
    <col min="8" max="12" width="8.7109375" style="10" bestFit="1" customWidth="1"/>
    <col min="13" max="13" width="8.7109375" style="10" customWidth="1"/>
    <col min="14" max="29" width="8.7109375" style="128" bestFit="1" customWidth="1"/>
    <col min="30" max="30" width="8.7109375" style="10" bestFit="1" customWidth="1"/>
    <col min="31" max="31" width="8.7109375" style="128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9" width="8.7109375" style="10" bestFit="1" customWidth="1"/>
    <col min="50" max="50" width="8.7109375" style="10" customWidth="1"/>
    <col min="51" max="51" width="6.7109375" style="10" bestFit="1" customWidth="1"/>
    <col min="52" max="52" width="12" style="251" bestFit="1" customWidth="1"/>
    <col min="53" max="53" width="6" style="12" bestFit="1" customWidth="1"/>
    <col min="54" max="54" width="10.7109375" style="10" bestFit="1" customWidth="1"/>
    <col min="55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8.28515625" style="10" bestFit="1" customWidth="1"/>
    <col min="60" max="60" width="9.1406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37.28515625" style="10" bestFit="1" customWidth="1"/>
    <col min="67" max="16384" width="9.140625" style="128"/>
  </cols>
  <sheetData>
    <row r="1" spans="1:66" ht="409.5" customHeight="1" thickBot="1">
      <c r="A1" s="167" t="s">
        <v>0</v>
      </c>
      <c r="B1" s="252" t="s">
        <v>1</v>
      </c>
      <c r="C1" s="252" t="s">
        <v>39</v>
      </c>
      <c r="D1" s="173" t="s">
        <v>2</v>
      </c>
      <c r="E1" s="167" t="s">
        <v>3</v>
      </c>
      <c r="F1" s="252" t="s">
        <v>42</v>
      </c>
      <c r="G1" s="173" t="s">
        <v>43</v>
      </c>
      <c r="H1" s="173" t="s">
        <v>12</v>
      </c>
      <c r="I1" s="173" t="s">
        <v>13</v>
      </c>
      <c r="J1" s="173" t="s">
        <v>14</v>
      </c>
      <c r="K1" s="173" t="s">
        <v>15</v>
      </c>
      <c r="L1" s="173" t="s">
        <v>16</v>
      </c>
      <c r="M1" s="173" t="s">
        <v>51</v>
      </c>
      <c r="N1" s="169" t="s">
        <v>52</v>
      </c>
      <c r="O1" s="169" t="s">
        <v>268</v>
      </c>
      <c r="P1" s="167" t="s">
        <v>269</v>
      </c>
      <c r="Q1" s="167" t="s">
        <v>270</v>
      </c>
      <c r="R1" s="167" t="s">
        <v>271</v>
      </c>
      <c r="S1" s="167" t="s">
        <v>272</v>
      </c>
      <c r="T1" s="167" t="s">
        <v>273</v>
      </c>
      <c r="U1" s="167" t="s">
        <v>274</v>
      </c>
      <c r="V1" s="167" t="s">
        <v>275</v>
      </c>
      <c r="W1" s="167" t="s">
        <v>276</v>
      </c>
      <c r="X1" s="167" t="s">
        <v>277</v>
      </c>
      <c r="Y1" s="167" t="s">
        <v>278</v>
      </c>
      <c r="Z1" s="252" t="s">
        <v>279</v>
      </c>
      <c r="AA1" s="252" t="s">
        <v>280</v>
      </c>
      <c r="AB1" s="173" t="s">
        <v>281</v>
      </c>
      <c r="AC1" s="173" t="s">
        <v>282</v>
      </c>
      <c r="AD1" s="173" t="s">
        <v>283</v>
      </c>
      <c r="AE1" s="173" t="s">
        <v>284</v>
      </c>
      <c r="AF1" s="252" t="s">
        <v>285</v>
      </c>
      <c r="AG1" s="173" t="s">
        <v>286</v>
      </c>
      <c r="AH1" s="173" t="s">
        <v>287</v>
      </c>
      <c r="AI1" s="173" t="s">
        <v>288</v>
      </c>
      <c r="AJ1" s="173" t="s">
        <v>289</v>
      </c>
      <c r="AK1" s="253" t="s">
        <v>223</v>
      </c>
      <c r="AL1" s="173" t="s">
        <v>44</v>
      </c>
      <c r="AM1" s="173" t="s">
        <v>45</v>
      </c>
      <c r="AN1" s="173" t="s">
        <v>46</v>
      </c>
      <c r="AO1" s="258" t="s">
        <v>47</v>
      </c>
      <c r="AP1" s="173" t="s">
        <v>17</v>
      </c>
      <c r="AQ1" s="173" t="s">
        <v>18</v>
      </c>
      <c r="AR1" s="82" t="s">
        <v>21</v>
      </c>
      <c r="AS1" s="259" t="s">
        <v>224</v>
      </c>
      <c r="AT1" s="173" t="s">
        <v>19</v>
      </c>
      <c r="AU1" s="173" t="s">
        <v>20</v>
      </c>
      <c r="AV1" s="173" t="s">
        <v>48</v>
      </c>
      <c r="AW1" s="173" t="s">
        <v>49</v>
      </c>
      <c r="AX1" s="260" t="s">
        <v>290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167" t="s">
        <v>225</v>
      </c>
    </row>
    <row r="2" spans="1:66" ht="15.75">
      <c r="A2" s="205" t="s">
        <v>32</v>
      </c>
      <c r="B2" s="206" t="s">
        <v>226</v>
      </c>
      <c r="C2" s="220" t="s">
        <v>35</v>
      </c>
      <c r="D2" s="209" t="s">
        <v>36</v>
      </c>
      <c r="E2" s="26" t="s">
        <v>93</v>
      </c>
      <c r="F2" s="93">
        <v>230</v>
      </c>
      <c r="G2" s="79">
        <v>15</v>
      </c>
      <c r="H2" s="222"/>
      <c r="I2" s="222"/>
      <c r="J2" s="222"/>
      <c r="K2" s="222"/>
      <c r="L2" s="79">
        <v>2</v>
      </c>
      <c r="M2" s="221"/>
      <c r="N2" s="62">
        <v>2</v>
      </c>
      <c r="O2" s="222"/>
      <c r="P2" s="222"/>
      <c r="Q2" s="70"/>
      <c r="R2" s="222"/>
      <c r="S2" s="222"/>
      <c r="T2" s="69"/>
      <c r="U2" s="222"/>
      <c r="V2" s="222"/>
      <c r="W2" s="68">
        <v>6.3582863849765001</v>
      </c>
      <c r="X2" s="222"/>
      <c r="Y2" s="222"/>
      <c r="Z2" s="71">
        <v>10.908333333333333</v>
      </c>
      <c r="AA2" s="222"/>
      <c r="AB2" s="222"/>
      <c r="AC2" s="222"/>
      <c r="AD2" s="222"/>
      <c r="AE2" s="222"/>
      <c r="AF2" s="254">
        <v>3.6996658751373208</v>
      </c>
      <c r="AG2" s="60">
        <v>1055</v>
      </c>
      <c r="AH2" s="60">
        <v>0.69752168946913229</v>
      </c>
      <c r="AI2" s="60">
        <v>69</v>
      </c>
      <c r="AJ2" s="60">
        <v>2.2291666666666665</v>
      </c>
      <c r="AK2" s="262">
        <v>0.92904410440695262</v>
      </c>
      <c r="AL2" s="60">
        <v>212</v>
      </c>
      <c r="AM2" s="60">
        <v>3.6989380934881764</v>
      </c>
      <c r="AN2" s="255">
        <v>3.9413793103448276</v>
      </c>
      <c r="AO2" s="93">
        <v>180</v>
      </c>
      <c r="AP2" s="79">
        <v>0</v>
      </c>
      <c r="AQ2" s="79">
        <v>0</v>
      </c>
      <c r="AR2" s="119"/>
      <c r="AS2" s="68">
        <v>218</v>
      </c>
      <c r="AT2" s="79">
        <v>6842.4790000000003</v>
      </c>
      <c r="AU2" s="79">
        <v>0</v>
      </c>
      <c r="AV2" s="79">
        <v>0</v>
      </c>
      <c r="AW2" s="137">
        <v>7</v>
      </c>
      <c r="AX2" s="144">
        <v>25</v>
      </c>
      <c r="AY2" s="233"/>
      <c r="AZ2" s="70"/>
      <c r="BA2" s="70"/>
      <c r="BB2" s="234"/>
      <c r="BC2" s="221"/>
      <c r="BD2" s="211" t="s">
        <v>61</v>
      </c>
      <c r="BE2" s="212" t="s">
        <v>62</v>
      </c>
      <c r="BF2" s="212" t="s">
        <v>227</v>
      </c>
      <c r="BG2" s="212" t="s">
        <v>228</v>
      </c>
      <c r="BH2" s="214" t="s">
        <v>510</v>
      </c>
      <c r="BI2" s="214" t="s">
        <v>64</v>
      </c>
      <c r="BJ2" s="215">
        <v>214</v>
      </c>
      <c r="BK2" s="215">
        <v>1</v>
      </c>
      <c r="BL2" s="216" t="s">
        <v>65</v>
      </c>
      <c r="BM2" s="221"/>
      <c r="BN2" s="245" t="s">
        <v>301</v>
      </c>
    </row>
    <row r="3" spans="1:66" ht="15.75">
      <c r="A3" s="207" t="s">
        <v>32</v>
      </c>
      <c r="B3" s="208" t="s">
        <v>226</v>
      </c>
      <c r="C3" s="202" t="s">
        <v>35</v>
      </c>
      <c r="D3" s="210" t="s">
        <v>36</v>
      </c>
      <c r="E3" s="24" t="s">
        <v>94</v>
      </c>
      <c r="F3" s="86">
        <v>301</v>
      </c>
      <c r="G3" s="80">
        <v>30</v>
      </c>
      <c r="H3" s="204"/>
      <c r="I3" s="204"/>
      <c r="J3" s="204"/>
      <c r="K3" s="204"/>
      <c r="L3" s="80">
        <v>7</v>
      </c>
      <c r="M3" s="203"/>
      <c r="N3" s="52">
        <v>2</v>
      </c>
      <c r="O3" s="204"/>
      <c r="P3" s="204"/>
      <c r="Q3" s="188"/>
      <c r="R3" s="204"/>
      <c r="S3" s="204"/>
      <c r="T3" s="34"/>
      <c r="U3" s="204"/>
      <c r="V3" s="204"/>
      <c r="W3" s="11">
        <v>6.0036893939393003</v>
      </c>
      <c r="X3" s="204"/>
      <c r="Y3" s="204"/>
      <c r="Z3" s="53">
        <v>10.983333333333333</v>
      </c>
      <c r="AA3" s="204"/>
      <c r="AB3" s="204"/>
      <c r="AC3" s="204"/>
      <c r="AD3" s="204"/>
      <c r="AE3" s="204"/>
      <c r="AF3" s="256">
        <v>3.6578263544020162</v>
      </c>
      <c r="AG3" s="9">
        <v>1245</v>
      </c>
      <c r="AH3" s="9">
        <v>0.69219895054132774</v>
      </c>
      <c r="AI3" s="9">
        <v>97</v>
      </c>
      <c r="AJ3" s="9">
        <v>2.159313725490196</v>
      </c>
      <c r="AK3" s="369">
        <v>0.92875182108098975</v>
      </c>
      <c r="AL3" s="9">
        <v>258</v>
      </c>
      <c r="AM3" s="9">
        <v>3.6655455909902241</v>
      </c>
      <c r="AN3" s="257">
        <v>3.8875338753387534</v>
      </c>
      <c r="AO3" s="86">
        <v>155</v>
      </c>
      <c r="AP3" s="80">
        <v>0</v>
      </c>
      <c r="AQ3" s="80">
        <v>3</v>
      </c>
      <c r="AR3" s="95"/>
      <c r="AS3" s="11">
        <v>267</v>
      </c>
      <c r="AT3" s="80">
        <v>5965.9709999999995</v>
      </c>
      <c r="AU3" s="80">
        <v>41.787999999999997</v>
      </c>
      <c r="AV3" s="80">
        <v>0</v>
      </c>
      <c r="AW3" s="138">
        <v>107</v>
      </c>
      <c r="AX3" s="145">
        <v>10</v>
      </c>
      <c r="AY3" s="452"/>
      <c r="AZ3" s="188"/>
      <c r="BA3" s="188"/>
      <c r="BB3" s="453"/>
      <c r="BC3" s="203"/>
      <c r="BD3" s="217" t="s">
        <v>61</v>
      </c>
      <c r="BE3" s="201" t="s">
        <v>62</v>
      </c>
      <c r="BF3" s="201" t="s">
        <v>227</v>
      </c>
      <c r="BG3" s="201" t="s">
        <v>228</v>
      </c>
      <c r="BH3" s="218" t="s">
        <v>510</v>
      </c>
      <c r="BI3" s="218" t="s">
        <v>64</v>
      </c>
      <c r="BJ3" s="441">
        <v>214</v>
      </c>
      <c r="BK3" s="441">
        <v>1</v>
      </c>
      <c r="BL3" s="219" t="s">
        <v>65</v>
      </c>
      <c r="BM3" s="203"/>
      <c r="BN3" s="44" t="s">
        <v>301</v>
      </c>
    </row>
    <row r="4" spans="1:66" ht="15.75">
      <c r="A4" s="207" t="s">
        <v>32</v>
      </c>
      <c r="B4" s="208" t="s">
        <v>226</v>
      </c>
      <c r="C4" s="202" t="s">
        <v>35</v>
      </c>
      <c r="D4" s="210" t="s">
        <v>36</v>
      </c>
      <c r="E4" s="24" t="s">
        <v>95</v>
      </c>
      <c r="F4" s="86">
        <v>156</v>
      </c>
      <c r="G4" s="80">
        <v>26</v>
      </c>
      <c r="H4" s="204"/>
      <c r="I4" s="204"/>
      <c r="J4" s="204"/>
      <c r="K4" s="204"/>
      <c r="L4" s="80">
        <v>6</v>
      </c>
      <c r="M4" s="203"/>
      <c r="N4" s="52">
        <v>2</v>
      </c>
      <c r="O4" s="204"/>
      <c r="P4" s="204"/>
      <c r="Q4" s="188"/>
      <c r="R4" s="204"/>
      <c r="S4" s="204"/>
      <c r="T4" s="34"/>
      <c r="U4" s="204"/>
      <c r="V4" s="204"/>
      <c r="W4" s="11">
        <v>7.6418951532257999</v>
      </c>
      <c r="X4" s="204"/>
      <c r="Y4" s="204"/>
      <c r="Z4" s="53">
        <v>11.68</v>
      </c>
      <c r="AA4" s="204"/>
      <c r="AB4" s="204"/>
      <c r="AC4" s="204"/>
      <c r="AD4" s="204"/>
      <c r="AE4" s="204"/>
      <c r="AF4" s="256">
        <v>3.661542022929472</v>
      </c>
      <c r="AG4" s="9">
        <v>544</v>
      </c>
      <c r="AH4" s="9">
        <v>0.83498787868058522</v>
      </c>
      <c r="AI4" s="9">
        <v>47</v>
      </c>
      <c r="AJ4" s="9">
        <v>1.4905172413793104</v>
      </c>
      <c r="AK4" s="369">
        <v>0.93573309485874478</v>
      </c>
      <c r="AL4" s="9">
        <v>114</v>
      </c>
      <c r="AM4" s="9">
        <v>3.6829473763181451</v>
      </c>
      <c r="AN4" s="257">
        <v>3.9591836734693877</v>
      </c>
      <c r="AO4" s="86">
        <v>127</v>
      </c>
      <c r="AP4" s="80">
        <v>1</v>
      </c>
      <c r="AQ4" s="80">
        <v>7</v>
      </c>
      <c r="AR4" s="95"/>
      <c r="AS4" s="11">
        <v>97</v>
      </c>
      <c r="AT4" s="80">
        <v>3869.652</v>
      </c>
      <c r="AU4" s="80">
        <v>240.73599999999999</v>
      </c>
      <c r="AV4" s="80">
        <v>0</v>
      </c>
      <c r="AW4" s="138">
        <v>8</v>
      </c>
      <c r="AX4" s="145">
        <v>20</v>
      </c>
      <c r="AY4" s="452"/>
      <c r="AZ4" s="188"/>
      <c r="BA4" s="188"/>
      <c r="BB4" s="453"/>
      <c r="BC4" s="203"/>
      <c r="BD4" s="217" t="s">
        <v>61</v>
      </c>
      <c r="BE4" s="201" t="s">
        <v>62</v>
      </c>
      <c r="BF4" s="201" t="s">
        <v>227</v>
      </c>
      <c r="BG4" s="201" t="s">
        <v>228</v>
      </c>
      <c r="BH4" s="218" t="s">
        <v>514</v>
      </c>
      <c r="BI4" s="218" t="s">
        <v>64</v>
      </c>
      <c r="BJ4" s="441">
        <v>214</v>
      </c>
      <c r="BK4" s="441">
        <v>1</v>
      </c>
      <c r="BL4" s="219" t="s">
        <v>65</v>
      </c>
      <c r="BM4" s="203"/>
      <c r="BN4" s="44" t="s">
        <v>301</v>
      </c>
    </row>
    <row r="5" spans="1:66" ht="15.75">
      <c r="A5" s="207" t="s">
        <v>32</v>
      </c>
      <c r="B5" s="208" t="s">
        <v>226</v>
      </c>
      <c r="C5" s="202" t="s">
        <v>35</v>
      </c>
      <c r="D5" s="210" t="s">
        <v>36</v>
      </c>
      <c r="E5" s="24" t="s">
        <v>96</v>
      </c>
      <c r="F5" s="86">
        <v>128</v>
      </c>
      <c r="G5" s="80">
        <v>22</v>
      </c>
      <c r="H5" s="204"/>
      <c r="I5" s="204"/>
      <c r="J5" s="204"/>
      <c r="K5" s="204"/>
      <c r="L5" s="80">
        <v>7</v>
      </c>
      <c r="M5" s="203"/>
      <c r="N5" s="52">
        <v>1</v>
      </c>
      <c r="O5" s="204"/>
      <c r="P5" s="204"/>
      <c r="Q5" s="188"/>
      <c r="R5" s="204"/>
      <c r="S5" s="204"/>
      <c r="T5" s="34"/>
      <c r="U5" s="204"/>
      <c r="V5" s="204"/>
      <c r="W5" s="11">
        <v>6.9060202020202004</v>
      </c>
      <c r="X5" s="204"/>
      <c r="Y5" s="204"/>
      <c r="Z5" s="53">
        <v>12.262499999999999</v>
      </c>
      <c r="AA5" s="204"/>
      <c r="AB5" s="204"/>
      <c r="AC5" s="204"/>
      <c r="AD5" s="204"/>
      <c r="AE5" s="204"/>
      <c r="AF5" s="256">
        <v>3.6939793755098731</v>
      </c>
      <c r="AG5" s="9">
        <v>486</v>
      </c>
      <c r="AH5" s="9">
        <v>0.75546809569492357</v>
      </c>
      <c r="AI5" s="9">
        <v>38</v>
      </c>
      <c r="AJ5" s="9">
        <v>1.9416666666666667</v>
      </c>
      <c r="AK5" s="369">
        <v>0.93740687523132682</v>
      </c>
      <c r="AL5" s="9">
        <v>97</v>
      </c>
      <c r="AM5" s="9">
        <v>3.6899062448491668</v>
      </c>
      <c r="AN5" s="257">
        <v>3.964</v>
      </c>
      <c r="AO5" s="86">
        <v>65</v>
      </c>
      <c r="AP5" s="80">
        <v>0</v>
      </c>
      <c r="AQ5" s="80">
        <v>1</v>
      </c>
      <c r="AR5" s="95"/>
      <c r="AS5" s="11">
        <v>127</v>
      </c>
      <c r="AT5" s="80">
        <v>2452.6799999999998</v>
      </c>
      <c r="AU5" s="80">
        <v>24.928000000000001</v>
      </c>
      <c r="AV5" s="80">
        <v>0</v>
      </c>
      <c r="AW5" s="138">
        <v>6</v>
      </c>
      <c r="AX5" s="145">
        <v>13</v>
      </c>
      <c r="AY5" s="452"/>
      <c r="AZ5" s="188"/>
      <c r="BA5" s="188"/>
      <c r="BB5" s="453"/>
      <c r="BC5" s="203"/>
      <c r="BD5" s="217" t="s">
        <v>61</v>
      </c>
      <c r="BE5" s="201" t="s">
        <v>62</v>
      </c>
      <c r="BF5" s="201" t="s">
        <v>227</v>
      </c>
      <c r="BG5" s="201" t="s">
        <v>228</v>
      </c>
      <c r="BH5" s="218" t="s">
        <v>488</v>
      </c>
      <c r="BI5" s="218" t="s">
        <v>64</v>
      </c>
      <c r="BJ5" s="441">
        <v>214</v>
      </c>
      <c r="BK5" s="441">
        <v>1</v>
      </c>
      <c r="BL5" s="219" t="s">
        <v>65</v>
      </c>
      <c r="BM5" s="203"/>
      <c r="BN5" s="44" t="s">
        <v>301</v>
      </c>
    </row>
    <row r="6" spans="1:66" ht="15.75">
      <c r="A6" s="207" t="s">
        <v>32</v>
      </c>
      <c r="B6" s="208" t="s">
        <v>226</v>
      </c>
      <c r="C6" s="202" t="s">
        <v>35</v>
      </c>
      <c r="D6" s="210" t="s">
        <v>36</v>
      </c>
      <c r="E6" s="24" t="s">
        <v>97</v>
      </c>
      <c r="F6" s="86">
        <v>204</v>
      </c>
      <c r="G6" s="80">
        <v>19</v>
      </c>
      <c r="H6" s="204"/>
      <c r="I6" s="204"/>
      <c r="J6" s="204"/>
      <c r="K6" s="204"/>
      <c r="L6" s="80">
        <v>5</v>
      </c>
      <c r="M6" s="203"/>
      <c r="N6" s="52">
        <v>2</v>
      </c>
      <c r="O6" s="204"/>
      <c r="P6" s="204"/>
      <c r="Q6" s="188"/>
      <c r="R6" s="204"/>
      <c r="S6" s="204"/>
      <c r="T6" s="34"/>
      <c r="U6" s="204"/>
      <c r="V6" s="204"/>
      <c r="W6" s="11">
        <v>5.7880334972067002</v>
      </c>
      <c r="X6" s="204"/>
      <c r="Y6" s="204"/>
      <c r="Z6" s="53">
        <v>10.381249999999998</v>
      </c>
      <c r="AA6" s="204"/>
      <c r="AB6" s="204"/>
      <c r="AC6" s="204"/>
      <c r="AD6" s="204"/>
      <c r="AE6" s="204"/>
      <c r="AF6" s="256">
        <v>3.7431201006447146</v>
      </c>
      <c r="AG6" s="9">
        <v>859</v>
      </c>
      <c r="AH6" s="9">
        <v>0.65688487966918174</v>
      </c>
      <c r="AI6" s="9">
        <v>45</v>
      </c>
      <c r="AJ6" s="9">
        <v>2.391346153846154</v>
      </c>
      <c r="AK6" s="369">
        <v>0.92633844186808034</v>
      </c>
      <c r="AL6" s="9">
        <v>177</v>
      </c>
      <c r="AM6" s="9">
        <v>3.7542852994412361</v>
      </c>
      <c r="AN6" s="257">
        <v>4.0179372197309418</v>
      </c>
      <c r="AO6" s="86">
        <v>73</v>
      </c>
      <c r="AP6" s="80">
        <v>0</v>
      </c>
      <c r="AQ6" s="80">
        <v>1</v>
      </c>
      <c r="AR6" s="95"/>
      <c r="AS6" s="11">
        <v>262</v>
      </c>
      <c r="AT6" s="80">
        <v>2820.4940000000001</v>
      </c>
      <c r="AU6" s="80">
        <v>0</v>
      </c>
      <c r="AV6" s="80">
        <v>0</v>
      </c>
      <c r="AW6" s="138">
        <v>13</v>
      </c>
      <c r="AX6" s="145">
        <v>21</v>
      </c>
      <c r="AY6" s="452"/>
      <c r="AZ6" s="188"/>
      <c r="BA6" s="188"/>
      <c r="BB6" s="453"/>
      <c r="BC6" s="203"/>
      <c r="BD6" s="217" t="s">
        <v>61</v>
      </c>
      <c r="BE6" s="201" t="s">
        <v>62</v>
      </c>
      <c r="BF6" s="201" t="s">
        <v>227</v>
      </c>
      <c r="BG6" s="201" t="s">
        <v>228</v>
      </c>
      <c r="BH6" s="218" t="s">
        <v>514</v>
      </c>
      <c r="BI6" s="218" t="s">
        <v>64</v>
      </c>
      <c r="BJ6" s="441">
        <v>214</v>
      </c>
      <c r="BK6" s="441">
        <v>1</v>
      </c>
      <c r="BL6" s="219" t="s">
        <v>65</v>
      </c>
      <c r="BM6" s="203"/>
      <c r="BN6" s="44" t="s">
        <v>301</v>
      </c>
    </row>
    <row r="7" spans="1:66" ht="15.75">
      <c r="A7" s="207" t="s">
        <v>32</v>
      </c>
      <c r="B7" s="208" t="s">
        <v>226</v>
      </c>
      <c r="C7" s="202" t="s">
        <v>35</v>
      </c>
      <c r="D7" s="210" t="s">
        <v>36</v>
      </c>
      <c r="E7" s="24" t="s">
        <v>98</v>
      </c>
      <c r="F7" s="86">
        <v>287</v>
      </c>
      <c r="G7" s="80">
        <v>24</v>
      </c>
      <c r="H7" s="204"/>
      <c r="I7" s="204"/>
      <c r="J7" s="204"/>
      <c r="K7" s="204"/>
      <c r="L7" s="80">
        <v>5</v>
      </c>
      <c r="M7" s="203"/>
      <c r="N7" s="52">
        <v>1</v>
      </c>
      <c r="O7" s="204"/>
      <c r="P7" s="204"/>
      <c r="Q7" s="188"/>
      <c r="R7" s="204"/>
      <c r="S7" s="204"/>
      <c r="T7" s="34"/>
      <c r="U7" s="204"/>
      <c r="V7" s="204"/>
      <c r="W7" s="11">
        <v>6.4506770428014999</v>
      </c>
      <c r="X7" s="204"/>
      <c r="Y7" s="204"/>
      <c r="Z7" s="53">
        <v>10.814999999999998</v>
      </c>
      <c r="AA7" s="204"/>
      <c r="AB7" s="204"/>
      <c r="AC7" s="204"/>
      <c r="AD7" s="204"/>
      <c r="AE7" s="204"/>
      <c r="AF7" s="256">
        <v>3.5786420299307991</v>
      </c>
      <c r="AG7" s="9">
        <v>1262</v>
      </c>
      <c r="AH7" s="9">
        <v>0.63004312974795751</v>
      </c>
      <c r="AI7" s="9">
        <v>69</v>
      </c>
      <c r="AJ7" s="9">
        <v>2.4106060606060606</v>
      </c>
      <c r="AK7" s="9">
        <v>0.9514160182601924</v>
      </c>
      <c r="AL7" s="9">
        <v>247</v>
      </c>
      <c r="AM7" s="9">
        <v>3.60223645699541</v>
      </c>
      <c r="AN7" s="257">
        <v>3.7273195876288661</v>
      </c>
      <c r="AO7" s="86">
        <v>233</v>
      </c>
      <c r="AP7" s="80">
        <v>0</v>
      </c>
      <c r="AQ7" s="80">
        <v>6</v>
      </c>
      <c r="AR7" s="95"/>
      <c r="AS7" s="11">
        <v>179</v>
      </c>
      <c r="AT7" s="80">
        <v>9389.23</v>
      </c>
      <c r="AU7" s="80">
        <v>109.52</v>
      </c>
      <c r="AV7" s="80">
        <v>0</v>
      </c>
      <c r="AW7" s="138">
        <v>86</v>
      </c>
      <c r="AX7" s="145">
        <v>23</v>
      </c>
      <c r="AY7" s="235"/>
      <c r="AZ7" s="188"/>
      <c r="BA7" s="188"/>
      <c r="BB7" s="188"/>
      <c r="BC7" s="203"/>
      <c r="BD7" s="217" t="s">
        <v>61</v>
      </c>
      <c r="BE7" s="201" t="s">
        <v>62</v>
      </c>
      <c r="BF7" s="201" t="s">
        <v>227</v>
      </c>
      <c r="BG7" s="201" t="s">
        <v>228</v>
      </c>
      <c r="BH7" s="218" t="s">
        <v>510</v>
      </c>
      <c r="BI7" s="218" t="s">
        <v>64</v>
      </c>
      <c r="BJ7" s="441">
        <v>214</v>
      </c>
      <c r="BK7" s="441">
        <v>1</v>
      </c>
      <c r="BL7" s="219" t="s">
        <v>65</v>
      </c>
      <c r="BM7" s="203"/>
      <c r="BN7" s="44" t="s">
        <v>301</v>
      </c>
    </row>
    <row r="8" spans="1:66" ht="16.5" thickBot="1">
      <c r="A8" s="151" t="s">
        <v>32</v>
      </c>
      <c r="B8" s="152" t="s">
        <v>226</v>
      </c>
      <c r="C8" s="153" t="s">
        <v>35</v>
      </c>
      <c r="D8" s="154" t="s">
        <v>36</v>
      </c>
      <c r="E8" s="190" t="s">
        <v>99</v>
      </c>
      <c r="F8" s="191">
        <v>331</v>
      </c>
      <c r="G8" s="192">
        <v>48</v>
      </c>
      <c r="H8" s="161"/>
      <c r="I8" s="161"/>
      <c r="J8" s="161"/>
      <c r="K8" s="161"/>
      <c r="L8" s="192">
        <v>12</v>
      </c>
      <c r="M8" s="158"/>
      <c r="N8" s="160">
        <v>2</v>
      </c>
      <c r="O8" s="161"/>
      <c r="P8" s="161"/>
      <c r="Q8" s="232"/>
      <c r="R8" s="161"/>
      <c r="S8" s="161"/>
      <c r="T8" s="196"/>
      <c r="U8" s="161"/>
      <c r="V8" s="161"/>
      <c r="W8" s="194">
        <v>6.0226333148147999</v>
      </c>
      <c r="X8" s="161"/>
      <c r="Y8" s="161"/>
      <c r="Z8" s="193">
        <v>11.9375</v>
      </c>
      <c r="AA8" s="161"/>
      <c r="AB8" s="161"/>
      <c r="AC8" s="161"/>
      <c r="AD8" s="161"/>
      <c r="AE8" s="161"/>
      <c r="AF8" s="468">
        <v>3.6286106872024813</v>
      </c>
      <c r="AG8" s="178">
        <v>1309</v>
      </c>
      <c r="AH8" s="178">
        <v>0.79445653126420812</v>
      </c>
      <c r="AI8" s="178">
        <v>138</v>
      </c>
      <c r="AJ8" s="178">
        <v>1.81953125</v>
      </c>
      <c r="AK8" s="178">
        <v>0.93211870293178567</v>
      </c>
      <c r="AL8" s="178">
        <v>250</v>
      </c>
      <c r="AM8" s="178">
        <v>3.7070019980351434</v>
      </c>
      <c r="AN8" s="470">
        <v>4.0078247261345856</v>
      </c>
      <c r="AO8" s="191">
        <v>76</v>
      </c>
      <c r="AP8" s="192">
        <v>0</v>
      </c>
      <c r="AQ8" s="192">
        <v>9</v>
      </c>
      <c r="AR8" s="159"/>
      <c r="AS8" s="194">
        <v>415</v>
      </c>
      <c r="AT8" s="192">
        <v>3031.7489999999998</v>
      </c>
      <c r="AU8" s="192">
        <v>174.15899999999999</v>
      </c>
      <c r="AV8" s="192">
        <v>0</v>
      </c>
      <c r="AW8" s="156">
        <v>23</v>
      </c>
      <c r="AX8" s="157">
        <v>44</v>
      </c>
      <c r="AY8" s="236"/>
      <c r="AZ8" s="232"/>
      <c r="BA8" s="232"/>
      <c r="BB8" s="232"/>
      <c r="BC8" s="158"/>
      <c r="BD8" s="162" t="s">
        <v>61</v>
      </c>
      <c r="BE8" s="163" t="s">
        <v>62</v>
      </c>
      <c r="BF8" s="163" t="s">
        <v>227</v>
      </c>
      <c r="BG8" s="163" t="s">
        <v>228</v>
      </c>
      <c r="BH8" s="164" t="s">
        <v>488</v>
      </c>
      <c r="BI8" s="164" t="s">
        <v>64</v>
      </c>
      <c r="BJ8" s="165">
        <v>214</v>
      </c>
      <c r="BK8" s="165">
        <v>1</v>
      </c>
      <c r="BL8" s="166" t="s">
        <v>65</v>
      </c>
      <c r="BM8" s="158"/>
      <c r="BN8" s="241" t="s">
        <v>301</v>
      </c>
    </row>
    <row r="9" spans="1:66" s="10" customFormat="1">
      <c r="A9" s="128"/>
      <c r="B9" s="4"/>
      <c r="C9" s="4"/>
      <c r="D9" s="128"/>
      <c r="E9" s="5"/>
      <c r="F9" s="12"/>
      <c r="G9" s="12"/>
      <c r="N9" s="128"/>
      <c r="O9" s="128"/>
      <c r="P9" s="128"/>
      <c r="Q9" s="128"/>
      <c r="R9" s="128"/>
      <c r="S9" s="128"/>
      <c r="T9" s="128"/>
      <c r="U9" s="128"/>
      <c r="V9" s="128"/>
      <c r="W9" s="128"/>
      <c r="X9" s="128"/>
      <c r="Y9" s="128"/>
      <c r="Z9" s="128"/>
      <c r="AA9" s="128"/>
      <c r="AB9" s="128"/>
      <c r="AC9" s="128"/>
      <c r="AD9" s="4"/>
      <c r="AE9" s="128"/>
      <c r="AF9" s="12"/>
      <c r="AG9" s="12"/>
      <c r="AH9" s="12"/>
      <c r="AI9" s="12"/>
      <c r="AJ9" s="12"/>
      <c r="AK9" s="12"/>
      <c r="AL9" s="12"/>
      <c r="AM9" s="12"/>
      <c r="AN9" s="12"/>
      <c r="AZ9" s="251"/>
      <c r="BA9" s="12"/>
    </row>
  </sheetData>
  <pageMargins left="0.7" right="0.7" top="0.75" bottom="0.75" header="0.3" footer="0.3"/>
  <pageSetup paperSize="9" scale="5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>
    <tabColor rgb="FFFF0000"/>
    <pageSetUpPr fitToPage="1"/>
  </sheetPr>
  <dimension ref="A1:BN8"/>
  <sheetViews>
    <sheetView showGridLines="0" zoomScale="70" zoomScaleNormal="70" workbookViewId="0"/>
  </sheetViews>
  <sheetFormatPr baseColWidth="10" defaultColWidth="9.140625" defaultRowHeight="14.25"/>
  <cols>
    <col min="1" max="1" width="23.7109375" style="128" bestFit="1" customWidth="1"/>
    <col min="2" max="2" width="19" style="4" bestFit="1" customWidth="1"/>
    <col min="3" max="3" width="6.7109375" style="4" bestFit="1" customWidth="1"/>
    <col min="4" max="4" width="17.85546875" style="128" bestFit="1" customWidth="1"/>
    <col min="5" max="5" width="42.5703125" style="5" bestFit="1" customWidth="1"/>
    <col min="6" max="7" width="8.7109375" style="12" bestFit="1" customWidth="1"/>
    <col min="8" max="12" width="8.7109375" style="10" bestFit="1" customWidth="1"/>
    <col min="13" max="13" width="8.7109375" style="10" customWidth="1"/>
    <col min="14" max="29" width="8.7109375" style="128" bestFit="1" customWidth="1"/>
    <col min="30" max="30" width="8.7109375" style="10" bestFit="1" customWidth="1"/>
    <col min="31" max="31" width="8.7109375" style="128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9" width="8.7109375" style="10" bestFit="1" customWidth="1"/>
    <col min="50" max="50" width="8.7109375" style="10" customWidth="1"/>
    <col min="51" max="51" width="6.7109375" style="10" bestFit="1" customWidth="1"/>
    <col min="52" max="52" width="12" style="251" bestFit="1" customWidth="1"/>
    <col min="53" max="53" width="6" style="12" bestFit="1" customWidth="1"/>
    <col min="54" max="54" width="10.7109375" style="10" bestFit="1" customWidth="1"/>
    <col min="55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8.28515625" style="10" bestFit="1" customWidth="1"/>
    <col min="60" max="60" width="9.1406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37.28515625" style="10" bestFit="1" customWidth="1"/>
    <col min="67" max="16384" width="9.140625" style="128"/>
  </cols>
  <sheetData>
    <row r="1" spans="1:66" ht="409.5" customHeight="1" thickBot="1">
      <c r="A1" s="23" t="s">
        <v>0</v>
      </c>
      <c r="B1" s="76" t="s">
        <v>1</v>
      </c>
      <c r="C1" s="76" t="s">
        <v>39</v>
      </c>
      <c r="D1" s="82" t="s">
        <v>2</v>
      </c>
      <c r="E1" s="23" t="s">
        <v>3</v>
      </c>
      <c r="F1" s="76" t="s">
        <v>42</v>
      </c>
      <c r="G1" s="82" t="s">
        <v>43</v>
      </c>
      <c r="H1" s="82" t="s">
        <v>12</v>
      </c>
      <c r="I1" s="82" t="s">
        <v>13</v>
      </c>
      <c r="J1" s="82" t="s">
        <v>14</v>
      </c>
      <c r="K1" s="82" t="s">
        <v>15</v>
      </c>
      <c r="L1" s="82" t="s">
        <v>16</v>
      </c>
      <c r="M1" s="82" t="s">
        <v>51</v>
      </c>
      <c r="N1" s="27" t="s">
        <v>52</v>
      </c>
      <c r="O1" s="27" t="s">
        <v>268</v>
      </c>
      <c r="P1" s="23" t="s">
        <v>269</v>
      </c>
      <c r="Q1" s="23" t="s">
        <v>270</v>
      </c>
      <c r="R1" s="23" t="s">
        <v>271</v>
      </c>
      <c r="S1" s="23" t="s">
        <v>272</v>
      </c>
      <c r="T1" s="23" t="s">
        <v>273</v>
      </c>
      <c r="U1" s="23" t="s">
        <v>274</v>
      </c>
      <c r="V1" s="23" t="s">
        <v>275</v>
      </c>
      <c r="W1" s="23" t="s">
        <v>276</v>
      </c>
      <c r="X1" s="23" t="s">
        <v>277</v>
      </c>
      <c r="Y1" s="23" t="s">
        <v>278</v>
      </c>
      <c r="Z1" s="76" t="s">
        <v>279</v>
      </c>
      <c r="AA1" s="76" t="s">
        <v>280</v>
      </c>
      <c r="AB1" s="82" t="s">
        <v>281</v>
      </c>
      <c r="AC1" s="82" t="s">
        <v>282</v>
      </c>
      <c r="AD1" s="82" t="s">
        <v>283</v>
      </c>
      <c r="AE1" s="82" t="s">
        <v>284</v>
      </c>
      <c r="AF1" s="76" t="s">
        <v>285</v>
      </c>
      <c r="AG1" s="82" t="s">
        <v>286</v>
      </c>
      <c r="AH1" s="82" t="s">
        <v>287</v>
      </c>
      <c r="AI1" s="82" t="s">
        <v>288</v>
      </c>
      <c r="AJ1" s="82" t="s">
        <v>289</v>
      </c>
      <c r="AK1" s="474" t="s">
        <v>223</v>
      </c>
      <c r="AL1" s="82" t="s">
        <v>44</v>
      </c>
      <c r="AM1" s="82" t="s">
        <v>45</v>
      </c>
      <c r="AN1" s="82" t="s">
        <v>46</v>
      </c>
      <c r="AO1" s="475" t="s">
        <v>47</v>
      </c>
      <c r="AP1" s="82" t="s">
        <v>17</v>
      </c>
      <c r="AQ1" s="82" t="s">
        <v>18</v>
      </c>
      <c r="AR1" s="82" t="s">
        <v>21</v>
      </c>
      <c r="AS1" s="476" t="s">
        <v>224</v>
      </c>
      <c r="AT1" s="82" t="s">
        <v>19</v>
      </c>
      <c r="AU1" s="82" t="s">
        <v>20</v>
      </c>
      <c r="AV1" s="82" t="s">
        <v>48</v>
      </c>
      <c r="AW1" s="82" t="s">
        <v>49</v>
      </c>
      <c r="AX1" s="477" t="s">
        <v>290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3" t="s">
        <v>225</v>
      </c>
    </row>
    <row r="2" spans="1:66" ht="15.75">
      <c r="A2" s="205" t="s">
        <v>32</v>
      </c>
      <c r="B2" s="206" t="s">
        <v>247</v>
      </c>
      <c r="C2" s="220" t="s">
        <v>35</v>
      </c>
      <c r="D2" s="209" t="s">
        <v>36</v>
      </c>
      <c r="E2" s="26" t="s">
        <v>93</v>
      </c>
      <c r="F2" s="93">
        <v>105</v>
      </c>
      <c r="G2" s="79">
        <v>6</v>
      </c>
      <c r="H2" s="222"/>
      <c r="I2" s="222"/>
      <c r="J2" s="222"/>
      <c r="K2" s="222"/>
      <c r="L2" s="79">
        <v>1</v>
      </c>
      <c r="M2" s="221"/>
      <c r="N2" s="62">
        <v>1</v>
      </c>
      <c r="O2" s="222"/>
      <c r="P2" s="222"/>
      <c r="Q2" s="70"/>
      <c r="R2" s="222"/>
      <c r="S2" s="222"/>
      <c r="T2" s="69"/>
      <c r="U2" s="222"/>
      <c r="V2" s="222"/>
      <c r="W2" s="68">
        <v>3.8330204081632</v>
      </c>
      <c r="X2" s="222"/>
      <c r="Y2" s="222"/>
      <c r="Z2" s="71">
        <v>5.31</v>
      </c>
      <c r="AA2" s="222"/>
      <c r="AB2" s="222"/>
      <c r="AC2" s="222"/>
      <c r="AD2" s="222"/>
      <c r="AE2" s="222"/>
      <c r="AF2" s="254">
        <v>3.834020593526847</v>
      </c>
      <c r="AG2" s="60">
        <v>481</v>
      </c>
      <c r="AH2" s="60">
        <v>0.67817615976448453</v>
      </c>
      <c r="AI2" s="60">
        <v>32</v>
      </c>
      <c r="AJ2" s="60">
        <v>2.2791666666666668</v>
      </c>
      <c r="AK2" s="60">
        <v>0.89902624624345484</v>
      </c>
      <c r="AL2" s="60">
        <v>97</v>
      </c>
      <c r="AM2" s="60">
        <v>3.8338280994859013</v>
      </c>
      <c r="AN2" s="255">
        <v>4.1307692307692312</v>
      </c>
      <c r="AO2" s="93">
        <v>0</v>
      </c>
      <c r="AP2" s="79">
        <v>0</v>
      </c>
      <c r="AQ2" s="79">
        <v>0</v>
      </c>
      <c r="AR2" s="119"/>
      <c r="AS2" s="68">
        <v>198</v>
      </c>
      <c r="AT2" s="79">
        <v>46.343000000000004</v>
      </c>
      <c r="AU2" s="79">
        <v>0</v>
      </c>
      <c r="AV2" s="79">
        <v>0</v>
      </c>
      <c r="AW2" s="137">
        <v>0</v>
      </c>
      <c r="AX2" s="144">
        <v>0</v>
      </c>
      <c r="AY2" s="237"/>
      <c r="AZ2" s="70"/>
      <c r="BA2" s="70"/>
      <c r="BB2" s="70"/>
      <c r="BC2" s="221"/>
      <c r="BD2" s="211" t="s">
        <v>61</v>
      </c>
      <c r="BE2" s="212" t="s">
        <v>62</v>
      </c>
      <c r="BF2" s="212" t="s">
        <v>227</v>
      </c>
      <c r="BG2" s="212" t="s">
        <v>228</v>
      </c>
      <c r="BH2" s="214" t="s">
        <v>510</v>
      </c>
      <c r="BI2" s="214" t="s">
        <v>64</v>
      </c>
      <c r="BJ2" s="215">
        <v>214</v>
      </c>
      <c r="BK2" s="215">
        <v>1</v>
      </c>
      <c r="BL2" s="216" t="s">
        <v>65</v>
      </c>
      <c r="BM2" s="221"/>
      <c r="BN2" s="245" t="s">
        <v>557</v>
      </c>
    </row>
    <row r="3" spans="1:66" ht="15.75">
      <c r="A3" s="207" t="s">
        <v>32</v>
      </c>
      <c r="B3" s="208" t="s">
        <v>247</v>
      </c>
      <c r="C3" s="202" t="s">
        <v>35</v>
      </c>
      <c r="D3" s="210" t="s">
        <v>36</v>
      </c>
      <c r="E3" s="24" t="s">
        <v>94</v>
      </c>
      <c r="F3" s="86">
        <v>78</v>
      </c>
      <c r="G3" s="80">
        <v>4</v>
      </c>
      <c r="H3" s="204"/>
      <c r="I3" s="204"/>
      <c r="J3" s="204"/>
      <c r="K3" s="204"/>
      <c r="L3" s="80">
        <v>2</v>
      </c>
      <c r="M3" s="203"/>
      <c r="N3" s="52">
        <v>0</v>
      </c>
      <c r="O3" s="204"/>
      <c r="P3" s="204"/>
      <c r="Q3" s="188"/>
      <c r="R3" s="204"/>
      <c r="S3" s="204"/>
      <c r="T3" s="34"/>
      <c r="U3" s="204"/>
      <c r="V3" s="204"/>
      <c r="W3" s="11">
        <v>3.7419166666665999</v>
      </c>
      <c r="X3" s="204"/>
      <c r="Y3" s="204"/>
      <c r="Z3" s="53">
        <v>4.9499999999999993</v>
      </c>
      <c r="AA3" s="204"/>
      <c r="AB3" s="204"/>
      <c r="AC3" s="204"/>
      <c r="AD3" s="204"/>
      <c r="AE3" s="204"/>
      <c r="AF3" s="256">
        <v>3.7946388771136594</v>
      </c>
      <c r="AG3" s="9">
        <v>360</v>
      </c>
      <c r="AH3" s="9">
        <v>0.70471727057407418</v>
      </c>
      <c r="AI3" s="9">
        <v>24</v>
      </c>
      <c r="AJ3" s="9">
        <v>2.2272727272727271</v>
      </c>
      <c r="AK3" s="9">
        <v>0.90075596846170236</v>
      </c>
      <c r="AL3" s="9">
        <v>72</v>
      </c>
      <c r="AM3" s="9">
        <v>3.7946388771136594</v>
      </c>
      <c r="AN3" s="257">
        <v>4.1186440677966099</v>
      </c>
      <c r="AO3" s="86">
        <v>0</v>
      </c>
      <c r="AP3" s="80">
        <v>0</v>
      </c>
      <c r="AQ3" s="80">
        <v>0</v>
      </c>
      <c r="AR3" s="95"/>
      <c r="AS3" s="11">
        <v>148</v>
      </c>
      <c r="AT3" s="80">
        <v>0</v>
      </c>
      <c r="AU3" s="80">
        <v>0</v>
      </c>
      <c r="AV3" s="80">
        <v>0</v>
      </c>
      <c r="AW3" s="138">
        <v>0</v>
      </c>
      <c r="AX3" s="145">
        <v>0</v>
      </c>
      <c r="AY3" s="235"/>
      <c r="AZ3" s="188"/>
      <c r="BA3" s="188"/>
      <c r="BB3" s="188"/>
      <c r="BC3" s="203"/>
      <c r="BD3" s="217" t="s">
        <v>61</v>
      </c>
      <c r="BE3" s="201" t="s">
        <v>62</v>
      </c>
      <c r="BF3" s="201" t="s">
        <v>227</v>
      </c>
      <c r="BG3" s="201" t="s">
        <v>228</v>
      </c>
      <c r="BH3" s="218" t="s">
        <v>510</v>
      </c>
      <c r="BI3" s="218" t="s">
        <v>64</v>
      </c>
      <c r="BJ3" s="441">
        <v>214</v>
      </c>
      <c r="BK3" s="441">
        <v>1</v>
      </c>
      <c r="BL3" s="219" t="s">
        <v>65</v>
      </c>
      <c r="BM3" s="203"/>
      <c r="BN3" s="44" t="s">
        <v>557</v>
      </c>
    </row>
    <row r="4" spans="1:66" ht="15.75">
      <c r="A4" s="207" t="s">
        <v>32</v>
      </c>
      <c r="B4" s="208" t="s">
        <v>247</v>
      </c>
      <c r="C4" s="202" t="s">
        <v>35</v>
      </c>
      <c r="D4" s="210" t="s">
        <v>36</v>
      </c>
      <c r="E4" s="24" t="s">
        <v>95</v>
      </c>
      <c r="F4" s="86">
        <v>46</v>
      </c>
      <c r="G4" s="80">
        <v>4</v>
      </c>
      <c r="H4" s="204"/>
      <c r="I4" s="204"/>
      <c r="J4" s="204"/>
      <c r="K4" s="204"/>
      <c r="L4" s="80">
        <v>3</v>
      </c>
      <c r="M4" s="203"/>
      <c r="N4" s="52">
        <v>1</v>
      </c>
      <c r="O4" s="204"/>
      <c r="P4" s="204"/>
      <c r="Q4" s="188"/>
      <c r="R4" s="204"/>
      <c r="S4" s="204"/>
      <c r="T4" s="34"/>
      <c r="U4" s="204"/>
      <c r="V4" s="204"/>
      <c r="W4" s="11">
        <v>4.5247692307692002</v>
      </c>
      <c r="X4" s="204"/>
      <c r="Y4" s="204"/>
      <c r="Z4" s="53">
        <v>5.7624999999999993</v>
      </c>
      <c r="AA4" s="204"/>
      <c r="AB4" s="204"/>
      <c r="AC4" s="204"/>
      <c r="AD4" s="204"/>
      <c r="AE4" s="204"/>
      <c r="AF4" s="256">
        <v>3.8502894414098638</v>
      </c>
      <c r="AG4" s="9">
        <v>178</v>
      </c>
      <c r="AH4" s="9">
        <v>0.72848140802130479</v>
      </c>
      <c r="AI4" s="9">
        <v>11</v>
      </c>
      <c r="AJ4" s="9">
        <v>2.0187499999999998</v>
      </c>
      <c r="AK4" s="9">
        <v>0.896809624955058</v>
      </c>
      <c r="AL4" s="9">
        <v>38</v>
      </c>
      <c r="AM4" s="9">
        <v>3.8502894414098638</v>
      </c>
      <c r="AN4" s="257">
        <v>4.1453488372093021</v>
      </c>
      <c r="AO4" s="86">
        <v>0</v>
      </c>
      <c r="AP4" s="80">
        <v>0</v>
      </c>
      <c r="AQ4" s="80">
        <v>0</v>
      </c>
      <c r="AR4" s="95"/>
      <c r="AS4" s="11">
        <v>84</v>
      </c>
      <c r="AT4" s="80">
        <v>0</v>
      </c>
      <c r="AU4" s="80">
        <v>0</v>
      </c>
      <c r="AV4" s="80">
        <v>0</v>
      </c>
      <c r="AW4" s="138">
        <v>0</v>
      </c>
      <c r="AX4" s="145">
        <v>0</v>
      </c>
      <c r="AY4" s="235"/>
      <c r="AZ4" s="188"/>
      <c r="BA4" s="188"/>
      <c r="BB4" s="188"/>
      <c r="BC4" s="203"/>
      <c r="BD4" s="217" t="s">
        <v>61</v>
      </c>
      <c r="BE4" s="201" t="s">
        <v>62</v>
      </c>
      <c r="BF4" s="201" t="s">
        <v>227</v>
      </c>
      <c r="BG4" s="201" t="s">
        <v>228</v>
      </c>
      <c r="BH4" s="218" t="s">
        <v>514</v>
      </c>
      <c r="BI4" s="218" t="s">
        <v>64</v>
      </c>
      <c r="BJ4" s="441">
        <v>214</v>
      </c>
      <c r="BK4" s="441">
        <v>1</v>
      </c>
      <c r="BL4" s="219" t="s">
        <v>65</v>
      </c>
      <c r="BM4" s="203"/>
      <c r="BN4" s="44" t="s">
        <v>557</v>
      </c>
    </row>
    <row r="5" spans="1:66" ht="15.75">
      <c r="A5" s="207" t="s">
        <v>32</v>
      </c>
      <c r="B5" s="208" t="s">
        <v>247</v>
      </c>
      <c r="C5" s="202" t="s">
        <v>35</v>
      </c>
      <c r="D5" s="210" t="s">
        <v>36</v>
      </c>
      <c r="E5" s="24" t="s">
        <v>96</v>
      </c>
      <c r="F5" s="86">
        <v>61</v>
      </c>
      <c r="G5" s="80">
        <v>4</v>
      </c>
      <c r="H5" s="204"/>
      <c r="I5" s="204"/>
      <c r="J5" s="204"/>
      <c r="K5" s="204"/>
      <c r="L5" s="80">
        <v>3</v>
      </c>
      <c r="M5" s="203"/>
      <c r="N5" s="52">
        <v>1</v>
      </c>
      <c r="O5" s="204"/>
      <c r="P5" s="204"/>
      <c r="Q5" s="188"/>
      <c r="R5" s="204"/>
      <c r="S5" s="204"/>
      <c r="T5" s="34"/>
      <c r="U5" s="204"/>
      <c r="V5" s="204"/>
      <c r="W5" s="11">
        <v>4.5557962962962</v>
      </c>
      <c r="X5" s="204"/>
      <c r="Y5" s="204"/>
      <c r="Z5" s="53">
        <v>5.4649999999999999</v>
      </c>
      <c r="AA5" s="204"/>
      <c r="AB5" s="204"/>
      <c r="AC5" s="204"/>
      <c r="AD5" s="204"/>
      <c r="AE5" s="204"/>
      <c r="AF5" s="256">
        <v>3.8070754471814858</v>
      </c>
      <c r="AG5" s="9">
        <v>265</v>
      </c>
      <c r="AH5" s="9">
        <v>0.75182263762460988</v>
      </c>
      <c r="AI5" s="9">
        <v>18</v>
      </c>
      <c r="AJ5" s="9">
        <v>1.78125</v>
      </c>
      <c r="AK5" s="9">
        <v>0.91167383853878348</v>
      </c>
      <c r="AL5" s="9">
        <v>54</v>
      </c>
      <c r="AM5" s="9">
        <v>3.8070754471814858</v>
      </c>
      <c r="AN5" s="257">
        <v>4.0859375</v>
      </c>
      <c r="AO5" s="86">
        <v>0</v>
      </c>
      <c r="AP5" s="80">
        <v>0</v>
      </c>
      <c r="AQ5" s="80">
        <v>0</v>
      </c>
      <c r="AR5" s="95"/>
      <c r="AS5" s="11">
        <v>114</v>
      </c>
      <c r="AT5" s="80">
        <v>0</v>
      </c>
      <c r="AU5" s="80">
        <v>0</v>
      </c>
      <c r="AV5" s="80">
        <v>0</v>
      </c>
      <c r="AW5" s="138">
        <v>0</v>
      </c>
      <c r="AX5" s="145">
        <v>0</v>
      </c>
      <c r="AY5" s="235"/>
      <c r="AZ5" s="188"/>
      <c r="BA5" s="188"/>
      <c r="BB5" s="188"/>
      <c r="BC5" s="203"/>
      <c r="BD5" s="217" t="s">
        <v>61</v>
      </c>
      <c r="BE5" s="201" t="s">
        <v>62</v>
      </c>
      <c r="BF5" s="201" t="s">
        <v>227</v>
      </c>
      <c r="BG5" s="201" t="s">
        <v>228</v>
      </c>
      <c r="BH5" s="218" t="s">
        <v>488</v>
      </c>
      <c r="BI5" s="218" t="s">
        <v>64</v>
      </c>
      <c r="BJ5" s="441">
        <v>214</v>
      </c>
      <c r="BK5" s="441">
        <v>1</v>
      </c>
      <c r="BL5" s="219" t="s">
        <v>65</v>
      </c>
      <c r="BM5" s="203"/>
      <c r="BN5" s="44" t="s">
        <v>557</v>
      </c>
    </row>
    <row r="6" spans="1:66" ht="15.75">
      <c r="A6" s="207" t="s">
        <v>32</v>
      </c>
      <c r="B6" s="208" t="s">
        <v>247</v>
      </c>
      <c r="C6" s="202" t="s">
        <v>35</v>
      </c>
      <c r="D6" s="210" t="s">
        <v>36</v>
      </c>
      <c r="E6" s="24" t="s">
        <v>97</v>
      </c>
      <c r="F6" s="86">
        <v>128</v>
      </c>
      <c r="G6" s="80">
        <v>5</v>
      </c>
      <c r="H6" s="204"/>
      <c r="I6" s="204"/>
      <c r="J6" s="204"/>
      <c r="K6" s="204"/>
      <c r="L6" s="80">
        <v>3</v>
      </c>
      <c r="M6" s="203"/>
      <c r="N6" s="52">
        <v>1</v>
      </c>
      <c r="O6" s="204"/>
      <c r="P6" s="204"/>
      <c r="Q6" s="188"/>
      <c r="R6" s="204"/>
      <c r="S6" s="204"/>
      <c r="T6" s="34"/>
      <c r="U6" s="204"/>
      <c r="V6" s="204"/>
      <c r="W6" s="11">
        <v>4.4137583333333001</v>
      </c>
      <c r="X6" s="204"/>
      <c r="Y6" s="204"/>
      <c r="Z6" s="53">
        <v>5.7</v>
      </c>
      <c r="AA6" s="204"/>
      <c r="AB6" s="204"/>
      <c r="AC6" s="204"/>
      <c r="AD6" s="204"/>
      <c r="AE6" s="204"/>
      <c r="AF6" s="256">
        <v>3.8655966099069898</v>
      </c>
      <c r="AG6" s="9">
        <v>584</v>
      </c>
      <c r="AH6" s="9">
        <v>0.61103187739062192</v>
      </c>
      <c r="AI6" s="9">
        <v>23</v>
      </c>
      <c r="AJ6" s="9">
        <v>2.589</v>
      </c>
      <c r="AK6" s="9">
        <v>0.904132933557526</v>
      </c>
      <c r="AL6" s="9">
        <v>119</v>
      </c>
      <c r="AM6" s="9">
        <v>3.8655966099069898</v>
      </c>
      <c r="AN6" s="257">
        <v>4.1094164456233422</v>
      </c>
      <c r="AO6" s="86">
        <v>0</v>
      </c>
      <c r="AP6" s="80">
        <v>0</v>
      </c>
      <c r="AQ6" s="80">
        <v>0</v>
      </c>
      <c r="AR6" s="95"/>
      <c r="AS6" s="11">
        <v>246</v>
      </c>
      <c r="AT6" s="80">
        <v>0</v>
      </c>
      <c r="AU6" s="80">
        <v>0</v>
      </c>
      <c r="AV6" s="80">
        <v>0</v>
      </c>
      <c r="AW6" s="138">
        <v>0</v>
      </c>
      <c r="AX6" s="145">
        <v>0</v>
      </c>
      <c r="AY6" s="235">
        <v>0</v>
      </c>
      <c r="AZ6" s="188"/>
      <c r="BA6" s="188"/>
      <c r="BB6" s="188"/>
      <c r="BC6" s="203"/>
      <c r="BD6" s="217" t="s">
        <v>61</v>
      </c>
      <c r="BE6" s="201" t="s">
        <v>62</v>
      </c>
      <c r="BF6" s="201" t="s">
        <v>227</v>
      </c>
      <c r="BG6" s="201" t="s">
        <v>228</v>
      </c>
      <c r="BH6" s="218" t="s">
        <v>514</v>
      </c>
      <c r="BI6" s="218" t="s">
        <v>64</v>
      </c>
      <c r="BJ6" s="441">
        <v>214</v>
      </c>
      <c r="BK6" s="441">
        <v>1</v>
      </c>
      <c r="BL6" s="219" t="s">
        <v>65</v>
      </c>
      <c r="BM6" s="203"/>
      <c r="BN6" s="44" t="s">
        <v>557</v>
      </c>
    </row>
    <row r="7" spans="1:66" ht="15.75">
      <c r="A7" s="207" t="s">
        <v>32</v>
      </c>
      <c r="B7" s="208" t="s">
        <v>247</v>
      </c>
      <c r="C7" s="202" t="s">
        <v>35</v>
      </c>
      <c r="D7" s="210" t="s">
        <v>36</v>
      </c>
      <c r="E7" s="24" t="s">
        <v>98</v>
      </c>
      <c r="F7" s="86">
        <v>50</v>
      </c>
      <c r="G7" s="80">
        <v>4</v>
      </c>
      <c r="H7" s="204"/>
      <c r="I7" s="204"/>
      <c r="J7" s="204"/>
      <c r="K7" s="204"/>
      <c r="L7" s="80">
        <v>1</v>
      </c>
      <c r="M7" s="203"/>
      <c r="N7" s="52">
        <v>0</v>
      </c>
      <c r="O7" s="204"/>
      <c r="P7" s="204"/>
      <c r="Q7" s="188"/>
      <c r="R7" s="204"/>
      <c r="S7" s="204"/>
      <c r="T7" s="34"/>
      <c r="U7" s="204"/>
      <c r="V7" s="204"/>
      <c r="W7" s="11">
        <v>4.0641777777777</v>
      </c>
      <c r="X7" s="204"/>
      <c r="Y7" s="204"/>
      <c r="Z7" s="53">
        <v>5.375</v>
      </c>
      <c r="AA7" s="204"/>
      <c r="AB7" s="204"/>
      <c r="AC7" s="204"/>
      <c r="AD7" s="204"/>
      <c r="AE7" s="204"/>
      <c r="AF7" s="256">
        <v>3.8436518306202352</v>
      </c>
      <c r="AG7" s="9">
        <v>222</v>
      </c>
      <c r="AH7" s="9">
        <v>0.59344059675558447</v>
      </c>
      <c r="AI7" s="9">
        <v>7</v>
      </c>
      <c r="AJ7" s="9">
        <v>2.6205882352941177</v>
      </c>
      <c r="AK7" s="9">
        <v>0.91688055457892259</v>
      </c>
      <c r="AL7" s="9">
        <v>45</v>
      </c>
      <c r="AM7" s="9">
        <v>3.8436518306202352</v>
      </c>
      <c r="AN7" s="257">
        <v>4.0978260869565215</v>
      </c>
      <c r="AO7" s="86">
        <v>0</v>
      </c>
      <c r="AP7" s="80">
        <v>0</v>
      </c>
      <c r="AQ7" s="80">
        <v>0</v>
      </c>
      <c r="AR7" s="95"/>
      <c r="AS7" s="11">
        <v>92</v>
      </c>
      <c r="AT7" s="80">
        <v>0</v>
      </c>
      <c r="AU7" s="80">
        <v>0</v>
      </c>
      <c r="AV7" s="80">
        <v>0</v>
      </c>
      <c r="AW7" s="138">
        <v>0</v>
      </c>
      <c r="AX7" s="145">
        <v>0</v>
      </c>
      <c r="AY7" s="235"/>
      <c r="AZ7" s="188"/>
      <c r="BA7" s="188"/>
      <c r="BB7" s="188"/>
      <c r="BC7" s="203"/>
      <c r="BD7" s="217" t="s">
        <v>61</v>
      </c>
      <c r="BE7" s="201" t="s">
        <v>62</v>
      </c>
      <c r="BF7" s="201" t="s">
        <v>227</v>
      </c>
      <c r="BG7" s="201" t="s">
        <v>228</v>
      </c>
      <c r="BH7" s="218" t="s">
        <v>510</v>
      </c>
      <c r="BI7" s="218" t="s">
        <v>64</v>
      </c>
      <c r="BJ7" s="441">
        <v>214</v>
      </c>
      <c r="BK7" s="441">
        <v>1</v>
      </c>
      <c r="BL7" s="219" t="s">
        <v>65</v>
      </c>
      <c r="BM7" s="203"/>
      <c r="BN7" s="44" t="s">
        <v>557</v>
      </c>
    </row>
    <row r="8" spans="1:66" ht="16.5" thickBot="1">
      <c r="A8" s="151" t="s">
        <v>32</v>
      </c>
      <c r="B8" s="152" t="s">
        <v>247</v>
      </c>
      <c r="C8" s="153" t="s">
        <v>35</v>
      </c>
      <c r="D8" s="154" t="s">
        <v>36</v>
      </c>
      <c r="E8" s="190" t="s">
        <v>99</v>
      </c>
      <c r="F8" s="191">
        <v>200</v>
      </c>
      <c r="G8" s="192">
        <v>12</v>
      </c>
      <c r="H8" s="161"/>
      <c r="I8" s="161"/>
      <c r="J8" s="161"/>
      <c r="K8" s="161"/>
      <c r="L8" s="192">
        <v>4</v>
      </c>
      <c r="M8" s="158"/>
      <c r="N8" s="160">
        <v>0</v>
      </c>
      <c r="O8" s="161"/>
      <c r="P8" s="161"/>
      <c r="Q8" s="232"/>
      <c r="R8" s="161"/>
      <c r="S8" s="161"/>
      <c r="T8" s="196"/>
      <c r="U8" s="161"/>
      <c r="V8" s="161"/>
      <c r="W8" s="194">
        <v>4.5499347554347001</v>
      </c>
      <c r="X8" s="161"/>
      <c r="Y8" s="161"/>
      <c r="Z8" s="193">
        <v>5.9111111111111105</v>
      </c>
      <c r="AA8" s="161"/>
      <c r="AB8" s="161"/>
      <c r="AC8" s="161"/>
      <c r="AD8" s="161"/>
      <c r="AE8" s="161"/>
      <c r="AF8" s="468">
        <v>3.7955796905509813</v>
      </c>
      <c r="AG8" s="178">
        <v>905</v>
      </c>
      <c r="AH8" s="178">
        <v>0.67197644267496193</v>
      </c>
      <c r="AI8" s="178">
        <v>58</v>
      </c>
      <c r="AJ8" s="178">
        <v>2.30078125</v>
      </c>
      <c r="AK8" s="178">
        <v>0.91519590345680235</v>
      </c>
      <c r="AL8" s="178">
        <v>184</v>
      </c>
      <c r="AM8" s="178">
        <v>3.7955796905509813</v>
      </c>
      <c r="AN8" s="470">
        <v>4.0959821428571432</v>
      </c>
      <c r="AO8" s="191">
        <v>0</v>
      </c>
      <c r="AP8" s="192">
        <v>0</v>
      </c>
      <c r="AQ8" s="192">
        <v>0</v>
      </c>
      <c r="AR8" s="159"/>
      <c r="AS8" s="194">
        <v>376</v>
      </c>
      <c r="AT8" s="192">
        <v>0</v>
      </c>
      <c r="AU8" s="192">
        <v>0</v>
      </c>
      <c r="AV8" s="192">
        <v>0</v>
      </c>
      <c r="AW8" s="156">
        <v>0</v>
      </c>
      <c r="AX8" s="157">
        <v>0</v>
      </c>
      <c r="AY8" s="236"/>
      <c r="AZ8" s="232"/>
      <c r="BA8" s="232"/>
      <c r="BB8" s="232"/>
      <c r="BC8" s="158"/>
      <c r="BD8" s="162" t="s">
        <v>61</v>
      </c>
      <c r="BE8" s="163" t="s">
        <v>62</v>
      </c>
      <c r="BF8" s="163" t="s">
        <v>227</v>
      </c>
      <c r="BG8" s="163" t="s">
        <v>228</v>
      </c>
      <c r="BH8" s="164" t="s">
        <v>488</v>
      </c>
      <c r="BI8" s="164" t="s">
        <v>64</v>
      </c>
      <c r="BJ8" s="165">
        <v>214</v>
      </c>
      <c r="BK8" s="165">
        <v>1</v>
      </c>
      <c r="BL8" s="166" t="s">
        <v>65</v>
      </c>
      <c r="BM8" s="158"/>
      <c r="BN8" s="241" t="s">
        <v>557</v>
      </c>
    </row>
  </sheetData>
  <pageMargins left="0.7" right="0.7" top="0.75" bottom="0.75" header="0.3" footer="0.3"/>
  <pageSetup paperSize="9" scale="5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rgb="FF0070C0"/>
    <pageSetUpPr fitToPage="1"/>
  </sheetPr>
  <dimension ref="A1:BN93"/>
  <sheetViews>
    <sheetView showGridLines="0" zoomScale="70" zoomScaleNormal="70" workbookViewId="0">
      <selection activeCell="E1" sqref="E1"/>
    </sheetView>
  </sheetViews>
  <sheetFormatPr baseColWidth="10" defaultColWidth="9.140625" defaultRowHeight="15"/>
  <cols>
    <col min="1" max="1" width="29.5703125" style="43" bestFit="1" customWidth="1"/>
    <col min="2" max="2" width="11.85546875" style="75" bestFit="1" customWidth="1"/>
    <col min="3" max="3" width="8.7109375" style="4" bestFit="1" customWidth="1"/>
    <col min="4" max="4" width="17.7109375" style="43" bestFit="1" customWidth="1"/>
    <col min="5" max="5" width="43.8554687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3" bestFit="1" customWidth="1"/>
    <col min="31" max="31" width="8.7109375" style="10" bestFit="1" customWidth="1"/>
    <col min="32" max="36" width="8.7109375" style="3" bestFit="1" customWidth="1"/>
    <col min="37" max="37" width="8.7109375" style="128" customWidth="1"/>
    <col min="38" max="39" width="8.7109375" style="3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10" style="8" bestFit="1" customWidth="1"/>
    <col min="53" max="58" width="8.7109375" style="10" bestFit="1" customWidth="1"/>
    <col min="59" max="59" width="16.42578125" style="10" bestFit="1" customWidth="1"/>
    <col min="60" max="60" width="9.5703125" bestFit="1" customWidth="1"/>
    <col min="61" max="61" width="12.85546875" style="10" bestFit="1" customWidth="1"/>
    <col min="62" max="64" width="8.7109375" style="10" bestFit="1" customWidth="1"/>
    <col min="65" max="65" width="8.7109375" style="10" customWidth="1"/>
    <col min="66" max="66" width="22.140625" style="10" bestFit="1" customWidth="1"/>
    <col min="67" max="16384" width="9.140625" style="3"/>
  </cols>
  <sheetData>
    <row r="1" spans="1:66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268</v>
      </c>
      <c r="P1" s="40" t="s">
        <v>269</v>
      </c>
      <c r="Q1" s="40" t="s">
        <v>270</v>
      </c>
      <c r="R1" s="40" t="s">
        <v>271</v>
      </c>
      <c r="S1" s="40" t="s">
        <v>272</v>
      </c>
      <c r="T1" s="41" t="s">
        <v>273</v>
      </c>
      <c r="U1" s="39" t="s">
        <v>274</v>
      </c>
      <c r="V1" s="40" t="s">
        <v>275</v>
      </c>
      <c r="W1" s="40" t="s">
        <v>276</v>
      </c>
      <c r="X1" s="40" t="s">
        <v>277</v>
      </c>
      <c r="Y1" s="40" t="s">
        <v>278</v>
      </c>
      <c r="Z1" s="41" t="s">
        <v>279</v>
      </c>
      <c r="AA1" s="39" t="s">
        <v>280</v>
      </c>
      <c r="AB1" s="40" t="s">
        <v>281</v>
      </c>
      <c r="AC1" s="40" t="s">
        <v>282</v>
      </c>
      <c r="AD1" s="40" t="s">
        <v>283</v>
      </c>
      <c r="AE1" s="41" t="s">
        <v>284</v>
      </c>
      <c r="AF1" s="39" t="s">
        <v>285</v>
      </c>
      <c r="AG1" s="40" t="s">
        <v>286</v>
      </c>
      <c r="AH1" s="40" t="s">
        <v>287</v>
      </c>
      <c r="AI1" s="40" t="s">
        <v>288</v>
      </c>
      <c r="AJ1" s="40" t="s">
        <v>289</v>
      </c>
      <c r="AK1" s="40" t="s">
        <v>223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224</v>
      </c>
      <c r="AT1" s="40" t="s">
        <v>19</v>
      </c>
      <c r="AU1" s="40" t="s">
        <v>20</v>
      </c>
      <c r="AV1" s="40" t="s">
        <v>48</v>
      </c>
      <c r="AW1" s="40" t="s">
        <v>49</v>
      </c>
      <c r="AX1" s="40" t="s">
        <v>290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40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58" t="s">
        <v>225</v>
      </c>
    </row>
    <row r="2" spans="1:66" s="128" customFormat="1" ht="15.75">
      <c r="A2" s="205" t="s">
        <v>32</v>
      </c>
      <c r="B2" s="206" t="s">
        <v>9</v>
      </c>
      <c r="C2" s="220" t="s">
        <v>35</v>
      </c>
      <c r="D2" s="209" t="s">
        <v>36</v>
      </c>
      <c r="E2" s="26" t="s">
        <v>93</v>
      </c>
      <c r="F2" s="93">
        <v>1083</v>
      </c>
      <c r="G2" s="79">
        <v>4</v>
      </c>
      <c r="H2" s="222"/>
      <c r="I2" s="222"/>
      <c r="J2" s="222"/>
      <c r="K2" s="222"/>
      <c r="L2" s="79">
        <v>13</v>
      </c>
      <c r="M2" s="221"/>
      <c r="N2" s="62">
        <v>6</v>
      </c>
      <c r="O2" s="222"/>
      <c r="P2" s="222"/>
      <c r="Q2" s="68">
        <v>5.6395154863999997</v>
      </c>
      <c r="R2" s="222"/>
      <c r="S2" s="222"/>
      <c r="T2" s="71">
        <v>7.9261363636363633</v>
      </c>
      <c r="U2" s="222"/>
      <c r="V2" s="222"/>
      <c r="W2" s="68">
        <v>5.4647157542212996</v>
      </c>
      <c r="X2" s="222"/>
      <c r="Y2" s="222"/>
      <c r="Z2" s="71">
        <v>7.7961538461538433</v>
      </c>
      <c r="AA2" s="222"/>
      <c r="AB2" s="222"/>
      <c r="AC2" s="222"/>
      <c r="AD2" s="222"/>
      <c r="AE2" s="222"/>
      <c r="AF2" s="60">
        <v>3.6102752023160143</v>
      </c>
      <c r="AG2" s="60">
        <v>7414</v>
      </c>
      <c r="AH2" s="60">
        <v>0.5156270971400051</v>
      </c>
      <c r="AI2" s="60">
        <v>296</v>
      </c>
      <c r="AJ2" s="60">
        <v>2.544458762886598</v>
      </c>
      <c r="AK2" s="60" t="s">
        <v>248</v>
      </c>
      <c r="AL2" s="60">
        <v>1033</v>
      </c>
      <c r="AM2" s="60">
        <v>3.6232739541531802</v>
      </c>
      <c r="AN2" s="60">
        <v>3.6840057005042754</v>
      </c>
      <c r="AO2" s="72">
        <v>754</v>
      </c>
      <c r="AP2" s="79">
        <v>3</v>
      </c>
      <c r="AQ2" s="79">
        <v>9</v>
      </c>
      <c r="AR2" s="225">
        <v>1392</v>
      </c>
      <c r="AS2" s="225" t="s">
        <v>248</v>
      </c>
      <c r="AT2" s="223">
        <v>77266.606</v>
      </c>
      <c r="AU2" s="223">
        <v>761.51900000000001</v>
      </c>
      <c r="AV2" s="212">
        <v>0</v>
      </c>
      <c r="AW2" s="212">
        <v>1392</v>
      </c>
      <c r="AX2" s="212" t="s">
        <v>248</v>
      </c>
      <c r="AY2" s="233" t="s">
        <v>248</v>
      </c>
      <c r="AZ2" s="70"/>
      <c r="BA2" s="70" t="s">
        <v>248</v>
      </c>
      <c r="BB2" s="234" t="s">
        <v>248</v>
      </c>
      <c r="BC2" s="221" t="s">
        <v>248</v>
      </c>
      <c r="BD2" s="211" t="s">
        <v>61</v>
      </c>
      <c r="BE2" s="212" t="s">
        <v>62</v>
      </c>
      <c r="BF2" s="212" t="s">
        <v>63</v>
      </c>
      <c r="BG2" s="212" t="s">
        <v>196</v>
      </c>
      <c r="BH2" s="418" t="s">
        <v>712</v>
      </c>
      <c r="BI2" s="214" t="s">
        <v>64</v>
      </c>
      <c r="BJ2" s="215">
        <v>214</v>
      </c>
      <c r="BK2" s="215">
        <v>1</v>
      </c>
      <c r="BL2" s="216" t="s">
        <v>65</v>
      </c>
      <c r="BM2" s="63"/>
      <c r="BN2" s="63" t="s">
        <v>302</v>
      </c>
    </row>
    <row r="3" spans="1:66" s="128" customFormat="1" ht="15.75">
      <c r="A3" s="207" t="s">
        <v>32</v>
      </c>
      <c r="B3" s="208" t="s">
        <v>9</v>
      </c>
      <c r="C3" s="202" t="s">
        <v>35</v>
      </c>
      <c r="D3" s="210" t="s">
        <v>36</v>
      </c>
      <c r="E3" s="24" t="s">
        <v>93</v>
      </c>
      <c r="F3" s="355">
        <v>1089</v>
      </c>
      <c r="G3" s="356">
        <v>75</v>
      </c>
      <c r="H3" s="357"/>
      <c r="I3" s="357"/>
      <c r="J3" s="357"/>
      <c r="K3" s="357"/>
      <c r="L3" s="356">
        <v>9</v>
      </c>
      <c r="M3" s="358"/>
      <c r="N3" s="359">
        <v>8</v>
      </c>
      <c r="O3" s="357"/>
      <c r="P3" s="357"/>
      <c r="Q3" s="360">
        <v>7.2875233741000001</v>
      </c>
      <c r="R3" s="357"/>
      <c r="S3" s="357"/>
      <c r="T3" s="361">
        <v>12.947916666666666</v>
      </c>
      <c r="U3" s="357"/>
      <c r="V3" s="357"/>
      <c r="W3" s="360">
        <v>7.2734308298507004</v>
      </c>
      <c r="X3" s="357"/>
      <c r="Y3" s="357"/>
      <c r="Z3" s="361">
        <v>13.0234375</v>
      </c>
      <c r="AA3" s="357"/>
      <c r="AB3" s="357"/>
      <c r="AC3" s="357"/>
      <c r="AD3" s="357"/>
      <c r="AE3" s="357"/>
      <c r="AF3" s="362">
        <v>3.256507932520845</v>
      </c>
      <c r="AG3" s="362">
        <v>6956</v>
      </c>
      <c r="AH3" s="362">
        <v>0.59662907655894715</v>
      </c>
      <c r="AI3" s="362">
        <v>815</v>
      </c>
      <c r="AJ3" s="362">
        <v>2.0864121510673237</v>
      </c>
      <c r="AK3" s="362" t="s">
        <v>248</v>
      </c>
      <c r="AL3" s="362">
        <v>939</v>
      </c>
      <c r="AM3" s="362">
        <v>3.2787746412200947</v>
      </c>
      <c r="AN3" s="362">
        <v>3.374859392575928</v>
      </c>
      <c r="AO3" s="363">
        <v>612</v>
      </c>
      <c r="AP3" s="356">
        <v>52</v>
      </c>
      <c r="AQ3" s="356">
        <v>11</v>
      </c>
      <c r="AR3" s="364">
        <v>1353</v>
      </c>
      <c r="AS3" s="364" t="s">
        <v>248</v>
      </c>
      <c r="AT3" s="365">
        <v>71331.106</v>
      </c>
      <c r="AU3" s="365">
        <v>2693.2640000000001</v>
      </c>
      <c r="AV3" s="366">
        <v>3</v>
      </c>
      <c r="AW3" s="366">
        <v>1350</v>
      </c>
      <c r="AX3" s="366" t="s">
        <v>248</v>
      </c>
      <c r="AY3" s="452" t="s">
        <v>248</v>
      </c>
      <c r="AZ3" s="188"/>
      <c r="BA3" s="188" t="s">
        <v>248</v>
      </c>
      <c r="BB3" s="453" t="s">
        <v>248</v>
      </c>
      <c r="BC3" s="203" t="s">
        <v>248</v>
      </c>
      <c r="BD3" s="217" t="s">
        <v>61</v>
      </c>
      <c r="BE3" s="201" t="s">
        <v>62</v>
      </c>
      <c r="BF3" s="201" t="s">
        <v>63</v>
      </c>
      <c r="BG3" s="201" t="s">
        <v>196</v>
      </c>
      <c r="BH3" s="419" t="s">
        <v>712</v>
      </c>
      <c r="BI3" s="218" t="s">
        <v>66</v>
      </c>
      <c r="BJ3" s="441">
        <v>214</v>
      </c>
      <c r="BK3" s="441">
        <v>7</v>
      </c>
      <c r="BL3" s="219" t="s">
        <v>65</v>
      </c>
      <c r="BM3" s="64"/>
      <c r="BN3" s="64" t="s">
        <v>302</v>
      </c>
    </row>
    <row r="4" spans="1:66" s="128" customFormat="1" ht="15.75">
      <c r="A4" s="207" t="s">
        <v>32</v>
      </c>
      <c r="B4" s="208" t="s">
        <v>9</v>
      </c>
      <c r="C4" s="202" t="s">
        <v>35</v>
      </c>
      <c r="D4" s="210" t="s">
        <v>36</v>
      </c>
      <c r="E4" s="24" t="s">
        <v>93</v>
      </c>
      <c r="F4" s="355">
        <v>1087</v>
      </c>
      <c r="G4" s="356">
        <v>72</v>
      </c>
      <c r="H4" s="357"/>
      <c r="I4" s="357"/>
      <c r="J4" s="357"/>
      <c r="K4" s="357"/>
      <c r="L4" s="356">
        <v>10</v>
      </c>
      <c r="M4" s="358"/>
      <c r="N4" s="359">
        <v>9</v>
      </c>
      <c r="O4" s="357"/>
      <c r="P4" s="357"/>
      <c r="Q4" s="360">
        <v>6.8983203891000002</v>
      </c>
      <c r="R4" s="357"/>
      <c r="S4" s="357"/>
      <c r="T4" s="361">
        <v>10.098214285714286</v>
      </c>
      <c r="U4" s="357"/>
      <c r="V4" s="357"/>
      <c r="W4" s="360">
        <v>7.0220407910446996</v>
      </c>
      <c r="X4" s="357"/>
      <c r="Y4" s="357"/>
      <c r="Z4" s="361">
        <v>10.306818181818182</v>
      </c>
      <c r="AA4" s="357"/>
      <c r="AB4" s="357"/>
      <c r="AC4" s="357"/>
      <c r="AD4" s="357"/>
      <c r="AE4" s="357"/>
      <c r="AF4" s="362">
        <v>3.4763756247129263</v>
      </c>
      <c r="AG4" s="362">
        <v>6968</v>
      </c>
      <c r="AH4" s="362">
        <v>0.57504933995713214</v>
      </c>
      <c r="AI4" s="362">
        <v>463</v>
      </c>
      <c r="AJ4" s="362">
        <v>2.2467198581560286</v>
      </c>
      <c r="AK4" s="362" t="s">
        <v>248</v>
      </c>
      <c r="AL4" s="362">
        <v>923</v>
      </c>
      <c r="AM4" s="362">
        <v>3.5238759642994149</v>
      </c>
      <c r="AN4" s="362">
        <v>3.6234955520669807</v>
      </c>
      <c r="AO4" s="363">
        <v>768</v>
      </c>
      <c r="AP4" s="356">
        <v>10</v>
      </c>
      <c r="AQ4" s="356">
        <v>18</v>
      </c>
      <c r="AR4" s="364">
        <v>1234</v>
      </c>
      <c r="AS4" s="364" t="s">
        <v>248</v>
      </c>
      <c r="AT4" s="365">
        <v>72203.489000000001</v>
      </c>
      <c r="AU4" s="365">
        <v>1558.239</v>
      </c>
      <c r="AV4" s="366">
        <v>0</v>
      </c>
      <c r="AW4" s="366">
        <v>1230</v>
      </c>
      <c r="AX4" s="366" t="s">
        <v>248</v>
      </c>
      <c r="AY4" s="452" t="s">
        <v>248</v>
      </c>
      <c r="AZ4" s="188"/>
      <c r="BA4" s="188" t="s">
        <v>248</v>
      </c>
      <c r="BB4" s="453" t="s">
        <v>248</v>
      </c>
      <c r="BC4" s="203" t="s">
        <v>248</v>
      </c>
      <c r="BD4" s="217" t="s">
        <v>61</v>
      </c>
      <c r="BE4" s="201" t="s">
        <v>62</v>
      </c>
      <c r="BF4" s="201" t="s">
        <v>63</v>
      </c>
      <c r="BG4" s="201" t="s">
        <v>196</v>
      </c>
      <c r="BH4" s="419" t="s">
        <v>712</v>
      </c>
      <c r="BI4" s="218" t="s">
        <v>67</v>
      </c>
      <c r="BJ4" s="441">
        <v>214</v>
      </c>
      <c r="BK4" s="441">
        <v>3</v>
      </c>
      <c r="BL4" s="219" t="s">
        <v>65</v>
      </c>
      <c r="BM4" s="64"/>
      <c r="BN4" s="64" t="s">
        <v>302</v>
      </c>
    </row>
    <row r="5" spans="1:66" s="128" customFormat="1" ht="15.75">
      <c r="A5" s="207" t="s">
        <v>32</v>
      </c>
      <c r="B5" s="208" t="s">
        <v>9</v>
      </c>
      <c r="C5" s="202" t="s">
        <v>35</v>
      </c>
      <c r="D5" s="210" t="s">
        <v>36</v>
      </c>
      <c r="E5" s="24" t="s">
        <v>93</v>
      </c>
      <c r="F5" s="355">
        <v>1081</v>
      </c>
      <c r="G5" s="356">
        <v>145</v>
      </c>
      <c r="H5" s="357"/>
      <c r="I5" s="357"/>
      <c r="J5" s="357"/>
      <c r="K5" s="357"/>
      <c r="L5" s="356">
        <v>17</v>
      </c>
      <c r="M5" s="358"/>
      <c r="N5" s="359">
        <v>0</v>
      </c>
      <c r="O5" s="357"/>
      <c r="P5" s="357"/>
      <c r="Q5" s="360">
        <v>7.9563721370999998</v>
      </c>
      <c r="R5" s="357"/>
      <c r="S5" s="357"/>
      <c r="T5" s="361">
        <v>13.801666666666666</v>
      </c>
      <c r="U5" s="357"/>
      <c r="V5" s="357"/>
      <c r="W5" s="360">
        <v>7.9269760533187998</v>
      </c>
      <c r="X5" s="357"/>
      <c r="Y5" s="357"/>
      <c r="Z5" s="361">
        <v>13.752083333333331</v>
      </c>
      <c r="AA5" s="357"/>
      <c r="AB5" s="357"/>
      <c r="AC5" s="357"/>
      <c r="AD5" s="357"/>
      <c r="AE5" s="357"/>
      <c r="AF5" s="362">
        <v>2.5645278676262819</v>
      </c>
      <c r="AG5" s="362">
        <v>5690</v>
      </c>
      <c r="AH5" s="362">
        <v>0.45659581013088452</v>
      </c>
      <c r="AI5" s="362">
        <v>2375</v>
      </c>
      <c r="AJ5" s="362">
        <v>1.614618320610687</v>
      </c>
      <c r="AK5" s="362" t="s">
        <v>248</v>
      </c>
      <c r="AL5" s="362">
        <v>0</v>
      </c>
      <c r="AM5" s="362"/>
      <c r="AN5" s="362"/>
      <c r="AO5" s="363">
        <v>926</v>
      </c>
      <c r="AP5" s="356">
        <v>87</v>
      </c>
      <c r="AQ5" s="356">
        <v>21</v>
      </c>
      <c r="AR5" s="364">
        <v>838</v>
      </c>
      <c r="AS5" s="364" t="s">
        <v>248</v>
      </c>
      <c r="AT5" s="365">
        <v>63369.273000000001</v>
      </c>
      <c r="AU5" s="365">
        <v>4884.3310000000001</v>
      </c>
      <c r="AV5" s="366">
        <v>0</v>
      </c>
      <c r="AW5" s="366">
        <v>836</v>
      </c>
      <c r="AX5" s="366" t="s">
        <v>248</v>
      </c>
      <c r="AY5" s="452" t="s">
        <v>248</v>
      </c>
      <c r="AZ5" s="188"/>
      <c r="BA5" s="188" t="s">
        <v>248</v>
      </c>
      <c r="BB5" s="453" t="s">
        <v>248</v>
      </c>
      <c r="BC5" s="203" t="s">
        <v>248</v>
      </c>
      <c r="BD5" s="217" t="s">
        <v>61</v>
      </c>
      <c r="BE5" s="201" t="s">
        <v>62</v>
      </c>
      <c r="BF5" s="201" t="s">
        <v>63</v>
      </c>
      <c r="BG5" s="201" t="s">
        <v>196</v>
      </c>
      <c r="BH5" s="419" t="s">
        <v>712</v>
      </c>
      <c r="BI5" s="218" t="s">
        <v>68</v>
      </c>
      <c r="BJ5" s="441">
        <v>214</v>
      </c>
      <c r="BK5" s="441">
        <v>4</v>
      </c>
      <c r="BL5" s="219" t="s">
        <v>65</v>
      </c>
      <c r="BM5" s="64"/>
      <c r="BN5" s="64" t="s">
        <v>302</v>
      </c>
    </row>
    <row r="6" spans="1:66" s="128" customFormat="1" ht="15.75">
      <c r="A6" s="207" t="s">
        <v>32</v>
      </c>
      <c r="B6" s="208" t="s">
        <v>9</v>
      </c>
      <c r="C6" s="202" t="s">
        <v>35</v>
      </c>
      <c r="D6" s="210" t="s">
        <v>36</v>
      </c>
      <c r="E6" s="24" t="s">
        <v>94</v>
      </c>
      <c r="F6" s="86">
        <v>1336</v>
      </c>
      <c r="G6" s="80">
        <v>50</v>
      </c>
      <c r="H6" s="204"/>
      <c r="I6" s="204"/>
      <c r="J6" s="204"/>
      <c r="K6" s="204"/>
      <c r="L6" s="80">
        <v>11</v>
      </c>
      <c r="M6" s="203"/>
      <c r="N6" s="52">
        <v>8</v>
      </c>
      <c r="O6" s="204"/>
      <c r="P6" s="204"/>
      <c r="Q6" s="11">
        <v>5.8642870455000002</v>
      </c>
      <c r="R6" s="204"/>
      <c r="S6" s="204"/>
      <c r="T6" s="53">
        <v>9.1041666666666661</v>
      </c>
      <c r="U6" s="204"/>
      <c r="V6" s="204"/>
      <c r="W6" s="11">
        <v>5.6287952831372001</v>
      </c>
      <c r="X6" s="204"/>
      <c r="Y6" s="204"/>
      <c r="Z6" s="53">
        <v>8.7624999999999993</v>
      </c>
      <c r="AA6" s="204"/>
      <c r="AB6" s="204"/>
      <c r="AC6" s="204"/>
      <c r="AD6" s="204"/>
      <c r="AE6" s="204"/>
      <c r="AF6" s="9">
        <v>3.5551980517130137</v>
      </c>
      <c r="AG6" s="9">
        <v>8825</v>
      </c>
      <c r="AH6" s="9">
        <v>0.56124114917615864</v>
      </c>
      <c r="AI6" s="9">
        <v>471</v>
      </c>
      <c r="AJ6" s="9">
        <v>2.3709964412811386</v>
      </c>
      <c r="AK6" s="9" t="s">
        <v>248</v>
      </c>
      <c r="AL6" s="9">
        <v>1174</v>
      </c>
      <c r="AM6" s="9">
        <v>3.5960280724527278</v>
      </c>
      <c r="AN6" s="9">
        <v>3.6726424361493124</v>
      </c>
      <c r="AO6" s="73">
        <v>633</v>
      </c>
      <c r="AP6" s="80">
        <v>2</v>
      </c>
      <c r="AQ6" s="80">
        <v>9</v>
      </c>
      <c r="AR6" s="224">
        <v>1928</v>
      </c>
      <c r="AS6" s="224" t="s">
        <v>248</v>
      </c>
      <c r="AT6" s="7">
        <v>92562.493000000002</v>
      </c>
      <c r="AU6" s="7">
        <v>1088.1030000000001</v>
      </c>
      <c r="AV6" s="201">
        <v>0</v>
      </c>
      <c r="AW6" s="201">
        <v>1927</v>
      </c>
      <c r="AX6" s="201" t="s">
        <v>248</v>
      </c>
      <c r="AY6" s="235" t="s">
        <v>248</v>
      </c>
      <c r="AZ6" s="188"/>
      <c r="BA6" s="188" t="s">
        <v>248</v>
      </c>
      <c r="BB6" s="188" t="s">
        <v>248</v>
      </c>
      <c r="BC6" s="203" t="s">
        <v>248</v>
      </c>
      <c r="BD6" s="217" t="s">
        <v>61</v>
      </c>
      <c r="BE6" s="201" t="s">
        <v>62</v>
      </c>
      <c r="BF6" s="201" t="s">
        <v>63</v>
      </c>
      <c r="BG6" s="201" t="s">
        <v>196</v>
      </c>
      <c r="BH6" s="419" t="s">
        <v>712</v>
      </c>
      <c r="BI6" s="218" t="s">
        <v>64</v>
      </c>
      <c r="BJ6" s="370">
        <v>214</v>
      </c>
      <c r="BK6" s="370">
        <v>1</v>
      </c>
      <c r="BL6" s="219" t="s">
        <v>65</v>
      </c>
      <c r="BM6" s="64"/>
      <c r="BN6" s="64" t="s">
        <v>302</v>
      </c>
    </row>
    <row r="7" spans="1:66" s="128" customFormat="1" ht="15.75">
      <c r="A7" s="207" t="s">
        <v>32</v>
      </c>
      <c r="B7" s="208" t="s">
        <v>9</v>
      </c>
      <c r="C7" s="202" t="s">
        <v>35</v>
      </c>
      <c r="D7" s="210" t="s">
        <v>36</v>
      </c>
      <c r="E7" s="24" t="s">
        <v>94</v>
      </c>
      <c r="F7" s="355">
        <v>1337</v>
      </c>
      <c r="G7" s="356">
        <v>80</v>
      </c>
      <c r="H7" s="357"/>
      <c r="I7" s="357"/>
      <c r="J7" s="357"/>
      <c r="K7" s="357"/>
      <c r="L7" s="356">
        <v>10</v>
      </c>
      <c r="M7" s="358"/>
      <c r="N7" s="359">
        <v>6</v>
      </c>
      <c r="O7" s="357"/>
      <c r="P7" s="357"/>
      <c r="Q7" s="360">
        <v>7.3986912485999996</v>
      </c>
      <c r="R7" s="357"/>
      <c r="S7" s="357"/>
      <c r="T7" s="361">
        <v>13.156944444444441</v>
      </c>
      <c r="U7" s="357"/>
      <c r="V7" s="357"/>
      <c r="W7" s="360">
        <v>7.3337842598235001</v>
      </c>
      <c r="X7" s="357"/>
      <c r="Y7" s="357"/>
      <c r="Z7" s="361">
        <v>12.992999999999997</v>
      </c>
      <c r="AA7" s="357"/>
      <c r="AB7" s="357"/>
      <c r="AC7" s="357"/>
      <c r="AD7" s="357"/>
      <c r="AE7" s="357"/>
      <c r="AF7" s="362">
        <v>3.2317221555826094</v>
      </c>
      <c r="AG7" s="362">
        <v>8579</v>
      </c>
      <c r="AH7" s="362">
        <v>0.58050351589266425</v>
      </c>
      <c r="AI7" s="362">
        <v>929</v>
      </c>
      <c r="AJ7" s="362">
        <v>2.1159395973154362</v>
      </c>
      <c r="AK7" s="362" t="s">
        <v>248</v>
      </c>
      <c r="AL7" s="362">
        <v>883</v>
      </c>
      <c r="AM7" s="362">
        <v>3.3797792222837617</v>
      </c>
      <c r="AN7" s="362">
        <v>3.5045083361687648</v>
      </c>
      <c r="AO7" s="363">
        <v>932</v>
      </c>
      <c r="AP7" s="356">
        <v>35</v>
      </c>
      <c r="AQ7" s="356">
        <v>31</v>
      </c>
      <c r="AR7" s="364">
        <v>1516</v>
      </c>
      <c r="AS7" s="364" t="s">
        <v>248</v>
      </c>
      <c r="AT7" s="365">
        <v>89581.982000000004</v>
      </c>
      <c r="AU7" s="365">
        <v>2120.837</v>
      </c>
      <c r="AV7" s="366">
        <v>0</v>
      </c>
      <c r="AW7" s="366">
        <v>1516</v>
      </c>
      <c r="AX7" s="366" t="s">
        <v>248</v>
      </c>
      <c r="AY7" s="235" t="s">
        <v>248</v>
      </c>
      <c r="AZ7" s="188"/>
      <c r="BA7" s="188" t="s">
        <v>248</v>
      </c>
      <c r="BB7" s="188" t="s">
        <v>248</v>
      </c>
      <c r="BC7" s="203" t="s">
        <v>248</v>
      </c>
      <c r="BD7" s="217" t="s">
        <v>61</v>
      </c>
      <c r="BE7" s="201" t="s">
        <v>62</v>
      </c>
      <c r="BF7" s="201" t="s">
        <v>63</v>
      </c>
      <c r="BG7" s="201" t="s">
        <v>196</v>
      </c>
      <c r="BH7" s="419" t="s">
        <v>712</v>
      </c>
      <c r="BI7" s="218" t="s">
        <v>66</v>
      </c>
      <c r="BJ7" s="370">
        <v>214</v>
      </c>
      <c r="BK7" s="370">
        <v>7</v>
      </c>
      <c r="BL7" s="219" t="s">
        <v>65</v>
      </c>
      <c r="BM7" s="64"/>
      <c r="BN7" s="64" t="s">
        <v>302</v>
      </c>
    </row>
    <row r="8" spans="1:66" s="128" customFormat="1" ht="16.5" thickBot="1">
      <c r="A8" s="151" t="s">
        <v>32</v>
      </c>
      <c r="B8" s="152" t="s">
        <v>9</v>
      </c>
      <c r="C8" s="153" t="s">
        <v>35</v>
      </c>
      <c r="D8" s="154" t="s">
        <v>36</v>
      </c>
      <c r="E8" s="190" t="s">
        <v>94</v>
      </c>
      <c r="F8" s="331">
        <v>1334</v>
      </c>
      <c r="G8" s="332">
        <v>64</v>
      </c>
      <c r="H8" s="333"/>
      <c r="I8" s="333"/>
      <c r="J8" s="333"/>
      <c r="K8" s="333"/>
      <c r="L8" s="332">
        <v>22</v>
      </c>
      <c r="M8" s="334"/>
      <c r="N8" s="335">
        <v>13</v>
      </c>
      <c r="O8" s="333"/>
      <c r="P8" s="333"/>
      <c r="Q8" s="336">
        <v>6.8909302739999996</v>
      </c>
      <c r="R8" s="333"/>
      <c r="S8" s="333"/>
      <c r="T8" s="337">
        <v>10.237499999999997</v>
      </c>
      <c r="U8" s="333"/>
      <c r="V8" s="333"/>
      <c r="W8" s="336">
        <v>7.0214014302883996</v>
      </c>
      <c r="X8" s="333"/>
      <c r="Y8" s="333"/>
      <c r="Z8" s="337">
        <v>10.419047619047618</v>
      </c>
      <c r="AA8" s="333"/>
      <c r="AB8" s="333"/>
      <c r="AC8" s="333"/>
      <c r="AD8" s="333"/>
      <c r="AE8" s="333"/>
      <c r="AF8" s="338">
        <v>3.4958268572295954</v>
      </c>
      <c r="AG8" s="338">
        <v>8599</v>
      </c>
      <c r="AH8" s="338">
        <v>0.57581171723605329</v>
      </c>
      <c r="AI8" s="338">
        <v>538</v>
      </c>
      <c r="AJ8" s="338">
        <v>2.2307629870129873</v>
      </c>
      <c r="AK8" s="338" t="s">
        <v>248</v>
      </c>
      <c r="AL8" s="338">
        <v>1121</v>
      </c>
      <c r="AM8" s="338">
        <v>3.5471832315309695</v>
      </c>
      <c r="AN8" s="338">
        <v>3.63956009913259</v>
      </c>
      <c r="AO8" s="339">
        <v>979</v>
      </c>
      <c r="AP8" s="332">
        <v>7</v>
      </c>
      <c r="AQ8" s="332">
        <v>62</v>
      </c>
      <c r="AR8" s="340">
        <v>1492</v>
      </c>
      <c r="AS8" s="340" t="s">
        <v>248</v>
      </c>
      <c r="AT8" s="341">
        <v>90422.978000000003</v>
      </c>
      <c r="AU8" s="341">
        <v>2163.48</v>
      </c>
      <c r="AV8" s="342">
        <v>0</v>
      </c>
      <c r="AW8" s="342">
        <v>1492</v>
      </c>
      <c r="AX8" s="342" t="s">
        <v>248</v>
      </c>
      <c r="AY8" s="236" t="s">
        <v>248</v>
      </c>
      <c r="AZ8" s="232"/>
      <c r="BA8" s="232" t="s">
        <v>248</v>
      </c>
      <c r="BB8" s="232" t="s">
        <v>248</v>
      </c>
      <c r="BC8" s="158" t="s">
        <v>248</v>
      </c>
      <c r="BD8" s="162" t="s">
        <v>61</v>
      </c>
      <c r="BE8" s="163" t="s">
        <v>62</v>
      </c>
      <c r="BF8" s="163" t="s">
        <v>63</v>
      </c>
      <c r="BG8" s="163" t="s">
        <v>196</v>
      </c>
      <c r="BH8" s="419" t="s">
        <v>712</v>
      </c>
      <c r="BI8" s="164" t="s">
        <v>67</v>
      </c>
      <c r="BJ8" s="383">
        <v>214</v>
      </c>
      <c r="BK8" s="383">
        <v>3</v>
      </c>
      <c r="BL8" s="166" t="s">
        <v>65</v>
      </c>
      <c r="BM8" s="198"/>
      <c r="BN8" s="198" t="s">
        <v>302</v>
      </c>
    </row>
    <row r="9" spans="1:66" s="128" customFormat="1" ht="15.75">
      <c r="A9" s="205" t="s">
        <v>32</v>
      </c>
      <c r="B9" s="206" t="s">
        <v>9</v>
      </c>
      <c r="C9" s="220" t="s">
        <v>35</v>
      </c>
      <c r="D9" s="209" t="s">
        <v>36</v>
      </c>
      <c r="E9" s="26" t="s">
        <v>94</v>
      </c>
      <c r="F9" s="343">
        <v>1336</v>
      </c>
      <c r="G9" s="344">
        <v>208</v>
      </c>
      <c r="H9" s="345"/>
      <c r="I9" s="345"/>
      <c r="J9" s="345"/>
      <c r="K9" s="345"/>
      <c r="L9" s="344">
        <v>23</v>
      </c>
      <c r="M9" s="346"/>
      <c r="N9" s="347">
        <v>0</v>
      </c>
      <c r="O9" s="345"/>
      <c r="P9" s="345"/>
      <c r="Q9" s="348">
        <v>7.9548633347999997</v>
      </c>
      <c r="R9" s="345"/>
      <c r="S9" s="345"/>
      <c r="T9" s="349">
        <v>13.991666666666667</v>
      </c>
      <c r="U9" s="345"/>
      <c r="V9" s="345"/>
      <c r="W9" s="348">
        <v>7.8679402624434003</v>
      </c>
      <c r="X9" s="345"/>
      <c r="Y9" s="345"/>
      <c r="Z9" s="349">
        <v>13.943181818181818</v>
      </c>
      <c r="AA9" s="345"/>
      <c r="AB9" s="345"/>
      <c r="AC9" s="345"/>
      <c r="AD9" s="345"/>
      <c r="AE9" s="345"/>
      <c r="AF9" s="350">
        <v>2.6424646800833411</v>
      </c>
      <c r="AG9" s="350">
        <v>7182</v>
      </c>
      <c r="AH9" s="350">
        <v>0.42731383214604152</v>
      </c>
      <c r="AI9" s="350">
        <v>2322</v>
      </c>
      <c r="AJ9" s="350">
        <v>1.7217664092664093</v>
      </c>
      <c r="AK9" s="350" t="s">
        <v>248</v>
      </c>
      <c r="AL9" s="350">
        <v>0</v>
      </c>
      <c r="AM9" s="350"/>
      <c r="AN9" s="350"/>
      <c r="AO9" s="351">
        <v>1200</v>
      </c>
      <c r="AP9" s="344">
        <v>87</v>
      </c>
      <c r="AQ9" s="344">
        <v>52</v>
      </c>
      <c r="AR9" s="352">
        <v>917</v>
      </c>
      <c r="AS9" s="352" t="s">
        <v>248</v>
      </c>
      <c r="AT9" s="353">
        <v>77901.52</v>
      </c>
      <c r="AU9" s="353">
        <v>5001.3530000000001</v>
      </c>
      <c r="AV9" s="354">
        <v>0</v>
      </c>
      <c r="AW9" s="354">
        <v>915</v>
      </c>
      <c r="AX9" s="354" t="s">
        <v>248</v>
      </c>
      <c r="AY9" s="237" t="s">
        <v>248</v>
      </c>
      <c r="AZ9" s="70"/>
      <c r="BA9" s="70" t="s">
        <v>248</v>
      </c>
      <c r="BB9" s="70" t="s">
        <v>248</v>
      </c>
      <c r="BC9" s="221" t="s">
        <v>248</v>
      </c>
      <c r="BD9" s="211" t="s">
        <v>61</v>
      </c>
      <c r="BE9" s="212" t="s">
        <v>62</v>
      </c>
      <c r="BF9" s="212" t="s">
        <v>63</v>
      </c>
      <c r="BG9" s="212" t="s">
        <v>196</v>
      </c>
      <c r="BH9" s="418" t="s">
        <v>712</v>
      </c>
      <c r="BI9" s="214" t="s">
        <v>68</v>
      </c>
      <c r="BJ9" s="382">
        <v>214</v>
      </c>
      <c r="BK9" s="382">
        <v>4</v>
      </c>
      <c r="BL9" s="216" t="s">
        <v>65</v>
      </c>
      <c r="BM9" s="63"/>
      <c r="BN9" s="63" t="s">
        <v>302</v>
      </c>
    </row>
    <row r="10" spans="1:66" s="128" customFormat="1" ht="15.75">
      <c r="A10" s="207" t="s">
        <v>32</v>
      </c>
      <c r="B10" s="208" t="s">
        <v>9</v>
      </c>
      <c r="C10" s="202" t="s">
        <v>35</v>
      </c>
      <c r="D10" s="210" t="s">
        <v>36</v>
      </c>
      <c r="E10" s="24" t="s">
        <v>95</v>
      </c>
      <c r="F10" s="86">
        <v>781</v>
      </c>
      <c r="G10" s="80">
        <v>23</v>
      </c>
      <c r="H10" s="204"/>
      <c r="I10" s="204"/>
      <c r="J10" s="204"/>
      <c r="K10" s="204"/>
      <c r="L10" s="80">
        <v>4</v>
      </c>
      <c r="M10" s="203"/>
      <c r="N10" s="52">
        <v>1</v>
      </c>
      <c r="O10" s="204"/>
      <c r="P10" s="204"/>
      <c r="Q10" s="11">
        <v>5.4441991964999996</v>
      </c>
      <c r="R10" s="204"/>
      <c r="S10" s="204"/>
      <c r="T10" s="53">
        <v>7.8175000000000008</v>
      </c>
      <c r="U10" s="204"/>
      <c r="V10" s="204"/>
      <c r="W10" s="11">
        <v>5.1968355291777</v>
      </c>
      <c r="X10" s="204"/>
      <c r="Y10" s="204"/>
      <c r="Z10" s="53">
        <v>7.6649999999999974</v>
      </c>
      <c r="AA10" s="204"/>
      <c r="AB10" s="204"/>
      <c r="AC10" s="204"/>
      <c r="AD10" s="204"/>
      <c r="AE10" s="204"/>
      <c r="AF10" s="9">
        <v>3.6430544384026571</v>
      </c>
      <c r="AG10" s="9">
        <v>5241</v>
      </c>
      <c r="AH10" s="9">
        <v>0.48542652171608003</v>
      </c>
      <c r="AI10" s="9">
        <v>177</v>
      </c>
      <c r="AJ10" s="9">
        <v>2.6066246056782334</v>
      </c>
      <c r="AK10" s="9" t="s">
        <v>248</v>
      </c>
      <c r="AL10" s="9">
        <v>723</v>
      </c>
      <c r="AM10" s="9">
        <v>3.6683217450629968</v>
      </c>
      <c r="AN10" s="9">
        <v>3.7043893699611825</v>
      </c>
      <c r="AO10" s="73">
        <v>668</v>
      </c>
      <c r="AP10" s="80">
        <v>6</v>
      </c>
      <c r="AQ10" s="80">
        <v>23</v>
      </c>
      <c r="AR10" s="224">
        <v>819</v>
      </c>
      <c r="AS10" s="224" t="s">
        <v>248</v>
      </c>
      <c r="AT10" s="7">
        <v>54780.23</v>
      </c>
      <c r="AU10" s="7">
        <v>548.577</v>
      </c>
      <c r="AV10" s="201">
        <v>0</v>
      </c>
      <c r="AW10" s="201">
        <v>819</v>
      </c>
      <c r="AX10" s="201" t="s">
        <v>248</v>
      </c>
      <c r="AY10" s="235" t="s">
        <v>248</v>
      </c>
      <c r="AZ10" s="188"/>
      <c r="BA10" s="188" t="s">
        <v>248</v>
      </c>
      <c r="BB10" s="188" t="s">
        <v>248</v>
      </c>
      <c r="BC10" s="203" t="s">
        <v>248</v>
      </c>
      <c r="BD10" s="217" t="s">
        <v>61</v>
      </c>
      <c r="BE10" s="201" t="s">
        <v>62</v>
      </c>
      <c r="BF10" s="201" t="s">
        <v>63</v>
      </c>
      <c r="BG10" s="201" t="s">
        <v>196</v>
      </c>
      <c r="BH10" s="419" t="s">
        <v>712</v>
      </c>
      <c r="BI10" s="218" t="s">
        <v>64</v>
      </c>
      <c r="BJ10" s="370">
        <v>214</v>
      </c>
      <c r="BK10" s="370">
        <v>1</v>
      </c>
      <c r="BL10" s="219" t="s">
        <v>65</v>
      </c>
      <c r="BM10" s="64"/>
      <c r="BN10" s="64" t="s">
        <v>302</v>
      </c>
    </row>
    <row r="11" spans="1:66" s="128" customFormat="1" ht="15.75">
      <c r="A11" s="207" t="s">
        <v>32</v>
      </c>
      <c r="B11" s="208" t="s">
        <v>9</v>
      </c>
      <c r="C11" s="202" t="s">
        <v>35</v>
      </c>
      <c r="D11" s="210" t="s">
        <v>36</v>
      </c>
      <c r="E11" s="24" t="s">
        <v>95</v>
      </c>
      <c r="F11" s="355">
        <v>774</v>
      </c>
      <c r="G11" s="356">
        <v>39</v>
      </c>
      <c r="H11" s="357"/>
      <c r="I11" s="357"/>
      <c r="J11" s="357"/>
      <c r="K11" s="357"/>
      <c r="L11" s="356">
        <v>19</v>
      </c>
      <c r="M11" s="358"/>
      <c r="N11" s="359">
        <v>3</v>
      </c>
      <c r="O11" s="357"/>
      <c r="P11" s="357"/>
      <c r="Q11" s="360">
        <v>7.3971410474999999</v>
      </c>
      <c r="R11" s="357"/>
      <c r="S11" s="357"/>
      <c r="T11" s="361">
        <v>13.114285714285712</v>
      </c>
      <c r="U11" s="357"/>
      <c r="V11" s="357"/>
      <c r="W11" s="360">
        <v>7.4257094804469004</v>
      </c>
      <c r="X11" s="357"/>
      <c r="Y11" s="357"/>
      <c r="Z11" s="361">
        <v>13.239999999999998</v>
      </c>
      <c r="AA11" s="357"/>
      <c r="AB11" s="357"/>
      <c r="AC11" s="357"/>
      <c r="AD11" s="357"/>
      <c r="AE11" s="357"/>
      <c r="AF11" s="362">
        <v>3.3218160844156488</v>
      </c>
      <c r="AG11" s="362">
        <v>4918</v>
      </c>
      <c r="AH11" s="362">
        <v>0.58548919793609333</v>
      </c>
      <c r="AI11" s="362">
        <v>474</v>
      </c>
      <c r="AJ11" s="362">
        <v>2.1399088541666669</v>
      </c>
      <c r="AK11" s="362" t="s">
        <v>248</v>
      </c>
      <c r="AL11" s="362">
        <v>639</v>
      </c>
      <c r="AM11" s="362">
        <v>3.371356291651316</v>
      </c>
      <c r="AN11" s="362">
        <v>3.5055792972459638</v>
      </c>
      <c r="AO11" s="363">
        <v>653</v>
      </c>
      <c r="AP11" s="356">
        <v>24</v>
      </c>
      <c r="AQ11" s="356">
        <v>17</v>
      </c>
      <c r="AR11" s="364">
        <v>776</v>
      </c>
      <c r="AS11" s="364" t="s">
        <v>248</v>
      </c>
      <c r="AT11" s="365">
        <v>52391.398000000001</v>
      </c>
      <c r="AU11" s="365">
        <v>1155.201</v>
      </c>
      <c r="AV11" s="366">
        <v>0</v>
      </c>
      <c r="AW11" s="366">
        <v>776</v>
      </c>
      <c r="AX11" s="366" t="s">
        <v>248</v>
      </c>
      <c r="AY11" s="235" t="s">
        <v>248</v>
      </c>
      <c r="AZ11" s="188"/>
      <c r="BA11" s="188" t="s">
        <v>248</v>
      </c>
      <c r="BB11" s="188" t="s">
        <v>248</v>
      </c>
      <c r="BC11" s="203" t="s">
        <v>248</v>
      </c>
      <c r="BD11" s="217" t="s">
        <v>61</v>
      </c>
      <c r="BE11" s="201" t="s">
        <v>62</v>
      </c>
      <c r="BF11" s="201" t="s">
        <v>63</v>
      </c>
      <c r="BG11" s="201" t="s">
        <v>196</v>
      </c>
      <c r="BH11" s="419" t="s">
        <v>712</v>
      </c>
      <c r="BI11" s="218" t="s">
        <v>66</v>
      </c>
      <c r="BJ11" s="370">
        <v>214</v>
      </c>
      <c r="BK11" s="370">
        <v>7</v>
      </c>
      <c r="BL11" s="219" t="s">
        <v>65</v>
      </c>
      <c r="BM11" s="64"/>
      <c r="BN11" s="64" t="s">
        <v>302</v>
      </c>
    </row>
    <row r="12" spans="1:66" s="128" customFormat="1" ht="15.75">
      <c r="A12" s="207" t="s">
        <v>32</v>
      </c>
      <c r="B12" s="208" t="s">
        <v>9</v>
      </c>
      <c r="C12" s="202" t="s">
        <v>35</v>
      </c>
      <c r="D12" s="210" t="s">
        <v>36</v>
      </c>
      <c r="E12" s="24" t="s">
        <v>95</v>
      </c>
      <c r="F12" s="355">
        <v>782</v>
      </c>
      <c r="G12" s="356">
        <v>59</v>
      </c>
      <c r="H12" s="357"/>
      <c r="I12" s="357"/>
      <c r="J12" s="357"/>
      <c r="K12" s="357"/>
      <c r="L12" s="356">
        <v>8</v>
      </c>
      <c r="M12" s="358"/>
      <c r="N12" s="359">
        <v>5</v>
      </c>
      <c r="O12" s="357"/>
      <c r="P12" s="357"/>
      <c r="Q12" s="360">
        <v>6.5838027902</v>
      </c>
      <c r="R12" s="357"/>
      <c r="S12" s="357"/>
      <c r="T12" s="361">
        <v>10.104166666666666</v>
      </c>
      <c r="U12" s="357"/>
      <c r="V12" s="357"/>
      <c r="W12" s="360">
        <v>6.6473384503495998</v>
      </c>
      <c r="X12" s="357"/>
      <c r="Y12" s="357"/>
      <c r="Z12" s="361">
        <v>10.225</v>
      </c>
      <c r="AA12" s="357"/>
      <c r="AB12" s="357"/>
      <c r="AC12" s="357"/>
      <c r="AD12" s="357"/>
      <c r="AE12" s="357"/>
      <c r="AF12" s="362">
        <v>3.5417735325881976</v>
      </c>
      <c r="AG12" s="362">
        <v>4907</v>
      </c>
      <c r="AH12" s="362">
        <v>0.58510239994404012</v>
      </c>
      <c r="AI12" s="362">
        <v>305</v>
      </c>
      <c r="AJ12" s="362">
        <v>2.1903179190751447</v>
      </c>
      <c r="AK12" s="362" t="s">
        <v>248</v>
      </c>
      <c r="AL12" s="362">
        <v>634</v>
      </c>
      <c r="AM12" s="362">
        <v>3.5882127963826851</v>
      </c>
      <c r="AN12" s="362">
        <v>3.6638049450549453</v>
      </c>
      <c r="AO12" s="363">
        <v>770</v>
      </c>
      <c r="AP12" s="356">
        <v>6</v>
      </c>
      <c r="AQ12" s="356">
        <v>38</v>
      </c>
      <c r="AR12" s="364">
        <v>632</v>
      </c>
      <c r="AS12" s="364" t="s">
        <v>248</v>
      </c>
      <c r="AT12" s="365">
        <v>51558.559000000001</v>
      </c>
      <c r="AU12" s="365">
        <v>1191.963</v>
      </c>
      <c r="AV12" s="366">
        <v>0</v>
      </c>
      <c r="AW12" s="366">
        <v>632</v>
      </c>
      <c r="AX12" s="366" t="s">
        <v>248</v>
      </c>
      <c r="AY12" s="235" t="s">
        <v>248</v>
      </c>
      <c r="AZ12" s="188"/>
      <c r="BA12" s="188" t="s">
        <v>248</v>
      </c>
      <c r="BB12" s="188" t="s">
        <v>248</v>
      </c>
      <c r="BC12" s="203" t="s">
        <v>248</v>
      </c>
      <c r="BD12" s="217" t="s">
        <v>61</v>
      </c>
      <c r="BE12" s="201" t="s">
        <v>62</v>
      </c>
      <c r="BF12" s="201" t="s">
        <v>63</v>
      </c>
      <c r="BG12" s="201" t="s">
        <v>196</v>
      </c>
      <c r="BH12" s="419" t="s">
        <v>712</v>
      </c>
      <c r="BI12" s="218" t="s">
        <v>67</v>
      </c>
      <c r="BJ12" s="370">
        <v>214</v>
      </c>
      <c r="BK12" s="370">
        <v>3</v>
      </c>
      <c r="BL12" s="219" t="s">
        <v>65</v>
      </c>
      <c r="BM12" s="64"/>
      <c r="BN12" s="64" t="s">
        <v>302</v>
      </c>
    </row>
    <row r="13" spans="1:66" s="128" customFormat="1" ht="15.75">
      <c r="A13" s="207" t="s">
        <v>32</v>
      </c>
      <c r="B13" s="208" t="s">
        <v>9</v>
      </c>
      <c r="C13" s="202" t="s">
        <v>35</v>
      </c>
      <c r="D13" s="210" t="s">
        <v>36</v>
      </c>
      <c r="E13" s="24" t="s">
        <v>95</v>
      </c>
      <c r="F13" s="355">
        <v>771</v>
      </c>
      <c r="G13" s="356">
        <v>104</v>
      </c>
      <c r="H13" s="357"/>
      <c r="I13" s="357"/>
      <c r="J13" s="357"/>
      <c r="K13" s="357"/>
      <c r="L13" s="356">
        <v>21</v>
      </c>
      <c r="M13" s="358"/>
      <c r="N13" s="359">
        <v>0</v>
      </c>
      <c r="O13" s="357"/>
      <c r="P13" s="357"/>
      <c r="Q13" s="360">
        <v>7.7829782899</v>
      </c>
      <c r="R13" s="357"/>
      <c r="S13" s="357"/>
      <c r="T13" s="361">
        <v>13.579545454545455</v>
      </c>
      <c r="U13" s="357"/>
      <c r="V13" s="357"/>
      <c r="W13" s="360">
        <v>7.7147507662538004</v>
      </c>
      <c r="X13" s="357"/>
      <c r="Y13" s="357"/>
      <c r="Z13" s="361">
        <v>13.323333333333331</v>
      </c>
      <c r="AA13" s="357"/>
      <c r="AB13" s="357"/>
      <c r="AC13" s="357"/>
      <c r="AD13" s="357"/>
      <c r="AE13" s="357"/>
      <c r="AF13" s="362">
        <v>2.6398381116628271</v>
      </c>
      <c r="AG13" s="362">
        <v>4202</v>
      </c>
      <c r="AH13" s="362">
        <v>0.44792064295656159</v>
      </c>
      <c r="AI13" s="362">
        <v>1515</v>
      </c>
      <c r="AJ13" s="362">
        <v>1.708686440677966</v>
      </c>
      <c r="AK13" s="362" t="s">
        <v>248</v>
      </c>
      <c r="AL13" s="362">
        <v>0</v>
      </c>
      <c r="AM13" s="362"/>
      <c r="AN13" s="362"/>
      <c r="AO13" s="363">
        <v>670</v>
      </c>
      <c r="AP13" s="356">
        <v>54</v>
      </c>
      <c r="AQ13" s="356">
        <v>17</v>
      </c>
      <c r="AR13" s="364">
        <v>593</v>
      </c>
      <c r="AS13" s="364" t="s">
        <v>248</v>
      </c>
      <c r="AT13" s="365">
        <v>45935.889000000003</v>
      </c>
      <c r="AU13" s="365">
        <v>2509.8760000000002</v>
      </c>
      <c r="AV13" s="366">
        <v>0</v>
      </c>
      <c r="AW13" s="366">
        <v>593</v>
      </c>
      <c r="AX13" s="366" t="s">
        <v>248</v>
      </c>
      <c r="AY13" s="235" t="s">
        <v>248</v>
      </c>
      <c r="AZ13" s="188"/>
      <c r="BA13" s="188" t="s">
        <v>248</v>
      </c>
      <c r="BB13" s="188" t="s">
        <v>248</v>
      </c>
      <c r="BC13" s="203" t="s">
        <v>248</v>
      </c>
      <c r="BD13" s="217" t="s">
        <v>61</v>
      </c>
      <c r="BE13" s="201" t="s">
        <v>62</v>
      </c>
      <c r="BF13" s="201" t="s">
        <v>63</v>
      </c>
      <c r="BG13" s="201" t="s">
        <v>196</v>
      </c>
      <c r="BH13" s="419" t="s">
        <v>712</v>
      </c>
      <c r="BI13" s="218" t="s">
        <v>68</v>
      </c>
      <c r="BJ13" s="370">
        <v>214</v>
      </c>
      <c r="BK13" s="370">
        <v>4</v>
      </c>
      <c r="BL13" s="219" t="s">
        <v>65</v>
      </c>
      <c r="BM13" s="64"/>
      <c r="BN13" s="64" t="s">
        <v>302</v>
      </c>
    </row>
    <row r="14" spans="1:66" s="128" customFormat="1" ht="15.75">
      <c r="A14" s="207" t="s">
        <v>32</v>
      </c>
      <c r="B14" s="208" t="s">
        <v>9</v>
      </c>
      <c r="C14" s="202" t="s">
        <v>35</v>
      </c>
      <c r="D14" s="210" t="s">
        <v>36</v>
      </c>
      <c r="E14" s="24" t="s">
        <v>96</v>
      </c>
      <c r="F14" s="86">
        <v>1412</v>
      </c>
      <c r="G14" s="80">
        <v>44</v>
      </c>
      <c r="H14" s="204"/>
      <c r="I14" s="204"/>
      <c r="J14" s="204"/>
      <c r="K14" s="204"/>
      <c r="L14" s="80">
        <v>9</v>
      </c>
      <c r="M14" s="203"/>
      <c r="N14" s="52">
        <v>9</v>
      </c>
      <c r="O14" s="204"/>
      <c r="P14" s="204"/>
      <c r="Q14" s="11">
        <v>6.2488940315999999</v>
      </c>
      <c r="R14" s="204"/>
      <c r="S14" s="204"/>
      <c r="T14" s="53">
        <v>10.370652173913042</v>
      </c>
      <c r="U14" s="204"/>
      <c r="V14" s="204"/>
      <c r="W14" s="11">
        <v>6.0788263296540999</v>
      </c>
      <c r="X14" s="204"/>
      <c r="Y14" s="204"/>
      <c r="Z14" s="53">
        <v>10.056944444444444</v>
      </c>
      <c r="AA14" s="204"/>
      <c r="AB14" s="204"/>
      <c r="AC14" s="204"/>
      <c r="AD14" s="204"/>
      <c r="AE14" s="204"/>
      <c r="AF14" s="9">
        <v>3.5380920392413078</v>
      </c>
      <c r="AG14" s="9">
        <v>9461</v>
      </c>
      <c r="AH14" s="9">
        <v>0.51386163093162263</v>
      </c>
      <c r="AI14" s="9">
        <v>436</v>
      </c>
      <c r="AJ14" s="9">
        <v>2.5104931794333685</v>
      </c>
      <c r="AK14" s="9" t="s">
        <v>248</v>
      </c>
      <c r="AL14" s="9">
        <v>1305</v>
      </c>
      <c r="AM14" s="9">
        <v>3.5616087761609792</v>
      </c>
      <c r="AN14" s="9">
        <v>3.6393526247449453</v>
      </c>
      <c r="AO14" s="73">
        <v>638</v>
      </c>
      <c r="AP14" s="80">
        <v>6</v>
      </c>
      <c r="AQ14" s="80">
        <v>24</v>
      </c>
      <c r="AR14" s="224">
        <v>2068</v>
      </c>
      <c r="AS14" s="224" t="s">
        <v>248</v>
      </c>
      <c r="AT14" s="7">
        <v>100333.05499999999</v>
      </c>
      <c r="AU14" s="7">
        <v>954.18100000000004</v>
      </c>
      <c r="AV14" s="201">
        <v>0</v>
      </c>
      <c r="AW14" s="201">
        <v>2068</v>
      </c>
      <c r="AX14" s="201" t="s">
        <v>248</v>
      </c>
      <c r="AY14" s="235" t="s">
        <v>248</v>
      </c>
      <c r="AZ14" s="188"/>
      <c r="BA14" s="188" t="s">
        <v>248</v>
      </c>
      <c r="BB14" s="188" t="s">
        <v>248</v>
      </c>
      <c r="BC14" s="203" t="s">
        <v>248</v>
      </c>
      <c r="BD14" s="217" t="s">
        <v>61</v>
      </c>
      <c r="BE14" s="201" t="s">
        <v>62</v>
      </c>
      <c r="BF14" s="201" t="s">
        <v>63</v>
      </c>
      <c r="BG14" s="201" t="s">
        <v>196</v>
      </c>
      <c r="BH14" s="419" t="s">
        <v>712</v>
      </c>
      <c r="BI14" s="218" t="s">
        <v>64</v>
      </c>
      <c r="BJ14" s="441">
        <v>214</v>
      </c>
      <c r="BK14" s="441">
        <v>1</v>
      </c>
      <c r="BL14" s="219" t="s">
        <v>65</v>
      </c>
      <c r="BM14" s="64"/>
      <c r="BN14" s="64" t="s">
        <v>302</v>
      </c>
    </row>
    <row r="15" spans="1:66" s="128" customFormat="1" ht="16.5" thickBot="1">
      <c r="A15" s="151" t="s">
        <v>32</v>
      </c>
      <c r="B15" s="152" t="s">
        <v>9</v>
      </c>
      <c r="C15" s="153" t="s">
        <v>35</v>
      </c>
      <c r="D15" s="154" t="s">
        <v>36</v>
      </c>
      <c r="E15" s="190" t="s">
        <v>96</v>
      </c>
      <c r="F15" s="331">
        <v>1409</v>
      </c>
      <c r="G15" s="332">
        <v>78</v>
      </c>
      <c r="H15" s="333"/>
      <c r="I15" s="333"/>
      <c r="J15" s="333"/>
      <c r="K15" s="333"/>
      <c r="L15" s="332">
        <v>7</v>
      </c>
      <c r="M15" s="334"/>
      <c r="N15" s="335">
        <v>8</v>
      </c>
      <c r="O15" s="333"/>
      <c r="P15" s="333"/>
      <c r="Q15" s="336">
        <v>7.5304984825999997</v>
      </c>
      <c r="R15" s="333"/>
      <c r="S15" s="333"/>
      <c r="T15" s="337">
        <v>13.521428571428569</v>
      </c>
      <c r="U15" s="333"/>
      <c r="V15" s="333"/>
      <c r="W15" s="336">
        <v>7.5381042190332002</v>
      </c>
      <c r="X15" s="333"/>
      <c r="Y15" s="333"/>
      <c r="Z15" s="337">
        <v>13.586363636363636</v>
      </c>
      <c r="AA15" s="333"/>
      <c r="AB15" s="333"/>
      <c r="AC15" s="333"/>
      <c r="AD15" s="333"/>
      <c r="AE15" s="333"/>
      <c r="AF15" s="338">
        <v>3.1542698993436709</v>
      </c>
      <c r="AG15" s="338">
        <v>9089</v>
      </c>
      <c r="AH15" s="338">
        <v>0.62989805092421591</v>
      </c>
      <c r="AI15" s="338">
        <v>1553</v>
      </c>
      <c r="AJ15" s="338">
        <v>2.019199676637025</v>
      </c>
      <c r="AK15" s="338" t="s">
        <v>248</v>
      </c>
      <c r="AL15" s="338">
        <v>1037</v>
      </c>
      <c r="AM15" s="338">
        <v>3.281219953502799</v>
      </c>
      <c r="AN15" s="338">
        <v>3.3751910341314315</v>
      </c>
      <c r="AO15" s="339">
        <v>727</v>
      </c>
      <c r="AP15" s="332">
        <v>47</v>
      </c>
      <c r="AQ15" s="332">
        <v>9</v>
      </c>
      <c r="AR15" s="340">
        <v>1879</v>
      </c>
      <c r="AS15" s="340" t="s">
        <v>248</v>
      </c>
      <c r="AT15" s="341">
        <v>97036.409</v>
      </c>
      <c r="AU15" s="341">
        <v>2401.8820000000001</v>
      </c>
      <c r="AV15" s="342">
        <v>0</v>
      </c>
      <c r="AW15" s="342">
        <v>1877</v>
      </c>
      <c r="AX15" s="342" t="s">
        <v>248</v>
      </c>
      <c r="AY15" s="236" t="s">
        <v>248</v>
      </c>
      <c r="AZ15" s="232"/>
      <c r="BA15" s="232" t="s">
        <v>248</v>
      </c>
      <c r="BB15" s="232" t="s">
        <v>248</v>
      </c>
      <c r="BC15" s="158" t="s">
        <v>248</v>
      </c>
      <c r="BD15" s="162" t="s">
        <v>61</v>
      </c>
      <c r="BE15" s="163" t="s">
        <v>62</v>
      </c>
      <c r="BF15" s="163" t="s">
        <v>63</v>
      </c>
      <c r="BG15" s="163" t="s">
        <v>196</v>
      </c>
      <c r="BH15" s="419" t="s">
        <v>712</v>
      </c>
      <c r="BI15" s="164" t="s">
        <v>66</v>
      </c>
      <c r="BJ15" s="165">
        <v>214</v>
      </c>
      <c r="BK15" s="165">
        <v>7</v>
      </c>
      <c r="BL15" s="166" t="s">
        <v>65</v>
      </c>
      <c r="BM15" s="198"/>
      <c r="BN15" s="198" t="s">
        <v>302</v>
      </c>
    </row>
    <row r="16" spans="1:66" s="128" customFormat="1" ht="15.75">
      <c r="A16" s="205" t="s">
        <v>32</v>
      </c>
      <c r="B16" s="206" t="s">
        <v>9</v>
      </c>
      <c r="C16" s="220" t="s">
        <v>35</v>
      </c>
      <c r="D16" s="209" t="s">
        <v>36</v>
      </c>
      <c r="E16" s="26" t="s">
        <v>96</v>
      </c>
      <c r="F16" s="343">
        <v>1418</v>
      </c>
      <c r="G16" s="344">
        <v>55</v>
      </c>
      <c r="H16" s="345"/>
      <c r="I16" s="345"/>
      <c r="J16" s="345"/>
      <c r="K16" s="345"/>
      <c r="L16" s="344">
        <v>10</v>
      </c>
      <c r="M16" s="346"/>
      <c r="N16" s="347">
        <v>10</v>
      </c>
      <c r="O16" s="345"/>
      <c r="P16" s="345"/>
      <c r="Q16" s="348">
        <v>6.2520783384999996</v>
      </c>
      <c r="R16" s="345"/>
      <c r="S16" s="345"/>
      <c r="T16" s="349">
        <v>9.9170454545454518</v>
      </c>
      <c r="U16" s="345"/>
      <c r="V16" s="345"/>
      <c r="W16" s="348">
        <v>5.9256555668882998</v>
      </c>
      <c r="X16" s="345"/>
      <c r="Y16" s="345"/>
      <c r="Z16" s="349">
        <v>9.9239583333333314</v>
      </c>
      <c r="AA16" s="345"/>
      <c r="AB16" s="345"/>
      <c r="AC16" s="345"/>
      <c r="AD16" s="345"/>
      <c r="AE16" s="345"/>
      <c r="AF16" s="350">
        <v>3.5284258513088136</v>
      </c>
      <c r="AG16" s="350">
        <v>9398</v>
      </c>
      <c r="AH16" s="350">
        <v>0.58057948302505868</v>
      </c>
      <c r="AI16" s="350">
        <v>650</v>
      </c>
      <c r="AJ16" s="350">
        <v>2.2185211267605633</v>
      </c>
      <c r="AK16" s="350" t="s">
        <v>248</v>
      </c>
      <c r="AL16" s="350">
        <v>1231</v>
      </c>
      <c r="AM16" s="350">
        <v>3.5811248257930335</v>
      </c>
      <c r="AN16" s="350">
        <v>3.6574107793153678</v>
      </c>
      <c r="AO16" s="351">
        <v>1073</v>
      </c>
      <c r="AP16" s="344">
        <v>7</v>
      </c>
      <c r="AQ16" s="344">
        <v>55</v>
      </c>
      <c r="AR16" s="352">
        <v>1591</v>
      </c>
      <c r="AS16" s="352" t="s">
        <v>248</v>
      </c>
      <c r="AT16" s="353">
        <v>99417.22</v>
      </c>
      <c r="AU16" s="353">
        <v>2219.3040000000001</v>
      </c>
      <c r="AV16" s="354">
        <v>0</v>
      </c>
      <c r="AW16" s="354">
        <v>1579</v>
      </c>
      <c r="AX16" s="354" t="s">
        <v>248</v>
      </c>
      <c r="AY16" s="237" t="s">
        <v>248</v>
      </c>
      <c r="AZ16" s="70"/>
      <c r="BA16" s="70" t="s">
        <v>248</v>
      </c>
      <c r="BB16" s="70" t="s">
        <v>248</v>
      </c>
      <c r="BC16" s="221" t="s">
        <v>248</v>
      </c>
      <c r="BD16" s="211" t="s">
        <v>61</v>
      </c>
      <c r="BE16" s="212" t="s">
        <v>62</v>
      </c>
      <c r="BF16" s="212" t="s">
        <v>63</v>
      </c>
      <c r="BG16" s="212" t="s">
        <v>196</v>
      </c>
      <c r="BH16" s="418" t="s">
        <v>712</v>
      </c>
      <c r="BI16" s="214" t="s">
        <v>67</v>
      </c>
      <c r="BJ16" s="215">
        <v>214</v>
      </c>
      <c r="BK16" s="215">
        <v>3</v>
      </c>
      <c r="BL16" s="216" t="s">
        <v>65</v>
      </c>
      <c r="BM16" s="63"/>
      <c r="BN16" s="63" t="s">
        <v>302</v>
      </c>
    </row>
    <row r="17" spans="1:66" s="128" customFormat="1" ht="15.75">
      <c r="A17" s="207" t="s">
        <v>32</v>
      </c>
      <c r="B17" s="208" t="s">
        <v>9</v>
      </c>
      <c r="C17" s="202" t="s">
        <v>35</v>
      </c>
      <c r="D17" s="210" t="s">
        <v>36</v>
      </c>
      <c r="E17" s="24" t="s">
        <v>96</v>
      </c>
      <c r="F17" s="355">
        <v>1399</v>
      </c>
      <c r="G17" s="356">
        <v>198</v>
      </c>
      <c r="H17" s="357"/>
      <c r="I17" s="357"/>
      <c r="J17" s="357"/>
      <c r="K17" s="357"/>
      <c r="L17" s="356">
        <v>23</v>
      </c>
      <c r="M17" s="358"/>
      <c r="N17" s="359">
        <v>0</v>
      </c>
      <c r="O17" s="357"/>
      <c r="P17" s="357"/>
      <c r="Q17" s="360">
        <v>7.8444035607</v>
      </c>
      <c r="R17" s="357"/>
      <c r="S17" s="357"/>
      <c r="T17" s="361">
        <v>13.704999999999995</v>
      </c>
      <c r="U17" s="357"/>
      <c r="V17" s="357"/>
      <c r="W17" s="360">
        <v>7.8155449847198</v>
      </c>
      <c r="X17" s="357"/>
      <c r="Y17" s="357"/>
      <c r="Z17" s="361">
        <v>13.640909090909087</v>
      </c>
      <c r="AA17" s="357"/>
      <c r="AB17" s="357"/>
      <c r="AC17" s="357"/>
      <c r="AD17" s="357"/>
      <c r="AE17" s="357"/>
      <c r="AF17" s="362">
        <v>2.6514572038989717</v>
      </c>
      <c r="AG17" s="362">
        <v>7900</v>
      </c>
      <c r="AH17" s="362">
        <v>0.45341033201317921</v>
      </c>
      <c r="AI17" s="362">
        <v>2675</v>
      </c>
      <c r="AJ17" s="362">
        <v>1.6677287581699347</v>
      </c>
      <c r="AK17" s="362" t="s">
        <v>248</v>
      </c>
      <c r="AL17" s="362">
        <v>0</v>
      </c>
      <c r="AM17" s="362"/>
      <c r="AN17" s="362"/>
      <c r="AO17" s="363">
        <v>1185</v>
      </c>
      <c r="AP17" s="356">
        <v>113</v>
      </c>
      <c r="AQ17" s="356">
        <v>53</v>
      </c>
      <c r="AR17" s="364">
        <v>1051</v>
      </c>
      <c r="AS17" s="364" t="s">
        <v>248</v>
      </c>
      <c r="AT17" s="365">
        <v>81847.587</v>
      </c>
      <c r="AU17" s="365">
        <v>8278.5910000000003</v>
      </c>
      <c r="AV17" s="366">
        <v>0</v>
      </c>
      <c r="AW17" s="366">
        <v>1049</v>
      </c>
      <c r="AX17" s="366" t="s">
        <v>248</v>
      </c>
      <c r="AY17" s="235" t="s">
        <v>248</v>
      </c>
      <c r="AZ17" s="188"/>
      <c r="BA17" s="188" t="s">
        <v>248</v>
      </c>
      <c r="BB17" s="188" t="s">
        <v>248</v>
      </c>
      <c r="BC17" s="203" t="s">
        <v>248</v>
      </c>
      <c r="BD17" s="217" t="s">
        <v>61</v>
      </c>
      <c r="BE17" s="201" t="s">
        <v>62</v>
      </c>
      <c r="BF17" s="201" t="s">
        <v>63</v>
      </c>
      <c r="BG17" s="201" t="s">
        <v>196</v>
      </c>
      <c r="BH17" s="419" t="s">
        <v>712</v>
      </c>
      <c r="BI17" s="218" t="s">
        <v>68</v>
      </c>
      <c r="BJ17" s="441">
        <v>214</v>
      </c>
      <c r="BK17" s="441">
        <v>4</v>
      </c>
      <c r="BL17" s="219" t="s">
        <v>65</v>
      </c>
      <c r="BM17" s="64"/>
      <c r="BN17" s="64" t="s">
        <v>302</v>
      </c>
    </row>
    <row r="18" spans="1:66" s="128" customFormat="1" ht="15.75">
      <c r="A18" s="207" t="s">
        <v>32</v>
      </c>
      <c r="B18" s="208" t="s">
        <v>9</v>
      </c>
      <c r="C18" s="202" t="s">
        <v>35</v>
      </c>
      <c r="D18" s="210" t="s">
        <v>36</v>
      </c>
      <c r="E18" s="24" t="s">
        <v>97</v>
      </c>
      <c r="F18" s="86">
        <v>892</v>
      </c>
      <c r="G18" s="80">
        <v>13</v>
      </c>
      <c r="H18" s="204"/>
      <c r="I18" s="204"/>
      <c r="J18" s="204"/>
      <c r="K18" s="204"/>
      <c r="L18" s="80">
        <v>3</v>
      </c>
      <c r="M18" s="203"/>
      <c r="N18" s="52">
        <v>6</v>
      </c>
      <c r="O18" s="204"/>
      <c r="P18" s="204"/>
      <c r="Q18" s="11">
        <v>5.9883881153000003</v>
      </c>
      <c r="R18" s="204"/>
      <c r="S18" s="204"/>
      <c r="T18" s="53">
        <v>10.344444444444441</v>
      </c>
      <c r="U18" s="204"/>
      <c r="V18" s="204"/>
      <c r="W18" s="11">
        <v>5.7794326369863001</v>
      </c>
      <c r="X18" s="204"/>
      <c r="Y18" s="204"/>
      <c r="Z18" s="53">
        <v>10.039999999999997</v>
      </c>
      <c r="AA18" s="204"/>
      <c r="AB18" s="204"/>
      <c r="AC18" s="204"/>
      <c r="AD18" s="204"/>
      <c r="AE18" s="204"/>
      <c r="AF18" s="9">
        <v>3.5846900245684643</v>
      </c>
      <c r="AG18" s="9">
        <v>6076</v>
      </c>
      <c r="AH18" s="9">
        <v>0.51405238602820369</v>
      </c>
      <c r="AI18" s="9">
        <v>262</v>
      </c>
      <c r="AJ18" s="9">
        <v>2.5205968688845402</v>
      </c>
      <c r="AK18" s="9" t="s">
        <v>248</v>
      </c>
      <c r="AL18" s="9">
        <v>836</v>
      </c>
      <c r="AM18" s="9">
        <v>3.6085684441640389</v>
      </c>
      <c r="AN18" s="9">
        <v>3.6696745966639321</v>
      </c>
      <c r="AO18" s="73">
        <v>533</v>
      </c>
      <c r="AP18" s="80">
        <v>13</v>
      </c>
      <c r="AQ18" s="80">
        <v>6</v>
      </c>
      <c r="AR18" s="224">
        <v>1206</v>
      </c>
      <c r="AS18" s="224" t="s">
        <v>248</v>
      </c>
      <c r="AT18" s="7">
        <v>63449.362000000001</v>
      </c>
      <c r="AU18" s="7">
        <v>687.822</v>
      </c>
      <c r="AV18" s="201">
        <v>0</v>
      </c>
      <c r="AW18" s="201">
        <v>1204</v>
      </c>
      <c r="AX18" s="201" t="s">
        <v>248</v>
      </c>
      <c r="AY18" s="235" t="s">
        <v>248</v>
      </c>
      <c r="AZ18" s="188"/>
      <c r="BA18" s="188" t="s">
        <v>248</v>
      </c>
      <c r="BB18" s="188" t="s">
        <v>248</v>
      </c>
      <c r="BC18" s="203" t="s">
        <v>248</v>
      </c>
      <c r="BD18" s="217" t="s">
        <v>61</v>
      </c>
      <c r="BE18" s="201" t="s">
        <v>62</v>
      </c>
      <c r="BF18" s="201" t="s">
        <v>63</v>
      </c>
      <c r="BG18" s="201" t="s">
        <v>196</v>
      </c>
      <c r="BH18" s="419" t="s">
        <v>712</v>
      </c>
      <c r="BI18" s="218" t="s">
        <v>64</v>
      </c>
      <c r="BJ18" s="370">
        <v>214</v>
      </c>
      <c r="BK18" s="370">
        <v>1</v>
      </c>
      <c r="BL18" s="219" t="s">
        <v>65</v>
      </c>
      <c r="BM18" s="64"/>
      <c r="BN18" s="64" t="s">
        <v>302</v>
      </c>
    </row>
    <row r="19" spans="1:66" s="128" customFormat="1" ht="15.75">
      <c r="A19" s="207" t="s">
        <v>32</v>
      </c>
      <c r="B19" s="208" t="s">
        <v>9</v>
      </c>
      <c r="C19" s="202" t="s">
        <v>35</v>
      </c>
      <c r="D19" s="210" t="s">
        <v>36</v>
      </c>
      <c r="E19" s="24" t="s">
        <v>97</v>
      </c>
      <c r="F19" s="355">
        <v>890</v>
      </c>
      <c r="G19" s="356">
        <v>65</v>
      </c>
      <c r="H19" s="357"/>
      <c r="I19" s="357"/>
      <c r="J19" s="357"/>
      <c r="K19" s="357"/>
      <c r="L19" s="356">
        <v>9</v>
      </c>
      <c r="M19" s="358"/>
      <c r="N19" s="359">
        <v>2</v>
      </c>
      <c r="O19" s="357"/>
      <c r="P19" s="357"/>
      <c r="Q19" s="360">
        <v>7.5434509779000001</v>
      </c>
      <c r="R19" s="357"/>
      <c r="S19" s="357"/>
      <c r="T19" s="361">
        <v>14.419999999999993</v>
      </c>
      <c r="U19" s="357"/>
      <c r="V19" s="357"/>
      <c r="W19" s="360">
        <v>7.5059999950979996</v>
      </c>
      <c r="X19" s="357"/>
      <c r="Y19" s="357"/>
      <c r="Z19" s="361">
        <v>14.504347826086954</v>
      </c>
      <c r="AA19" s="357"/>
      <c r="AB19" s="357"/>
      <c r="AC19" s="357"/>
      <c r="AD19" s="357"/>
      <c r="AE19" s="357"/>
      <c r="AF19" s="362">
        <v>3.2523054313502566</v>
      </c>
      <c r="AG19" s="362">
        <v>5633</v>
      </c>
      <c r="AH19" s="362">
        <v>0.5419970864481195</v>
      </c>
      <c r="AI19" s="362">
        <v>488</v>
      </c>
      <c r="AJ19" s="362">
        <v>2.2051470588235293</v>
      </c>
      <c r="AK19" s="362" t="s">
        <v>248</v>
      </c>
      <c r="AL19" s="362">
        <v>545</v>
      </c>
      <c r="AM19" s="362">
        <v>3.4249187481668941</v>
      </c>
      <c r="AN19" s="362">
        <v>3.541966119096509</v>
      </c>
      <c r="AO19" s="363">
        <v>470</v>
      </c>
      <c r="AP19" s="356">
        <v>21</v>
      </c>
      <c r="AQ19" s="356">
        <v>14</v>
      </c>
      <c r="AR19" s="364">
        <v>1145</v>
      </c>
      <c r="AS19" s="364" t="s">
        <v>248</v>
      </c>
      <c r="AT19" s="365">
        <v>59019.697</v>
      </c>
      <c r="AU19" s="365">
        <v>1136.4190000000001</v>
      </c>
      <c r="AV19" s="366">
        <v>2</v>
      </c>
      <c r="AW19" s="366">
        <v>1141</v>
      </c>
      <c r="AX19" s="366" t="s">
        <v>248</v>
      </c>
      <c r="AY19" s="235" t="s">
        <v>248</v>
      </c>
      <c r="AZ19" s="188"/>
      <c r="BA19" s="188" t="s">
        <v>248</v>
      </c>
      <c r="BB19" s="188" t="s">
        <v>248</v>
      </c>
      <c r="BC19" s="203" t="s">
        <v>248</v>
      </c>
      <c r="BD19" s="217" t="s">
        <v>61</v>
      </c>
      <c r="BE19" s="201" t="s">
        <v>62</v>
      </c>
      <c r="BF19" s="201" t="s">
        <v>63</v>
      </c>
      <c r="BG19" s="201" t="s">
        <v>196</v>
      </c>
      <c r="BH19" s="419" t="s">
        <v>712</v>
      </c>
      <c r="BI19" s="218" t="s">
        <v>66</v>
      </c>
      <c r="BJ19" s="370">
        <v>214</v>
      </c>
      <c r="BK19" s="370">
        <v>7</v>
      </c>
      <c r="BL19" s="219" t="s">
        <v>65</v>
      </c>
      <c r="BM19" s="64"/>
      <c r="BN19" s="64" t="s">
        <v>302</v>
      </c>
    </row>
    <row r="20" spans="1:66" s="128" customFormat="1" ht="15.75">
      <c r="A20" s="207" t="s">
        <v>32</v>
      </c>
      <c r="B20" s="208" t="s">
        <v>9</v>
      </c>
      <c r="C20" s="202" t="s">
        <v>35</v>
      </c>
      <c r="D20" s="210" t="s">
        <v>36</v>
      </c>
      <c r="E20" s="24" t="s">
        <v>97</v>
      </c>
      <c r="F20" s="355">
        <v>892</v>
      </c>
      <c r="G20" s="356">
        <v>41</v>
      </c>
      <c r="H20" s="357"/>
      <c r="I20" s="357"/>
      <c r="J20" s="357"/>
      <c r="K20" s="357"/>
      <c r="L20" s="356">
        <v>12</v>
      </c>
      <c r="M20" s="358"/>
      <c r="N20" s="359">
        <v>6</v>
      </c>
      <c r="O20" s="357"/>
      <c r="P20" s="357"/>
      <c r="Q20" s="360">
        <v>6.3768307460999996</v>
      </c>
      <c r="R20" s="357"/>
      <c r="S20" s="357"/>
      <c r="T20" s="361">
        <v>9.7016666666666644</v>
      </c>
      <c r="U20" s="357"/>
      <c r="V20" s="357"/>
      <c r="W20" s="360">
        <v>6.0561406424313997</v>
      </c>
      <c r="X20" s="357"/>
      <c r="Y20" s="357"/>
      <c r="Z20" s="361">
        <v>9.6138888888888872</v>
      </c>
      <c r="AA20" s="357"/>
      <c r="AB20" s="357"/>
      <c r="AC20" s="357"/>
      <c r="AD20" s="357"/>
      <c r="AE20" s="357"/>
      <c r="AF20" s="362">
        <v>3.5325379183689161</v>
      </c>
      <c r="AG20" s="362">
        <v>5794</v>
      </c>
      <c r="AH20" s="362">
        <v>0.56692785058495032</v>
      </c>
      <c r="AI20" s="362">
        <v>340</v>
      </c>
      <c r="AJ20" s="362">
        <v>2.2875615763546797</v>
      </c>
      <c r="AK20" s="362" t="s">
        <v>248</v>
      </c>
      <c r="AL20" s="362">
        <v>764</v>
      </c>
      <c r="AM20" s="362">
        <v>3.5830432317151741</v>
      </c>
      <c r="AN20" s="362">
        <v>3.6594610601125259</v>
      </c>
      <c r="AO20" s="363">
        <v>582</v>
      </c>
      <c r="AP20" s="356">
        <v>13</v>
      </c>
      <c r="AQ20" s="356">
        <v>50</v>
      </c>
      <c r="AR20" s="364">
        <v>1057</v>
      </c>
      <c r="AS20" s="364" t="s">
        <v>248</v>
      </c>
      <c r="AT20" s="365">
        <v>60349.328999999998</v>
      </c>
      <c r="AU20" s="365">
        <v>1662.021</v>
      </c>
      <c r="AV20" s="366">
        <v>0</v>
      </c>
      <c r="AW20" s="366">
        <v>1055</v>
      </c>
      <c r="AX20" s="366" t="s">
        <v>248</v>
      </c>
      <c r="AY20" s="235" t="s">
        <v>248</v>
      </c>
      <c r="AZ20" s="188"/>
      <c r="BA20" s="188" t="s">
        <v>248</v>
      </c>
      <c r="BB20" s="188" t="s">
        <v>248</v>
      </c>
      <c r="BC20" s="203" t="s">
        <v>248</v>
      </c>
      <c r="BD20" s="217" t="s">
        <v>61</v>
      </c>
      <c r="BE20" s="201" t="s">
        <v>62</v>
      </c>
      <c r="BF20" s="201" t="s">
        <v>63</v>
      </c>
      <c r="BG20" s="201" t="s">
        <v>196</v>
      </c>
      <c r="BH20" s="419" t="s">
        <v>712</v>
      </c>
      <c r="BI20" s="218" t="s">
        <v>67</v>
      </c>
      <c r="BJ20" s="370">
        <v>214</v>
      </c>
      <c r="BK20" s="370">
        <v>3</v>
      </c>
      <c r="BL20" s="219" t="s">
        <v>65</v>
      </c>
      <c r="BM20" s="64"/>
      <c r="BN20" s="64" t="s">
        <v>302</v>
      </c>
    </row>
    <row r="21" spans="1:66" s="128" customFormat="1" ht="15.75">
      <c r="A21" s="207" t="s">
        <v>32</v>
      </c>
      <c r="B21" s="208" t="s">
        <v>9</v>
      </c>
      <c r="C21" s="202" t="s">
        <v>35</v>
      </c>
      <c r="D21" s="210" t="s">
        <v>36</v>
      </c>
      <c r="E21" s="24" t="s">
        <v>97</v>
      </c>
      <c r="F21" s="355">
        <v>884</v>
      </c>
      <c r="G21" s="356">
        <v>125</v>
      </c>
      <c r="H21" s="357"/>
      <c r="I21" s="357"/>
      <c r="J21" s="357"/>
      <c r="K21" s="357"/>
      <c r="L21" s="356">
        <v>14</v>
      </c>
      <c r="M21" s="358"/>
      <c r="N21" s="359">
        <v>2</v>
      </c>
      <c r="O21" s="357"/>
      <c r="P21" s="357"/>
      <c r="Q21" s="360">
        <v>7.8234946182999998</v>
      </c>
      <c r="R21" s="357"/>
      <c r="S21" s="357"/>
      <c r="T21" s="361">
        <v>13.283333333333331</v>
      </c>
      <c r="U21" s="357"/>
      <c r="V21" s="357"/>
      <c r="W21" s="360">
        <v>7.7736456335569999</v>
      </c>
      <c r="X21" s="357"/>
      <c r="Y21" s="357"/>
      <c r="Z21" s="361">
        <v>13.2734375</v>
      </c>
      <c r="AA21" s="357"/>
      <c r="AB21" s="357"/>
      <c r="AC21" s="357"/>
      <c r="AD21" s="357"/>
      <c r="AE21" s="357"/>
      <c r="AF21" s="362">
        <v>2.6571038916434744</v>
      </c>
      <c r="AG21" s="362">
        <v>4907</v>
      </c>
      <c r="AH21" s="362">
        <v>0.40794378950334059</v>
      </c>
      <c r="AI21" s="362">
        <v>1416</v>
      </c>
      <c r="AJ21" s="362">
        <v>1.7852739726027398</v>
      </c>
      <c r="AK21" s="362" t="s">
        <v>248</v>
      </c>
      <c r="AL21" s="362">
        <v>0</v>
      </c>
      <c r="AM21" s="362"/>
      <c r="AN21" s="362"/>
      <c r="AO21" s="363">
        <v>712</v>
      </c>
      <c r="AP21" s="356">
        <v>22</v>
      </c>
      <c r="AQ21" s="356">
        <v>25</v>
      </c>
      <c r="AR21" s="364">
        <v>759</v>
      </c>
      <c r="AS21" s="364" t="s">
        <v>248</v>
      </c>
      <c r="AT21" s="365">
        <v>54007.281999999999</v>
      </c>
      <c r="AU21" s="365">
        <v>1586.001</v>
      </c>
      <c r="AV21" s="366">
        <v>0</v>
      </c>
      <c r="AW21" s="366">
        <v>759</v>
      </c>
      <c r="AX21" s="366" t="s">
        <v>248</v>
      </c>
      <c r="AY21" s="235" t="s">
        <v>248</v>
      </c>
      <c r="AZ21" s="188"/>
      <c r="BA21" s="188" t="s">
        <v>248</v>
      </c>
      <c r="BB21" s="188" t="s">
        <v>248</v>
      </c>
      <c r="BC21" s="203" t="s">
        <v>248</v>
      </c>
      <c r="BD21" s="217" t="s">
        <v>61</v>
      </c>
      <c r="BE21" s="201" t="s">
        <v>62</v>
      </c>
      <c r="BF21" s="201" t="s">
        <v>63</v>
      </c>
      <c r="BG21" s="201" t="s">
        <v>196</v>
      </c>
      <c r="BH21" s="419" t="s">
        <v>712</v>
      </c>
      <c r="BI21" s="218" t="s">
        <v>68</v>
      </c>
      <c r="BJ21" s="370">
        <v>214</v>
      </c>
      <c r="BK21" s="370">
        <v>4</v>
      </c>
      <c r="BL21" s="219" t="s">
        <v>65</v>
      </c>
      <c r="BM21" s="64"/>
      <c r="BN21" s="64" t="s">
        <v>302</v>
      </c>
    </row>
    <row r="22" spans="1:66" s="128" customFormat="1" ht="16.5" thickBot="1">
      <c r="A22" s="151" t="s">
        <v>32</v>
      </c>
      <c r="B22" s="152" t="s">
        <v>9</v>
      </c>
      <c r="C22" s="153" t="s">
        <v>35</v>
      </c>
      <c r="D22" s="154" t="s">
        <v>36</v>
      </c>
      <c r="E22" s="190" t="s">
        <v>98</v>
      </c>
      <c r="F22" s="191">
        <v>1279</v>
      </c>
      <c r="G22" s="192">
        <v>32</v>
      </c>
      <c r="H22" s="161"/>
      <c r="I22" s="161"/>
      <c r="J22" s="161"/>
      <c r="K22" s="161"/>
      <c r="L22" s="192">
        <v>4</v>
      </c>
      <c r="M22" s="158"/>
      <c r="N22" s="160">
        <v>3</v>
      </c>
      <c r="O22" s="161"/>
      <c r="P22" s="161"/>
      <c r="Q22" s="194">
        <v>6.2727610579000004</v>
      </c>
      <c r="R22" s="161"/>
      <c r="S22" s="161"/>
      <c r="T22" s="193">
        <v>9.0326923076923045</v>
      </c>
      <c r="U22" s="161"/>
      <c r="V22" s="161"/>
      <c r="W22" s="194">
        <v>6.1612654818986003</v>
      </c>
      <c r="X22" s="161"/>
      <c r="Y22" s="161"/>
      <c r="Z22" s="193">
        <v>8.9616666666666642</v>
      </c>
      <c r="AA22" s="161"/>
      <c r="AB22" s="161"/>
      <c r="AC22" s="161"/>
      <c r="AD22" s="161"/>
      <c r="AE22" s="161"/>
      <c r="AF22" s="178">
        <v>3.5043573071928424</v>
      </c>
      <c r="AG22" s="178">
        <v>8679</v>
      </c>
      <c r="AH22" s="178">
        <v>0.51192189627727769</v>
      </c>
      <c r="AI22" s="178">
        <v>406</v>
      </c>
      <c r="AJ22" s="178">
        <v>2.5117382617382615</v>
      </c>
      <c r="AK22" s="178" t="s">
        <v>248</v>
      </c>
      <c r="AL22" s="178">
        <v>1205</v>
      </c>
      <c r="AM22" s="178">
        <v>3.5167662695794077</v>
      </c>
      <c r="AN22" s="178">
        <v>3.6084602187432981</v>
      </c>
      <c r="AO22" s="195">
        <v>833</v>
      </c>
      <c r="AP22" s="192">
        <v>4</v>
      </c>
      <c r="AQ22" s="192">
        <v>13</v>
      </c>
      <c r="AR22" s="226">
        <v>1644</v>
      </c>
      <c r="AS22" s="226" t="s">
        <v>248</v>
      </c>
      <c r="AT22" s="227">
        <v>90267.778000000006</v>
      </c>
      <c r="AU22" s="227">
        <v>550.11699999999996</v>
      </c>
      <c r="AV22" s="163">
        <v>0</v>
      </c>
      <c r="AW22" s="163">
        <v>1644</v>
      </c>
      <c r="AX22" s="163" t="s">
        <v>248</v>
      </c>
      <c r="AY22" s="236" t="s">
        <v>248</v>
      </c>
      <c r="AZ22" s="232"/>
      <c r="BA22" s="232" t="s">
        <v>248</v>
      </c>
      <c r="BB22" s="232" t="s">
        <v>248</v>
      </c>
      <c r="BC22" s="158" t="s">
        <v>248</v>
      </c>
      <c r="BD22" s="162" t="s">
        <v>61</v>
      </c>
      <c r="BE22" s="163" t="s">
        <v>62</v>
      </c>
      <c r="BF22" s="163" t="s">
        <v>63</v>
      </c>
      <c r="BG22" s="163" t="s">
        <v>196</v>
      </c>
      <c r="BH22" s="419" t="s">
        <v>712</v>
      </c>
      <c r="BI22" s="164" t="s">
        <v>64</v>
      </c>
      <c r="BJ22" s="165">
        <v>214</v>
      </c>
      <c r="BK22" s="165">
        <v>1</v>
      </c>
      <c r="BL22" s="166" t="s">
        <v>65</v>
      </c>
      <c r="BM22" s="198"/>
      <c r="BN22" s="198" t="s">
        <v>302</v>
      </c>
    </row>
    <row r="23" spans="1:66" s="128" customFormat="1" ht="15.75">
      <c r="A23" s="205" t="s">
        <v>32</v>
      </c>
      <c r="B23" s="206" t="s">
        <v>9</v>
      </c>
      <c r="C23" s="220" t="s">
        <v>35</v>
      </c>
      <c r="D23" s="209" t="s">
        <v>36</v>
      </c>
      <c r="E23" s="26" t="s">
        <v>98</v>
      </c>
      <c r="F23" s="343">
        <v>1309</v>
      </c>
      <c r="G23" s="344">
        <v>44</v>
      </c>
      <c r="H23" s="345"/>
      <c r="I23" s="345"/>
      <c r="J23" s="345"/>
      <c r="K23" s="345"/>
      <c r="L23" s="344">
        <v>2</v>
      </c>
      <c r="M23" s="346"/>
      <c r="N23" s="347">
        <v>7</v>
      </c>
      <c r="O23" s="345"/>
      <c r="P23" s="345"/>
      <c r="Q23" s="348">
        <v>7.2650300799999998</v>
      </c>
      <c r="R23" s="345"/>
      <c r="S23" s="345"/>
      <c r="T23" s="349">
        <v>12.995312499999997</v>
      </c>
      <c r="U23" s="345"/>
      <c r="V23" s="345"/>
      <c r="W23" s="348">
        <v>7.3145890665083</v>
      </c>
      <c r="X23" s="345"/>
      <c r="Y23" s="345"/>
      <c r="Z23" s="349">
        <v>12.966176470588232</v>
      </c>
      <c r="AA23" s="345"/>
      <c r="AB23" s="345"/>
      <c r="AC23" s="345"/>
      <c r="AD23" s="345"/>
      <c r="AE23" s="345"/>
      <c r="AF23" s="350">
        <v>3.1176164911074351</v>
      </c>
      <c r="AG23" s="350">
        <v>8712</v>
      </c>
      <c r="AH23" s="350">
        <v>0.61478695825359586</v>
      </c>
      <c r="AI23" s="350">
        <v>1496</v>
      </c>
      <c r="AJ23" s="350">
        <v>2.0243866328257192</v>
      </c>
      <c r="AK23" s="350" t="s">
        <v>248</v>
      </c>
      <c r="AL23" s="350">
        <v>1159</v>
      </c>
      <c r="AM23" s="350">
        <v>3.1403051612227495</v>
      </c>
      <c r="AN23" s="350">
        <v>3.1831247102457114</v>
      </c>
      <c r="AO23" s="351">
        <v>720</v>
      </c>
      <c r="AP23" s="344">
        <v>66</v>
      </c>
      <c r="AQ23" s="344">
        <v>12</v>
      </c>
      <c r="AR23" s="352">
        <v>1732</v>
      </c>
      <c r="AS23" s="352" t="s">
        <v>248</v>
      </c>
      <c r="AT23" s="353">
        <v>90628.11</v>
      </c>
      <c r="AU23" s="353">
        <v>1926.405</v>
      </c>
      <c r="AV23" s="354">
        <v>0</v>
      </c>
      <c r="AW23" s="354">
        <v>1730</v>
      </c>
      <c r="AX23" s="354" t="s">
        <v>248</v>
      </c>
      <c r="AY23" s="237" t="s">
        <v>248</v>
      </c>
      <c r="AZ23" s="70"/>
      <c r="BA23" s="70" t="s">
        <v>248</v>
      </c>
      <c r="BB23" s="70" t="s">
        <v>248</v>
      </c>
      <c r="BC23" s="221" t="s">
        <v>248</v>
      </c>
      <c r="BD23" s="211" t="s">
        <v>61</v>
      </c>
      <c r="BE23" s="212" t="s">
        <v>62</v>
      </c>
      <c r="BF23" s="212" t="s">
        <v>63</v>
      </c>
      <c r="BG23" s="212" t="s">
        <v>196</v>
      </c>
      <c r="BH23" s="418" t="s">
        <v>712</v>
      </c>
      <c r="BI23" s="214" t="s">
        <v>66</v>
      </c>
      <c r="BJ23" s="215">
        <v>214</v>
      </c>
      <c r="BK23" s="215">
        <v>7</v>
      </c>
      <c r="BL23" s="216" t="s">
        <v>65</v>
      </c>
      <c r="BM23" s="63"/>
      <c r="BN23" s="63" t="s">
        <v>302</v>
      </c>
    </row>
    <row r="24" spans="1:66" s="128" customFormat="1" ht="15.75">
      <c r="A24" s="207" t="s">
        <v>32</v>
      </c>
      <c r="B24" s="208" t="s">
        <v>9</v>
      </c>
      <c r="C24" s="202" t="s">
        <v>35</v>
      </c>
      <c r="D24" s="210" t="s">
        <v>36</v>
      </c>
      <c r="E24" s="24" t="s">
        <v>98</v>
      </c>
      <c r="F24" s="355">
        <v>1304</v>
      </c>
      <c r="G24" s="356">
        <v>53</v>
      </c>
      <c r="H24" s="357"/>
      <c r="I24" s="357"/>
      <c r="J24" s="357"/>
      <c r="K24" s="357"/>
      <c r="L24" s="356">
        <v>6</v>
      </c>
      <c r="M24" s="358"/>
      <c r="N24" s="359">
        <v>7</v>
      </c>
      <c r="O24" s="357"/>
      <c r="P24" s="357"/>
      <c r="Q24" s="360">
        <v>6.9437172617999998</v>
      </c>
      <c r="R24" s="357"/>
      <c r="S24" s="357"/>
      <c r="T24" s="361">
        <v>9.6691176470588243</v>
      </c>
      <c r="U24" s="357"/>
      <c r="V24" s="357"/>
      <c r="W24" s="360">
        <v>7.0548120385541999</v>
      </c>
      <c r="X24" s="357"/>
      <c r="Y24" s="357"/>
      <c r="Z24" s="361">
        <v>9.8072916666666661</v>
      </c>
      <c r="AA24" s="357"/>
      <c r="AB24" s="357"/>
      <c r="AC24" s="357"/>
      <c r="AD24" s="357"/>
      <c r="AE24" s="357"/>
      <c r="AF24" s="362">
        <v>3.4663988374617993</v>
      </c>
      <c r="AG24" s="362">
        <v>8646</v>
      </c>
      <c r="AH24" s="362">
        <v>0.52669041797088822</v>
      </c>
      <c r="AI24" s="362">
        <v>499</v>
      </c>
      <c r="AJ24" s="362">
        <v>2.3785248041775455</v>
      </c>
      <c r="AK24" s="362" t="s">
        <v>248</v>
      </c>
      <c r="AL24" s="362">
        <v>1192</v>
      </c>
      <c r="AM24" s="362">
        <v>3.4826384316161927</v>
      </c>
      <c r="AN24" s="362">
        <v>3.5930845343084536</v>
      </c>
      <c r="AO24" s="363">
        <v>612</v>
      </c>
      <c r="AP24" s="356">
        <v>3</v>
      </c>
      <c r="AQ24" s="356">
        <v>26</v>
      </c>
      <c r="AR24" s="364">
        <v>1861</v>
      </c>
      <c r="AS24" s="364" t="s">
        <v>248</v>
      </c>
      <c r="AT24" s="365">
        <v>90201.819000000003</v>
      </c>
      <c r="AU24" s="365">
        <v>884.98299999999995</v>
      </c>
      <c r="AV24" s="366">
        <v>0</v>
      </c>
      <c r="AW24" s="366">
        <v>1859</v>
      </c>
      <c r="AX24" s="366" t="s">
        <v>248</v>
      </c>
      <c r="AY24" s="235" t="s">
        <v>248</v>
      </c>
      <c r="AZ24" s="188"/>
      <c r="BA24" s="188" t="s">
        <v>248</v>
      </c>
      <c r="BB24" s="188" t="s">
        <v>248</v>
      </c>
      <c r="BC24" s="203" t="s">
        <v>248</v>
      </c>
      <c r="BD24" s="217" t="s">
        <v>61</v>
      </c>
      <c r="BE24" s="201" t="s">
        <v>62</v>
      </c>
      <c r="BF24" s="201" t="s">
        <v>63</v>
      </c>
      <c r="BG24" s="201" t="s">
        <v>196</v>
      </c>
      <c r="BH24" s="419" t="s">
        <v>712</v>
      </c>
      <c r="BI24" s="218" t="s">
        <v>67</v>
      </c>
      <c r="BJ24" s="441">
        <v>214</v>
      </c>
      <c r="BK24" s="441">
        <v>3</v>
      </c>
      <c r="BL24" s="219" t="s">
        <v>65</v>
      </c>
      <c r="BM24" s="64"/>
      <c r="BN24" s="64" t="s">
        <v>302</v>
      </c>
    </row>
    <row r="25" spans="1:66" s="128" customFormat="1" ht="15.75">
      <c r="A25" s="207" t="s">
        <v>32</v>
      </c>
      <c r="B25" s="208" t="s">
        <v>9</v>
      </c>
      <c r="C25" s="202" t="s">
        <v>35</v>
      </c>
      <c r="D25" s="210" t="s">
        <v>36</v>
      </c>
      <c r="E25" s="24" t="s">
        <v>98</v>
      </c>
      <c r="F25" s="355">
        <v>1304</v>
      </c>
      <c r="G25" s="356">
        <v>193</v>
      </c>
      <c r="H25" s="357"/>
      <c r="I25" s="357"/>
      <c r="J25" s="357"/>
      <c r="K25" s="357"/>
      <c r="L25" s="356">
        <v>13</v>
      </c>
      <c r="M25" s="358"/>
      <c r="N25" s="359">
        <v>0</v>
      </c>
      <c r="O25" s="357"/>
      <c r="P25" s="357"/>
      <c r="Q25" s="360">
        <v>7.8657675424000004</v>
      </c>
      <c r="R25" s="357"/>
      <c r="S25" s="357"/>
      <c r="T25" s="361">
        <v>13.504166666666663</v>
      </c>
      <c r="U25" s="357"/>
      <c r="V25" s="357"/>
      <c r="W25" s="360">
        <v>7.8587158406192996</v>
      </c>
      <c r="X25" s="357"/>
      <c r="Y25" s="357"/>
      <c r="Z25" s="361">
        <v>13.502499999999998</v>
      </c>
      <c r="AA25" s="357"/>
      <c r="AB25" s="357"/>
      <c r="AC25" s="357"/>
      <c r="AD25" s="357"/>
      <c r="AE25" s="357"/>
      <c r="AF25" s="362">
        <v>2.4719147627261098</v>
      </c>
      <c r="AG25" s="362">
        <v>5724</v>
      </c>
      <c r="AH25" s="362">
        <v>0.45869033171887186</v>
      </c>
      <c r="AI25" s="362">
        <v>3231</v>
      </c>
      <c r="AJ25" s="362">
        <v>1.5615581098339719</v>
      </c>
      <c r="AK25" s="362" t="s">
        <v>248</v>
      </c>
      <c r="AL25" s="362">
        <v>0</v>
      </c>
      <c r="AM25" s="362"/>
      <c r="AN25" s="362"/>
      <c r="AO25" s="363">
        <v>1106</v>
      </c>
      <c r="AP25" s="356">
        <v>107</v>
      </c>
      <c r="AQ25" s="356">
        <v>25</v>
      </c>
      <c r="AR25" s="364">
        <v>983</v>
      </c>
      <c r="AS25" s="364" t="s">
        <v>248</v>
      </c>
      <c r="AT25" s="365">
        <v>76923.717000000004</v>
      </c>
      <c r="AU25" s="365">
        <v>4630.643</v>
      </c>
      <c r="AV25" s="366">
        <v>1</v>
      </c>
      <c r="AW25" s="366">
        <v>976</v>
      </c>
      <c r="AX25" s="366" t="s">
        <v>248</v>
      </c>
      <c r="AY25" s="235" t="s">
        <v>248</v>
      </c>
      <c r="AZ25" s="188"/>
      <c r="BA25" s="188" t="s">
        <v>248</v>
      </c>
      <c r="BB25" s="188" t="s">
        <v>248</v>
      </c>
      <c r="BC25" s="203" t="s">
        <v>248</v>
      </c>
      <c r="BD25" s="217" t="s">
        <v>61</v>
      </c>
      <c r="BE25" s="201" t="s">
        <v>62</v>
      </c>
      <c r="BF25" s="201" t="s">
        <v>63</v>
      </c>
      <c r="BG25" s="201" t="s">
        <v>196</v>
      </c>
      <c r="BH25" s="419" t="s">
        <v>712</v>
      </c>
      <c r="BI25" s="218" t="s">
        <v>68</v>
      </c>
      <c r="BJ25" s="441">
        <v>214</v>
      </c>
      <c r="BK25" s="441">
        <v>4</v>
      </c>
      <c r="BL25" s="219" t="s">
        <v>65</v>
      </c>
      <c r="BM25" s="64"/>
      <c r="BN25" s="64" t="s">
        <v>302</v>
      </c>
    </row>
    <row r="26" spans="1:66" s="128" customFormat="1" ht="15.75">
      <c r="A26" s="207" t="s">
        <v>32</v>
      </c>
      <c r="B26" s="208" t="s">
        <v>9</v>
      </c>
      <c r="C26" s="202" t="s">
        <v>35</v>
      </c>
      <c r="D26" s="210" t="s">
        <v>36</v>
      </c>
      <c r="E26" s="24" t="s">
        <v>99</v>
      </c>
      <c r="F26" s="355">
        <v>2986</v>
      </c>
      <c r="G26" s="356">
        <v>119</v>
      </c>
      <c r="H26" s="357"/>
      <c r="I26" s="357"/>
      <c r="J26" s="357"/>
      <c r="K26" s="357"/>
      <c r="L26" s="356">
        <v>33</v>
      </c>
      <c r="M26" s="358"/>
      <c r="N26" s="359">
        <v>28</v>
      </c>
      <c r="O26" s="357"/>
      <c r="P26" s="357"/>
      <c r="Q26" s="360">
        <v>6.1665718267000003</v>
      </c>
      <c r="R26" s="357"/>
      <c r="S26" s="357"/>
      <c r="T26" s="361">
        <v>9.952678571428569</v>
      </c>
      <c r="U26" s="357"/>
      <c r="V26" s="357"/>
      <c r="W26" s="360">
        <v>5.9845116386732</v>
      </c>
      <c r="X26" s="357"/>
      <c r="Y26" s="357"/>
      <c r="Z26" s="361">
        <v>9.8015624999999957</v>
      </c>
      <c r="AA26" s="357"/>
      <c r="AB26" s="357"/>
      <c r="AC26" s="357"/>
      <c r="AD26" s="357"/>
      <c r="AE26" s="357"/>
      <c r="AF26" s="362">
        <v>3.4456539606383498</v>
      </c>
      <c r="AG26" s="362">
        <v>19559</v>
      </c>
      <c r="AH26" s="362">
        <v>0.58767670546405448</v>
      </c>
      <c r="AI26" s="362">
        <v>1391</v>
      </c>
      <c r="AJ26" s="362">
        <v>2.1821210268948654</v>
      </c>
      <c r="AK26" s="362" t="s">
        <v>248</v>
      </c>
      <c r="AL26" s="362">
        <v>2611</v>
      </c>
      <c r="AM26" s="362">
        <v>3.4862570218906566</v>
      </c>
      <c r="AN26" s="362">
        <v>3.5909249825192289</v>
      </c>
      <c r="AO26" s="363">
        <v>1197</v>
      </c>
      <c r="AP26" s="356">
        <v>27</v>
      </c>
      <c r="AQ26" s="356">
        <v>37</v>
      </c>
      <c r="AR26" s="364">
        <v>4473</v>
      </c>
      <c r="AS26" s="364" t="s">
        <v>248</v>
      </c>
      <c r="AT26" s="365">
        <v>208003.90900000001</v>
      </c>
      <c r="AU26" s="365">
        <v>4012.473</v>
      </c>
      <c r="AV26" s="366">
        <v>0</v>
      </c>
      <c r="AW26" s="366">
        <v>4467</v>
      </c>
      <c r="AX26" s="366" t="s">
        <v>248</v>
      </c>
      <c r="AY26" s="235" t="s">
        <v>248</v>
      </c>
      <c r="AZ26" s="188"/>
      <c r="BA26" s="188" t="s">
        <v>248</v>
      </c>
      <c r="BB26" s="453" t="s">
        <v>248</v>
      </c>
      <c r="BC26" s="203" t="s">
        <v>248</v>
      </c>
      <c r="BD26" s="217" t="s">
        <v>61</v>
      </c>
      <c r="BE26" s="201" t="s">
        <v>62</v>
      </c>
      <c r="BF26" s="201" t="s">
        <v>63</v>
      </c>
      <c r="BG26" s="201" t="s">
        <v>196</v>
      </c>
      <c r="BH26" s="419" t="s">
        <v>712</v>
      </c>
      <c r="BI26" s="218" t="s">
        <v>64</v>
      </c>
      <c r="BJ26" s="441">
        <v>214</v>
      </c>
      <c r="BK26" s="441">
        <v>1</v>
      </c>
      <c r="BL26" s="219" t="s">
        <v>65</v>
      </c>
      <c r="BM26" s="64"/>
      <c r="BN26" s="64" t="s">
        <v>302</v>
      </c>
    </row>
    <row r="27" spans="1:66" s="128" customFormat="1" ht="15.75">
      <c r="A27" s="207" t="s">
        <v>32</v>
      </c>
      <c r="B27" s="208" t="s">
        <v>9</v>
      </c>
      <c r="C27" s="202" t="s">
        <v>35</v>
      </c>
      <c r="D27" s="210" t="s">
        <v>36</v>
      </c>
      <c r="E27" s="24" t="s">
        <v>99</v>
      </c>
      <c r="F27" s="355">
        <v>3003</v>
      </c>
      <c r="G27" s="356">
        <v>167</v>
      </c>
      <c r="H27" s="357"/>
      <c r="I27" s="357"/>
      <c r="J27" s="357"/>
      <c r="K27" s="357"/>
      <c r="L27" s="356">
        <v>32</v>
      </c>
      <c r="M27" s="358"/>
      <c r="N27" s="359">
        <v>43</v>
      </c>
      <c r="O27" s="357"/>
      <c r="P27" s="357"/>
      <c r="Q27" s="360">
        <v>7.8774937496000002</v>
      </c>
      <c r="R27" s="357"/>
      <c r="S27" s="357"/>
      <c r="T27" s="361">
        <v>13.591203703703703</v>
      </c>
      <c r="U27" s="357"/>
      <c r="V27" s="357"/>
      <c r="W27" s="360">
        <v>7.8966515631240997</v>
      </c>
      <c r="X27" s="357"/>
      <c r="Y27" s="357"/>
      <c r="Z27" s="361">
        <v>13.627586206896549</v>
      </c>
      <c r="AA27" s="357"/>
      <c r="AB27" s="357"/>
      <c r="AC27" s="357"/>
      <c r="AD27" s="357"/>
      <c r="AE27" s="357"/>
      <c r="AF27" s="362">
        <v>3.1606496529163248</v>
      </c>
      <c r="AG27" s="362">
        <v>19291</v>
      </c>
      <c r="AH27" s="362">
        <v>0.63926123045066607</v>
      </c>
      <c r="AI27" s="362">
        <v>3064</v>
      </c>
      <c r="AJ27" s="362">
        <v>1.9746932515337423</v>
      </c>
      <c r="AK27" s="362" t="s">
        <v>248</v>
      </c>
      <c r="AL27" s="362">
        <v>2520</v>
      </c>
      <c r="AM27" s="362">
        <v>3.1980129751008186</v>
      </c>
      <c r="AN27" s="362">
        <v>3.2626953125</v>
      </c>
      <c r="AO27" s="363">
        <v>971</v>
      </c>
      <c r="AP27" s="356">
        <v>141</v>
      </c>
      <c r="AQ27" s="356">
        <v>27</v>
      </c>
      <c r="AR27" s="364">
        <v>4533</v>
      </c>
      <c r="AS27" s="364" t="s">
        <v>248</v>
      </c>
      <c r="AT27" s="365">
        <v>203874.09099999999</v>
      </c>
      <c r="AU27" s="365">
        <v>8138.5709999999999</v>
      </c>
      <c r="AV27" s="366">
        <v>3</v>
      </c>
      <c r="AW27" s="366">
        <v>4526</v>
      </c>
      <c r="AX27" s="366" t="s">
        <v>248</v>
      </c>
      <c r="AY27" s="235" t="s">
        <v>248</v>
      </c>
      <c r="AZ27" s="188"/>
      <c r="BA27" s="188" t="s">
        <v>248</v>
      </c>
      <c r="BB27" s="453" t="s">
        <v>248</v>
      </c>
      <c r="BC27" s="203" t="s">
        <v>248</v>
      </c>
      <c r="BD27" s="217" t="s">
        <v>61</v>
      </c>
      <c r="BE27" s="201" t="s">
        <v>62</v>
      </c>
      <c r="BF27" s="201" t="s">
        <v>63</v>
      </c>
      <c r="BG27" s="201" t="s">
        <v>196</v>
      </c>
      <c r="BH27" s="419" t="s">
        <v>712</v>
      </c>
      <c r="BI27" s="218" t="s">
        <v>66</v>
      </c>
      <c r="BJ27" s="441">
        <v>214</v>
      </c>
      <c r="BK27" s="441">
        <v>7</v>
      </c>
      <c r="BL27" s="219" t="s">
        <v>65</v>
      </c>
      <c r="BM27" s="64"/>
      <c r="BN27" s="64" t="s">
        <v>302</v>
      </c>
    </row>
    <row r="28" spans="1:66" s="128" customFormat="1" ht="15.75">
      <c r="A28" s="207" t="s">
        <v>32</v>
      </c>
      <c r="B28" s="208" t="s">
        <v>9</v>
      </c>
      <c r="C28" s="202" t="s">
        <v>35</v>
      </c>
      <c r="D28" s="210" t="s">
        <v>36</v>
      </c>
      <c r="E28" s="24" t="s">
        <v>99</v>
      </c>
      <c r="F28" s="355">
        <v>3014</v>
      </c>
      <c r="G28" s="356">
        <v>182</v>
      </c>
      <c r="H28" s="357"/>
      <c r="I28" s="357"/>
      <c r="J28" s="357"/>
      <c r="K28" s="357"/>
      <c r="L28" s="356">
        <v>42</v>
      </c>
      <c r="M28" s="358"/>
      <c r="N28" s="359">
        <v>52</v>
      </c>
      <c r="O28" s="357"/>
      <c r="P28" s="357"/>
      <c r="Q28" s="360">
        <v>6.6792050128999998</v>
      </c>
      <c r="R28" s="357"/>
      <c r="S28" s="357"/>
      <c r="T28" s="361">
        <v>10.577586206896552</v>
      </c>
      <c r="U28" s="357"/>
      <c r="V28" s="357"/>
      <c r="W28" s="360">
        <v>6.3209404989247</v>
      </c>
      <c r="X28" s="357"/>
      <c r="Y28" s="357"/>
      <c r="Z28" s="361">
        <v>10.481707317073171</v>
      </c>
      <c r="AA28" s="357"/>
      <c r="AB28" s="357"/>
      <c r="AC28" s="357"/>
      <c r="AD28" s="357"/>
      <c r="AE28" s="357"/>
      <c r="AF28" s="362">
        <v>3.462167644926899</v>
      </c>
      <c r="AG28" s="362">
        <v>19120</v>
      </c>
      <c r="AH28" s="362">
        <v>0.62660996299000971</v>
      </c>
      <c r="AI28" s="362">
        <v>1603</v>
      </c>
      <c r="AJ28" s="362">
        <v>2.0463780918727914</v>
      </c>
      <c r="AK28" s="362" t="s">
        <v>248</v>
      </c>
      <c r="AL28" s="362">
        <v>2507</v>
      </c>
      <c r="AM28" s="362">
        <v>3.5143994320620595</v>
      </c>
      <c r="AN28" s="362">
        <v>3.6251315915398603</v>
      </c>
      <c r="AO28" s="363">
        <v>1474</v>
      </c>
      <c r="AP28" s="356">
        <v>20</v>
      </c>
      <c r="AQ28" s="356">
        <v>74</v>
      </c>
      <c r="AR28" s="364">
        <v>4096</v>
      </c>
      <c r="AS28" s="364" t="s">
        <v>248</v>
      </c>
      <c r="AT28" s="365">
        <v>205411.005</v>
      </c>
      <c r="AU28" s="365">
        <v>5236.3670000000002</v>
      </c>
      <c r="AV28" s="366">
        <v>1</v>
      </c>
      <c r="AW28" s="366">
        <v>4085</v>
      </c>
      <c r="AX28" s="366" t="s">
        <v>248</v>
      </c>
      <c r="AY28" s="235" t="s">
        <v>248</v>
      </c>
      <c r="AZ28" s="188"/>
      <c r="BA28" s="188" t="s">
        <v>248</v>
      </c>
      <c r="BB28" s="453" t="s">
        <v>248</v>
      </c>
      <c r="BC28" s="203" t="s">
        <v>248</v>
      </c>
      <c r="BD28" s="217" t="s">
        <v>61</v>
      </c>
      <c r="BE28" s="201" t="s">
        <v>62</v>
      </c>
      <c r="BF28" s="201" t="s">
        <v>63</v>
      </c>
      <c r="BG28" s="201" t="s">
        <v>196</v>
      </c>
      <c r="BH28" s="419" t="s">
        <v>712</v>
      </c>
      <c r="BI28" s="218" t="s">
        <v>67</v>
      </c>
      <c r="BJ28" s="441">
        <v>214</v>
      </c>
      <c r="BK28" s="441">
        <v>3</v>
      </c>
      <c r="BL28" s="219" t="s">
        <v>65</v>
      </c>
      <c r="BM28" s="64"/>
      <c r="BN28" s="64" t="s">
        <v>302</v>
      </c>
    </row>
    <row r="29" spans="1:66" s="128" customFormat="1" ht="16.5" thickBot="1">
      <c r="A29" s="151" t="s">
        <v>32</v>
      </c>
      <c r="B29" s="152" t="s">
        <v>9</v>
      </c>
      <c r="C29" s="153" t="s">
        <v>35</v>
      </c>
      <c r="D29" s="154" t="s">
        <v>36</v>
      </c>
      <c r="E29" s="190" t="s">
        <v>99</v>
      </c>
      <c r="F29" s="331">
        <v>2881</v>
      </c>
      <c r="G29" s="332">
        <v>419</v>
      </c>
      <c r="H29" s="333"/>
      <c r="I29" s="333"/>
      <c r="J29" s="333"/>
      <c r="K29" s="333"/>
      <c r="L29" s="332">
        <v>87</v>
      </c>
      <c r="M29" s="334"/>
      <c r="N29" s="335">
        <v>1</v>
      </c>
      <c r="O29" s="333"/>
      <c r="P29" s="333"/>
      <c r="Q29" s="336">
        <v>8.1807492338000003</v>
      </c>
      <c r="R29" s="333"/>
      <c r="S29" s="333"/>
      <c r="T29" s="337">
        <v>13.89662162162162</v>
      </c>
      <c r="U29" s="333"/>
      <c r="V29" s="333"/>
      <c r="W29" s="336">
        <v>8.1675099482528992</v>
      </c>
      <c r="X29" s="333"/>
      <c r="Y29" s="333"/>
      <c r="Z29" s="337">
        <v>13.842142857142855</v>
      </c>
      <c r="AA29" s="333"/>
      <c r="AB29" s="333"/>
      <c r="AC29" s="333"/>
      <c r="AD29" s="333"/>
      <c r="AE29" s="333"/>
      <c r="AF29" s="338">
        <v>2.6413740713253895</v>
      </c>
      <c r="AG29" s="338">
        <v>15326</v>
      </c>
      <c r="AH29" s="338">
        <v>0.50187266987099211</v>
      </c>
      <c r="AI29" s="338">
        <v>5693</v>
      </c>
      <c r="AJ29" s="338">
        <v>1.5691908060453401</v>
      </c>
      <c r="AK29" s="338" t="s">
        <v>248</v>
      </c>
      <c r="AL29" s="338">
        <v>0</v>
      </c>
      <c r="AM29" s="338"/>
      <c r="AN29" s="338"/>
      <c r="AO29" s="339">
        <v>2090</v>
      </c>
      <c r="AP29" s="332">
        <v>222</v>
      </c>
      <c r="AQ29" s="332">
        <v>94</v>
      </c>
      <c r="AR29" s="340">
        <v>2422</v>
      </c>
      <c r="AS29" s="340" t="s">
        <v>248</v>
      </c>
      <c r="AT29" s="341">
        <v>168437.79399999999</v>
      </c>
      <c r="AU29" s="341">
        <v>17499.532999999999</v>
      </c>
      <c r="AV29" s="342">
        <v>0</v>
      </c>
      <c r="AW29" s="342">
        <v>2382</v>
      </c>
      <c r="AX29" s="342" t="s">
        <v>248</v>
      </c>
      <c r="AY29" s="236" t="s">
        <v>248</v>
      </c>
      <c r="AZ29" s="232"/>
      <c r="BA29" s="232" t="s">
        <v>248</v>
      </c>
      <c r="BB29" s="238" t="s">
        <v>248</v>
      </c>
      <c r="BC29" s="158" t="s">
        <v>248</v>
      </c>
      <c r="BD29" s="162" t="s">
        <v>61</v>
      </c>
      <c r="BE29" s="163" t="s">
        <v>62</v>
      </c>
      <c r="BF29" s="163" t="s">
        <v>63</v>
      </c>
      <c r="BG29" s="163" t="s">
        <v>196</v>
      </c>
      <c r="BH29" s="485" t="s">
        <v>712</v>
      </c>
      <c r="BI29" s="164" t="s">
        <v>68</v>
      </c>
      <c r="BJ29" s="165">
        <v>214</v>
      </c>
      <c r="BK29" s="165">
        <v>4</v>
      </c>
      <c r="BL29" s="166" t="s">
        <v>65</v>
      </c>
      <c r="BM29" s="198"/>
      <c r="BN29" s="198" t="s">
        <v>302</v>
      </c>
    </row>
    <row r="31" spans="1:66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AE31" s="3"/>
      <c r="AN31" s="3"/>
      <c r="AO31" s="3"/>
      <c r="AP31" s="3"/>
      <c r="AQ31" s="3"/>
      <c r="AR31" s="3"/>
      <c r="AS31" s="128"/>
      <c r="AT31" s="3"/>
      <c r="AU31" s="3"/>
      <c r="AV31" s="3"/>
      <c r="AW31" s="128"/>
      <c r="AX31" s="128"/>
      <c r="AY31" s="3"/>
      <c r="AZ31" s="3"/>
      <c r="BA31" s="3"/>
      <c r="BB31" s="3"/>
      <c r="BC31" s="3"/>
      <c r="BD31" s="3"/>
      <c r="BE31" s="3"/>
      <c r="BF31" s="3"/>
      <c r="BG31" s="3"/>
      <c r="BI31" s="3"/>
      <c r="BJ31" s="3"/>
      <c r="BK31" s="3"/>
      <c r="BL31" s="3"/>
      <c r="BM31" s="3"/>
      <c r="BN31" s="128"/>
    </row>
    <row r="32" spans="1:66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AE32" s="3"/>
      <c r="AN32" s="3"/>
      <c r="AO32" s="3"/>
      <c r="AP32" s="3"/>
      <c r="AQ32" s="3"/>
      <c r="AR32" s="3"/>
      <c r="AS32" s="128"/>
      <c r="AT32" s="3"/>
      <c r="AU32" s="3"/>
      <c r="AV32" s="3"/>
      <c r="AW32" s="128"/>
      <c r="AX32" s="128"/>
      <c r="AY32" s="3"/>
      <c r="AZ32" s="3"/>
      <c r="BA32" s="3"/>
      <c r="BB32" s="3"/>
      <c r="BC32" s="3"/>
      <c r="BD32" s="3"/>
      <c r="BE32" s="3"/>
      <c r="BF32" s="3"/>
      <c r="BG32" s="3"/>
      <c r="BI32" s="3"/>
      <c r="BJ32" s="3"/>
      <c r="BK32" s="3"/>
      <c r="BL32" s="3"/>
      <c r="BM32" s="3"/>
      <c r="BN32" s="128"/>
    </row>
    <row r="33" spans="1:66" ht="14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AE33" s="3"/>
      <c r="AN33" s="3"/>
      <c r="AO33" s="3"/>
      <c r="AP33" s="3"/>
      <c r="AQ33" s="3"/>
      <c r="AR33" s="3"/>
      <c r="AS33" s="128"/>
      <c r="AT33" s="3"/>
      <c r="AU33" s="3"/>
      <c r="AV33" s="3"/>
      <c r="AW33" s="128"/>
      <c r="AX33" s="128"/>
      <c r="AY33" s="3"/>
      <c r="AZ33" s="3"/>
      <c r="BA33" s="3"/>
      <c r="BB33" s="3"/>
      <c r="BC33" s="3"/>
      <c r="BD33" s="3"/>
      <c r="BE33" s="3"/>
      <c r="BF33" s="3"/>
      <c r="BG33" s="3"/>
      <c r="BH33" s="128"/>
      <c r="BI33" s="3"/>
      <c r="BJ33" s="3"/>
      <c r="BK33" s="3"/>
      <c r="BL33" s="3"/>
      <c r="BM33" s="3"/>
      <c r="BN33" s="128"/>
    </row>
    <row r="34" spans="1:66" ht="14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AE34" s="3"/>
      <c r="AN34" s="3"/>
      <c r="AO34" s="3"/>
      <c r="AP34" s="3"/>
      <c r="AQ34" s="3"/>
      <c r="AR34" s="3"/>
      <c r="AS34" s="128"/>
      <c r="AT34" s="3"/>
      <c r="AU34" s="3"/>
      <c r="AV34" s="3"/>
      <c r="AW34" s="128"/>
      <c r="AX34" s="128"/>
      <c r="AY34" s="3"/>
      <c r="AZ34" s="3"/>
      <c r="BA34" s="3"/>
      <c r="BB34" s="3"/>
      <c r="BC34" s="3"/>
      <c r="BD34" s="3"/>
      <c r="BE34" s="3"/>
      <c r="BF34" s="3"/>
      <c r="BG34" s="3"/>
      <c r="BH34" s="128"/>
      <c r="BI34" s="3"/>
      <c r="BJ34" s="3"/>
      <c r="BK34" s="3"/>
      <c r="BL34" s="3"/>
      <c r="BM34" s="3"/>
      <c r="BN34" s="128"/>
    </row>
    <row r="35" spans="1:66" ht="14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AE35" s="3"/>
      <c r="AN35" s="3"/>
      <c r="AO35" s="3"/>
      <c r="AP35" s="3"/>
      <c r="AQ35" s="3"/>
      <c r="AR35" s="3"/>
      <c r="AS35" s="128"/>
      <c r="AT35" s="3"/>
      <c r="AU35" s="3"/>
      <c r="AV35" s="3"/>
      <c r="AW35" s="128"/>
      <c r="AX35" s="128"/>
      <c r="AY35" s="3"/>
      <c r="AZ35" s="3"/>
      <c r="BA35" s="3"/>
      <c r="BB35" s="3"/>
      <c r="BC35" s="3"/>
      <c r="BD35" s="3"/>
      <c r="BE35" s="3"/>
      <c r="BF35" s="3"/>
      <c r="BG35" s="3"/>
      <c r="BH35" s="128"/>
      <c r="BI35" s="3"/>
      <c r="BJ35" s="3"/>
      <c r="BK35" s="3"/>
      <c r="BL35" s="3"/>
      <c r="BM35" s="3"/>
      <c r="BN35" s="128"/>
    </row>
    <row r="36" spans="1:66" ht="14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AE36" s="3"/>
      <c r="AN36" s="3"/>
      <c r="AO36" s="3"/>
      <c r="AP36" s="3"/>
      <c r="AQ36" s="3"/>
      <c r="AR36" s="3"/>
      <c r="AS36" s="128"/>
      <c r="AT36" s="3"/>
      <c r="AU36" s="3"/>
      <c r="AV36" s="3"/>
      <c r="AW36" s="128"/>
      <c r="AX36" s="128"/>
      <c r="AY36" s="3"/>
      <c r="AZ36" s="3"/>
      <c r="BA36" s="3"/>
      <c r="BB36" s="3"/>
      <c r="BC36" s="3"/>
      <c r="BD36" s="3"/>
      <c r="BE36" s="3"/>
      <c r="BF36" s="3"/>
      <c r="BG36" s="3"/>
      <c r="BH36" s="128"/>
      <c r="BI36" s="3"/>
      <c r="BJ36" s="3"/>
      <c r="BK36" s="3"/>
      <c r="BL36" s="3"/>
      <c r="BM36" s="3"/>
      <c r="BN36" s="128"/>
    </row>
    <row r="37" spans="1:66" ht="14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AE37" s="3"/>
      <c r="AN37" s="3"/>
      <c r="AO37" s="3"/>
      <c r="AP37" s="3"/>
      <c r="AQ37" s="3"/>
      <c r="AR37" s="3"/>
      <c r="AS37" s="128"/>
      <c r="AT37" s="3"/>
      <c r="AU37" s="3"/>
      <c r="AV37" s="3"/>
      <c r="AW37" s="128"/>
      <c r="AX37" s="128"/>
      <c r="AY37" s="3"/>
      <c r="AZ37" s="3"/>
      <c r="BA37" s="3"/>
      <c r="BB37" s="3"/>
      <c r="BC37" s="3"/>
      <c r="BD37" s="3"/>
      <c r="BE37" s="3"/>
      <c r="BF37" s="3"/>
      <c r="BG37" s="3"/>
      <c r="BH37" s="128"/>
      <c r="BI37" s="3"/>
      <c r="BJ37" s="3"/>
      <c r="BK37" s="3"/>
      <c r="BL37" s="3"/>
      <c r="BM37" s="3"/>
      <c r="BN37" s="128"/>
    </row>
    <row r="38" spans="1:66" ht="14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AE38" s="3"/>
      <c r="AN38" s="3"/>
      <c r="AO38" s="3"/>
      <c r="AP38" s="3"/>
      <c r="AQ38" s="3"/>
      <c r="AR38" s="3"/>
      <c r="AS38" s="128"/>
      <c r="AT38" s="3"/>
      <c r="AU38" s="3"/>
      <c r="AV38" s="3"/>
      <c r="AW38" s="128"/>
      <c r="AX38" s="128"/>
      <c r="AY38" s="3"/>
      <c r="AZ38" s="3"/>
      <c r="BA38" s="3"/>
      <c r="BB38" s="3"/>
      <c r="BC38" s="3"/>
      <c r="BD38" s="3"/>
      <c r="BE38" s="3"/>
      <c r="BF38" s="3"/>
      <c r="BG38" s="3"/>
      <c r="BH38" s="128"/>
      <c r="BI38" s="3"/>
      <c r="BJ38" s="3"/>
      <c r="BK38" s="3"/>
      <c r="BL38" s="3"/>
      <c r="BM38" s="3"/>
      <c r="BN38" s="128"/>
    </row>
    <row r="39" spans="1:66" ht="14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AE39" s="3"/>
      <c r="AN39" s="3"/>
      <c r="AO39" s="3"/>
      <c r="AP39" s="3"/>
      <c r="AQ39" s="3"/>
      <c r="AR39" s="3"/>
      <c r="AS39" s="128"/>
      <c r="AT39" s="3"/>
      <c r="AU39" s="3"/>
      <c r="AV39" s="3"/>
      <c r="AW39" s="128"/>
      <c r="AX39" s="128"/>
      <c r="AY39" s="3"/>
      <c r="AZ39" s="3"/>
      <c r="BA39" s="3"/>
      <c r="BB39" s="3"/>
      <c r="BC39" s="3"/>
      <c r="BD39" s="3"/>
      <c r="BE39" s="3"/>
      <c r="BF39" s="3"/>
      <c r="BG39" s="3"/>
      <c r="BH39" s="128"/>
      <c r="BI39" s="3"/>
      <c r="BJ39" s="3"/>
      <c r="BK39" s="3"/>
      <c r="BL39" s="3"/>
      <c r="BM39" s="3"/>
      <c r="BN39" s="128"/>
    </row>
    <row r="40" spans="1:66" ht="14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AE40" s="3"/>
      <c r="AN40" s="3"/>
      <c r="AO40" s="3"/>
      <c r="AP40" s="3"/>
      <c r="AQ40" s="3"/>
      <c r="AR40" s="3"/>
      <c r="AS40" s="128"/>
      <c r="AT40" s="3"/>
      <c r="AU40" s="3"/>
      <c r="AV40" s="3"/>
      <c r="AW40" s="128"/>
      <c r="AX40" s="128"/>
      <c r="AY40" s="3"/>
      <c r="AZ40" s="3"/>
      <c r="BA40" s="3"/>
      <c r="BB40" s="3"/>
      <c r="BC40" s="3"/>
      <c r="BD40" s="3"/>
      <c r="BE40" s="3"/>
      <c r="BF40" s="3"/>
      <c r="BG40" s="3"/>
      <c r="BH40" s="128"/>
      <c r="BI40" s="3"/>
      <c r="BJ40" s="3"/>
      <c r="BK40" s="3"/>
      <c r="BL40" s="3"/>
      <c r="BM40" s="3"/>
      <c r="BN40" s="128"/>
    </row>
    <row r="41" spans="1:66" ht="14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AE41" s="3"/>
      <c r="AN41" s="3"/>
      <c r="AO41" s="3"/>
      <c r="AP41" s="3"/>
      <c r="AQ41" s="3"/>
      <c r="AR41" s="3"/>
      <c r="AS41" s="128"/>
      <c r="AT41" s="3"/>
      <c r="AU41" s="3"/>
      <c r="AV41" s="3"/>
      <c r="AW41" s="128"/>
      <c r="AX41" s="128"/>
      <c r="AY41" s="3"/>
      <c r="AZ41" s="3"/>
      <c r="BA41" s="3"/>
      <c r="BB41" s="3"/>
      <c r="BC41" s="3"/>
      <c r="BD41" s="3"/>
      <c r="BE41" s="3"/>
      <c r="BF41" s="3"/>
      <c r="BG41" s="3"/>
      <c r="BH41" s="128"/>
      <c r="BI41" s="3"/>
      <c r="BJ41" s="3"/>
      <c r="BK41" s="3"/>
      <c r="BL41" s="3"/>
      <c r="BM41" s="3"/>
      <c r="BN41" s="128"/>
    </row>
    <row r="42" spans="1:66" ht="14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AE42" s="3"/>
      <c r="AN42" s="3"/>
      <c r="AO42" s="3"/>
      <c r="AP42" s="3"/>
      <c r="AQ42" s="3"/>
      <c r="AR42" s="3"/>
      <c r="AS42" s="128"/>
      <c r="AT42" s="3"/>
      <c r="AU42" s="3"/>
      <c r="AV42" s="3"/>
      <c r="AW42" s="128"/>
      <c r="AX42" s="128"/>
      <c r="AY42" s="3"/>
      <c r="AZ42" s="3"/>
      <c r="BA42" s="3"/>
      <c r="BB42" s="3"/>
      <c r="BC42" s="3"/>
      <c r="BD42" s="3"/>
      <c r="BE42" s="3"/>
      <c r="BF42" s="3"/>
      <c r="BG42" s="3"/>
      <c r="BH42" s="128"/>
      <c r="BI42" s="3"/>
      <c r="BJ42" s="3"/>
      <c r="BK42" s="3"/>
      <c r="BL42" s="3"/>
      <c r="BM42" s="3"/>
      <c r="BN42" s="128"/>
    </row>
    <row r="43" spans="1:66" ht="14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AE43" s="3"/>
      <c r="AN43" s="3"/>
      <c r="AO43" s="3"/>
      <c r="AP43" s="3"/>
      <c r="AQ43" s="3"/>
      <c r="AR43" s="3"/>
      <c r="AS43" s="128"/>
      <c r="AT43" s="3"/>
      <c r="AU43" s="3"/>
      <c r="AV43" s="3"/>
      <c r="AW43" s="128"/>
      <c r="AX43" s="128"/>
      <c r="AY43" s="3"/>
      <c r="AZ43" s="3"/>
      <c r="BA43" s="3"/>
      <c r="BB43" s="3"/>
      <c r="BC43" s="3"/>
      <c r="BD43" s="3"/>
      <c r="BE43" s="3"/>
      <c r="BF43" s="3"/>
      <c r="BG43" s="3"/>
      <c r="BH43" s="128"/>
      <c r="BI43" s="3"/>
      <c r="BJ43" s="3"/>
      <c r="BK43" s="3"/>
      <c r="BL43" s="3"/>
      <c r="BM43" s="3"/>
      <c r="BN43" s="128"/>
    </row>
    <row r="44" spans="1:66" ht="14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AE44" s="3"/>
      <c r="AN44" s="3"/>
      <c r="AO44" s="3"/>
      <c r="AP44" s="3"/>
      <c r="AQ44" s="3"/>
      <c r="AR44" s="3"/>
      <c r="AS44" s="128"/>
      <c r="AT44" s="3"/>
      <c r="AU44" s="3"/>
      <c r="AV44" s="3"/>
      <c r="AW44" s="128"/>
      <c r="AX44" s="128"/>
      <c r="AY44" s="3"/>
      <c r="AZ44" s="3"/>
      <c r="BA44" s="3"/>
      <c r="BB44" s="3"/>
      <c r="BC44" s="3"/>
      <c r="BD44" s="3"/>
      <c r="BE44" s="3"/>
      <c r="BF44" s="3"/>
      <c r="BG44" s="3"/>
      <c r="BH44" s="128"/>
      <c r="BI44" s="3"/>
      <c r="BJ44" s="3"/>
      <c r="BK44" s="3"/>
      <c r="BL44" s="3"/>
      <c r="BM44" s="3"/>
      <c r="BN44" s="128"/>
    </row>
    <row r="45" spans="1:66" ht="14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AE45" s="3"/>
      <c r="AN45" s="3"/>
      <c r="AO45" s="3"/>
      <c r="AP45" s="3"/>
      <c r="AQ45" s="3"/>
      <c r="AR45" s="3"/>
      <c r="AS45" s="128"/>
      <c r="AT45" s="3"/>
      <c r="AU45" s="3"/>
      <c r="AV45" s="3"/>
      <c r="AW45" s="128"/>
      <c r="AX45" s="128"/>
      <c r="AY45" s="3"/>
      <c r="AZ45" s="3"/>
      <c r="BA45" s="3"/>
      <c r="BB45" s="3"/>
      <c r="BC45" s="3"/>
      <c r="BD45" s="3"/>
      <c r="BE45" s="3"/>
      <c r="BF45" s="3"/>
      <c r="BG45" s="3"/>
      <c r="BH45" s="128"/>
      <c r="BI45" s="3"/>
      <c r="BJ45" s="3"/>
      <c r="BK45" s="3"/>
      <c r="BL45" s="3"/>
      <c r="BM45" s="3"/>
      <c r="BN45" s="128"/>
    </row>
    <row r="46" spans="1:66" ht="14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AE46" s="3"/>
      <c r="AN46" s="3"/>
      <c r="AO46" s="3"/>
      <c r="AP46" s="3"/>
      <c r="AQ46" s="3"/>
      <c r="AR46" s="3"/>
      <c r="AS46" s="128"/>
      <c r="AT46" s="3"/>
      <c r="AU46" s="3"/>
      <c r="AV46" s="3"/>
      <c r="AW46" s="128"/>
      <c r="AX46" s="128"/>
      <c r="AY46" s="3"/>
      <c r="AZ46" s="3"/>
      <c r="BA46" s="3"/>
      <c r="BB46" s="3"/>
      <c r="BC46" s="3"/>
      <c r="BD46" s="3"/>
      <c r="BE46" s="3"/>
      <c r="BF46" s="3"/>
      <c r="BG46" s="3"/>
      <c r="BH46" s="128"/>
      <c r="BI46" s="3"/>
      <c r="BJ46" s="3"/>
      <c r="BK46" s="3"/>
      <c r="BL46" s="3"/>
      <c r="BM46" s="3"/>
      <c r="BN46" s="128"/>
    </row>
    <row r="47" spans="1:66" ht="14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AE47" s="3"/>
      <c r="AN47" s="3"/>
      <c r="AO47" s="3"/>
      <c r="AP47" s="3"/>
      <c r="AQ47" s="3"/>
      <c r="AR47" s="3"/>
      <c r="AS47" s="128"/>
      <c r="AT47" s="3"/>
      <c r="AU47" s="3"/>
      <c r="AV47" s="3"/>
      <c r="AW47" s="128"/>
      <c r="AX47" s="128"/>
      <c r="AY47" s="3"/>
      <c r="AZ47" s="3"/>
      <c r="BA47" s="3"/>
      <c r="BB47" s="3"/>
      <c r="BC47" s="3"/>
      <c r="BD47" s="3"/>
      <c r="BE47" s="3"/>
      <c r="BF47" s="3"/>
      <c r="BG47" s="3"/>
      <c r="BH47" s="128"/>
      <c r="BI47" s="3"/>
      <c r="BJ47" s="3"/>
      <c r="BK47" s="3"/>
      <c r="BL47" s="3"/>
      <c r="BM47" s="3"/>
      <c r="BN47" s="128"/>
    </row>
    <row r="48" spans="1:66" ht="14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AE48" s="3"/>
      <c r="AN48" s="3"/>
      <c r="AO48" s="3"/>
      <c r="AP48" s="3"/>
      <c r="AQ48" s="3"/>
      <c r="AR48" s="3"/>
      <c r="AS48" s="128"/>
      <c r="AT48" s="3"/>
      <c r="AU48" s="3"/>
      <c r="AV48" s="3"/>
      <c r="AW48" s="128"/>
      <c r="AX48" s="128"/>
      <c r="AY48" s="3"/>
      <c r="AZ48" s="3"/>
      <c r="BA48" s="3"/>
      <c r="BB48" s="3"/>
      <c r="BC48" s="3"/>
      <c r="BD48" s="3"/>
      <c r="BE48" s="3"/>
      <c r="BF48" s="3"/>
      <c r="BG48" s="3"/>
      <c r="BH48" s="128"/>
      <c r="BI48" s="3"/>
      <c r="BJ48" s="3"/>
      <c r="BK48" s="3"/>
      <c r="BL48" s="3"/>
      <c r="BM48" s="3"/>
      <c r="BN48" s="128"/>
    </row>
    <row r="49" spans="1:66" ht="14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AE49" s="3"/>
      <c r="AN49" s="3"/>
      <c r="AO49" s="3"/>
      <c r="AP49" s="3"/>
      <c r="AQ49" s="3"/>
      <c r="AR49" s="3"/>
      <c r="AS49" s="128"/>
      <c r="AT49" s="3"/>
      <c r="AU49" s="3"/>
      <c r="AV49" s="3"/>
      <c r="AW49" s="128"/>
      <c r="AX49" s="128"/>
      <c r="AY49" s="3"/>
      <c r="AZ49" s="3"/>
      <c r="BA49" s="3"/>
      <c r="BB49" s="3"/>
      <c r="BC49" s="3"/>
      <c r="BD49" s="3"/>
      <c r="BE49" s="3"/>
      <c r="BF49" s="3"/>
      <c r="BG49" s="3"/>
      <c r="BH49" s="128"/>
      <c r="BI49" s="3"/>
      <c r="BJ49" s="3"/>
      <c r="BK49" s="3"/>
      <c r="BL49" s="3"/>
      <c r="BM49" s="3"/>
      <c r="BN49" s="128"/>
    </row>
    <row r="50" spans="1:66" ht="14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AE50" s="3"/>
      <c r="AN50" s="3"/>
      <c r="AO50" s="3"/>
      <c r="AP50" s="3"/>
      <c r="AQ50" s="3"/>
      <c r="AR50" s="3"/>
      <c r="AS50" s="128"/>
      <c r="AT50" s="3"/>
      <c r="AU50" s="3"/>
      <c r="AV50" s="3"/>
      <c r="AW50" s="128"/>
      <c r="AX50" s="128"/>
      <c r="AY50" s="3"/>
      <c r="AZ50" s="3"/>
      <c r="BA50" s="3"/>
      <c r="BB50" s="3"/>
      <c r="BC50" s="3"/>
      <c r="BD50" s="3"/>
      <c r="BE50" s="3"/>
      <c r="BF50" s="3"/>
      <c r="BG50" s="3"/>
      <c r="BH50" s="128"/>
      <c r="BI50" s="3"/>
      <c r="BJ50" s="3"/>
      <c r="BK50" s="3"/>
      <c r="BL50" s="3"/>
      <c r="BM50" s="3"/>
      <c r="BN50" s="128"/>
    </row>
    <row r="51" spans="1:66" ht="14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AE51" s="3"/>
      <c r="AN51" s="3"/>
      <c r="AO51" s="3"/>
      <c r="AP51" s="3"/>
      <c r="AQ51" s="3"/>
      <c r="AR51" s="3"/>
      <c r="AS51" s="128"/>
      <c r="AT51" s="3"/>
      <c r="AU51" s="3"/>
      <c r="AV51" s="3"/>
      <c r="AW51" s="128"/>
      <c r="AX51" s="128"/>
      <c r="AY51" s="3"/>
      <c r="AZ51" s="3"/>
      <c r="BA51" s="3"/>
      <c r="BB51" s="3"/>
      <c r="BC51" s="3"/>
      <c r="BD51" s="3"/>
      <c r="BE51" s="3"/>
      <c r="BF51" s="3"/>
      <c r="BG51" s="3"/>
      <c r="BH51" s="128"/>
      <c r="BI51" s="3"/>
      <c r="BJ51" s="3"/>
      <c r="BK51" s="3"/>
      <c r="BL51" s="3"/>
      <c r="BM51" s="3"/>
      <c r="BN51" s="128"/>
    </row>
    <row r="52" spans="1:66" ht="14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AE52" s="3"/>
      <c r="AN52" s="3"/>
      <c r="AO52" s="3"/>
      <c r="AP52" s="3"/>
      <c r="AQ52" s="3"/>
      <c r="AR52" s="3"/>
      <c r="AS52" s="128"/>
      <c r="AT52" s="3"/>
      <c r="AU52" s="3"/>
      <c r="AV52" s="3"/>
      <c r="AW52" s="128"/>
      <c r="AX52" s="128"/>
      <c r="AY52" s="3"/>
      <c r="AZ52" s="3"/>
      <c r="BA52" s="3"/>
      <c r="BB52" s="3"/>
      <c r="BC52" s="3"/>
      <c r="BD52" s="3"/>
      <c r="BE52" s="3"/>
      <c r="BF52" s="3"/>
      <c r="BG52" s="3"/>
      <c r="BH52" s="128"/>
      <c r="BI52" s="3"/>
      <c r="BJ52" s="3"/>
      <c r="BK52" s="3"/>
      <c r="BL52" s="3"/>
      <c r="BM52" s="3"/>
      <c r="BN52" s="128"/>
    </row>
    <row r="53" spans="1:66" ht="14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AE53" s="3"/>
      <c r="AN53" s="3"/>
      <c r="AO53" s="3"/>
      <c r="AP53" s="3"/>
      <c r="AQ53" s="3"/>
      <c r="AR53" s="3"/>
      <c r="AS53" s="128"/>
      <c r="AT53" s="3"/>
      <c r="AU53" s="3"/>
      <c r="AV53" s="3"/>
      <c r="AW53" s="128"/>
      <c r="AX53" s="128"/>
      <c r="AY53" s="3"/>
      <c r="AZ53" s="3"/>
      <c r="BA53" s="3"/>
      <c r="BB53" s="3"/>
      <c r="BC53" s="3"/>
      <c r="BD53" s="3"/>
      <c r="BE53" s="3"/>
      <c r="BF53" s="3"/>
      <c r="BG53" s="3"/>
      <c r="BH53" s="128"/>
      <c r="BI53" s="3"/>
      <c r="BJ53" s="3"/>
      <c r="BK53" s="3"/>
      <c r="BL53" s="3"/>
      <c r="BM53" s="3"/>
      <c r="BN53" s="128"/>
    </row>
    <row r="54" spans="1:66" ht="14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AE54" s="3"/>
      <c r="AN54" s="3"/>
      <c r="AO54" s="3"/>
      <c r="AP54" s="3"/>
      <c r="AQ54" s="3"/>
      <c r="AR54" s="3"/>
      <c r="AS54" s="128"/>
      <c r="AT54" s="3"/>
      <c r="AU54" s="3"/>
      <c r="AV54" s="3"/>
      <c r="AW54" s="128"/>
      <c r="AX54" s="128"/>
      <c r="AY54" s="3"/>
      <c r="AZ54" s="3"/>
      <c r="BA54" s="3"/>
      <c r="BB54" s="3"/>
      <c r="BC54" s="3"/>
      <c r="BD54" s="3"/>
      <c r="BE54" s="3"/>
      <c r="BF54" s="3"/>
      <c r="BG54" s="3"/>
      <c r="BH54" s="128"/>
      <c r="BI54" s="3"/>
      <c r="BJ54" s="3"/>
      <c r="BK54" s="3"/>
      <c r="BL54" s="3"/>
      <c r="BM54" s="3"/>
      <c r="BN54" s="128"/>
    </row>
    <row r="55" spans="1:66" ht="14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AE55" s="3"/>
      <c r="AN55" s="3"/>
      <c r="AO55" s="3"/>
      <c r="AP55" s="3"/>
      <c r="AQ55" s="3"/>
      <c r="AR55" s="3"/>
      <c r="AS55" s="128"/>
      <c r="AT55" s="3"/>
      <c r="AU55" s="3"/>
      <c r="AV55" s="3"/>
      <c r="AW55" s="128"/>
      <c r="AX55" s="128"/>
      <c r="AY55" s="3"/>
      <c r="AZ55" s="3"/>
      <c r="BA55" s="3"/>
      <c r="BB55" s="3"/>
      <c r="BC55" s="3"/>
      <c r="BD55" s="3"/>
      <c r="BE55" s="3"/>
      <c r="BF55" s="3"/>
      <c r="BG55" s="3"/>
      <c r="BH55" s="128"/>
      <c r="BI55" s="3"/>
      <c r="BJ55" s="3"/>
      <c r="BK55" s="3"/>
      <c r="BL55" s="3"/>
      <c r="BM55" s="3"/>
      <c r="BN55" s="128"/>
    </row>
    <row r="56" spans="1:66" ht="14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AE56" s="3"/>
      <c r="AN56" s="3"/>
      <c r="AO56" s="3"/>
      <c r="AP56" s="3"/>
      <c r="AQ56" s="3"/>
      <c r="AR56" s="3"/>
      <c r="AS56" s="128"/>
      <c r="AT56" s="3"/>
      <c r="AU56" s="3"/>
      <c r="AV56" s="3"/>
      <c r="AW56" s="128"/>
      <c r="AX56" s="128"/>
      <c r="AY56" s="3"/>
      <c r="AZ56" s="3"/>
      <c r="BA56" s="3"/>
      <c r="BB56" s="3"/>
      <c r="BC56" s="3"/>
      <c r="BD56" s="3"/>
      <c r="BE56" s="3"/>
      <c r="BF56" s="3"/>
      <c r="BG56" s="3"/>
      <c r="BH56" s="128"/>
      <c r="BI56" s="3"/>
      <c r="BJ56" s="3"/>
      <c r="BK56" s="3"/>
      <c r="BL56" s="3"/>
      <c r="BM56" s="3"/>
      <c r="BN56" s="128"/>
    </row>
    <row r="57" spans="1:66" ht="14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AE57" s="3"/>
      <c r="AN57" s="3"/>
      <c r="AO57" s="3"/>
      <c r="AP57" s="3"/>
      <c r="AQ57" s="3"/>
      <c r="AR57" s="3"/>
      <c r="AS57" s="128"/>
      <c r="AT57" s="3"/>
      <c r="AU57" s="3"/>
      <c r="AV57" s="3"/>
      <c r="AW57" s="128"/>
      <c r="AX57" s="128"/>
      <c r="AY57" s="3"/>
      <c r="AZ57" s="3"/>
      <c r="BA57" s="3"/>
      <c r="BB57" s="3"/>
      <c r="BC57" s="3"/>
      <c r="BD57" s="3"/>
      <c r="BE57" s="3"/>
      <c r="BF57" s="3"/>
      <c r="BG57" s="3"/>
      <c r="BH57" s="128"/>
      <c r="BI57" s="3"/>
      <c r="BJ57" s="3"/>
      <c r="BK57" s="3"/>
      <c r="BL57" s="3"/>
      <c r="BM57" s="3"/>
      <c r="BN57" s="128"/>
    </row>
    <row r="58" spans="1:66" ht="14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AE58" s="3"/>
      <c r="AN58" s="3"/>
      <c r="AO58" s="3"/>
      <c r="AP58" s="3"/>
      <c r="AQ58" s="3"/>
      <c r="AR58" s="3"/>
      <c r="AS58" s="128"/>
      <c r="AT58" s="3"/>
      <c r="AU58" s="3"/>
      <c r="AV58" s="3"/>
      <c r="AW58" s="128"/>
      <c r="AX58" s="128"/>
      <c r="AY58" s="3"/>
      <c r="AZ58" s="3"/>
      <c r="BA58" s="3"/>
      <c r="BB58" s="3"/>
      <c r="BC58" s="3"/>
      <c r="BD58" s="3"/>
      <c r="BE58" s="3"/>
      <c r="BF58" s="3"/>
      <c r="BG58" s="3"/>
      <c r="BH58" s="128"/>
      <c r="BI58" s="3"/>
      <c r="BJ58" s="3"/>
      <c r="BK58" s="3"/>
      <c r="BL58" s="3"/>
      <c r="BM58" s="3"/>
      <c r="BN58" s="128"/>
    </row>
    <row r="59" spans="1:66" ht="14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AE59" s="3"/>
      <c r="AN59" s="3"/>
      <c r="AO59" s="3"/>
      <c r="AP59" s="3"/>
      <c r="AQ59" s="3"/>
      <c r="AR59" s="3"/>
      <c r="AS59" s="128"/>
      <c r="AT59" s="3"/>
      <c r="AU59" s="3"/>
      <c r="AV59" s="3"/>
      <c r="AW59" s="128"/>
      <c r="AX59" s="128"/>
      <c r="AY59" s="3"/>
      <c r="AZ59" s="3"/>
      <c r="BA59" s="3"/>
      <c r="BB59" s="3"/>
      <c r="BC59" s="3"/>
      <c r="BD59" s="3"/>
      <c r="BE59" s="3"/>
      <c r="BF59" s="3"/>
      <c r="BG59" s="3"/>
      <c r="BH59" s="128"/>
      <c r="BI59" s="3"/>
      <c r="BJ59" s="3"/>
      <c r="BK59" s="3"/>
      <c r="BL59" s="3"/>
      <c r="BM59" s="3"/>
      <c r="BN59" s="128"/>
    </row>
    <row r="60" spans="1:66" ht="14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AE60" s="3"/>
      <c r="AN60" s="3"/>
      <c r="AO60" s="3"/>
      <c r="AP60" s="3"/>
      <c r="AQ60" s="3"/>
      <c r="AR60" s="3"/>
      <c r="AS60" s="128"/>
      <c r="AT60" s="3"/>
      <c r="AU60" s="3"/>
      <c r="AV60" s="3"/>
      <c r="AW60" s="128"/>
      <c r="AX60" s="128"/>
      <c r="AY60" s="3"/>
      <c r="AZ60" s="3"/>
      <c r="BA60" s="3"/>
      <c r="BB60" s="3"/>
      <c r="BC60" s="3"/>
      <c r="BD60" s="3"/>
      <c r="BE60" s="3"/>
      <c r="BF60" s="3"/>
      <c r="BG60" s="3"/>
      <c r="BH60" s="128"/>
      <c r="BI60" s="3"/>
      <c r="BJ60" s="3"/>
      <c r="BK60" s="3"/>
      <c r="BL60" s="3"/>
      <c r="BM60" s="3"/>
      <c r="BN60" s="128"/>
    </row>
    <row r="61" spans="1:66" ht="14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AE61" s="3"/>
      <c r="AN61" s="3"/>
      <c r="AO61" s="3"/>
      <c r="AP61" s="3"/>
      <c r="AQ61" s="3"/>
      <c r="AR61" s="3"/>
      <c r="AS61" s="128"/>
      <c r="AT61" s="3"/>
      <c r="AU61" s="3"/>
      <c r="AV61" s="3"/>
      <c r="AW61" s="128"/>
      <c r="AX61" s="128"/>
      <c r="AY61" s="3"/>
      <c r="AZ61" s="3"/>
      <c r="BA61" s="3"/>
      <c r="BB61" s="3"/>
      <c r="BC61" s="3"/>
      <c r="BD61" s="3"/>
      <c r="BE61" s="3"/>
      <c r="BF61" s="3"/>
      <c r="BG61" s="3"/>
      <c r="BH61" s="128"/>
      <c r="BI61" s="3"/>
      <c r="BJ61" s="3"/>
      <c r="BK61" s="3"/>
      <c r="BL61" s="3"/>
      <c r="BM61" s="3"/>
      <c r="BN61" s="128"/>
    </row>
    <row r="62" spans="1:66" ht="14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AE62" s="3"/>
      <c r="AN62" s="3"/>
      <c r="AO62" s="3"/>
      <c r="AP62" s="3"/>
      <c r="AQ62" s="3"/>
      <c r="AR62" s="3"/>
      <c r="AS62" s="128"/>
      <c r="AT62" s="3"/>
      <c r="AU62" s="3"/>
      <c r="AV62" s="3"/>
      <c r="AW62" s="128"/>
      <c r="AX62" s="128"/>
      <c r="AY62" s="3"/>
      <c r="AZ62" s="3"/>
      <c r="BA62" s="3"/>
      <c r="BB62" s="3"/>
      <c r="BC62" s="3"/>
      <c r="BD62" s="3"/>
      <c r="BE62" s="3"/>
      <c r="BF62" s="3"/>
      <c r="BG62" s="3"/>
      <c r="BH62" s="128"/>
      <c r="BI62" s="3"/>
      <c r="BJ62" s="3"/>
      <c r="BK62" s="3"/>
      <c r="BL62" s="3"/>
      <c r="BM62" s="3"/>
      <c r="BN62" s="128"/>
    </row>
    <row r="63" spans="1:66" ht="14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AE63" s="3"/>
      <c r="AN63" s="3"/>
      <c r="AO63" s="3"/>
      <c r="AP63" s="3"/>
      <c r="AQ63" s="3"/>
      <c r="AR63" s="3"/>
      <c r="AS63" s="128"/>
      <c r="AT63" s="3"/>
      <c r="AU63" s="3"/>
      <c r="AV63" s="3"/>
      <c r="AW63" s="128"/>
      <c r="AX63" s="128"/>
      <c r="AY63" s="3"/>
      <c r="AZ63" s="3"/>
      <c r="BA63" s="3"/>
      <c r="BB63" s="3"/>
      <c r="BC63" s="3"/>
      <c r="BD63" s="3"/>
      <c r="BE63" s="3"/>
      <c r="BF63" s="3"/>
      <c r="BG63" s="3"/>
      <c r="BH63" s="128"/>
      <c r="BI63" s="3"/>
      <c r="BJ63" s="3"/>
      <c r="BK63" s="3"/>
      <c r="BL63" s="3"/>
      <c r="BM63" s="3"/>
      <c r="BN63" s="128"/>
    </row>
    <row r="64" spans="1:66" ht="14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AE64" s="3"/>
      <c r="AN64" s="3"/>
      <c r="AO64" s="3"/>
      <c r="AP64" s="3"/>
      <c r="AQ64" s="3"/>
      <c r="AR64" s="3"/>
      <c r="AS64" s="128"/>
      <c r="AT64" s="3"/>
      <c r="AU64" s="3"/>
      <c r="AV64" s="3"/>
      <c r="AW64" s="128"/>
      <c r="AX64" s="128"/>
      <c r="AY64" s="3"/>
      <c r="AZ64" s="3"/>
      <c r="BA64" s="3"/>
      <c r="BB64" s="3"/>
      <c r="BC64" s="3"/>
      <c r="BD64" s="3"/>
      <c r="BE64" s="3"/>
      <c r="BF64" s="3"/>
      <c r="BG64" s="3"/>
      <c r="BH64" s="128"/>
      <c r="BI64" s="3"/>
      <c r="BJ64" s="3"/>
      <c r="BK64" s="3"/>
      <c r="BL64" s="3"/>
      <c r="BM64" s="3"/>
      <c r="BN64" s="128"/>
    </row>
    <row r="65" spans="1:66" ht="14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AE65" s="3"/>
      <c r="AN65" s="3"/>
      <c r="AO65" s="3"/>
      <c r="AP65" s="3"/>
      <c r="AQ65" s="3"/>
      <c r="AR65" s="3"/>
      <c r="AS65" s="128"/>
      <c r="AT65" s="3"/>
      <c r="AU65" s="3"/>
      <c r="AV65" s="3"/>
      <c r="AW65" s="128"/>
      <c r="AX65" s="128"/>
      <c r="AY65" s="3"/>
      <c r="AZ65" s="3"/>
      <c r="BA65" s="3"/>
      <c r="BB65" s="3"/>
      <c r="BC65" s="3"/>
      <c r="BD65" s="3"/>
      <c r="BE65" s="3"/>
      <c r="BF65" s="3"/>
      <c r="BG65" s="3"/>
      <c r="BH65" s="128"/>
      <c r="BI65" s="3"/>
      <c r="BJ65" s="3"/>
      <c r="BK65" s="3"/>
      <c r="BL65" s="3"/>
      <c r="BM65" s="3"/>
      <c r="BN65" s="128"/>
    </row>
    <row r="66" spans="1:66" ht="14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AE66" s="3"/>
      <c r="AN66" s="3"/>
      <c r="AO66" s="3"/>
      <c r="AP66" s="3"/>
      <c r="AQ66" s="3"/>
      <c r="AR66" s="3"/>
      <c r="AS66" s="128"/>
      <c r="AT66" s="3"/>
      <c r="AU66" s="3"/>
      <c r="AV66" s="3"/>
      <c r="AW66" s="128"/>
      <c r="AX66" s="128"/>
      <c r="AY66" s="3"/>
      <c r="AZ66" s="3"/>
      <c r="BA66" s="3"/>
      <c r="BB66" s="3"/>
      <c r="BC66" s="3"/>
      <c r="BD66" s="3"/>
      <c r="BE66" s="3"/>
      <c r="BF66" s="3"/>
      <c r="BG66" s="3"/>
      <c r="BH66" s="128"/>
      <c r="BI66" s="3"/>
      <c r="BJ66" s="3"/>
      <c r="BK66" s="3"/>
      <c r="BL66" s="3"/>
      <c r="BM66" s="3"/>
      <c r="BN66" s="128"/>
    </row>
    <row r="67" spans="1:66" ht="14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AE67" s="3"/>
      <c r="AN67" s="3"/>
      <c r="AO67" s="3"/>
      <c r="AP67" s="3"/>
      <c r="AQ67" s="3"/>
      <c r="AR67" s="3"/>
      <c r="AS67" s="128"/>
      <c r="AT67" s="3"/>
      <c r="AU67" s="3"/>
      <c r="AV67" s="3"/>
      <c r="AW67" s="128"/>
      <c r="AX67" s="128"/>
      <c r="AY67" s="3"/>
      <c r="AZ67" s="3"/>
      <c r="BA67" s="3"/>
      <c r="BB67" s="3"/>
      <c r="BC67" s="3"/>
      <c r="BD67" s="3"/>
      <c r="BE67" s="3"/>
      <c r="BF67" s="3"/>
      <c r="BG67" s="3"/>
      <c r="BH67" s="128"/>
      <c r="BI67" s="3"/>
      <c r="BJ67" s="3"/>
      <c r="BK67" s="3"/>
      <c r="BL67" s="3"/>
      <c r="BM67" s="3"/>
      <c r="BN67" s="128"/>
    </row>
    <row r="68" spans="1:66" ht="14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AE68" s="3"/>
      <c r="AN68" s="3"/>
      <c r="AO68" s="3"/>
      <c r="AP68" s="3"/>
      <c r="AQ68" s="3"/>
      <c r="AR68" s="3"/>
      <c r="AS68" s="128"/>
      <c r="AT68" s="3"/>
      <c r="AU68" s="3"/>
      <c r="AV68" s="3"/>
      <c r="AW68" s="128"/>
      <c r="AX68" s="128"/>
      <c r="AY68" s="3"/>
      <c r="AZ68" s="3"/>
      <c r="BA68" s="3"/>
      <c r="BB68" s="3"/>
      <c r="BC68" s="3"/>
      <c r="BD68" s="3"/>
      <c r="BE68" s="3"/>
      <c r="BF68" s="3"/>
      <c r="BG68" s="3"/>
      <c r="BH68" s="128"/>
      <c r="BI68" s="3"/>
      <c r="BJ68" s="3"/>
      <c r="BK68" s="3"/>
      <c r="BL68" s="3"/>
      <c r="BM68" s="3"/>
      <c r="BN68" s="128"/>
    </row>
    <row r="69" spans="1:66" ht="14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AE69" s="3"/>
      <c r="AN69" s="3"/>
      <c r="AO69" s="3"/>
      <c r="AP69" s="3"/>
      <c r="AQ69" s="3"/>
      <c r="AR69" s="3"/>
      <c r="AS69" s="128"/>
      <c r="AT69" s="3"/>
      <c r="AU69" s="3"/>
      <c r="AV69" s="3"/>
      <c r="AW69" s="128"/>
      <c r="AX69" s="128"/>
      <c r="AY69" s="3"/>
      <c r="AZ69" s="3"/>
      <c r="BA69" s="3"/>
      <c r="BB69" s="3"/>
      <c r="BC69" s="3"/>
      <c r="BD69" s="3"/>
      <c r="BE69" s="3"/>
      <c r="BF69" s="3"/>
      <c r="BG69" s="3"/>
      <c r="BH69" s="128"/>
      <c r="BI69" s="3"/>
      <c r="BJ69" s="3"/>
      <c r="BK69" s="3"/>
      <c r="BL69" s="3"/>
      <c r="BM69" s="3"/>
      <c r="BN69" s="128"/>
    </row>
    <row r="70" spans="1:66" ht="14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AE70" s="3"/>
      <c r="AN70" s="3"/>
      <c r="AO70" s="3"/>
      <c r="AP70" s="3"/>
      <c r="AQ70" s="3"/>
      <c r="AR70" s="3"/>
      <c r="AS70" s="128"/>
      <c r="AT70" s="3"/>
      <c r="AU70" s="3"/>
      <c r="AV70" s="3"/>
      <c r="AW70" s="128"/>
      <c r="AX70" s="128"/>
      <c r="AY70" s="3"/>
      <c r="AZ70" s="3"/>
      <c r="BA70" s="3"/>
      <c r="BB70" s="3"/>
      <c r="BC70" s="3"/>
      <c r="BD70" s="3"/>
      <c r="BE70" s="3"/>
      <c r="BF70" s="3"/>
      <c r="BG70" s="3"/>
      <c r="BH70" s="128"/>
      <c r="BI70" s="3"/>
      <c r="BJ70" s="3"/>
      <c r="BK70" s="3"/>
      <c r="BL70" s="3"/>
      <c r="BM70" s="3"/>
      <c r="BN70" s="128"/>
    </row>
    <row r="71" spans="1:66" ht="14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AE71" s="3"/>
      <c r="AN71" s="3"/>
      <c r="AO71" s="3"/>
      <c r="AP71" s="3"/>
      <c r="AQ71" s="3"/>
      <c r="AR71" s="3"/>
      <c r="AS71" s="128"/>
      <c r="AT71" s="3"/>
      <c r="AU71" s="3"/>
      <c r="AV71" s="3"/>
      <c r="AW71" s="128"/>
      <c r="AX71" s="128"/>
      <c r="AY71" s="3"/>
      <c r="AZ71" s="3"/>
      <c r="BA71" s="3"/>
      <c r="BB71" s="3"/>
      <c r="BC71" s="3"/>
      <c r="BD71" s="3"/>
      <c r="BE71" s="3"/>
      <c r="BF71" s="3"/>
      <c r="BG71" s="3"/>
      <c r="BH71" s="128"/>
      <c r="BI71" s="3"/>
      <c r="BJ71" s="3"/>
      <c r="BK71" s="3"/>
      <c r="BL71" s="3"/>
      <c r="BM71" s="3"/>
      <c r="BN71" s="128"/>
    </row>
    <row r="72" spans="1:66" ht="14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AE72" s="3"/>
      <c r="AN72" s="3"/>
      <c r="AO72" s="3"/>
      <c r="AP72" s="3"/>
      <c r="AQ72" s="3"/>
      <c r="AR72" s="3"/>
      <c r="AS72" s="128"/>
      <c r="AT72" s="3"/>
      <c r="AU72" s="3"/>
      <c r="AV72" s="3"/>
      <c r="AW72" s="128"/>
      <c r="AX72" s="128"/>
      <c r="AY72" s="3"/>
      <c r="AZ72" s="3"/>
      <c r="BA72" s="3"/>
      <c r="BB72" s="3"/>
      <c r="BC72" s="3"/>
      <c r="BD72" s="3"/>
      <c r="BE72" s="3"/>
      <c r="BF72" s="3"/>
      <c r="BG72" s="3"/>
      <c r="BH72" s="128"/>
      <c r="BI72" s="3"/>
      <c r="BJ72" s="3"/>
      <c r="BK72" s="3"/>
      <c r="BL72" s="3"/>
      <c r="BM72" s="3"/>
      <c r="BN72" s="128"/>
    </row>
    <row r="73" spans="1:66" ht="14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AE73" s="3"/>
      <c r="AN73" s="3"/>
      <c r="AO73" s="3"/>
      <c r="AP73" s="3"/>
      <c r="AQ73" s="3"/>
      <c r="AR73" s="3"/>
      <c r="AS73" s="128"/>
      <c r="AT73" s="3"/>
      <c r="AU73" s="3"/>
      <c r="AV73" s="3"/>
      <c r="AW73" s="128"/>
      <c r="AX73" s="128"/>
      <c r="AY73" s="3"/>
      <c r="AZ73" s="3"/>
      <c r="BA73" s="3"/>
      <c r="BB73" s="3"/>
      <c r="BC73" s="3"/>
      <c r="BD73" s="3"/>
      <c r="BE73" s="3"/>
      <c r="BF73" s="3"/>
      <c r="BG73" s="3"/>
      <c r="BH73" s="128"/>
      <c r="BI73" s="3"/>
      <c r="BJ73" s="3"/>
      <c r="BK73" s="3"/>
      <c r="BL73" s="3"/>
      <c r="BM73" s="3"/>
      <c r="BN73" s="128"/>
    </row>
    <row r="74" spans="1:66" ht="14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AE74" s="3"/>
      <c r="AN74" s="3"/>
      <c r="AO74" s="3"/>
      <c r="AP74" s="3"/>
      <c r="AQ74" s="3"/>
      <c r="AR74" s="3"/>
      <c r="AS74" s="128"/>
      <c r="AT74" s="3"/>
      <c r="AU74" s="3"/>
      <c r="AV74" s="3"/>
      <c r="AW74" s="128"/>
      <c r="AX74" s="128"/>
      <c r="AY74" s="3"/>
      <c r="AZ74" s="3"/>
      <c r="BA74" s="3"/>
      <c r="BB74" s="3"/>
      <c r="BC74" s="3"/>
      <c r="BD74" s="3"/>
      <c r="BE74" s="3"/>
      <c r="BF74" s="3"/>
      <c r="BG74" s="3"/>
      <c r="BH74" s="128"/>
      <c r="BI74" s="3"/>
      <c r="BJ74" s="3"/>
      <c r="BK74" s="3"/>
      <c r="BL74" s="3"/>
      <c r="BM74" s="3"/>
      <c r="BN74" s="128"/>
    </row>
    <row r="75" spans="1:66" ht="14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AE75" s="3"/>
      <c r="AN75" s="3"/>
      <c r="AO75" s="3"/>
      <c r="AP75" s="3"/>
      <c r="AQ75" s="3"/>
      <c r="AR75" s="3"/>
      <c r="AS75" s="128"/>
      <c r="AT75" s="3"/>
      <c r="AU75" s="3"/>
      <c r="AV75" s="3"/>
      <c r="AW75" s="128"/>
      <c r="AX75" s="128"/>
      <c r="AY75" s="3"/>
      <c r="AZ75" s="3"/>
      <c r="BA75" s="3"/>
      <c r="BB75" s="3"/>
      <c r="BC75" s="3"/>
      <c r="BD75" s="3"/>
      <c r="BE75" s="3"/>
      <c r="BF75" s="3"/>
      <c r="BG75" s="3"/>
      <c r="BH75" s="128"/>
      <c r="BI75" s="3"/>
      <c r="BJ75" s="3"/>
      <c r="BK75" s="3"/>
      <c r="BL75" s="3"/>
      <c r="BM75" s="3"/>
      <c r="BN75" s="128"/>
    </row>
    <row r="76" spans="1:66" ht="14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AE76" s="3"/>
      <c r="AN76" s="3"/>
      <c r="AO76" s="3"/>
      <c r="AP76" s="3"/>
      <c r="AQ76" s="3"/>
      <c r="AR76" s="3"/>
      <c r="AS76" s="128"/>
      <c r="AT76" s="3"/>
      <c r="AU76" s="3"/>
      <c r="AV76" s="3"/>
      <c r="AW76" s="128"/>
      <c r="AX76" s="128"/>
      <c r="AY76" s="3"/>
      <c r="AZ76" s="3"/>
      <c r="BA76" s="3"/>
      <c r="BB76" s="3"/>
      <c r="BC76" s="3"/>
      <c r="BD76" s="3"/>
      <c r="BE76" s="3"/>
      <c r="BF76" s="3"/>
      <c r="BG76" s="3"/>
      <c r="BH76" s="128"/>
      <c r="BI76" s="3"/>
      <c r="BJ76" s="3"/>
      <c r="BK76" s="3"/>
      <c r="BL76" s="3"/>
      <c r="BM76" s="3"/>
      <c r="BN76" s="128"/>
    </row>
    <row r="77" spans="1:66" ht="14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AE77" s="3"/>
      <c r="AN77" s="3"/>
      <c r="AO77" s="3"/>
      <c r="AP77" s="3"/>
      <c r="AQ77" s="3"/>
      <c r="AR77" s="3"/>
      <c r="AS77" s="128"/>
      <c r="AT77" s="3"/>
      <c r="AU77" s="3"/>
      <c r="AV77" s="3"/>
      <c r="AW77" s="128"/>
      <c r="AX77" s="128"/>
      <c r="AY77" s="3"/>
      <c r="AZ77" s="3"/>
      <c r="BA77" s="3"/>
      <c r="BB77" s="3"/>
      <c r="BC77" s="3"/>
      <c r="BD77" s="3"/>
      <c r="BE77" s="3"/>
      <c r="BF77" s="3"/>
      <c r="BG77" s="3"/>
      <c r="BH77" s="128"/>
      <c r="BI77" s="3"/>
      <c r="BJ77" s="3"/>
      <c r="BK77" s="3"/>
      <c r="BL77" s="3"/>
      <c r="BM77" s="3"/>
      <c r="BN77" s="128"/>
    </row>
    <row r="78" spans="1:66" ht="14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AE78" s="3"/>
      <c r="AN78" s="3"/>
      <c r="AO78" s="3"/>
      <c r="AP78" s="3"/>
      <c r="AQ78" s="3"/>
      <c r="AR78" s="3"/>
      <c r="AS78" s="128"/>
      <c r="AT78" s="3"/>
      <c r="AU78" s="3"/>
      <c r="AV78" s="3"/>
      <c r="AW78" s="128"/>
      <c r="AX78" s="128"/>
      <c r="AY78" s="3"/>
      <c r="AZ78" s="3"/>
      <c r="BA78" s="3"/>
      <c r="BB78" s="3"/>
      <c r="BC78" s="3"/>
      <c r="BD78" s="3"/>
      <c r="BE78" s="3"/>
      <c r="BF78" s="3"/>
      <c r="BG78" s="3"/>
      <c r="BH78" s="128"/>
      <c r="BI78" s="3"/>
      <c r="BJ78" s="3"/>
      <c r="BK78" s="3"/>
      <c r="BL78" s="3"/>
      <c r="BM78" s="3"/>
      <c r="BN78" s="128"/>
    </row>
    <row r="79" spans="1:66" ht="14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AE79" s="3"/>
      <c r="AN79" s="3"/>
      <c r="AO79" s="3"/>
      <c r="AP79" s="3"/>
      <c r="AQ79" s="3"/>
      <c r="AR79" s="3"/>
      <c r="AS79" s="128"/>
      <c r="AT79" s="3"/>
      <c r="AU79" s="3"/>
      <c r="AV79" s="3"/>
      <c r="AW79" s="128"/>
      <c r="AX79" s="128"/>
      <c r="AY79" s="3"/>
      <c r="AZ79" s="3"/>
      <c r="BA79" s="3"/>
      <c r="BB79" s="3"/>
      <c r="BC79" s="3"/>
      <c r="BD79" s="3"/>
      <c r="BE79" s="3"/>
      <c r="BF79" s="3"/>
      <c r="BG79" s="3"/>
      <c r="BH79" s="128"/>
      <c r="BI79" s="3"/>
      <c r="BJ79" s="3"/>
      <c r="BK79" s="3"/>
      <c r="BL79" s="3"/>
      <c r="BM79" s="3"/>
      <c r="BN79" s="128"/>
    </row>
    <row r="80" spans="1:66" ht="14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AE80" s="3"/>
      <c r="AN80" s="3"/>
      <c r="AO80" s="3"/>
      <c r="AP80" s="3"/>
      <c r="AQ80" s="3"/>
      <c r="AR80" s="3"/>
      <c r="AS80" s="128"/>
      <c r="AT80" s="3"/>
      <c r="AU80" s="3"/>
      <c r="AV80" s="3"/>
      <c r="AW80" s="128"/>
      <c r="AX80" s="128"/>
      <c r="AY80" s="3"/>
      <c r="AZ80" s="3"/>
      <c r="BA80" s="3"/>
      <c r="BB80" s="3"/>
      <c r="BC80" s="3"/>
      <c r="BD80" s="3"/>
      <c r="BE80" s="3"/>
      <c r="BF80" s="3"/>
      <c r="BG80" s="3"/>
      <c r="BH80" s="128"/>
      <c r="BI80" s="3"/>
      <c r="BJ80" s="3"/>
      <c r="BK80" s="3"/>
      <c r="BL80" s="3"/>
      <c r="BM80" s="3"/>
      <c r="BN80" s="128"/>
    </row>
    <row r="81" spans="1:66" ht="14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AE81" s="3"/>
      <c r="AN81" s="3"/>
      <c r="AO81" s="3"/>
      <c r="AP81" s="3"/>
      <c r="AQ81" s="3"/>
      <c r="AR81" s="3"/>
      <c r="AS81" s="128"/>
      <c r="AT81" s="3"/>
      <c r="AU81" s="3"/>
      <c r="AV81" s="3"/>
      <c r="AW81" s="128"/>
      <c r="AX81" s="128"/>
      <c r="AY81" s="3"/>
      <c r="AZ81" s="3"/>
      <c r="BA81" s="3"/>
      <c r="BB81" s="3"/>
      <c r="BC81" s="3"/>
      <c r="BD81" s="3"/>
      <c r="BE81" s="3"/>
      <c r="BF81" s="3"/>
      <c r="BG81" s="3"/>
      <c r="BH81" s="128"/>
      <c r="BI81" s="3"/>
      <c r="BJ81" s="3"/>
      <c r="BK81" s="3"/>
      <c r="BL81" s="3"/>
      <c r="BM81" s="3"/>
      <c r="BN81" s="128"/>
    </row>
    <row r="82" spans="1:66" ht="14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AE82" s="3"/>
      <c r="AN82" s="3"/>
      <c r="AO82" s="3"/>
      <c r="AP82" s="3"/>
      <c r="AQ82" s="3"/>
      <c r="AR82" s="3"/>
      <c r="AS82" s="128"/>
      <c r="AT82" s="3"/>
      <c r="AU82" s="3"/>
      <c r="AV82" s="3"/>
      <c r="AW82" s="128"/>
      <c r="AX82" s="128"/>
      <c r="AY82" s="3"/>
      <c r="AZ82" s="3"/>
      <c r="BA82" s="3"/>
      <c r="BB82" s="3"/>
      <c r="BC82" s="3"/>
      <c r="BD82" s="3"/>
      <c r="BE82" s="3"/>
      <c r="BF82" s="3"/>
      <c r="BG82" s="3"/>
      <c r="BH82" s="128"/>
      <c r="BI82" s="3"/>
      <c r="BJ82" s="3"/>
      <c r="BK82" s="3"/>
      <c r="BL82" s="3"/>
      <c r="BM82" s="3"/>
      <c r="BN82" s="128"/>
    </row>
    <row r="83" spans="1:66" ht="14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AE83" s="3"/>
      <c r="AN83" s="3"/>
      <c r="AO83" s="3"/>
      <c r="AP83" s="3"/>
      <c r="AQ83" s="3"/>
      <c r="AR83" s="3"/>
      <c r="AS83" s="128"/>
      <c r="AT83" s="3"/>
      <c r="AU83" s="3"/>
      <c r="AV83" s="3"/>
      <c r="AW83" s="128"/>
      <c r="AX83" s="128"/>
      <c r="AY83" s="3"/>
      <c r="AZ83" s="3"/>
      <c r="BA83" s="3"/>
      <c r="BB83" s="3"/>
      <c r="BC83" s="3"/>
      <c r="BD83" s="3"/>
      <c r="BE83" s="3"/>
      <c r="BF83" s="3"/>
      <c r="BG83" s="3"/>
      <c r="BH83" s="128"/>
      <c r="BI83" s="3"/>
      <c r="BJ83" s="3"/>
      <c r="BK83" s="3"/>
      <c r="BL83" s="3"/>
      <c r="BM83" s="3"/>
      <c r="BN83" s="128"/>
    </row>
    <row r="84" spans="1:66" ht="14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AE84" s="3"/>
      <c r="AN84" s="3"/>
      <c r="AO84" s="3"/>
      <c r="AP84" s="3"/>
      <c r="AQ84" s="3"/>
      <c r="AR84" s="3"/>
      <c r="AS84" s="128"/>
      <c r="AT84" s="3"/>
      <c r="AU84" s="3"/>
      <c r="AV84" s="3"/>
      <c r="AW84" s="128"/>
      <c r="AX84" s="128"/>
      <c r="AY84" s="3"/>
      <c r="AZ84" s="3"/>
      <c r="BA84" s="3"/>
      <c r="BB84" s="3"/>
      <c r="BC84" s="3"/>
      <c r="BD84" s="3"/>
      <c r="BE84" s="3"/>
      <c r="BF84" s="3"/>
      <c r="BG84" s="3"/>
      <c r="BH84" s="128"/>
      <c r="BI84" s="3"/>
      <c r="BJ84" s="3"/>
      <c r="BK84" s="3"/>
      <c r="BL84" s="3"/>
      <c r="BM84" s="3"/>
      <c r="BN84" s="128"/>
    </row>
    <row r="85" spans="1:66" ht="14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AE85" s="3"/>
      <c r="AN85" s="3"/>
      <c r="AO85" s="3"/>
      <c r="AP85" s="3"/>
      <c r="AQ85" s="3"/>
      <c r="AR85" s="3"/>
      <c r="AS85" s="128"/>
      <c r="AT85" s="3"/>
      <c r="AU85" s="3"/>
      <c r="AV85" s="3"/>
      <c r="AW85" s="128"/>
      <c r="AX85" s="128"/>
      <c r="AY85" s="3"/>
      <c r="AZ85" s="3"/>
      <c r="BA85" s="3"/>
      <c r="BB85" s="3"/>
      <c r="BC85" s="3"/>
      <c r="BD85" s="3"/>
      <c r="BE85" s="3"/>
      <c r="BF85" s="3"/>
      <c r="BG85" s="3"/>
      <c r="BH85" s="128"/>
      <c r="BI85" s="3"/>
      <c r="BJ85" s="3"/>
      <c r="BK85" s="3"/>
      <c r="BL85" s="3"/>
      <c r="BM85" s="3"/>
      <c r="BN85" s="128"/>
    </row>
    <row r="86" spans="1:66" ht="14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AE86" s="3"/>
      <c r="AN86" s="3"/>
      <c r="AO86" s="3"/>
      <c r="AP86" s="3"/>
      <c r="AQ86" s="3"/>
      <c r="AR86" s="3"/>
      <c r="AS86" s="128"/>
      <c r="AT86" s="3"/>
      <c r="AU86" s="3"/>
      <c r="AV86" s="3"/>
      <c r="AW86" s="128"/>
      <c r="AX86" s="128"/>
      <c r="AY86" s="3"/>
      <c r="AZ86" s="3"/>
      <c r="BA86" s="3"/>
      <c r="BB86" s="3"/>
      <c r="BC86" s="3"/>
      <c r="BD86" s="3"/>
      <c r="BE86" s="3"/>
      <c r="BF86" s="3"/>
      <c r="BG86" s="3"/>
      <c r="BH86" s="128"/>
      <c r="BI86" s="3"/>
      <c r="BJ86" s="3"/>
      <c r="BK86" s="3"/>
      <c r="BL86" s="3"/>
      <c r="BM86" s="3"/>
      <c r="BN86" s="128"/>
    </row>
    <row r="87" spans="1:66" ht="14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AE87" s="3"/>
      <c r="AN87" s="3"/>
      <c r="AO87" s="3"/>
      <c r="AP87" s="3"/>
      <c r="AQ87" s="3"/>
      <c r="AR87" s="3"/>
      <c r="AS87" s="128"/>
      <c r="AT87" s="3"/>
      <c r="AU87" s="3"/>
      <c r="AV87" s="3"/>
      <c r="AW87" s="128"/>
      <c r="AX87" s="128"/>
      <c r="AY87" s="3"/>
      <c r="AZ87" s="3"/>
      <c r="BA87" s="3"/>
      <c r="BB87" s="3"/>
      <c r="BC87" s="3"/>
      <c r="BD87" s="3"/>
      <c r="BE87" s="3"/>
      <c r="BF87" s="3"/>
      <c r="BG87" s="3"/>
      <c r="BH87" s="128"/>
      <c r="BI87" s="3"/>
      <c r="BJ87" s="3"/>
      <c r="BK87" s="3"/>
      <c r="BL87" s="3"/>
      <c r="BM87" s="3"/>
      <c r="BN87" s="128"/>
    </row>
    <row r="88" spans="1:66" ht="14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AE88" s="3"/>
      <c r="AN88" s="3"/>
      <c r="AO88" s="3"/>
      <c r="AP88" s="3"/>
      <c r="AQ88" s="3"/>
      <c r="AR88" s="3"/>
      <c r="AS88" s="128"/>
      <c r="AT88" s="3"/>
      <c r="AU88" s="3"/>
      <c r="AV88" s="3"/>
      <c r="AW88" s="128"/>
      <c r="AX88" s="128"/>
      <c r="AY88" s="3"/>
      <c r="AZ88" s="3"/>
      <c r="BA88" s="3"/>
      <c r="BB88" s="3"/>
      <c r="BC88" s="3"/>
      <c r="BD88" s="3"/>
      <c r="BE88" s="3"/>
      <c r="BF88" s="3"/>
      <c r="BG88" s="3"/>
      <c r="BH88" s="128"/>
      <c r="BI88" s="3"/>
      <c r="BJ88" s="3"/>
      <c r="BK88" s="3"/>
      <c r="BL88" s="3"/>
      <c r="BM88" s="3"/>
      <c r="BN88" s="128"/>
    </row>
    <row r="89" spans="1:66" ht="14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AE89" s="3"/>
      <c r="AN89" s="3"/>
      <c r="AO89" s="3"/>
      <c r="AP89" s="3"/>
      <c r="AQ89" s="3"/>
      <c r="AR89" s="3"/>
      <c r="AS89" s="128"/>
      <c r="AT89" s="3"/>
      <c r="AU89" s="3"/>
      <c r="AV89" s="3"/>
      <c r="AW89" s="128"/>
      <c r="AX89" s="128"/>
      <c r="AY89" s="3"/>
      <c r="AZ89" s="3"/>
      <c r="BA89" s="3"/>
      <c r="BB89" s="3"/>
      <c r="BC89" s="3"/>
      <c r="BD89" s="3"/>
      <c r="BE89" s="3"/>
      <c r="BF89" s="3"/>
      <c r="BG89" s="3"/>
      <c r="BH89" s="128"/>
      <c r="BI89" s="3"/>
      <c r="BJ89" s="3"/>
      <c r="BK89" s="3"/>
      <c r="BL89" s="3"/>
      <c r="BM89" s="3"/>
      <c r="BN89" s="128"/>
    </row>
    <row r="90" spans="1:66" ht="14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AE90" s="3"/>
      <c r="AN90" s="3"/>
      <c r="AO90" s="3"/>
      <c r="AP90" s="3"/>
      <c r="AQ90" s="3"/>
      <c r="AR90" s="3"/>
      <c r="AS90" s="128"/>
      <c r="AT90" s="3"/>
      <c r="AU90" s="3"/>
      <c r="AV90" s="3"/>
      <c r="AW90" s="128"/>
      <c r="AX90" s="128"/>
      <c r="AY90" s="3"/>
      <c r="AZ90" s="3"/>
      <c r="BA90" s="3"/>
      <c r="BB90" s="3"/>
      <c r="BC90" s="3"/>
      <c r="BD90" s="3"/>
      <c r="BE90" s="3"/>
      <c r="BF90" s="3"/>
      <c r="BG90" s="3"/>
      <c r="BH90" s="128"/>
      <c r="BI90" s="3"/>
      <c r="BJ90" s="3"/>
      <c r="BK90" s="3"/>
      <c r="BL90" s="3"/>
      <c r="BM90" s="3"/>
      <c r="BN90" s="128"/>
    </row>
    <row r="91" spans="1:66" ht="14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AE91" s="3"/>
      <c r="AN91" s="3"/>
      <c r="AO91" s="3"/>
      <c r="AP91" s="3"/>
      <c r="AQ91" s="3"/>
      <c r="AR91" s="3"/>
      <c r="AS91" s="128"/>
      <c r="AT91" s="3"/>
      <c r="AU91" s="3"/>
      <c r="AV91" s="3"/>
      <c r="AW91" s="128"/>
      <c r="AX91" s="128"/>
      <c r="AY91" s="3"/>
      <c r="AZ91" s="3"/>
      <c r="BA91" s="3"/>
      <c r="BB91" s="3"/>
      <c r="BC91" s="3"/>
      <c r="BD91" s="3"/>
      <c r="BE91" s="3"/>
      <c r="BF91" s="3"/>
      <c r="BG91" s="3"/>
      <c r="BH91" s="128"/>
      <c r="BI91" s="3"/>
      <c r="BJ91" s="3"/>
      <c r="BK91" s="3"/>
      <c r="BL91" s="3"/>
      <c r="BM91" s="3"/>
      <c r="BN91" s="128"/>
    </row>
    <row r="92" spans="1:66" ht="14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AE92" s="3"/>
      <c r="AN92" s="3"/>
      <c r="AO92" s="3"/>
      <c r="AP92" s="3"/>
      <c r="AQ92" s="3"/>
      <c r="AR92" s="3"/>
      <c r="AS92" s="128"/>
      <c r="AT92" s="3"/>
      <c r="AU92" s="3"/>
      <c r="AV92" s="3"/>
      <c r="AW92" s="128"/>
      <c r="AX92" s="128"/>
      <c r="AY92" s="3"/>
      <c r="AZ92" s="3"/>
      <c r="BA92" s="3"/>
      <c r="BB92" s="3"/>
      <c r="BC92" s="3"/>
      <c r="BD92" s="3"/>
      <c r="BE92" s="3"/>
      <c r="BF92" s="3"/>
      <c r="BG92" s="3"/>
      <c r="BH92" s="128"/>
      <c r="BI92" s="3"/>
      <c r="BJ92" s="3"/>
      <c r="BK92" s="3"/>
      <c r="BL92" s="3"/>
      <c r="BM92" s="3"/>
      <c r="BN92" s="128"/>
    </row>
    <row r="93" spans="1:66" ht="14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AE93" s="3"/>
      <c r="AN93" s="3"/>
      <c r="AO93" s="3"/>
      <c r="AP93" s="3"/>
      <c r="AQ93" s="3"/>
      <c r="AR93" s="3"/>
      <c r="AS93" s="128"/>
      <c r="AT93" s="3"/>
      <c r="AU93" s="3"/>
      <c r="AV93" s="3"/>
      <c r="AW93" s="128"/>
      <c r="AX93" s="128"/>
      <c r="AY93" s="3"/>
      <c r="AZ93" s="3"/>
      <c r="BA93" s="3"/>
      <c r="BB93" s="3"/>
      <c r="BC93" s="3"/>
      <c r="BD93" s="3"/>
      <c r="BE93" s="3"/>
      <c r="BF93" s="3"/>
      <c r="BG93" s="3"/>
      <c r="BH93" s="128"/>
      <c r="BI93" s="3"/>
      <c r="BJ93" s="3"/>
      <c r="BK93" s="3"/>
      <c r="BL93" s="3"/>
      <c r="BM93" s="3"/>
      <c r="BN93" s="128"/>
    </row>
  </sheetData>
  <sortState ref="A2:BN93">
    <sortCondition ref="BI2:BI93" customList="VODAFONE,MOVISTAR,ORANGE,YOIGO"/>
    <sortCondition ref="E2:E93"/>
  </sortState>
  <pageMargins left="0.7" right="0.7" top="0.75" bottom="0.75" header="0.3" footer="0.3"/>
  <pageSetup paperSize="9" scale="59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0070C0"/>
    <pageSetUpPr fitToPage="1"/>
  </sheetPr>
  <dimension ref="A1:BN97"/>
  <sheetViews>
    <sheetView showGridLines="0" zoomScale="70" zoomScaleNormal="70" workbookViewId="0">
      <selection activeCell="E1" sqref="E1"/>
    </sheetView>
  </sheetViews>
  <sheetFormatPr baseColWidth="10" defaultColWidth="9.140625" defaultRowHeight="15"/>
  <cols>
    <col min="1" max="1" width="29.5703125" style="129" bestFit="1" customWidth="1"/>
    <col min="2" max="2" width="11.85546875" style="75" bestFit="1" customWidth="1"/>
    <col min="3" max="3" width="8.7109375" style="4" bestFit="1" customWidth="1"/>
    <col min="4" max="4" width="17.42578125" style="129" bestFit="1" customWidth="1"/>
    <col min="5" max="5" width="43.8554687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128" bestFit="1" customWidth="1"/>
    <col min="31" max="31" width="8.7109375" style="10" bestFit="1" customWidth="1"/>
    <col min="32" max="36" width="8.7109375" style="128" bestFit="1" customWidth="1"/>
    <col min="37" max="37" width="8.7109375" style="128" customWidth="1"/>
    <col min="38" max="39" width="8.7109375" style="128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10" style="138" bestFit="1" customWidth="1"/>
    <col min="53" max="58" width="8.7109375" style="10" bestFit="1" customWidth="1"/>
    <col min="59" max="59" width="16.42578125" style="10" bestFit="1" customWidth="1"/>
    <col min="60" max="60" width="9.5703125" bestFit="1" customWidth="1"/>
    <col min="61" max="61" width="12.85546875" style="10" bestFit="1" customWidth="1"/>
    <col min="62" max="64" width="8.7109375" style="10" bestFit="1" customWidth="1"/>
    <col min="65" max="65" width="8.7109375" style="10" customWidth="1"/>
    <col min="66" max="66" width="29.28515625" style="177" bestFit="1" customWidth="1"/>
    <col min="67" max="16384" width="9.140625" style="128"/>
  </cols>
  <sheetData>
    <row r="1" spans="1:66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268</v>
      </c>
      <c r="P1" s="40" t="s">
        <v>269</v>
      </c>
      <c r="Q1" s="40" t="s">
        <v>270</v>
      </c>
      <c r="R1" s="40" t="s">
        <v>271</v>
      </c>
      <c r="S1" s="40" t="s">
        <v>272</v>
      </c>
      <c r="T1" s="41" t="s">
        <v>273</v>
      </c>
      <c r="U1" s="39" t="s">
        <v>274</v>
      </c>
      <c r="V1" s="40" t="s">
        <v>275</v>
      </c>
      <c r="W1" s="40" t="s">
        <v>276</v>
      </c>
      <c r="X1" s="40" t="s">
        <v>277</v>
      </c>
      <c r="Y1" s="40" t="s">
        <v>278</v>
      </c>
      <c r="Z1" s="41" t="s">
        <v>279</v>
      </c>
      <c r="AA1" s="39" t="s">
        <v>280</v>
      </c>
      <c r="AB1" s="40" t="s">
        <v>281</v>
      </c>
      <c r="AC1" s="40" t="s">
        <v>282</v>
      </c>
      <c r="AD1" s="40" t="s">
        <v>283</v>
      </c>
      <c r="AE1" s="41" t="s">
        <v>284</v>
      </c>
      <c r="AF1" s="39" t="s">
        <v>285</v>
      </c>
      <c r="AG1" s="40" t="s">
        <v>286</v>
      </c>
      <c r="AH1" s="40" t="s">
        <v>287</v>
      </c>
      <c r="AI1" s="40" t="s">
        <v>288</v>
      </c>
      <c r="AJ1" s="40" t="s">
        <v>289</v>
      </c>
      <c r="AK1" s="40" t="s">
        <v>223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224</v>
      </c>
      <c r="AT1" s="40" t="s">
        <v>19</v>
      </c>
      <c r="AU1" s="40" t="s">
        <v>20</v>
      </c>
      <c r="AV1" s="40" t="s">
        <v>48</v>
      </c>
      <c r="AW1" s="40" t="s">
        <v>49</v>
      </c>
      <c r="AX1" s="40" t="s">
        <v>290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40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3" t="s">
        <v>225</v>
      </c>
    </row>
    <row r="2" spans="1:66" ht="15.75">
      <c r="A2" s="205" t="s">
        <v>32</v>
      </c>
      <c r="B2" s="206" t="s">
        <v>40</v>
      </c>
      <c r="C2" s="220" t="s">
        <v>35</v>
      </c>
      <c r="D2" s="209" t="s">
        <v>36</v>
      </c>
      <c r="E2" s="26" t="s">
        <v>93</v>
      </c>
      <c r="F2" s="93">
        <v>623</v>
      </c>
      <c r="G2" s="79">
        <v>0</v>
      </c>
      <c r="H2" s="222"/>
      <c r="I2" s="222"/>
      <c r="J2" s="222"/>
      <c r="K2" s="222"/>
      <c r="L2" s="79">
        <v>8</v>
      </c>
      <c r="M2" s="221"/>
      <c r="N2" s="62">
        <v>4</v>
      </c>
      <c r="O2" s="222"/>
      <c r="P2" s="222"/>
      <c r="Q2" s="68">
        <v>5.7385365724000001</v>
      </c>
      <c r="R2" s="222"/>
      <c r="S2" s="222"/>
      <c r="T2" s="71">
        <v>7.5125000000000002</v>
      </c>
      <c r="U2" s="222"/>
      <c r="V2" s="222"/>
      <c r="W2" s="68">
        <v>5.5616552699186004</v>
      </c>
      <c r="X2" s="222"/>
      <c r="Y2" s="222"/>
      <c r="Z2" s="71">
        <v>7.4812500000000002</v>
      </c>
      <c r="AA2" s="222"/>
      <c r="AB2" s="222"/>
      <c r="AC2" s="222"/>
      <c r="AD2" s="222"/>
      <c r="AE2" s="222"/>
      <c r="AF2" s="60">
        <v>3.5972118803930875</v>
      </c>
      <c r="AG2" s="60">
        <v>4276</v>
      </c>
      <c r="AH2" s="60">
        <v>0.50301453354855186</v>
      </c>
      <c r="AI2" s="60">
        <v>158</v>
      </c>
      <c r="AJ2" s="60">
        <v>2.5540540540540539</v>
      </c>
      <c r="AK2" s="60" t="s">
        <v>248</v>
      </c>
      <c r="AL2" s="60">
        <v>599</v>
      </c>
      <c r="AM2" s="60">
        <v>3.6099712204227612</v>
      </c>
      <c r="AN2" s="60">
        <v>3.6742857142857144</v>
      </c>
      <c r="AO2" s="72">
        <v>0</v>
      </c>
      <c r="AP2" s="79">
        <v>0</v>
      </c>
      <c r="AQ2" s="79">
        <v>0</v>
      </c>
      <c r="AR2" s="225">
        <v>1246</v>
      </c>
      <c r="AS2" s="225" t="s">
        <v>248</v>
      </c>
      <c r="AT2" s="223">
        <v>44689.845000000001</v>
      </c>
      <c r="AU2" s="223">
        <v>204.04300000000001</v>
      </c>
      <c r="AV2" s="212">
        <v>0</v>
      </c>
      <c r="AW2" s="212">
        <v>1246</v>
      </c>
      <c r="AX2" s="212" t="s">
        <v>248</v>
      </c>
      <c r="AY2" s="233" t="s">
        <v>248</v>
      </c>
      <c r="AZ2" s="70"/>
      <c r="BA2" s="70" t="s">
        <v>248</v>
      </c>
      <c r="BB2" s="234" t="s">
        <v>248</v>
      </c>
      <c r="BC2" s="221" t="s">
        <v>248</v>
      </c>
      <c r="BD2" s="211" t="s">
        <v>61</v>
      </c>
      <c r="BE2" s="212" t="s">
        <v>62</v>
      </c>
      <c r="BF2" s="212" t="s">
        <v>63</v>
      </c>
      <c r="BG2" s="212" t="s">
        <v>196</v>
      </c>
      <c r="BH2" s="418" t="s">
        <v>712</v>
      </c>
      <c r="BI2" s="214" t="s">
        <v>64</v>
      </c>
      <c r="BJ2" s="215">
        <v>214</v>
      </c>
      <c r="BK2" s="215">
        <v>1</v>
      </c>
      <c r="BL2" s="216" t="s">
        <v>65</v>
      </c>
      <c r="BM2" s="63"/>
      <c r="BN2" s="71" t="s">
        <v>303</v>
      </c>
    </row>
    <row r="3" spans="1:66" ht="15.75">
      <c r="A3" s="207" t="s">
        <v>32</v>
      </c>
      <c r="B3" s="208" t="s">
        <v>40</v>
      </c>
      <c r="C3" s="202" t="s">
        <v>35</v>
      </c>
      <c r="D3" s="210" t="s">
        <v>36</v>
      </c>
      <c r="E3" s="24" t="s">
        <v>93</v>
      </c>
      <c r="F3" s="86">
        <v>601</v>
      </c>
      <c r="G3" s="80">
        <v>24</v>
      </c>
      <c r="H3" s="204"/>
      <c r="I3" s="204"/>
      <c r="J3" s="204"/>
      <c r="K3" s="204"/>
      <c r="L3" s="80">
        <v>5</v>
      </c>
      <c r="M3" s="203"/>
      <c r="N3" s="52">
        <v>4</v>
      </c>
      <c r="O3" s="204"/>
      <c r="P3" s="204"/>
      <c r="Q3" s="11">
        <v>7.7320821555999997</v>
      </c>
      <c r="R3" s="204"/>
      <c r="S3" s="204"/>
      <c r="T3" s="53">
        <v>13.063636363636363</v>
      </c>
      <c r="U3" s="204"/>
      <c r="V3" s="204"/>
      <c r="W3" s="11">
        <v>7.7254387849650001</v>
      </c>
      <c r="X3" s="204"/>
      <c r="Y3" s="204"/>
      <c r="Z3" s="53">
        <v>13.092307692307692</v>
      </c>
      <c r="AA3" s="204"/>
      <c r="AB3" s="204"/>
      <c r="AC3" s="204"/>
      <c r="AD3" s="204"/>
      <c r="AE3" s="204"/>
      <c r="AF3" s="9">
        <v>3.2665826242594509</v>
      </c>
      <c r="AG3" s="9">
        <v>3985</v>
      </c>
      <c r="AH3" s="9">
        <v>0.57922944017887634</v>
      </c>
      <c r="AI3" s="9">
        <v>451</v>
      </c>
      <c r="AJ3" s="9">
        <v>2.129985549132948</v>
      </c>
      <c r="AK3" s="9" t="s">
        <v>248</v>
      </c>
      <c r="AL3" s="9">
        <v>559</v>
      </c>
      <c r="AM3" s="9">
        <v>3.2678092706251376</v>
      </c>
      <c r="AN3" s="9">
        <v>3.3625118934348239</v>
      </c>
      <c r="AO3" s="73">
        <v>0</v>
      </c>
      <c r="AP3" s="80">
        <v>0</v>
      </c>
      <c r="AQ3" s="80">
        <v>0</v>
      </c>
      <c r="AR3" s="224">
        <v>1154</v>
      </c>
      <c r="AS3" s="224" t="s">
        <v>248</v>
      </c>
      <c r="AT3" s="7">
        <v>41520.499000000003</v>
      </c>
      <c r="AU3" s="7">
        <v>258.339</v>
      </c>
      <c r="AV3" s="201">
        <v>0</v>
      </c>
      <c r="AW3" s="201">
        <v>1154</v>
      </c>
      <c r="AX3" s="201" t="s">
        <v>248</v>
      </c>
      <c r="AY3" s="452" t="s">
        <v>248</v>
      </c>
      <c r="AZ3" s="188"/>
      <c r="BA3" s="188" t="s">
        <v>248</v>
      </c>
      <c r="BB3" s="453" t="s">
        <v>248</v>
      </c>
      <c r="BC3" s="203" t="s">
        <v>248</v>
      </c>
      <c r="BD3" s="217" t="s">
        <v>61</v>
      </c>
      <c r="BE3" s="201" t="s">
        <v>62</v>
      </c>
      <c r="BF3" s="201" t="s">
        <v>63</v>
      </c>
      <c r="BG3" s="201" t="s">
        <v>196</v>
      </c>
      <c r="BH3" s="419" t="s">
        <v>712</v>
      </c>
      <c r="BI3" s="218" t="s">
        <v>66</v>
      </c>
      <c r="BJ3" s="441">
        <v>214</v>
      </c>
      <c r="BK3" s="441">
        <v>7</v>
      </c>
      <c r="BL3" s="219" t="s">
        <v>65</v>
      </c>
      <c r="BM3" s="64"/>
      <c r="BN3" s="53" t="s">
        <v>303</v>
      </c>
    </row>
    <row r="4" spans="1:66" ht="15.75">
      <c r="A4" s="207" t="s">
        <v>32</v>
      </c>
      <c r="B4" s="208" t="s">
        <v>40</v>
      </c>
      <c r="C4" s="202" t="s">
        <v>35</v>
      </c>
      <c r="D4" s="210" t="s">
        <v>36</v>
      </c>
      <c r="E4" s="24" t="s">
        <v>93</v>
      </c>
      <c r="F4" s="86">
        <v>561</v>
      </c>
      <c r="G4" s="80">
        <v>17</v>
      </c>
      <c r="H4" s="204"/>
      <c r="I4" s="204"/>
      <c r="J4" s="204"/>
      <c r="K4" s="204"/>
      <c r="L4" s="80">
        <v>7</v>
      </c>
      <c r="M4" s="203"/>
      <c r="N4" s="52">
        <v>3</v>
      </c>
      <c r="O4" s="204"/>
      <c r="P4" s="204"/>
      <c r="Q4" s="11">
        <v>7.2507895568</v>
      </c>
      <c r="R4" s="204"/>
      <c r="S4" s="204"/>
      <c r="T4" s="53">
        <v>9.6343749999999986</v>
      </c>
      <c r="U4" s="204"/>
      <c r="V4" s="204"/>
      <c r="W4" s="11">
        <v>7.3823631210427996</v>
      </c>
      <c r="X4" s="204"/>
      <c r="Y4" s="204"/>
      <c r="Z4" s="53">
        <v>9.867857142857142</v>
      </c>
      <c r="AA4" s="204"/>
      <c r="AB4" s="204"/>
      <c r="AC4" s="204"/>
      <c r="AD4" s="204"/>
      <c r="AE4" s="204"/>
      <c r="AF4" s="9">
        <v>3.4419014110633359</v>
      </c>
      <c r="AG4" s="9">
        <v>3709</v>
      </c>
      <c r="AH4" s="9">
        <v>0.57995228662255571</v>
      </c>
      <c r="AI4" s="9">
        <v>268</v>
      </c>
      <c r="AJ4" s="9">
        <v>2.207768361581921</v>
      </c>
      <c r="AK4" s="9" t="s">
        <v>248</v>
      </c>
      <c r="AL4" s="9">
        <v>492</v>
      </c>
      <c r="AM4" s="9">
        <v>3.4882943412718048</v>
      </c>
      <c r="AN4" s="9">
        <v>3.5963809034907599</v>
      </c>
      <c r="AO4" s="73">
        <v>0</v>
      </c>
      <c r="AP4" s="80">
        <v>0</v>
      </c>
      <c r="AQ4" s="80">
        <v>0</v>
      </c>
      <c r="AR4" s="224">
        <v>1088</v>
      </c>
      <c r="AS4" s="224" t="s">
        <v>248</v>
      </c>
      <c r="AT4" s="7">
        <v>38320.481</v>
      </c>
      <c r="AU4" s="7">
        <v>928.32899999999995</v>
      </c>
      <c r="AV4" s="201">
        <v>0</v>
      </c>
      <c r="AW4" s="201">
        <v>1084</v>
      </c>
      <c r="AX4" s="201" t="s">
        <v>248</v>
      </c>
      <c r="AY4" s="452" t="s">
        <v>248</v>
      </c>
      <c r="AZ4" s="188"/>
      <c r="BA4" s="188" t="s">
        <v>248</v>
      </c>
      <c r="BB4" s="453" t="s">
        <v>248</v>
      </c>
      <c r="BC4" s="203" t="s">
        <v>248</v>
      </c>
      <c r="BD4" s="217" t="s">
        <v>61</v>
      </c>
      <c r="BE4" s="201" t="s">
        <v>62</v>
      </c>
      <c r="BF4" s="201" t="s">
        <v>63</v>
      </c>
      <c r="BG4" s="201" t="s">
        <v>196</v>
      </c>
      <c r="BH4" s="419" t="s">
        <v>712</v>
      </c>
      <c r="BI4" s="218" t="s">
        <v>67</v>
      </c>
      <c r="BJ4" s="441">
        <v>214</v>
      </c>
      <c r="BK4" s="441">
        <v>3</v>
      </c>
      <c r="BL4" s="219" t="s">
        <v>65</v>
      </c>
      <c r="BM4" s="64"/>
      <c r="BN4" s="53" t="s">
        <v>303</v>
      </c>
    </row>
    <row r="5" spans="1:66" ht="15.75">
      <c r="A5" s="207" t="s">
        <v>32</v>
      </c>
      <c r="B5" s="208" t="s">
        <v>40</v>
      </c>
      <c r="C5" s="202" t="s">
        <v>35</v>
      </c>
      <c r="D5" s="210" t="s">
        <v>36</v>
      </c>
      <c r="E5" s="24" t="s">
        <v>93</v>
      </c>
      <c r="F5" s="86">
        <v>368</v>
      </c>
      <c r="G5" s="80">
        <v>12</v>
      </c>
      <c r="H5" s="204"/>
      <c r="I5" s="204"/>
      <c r="J5" s="204"/>
      <c r="K5" s="204"/>
      <c r="L5" s="80">
        <v>5</v>
      </c>
      <c r="M5" s="203"/>
      <c r="N5" s="52">
        <v>0</v>
      </c>
      <c r="O5" s="204"/>
      <c r="P5" s="204"/>
      <c r="Q5" s="11">
        <v>8.4620911594999999</v>
      </c>
      <c r="R5" s="204"/>
      <c r="S5" s="204"/>
      <c r="T5" s="53">
        <v>13.224999999999994</v>
      </c>
      <c r="U5" s="204"/>
      <c r="V5" s="204"/>
      <c r="W5" s="11">
        <v>8.4852620997149995</v>
      </c>
      <c r="X5" s="204"/>
      <c r="Y5" s="204"/>
      <c r="Z5" s="53">
        <v>13.112499999999997</v>
      </c>
      <c r="AA5" s="204"/>
      <c r="AB5" s="204"/>
      <c r="AC5" s="204"/>
      <c r="AD5" s="204"/>
      <c r="AE5" s="204"/>
      <c r="AF5" s="9">
        <v>2.6499926717726732</v>
      </c>
      <c r="AG5" s="9">
        <v>2167</v>
      </c>
      <c r="AH5" s="9">
        <v>0.47394876593014662</v>
      </c>
      <c r="AI5" s="9">
        <v>751</v>
      </c>
      <c r="AJ5" s="9">
        <v>1.7060043668122271</v>
      </c>
      <c r="AK5" s="9" t="s">
        <v>248</v>
      </c>
      <c r="AL5" s="9">
        <v>0</v>
      </c>
      <c r="AM5" s="9"/>
      <c r="AN5" s="9"/>
      <c r="AO5" s="73">
        <v>0</v>
      </c>
      <c r="AP5" s="80">
        <v>0</v>
      </c>
      <c r="AQ5" s="80">
        <v>0</v>
      </c>
      <c r="AR5" s="224">
        <v>712</v>
      </c>
      <c r="AS5" s="224" t="s">
        <v>248</v>
      </c>
      <c r="AT5" s="7">
        <v>25049.371999999999</v>
      </c>
      <c r="AU5" s="7">
        <v>312.49</v>
      </c>
      <c r="AV5" s="201">
        <v>0</v>
      </c>
      <c r="AW5" s="201">
        <v>710</v>
      </c>
      <c r="AX5" s="201" t="s">
        <v>248</v>
      </c>
      <c r="AY5" s="452" t="s">
        <v>248</v>
      </c>
      <c r="AZ5" s="188"/>
      <c r="BA5" s="188" t="s">
        <v>248</v>
      </c>
      <c r="BB5" s="453" t="s">
        <v>248</v>
      </c>
      <c r="BC5" s="203" t="s">
        <v>248</v>
      </c>
      <c r="BD5" s="217" t="s">
        <v>61</v>
      </c>
      <c r="BE5" s="201" t="s">
        <v>62</v>
      </c>
      <c r="BF5" s="201" t="s">
        <v>63</v>
      </c>
      <c r="BG5" s="201" t="s">
        <v>196</v>
      </c>
      <c r="BH5" s="419" t="s">
        <v>712</v>
      </c>
      <c r="BI5" s="218" t="s">
        <v>68</v>
      </c>
      <c r="BJ5" s="441">
        <v>214</v>
      </c>
      <c r="BK5" s="441">
        <v>4</v>
      </c>
      <c r="BL5" s="219" t="s">
        <v>65</v>
      </c>
      <c r="BM5" s="64"/>
      <c r="BN5" s="53" t="s">
        <v>303</v>
      </c>
    </row>
    <row r="6" spans="1:66" ht="15.75">
      <c r="A6" s="207" t="s">
        <v>32</v>
      </c>
      <c r="B6" s="208" t="s">
        <v>40</v>
      </c>
      <c r="C6" s="202" t="s">
        <v>35</v>
      </c>
      <c r="D6" s="210" t="s">
        <v>36</v>
      </c>
      <c r="E6" s="24" t="s">
        <v>94</v>
      </c>
      <c r="F6" s="86">
        <v>883</v>
      </c>
      <c r="G6" s="80">
        <v>28</v>
      </c>
      <c r="H6" s="204"/>
      <c r="I6" s="204"/>
      <c r="J6" s="204"/>
      <c r="K6" s="204"/>
      <c r="L6" s="80">
        <v>10</v>
      </c>
      <c r="M6" s="203"/>
      <c r="N6" s="52">
        <v>7</v>
      </c>
      <c r="O6" s="204"/>
      <c r="P6" s="204"/>
      <c r="Q6" s="11">
        <v>5.9356485052999997</v>
      </c>
      <c r="R6" s="204"/>
      <c r="S6" s="204"/>
      <c r="T6" s="53">
        <v>8.4875000000000007</v>
      </c>
      <c r="U6" s="204"/>
      <c r="V6" s="204"/>
      <c r="W6" s="11">
        <v>5.7062343076923003</v>
      </c>
      <c r="X6" s="204"/>
      <c r="Y6" s="204"/>
      <c r="Z6" s="53">
        <v>8.2083333333333339</v>
      </c>
      <c r="AA6" s="204"/>
      <c r="AB6" s="204"/>
      <c r="AC6" s="204"/>
      <c r="AD6" s="204"/>
      <c r="AE6" s="204"/>
      <c r="AF6" s="9">
        <v>3.5263700013702333</v>
      </c>
      <c r="AG6" s="9">
        <v>5837</v>
      </c>
      <c r="AH6" s="9">
        <v>0.56919014300572579</v>
      </c>
      <c r="AI6" s="9">
        <v>340</v>
      </c>
      <c r="AJ6" s="9">
        <v>2.3011848341232226</v>
      </c>
      <c r="AK6" s="9" t="s">
        <v>248</v>
      </c>
      <c r="AL6" s="9">
        <v>782</v>
      </c>
      <c r="AM6" s="9">
        <v>3.5640954053270995</v>
      </c>
      <c r="AN6" s="9">
        <v>3.6518423437028087</v>
      </c>
      <c r="AO6" s="73">
        <v>0</v>
      </c>
      <c r="AP6" s="80">
        <v>0</v>
      </c>
      <c r="AQ6" s="80">
        <v>0</v>
      </c>
      <c r="AR6" s="224">
        <v>1710</v>
      </c>
      <c r="AS6" s="224" t="s">
        <v>248</v>
      </c>
      <c r="AT6" s="7">
        <v>61612.906000000003</v>
      </c>
      <c r="AU6" s="7">
        <v>584.92600000000004</v>
      </c>
      <c r="AV6" s="201">
        <v>0</v>
      </c>
      <c r="AW6" s="201">
        <v>1710</v>
      </c>
      <c r="AX6" s="201" t="s">
        <v>248</v>
      </c>
      <c r="AY6" s="235" t="s">
        <v>248</v>
      </c>
      <c r="AZ6" s="188"/>
      <c r="BA6" s="188" t="s">
        <v>248</v>
      </c>
      <c r="BB6" s="188" t="s">
        <v>248</v>
      </c>
      <c r="BC6" s="203" t="s">
        <v>248</v>
      </c>
      <c r="BD6" s="217" t="s">
        <v>61</v>
      </c>
      <c r="BE6" s="201" t="s">
        <v>62</v>
      </c>
      <c r="BF6" s="201" t="s">
        <v>63</v>
      </c>
      <c r="BG6" s="201" t="s">
        <v>196</v>
      </c>
      <c r="BH6" s="419" t="s">
        <v>712</v>
      </c>
      <c r="BI6" s="218" t="s">
        <v>64</v>
      </c>
      <c r="BJ6" s="370">
        <v>214</v>
      </c>
      <c r="BK6" s="370">
        <v>1</v>
      </c>
      <c r="BL6" s="219" t="s">
        <v>65</v>
      </c>
      <c r="BM6" s="64"/>
      <c r="BN6" s="53" t="s">
        <v>303</v>
      </c>
    </row>
    <row r="7" spans="1:66" ht="15.75">
      <c r="A7" s="207" t="s">
        <v>32</v>
      </c>
      <c r="B7" s="208" t="s">
        <v>40</v>
      </c>
      <c r="C7" s="202" t="s">
        <v>35</v>
      </c>
      <c r="D7" s="210" t="s">
        <v>36</v>
      </c>
      <c r="E7" s="24" t="s">
        <v>94</v>
      </c>
      <c r="F7" s="86">
        <v>670</v>
      </c>
      <c r="G7" s="80">
        <v>24</v>
      </c>
      <c r="H7" s="204"/>
      <c r="I7" s="204"/>
      <c r="J7" s="204"/>
      <c r="K7" s="204"/>
      <c r="L7" s="80">
        <v>3</v>
      </c>
      <c r="M7" s="203"/>
      <c r="N7" s="52">
        <v>3</v>
      </c>
      <c r="O7" s="204"/>
      <c r="P7" s="204"/>
      <c r="Q7" s="11">
        <v>8.1702768179999996</v>
      </c>
      <c r="R7" s="204"/>
      <c r="S7" s="204"/>
      <c r="T7" s="53">
        <v>13.981250000000003</v>
      </c>
      <c r="U7" s="204"/>
      <c r="V7" s="204"/>
      <c r="W7" s="11">
        <v>8.1123716734058995</v>
      </c>
      <c r="X7" s="204"/>
      <c r="Y7" s="204"/>
      <c r="Z7" s="53">
        <v>14.053125000000001</v>
      </c>
      <c r="AA7" s="204"/>
      <c r="AB7" s="204"/>
      <c r="AC7" s="204"/>
      <c r="AD7" s="204"/>
      <c r="AE7" s="204"/>
      <c r="AF7" s="9">
        <v>3.259353832137049</v>
      </c>
      <c r="AG7" s="9">
        <v>4425</v>
      </c>
      <c r="AH7" s="9">
        <v>0.57611280849767665</v>
      </c>
      <c r="AI7" s="9">
        <v>458</v>
      </c>
      <c r="AJ7" s="9">
        <v>2.1344594594594595</v>
      </c>
      <c r="AK7" s="9" t="s">
        <v>248</v>
      </c>
      <c r="AL7" s="9">
        <v>493</v>
      </c>
      <c r="AM7" s="9">
        <v>3.3696054337416856</v>
      </c>
      <c r="AN7" s="9">
        <v>3.4883540372670807</v>
      </c>
      <c r="AO7" s="73">
        <v>0</v>
      </c>
      <c r="AP7" s="80">
        <v>0</v>
      </c>
      <c r="AQ7" s="80">
        <v>0</v>
      </c>
      <c r="AR7" s="224">
        <v>1292</v>
      </c>
      <c r="AS7" s="224" t="s">
        <v>248</v>
      </c>
      <c r="AT7" s="7">
        <v>46638.131000000001</v>
      </c>
      <c r="AU7" s="7">
        <v>376.87200000000001</v>
      </c>
      <c r="AV7" s="201">
        <v>0</v>
      </c>
      <c r="AW7" s="201">
        <v>1292</v>
      </c>
      <c r="AX7" s="201" t="s">
        <v>248</v>
      </c>
      <c r="AY7" s="235" t="s">
        <v>248</v>
      </c>
      <c r="AZ7" s="188"/>
      <c r="BA7" s="188" t="s">
        <v>248</v>
      </c>
      <c r="BB7" s="188" t="s">
        <v>248</v>
      </c>
      <c r="BC7" s="203" t="s">
        <v>248</v>
      </c>
      <c r="BD7" s="217" t="s">
        <v>61</v>
      </c>
      <c r="BE7" s="201" t="s">
        <v>62</v>
      </c>
      <c r="BF7" s="201" t="s">
        <v>63</v>
      </c>
      <c r="BG7" s="201" t="s">
        <v>196</v>
      </c>
      <c r="BH7" s="419" t="s">
        <v>712</v>
      </c>
      <c r="BI7" s="218" t="s">
        <v>66</v>
      </c>
      <c r="BJ7" s="370">
        <v>214</v>
      </c>
      <c r="BK7" s="370">
        <v>7</v>
      </c>
      <c r="BL7" s="219" t="s">
        <v>65</v>
      </c>
      <c r="BM7" s="64"/>
      <c r="BN7" s="53" t="s">
        <v>303</v>
      </c>
    </row>
    <row r="8" spans="1:66" ht="16.5" thickBot="1">
      <c r="A8" s="151" t="s">
        <v>32</v>
      </c>
      <c r="B8" s="152" t="s">
        <v>40</v>
      </c>
      <c r="C8" s="153" t="s">
        <v>35</v>
      </c>
      <c r="D8" s="154" t="s">
        <v>36</v>
      </c>
      <c r="E8" s="190" t="s">
        <v>94</v>
      </c>
      <c r="F8" s="191">
        <v>647</v>
      </c>
      <c r="G8" s="192">
        <v>14</v>
      </c>
      <c r="H8" s="161"/>
      <c r="I8" s="161"/>
      <c r="J8" s="161"/>
      <c r="K8" s="161"/>
      <c r="L8" s="192">
        <v>6</v>
      </c>
      <c r="M8" s="158"/>
      <c r="N8" s="160">
        <v>9</v>
      </c>
      <c r="O8" s="161"/>
      <c r="P8" s="161"/>
      <c r="Q8" s="194">
        <v>7.2263030111999997</v>
      </c>
      <c r="R8" s="161"/>
      <c r="S8" s="161"/>
      <c r="T8" s="193">
        <v>9.7703124999999993</v>
      </c>
      <c r="U8" s="161"/>
      <c r="V8" s="161"/>
      <c r="W8" s="194">
        <v>7.3367288484847997</v>
      </c>
      <c r="X8" s="161"/>
      <c r="Y8" s="161"/>
      <c r="Z8" s="193">
        <v>9.9249999999999989</v>
      </c>
      <c r="AA8" s="161"/>
      <c r="AB8" s="161"/>
      <c r="AC8" s="161"/>
      <c r="AD8" s="161"/>
      <c r="AE8" s="161"/>
      <c r="AF8" s="178">
        <v>3.4962975523319835</v>
      </c>
      <c r="AG8" s="178">
        <v>4310</v>
      </c>
      <c r="AH8" s="178">
        <v>0.55925846408683144</v>
      </c>
      <c r="AI8" s="178">
        <v>247</v>
      </c>
      <c r="AJ8" s="178">
        <v>2.3081325301204818</v>
      </c>
      <c r="AK8" s="178" t="s">
        <v>248</v>
      </c>
      <c r="AL8" s="178">
        <v>603</v>
      </c>
      <c r="AM8" s="178">
        <v>3.5182322912287076</v>
      </c>
      <c r="AN8" s="178">
        <v>3.6165367254821503</v>
      </c>
      <c r="AO8" s="195">
        <v>0</v>
      </c>
      <c r="AP8" s="192">
        <v>0</v>
      </c>
      <c r="AQ8" s="192">
        <v>0</v>
      </c>
      <c r="AR8" s="226">
        <v>1266</v>
      </c>
      <c r="AS8" s="226" t="s">
        <v>248</v>
      </c>
      <c r="AT8" s="227">
        <v>45712.347999999998</v>
      </c>
      <c r="AU8" s="227">
        <v>378.30599999999998</v>
      </c>
      <c r="AV8" s="163">
        <v>0</v>
      </c>
      <c r="AW8" s="163">
        <v>1266</v>
      </c>
      <c r="AX8" s="163" t="s">
        <v>248</v>
      </c>
      <c r="AY8" s="236" t="s">
        <v>248</v>
      </c>
      <c r="AZ8" s="232"/>
      <c r="BA8" s="232" t="s">
        <v>248</v>
      </c>
      <c r="BB8" s="232" t="s">
        <v>248</v>
      </c>
      <c r="BC8" s="158" t="s">
        <v>248</v>
      </c>
      <c r="BD8" s="162" t="s">
        <v>61</v>
      </c>
      <c r="BE8" s="163" t="s">
        <v>62</v>
      </c>
      <c r="BF8" s="163" t="s">
        <v>63</v>
      </c>
      <c r="BG8" s="163" t="s">
        <v>196</v>
      </c>
      <c r="BH8" s="419" t="s">
        <v>712</v>
      </c>
      <c r="BI8" s="164" t="s">
        <v>67</v>
      </c>
      <c r="BJ8" s="383">
        <v>214</v>
      </c>
      <c r="BK8" s="383">
        <v>3</v>
      </c>
      <c r="BL8" s="166" t="s">
        <v>65</v>
      </c>
      <c r="BM8" s="198"/>
      <c r="BN8" s="193" t="s">
        <v>303</v>
      </c>
    </row>
    <row r="9" spans="1:66" ht="15.75">
      <c r="A9" s="205" t="s">
        <v>32</v>
      </c>
      <c r="B9" s="206" t="s">
        <v>40</v>
      </c>
      <c r="C9" s="220" t="s">
        <v>35</v>
      </c>
      <c r="D9" s="209" t="s">
        <v>36</v>
      </c>
      <c r="E9" s="26" t="s">
        <v>94</v>
      </c>
      <c r="F9" s="93">
        <v>401</v>
      </c>
      <c r="G9" s="79">
        <v>26</v>
      </c>
      <c r="H9" s="222"/>
      <c r="I9" s="222"/>
      <c r="J9" s="222"/>
      <c r="K9" s="222"/>
      <c r="L9" s="79">
        <v>5</v>
      </c>
      <c r="M9" s="221"/>
      <c r="N9" s="62">
        <v>0</v>
      </c>
      <c r="O9" s="222"/>
      <c r="P9" s="222"/>
      <c r="Q9" s="68">
        <v>8.6881945703000003</v>
      </c>
      <c r="R9" s="222"/>
      <c r="S9" s="222"/>
      <c r="T9" s="71">
        <v>12.75</v>
      </c>
      <c r="U9" s="222"/>
      <c r="V9" s="222"/>
      <c r="W9" s="68">
        <v>8.6878162081080994</v>
      </c>
      <c r="X9" s="222"/>
      <c r="Y9" s="222"/>
      <c r="Z9" s="71">
        <v>13.25</v>
      </c>
      <c r="AA9" s="222"/>
      <c r="AB9" s="222"/>
      <c r="AC9" s="222"/>
      <c r="AD9" s="222"/>
      <c r="AE9" s="222"/>
      <c r="AF9" s="60">
        <v>2.7198904221998417</v>
      </c>
      <c r="AG9" s="60">
        <v>2485</v>
      </c>
      <c r="AH9" s="60">
        <v>0.44101027189110309</v>
      </c>
      <c r="AI9" s="60">
        <v>701</v>
      </c>
      <c r="AJ9" s="60">
        <v>1.8830152671755724</v>
      </c>
      <c r="AK9" s="60" t="s">
        <v>248</v>
      </c>
      <c r="AL9" s="60">
        <v>0</v>
      </c>
      <c r="AM9" s="60"/>
      <c r="AN9" s="60"/>
      <c r="AO9" s="72">
        <v>0</v>
      </c>
      <c r="AP9" s="79">
        <v>0</v>
      </c>
      <c r="AQ9" s="79">
        <v>0</v>
      </c>
      <c r="AR9" s="225">
        <v>750</v>
      </c>
      <c r="AS9" s="225" t="s">
        <v>248</v>
      </c>
      <c r="AT9" s="223">
        <v>26424.89</v>
      </c>
      <c r="AU9" s="223">
        <v>495.25</v>
      </c>
      <c r="AV9" s="212">
        <v>0</v>
      </c>
      <c r="AW9" s="212">
        <v>748</v>
      </c>
      <c r="AX9" s="212" t="s">
        <v>248</v>
      </c>
      <c r="AY9" s="237" t="s">
        <v>248</v>
      </c>
      <c r="AZ9" s="70"/>
      <c r="BA9" s="70" t="s">
        <v>248</v>
      </c>
      <c r="BB9" s="70" t="s">
        <v>248</v>
      </c>
      <c r="BC9" s="221" t="s">
        <v>248</v>
      </c>
      <c r="BD9" s="211" t="s">
        <v>61</v>
      </c>
      <c r="BE9" s="212" t="s">
        <v>62</v>
      </c>
      <c r="BF9" s="212" t="s">
        <v>63</v>
      </c>
      <c r="BG9" s="212" t="s">
        <v>196</v>
      </c>
      <c r="BH9" s="418" t="s">
        <v>712</v>
      </c>
      <c r="BI9" s="214" t="s">
        <v>68</v>
      </c>
      <c r="BJ9" s="382">
        <v>214</v>
      </c>
      <c r="BK9" s="382">
        <v>4</v>
      </c>
      <c r="BL9" s="216" t="s">
        <v>65</v>
      </c>
      <c r="BM9" s="63"/>
      <c r="BN9" s="71" t="s">
        <v>303</v>
      </c>
    </row>
    <row r="10" spans="1:66" ht="15.75">
      <c r="A10" s="207" t="s">
        <v>32</v>
      </c>
      <c r="B10" s="208" t="s">
        <v>40</v>
      </c>
      <c r="C10" s="202" t="s">
        <v>35</v>
      </c>
      <c r="D10" s="210" t="s">
        <v>36</v>
      </c>
      <c r="E10" s="24" t="s">
        <v>95</v>
      </c>
      <c r="F10" s="86">
        <v>370</v>
      </c>
      <c r="G10" s="80">
        <v>2</v>
      </c>
      <c r="H10" s="204"/>
      <c r="I10" s="204"/>
      <c r="J10" s="204"/>
      <c r="K10" s="204"/>
      <c r="L10" s="80">
        <v>2</v>
      </c>
      <c r="M10" s="203"/>
      <c r="N10" s="52">
        <v>1</v>
      </c>
      <c r="O10" s="204"/>
      <c r="P10" s="204"/>
      <c r="Q10" s="11">
        <v>5.4552109562000002</v>
      </c>
      <c r="R10" s="204"/>
      <c r="S10" s="204"/>
      <c r="T10" s="53">
        <v>7.1527777777777777</v>
      </c>
      <c r="U10" s="204"/>
      <c r="V10" s="204"/>
      <c r="W10" s="11">
        <v>5.1762349617485999</v>
      </c>
      <c r="X10" s="204"/>
      <c r="Y10" s="204"/>
      <c r="Z10" s="53">
        <v>6.8562499999999993</v>
      </c>
      <c r="AA10" s="204"/>
      <c r="AB10" s="204"/>
      <c r="AC10" s="204"/>
      <c r="AD10" s="204"/>
      <c r="AE10" s="204"/>
      <c r="AF10" s="9">
        <v>3.6443591190721989</v>
      </c>
      <c r="AG10" s="9">
        <v>2546</v>
      </c>
      <c r="AH10" s="9">
        <v>0.45197449076249657</v>
      </c>
      <c r="AI10" s="9">
        <v>65</v>
      </c>
      <c r="AJ10" s="9">
        <v>2.6663690476190478</v>
      </c>
      <c r="AK10" s="9" t="s">
        <v>248</v>
      </c>
      <c r="AL10" s="9">
        <v>361</v>
      </c>
      <c r="AM10" s="9">
        <v>3.6543035415762786</v>
      </c>
      <c r="AN10" s="9">
        <v>3.6930513595166161</v>
      </c>
      <c r="AO10" s="73">
        <v>0</v>
      </c>
      <c r="AP10" s="80">
        <v>0</v>
      </c>
      <c r="AQ10" s="80">
        <v>0</v>
      </c>
      <c r="AR10" s="224">
        <v>736</v>
      </c>
      <c r="AS10" s="224" t="s">
        <v>248</v>
      </c>
      <c r="AT10" s="7">
        <v>26831.607</v>
      </c>
      <c r="AU10" s="7">
        <v>0</v>
      </c>
      <c r="AV10" s="201">
        <v>0</v>
      </c>
      <c r="AW10" s="201">
        <v>736</v>
      </c>
      <c r="AX10" s="201" t="s">
        <v>248</v>
      </c>
      <c r="AY10" s="235" t="s">
        <v>248</v>
      </c>
      <c r="AZ10" s="188"/>
      <c r="BA10" s="188" t="s">
        <v>248</v>
      </c>
      <c r="BB10" s="188" t="s">
        <v>248</v>
      </c>
      <c r="BC10" s="203" t="s">
        <v>248</v>
      </c>
      <c r="BD10" s="217" t="s">
        <v>61</v>
      </c>
      <c r="BE10" s="201" t="s">
        <v>62</v>
      </c>
      <c r="BF10" s="201" t="s">
        <v>63</v>
      </c>
      <c r="BG10" s="201" t="s">
        <v>196</v>
      </c>
      <c r="BH10" s="419" t="s">
        <v>712</v>
      </c>
      <c r="BI10" s="218" t="s">
        <v>64</v>
      </c>
      <c r="BJ10" s="370">
        <v>214</v>
      </c>
      <c r="BK10" s="370">
        <v>1</v>
      </c>
      <c r="BL10" s="219" t="s">
        <v>65</v>
      </c>
      <c r="BM10" s="64"/>
      <c r="BN10" s="53" t="s">
        <v>303</v>
      </c>
    </row>
    <row r="11" spans="1:66" ht="15.75">
      <c r="A11" s="207" t="s">
        <v>32</v>
      </c>
      <c r="B11" s="208" t="s">
        <v>40</v>
      </c>
      <c r="C11" s="202" t="s">
        <v>35</v>
      </c>
      <c r="D11" s="210" t="s">
        <v>36</v>
      </c>
      <c r="E11" s="24" t="s">
        <v>95</v>
      </c>
      <c r="F11" s="86">
        <v>350</v>
      </c>
      <c r="G11" s="80">
        <v>10</v>
      </c>
      <c r="H11" s="204"/>
      <c r="I11" s="204"/>
      <c r="J11" s="204"/>
      <c r="K11" s="204"/>
      <c r="L11" s="80">
        <v>7</v>
      </c>
      <c r="M11" s="203"/>
      <c r="N11" s="52">
        <v>2</v>
      </c>
      <c r="O11" s="204"/>
      <c r="P11" s="204"/>
      <c r="Q11" s="11">
        <v>8.3149729640000007</v>
      </c>
      <c r="R11" s="204"/>
      <c r="S11" s="204"/>
      <c r="T11" s="53">
        <v>13.271874999999998</v>
      </c>
      <c r="U11" s="204"/>
      <c r="V11" s="204"/>
      <c r="W11" s="11">
        <v>8.3928888828828008</v>
      </c>
      <c r="X11" s="204"/>
      <c r="Y11" s="204"/>
      <c r="Z11" s="53">
        <v>13.408333333333331</v>
      </c>
      <c r="AA11" s="204"/>
      <c r="AB11" s="204"/>
      <c r="AC11" s="204"/>
      <c r="AD11" s="204"/>
      <c r="AE11" s="204"/>
      <c r="AF11" s="9">
        <v>3.3648830866181489</v>
      </c>
      <c r="AG11" s="9">
        <v>2308</v>
      </c>
      <c r="AH11" s="9">
        <v>0.57449335268046964</v>
      </c>
      <c r="AI11" s="9">
        <v>229</v>
      </c>
      <c r="AJ11" s="9">
        <v>2.1867268041237113</v>
      </c>
      <c r="AK11" s="9" t="s">
        <v>248</v>
      </c>
      <c r="AL11" s="9">
        <v>320</v>
      </c>
      <c r="AM11" s="9">
        <v>3.3761341207638553</v>
      </c>
      <c r="AN11" s="9">
        <v>3.5131702728127938</v>
      </c>
      <c r="AO11" s="73">
        <v>0</v>
      </c>
      <c r="AP11" s="80">
        <v>0</v>
      </c>
      <c r="AQ11" s="80">
        <v>0</v>
      </c>
      <c r="AR11" s="224">
        <v>680</v>
      </c>
      <c r="AS11" s="224" t="s">
        <v>248</v>
      </c>
      <c r="AT11" s="7">
        <v>24521.45</v>
      </c>
      <c r="AU11" s="7">
        <v>125.898</v>
      </c>
      <c r="AV11" s="201">
        <v>0</v>
      </c>
      <c r="AW11" s="201">
        <v>680</v>
      </c>
      <c r="AX11" s="201" t="s">
        <v>248</v>
      </c>
      <c r="AY11" s="235" t="s">
        <v>248</v>
      </c>
      <c r="AZ11" s="188"/>
      <c r="BA11" s="188" t="s">
        <v>248</v>
      </c>
      <c r="BB11" s="188" t="s">
        <v>248</v>
      </c>
      <c r="BC11" s="203" t="s">
        <v>248</v>
      </c>
      <c r="BD11" s="217" t="s">
        <v>61</v>
      </c>
      <c r="BE11" s="201" t="s">
        <v>62</v>
      </c>
      <c r="BF11" s="201" t="s">
        <v>63</v>
      </c>
      <c r="BG11" s="201" t="s">
        <v>196</v>
      </c>
      <c r="BH11" s="419" t="s">
        <v>712</v>
      </c>
      <c r="BI11" s="218" t="s">
        <v>66</v>
      </c>
      <c r="BJ11" s="370">
        <v>214</v>
      </c>
      <c r="BK11" s="370">
        <v>7</v>
      </c>
      <c r="BL11" s="219" t="s">
        <v>65</v>
      </c>
      <c r="BM11" s="64"/>
      <c r="BN11" s="53" t="s">
        <v>303</v>
      </c>
    </row>
    <row r="12" spans="1:66" ht="15.75">
      <c r="A12" s="207" t="s">
        <v>32</v>
      </c>
      <c r="B12" s="208" t="s">
        <v>40</v>
      </c>
      <c r="C12" s="202" t="s">
        <v>35</v>
      </c>
      <c r="D12" s="210" t="s">
        <v>36</v>
      </c>
      <c r="E12" s="24" t="s">
        <v>95</v>
      </c>
      <c r="F12" s="86">
        <v>281</v>
      </c>
      <c r="G12" s="80">
        <v>16</v>
      </c>
      <c r="H12" s="204"/>
      <c r="I12" s="204"/>
      <c r="J12" s="204"/>
      <c r="K12" s="204"/>
      <c r="L12" s="80">
        <v>2</v>
      </c>
      <c r="M12" s="203"/>
      <c r="N12" s="52">
        <v>2</v>
      </c>
      <c r="O12" s="204"/>
      <c r="P12" s="204"/>
      <c r="Q12" s="11">
        <v>6.8747566426000004</v>
      </c>
      <c r="R12" s="204"/>
      <c r="S12" s="204"/>
      <c r="T12" s="53">
        <v>9.2312499999999993</v>
      </c>
      <c r="U12" s="204"/>
      <c r="V12" s="204"/>
      <c r="W12" s="11">
        <v>6.8699771749048999</v>
      </c>
      <c r="X12" s="204"/>
      <c r="Y12" s="204"/>
      <c r="Z12" s="53">
        <v>9.2312499999999993</v>
      </c>
      <c r="AA12" s="204"/>
      <c r="AB12" s="204"/>
      <c r="AC12" s="204"/>
      <c r="AD12" s="204"/>
      <c r="AE12" s="204"/>
      <c r="AF12" s="9">
        <v>3.5382564230847264</v>
      </c>
      <c r="AG12" s="9">
        <v>1816</v>
      </c>
      <c r="AH12" s="9">
        <v>0.54256664395737375</v>
      </c>
      <c r="AI12" s="9">
        <v>91</v>
      </c>
      <c r="AJ12" s="9">
        <v>2.4021929824561403</v>
      </c>
      <c r="AK12" s="9" t="s">
        <v>248</v>
      </c>
      <c r="AL12" s="9">
        <v>252</v>
      </c>
      <c r="AM12" s="9">
        <v>3.5541005424496266</v>
      </c>
      <c r="AN12" s="9">
        <v>3.6380037488284911</v>
      </c>
      <c r="AO12" s="73">
        <v>0</v>
      </c>
      <c r="AP12" s="80">
        <v>0</v>
      </c>
      <c r="AQ12" s="80">
        <v>0</v>
      </c>
      <c r="AR12" s="224">
        <v>530</v>
      </c>
      <c r="AS12" s="224" t="s">
        <v>248</v>
      </c>
      <c r="AT12" s="7">
        <v>19074.493999999999</v>
      </c>
      <c r="AU12" s="7">
        <v>168.90100000000001</v>
      </c>
      <c r="AV12" s="201">
        <v>0</v>
      </c>
      <c r="AW12" s="201">
        <v>530</v>
      </c>
      <c r="AX12" s="201" t="s">
        <v>248</v>
      </c>
      <c r="AY12" s="235" t="s">
        <v>248</v>
      </c>
      <c r="AZ12" s="188"/>
      <c r="BA12" s="188" t="s">
        <v>248</v>
      </c>
      <c r="BB12" s="188" t="s">
        <v>248</v>
      </c>
      <c r="BC12" s="203" t="s">
        <v>248</v>
      </c>
      <c r="BD12" s="217" t="s">
        <v>61</v>
      </c>
      <c r="BE12" s="201" t="s">
        <v>62</v>
      </c>
      <c r="BF12" s="201" t="s">
        <v>63</v>
      </c>
      <c r="BG12" s="201" t="s">
        <v>196</v>
      </c>
      <c r="BH12" s="419" t="s">
        <v>712</v>
      </c>
      <c r="BI12" s="218" t="s">
        <v>67</v>
      </c>
      <c r="BJ12" s="370">
        <v>214</v>
      </c>
      <c r="BK12" s="370">
        <v>3</v>
      </c>
      <c r="BL12" s="219" t="s">
        <v>65</v>
      </c>
      <c r="BM12" s="64"/>
      <c r="BN12" s="53" t="s">
        <v>303</v>
      </c>
    </row>
    <row r="13" spans="1:66" ht="15.75">
      <c r="A13" s="207" t="s">
        <v>32</v>
      </c>
      <c r="B13" s="208" t="s">
        <v>40</v>
      </c>
      <c r="C13" s="202" t="s">
        <v>35</v>
      </c>
      <c r="D13" s="210" t="s">
        <v>36</v>
      </c>
      <c r="E13" s="24" t="s">
        <v>95</v>
      </c>
      <c r="F13" s="86">
        <v>282</v>
      </c>
      <c r="G13" s="80">
        <v>11</v>
      </c>
      <c r="H13" s="204"/>
      <c r="I13" s="204"/>
      <c r="J13" s="204"/>
      <c r="K13" s="204"/>
      <c r="L13" s="80">
        <v>2</v>
      </c>
      <c r="M13" s="203"/>
      <c r="N13" s="52">
        <v>0</v>
      </c>
      <c r="O13" s="204"/>
      <c r="P13" s="204"/>
      <c r="Q13" s="11">
        <v>8.2211561264000004</v>
      </c>
      <c r="R13" s="204"/>
      <c r="S13" s="204"/>
      <c r="T13" s="53">
        <v>10.467857142857142</v>
      </c>
      <c r="U13" s="204"/>
      <c r="V13" s="204"/>
      <c r="W13" s="11">
        <v>8.2089962676579002</v>
      </c>
      <c r="X13" s="204"/>
      <c r="Y13" s="204"/>
      <c r="Z13" s="53">
        <v>10.434090909090909</v>
      </c>
      <c r="AA13" s="204"/>
      <c r="AB13" s="204"/>
      <c r="AC13" s="204"/>
      <c r="AD13" s="204"/>
      <c r="AE13" s="204"/>
      <c r="AF13" s="9">
        <v>2.7666461247801237</v>
      </c>
      <c r="AG13" s="9">
        <v>1798</v>
      </c>
      <c r="AH13" s="9">
        <v>0.44010996376159817</v>
      </c>
      <c r="AI13" s="9">
        <v>461</v>
      </c>
      <c r="AJ13" s="9">
        <v>1.9761904761904763</v>
      </c>
      <c r="AK13" s="9" t="s">
        <v>248</v>
      </c>
      <c r="AL13" s="9">
        <v>0</v>
      </c>
      <c r="AM13" s="9"/>
      <c r="AN13" s="9"/>
      <c r="AO13" s="73">
        <v>0</v>
      </c>
      <c r="AP13" s="80">
        <v>0</v>
      </c>
      <c r="AQ13" s="80">
        <v>0</v>
      </c>
      <c r="AR13" s="224">
        <v>542</v>
      </c>
      <c r="AS13" s="224" t="s">
        <v>248</v>
      </c>
      <c r="AT13" s="7">
        <v>19270.464</v>
      </c>
      <c r="AU13" s="7">
        <v>275.92399999999998</v>
      </c>
      <c r="AV13" s="201">
        <v>0</v>
      </c>
      <c r="AW13" s="201">
        <v>542</v>
      </c>
      <c r="AX13" s="201" t="s">
        <v>248</v>
      </c>
      <c r="AY13" s="235" t="s">
        <v>248</v>
      </c>
      <c r="AZ13" s="188"/>
      <c r="BA13" s="188" t="s">
        <v>248</v>
      </c>
      <c r="BB13" s="188" t="s">
        <v>248</v>
      </c>
      <c r="BC13" s="203" t="s">
        <v>248</v>
      </c>
      <c r="BD13" s="217" t="s">
        <v>61</v>
      </c>
      <c r="BE13" s="201" t="s">
        <v>62</v>
      </c>
      <c r="BF13" s="201" t="s">
        <v>63</v>
      </c>
      <c r="BG13" s="201" t="s">
        <v>196</v>
      </c>
      <c r="BH13" s="419" t="s">
        <v>712</v>
      </c>
      <c r="BI13" s="218" t="s">
        <v>68</v>
      </c>
      <c r="BJ13" s="370">
        <v>214</v>
      </c>
      <c r="BK13" s="370">
        <v>4</v>
      </c>
      <c r="BL13" s="219" t="s">
        <v>65</v>
      </c>
      <c r="BM13" s="64"/>
      <c r="BN13" s="53" t="s">
        <v>303</v>
      </c>
    </row>
    <row r="14" spans="1:66" ht="15.75">
      <c r="A14" s="207" t="s">
        <v>32</v>
      </c>
      <c r="B14" s="208" t="s">
        <v>40</v>
      </c>
      <c r="C14" s="202" t="s">
        <v>35</v>
      </c>
      <c r="D14" s="210" t="s">
        <v>36</v>
      </c>
      <c r="E14" s="24" t="s">
        <v>96</v>
      </c>
      <c r="F14" s="86">
        <v>935</v>
      </c>
      <c r="G14" s="80">
        <v>20</v>
      </c>
      <c r="H14" s="204"/>
      <c r="I14" s="204"/>
      <c r="J14" s="204"/>
      <c r="K14" s="204"/>
      <c r="L14" s="80">
        <v>6</v>
      </c>
      <c r="M14" s="203"/>
      <c r="N14" s="52">
        <v>8</v>
      </c>
      <c r="O14" s="204"/>
      <c r="P14" s="204"/>
      <c r="Q14" s="11">
        <v>6.3773564323</v>
      </c>
      <c r="R14" s="204"/>
      <c r="S14" s="204"/>
      <c r="T14" s="53">
        <v>10.418333333333331</v>
      </c>
      <c r="U14" s="204"/>
      <c r="V14" s="204"/>
      <c r="W14" s="11">
        <v>6.2579383861386004</v>
      </c>
      <c r="X14" s="204"/>
      <c r="Y14" s="204"/>
      <c r="Z14" s="53">
        <v>10.030555555555553</v>
      </c>
      <c r="AA14" s="204"/>
      <c r="AB14" s="204"/>
      <c r="AC14" s="204"/>
      <c r="AD14" s="204"/>
      <c r="AE14" s="204"/>
      <c r="AF14" s="9">
        <v>3.5260307720348152</v>
      </c>
      <c r="AG14" s="9">
        <v>6333</v>
      </c>
      <c r="AH14" s="9">
        <v>0.51309906271620243</v>
      </c>
      <c r="AI14" s="9">
        <v>297</v>
      </c>
      <c r="AJ14" s="9">
        <v>2.5084384858044166</v>
      </c>
      <c r="AK14" s="9" t="s">
        <v>248</v>
      </c>
      <c r="AL14" s="9">
        <v>885</v>
      </c>
      <c r="AM14" s="9">
        <v>3.5428338056937783</v>
      </c>
      <c r="AN14" s="9">
        <v>3.6257660167130918</v>
      </c>
      <c r="AO14" s="73">
        <v>0</v>
      </c>
      <c r="AP14" s="80">
        <v>0</v>
      </c>
      <c r="AQ14" s="80">
        <v>0</v>
      </c>
      <c r="AR14" s="224">
        <v>1830</v>
      </c>
      <c r="AS14" s="224" t="s">
        <v>248</v>
      </c>
      <c r="AT14" s="7">
        <v>67347.661999999997</v>
      </c>
      <c r="AU14" s="7">
        <v>248.89</v>
      </c>
      <c r="AV14" s="201">
        <v>0</v>
      </c>
      <c r="AW14" s="201">
        <v>1830</v>
      </c>
      <c r="AX14" s="201" t="s">
        <v>248</v>
      </c>
      <c r="AY14" s="235" t="s">
        <v>248</v>
      </c>
      <c r="AZ14" s="188"/>
      <c r="BA14" s="188" t="s">
        <v>248</v>
      </c>
      <c r="BB14" s="188" t="s">
        <v>248</v>
      </c>
      <c r="BC14" s="203" t="s">
        <v>248</v>
      </c>
      <c r="BD14" s="217" t="s">
        <v>61</v>
      </c>
      <c r="BE14" s="201" t="s">
        <v>62</v>
      </c>
      <c r="BF14" s="201" t="s">
        <v>63</v>
      </c>
      <c r="BG14" s="201" t="s">
        <v>196</v>
      </c>
      <c r="BH14" s="419" t="s">
        <v>712</v>
      </c>
      <c r="BI14" s="218" t="s">
        <v>64</v>
      </c>
      <c r="BJ14" s="200">
        <v>214</v>
      </c>
      <c r="BK14" s="200">
        <v>1</v>
      </c>
      <c r="BL14" s="219" t="s">
        <v>65</v>
      </c>
      <c r="BM14" s="64"/>
      <c r="BN14" s="53" t="s">
        <v>303</v>
      </c>
    </row>
    <row r="15" spans="1:66" ht="16.5" thickBot="1">
      <c r="A15" s="151" t="s">
        <v>32</v>
      </c>
      <c r="B15" s="152" t="s">
        <v>40</v>
      </c>
      <c r="C15" s="153" t="s">
        <v>35</v>
      </c>
      <c r="D15" s="154" t="s">
        <v>36</v>
      </c>
      <c r="E15" s="190" t="s">
        <v>96</v>
      </c>
      <c r="F15" s="191">
        <v>889</v>
      </c>
      <c r="G15" s="192">
        <v>40</v>
      </c>
      <c r="H15" s="161"/>
      <c r="I15" s="161"/>
      <c r="J15" s="161"/>
      <c r="K15" s="161"/>
      <c r="L15" s="192">
        <v>3</v>
      </c>
      <c r="M15" s="158"/>
      <c r="N15" s="160">
        <v>6</v>
      </c>
      <c r="O15" s="161"/>
      <c r="P15" s="161"/>
      <c r="Q15" s="194">
        <v>8.0807242520999996</v>
      </c>
      <c r="R15" s="161"/>
      <c r="S15" s="161"/>
      <c r="T15" s="193">
        <v>13.7734375</v>
      </c>
      <c r="U15" s="161"/>
      <c r="V15" s="161"/>
      <c r="W15" s="194">
        <v>8.1051619326240996</v>
      </c>
      <c r="X15" s="161"/>
      <c r="Y15" s="161"/>
      <c r="Z15" s="193">
        <v>13.844117647058821</v>
      </c>
      <c r="AA15" s="161"/>
      <c r="AB15" s="161"/>
      <c r="AC15" s="161"/>
      <c r="AD15" s="161"/>
      <c r="AE15" s="161"/>
      <c r="AF15" s="178">
        <v>3.1575943128324631</v>
      </c>
      <c r="AG15" s="178">
        <v>5795</v>
      </c>
      <c r="AH15" s="178">
        <v>0.6309386124711871</v>
      </c>
      <c r="AI15" s="178">
        <v>998</v>
      </c>
      <c r="AJ15" s="178">
        <v>2.0213089330024814</v>
      </c>
      <c r="AK15" s="178" t="s">
        <v>248</v>
      </c>
      <c r="AL15" s="178">
        <v>684</v>
      </c>
      <c r="AM15" s="178">
        <v>3.259848487966468</v>
      </c>
      <c r="AN15" s="178">
        <v>3.3519736842105265</v>
      </c>
      <c r="AO15" s="195">
        <v>0</v>
      </c>
      <c r="AP15" s="192">
        <v>0</v>
      </c>
      <c r="AQ15" s="192">
        <v>0</v>
      </c>
      <c r="AR15" s="226">
        <v>1698</v>
      </c>
      <c r="AS15" s="226" t="s">
        <v>248</v>
      </c>
      <c r="AT15" s="227">
        <v>62934.896999999997</v>
      </c>
      <c r="AU15" s="227">
        <v>351.11200000000002</v>
      </c>
      <c r="AV15" s="163">
        <v>0</v>
      </c>
      <c r="AW15" s="163">
        <v>1696</v>
      </c>
      <c r="AX15" s="163" t="s">
        <v>248</v>
      </c>
      <c r="AY15" s="236" t="s">
        <v>248</v>
      </c>
      <c r="AZ15" s="232"/>
      <c r="BA15" s="232" t="s">
        <v>248</v>
      </c>
      <c r="BB15" s="232" t="s">
        <v>248</v>
      </c>
      <c r="BC15" s="158" t="s">
        <v>248</v>
      </c>
      <c r="BD15" s="162" t="s">
        <v>61</v>
      </c>
      <c r="BE15" s="163" t="s">
        <v>62</v>
      </c>
      <c r="BF15" s="163" t="s">
        <v>63</v>
      </c>
      <c r="BG15" s="163" t="s">
        <v>196</v>
      </c>
      <c r="BH15" s="419" t="s">
        <v>712</v>
      </c>
      <c r="BI15" s="164" t="s">
        <v>66</v>
      </c>
      <c r="BJ15" s="165">
        <v>214</v>
      </c>
      <c r="BK15" s="165">
        <v>7</v>
      </c>
      <c r="BL15" s="166" t="s">
        <v>65</v>
      </c>
      <c r="BM15" s="198"/>
      <c r="BN15" s="193" t="s">
        <v>303</v>
      </c>
    </row>
    <row r="16" spans="1:66" ht="15.75">
      <c r="A16" s="205" t="s">
        <v>32</v>
      </c>
      <c r="B16" s="206" t="s">
        <v>40</v>
      </c>
      <c r="C16" s="220" t="s">
        <v>35</v>
      </c>
      <c r="D16" s="209" t="s">
        <v>36</v>
      </c>
      <c r="E16" s="26" t="s">
        <v>96</v>
      </c>
      <c r="F16" s="93">
        <v>683</v>
      </c>
      <c r="G16" s="79">
        <v>14</v>
      </c>
      <c r="H16" s="222"/>
      <c r="I16" s="222"/>
      <c r="J16" s="222"/>
      <c r="K16" s="222"/>
      <c r="L16" s="79">
        <v>2</v>
      </c>
      <c r="M16" s="221"/>
      <c r="N16" s="62">
        <v>4</v>
      </c>
      <c r="O16" s="222"/>
      <c r="P16" s="222"/>
      <c r="Q16" s="68">
        <v>6.5249025397000002</v>
      </c>
      <c r="R16" s="222"/>
      <c r="S16" s="222"/>
      <c r="T16" s="71">
        <v>9.5324999999999989</v>
      </c>
      <c r="U16" s="222"/>
      <c r="V16" s="222"/>
      <c r="W16" s="68">
        <v>6.1613328125936997</v>
      </c>
      <c r="X16" s="222"/>
      <c r="Y16" s="222"/>
      <c r="Z16" s="71">
        <v>9.5295454545454543</v>
      </c>
      <c r="AA16" s="222"/>
      <c r="AB16" s="222"/>
      <c r="AC16" s="222"/>
      <c r="AD16" s="222"/>
      <c r="AE16" s="222"/>
      <c r="AF16" s="60">
        <v>3.5411176265260655</v>
      </c>
      <c r="AG16" s="60">
        <v>4638</v>
      </c>
      <c r="AH16" s="60">
        <v>0.55645523548656706</v>
      </c>
      <c r="AI16" s="60">
        <v>290</v>
      </c>
      <c r="AJ16" s="60">
        <v>2.3141618497109828</v>
      </c>
      <c r="AK16" s="60" t="s">
        <v>248</v>
      </c>
      <c r="AL16" s="60">
        <v>626</v>
      </c>
      <c r="AM16" s="60">
        <v>3.5705402803184887</v>
      </c>
      <c r="AN16" s="60">
        <v>3.6531078610603291</v>
      </c>
      <c r="AO16" s="72">
        <v>0</v>
      </c>
      <c r="AP16" s="79">
        <v>0</v>
      </c>
      <c r="AQ16" s="79">
        <v>0</v>
      </c>
      <c r="AR16" s="225">
        <v>1338</v>
      </c>
      <c r="AS16" s="225" t="s">
        <v>248</v>
      </c>
      <c r="AT16" s="223">
        <v>49009.154999999999</v>
      </c>
      <c r="AU16" s="223">
        <v>508.9</v>
      </c>
      <c r="AV16" s="212">
        <v>0</v>
      </c>
      <c r="AW16" s="212">
        <v>1326</v>
      </c>
      <c r="AX16" s="212" t="s">
        <v>248</v>
      </c>
      <c r="AY16" s="237" t="s">
        <v>248</v>
      </c>
      <c r="AZ16" s="70"/>
      <c r="BA16" s="70" t="s">
        <v>248</v>
      </c>
      <c r="BB16" s="70" t="s">
        <v>248</v>
      </c>
      <c r="BC16" s="221" t="s">
        <v>248</v>
      </c>
      <c r="BD16" s="211" t="s">
        <v>61</v>
      </c>
      <c r="BE16" s="212" t="s">
        <v>62</v>
      </c>
      <c r="BF16" s="212" t="s">
        <v>63</v>
      </c>
      <c r="BG16" s="212" t="s">
        <v>196</v>
      </c>
      <c r="BH16" s="418" t="s">
        <v>712</v>
      </c>
      <c r="BI16" s="214" t="s">
        <v>67</v>
      </c>
      <c r="BJ16" s="215">
        <v>214</v>
      </c>
      <c r="BK16" s="215">
        <v>3</v>
      </c>
      <c r="BL16" s="216" t="s">
        <v>65</v>
      </c>
      <c r="BM16" s="63"/>
      <c r="BN16" s="71" t="s">
        <v>303</v>
      </c>
    </row>
    <row r="17" spans="1:66" ht="15.75">
      <c r="A17" s="207" t="s">
        <v>32</v>
      </c>
      <c r="B17" s="208" t="s">
        <v>40</v>
      </c>
      <c r="C17" s="202" t="s">
        <v>35</v>
      </c>
      <c r="D17" s="210" t="s">
        <v>36</v>
      </c>
      <c r="E17" s="24" t="s">
        <v>96</v>
      </c>
      <c r="F17" s="86">
        <v>453</v>
      </c>
      <c r="G17" s="80">
        <v>15</v>
      </c>
      <c r="H17" s="204"/>
      <c r="I17" s="204"/>
      <c r="J17" s="204"/>
      <c r="K17" s="204"/>
      <c r="L17" s="80">
        <v>6</v>
      </c>
      <c r="M17" s="203"/>
      <c r="N17" s="52">
        <v>0</v>
      </c>
      <c r="O17" s="204"/>
      <c r="P17" s="204"/>
      <c r="Q17" s="11">
        <v>8.1392847176000007</v>
      </c>
      <c r="R17" s="204"/>
      <c r="S17" s="204"/>
      <c r="T17" s="53">
        <v>11.566666666666663</v>
      </c>
      <c r="U17" s="204"/>
      <c r="V17" s="204"/>
      <c r="W17" s="11">
        <v>8.1594976759259001</v>
      </c>
      <c r="X17" s="204"/>
      <c r="Y17" s="204"/>
      <c r="Z17" s="53">
        <v>11.849999999999994</v>
      </c>
      <c r="AA17" s="204"/>
      <c r="AB17" s="204"/>
      <c r="AC17" s="204"/>
      <c r="AD17" s="204"/>
      <c r="AE17" s="204"/>
      <c r="AF17" s="9">
        <v>2.7823638019522301</v>
      </c>
      <c r="AG17" s="9">
        <v>2887</v>
      </c>
      <c r="AH17" s="9">
        <v>0.45044499803266941</v>
      </c>
      <c r="AI17" s="9">
        <v>645</v>
      </c>
      <c r="AJ17" s="9">
        <v>1.8382352941176472</v>
      </c>
      <c r="AK17" s="9" t="s">
        <v>248</v>
      </c>
      <c r="AL17" s="9">
        <v>0</v>
      </c>
      <c r="AM17" s="9"/>
      <c r="AN17" s="9"/>
      <c r="AO17" s="73">
        <v>0</v>
      </c>
      <c r="AP17" s="80">
        <v>0</v>
      </c>
      <c r="AQ17" s="80">
        <v>0</v>
      </c>
      <c r="AR17" s="224">
        <v>876</v>
      </c>
      <c r="AS17" s="224" t="s">
        <v>248</v>
      </c>
      <c r="AT17" s="7">
        <v>30738.777999999998</v>
      </c>
      <c r="AU17" s="7">
        <v>1204.83</v>
      </c>
      <c r="AV17" s="201">
        <v>0</v>
      </c>
      <c r="AW17" s="201">
        <v>874</v>
      </c>
      <c r="AX17" s="201" t="s">
        <v>248</v>
      </c>
      <c r="AY17" s="235" t="s">
        <v>248</v>
      </c>
      <c r="AZ17" s="188"/>
      <c r="BA17" s="188" t="s">
        <v>248</v>
      </c>
      <c r="BB17" s="188" t="s">
        <v>248</v>
      </c>
      <c r="BC17" s="203" t="s">
        <v>248</v>
      </c>
      <c r="BD17" s="217" t="s">
        <v>61</v>
      </c>
      <c r="BE17" s="201" t="s">
        <v>62</v>
      </c>
      <c r="BF17" s="201" t="s">
        <v>63</v>
      </c>
      <c r="BG17" s="201" t="s">
        <v>196</v>
      </c>
      <c r="BH17" s="419" t="s">
        <v>712</v>
      </c>
      <c r="BI17" s="218" t="s">
        <v>68</v>
      </c>
      <c r="BJ17" s="441">
        <v>214</v>
      </c>
      <c r="BK17" s="441">
        <v>4</v>
      </c>
      <c r="BL17" s="219" t="s">
        <v>65</v>
      </c>
      <c r="BM17" s="64"/>
      <c r="BN17" s="53" t="s">
        <v>303</v>
      </c>
    </row>
    <row r="18" spans="1:66" ht="15.75">
      <c r="A18" s="207" t="s">
        <v>32</v>
      </c>
      <c r="B18" s="208" t="s">
        <v>40</v>
      </c>
      <c r="C18" s="202" t="s">
        <v>35</v>
      </c>
      <c r="D18" s="210" t="s">
        <v>36</v>
      </c>
      <c r="E18" s="24" t="s">
        <v>97</v>
      </c>
      <c r="F18" s="86">
        <v>527</v>
      </c>
      <c r="G18" s="80">
        <v>6</v>
      </c>
      <c r="H18" s="204"/>
      <c r="I18" s="204"/>
      <c r="J18" s="204"/>
      <c r="K18" s="204"/>
      <c r="L18" s="80">
        <v>1</v>
      </c>
      <c r="M18" s="203"/>
      <c r="N18" s="52">
        <v>1</v>
      </c>
      <c r="O18" s="204"/>
      <c r="P18" s="204"/>
      <c r="Q18" s="11">
        <v>5.9323538441999997</v>
      </c>
      <c r="R18" s="204"/>
      <c r="S18" s="204"/>
      <c r="T18" s="53">
        <v>8.9285714285714288</v>
      </c>
      <c r="U18" s="204"/>
      <c r="V18" s="204"/>
      <c r="W18" s="11">
        <v>5.7491730692307002</v>
      </c>
      <c r="X18" s="204"/>
      <c r="Y18" s="204"/>
      <c r="Z18" s="53">
        <v>8.8333333333333339</v>
      </c>
      <c r="AA18" s="204"/>
      <c r="AB18" s="204"/>
      <c r="AC18" s="204"/>
      <c r="AD18" s="204"/>
      <c r="AE18" s="204"/>
      <c r="AF18" s="9">
        <v>3.6042077291661663</v>
      </c>
      <c r="AG18" s="9">
        <v>3626</v>
      </c>
      <c r="AH18" s="9">
        <v>0.48034338223914652</v>
      </c>
      <c r="AI18" s="9">
        <v>133</v>
      </c>
      <c r="AJ18" s="9">
        <v>2.5790613718411555</v>
      </c>
      <c r="AK18" s="9" t="s">
        <v>248</v>
      </c>
      <c r="AL18" s="9">
        <v>504</v>
      </c>
      <c r="AM18" s="9">
        <v>3.620573007898507</v>
      </c>
      <c r="AN18" s="9">
        <v>3.6754937163375225</v>
      </c>
      <c r="AO18" s="73">
        <v>0</v>
      </c>
      <c r="AP18" s="80">
        <v>0</v>
      </c>
      <c r="AQ18" s="80">
        <v>0</v>
      </c>
      <c r="AR18" s="224">
        <v>1042</v>
      </c>
      <c r="AS18" s="224" t="s">
        <v>248</v>
      </c>
      <c r="AT18" s="7">
        <v>37815.584000000003</v>
      </c>
      <c r="AU18" s="7">
        <v>110.197</v>
      </c>
      <c r="AV18" s="201">
        <v>0</v>
      </c>
      <c r="AW18" s="201">
        <v>1040</v>
      </c>
      <c r="AX18" s="201" t="s">
        <v>248</v>
      </c>
      <c r="AY18" s="235" t="s">
        <v>248</v>
      </c>
      <c r="AZ18" s="188"/>
      <c r="BA18" s="188" t="s">
        <v>248</v>
      </c>
      <c r="BB18" s="188" t="s">
        <v>248</v>
      </c>
      <c r="BC18" s="203" t="s">
        <v>248</v>
      </c>
      <c r="BD18" s="217" t="s">
        <v>61</v>
      </c>
      <c r="BE18" s="201" t="s">
        <v>62</v>
      </c>
      <c r="BF18" s="201" t="s">
        <v>63</v>
      </c>
      <c r="BG18" s="201" t="s">
        <v>196</v>
      </c>
      <c r="BH18" s="419" t="s">
        <v>712</v>
      </c>
      <c r="BI18" s="218" t="s">
        <v>64</v>
      </c>
      <c r="BJ18" s="370">
        <v>214</v>
      </c>
      <c r="BK18" s="370">
        <v>1</v>
      </c>
      <c r="BL18" s="219" t="s">
        <v>65</v>
      </c>
      <c r="BM18" s="64"/>
      <c r="BN18" s="53" t="s">
        <v>303</v>
      </c>
    </row>
    <row r="19" spans="1:66" ht="15.75">
      <c r="A19" s="207" t="s">
        <v>32</v>
      </c>
      <c r="B19" s="208" t="s">
        <v>40</v>
      </c>
      <c r="C19" s="202" t="s">
        <v>35</v>
      </c>
      <c r="D19" s="210" t="s">
        <v>36</v>
      </c>
      <c r="E19" s="24" t="s">
        <v>97</v>
      </c>
      <c r="F19" s="86">
        <v>504</v>
      </c>
      <c r="G19" s="80">
        <v>23</v>
      </c>
      <c r="H19" s="204"/>
      <c r="I19" s="204"/>
      <c r="J19" s="204"/>
      <c r="K19" s="204"/>
      <c r="L19" s="80">
        <v>3</v>
      </c>
      <c r="M19" s="203"/>
      <c r="N19" s="52">
        <v>1</v>
      </c>
      <c r="O19" s="204"/>
      <c r="P19" s="204"/>
      <c r="Q19" s="11">
        <v>8.1097363933000004</v>
      </c>
      <c r="R19" s="204"/>
      <c r="S19" s="204"/>
      <c r="T19" s="53">
        <v>14.77</v>
      </c>
      <c r="U19" s="204"/>
      <c r="V19" s="204"/>
      <c r="W19" s="11">
        <v>8.0987447594142008</v>
      </c>
      <c r="X19" s="204"/>
      <c r="Y19" s="204"/>
      <c r="Z19" s="53">
        <v>14.767647058823528</v>
      </c>
      <c r="AA19" s="204"/>
      <c r="AB19" s="204"/>
      <c r="AC19" s="204"/>
      <c r="AD19" s="204"/>
      <c r="AE19" s="204"/>
      <c r="AF19" s="9">
        <v>3.299300285708552</v>
      </c>
      <c r="AG19" s="9">
        <v>3317</v>
      </c>
      <c r="AH19" s="9">
        <v>0.51693702897119043</v>
      </c>
      <c r="AI19" s="9">
        <v>229</v>
      </c>
      <c r="AJ19" s="9">
        <v>2.3039800995024877</v>
      </c>
      <c r="AK19" s="9" t="s">
        <v>248</v>
      </c>
      <c r="AL19" s="9">
        <v>352</v>
      </c>
      <c r="AM19" s="9">
        <v>3.4332325548030358</v>
      </c>
      <c r="AN19" s="9">
        <v>3.5449881610102603</v>
      </c>
      <c r="AO19" s="73">
        <v>0</v>
      </c>
      <c r="AP19" s="80">
        <v>0</v>
      </c>
      <c r="AQ19" s="80">
        <v>0</v>
      </c>
      <c r="AR19" s="224">
        <v>962</v>
      </c>
      <c r="AS19" s="224" t="s">
        <v>248</v>
      </c>
      <c r="AT19" s="7">
        <v>34925.404000000002</v>
      </c>
      <c r="AU19" s="7">
        <v>87.094999999999999</v>
      </c>
      <c r="AV19" s="201">
        <v>2</v>
      </c>
      <c r="AW19" s="201">
        <v>958</v>
      </c>
      <c r="AX19" s="201" t="s">
        <v>248</v>
      </c>
      <c r="AY19" s="235" t="s">
        <v>248</v>
      </c>
      <c r="AZ19" s="188"/>
      <c r="BA19" s="188" t="s">
        <v>248</v>
      </c>
      <c r="BB19" s="188" t="s">
        <v>248</v>
      </c>
      <c r="BC19" s="203" t="s">
        <v>248</v>
      </c>
      <c r="BD19" s="217" t="s">
        <v>61</v>
      </c>
      <c r="BE19" s="201" t="s">
        <v>62</v>
      </c>
      <c r="BF19" s="201" t="s">
        <v>63</v>
      </c>
      <c r="BG19" s="201" t="s">
        <v>196</v>
      </c>
      <c r="BH19" s="419" t="s">
        <v>712</v>
      </c>
      <c r="BI19" s="218" t="s">
        <v>66</v>
      </c>
      <c r="BJ19" s="370">
        <v>214</v>
      </c>
      <c r="BK19" s="370">
        <v>7</v>
      </c>
      <c r="BL19" s="219" t="s">
        <v>65</v>
      </c>
      <c r="BM19" s="64"/>
      <c r="BN19" s="53" t="s">
        <v>303</v>
      </c>
    </row>
    <row r="20" spans="1:66" ht="15.75">
      <c r="A20" s="207" t="s">
        <v>32</v>
      </c>
      <c r="B20" s="208" t="s">
        <v>40</v>
      </c>
      <c r="C20" s="202" t="s">
        <v>35</v>
      </c>
      <c r="D20" s="210" t="s">
        <v>36</v>
      </c>
      <c r="E20" s="24" t="s">
        <v>97</v>
      </c>
      <c r="F20" s="86">
        <v>469</v>
      </c>
      <c r="G20" s="80">
        <v>14</v>
      </c>
      <c r="H20" s="204"/>
      <c r="I20" s="204"/>
      <c r="J20" s="204"/>
      <c r="K20" s="204"/>
      <c r="L20" s="80">
        <v>9</v>
      </c>
      <c r="M20" s="203"/>
      <c r="N20" s="52">
        <v>1</v>
      </c>
      <c r="O20" s="204"/>
      <c r="P20" s="204"/>
      <c r="Q20" s="11">
        <v>6.6177511211000004</v>
      </c>
      <c r="R20" s="204"/>
      <c r="S20" s="204"/>
      <c r="T20" s="53">
        <v>8.9593749999999996</v>
      </c>
      <c r="U20" s="204"/>
      <c r="V20" s="204"/>
      <c r="W20" s="11">
        <v>6.4398318295964003</v>
      </c>
      <c r="X20" s="204"/>
      <c r="Y20" s="204"/>
      <c r="Z20" s="53">
        <v>9.1038461538461526</v>
      </c>
      <c r="AA20" s="204"/>
      <c r="AB20" s="204"/>
      <c r="AC20" s="204"/>
      <c r="AD20" s="204"/>
      <c r="AE20" s="204"/>
      <c r="AF20" s="9">
        <v>3.5431133347701871</v>
      </c>
      <c r="AG20" s="9">
        <v>3107</v>
      </c>
      <c r="AH20" s="9">
        <v>0.54195558151251266</v>
      </c>
      <c r="AI20" s="9">
        <v>185</v>
      </c>
      <c r="AJ20" s="9">
        <v>2.3539583333333334</v>
      </c>
      <c r="AK20" s="9" t="s">
        <v>248</v>
      </c>
      <c r="AL20" s="9">
        <v>424</v>
      </c>
      <c r="AM20" s="9">
        <v>3.5631091770377119</v>
      </c>
      <c r="AN20" s="9">
        <v>3.648416166029492</v>
      </c>
      <c r="AO20" s="73">
        <v>0</v>
      </c>
      <c r="AP20" s="80">
        <v>0</v>
      </c>
      <c r="AQ20" s="80">
        <v>0</v>
      </c>
      <c r="AR20" s="224">
        <v>910</v>
      </c>
      <c r="AS20" s="224" t="s">
        <v>248</v>
      </c>
      <c r="AT20" s="7">
        <v>32687.271000000001</v>
      </c>
      <c r="AU20" s="7">
        <v>300.90600000000001</v>
      </c>
      <c r="AV20" s="201">
        <v>0</v>
      </c>
      <c r="AW20" s="201">
        <v>908</v>
      </c>
      <c r="AX20" s="201" t="s">
        <v>248</v>
      </c>
      <c r="AY20" s="235" t="s">
        <v>248</v>
      </c>
      <c r="AZ20" s="188"/>
      <c r="BA20" s="188" t="s">
        <v>248</v>
      </c>
      <c r="BB20" s="188" t="s">
        <v>248</v>
      </c>
      <c r="BC20" s="203" t="s">
        <v>248</v>
      </c>
      <c r="BD20" s="217" t="s">
        <v>61</v>
      </c>
      <c r="BE20" s="201" t="s">
        <v>62</v>
      </c>
      <c r="BF20" s="201" t="s">
        <v>63</v>
      </c>
      <c r="BG20" s="201" t="s">
        <v>196</v>
      </c>
      <c r="BH20" s="419" t="s">
        <v>712</v>
      </c>
      <c r="BI20" s="218" t="s">
        <v>67</v>
      </c>
      <c r="BJ20" s="370">
        <v>214</v>
      </c>
      <c r="BK20" s="370">
        <v>3</v>
      </c>
      <c r="BL20" s="219" t="s">
        <v>65</v>
      </c>
      <c r="BM20" s="64"/>
      <c r="BN20" s="53" t="s">
        <v>303</v>
      </c>
    </row>
    <row r="21" spans="1:66" ht="15.75">
      <c r="A21" s="207" t="s">
        <v>32</v>
      </c>
      <c r="B21" s="208" t="s">
        <v>40</v>
      </c>
      <c r="C21" s="202" t="s">
        <v>35</v>
      </c>
      <c r="D21" s="210" t="s">
        <v>36</v>
      </c>
      <c r="E21" s="24" t="s">
        <v>97</v>
      </c>
      <c r="F21" s="86">
        <v>298</v>
      </c>
      <c r="G21" s="80">
        <v>16</v>
      </c>
      <c r="H21" s="204"/>
      <c r="I21" s="204"/>
      <c r="J21" s="204"/>
      <c r="K21" s="204"/>
      <c r="L21" s="80">
        <v>4</v>
      </c>
      <c r="M21" s="203"/>
      <c r="N21" s="52">
        <v>1</v>
      </c>
      <c r="O21" s="204"/>
      <c r="P21" s="204"/>
      <c r="Q21" s="11">
        <v>8.3695899208999993</v>
      </c>
      <c r="R21" s="204"/>
      <c r="S21" s="204"/>
      <c r="T21" s="53">
        <v>12.774999999999991</v>
      </c>
      <c r="U21" s="204"/>
      <c r="V21" s="204"/>
      <c r="W21" s="11">
        <v>8.3749244424459999</v>
      </c>
      <c r="X21" s="204"/>
      <c r="Y21" s="204"/>
      <c r="Z21" s="53">
        <v>12.909999999999997</v>
      </c>
      <c r="AA21" s="204"/>
      <c r="AB21" s="204"/>
      <c r="AC21" s="204"/>
      <c r="AD21" s="204"/>
      <c r="AE21" s="204"/>
      <c r="AF21" s="9">
        <v>2.7096305420702773</v>
      </c>
      <c r="AG21" s="9">
        <v>1831</v>
      </c>
      <c r="AH21" s="9">
        <v>0.42454879185121014</v>
      </c>
      <c r="AI21" s="9">
        <v>452</v>
      </c>
      <c r="AJ21" s="9">
        <v>1.838970588235294</v>
      </c>
      <c r="AK21" s="9" t="s">
        <v>248</v>
      </c>
      <c r="AL21" s="9">
        <v>0</v>
      </c>
      <c r="AM21" s="9"/>
      <c r="AN21" s="9"/>
      <c r="AO21" s="73">
        <v>0</v>
      </c>
      <c r="AP21" s="80">
        <v>0</v>
      </c>
      <c r="AQ21" s="80">
        <v>0</v>
      </c>
      <c r="AR21" s="224">
        <v>564</v>
      </c>
      <c r="AS21" s="224" t="s">
        <v>248</v>
      </c>
      <c r="AT21" s="7">
        <v>20163.738000000001</v>
      </c>
      <c r="AU21" s="7">
        <v>35.024999999999999</v>
      </c>
      <c r="AV21" s="201">
        <v>0</v>
      </c>
      <c r="AW21" s="201">
        <v>564</v>
      </c>
      <c r="AX21" s="201" t="s">
        <v>248</v>
      </c>
      <c r="AY21" s="235" t="s">
        <v>248</v>
      </c>
      <c r="AZ21" s="188"/>
      <c r="BA21" s="188" t="s">
        <v>248</v>
      </c>
      <c r="BB21" s="188" t="s">
        <v>248</v>
      </c>
      <c r="BC21" s="203" t="s">
        <v>248</v>
      </c>
      <c r="BD21" s="217" t="s">
        <v>61</v>
      </c>
      <c r="BE21" s="201" t="s">
        <v>62</v>
      </c>
      <c r="BF21" s="201" t="s">
        <v>63</v>
      </c>
      <c r="BG21" s="201" t="s">
        <v>196</v>
      </c>
      <c r="BH21" s="419" t="s">
        <v>712</v>
      </c>
      <c r="BI21" s="218" t="s">
        <v>68</v>
      </c>
      <c r="BJ21" s="370">
        <v>214</v>
      </c>
      <c r="BK21" s="370">
        <v>4</v>
      </c>
      <c r="BL21" s="219" t="s">
        <v>65</v>
      </c>
      <c r="BM21" s="64"/>
      <c r="BN21" s="53" t="s">
        <v>303</v>
      </c>
    </row>
    <row r="22" spans="1:66" ht="16.5" thickBot="1">
      <c r="A22" s="151" t="s">
        <v>32</v>
      </c>
      <c r="B22" s="152" t="s">
        <v>40</v>
      </c>
      <c r="C22" s="153" t="s">
        <v>35</v>
      </c>
      <c r="D22" s="154" t="s">
        <v>36</v>
      </c>
      <c r="E22" s="190" t="s">
        <v>98</v>
      </c>
      <c r="F22" s="191">
        <v>720</v>
      </c>
      <c r="G22" s="192">
        <v>6</v>
      </c>
      <c r="H22" s="161"/>
      <c r="I22" s="161"/>
      <c r="J22" s="161"/>
      <c r="K22" s="161"/>
      <c r="L22" s="192">
        <v>2</v>
      </c>
      <c r="M22" s="158"/>
      <c r="N22" s="160">
        <v>1</v>
      </c>
      <c r="O22" s="161"/>
      <c r="P22" s="161"/>
      <c r="Q22" s="194">
        <v>6.3828946615</v>
      </c>
      <c r="R22" s="161"/>
      <c r="S22" s="161"/>
      <c r="T22" s="193">
        <v>8.2399999999999984</v>
      </c>
      <c r="U22" s="161"/>
      <c r="V22" s="161"/>
      <c r="W22" s="194">
        <v>6.4079522443819998</v>
      </c>
      <c r="X22" s="161"/>
      <c r="Y22" s="161"/>
      <c r="Z22" s="193">
        <v>8.5777777777777757</v>
      </c>
      <c r="AA22" s="161"/>
      <c r="AB22" s="161"/>
      <c r="AC22" s="161"/>
      <c r="AD22" s="161"/>
      <c r="AE22" s="161"/>
      <c r="AF22" s="178">
        <v>3.477744340264183</v>
      </c>
      <c r="AG22" s="178">
        <v>4978</v>
      </c>
      <c r="AH22" s="178">
        <v>0.49819175196736754</v>
      </c>
      <c r="AI22" s="178">
        <v>239</v>
      </c>
      <c r="AJ22" s="178">
        <v>2.5080097087378639</v>
      </c>
      <c r="AK22" s="178" t="s">
        <v>248</v>
      </c>
      <c r="AL22" s="178">
        <v>693</v>
      </c>
      <c r="AM22" s="178">
        <v>3.4904316072297643</v>
      </c>
      <c r="AN22" s="178">
        <v>3.5821568627450979</v>
      </c>
      <c r="AO22" s="195">
        <v>0</v>
      </c>
      <c r="AP22" s="192">
        <v>0</v>
      </c>
      <c r="AQ22" s="192">
        <v>0</v>
      </c>
      <c r="AR22" s="226">
        <v>1428</v>
      </c>
      <c r="AS22" s="226" t="s">
        <v>248</v>
      </c>
      <c r="AT22" s="227">
        <v>51658.476000000002</v>
      </c>
      <c r="AU22" s="227">
        <v>153.804</v>
      </c>
      <c r="AV22" s="163">
        <v>0</v>
      </c>
      <c r="AW22" s="163">
        <v>1428</v>
      </c>
      <c r="AX22" s="163" t="s">
        <v>248</v>
      </c>
      <c r="AY22" s="236" t="s">
        <v>248</v>
      </c>
      <c r="AZ22" s="232"/>
      <c r="BA22" s="232" t="s">
        <v>248</v>
      </c>
      <c r="BB22" s="232" t="s">
        <v>248</v>
      </c>
      <c r="BC22" s="158" t="s">
        <v>248</v>
      </c>
      <c r="BD22" s="162" t="s">
        <v>61</v>
      </c>
      <c r="BE22" s="163" t="s">
        <v>62</v>
      </c>
      <c r="BF22" s="163" t="s">
        <v>63</v>
      </c>
      <c r="BG22" s="163" t="s">
        <v>196</v>
      </c>
      <c r="BH22" s="419" t="s">
        <v>712</v>
      </c>
      <c r="BI22" s="164" t="s">
        <v>64</v>
      </c>
      <c r="BJ22" s="165">
        <v>214</v>
      </c>
      <c r="BK22" s="165">
        <v>1</v>
      </c>
      <c r="BL22" s="166" t="s">
        <v>65</v>
      </c>
      <c r="BM22" s="198"/>
      <c r="BN22" s="193" t="s">
        <v>303</v>
      </c>
    </row>
    <row r="23" spans="1:66" ht="15.75">
      <c r="A23" s="205" t="s">
        <v>32</v>
      </c>
      <c r="B23" s="206" t="s">
        <v>40</v>
      </c>
      <c r="C23" s="220" t="s">
        <v>35</v>
      </c>
      <c r="D23" s="209" t="s">
        <v>36</v>
      </c>
      <c r="E23" s="26" t="s">
        <v>98</v>
      </c>
      <c r="F23" s="93">
        <v>775</v>
      </c>
      <c r="G23" s="79">
        <v>12</v>
      </c>
      <c r="H23" s="222"/>
      <c r="I23" s="222"/>
      <c r="J23" s="222"/>
      <c r="K23" s="222"/>
      <c r="L23" s="79">
        <v>0</v>
      </c>
      <c r="M23" s="221"/>
      <c r="N23" s="62">
        <v>3</v>
      </c>
      <c r="O23" s="222"/>
      <c r="P23" s="222"/>
      <c r="Q23" s="68">
        <v>7.6837155898000002</v>
      </c>
      <c r="R23" s="222"/>
      <c r="S23" s="222"/>
      <c r="T23" s="71">
        <v>13.109615384615385</v>
      </c>
      <c r="U23" s="222"/>
      <c r="V23" s="222"/>
      <c r="W23" s="68">
        <v>7.7348715504587</v>
      </c>
      <c r="X23" s="222"/>
      <c r="Y23" s="222"/>
      <c r="Z23" s="71">
        <v>13.11875</v>
      </c>
      <c r="AA23" s="222"/>
      <c r="AB23" s="222"/>
      <c r="AC23" s="222"/>
      <c r="AD23" s="222"/>
      <c r="AE23" s="222"/>
      <c r="AF23" s="60">
        <v>3.1551974528135971</v>
      </c>
      <c r="AG23" s="60">
        <v>5317</v>
      </c>
      <c r="AH23" s="60">
        <v>0.59804465306718013</v>
      </c>
      <c r="AI23" s="60">
        <v>841</v>
      </c>
      <c r="AJ23" s="60">
        <v>2.0737573099415205</v>
      </c>
      <c r="AK23" s="60" t="s">
        <v>248</v>
      </c>
      <c r="AL23" s="60">
        <v>741</v>
      </c>
      <c r="AM23" s="60">
        <v>3.1558391284413285</v>
      </c>
      <c r="AN23" s="60">
        <v>3.199854121079504</v>
      </c>
      <c r="AO23" s="72">
        <v>0</v>
      </c>
      <c r="AP23" s="79">
        <v>0</v>
      </c>
      <c r="AQ23" s="79">
        <v>0</v>
      </c>
      <c r="AR23" s="225">
        <v>1526</v>
      </c>
      <c r="AS23" s="225" t="s">
        <v>248</v>
      </c>
      <c r="AT23" s="223">
        <v>55484.254000000001</v>
      </c>
      <c r="AU23" s="223">
        <v>87.085999999999999</v>
      </c>
      <c r="AV23" s="212">
        <v>0</v>
      </c>
      <c r="AW23" s="212">
        <v>1524</v>
      </c>
      <c r="AX23" s="212" t="s">
        <v>248</v>
      </c>
      <c r="AY23" s="237" t="s">
        <v>248</v>
      </c>
      <c r="AZ23" s="70"/>
      <c r="BA23" s="70" t="s">
        <v>248</v>
      </c>
      <c r="BB23" s="70" t="s">
        <v>248</v>
      </c>
      <c r="BC23" s="221" t="s">
        <v>248</v>
      </c>
      <c r="BD23" s="211" t="s">
        <v>61</v>
      </c>
      <c r="BE23" s="212" t="s">
        <v>62</v>
      </c>
      <c r="BF23" s="212" t="s">
        <v>63</v>
      </c>
      <c r="BG23" s="212" t="s">
        <v>196</v>
      </c>
      <c r="BH23" s="418" t="s">
        <v>712</v>
      </c>
      <c r="BI23" s="214" t="s">
        <v>66</v>
      </c>
      <c r="BJ23" s="215">
        <v>214</v>
      </c>
      <c r="BK23" s="215">
        <v>7</v>
      </c>
      <c r="BL23" s="216" t="s">
        <v>65</v>
      </c>
      <c r="BM23" s="63"/>
      <c r="BN23" s="71" t="s">
        <v>303</v>
      </c>
    </row>
    <row r="24" spans="1:66" ht="15.75">
      <c r="A24" s="207" t="s">
        <v>32</v>
      </c>
      <c r="B24" s="208" t="s">
        <v>40</v>
      </c>
      <c r="C24" s="202" t="s">
        <v>35</v>
      </c>
      <c r="D24" s="210" t="s">
        <v>36</v>
      </c>
      <c r="E24" s="24" t="s">
        <v>98</v>
      </c>
      <c r="F24" s="86">
        <v>876</v>
      </c>
      <c r="G24" s="80">
        <v>14</v>
      </c>
      <c r="H24" s="204"/>
      <c r="I24" s="204"/>
      <c r="J24" s="204"/>
      <c r="K24" s="204"/>
      <c r="L24" s="80">
        <v>5</v>
      </c>
      <c r="M24" s="203"/>
      <c r="N24" s="52">
        <v>6</v>
      </c>
      <c r="O24" s="204"/>
      <c r="P24" s="204"/>
      <c r="Q24" s="11">
        <v>7.1912473651999997</v>
      </c>
      <c r="R24" s="204"/>
      <c r="S24" s="204"/>
      <c r="T24" s="53">
        <v>9.2537500000000001</v>
      </c>
      <c r="U24" s="204"/>
      <c r="V24" s="204"/>
      <c r="W24" s="11">
        <v>7.3043885565927003</v>
      </c>
      <c r="X24" s="204"/>
      <c r="Y24" s="204"/>
      <c r="Z24" s="53">
        <v>9.4287499999999991</v>
      </c>
      <c r="AA24" s="204"/>
      <c r="AB24" s="204"/>
      <c r="AC24" s="204"/>
      <c r="AD24" s="204"/>
      <c r="AE24" s="204"/>
      <c r="AF24" s="9">
        <v>3.4474433807886173</v>
      </c>
      <c r="AG24" s="9">
        <v>5942</v>
      </c>
      <c r="AH24" s="9">
        <v>0.53547302489289184</v>
      </c>
      <c r="AI24" s="9">
        <v>354</v>
      </c>
      <c r="AJ24" s="9">
        <v>2.3510948905109488</v>
      </c>
      <c r="AK24" s="9" t="s">
        <v>248</v>
      </c>
      <c r="AL24" s="9">
        <v>832</v>
      </c>
      <c r="AM24" s="9">
        <v>3.4578691422181942</v>
      </c>
      <c r="AN24" s="9">
        <v>3.5752162768343481</v>
      </c>
      <c r="AO24" s="73">
        <v>0</v>
      </c>
      <c r="AP24" s="80">
        <v>0</v>
      </c>
      <c r="AQ24" s="80">
        <v>0</v>
      </c>
      <c r="AR24" s="224">
        <v>1724</v>
      </c>
      <c r="AS24" s="224" t="s">
        <v>248</v>
      </c>
      <c r="AT24" s="7">
        <v>62106.800999999999</v>
      </c>
      <c r="AU24" s="7">
        <v>444.91399999999999</v>
      </c>
      <c r="AV24" s="201">
        <v>0</v>
      </c>
      <c r="AW24" s="201">
        <v>1722</v>
      </c>
      <c r="AX24" s="201" t="s">
        <v>248</v>
      </c>
      <c r="AY24" s="235" t="s">
        <v>248</v>
      </c>
      <c r="AZ24" s="188"/>
      <c r="BA24" s="188" t="s">
        <v>248</v>
      </c>
      <c r="BB24" s="188" t="s">
        <v>248</v>
      </c>
      <c r="BC24" s="203" t="s">
        <v>248</v>
      </c>
      <c r="BD24" s="217" t="s">
        <v>61</v>
      </c>
      <c r="BE24" s="201" t="s">
        <v>62</v>
      </c>
      <c r="BF24" s="201" t="s">
        <v>63</v>
      </c>
      <c r="BG24" s="201" t="s">
        <v>196</v>
      </c>
      <c r="BH24" s="419" t="s">
        <v>712</v>
      </c>
      <c r="BI24" s="218" t="s">
        <v>67</v>
      </c>
      <c r="BJ24" s="441">
        <v>214</v>
      </c>
      <c r="BK24" s="441">
        <v>3</v>
      </c>
      <c r="BL24" s="219" t="s">
        <v>65</v>
      </c>
      <c r="BM24" s="64"/>
      <c r="BN24" s="53" t="s">
        <v>303</v>
      </c>
    </row>
    <row r="25" spans="1:66" ht="15.75">
      <c r="A25" s="207" t="s">
        <v>32</v>
      </c>
      <c r="B25" s="208" t="s">
        <v>40</v>
      </c>
      <c r="C25" s="202" t="s">
        <v>35</v>
      </c>
      <c r="D25" s="210" t="s">
        <v>36</v>
      </c>
      <c r="E25" s="24" t="s">
        <v>98</v>
      </c>
      <c r="F25" s="86">
        <v>455</v>
      </c>
      <c r="G25" s="80">
        <v>30</v>
      </c>
      <c r="H25" s="204"/>
      <c r="I25" s="204"/>
      <c r="J25" s="204"/>
      <c r="K25" s="204"/>
      <c r="L25" s="80">
        <v>5</v>
      </c>
      <c r="M25" s="203"/>
      <c r="N25" s="52">
        <v>0</v>
      </c>
      <c r="O25" s="204"/>
      <c r="P25" s="204"/>
      <c r="Q25" s="11">
        <v>8.5174785713999999</v>
      </c>
      <c r="R25" s="204"/>
      <c r="S25" s="204"/>
      <c r="T25" s="53">
        <v>11.5</v>
      </c>
      <c r="U25" s="204"/>
      <c r="V25" s="204"/>
      <c r="W25" s="11">
        <v>8.5181666619047007</v>
      </c>
      <c r="X25" s="204"/>
      <c r="Y25" s="204"/>
      <c r="Z25" s="53">
        <v>11.5</v>
      </c>
      <c r="AA25" s="204"/>
      <c r="AB25" s="204"/>
      <c r="AC25" s="204"/>
      <c r="AD25" s="204"/>
      <c r="AE25" s="204"/>
      <c r="AF25" s="9">
        <v>2.5692606288681632</v>
      </c>
      <c r="AG25" s="9">
        <v>2097</v>
      </c>
      <c r="AH25" s="9">
        <v>0.49133537007315858</v>
      </c>
      <c r="AI25" s="9">
        <v>916</v>
      </c>
      <c r="AJ25" s="9">
        <v>1.5848144531249999</v>
      </c>
      <c r="AK25" s="9" t="s">
        <v>248</v>
      </c>
      <c r="AL25" s="9">
        <v>0</v>
      </c>
      <c r="AM25" s="9"/>
      <c r="AN25" s="9"/>
      <c r="AO25" s="73">
        <v>0</v>
      </c>
      <c r="AP25" s="80">
        <v>0</v>
      </c>
      <c r="AQ25" s="80">
        <v>0</v>
      </c>
      <c r="AR25" s="224">
        <v>850</v>
      </c>
      <c r="AS25" s="224" t="s">
        <v>248</v>
      </c>
      <c r="AT25" s="7">
        <v>30428.544000000002</v>
      </c>
      <c r="AU25" s="7">
        <v>21.815000000000001</v>
      </c>
      <c r="AV25" s="201">
        <v>0</v>
      </c>
      <c r="AW25" s="201">
        <v>844</v>
      </c>
      <c r="AX25" s="201" t="s">
        <v>248</v>
      </c>
      <c r="AY25" s="235" t="s">
        <v>248</v>
      </c>
      <c r="AZ25" s="188"/>
      <c r="BA25" s="188" t="s">
        <v>248</v>
      </c>
      <c r="BB25" s="188" t="s">
        <v>248</v>
      </c>
      <c r="BC25" s="203" t="s">
        <v>248</v>
      </c>
      <c r="BD25" s="217" t="s">
        <v>61</v>
      </c>
      <c r="BE25" s="201" t="s">
        <v>62</v>
      </c>
      <c r="BF25" s="201" t="s">
        <v>63</v>
      </c>
      <c r="BG25" s="201" t="s">
        <v>196</v>
      </c>
      <c r="BH25" s="419" t="s">
        <v>712</v>
      </c>
      <c r="BI25" s="218" t="s">
        <v>68</v>
      </c>
      <c r="BJ25" s="441">
        <v>214</v>
      </c>
      <c r="BK25" s="441">
        <v>4</v>
      </c>
      <c r="BL25" s="219" t="s">
        <v>65</v>
      </c>
      <c r="BM25" s="64"/>
      <c r="BN25" s="53" t="s">
        <v>303</v>
      </c>
    </row>
    <row r="26" spans="1:66" ht="15.75">
      <c r="A26" s="207" t="s">
        <v>32</v>
      </c>
      <c r="B26" s="208" t="s">
        <v>40</v>
      </c>
      <c r="C26" s="202" t="s">
        <v>35</v>
      </c>
      <c r="D26" s="210" t="s">
        <v>36</v>
      </c>
      <c r="E26" s="24" t="s">
        <v>99</v>
      </c>
      <c r="F26" s="86">
        <v>2009</v>
      </c>
      <c r="G26" s="80">
        <v>25</v>
      </c>
      <c r="H26" s="204"/>
      <c r="I26" s="204"/>
      <c r="J26" s="204"/>
      <c r="K26" s="204"/>
      <c r="L26" s="80">
        <v>24</v>
      </c>
      <c r="M26" s="203"/>
      <c r="N26" s="52">
        <v>21</v>
      </c>
      <c r="O26" s="204"/>
      <c r="P26" s="204"/>
      <c r="Q26" s="11">
        <v>6.2133454046000001</v>
      </c>
      <c r="R26" s="204"/>
      <c r="S26" s="204"/>
      <c r="T26" s="53">
        <v>9.2142857142857135</v>
      </c>
      <c r="U26" s="204"/>
      <c r="V26" s="204"/>
      <c r="W26" s="11">
        <v>6.0866602010203996</v>
      </c>
      <c r="X26" s="204"/>
      <c r="Y26" s="204"/>
      <c r="Z26" s="53">
        <v>9.25</v>
      </c>
      <c r="AA26" s="204"/>
      <c r="AB26" s="204"/>
      <c r="AC26" s="204"/>
      <c r="AD26" s="204"/>
      <c r="AE26" s="204"/>
      <c r="AF26" s="9">
        <v>3.4390834412874569</v>
      </c>
      <c r="AG26" s="9">
        <v>13539</v>
      </c>
      <c r="AH26" s="9">
        <v>0.57943488984474156</v>
      </c>
      <c r="AI26" s="9">
        <v>934</v>
      </c>
      <c r="AJ26" s="9">
        <v>2.2072192513368982</v>
      </c>
      <c r="AK26" s="9" t="s">
        <v>248</v>
      </c>
      <c r="AL26" s="9">
        <v>1829</v>
      </c>
      <c r="AM26" s="9">
        <v>3.4744062374947848</v>
      </c>
      <c r="AN26" s="9">
        <v>3.5801086956521737</v>
      </c>
      <c r="AO26" s="73">
        <v>0</v>
      </c>
      <c r="AP26" s="80">
        <v>0</v>
      </c>
      <c r="AQ26" s="80">
        <v>0</v>
      </c>
      <c r="AR26" s="224">
        <v>3968</v>
      </c>
      <c r="AS26" s="224" t="s">
        <v>248</v>
      </c>
      <c r="AT26" s="7">
        <v>144280.29199999999</v>
      </c>
      <c r="AU26" s="7">
        <v>1931.056</v>
      </c>
      <c r="AV26" s="201">
        <v>0</v>
      </c>
      <c r="AW26" s="201">
        <v>3962</v>
      </c>
      <c r="AX26" s="201" t="s">
        <v>248</v>
      </c>
      <c r="AY26" s="235" t="s">
        <v>248</v>
      </c>
      <c r="AZ26" s="188"/>
      <c r="BA26" s="188" t="s">
        <v>248</v>
      </c>
      <c r="BB26" s="453" t="s">
        <v>248</v>
      </c>
      <c r="BC26" s="203" t="s">
        <v>248</v>
      </c>
      <c r="BD26" s="217" t="s">
        <v>61</v>
      </c>
      <c r="BE26" s="201" t="s">
        <v>62</v>
      </c>
      <c r="BF26" s="201" t="s">
        <v>63</v>
      </c>
      <c r="BG26" s="201" t="s">
        <v>196</v>
      </c>
      <c r="BH26" s="419" t="s">
        <v>712</v>
      </c>
      <c r="BI26" s="218" t="s">
        <v>64</v>
      </c>
      <c r="BJ26" s="441">
        <v>214</v>
      </c>
      <c r="BK26" s="441">
        <v>1</v>
      </c>
      <c r="BL26" s="219" t="s">
        <v>65</v>
      </c>
      <c r="BM26" s="64"/>
      <c r="BN26" s="53" t="s">
        <v>303</v>
      </c>
    </row>
    <row r="27" spans="1:66" ht="15.75">
      <c r="A27" s="207" t="s">
        <v>32</v>
      </c>
      <c r="B27" s="208" t="s">
        <v>40</v>
      </c>
      <c r="C27" s="202" t="s">
        <v>35</v>
      </c>
      <c r="D27" s="210" t="s">
        <v>36</v>
      </c>
      <c r="E27" s="24" t="s">
        <v>99</v>
      </c>
      <c r="F27" s="86">
        <v>2109</v>
      </c>
      <c r="G27" s="80">
        <v>84</v>
      </c>
      <c r="H27" s="204"/>
      <c r="I27" s="204"/>
      <c r="J27" s="204"/>
      <c r="K27" s="204"/>
      <c r="L27" s="80">
        <v>10</v>
      </c>
      <c r="M27" s="203"/>
      <c r="N27" s="52">
        <v>29</v>
      </c>
      <c r="O27" s="204"/>
      <c r="P27" s="204"/>
      <c r="Q27" s="11">
        <v>8.1184602700999999</v>
      </c>
      <c r="R27" s="204"/>
      <c r="S27" s="204"/>
      <c r="T27" s="53">
        <v>13.654651162790698</v>
      </c>
      <c r="U27" s="204"/>
      <c r="V27" s="204"/>
      <c r="W27" s="11">
        <v>8.1476952774193006</v>
      </c>
      <c r="X27" s="204"/>
      <c r="Y27" s="204"/>
      <c r="Z27" s="53">
        <v>13.696022727272727</v>
      </c>
      <c r="AA27" s="204"/>
      <c r="AB27" s="204"/>
      <c r="AC27" s="204"/>
      <c r="AD27" s="204"/>
      <c r="AE27" s="204"/>
      <c r="AF27" s="9">
        <v>3.1722565105528493</v>
      </c>
      <c r="AG27" s="9">
        <v>13932</v>
      </c>
      <c r="AH27" s="9">
        <v>0.61949713049970212</v>
      </c>
      <c r="AI27" s="9">
        <v>2075</v>
      </c>
      <c r="AJ27" s="9">
        <v>2.0372442455242967</v>
      </c>
      <c r="AK27" s="9" t="s">
        <v>248</v>
      </c>
      <c r="AL27" s="9">
        <v>1886</v>
      </c>
      <c r="AM27" s="9">
        <v>3.188945764956141</v>
      </c>
      <c r="AN27" s="9">
        <v>3.2498649013780061</v>
      </c>
      <c r="AO27" s="73">
        <v>0</v>
      </c>
      <c r="AP27" s="80">
        <v>0</v>
      </c>
      <c r="AQ27" s="80">
        <v>0</v>
      </c>
      <c r="AR27" s="224">
        <v>4050</v>
      </c>
      <c r="AS27" s="224" t="s">
        <v>248</v>
      </c>
      <c r="AT27" s="7">
        <v>148979.685</v>
      </c>
      <c r="AU27" s="7">
        <v>2115.799</v>
      </c>
      <c r="AV27" s="201">
        <v>0</v>
      </c>
      <c r="AW27" s="201">
        <v>4046</v>
      </c>
      <c r="AX27" s="201" t="s">
        <v>248</v>
      </c>
      <c r="AY27" s="235" t="s">
        <v>248</v>
      </c>
      <c r="AZ27" s="188"/>
      <c r="BA27" s="188" t="s">
        <v>248</v>
      </c>
      <c r="BB27" s="453" t="s">
        <v>248</v>
      </c>
      <c r="BC27" s="203" t="s">
        <v>248</v>
      </c>
      <c r="BD27" s="217" t="s">
        <v>61</v>
      </c>
      <c r="BE27" s="201" t="s">
        <v>62</v>
      </c>
      <c r="BF27" s="201" t="s">
        <v>63</v>
      </c>
      <c r="BG27" s="201" t="s">
        <v>196</v>
      </c>
      <c r="BH27" s="419" t="s">
        <v>712</v>
      </c>
      <c r="BI27" s="218" t="s">
        <v>66</v>
      </c>
      <c r="BJ27" s="441">
        <v>214</v>
      </c>
      <c r="BK27" s="441">
        <v>7</v>
      </c>
      <c r="BL27" s="219" t="s">
        <v>65</v>
      </c>
      <c r="BM27" s="64"/>
      <c r="BN27" s="53" t="s">
        <v>303</v>
      </c>
    </row>
    <row r="28" spans="1:66" ht="15.75">
      <c r="A28" s="207" t="s">
        <v>32</v>
      </c>
      <c r="B28" s="208" t="s">
        <v>40</v>
      </c>
      <c r="C28" s="202" t="s">
        <v>35</v>
      </c>
      <c r="D28" s="210" t="s">
        <v>36</v>
      </c>
      <c r="E28" s="24" t="s">
        <v>99</v>
      </c>
      <c r="F28" s="86">
        <v>1734</v>
      </c>
      <c r="G28" s="80">
        <v>35</v>
      </c>
      <c r="H28" s="204"/>
      <c r="I28" s="204"/>
      <c r="J28" s="204"/>
      <c r="K28" s="204"/>
      <c r="L28" s="80">
        <v>22</v>
      </c>
      <c r="M28" s="203"/>
      <c r="N28" s="52">
        <v>29</v>
      </c>
      <c r="O28" s="204"/>
      <c r="P28" s="204"/>
      <c r="Q28" s="11">
        <v>6.8235086422000002</v>
      </c>
      <c r="R28" s="204"/>
      <c r="S28" s="204"/>
      <c r="T28" s="53">
        <v>9.8858333333333306</v>
      </c>
      <c r="U28" s="204"/>
      <c r="V28" s="204"/>
      <c r="W28" s="11">
        <v>6.4793375032796003</v>
      </c>
      <c r="X28" s="204"/>
      <c r="Y28" s="204"/>
      <c r="Z28" s="53">
        <v>9.8507575757575729</v>
      </c>
      <c r="AA28" s="204"/>
      <c r="AB28" s="204"/>
      <c r="AC28" s="204"/>
      <c r="AD28" s="204"/>
      <c r="AE28" s="204"/>
      <c r="AF28" s="9">
        <v>3.4698200455125323</v>
      </c>
      <c r="AG28" s="9">
        <v>11519</v>
      </c>
      <c r="AH28" s="9">
        <v>0.61176629900864909</v>
      </c>
      <c r="AI28" s="9">
        <v>914</v>
      </c>
      <c r="AJ28" s="9">
        <v>2.1069902912621359</v>
      </c>
      <c r="AK28" s="9" t="s">
        <v>248</v>
      </c>
      <c r="AL28" s="9">
        <v>1553</v>
      </c>
      <c r="AM28" s="9">
        <v>3.508137940886372</v>
      </c>
      <c r="AN28" s="9">
        <v>3.6205673758865249</v>
      </c>
      <c r="AO28" s="73">
        <v>0</v>
      </c>
      <c r="AP28" s="80">
        <v>0</v>
      </c>
      <c r="AQ28" s="80">
        <v>0</v>
      </c>
      <c r="AR28" s="224">
        <v>3398</v>
      </c>
      <c r="AS28" s="224" t="s">
        <v>248</v>
      </c>
      <c r="AT28" s="7">
        <v>123337.899</v>
      </c>
      <c r="AU28" s="7">
        <v>2126.828</v>
      </c>
      <c r="AV28" s="201">
        <v>0</v>
      </c>
      <c r="AW28" s="201">
        <v>3388</v>
      </c>
      <c r="AX28" s="201" t="s">
        <v>248</v>
      </c>
      <c r="AY28" s="235" t="s">
        <v>248</v>
      </c>
      <c r="AZ28" s="188"/>
      <c r="BA28" s="188" t="s">
        <v>248</v>
      </c>
      <c r="BB28" s="453" t="s">
        <v>248</v>
      </c>
      <c r="BC28" s="203" t="s">
        <v>248</v>
      </c>
      <c r="BD28" s="217" t="s">
        <v>61</v>
      </c>
      <c r="BE28" s="201" t="s">
        <v>62</v>
      </c>
      <c r="BF28" s="201" t="s">
        <v>63</v>
      </c>
      <c r="BG28" s="201" t="s">
        <v>196</v>
      </c>
      <c r="BH28" s="419" t="s">
        <v>712</v>
      </c>
      <c r="BI28" s="218" t="s">
        <v>67</v>
      </c>
      <c r="BJ28" s="441">
        <v>214</v>
      </c>
      <c r="BK28" s="441">
        <v>3</v>
      </c>
      <c r="BL28" s="219" t="s">
        <v>65</v>
      </c>
      <c r="BM28" s="64"/>
      <c r="BN28" s="53" t="s">
        <v>303</v>
      </c>
    </row>
    <row r="29" spans="1:66" ht="16.5" thickBot="1">
      <c r="A29" s="151" t="s">
        <v>32</v>
      </c>
      <c r="B29" s="152" t="s">
        <v>40</v>
      </c>
      <c r="C29" s="153" t="s">
        <v>35</v>
      </c>
      <c r="D29" s="154" t="s">
        <v>36</v>
      </c>
      <c r="E29" s="190" t="s">
        <v>99</v>
      </c>
      <c r="F29" s="191">
        <v>1020</v>
      </c>
      <c r="G29" s="192">
        <v>39</v>
      </c>
      <c r="H29" s="161"/>
      <c r="I29" s="161"/>
      <c r="J29" s="161"/>
      <c r="K29" s="161"/>
      <c r="L29" s="192">
        <v>28</v>
      </c>
      <c r="M29" s="158"/>
      <c r="N29" s="160">
        <v>0</v>
      </c>
      <c r="O29" s="161"/>
      <c r="P29" s="161"/>
      <c r="Q29" s="194">
        <v>8.5127386180000002</v>
      </c>
      <c r="R29" s="161"/>
      <c r="S29" s="161"/>
      <c r="T29" s="193">
        <v>12.875</v>
      </c>
      <c r="U29" s="161"/>
      <c r="V29" s="161"/>
      <c r="W29" s="194">
        <v>8.5342905908118993</v>
      </c>
      <c r="X29" s="161"/>
      <c r="Y29" s="161"/>
      <c r="Z29" s="193">
        <v>12.871428571428567</v>
      </c>
      <c r="AA29" s="161"/>
      <c r="AB29" s="161"/>
      <c r="AC29" s="161"/>
      <c r="AD29" s="161"/>
      <c r="AE29" s="161"/>
      <c r="AF29" s="178">
        <v>2.7893718700746288</v>
      </c>
      <c r="AG29" s="178">
        <v>6346</v>
      </c>
      <c r="AH29" s="178">
        <v>0.49541435629445291</v>
      </c>
      <c r="AI29" s="178">
        <v>1536</v>
      </c>
      <c r="AJ29" s="178">
        <v>1.705875</v>
      </c>
      <c r="AK29" s="178" t="s">
        <v>248</v>
      </c>
      <c r="AL29" s="178">
        <v>0</v>
      </c>
      <c r="AM29" s="178"/>
      <c r="AN29" s="178"/>
      <c r="AO29" s="195">
        <v>0</v>
      </c>
      <c r="AP29" s="192">
        <v>0</v>
      </c>
      <c r="AQ29" s="192">
        <v>0</v>
      </c>
      <c r="AR29" s="226">
        <v>1962</v>
      </c>
      <c r="AS29" s="226" t="s">
        <v>248</v>
      </c>
      <c r="AT29" s="227">
        <v>68602.005999999994</v>
      </c>
      <c r="AU29" s="227">
        <v>2791.5129999999999</v>
      </c>
      <c r="AV29" s="163">
        <v>0</v>
      </c>
      <c r="AW29" s="163">
        <v>1928</v>
      </c>
      <c r="AX29" s="163" t="s">
        <v>248</v>
      </c>
      <c r="AY29" s="236" t="s">
        <v>248</v>
      </c>
      <c r="AZ29" s="232"/>
      <c r="BA29" s="232" t="s">
        <v>248</v>
      </c>
      <c r="BB29" s="238" t="s">
        <v>248</v>
      </c>
      <c r="BC29" s="158" t="s">
        <v>248</v>
      </c>
      <c r="BD29" s="162" t="s">
        <v>61</v>
      </c>
      <c r="BE29" s="163" t="s">
        <v>62</v>
      </c>
      <c r="BF29" s="163" t="s">
        <v>63</v>
      </c>
      <c r="BG29" s="163" t="s">
        <v>196</v>
      </c>
      <c r="BH29" s="485" t="s">
        <v>712</v>
      </c>
      <c r="BI29" s="164" t="s">
        <v>68</v>
      </c>
      <c r="BJ29" s="165">
        <v>214</v>
      </c>
      <c r="BK29" s="165">
        <v>4</v>
      </c>
      <c r="BL29" s="166" t="s">
        <v>65</v>
      </c>
      <c r="BM29" s="198"/>
      <c r="BN29" s="193" t="s">
        <v>303</v>
      </c>
    </row>
    <row r="33" spans="1:66" ht="14.25">
      <c r="A33" s="128"/>
      <c r="B33" s="128"/>
      <c r="C33" s="128"/>
      <c r="D33" s="128"/>
      <c r="E33" s="128"/>
      <c r="F33" s="128"/>
      <c r="G33" s="128"/>
      <c r="H33" s="128"/>
      <c r="I33" s="128"/>
      <c r="J33" s="128"/>
      <c r="K33" s="128"/>
      <c r="L33" s="128"/>
      <c r="M33" s="128"/>
      <c r="N33" s="128"/>
      <c r="AE33" s="128"/>
      <c r="AN33" s="128"/>
      <c r="AO33" s="128"/>
      <c r="AP33" s="128"/>
      <c r="AQ33" s="128"/>
      <c r="AR33" s="128"/>
      <c r="AS33" s="128"/>
      <c r="AT33" s="128"/>
      <c r="AU33" s="128"/>
      <c r="AV33" s="128"/>
      <c r="AW33" s="128"/>
      <c r="AX33" s="128"/>
      <c r="AY33" s="128"/>
      <c r="AZ33" s="128"/>
      <c r="BA33" s="128"/>
      <c r="BB33" s="128"/>
      <c r="BC33" s="128"/>
      <c r="BD33" s="128"/>
      <c r="BE33" s="128"/>
      <c r="BF33" s="128"/>
      <c r="BG33" s="128"/>
      <c r="BH33" s="128"/>
      <c r="BI33" s="128"/>
      <c r="BJ33" s="128"/>
      <c r="BK33" s="128"/>
      <c r="BL33" s="128"/>
      <c r="BM33" s="128"/>
      <c r="BN33" s="176"/>
    </row>
    <row r="34" spans="1:66" ht="14.25">
      <c r="A34" s="128"/>
      <c r="B34" s="128"/>
      <c r="C34" s="128"/>
      <c r="D34" s="128"/>
      <c r="E34" s="128"/>
      <c r="F34" s="128"/>
      <c r="G34" s="128"/>
      <c r="H34" s="128"/>
      <c r="I34" s="128"/>
      <c r="J34" s="128"/>
      <c r="K34" s="128"/>
      <c r="L34" s="128"/>
      <c r="M34" s="128"/>
      <c r="N34" s="128"/>
      <c r="AE34" s="128"/>
      <c r="AN34" s="128"/>
      <c r="AO34" s="128"/>
      <c r="AP34" s="128"/>
      <c r="AQ34" s="128"/>
      <c r="AR34" s="128"/>
      <c r="AS34" s="128"/>
      <c r="AT34" s="128"/>
      <c r="AU34" s="128"/>
      <c r="AV34" s="128"/>
      <c r="AW34" s="128"/>
      <c r="AX34" s="128"/>
      <c r="AY34" s="128"/>
      <c r="AZ34" s="128"/>
      <c r="BA34" s="128"/>
      <c r="BB34" s="128"/>
      <c r="BC34" s="128"/>
      <c r="BD34" s="128"/>
      <c r="BE34" s="128"/>
      <c r="BF34" s="128"/>
      <c r="BG34" s="128"/>
      <c r="BH34" s="128"/>
      <c r="BI34" s="128"/>
      <c r="BJ34" s="128"/>
      <c r="BK34" s="128"/>
      <c r="BL34" s="128"/>
      <c r="BM34" s="128"/>
      <c r="BN34" s="176"/>
    </row>
    <row r="35" spans="1:66" ht="14.25">
      <c r="A35" s="128"/>
      <c r="B35" s="128"/>
      <c r="C35" s="128"/>
      <c r="D35" s="128"/>
      <c r="E35" s="128"/>
      <c r="F35" s="128"/>
      <c r="G35" s="128"/>
      <c r="H35" s="128"/>
      <c r="I35" s="128"/>
      <c r="J35" s="128"/>
      <c r="K35" s="128"/>
      <c r="L35" s="128"/>
      <c r="M35" s="128"/>
      <c r="N35" s="128"/>
      <c r="AE35" s="128"/>
      <c r="AN35" s="128"/>
      <c r="AO35" s="128"/>
      <c r="AP35" s="128"/>
      <c r="AQ35" s="128"/>
      <c r="AR35" s="128"/>
      <c r="AS35" s="128"/>
      <c r="AT35" s="128"/>
      <c r="AU35" s="128"/>
      <c r="AV35" s="128"/>
      <c r="AW35" s="128"/>
      <c r="AX35" s="128"/>
      <c r="AY35" s="128"/>
      <c r="AZ35" s="128"/>
      <c r="BA35" s="128"/>
      <c r="BB35" s="128"/>
      <c r="BC35" s="128"/>
      <c r="BD35" s="128"/>
      <c r="BE35" s="128"/>
      <c r="BF35" s="128"/>
      <c r="BG35" s="128"/>
      <c r="BH35" s="128"/>
      <c r="BI35" s="128"/>
      <c r="BJ35" s="128"/>
      <c r="BK35" s="128"/>
      <c r="BL35" s="128"/>
      <c r="BM35" s="128"/>
      <c r="BN35" s="176"/>
    </row>
    <row r="36" spans="1:66" ht="14.25">
      <c r="A36" s="128"/>
      <c r="B36" s="128"/>
      <c r="C36" s="128"/>
      <c r="D36" s="128"/>
      <c r="E36" s="128"/>
      <c r="F36" s="128"/>
      <c r="G36" s="128"/>
      <c r="H36" s="128"/>
      <c r="I36" s="128"/>
      <c r="J36" s="128"/>
      <c r="K36" s="128"/>
      <c r="L36" s="128"/>
      <c r="M36" s="128"/>
      <c r="N36" s="128"/>
      <c r="AE36" s="128"/>
      <c r="AN36" s="128"/>
      <c r="AO36" s="128"/>
      <c r="AP36" s="128"/>
      <c r="AQ36" s="128"/>
      <c r="AR36" s="128"/>
      <c r="AS36" s="128"/>
      <c r="AT36" s="128"/>
      <c r="AU36" s="128"/>
      <c r="AV36" s="128"/>
      <c r="AW36" s="128"/>
      <c r="AX36" s="128"/>
      <c r="AY36" s="128"/>
      <c r="AZ36" s="128"/>
      <c r="BA36" s="128"/>
      <c r="BB36" s="128"/>
      <c r="BC36" s="128"/>
      <c r="BD36" s="128"/>
      <c r="BE36" s="128"/>
      <c r="BF36" s="128"/>
      <c r="BG36" s="128"/>
      <c r="BH36" s="128"/>
      <c r="BI36" s="128"/>
      <c r="BJ36" s="128"/>
      <c r="BK36" s="128"/>
      <c r="BL36" s="128"/>
      <c r="BM36" s="128"/>
      <c r="BN36" s="176"/>
    </row>
    <row r="37" spans="1:66" ht="14.25">
      <c r="A37" s="128"/>
      <c r="B37" s="128"/>
      <c r="C37" s="128"/>
      <c r="D37" s="128"/>
      <c r="E37" s="128"/>
      <c r="F37" s="128"/>
      <c r="G37" s="128"/>
      <c r="H37" s="128"/>
      <c r="I37" s="128"/>
      <c r="J37" s="128"/>
      <c r="K37" s="128"/>
      <c r="L37" s="128"/>
      <c r="M37" s="128"/>
      <c r="N37" s="128"/>
      <c r="AE37" s="128"/>
      <c r="AN37" s="128"/>
      <c r="AO37" s="128"/>
      <c r="AP37" s="128"/>
      <c r="AQ37" s="128"/>
      <c r="AR37" s="128"/>
      <c r="AS37" s="128"/>
      <c r="AT37" s="128"/>
      <c r="AU37" s="128"/>
      <c r="AV37" s="128"/>
      <c r="AW37" s="128"/>
      <c r="AX37" s="128"/>
      <c r="AY37" s="128"/>
      <c r="AZ37" s="128"/>
      <c r="BA37" s="128"/>
      <c r="BB37" s="128"/>
      <c r="BC37" s="128"/>
      <c r="BD37" s="128"/>
      <c r="BE37" s="128"/>
      <c r="BF37" s="128"/>
      <c r="BG37" s="128"/>
      <c r="BH37" s="128"/>
      <c r="BI37" s="128"/>
      <c r="BJ37" s="128"/>
      <c r="BK37" s="128"/>
      <c r="BL37" s="128"/>
      <c r="BM37" s="128"/>
      <c r="BN37" s="176"/>
    </row>
    <row r="38" spans="1:66" ht="14.25">
      <c r="A38" s="128"/>
      <c r="B38" s="128"/>
      <c r="C38" s="128"/>
      <c r="D38" s="128"/>
      <c r="E38" s="128"/>
      <c r="F38" s="128"/>
      <c r="G38" s="128"/>
      <c r="H38" s="128"/>
      <c r="I38" s="128"/>
      <c r="J38" s="128"/>
      <c r="K38" s="128"/>
      <c r="L38" s="128"/>
      <c r="M38" s="128"/>
      <c r="N38" s="128"/>
      <c r="AE38" s="128"/>
      <c r="AN38" s="128"/>
      <c r="AO38" s="128"/>
      <c r="AP38" s="128"/>
      <c r="AQ38" s="128"/>
      <c r="AR38" s="128"/>
      <c r="AS38" s="128"/>
      <c r="AT38" s="128"/>
      <c r="AU38" s="128"/>
      <c r="AV38" s="128"/>
      <c r="AW38" s="128"/>
      <c r="AX38" s="128"/>
      <c r="AY38" s="128"/>
      <c r="AZ38" s="128"/>
      <c r="BA38" s="128"/>
      <c r="BB38" s="128"/>
      <c r="BC38" s="128"/>
      <c r="BD38" s="128"/>
      <c r="BE38" s="128"/>
      <c r="BF38" s="128"/>
      <c r="BG38" s="128"/>
      <c r="BH38" s="128"/>
      <c r="BI38" s="128"/>
      <c r="BJ38" s="128"/>
      <c r="BK38" s="128"/>
      <c r="BL38" s="128"/>
      <c r="BM38" s="128"/>
      <c r="BN38" s="176"/>
    </row>
    <row r="39" spans="1:66" ht="14.25">
      <c r="A39" s="128"/>
      <c r="B39" s="128"/>
      <c r="C39" s="128"/>
      <c r="D39" s="128"/>
      <c r="E39" s="128"/>
      <c r="F39" s="128"/>
      <c r="G39" s="128"/>
      <c r="H39" s="128"/>
      <c r="I39" s="128"/>
      <c r="J39" s="128"/>
      <c r="K39" s="128"/>
      <c r="L39" s="128"/>
      <c r="M39" s="128"/>
      <c r="N39" s="128"/>
      <c r="AE39" s="128"/>
      <c r="AN39" s="128"/>
      <c r="AO39" s="128"/>
      <c r="AP39" s="128"/>
      <c r="AQ39" s="128"/>
      <c r="AR39" s="128"/>
      <c r="AS39" s="128"/>
      <c r="AT39" s="128"/>
      <c r="AU39" s="128"/>
      <c r="AV39" s="128"/>
      <c r="AW39" s="128"/>
      <c r="AX39" s="128"/>
      <c r="AY39" s="128"/>
      <c r="AZ39" s="128"/>
      <c r="BA39" s="128"/>
      <c r="BB39" s="128"/>
      <c r="BC39" s="128"/>
      <c r="BD39" s="128"/>
      <c r="BE39" s="128"/>
      <c r="BF39" s="128"/>
      <c r="BG39" s="128"/>
      <c r="BH39" s="128"/>
      <c r="BI39" s="128"/>
      <c r="BJ39" s="128"/>
      <c r="BK39" s="128"/>
      <c r="BL39" s="128"/>
      <c r="BM39" s="128"/>
      <c r="BN39" s="176"/>
    </row>
    <row r="40" spans="1:66" ht="14.25">
      <c r="A40" s="128"/>
      <c r="B40" s="128"/>
      <c r="C40" s="128"/>
      <c r="D40" s="128"/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AE40" s="128"/>
      <c r="AN40" s="128"/>
      <c r="AO40" s="128"/>
      <c r="AP40" s="128"/>
      <c r="AQ40" s="128"/>
      <c r="AR40" s="128"/>
      <c r="AS40" s="128"/>
      <c r="AT40" s="128"/>
      <c r="AU40" s="128"/>
      <c r="AV40" s="128"/>
      <c r="AW40" s="128"/>
      <c r="AX40" s="128"/>
      <c r="AY40" s="128"/>
      <c r="AZ40" s="128"/>
      <c r="BA40" s="128"/>
      <c r="BB40" s="128"/>
      <c r="BC40" s="128"/>
      <c r="BD40" s="128"/>
      <c r="BE40" s="128"/>
      <c r="BF40" s="128"/>
      <c r="BG40" s="128"/>
      <c r="BH40" s="128"/>
      <c r="BI40" s="128"/>
      <c r="BJ40" s="128"/>
      <c r="BK40" s="128"/>
      <c r="BL40" s="128"/>
      <c r="BM40" s="128"/>
      <c r="BN40" s="176"/>
    </row>
    <row r="41" spans="1:66" ht="14.25">
      <c r="A41" s="128"/>
      <c r="B41" s="128"/>
      <c r="C41" s="128"/>
      <c r="D41" s="128"/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AE41" s="128"/>
      <c r="AN41" s="128"/>
      <c r="AO41" s="128"/>
      <c r="AP41" s="128"/>
      <c r="AQ41" s="128"/>
      <c r="AR41" s="128"/>
      <c r="AS41" s="128"/>
      <c r="AT41" s="128"/>
      <c r="AU41" s="128"/>
      <c r="AV41" s="128"/>
      <c r="AW41" s="128"/>
      <c r="AX41" s="128"/>
      <c r="AY41" s="128"/>
      <c r="AZ41" s="128"/>
      <c r="BA41" s="128"/>
      <c r="BB41" s="128"/>
      <c r="BC41" s="128"/>
      <c r="BD41" s="128"/>
      <c r="BE41" s="128"/>
      <c r="BF41" s="128"/>
      <c r="BG41" s="128"/>
      <c r="BH41" s="128"/>
      <c r="BI41" s="128"/>
      <c r="BJ41" s="128"/>
      <c r="BK41" s="128"/>
      <c r="BL41" s="128"/>
      <c r="BM41" s="128"/>
      <c r="BN41" s="176"/>
    </row>
    <row r="42" spans="1:66" ht="14.25">
      <c r="A42" s="128"/>
      <c r="B42" s="128"/>
      <c r="C42" s="128"/>
      <c r="D42" s="128"/>
      <c r="E42" s="128"/>
      <c r="F42" s="128"/>
      <c r="G42" s="128"/>
      <c r="H42" s="128"/>
      <c r="I42" s="128"/>
      <c r="J42" s="128"/>
      <c r="K42" s="128"/>
      <c r="L42" s="128"/>
      <c r="M42" s="128"/>
      <c r="N42" s="128"/>
      <c r="AE42" s="128"/>
      <c r="AN42" s="128"/>
      <c r="AO42" s="128"/>
      <c r="AP42" s="128"/>
      <c r="AQ42" s="128"/>
      <c r="AR42" s="128"/>
      <c r="AS42" s="128"/>
      <c r="AT42" s="128"/>
      <c r="AU42" s="128"/>
      <c r="AV42" s="128"/>
      <c r="AW42" s="128"/>
      <c r="AX42" s="128"/>
      <c r="AY42" s="128"/>
      <c r="AZ42" s="128"/>
      <c r="BA42" s="128"/>
      <c r="BB42" s="128"/>
      <c r="BC42" s="128"/>
      <c r="BD42" s="128"/>
      <c r="BE42" s="128"/>
      <c r="BF42" s="128"/>
      <c r="BG42" s="128"/>
      <c r="BH42" s="128"/>
      <c r="BI42" s="128"/>
      <c r="BJ42" s="128"/>
      <c r="BK42" s="128"/>
      <c r="BL42" s="128"/>
      <c r="BM42" s="128"/>
      <c r="BN42" s="176"/>
    </row>
    <row r="43" spans="1:66" ht="14.25">
      <c r="A43" s="128"/>
      <c r="B43" s="128"/>
      <c r="C43" s="128"/>
      <c r="D43" s="128"/>
      <c r="E43" s="128"/>
      <c r="F43" s="128"/>
      <c r="G43" s="128"/>
      <c r="H43" s="128"/>
      <c r="I43" s="128"/>
      <c r="J43" s="128"/>
      <c r="K43" s="128"/>
      <c r="L43" s="128"/>
      <c r="M43" s="128"/>
      <c r="N43" s="128"/>
      <c r="AE43" s="128"/>
      <c r="AN43" s="128"/>
      <c r="AO43" s="128"/>
      <c r="AP43" s="128"/>
      <c r="AQ43" s="128"/>
      <c r="AR43" s="128"/>
      <c r="AS43" s="128"/>
      <c r="AT43" s="128"/>
      <c r="AU43" s="128"/>
      <c r="AV43" s="128"/>
      <c r="AW43" s="128"/>
      <c r="AX43" s="128"/>
      <c r="AY43" s="128"/>
      <c r="AZ43" s="128"/>
      <c r="BA43" s="128"/>
      <c r="BB43" s="128"/>
      <c r="BC43" s="128"/>
      <c r="BD43" s="128"/>
      <c r="BE43" s="128"/>
      <c r="BF43" s="128"/>
      <c r="BG43" s="128"/>
      <c r="BH43" s="128"/>
      <c r="BI43" s="128"/>
      <c r="BJ43" s="128"/>
      <c r="BK43" s="128"/>
      <c r="BL43" s="128"/>
      <c r="BM43" s="128"/>
      <c r="BN43" s="176"/>
    </row>
    <row r="44" spans="1:66" ht="14.25">
      <c r="A44" s="128"/>
      <c r="B44" s="128"/>
      <c r="C44" s="128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AE44" s="128"/>
      <c r="AN44" s="128"/>
      <c r="AO44" s="128"/>
      <c r="AP44" s="128"/>
      <c r="AQ44" s="128"/>
      <c r="AR44" s="128"/>
      <c r="AS44" s="128"/>
      <c r="AT44" s="128"/>
      <c r="AU44" s="128"/>
      <c r="AV44" s="128"/>
      <c r="AW44" s="128"/>
      <c r="AX44" s="128"/>
      <c r="AY44" s="128"/>
      <c r="AZ44" s="128"/>
      <c r="BA44" s="128"/>
      <c r="BB44" s="128"/>
      <c r="BC44" s="128"/>
      <c r="BD44" s="128"/>
      <c r="BE44" s="128"/>
      <c r="BF44" s="128"/>
      <c r="BG44" s="128"/>
      <c r="BH44" s="128"/>
      <c r="BI44" s="128"/>
      <c r="BJ44" s="128"/>
      <c r="BK44" s="128"/>
      <c r="BL44" s="128"/>
      <c r="BM44" s="128"/>
      <c r="BN44" s="176"/>
    </row>
    <row r="45" spans="1:66" ht="14.25">
      <c r="A45" s="128"/>
      <c r="B45" s="128"/>
      <c r="C45" s="128"/>
      <c r="D45" s="128"/>
      <c r="E45" s="128"/>
      <c r="F45" s="128"/>
      <c r="G45" s="128"/>
      <c r="H45" s="128"/>
      <c r="I45" s="128"/>
      <c r="J45" s="128"/>
      <c r="K45" s="128"/>
      <c r="L45" s="128"/>
      <c r="M45" s="128"/>
      <c r="N45" s="128"/>
      <c r="AE45" s="128"/>
      <c r="AN45" s="128"/>
      <c r="AO45" s="128"/>
      <c r="AP45" s="128"/>
      <c r="AQ45" s="128"/>
      <c r="AR45" s="128"/>
      <c r="AS45" s="128"/>
      <c r="AT45" s="128"/>
      <c r="AU45" s="128"/>
      <c r="AV45" s="128"/>
      <c r="AW45" s="128"/>
      <c r="AX45" s="128"/>
      <c r="AY45" s="128"/>
      <c r="AZ45" s="128"/>
      <c r="BA45" s="128"/>
      <c r="BB45" s="128"/>
      <c r="BC45" s="128"/>
      <c r="BD45" s="128"/>
      <c r="BE45" s="128"/>
      <c r="BF45" s="128"/>
      <c r="BG45" s="128"/>
      <c r="BH45" s="128"/>
      <c r="BI45" s="128"/>
      <c r="BJ45" s="128"/>
      <c r="BK45" s="128"/>
      <c r="BL45" s="128"/>
      <c r="BM45" s="128"/>
      <c r="BN45" s="176"/>
    </row>
    <row r="46" spans="1:66" ht="14.25">
      <c r="A46" s="128"/>
      <c r="B46" s="128"/>
      <c r="C46" s="128"/>
      <c r="D46" s="128"/>
      <c r="E46" s="128"/>
      <c r="F46" s="128"/>
      <c r="G46" s="128"/>
      <c r="H46" s="128"/>
      <c r="I46" s="128"/>
      <c r="J46" s="128"/>
      <c r="K46" s="128"/>
      <c r="L46" s="128"/>
      <c r="M46" s="128"/>
      <c r="N46" s="128"/>
      <c r="AE46" s="128"/>
      <c r="AN46" s="128"/>
      <c r="AO46" s="128"/>
      <c r="AP46" s="128"/>
      <c r="AQ46" s="128"/>
      <c r="AR46" s="128"/>
      <c r="AS46" s="128"/>
      <c r="AT46" s="128"/>
      <c r="AU46" s="128"/>
      <c r="AV46" s="128"/>
      <c r="AW46" s="128"/>
      <c r="AX46" s="128"/>
      <c r="AY46" s="128"/>
      <c r="AZ46" s="128"/>
      <c r="BA46" s="128"/>
      <c r="BB46" s="128"/>
      <c r="BC46" s="128"/>
      <c r="BD46" s="128"/>
      <c r="BE46" s="128"/>
      <c r="BF46" s="128"/>
      <c r="BG46" s="128"/>
      <c r="BH46" s="128"/>
      <c r="BI46" s="128"/>
      <c r="BJ46" s="128"/>
      <c r="BK46" s="128"/>
      <c r="BL46" s="128"/>
      <c r="BM46" s="128"/>
      <c r="BN46" s="176"/>
    </row>
    <row r="47" spans="1:66" ht="14.25">
      <c r="A47" s="128"/>
      <c r="B47" s="128"/>
      <c r="C47" s="128"/>
      <c r="D47" s="128"/>
      <c r="E47" s="128"/>
      <c r="F47" s="128"/>
      <c r="G47" s="128"/>
      <c r="H47" s="128"/>
      <c r="I47" s="128"/>
      <c r="J47" s="128"/>
      <c r="K47" s="128"/>
      <c r="L47" s="128"/>
      <c r="M47" s="128"/>
      <c r="N47" s="128"/>
      <c r="AE47" s="128"/>
      <c r="AN47" s="128"/>
      <c r="AO47" s="128"/>
      <c r="AP47" s="128"/>
      <c r="AQ47" s="128"/>
      <c r="AR47" s="128"/>
      <c r="AS47" s="128"/>
      <c r="AT47" s="128"/>
      <c r="AU47" s="128"/>
      <c r="AV47" s="128"/>
      <c r="AW47" s="128"/>
      <c r="AX47" s="128"/>
      <c r="AY47" s="128"/>
      <c r="AZ47" s="128"/>
      <c r="BA47" s="128"/>
      <c r="BB47" s="128"/>
      <c r="BC47" s="128"/>
      <c r="BD47" s="128"/>
      <c r="BE47" s="128"/>
      <c r="BF47" s="128"/>
      <c r="BG47" s="128"/>
      <c r="BH47" s="128"/>
      <c r="BI47" s="128"/>
      <c r="BJ47" s="128"/>
      <c r="BK47" s="128"/>
      <c r="BL47" s="128"/>
      <c r="BM47" s="128"/>
      <c r="BN47" s="176"/>
    </row>
    <row r="48" spans="1:66" ht="14.25">
      <c r="A48" s="128"/>
      <c r="B48" s="128"/>
      <c r="C48" s="128"/>
      <c r="D48" s="128"/>
      <c r="E48" s="128"/>
      <c r="F48" s="128"/>
      <c r="G48" s="128"/>
      <c r="H48" s="128"/>
      <c r="I48" s="128"/>
      <c r="J48" s="128"/>
      <c r="K48" s="128"/>
      <c r="L48" s="128"/>
      <c r="M48" s="128"/>
      <c r="N48" s="128"/>
      <c r="AE48" s="128"/>
      <c r="AN48" s="128"/>
      <c r="AO48" s="128"/>
      <c r="AP48" s="128"/>
      <c r="AQ48" s="128"/>
      <c r="AR48" s="128"/>
      <c r="AS48" s="128"/>
      <c r="AT48" s="128"/>
      <c r="AU48" s="128"/>
      <c r="AV48" s="128"/>
      <c r="AW48" s="128"/>
      <c r="AX48" s="128"/>
      <c r="AY48" s="128"/>
      <c r="AZ48" s="128"/>
      <c r="BA48" s="128"/>
      <c r="BB48" s="128"/>
      <c r="BC48" s="128"/>
      <c r="BD48" s="128"/>
      <c r="BE48" s="128"/>
      <c r="BF48" s="128"/>
      <c r="BG48" s="128"/>
      <c r="BH48" s="128"/>
      <c r="BI48" s="128"/>
      <c r="BJ48" s="128"/>
      <c r="BK48" s="128"/>
      <c r="BL48" s="128"/>
      <c r="BM48" s="128"/>
      <c r="BN48" s="176"/>
    </row>
    <row r="49" spans="1:66" ht="14.25">
      <c r="A49" s="128"/>
      <c r="B49" s="128"/>
      <c r="C49" s="128"/>
      <c r="D49" s="128"/>
      <c r="E49" s="128"/>
      <c r="F49" s="128"/>
      <c r="G49" s="128"/>
      <c r="H49" s="128"/>
      <c r="I49" s="128"/>
      <c r="J49" s="128"/>
      <c r="K49" s="128"/>
      <c r="L49" s="128"/>
      <c r="M49" s="128"/>
      <c r="N49" s="128"/>
      <c r="AE49" s="128"/>
      <c r="AN49" s="128"/>
      <c r="AO49" s="128"/>
      <c r="AP49" s="128"/>
      <c r="AQ49" s="128"/>
      <c r="AR49" s="128"/>
      <c r="AS49" s="128"/>
      <c r="AT49" s="128"/>
      <c r="AU49" s="128"/>
      <c r="AV49" s="128"/>
      <c r="AW49" s="128"/>
      <c r="AX49" s="128"/>
      <c r="AY49" s="128"/>
      <c r="AZ49" s="128"/>
      <c r="BA49" s="128"/>
      <c r="BB49" s="128"/>
      <c r="BC49" s="128"/>
      <c r="BD49" s="128"/>
      <c r="BE49" s="128"/>
      <c r="BF49" s="128"/>
      <c r="BG49" s="128"/>
      <c r="BH49" s="128"/>
      <c r="BI49" s="128"/>
      <c r="BJ49" s="128"/>
      <c r="BK49" s="128"/>
      <c r="BL49" s="128"/>
      <c r="BM49" s="128"/>
      <c r="BN49" s="176"/>
    </row>
    <row r="50" spans="1:66" ht="14.25">
      <c r="A50" s="128"/>
      <c r="B50" s="128"/>
      <c r="C50" s="128"/>
      <c r="D50" s="128"/>
      <c r="E50" s="128"/>
      <c r="F50" s="128"/>
      <c r="G50" s="128"/>
      <c r="H50" s="128"/>
      <c r="I50" s="128"/>
      <c r="J50" s="128"/>
      <c r="K50" s="128"/>
      <c r="L50" s="128"/>
      <c r="M50" s="128"/>
      <c r="N50" s="128"/>
      <c r="AE50" s="128"/>
      <c r="AN50" s="128"/>
      <c r="AO50" s="128"/>
      <c r="AP50" s="128"/>
      <c r="AQ50" s="128"/>
      <c r="AR50" s="128"/>
      <c r="AS50" s="128"/>
      <c r="AT50" s="128"/>
      <c r="AU50" s="128"/>
      <c r="AV50" s="128"/>
      <c r="AW50" s="128"/>
      <c r="AX50" s="128"/>
      <c r="AY50" s="128"/>
      <c r="AZ50" s="128"/>
      <c r="BA50" s="128"/>
      <c r="BB50" s="128"/>
      <c r="BC50" s="128"/>
      <c r="BD50" s="128"/>
      <c r="BE50" s="128"/>
      <c r="BF50" s="128"/>
      <c r="BG50" s="128"/>
      <c r="BH50" s="128"/>
      <c r="BI50" s="128"/>
      <c r="BJ50" s="128"/>
      <c r="BK50" s="128"/>
      <c r="BL50" s="128"/>
      <c r="BM50" s="128"/>
      <c r="BN50" s="176"/>
    </row>
    <row r="51" spans="1:66" ht="14.25">
      <c r="A51" s="128"/>
      <c r="B51" s="128"/>
      <c r="C51" s="128"/>
      <c r="D51" s="128"/>
      <c r="E51" s="128"/>
      <c r="F51" s="128"/>
      <c r="G51" s="128"/>
      <c r="H51" s="128"/>
      <c r="I51" s="128"/>
      <c r="J51" s="128"/>
      <c r="K51" s="128"/>
      <c r="L51" s="128"/>
      <c r="M51" s="128"/>
      <c r="N51" s="128"/>
      <c r="AE51" s="128"/>
      <c r="AN51" s="128"/>
      <c r="AO51" s="128"/>
      <c r="AP51" s="128"/>
      <c r="AQ51" s="128"/>
      <c r="AR51" s="128"/>
      <c r="AS51" s="128"/>
      <c r="AT51" s="128"/>
      <c r="AU51" s="128"/>
      <c r="AV51" s="128"/>
      <c r="AW51" s="128"/>
      <c r="AX51" s="128"/>
      <c r="AY51" s="128"/>
      <c r="AZ51" s="128"/>
      <c r="BA51" s="128"/>
      <c r="BB51" s="128"/>
      <c r="BC51" s="128"/>
      <c r="BD51" s="128"/>
      <c r="BE51" s="128"/>
      <c r="BF51" s="128"/>
      <c r="BG51" s="128"/>
      <c r="BH51" s="128"/>
      <c r="BI51" s="128"/>
      <c r="BJ51" s="128"/>
      <c r="BK51" s="128"/>
      <c r="BL51" s="128"/>
      <c r="BM51" s="128"/>
      <c r="BN51" s="176"/>
    </row>
    <row r="52" spans="1:66" ht="14.25">
      <c r="A52" s="128"/>
      <c r="B52" s="128"/>
      <c r="C52" s="128"/>
      <c r="D52" s="128"/>
      <c r="E52" s="128"/>
      <c r="F52" s="128"/>
      <c r="G52" s="128"/>
      <c r="H52" s="128"/>
      <c r="I52" s="128"/>
      <c r="J52" s="128"/>
      <c r="K52" s="128"/>
      <c r="L52" s="128"/>
      <c r="M52" s="128"/>
      <c r="N52" s="128"/>
      <c r="AE52" s="128"/>
      <c r="AN52" s="128"/>
      <c r="AO52" s="128"/>
      <c r="AP52" s="128"/>
      <c r="AQ52" s="128"/>
      <c r="AR52" s="128"/>
      <c r="AS52" s="128"/>
      <c r="AT52" s="128"/>
      <c r="AU52" s="128"/>
      <c r="AV52" s="128"/>
      <c r="AW52" s="128"/>
      <c r="AX52" s="128"/>
      <c r="AY52" s="128"/>
      <c r="AZ52" s="128"/>
      <c r="BA52" s="128"/>
      <c r="BB52" s="128"/>
      <c r="BC52" s="128"/>
      <c r="BD52" s="128"/>
      <c r="BE52" s="128"/>
      <c r="BF52" s="128"/>
      <c r="BG52" s="128"/>
      <c r="BH52" s="128"/>
      <c r="BI52" s="128"/>
      <c r="BJ52" s="128"/>
      <c r="BK52" s="128"/>
      <c r="BL52" s="128"/>
      <c r="BM52" s="128"/>
      <c r="BN52" s="176"/>
    </row>
    <row r="53" spans="1:66" ht="14.25">
      <c r="A53" s="128"/>
      <c r="B53" s="128"/>
      <c r="C53" s="128"/>
      <c r="D53" s="128"/>
      <c r="E53" s="128"/>
      <c r="F53" s="128"/>
      <c r="G53" s="128"/>
      <c r="H53" s="128"/>
      <c r="I53" s="128"/>
      <c r="J53" s="128"/>
      <c r="K53" s="128"/>
      <c r="L53" s="128"/>
      <c r="M53" s="128"/>
      <c r="N53" s="128"/>
      <c r="AE53" s="128"/>
      <c r="AN53" s="128"/>
      <c r="AO53" s="128"/>
      <c r="AP53" s="128"/>
      <c r="AQ53" s="128"/>
      <c r="AR53" s="128"/>
      <c r="AS53" s="128"/>
      <c r="AT53" s="128"/>
      <c r="AU53" s="128"/>
      <c r="AV53" s="128"/>
      <c r="AW53" s="128"/>
      <c r="AX53" s="128"/>
      <c r="AY53" s="128"/>
      <c r="AZ53" s="128"/>
      <c r="BA53" s="128"/>
      <c r="BB53" s="128"/>
      <c r="BC53" s="128"/>
      <c r="BD53" s="128"/>
      <c r="BE53" s="128"/>
      <c r="BF53" s="128"/>
      <c r="BG53" s="128"/>
      <c r="BH53" s="128"/>
      <c r="BI53" s="128"/>
      <c r="BJ53" s="128"/>
      <c r="BK53" s="128"/>
      <c r="BL53" s="128"/>
      <c r="BM53" s="128"/>
      <c r="BN53" s="176"/>
    </row>
    <row r="54" spans="1:66" ht="14.25">
      <c r="A54" s="128"/>
      <c r="B54" s="128"/>
      <c r="C54" s="128"/>
      <c r="D54" s="128"/>
      <c r="E54" s="128"/>
      <c r="F54" s="128"/>
      <c r="G54" s="128"/>
      <c r="H54" s="128"/>
      <c r="I54" s="128"/>
      <c r="J54" s="128"/>
      <c r="K54" s="128"/>
      <c r="L54" s="128"/>
      <c r="M54" s="128"/>
      <c r="N54" s="128"/>
      <c r="AE54" s="128"/>
      <c r="AN54" s="128"/>
      <c r="AO54" s="128"/>
      <c r="AP54" s="128"/>
      <c r="AQ54" s="128"/>
      <c r="AR54" s="128"/>
      <c r="AS54" s="128"/>
      <c r="AT54" s="128"/>
      <c r="AU54" s="128"/>
      <c r="AV54" s="128"/>
      <c r="AW54" s="128"/>
      <c r="AX54" s="128"/>
      <c r="AY54" s="128"/>
      <c r="AZ54" s="128"/>
      <c r="BA54" s="128"/>
      <c r="BB54" s="128"/>
      <c r="BC54" s="128"/>
      <c r="BD54" s="128"/>
      <c r="BE54" s="128"/>
      <c r="BF54" s="128"/>
      <c r="BG54" s="128"/>
      <c r="BH54" s="128"/>
      <c r="BI54" s="128"/>
      <c r="BJ54" s="128"/>
      <c r="BK54" s="128"/>
      <c r="BL54" s="128"/>
      <c r="BM54" s="128"/>
      <c r="BN54" s="176"/>
    </row>
    <row r="55" spans="1:66" ht="14.25">
      <c r="A55" s="128"/>
      <c r="B55" s="128"/>
      <c r="C55" s="128"/>
      <c r="D55" s="128"/>
      <c r="E55" s="128"/>
      <c r="F55" s="128"/>
      <c r="G55" s="128"/>
      <c r="H55" s="128"/>
      <c r="I55" s="128"/>
      <c r="J55" s="128"/>
      <c r="K55" s="128"/>
      <c r="L55" s="128"/>
      <c r="M55" s="128"/>
      <c r="N55" s="128"/>
      <c r="AE55" s="128"/>
      <c r="AN55" s="128"/>
      <c r="AO55" s="128"/>
      <c r="AP55" s="128"/>
      <c r="AQ55" s="128"/>
      <c r="AR55" s="128"/>
      <c r="AS55" s="128"/>
      <c r="AT55" s="128"/>
      <c r="AU55" s="128"/>
      <c r="AV55" s="128"/>
      <c r="AW55" s="128"/>
      <c r="AX55" s="128"/>
      <c r="AY55" s="128"/>
      <c r="AZ55" s="128"/>
      <c r="BA55" s="128"/>
      <c r="BB55" s="128"/>
      <c r="BC55" s="128"/>
      <c r="BD55" s="128"/>
      <c r="BE55" s="128"/>
      <c r="BF55" s="128"/>
      <c r="BG55" s="128"/>
      <c r="BH55" s="128"/>
      <c r="BI55" s="128"/>
      <c r="BJ55" s="128"/>
      <c r="BK55" s="128"/>
      <c r="BL55" s="128"/>
      <c r="BM55" s="128"/>
      <c r="BN55" s="176"/>
    </row>
    <row r="56" spans="1:66" ht="14.25">
      <c r="A56" s="128"/>
      <c r="B56" s="128"/>
      <c r="C56" s="128"/>
      <c r="D56" s="128"/>
      <c r="E56" s="128"/>
      <c r="F56" s="128"/>
      <c r="G56" s="128"/>
      <c r="H56" s="128"/>
      <c r="I56" s="128"/>
      <c r="J56" s="128"/>
      <c r="K56" s="128"/>
      <c r="L56" s="128"/>
      <c r="M56" s="128"/>
      <c r="N56" s="128"/>
      <c r="AE56" s="128"/>
      <c r="AN56" s="128"/>
      <c r="AO56" s="128"/>
      <c r="AP56" s="128"/>
      <c r="AQ56" s="128"/>
      <c r="AR56" s="128"/>
      <c r="AS56" s="128"/>
      <c r="AT56" s="128"/>
      <c r="AU56" s="128"/>
      <c r="AV56" s="128"/>
      <c r="AW56" s="128"/>
      <c r="AX56" s="128"/>
      <c r="AY56" s="128"/>
      <c r="AZ56" s="128"/>
      <c r="BA56" s="128"/>
      <c r="BB56" s="128"/>
      <c r="BC56" s="128"/>
      <c r="BD56" s="128"/>
      <c r="BE56" s="128"/>
      <c r="BF56" s="128"/>
      <c r="BG56" s="128"/>
      <c r="BH56" s="128"/>
      <c r="BI56" s="128"/>
      <c r="BJ56" s="128"/>
      <c r="BK56" s="128"/>
      <c r="BL56" s="128"/>
      <c r="BM56" s="128"/>
      <c r="BN56" s="176"/>
    </row>
    <row r="57" spans="1:66" ht="14.25">
      <c r="A57" s="128"/>
      <c r="B57" s="128"/>
      <c r="C57" s="128"/>
      <c r="D57" s="128"/>
      <c r="E57" s="128"/>
      <c r="F57" s="128"/>
      <c r="G57" s="128"/>
      <c r="H57" s="128"/>
      <c r="I57" s="128"/>
      <c r="J57" s="128"/>
      <c r="K57" s="128"/>
      <c r="L57" s="128"/>
      <c r="M57" s="128"/>
      <c r="N57" s="128"/>
      <c r="AE57" s="128"/>
      <c r="AN57" s="128"/>
      <c r="AO57" s="128"/>
      <c r="AP57" s="128"/>
      <c r="AQ57" s="128"/>
      <c r="AR57" s="128"/>
      <c r="AS57" s="128"/>
      <c r="AT57" s="128"/>
      <c r="AU57" s="128"/>
      <c r="AV57" s="128"/>
      <c r="AW57" s="128"/>
      <c r="AX57" s="128"/>
      <c r="AY57" s="128"/>
      <c r="AZ57" s="128"/>
      <c r="BA57" s="128"/>
      <c r="BB57" s="128"/>
      <c r="BC57" s="128"/>
      <c r="BD57" s="128"/>
      <c r="BE57" s="128"/>
      <c r="BF57" s="128"/>
      <c r="BG57" s="128"/>
      <c r="BH57" s="128"/>
      <c r="BI57" s="128"/>
      <c r="BJ57" s="128"/>
      <c r="BK57" s="128"/>
      <c r="BL57" s="128"/>
      <c r="BM57" s="128"/>
      <c r="BN57" s="176"/>
    </row>
    <row r="58" spans="1:66" ht="14.25">
      <c r="A58" s="128"/>
      <c r="B58" s="128"/>
      <c r="C58" s="128"/>
      <c r="D58" s="128"/>
      <c r="E58" s="128"/>
      <c r="F58" s="128"/>
      <c r="G58" s="128"/>
      <c r="H58" s="128"/>
      <c r="I58" s="128"/>
      <c r="J58" s="128"/>
      <c r="K58" s="128"/>
      <c r="L58" s="128"/>
      <c r="M58" s="128"/>
      <c r="N58" s="128"/>
      <c r="AE58" s="128"/>
      <c r="AN58" s="128"/>
      <c r="AO58" s="128"/>
      <c r="AP58" s="128"/>
      <c r="AQ58" s="128"/>
      <c r="AR58" s="128"/>
      <c r="AS58" s="128"/>
      <c r="AT58" s="128"/>
      <c r="AU58" s="128"/>
      <c r="AV58" s="128"/>
      <c r="AW58" s="128"/>
      <c r="AX58" s="128"/>
      <c r="AY58" s="128"/>
      <c r="AZ58" s="128"/>
      <c r="BA58" s="128"/>
      <c r="BB58" s="128"/>
      <c r="BC58" s="128"/>
      <c r="BD58" s="128"/>
      <c r="BE58" s="128"/>
      <c r="BF58" s="128"/>
      <c r="BG58" s="128"/>
      <c r="BH58" s="128"/>
      <c r="BI58" s="128"/>
      <c r="BJ58" s="128"/>
      <c r="BK58" s="128"/>
      <c r="BL58" s="128"/>
      <c r="BM58" s="128"/>
      <c r="BN58" s="176"/>
    </row>
    <row r="59" spans="1:66" ht="14.25">
      <c r="A59" s="128"/>
      <c r="B59" s="128"/>
      <c r="C59" s="128"/>
      <c r="D59" s="128"/>
      <c r="E59" s="128"/>
      <c r="F59" s="128"/>
      <c r="G59" s="128"/>
      <c r="H59" s="128"/>
      <c r="I59" s="128"/>
      <c r="J59" s="128"/>
      <c r="K59" s="128"/>
      <c r="L59" s="128"/>
      <c r="M59" s="128"/>
      <c r="N59" s="128"/>
      <c r="AE59" s="128"/>
      <c r="AN59" s="128"/>
      <c r="AO59" s="128"/>
      <c r="AP59" s="128"/>
      <c r="AQ59" s="128"/>
      <c r="AR59" s="128"/>
      <c r="AS59" s="128"/>
      <c r="AT59" s="128"/>
      <c r="AU59" s="128"/>
      <c r="AV59" s="128"/>
      <c r="AW59" s="128"/>
      <c r="AX59" s="128"/>
      <c r="AY59" s="128"/>
      <c r="AZ59" s="128"/>
      <c r="BA59" s="128"/>
      <c r="BB59" s="128"/>
      <c r="BC59" s="128"/>
      <c r="BD59" s="128"/>
      <c r="BE59" s="128"/>
      <c r="BF59" s="128"/>
      <c r="BG59" s="128"/>
      <c r="BH59" s="128"/>
      <c r="BI59" s="128"/>
      <c r="BJ59" s="128"/>
      <c r="BK59" s="128"/>
      <c r="BL59" s="128"/>
      <c r="BM59" s="128"/>
      <c r="BN59" s="176"/>
    </row>
    <row r="60" spans="1:66" ht="14.25">
      <c r="A60" s="128"/>
      <c r="B60" s="128"/>
      <c r="C60" s="128"/>
      <c r="D60" s="128"/>
      <c r="E60" s="128"/>
      <c r="F60" s="128"/>
      <c r="G60" s="128"/>
      <c r="H60" s="128"/>
      <c r="I60" s="128"/>
      <c r="J60" s="128"/>
      <c r="K60" s="128"/>
      <c r="L60" s="128"/>
      <c r="M60" s="128"/>
      <c r="N60" s="128"/>
      <c r="AE60" s="128"/>
      <c r="AN60" s="128"/>
      <c r="AO60" s="128"/>
      <c r="AP60" s="128"/>
      <c r="AQ60" s="128"/>
      <c r="AR60" s="128"/>
      <c r="AS60" s="128"/>
      <c r="AT60" s="128"/>
      <c r="AU60" s="128"/>
      <c r="AV60" s="128"/>
      <c r="AW60" s="128"/>
      <c r="AX60" s="128"/>
      <c r="AY60" s="128"/>
      <c r="AZ60" s="128"/>
      <c r="BA60" s="128"/>
      <c r="BB60" s="128"/>
      <c r="BC60" s="128"/>
      <c r="BD60" s="128"/>
      <c r="BE60" s="128"/>
      <c r="BF60" s="128"/>
      <c r="BG60" s="128"/>
      <c r="BH60" s="128"/>
      <c r="BI60" s="128"/>
      <c r="BJ60" s="128"/>
      <c r="BK60" s="128"/>
      <c r="BL60" s="128"/>
      <c r="BM60" s="128"/>
      <c r="BN60" s="176"/>
    </row>
    <row r="61" spans="1:66" ht="14.25">
      <c r="A61" s="128"/>
      <c r="B61" s="128"/>
      <c r="C61" s="128"/>
      <c r="D61" s="128"/>
      <c r="E61" s="128"/>
      <c r="F61" s="128"/>
      <c r="G61" s="128"/>
      <c r="H61" s="128"/>
      <c r="I61" s="128"/>
      <c r="J61" s="128"/>
      <c r="K61" s="128"/>
      <c r="L61" s="128"/>
      <c r="M61" s="128"/>
      <c r="N61" s="128"/>
      <c r="AE61" s="128"/>
      <c r="AN61" s="128"/>
      <c r="AO61" s="128"/>
      <c r="AP61" s="128"/>
      <c r="AQ61" s="128"/>
      <c r="AR61" s="128"/>
      <c r="AS61" s="128"/>
      <c r="AT61" s="128"/>
      <c r="AU61" s="128"/>
      <c r="AV61" s="128"/>
      <c r="AW61" s="128"/>
      <c r="AX61" s="128"/>
      <c r="AY61" s="128"/>
      <c r="AZ61" s="128"/>
      <c r="BA61" s="128"/>
      <c r="BB61" s="128"/>
      <c r="BC61" s="128"/>
      <c r="BD61" s="128"/>
      <c r="BE61" s="128"/>
      <c r="BF61" s="128"/>
      <c r="BG61" s="128"/>
      <c r="BH61" s="128"/>
      <c r="BI61" s="128"/>
      <c r="BJ61" s="128"/>
      <c r="BK61" s="128"/>
      <c r="BL61" s="128"/>
      <c r="BM61" s="128"/>
      <c r="BN61" s="176"/>
    </row>
    <row r="62" spans="1:66" ht="14.25">
      <c r="A62" s="128"/>
      <c r="B62" s="128"/>
      <c r="C62" s="128"/>
      <c r="D62" s="128"/>
      <c r="E62" s="128"/>
      <c r="F62" s="128"/>
      <c r="G62" s="128"/>
      <c r="H62" s="128"/>
      <c r="I62" s="128"/>
      <c r="J62" s="128"/>
      <c r="K62" s="128"/>
      <c r="L62" s="128"/>
      <c r="M62" s="128"/>
      <c r="N62" s="128"/>
      <c r="AE62" s="128"/>
      <c r="AN62" s="128"/>
      <c r="AO62" s="128"/>
      <c r="AP62" s="128"/>
      <c r="AQ62" s="128"/>
      <c r="AR62" s="128"/>
      <c r="AS62" s="128"/>
      <c r="AT62" s="128"/>
      <c r="AU62" s="128"/>
      <c r="AV62" s="128"/>
      <c r="AW62" s="128"/>
      <c r="AX62" s="128"/>
      <c r="AY62" s="128"/>
      <c r="AZ62" s="128"/>
      <c r="BA62" s="128"/>
      <c r="BB62" s="128"/>
      <c r="BC62" s="128"/>
      <c r="BD62" s="128"/>
      <c r="BE62" s="128"/>
      <c r="BF62" s="128"/>
      <c r="BG62" s="128"/>
      <c r="BH62" s="128"/>
      <c r="BI62" s="128"/>
      <c r="BJ62" s="128"/>
      <c r="BK62" s="128"/>
      <c r="BL62" s="128"/>
      <c r="BM62" s="128"/>
      <c r="BN62" s="176"/>
    </row>
    <row r="63" spans="1:66" ht="14.25">
      <c r="A63" s="128"/>
      <c r="B63" s="128"/>
      <c r="C63" s="128"/>
      <c r="D63" s="128"/>
      <c r="E63" s="128"/>
      <c r="F63" s="128"/>
      <c r="G63" s="128"/>
      <c r="H63" s="128"/>
      <c r="I63" s="128"/>
      <c r="J63" s="128"/>
      <c r="K63" s="128"/>
      <c r="L63" s="128"/>
      <c r="M63" s="128"/>
      <c r="N63" s="128"/>
      <c r="AE63" s="128"/>
      <c r="AN63" s="128"/>
      <c r="AO63" s="128"/>
      <c r="AP63" s="128"/>
      <c r="AQ63" s="128"/>
      <c r="AR63" s="128"/>
      <c r="AS63" s="128"/>
      <c r="AT63" s="128"/>
      <c r="AU63" s="128"/>
      <c r="AV63" s="128"/>
      <c r="AW63" s="128"/>
      <c r="AX63" s="128"/>
      <c r="AY63" s="128"/>
      <c r="AZ63" s="128"/>
      <c r="BA63" s="128"/>
      <c r="BB63" s="128"/>
      <c r="BC63" s="128"/>
      <c r="BD63" s="128"/>
      <c r="BE63" s="128"/>
      <c r="BF63" s="128"/>
      <c r="BG63" s="128"/>
      <c r="BH63" s="128"/>
      <c r="BI63" s="128"/>
      <c r="BJ63" s="128"/>
      <c r="BK63" s="128"/>
      <c r="BL63" s="128"/>
      <c r="BM63" s="128"/>
      <c r="BN63" s="176"/>
    </row>
    <row r="64" spans="1:66" ht="14.25">
      <c r="A64" s="128"/>
      <c r="B64" s="128"/>
      <c r="C64" s="128"/>
      <c r="D64" s="128"/>
      <c r="E64" s="128"/>
      <c r="F64" s="128"/>
      <c r="G64" s="128"/>
      <c r="H64" s="128"/>
      <c r="I64" s="128"/>
      <c r="J64" s="128"/>
      <c r="K64" s="128"/>
      <c r="L64" s="128"/>
      <c r="M64" s="128"/>
      <c r="N64" s="128"/>
      <c r="AE64" s="128"/>
      <c r="AN64" s="128"/>
      <c r="AO64" s="128"/>
      <c r="AP64" s="128"/>
      <c r="AQ64" s="128"/>
      <c r="AR64" s="128"/>
      <c r="AS64" s="128"/>
      <c r="AT64" s="128"/>
      <c r="AU64" s="128"/>
      <c r="AV64" s="128"/>
      <c r="AW64" s="128"/>
      <c r="AX64" s="128"/>
      <c r="AY64" s="128"/>
      <c r="AZ64" s="128"/>
      <c r="BA64" s="128"/>
      <c r="BB64" s="128"/>
      <c r="BC64" s="128"/>
      <c r="BD64" s="128"/>
      <c r="BE64" s="128"/>
      <c r="BF64" s="128"/>
      <c r="BG64" s="128"/>
      <c r="BH64" s="128"/>
      <c r="BI64" s="128"/>
      <c r="BJ64" s="128"/>
      <c r="BK64" s="128"/>
      <c r="BL64" s="128"/>
      <c r="BM64" s="128"/>
      <c r="BN64" s="176"/>
    </row>
    <row r="65" spans="1:66" ht="14.25">
      <c r="A65" s="128"/>
      <c r="B65" s="128"/>
      <c r="C65" s="128"/>
      <c r="D65" s="128"/>
      <c r="E65" s="128"/>
      <c r="F65" s="128"/>
      <c r="G65" s="128"/>
      <c r="H65" s="128"/>
      <c r="I65" s="128"/>
      <c r="J65" s="128"/>
      <c r="K65" s="128"/>
      <c r="L65" s="128"/>
      <c r="M65" s="128"/>
      <c r="N65" s="128"/>
      <c r="AE65" s="128"/>
      <c r="AN65" s="128"/>
      <c r="AO65" s="128"/>
      <c r="AP65" s="128"/>
      <c r="AQ65" s="128"/>
      <c r="AR65" s="128"/>
      <c r="AS65" s="128"/>
      <c r="AT65" s="128"/>
      <c r="AU65" s="128"/>
      <c r="AV65" s="128"/>
      <c r="AW65" s="128"/>
      <c r="AX65" s="128"/>
      <c r="AY65" s="128"/>
      <c r="AZ65" s="128"/>
      <c r="BA65" s="128"/>
      <c r="BB65" s="128"/>
      <c r="BC65" s="128"/>
      <c r="BD65" s="128"/>
      <c r="BE65" s="128"/>
      <c r="BF65" s="128"/>
      <c r="BG65" s="128"/>
      <c r="BH65" s="128"/>
      <c r="BI65" s="128"/>
      <c r="BJ65" s="128"/>
      <c r="BK65" s="128"/>
      <c r="BL65" s="128"/>
      <c r="BM65" s="128"/>
      <c r="BN65" s="176"/>
    </row>
    <row r="66" spans="1:66" ht="14.25">
      <c r="A66" s="128"/>
      <c r="B66" s="128"/>
      <c r="C66" s="128"/>
      <c r="D66" s="128"/>
      <c r="E66" s="128"/>
      <c r="F66" s="128"/>
      <c r="G66" s="128"/>
      <c r="H66" s="128"/>
      <c r="I66" s="128"/>
      <c r="J66" s="128"/>
      <c r="K66" s="128"/>
      <c r="L66" s="128"/>
      <c r="M66" s="128"/>
      <c r="N66" s="128"/>
      <c r="AE66" s="128"/>
      <c r="AN66" s="128"/>
      <c r="AO66" s="128"/>
      <c r="AP66" s="128"/>
      <c r="AQ66" s="128"/>
      <c r="AR66" s="128"/>
      <c r="AS66" s="128"/>
      <c r="AT66" s="128"/>
      <c r="AU66" s="128"/>
      <c r="AV66" s="128"/>
      <c r="AW66" s="128"/>
      <c r="AX66" s="128"/>
      <c r="AY66" s="128"/>
      <c r="AZ66" s="128"/>
      <c r="BA66" s="128"/>
      <c r="BB66" s="128"/>
      <c r="BC66" s="128"/>
      <c r="BD66" s="128"/>
      <c r="BE66" s="128"/>
      <c r="BF66" s="128"/>
      <c r="BG66" s="128"/>
      <c r="BH66" s="128"/>
      <c r="BI66" s="128"/>
      <c r="BJ66" s="128"/>
      <c r="BK66" s="128"/>
      <c r="BL66" s="128"/>
      <c r="BM66" s="128"/>
      <c r="BN66" s="176"/>
    </row>
    <row r="67" spans="1:66" ht="14.25">
      <c r="A67" s="128"/>
      <c r="B67" s="128"/>
      <c r="C67" s="128"/>
      <c r="D67" s="128"/>
      <c r="E67" s="128"/>
      <c r="F67" s="128"/>
      <c r="G67" s="128"/>
      <c r="H67" s="128"/>
      <c r="I67" s="128"/>
      <c r="J67" s="128"/>
      <c r="K67" s="128"/>
      <c r="L67" s="128"/>
      <c r="M67" s="128"/>
      <c r="N67" s="128"/>
      <c r="AE67" s="128"/>
      <c r="AN67" s="128"/>
      <c r="AO67" s="128"/>
      <c r="AP67" s="128"/>
      <c r="AQ67" s="128"/>
      <c r="AR67" s="128"/>
      <c r="AS67" s="128"/>
      <c r="AT67" s="128"/>
      <c r="AU67" s="128"/>
      <c r="AV67" s="128"/>
      <c r="AW67" s="128"/>
      <c r="AX67" s="128"/>
      <c r="AY67" s="128"/>
      <c r="AZ67" s="128"/>
      <c r="BA67" s="128"/>
      <c r="BB67" s="128"/>
      <c r="BC67" s="128"/>
      <c r="BD67" s="128"/>
      <c r="BE67" s="128"/>
      <c r="BF67" s="128"/>
      <c r="BG67" s="128"/>
      <c r="BH67" s="128"/>
      <c r="BI67" s="128"/>
      <c r="BJ67" s="128"/>
      <c r="BK67" s="128"/>
      <c r="BL67" s="128"/>
      <c r="BM67" s="128"/>
      <c r="BN67" s="176"/>
    </row>
    <row r="68" spans="1:66" ht="14.25">
      <c r="A68" s="128"/>
      <c r="B68" s="128"/>
      <c r="C68" s="128"/>
      <c r="D68" s="128"/>
      <c r="E68" s="128"/>
      <c r="F68" s="128"/>
      <c r="G68" s="128"/>
      <c r="H68" s="128"/>
      <c r="I68" s="128"/>
      <c r="J68" s="128"/>
      <c r="K68" s="128"/>
      <c r="L68" s="128"/>
      <c r="M68" s="128"/>
      <c r="N68" s="128"/>
      <c r="AE68" s="128"/>
      <c r="AN68" s="128"/>
      <c r="AO68" s="128"/>
      <c r="AP68" s="128"/>
      <c r="AQ68" s="128"/>
      <c r="AR68" s="128"/>
      <c r="AS68" s="128"/>
      <c r="AT68" s="128"/>
      <c r="AU68" s="128"/>
      <c r="AV68" s="128"/>
      <c r="AW68" s="128"/>
      <c r="AX68" s="128"/>
      <c r="AY68" s="128"/>
      <c r="AZ68" s="128"/>
      <c r="BA68" s="128"/>
      <c r="BB68" s="128"/>
      <c r="BC68" s="128"/>
      <c r="BD68" s="128"/>
      <c r="BE68" s="128"/>
      <c r="BF68" s="128"/>
      <c r="BG68" s="128"/>
      <c r="BH68" s="128"/>
      <c r="BI68" s="128"/>
      <c r="BJ68" s="128"/>
      <c r="BK68" s="128"/>
      <c r="BL68" s="128"/>
      <c r="BM68" s="128"/>
      <c r="BN68" s="176"/>
    </row>
    <row r="69" spans="1:66" ht="14.25">
      <c r="A69" s="128"/>
      <c r="B69" s="128"/>
      <c r="C69" s="128"/>
      <c r="D69" s="128"/>
      <c r="E69" s="128"/>
      <c r="F69" s="128"/>
      <c r="G69" s="128"/>
      <c r="H69" s="128"/>
      <c r="I69" s="128"/>
      <c r="J69" s="128"/>
      <c r="K69" s="128"/>
      <c r="L69" s="128"/>
      <c r="M69" s="128"/>
      <c r="N69" s="128"/>
      <c r="AE69" s="128"/>
      <c r="AN69" s="128"/>
      <c r="AO69" s="128"/>
      <c r="AP69" s="128"/>
      <c r="AQ69" s="128"/>
      <c r="AR69" s="128"/>
      <c r="AS69" s="128"/>
      <c r="AT69" s="128"/>
      <c r="AU69" s="128"/>
      <c r="AV69" s="128"/>
      <c r="AW69" s="128"/>
      <c r="AX69" s="128"/>
      <c r="AY69" s="128"/>
      <c r="AZ69" s="128"/>
      <c r="BA69" s="128"/>
      <c r="BB69" s="128"/>
      <c r="BC69" s="128"/>
      <c r="BD69" s="128"/>
      <c r="BE69" s="128"/>
      <c r="BF69" s="128"/>
      <c r="BG69" s="128"/>
      <c r="BH69" s="128"/>
      <c r="BI69" s="128"/>
      <c r="BJ69" s="128"/>
      <c r="BK69" s="128"/>
      <c r="BL69" s="128"/>
      <c r="BM69" s="128"/>
      <c r="BN69" s="176"/>
    </row>
    <row r="70" spans="1:66" ht="14.25">
      <c r="A70" s="128"/>
      <c r="B70" s="128"/>
      <c r="C70" s="128"/>
      <c r="D70" s="128"/>
      <c r="E70" s="128"/>
      <c r="F70" s="128"/>
      <c r="G70" s="128"/>
      <c r="H70" s="128"/>
      <c r="I70" s="128"/>
      <c r="J70" s="128"/>
      <c r="K70" s="128"/>
      <c r="L70" s="128"/>
      <c r="M70" s="128"/>
      <c r="N70" s="128"/>
      <c r="AE70" s="128"/>
      <c r="AN70" s="128"/>
      <c r="AO70" s="128"/>
      <c r="AP70" s="128"/>
      <c r="AQ70" s="128"/>
      <c r="AR70" s="128"/>
      <c r="AS70" s="128"/>
      <c r="AT70" s="128"/>
      <c r="AU70" s="128"/>
      <c r="AV70" s="128"/>
      <c r="AW70" s="128"/>
      <c r="AX70" s="128"/>
      <c r="AY70" s="128"/>
      <c r="AZ70" s="128"/>
      <c r="BA70" s="128"/>
      <c r="BB70" s="128"/>
      <c r="BC70" s="128"/>
      <c r="BD70" s="128"/>
      <c r="BE70" s="128"/>
      <c r="BF70" s="128"/>
      <c r="BG70" s="128"/>
      <c r="BH70" s="128"/>
      <c r="BI70" s="128"/>
      <c r="BJ70" s="128"/>
      <c r="BK70" s="128"/>
      <c r="BL70" s="128"/>
      <c r="BM70" s="128"/>
      <c r="BN70" s="176"/>
    </row>
    <row r="71" spans="1:66" ht="14.25">
      <c r="A71" s="128"/>
      <c r="B71" s="128"/>
      <c r="C71" s="128"/>
      <c r="D71" s="128"/>
      <c r="E71" s="128"/>
      <c r="F71" s="128"/>
      <c r="G71" s="128"/>
      <c r="H71" s="128"/>
      <c r="I71" s="128"/>
      <c r="J71" s="128"/>
      <c r="K71" s="128"/>
      <c r="L71" s="128"/>
      <c r="M71" s="128"/>
      <c r="N71" s="128"/>
      <c r="AE71" s="128"/>
      <c r="AN71" s="128"/>
      <c r="AO71" s="128"/>
      <c r="AP71" s="128"/>
      <c r="AQ71" s="128"/>
      <c r="AR71" s="128"/>
      <c r="AS71" s="128"/>
      <c r="AT71" s="128"/>
      <c r="AU71" s="128"/>
      <c r="AV71" s="128"/>
      <c r="AW71" s="128"/>
      <c r="AX71" s="128"/>
      <c r="AY71" s="128"/>
      <c r="AZ71" s="128"/>
      <c r="BA71" s="128"/>
      <c r="BB71" s="128"/>
      <c r="BC71" s="128"/>
      <c r="BD71" s="128"/>
      <c r="BE71" s="128"/>
      <c r="BF71" s="128"/>
      <c r="BG71" s="128"/>
      <c r="BH71" s="128"/>
      <c r="BI71" s="128"/>
      <c r="BJ71" s="128"/>
      <c r="BK71" s="128"/>
      <c r="BL71" s="128"/>
      <c r="BM71" s="128"/>
      <c r="BN71" s="176"/>
    </row>
    <row r="72" spans="1:66" ht="14.25">
      <c r="A72" s="128"/>
      <c r="B72" s="128"/>
      <c r="C72" s="128"/>
      <c r="D72" s="128"/>
      <c r="E72" s="128"/>
      <c r="F72" s="128"/>
      <c r="G72" s="128"/>
      <c r="H72" s="128"/>
      <c r="I72" s="128"/>
      <c r="J72" s="128"/>
      <c r="K72" s="128"/>
      <c r="L72" s="128"/>
      <c r="M72" s="128"/>
      <c r="N72" s="128"/>
      <c r="AE72" s="128"/>
      <c r="AN72" s="128"/>
      <c r="AO72" s="128"/>
      <c r="AP72" s="128"/>
      <c r="AQ72" s="128"/>
      <c r="AR72" s="128"/>
      <c r="AS72" s="128"/>
      <c r="AT72" s="128"/>
      <c r="AU72" s="128"/>
      <c r="AV72" s="128"/>
      <c r="AW72" s="128"/>
      <c r="AX72" s="128"/>
      <c r="AY72" s="128"/>
      <c r="AZ72" s="128"/>
      <c r="BA72" s="128"/>
      <c r="BB72" s="128"/>
      <c r="BC72" s="128"/>
      <c r="BD72" s="128"/>
      <c r="BE72" s="128"/>
      <c r="BF72" s="128"/>
      <c r="BG72" s="128"/>
      <c r="BH72" s="128"/>
      <c r="BI72" s="128"/>
      <c r="BJ72" s="128"/>
      <c r="BK72" s="128"/>
      <c r="BL72" s="128"/>
      <c r="BM72" s="128"/>
      <c r="BN72" s="176"/>
    </row>
    <row r="73" spans="1:66" ht="14.25">
      <c r="A73" s="128"/>
      <c r="B73" s="128"/>
      <c r="C73" s="128"/>
      <c r="D73" s="128"/>
      <c r="E73" s="128"/>
      <c r="F73" s="128"/>
      <c r="G73" s="128"/>
      <c r="H73" s="128"/>
      <c r="I73" s="128"/>
      <c r="J73" s="128"/>
      <c r="K73" s="128"/>
      <c r="L73" s="128"/>
      <c r="M73" s="128"/>
      <c r="N73" s="128"/>
      <c r="AE73" s="128"/>
      <c r="AN73" s="128"/>
      <c r="AO73" s="128"/>
      <c r="AP73" s="128"/>
      <c r="AQ73" s="128"/>
      <c r="AR73" s="128"/>
      <c r="AS73" s="128"/>
      <c r="AT73" s="128"/>
      <c r="AU73" s="128"/>
      <c r="AV73" s="128"/>
      <c r="AW73" s="128"/>
      <c r="AX73" s="128"/>
      <c r="AY73" s="128"/>
      <c r="AZ73" s="128"/>
      <c r="BA73" s="128"/>
      <c r="BB73" s="128"/>
      <c r="BC73" s="128"/>
      <c r="BD73" s="128"/>
      <c r="BE73" s="128"/>
      <c r="BF73" s="128"/>
      <c r="BG73" s="128"/>
      <c r="BH73" s="128"/>
      <c r="BI73" s="128"/>
      <c r="BJ73" s="128"/>
      <c r="BK73" s="128"/>
      <c r="BL73" s="128"/>
      <c r="BM73" s="128"/>
      <c r="BN73" s="176"/>
    </row>
    <row r="74" spans="1:66" ht="14.25">
      <c r="A74" s="128"/>
      <c r="B74" s="128"/>
      <c r="C74" s="128"/>
      <c r="D74" s="128"/>
      <c r="E74" s="128"/>
      <c r="F74" s="128"/>
      <c r="G74" s="128"/>
      <c r="H74" s="128"/>
      <c r="I74" s="128"/>
      <c r="J74" s="128"/>
      <c r="K74" s="128"/>
      <c r="L74" s="128"/>
      <c r="M74" s="128"/>
      <c r="N74" s="128"/>
      <c r="AE74" s="128"/>
      <c r="AN74" s="128"/>
      <c r="AO74" s="128"/>
      <c r="AP74" s="128"/>
      <c r="AQ74" s="128"/>
      <c r="AR74" s="128"/>
      <c r="AS74" s="128"/>
      <c r="AT74" s="128"/>
      <c r="AU74" s="128"/>
      <c r="AV74" s="128"/>
      <c r="AW74" s="128"/>
      <c r="AX74" s="128"/>
      <c r="AY74" s="128"/>
      <c r="AZ74" s="128"/>
      <c r="BA74" s="128"/>
      <c r="BB74" s="128"/>
      <c r="BC74" s="128"/>
      <c r="BD74" s="128"/>
      <c r="BE74" s="128"/>
      <c r="BF74" s="128"/>
      <c r="BG74" s="128"/>
      <c r="BH74" s="128"/>
      <c r="BI74" s="128"/>
      <c r="BJ74" s="128"/>
      <c r="BK74" s="128"/>
      <c r="BL74" s="128"/>
      <c r="BM74" s="128"/>
      <c r="BN74" s="176"/>
    </row>
    <row r="75" spans="1:66" ht="14.25">
      <c r="A75" s="128"/>
      <c r="B75" s="128"/>
      <c r="C75" s="128"/>
      <c r="D75" s="128"/>
      <c r="E75" s="128"/>
      <c r="F75" s="128"/>
      <c r="G75" s="128"/>
      <c r="H75" s="128"/>
      <c r="I75" s="128"/>
      <c r="J75" s="128"/>
      <c r="K75" s="128"/>
      <c r="L75" s="128"/>
      <c r="M75" s="128"/>
      <c r="N75" s="128"/>
      <c r="AE75" s="128"/>
      <c r="AN75" s="128"/>
      <c r="AO75" s="128"/>
      <c r="AP75" s="128"/>
      <c r="AQ75" s="128"/>
      <c r="AR75" s="128"/>
      <c r="AS75" s="128"/>
      <c r="AT75" s="128"/>
      <c r="AU75" s="128"/>
      <c r="AV75" s="128"/>
      <c r="AW75" s="128"/>
      <c r="AX75" s="128"/>
      <c r="AY75" s="128"/>
      <c r="AZ75" s="128"/>
      <c r="BA75" s="128"/>
      <c r="BB75" s="128"/>
      <c r="BC75" s="128"/>
      <c r="BD75" s="128"/>
      <c r="BE75" s="128"/>
      <c r="BF75" s="128"/>
      <c r="BG75" s="128"/>
      <c r="BH75" s="128"/>
      <c r="BI75" s="128"/>
      <c r="BJ75" s="128"/>
      <c r="BK75" s="128"/>
      <c r="BL75" s="128"/>
      <c r="BM75" s="128"/>
      <c r="BN75" s="176"/>
    </row>
    <row r="76" spans="1:66" ht="14.25">
      <c r="A76" s="128"/>
      <c r="B76" s="128"/>
      <c r="C76" s="128"/>
      <c r="D76" s="128"/>
      <c r="E76" s="128"/>
      <c r="F76" s="128"/>
      <c r="G76" s="128"/>
      <c r="H76" s="128"/>
      <c r="I76" s="128"/>
      <c r="J76" s="128"/>
      <c r="K76" s="128"/>
      <c r="L76" s="128"/>
      <c r="M76" s="128"/>
      <c r="N76" s="128"/>
      <c r="AE76" s="128"/>
      <c r="AN76" s="128"/>
      <c r="AO76" s="128"/>
      <c r="AP76" s="128"/>
      <c r="AQ76" s="128"/>
      <c r="AR76" s="128"/>
      <c r="AS76" s="128"/>
      <c r="AT76" s="128"/>
      <c r="AU76" s="128"/>
      <c r="AV76" s="128"/>
      <c r="AW76" s="128"/>
      <c r="AX76" s="128"/>
      <c r="AY76" s="128"/>
      <c r="AZ76" s="128"/>
      <c r="BA76" s="128"/>
      <c r="BB76" s="128"/>
      <c r="BC76" s="128"/>
      <c r="BD76" s="128"/>
      <c r="BE76" s="128"/>
      <c r="BF76" s="128"/>
      <c r="BG76" s="128"/>
      <c r="BH76" s="128"/>
      <c r="BI76" s="128"/>
      <c r="BJ76" s="128"/>
      <c r="BK76" s="128"/>
      <c r="BL76" s="128"/>
      <c r="BM76" s="128"/>
      <c r="BN76" s="176"/>
    </row>
    <row r="77" spans="1:66" ht="14.25">
      <c r="A77" s="128"/>
      <c r="B77" s="128"/>
      <c r="C77" s="128"/>
      <c r="D77" s="128"/>
      <c r="E77" s="128"/>
      <c r="F77" s="128"/>
      <c r="G77" s="128"/>
      <c r="H77" s="128"/>
      <c r="I77" s="128"/>
      <c r="J77" s="128"/>
      <c r="K77" s="128"/>
      <c r="L77" s="128"/>
      <c r="M77" s="128"/>
      <c r="N77" s="128"/>
      <c r="AE77" s="128"/>
      <c r="AN77" s="128"/>
      <c r="AO77" s="128"/>
      <c r="AP77" s="128"/>
      <c r="AQ77" s="128"/>
      <c r="AR77" s="128"/>
      <c r="AS77" s="128"/>
      <c r="AT77" s="128"/>
      <c r="AU77" s="128"/>
      <c r="AV77" s="128"/>
      <c r="AW77" s="128"/>
      <c r="AX77" s="128"/>
      <c r="AY77" s="128"/>
      <c r="AZ77" s="128"/>
      <c r="BA77" s="128"/>
      <c r="BB77" s="128"/>
      <c r="BC77" s="128"/>
      <c r="BD77" s="128"/>
      <c r="BE77" s="128"/>
      <c r="BF77" s="128"/>
      <c r="BG77" s="128"/>
      <c r="BH77" s="128"/>
      <c r="BI77" s="128"/>
      <c r="BJ77" s="128"/>
      <c r="BK77" s="128"/>
      <c r="BL77" s="128"/>
      <c r="BM77" s="128"/>
      <c r="BN77" s="176"/>
    </row>
    <row r="78" spans="1:66" ht="14.25">
      <c r="A78" s="128"/>
      <c r="B78" s="128"/>
      <c r="C78" s="128"/>
      <c r="D78" s="128"/>
      <c r="E78" s="128"/>
      <c r="F78" s="128"/>
      <c r="G78" s="128"/>
      <c r="H78" s="128"/>
      <c r="I78" s="128"/>
      <c r="J78" s="128"/>
      <c r="K78" s="128"/>
      <c r="L78" s="128"/>
      <c r="M78" s="128"/>
      <c r="N78" s="128"/>
      <c r="AE78" s="128"/>
      <c r="AN78" s="128"/>
      <c r="AO78" s="128"/>
      <c r="AP78" s="128"/>
      <c r="AQ78" s="128"/>
      <c r="AR78" s="128"/>
      <c r="AS78" s="128"/>
      <c r="AT78" s="128"/>
      <c r="AU78" s="128"/>
      <c r="AV78" s="128"/>
      <c r="AW78" s="128"/>
      <c r="AX78" s="128"/>
      <c r="AY78" s="128"/>
      <c r="AZ78" s="128"/>
      <c r="BA78" s="128"/>
      <c r="BB78" s="128"/>
      <c r="BC78" s="128"/>
      <c r="BD78" s="128"/>
      <c r="BE78" s="128"/>
      <c r="BF78" s="128"/>
      <c r="BG78" s="128"/>
      <c r="BH78" s="128"/>
      <c r="BI78" s="128"/>
      <c r="BJ78" s="128"/>
      <c r="BK78" s="128"/>
      <c r="BL78" s="128"/>
      <c r="BM78" s="128"/>
      <c r="BN78" s="176"/>
    </row>
    <row r="79" spans="1:66" ht="14.25">
      <c r="A79" s="128"/>
      <c r="B79" s="128"/>
      <c r="C79" s="128"/>
      <c r="D79" s="128"/>
      <c r="E79" s="128"/>
      <c r="F79" s="128"/>
      <c r="G79" s="128"/>
      <c r="H79" s="128"/>
      <c r="I79" s="128"/>
      <c r="J79" s="128"/>
      <c r="K79" s="128"/>
      <c r="L79" s="128"/>
      <c r="M79" s="128"/>
      <c r="N79" s="128"/>
      <c r="AE79" s="128"/>
      <c r="AN79" s="128"/>
      <c r="AO79" s="128"/>
      <c r="AP79" s="128"/>
      <c r="AQ79" s="128"/>
      <c r="AR79" s="128"/>
      <c r="AS79" s="128"/>
      <c r="AT79" s="128"/>
      <c r="AU79" s="128"/>
      <c r="AV79" s="128"/>
      <c r="AW79" s="128"/>
      <c r="AX79" s="128"/>
      <c r="AY79" s="128"/>
      <c r="AZ79" s="128"/>
      <c r="BA79" s="128"/>
      <c r="BB79" s="128"/>
      <c r="BC79" s="128"/>
      <c r="BD79" s="128"/>
      <c r="BE79" s="128"/>
      <c r="BF79" s="128"/>
      <c r="BG79" s="128"/>
      <c r="BH79" s="128"/>
      <c r="BI79" s="128"/>
      <c r="BJ79" s="128"/>
      <c r="BK79" s="128"/>
      <c r="BL79" s="128"/>
      <c r="BM79" s="128"/>
      <c r="BN79" s="176"/>
    </row>
    <row r="80" spans="1:66" ht="14.25">
      <c r="A80" s="128"/>
      <c r="B80" s="128"/>
      <c r="C80" s="128"/>
      <c r="D80" s="128"/>
      <c r="E80" s="128"/>
      <c r="F80" s="128"/>
      <c r="G80" s="128"/>
      <c r="H80" s="128"/>
      <c r="I80" s="128"/>
      <c r="J80" s="128"/>
      <c r="K80" s="128"/>
      <c r="L80" s="128"/>
      <c r="M80" s="128"/>
      <c r="N80" s="128"/>
      <c r="AE80" s="128"/>
      <c r="AN80" s="128"/>
      <c r="AO80" s="128"/>
      <c r="AP80" s="128"/>
      <c r="AQ80" s="128"/>
      <c r="AR80" s="128"/>
      <c r="AS80" s="128"/>
      <c r="AT80" s="128"/>
      <c r="AU80" s="128"/>
      <c r="AV80" s="128"/>
      <c r="AW80" s="128"/>
      <c r="AX80" s="128"/>
      <c r="AY80" s="128"/>
      <c r="AZ80" s="128"/>
      <c r="BA80" s="128"/>
      <c r="BB80" s="128"/>
      <c r="BC80" s="128"/>
      <c r="BD80" s="128"/>
      <c r="BE80" s="128"/>
      <c r="BF80" s="128"/>
      <c r="BG80" s="128"/>
      <c r="BH80" s="128"/>
      <c r="BI80" s="128"/>
      <c r="BJ80" s="128"/>
      <c r="BK80" s="128"/>
      <c r="BL80" s="128"/>
      <c r="BM80" s="128"/>
      <c r="BN80" s="176"/>
    </row>
    <row r="81" spans="1:66" ht="14.25">
      <c r="A81" s="128"/>
      <c r="B81" s="128"/>
      <c r="C81" s="128"/>
      <c r="D81" s="128"/>
      <c r="E81" s="128"/>
      <c r="F81" s="128"/>
      <c r="G81" s="128"/>
      <c r="H81" s="128"/>
      <c r="I81" s="128"/>
      <c r="J81" s="128"/>
      <c r="K81" s="128"/>
      <c r="L81" s="128"/>
      <c r="M81" s="128"/>
      <c r="N81" s="128"/>
      <c r="AE81" s="128"/>
      <c r="AN81" s="128"/>
      <c r="AO81" s="128"/>
      <c r="AP81" s="128"/>
      <c r="AQ81" s="128"/>
      <c r="AR81" s="128"/>
      <c r="AS81" s="128"/>
      <c r="AT81" s="128"/>
      <c r="AU81" s="128"/>
      <c r="AV81" s="128"/>
      <c r="AW81" s="128"/>
      <c r="AX81" s="128"/>
      <c r="AY81" s="128"/>
      <c r="AZ81" s="128"/>
      <c r="BA81" s="128"/>
      <c r="BB81" s="128"/>
      <c r="BC81" s="128"/>
      <c r="BD81" s="128"/>
      <c r="BE81" s="128"/>
      <c r="BF81" s="128"/>
      <c r="BG81" s="128"/>
      <c r="BH81" s="128"/>
      <c r="BI81" s="128"/>
      <c r="BJ81" s="128"/>
      <c r="BK81" s="128"/>
      <c r="BL81" s="128"/>
      <c r="BM81" s="128"/>
      <c r="BN81" s="176"/>
    </row>
    <row r="82" spans="1:66" ht="14.25">
      <c r="A82" s="128"/>
      <c r="B82" s="128"/>
      <c r="C82" s="128"/>
      <c r="D82" s="128"/>
      <c r="E82" s="128"/>
      <c r="F82" s="128"/>
      <c r="G82" s="128"/>
      <c r="H82" s="128"/>
      <c r="I82" s="128"/>
      <c r="J82" s="128"/>
      <c r="K82" s="128"/>
      <c r="L82" s="128"/>
      <c r="M82" s="128"/>
      <c r="N82" s="128"/>
      <c r="AE82" s="128"/>
      <c r="AN82" s="128"/>
      <c r="AO82" s="128"/>
      <c r="AP82" s="128"/>
      <c r="AQ82" s="128"/>
      <c r="AR82" s="128"/>
      <c r="AS82" s="128"/>
      <c r="AT82" s="128"/>
      <c r="AU82" s="128"/>
      <c r="AV82" s="128"/>
      <c r="AW82" s="128"/>
      <c r="AX82" s="128"/>
      <c r="AY82" s="128"/>
      <c r="AZ82" s="128"/>
      <c r="BA82" s="128"/>
      <c r="BB82" s="128"/>
      <c r="BC82" s="128"/>
      <c r="BD82" s="128"/>
      <c r="BE82" s="128"/>
      <c r="BF82" s="128"/>
      <c r="BG82" s="128"/>
      <c r="BH82" s="128"/>
      <c r="BI82" s="128"/>
      <c r="BJ82" s="128"/>
      <c r="BK82" s="128"/>
      <c r="BL82" s="128"/>
      <c r="BM82" s="128"/>
      <c r="BN82" s="176"/>
    </row>
    <row r="83" spans="1:66" ht="14.25">
      <c r="A83" s="128"/>
      <c r="B83" s="128"/>
      <c r="C83" s="128"/>
      <c r="D83" s="128"/>
      <c r="E83" s="128"/>
      <c r="F83" s="128"/>
      <c r="G83" s="128"/>
      <c r="H83" s="128"/>
      <c r="I83" s="128"/>
      <c r="J83" s="128"/>
      <c r="K83" s="128"/>
      <c r="L83" s="128"/>
      <c r="M83" s="128"/>
      <c r="N83" s="128"/>
      <c r="AE83" s="128"/>
      <c r="AN83" s="128"/>
      <c r="AO83" s="128"/>
      <c r="AP83" s="128"/>
      <c r="AQ83" s="128"/>
      <c r="AR83" s="128"/>
      <c r="AS83" s="128"/>
      <c r="AT83" s="128"/>
      <c r="AU83" s="128"/>
      <c r="AV83" s="128"/>
      <c r="AW83" s="128"/>
      <c r="AX83" s="128"/>
      <c r="AY83" s="128"/>
      <c r="AZ83" s="128"/>
      <c r="BA83" s="128"/>
      <c r="BB83" s="128"/>
      <c r="BC83" s="128"/>
      <c r="BD83" s="128"/>
      <c r="BE83" s="128"/>
      <c r="BF83" s="128"/>
      <c r="BG83" s="128"/>
      <c r="BH83" s="128"/>
      <c r="BI83" s="128"/>
      <c r="BJ83" s="128"/>
      <c r="BK83" s="128"/>
      <c r="BL83" s="128"/>
      <c r="BM83" s="128"/>
      <c r="BN83" s="176"/>
    </row>
    <row r="84" spans="1:66" ht="14.25">
      <c r="A84" s="128"/>
      <c r="B84" s="128"/>
      <c r="C84" s="128"/>
      <c r="D84" s="128"/>
      <c r="E84" s="128"/>
      <c r="F84" s="128"/>
      <c r="G84" s="128"/>
      <c r="H84" s="128"/>
      <c r="I84" s="128"/>
      <c r="J84" s="128"/>
      <c r="K84" s="128"/>
      <c r="L84" s="128"/>
      <c r="M84" s="128"/>
      <c r="N84" s="128"/>
      <c r="AE84" s="128"/>
      <c r="AN84" s="128"/>
      <c r="AO84" s="128"/>
      <c r="AP84" s="128"/>
      <c r="AQ84" s="128"/>
      <c r="AR84" s="128"/>
      <c r="AS84" s="128"/>
      <c r="AT84" s="128"/>
      <c r="AU84" s="128"/>
      <c r="AV84" s="128"/>
      <c r="AW84" s="128"/>
      <c r="AX84" s="128"/>
      <c r="AY84" s="128"/>
      <c r="AZ84" s="128"/>
      <c r="BA84" s="128"/>
      <c r="BB84" s="128"/>
      <c r="BC84" s="128"/>
      <c r="BD84" s="128"/>
      <c r="BE84" s="128"/>
      <c r="BF84" s="128"/>
      <c r="BG84" s="128"/>
      <c r="BH84" s="128"/>
      <c r="BI84" s="128"/>
      <c r="BJ84" s="128"/>
      <c r="BK84" s="128"/>
      <c r="BL84" s="128"/>
      <c r="BM84" s="128"/>
      <c r="BN84" s="176"/>
    </row>
    <row r="85" spans="1:66" ht="14.25">
      <c r="A85" s="128"/>
      <c r="B85" s="128"/>
      <c r="C85" s="128"/>
      <c r="D85" s="128"/>
      <c r="E85" s="128"/>
      <c r="F85" s="128"/>
      <c r="G85" s="128"/>
      <c r="H85" s="128"/>
      <c r="I85" s="128"/>
      <c r="J85" s="128"/>
      <c r="K85" s="128"/>
      <c r="L85" s="128"/>
      <c r="M85" s="128"/>
      <c r="N85" s="128"/>
      <c r="AE85" s="128"/>
      <c r="AN85" s="128"/>
      <c r="AO85" s="128"/>
      <c r="AP85" s="128"/>
      <c r="AQ85" s="128"/>
      <c r="AR85" s="128"/>
      <c r="AS85" s="128"/>
      <c r="AT85" s="128"/>
      <c r="AU85" s="128"/>
      <c r="AV85" s="128"/>
      <c r="AW85" s="128"/>
      <c r="AX85" s="128"/>
      <c r="AY85" s="128"/>
      <c r="AZ85" s="128"/>
      <c r="BA85" s="128"/>
      <c r="BB85" s="128"/>
      <c r="BC85" s="128"/>
      <c r="BD85" s="128"/>
      <c r="BE85" s="128"/>
      <c r="BF85" s="128"/>
      <c r="BG85" s="128"/>
      <c r="BH85" s="128"/>
      <c r="BI85" s="128"/>
      <c r="BJ85" s="128"/>
      <c r="BK85" s="128"/>
      <c r="BL85" s="128"/>
      <c r="BM85" s="128"/>
      <c r="BN85" s="176"/>
    </row>
    <row r="86" spans="1:66" ht="14.25">
      <c r="A86" s="128"/>
      <c r="B86" s="128"/>
      <c r="C86" s="128"/>
      <c r="D86" s="128"/>
      <c r="E86" s="128"/>
      <c r="F86" s="128"/>
      <c r="G86" s="128"/>
      <c r="H86" s="128"/>
      <c r="I86" s="128"/>
      <c r="J86" s="128"/>
      <c r="K86" s="128"/>
      <c r="L86" s="128"/>
      <c r="M86" s="128"/>
      <c r="N86" s="128"/>
      <c r="AE86" s="128"/>
      <c r="AN86" s="128"/>
      <c r="AO86" s="128"/>
      <c r="AP86" s="128"/>
      <c r="AQ86" s="128"/>
      <c r="AR86" s="128"/>
      <c r="AS86" s="128"/>
      <c r="AT86" s="128"/>
      <c r="AU86" s="128"/>
      <c r="AV86" s="128"/>
      <c r="AW86" s="128"/>
      <c r="AX86" s="128"/>
      <c r="AY86" s="128"/>
      <c r="AZ86" s="128"/>
      <c r="BA86" s="128"/>
      <c r="BB86" s="128"/>
      <c r="BC86" s="128"/>
      <c r="BD86" s="128"/>
      <c r="BE86" s="128"/>
      <c r="BF86" s="128"/>
      <c r="BG86" s="128"/>
      <c r="BH86" s="128"/>
      <c r="BI86" s="128"/>
      <c r="BJ86" s="128"/>
      <c r="BK86" s="128"/>
      <c r="BL86" s="128"/>
      <c r="BM86" s="128"/>
      <c r="BN86" s="176"/>
    </row>
    <row r="87" spans="1:66" ht="14.25">
      <c r="A87" s="128"/>
      <c r="B87" s="128"/>
      <c r="C87" s="128"/>
      <c r="D87" s="128"/>
      <c r="E87" s="128"/>
      <c r="F87" s="128"/>
      <c r="G87" s="128"/>
      <c r="H87" s="128"/>
      <c r="I87" s="128"/>
      <c r="J87" s="128"/>
      <c r="K87" s="128"/>
      <c r="L87" s="128"/>
      <c r="M87" s="128"/>
      <c r="N87" s="128"/>
      <c r="AE87" s="128"/>
      <c r="AN87" s="128"/>
      <c r="AO87" s="128"/>
      <c r="AP87" s="128"/>
      <c r="AQ87" s="128"/>
      <c r="AR87" s="128"/>
      <c r="AS87" s="128"/>
      <c r="AT87" s="128"/>
      <c r="AU87" s="128"/>
      <c r="AV87" s="128"/>
      <c r="AW87" s="128"/>
      <c r="AX87" s="128"/>
      <c r="AY87" s="128"/>
      <c r="AZ87" s="128"/>
      <c r="BA87" s="128"/>
      <c r="BB87" s="128"/>
      <c r="BC87" s="128"/>
      <c r="BD87" s="128"/>
      <c r="BE87" s="128"/>
      <c r="BF87" s="128"/>
      <c r="BG87" s="128"/>
      <c r="BH87" s="128"/>
      <c r="BI87" s="128"/>
      <c r="BJ87" s="128"/>
      <c r="BK87" s="128"/>
      <c r="BL87" s="128"/>
      <c r="BM87" s="128"/>
      <c r="BN87" s="176"/>
    </row>
    <row r="88" spans="1:66" ht="14.25">
      <c r="A88" s="128"/>
      <c r="B88" s="128"/>
      <c r="C88" s="128"/>
      <c r="D88" s="128"/>
      <c r="E88" s="128"/>
      <c r="F88" s="128"/>
      <c r="G88" s="128"/>
      <c r="H88" s="128"/>
      <c r="I88" s="128"/>
      <c r="J88" s="128"/>
      <c r="K88" s="128"/>
      <c r="L88" s="128"/>
      <c r="M88" s="128"/>
      <c r="N88" s="128"/>
      <c r="AE88" s="128"/>
      <c r="AN88" s="128"/>
      <c r="AO88" s="128"/>
      <c r="AP88" s="128"/>
      <c r="AQ88" s="128"/>
      <c r="AR88" s="128"/>
      <c r="AS88" s="128"/>
      <c r="AT88" s="128"/>
      <c r="AU88" s="128"/>
      <c r="AV88" s="128"/>
      <c r="AW88" s="128"/>
      <c r="AX88" s="128"/>
      <c r="AY88" s="128"/>
      <c r="AZ88" s="128"/>
      <c r="BA88" s="128"/>
      <c r="BB88" s="128"/>
      <c r="BC88" s="128"/>
      <c r="BD88" s="128"/>
      <c r="BE88" s="128"/>
      <c r="BF88" s="128"/>
      <c r="BG88" s="128"/>
      <c r="BH88" s="128"/>
      <c r="BI88" s="128"/>
      <c r="BJ88" s="128"/>
      <c r="BK88" s="128"/>
      <c r="BL88" s="128"/>
      <c r="BM88" s="128"/>
      <c r="BN88" s="176"/>
    </row>
    <row r="89" spans="1:66" ht="14.25">
      <c r="A89" s="128"/>
      <c r="B89" s="128"/>
      <c r="C89" s="128"/>
      <c r="D89" s="128"/>
      <c r="E89" s="128"/>
      <c r="F89" s="128"/>
      <c r="G89" s="128"/>
      <c r="H89" s="128"/>
      <c r="I89" s="128"/>
      <c r="J89" s="128"/>
      <c r="K89" s="128"/>
      <c r="L89" s="128"/>
      <c r="M89" s="128"/>
      <c r="N89" s="128"/>
      <c r="AE89" s="128"/>
      <c r="AN89" s="128"/>
      <c r="AO89" s="128"/>
      <c r="AP89" s="128"/>
      <c r="AQ89" s="128"/>
      <c r="AR89" s="128"/>
      <c r="AS89" s="128"/>
      <c r="AT89" s="128"/>
      <c r="AU89" s="128"/>
      <c r="AV89" s="128"/>
      <c r="AW89" s="128"/>
      <c r="AX89" s="128"/>
      <c r="AY89" s="128"/>
      <c r="AZ89" s="128"/>
      <c r="BA89" s="128"/>
      <c r="BB89" s="128"/>
      <c r="BC89" s="128"/>
      <c r="BD89" s="128"/>
      <c r="BE89" s="128"/>
      <c r="BF89" s="128"/>
      <c r="BG89" s="128"/>
      <c r="BH89" s="128"/>
      <c r="BI89" s="128"/>
      <c r="BJ89" s="128"/>
      <c r="BK89" s="128"/>
      <c r="BL89" s="128"/>
      <c r="BM89" s="128"/>
      <c r="BN89" s="176"/>
    </row>
    <row r="90" spans="1:66" ht="14.25">
      <c r="A90" s="128"/>
      <c r="B90" s="128"/>
      <c r="C90" s="128"/>
      <c r="D90" s="128"/>
      <c r="E90" s="128"/>
      <c r="F90" s="128"/>
      <c r="G90" s="128"/>
      <c r="H90" s="128"/>
      <c r="I90" s="128"/>
      <c r="J90" s="128"/>
      <c r="K90" s="128"/>
      <c r="L90" s="128"/>
      <c r="M90" s="128"/>
      <c r="N90" s="128"/>
      <c r="AE90" s="128"/>
      <c r="AN90" s="128"/>
      <c r="AO90" s="128"/>
      <c r="AP90" s="128"/>
      <c r="AQ90" s="128"/>
      <c r="AR90" s="128"/>
      <c r="AS90" s="128"/>
      <c r="AT90" s="128"/>
      <c r="AU90" s="128"/>
      <c r="AV90" s="128"/>
      <c r="AW90" s="128"/>
      <c r="AX90" s="128"/>
      <c r="AY90" s="128"/>
      <c r="AZ90" s="128"/>
      <c r="BA90" s="128"/>
      <c r="BB90" s="128"/>
      <c r="BC90" s="128"/>
      <c r="BD90" s="128"/>
      <c r="BE90" s="128"/>
      <c r="BF90" s="128"/>
      <c r="BG90" s="128"/>
      <c r="BH90" s="128"/>
      <c r="BI90" s="128"/>
      <c r="BJ90" s="128"/>
      <c r="BK90" s="128"/>
      <c r="BL90" s="128"/>
      <c r="BM90" s="128"/>
      <c r="BN90" s="176"/>
    </row>
    <row r="91" spans="1:66" ht="14.25">
      <c r="A91" s="128"/>
      <c r="B91" s="128"/>
      <c r="C91" s="128"/>
      <c r="D91" s="128"/>
      <c r="E91" s="128"/>
      <c r="F91" s="128"/>
      <c r="G91" s="128"/>
      <c r="H91" s="128"/>
      <c r="I91" s="128"/>
      <c r="J91" s="128"/>
      <c r="K91" s="128"/>
      <c r="L91" s="128"/>
      <c r="M91" s="128"/>
      <c r="N91" s="128"/>
      <c r="AE91" s="128"/>
      <c r="AN91" s="128"/>
      <c r="AO91" s="128"/>
      <c r="AP91" s="128"/>
      <c r="AQ91" s="128"/>
      <c r="AR91" s="128"/>
      <c r="AS91" s="128"/>
      <c r="AT91" s="128"/>
      <c r="AU91" s="128"/>
      <c r="AV91" s="128"/>
      <c r="AW91" s="128"/>
      <c r="AX91" s="128"/>
      <c r="AY91" s="128"/>
      <c r="AZ91" s="128"/>
      <c r="BA91" s="128"/>
      <c r="BB91" s="128"/>
      <c r="BC91" s="128"/>
      <c r="BD91" s="128"/>
      <c r="BE91" s="128"/>
      <c r="BF91" s="128"/>
      <c r="BG91" s="128"/>
      <c r="BH91" s="128"/>
      <c r="BI91" s="128"/>
      <c r="BJ91" s="128"/>
      <c r="BK91" s="128"/>
      <c r="BL91" s="128"/>
      <c r="BM91" s="128"/>
      <c r="BN91" s="176"/>
    </row>
    <row r="92" spans="1:66" ht="14.25">
      <c r="A92" s="128"/>
      <c r="B92" s="128"/>
      <c r="C92" s="128"/>
      <c r="D92" s="128"/>
      <c r="E92" s="128"/>
      <c r="F92" s="128"/>
      <c r="G92" s="128"/>
      <c r="H92" s="128"/>
      <c r="I92" s="128"/>
      <c r="J92" s="128"/>
      <c r="K92" s="128"/>
      <c r="L92" s="128"/>
      <c r="M92" s="128"/>
      <c r="N92" s="128"/>
      <c r="AE92" s="128"/>
      <c r="AN92" s="128"/>
      <c r="AO92" s="128"/>
      <c r="AP92" s="128"/>
      <c r="AQ92" s="128"/>
      <c r="AR92" s="128"/>
      <c r="AS92" s="128"/>
      <c r="AT92" s="128"/>
      <c r="AU92" s="128"/>
      <c r="AV92" s="128"/>
      <c r="AW92" s="128"/>
      <c r="AX92" s="128"/>
      <c r="AY92" s="128"/>
      <c r="AZ92" s="128"/>
      <c r="BA92" s="128"/>
      <c r="BB92" s="128"/>
      <c r="BC92" s="128"/>
      <c r="BD92" s="128"/>
      <c r="BE92" s="128"/>
      <c r="BF92" s="128"/>
      <c r="BG92" s="128"/>
      <c r="BH92" s="128"/>
      <c r="BI92" s="128"/>
      <c r="BJ92" s="128"/>
      <c r="BK92" s="128"/>
      <c r="BL92" s="128"/>
      <c r="BM92" s="128"/>
      <c r="BN92" s="176"/>
    </row>
    <row r="93" spans="1:66" ht="14.25">
      <c r="A93" s="128"/>
      <c r="B93" s="128"/>
      <c r="C93" s="128"/>
      <c r="D93" s="128"/>
      <c r="E93" s="128"/>
      <c r="F93" s="128"/>
      <c r="G93" s="128"/>
      <c r="H93" s="128"/>
      <c r="I93" s="128"/>
      <c r="J93" s="128"/>
      <c r="K93" s="128"/>
      <c r="L93" s="128"/>
      <c r="M93" s="128"/>
      <c r="N93" s="128"/>
      <c r="AE93" s="128"/>
      <c r="AN93" s="128"/>
      <c r="AO93" s="128"/>
      <c r="AP93" s="128"/>
      <c r="AQ93" s="128"/>
      <c r="AR93" s="128"/>
      <c r="AS93" s="128"/>
      <c r="AT93" s="128"/>
      <c r="AU93" s="128"/>
      <c r="AV93" s="128"/>
      <c r="AW93" s="128"/>
      <c r="AX93" s="128"/>
      <c r="AY93" s="128"/>
      <c r="AZ93" s="128"/>
      <c r="BA93" s="128"/>
      <c r="BB93" s="128"/>
      <c r="BC93" s="128"/>
      <c r="BD93" s="128"/>
      <c r="BE93" s="128"/>
      <c r="BF93" s="128"/>
      <c r="BG93" s="128"/>
      <c r="BH93" s="128"/>
      <c r="BI93" s="128"/>
      <c r="BJ93" s="128"/>
      <c r="BK93" s="128"/>
      <c r="BL93" s="128"/>
      <c r="BM93" s="128"/>
      <c r="BN93" s="176"/>
    </row>
    <row r="94" spans="1:66">
      <c r="A94" s="128"/>
      <c r="B94" s="128"/>
      <c r="C94" s="128"/>
      <c r="D94" s="128"/>
      <c r="E94" s="128"/>
      <c r="F94" s="128"/>
      <c r="G94" s="128"/>
      <c r="H94" s="128"/>
      <c r="I94" s="128"/>
      <c r="J94" s="128"/>
      <c r="K94" s="128"/>
      <c r="L94" s="128"/>
      <c r="M94" s="128"/>
      <c r="N94" s="128"/>
      <c r="AE94" s="128"/>
      <c r="AN94" s="128"/>
      <c r="AO94" s="128"/>
      <c r="AP94" s="128"/>
      <c r="AQ94" s="128"/>
      <c r="AR94" s="128"/>
      <c r="AS94" s="128"/>
      <c r="AT94" s="128"/>
      <c r="AU94" s="128"/>
      <c r="AV94" s="128"/>
      <c r="AW94" s="128"/>
      <c r="AX94" s="128"/>
      <c r="AY94" s="128"/>
      <c r="AZ94" s="128"/>
      <c r="BA94" s="128"/>
      <c r="BB94" s="128"/>
      <c r="BC94" s="128"/>
      <c r="BD94" s="128"/>
      <c r="BE94" s="128"/>
      <c r="BF94" s="128"/>
      <c r="BG94" s="128"/>
      <c r="BI94" s="128"/>
      <c r="BJ94" s="128"/>
      <c r="BK94" s="128"/>
      <c r="BL94" s="128"/>
      <c r="BM94" s="128"/>
      <c r="BN94" s="176"/>
    </row>
    <row r="95" spans="1:66">
      <c r="A95" s="128"/>
      <c r="B95" s="128"/>
      <c r="C95" s="128"/>
      <c r="D95" s="128"/>
      <c r="E95" s="128"/>
      <c r="F95" s="128"/>
      <c r="G95" s="128"/>
      <c r="H95" s="128"/>
      <c r="I95" s="128"/>
      <c r="J95" s="128"/>
      <c r="K95" s="128"/>
      <c r="L95" s="128"/>
      <c r="M95" s="128"/>
      <c r="N95" s="128"/>
      <c r="AE95" s="128"/>
      <c r="AN95" s="128"/>
      <c r="AO95" s="128"/>
      <c r="AP95" s="128"/>
      <c r="AQ95" s="128"/>
      <c r="AR95" s="128"/>
      <c r="AS95" s="128"/>
      <c r="AT95" s="128"/>
      <c r="AU95" s="128"/>
      <c r="AV95" s="128"/>
      <c r="AW95" s="128"/>
      <c r="AX95" s="128"/>
      <c r="AY95" s="128"/>
      <c r="AZ95" s="128"/>
      <c r="BA95" s="128"/>
      <c r="BB95" s="128"/>
      <c r="BC95" s="128"/>
      <c r="BD95" s="128"/>
      <c r="BE95" s="128"/>
      <c r="BF95" s="128"/>
      <c r="BG95" s="128"/>
      <c r="BI95" s="128"/>
      <c r="BJ95" s="128"/>
      <c r="BK95" s="128"/>
      <c r="BL95" s="128"/>
      <c r="BM95" s="128"/>
      <c r="BN95" s="176"/>
    </row>
    <row r="96" spans="1:66">
      <c r="A96" s="128"/>
      <c r="B96" s="128"/>
      <c r="C96" s="128"/>
      <c r="D96" s="128"/>
      <c r="E96" s="128"/>
      <c r="F96" s="128"/>
      <c r="G96" s="128"/>
      <c r="H96" s="128"/>
      <c r="I96" s="128"/>
      <c r="J96" s="128"/>
      <c r="K96" s="128"/>
      <c r="L96" s="128"/>
      <c r="M96" s="128"/>
      <c r="N96" s="128"/>
      <c r="AE96" s="128"/>
      <c r="AN96" s="128"/>
      <c r="AO96" s="128"/>
      <c r="AP96" s="128"/>
      <c r="AQ96" s="128"/>
      <c r="AR96" s="128"/>
      <c r="AS96" s="128"/>
      <c r="AT96" s="128"/>
      <c r="AU96" s="128"/>
      <c r="AV96" s="128"/>
      <c r="AW96" s="128"/>
      <c r="AX96" s="128"/>
      <c r="AY96" s="128"/>
      <c r="AZ96" s="128"/>
      <c r="BA96" s="128"/>
      <c r="BB96" s="128"/>
      <c r="BC96" s="128"/>
      <c r="BD96" s="128"/>
      <c r="BE96" s="128"/>
      <c r="BF96" s="128"/>
      <c r="BG96" s="128"/>
      <c r="BI96" s="128"/>
      <c r="BJ96" s="128"/>
      <c r="BK96" s="128"/>
      <c r="BL96" s="128"/>
      <c r="BM96" s="128"/>
      <c r="BN96" s="176"/>
    </row>
    <row r="97" spans="1:66">
      <c r="A97" s="128"/>
      <c r="B97" s="128"/>
      <c r="C97" s="128"/>
      <c r="D97" s="128"/>
      <c r="E97" s="128"/>
      <c r="F97" s="128"/>
      <c r="G97" s="128"/>
      <c r="H97" s="128"/>
      <c r="I97" s="128"/>
      <c r="J97" s="128"/>
      <c r="K97" s="128"/>
      <c r="L97" s="128"/>
      <c r="M97" s="128"/>
      <c r="N97" s="128"/>
      <c r="AE97" s="128"/>
      <c r="AN97" s="128"/>
      <c r="AO97" s="128"/>
      <c r="AP97" s="128"/>
      <c r="AQ97" s="128"/>
      <c r="AR97" s="128"/>
      <c r="AS97" s="128"/>
      <c r="AT97" s="128"/>
      <c r="AU97" s="128"/>
      <c r="AV97" s="128"/>
      <c r="AW97" s="128"/>
      <c r="AX97" s="128"/>
      <c r="AY97" s="128"/>
      <c r="AZ97" s="128"/>
      <c r="BA97" s="128"/>
      <c r="BB97" s="128"/>
      <c r="BC97" s="128"/>
      <c r="BD97" s="128"/>
      <c r="BE97" s="128"/>
      <c r="BF97" s="128"/>
      <c r="BG97" s="128"/>
      <c r="BI97" s="128"/>
      <c r="BJ97" s="128"/>
      <c r="BK97" s="128"/>
      <c r="BL97" s="128"/>
      <c r="BM97" s="128"/>
      <c r="BN97" s="176"/>
    </row>
  </sheetData>
  <sortState ref="A2:BN97">
    <sortCondition ref="BI2:BI97" customList="VODAFONE,MOVISTAR,ORANGE,YOIGO"/>
    <sortCondition ref="E2:E97"/>
  </sortState>
  <pageMargins left="0.7" right="0.7" top="0.75" bottom="0.75" header="0.3" footer="0.3"/>
  <pageSetup paperSize="9" scale="59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rgb="FF0070C0"/>
    <pageSetUpPr fitToPage="1"/>
  </sheetPr>
  <dimension ref="A1:BN69"/>
  <sheetViews>
    <sheetView showGridLines="0" zoomScale="70" zoomScaleNormal="70" workbookViewId="0">
      <selection activeCell="E1" sqref="E1"/>
    </sheetView>
  </sheetViews>
  <sheetFormatPr baseColWidth="10" defaultColWidth="9.140625" defaultRowHeight="14.25"/>
  <cols>
    <col min="1" max="1" width="15.7109375" style="43" bestFit="1" customWidth="1"/>
    <col min="2" max="2" width="12.5703125" style="75" bestFit="1" customWidth="1"/>
    <col min="3" max="3" width="6" style="4" bestFit="1" customWidth="1"/>
    <col min="4" max="4" width="12" style="43" bestFit="1" customWidth="1"/>
    <col min="5" max="5" width="40.5703125" style="5" bestFit="1" customWidth="1"/>
    <col min="6" max="7" width="6" style="12" bestFit="1" customWidth="1"/>
    <col min="8" max="12" width="6" style="10" bestFit="1" customWidth="1"/>
    <col min="13" max="13" width="6" style="12" bestFit="1" customWidth="1"/>
    <col min="14" max="14" width="12.5703125" style="12" bestFit="1" customWidth="1"/>
    <col min="15" max="17" width="11.140625" style="3" bestFit="1" customWidth="1"/>
    <col min="18" max="20" width="14.85546875" style="3" bestFit="1" customWidth="1"/>
    <col min="21" max="23" width="11.140625" style="3" bestFit="1" customWidth="1"/>
    <col min="24" max="27" width="14.85546875" style="3" bestFit="1" customWidth="1"/>
    <col min="28" max="28" width="6.28515625" style="3" bestFit="1" customWidth="1"/>
    <col min="29" max="29" width="14.85546875" style="3" bestFit="1" customWidth="1"/>
    <col min="30" max="30" width="6" style="3" bestFit="1" customWidth="1"/>
    <col min="31" max="31" width="14.85546875" style="10" bestFit="1" customWidth="1"/>
    <col min="32" max="36" width="6" style="3" bestFit="1" customWidth="1"/>
    <col min="37" max="37" width="6" style="128" customWidth="1"/>
    <col min="38" max="39" width="6" style="3" bestFit="1" customWidth="1"/>
    <col min="40" max="44" width="6" style="12" bestFit="1" customWidth="1"/>
    <col min="45" max="45" width="6" style="12" customWidth="1"/>
    <col min="46" max="47" width="12.42578125" style="12" bestFit="1" customWidth="1"/>
    <col min="48" max="49" width="6" style="10" bestFit="1" customWidth="1"/>
    <col min="50" max="50" width="6" style="10" customWidth="1"/>
    <col min="51" max="51" width="6" style="10" bestFit="1" customWidth="1"/>
    <col min="52" max="52" width="12.5703125" style="8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6" style="10" bestFit="1" customWidth="1"/>
    <col min="66" max="66" width="21.42578125" style="10" bestFit="1" customWidth="1"/>
    <col min="67" max="16384" width="9.140625" style="3"/>
  </cols>
  <sheetData>
    <row r="1" spans="1:66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268</v>
      </c>
      <c r="P1" s="40" t="s">
        <v>269</v>
      </c>
      <c r="Q1" s="40" t="s">
        <v>270</v>
      </c>
      <c r="R1" s="40" t="s">
        <v>271</v>
      </c>
      <c r="S1" s="40" t="s">
        <v>272</v>
      </c>
      <c r="T1" s="41" t="s">
        <v>273</v>
      </c>
      <c r="U1" s="39" t="s">
        <v>274</v>
      </c>
      <c r="V1" s="40" t="s">
        <v>275</v>
      </c>
      <c r="W1" s="40" t="s">
        <v>276</v>
      </c>
      <c r="X1" s="40" t="s">
        <v>277</v>
      </c>
      <c r="Y1" s="40" t="s">
        <v>278</v>
      </c>
      <c r="Z1" s="41" t="s">
        <v>279</v>
      </c>
      <c r="AA1" s="39" t="s">
        <v>280</v>
      </c>
      <c r="AB1" s="40" t="s">
        <v>281</v>
      </c>
      <c r="AC1" s="40" t="s">
        <v>282</v>
      </c>
      <c r="AD1" s="40" t="s">
        <v>283</v>
      </c>
      <c r="AE1" s="41" t="s">
        <v>284</v>
      </c>
      <c r="AF1" s="39" t="s">
        <v>285</v>
      </c>
      <c r="AG1" s="40" t="s">
        <v>286</v>
      </c>
      <c r="AH1" s="40" t="s">
        <v>287</v>
      </c>
      <c r="AI1" s="40" t="s">
        <v>288</v>
      </c>
      <c r="AJ1" s="40" t="s">
        <v>289</v>
      </c>
      <c r="AK1" s="40" t="s">
        <v>223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224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290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3" t="s">
        <v>225</v>
      </c>
    </row>
    <row r="2" spans="1:66" s="128" customFormat="1" ht="15.75">
      <c r="A2" s="205" t="s">
        <v>32</v>
      </c>
      <c r="B2" s="206" t="s">
        <v>9</v>
      </c>
      <c r="C2" s="220" t="s">
        <v>34</v>
      </c>
      <c r="D2" s="209" t="s">
        <v>41</v>
      </c>
      <c r="E2" s="26" t="s">
        <v>100</v>
      </c>
      <c r="F2" s="93">
        <v>394</v>
      </c>
      <c r="G2" s="79">
        <v>10</v>
      </c>
      <c r="H2" s="147">
        <v>201</v>
      </c>
      <c r="I2" s="147">
        <v>7</v>
      </c>
      <c r="J2" s="147">
        <v>193</v>
      </c>
      <c r="K2" s="147">
        <v>3</v>
      </c>
      <c r="L2" s="79">
        <v>7</v>
      </c>
      <c r="M2" s="60">
        <v>5</v>
      </c>
      <c r="N2" s="185"/>
      <c r="O2" s="147">
        <v>4.0172698412698002</v>
      </c>
      <c r="P2" s="147">
        <v>3.9901015989305</v>
      </c>
      <c r="Q2" s="68">
        <v>4.0037579761000002</v>
      </c>
      <c r="R2" s="147">
        <v>6.0916666666666641</v>
      </c>
      <c r="S2" s="147">
        <v>7.8250000000000028</v>
      </c>
      <c r="T2" s="71">
        <v>6.4428571428571422</v>
      </c>
      <c r="U2" s="147">
        <v>4.7369788359787997</v>
      </c>
      <c r="V2" s="147">
        <v>6.3926310160427002</v>
      </c>
      <c r="W2" s="68">
        <v>5.5604015957446</v>
      </c>
      <c r="X2" s="147">
        <v>6.9624999999999986</v>
      </c>
      <c r="Y2" s="147">
        <v>10.325000000000003</v>
      </c>
      <c r="Z2" s="71">
        <v>8.3999999999999986</v>
      </c>
      <c r="AA2" s="147">
        <v>3.8722598707163232</v>
      </c>
      <c r="AB2" s="147">
        <v>2232</v>
      </c>
      <c r="AC2" s="147">
        <v>0.5308323325387353</v>
      </c>
      <c r="AD2" s="147">
        <v>60</v>
      </c>
      <c r="AE2" s="147">
        <v>2.9212962962962963</v>
      </c>
      <c r="AF2" s="221"/>
      <c r="AG2" s="221"/>
      <c r="AH2" s="221"/>
      <c r="AI2" s="221"/>
      <c r="AJ2" s="221"/>
      <c r="AK2" s="221" t="s">
        <v>248</v>
      </c>
      <c r="AL2" s="221"/>
      <c r="AM2" s="221"/>
      <c r="AN2" s="221"/>
      <c r="AO2" s="72">
        <v>52</v>
      </c>
      <c r="AP2" s="79">
        <v>3</v>
      </c>
      <c r="AQ2" s="79">
        <v>5</v>
      </c>
      <c r="AR2" s="225">
        <v>324</v>
      </c>
      <c r="AS2" s="225" t="s">
        <v>248</v>
      </c>
      <c r="AT2" s="223">
        <v>32869.046999999999</v>
      </c>
      <c r="AU2" s="223">
        <v>857.71299999999997</v>
      </c>
      <c r="AV2" s="212">
        <v>0</v>
      </c>
      <c r="AW2" s="213">
        <v>324</v>
      </c>
      <c r="AX2" s="212" t="s">
        <v>248</v>
      </c>
      <c r="AY2" s="233" t="s">
        <v>248</v>
      </c>
      <c r="AZ2" s="70"/>
      <c r="BA2" s="70" t="s">
        <v>248</v>
      </c>
      <c r="BB2" s="234" t="s">
        <v>248</v>
      </c>
      <c r="BC2" s="60" t="s">
        <v>248</v>
      </c>
      <c r="BD2" s="211" t="s">
        <v>61</v>
      </c>
      <c r="BE2" s="212" t="s">
        <v>62</v>
      </c>
      <c r="BF2" s="212" t="s">
        <v>63</v>
      </c>
      <c r="BG2" s="212" t="s">
        <v>196</v>
      </c>
      <c r="BH2" s="214" t="s">
        <v>713</v>
      </c>
      <c r="BI2" s="214" t="s">
        <v>64</v>
      </c>
      <c r="BJ2" s="382">
        <v>214</v>
      </c>
      <c r="BK2" s="215">
        <v>1</v>
      </c>
      <c r="BL2" s="216" t="s">
        <v>65</v>
      </c>
      <c r="BM2" s="63"/>
      <c r="BN2" s="63" t="s">
        <v>304</v>
      </c>
    </row>
    <row r="3" spans="1:66" s="128" customFormat="1" ht="15.75">
      <c r="A3" s="207" t="s">
        <v>32</v>
      </c>
      <c r="B3" s="208" t="s">
        <v>9</v>
      </c>
      <c r="C3" s="202" t="s">
        <v>34</v>
      </c>
      <c r="D3" s="210" t="s">
        <v>41</v>
      </c>
      <c r="E3" s="24" t="s">
        <v>100</v>
      </c>
      <c r="F3" s="86">
        <v>397</v>
      </c>
      <c r="G3" s="80">
        <v>14</v>
      </c>
      <c r="H3" s="148">
        <v>201</v>
      </c>
      <c r="I3" s="148">
        <v>1</v>
      </c>
      <c r="J3" s="148">
        <v>196</v>
      </c>
      <c r="K3" s="148">
        <v>13</v>
      </c>
      <c r="L3" s="80">
        <v>6</v>
      </c>
      <c r="M3" s="9">
        <v>2</v>
      </c>
      <c r="N3" s="186"/>
      <c r="O3" s="148">
        <v>4.1612</v>
      </c>
      <c r="P3" s="148">
        <v>4.5648579881657003</v>
      </c>
      <c r="Q3" s="11">
        <v>4.3486126290999998</v>
      </c>
      <c r="R3" s="148">
        <v>6.0250000000000004</v>
      </c>
      <c r="S3" s="148">
        <v>10.284374999999999</v>
      </c>
      <c r="T3" s="53">
        <v>8.2250000000000014</v>
      </c>
      <c r="U3" s="148">
        <v>4.9781333333333002</v>
      </c>
      <c r="V3" s="148">
        <v>6.9584970414200997</v>
      </c>
      <c r="W3" s="11">
        <v>5.8975879093405998</v>
      </c>
      <c r="X3" s="148">
        <v>6.9249999999999998</v>
      </c>
      <c r="Y3" s="148">
        <v>12.682142857142855</v>
      </c>
      <c r="Z3" s="53">
        <v>9.9000000000000057</v>
      </c>
      <c r="AA3" s="148">
        <v>3.7349688987414034</v>
      </c>
      <c r="AB3" s="148">
        <v>2247</v>
      </c>
      <c r="AC3" s="148">
        <v>0.56850656666767052</v>
      </c>
      <c r="AD3" s="148">
        <v>71</v>
      </c>
      <c r="AE3" s="148">
        <v>2.6573412698412699</v>
      </c>
      <c r="AF3" s="203"/>
      <c r="AG3" s="203"/>
      <c r="AH3" s="203"/>
      <c r="AI3" s="203"/>
      <c r="AJ3" s="203"/>
      <c r="AK3" s="203" t="s">
        <v>248</v>
      </c>
      <c r="AL3" s="203"/>
      <c r="AM3" s="203"/>
      <c r="AN3" s="203"/>
      <c r="AO3" s="73">
        <v>17</v>
      </c>
      <c r="AP3" s="80">
        <v>4</v>
      </c>
      <c r="AQ3" s="80">
        <v>2</v>
      </c>
      <c r="AR3" s="224">
        <v>360</v>
      </c>
      <c r="AS3" s="224" t="s">
        <v>248</v>
      </c>
      <c r="AT3" s="7">
        <v>33079.885999999999</v>
      </c>
      <c r="AU3" s="7">
        <v>672.95500000000004</v>
      </c>
      <c r="AV3" s="201">
        <v>1</v>
      </c>
      <c r="AW3" s="126">
        <v>359</v>
      </c>
      <c r="AX3" s="201" t="s">
        <v>248</v>
      </c>
      <c r="AY3" s="452" t="s">
        <v>248</v>
      </c>
      <c r="AZ3" s="188"/>
      <c r="BA3" s="188" t="s">
        <v>248</v>
      </c>
      <c r="BB3" s="453" t="s">
        <v>248</v>
      </c>
      <c r="BC3" s="9" t="s">
        <v>248</v>
      </c>
      <c r="BD3" s="217" t="s">
        <v>61</v>
      </c>
      <c r="BE3" s="201" t="s">
        <v>62</v>
      </c>
      <c r="BF3" s="201" t="s">
        <v>63</v>
      </c>
      <c r="BG3" s="201" t="s">
        <v>196</v>
      </c>
      <c r="BH3" s="218" t="s">
        <v>713</v>
      </c>
      <c r="BI3" s="218" t="s">
        <v>66</v>
      </c>
      <c r="BJ3" s="370">
        <v>214</v>
      </c>
      <c r="BK3" s="441">
        <v>7</v>
      </c>
      <c r="BL3" s="219" t="s">
        <v>65</v>
      </c>
      <c r="BM3" s="64"/>
      <c r="BN3" s="64" t="s">
        <v>304</v>
      </c>
    </row>
    <row r="4" spans="1:66" s="128" customFormat="1" ht="16.5" thickBot="1">
      <c r="A4" s="151" t="s">
        <v>32</v>
      </c>
      <c r="B4" s="152" t="s">
        <v>9</v>
      </c>
      <c r="C4" s="153" t="s">
        <v>34</v>
      </c>
      <c r="D4" s="154" t="s">
        <v>41</v>
      </c>
      <c r="E4" s="190" t="s">
        <v>100</v>
      </c>
      <c r="F4" s="191">
        <v>396</v>
      </c>
      <c r="G4" s="192">
        <v>29</v>
      </c>
      <c r="H4" s="231">
        <v>201</v>
      </c>
      <c r="I4" s="231">
        <v>13</v>
      </c>
      <c r="J4" s="231">
        <v>195</v>
      </c>
      <c r="K4" s="231">
        <v>16</v>
      </c>
      <c r="L4" s="192">
        <v>12</v>
      </c>
      <c r="M4" s="178">
        <v>6</v>
      </c>
      <c r="N4" s="155"/>
      <c r="O4" s="231">
        <v>4.1290617977527999</v>
      </c>
      <c r="P4" s="231">
        <v>4.9744678304093997</v>
      </c>
      <c r="Q4" s="194">
        <v>4.5432865272000003</v>
      </c>
      <c r="R4" s="231">
        <v>6.6099999999999994</v>
      </c>
      <c r="S4" s="231">
        <v>9.3708333333333318</v>
      </c>
      <c r="T4" s="193">
        <v>8.7583333333333346</v>
      </c>
      <c r="U4" s="231">
        <v>5.0701235955056001</v>
      </c>
      <c r="V4" s="231">
        <v>7.3782748421052</v>
      </c>
      <c r="W4" s="194">
        <v>6.2010515730659002</v>
      </c>
      <c r="X4" s="231">
        <v>7.7624999999999993</v>
      </c>
      <c r="Y4" s="231">
        <v>11.806249999999999</v>
      </c>
      <c r="Z4" s="193">
        <v>10.887500000000003</v>
      </c>
      <c r="AA4" s="231">
        <v>3.7957206429132597</v>
      </c>
      <c r="AB4" s="231">
        <v>2098</v>
      </c>
      <c r="AC4" s="231">
        <v>0.61051967417280673</v>
      </c>
      <c r="AD4" s="231">
        <v>95</v>
      </c>
      <c r="AE4" s="231">
        <v>2.5182352941176469</v>
      </c>
      <c r="AF4" s="158"/>
      <c r="AG4" s="158"/>
      <c r="AH4" s="158"/>
      <c r="AI4" s="158"/>
      <c r="AJ4" s="158"/>
      <c r="AK4" s="158" t="s">
        <v>248</v>
      </c>
      <c r="AL4" s="158"/>
      <c r="AM4" s="158"/>
      <c r="AN4" s="158"/>
      <c r="AO4" s="195">
        <v>171</v>
      </c>
      <c r="AP4" s="192">
        <v>6</v>
      </c>
      <c r="AQ4" s="192">
        <v>38</v>
      </c>
      <c r="AR4" s="226">
        <v>152</v>
      </c>
      <c r="AS4" s="226" t="s">
        <v>248</v>
      </c>
      <c r="AT4" s="227">
        <v>29986.45</v>
      </c>
      <c r="AU4" s="227">
        <v>2218.42</v>
      </c>
      <c r="AV4" s="163">
        <v>1</v>
      </c>
      <c r="AW4" s="228">
        <v>151</v>
      </c>
      <c r="AX4" s="163" t="s">
        <v>248</v>
      </c>
      <c r="AY4" s="554" t="s">
        <v>248</v>
      </c>
      <c r="AZ4" s="232"/>
      <c r="BA4" s="232" t="s">
        <v>248</v>
      </c>
      <c r="BB4" s="238" t="s">
        <v>248</v>
      </c>
      <c r="BC4" s="178" t="s">
        <v>248</v>
      </c>
      <c r="BD4" s="162" t="s">
        <v>61</v>
      </c>
      <c r="BE4" s="163" t="s">
        <v>62</v>
      </c>
      <c r="BF4" s="163" t="s">
        <v>63</v>
      </c>
      <c r="BG4" s="163" t="s">
        <v>196</v>
      </c>
      <c r="BH4" s="164" t="s">
        <v>713</v>
      </c>
      <c r="BI4" s="164" t="s">
        <v>67</v>
      </c>
      <c r="BJ4" s="383">
        <v>214</v>
      </c>
      <c r="BK4" s="165">
        <v>3</v>
      </c>
      <c r="BL4" s="166" t="s">
        <v>65</v>
      </c>
      <c r="BM4" s="198"/>
      <c r="BN4" s="198" t="s">
        <v>304</v>
      </c>
    </row>
    <row r="5" spans="1:66" s="128" customFormat="1" ht="15.75">
      <c r="A5" s="205" t="s">
        <v>32</v>
      </c>
      <c r="B5" s="206" t="s">
        <v>9</v>
      </c>
      <c r="C5" s="220" t="s">
        <v>34</v>
      </c>
      <c r="D5" s="209" t="s">
        <v>41</v>
      </c>
      <c r="E5" s="26" t="s">
        <v>100</v>
      </c>
      <c r="F5" s="93">
        <v>395</v>
      </c>
      <c r="G5" s="79">
        <v>34</v>
      </c>
      <c r="H5" s="147">
        <v>199</v>
      </c>
      <c r="I5" s="147">
        <v>14</v>
      </c>
      <c r="J5" s="147">
        <v>196</v>
      </c>
      <c r="K5" s="147">
        <v>20</v>
      </c>
      <c r="L5" s="79">
        <v>14</v>
      </c>
      <c r="M5" s="60">
        <v>7</v>
      </c>
      <c r="N5" s="185"/>
      <c r="O5" s="147">
        <v>4.7026091954023004</v>
      </c>
      <c r="P5" s="147">
        <v>4.7326257192982002</v>
      </c>
      <c r="Q5" s="68">
        <v>4.7174869565000002</v>
      </c>
      <c r="R5" s="147">
        <v>6.9299999999999979</v>
      </c>
      <c r="S5" s="147">
        <v>10.741666666666665</v>
      </c>
      <c r="T5" s="71">
        <v>8.4375</v>
      </c>
      <c r="U5" s="147">
        <v>5.4483505747125998</v>
      </c>
      <c r="V5" s="147">
        <v>7.1529766023391002</v>
      </c>
      <c r="W5" s="68">
        <v>6.2932521710143998</v>
      </c>
      <c r="X5" s="147">
        <v>7.9124999999999979</v>
      </c>
      <c r="Y5" s="147">
        <v>13.306249999999999</v>
      </c>
      <c r="Z5" s="71">
        <v>10.275</v>
      </c>
      <c r="AA5" s="147">
        <v>3.7505843258839069</v>
      </c>
      <c r="AB5" s="147">
        <v>2046</v>
      </c>
      <c r="AC5" s="147">
        <v>0.58122939621299541</v>
      </c>
      <c r="AD5" s="147">
        <v>77</v>
      </c>
      <c r="AE5" s="147">
        <v>2.6037037037037036</v>
      </c>
      <c r="AF5" s="221"/>
      <c r="AG5" s="221"/>
      <c r="AH5" s="221"/>
      <c r="AI5" s="221"/>
      <c r="AJ5" s="221"/>
      <c r="AK5" s="221" t="s">
        <v>248</v>
      </c>
      <c r="AL5" s="221"/>
      <c r="AM5" s="221"/>
      <c r="AN5" s="221"/>
      <c r="AO5" s="72">
        <v>135</v>
      </c>
      <c r="AP5" s="79">
        <v>16</v>
      </c>
      <c r="AQ5" s="79">
        <v>12</v>
      </c>
      <c r="AR5" s="225">
        <v>198</v>
      </c>
      <c r="AS5" s="225" t="s">
        <v>248</v>
      </c>
      <c r="AT5" s="223">
        <v>29463.813999999998</v>
      </c>
      <c r="AU5" s="223">
        <v>2263.8220000000001</v>
      </c>
      <c r="AV5" s="212">
        <v>0</v>
      </c>
      <c r="AW5" s="213">
        <v>198</v>
      </c>
      <c r="AX5" s="212" t="s">
        <v>248</v>
      </c>
      <c r="AY5" s="233" t="s">
        <v>248</v>
      </c>
      <c r="AZ5" s="70"/>
      <c r="BA5" s="70" t="s">
        <v>248</v>
      </c>
      <c r="BB5" s="234" t="s">
        <v>248</v>
      </c>
      <c r="BC5" s="60" t="s">
        <v>248</v>
      </c>
      <c r="BD5" s="211" t="s">
        <v>61</v>
      </c>
      <c r="BE5" s="212" t="s">
        <v>62</v>
      </c>
      <c r="BF5" s="212" t="s">
        <v>63</v>
      </c>
      <c r="BG5" s="212" t="s">
        <v>196</v>
      </c>
      <c r="BH5" s="214" t="s">
        <v>713</v>
      </c>
      <c r="BI5" s="214" t="s">
        <v>68</v>
      </c>
      <c r="BJ5" s="382">
        <v>214</v>
      </c>
      <c r="BK5" s="215">
        <v>4</v>
      </c>
      <c r="BL5" s="216" t="s">
        <v>65</v>
      </c>
      <c r="BM5" s="63"/>
      <c r="BN5" s="63" t="s">
        <v>304</v>
      </c>
    </row>
    <row r="6" spans="1:66" s="128" customFormat="1" ht="15.75">
      <c r="A6" s="207" t="s">
        <v>32</v>
      </c>
      <c r="B6" s="208" t="s">
        <v>9</v>
      </c>
      <c r="C6" s="202" t="s">
        <v>34</v>
      </c>
      <c r="D6" s="210" t="s">
        <v>41</v>
      </c>
      <c r="E6" s="24" t="s">
        <v>101</v>
      </c>
      <c r="F6" s="86">
        <v>276</v>
      </c>
      <c r="G6" s="80">
        <v>21</v>
      </c>
      <c r="H6" s="148">
        <v>142</v>
      </c>
      <c r="I6" s="148">
        <v>9</v>
      </c>
      <c r="J6" s="148">
        <v>134</v>
      </c>
      <c r="K6" s="148">
        <v>12</v>
      </c>
      <c r="L6" s="80">
        <v>15</v>
      </c>
      <c r="M6" s="9">
        <v>8</v>
      </c>
      <c r="N6" s="186"/>
      <c r="O6" s="148">
        <v>4.3404830508475003</v>
      </c>
      <c r="P6" s="148">
        <v>4.3278468468467999</v>
      </c>
      <c r="Q6" s="11">
        <v>4.3343580655</v>
      </c>
      <c r="R6" s="148">
        <v>7.0499999999999972</v>
      </c>
      <c r="S6" s="148">
        <v>8.7249999999999943</v>
      </c>
      <c r="T6" s="53">
        <v>8.3874999999999957</v>
      </c>
      <c r="U6" s="148">
        <v>5.1120169491525003</v>
      </c>
      <c r="V6" s="148">
        <v>6.7604144144143996</v>
      </c>
      <c r="W6" s="11">
        <v>5.9110218340611</v>
      </c>
      <c r="X6" s="148">
        <v>8.0499999999999972</v>
      </c>
      <c r="Y6" s="148">
        <v>11.362499999999997</v>
      </c>
      <c r="Z6" s="53">
        <v>10.591666666666663</v>
      </c>
      <c r="AA6" s="148">
        <v>3.695254319837725</v>
      </c>
      <c r="AB6" s="148">
        <v>1397</v>
      </c>
      <c r="AC6" s="148">
        <v>0.76352328117244017</v>
      </c>
      <c r="AD6" s="148">
        <v>121</v>
      </c>
      <c r="AE6" s="148">
        <v>1.8493421052631578</v>
      </c>
      <c r="AF6" s="203"/>
      <c r="AG6" s="203"/>
      <c r="AH6" s="203"/>
      <c r="AI6" s="203"/>
      <c r="AJ6" s="203"/>
      <c r="AK6" s="203" t="s">
        <v>248</v>
      </c>
      <c r="AL6" s="203"/>
      <c r="AM6" s="203"/>
      <c r="AN6" s="203"/>
      <c r="AO6" s="73">
        <v>139</v>
      </c>
      <c r="AP6" s="80">
        <v>12</v>
      </c>
      <c r="AQ6" s="80">
        <v>19</v>
      </c>
      <c r="AR6" s="224">
        <v>85</v>
      </c>
      <c r="AS6" s="224" t="s">
        <v>248</v>
      </c>
      <c r="AT6" s="7">
        <v>20074.608</v>
      </c>
      <c r="AU6" s="7">
        <v>2311.8200000000002</v>
      </c>
      <c r="AV6" s="201">
        <v>0</v>
      </c>
      <c r="AW6" s="126">
        <v>85</v>
      </c>
      <c r="AX6" s="201" t="s">
        <v>248</v>
      </c>
      <c r="AY6" s="235" t="s">
        <v>248</v>
      </c>
      <c r="AZ6" s="188"/>
      <c r="BA6" s="188" t="s">
        <v>248</v>
      </c>
      <c r="BB6" s="188" t="s">
        <v>248</v>
      </c>
      <c r="BC6" s="9" t="s">
        <v>248</v>
      </c>
      <c r="BD6" s="217" t="s">
        <v>61</v>
      </c>
      <c r="BE6" s="201" t="s">
        <v>62</v>
      </c>
      <c r="BF6" s="201" t="s">
        <v>63</v>
      </c>
      <c r="BG6" s="201" t="s">
        <v>196</v>
      </c>
      <c r="BH6" s="218" t="s">
        <v>515</v>
      </c>
      <c r="BI6" s="218" t="s">
        <v>64</v>
      </c>
      <c r="BJ6" s="370">
        <v>214</v>
      </c>
      <c r="BK6" s="441">
        <v>1</v>
      </c>
      <c r="BL6" s="219" t="s">
        <v>65</v>
      </c>
      <c r="BM6" s="64"/>
      <c r="BN6" s="64" t="s">
        <v>304</v>
      </c>
    </row>
    <row r="7" spans="1:66" s="128" customFormat="1" ht="16.5" thickBot="1">
      <c r="A7" s="151" t="s">
        <v>32</v>
      </c>
      <c r="B7" s="152" t="s">
        <v>9</v>
      </c>
      <c r="C7" s="153" t="s">
        <v>34</v>
      </c>
      <c r="D7" s="154" t="s">
        <v>41</v>
      </c>
      <c r="E7" s="190" t="s">
        <v>101</v>
      </c>
      <c r="F7" s="191">
        <v>270</v>
      </c>
      <c r="G7" s="192">
        <v>56</v>
      </c>
      <c r="H7" s="231">
        <v>139</v>
      </c>
      <c r="I7" s="231">
        <v>20</v>
      </c>
      <c r="J7" s="231">
        <v>131</v>
      </c>
      <c r="K7" s="231">
        <v>36</v>
      </c>
      <c r="L7" s="192">
        <v>61</v>
      </c>
      <c r="M7" s="178">
        <v>8</v>
      </c>
      <c r="N7" s="155"/>
      <c r="O7" s="231">
        <v>4.3506829268293004</v>
      </c>
      <c r="P7" s="231">
        <v>5.0394821428570999</v>
      </c>
      <c r="Q7" s="194">
        <v>4.6301956377</v>
      </c>
      <c r="R7" s="231">
        <v>6.4833333333333316</v>
      </c>
      <c r="S7" s="231">
        <v>11.549999999999999</v>
      </c>
      <c r="T7" s="193">
        <v>10.049999999999997</v>
      </c>
      <c r="U7" s="231">
        <v>5.0446341463413997</v>
      </c>
      <c r="V7" s="231">
        <v>7.4704821428571</v>
      </c>
      <c r="W7" s="194">
        <v>6.0290362246375997</v>
      </c>
      <c r="X7" s="231">
        <v>7.2249999999999979</v>
      </c>
      <c r="Y7" s="231">
        <v>13.599999999999998</v>
      </c>
      <c r="Z7" s="193">
        <v>12.549999999999997</v>
      </c>
      <c r="AA7" s="231">
        <v>3.5728390895635238</v>
      </c>
      <c r="AB7" s="231">
        <v>891</v>
      </c>
      <c r="AC7" s="231">
        <v>0.78062635335818198</v>
      </c>
      <c r="AD7" s="231">
        <v>97</v>
      </c>
      <c r="AE7" s="231">
        <v>1.7276785714285714</v>
      </c>
      <c r="AF7" s="158"/>
      <c r="AG7" s="158"/>
      <c r="AH7" s="158"/>
      <c r="AI7" s="158"/>
      <c r="AJ7" s="158"/>
      <c r="AK7" s="158" t="s">
        <v>248</v>
      </c>
      <c r="AL7" s="158"/>
      <c r="AM7" s="158"/>
      <c r="AN7" s="158"/>
      <c r="AO7" s="195">
        <v>81</v>
      </c>
      <c r="AP7" s="192">
        <v>43</v>
      </c>
      <c r="AQ7" s="192">
        <v>30</v>
      </c>
      <c r="AR7" s="226">
        <v>60</v>
      </c>
      <c r="AS7" s="226" t="s">
        <v>248</v>
      </c>
      <c r="AT7" s="227">
        <v>11980.413</v>
      </c>
      <c r="AU7" s="227">
        <v>4563.9369999999999</v>
      </c>
      <c r="AV7" s="163">
        <v>0</v>
      </c>
      <c r="AW7" s="228">
        <v>60</v>
      </c>
      <c r="AX7" s="163" t="s">
        <v>248</v>
      </c>
      <c r="AY7" s="236" t="s">
        <v>248</v>
      </c>
      <c r="AZ7" s="232"/>
      <c r="BA7" s="232" t="s">
        <v>248</v>
      </c>
      <c r="BB7" s="232" t="s">
        <v>248</v>
      </c>
      <c r="BC7" s="178" t="s">
        <v>248</v>
      </c>
      <c r="BD7" s="162" t="s">
        <v>61</v>
      </c>
      <c r="BE7" s="163" t="s">
        <v>62</v>
      </c>
      <c r="BF7" s="163" t="s">
        <v>63</v>
      </c>
      <c r="BG7" s="163" t="s">
        <v>196</v>
      </c>
      <c r="BH7" s="164" t="s">
        <v>515</v>
      </c>
      <c r="BI7" s="164" t="s">
        <v>66</v>
      </c>
      <c r="BJ7" s="383">
        <v>214</v>
      </c>
      <c r="BK7" s="165">
        <v>7</v>
      </c>
      <c r="BL7" s="166" t="s">
        <v>65</v>
      </c>
      <c r="BM7" s="198"/>
      <c r="BN7" s="198" t="s">
        <v>304</v>
      </c>
    </row>
    <row r="8" spans="1:66" s="128" customFormat="1" ht="15.75">
      <c r="A8" s="205" t="s">
        <v>32</v>
      </c>
      <c r="B8" s="206" t="s">
        <v>9</v>
      </c>
      <c r="C8" s="220" t="s">
        <v>34</v>
      </c>
      <c r="D8" s="209" t="s">
        <v>41</v>
      </c>
      <c r="E8" s="26" t="s">
        <v>101</v>
      </c>
      <c r="F8" s="93">
        <v>283</v>
      </c>
      <c r="G8" s="79">
        <v>27</v>
      </c>
      <c r="H8" s="147">
        <v>143</v>
      </c>
      <c r="I8" s="147">
        <v>9</v>
      </c>
      <c r="J8" s="147">
        <v>140</v>
      </c>
      <c r="K8" s="147">
        <v>18</v>
      </c>
      <c r="L8" s="79">
        <v>36</v>
      </c>
      <c r="M8" s="60">
        <v>5</v>
      </c>
      <c r="N8" s="185"/>
      <c r="O8" s="147">
        <v>5.1126454545454996</v>
      </c>
      <c r="P8" s="147">
        <v>5.3937383177570002</v>
      </c>
      <c r="Q8" s="68">
        <v>5.2512488479000003</v>
      </c>
      <c r="R8" s="147">
        <v>10.75</v>
      </c>
      <c r="S8" s="147">
        <v>9.9416666666666647</v>
      </c>
      <c r="T8" s="71">
        <v>10.191666666666663</v>
      </c>
      <c r="U8" s="147">
        <v>6.0146545454545004</v>
      </c>
      <c r="V8" s="147">
        <v>7.8472616822429</v>
      </c>
      <c r="W8" s="68">
        <v>6.9182903179722999</v>
      </c>
      <c r="X8" s="147">
        <v>12.125</v>
      </c>
      <c r="Y8" s="147">
        <v>12.441666666666665</v>
      </c>
      <c r="Z8" s="71">
        <v>12.314999999999998</v>
      </c>
      <c r="AA8" s="147">
        <v>3.6655255929629029</v>
      </c>
      <c r="AB8" s="147">
        <v>1283</v>
      </c>
      <c r="AC8" s="147">
        <v>0.71726166239982425</v>
      </c>
      <c r="AD8" s="147">
        <v>95</v>
      </c>
      <c r="AE8" s="147">
        <v>2.1004716981132074</v>
      </c>
      <c r="AF8" s="221"/>
      <c r="AG8" s="221"/>
      <c r="AH8" s="221"/>
      <c r="AI8" s="221"/>
      <c r="AJ8" s="221"/>
      <c r="AK8" s="221" t="s">
        <v>248</v>
      </c>
      <c r="AL8" s="221"/>
      <c r="AM8" s="221"/>
      <c r="AN8" s="221"/>
      <c r="AO8" s="72">
        <v>145</v>
      </c>
      <c r="AP8" s="79">
        <v>12</v>
      </c>
      <c r="AQ8" s="79">
        <v>46</v>
      </c>
      <c r="AR8" s="225">
        <v>53</v>
      </c>
      <c r="AS8" s="225" t="s">
        <v>248</v>
      </c>
      <c r="AT8" s="223">
        <v>18282.009999999998</v>
      </c>
      <c r="AU8" s="223">
        <v>3379.654</v>
      </c>
      <c r="AV8" s="212">
        <v>0</v>
      </c>
      <c r="AW8" s="213">
        <v>53</v>
      </c>
      <c r="AX8" s="212" t="s">
        <v>248</v>
      </c>
      <c r="AY8" s="237" t="s">
        <v>248</v>
      </c>
      <c r="AZ8" s="70"/>
      <c r="BA8" s="70" t="s">
        <v>248</v>
      </c>
      <c r="BB8" s="70" t="s">
        <v>248</v>
      </c>
      <c r="BC8" s="60" t="s">
        <v>248</v>
      </c>
      <c r="BD8" s="211" t="s">
        <v>61</v>
      </c>
      <c r="BE8" s="212" t="s">
        <v>62</v>
      </c>
      <c r="BF8" s="212" t="s">
        <v>63</v>
      </c>
      <c r="BG8" s="212" t="s">
        <v>196</v>
      </c>
      <c r="BH8" s="214" t="s">
        <v>515</v>
      </c>
      <c r="BI8" s="214" t="s">
        <v>67</v>
      </c>
      <c r="BJ8" s="382">
        <v>214</v>
      </c>
      <c r="BK8" s="215">
        <v>3</v>
      </c>
      <c r="BL8" s="216" t="s">
        <v>65</v>
      </c>
      <c r="BM8" s="63"/>
      <c r="BN8" s="63" t="s">
        <v>304</v>
      </c>
    </row>
    <row r="9" spans="1:66" s="128" customFormat="1" ht="15.75">
      <c r="A9" s="207" t="s">
        <v>32</v>
      </c>
      <c r="B9" s="208" t="s">
        <v>9</v>
      </c>
      <c r="C9" s="202" t="s">
        <v>34</v>
      </c>
      <c r="D9" s="210" t="s">
        <v>41</v>
      </c>
      <c r="E9" s="24" t="s">
        <v>101</v>
      </c>
      <c r="F9" s="86">
        <v>265</v>
      </c>
      <c r="G9" s="80">
        <v>56</v>
      </c>
      <c r="H9" s="148">
        <v>134</v>
      </c>
      <c r="I9" s="148">
        <v>14</v>
      </c>
      <c r="J9" s="148">
        <v>131</v>
      </c>
      <c r="K9" s="148">
        <v>42</v>
      </c>
      <c r="L9" s="80">
        <v>67</v>
      </c>
      <c r="M9" s="9">
        <v>7</v>
      </c>
      <c r="N9" s="186"/>
      <c r="O9" s="148">
        <v>5.2656103896103996</v>
      </c>
      <c r="P9" s="148">
        <v>4.8810862068966001</v>
      </c>
      <c r="Q9" s="11">
        <v>5.1004073704000001</v>
      </c>
      <c r="R9" s="148">
        <v>9.5749999999999957</v>
      </c>
      <c r="S9" s="148">
        <v>10.774999999999999</v>
      </c>
      <c r="T9" s="53">
        <v>10.125</v>
      </c>
      <c r="U9" s="148">
        <v>5.9760779220779003</v>
      </c>
      <c r="V9" s="148">
        <v>7.3962931034482002</v>
      </c>
      <c r="W9" s="11">
        <v>6.5862444222222001</v>
      </c>
      <c r="X9" s="148">
        <v>10.537499999999998</v>
      </c>
      <c r="Y9" s="148">
        <v>13.549999999999997</v>
      </c>
      <c r="Z9" s="53">
        <v>12.125</v>
      </c>
      <c r="AA9" s="148">
        <v>3.5781938386257783</v>
      </c>
      <c r="AB9" s="148">
        <v>812</v>
      </c>
      <c r="AC9" s="148">
        <v>0.74497534415723443</v>
      </c>
      <c r="AD9" s="148">
        <v>73</v>
      </c>
      <c r="AE9" s="148">
        <v>1.7684782608695653</v>
      </c>
      <c r="AF9" s="203"/>
      <c r="AG9" s="203"/>
      <c r="AH9" s="203"/>
      <c r="AI9" s="203"/>
      <c r="AJ9" s="203"/>
      <c r="AK9" s="203" t="s">
        <v>248</v>
      </c>
      <c r="AL9" s="203"/>
      <c r="AM9" s="203"/>
      <c r="AN9" s="203"/>
      <c r="AO9" s="73">
        <v>66</v>
      </c>
      <c r="AP9" s="80">
        <v>49</v>
      </c>
      <c r="AQ9" s="80">
        <v>35</v>
      </c>
      <c r="AR9" s="224">
        <v>59</v>
      </c>
      <c r="AS9" s="224" t="s">
        <v>248</v>
      </c>
      <c r="AT9" s="7">
        <v>11074.137000000001</v>
      </c>
      <c r="AU9" s="7">
        <v>5029.6040000000003</v>
      </c>
      <c r="AV9" s="201">
        <v>0</v>
      </c>
      <c r="AW9" s="126">
        <v>59</v>
      </c>
      <c r="AX9" s="201" t="s">
        <v>248</v>
      </c>
      <c r="AY9" s="235" t="s">
        <v>248</v>
      </c>
      <c r="AZ9" s="188"/>
      <c r="BA9" s="188" t="s">
        <v>248</v>
      </c>
      <c r="BB9" s="188" t="s">
        <v>248</v>
      </c>
      <c r="BC9" s="9" t="s">
        <v>248</v>
      </c>
      <c r="BD9" s="217" t="s">
        <v>61</v>
      </c>
      <c r="BE9" s="201" t="s">
        <v>62</v>
      </c>
      <c r="BF9" s="201" t="s">
        <v>63</v>
      </c>
      <c r="BG9" s="201" t="s">
        <v>196</v>
      </c>
      <c r="BH9" s="218" t="s">
        <v>515</v>
      </c>
      <c r="BI9" s="218" t="s">
        <v>68</v>
      </c>
      <c r="BJ9" s="370">
        <v>214</v>
      </c>
      <c r="BK9" s="441">
        <v>4</v>
      </c>
      <c r="BL9" s="219" t="s">
        <v>65</v>
      </c>
      <c r="BM9" s="64"/>
      <c r="BN9" s="64" t="s">
        <v>304</v>
      </c>
    </row>
    <row r="10" spans="1:66" s="128" customFormat="1" ht="16.5" thickBot="1">
      <c r="A10" s="151" t="s">
        <v>32</v>
      </c>
      <c r="B10" s="152" t="s">
        <v>9</v>
      </c>
      <c r="C10" s="153" t="s">
        <v>34</v>
      </c>
      <c r="D10" s="154" t="s">
        <v>41</v>
      </c>
      <c r="E10" s="190" t="s">
        <v>102</v>
      </c>
      <c r="F10" s="191">
        <v>379</v>
      </c>
      <c r="G10" s="192">
        <v>11</v>
      </c>
      <c r="H10" s="231">
        <v>216</v>
      </c>
      <c r="I10" s="231">
        <v>7</v>
      </c>
      <c r="J10" s="231">
        <v>163</v>
      </c>
      <c r="K10" s="231">
        <v>4</v>
      </c>
      <c r="L10" s="192">
        <v>27</v>
      </c>
      <c r="M10" s="178">
        <v>6</v>
      </c>
      <c r="N10" s="155"/>
      <c r="O10" s="231">
        <v>3.9413655913977999</v>
      </c>
      <c r="P10" s="231">
        <v>4.4885197368421004</v>
      </c>
      <c r="Q10" s="194">
        <v>4.1874230769</v>
      </c>
      <c r="R10" s="231">
        <v>5.6928571428571422</v>
      </c>
      <c r="S10" s="231">
        <v>10.040000000000001</v>
      </c>
      <c r="T10" s="193">
        <v>7.5499999999999829</v>
      </c>
      <c r="U10" s="231">
        <v>4.6772419354838002</v>
      </c>
      <c r="V10" s="231">
        <v>6.9035986842105004</v>
      </c>
      <c r="W10" s="194">
        <v>5.6784437869822</v>
      </c>
      <c r="X10" s="231">
        <v>6.7699999999999987</v>
      </c>
      <c r="Y10" s="231">
        <v>12.55</v>
      </c>
      <c r="Z10" s="193">
        <v>9.3499999999999943</v>
      </c>
      <c r="AA10" s="231">
        <v>3.7732308576474742</v>
      </c>
      <c r="AB10" s="231">
        <v>2007</v>
      </c>
      <c r="AC10" s="231">
        <v>0.63634648948977168</v>
      </c>
      <c r="AD10" s="231">
        <v>88</v>
      </c>
      <c r="AE10" s="231">
        <v>2.4393750000000001</v>
      </c>
      <c r="AF10" s="158"/>
      <c r="AG10" s="158"/>
      <c r="AH10" s="158"/>
      <c r="AI10" s="158"/>
      <c r="AJ10" s="158"/>
      <c r="AK10" s="158" t="s">
        <v>248</v>
      </c>
      <c r="AL10" s="158"/>
      <c r="AM10" s="158"/>
      <c r="AN10" s="158"/>
      <c r="AO10" s="195">
        <v>102</v>
      </c>
      <c r="AP10" s="192">
        <v>11</v>
      </c>
      <c r="AQ10" s="192">
        <v>17</v>
      </c>
      <c r="AR10" s="226">
        <v>238</v>
      </c>
      <c r="AS10" s="226" t="s">
        <v>248</v>
      </c>
      <c r="AT10" s="227">
        <v>27294.260999999999</v>
      </c>
      <c r="AU10" s="227">
        <v>3613.518</v>
      </c>
      <c r="AV10" s="163">
        <v>0</v>
      </c>
      <c r="AW10" s="228">
        <v>238</v>
      </c>
      <c r="AX10" s="163" t="s">
        <v>248</v>
      </c>
      <c r="AY10" s="236" t="s">
        <v>248</v>
      </c>
      <c r="AZ10" s="232"/>
      <c r="BA10" s="232" t="s">
        <v>248</v>
      </c>
      <c r="BB10" s="238" t="s">
        <v>248</v>
      </c>
      <c r="BC10" s="178" t="s">
        <v>248</v>
      </c>
      <c r="BD10" s="162" t="s">
        <v>61</v>
      </c>
      <c r="BE10" s="163" t="s">
        <v>62</v>
      </c>
      <c r="BF10" s="163" t="s">
        <v>63</v>
      </c>
      <c r="BG10" s="163" t="s">
        <v>196</v>
      </c>
      <c r="BH10" s="164" t="s">
        <v>515</v>
      </c>
      <c r="BI10" s="164" t="s">
        <v>64</v>
      </c>
      <c r="BJ10" s="383">
        <v>214</v>
      </c>
      <c r="BK10" s="165">
        <v>1</v>
      </c>
      <c r="BL10" s="166" t="s">
        <v>65</v>
      </c>
      <c r="BM10" s="198"/>
      <c r="BN10" s="198" t="s">
        <v>304</v>
      </c>
    </row>
    <row r="11" spans="1:66" s="128" customFormat="1" ht="15.75">
      <c r="A11" s="205" t="s">
        <v>32</v>
      </c>
      <c r="B11" s="206" t="s">
        <v>9</v>
      </c>
      <c r="C11" s="220" t="s">
        <v>34</v>
      </c>
      <c r="D11" s="209" t="s">
        <v>41</v>
      </c>
      <c r="E11" s="26" t="s">
        <v>102</v>
      </c>
      <c r="F11" s="93">
        <v>433</v>
      </c>
      <c r="G11" s="79">
        <v>68</v>
      </c>
      <c r="H11" s="147">
        <v>222</v>
      </c>
      <c r="I11" s="147">
        <v>25</v>
      </c>
      <c r="J11" s="147">
        <v>211</v>
      </c>
      <c r="K11" s="147">
        <v>43</v>
      </c>
      <c r="L11" s="79">
        <v>36</v>
      </c>
      <c r="M11" s="60">
        <v>9</v>
      </c>
      <c r="N11" s="185"/>
      <c r="O11" s="147">
        <v>4.2804352941176003</v>
      </c>
      <c r="P11" s="147">
        <v>4.9149793103448003</v>
      </c>
      <c r="Q11" s="68">
        <v>4.5725269745999997</v>
      </c>
      <c r="R11" s="147">
        <v>7.75</v>
      </c>
      <c r="S11" s="147">
        <v>11.267857142857142</v>
      </c>
      <c r="T11" s="71">
        <v>11.017857142857142</v>
      </c>
      <c r="U11" s="147">
        <v>4.9676823529411003</v>
      </c>
      <c r="V11" s="147">
        <v>7.7536137931034004</v>
      </c>
      <c r="W11" s="68">
        <v>6.2500952253967998</v>
      </c>
      <c r="X11" s="147">
        <v>8.375</v>
      </c>
      <c r="Y11" s="147">
        <v>13.895833333333334</v>
      </c>
      <c r="Z11" s="71">
        <v>13.40625</v>
      </c>
      <c r="AA11" s="147">
        <v>3.5070020926867906</v>
      </c>
      <c r="AB11" s="147">
        <v>1908</v>
      </c>
      <c r="AC11" s="147">
        <v>0.74430534134420534</v>
      </c>
      <c r="AD11" s="147">
        <v>191</v>
      </c>
      <c r="AE11" s="147">
        <v>1.8266304347826088</v>
      </c>
      <c r="AF11" s="221"/>
      <c r="AG11" s="221"/>
      <c r="AH11" s="221"/>
      <c r="AI11" s="221"/>
      <c r="AJ11" s="221"/>
      <c r="AK11" s="221" t="s">
        <v>248</v>
      </c>
      <c r="AL11" s="221"/>
      <c r="AM11" s="221"/>
      <c r="AN11" s="221"/>
      <c r="AO11" s="72">
        <v>120</v>
      </c>
      <c r="AP11" s="79">
        <v>59</v>
      </c>
      <c r="AQ11" s="79">
        <v>112</v>
      </c>
      <c r="AR11" s="225">
        <v>74</v>
      </c>
      <c r="AS11" s="225" t="s">
        <v>248</v>
      </c>
      <c r="AT11" s="223">
        <v>19735.460999999999</v>
      </c>
      <c r="AU11" s="223">
        <v>10799.737999999999</v>
      </c>
      <c r="AV11" s="212">
        <v>2</v>
      </c>
      <c r="AW11" s="213">
        <v>72</v>
      </c>
      <c r="AX11" s="212" t="s">
        <v>248</v>
      </c>
      <c r="AY11" s="237" t="s">
        <v>248</v>
      </c>
      <c r="AZ11" s="70"/>
      <c r="BA11" s="70" t="s">
        <v>248</v>
      </c>
      <c r="BB11" s="234" t="s">
        <v>248</v>
      </c>
      <c r="BC11" s="60" t="s">
        <v>248</v>
      </c>
      <c r="BD11" s="211" t="s">
        <v>61</v>
      </c>
      <c r="BE11" s="212" t="s">
        <v>62</v>
      </c>
      <c r="BF11" s="212" t="s">
        <v>63</v>
      </c>
      <c r="BG11" s="212" t="s">
        <v>196</v>
      </c>
      <c r="BH11" s="214" t="s">
        <v>515</v>
      </c>
      <c r="BI11" s="214" t="s">
        <v>66</v>
      </c>
      <c r="BJ11" s="382">
        <v>214</v>
      </c>
      <c r="BK11" s="215">
        <v>7</v>
      </c>
      <c r="BL11" s="216" t="s">
        <v>65</v>
      </c>
      <c r="BM11" s="63"/>
      <c r="BN11" s="63" t="s">
        <v>304</v>
      </c>
    </row>
    <row r="12" spans="1:66" s="128" customFormat="1" ht="15.75">
      <c r="A12" s="207" t="s">
        <v>32</v>
      </c>
      <c r="B12" s="208" t="s">
        <v>9</v>
      </c>
      <c r="C12" s="202" t="s">
        <v>34</v>
      </c>
      <c r="D12" s="210" t="s">
        <v>41</v>
      </c>
      <c r="E12" s="24" t="s">
        <v>102</v>
      </c>
      <c r="F12" s="86">
        <v>431</v>
      </c>
      <c r="G12" s="80">
        <v>47</v>
      </c>
      <c r="H12" s="148">
        <v>219</v>
      </c>
      <c r="I12" s="148">
        <v>15</v>
      </c>
      <c r="J12" s="148">
        <v>212</v>
      </c>
      <c r="K12" s="148">
        <v>32</v>
      </c>
      <c r="L12" s="80">
        <v>44</v>
      </c>
      <c r="M12" s="9">
        <v>12</v>
      </c>
      <c r="N12" s="186"/>
      <c r="O12" s="148">
        <v>4.5033373493975999</v>
      </c>
      <c r="P12" s="148">
        <v>5.4435060975610003</v>
      </c>
      <c r="Q12" s="11">
        <v>4.9705727090999998</v>
      </c>
      <c r="R12" s="148">
        <v>7.6749999999999972</v>
      </c>
      <c r="S12" s="148">
        <v>9.9249999999999989</v>
      </c>
      <c r="T12" s="53">
        <v>9.6388888888888893</v>
      </c>
      <c r="U12" s="148">
        <v>5.3765602409637996</v>
      </c>
      <c r="V12" s="148">
        <v>8.1436585365852991</v>
      </c>
      <c r="W12" s="11">
        <v>6.7517242303030001</v>
      </c>
      <c r="X12" s="148">
        <v>8.9249999999999972</v>
      </c>
      <c r="Y12" s="148">
        <v>12.599999999999998</v>
      </c>
      <c r="Z12" s="53">
        <v>12.035714285714286</v>
      </c>
      <c r="AA12" s="148">
        <v>3.7135935072491799</v>
      </c>
      <c r="AB12" s="148">
        <v>1957</v>
      </c>
      <c r="AC12" s="148">
        <v>0.75531457681911829</v>
      </c>
      <c r="AD12" s="148">
        <v>139</v>
      </c>
      <c r="AE12" s="148">
        <v>1.8384615384615386</v>
      </c>
      <c r="AF12" s="203"/>
      <c r="AG12" s="203"/>
      <c r="AH12" s="203"/>
      <c r="AI12" s="203"/>
      <c r="AJ12" s="203"/>
      <c r="AK12" s="203" t="s">
        <v>248</v>
      </c>
      <c r="AL12" s="203"/>
      <c r="AM12" s="203"/>
      <c r="AN12" s="203"/>
      <c r="AO12" s="73">
        <v>187</v>
      </c>
      <c r="AP12" s="80">
        <v>30</v>
      </c>
      <c r="AQ12" s="80">
        <v>75</v>
      </c>
      <c r="AR12" s="224">
        <v>92</v>
      </c>
      <c r="AS12" s="224" t="s">
        <v>248</v>
      </c>
      <c r="AT12" s="7">
        <v>25603.574000000001</v>
      </c>
      <c r="AU12" s="7">
        <v>6549.7120000000004</v>
      </c>
      <c r="AV12" s="201">
        <v>0</v>
      </c>
      <c r="AW12" s="126">
        <v>91</v>
      </c>
      <c r="AX12" s="201" t="s">
        <v>248</v>
      </c>
      <c r="AY12" s="235" t="s">
        <v>248</v>
      </c>
      <c r="AZ12" s="188"/>
      <c r="BA12" s="188" t="s">
        <v>248</v>
      </c>
      <c r="BB12" s="453" t="s">
        <v>248</v>
      </c>
      <c r="BC12" s="9" t="s">
        <v>248</v>
      </c>
      <c r="BD12" s="217" t="s">
        <v>61</v>
      </c>
      <c r="BE12" s="201" t="s">
        <v>62</v>
      </c>
      <c r="BF12" s="201" t="s">
        <v>63</v>
      </c>
      <c r="BG12" s="201" t="s">
        <v>196</v>
      </c>
      <c r="BH12" s="218" t="s">
        <v>515</v>
      </c>
      <c r="BI12" s="218" t="s">
        <v>67</v>
      </c>
      <c r="BJ12" s="370">
        <v>214</v>
      </c>
      <c r="BK12" s="441">
        <v>3</v>
      </c>
      <c r="BL12" s="219" t="s">
        <v>65</v>
      </c>
      <c r="BM12" s="64"/>
      <c r="BN12" s="64" t="s">
        <v>304</v>
      </c>
    </row>
    <row r="13" spans="1:66" s="128" customFormat="1" ht="16.5" thickBot="1">
      <c r="A13" s="151" t="s">
        <v>32</v>
      </c>
      <c r="B13" s="152" t="s">
        <v>9</v>
      </c>
      <c r="C13" s="153" t="s">
        <v>34</v>
      </c>
      <c r="D13" s="154" t="s">
        <v>41</v>
      </c>
      <c r="E13" s="190" t="s">
        <v>102</v>
      </c>
      <c r="F13" s="191">
        <v>394</v>
      </c>
      <c r="G13" s="192">
        <v>50</v>
      </c>
      <c r="H13" s="231">
        <v>224</v>
      </c>
      <c r="I13" s="231">
        <v>17</v>
      </c>
      <c r="J13" s="231">
        <v>170</v>
      </c>
      <c r="K13" s="231">
        <v>33</v>
      </c>
      <c r="L13" s="192">
        <v>50</v>
      </c>
      <c r="M13" s="178">
        <v>19</v>
      </c>
      <c r="N13" s="155"/>
      <c r="O13" s="231">
        <v>5.5513558282208999</v>
      </c>
      <c r="P13" s="231">
        <v>5.2675206611569996</v>
      </c>
      <c r="Q13" s="194">
        <v>5.4304260563</v>
      </c>
      <c r="R13" s="231">
        <v>12.212499999999999</v>
      </c>
      <c r="S13" s="231">
        <v>11.594999999999999</v>
      </c>
      <c r="T13" s="193">
        <v>11.680000000000001</v>
      </c>
      <c r="U13" s="231">
        <v>5.6573902439024</v>
      </c>
      <c r="V13" s="231">
        <v>7.6992066115702</v>
      </c>
      <c r="W13" s="194">
        <v>6.5242666666666</v>
      </c>
      <c r="X13" s="231">
        <v>12.924999999999997</v>
      </c>
      <c r="Y13" s="231">
        <v>14.094999999999999</v>
      </c>
      <c r="Z13" s="193">
        <v>13.950000000000003</v>
      </c>
      <c r="AA13" s="231">
        <v>3.5093042488531645</v>
      </c>
      <c r="AB13" s="231">
        <v>1641</v>
      </c>
      <c r="AC13" s="231">
        <v>0.73673805335382536</v>
      </c>
      <c r="AD13" s="231">
        <v>146</v>
      </c>
      <c r="AE13" s="231">
        <v>1.7321428571428572</v>
      </c>
      <c r="AF13" s="158"/>
      <c r="AG13" s="158"/>
      <c r="AH13" s="158"/>
      <c r="AI13" s="158"/>
      <c r="AJ13" s="158"/>
      <c r="AK13" s="158" t="s">
        <v>248</v>
      </c>
      <c r="AL13" s="158"/>
      <c r="AM13" s="158"/>
      <c r="AN13" s="158"/>
      <c r="AO13" s="195">
        <v>81</v>
      </c>
      <c r="AP13" s="192">
        <v>71</v>
      </c>
      <c r="AQ13" s="192">
        <v>112</v>
      </c>
      <c r="AR13" s="226">
        <v>80</v>
      </c>
      <c r="AS13" s="226" t="s">
        <v>248</v>
      </c>
      <c r="AT13" s="227">
        <v>16334.781999999999</v>
      </c>
      <c r="AU13" s="227">
        <v>12198.564</v>
      </c>
      <c r="AV13" s="163">
        <v>1</v>
      </c>
      <c r="AW13" s="228">
        <v>79</v>
      </c>
      <c r="AX13" s="163" t="s">
        <v>248</v>
      </c>
      <c r="AY13" s="236" t="s">
        <v>248</v>
      </c>
      <c r="AZ13" s="232"/>
      <c r="BA13" s="232" t="s">
        <v>248</v>
      </c>
      <c r="BB13" s="238" t="s">
        <v>248</v>
      </c>
      <c r="BC13" s="178" t="s">
        <v>248</v>
      </c>
      <c r="BD13" s="162" t="s">
        <v>61</v>
      </c>
      <c r="BE13" s="163" t="s">
        <v>62</v>
      </c>
      <c r="BF13" s="163" t="s">
        <v>63</v>
      </c>
      <c r="BG13" s="163" t="s">
        <v>196</v>
      </c>
      <c r="BH13" s="164" t="s">
        <v>515</v>
      </c>
      <c r="BI13" s="164" t="s">
        <v>68</v>
      </c>
      <c r="BJ13" s="383">
        <v>214</v>
      </c>
      <c r="BK13" s="165">
        <v>4</v>
      </c>
      <c r="BL13" s="166" t="s">
        <v>65</v>
      </c>
      <c r="BM13" s="198"/>
      <c r="BN13" s="198" t="s">
        <v>304</v>
      </c>
    </row>
    <row r="14" spans="1:66">
      <c r="E14" s="12"/>
    </row>
    <row r="16" spans="1:66">
      <c r="A16" s="3"/>
      <c r="B16" s="3"/>
      <c r="C16" s="3"/>
      <c r="D16" s="3"/>
      <c r="F16" s="3"/>
      <c r="G16" s="3"/>
      <c r="H16" s="3"/>
      <c r="I16" s="3"/>
      <c r="J16" s="3"/>
      <c r="K16" s="3"/>
      <c r="L16" s="3"/>
      <c r="M16" s="3"/>
      <c r="N16" s="3"/>
      <c r="AE16" s="3"/>
      <c r="AN16" s="3"/>
      <c r="AO16" s="3"/>
      <c r="AP16" s="3"/>
      <c r="AQ16" s="3"/>
      <c r="AR16" s="3"/>
      <c r="AS16" s="128"/>
      <c r="AT16" s="3"/>
      <c r="AU16" s="3"/>
      <c r="AV16" s="3"/>
      <c r="AW16" s="3"/>
      <c r="AX16" s="128"/>
      <c r="AY16" s="3"/>
      <c r="AZ16" s="3"/>
      <c r="BA16" s="3"/>
      <c r="BB16" s="3"/>
      <c r="BC16" s="128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128"/>
    </row>
    <row r="17" spans="1:66">
      <c r="A17" s="3"/>
      <c r="B17" s="3"/>
      <c r="C17" s="3"/>
      <c r="D17" s="3"/>
      <c r="F17" s="3"/>
      <c r="G17" s="3"/>
      <c r="H17" s="3"/>
      <c r="I17" s="3"/>
      <c r="J17" s="3"/>
      <c r="K17" s="3"/>
      <c r="L17" s="3"/>
      <c r="M17" s="3"/>
      <c r="N17" s="3"/>
      <c r="AE17" s="3"/>
      <c r="AN17" s="3"/>
      <c r="AO17" s="3"/>
      <c r="AP17" s="3"/>
      <c r="AQ17" s="3"/>
      <c r="AR17" s="3"/>
      <c r="AS17" s="128"/>
      <c r="AT17" s="3"/>
      <c r="AU17" s="3"/>
      <c r="AV17" s="3"/>
      <c r="AW17" s="3"/>
      <c r="AX17" s="128"/>
      <c r="AY17" s="3"/>
      <c r="AZ17" s="3"/>
      <c r="BA17" s="3"/>
      <c r="BB17" s="3"/>
      <c r="BC17" s="128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128"/>
    </row>
    <row r="18" spans="1:66">
      <c r="A18" s="3"/>
      <c r="B18" s="3"/>
      <c r="C18" s="3"/>
      <c r="D18" s="3"/>
      <c r="F18" s="3"/>
      <c r="G18" s="3"/>
      <c r="H18" s="3"/>
      <c r="I18" s="3"/>
      <c r="J18" s="3"/>
      <c r="K18" s="3"/>
      <c r="L18" s="3"/>
      <c r="M18" s="3"/>
      <c r="N18" s="3"/>
      <c r="AE18" s="3"/>
      <c r="AN18" s="3"/>
      <c r="AO18" s="3"/>
      <c r="AP18" s="3"/>
      <c r="AQ18" s="3"/>
      <c r="AR18" s="3"/>
      <c r="AS18" s="128"/>
      <c r="AT18" s="3"/>
      <c r="AU18" s="3"/>
      <c r="AV18" s="3"/>
      <c r="AW18" s="3"/>
      <c r="AX18" s="128"/>
      <c r="AY18" s="3"/>
      <c r="AZ18" s="3"/>
      <c r="BA18" s="3"/>
      <c r="BB18" s="3"/>
      <c r="BC18" s="128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128"/>
    </row>
    <row r="19" spans="1:66">
      <c r="A19" s="3"/>
      <c r="B19" s="3"/>
      <c r="C19" s="3"/>
      <c r="D19" s="3"/>
      <c r="F19" s="3"/>
      <c r="G19" s="3"/>
      <c r="H19" s="3"/>
      <c r="I19" s="3"/>
      <c r="J19" s="3"/>
      <c r="K19" s="3"/>
      <c r="L19" s="3"/>
      <c r="M19" s="3"/>
      <c r="N19" s="3"/>
      <c r="AE19" s="3"/>
      <c r="AN19" s="3"/>
      <c r="AO19" s="3"/>
      <c r="AP19" s="3"/>
      <c r="AQ19" s="3"/>
      <c r="AR19" s="3"/>
      <c r="AS19" s="128"/>
      <c r="AT19" s="3"/>
      <c r="AU19" s="3"/>
      <c r="AV19" s="3"/>
      <c r="AW19" s="3"/>
      <c r="AX19" s="128"/>
      <c r="AY19" s="3"/>
      <c r="AZ19" s="3"/>
      <c r="BA19" s="3"/>
      <c r="BB19" s="3"/>
      <c r="BC19" s="128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128"/>
    </row>
    <row r="20" spans="1:66">
      <c r="A20" s="3"/>
      <c r="B20" s="3"/>
      <c r="C20" s="3"/>
      <c r="D20" s="3"/>
      <c r="F20" s="3"/>
      <c r="G20" s="3"/>
      <c r="H20" s="3"/>
      <c r="I20" s="3"/>
      <c r="J20" s="3"/>
      <c r="K20" s="3"/>
      <c r="L20" s="3"/>
      <c r="M20" s="3"/>
      <c r="N20" s="3"/>
      <c r="AE20" s="3"/>
      <c r="AN20" s="3"/>
      <c r="AO20" s="3"/>
      <c r="AP20" s="3"/>
      <c r="AQ20" s="3"/>
      <c r="AR20" s="3"/>
      <c r="AS20" s="128"/>
      <c r="AT20" s="3"/>
      <c r="AU20" s="3"/>
      <c r="AV20" s="3"/>
      <c r="AW20" s="3"/>
      <c r="AX20" s="128"/>
      <c r="AY20" s="3"/>
      <c r="AZ20" s="3"/>
      <c r="BA20" s="3"/>
      <c r="BB20" s="3"/>
      <c r="BC20" s="128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128"/>
    </row>
    <row r="21" spans="1:66">
      <c r="A21" s="3"/>
      <c r="B21" s="3"/>
      <c r="C21" s="3"/>
      <c r="D21" s="3"/>
      <c r="F21" s="3"/>
      <c r="G21" s="3"/>
      <c r="H21" s="3"/>
      <c r="I21" s="3"/>
      <c r="J21" s="3"/>
      <c r="K21" s="3"/>
      <c r="L21" s="3"/>
      <c r="M21" s="3"/>
      <c r="N21" s="3"/>
      <c r="AE21" s="3"/>
      <c r="AN21" s="3"/>
      <c r="AO21" s="3"/>
      <c r="AP21" s="3"/>
      <c r="AQ21" s="3"/>
      <c r="AR21" s="3"/>
      <c r="AS21" s="128"/>
      <c r="AT21" s="3"/>
      <c r="AU21" s="3"/>
      <c r="AV21" s="3"/>
      <c r="AW21" s="3"/>
      <c r="AX21" s="128"/>
      <c r="AY21" s="3"/>
      <c r="AZ21" s="3"/>
      <c r="BA21" s="3"/>
      <c r="BB21" s="3"/>
      <c r="BC21" s="128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128"/>
    </row>
    <row r="22" spans="1:66" ht="15" customHeight="1">
      <c r="A22" s="3"/>
      <c r="B22" s="3"/>
      <c r="C22" s="3"/>
      <c r="D22" s="3"/>
      <c r="F22" s="3"/>
      <c r="G22" s="3"/>
      <c r="H22" s="3"/>
      <c r="I22" s="3"/>
      <c r="J22" s="3"/>
      <c r="K22" s="3"/>
      <c r="L22" s="3"/>
      <c r="M22" s="3"/>
      <c r="N22" s="3"/>
      <c r="AE22" s="3"/>
      <c r="AN22" s="3"/>
      <c r="AO22" s="3"/>
      <c r="AP22" s="3"/>
      <c r="AQ22" s="3"/>
      <c r="AR22" s="3"/>
      <c r="AS22" s="128"/>
      <c r="AT22" s="3"/>
      <c r="AU22" s="3"/>
      <c r="AV22" s="3"/>
      <c r="AW22" s="3"/>
      <c r="AX22" s="128"/>
      <c r="AY22" s="3"/>
      <c r="AZ22" s="3"/>
      <c r="BA22" s="3"/>
      <c r="BB22" s="3"/>
      <c r="BC22" s="128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128"/>
    </row>
    <row r="23" spans="1:66">
      <c r="A23" s="3"/>
      <c r="B23" s="3"/>
      <c r="C23" s="3"/>
      <c r="D23" s="3"/>
      <c r="F23" s="3"/>
      <c r="G23" s="3"/>
      <c r="H23" s="3"/>
      <c r="I23" s="3"/>
      <c r="J23" s="3"/>
      <c r="K23" s="3"/>
      <c r="L23" s="3"/>
      <c r="M23" s="3"/>
      <c r="N23" s="3"/>
      <c r="AE23" s="3"/>
      <c r="AN23" s="3"/>
      <c r="AO23" s="3"/>
      <c r="AP23" s="3"/>
      <c r="AQ23" s="3"/>
      <c r="AR23" s="3"/>
      <c r="AS23" s="128"/>
      <c r="AT23" s="3"/>
      <c r="AU23" s="3"/>
      <c r="AV23" s="3"/>
      <c r="AW23" s="3"/>
      <c r="AX23" s="128"/>
      <c r="AY23" s="3"/>
      <c r="AZ23" s="3"/>
      <c r="BA23" s="3"/>
      <c r="BB23" s="3"/>
      <c r="BC23" s="128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128"/>
    </row>
    <row r="24" spans="1:66">
      <c r="A24" s="3"/>
      <c r="B24" s="3"/>
      <c r="C24" s="3"/>
      <c r="D24" s="3"/>
      <c r="F24" s="3"/>
      <c r="G24" s="3"/>
      <c r="H24" s="3"/>
      <c r="I24" s="3"/>
      <c r="J24" s="3"/>
      <c r="K24" s="3"/>
      <c r="L24" s="3"/>
      <c r="M24" s="3"/>
      <c r="N24" s="3"/>
      <c r="AE24" s="3"/>
      <c r="AN24" s="3"/>
      <c r="AO24" s="3"/>
      <c r="AP24" s="3"/>
      <c r="AQ24" s="3"/>
      <c r="AR24" s="3"/>
      <c r="AS24" s="128"/>
      <c r="AT24" s="3"/>
      <c r="AU24" s="3"/>
      <c r="AV24" s="3"/>
      <c r="AW24" s="3"/>
      <c r="AX24" s="128"/>
      <c r="AY24" s="3"/>
      <c r="AZ24" s="3"/>
      <c r="BA24" s="3"/>
      <c r="BB24" s="3"/>
      <c r="BC24" s="128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128"/>
    </row>
    <row r="25" spans="1:66">
      <c r="A25" s="3"/>
      <c r="B25" s="3"/>
      <c r="C25" s="3"/>
      <c r="D25" s="3"/>
      <c r="F25" s="3"/>
      <c r="G25" s="3"/>
      <c r="H25" s="3"/>
      <c r="I25" s="3"/>
      <c r="J25" s="3"/>
      <c r="K25" s="3"/>
      <c r="L25" s="3"/>
      <c r="M25" s="3"/>
      <c r="N25" s="3"/>
      <c r="AE25" s="3"/>
      <c r="AN25" s="3"/>
      <c r="AO25" s="3"/>
      <c r="AP25" s="3"/>
      <c r="AQ25" s="3"/>
      <c r="AR25" s="3"/>
      <c r="AS25" s="128"/>
      <c r="AT25" s="3"/>
      <c r="AU25" s="3"/>
      <c r="AV25" s="3"/>
      <c r="AW25" s="3"/>
      <c r="AX25" s="128"/>
      <c r="AY25" s="3"/>
      <c r="AZ25" s="3"/>
      <c r="BA25" s="3"/>
      <c r="BB25" s="3"/>
      <c r="BC25" s="128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128"/>
    </row>
    <row r="26" spans="1:66">
      <c r="A26" s="3"/>
      <c r="B26" s="3"/>
      <c r="C26" s="3"/>
      <c r="D26" s="3"/>
      <c r="F26" s="3"/>
      <c r="G26" s="3"/>
      <c r="H26" s="3"/>
      <c r="I26" s="3"/>
      <c r="J26" s="3"/>
      <c r="K26" s="3"/>
      <c r="L26" s="3"/>
      <c r="M26" s="3"/>
      <c r="N26" s="3"/>
      <c r="AE26" s="3"/>
      <c r="AN26" s="3"/>
      <c r="AO26" s="3"/>
      <c r="AP26" s="3"/>
      <c r="AQ26" s="3"/>
      <c r="AR26" s="3"/>
      <c r="AS26" s="128"/>
      <c r="AT26" s="3"/>
      <c r="AU26" s="3"/>
      <c r="AV26" s="3"/>
      <c r="AW26" s="3"/>
      <c r="AX26" s="128"/>
      <c r="AY26" s="3"/>
      <c r="AZ26" s="3"/>
      <c r="BA26" s="3"/>
      <c r="BB26" s="3"/>
      <c r="BC26" s="128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128"/>
    </row>
    <row r="27" spans="1:66">
      <c r="A27" s="3"/>
      <c r="B27" s="3"/>
      <c r="C27" s="3"/>
      <c r="D27" s="3"/>
      <c r="F27" s="3"/>
      <c r="G27" s="3"/>
      <c r="H27" s="3"/>
      <c r="I27" s="3"/>
      <c r="J27" s="3"/>
      <c r="K27" s="3"/>
      <c r="L27" s="3"/>
      <c r="M27" s="3"/>
      <c r="N27" s="3"/>
      <c r="AE27" s="3"/>
      <c r="AN27" s="3"/>
      <c r="AO27" s="3"/>
      <c r="AP27" s="3"/>
      <c r="AQ27" s="3"/>
      <c r="AR27" s="3"/>
      <c r="AS27" s="128"/>
      <c r="AT27" s="3"/>
      <c r="AU27" s="3"/>
      <c r="AV27" s="3"/>
      <c r="AW27" s="3"/>
      <c r="AX27" s="128"/>
      <c r="AY27" s="3"/>
      <c r="AZ27" s="3"/>
      <c r="BA27" s="3"/>
      <c r="BB27" s="3"/>
      <c r="BC27" s="128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128"/>
    </row>
    <row r="28" spans="1:66">
      <c r="A28" s="3"/>
      <c r="B28" s="3"/>
      <c r="C28" s="3"/>
      <c r="D28" s="3"/>
      <c r="F28" s="3"/>
      <c r="G28" s="3"/>
      <c r="H28" s="3"/>
      <c r="I28" s="3"/>
      <c r="J28" s="3"/>
      <c r="K28" s="3"/>
      <c r="L28" s="3"/>
      <c r="M28" s="3"/>
      <c r="N28" s="3"/>
      <c r="AE28" s="3"/>
      <c r="AN28" s="3"/>
      <c r="AO28" s="3"/>
      <c r="AP28" s="3"/>
      <c r="AQ28" s="3"/>
      <c r="AR28" s="3"/>
      <c r="AS28" s="128"/>
      <c r="AT28" s="3"/>
      <c r="AU28" s="3"/>
      <c r="AV28" s="3"/>
      <c r="AW28" s="3"/>
      <c r="AX28" s="128"/>
      <c r="AY28" s="3"/>
      <c r="AZ28" s="3"/>
      <c r="BA28" s="3"/>
      <c r="BB28" s="3"/>
      <c r="BC28" s="128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128"/>
    </row>
    <row r="29" spans="1:66">
      <c r="A29" s="3"/>
      <c r="B29" s="3"/>
      <c r="C29" s="3"/>
      <c r="D29" s="3"/>
      <c r="F29" s="3"/>
      <c r="G29" s="3"/>
      <c r="H29" s="3"/>
      <c r="I29" s="3"/>
      <c r="J29" s="3"/>
      <c r="K29" s="3"/>
      <c r="L29" s="3"/>
      <c r="M29" s="3"/>
      <c r="N29" s="3"/>
      <c r="AE29" s="3"/>
      <c r="AN29" s="3"/>
      <c r="AO29" s="3"/>
      <c r="AP29" s="3"/>
      <c r="AQ29" s="3"/>
      <c r="AR29" s="3"/>
      <c r="AS29" s="128"/>
      <c r="AT29" s="3"/>
      <c r="AU29" s="3"/>
      <c r="AV29" s="3"/>
      <c r="AW29" s="3"/>
      <c r="AX29" s="128"/>
      <c r="AY29" s="3"/>
      <c r="AZ29" s="3"/>
      <c r="BA29" s="3"/>
      <c r="BB29" s="3"/>
      <c r="BC29" s="128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128"/>
    </row>
    <row r="30" spans="1:66">
      <c r="A30" s="3"/>
      <c r="B30" s="3"/>
      <c r="C30" s="3"/>
      <c r="D30" s="3"/>
      <c r="F30" s="3"/>
      <c r="G30" s="3"/>
      <c r="H30" s="3"/>
      <c r="I30" s="3"/>
      <c r="J30" s="3"/>
      <c r="K30" s="3"/>
      <c r="L30" s="3"/>
      <c r="M30" s="3"/>
      <c r="N30" s="3"/>
      <c r="AE30" s="3"/>
      <c r="AN30" s="3"/>
      <c r="AO30" s="3"/>
      <c r="AP30" s="3"/>
      <c r="AQ30" s="3"/>
      <c r="AR30" s="3"/>
      <c r="AS30" s="128"/>
      <c r="AT30" s="3"/>
      <c r="AU30" s="3"/>
      <c r="AV30" s="3"/>
      <c r="AW30" s="3"/>
      <c r="AX30" s="128"/>
      <c r="AY30" s="3"/>
      <c r="AZ30" s="3"/>
      <c r="BA30" s="3"/>
      <c r="BB30" s="3"/>
      <c r="BC30" s="128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128"/>
    </row>
    <row r="31" spans="1:66">
      <c r="A31" s="3"/>
      <c r="B31" s="3"/>
      <c r="C31" s="3"/>
      <c r="D31" s="3"/>
      <c r="F31" s="3"/>
      <c r="G31" s="3"/>
      <c r="H31" s="3"/>
      <c r="I31" s="3"/>
      <c r="J31" s="3"/>
      <c r="K31" s="3"/>
      <c r="L31" s="3"/>
      <c r="M31" s="3"/>
      <c r="N31" s="3"/>
      <c r="AE31" s="3"/>
      <c r="AN31" s="3"/>
      <c r="AO31" s="3"/>
      <c r="AP31" s="3"/>
      <c r="AQ31" s="3"/>
      <c r="AR31" s="3"/>
      <c r="AS31" s="128"/>
      <c r="AT31" s="3"/>
      <c r="AU31" s="3"/>
      <c r="AV31" s="3"/>
      <c r="AW31" s="3"/>
      <c r="AX31" s="128"/>
      <c r="AY31" s="3"/>
      <c r="AZ31" s="3"/>
      <c r="BA31" s="3"/>
      <c r="BB31" s="3"/>
      <c r="BC31" s="128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128"/>
    </row>
    <row r="32" spans="1:66">
      <c r="A32" s="3"/>
      <c r="B32" s="3"/>
      <c r="C32" s="3"/>
      <c r="D32" s="3"/>
      <c r="F32" s="3"/>
      <c r="G32" s="3"/>
      <c r="H32" s="3"/>
      <c r="I32" s="3"/>
      <c r="J32" s="3"/>
      <c r="K32" s="3"/>
      <c r="L32" s="3"/>
      <c r="M32" s="3"/>
      <c r="N32" s="3"/>
      <c r="AE32" s="3"/>
      <c r="AN32" s="3"/>
      <c r="AO32" s="3"/>
      <c r="AP32" s="3"/>
      <c r="AQ32" s="3"/>
      <c r="AR32" s="3"/>
      <c r="AS32" s="128"/>
      <c r="AT32" s="3"/>
      <c r="AU32" s="3"/>
      <c r="AV32" s="3"/>
      <c r="AW32" s="3"/>
      <c r="AX32" s="128"/>
      <c r="AY32" s="3"/>
      <c r="AZ32" s="3"/>
      <c r="BA32" s="3"/>
      <c r="BB32" s="3"/>
      <c r="BC32" s="128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128"/>
    </row>
    <row r="33" spans="1:66">
      <c r="A33" s="3"/>
      <c r="B33" s="3"/>
      <c r="C33" s="3"/>
      <c r="D33" s="3"/>
      <c r="F33" s="3"/>
      <c r="G33" s="3"/>
      <c r="H33" s="3"/>
      <c r="I33" s="3"/>
      <c r="J33" s="3"/>
      <c r="K33" s="3"/>
      <c r="L33" s="3"/>
      <c r="M33" s="3"/>
      <c r="N33" s="3"/>
      <c r="AE33" s="3"/>
      <c r="AN33" s="3"/>
      <c r="AO33" s="3"/>
      <c r="AP33" s="3"/>
      <c r="AQ33" s="3"/>
      <c r="AR33" s="3"/>
      <c r="AS33" s="128"/>
      <c r="AT33" s="3"/>
      <c r="AU33" s="3"/>
      <c r="AV33" s="3"/>
      <c r="AW33" s="3"/>
      <c r="AX33" s="128"/>
      <c r="AY33" s="3"/>
      <c r="AZ33" s="3"/>
      <c r="BA33" s="3"/>
      <c r="BB33" s="3"/>
      <c r="BC33" s="128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128"/>
    </row>
    <row r="34" spans="1:66">
      <c r="A34" s="3"/>
      <c r="B34" s="3"/>
      <c r="C34" s="3"/>
      <c r="D34" s="3"/>
      <c r="F34" s="3"/>
      <c r="G34" s="3"/>
      <c r="H34" s="3"/>
      <c r="I34" s="3"/>
      <c r="J34" s="3"/>
      <c r="K34" s="3"/>
      <c r="L34" s="3"/>
      <c r="M34" s="3"/>
      <c r="N34" s="3"/>
      <c r="AE34" s="3"/>
      <c r="AN34" s="3"/>
      <c r="AO34" s="3"/>
      <c r="AP34" s="3"/>
      <c r="AQ34" s="3"/>
      <c r="AR34" s="3"/>
      <c r="AS34" s="128"/>
      <c r="AT34" s="3"/>
      <c r="AU34" s="3"/>
      <c r="AV34" s="3"/>
      <c r="AW34" s="3"/>
      <c r="AX34" s="128"/>
      <c r="AY34" s="3"/>
      <c r="AZ34" s="3"/>
      <c r="BA34" s="3"/>
      <c r="BB34" s="3"/>
      <c r="BC34" s="128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128"/>
    </row>
    <row r="35" spans="1:66">
      <c r="A35" s="3"/>
      <c r="B35" s="3"/>
      <c r="C35" s="3"/>
      <c r="D35" s="3"/>
      <c r="F35" s="3"/>
      <c r="G35" s="3"/>
      <c r="H35" s="3"/>
      <c r="I35" s="3"/>
      <c r="J35" s="3"/>
      <c r="K35" s="3"/>
      <c r="L35" s="3"/>
      <c r="M35" s="3"/>
      <c r="N35" s="3"/>
      <c r="AE35" s="3"/>
      <c r="AN35" s="3"/>
      <c r="AO35" s="3"/>
      <c r="AP35" s="3"/>
      <c r="AQ35" s="3"/>
      <c r="AR35" s="3"/>
      <c r="AS35" s="128"/>
      <c r="AT35" s="3"/>
      <c r="AU35" s="3"/>
      <c r="AV35" s="3"/>
      <c r="AW35" s="3"/>
      <c r="AX35" s="128"/>
      <c r="AY35" s="3"/>
      <c r="AZ35" s="3"/>
      <c r="BA35" s="3"/>
      <c r="BB35" s="3"/>
      <c r="BC35" s="128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128"/>
    </row>
    <row r="36" spans="1:66">
      <c r="A36" s="3"/>
      <c r="B36" s="3"/>
      <c r="C36" s="3"/>
      <c r="D36" s="3"/>
      <c r="F36" s="3"/>
      <c r="G36" s="3"/>
      <c r="H36" s="3"/>
      <c r="I36" s="3"/>
      <c r="J36" s="3"/>
      <c r="K36" s="3"/>
      <c r="L36" s="3"/>
      <c r="M36" s="3"/>
      <c r="N36" s="3"/>
      <c r="AE36" s="3"/>
      <c r="AN36" s="3"/>
      <c r="AO36" s="3"/>
      <c r="AP36" s="3"/>
      <c r="AQ36" s="3"/>
      <c r="AR36" s="3"/>
      <c r="AS36" s="128"/>
      <c r="AT36" s="3"/>
      <c r="AU36" s="3"/>
      <c r="AV36" s="3"/>
      <c r="AW36" s="3"/>
      <c r="AX36" s="128"/>
      <c r="AY36" s="3"/>
      <c r="AZ36" s="3"/>
      <c r="BA36" s="3"/>
      <c r="BB36" s="3"/>
      <c r="BC36" s="128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128"/>
    </row>
    <row r="37" spans="1:66">
      <c r="A37" s="3"/>
      <c r="B37" s="3"/>
      <c r="C37" s="3"/>
      <c r="D37" s="3"/>
      <c r="F37" s="3"/>
      <c r="G37" s="3"/>
      <c r="H37" s="3"/>
      <c r="I37" s="3"/>
      <c r="J37" s="3"/>
      <c r="K37" s="3"/>
      <c r="L37" s="3"/>
      <c r="M37" s="3"/>
      <c r="N37" s="3"/>
      <c r="AE37" s="3"/>
      <c r="AN37" s="3"/>
      <c r="AO37" s="3"/>
      <c r="AP37" s="3"/>
      <c r="AQ37" s="3"/>
      <c r="AR37" s="3"/>
      <c r="AS37" s="128"/>
      <c r="AT37" s="3"/>
      <c r="AU37" s="3"/>
      <c r="AV37" s="3"/>
      <c r="AW37" s="3"/>
      <c r="AX37" s="128"/>
      <c r="AY37" s="3"/>
      <c r="AZ37" s="3"/>
      <c r="BA37" s="3"/>
      <c r="BB37" s="3"/>
      <c r="BC37" s="128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128"/>
    </row>
    <row r="38" spans="1:66">
      <c r="A38" s="3"/>
      <c r="B38" s="3"/>
      <c r="C38" s="3"/>
      <c r="D38" s="3"/>
      <c r="F38" s="3"/>
      <c r="G38" s="3"/>
      <c r="H38" s="3"/>
      <c r="I38" s="3"/>
      <c r="J38" s="3"/>
      <c r="K38" s="3"/>
      <c r="L38" s="3"/>
      <c r="M38" s="3"/>
      <c r="N38" s="3"/>
      <c r="AE38" s="3"/>
      <c r="AN38" s="3"/>
      <c r="AO38" s="3"/>
      <c r="AP38" s="3"/>
      <c r="AQ38" s="3"/>
      <c r="AR38" s="3"/>
      <c r="AS38" s="128"/>
      <c r="AT38" s="3"/>
      <c r="AU38" s="3"/>
      <c r="AV38" s="3"/>
      <c r="AW38" s="3"/>
      <c r="AX38" s="128"/>
      <c r="AY38" s="3"/>
      <c r="AZ38" s="3"/>
      <c r="BA38" s="3"/>
      <c r="BB38" s="3"/>
      <c r="BC38" s="128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128"/>
    </row>
    <row r="39" spans="1:66">
      <c r="A39" s="3"/>
      <c r="B39" s="3"/>
      <c r="C39" s="3"/>
      <c r="D39" s="3"/>
      <c r="F39" s="3"/>
      <c r="G39" s="3"/>
      <c r="H39" s="3"/>
      <c r="I39" s="3"/>
      <c r="J39" s="3"/>
      <c r="K39" s="3"/>
      <c r="L39" s="3"/>
      <c r="M39" s="3"/>
      <c r="N39" s="3"/>
      <c r="AE39" s="3"/>
      <c r="AN39" s="3"/>
      <c r="AO39" s="3"/>
      <c r="AP39" s="3"/>
      <c r="AQ39" s="3"/>
      <c r="AR39" s="3"/>
      <c r="AS39" s="128"/>
      <c r="AT39" s="3"/>
      <c r="AU39" s="3"/>
      <c r="AV39" s="3"/>
      <c r="AW39" s="3"/>
      <c r="AX39" s="128"/>
      <c r="AY39" s="3"/>
      <c r="AZ39" s="3"/>
      <c r="BA39" s="3"/>
      <c r="BB39" s="3"/>
      <c r="BC39" s="128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128"/>
    </row>
    <row r="40" spans="1:66">
      <c r="A40" s="3"/>
      <c r="B40" s="3"/>
      <c r="C40" s="3"/>
      <c r="D40" s="3"/>
      <c r="F40" s="3"/>
      <c r="G40" s="3"/>
      <c r="H40" s="3"/>
      <c r="I40" s="3"/>
      <c r="J40" s="3"/>
      <c r="K40" s="3"/>
      <c r="L40" s="3"/>
      <c r="M40" s="3"/>
      <c r="N40" s="3"/>
      <c r="AE40" s="3"/>
      <c r="AN40" s="3"/>
      <c r="AO40" s="3"/>
      <c r="AP40" s="3"/>
      <c r="AQ40" s="3"/>
      <c r="AR40" s="3"/>
      <c r="AS40" s="128"/>
      <c r="AT40" s="3"/>
      <c r="AU40" s="3"/>
      <c r="AV40" s="3"/>
      <c r="AW40" s="3"/>
      <c r="AX40" s="128"/>
      <c r="AY40" s="3"/>
      <c r="AZ40" s="3"/>
      <c r="BA40" s="3"/>
      <c r="BB40" s="3"/>
      <c r="BC40" s="128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128"/>
    </row>
    <row r="41" spans="1:66">
      <c r="A41" s="3"/>
      <c r="B41" s="3"/>
      <c r="C41" s="3"/>
      <c r="D41" s="3"/>
      <c r="F41" s="3"/>
      <c r="G41" s="3"/>
      <c r="H41" s="3"/>
      <c r="I41" s="3"/>
      <c r="J41" s="3"/>
      <c r="K41" s="3"/>
      <c r="L41" s="3"/>
      <c r="M41" s="3"/>
      <c r="N41" s="3"/>
      <c r="AE41" s="3"/>
      <c r="AN41" s="3"/>
      <c r="AO41" s="3"/>
      <c r="AP41" s="3"/>
      <c r="AQ41" s="3"/>
      <c r="AR41" s="3"/>
      <c r="AS41" s="128"/>
      <c r="AT41" s="3"/>
      <c r="AU41" s="3"/>
      <c r="AV41" s="3"/>
      <c r="AW41" s="3"/>
      <c r="AX41" s="128"/>
      <c r="AY41" s="3"/>
      <c r="AZ41" s="3"/>
      <c r="BA41" s="3"/>
      <c r="BB41" s="3"/>
      <c r="BC41" s="128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128"/>
    </row>
    <row r="42" spans="1:66">
      <c r="A42" s="3"/>
      <c r="B42" s="3"/>
      <c r="C42" s="3"/>
      <c r="D42" s="3"/>
      <c r="F42" s="3"/>
      <c r="G42" s="3"/>
      <c r="H42" s="3"/>
      <c r="I42" s="3"/>
      <c r="J42" s="3"/>
      <c r="K42" s="3"/>
      <c r="L42" s="3"/>
      <c r="M42" s="3"/>
      <c r="N42" s="3"/>
      <c r="AE42" s="3"/>
      <c r="AN42" s="3"/>
      <c r="AO42" s="3"/>
      <c r="AP42" s="3"/>
      <c r="AQ42" s="3"/>
      <c r="AR42" s="3"/>
      <c r="AS42" s="128"/>
      <c r="AT42" s="3"/>
      <c r="AU42" s="3"/>
      <c r="AV42" s="3"/>
      <c r="AW42" s="3"/>
      <c r="AX42" s="128"/>
      <c r="AY42" s="3"/>
      <c r="AZ42" s="3"/>
      <c r="BA42" s="3"/>
      <c r="BB42" s="3"/>
      <c r="BC42" s="128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128"/>
    </row>
    <row r="43" spans="1:66">
      <c r="A43" s="3"/>
      <c r="B43" s="3"/>
      <c r="C43" s="3"/>
      <c r="D43" s="3"/>
      <c r="F43" s="3"/>
      <c r="G43" s="3"/>
      <c r="H43" s="3"/>
      <c r="I43" s="3"/>
      <c r="J43" s="3"/>
      <c r="K43" s="3"/>
      <c r="L43" s="3"/>
      <c r="M43" s="3"/>
      <c r="N43" s="3"/>
      <c r="AE43" s="3"/>
      <c r="AN43" s="3"/>
      <c r="AO43" s="3"/>
      <c r="AP43" s="3"/>
      <c r="AQ43" s="3"/>
      <c r="AR43" s="3"/>
      <c r="AS43" s="128"/>
      <c r="AT43" s="3"/>
      <c r="AU43" s="3"/>
      <c r="AV43" s="3"/>
      <c r="AW43" s="3"/>
      <c r="AX43" s="128"/>
      <c r="AY43" s="3"/>
      <c r="AZ43" s="3"/>
      <c r="BA43" s="3"/>
      <c r="BB43" s="3"/>
      <c r="BC43" s="128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128"/>
    </row>
    <row r="44" spans="1:66">
      <c r="A44" s="3"/>
      <c r="B44" s="3"/>
      <c r="C44" s="3"/>
      <c r="D44" s="3"/>
      <c r="F44" s="3"/>
      <c r="G44" s="3"/>
      <c r="H44" s="3"/>
      <c r="I44" s="3"/>
      <c r="J44" s="3"/>
      <c r="K44" s="3"/>
      <c r="L44" s="3"/>
      <c r="M44" s="3"/>
      <c r="N44" s="3"/>
      <c r="AE44" s="3"/>
      <c r="AN44" s="3"/>
      <c r="AO44" s="3"/>
      <c r="AP44" s="3"/>
      <c r="AQ44" s="3"/>
      <c r="AR44" s="3"/>
      <c r="AS44" s="128"/>
      <c r="AT44" s="3"/>
      <c r="AU44" s="3"/>
      <c r="AV44" s="3"/>
      <c r="AW44" s="3"/>
      <c r="AX44" s="128"/>
      <c r="AY44" s="3"/>
      <c r="AZ44" s="3"/>
      <c r="BA44" s="3"/>
      <c r="BB44" s="3"/>
      <c r="BC44" s="128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128"/>
    </row>
    <row r="45" spans="1:66">
      <c r="A45" s="3"/>
      <c r="B45" s="3"/>
      <c r="C45" s="3"/>
      <c r="D45" s="3"/>
      <c r="F45" s="3"/>
      <c r="G45" s="3"/>
      <c r="H45" s="3"/>
      <c r="I45" s="3"/>
      <c r="J45" s="3"/>
      <c r="K45" s="3"/>
      <c r="L45" s="3"/>
      <c r="M45" s="3"/>
      <c r="N45" s="3"/>
      <c r="AE45" s="3"/>
      <c r="AN45" s="3"/>
      <c r="AO45" s="3"/>
      <c r="AP45" s="3"/>
      <c r="AQ45" s="3"/>
      <c r="AR45" s="3"/>
      <c r="AS45" s="128"/>
      <c r="AT45" s="3"/>
      <c r="AU45" s="3"/>
      <c r="AV45" s="3"/>
      <c r="AW45" s="3"/>
      <c r="AX45" s="128"/>
      <c r="AY45" s="3"/>
      <c r="AZ45" s="3"/>
      <c r="BA45" s="3"/>
      <c r="BB45" s="3"/>
      <c r="BC45" s="128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128"/>
    </row>
    <row r="46" spans="1:66" ht="15" customHeight="1">
      <c r="A46" s="3"/>
      <c r="B46" s="3"/>
      <c r="C46" s="3"/>
      <c r="D46" s="3"/>
      <c r="F46" s="3"/>
      <c r="G46" s="3"/>
      <c r="H46" s="3"/>
      <c r="I46" s="3"/>
      <c r="J46" s="3"/>
      <c r="K46" s="3"/>
      <c r="L46" s="3"/>
      <c r="M46" s="3"/>
      <c r="N46" s="3"/>
      <c r="AE46" s="3"/>
      <c r="AN46" s="3"/>
      <c r="AO46" s="3"/>
      <c r="AP46" s="3"/>
      <c r="AQ46" s="3"/>
      <c r="AR46" s="3"/>
      <c r="AS46" s="128"/>
      <c r="AT46" s="3"/>
      <c r="AU46" s="3"/>
      <c r="AV46" s="3"/>
      <c r="AW46" s="3"/>
      <c r="AX46" s="128"/>
      <c r="AY46" s="3"/>
      <c r="AZ46" s="3"/>
      <c r="BA46" s="3"/>
      <c r="BB46" s="3"/>
      <c r="BC46" s="128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128"/>
    </row>
    <row r="47" spans="1:66">
      <c r="A47" s="3"/>
      <c r="B47" s="3"/>
      <c r="C47" s="3"/>
      <c r="D47" s="3"/>
      <c r="F47" s="3"/>
      <c r="G47" s="3"/>
      <c r="H47" s="3"/>
      <c r="I47" s="3"/>
      <c r="J47" s="3"/>
      <c r="K47" s="3"/>
      <c r="L47" s="3"/>
      <c r="M47" s="3"/>
      <c r="N47" s="3"/>
      <c r="AE47" s="3"/>
      <c r="AN47" s="3"/>
      <c r="AO47" s="3"/>
      <c r="AP47" s="3"/>
      <c r="AQ47" s="3"/>
      <c r="AR47" s="3"/>
      <c r="AS47" s="128"/>
      <c r="AT47" s="3"/>
      <c r="AU47" s="3"/>
      <c r="AV47" s="3"/>
      <c r="AW47" s="3"/>
      <c r="AX47" s="128"/>
      <c r="AY47" s="3"/>
      <c r="AZ47" s="3"/>
      <c r="BA47" s="3"/>
      <c r="BB47" s="3"/>
      <c r="BC47" s="128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128"/>
    </row>
    <row r="48" spans="1:66">
      <c r="A48" s="3"/>
      <c r="B48" s="3"/>
      <c r="C48" s="3"/>
      <c r="D48" s="3"/>
      <c r="F48" s="3"/>
      <c r="G48" s="3"/>
      <c r="H48" s="3"/>
      <c r="I48" s="3"/>
      <c r="J48" s="3"/>
      <c r="K48" s="3"/>
      <c r="L48" s="3"/>
      <c r="M48" s="3"/>
      <c r="N48" s="3"/>
      <c r="AE48" s="3"/>
      <c r="AN48" s="3"/>
      <c r="AO48" s="3"/>
      <c r="AP48" s="3"/>
      <c r="AQ48" s="3"/>
      <c r="AR48" s="3"/>
      <c r="AS48" s="128"/>
      <c r="AT48" s="3"/>
      <c r="AU48" s="3"/>
      <c r="AV48" s="3"/>
      <c r="AW48" s="3"/>
      <c r="AX48" s="128"/>
      <c r="AY48" s="3"/>
      <c r="AZ48" s="3"/>
      <c r="BA48" s="3"/>
      <c r="BB48" s="3"/>
      <c r="BC48" s="128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128"/>
    </row>
    <row r="49" spans="1:66">
      <c r="A49" s="3"/>
      <c r="B49" s="3"/>
      <c r="C49" s="3"/>
      <c r="D49" s="3"/>
      <c r="F49" s="3"/>
      <c r="G49" s="3"/>
      <c r="H49" s="3"/>
      <c r="I49" s="3"/>
      <c r="J49" s="3"/>
      <c r="K49" s="3"/>
      <c r="L49" s="3"/>
      <c r="M49" s="3"/>
      <c r="N49" s="3"/>
      <c r="AE49" s="3"/>
      <c r="AN49" s="3"/>
      <c r="AO49" s="3"/>
      <c r="AP49" s="3"/>
      <c r="AQ49" s="3"/>
      <c r="AR49" s="3"/>
      <c r="AS49" s="128"/>
      <c r="AT49" s="3"/>
      <c r="AU49" s="3"/>
      <c r="AV49" s="3"/>
      <c r="AW49" s="3"/>
      <c r="AX49" s="128"/>
      <c r="AY49" s="3"/>
      <c r="AZ49" s="3"/>
      <c r="BA49" s="3"/>
      <c r="BB49" s="3"/>
      <c r="BC49" s="128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128"/>
    </row>
    <row r="50" spans="1:66">
      <c r="A50" s="3"/>
      <c r="B50" s="3"/>
      <c r="C50" s="3"/>
      <c r="D50" s="3"/>
      <c r="F50" s="3"/>
      <c r="G50" s="3"/>
      <c r="H50" s="3"/>
      <c r="I50" s="3"/>
      <c r="J50" s="3"/>
      <c r="K50" s="3"/>
      <c r="L50" s="3"/>
      <c r="M50" s="3"/>
      <c r="N50" s="3"/>
      <c r="AE50" s="3"/>
      <c r="AN50" s="3"/>
      <c r="AO50" s="3"/>
      <c r="AP50" s="3"/>
      <c r="AQ50" s="3"/>
      <c r="AR50" s="3"/>
      <c r="AS50" s="128"/>
      <c r="AT50" s="3"/>
      <c r="AU50" s="3"/>
      <c r="AV50" s="3"/>
      <c r="AW50" s="3"/>
      <c r="AX50" s="128"/>
      <c r="AY50" s="3"/>
      <c r="AZ50" s="3"/>
      <c r="BA50" s="3"/>
      <c r="BB50" s="3"/>
      <c r="BC50" s="128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128"/>
    </row>
    <row r="51" spans="1:66">
      <c r="A51" s="3"/>
      <c r="B51" s="3"/>
      <c r="C51" s="3"/>
      <c r="D51" s="3"/>
      <c r="F51" s="3"/>
      <c r="G51" s="3"/>
      <c r="H51" s="3"/>
      <c r="I51" s="3"/>
      <c r="J51" s="3"/>
      <c r="K51" s="3"/>
      <c r="L51" s="3"/>
      <c r="M51" s="3"/>
      <c r="N51" s="3"/>
      <c r="AE51" s="3"/>
      <c r="AN51" s="3"/>
      <c r="AO51" s="3"/>
      <c r="AP51" s="3"/>
      <c r="AQ51" s="3"/>
      <c r="AR51" s="3"/>
      <c r="AS51" s="128"/>
      <c r="AT51" s="3"/>
      <c r="AU51" s="3"/>
      <c r="AV51" s="3"/>
      <c r="AW51" s="3"/>
      <c r="AX51" s="128"/>
      <c r="AY51" s="3"/>
      <c r="AZ51" s="3"/>
      <c r="BA51" s="3"/>
      <c r="BB51" s="3"/>
      <c r="BC51" s="128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128"/>
    </row>
    <row r="52" spans="1:66">
      <c r="A52" s="3"/>
      <c r="B52" s="3"/>
      <c r="C52" s="3"/>
      <c r="D52" s="3"/>
      <c r="F52" s="3"/>
      <c r="G52" s="3"/>
      <c r="H52" s="3"/>
      <c r="I52" s="3"/>
      <c r="J52" s="3"/>
      <c r="K52" s="3"/>
      <c r="L52" s="3"/>
      <c r="M52" s="3"/>
      <c r="N52" s="3"/>
      <c r="AE52" s="3"/>
      <c r="AN52" s="3"/>
      <c r="AO52" s="3"/>
      <c r="AP52" s="3"/>
      <c r="AQ52" s="3"/>
      <c r="AR52" s="3"/>
      <c r="AS52" s="128"/>
      <c r="AT52" s="3"/>
      <c r="AU52" s="3"/>
      <c r="AV52" s="3"/>
      <c r="AW52" s="3"/>
      <c r="AX52" s="128"/>
      <c r="AY52" s="3"/>
      <c r="AZ52" s="3"/>
      <c r="BA52" s="3"/>
      <c r="BB52" s="3"/>
      <c r="BC52" s="128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128"/>
    </row>
    <row r="53" spans="1:66">
      <c r="A53" s="3"/>
      <c r="B53" s="3"/>
      <c r="C53" s="3"/>
      <c r="D53" s="3"/>
      <c r="F53" s="3"/>
      <c r="G53" s="3"/>
      <c r="H53" s="3"/>
      <c r="I53" s="3"/>
      <c r="J53" s="3"/>
      <c r="K53" s="3"/>
      <c r="L53" s="3"/>
      <c r="M53" s="3"/>
      <c r="N53" s="3"/>
      <c r="AE53" s="3"/>
      <c r="AN53" s="3"/>
      <c r="AO53" s="3"/>
      <c r="AP53" s="3"/>
      <c r="AQ53" s="3"/>
      <c r="AR53" s="3"/>
      <c r="AS53" s="128"/>
      <c r="AT53" s="3"/>
      <c r="AU53" s="3"/>
      <c r="AV53" s="3"/>
      <c r="AW53" s="3"/>
      <c r="AX53" s="128"/>
      <c r="AY53" s="3"/>
      <c r="AZ53" s="3"/>
      <c r="BA53" s="3"/>
      <c r="BB53" s="3"/>
      <c r="BC53" s="128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128"/>
    </row>
    <row r="54" spans="1:66">
      <c r="A54" s="3"/>
      <c r="B54" s="3"/>
      <c r="C54" s="3"/>
      <c r="D54" s="3"/>
      <c r="F54" s="3"/>
      <c r="G54" s="3"/>
      <c r="H54" s="3"/>
      <c r="I54" s="3"/>
      <c r="J54" s="3"/>
      <c r="K54" s="3"/>
      <c r="L54" s="3"/>
      <c r="M54" s="3"/>
      <c r="N54" s="3"/>
      <c r="AE54" s="3"/>
      <c r="AN54" s="3"/>
      <c r="AO54" s="3"/>
      <c r="AP54" s="3"/>
      <c r="AQ54" s="3"/>
      <c r="AR54" s="3"/>
      <c r="AS54" s="128"/>
      <c r="AT54" s="3"/>
      <c r="AU54" s="3"/>
      <c r="AV54" s="3"/>
      <c r="AW54" s="3"/>
      <c r="AX54" s="128"/>
      <c r="AY54" s="3"/>
      <c r="AZ54" s="3"/>
      <c r="BA54" s="3"/>
      <c r="BB54" s="3"/>
      <c r="BC54" s="128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128"/>
    </row>
    <row r="55" spans="1:66">
      <c r="A55" s="3"/>
      <c r="B55" s="3"/>
      <c r="C55" s="3"/>
      <c r="D55" s="3"/>
      <c r="F55" s="3"/>
      <c r="G55" s="3"/>
      <c r="H55" s="3"/>
      <c r="I55" s="3"/>
      <c r="J55" s="3"/>
      <c r="K55" s="3"/>
      <c r="L55" s="3"/>
      <c r="M55" s="3"/>
      <c r="N55" s="3"/>
      <c r="AE55" s="3"/>
      <c r="AN55" s="3"/>
      <c r="AO55" s="3"/>
      <c r="AP55" s="3"/>
      <c r="AQ55" s="3"/>
      <c r="AR55" s="3"/>
      <c r="AS55" s="128"/>
      <c r="AT55" s="3"/>
      <c r="AU55" s="3"/>
      <c r="AV55" s="3"/>
      <c r="AW55" s="3"/>
      <c r="AX55" s="128"/>
      <c r="AY55" s="3"/>
      <c r="AZ55" s="3"/>
      <c r="BA55" s="3"/>
      <c r="BB55" s="3"/>
      <c r="BC55" s="128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128"/>
    </row>
    <row r="56" spans="1:66">
      <c r="A56" s="3"/>
      <c r="B56" s="3"/>
      <c r="C56" s="3"/>
      <c r="D56" s="3"/>
      <c r="F56" s="3"/>
      <c r="G56" s="3"/>
      <c r="H56" s="3"/>
      <c r="I56" s="3"/>
      <c r="J56" s="3"/>
      <c r="K56" s="3"/>
      <c r="L56" s="3"/>
      <c r="M56" s="3"/>
      <c r="N56" s="3"/>
      <c r="AE56" s="3"/>
      <c r="AN56" s="3"/>
      <c r="AO56" s="3"/>
      <c r="AP56" s="3"/>
      <c r="AQ56" s="3"/>
      <c r="AR56" s="3"/>
      <c r="AS56" s="128"/>
      <c r="AT56" s="3"/>
      <c r="AU56" s="3"/>
      <c r="AV56" s="3"/>
      <c r="AW56" s="3"/>
      <c r="AX56" s="128"/>
      <c r="AY56" s="3"/>
      <c r="AZ56" s="3"/>
      <c r="BA56" s="3"/>
      <c r="BB56" s="3"/>
      <c r="BC56" s="128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128"/>
    </row>
    <row r="57" spans="1:66">
      <c r="A57" s="3"/>
      <c r="B57" s="3"/>
      <c r="C57" s="3"/>
      <c r="D57" s="3"/>
      <c r="F57" s="3"/>
      <c r="G57" s="3"/>
      <c r="H57" s="3"/>
      <c r="I57" s="3"/>
      <c r="J57" s="3"/>
      <c r="K57" s="3"/>
      <c r="L57" s="3"/>
      <c r="M57" s="3"/>
      <c r="N57" s="3"/>
      <c r="AE57" s="3"/>
      <c r="AN57" s="3"/>
      <c r="AO57" s="3"/>
      <c r="AP57" s="3"/>
      <c r="AQ57" s="3"/>
      <c r="AR57" s="3"/>
      <c r="AS57" s="128"/>
      <c r="AT57" s="3"/>
      <c r="AU57" s="3"/>
      <c r="AV57" s="3"/>
      <c r="AW57" s="3"/>
      <c r="AX57" s="128"/>
      <c r="AY57" s="3"/>
      <c r="AZ57" s="3"/>
      <c r="BA57" s="3"/>
      <c r="BB57" s="3"/>
      <c r="BC57" s="128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128"/>
    </row>
    <row r="58" spans="1:66">
      <c r="A58" s="3"/>
      <c r="B58" s="3"/>
      <c r="C58" s="3"/>
      <c r="D58" s="3"/>
      <c r="F58" s="3"/>
      <c r="G58" s="3"/>
      <c r="H58" s="3"/>
      <c r="I58" s="3"/>
      <c r="J58" s="3"/>
      <c r="K58" s="3"/>
      <c r="L58" s="3"/>
      <c r="M58" s="3"/>
      <c r="N58" s="3"/>
      <c r="AE58" s="3"/>
      <c r="AN58" s="3"/>
      <c r="AO58" s="3"/>
      <c r="AP58" s="3"/>
      <c r="AQ58" s="3"/>
      <c r="AR58" s="3"/>
      <c r="AS58" s="128"/>
      <c r="AT58" s="3"/>
      <c r="AU58" s="3"/>
      <c r="AV58" s="3"/>
      <c r="AW58" s="3"/>
      <c r="AX58" s="128"/>
      <c r="AY58" s="3"/>
      <c r="AZ58" s="3"/>
      <c r="BA58" s="3"/>
      <c r="BB58" s="3"/>
      <c r="BC58" s="128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128"/>
    </row>
    <row r="59" spans="1:66">
      <c r="A59" s="3"/>
      <c r="B59" s="3"/>
      <c r="C59" s="3"/>
      <c r="D59" s="3"/>
      <c r="F59" s="3"/>
      <c r="G59" s="3"/>
      <c r="H59" s="3"/>
      <c r="I59" s="3"/>
      <c r="J59" s="3"/>
      <c r="K59" s="3"/>
      <c r="L59" s="3"/>
      <c r="M59" s="3"/>
      <c r="N59" s="3"/>
      <c r="AE59" s="3"/>
      <c r="AN59" s="3"/>
      <c r="AO59" s="3"/>
      <c r="AP59" s="3"/>
      <c r="AQ59" s="3"/>
      <c r="AR59" s="3"/>
      <c r="AS59" s="128"/>
      <c r="AT59" s="3"/>
      <c r="AU59" s="3"/>
      <c r="AV59" s="3"/>
      <c r="AW59" s="3"/>
      <c r="AX59" s="128"/>
      <c r="AY59" s="3"/>
      <c r="AZ59" s="3"/>
      <c r="BA59" s="3"/>
      <c r="BB59" s="3"/>
      <c r="BC59" s="128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128"/>
    </row>
    <row r="60" spans="1:66">
      <c r="A60" s="3"/>
      <c r="B60" s="3"/>
      <c r="C60" s="3"/>
      <c r="D60" s="3"/>
      <c r="F60" s="3"/>
      <c r="G60" s="3"/>
      <c r="H60" s="3"/>
      <c r="I60" s="3"/>
      <c r="J60" s="3"/>
      <c r="K60" s="3"/>
      <c r="L60" s="3"/>
      <c r="M60" s="3"/>
      <c r="N60" s="3"/>
      <c r="AE60" s="3"/>
      <c r="AN60" s="3"/>
      <c r="AO60" s="3"/>
      <c r="AP60" s="3"/>
      <c r="AQ60" s="3"/>
      <c r="AR60" s="3"/>
      <c r="AS60" s="128"/>
      <c r="AT60" s="3"/>
      <c r="AU60" s="3"/>
      <c r="AV60" s="3"/>
      <c r="AW60" s="3"/>
      <c r="AX60" s="128"/>
      <c r="AY60" s="3"/>
      <c r="AZ60" s="3"/>
      <c r="BA60" s="3"/>
      <c r="BB60" s="3"/>
      <c r="BC60" s="128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128"/>
    </row>
    <row r="61" spans="1:66">
      <c r="A61" s="3"/>
      <c r="B61" s="3"/>
      <c r="C61" s="3"/>
      <c r="D61" s="3"/>
      <c r="F61" s="3"/>
      <c r="G61" s="3"/>
      <c r="H61" s="3"/>
      <c r="I61" s="3"/>
      <c r="J61" s="3"/>
      <c r="K61" s="3"/>
      <c r="L61" s="3"/>
      <c r="M61" s="3"/>
      <c r="N61" s="3"/>
      <c r="AE61" s="3"/>
      <c r="AN61" s="3"/>
      <c r="AO61" s="3"/>
      <c r="AP61" s="3"/>
      <c r="AQ61" s="3"/>
      <c r="AR61" s="3"/>
      <c r="AS61" s="128"/>
      <c r="AT61" s="3"/>
      <c r="AU61" s="3"/>
      <c r="AV61" s="3"/>
      <c r="AW61" s="3"/>
      <c r="AX61" s="128"/>
      <c r="AY61" s="3"/>
      <c r="AZ61" s="3"/>
      <c r="BA61" s="3"/>
      <c r="BB61" s="3"/>
      <c r="BC61" s="128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128"/>
    </row>
    <row r="62" spans="1:66">
      <c r="A62" s="3"/>
      <c r="B62" s="3"/>
      <c r="C62" s="3"/>
      <c r="D62" s="3"/>
      <c r="F62" s="3"/>
      <c r="G62" s="3"/>
      <c r="H62" s="3"/>
      <c r="I62" s="3"/>
      <c r="J62" s="3"/>
      <c r="K62" s="3"/>
      <c r="L62" s="3"/>
      <c r="M62" s="3"/>
      <c r="N62" s="3"/>
      <c r="AE62" s="3"/>
      <c r="AN62" s="3"/>
      <c r="AO62" s="3"/>
      <c r="AP62" s="3"/>
      <c r="AQ62" s="3"/>
      <c r="AR62" s="3"/>
      <c r="AS62" s="128"/>
      <c r="AT62" s="3"/>
      <c r="AU62" s="3"/>
      <c r="AV62" s="3"/>
      <c r="AW62" s="3"/>
      <c r="AX62" s="128"/>
      <c r="AY62" s="3"/>
      <c r="AZ62" s="3"/>
      <c r="BA62" s="3"/>
      <c r="BB62" s="3"/>
      <c r="BC62" s="128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128"/>
    </row>
    <row r="63" spans="1:66">
      <c r="A63" s="3"/>
      <c r="B63" s="3"/>
      <c r="C63" s="3"/>
      <c r="D63" s="3"/>
      <c r="F63" s="3"/>
      <c r="G63" s="3"/>
      <c r="H63" s="3"/>
      <c r="I63" s="3"/>
      <c r="J63" s="3"/>
      <c r="K63" s="3"/>
      <c r="L63" s="3"/>
      <c r="M63" s="3"/>
      <c r="N63" s="3"/>
      <c r="AE63" s="3"/>
      <c r="AN63" s="3"/>
      <c r="AO63" s="3"/>
      <c r="AP63" s="3"/>
      <c r="AQ63" s="3"/>
      <c r="AR63" s="3"/>
      <c r="AS63" s="128"/>
      <c r="AT63" s="3"/>
      <c r="AU63" s="3"/>
      <c r="AV63" s="3"/>
      <c r="AW63" s="3"/>
      <c r="AX63" s="128"/>
      <c r="AY63" s="3"/>
      <c r="AZ63" s="3"/>
      <c r="BA63" s="3"/>
      <c r="BB63" s="3"/>
      <c r="BC63" s="128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128"/>
    </row>
    <row r="64" spans="1:66">
      <c r="A64" s="3"/>
      <c r="B64" s="3"/>
      <c r="C64" s="3"/>
      <c r="D64" s="3"/>
      <c r="F64" s="3"/>
      <c r="G64" s="3"/>
      <c r="H64" s="3"/>
      <c r="I64" s="3"/>
      <c r="J64" s="3"/>
      <c r="K64" s="3"/>
      <c r="L64" s="3"/>
      <c r="M64" s="3"/>
      <c r="N64" s="3"/>
      <c r="AE64" s="3"/>
      <c r="AN64" s="3"/>
      <c r="AO64" s="3"/>
      <c r="AP64" s="3"/>
      <c r="AQ64" s="3"/>
      <c r="AR64" s="3"/>
      <c r="AS64" s="128"/>
      <c r="AT64" s="3"/>
      <c r="AU64" s="3"/>
      <c r="AV64" s="3"/>
      <c r="AW64" s="3"/>
      <c r="AX64" s="128"/>
      <c r="AY64" s="3"/>
      <c r="AZ64" s="3"/>
      <c r="BA64" s="3"/>
      <c r="BB64" s="3"/>
      <c r="BC64" s="128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128"/>
    </row>
    <row r="65" spans="1:66">
      <c r="A65" s="3"/>
      <c r="B65" s="3"/>
      <c r="C65" s="3"/>
      <c r="D65" s="3"/>
      <c r="F65" s="3"/>
      <c r="G65" s="3"/>
      <c r="H65" s="3"/>
      <c r="I65" s="3"/>
      <c r="J65" s="3"/>
      <c r="K65" s="3"/>
      <c r="L65" s="3"/>
      <c r="M65" s="3"/>
      <c r="N65" s="3"/>
      <c r="AE65" s="3"/>
      <c r="AN65" s="3"/>
      <c r="AO65" s="3"/>
      <c r="AP65" s="3"/>
      <c r="AQ65" s="3"/>
      <c r="AR65" s="3"/>
      <c r="AS65" s="128"/>
      <c r="AT65" s="3"/>
      <c r="AU65" s="3"/>
      <c r="AV65" s="3"/>
      <c r="AW65" s="3"/>
      <c r="AX65" s="128"/>
      <c r="AY65" s="3"/>
      <c r="AZ65" s="3"/>
      <c r="BA65" s="3"/>
      <c r="BB65" s="3"/>
      <c r="BC65" s="128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128"/>
    </row>
    <row r="66" spans="1:66">
      <c r="A66" s="3"/>
      <c r="B66" s="3"/>
      <c r="C66" s="3"/>
      <c r="D66" s="3"/>
      <c r="F66" s="3"/>
      <c r="G66" s="3"/>
      <c r="H66" s="3"/>
      <c r="I66" s="3"/>
      <c r="J66" s="3"/>
      <c r="K66" s="3"/>
      <c r="L66" s="3"/>
      <c r="M66" s="3"/>
      <c r="N66" s="3"/>
      <c r="AE66" s="3"/>
      <c r="AN66" s="3"/>
      <c r="AO66" s="3"/>
      <c r="AP66" s="3"/>
      <c r="AQ66" s="3"/>
      <c r="AR66" s="3"/>
      <c r="AS66" s="128"/>
      <c r="AT66" s="3"/>
      <c r="AU66" s="3"/>
      <c r="AV66" s="3"/>
      <c r="AW66" s="3"/>
      <c r="AX66" s="128"/>
      <c r="AY66" s="3"/>
      <c r="AZ66" s="3"/>
      <c r="BA66" s="3"/>
      <c r="BB66" s="3"/>
      <c r="BC66" s="128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128"/>
    </row>
    <row r="67" spans="1:66">
      <c r="A67" s="3"/>
      <c r="B67" s="3"/>
      <c r="C67" s="3"/>
      <c r="D67" s="3"/>
      <c r="F67" s="3"/>
      <c r="G67" s="3"/>
      <c r="H67" s="3"/>
      <c r="I67" s="3"/>
      <c r="J67" s="3"/>
      <c r="K67" s="3"/>
      <c r="L67" s="3"/>
      <c r="M67" s="3"/>
      <c r="N67" s="3"/>
      <c r="AE67" s="3"/>
      <c r="AN67" s="3"/>
      <c r="AO67" s="3"/>
      <c r="AP67" s="3"/>
      <c r="AQ67" s="3"/>
      <c r="AR67" s="3"/>
      <c r="AS67" s="128"/>
      <c r="AT67" s="3"/>
      <c r="AU67" s="3"/>
      <c r="AV67" s="3"/>
      <c r="AW67" s="3"/>
      <c r="AX67" s="128"/>
      <c r="AY67" s="3"/>
      <c r="AZ67" s="3"/>
      <c r="BA67" s="3"/>
      <c r="BB67" s="3"/>
      <c r="BC67" s="128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128"/>
    </row>
    <row r="68" spans="1:66">
      <c r="A68" s="3"/>
      <c r="B68" s="3"/>
      <c r="C68" s="3"/>
      <c r="D68" s="3"/>
      <c r="F68" s="3"/>
      <c r="G68" s="3"/>
      <c r="H68" s="3"/>
      <c r="I68" s="3"/>
      <c r="J68" s="3"/>
      <c r="K68" s="3"/>
      <c r="L68" s="3"/>
      <c r="M68" s="3"/>
      <c r="N68" s="3"/>
      <c r="AE68" s="3"/>
      <c r="AN68" s="3"/>
      <c r="AO68" s="3"/>
      <c r="AP68" s="3"/>
      <c r="AQ68" s="3"/>
      <c r="AR68" s="3"/>
      <c r="AS68" s="128"/>
      <c r="AT68" s="3"/>
      <c r="AU68" s="3"/>
      <c r="AV68" s="3"/>
      <c r="AW68" s="3"/>
      <c r="AX68" s="128"/>
      <c r="AY68" s="3"/>
      <c r="AZ68" s="3"/>
      <c r="BA68" s="3"/>
      <c r="BB68" s="3"/>
      <c r="BC68" s="128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128"/>
    </row>
    <row r="69" spans="1:66">
      <c r="A69" s="3"/>
      <c r="B69" s="3"/>
      <c r="C69" s="3"/>
      <c r="D69" s="3"/>
      <c r="F69" s="3"/>
      <c r="G69" s="3"/>
      <c r="H69" s="3"/>
      <c r="I69" s="3"/>
      <c r="J69" s="3"/>
      <c r="K69" s="3"/>
      <c r="L69" s="3"/>
      <c r="M69" s="3"/>
      <c r="N69" s="3"/>
      <c r="AE69" s="3"/>
      <c r="AN69" s="3"/>
      <c r="AO69" s="3"/>
      <c r="AP69" s="3"/>
      <c r="AQ69" s="3"/>
      <c r="AR69" s="3"/>
      <c r="AS69" s="128"/>
      <c r="AT69" s="3"/>
      <c r="AU69" s="3"/>
      <c r="AV69" s="3"/>
      <c r="AW69" s="3"/>
      <c r="AX69" s="128"/>
      <c r="AY69" s="3"/>
      <c r="AZ69" s="3"/>
      <c r="BA69" s="3"/>
      <c r="BB69" s="3"/>
      <c r="BC69" s="128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128"/>
    </row>
  </sheetData>
  <sortState ref="A2:BN81">
    <sortCondition ref="BI2:BI81" customList="VODAFONE,MOVISTAR,ORANGE,YOIGO"/>
    <sortCondition ref="E2:E81"/>
  </sortState>
  <pageMargins left="0.7" right="0.7" top="0.75" bottom="0.75" header="0.3" footer="0.3"/>
  <pageSetup paperSize="9" scale="59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70C0"/>
    <pageSetUpPr fitToPage="1"/>
  </sheetPr>
  <dimension ref="A1:BN81"/>
  <sheetViews>
    <sheetView showGridLines="0" zoomScale="70" zoomScaleNormal="70" workbookViewId="0">
      <selection activeCell="E1" sqref="E1"/>
    </sheetView>
  </sheetViews>
  <sheetFormatPr baseColWidth="10" defaultColWidth="9.140625" defaultRowHeight="14.25"/>
  <cols>
    <col min="1" max="1" width="29.5703125" style="129" bestFit="1" customWidth="1"/>
    <col min="2" max="2" width="11.85546875" style="75" bestFit="1" customWidth="1"/>
    <col min="3" max="3" width="8.7109375" style="4" bestFit="1" customWidth="1"/>
    <col min="4" max="4" width="17.42578125" style="129" bestFit="1" customWidth="1"/>
    <col min="5" max="5" width="40.570312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128" bestFit="1" customWidth="1"/>
    <col min="31" max="31" width="8.7109375" style="10" bestFit="1" customWidth="1"/>
    <col min="32" max="36" width="8.7109375" style="128" bestFit="1" customWidth="1"/>
    <col min="37" max="37" width="8.7109375" style="128" customWidth="1"/>
    <col min="38" max="39" width="8.7109375" style="128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10" style="138" bestFit="1" customWidth="1"/>
    <col min="53" max="54" width="8.7109375" style="10" bestFit="1" customWidth="1"/>
    <col min="55" max="55" width="6" style="10" bestFit="1" customWidth="1"/>
    <col min="56" max="56" width="8.7109375" style="10" bestFit="1" customWidth="1"/>
    <col min="57" max="57" width="10.140625" style="10" bestFit="1" customWidth="1"/>
    <col min="58" max="58" width="8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4" width="8.7109375" style="10" bestFit="1" customWidth="1"/>
    <col min="65" max="65" width="8.7109375" style="10" customWidth="1"/>
    <col min="66" max="66" width="28.140625" style="10" bestFit="1" customWidth="1"/>
    <col min="67" max="16384" width="9.140625" style="128"/>
  </cols>
  <sheetData>
    <row r="1" spans="1:66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268</v>
      </c>
      <c r="P1" s="40" t="s">
        <v>269</v>
      </c>
      <c r="Q1" s="40" t="s">
        <v>270</v>
      </c>
      <c r="R1" s="40" t="s">
        <v>271</v>
      </c>
      <c r="S1" s="40" t="s">
        <v>272</v>
      </c>
      <c r="T1" s="41" t="s">
        <v>273</v>
      </c>
      <c r="U1" s="39" t="s">
        <v>274</v>
      </c>
      <c r="V1" s="40" t="s">
        <v>275</v>
      </c>
      <c r="W1" s="40" t="s">
        <v>276</v>
      </c>
      <c r="X1" s="40" t="s">
        <v>277</v>
      </c>
      <c r="Y1" s="40" t="s">
        <v>278</v>
      </c>
      <c r="Z1" s="41" t="s">
        <v>279</v>
      </c>
      <c r="AA1" s="39" t="s">
        <v>280</v>
      </c>
      <c r="AB1" s="40" t="s">
        <v>281</v>
      </c>
      <c r="AC1" s="40" t="s">
        <v>282</v>
      </c>
      <c r="AD1" s="40" t="s">
        <v>283</v>
      </c>
      <c r="AE1" s="41" t="s">
        <v>284</v>
      </c>
      <c r="AF1" s="39" t="s">
        <v>285</v>
      </c>
      <c r="AG1" s="40" t="s">
        <v>286</v>
      </c>
      <c r="AH1" s="40" t="s">
        <v>287</v>
      </c>
      <c r="AI1" s="40" t="s">
        <v>288</v>
      </c>
      <c r="AJ1" s="40" t="s">
        <v>289</v>
      </c>
      <c r="AK1" s="40" t="s">
        <v>223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224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290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58" t="s">
        <v>225</v>
      </c>
    </row>
    <row r="2" spans="1:66" ht="15.75">
      <c r="A2" s="205" t="s">
        <v>32</v>
      </c>
      <c r="B2" s="206" t="s">
        <v>40</v>
      </c>
      <c r="C2" s="220" t="s">
        <v>34</v>
      </c>
      <c r="D2" s="209" t="s">
        <v>41</v>
      </c>
      <c r="E2" s="26" t="s">
        <v>100</v>
      </c>
      <c r="F2" s="93">
        <v>330</v>
      </c>
      <c r="G2" s="79">
        <v>6</v>
      </c>
      <c r="H2" s="147">
        <v>170</v>
      </c>
      <c r="I2" s="147">
        <v>4</v>
      </c>
      <c r="J2" s="147">
        <v>160</v>
      </c>
      <c r="K2" s="147">
        <v>2</v>
      </c>
      <c r="L2" s="79">
        <v>2</v>
      </c>
      <c r="M2" s="60">
        <v>3</v>
      </c>
      <c r="N2" s="185"/>
      <c r="O2" s="147">
        <v>3.9309207317073001</v>
      </c>
      <c r="P2" s="147">
        <v>3.8825949303797</v>
      </c>
      <c r="Q2" s="68">
        <v>3.9072080713999999</v>
      </c>
      <c r="R2" s="147">
        <v>5.8428571428571416</v>
      </c>
      <c r="S2" s="147">
        <v>6.2749999999999986</v>
      </c>
      <c r="T2" s="71">
        <v>5.9499999999999993</v>
      </c>
      <c r="U2" s="147">
        <v>4.6143353658536004</v>
      </c>
      <c r="V2" s="147">
        <v>6.2758227848101003</v>
      </c>
      <c r="W2" s="68">
        <v>5.4295993788818997</v>
      </c>
      <c r="X2" s="147">
        <v>6.7249999999999979</v>
      </c>
      <c r="Y2" s="147">
        <v>8.7749999999999986</v>
      </c>
      <c r="Z2" s="71">
        <v>7.8249999999999984</v>
      </c>
      <c r="AA2" s="147">
        <v>3.8705527840986056</v>
      </c>
      <c r="AB2" s="147">
        <v>1905</v>
      </c>
      <c r="AC2" s="147">
        <v>0.52527792182477595</v>
      </c>
      <c r="AD2" s="147">
        <v>47</v>
      </c>
      <c r="AE2" s="147">
        <v>2.9789772727272728</v>
      </c>
      <c r="AF2" s="221"/>
      <c r="AG2" s="221"/>
      <c r="AH2" s="221"/>
      <c r="AI2" s="221"/>
      <c r="AJ2" s="221"/>
      <c r="AK2" s="221" t="s">
        <v>248</v>
      </c>
      <c r="AL2" s="221"/>
      <c r="AM2" s="221"/>
      <c r="AN2" s="221"/>
      <c r="AO2" s="72">
        <v>0</v>
      </c>
      <c r="AP2" s="79">
        <v>0</v>
      </c>
      <c r="AQ2" s="79">
        <v>0</v>
      </c>
      <c r="AR2" s="225">
        <v>324</v>
      </c>
      <c r="AS2" s="225" t="s">
        <v>248</v>
      </c>
      <c r="AT2" s="223">
        <v>28328.167000000001</v>
      </c>
      <c r="AU2" s="223">
        <v>303.05</v>
      </c>
      <c r="AV2" s="212">
        <v>0</v>
      </c>
      <c r="AW2" s="213">
        <v>324</v>
      </c>
      <c r="AX2" s="212" t="s">
        <v>248</v>
      </c>
      <c r="AY2" s="233" t="s">
        <v>248</v>
      </c>
      <c r="AZ2" s="70"/>
      <c r="BA2" s="70" t="s">
        <v>248</v>
      </c>
      <c r="BB2" s="234" t="s">
        <v>248</v>
      </c>
      <c r="BC2" s="60" t="s">
        <v>248</v>
      </c>
      <c r="BD2" s="211" t="s">
        <v>61</v>
      </c>
      <c r="BE2" s="212" t="s">
        <v>62</v>
      </c>
      <c r="BF2" s="212" t="s">
        <v>63</v>
      </c>
      <c r="BG2" s="212" t="s">
        <v>196</v>
      </c>
      <c r="BH2" s="214" t="s">
        <v>713</v>
      </c>
      <c r="BI2" s="214" t="s">
        <v>64</v>
      </c>
      <c r="BJ2" s="382">
        <v>214</v>
      </c>
      <c r="BK2" s="215">
        <v>1</v>
      </c>
      <c r="BL2" s="216" t="s">
        <v>65</v>
      </c>
      <c r="BM2" s="63"/>
      <c r="BN2" s="63" t="s">
        <v>305</v>
      </c>
    </row>
    <row r="3" spans="1:66" ht="15.75">
      <c r="A3" s="207" t="s">
        <v>32</v>
      </c>
      <c r="B3" s="208" t="s">
        <v>40</v>
      </c>
      <c r="C3" s="202" t="s">
        <v>34</v>
      </c>
      <c r="D3" s="210" t="s">
        <v>41</v>
      </c>
      <c r="E3" s="24" t="s">
        <v>100</v>
      </c>
      <c r="F3" s="86">
        <v>373</v>
      </c>
      <c r="G3" s="80">
        <v>13</v>
      </c>
      <c r="H3" s="148">
        <v>187</v>
      </c>
      <c r="I3" s="148">
        <v>1</v>
      </c>
      <c r="J3" s="148">
        <v>186</v>
      </c>
      <c r="K3" s="148">
        <v>12</v>
      </c>
      <c r="L3" s="80">
        <v>4</v>
      </c>
      <c r="M3" s="9">
        <v>2</v>
      </c>
      <c r="N3" s="186"/>
      <c r="O3" s="148">
        <v>4.1708131868132003</v>
      </c>
      <c r="P3" s="148">
        <v>4.6245617283950997</v>
      </c>
      <c r="Q3" s="11">
        <v>4.3844970843000004</v>
      </c>
      <c r="R3" s="148">
        <v>5.9875000000000007</v>
      </c>
      <c r="S3" s="148">
        <v>10.30625</v>
      </c>
      <c r="T3" s="53">
        <v>8.3500000000000014</v>
      </c>
      <c r="U3" s="148">
        <v>4.9925329670328997</v>
      </c>
      <c r="V3" s="148">
        <v>7.0176728395061003</v>
      </c>
      <c r="W3" s="11">
        <v>5.9462325552325002</v>
      </c>
      <c r="X3" s="148">
        <v>6.9875000000000007</v>
      </c>
      <c r="Y3" s="148">
        <v>12.707142857142857</v>
      </c>
      <c r="Z3" s="53">
        <v>10.633333333333335</v>
      </c>
      <c r="AA3" s="148">
        <v>3.7371610267463153</v>
      </c>
      <c r="AB3" s="148">
        <v>2121</v>
      </c>
      <c r="AC3" s="148">
        <v>0.56317457770106483</v>
      </c>
      <c r="AD3" s="148">
        <v>61</v>
      </c>
      <c r="AE3" s="148">
        <v>2.6821428571428574</v>
      </c>
      <c r="AF3" s="203"/>
      <c r="AG3" s="203"/>
      <c r="AH3" s="203"/>
      <c r="AI3" s="203"/>
      <c r="AJ3" s="203"/>
      <c r="AK3" s="203" t="s">
        <v>248</v>
      </c>
      <c r="AL3" s="203"/>
      <c r="AM3" s="203"/>
      <c r="AN3" s="203"/>
      <c r="AO3" s="73">
        <v>0</v>
      </c>
      <c r="AP3" s="80">
        <v>0</v>
      </c>
      <c r="AQ3" s="80">
        <v>0</v>
      </c>
      <c r="AR3" s="224">
        <v>360</v>
      </c>
      <c r="AS3" s="224" t="s">
        <v>248</v>
      </c>
      <c r="AT3" s="7">
        <v>31465.226999999999</v>
      </c>
      <c r="AU3" s="7">
        <v>231.84399999999999</v>
      </c>
      <c r="AV3" s="201">
        <v>1</v>
      </c>
      <c r="AW3" s="126">
        <v>359</v>
      </c>
      <c r="AX3" s="201" t="s">
        <v>248</v>
      </c>
      <c r="AY3" s="452" t="s">
        <v>248</v>
      </c>
      <c r="AZ3" s="188"/>
      <c r="BA3" s="188" t="s">
        <v>248</v>
      </c>
      <c r="BB3" s="453" t="s">
        <v>248</v>
      </c>
      <c r="BC3" s="9" t="s">
        <v>248</v>
      </c>
      <c r="BD3" s="217" t="s">
        <v>61</v>
      </c>
      <c r="BE3" s="201" t="s">
        <v>62</v>
      </c>
      <c r="BF3" s="201" t="s">
        <v>63</v>
      </c>
      <c r="BG3" s="201" t="s">
        <v>196</v>
      </c>
      <c r="BH3" s="218" t="s">
        <v>713</v>
      </c>
      <c r="BI3" s="218" t="s">
        <v>66</v>
      </c>
      <c r="BJ3" s="370">
        <v>214</v>
      </c>
      <c r="BK3" s="441">
        <v>7</v>
      </c>
      <c r="BL3" s="219" t="s">
        <v>65</v>
      </c>
      <c r="BM3" s="64"/>
      <c r="BN3" s="64" t="s">
        <v>305</v>
      </c>
    </row>
    <row r="4" spans="1:66" ht="16.5" thickBot="1">
      <c r="A4" s="151" t="s">
        <v>32</v>
      </c>
      <c r="B4" s="152" t="s">
        <v>40</v>
      </c>
      <c r="C4" s="153" t="s">
        <v>34</v>
      </c>
      <c r="D4" s="154" t="s">
        <v>41</v>
      </c>
      <c r="E4" s="190" t="s">
        <v>100</v>
      </c>
      <c r="F4" s="191">
        <v>158</v>
      </c>
      <c r="G4" s="192">
        <v>6</v>
      </c>
      <c r="H4" s="231">
        <v>86</v>
      </c>
      <c r="I4" s="231">
        <v>1</v>
      </c>
      <c r="J4" s="231">
        <v>72</v>
      </c>
      <c r="K4" s="231">
        <v>5</v>
      </c>
      <c r="L4" s="192">
        <v>2</v>
      </c>
      <c r="M4" s="178">
        <v>1</v>
      </c>
      <c r="N4" s="155"/>
      <c r="O4" s="231">
        <v>4.2410952380952001</v>
      </c>
      <c r="P4" s="231">
        <v>4.6818787727273001</v>
      </c>
      <c r="Q4" s="194">
        <v>4.4350399866999997</v>
      </c>
      <c r="R4" s="231">
        <v>5.9749999999999996</v>
      </c>
      <c r="S4" s="231">
        <v>7.2833333333333323</v>
      </c>
      <c r="T4" s="193">
        <v>7.083333333333333</v>
      </c>
      <c r="U4" s="231">
        <v>5.2193333333333003</v>
      </c>
      <c r="V4" s="231">
        <v>7.0820151212121001</v>
      </c>
      <c r="W4" s="194">
        <v>6.0389133266666004</v>
      </c>
      <c r="X4" s="231">
        <v>7.3999999999999986</v>
      </c>
      <c r="Y4" s="231">
        <v>10.212499999999999</v>
      </c>
      <c r="Z4" s="193">
        <v>9.25</v>
      </c>
      <c r="AA4" s="231">
        <v>3.8220939724237311</v>
      </c>
      <c r="AB4" s="231">
        <v>897</v>
      </c>
      <c r="AC4" s="231">
        <v>0.55964985932474254</v>
      </c>
      <c r="AD4" s="231">
        <v>30</v>
      </c>
      <c r="AE4" s="231">
        <v>2.7121428571428572</v>
      </c>
      <c r="AF4" s="158"/>
      <c r="AG4" s="158"/>
      <c r="AH4" s="158"/>
      <c r="AI4" s="158"/>
      <c r="AJ4" s="158"/>
      <c r="AK4" s="158" t="s">
        <v>248</v>
      </c>
      <c r="AL4" s="158"/>
      <c r="AM4" s="158"/>
      <c r="AN4" s="158"/>
      <c r="AO4" s="195">
        <v>0</v>
      </c>
      <c r="AP4" s="192">
        <v>0</v>
      </c>
      <c r="AQ4" s="192">
        <v>0</v>
      </c>
      <c r="AR4" s="226">
        <v>152</v>
      </c>
      <c r="AS4" s="226" t="s">
        <v>248</v>
      </c>
      <c r="AT4" s="227">
        <v>12958.433999999999</v>
      </c>
      <c r="AU4" s="227">
        <v>469.87299999999999</v>
      </c>
      <c r="AV4" s="163">
        <v>1</v>
      </c>
      <c r="AW4" s="228">
        <v>151</v>
      </c>
      <c r="AX4" s="163" t="s">
        <v>248</v>
      </c>
      <c r="AY4" s="554" t="s">
        <v>248</v>
      </c>
      <c r="AZ4" s="232"/>
      <c r="BA4" s="232" t="s">
        <v>248</v>
      </c>
      <c r="BB4" s="238" t="s">
        <v>248</v>
      </c>
      <c r="BC4" s="178" t="s">
        <v>248</v>
      </c>
      <c r="BD4" s="162" t="s">
        <v>61</v>
      </c>
      <c r="BE4" s="163" t="s">
        <v>62</v>
      </c>
      <c r="BF4" s="163" t="s">
        <v>63</v>
      </c>
      <c r="BG4" s="163" t="s">
        <v>196</v>
      </c>
      <c r="BH4" s="164" t="s">
        <v>713</v>
      </c>
      <c r="BI4" s="164" t="s">
        <v>67</v>
      </c>
      <c r="BJ4" s="383">
        <v>214</v>
      </c>
      <c r="BK4" s="165">
        <v>3</v>
      </c>
      <c r="BL4" s="166" t="s">
        <v>65</v>
      </c>
      <c r="BM4" s="198"/>
      <c r="BN4" s="198" t="s">
        <v>305</v>
      </c>
    </row>
    <row r="5" spans="1:66" ht="15.75">
      <c r="A5" s="205" t="s">
        <v>32</v>
      </c>
      <c r="B5" s="206" t="s">
        <v>40</v>
      </c>
      <c r="C5" s="220" t="s">
        <v>34</v>
      </c>
      <c r="D5" s="209" t="s">
        <v>41</v>
      </c>
      <c r="E5" s="26" t="s">
        <v>100</v>
      </c>
      <c r="F5" s="93">
        <v>205</v>
      </c>
      <c r="G5" s="79">
        <v>7</v>
      </c>
      <c r="H5" s="147">
        <v>108</v>
      </c>
      <c r="I5" s="147">
        <v>4</v>
      </c>
      <c r="J5" s="147">
        <v>97</v>
      </c>
      <c r="K5" s="147">
        <v>3</v>
      </c>
      <c r="L5" s="79">
        <v>6</v>
      </c>
      <c r="M5" s="60">
        <v>3</v>
      </c>
      <c r="N5" s="185"/>
      <c r="O5" s="147">
        <v>4.89391</v>
      </c>
      <c r="P5" s="147">
        <v>5.1252499782609</v>
      </c>
      <c r="Q5" s="68">
        <v>5.0047604166999999</v>
      </c>
      <c r="R5" s="147">
        <v>6.875</v>
      </c>
      <c r="S5" s="147">
        <v>10.849999999999998</v>
      </c>
      <c r="T5" s="71">
        <v>7.5999999999999943</v>
      </c>
      <c r="U5" s="147">
        <v>5.6821099999999998</v>
      </c>
      <c r="V5" s="147">
        <v>7.5350325978260004</v>
      </c>
      <c r="W5" s="68">
        <v>6.5699687500000001</v>
      </c>
      <c r="X5" s="147">
        <v>8</v>
      </c>
      <c r="Y5" s="147">
        <v>13.349999999999998</v>
      </c>
      <c r="Z5" s="71">
        <v>9.8499999999999943</v>
      </c>
      <c r="AA5" s="147">
        <v>3.7835679172838801</v>
      </c>
      <c r="AB5" s="147">
        <v>1131</v>
      </c>
      <c r="AC5" s="147">
        <v>0.55575658530309491</v>
      </c>
      <c r="AD5" s="147">
        <v>31</v>
      </c>
      <c r="AE5" s="147">
        <v>2.7763513513513516</v>
      </c>
      <c r="AF5" s="221"/>
      <c r="AG5" s="221"/>
      <c r="AH5" s="221"/>
      <c r="AI5" s="221"/>
      <c r="AJ5" s="221"/>
      <c r="AK5" s="221" t="s">
        <v>248</v>
      </c>
      <c r="AL5" s="221"/>
      <c r="AM5" s="221"/>
      <c r="AN5" s="221"/>
      <c r="AO5" s="72">
        <v>0</v>
      </c>
      <c r="AP5" s="79">
        <v>0</v>
      </c>
      <c r="AQ5" s="79">
        <v>0</v>
      </c>
      <c r="AR5" s="225">
        <v>198</v>
      </c>
      <c r="AS5" s="225" t="s">
        <v>248</v>
      </c>
      <c r="AT5" s="223">
        <v>16837.403999999999</v>
      </c>
      <c r="AU5" s="223">
        <v>475.69799999999998</v>
      </c>
      <c r="AV5" s="212">
        <v>0</v>
      </c>
      <c r="AW5" s="213">
        <v>198</v>
      </c>
      <c r="AX5" s="212" t="s">
        <v>248</v>
      </c>
      <c r="AY5" s="233" t="s">
        <v>248</v>
      </c>
      <c r="AZ5" s="70"/>
      <c r="BA5" s="70" t="s">
        <v>248</v>
      </c>
      <c r="BB5" s="234" t="s">
        <v>248</v>
      </c>
      <c r="BC5" s="60" t="s">
        <v>248</v>
      </c>
      <c r="BD5" s="211" t="s">
        <v>61</v>
      </c>
      <c r="BE5" s="212" t="s">
        <v>62</v>
      </c>
      <c r="BF5" s="212" t="s">
        <v>63</v>
      </c>
      <c r="BG5" s="212" t="s">
        <v>196</v>
      </c>
      <c r="BH5" s="214" t="s">
        <v>713</v>
      </c>
      <c r="BI5" s="214" t="s">
        <v>68</v>
      </c>
      <c r="BJ5" s="382">
        <v>214</v>
      </c>
      <c r="BK5" s="215">
        <v>4</v>
      </c>
      <c r="BL5" s="216" t="s">
        <v>65</v>
      </c>
      <c r="BM5" s="63"/>
      <c r="BN5" s="63" t="s">
        <v>305</v>
      </c>
    </row>
    <row r="6" spans="1:66" ht="15.75">
      <c r="A6" s="207" t="s">
        <v>32</v>
      </c>
      <c r="B6" s="208" t="s">
        <v>40</v>
      </c>
      <c r="C6" s="202" t="s">
        <v>34</v>
      </c>
      <c r="D6" s="210" t="s">
        <v>41</v>
      </c>
      <c r="E6" s="24" t="s">
        <v>101</v>
      </c>
      <c r="F6" s="86">
        <v>91</v>
      </c>
      <c r="G6" s="80">
        <v>6</v>
      </c>
      <c r="H6" s="148">
        <v>48</v>
      </c>
      <c r="I6" s="148">
        <v>2</v>
      </c>
      <c r="J6" s="148">
        <v>43</v>
      </c>
      <c r="K6" s="148">
        <v>4</v>
      </c>
      <c r="L6" s="80">
        <v>4</v>
      </c>
      <c r="M6" s="9">
        <v>3</v>
      </c>
      <c r="N6" s="186"/>
      <c r="O6" s="148">
        <v>4.3447777777778001</v>
      </c>
      <c r="P6" s="148">
        <v>4.2283888888889001</v>
      </c>
      <c r="Q6" s="11">
        <v>4.2930493457000001</v>
      </c>
      <c r="R6" s="148">
        <v>10.375</v>
      </c>
      <c r="S6" s="148">
        <v>9.5999999999999979</v>
      </c>
      <c r="T6" s="53">
        <v>9.9750000000000014</v>
      </c>
      <c r="U6" s="148">
        <v>5.0622666666666003</v>
      </c>
      <c r="V6" s="148">
        <v>6.6954722222222003</v>
      </c>
      <c r="W6" s="11">
        <v>5.7881358024690996</v>
      </c>
      <c r="X6" s="148">
        <v>10.875</v>
      </c>
      <c r="Y6" s="148">
        <v>12.599999999999998</v>
      </c>
      <c r="Z6" s="53">
        <v>10.975000000000001</v>
      </c>
      <c r="AA6" s="148">
        <v>3.7130726666022564</v>
      </c>
      <c r="AB6" s="148">
        <v>465</v>
      </c>
      <c r="AC6" s="148">
        <v>0.74860692984525301</v>
      </c>
      <c r="AD6" s="148">
        <v>35</v>
      </c>
      <c r="AE6" s="148">
        <v>1.79375</v>
      </c>
      <c r="AF6" s="203"/>
      <c r="AG6" s="203"/>
      <c r="AH6" s="203"/>
      <c r="AI6" s="203"/>
      <c r="AJ6" s="203"/>
      <c r="AK6" s="203" t="s">
        <v>248</v>
      </c>
      <c r="AL6" s="203"/>
      <c r="AM6" s="203"/>
      <c r="AN6" s="203"/>
      <c r="AO6" s="73">
        <v>0</v>
      </c>
      <c r="AP6" s="80">
        <v>0</v>
      </c>
      <c r="AQ6" s="80">
        <v>0</v>
      </c>
      <c r="AR6" s="224">
        <v>85</v>
      </c>
      <c r="AS6" s="224" t="s">
        <v>248</v>
      </c>
      <c r="AT6" s="7">
        <v>7111.7150000000001</v>
      </c>
      <c r="AU6" s="7">
        <v>366.779</v>
      </c>
      <c r="AV6" s="201">
        <v>0</v>
      </c>
      <c r="AW6" s="126">
        <v>85</v>
      </c>
      <c r="AX6" s="201" t="s">
        <v>248</v>
      </c>
      <c r="AY6" s="235" t="s">
        <v>248</v>
      </c>
      <c r="AZ6" s="188"/>
      <c r="BA6" s="188" t="s">
        <v>248</v>
      </c>
      <c r="BB6" s="188" t="s">
        <v>248</v>
      </c>
      <c r="BC6" s="9" t="s">
        <v>248</v>
      </c>
      <c r="BD6" s="217" t="s">
        <v>61</v>
      </c>
      <c r="BE6" s="201" t="s">
        <v>62</v>
      </c>
      <c r="BF6" s="201" t="s">
        <v>63</v>
      </c>
      <c r="BG6" s="201" t="s">
        <v>196</v>
      </c>
      <c r="BH6" s="218" t="s">
        <v>515</v>
      </c>
      <c r="BI6" s="218" t="s">
        <v>64</v>
      </c>
      <c r="BJ6" s="370">
        <v>214</v>
      </c>
      <c r="BK6" s="200">
        <v>1</v>
      </c>
      <c r="BL6" s="219" t="s">
        <v>65</v>
      </c>
      <c r="BM6" s="64"/>
      <c r="BN6" s="64" t="s">
        <v>305</v>
      </c>
    </row>
    <row r="7" spans="1:66" ht="16.5" thickBot="1">
      <c r="A7" s="151" t="s">
        <v>32</v>
      </c>
      <c r="B7" s="152" t="s">
        <v>40</v>
      </c>
      <c r="C7" s="153" t="s">
        <v>34</v>
      </c>
      <c r="D7" s="154" t="s">
        <v>41</v>
      </c>
      <c r="E7" s="190" t="s">
        <v>101</v>
      </c>
      <c r="F7" s="191">
        <v>61</v>
      </c>
      <c r="G7" s="192">
        <v>1</v>
      </c>
      <c r="H7" s="231">
        <v>30</v>
      </c>
      <c r="I7" s="231">
        <v>0</v>
      </c>
      <c r="J7" s="231">
        <v>31</v>
      </c>
      <c r="K7" s="231">
        <v>1</v>
      </c>
      <c r="L7" s="192">
        <v>7</v>
      </c>
      <c r="M7" s="178">
        <v>1</v>
      </c>
      <c r="N7" s="155"/>
      <c r="O7" s="231">
        <v>4.2720689655172004</v>
      </c>
      <c r="P7" s="231">
        <v>5.2842500000000001</v>
      </c>
      <c r="Q7" s="194">
        <v>4.6852040816000002</v>
      </c>
      <c r="R7" s="231">
        <v>6.7749999999999986</v>
      </c>
      <c r="S7" s="231">
        <v>11</v>
      </c>
      <c r="T7" s="193">
        <v>10.637499999999999</v>
      </c>
      <c r="U7" s="231">
        <v>5.0436896551724004</v>
      </c>
      <c r="V7" s="231">
        <v>7.6986999999999997</v>
      </c>
      <c r="W7" s="194">
        <v>6.1273673265306003</v>
      </c>
      <c r="X7" s="231">
        <v>7.2749999999999986</v>
      </c>
      <c r="Y7" s="231">
        <v>13.5</v>
      </c>
      <c r="Z7" s="193">
        <v>13.137499999999999</v>
      </c>
      <c r="AA7" s="231">
        <v>3.6572115589410816</v>
      </c>
      <c r="AB7" s="231">
        <v>318</v>
      </c>
      <c r="AC7" s="231">
        <v>0.66504711220237867</v>
      </c>
      <c r="AD7" s="231">
        <v>21</v>
      </c>
      <c r="AE7" s="231">
        <v>2.2166666666666668</v>
      </c>
      <c r="AF7" s="158"/>
      <c r="AG7" s="158"/>
      <c r="AH7" s="158"/>
      <c r="AI7" s="158"/>
      <c r="AJ7" s="158"/>
      <c r="AK7" s="158" t="s">
        <v>248</v>
      </c>
      <c r="AL7" s="158"/>
      <c r="AM7" s="158"/>
      <c r="AN7" s="158"/>
      <c r="AO7" s="195">
        <v>0</v>
      </c>
      <c r="AP7" s="192">
        <v>0</v>
      </c>
      <c r="AQ7" s="192">
        <v>0</v>
      </c>
      <c r="AR7" s="226">
        <v>60</v>
      </c>
      <c r="AS7" s="226" t="s">
        <v>248</v>
      </c>
      <c r="AT7" s="227">
        <v>4719.54</v>
      </c>
      <c r="AU7" s="227">
        <v>218.08</v>
      </c>
      <c r="AV7" s="163">
        <v>0</v>
      </c>
      <c r="AW7" s="228">
        <v>60</v>
      </c>
      <c r="AX7" s="163" t="s">
        <v>248</v>
      </c>
      <c r="AY7" s="236" t="s">
        <v>248</v>
      </c>
      <c r="AZ7" s="232"/>
      <c r="BA7" s="232" t="s">
        <v>248</v>
      </c>
      <c r="BB7" s="232" t="s">
        <v>248</v>
      </c>
      <c r="BC7" s="178" t="s">
        <v>248</v>
      </c>
      <c r="BD7" s="162" t="s">
        <v>61</v>
      </c>
      <c r="BE7" s="163" t="s">
        <v>62</v>
      </c>
      <c r="BF7" s="163" t="s">
        <v>63</v>
      </c>
      <c r="BG7" s="163" t="s">
        <v>196</v>
      </c>
      <c r="BH7" s="164" t="s">
        <v>515</v>
      </c>
      <c r="BI7" s="164" t="s">
        <v>66</v>
      </c>
      <c r="BJ7" s="383">
        <v>214</v>
      </c>
      <c r="BK7" s="165">
        <v>7</v>
      </c>
      <c r="BL7" s="166" t="s">
        <v>65</v>
      </c>
      <c r="BM7" s="198"/>
      <c r="BN7" s="198" t="s">
        <v>305</v>
      </c>
    </row>
    <row r="8" spans="1:66" ht="15.75">
      <c r="A8" s="205" t="s">
        <v>32</v>
      </c>
      <c r="B8" s="206" t="s">
        <v>40</v>
      </c>
      <c r="C8" s="220" t="s">
        <v>34</v>
      </c>
      <c r="D8" s="209" t="s">
        <v>41</v>
      </c>
      <c r="E8" s="26" t="s">
        <v>101</v>
      </c>
      <c r="F8" s="93">
        <v>58</v>
      </c>
      <c r="G8" s="79">
        <v>5</v>
      </c>
      <c r="H8" s="147">
        <v>31</v>
      </c>
      <c r="I8" s="147">
        <v>3</v>
      </c>
      <c r="J8" s="147">
        <v>27</v>
      </c>
      <c r="K8" s="147">
        <v>2</v>
      </c>
      <c r="L8" s="79">
        <v>3</v>
      </c>
      <c r="M8" s="60">
        <v>0</v>
      </c>
      <c r="N8" s="185"/>
      <c r="O8" s="147">
        <v>4.3155384615385</v>
      </c>
      <c r="P8" s="147">
        <v>4.8905416666667003</v>
      </c>
      <c r="Q8" s="68">
        <v>4.5915400000000002</v>
      </c>
      <c r="R8" s="147">
        <v>5.95</v>
      </c>
      <c r="S8" s="147">
        <v>7.3999999999999986</v>
      </c>
      <c r="T8" s="71">
        <v>6.416666666666667</v>
      </c>
      <c r="U8" s="147">
        <v>5.1358076923076004</v>
      </c>
      <c r="V8" s="147">
        <v>7.2544166666666001</v>
      </c>
      <c r="W8" s="68">
        <v>6.1527399799999998</v>
      </c>
      <c r="X8" s="147">
        <v>6.95</v>
      </c>
      <c r="Y8" s="147">
        <v>9.8999999999999986</v>
      </c>
      <c r="Z8" s="71">
        <v>8.75</v>
      </c>
      <c r="AA8" s="147">
        <v>3.7698000144958494</v>
      </c>
      <c r="AB8" s="147">
        <v>300</v>
      </c>
      <c r="AC8" s="147">
        <v>0.55833354132344415</v>
      </c>
      <c r="AD8" s="147">
        <v>10</v>
      </c>
      <c r="AE8" s="147">
        <v>2.65625</v>
      </c>
      <c r="AF8" s="221"/>
      <c r="AG8" s="221"/>
      <c r="AH8" s="221"/>
      <c r="AI8" s="221"/>
      <c r="AJ8" s="221"/>
      <c r="AK8" s="221" t="s">
        <v>248</v>
      </c>
      <c r="AL8" s="221"/>
      <c r="AM8" s="221"/>
      <c r="AN8" s="221"/>
      <c r="AO8" s="72">
        <v>0</v>
      </c>
      <c r="AP8" s="79">
        <v>0</v>
      </c>
      <c r="AQ8" s="79">
        <v>0</v>
      </c>
      <c r="AR8" s="225">
        <v>53</v>
      </c>
      <c r="AS8" s="225" t="s">
        <v>248</v>
      </c>
      <c r="AT8" s="223">
        <v>4400.1149999999998</v>
      </c>
      <c r="AU8" s="223">
        <v>275.23399999999998</v>
      </c>
      <c r="AV8" s="212">
        <v>0</v>
      </c>
      <c r="AW8" s="213">
        <v>53</v>
      </c>
      <c r="AX8" s="212" t="s">
        <v>248</v>
      </c>
      <c r="AY8" s="237" t="s">
        <v>248</v>
      </c>
      <c r="AZ8" s="70"/>
      <c r="BA8" s="70" t="s">
        <v>248</v>
      </c>
      <c r="BB8" s="70" t="s">
        <v>248</v>
      </c>
      <c r="BC8" s="60" t="s">
        <v>248</v>
      </c>
      <c r="BD8" s="211" t="s">
        <v>61</v>
      </c>
      <c r="BE8" s="212" t="s">
        <v>62</v>
      </c>
      <c r="BF8" s="212" t="s">
        <v>63</v>
      </c>
      <c r="BG8" s="212" t="s">
        <v>196</v>
      </c>
      <c r="BH8" s="214" t="s">
        <v>515</v>
      </c>
      <c r="BI8" s="214" t="s">
        <v>67</v>
      </c>
      <c r="BJ8" s="382">
        <v>214</v>
      </c>
      <c r="BK8" s="215">
        <v>3</v>
      </c>
      <c r="BL8" s="216" t="s">
        <v>65</v>
      </c>
      <c r="BM8" s="63"/>
      <c r="BN8" s="63" t="s">
        <v>305</v>
      </c>
    </row>
    <row r="9" spans="1:66" ht="15.75">
      <c r="A9" s="207" t="s">
        <v>32</v>
      </c>
      <c r="B9" s="208" t="s">
        <v>40</v>
      </c>
      <c r="C9" s="202" t="s">
        <v>34</v>
      </c>
      <c r="D9" s="210" t="s">
        <v>41</v>
      </c>
      <c r="E9" s="24" t="s">
        <v>101</v>
      </c>
      <c r="F9" s="86">
        <v>63</v>
      </c>
      <c r="G9" s="80">
        <v>4</v>
      </c>
      <c r="H9" s="148">
        <v>36</v>
      </c>
      <c r="I9" s="148">
        <v>1</v>
      </c>
      <c r="J9" s="148">
        <v>27</v>
      </c>
      <c r="K9" s="148">
        <v>3</v>
      </c>
      <c r="L9" s="80">
        <v>10</v>
      </c>
      <c r="M9" s="9">
        <v>1</v>
      </c>
      <c r="N9" s="186"/>
      <c r="O9" s="148">
        <v>5.4208275862069</v>
      </c>
      <c r="P9" s="148">
        <v>4.7968500000000001</v>
      </c>
      <c r="Q9" s="11">
        <v>5.1661427551000001</v>
      </c>
      <c r="R9" s="148">
        <v>9.7749999999999986</v>
      </c>
      <c r="S9" s="148">
        <v>6.5</v>
      </c>
      <c r="T9" s="53">
        <v>8.2749999999999986</v>
      </c>
      <c r="U9" s="148">
        <v>6.1592758620688999</v>
      </c>
      <c r="V9" s="148">
        <v>7.4608999999999996</v>
      </c>
      <c r="W9" s="11">
        <v>6.6905509591836001</v>
      </c>
      <c r="X9" s="148">
        <v>10.774999999999999</v>
      </c>
      <c r="Y9" s="148">
        <v>10</v>
      </c>
      <c r="Z9" s="53">
        <v>10.637499999999999</v>
      </c>
      <c r="AA9" s="148">
        <v>3.8676389033595728</v>
      </c>
      <c r="AB9" s="148">
        <v>288</v>
      </c>
      <c r="AC9" s="148">
        <v>0.49944828050030243</v>
      </c>
      <c r="AD9" s="148">
        <v>4</v>
      </c>
      <c r="AE9" s="148">
        <v>3.0734374999999998</v>
      </c>
      <c r="AF9" s="203"/>
      <c r="AG9" s="203"/>
      <c r="AH9" s="203"/>
      <c r="AI9" s="203"/>
      <c r="AJ9" s="203"/>
      <c r="AK9" s="203" t="s">
        <v>248</v>
      </c>
      <c r="AL9" s="203"/>
      <c r="AM9" s="203"/>
      <c r="AN9" s="203"/>
      <c r="AO9" s="73">
        <v>0</v>
      </c>
      <c r="AP9" s="80">
        <v>0</v>
      </c>
      <c r="AQ9" s="80">
        <v>0</v>
      </c>
      <c r="AR9" s="224">
        <v>59</v>
      </c>
      <c r="AS9" s="224" t="s">
        <v>248</v>
      </c>
      <c r="AT9" s="7">
        <v>4801.8419999999996</v>
      </c>
      <c r="AU9" s="7">
        <v>79.593999999999994</v>
      </c>
      <c r="AV9" s="201">
        <v>0</v>
      </c>
      <c r="AW9" s="126">
        <v>59</v>
      </c>
      <c r="AX9" s="201" t="s">
        <v>248</v>
      </c>
      <c r="AY9" s="235" t="s">
        <v>248</v>
      </c>
      <c r="AZ9" s="188"/>
      <c r="BA9" s="188" t="s">
        <v>248</v>
      </c>
      <c r="BB9" s="188" t="s">
        <v>248</v>
      </c>
      <c r="BC9" s="9" t="s">
        <v>248</v>
      </c>
      <c r="BD9" s="217" t="s">
        <v>61</v>
      </c>
      <c r="BE9" s="201" t="s">
        <v>62</v>
      </c>
      <c r="BF9" s="201" t="s">
        <v>63</v>
      </c>
      <c r="BG9" s="201" t="s">
        <v>196</v>
      </c>
      <c r="BH9" s="218" t="s">
        <v>515</v>
      </c>
      <c r="BI9" s="218" t="s">
        <v>68</v>
      </c>
      <c r="BJ9" s="370">
        <v>214</v>
      </c>
      <c r="BK9" s="200">
        <v>4</v>
      </c>
      <c r="BL9" s="219" t="s">
        <v>65</v>
      </c>
      <c r="BM9" s="64"/>
      <c r="BN9" s="64" t="s">
        <v>305</v>
      </c>
    </row>
    <row r="10" spans="1:66" ht="16.5" thickBot="1">
      <c r="A10" s="151" t="s">
        <v>32</v>
      </c>
      <c r="B10" s="152" t="s">
        <v>40</v>
      </c>
      <c r="C10" s="153" t="s">
        <v>34</v>
      </c>
      <c r="D10" s="154" t="s">
        <v>41</v>
      </c>
      <c r="E10" s="190" t="s">
        <v>102</v>
      </c>
      <c r="F10" s="191">
        <v>242</v>
      </c>
      <c r="G10" s="192">
        <v>4</v>
      </c>
      <c r="H10" s="231">
        <v>140</v>
      </c>
      <c r="I10" s="231">
        <v>1</v>
      </c>
      <c r="J10" s="231">
        <v>102</v>
      </c>
      <c r="K10" s="231">
        <v>3</v>
      </c>
      <c r="L10" s="192">
        <v>14</v>
      </c>
      <c r="M10" s="178">
        <v>1</v>
      </c>
      <c r="N10" s="155"/>
      <c r="O10" s="231">
        <v>3.9225581395349001</v>
      </c>
      <c r="P10" s="231">
        <v>4.4294631578947001</v>
      </c>
      <c r="Q10" s="194">
        <v>4.1375401786000001</v>
      </c>
      <c r="R10" s="231">
        <v>5.5549999999999997</v>
      </c>
      <c r="S10" s="231">
        <v>10.15625</v>
      </c>
      <c r="T10" s="193">
        <v>6.0999999999999979</v>
      </c>
      <c r="U10" s="231">
        <v>4.6546124031006997</v>
      </c>
      <c r="V10" s="231">
        <v>6.8346631578946999</v>
      </c>
      <c r="W10" s="194">
        <v>5.5791874999999997</v>
      </c>
      <c r="X10" s="231">
        <v>6.6549999999999994</v>
      </c>
      <c r="Y10" s="231">
        <v>12.708333333333334</v>
      </c>
      <c r="Z10" s="193">
        <v>8.4499999999999957</v>
      </c>
      <c r="AA10" s="231">
        <v>3.7670852149192164</v>
      </c>
      <c r="AB10" s="231">
        <v>1336</v>
      </c>
      <c r="AC10" s="231">
        <v>0.61361704343141688</v>
      </c>
      <c r="AD10" s="231">
        <v>59</v>
      </c>
      <c r="AE10" s="231">
        <v>2.5316326530612248</v>
      </c>
      <c r="AF10" s="158"/>
      <c r="AG10" s="158"/>
      <c r="AH10" s="158"/>
      <c r="AI10" s="158"/>
      <c r="AJ10" s="158"/>
      <c r="AK10" s="158" t="s">
        <v>248</v>
      </c>
      <c r="AL10" s="158"/>
      <c r="AM10" s="158"/>
      <c r="AN10" s="158"/>
      <c r="AO10" s="195">
        <v>0</v>
      </c>
      <c r="AP10" s="192">
        <v>0</v>
      </c>
      <c r="AQ10" s="192">
        <v>0</v>
      </c>
      <c r="AR10" s="226">
        <v>238</v>
      </c>
      <c r="AS10" s="226" t="s">
        <v>248</v>
      </c>
      <c r="AT10" s="227">
        <v>18401.367999999999</v>
      </c>
      <c r="AU10" s="227">
        <v>1774.414</v>
      </c>
      <c r="AV10" s="163">
        <v>0</v>
      </c>
      <c r="AW10" s="228">
        <v>238</v>
      </c>
      <c r="AX10" s="163" t="s">
        <v>248</v>
      </c>
      <c r="AY10" s="236" t="s">
        <v>248</v>
      </c>
      <c r="AZ10" s="232"/>
      <c r="BA10" s="232" t="s">
        <v>248</v>
      </c>
      <c r="BB10" s="238" t="s">
        <v>248</v>
      </c>
      <c r="BC10" s="178" t="s">
        <v>248</v>
      </c>
      <c r="BD10" s="162" t="s">
        <v>61</v>
      </c>
      <c r="BE10" s="163" t="s">
        <v>62</v>
      </c>
      <c r="BF10" s="163" t="s">
        <v>63</v>
      </c>
      <c r="BG10" s="163" t="s">
        <v>196</v>
      </c>
      <c r="BH10" s="164" t="s">
        <v>515</v>
      </c>
      <c r="BI10" s="164" t="s">
        <v>64</v>
      </c>
      <c r="BJ10" s="383">
        <v>214</v>
      </c>
      <c r="BK10" s="165">
        <v>1</v>
      </c>
      <c r="BL10" s="166" t="s">
        <v>65</v>
      </c>
      <c r="BM10" s="198"/>
      <c r="BN10" s="198" t="s">
        <v>305</v>
      </c>
    </row>
    <row r="11" spans="1:66" ht="15.75">
      <c r="A11" s="205" t="s">
        <v>32</v>
      </c>
      <c r="B11" s="206" t="s">
        <v>40</v>
      </c>
      <c r="C11" s="220" t="s">
        <v>34</v>
      </c>
      <c r="D11" s="209" t="s">
        <v>41</v>
      </c>
      <c r="E11" s="26" t="s">
        <v>102</v>
      </c>
      <c r="F11" s="93">
        <v>85</v>
      </c>
      <c r="G11" s="79">
        <v>11</v>
      </c>
      <c r="H11" s="147">
        <v>49</v>
      </c>
      <c r="I11" s="147">
        <v>2</v>
      </c>
      <c r="J11" s="147">
        <v>36</v>
      </c>
      <c r="K11" s="147">
        <v>9</v>
      </c>
      <c r="L11" s="79">
        <v>4</v>
      </c>
      <c r="M11" s="60">
        <v>2</v>
      </c>
      <c r="N11" s="185"/>
      <c r="O11" s="147">
        <v>4.7122045454545001</v>
      </c>
      <c r="P11" s="147">
        <v>5.7761538461538002</v>
      </c>
      <c r="Q11" s="68">
        <v>5.1073856571</v>
      </c>
      <c r="R11" s="147">
        <v>7.8999999999999986</v>
      </c>
      <c r="S11" s="147">
        <v>11.85</v>
      </c>
      <c r="T11" s="71">
        <v>11.75</v>
      </c>
      <c r="U11" s="147">
        <v>5.5812045454544998</v>
      </c>
      <c r="V11" s="147">
        <v>8.6642307692307003</v>
      </c>
      <c r="W11" s="68">
        <v>6.7263285428571002</v>
      </c>
      <c r="X11" s="147">
        <v>8.4499999999999993</v>
      </c>
      <c r="Y11" s="147">
        <v>14.85</v>
      </c>
      <c r="Z11" s="71">
        <v>13.75</v>
      </c>
      <c r="AA11" s="147">
        <v>3.6226960926663634</v>
      </c>
      <c r="AB11" s="147">
        <v>403</v>
      </c>
      <c r="AC11" s="147">
        <v>0.74145698061740584</v>
      </c>
      <c r="AD11" s="147">
        <v>32</v>
      </c>
      <c r="AE11" s="147">
        <v>1.9791666666666667</v>
      </c>
      <c r="AF11" s="221"/>
      <c r="AG11" s="221"/>
      <c r="AH11" s="221"/>
      <c r="AI11" s="221"/>
      <c r="AJ11" s="221"/>
      <c r="AK11" s="221" t="s">
        <v>248</v>
      </c>
      <c r="AL11" s="221"/>
      <c r="AM11" s="221"/>
      <c r="AN11" s="221"/>
      <c r="AO11" s="72">
        <v>0</v>
      </c>
      <c r="AP11" s="79">
        <v>0</v>
      </c>
      <c r="AQ11" s="79">
        <v>0</v>
      </c>
      <c r="AR11" s="225">
        <v>74</v>
      </c>
      <c r="AS11" s="225" t="s">
        <v>248</v>
      </c>
      <c r="AT11" s="223">
        <v>5691.2719999999999</v>
      </c>
      <c r="AU11" s="223">
        <v>619.62699999999995</v>
      </c>
      <c r="AV11" s="212">
        <v>2</v>
      </c>
      <c r="AW11" s="213">
        <v>72</v>
      </c>
      <c r="AX11" s="212" t="s">
        <v>248</v>
      </c>
      <c r="AY11" s="237" t="s">
        <v>248</v>
      </c>
      <c r="AZ11" s="70"/>
      <c r="BA11" s="70" t="s">
        <v>248</v>
      </c>
      <c r="BB11" s="234" t="s">
        <v>248</v>
      </c>
      <c r="BC11" s="60" t="s">
        <v>248</v>
      </c>
      <c r="BD11" s="211" t="s">
        <v>61</v>
      </c>
      <c r="BE11" s="212" t="s">
        <v>62</v>
      </c>
      <c r="BF11" s="212" t="s">
        <v>63</v>
      </c>
      <c r="BG11" s="212" t="s">
        <v>196</v>
      </c>
      <c r="BH11" s="214" t="s">
        <v>515</v>
      </c>
      <c r="BI11" s="214" t="s">
        <v>66</v>
      </c>
      <c r="BJ11" s="382">
        <v>214</v>
      </c>
      <c r="BK11" s="215">
        <v>7</v>
      </c>
      <c r="BL11" s="216" t="s">
        <v>65</v>
      </c>
      <c r="BM11" s="63"/>
      <c r="BN11" s="63" t="s">
        <v>305</v>
      </c>
    </row>
    <row r="12" spans="1:66" ht="15.75">
      <c r="A12" s="207" t="s">
        <v>32</v>
      </c>
      <c r="B12" s="208" t="s">
        <v>40</v>
      </c>
      <c r="C12" s="202" t="s">
        <v>34</v>
      </c>
      <c r="D12" s="210" t="s">
        <v>41</v>
      </c>
      <c r="E12" s="24" t="s">
        <v>102</v>
      </c>
      <c r="F12" s="86">
        <v>96</v>
      </c>
      <c r="G12" s="80">
        <v>4</v>
      </c>
      <c r="H12" s="148">
        <v>51</v>
      </c>
      <c r="I12" s="148">
        <v>1</v>
      </c>
      <c r="J12" s="148">
        <v>45</v>
      </c>
      <c r="K12" s="148">
        <v>3</v>
      </c>
      <c r="L12" s="80">
        <v>6</v>
      </c>
      <c r="M12" s="9">
        <v>3</v>
      </c>
      <c r="N12" s="186"/>
      <c r="O12" s="148">
        <v>5.1412173913043002</v>
      </c>
      <c r="P12" s="148">
        <v>5.0055750000000003</v>
      </c>
      <c r="Q12" s="11">
        <v>5.0781278720999996</v>
      </c>
      <c r="R12" s="148">
        <v>8.3499999999999979</v>
      </c>
      <c r="S12" s="148">
        <v>7</v>
      </c>
      <c r="T12" s="53">
        <v>8.1750000000000007</v>
      </c>
      <c r="U12" s="148">
        <v>6.0083695652172997</v>
      </c>
      <c r="V12" s="148">
        <v>7.7221500000000001</v>
      </c>
      <c r="W12" s="11">
        <v>6.8054767093023001</v>
      </c>
      <c r="X12" s="148">
        <v>9.4249999999999989</v>
      </c>
      <c r="Y12" s="148">
        <v>10.5</v>
      </c>
      <c r="Z12" s="53">
        <v>10.3375</v>
      </c>
      <c r="AA12" s="148">
        <v>3.7055462012808018</v>
      </c>
      <c r="AB12" s="148">
        <v>495</v>
      </c>
      <c r="AC12" s="148">
        <v>0.75851169300540511</v>
      </c>
      <c r="AD12" s="148">
        <v>35</v>
      </c>
      <c r="AE12" s="148">
        <v>1.7607142857142859</v>
      </c>
      <c r="AF12" s="203"/>
      <c r="AG12" s="203"/>
      <c r="AH12" s="203"/>
      <c r="AI12" s="203"/>
      <c r="AJ12" s="203"/>
      <c r="AK12" s="203" t="s">
        <v>248</v>
      </c>
      <c r="AL12" s="203"/>
      <c r="AM12" s="203"/>
      <c r="AN12" s="203"/>
      <c r="AO12" s="73">
        <v>0</v>
      </c>
      <c r="AP12" s="80">
        <v>0</v>
      </c>
      <c r="AQ12" s="80">
        <v>0</v>
      </c>
      <c r="AR12" s="224">
        <v>92</v>
      </c>
      <c r="AS12" s="224" t="s">
        <v>248</v>
      </c>
      <c r="AT12" s="7">
        <v>7029.482</v>
      </c>
      <c r="AU12" s="7">
        <v>868.50400000000002</v>
      </c>
      <c r="AV12" s="201">
        <v>0</v>
      </c>
      <c r="AW12" s="126">
        <v>91</v>
      </c>
      <c r="AX12" s="201" t="s">
        <v>248</v>
      </c>
      <c r="AY12" s="235" t="s">
        <v>248</v>
      </c>
      <c r="AZ12" s="188"/>
      <c r="BA12" s="188" t="s">
        <v>248</v>
      </c>
      <c r="BB12" s="453" t="s">
        <v>248</v>
      </c>
      <c r="BC12" s="9" t="s">
        <v>248</v>
      </c>
      <c r="BD12" s="217" t="s">
        <v>61</v>
      </c>
      <c r="BE12" s="201" t="s">
        <v>62</v>
      </c>
      <c r="BF12" s="201" t="s">
        <v>63</v>
      </c>
      <c r="BG12" s="201" t="s">
        <v>196</v>
      </c>
      <c r="BH12" s="218" t="s">
        <v>515</v>
      </c>
      <c r="BI12" s="218" t="s">
        <v>67</v>
      </c>
      <c r="BJ12" s="370">
        <v>214</v>
      </c>
      <c r="BK12" s="441">
        <v>3</v>
      </c>
      <c r="BL12" s="219" t="s">
        <v>65</v>
      </c>
      <c r="BM12" s="64"/>
      <c r="BN12" s="64" t="s">
        <v>305</v>
      </c>
    </row>
    <row r="13" spans="1:66" ht="16.5" thickBot="1">
      <c r="A13" s="151" t="s">
        <v>32</v>
      </c>
      <c r="B13" s="152" t="s">
        <v>40</v>
      </c>
      <c r="C13" s="153" t="s">
        <v>34</v>
      </c>
      <c r="D13" s="154" t="s">
        <v>41</v>
      </c>
      <c r="E13" s="190" t="s">
        <v>102</v>
      </c>
      <c r="F13" s="191">
        <v>86</v>
      </c>
      <c r="G13" s="192">
        <v>6</v>
      </c>
      <c r="H13" s="231">
        <v>54</v>
      </c>
      <c r="I13" s="231">
        <v>1</v>
      </c>
      <c r="J13" s="231">
        <v>32</v>
      </c>
      <c r="K13" s="231">
        <v>5</v>
      </c>
      <c r="L13" s="192">
        <v>11</v>
      </c>
      <c r="M13" s="178">
        <v>5</v>
      </c>
      <c r="N13" s="155"/>
      <c r="O13" s="231">
        <v>5.8676363636364002</v>
      </c>
      <c r="P13" s="231">
        <v>6.0798800000000002</v>
      </c>
      <c r="Q13" s="194">
        <v>5.9445362318999999</v>
      </c>
      <c r="R13" s="231">
        <v>12.399999999999999</v>
      </c>
      <c r="S13" s="231">
        <v>11.875</v>
      </c>
      <c r="T13" s="193">
        <v>12.137499999999999</v>
      </c>
      <c r="U13" s="231">
        <v>6.6498863636363001</v>
      </c>
      <c r="V13" s="231">
        <v>8.5093999999999994</v>
      </c>
      <c r="W13" s="194">
        <v>7.3236231884057004</v>
      </c>
      <c r="X13" s="231">
        <v>12.899999999999999</v>
      </c>
      <c r="Y13" s="231">
        <v>14.375</v>
      </c>
      <c r="Z13" s="193">
        <v>14.274999999999999</v>
      </c>
      <c r="AA13" s="231">
        <v>3.6466041727612413</v>
      </c>
      <c r="AB13" s="231">
        <v>381</v>
      </c>
      <c r="AC13" s="231">
        <v>0.74377921776289069</v>
      </c>
      <c r="AD13" s="231">
        <v>23</v>
      </c>
      <c r="AE13" s="231">
        <v>1.7729166666666667</v>
      </c>
      <c r="AF13" s="158"/>
      <c r="AG13" s="158"/>
      <c r="AH13" s="158"/>
      <c r="AI13" s="158"/>
      <c r="AJ13" s="158"/>
      <c r="AK13" s="158" t="s">
        <v>248</v>
      </c>
      <c r="AL13" s="158"/>
      <c r="AM13" s="158"/>
      <c r="AN13" s="158"/>
      <c r="AO13" s="195">
        <v>0</v>
      </c>
      <c r="AP13" s="192">
        <v>0</v>
      </c>
      <c r="AQ13" s="192">
        <v>0</v>
      </c>
      <c r="AR13" s="226">
        <v>80</v>
      </c>
      <c r="AS13" s="226" t="s">
        <v>248</v>
      </c>
      <c r="AT13" s="227">
        <v>5935.3549999999996</v>
      </c>
      <c r="AU13" s="227">
        <v>586.17999999999995</v>
      </c>
      <c r="AV13" s="163">
        <v>1</v>
      </c>
      <c r="AW13" s="228">
        <v>79</v>
      </c>
      <c r="AX13" s="163" t="s">
        <v>248</v>
      </c>
      <c r="AY13" s="236" t="s">
        <v>248</v>
      </c>
      <c r="AZ13" s="232"/>
      <c r="BA13" s="232" t="s">
        <v>248</v>
      </c>
      <c r="BB13" s="238" t="s">
        <v>248</v>
      </c>
      <c r="BC13" s="178" t="s">
        <v>248</v>
      </c>
      <c r="BD13" s="162" t="s">
        <v>61</v>
      </c>
      <c r="BE13" s="163" t="s">
        <v>62</v>
      </c>
      <c r="BF13" s="163" t="s">
        <v>63</v>
      </c>
      <c r="BG13" s="163" t="s">
        <v>196</v>
      </c>
      <c r="BH13" s="164" t="s">
        <v>515</v>
      </c>
      <c r="BI13" s="164" t="s">
        <v>68</v>
      </c>
      <c r="BJ13" s="383">
        <v>214</v>
      </c>
      <c r="BK13" s="165">
        <v>4</v>
      </c>
      <c r="BL13" s="166" t="s">
        <v>65</v>
      </c>
      <c r="BM13" s="198"/>
      <c r="BN13" s="198" t="s">
        <v>305</v>
      </c>
    </row>
    <row r="14" spans="1:66">
      <c r="E14" s="12"/>
    </row>
    <row r="17" spans="1:66">
      <c r="A17" s="128"/>
      <c r="B17" s="128"/>
      <c r="C17" s="128"/>
      <c r="D17" s="128"/>
      <c r="F17" s="128"/>
      <c r="G17" s="128"/>
      <c r="H17" s="128"/>
      <c r="I17" s="128"/>
      <c r="J17" s="128"/>
      <c r="K17" s="128"/>
      <c r="L17" s="128"/>
      <c r="M17" s="128"/>
      <c r="N17" s="128"/>
      <c r="AE17" s="128"/>
      <c r="AN17" s="128"/>
      <c r="AO17" s="128"/>
      <c r="AP17" s="128"/>
      <c r="AQ17" s="128"/>
      <c r="AR17" s="128"/>
      <c r="AS17" s="128"/>
      <c r="AT17" s="128"/>
      <c r="AU17" s="128"/>
      <c r="AV17" s="128"/>
      <c r="AW17" s="128"/>
      <c r="AX17" s="128"/>
      <c r="AY17" s="128"/>
      <c r="AZ17" s="128"/>
      <c r="BA17" s="128"/>
      <c r="BB17" s="128"/>
      <c r="BC17" s="128"/>
      <c r="BD17" s="128"/>
      <c r="BE17" s="128"/>
      <c r="BF17" s="128"/>
      <c r="BG17" s="128"/>
      <c r="BH17" s="128"/>
      <c r="BI17" s="128"/>
      <c r="BJ17" s="128"/>
      <c r="BK17" s="128"/>
      <c r="BL17" s="128"/>
      <c r="BM17" s="128"/>
      <c r="BN17" s="128"/>
    </row>
    <row r="18" spans="1:66">
      <c r="A18" s="128"/>
      <c r="B18" s="128"/>
      <c r="C18" s="128"/>
      <c r="D18" s="128"/>
      <c r="F18" s="128"/>
      <c r="G18" s="128"/>
      <c r="H18" s="128"/>
      <c r="I18" s="128"/>
      <c r="J18" s="128"/>
      <c r="K18" s="128"/>
      <c r="L18" s="128"/>
      <c r="M18" s="128"/>
      <c r="N18" s="128"/>
      <c r="AE18" s="128"/>
      <c r="AN18" s="128"/>
      <c r="AO18" s="128"/>
      <c r="AP18" s="128"/>
      <c r="AQ18" s="128"/>
      <c r="AR18" s="128"/>
      <c r="AS18" s="128"/>
      <c r="AT18" s="128"/>
      <c r="AU18" s="128"/>
      <c r="AV18" s="128"/>
      <c r="AW18" s="128"/>
      <c r="AX18" s="128"/>
      <c r="AY18" s="128"/>
      <c r="AZ18" s="128"/>
      <c r="BA18" s="128"/>
      <c r="BB18" s="128"/>
      <c r="BC18" s="128"/>
      <c r="BD18" s="128"/>
      <c r="BE18" s="128"/>
      <c r="BF18" s="128"/>
      <c r="BG18" s="128"/>
      <c r="BH18" s="128"/>
      <c r="BI18" s="128"/>
      <c r="BJ18" s="128"/>
      <c r="BK18" s="128"/>
      <c r="BL18" s="128"/>
      <c r="BM18" s="128"/>
      <c r="BN18" s="128"/>
    </row>
    <row r="19" spans="1:66">
      <c r="A19" s="128"/>
      <c r="B19" s="128"/>
      <c r="C19" s="128"/>
      <c r="D19" s="128"/>
      <c r="F19" s="128"/>
      <c r="G19" s="128"/>
      <c r="H19" s="128"/>
      <c r="I19" s="128"/>
      <c r="J19" s="128"/>
      <c r="K19" s="128"/>
      <c r="L19" s="128"/>
      <c r="M19" s="128"/>
      <c r="N19" s="128"/>
      <c r="AE19" s="128"/>
      <c r="AN19" s="128"/>
      <c r="AO19" s="128"/>
      <c r="AP19" s="128"/>
      <c r="AQ19" s="128"/>
      <c r="AR19" s="128"/>
      <c r="AS19" s="128"/>
      <c r="AT19" s="128"/>
      <c r="AU19" s="128"/>
      <c r="AV19" s="128"/>
      <c r="AW19" s="128"/>
      <c r="AX19" s="128"/>
      <c r="AY19" s="128"/>
      <c r="AZ19" s="128"/>
      <c r="BA19" s="128"/>
      <c r="BB19" s="128"/>
      <c r="BC19" s="128"/>
      <c r="BD19" s="128"/>
      <c r="BE19" s="128"/>
      <c r="BF19" s="128"/>
      <c r="BG19" s="128"/>
      <c r="BH19" s="128"/>
      <c r="BI19" s="128"/>
      <c r="BJ19" s="128"/>
      <c r="BK19" s="128"/>
      <c r="BL19" s="128"/>
      <c r="BM19" s="128"/>
      <c r="BN19" s="128"/>
    </row>
    <row r="20" spans="1:66">
      <c r="A20" s="128"/>
      <c r="B20" s="128"/>
      <c r="C20" s="128"/>
      <c r="D20" s="128"/>
      <c r="F20" s="128"/>
      <c r="G20" s="128"/>
      <c r="H20" s="128"/>
      <c r="I20" s="128"/>
      <c r="J20" s="128"/>
      <c r="K20" s="128"/>
      <c r="L20" s="128"/>
      <c r="M20" s="128"/>
      <c r="N20" s="128"/>
      <c r="AE20" s="128"/>
      <c r="AN20" s="128"/>
      <c r="AO20" s="128"/>
      <c r="AP20" s="128"/>
      <c r="AQ20" s="128"/>
      <c r="AR20" s="128"/>
      <c r="AS20" s="128"/>
      <c r="AT20" s="128"/>
      <c r="AU20" s="128"/>
      <c r="AV20" s="128"/>
      <c r="AW20" s="128"/>
      <c r="AX20" s="128"/>
      <c r="AY20" s="128"/>
      <c r="AZ20" s="128"/>
      <c r="BA20" s="128"/>
      <c r="BB20" s="128"/>
      <c r="BC20" s="128"/>
      <c r="BD20" s="128"/>
      <c r="BE20" s="128"/>
      <c r="BF20" s="128"/>
      <c r="BG20" s="128"/>
      <c r="BH20" s="128"/>
      <c r="BI20" s="128"/>
      <c r="BJ20" s="128"/>
      <c r="BK20" s="128"/>
      <c r="BL20" s="128"/>
      <c r="BM20" s="128"/>
      <c r="BN20" s="128"/>
    </row>
    <row r="21" spans="1:66">
      <c r="A21" s="128"/>
      <c r="B21" s="128"/>
      <c r="C21" s="128"/>
      <c r="D21" s="128"/>
      <c r="F21" s="128"/>
      <c r="G21" s="128"/>
      <c r="H21" s="128"/>
      <c r="I21" s="128"/>
      <c r="J21" s="128"/>
      <c r="K21" s="128"/>
      <c r="L21" s="128"/>
      <c r="M21" s="128"/>
      <c r="N21" s="128"/>
      <c r="AE21" s="128"/>
      <c r="AN21" s="128"/>
      <c r="AO21" s="128"/>
      <c r="AP21" s="128"/>
      <c r="AQ21" s="128"/>
      <c r="AR21" s="128"/>
      <c r="AS21" s="128"/>
      <c r="AT21" s="128"/>
      <c r="AU21" s="128"/>
      <c r="AV21" s="128"/>
      <c r="AW21" s="128"/>
      <c r="AX21" s="128"/>
      <c r="AY21" s="128"/>
      <c r="AZ21" s="128"/>
      <c r="BA21" s="128"/>
      <c r="BB21" s="128"/>
      <c r="BC21" s="128"/>
      <c r="BD21" s="128"/>
      <c r="BE21" s="128"/>
      <c r="BF21" s="128"/>
      <c r="BG21" s="128"/>
      <c r="BH21" s="128"/>
      <c r="BI21" s="128"/>
      <c r="BJ21" s="128"/>
      <c r="BK21" s="128"/>
      <c r="BL21" s="128"/>
      <c r="BM21" s="128"/>
      <c r="BN21" s="128"/>
    </row>
    <row r="22" spans="1:66">
      <c r="A22" s="128"/>
      <c r="B22" s="128"/>
      <c r="C22" s="128"/>
      <c r="D22" s="128"/>
      <c r="F22" s="128"/>
      <c r="G22" s="128"/>
      <c r="H22" s="128"/>
      <c r="I22" s="128"/>
      <c r="J22" s="128"/>
      <c r="K22" s="128"/>
      <c r="L22" s="128"/>
      <c r="M22" s="128"/>
      <c r="N22" s="128"/>
      <c r="AE22" s="128"/>
      <c r="AN22" s="128"/>
      <c r="AO22" s="128"/>
      <c r="AP22" s="128"/>
      <c r="AQ22" s="128"/>
      <c r="AR22" s="128"/>
      <c r="AS22" s="128"/>
      <c r="AT22" s="128"/>
      <c r="AU22" s="128"/>
      <c r="AV22" s="128"/>
      <c r="AW22" s="128"/>
      <c r="AX22" s="128"/>
      <c r="AY22" s="128"/>
      <c r="AZ22" s="128"/>
      <c r="BA22" s="128"/>
      <c r="BB22" s="128"/>
      <c r="BC22" s="128"/>
      <c r="BD22" s="128"/>
      <c r="BE22" s="128"/>
      <c r="BF22" s="128"/>
      <c r="BG22" s="128"/>
      <c r="BH22" s="128"/>
      <c r="BI22" s="128"/>
      <c r="BJ22" s="128"/>
      <c r="BK22" s="128"/>
      <c r="BL22" s="128"/>
      <c r="BM22" s="128"/>
      <c r="BN22" s="128"/>
    </row>
    <row r="23" spans="1:66">
      <c r="A23" s="128"/>
      <c r="B23" s="128"/>
      <c r="C23" s="128"/>
      <c r="D23" s="128"/>
      <c r="F23" s="128"/>
      <c r="G23" s="128"/>
      <c r="H23" s="128"/>
      <c r="I23" s="128"/>
      <c r="J23" s="128"/>
      <c r="K23" s="128"/>
      <c r="L23" s="128"/>
      <c r="M23" s="128"/>
      <c r="N23" s="128"/>
      <c r="AE23" s="128"/>
      <c r="AN23" s="128"/>
      <c r="AO23" s="128"/>
      <c r="AP23" s="128"/>
      <c r="AQ23" s="128"/>
      <c r="AR23" s="128"/>
      <c r="AS23" s="128"/>
      <c r="AT23" s="128"/>
      <c r="AU23" s="128"/>
      <c r="AV23" s="128"/>
      <c r="AW23" s="128"/>
      <c r="AX23" s="128"/>
      <c r="AY23" s="128"/>
      <c r="AZ23" s="128"/>
      <c r="BA23" s="128"/>
      <c r="BB23" s="128"/>
      <c r="BC23" s="128"/>
      <c r="BD23" s="128"/>
      <c r="BE23" s="128"/>
      <c r="BF23" s="128"/>
      <c r="BG23" s="128"/>
      <c r="BH23" s="128"/>
      <c r="BI23" s="128"/>
      <c r="BJ23" s="128"/>
      <c r="BK23" s="128"/>
      <c r="BL23" s="128"/>
      <c r="BM23" s="128"/>
      <c r="BN23" s="128"/>
    </row>
    <row r="24" spans="1:66">
      <c r="A24" s="128"/>
      <c r="B24" s="128"/>
      <c r="C24" s="128"/>
      <c r="D24" s="128"/>
      <c r="F24" s="128"/>
      <c r="G24" s="128"/>
      <c r="H24" s="128"/>
      <c r="I24" s="128"/>
      <c r="J24" s="128"/>
      <c r="K24" s="128"/>
      <c r="L24" s="128"/>
      <c r="M24" s="128"/>
      <c r="N24" s="128"/>
      <c r="AE24" s="128"/>
      <c r="AN24" s="128"/>
      <c r="AO24" s="128"/>
      <c r="AP24" s="128"/>
      <c r="AQ24" s="128"/>
      <c r="AR24" s="128"/>
      <c r="AS24" s="128"/>
      <c r="AT24" s="128"/>
      <c r="AU24" s="128"/>
      <c r="AV24" s="128"/>
      <c r="AW24" s="128"/>
      <c r="AX24" s="128"/>
      <c r="AY24" s="128"/>
      <c r="AZ24" s="128"/>
      <c r="BA24" s="128"/>
      <c r="BB24" s="128"/>
      <c r="BC24" s="128"/>
      <c r="BD24" s="128"/>
      <c r="BE24" s="128"/>
      <c r="BF24" s="128"/>
      <c r="BG24" s="128"/>
      <c r="BH24" s="128"/>
      <c r="BI24" s="128"/>
      <c r="BJ24" s="128"/>
      <c r="BK24" s="128"/>
      <c r="BL24" s="128"/>
      <c r="BM24" s="128"/>
      <c r="BN24" s="128"/>
    </row>
    <row r="25" spans="1:66">
      <c r="A25" s="128"/>
      <c r="B25" s="128"/>
      <c r="C25" s="128"/>
      <c r="D25" s="128"/>
      <c r="F25" s="128"/>
      <c r="G25" s="128"/>
      <c r="H25" s="128"/>
      <c r="I25" s="128"/>
      <c r="J25" s="128"/>
      <c r="K25" s="128"/>
      <c r="L25" s="128"/>
      <c r="M25" s="128"/>
      <c r="N25" s="128"/>
      <c r="AE25" s="128"/>
      <c r="AN25" s="128"/>
      <c r="AO25" s="128"/>
      <c r="AP25" s="128"/>
      <c r="AQ25" s="128"/>
      <c r="AR25" s="128"/>
      <c r="AS25" s="128"/>
      <c r="AT25" s="128"/>
      <c r="AU25" s="128"/>
      <c r="AV25" s="128"/>
      <c r="AW25" s="128"/>
      <c r="AX25" s="128"/>
      <c r="AY25" s="128"/>
      <c r="AZ25" s="128"/>
      <c r="BA25" s="128"/>
      <c r="BB25" s="128"/>
      <c r="BC25" s="128"/>
      <c r="BD25" s="128"/>
      <c r="BE25" s="128"/>
      <c r="BF25" s="128"/>
      <c r="BG25" s="128"/>
      <c r="BH25" s="128"/>
      <c r="BI25" s="128"/>
      <c r="BJ25" s="128"/>
      <c r="BK25" s="128"/>
      <c r="BL25" s="128"/>
      <c r="BM25" s="128"/>
      <c r="BN25" s="128"/>
    </row>
    <row r="26" spans="1:66">
      <c r="A26" s="128"/>
      <c r="B26" s="128"/>
      <c r="C26" s="128"/>
      <c r="D26" s="128"/>
      <c r="F26" s="128"/>
      <c r="G26" s="128"/>
      <c r="H26" s="128"/>
      <c r="I26" s="128"/>
      <c r="J26" s="128"/>
      <c r="K26" s="128"/>
      <c r="L26" s="128"/>
      <c r="M26" s="128"/>
      <c r="N26" s="128"/>
      <c r="AE26" s="128"/>
      <c r="AN26" s="128"/>
      <c r="AO26" s="128"/>
      <c r="AP26" s="128"/>
      <c r="AQ26" s="128"/>
      <c r="AR26" s="128"/>
      <c r="AS26" s="128"/>
      <c r="AT26" s="128"/>
      <c r="AU26" s="128"/>
      <c r="AV26" s="128"/>
      <c r="AW26" s="128"/>
      <c r="AX26" s="128"/>
      <c r="AY26" s="128"/>
      <c r="AZ26" s="128"/>
      <c r="BA26" s="128"/>
      <c r="BB26" s="128"/>
      <c r="BC26" s="128"/>
      <c r="BD26" s="128"/>
      <c r="BE26" s="128"/>
      <c r="BF26" s="128"/>
      <c r="BG26" s="128"/>
      <c r="BH26" s="128"/>
      <c r="BI26" s="128"/>
      <c r="BJ26" s="128"/>
      <c r="BK26" s="128"/>
      <c r="BL26" s="128"/>
      <c r="BM26" s="128"/>
      <c r="BN26" s="128"/>
    </row>
    <row r="27" spans="1:66">
      <c r="A27" s="128"/>
      <c r="B27" s="128"/>
      <c r="C27" s="128"/>
      <c r="D27" s="128"/>
      <c r="F27" s="128"/>
      <c r="G27" s="128"/>
      <c r="H27" s="128"/>
      <c r="I27" s="128"/>
      <c r="J27" s="128"/>
      <c r="K27" s="128"/>
      <c r="L27" s="128"/>
      <c r="M27" s="128"/>
      <c r="N27" s="128"/>
      <c r="AE27" s="128"/>
      <c r="AN27" s="128"/>
      <c r="AO27" s="128"/>
      <c r="AP27" s="128"/>
      <c r="AQ27" s="128"/>
      <c r="AR27" s="128"/>
      <c r="AS27" s="128"/>
      <c r="AT27" s="128"/>
      <c r="AU27" s="128"/>
      <c r="AV27" s="128"/>
      <c r="AW27" s="128"/>
      <c r="AX27" s="128"/>
      <c r="AY27" s="128"/>
      <c r="AZ27" s="128"/>
      <c r="BA27" s="128"/>
      <c r="BB27" s="128"/>
      <c r="BC27" s="128"/>
      <c r="BD27" s="128"/>
      <c r="BE27" s="128"/>
      <c r="BF27" s="128"/>
      <c r="BG27" s="128"/>
      <c r="BH27" s="128"/>
      <c r="BI27" s="128"/>
      <c r="BJ27" s="128"/>
      <c r="BK27" s="128"/>
      <c r="BL27" s="128"/>
      <c r="BM27" s="128"/>
      <c r="BN27" s="128"/>
    </row>
    <row r="28" spans="1:66">
      <c r="A28" s="128"/>
      <c r="B28" s="128"/>
      <c r="C28" s="128"/>
      <c r="D28" s="128"/>
      <c r="F28" s="128"/>
      <c r="G28" s="128"/>
      <c r="H28" s="128"/>
      <c r="I28" s="128"/>
      <c r="J28" s="128"/>
      <c r="K28" s="128"/>
      <c r="L28" s="128"/>
      <c r="M28" s="128"/>
      <c r="N28" s="128"/>
      <c r="AE28" s="128"/>
      <c r="AN28" s="128"/>
      <c r="AO28" s="128"/>
      <c r="AP28" s="128"/>
      <c r="AQ28" s="128"/>
      <c r="AR28" s="128"/>
      <c r="AS28" s="128"/>
      <c r="AT28" s="128"/>
      <c r="AU28" s="128"/>
      <c r="AV28" s="128"/>
      <c r="AW28" s="128"/>
      <c r="AX28" s="128"/>
      <c r="AY28" s="128"/>
      <c r="AZ28" s="128"/>
      <c r="BA28" s="128"/>
      <c r="BB28" s="128"/>
      <c r="BC28" s="128"/>
      <c r="BD28" s="128"/>
      <c r="BE28" s="128"/>
      <c r="BF28" s="128"/>
      <c r="BG28" s="128"/>
      <c r="BH28" s="128"/>
      <c r="BI28" s="128"/>
      <c r="BJ28" s="128"/>
      <c r="BK28" s="128"/>
      <c r="BL28" s="128"/>
      <c r="BM28" s="128"/>
      <c r="BN28" s="128"/>
    </row>
    <row r="29" spans="1:66">
      <c r="A29" s="128"/>
      <c r="B29" s="128"/>
      <c r="C29" s="128"/>
      <c r="D29" s="128"/>
      <c r="F29" s="128"/>
      <c r="G29" s="128"/>
      <c r="H29" s="128"/>
      <c r="I29" s="128"/>
      <c r="J29" s="128"/>
      <c r="K29" s="128"/>
      <c r="L29" s="128"/>
      <c r="M29" s="128"/>
      <c r="N29" s="128"/>
      <c r="AE29" s="128"/>
      <c r="AN29" s="128"/>
      <c r="AO29" s="128"/>
      <c r="AP29" s="128"/>
      <c r="AQ29" s="128"/>
      <c r="AR29" s="128"/>
      <c r="AS29" s="128"/>
      <c r="AT29" s="128"/>
      <c r="AU29" s="128"/>
      <c r="AV29" s="128"/>
      <c r="AW29" s="128"/>
      <c r="AX29" s="128"/>
      <c r="AY29" s="128"/>
      <c r="AZ29" s="128"/>
      <c r="BA29" s="128"/>
      <c r="BB29" s="128"/>
      <c r="BC29" s="128"/>
      <c r="BD29" s="128"/>
      <c r="BE29" s="128"/>
      <c r="BF29" s="128"/>
      <c r="BG29" s="128"/>
      <c r="BH29" s="128"/>
      <c r="BI29" s="128"/>
      <c r="BJ29" s="128"/>
      <c r="BK29" s="128"/>
      <c r="BL29" s="128"/>
      <c r="BM29" s="128"/>
      <c r="BN29" s="128"/>
    </row>
    <row r="30" spans="1:66">
      <c r="A30" s="128"/>
      <c r="B30" s="128"/>
      <c r="C30" s="128"/>
      <c r="D30" s="128"/>
      <c r="F30" s="128"/>
      <c r="G30" s="128"/>
      <c r="H30" s="128"/>
      <c r="I30" s="128"/>
      <c r="J30" s="128"/>
      <c r="K30" s="128"/>
      <c r="L30" s="128"/>
      <c r="M30" s="128"/>
      <c r="N30" s="128"/>
      <c r="AE30" s="128"/>
      <c r="AN30" s="128"/>
      <c r="AO30" s="128"/>
      <c r="AP30" s="128"/>
      <c r="AQ30" s="128"/>
      <c r="AR30" s="128"/>
      <c r="AS30" s="128"/>
      <c r="AT30" s="128"/>
      <c r="AU30" s="128"/>
      <c r="AV30" s="128"/>
      <c r="AW30" s="128"/>
      <c r="AX30" s="128"/>
      <c r="AY30" s="128"/>
      <c r="AZ30" s="128"/>
      <c r="BA30" s="128"/>
      <c r="BB30" s="128"/>
      <c r="BC30" s="128"/>
      <c r="BD30" s="128"/>
      <c r="BE30" s="128"/>
      <c r="BF30" s="128"/>
      <c r="BG30" s="128"/>
      <c r="BH30" s="128"/>
      <c r="BI30" s="128"/>
      <c r="BJ30" s="128"/>
      <c r="BK30" s="128"/>
      <c r="BL30" s="128"/>
      <c r="BM30" s="128"/>
      <c r="BN30" s="128"/>
    </row>
    <row r="31" spans="1:66">
      <c r="A31" s="128"/>
      <c r="B31" s="128"/>
      <c r="C31" s="128"/>
      <c r="D31" s="128"/>
      <c r="F31" s="128"/>
      <c r="G31" s="128"/>
      <c r="H31" s="128"/>
      <c r="I31" s="128"/>
      <c r="J31" s="128"/>
      <c r="K31" s="128"/>
      <c r="L31" s="128"/>
      <c r="M31" s="128"/>
      <c r="N31" s="128"/>
      <c r="AE31" s="128"/>
      <c r="AN31" s="128"/>
      <c r="AO31" s="128"/>
      <c r="AP31" s="128"/>
      <c r="AQ31" s="128"/>
      <c r="AR31" s="128"/>
      <c r="AS31" s="128"/>
      <c r="AT31" s="128"/>
      <c r="AU31" s="128"/>
      <c r="AV31" s="128"/>
      <c r="AW31" s="128"/>
      <c r="AX31" s="128"/>
      <c r="AY31" s="128"/>
      <c r="AZ31" s="128"/>
      <c r="BA31" s="128"/>
      <c r="BB31" s="128"/>
      <c r="BC31" s="128"/>
      <c r="BD31" s="128"/>
      <c r="BE31" s="128"/>
      <c r="BF31" s="128"/>
      <c r="BG31" s="128"/>
      <c r="BH31" s="128"/>
      <c r="BI31" s="128"/>
      <c r="BJ31" s="128"/>
      <c r="BK31" s="128"/>
      <c r="BL31" s="128"/>
      <c r="BM31" s="128"/>
      <c r="BN31" s="128"/>
    </row>
    <row r="32" spans="1:66">
      <c r="A32" s="128"/>
      <c r="B32" s="128"/>
      <c r="C32" s="128"/>
      <c r="D32" s="128"/>
      <c r="F32" s="128"/>
      <c r="G32" s="128"/>
      <c r="H32" s="128"/>
      <c r="I32" s="128"/>
      <c r="J32" s="128"/>
      <c r="K32" s="128"/>
      <c r="L32" s="128"/>
      <c r="M32" s="128"/>
      <c r="N32" s="128"/>
      <c r="AE32" s="128"/>
      <c r="AN32" s="128"/>
      <c r="AO32" s="128"/>
      <c r="AP32" s="128"/>
      <c r="AQ32" s="128"/>
      <c r="AR32" s="128"/>
      <c r="AS32" s="128"/>
      <c r="AT32" s="128"/>
      <c r="AU32" s="128"/>
      <c r="AV32" s="128"/>
      <c r="AW32" s="128"/>
      <c r="AX32" s="128"/>
      <c r="AY32" s="128"/>
      <c r="AZ32" s="128"/>
      <c r="BA32" s="128"/>
      <c r="BB32" s="128"/>
      <c r="BC32" s="128"/>
      <c r="BD32" s="128"/>
      <c r="BE32" s="128"/>
      <c r="BF32" s="128"/>
      <c r="BG32" s="128"/>
      <c r="BH32" s="128"/>
      <c r="BI32" s="128"/>
      <c r="BJ32" s="128"/>
      <c r="BK32" s="128"/>
      <c r="BL32" s="128"/>
      <c r="BM32" s="128"/>
      <c r="BN32" s="128"/>
    </row>
    <row r="33" spans="1:66">
      <c r="A33" s="128"/>
      <c r="B33" s="128"/>
      <c r="C33" s="128"/>
      <c r="D33" s="128"/>
      <c r="F33" s="128"/>
      <c r="G33" s="128"/>
      <c r="H33" s="128"/>
      <c r="I33" s="128"/>
      <c r="J33" s="128"/>
      <c r="K33" s="128"/>
      <c r="L33" s="128"/>
      <c r="M33" s="128"/>
      <c r="N33" s="128"/>
      <c r="AE33" s="128"/>
      <c r="AN33" s="128"/>
      <c r="AO33" s="128"/>
      <c r="AP33" s="128"/>
      <c r="AQ33" s="128"/>
      <c r="AR33" s="128"/>
      <c r="AS33" s="128"/>
      <c r="AT33" s="128"/>
      <c r="AU33" s="128"/>
      <c r="AV33" s="128"/>
      <c r="AW33" s="128"/>
      <c r="AX33" s="128"/>
      <c r="AY33" s="128"/>
      <c r="AZ33" s="128"/>
      <c r="BA33" s="128"/>
      <c r="BB33" s="128"/>
      <c r="BC33" s="128"/>
      <c r="BD33" s="128"/>
      <c r="BE33" s="128"/>
      <c r="BF33" s="128"/>
      <c r="BG33" s="128"/>
      <c r="BH33" s="128"/>
      <c r="BI33" s="128"/>
      <c r="BJ33" s="128"/>
      <c r="BK33" s="128"/>
      <c r="BL33" s="128"/>
      <c r="BM33" s="128"/>
      <c r="BN33" s="128"/>
    </row>
    <row r="34" spans="1:66" ht="15" customHeight="1">
      <c r="A34" s="128"/>
      <c r="B34" s="128"/>
      <c r="C34" s="128"/>
      <c r="D34" s="128"/>
      <c r="F34" s="128"/>
      <c r="G34" s="128"/>
      <c r="H34" s="128"/>
      <c r="I34" s="128"/>
      <c r="J34" s="128"/>
      <c r="K34" s="128"/>
      <c r="L34" s="128"/>
      <c r="M34" s="128"/>
      <c r="N34" s="128"/>
      <c r="AE34" s="128"/>
      <c r="AN34" s="128"/>
      <c r="AO34" s="128"/>
      <c r="AP34" s="128"/>
      <c r="AQ34" s="128"/>
      <c r="AR34" s="128"/>
      <c r="AS34" s="128"/>
      <c r="AT34" s="128"/>
      <c r="AU34" s="128"/>
      <c r="AV34" s="128"/>
      <c r="AW34" s="128"/>
      <c r="AX34" s="128"/>
      <c r="AY34" s="128"/>
      <c r="AZ34" s="128"/>
      <c r="BA34" s="128"/>
      <c r="BB34" s="128"/>
      <c r="BC34" s="128"/>
      <c r="BD34" s="128"/>
      <c r="BE34" s="128"/>
      <c r="BF34" s="128"/>
      <c r="BG34" s="128"/>
      <c r="BH34" s="128"/>
      <c r="BI34" s="128"/>
      <c r="BJ34" s="128"/>
      <c r="BK34" s="128"/>
      <c r="BL34" s="128"/>
      <c r="BM34" s="128"/>
      <c r="BN34" s="128"/>
    </row>
    <row r="35" spans="1:66">
      <c r="A35" s="128"/>
      <c r="B35" s="128"/>
      <c r="C35" s="128"/>
      <c r="D35" s="128"/>
      <c r="F35" s="128"/>
      <c r="G35" s="128"/>
      <c r="H35" s="128"/>
      <c r="I35" s="128"/>
      <c r="J35" s="128"/>
      <c r="K35" s="128"/>
      <c r="L35" s="128"/>
      <c r="M35" s="128"/>
      <c r="N35" s="128"/>
      <c r="AE35" s="128"/>
      <c r="AN35" s="128"/>
      <c r="AO35" s="128"/>
      <c r="AP35" s="128"/>
      <c r="AQ35" s="128"/>
      <c r="AR35" s="128"/>
      <c r="AS35" s="128"/>
      <c r="AT35" s="128"/>
      <c r="AU35" s="128"/>
      <c r="AV35" s="128"/>
      <c r="AW35" s="128"/>
      <c r="AX35" s="128"/>
      <c r="AY35" s="128"/>
      <c r="AZ35" s="128"/>
      <c r="BA35" s="128"/>
      <c r="BB35" s="128"/>
      <c r="BC35" s="128"/>
      <c r="BD35" s="128"/>
      <c r="BE35" s="128"/>
      <c r="BF35" s="128"/>
      <c r="BG35" s="128"/>
      <c r="BH35" s="128"/>
      <c r="BI35" s="128"/>
      <c r="BJ35" s="128"/>
      <c r="BK35" s="128"/>
      <c r="BL35" s="128"/>
      <c r="BM35" s="128"/>
      <c r="BN35" s="128"/>
    </row>
    <row r="36" spans="1:66">
      <c r="A36" s="128"/>
      <c r="B36" s="128"/>
      <c r="C36" s="128"/>
      <c r="D36" s="128"/>
      <c r="F36" s="128"/>
      <c r="G36" s="128"/>
      <c r="H36" s="128"/>
      <c r="I36" s="128"/>
      <c r="J36" s="128"/>
      <c r="K36" s="128"/>
      <c r="L36" s="128"/>
      <c r="M36" s="128"/>
      <c r="N36" s="128"/>
      <c r="AE36" s="128"/>
      <c r="AN36" s="128"/>
      <c r="AO36" s="128"/>
      <c r="AP36" s="128"/>
      <c r="AQ36" s="128"/>
      <c r="AR36" s="128"/>
      <c r="AS36" s="128"/>
      <c r="AT36" s="128"/>
      <c r="AU36" s="128"/>
      <c r="AV36" s="128"/>
      <c r="AW36" s="128"/>
      <c r="AX36" s="128"/>
      <c r="AY36" s="128"/>
      <c r="AZ36" s="128"/>
      <c r="BA36" s="128"/>
      <c r="BB36" s="128"/>
      <c r="BC36" s="128"/>
      <c r="BD36" s="128"/>
      <c r="BE36" s="128"/>
      <c r="BF36" s="128"/>
      <c r="BG36" s="128"/>
      <c r="BH36" s="128"/>
      <c r="BI36" s="128"/>
      <c r="BJ36" s="128"/>
      <c r="BK36" s="128"/>
      <c r="BL36" s="128"/>
      <c r="BM36" s="128"/>
      <c r="BN36" s="128"/>
    </row>
    <row r="37" spans="1:66">
      <c r="A37" s="128"/>
      <c r="B37" s="128"/>
      <c r="C37" s="128"/>
      <c r="D37" s="128"/>
      <c r="F37" s="128"/>
      <c r="G37" s="128"/>
      <c r="H37" s="128"/>
      <c r="I37" s="128"/>
      <c r="J37" s="128"/>
      <c r="K37" s="128"/>
      <c r="L37" s="128"/>
      <c r="M37" s="128"/>
      <c r="N37" s="128"/>
      <c r="AE37" s="128"/>
      <c r="AN37" s="128"/>
      <c r="AO37" s="128"/>
      <c r="AP37" s="128"/>
      <c r="AQ37" s="128"/>
      <c r="AR37" s="128"/>
      <c r="AS37" s="128"/>
      <c r="AT37" s="128"/>
      <c r="AU37" s="128"/>
      <c r="AV37" s="128"/>
      <c r="AW37" s="128"/>
      <c r="AX37" s="128"/>
      <c r="AY37" s="128"/>
      <c r="AZ37" s="128"/>
      <c r="BA37" s="128"/>
      <c r="BB37" s="128"/>
      <c r="BC37" s="128"/>
      <c r="BD37" s="128"/>
      <c r="BE37" s="128"/>
      <c r="BF37" s="128"/>
      <c r="BG37" s="128"/>
      <c r="BH37" s="128"/>
      <c r="BI37" s="128"/>
      <c r="BJ37" s="128"/>
      <c r="BK37" s="128"/>
      <c r="BL37" s="128"/>
      <c r="BM37" s="128"/>
      <c r="BN37" s="128"/>
    </row>
    <row r="38" spans="1:66">
      <c r="A38" s="128"/>
      <c r="B38" s="128"/>
      <c r="C38" s="128"/>
      <c r="D38" s="128"/>
      <c r="F38" s="128"/>
      <c r="G38" s="128"/>
      <c r="H38" s="128"/>
      <c r="I38" s="128"/>
      <c r="J38" s="128"/>
      <c r="K38" s="128"/>
      <c r="L38" s="128"/>
      <c r="M38" s="128"/>
      <c r="N38" s="128"/>
      <c r="AE38" s="128"/>
      <c r="AN38" s="128"/>
      <c r="AO38" s="128"/>
      <c r="AP38" s="128"/>
      <c r="AQ38" s="128"/>
      <c r="AR38" s="128"/>
      <c r="AS38" s="128"/>
      <c r="AT38" s="128"/>
      <c r="AU38" s="128"/>
      <c r="AV38" s="128"/>
      <c r="AW38" s="128"/>
      <c r="AX38" s="128"/>
      <c r="AY38" s="128"/>
      <c r="AZ38" s="128"/>
      <c r="BA38" s="128"/>
      <c r="BB38" s="128"/>
      <c r="BC38" s="128"/>
      <c r="BD38" s="128"/>
      <c r="BE38" s="128"/>
      <c r="BF38" s="128"/>
      <c r="BG38" s="128"/>
      <c r="BH38" s="128"/>
      <c r="BI38" s="128"/>
      <c r="BJ38" s="128"/>
      <c r="BK38" s="128"/>
      <c r="BL38" s="128"/>
      <c r="BM38" s="128"/>
      <c r="BN38" s="128"/>
    </row>
    <row r="39" spans="1:66">
      <c r="A39" s="128"/>
      <c r="B39" s="128"/>
      <c r="C39" s="128"/>
      <c r="D39" s="128"/>
      <c r="F39" s="128"/>
      <c r="G39" s="128"/>
      <c r="H39" s="128"/>
      <c r="I39" s="128"/>
      <c r="J39" s="128"/>
      <c r="K39" s="128"/>
      <c r="L39" s="128"/>
      <c r="M39" s="128"/>
      <c r="N39" s="128"/>
      <c r="AE39" s="128"/>
      <c r="AN39" s="128"/>
      <c r="AO39" s="128"/>
      <c r="AP39" s="128"/>
      <c r="AQ39" s="128"/>
      <c r="AR39" s="128"/>
      <c r="AS39" s="128"/>
      <c r="AT39" s="128"/>
      <c r="AU39" s="128"/>
      <c r="AV39" s="128"/>
      <c r="AW39" s="128"/>
      <c r="AX39" s="128"/>
      <c r="AY39" s="128"/>
      <c r="AZ39" s="128"/>
      <c r="BA39" s="128"/>
      <c r="BB39" s="128"/>
      <c r="BC39" s="128"/>
      <c r="BD39" s="128"/>
      <c r="BE39" s="128"/>
      <c r="BF39" s="128"/>
      <c r="BG39" s="128"/>
      <c r="BH39" s="128"/>
      <c r="BI39" s="128"/>
      <c r="BJ39" s="128"/>
      <c r="BK39" s="128"/>
      <c r="BL39" s="128"/>
      <c r="BM39" s="128"/>
      <c r="BN39" s="128"/>
    </row>
    <row r="40" spans="1:66">
      <c r="A40" s="128"/>
      <c r="B40" s="128"/>
      <c r="C40" s="128"/>
      <c r="D40" s="128"/>
      <c r="F40" s="128"/>
      <c r="G40" s="128"/>
      <c r="H40" s="128"/>
      <c r="I40" s="128"/>
      <c r="J40" s="128"/>
      <c r="K40" s="128"/>
      <c r="L40" s="128"/>
      <c r="M40" s="128"/>
      <c r="N40" s="128"/>
      <c r="AE40" s="128"/>
      <c r="AN40" s="128"/>
      <c r="AO40" s="128"/>
      <c r="AP40" s="128"/>
      <c r="AQ40" s="128"/>
      <c r="AR40" s="128"/>
      <c r="AS40" s="128"/>
      <c r="AT40" s="128"/>
      <c r="AU40" s="128"/>
      <c r="AV40" s="128"/>
      <c r="AW40" s="128"/>
      <c r="AX40" s="128"/>
      <c r="AY40" s="128"/>
      <c r="AZ40" s="128"/>
      <c r="BA40" s="128"/>
      <c r="BB40" s="128"/>
      <c r="BC40" s="128"/>
      <c r="BD40" s="128"/>
      <c r="BE40" s="128"/>
      <c r="BF40" s="128"/>
      <c r="BG40" s="128"/>
      <c r="BH40" s="128"/>
      <c r="BI40" s="128"/>
      <c r="BJ40" s="128"/>
      <c r="BK40" s="128"/>
      <c r="BL40" s="128"/>
      <c r="BM40" s="128"/>
      <c r="BN40" s="128"/>
    </row>
    <row r="41" spans="1:66">
      <c r="A41" s="128"/>
      <c r="B41" s="128"/>
      <c r="C41" s="128"/>
      <c r="D41" s="128"/>
      <c r="F41" s="128"/>
      <c r="G41" s="128"/>
      <c r="H41" s="128"/>
      <c r="I41" s="128"/>
      <c r="J41" s="128"/>
      <c r="K41" s="128"/>
      <c r="L41" s="128"/>
      <c r="M41" s="128"/>
      <c r="N41" s="128"/>
      <c r="AE41" s="128"/>
      <c r="AN41" s="128"/>
      <c r="AO41" s="128"/>
      <c r="AP41" s="128"/>
      <c r="AQ41" s="128"/>
      <c r="AR41" s="128"/>
      <c r="AS41" s="128"/>
      <c r="AT41" s="128"/>
      <c r="AU41" s="128"/>
      <c r="AV41" s="128"/>
      <c r="AW41" s="128"/>
      <c r="AX41" s="128"/>
      <c r="AY41" s="128"/>
      <c r="AZ41" s="128"/>
      <c r="BA41" s="128"/>
      <c r="BB41" s="128"/>
      <c r="BC41" s="128"/>
      <c r="BD41" s="128"/>
      <c r="BE41" s="128"/>
      <c r="BF41" s="128"/>
      <c r="BG41" s="128"/>
      <c r="BH41" s="128"/>
      <c r="BI41" s="128"/>
      <c r="BJ41" s="128"/>
      <c r="BK41" s="128"/>
      <c r="BL41" s="128"/>
      <c r="BM41" s="128"/>
      <c r="BN41" s="128"/>
    </row>
    <row r="42" spans="1:66">
      <c r="A42" s="128"/>
      <c r="B42" s="128"/>
      <c r="C42" s="128"/>
      <c r="D42" s="128"/>
      <c r="F42" s="128"/>
      <c r="G42" s="128"/>
      <c r="H42" s="128"/>
      <c r="I42" s="128"/>
      <c r="J42" s="128"/>
      <c r="K42" s="128"/>
      <c r="L42" s="128"/>
      <c r="M42" s="128"/>
      <c r="N42" s="128"/>
      <c r="AE42" s="128"/>
      <c r="AN42" s="128"/>
      <c r="AO42" s="128"/>
      <c r="AP42" s="128"/>
      <c r="AQ42" s="128"/>
      <c r="AR42" s="128"/>
      <c r="AS42" s="128"/>
      <c r="AT42" s="128"/>
      <c r="AU42" s="128"/>
      <c r="AV42" s="128"/>
      <c r="AW42" s="128"/>
      <c r="AX42" s="128"/>
      <c r="AY42" s="128"/>
      <c r="AZ42" s="128"/>
      <c r="BA42" s="128"/>
      <c r="BB42" s="128"/>
      <c r="BC42" s="128"/>
      <c r="BD42" s="128"/>
      <c r="BE42" s="128"/>
      <c r="BF42" s="128"/>
      <c r="BG42" s="128"/>
      <c r="BH42" s="128"/>
      <c r="BI42" s="128"/>
      <c r="BJ42" s="128"/>
      <c r="BK42" s="128"/>
      <c r="BL42" s="128"/>
      <c r="BM42" s="128"/>
      <c r="BN42" s="128"/>
    </row>
    <row r="43" spans="1:66">
      <c r="A43" s="128"/>
      <c r="B43" s="128"/>
      <c r="C43" s="128"/>
      <c r="D43" s="128"/>
      <c r="F43" s="128"/>
      <c r="G43" s="128"/>
      <c r="H43" s="128"/>
      <c r="I43" s="128"/>
      <c r="J43" s="128"/>
      <c r="K43" s="128"/>
      <c r="L43" s="128"/>
      <c r="M43" s="128"/>
      <c r="N43" s="128"/>
      <c r="AE43" s="128"/>
      <c r="AN43" s="128"/>
      <c r="AO43" s="128"/>
      <c r="AP43" s="128"/>
      <c r="AQ43" s="128"/>
      <c r="AR43" s="128"/>
      <c r="AS43" s="128"/>
      <c r="AT43" s="128"/>
      <c r="AU43" s="128"/>
      <c r="AV43" s="128"/>
      <c r="AW43" s="128"/>
      <c r="AX43" s="128"/>
      <c r="AY43" s="128"/>
      <c r="AZ43" s="128"/>
      <c r="BA43" s="128"/>
      <c r="BB43" s="128"/>
      <c r="BC43" s="128"/>
      <c r="BD43" s="128"/>
      <c r="BE43" s="128"/>
      <c r="BF43" s="128"/>
      <c r="BG43" s="128"/>
      <c r="BH43" s="128"/>
      <c r="BI43" s="128"/>
      <c r="BJ43" s="128"/>
      <c r="BK43" s="128"/>
      <c r="BL43" s="128"/>
      <c r="BM43" s="128"/>
      <c r="BN43" s="128"/>
    </row>
    <row r="44" spans="1:66">
      <c r="A44" s="128"/>
      <c r="B44" s="128"/>
      <c r="C44" s="128"/>
      <c r="D44" s="128"/>
      <c r="F44" s="128"/>
      <c r="G44" s="128"/>
      <c r="H44" s="128"/>
      <c r="I44" s="128"/>
      <c r="J44" s="128"/>
      <c r="K44" s="128"/>
      <c r="L44" s="128"/>
      <c r="M44" s="128"/>
      <c r="N44" s="128"/>
      <c r="AE44" s="128"/>
      <c r="AN44" s="128"/>
      <c r="AO44" s="128"/>
      <c r="AP44" s="128"/>
      <c r="AQ44" s="128"/>
      <c r="AR44" s="128"/>
      <c r="AS44" s="128"/>
      <c r="AT44" s="128"/>
      <c r="AU44" s="128"/>
      <c r="AV44" s="128"/>
      <c r="AW44" s="128"/>
      <c r="AX44" s="128"/>
      <c r="AY44" s="128"/>
      <c r="AZ44" s="128"/>
      <c r="BA44" s="128"/>
      <c r="BB44" s="128"/>
      <c r="BC44" s="128"/>
      <c r="BD44" s="128"/>
      <c r="BE44" s="128"/>
      <c r="BF44" s="128"/>
      <c r="BG44" s="128"/>
      <c r="BH44" s="128"/>
      <c r="BI44" s="128"/>
      <c r="BJ44" s="128"/>
      <c r="BK44" s="128"/>
      <c r="BL44" s="128"/>
      <c r="BM44" s="128"/>
      <c r="BN44" s="128"/>
    </row>
    <row r="45" spans="1:66">
      <c r="A45" s="128"/>
      <c r="B45" s="128"/>
      <c r="C45" s="128"/>
      <c r="D45" s="128"/>
      <c r="F45" s="128"/>
      <c r="G45" s="128"/>
      <c r="H45" s="128"/>
      <c r="I45" s="128"/>
      <c r="J45" s="128"/>
      <c r="K45" s="128"/>
      <c r="L45" s="128"/>
      <c r="M45" s="128"/>
      <c r="N45" s="128"/>
      <c r="AE45" s="128"/>
      <c r="AN45" s="128"/>
      <c r="AO45" s="128"/>
      <c r="AP45" s="128"/>
      <c r="AQ45" s="128"/>
      <c r="AR45" s="128"/>
      <c r="AS45" s="128"/>
      <c r="AT45" s="128"/>
      <c r="AU45" s="128"/>
      <c r="AV45" s="128"/>
      <c r="AW45" s="128"/>
      <c r="AX45" s="128"/>
      <c r="AY45" s="128"/>
      <c r="AZ45" s="128"/>
      <c r="BA45" s="128"/>
      <c r="BB45" s="128"/>
      <c r="BC45" s="128"/>
      <c r="BD45" s="128"/>
      <c r="BE45" s="128"/>
      <c r="BF45" s="128"/>
      <c r="BG45" s="128"/>
      <c r="BH45" s="128"/>
      <c r="BI45" s="128"/>
      <c r="BJ45" s="128"/>
      <c r="BK45" s="128"/>
      <c r="BL45" s="128"/>
      <c r="BM45" s="128"/>
      <c r="BN45" s="128"/>
    </row>
    <row r="46" spans="1:66">
      <c r="A46" s="128"/>
      <c r="B46" s="128"/>
      <c r="C46" s="128"/>
      <c r="D46" s="128"/>
      <c r="F46" s="128"/>
      <c r="G46" s="128"/>
      <c r="H46" s="128"/>
      <c r="I46" s="128"/>
      <c r="J46" s="128"/>
      <c r="K46" s="128"/>
      <c r="L46" s="128"/>
      <c r="M46" s="128"/>
      <c r="N46" s="128"/>
      <c r="AE46" s="128"/>
      <c r="AN46" s="128"/>
      <c r="AO46" s="128"/>
      <c r="AP46" s="128"/>
      <c r="AQ46" s="128"/>
      <c r="AR46" s="128"/>
      <c r="AS46" s="128"/>
      <c r="AT46" s="128"/>
      <c r="AU46" s="128"/>
      <c r="AV46" s="128"/>
      <c r="AW46" s="128"/>
      <c r="AX46" s="128"/>
      <c r="AY46" s="128"/>
      <c r="AZ46" s="128"/>
      <c r="BA46" s="128"/>
      <c r="BB46" s="128"/>
      <c r="BC46" s="128"/>
      <c r="BD46" s="128"/>
      <c r="BE46" s="128"/>
      <c r="BF46" s="128"/>
      <c r="BG46" s="128"/>
      <c r="BH46" s="128"/>
      <c r="BI46" s="128"/>
      <c r="BJ46" s="128"/>
      <c r="BK46" s="128"/>
      <c r="BL46" s="128"/>
      <c r="BM46" s="128"/>
      <c r="BN46" s="128"/>
    </row>
    <row r="47" spans="1:66">
      <c r="A47" s="128"/>
      <c r="B47" s="128"/>
      <c r="C47" s="128"/>
      <c r="D47" s="128"/>
      <c r="F47" s="128"/>
      <c r="G47" s="128"/>
      <c r="H47" s="128"/>
      <c r="I47" s="128"/>
      <c r="J47" s="128"/>
      <c r="K47" s="128"/>
      <c r="L47" s="128"/>
      <c r="M47" s="128"/>
      <c r="N47" s="128"/>
      <c r="AE47" s="128"/>
      <c r="AN47" s="128"/>
      <c r="AO47" s="128"/>
      <c r="AP47" s="128"/>
      <c r="AQ47" s="128"/>
      <c r="AR47" s="128"/>
      <c r="AS47" s="128"/>
      <c r="AT47" s="128"/>
      <c r="AU47" s="128"/>
      <c r="AV47" s="128"/>
      <c r="AW47" s="128"/>
      <c r="AX47" s="128"/>
      <c r="AY47" s="128"/>
      <c r="AZ47" s="128"/>
      <c r="BA47" s="128"/>
      <c r="BB47" s="128"/>
      <c r="BC47" s="128"/>
      <c r="BD47" s="128"/>
      <c r="BE47" s="128"/>
      <c r="BF47" s="128"/>
      <c r="BG47" s="128"/>
      <c r="BH47" s="128"/>
      <c r="BI47" s="128"/>
      <c r="BJ47" s="128"/>
      <c r="BK47" s="128"/>
      <c r="BL47" s="128"/>
      <c r="BM47" s="128"/>
      <c r="BN47" s="128"/>
    </row>
    <row r="48" spans="1:66">
      <c r="A48" s="128"/>
      <c r="B48" s="128"/>
      <c r="C48" s="128"/>
      <c r="D48" s="128"/>
      <c r="F48" s="128"/>
      <c r="G48" s="128"/>
      <c r="H48" s="128"/>
      <c r="I48" s="128"/>
      <c r="J48" s="128"/>
      <c r="K48" s="128"/>
      <c r="L48" s="128"/>
      <c r="M48" s="128"/>
      <c r="N48" s="128"/>
      <c r="AE48" s="128"/>
      <c r="AN48" s="128"/>
      <c r="AO48" s="128"/>
      <c r="AP48" s="128"/>
      <c r="AQ48" s="128"/>
      <c r="AR48" s="128"/>
      <c r="AS48" s="128"/>
      <c r="AT48" s="128"/>
      <c r="AU48" s="128"/>
      <c r="AV48" s="128"/>
      <c r="AW48" s="128"/>
      <c r="AX48" s="128"/>
      <c r="AY48" s="128"/>
      <c r="AZ48" s="128"/>
      <c r="BA48" s="128"/>
      <c r="BB48" s="128"/>
      <c r="BC48" s="128"/>
      <c r="BD48" s="128"/>
      <c r="BE48" s="128"/>
      <c r="BF48" s="128"/>
      <c r="BG48" s="128"/>
      <c r="BH48" s="128"/>
      <c r="BI48" s="128"/>
      <c r="BJ48" s="128"/>
      <c r="BK48" s="128"/>
      <c r="BL48" s="128"/>
      <c r="BM48" s="128"/>
      <c r="BN48" s="128"/>
    </row>
    <row r="49" spans="1:66">
      <c r="A49" s="128"/>
      <c r="B49" s="128"/>
      <c r="C49" s="128"/>
      <c r="D49" s="128"/>
      <c r="F49" s="128"/>
      <c r="G49" s="128"/>
      <c r="H49" s="128"/>
      <c r="I49" s="128"/>
      <c r="J49" s="128"/>
      <c r="K49" s="128"/>
      <c r="L49" s="128"/>
      <c r="M49" s="128"/>
      <c r="N49" s="128"/>
      <c r="AE49" s="128"/>
      <c r="AN49" s="128"/>
      <c r="AO49" s="128"/>
      <c r="AP49" s="128"/>
      <c r="AQ49" s="128"/>
      <c r="AR49" s="128"/>
      <c r="AS49" s="128"/>
      <c r="AT49" s="128"/>
      <c r="AU49" s="128"/>
      <c r="AV49" s="128"/>
      <c r="AW49" s="128"/>
      <c r="AX49" s="128"/>
      <c r="AY49" s="128"/>
      <c r="AZ49" s="128"/>
      <c r="BA49" s="128"/>
      <c r="BB49" s="128"/>
      <c r="BC49" s="128"/>
      <c r="BD49" s="128"/>
      <c r="BE49" s="128"/>
      <c r="BF49" s="128"/>
      <c r="BG49" s="128"/>
      <c r="BH49" s="128"/>
      <c r="BI49" s="128"/>
      <c r="BJ49" s="128"/>
      <c r="BK49" s="128"/>
      <c r="BL49" s="128"/>
      <c r="BM49" s="128"/>
      <c r="BN49" s="128"/>
    </row>
    <row r="50" spans="1:66">
      <c r="A50" s="128"/>
      <c r="B50" s="128"/>
      <c r="C50" s="128"/>
      <c r="D50" s="128"/>
      <c r="F50" s="128"/>
      <c r="G50" s="128"/>
      <c r="H50" s="128"/>
      <c r="I50" s="128"/>
      <c r="J50" s="128"/>
      <c r="K50" s="128"/>
      <c r="L50" s="128"/>
      <c r="M50" s="128"/>
      <c r="N50" s="128"/>
      <c r="AE50" s="128"/>
      <c r="AN50" s="128"/>
      <c r="AO50" s="128"/>
      <c r="AP50" s="128"/>
      <c r="AQ50" s="128"/>
      <c r="AR50" s="128"/>
      <c r="AS50" s="128"/>
      <c r="AT50" s="128"/>
      <c r="AU50" s="128"/>
      <c r="AV50" s="128"/>
      <c r="AW50" s="128"/>
      <c r="AX50" s="128"/>
      <c r="AY50" s="128"/>
      <c r="AZ50" s="128"/>
      <c r="BA50" s="128"/>
      <c r="BB50" s="128"/>
      <c r="BC50" s="128"/>
      <c r="BD50" s="128"/>
      <c r="BE50" s="128"/>
      <c r="BF50" s="128"/>
      <c r="BG50" s="128"/>
      <c r="BH50" s="128"/>
      <c r="BI50" s="128"/>
      <c r="BJ50" s="128"/>
      <c r="BK50" s="128"/>
      <c r="BL50" s="128"/>
      <c r="BM50" s="128"/>
      <c r="BN50" s="128"/>
    </row>
    <row r="51" spans="1:66">
      <c r="A51" s="128"/>
      <c r="B51" s="128"/>
      <c r="C51" s="128"/>
      <c r="D51" s="128"/>
      <c r="F51" s="128"/>
      <c r="G51" s="128"/>
      <c r="H51" s="128"/>
      <c r="I51" s="128"/>
      <c r="J51" s="128"/>
      <c r="K51" s="128"/>
      <c r="L51" s="128"/>
      <c r="M51" s="128"/>
      <c r="N51" s="128"/>
      <c r="AE51" s="128"/>
      <c r="AN51" s="128"/>
      <c r="AO51" s="128"/>
      <c r="AP51" s="128"/>
      <c r="AQ51" s="128"/>
      <c r="AR51" s="128"/>
      <c r="AS51" s="128"/>
      <c r="AT51" s="128"/>
      <c r="AU51" s="128"/>
      <c r="AV51" s="128"/>
      <c r="AW51" s="128"/>
      <c r="AX51" s="128"/>
      <c r="AY51" s="128"/>
      <c r="AZ51" s="128"/>
      <c r="BA51" s="128"/>
      <c r="BB51" s="128"/>
      <c r="BC51" s="128"/>
      <c r="BD51" s="128"/>
      <c r="BE51" s="128"/>
      <c r="BF51" s="128"/>
      <c r="BG51" s="128"/>
      <c r="BH51" s="128"/>
      <c r="BI51" s="128"/>
      <c r="BJ51" s="128"/>
      <c r="BK51" s="128"/>
      <c r="BL51" s="128"/>
      <c r="BM51" s="128"/>
      <c r="BN51" s="128"/>
    </row>
    <row r="52" spans="1:66">
      <c r="A52" s="128"/>
      <c r="B52" s="128"/>
      <c r="C52" s="128"/>
      <c r="D52" s="128"/>
      <c r="F52" s="128"/>
      <c r="G52" s="128"/>
      <c r="H52" s="128"/>
      <c r="I52" s="128"/>
      <c r="J52" s="128"/>
      <c r="K52" s="128"/>
      <c r="L52" s="128"/>
      <c r="M52" s="128"/>
      <c r="N52" s="128"/>
      <c r="AE52" s="128"/>
      <c r="AN52" s="128"/>
      <c r="AO52" s="128"/>
      <c r="AP52" s="128"/>
      <c r="AQ52" s="128"/>
      <c r="AR52" s="128"/>
      <c r="AS52" s="128"/>
      <c r="AT52" s="128"/>
      <c r="AU52" s="128"/>
      <c r="AV52" s="128"/>
      <c r="AW52" s="128"/>
      <c r="AX52" s="128"/>
      <c r="AY52" s="128"/>
      <c r="AZ52" s="128"/>
      <c r="BA52" s="128"/>
      <c r="BB52" s="128"/>
      <c r="BC52" s="128"/>
      <c r="BD52" s="128"/>
      <c r="BE52" s="128"/>
      <c r="BF52" s="128"/>
      <c r="BG52" s="128"/>
      <c r="BH52" s="128"/>
      <c r="BI52" s="128"/>
      <c r="BJ52" s="128"/>
      <c r="BK52" s="128"/>
      <c r="BL52" s="128"/>
      <c r="BM52" s="128"/>
      <c r="BN52" s="128"/>
    </row>
    <row r="53" spans="1:66">
      <c r="A53" s="128"/>
      <c r="B53" s="128"/>
      <c r="C53" s="128"/>
      <c r="D53" s="128"/>
      <c r="F53" s="128"/>
      <c r="G53" s="128"/>
      <c r="H53" s="128"/>
      <c r="I53" s="128"/>
      <c r="J53" s="128"/>
      <c r="K53" s="128"/>
      <c r="L53" s="128"/>
      <c r="M53" s="128"/>
      <c r="N53" s="128"/>
      <c r="AE53" s="128"/>
      <c r="AN53" s="128"/>
      <c r="AO53" s="128"/>
      <c r="AP53" s="128"/>
      <c r="AQ53" s="128"/>
      <c r="AR53" s="128"/>
      <c r="AS53" s="128"/>
      <c r="AT53" s="128"/>
      <c r="AU53" s="128"/>
      <c r="AV53" s="128"/>
      <c r="AW53" s="128"/>
      <c r="AX53" s="128"/>
      <c r="AY53" s="128"/>
      <c r="AZ53" s="128"/>
      <c r="BA53" s="128"/>
      <c r="BB53" s="128"/>
      <c r="BC53" s="128"/>
      <c r="BD53" s="128"/>
      <c r="BE53" s="128"/>
      <c r="BF53" s="128"/>
      <c r="BG53" s="128"/>
      <c r="BH53" s="128"/>
      <c r="BI53" s="128"/>
      <c r="BJ53" s="128"/>
      <c r="BK53" s="128"/>
      <c r="BL53" s="128"/>
      <c r="BM53" s="128"/>
      <c r="BN53" s="128"/>
    </row>
    <row r="54" spans="1:66">
      <c r="A54" s="128"/>
      <c r="B54" s="128"/>
      <c r="C54" s="128"/>
      <c r="D54" s="128"/>
      <c r="F54" s="128"/>
      <c r="G54" s="128"/>
      <c r="H54" s="128"/>
      <c r="I54" s="128"/>
      <c r="J54" s="128"/>
      <c r="K54" s="128"/>
      <c r="L54" s="128"/>
      <c r="M54" s="128"/>
      <c r="N54" s="128"/>
      <c r="AE54" s="128"/>
      <c r="AN54" s="128"/>
      <c r="AO54" s="128"/>
      <c r="AP54" s="128"/>
      <c r="AQ54" s="128"/>
      <c r="AR54" s="128"/>
      <c r="AS54" s="128"/>
      <c r="AT54" s="128"/>
      <c r="AU54" s="128"/>
      <c r="AV54" s="128"/>
      <c r="AW54" s="128"/>
      <c r="AX54" s="128"/>
      <c r="AY54" s="128"/>
      <c r="AZ54" s="128"/>
      <c r="BA54" s="128"/>
      <c r="BB54" s="128"/>
      <c r="BC54" s="128"/>
      <c r="BD54" s="128"/>
      <c r="BE54" s="128"/>
      <c r="BF54" s="128"/>
      <c r="BG54" s="128"/>
      <c r="BH54" s="128"/>
      <c r="BI54" s="128"/>
      <c r="BJ54" s="128"/>
      <c r="BK54" s="128"/>
      <c r="BL54" s="128"/>
      <c r="BM54" s="128"/>
      <c r="BN54" s="128"/>
    </row>
    <row r="55" spans="1:66">
      <c r="A55" s="128"/>
      <c r="B55" s="128"/>
      <c r="C55" s="128"/>
      <c r="D55" s="128"/>
      <c r="F55" s="128"/>
      <c r="G55" s="128"/>
      <c r="H55" s="128"/>
      <c r="I55" s="128"/>
      <c r="J55" s="128"/>
      <c r="K55" s="128"/>
      <c r="L55" s="128"/>
      <c r="M55" s="128"/>
      <c r="N55" s="128"/>
      <c r="AE55" s="128"/>
      <c r="AN55" s="128"/>
      <c r="AO55" s="128"/>
      <c r="AP55" s="128"/>
      <c r="AQ55" s="128"/>
      <c r="AR55" s="128"/>
      <c r="AS55" s="128"/>
      <c r="AT55" s="128"/>
      <c r="AU55" s="128"/>
      <c r="AV55" s="128"/>
      <c r="AW55" s="128"/>
      <c r="AX55" s="128"/>
      <c r="AY55" s="128"/>
      <c r="AZ55" s="128"/>
      <c r="BA55" s="128"/>
      <c r="BB55" s="128"/>
      <c r="BC55" s="128"/>
      <c r="BD55" s="128"/>
      <c r="BE55" s="128"/>
      <c r="BF55" s="128"/>
      <c r="BG55" s="128"/>
      <c r="BH55" s="128"/>
      <c r="BI55" s="128"/>
      <c r="BJ55" s="128"/>
      <c r="BK55" s="128"/>
      <c r="BL55" s="128"/>
      <c r="BM55" s="128"/>
      <c r="BN55" s="128"/>
    </row>
    <row r="56" spans="1:66">
      <c r="A56" s="128"/>
      <c r="B56" s="128"/>
      <c r="C56" s="128"/>
      <c r="D56" s="128"/>
      <c r="F56" s="128"/>
      <c r="G56" s="128"/>
      <c r="H56" s="128"/>
      <c r="I56" s="128"/>
      <c r="J56" s="128"/>
      <c r="K56" s="128"/>
      <c r="L56" s="128"/>
      <c r="M56" s="128"/>
      <c r="N56" s="128"/>
      <c r="AE56" s="128"/>
      <c r="AN56" s="128"/>
      <c r="AO56" s="128"/>
      <c r="AP56" s="128"/>
      <c r="AQ56" s="128"/>
      <c r="AR56" s="128"/>
      <c r="AS56" s="128"/>
      <c r="AT56" s="128"/>
      <c r="AU56" s="128"/>
      <c r="AV56" s="128"/>
      <c r="AW56" s="128"/>
      <c r="AX56" s="128"/>
      <c r="AY56" s="128"/>
      <c r="AZ56" s="128"/>
      <c r="BA56" s="128"/>
      <c r="BB56" s="128"/>
      <c r="BC56" s="128"/>
      <c r="BD56" s="128"/>
      <c r="BE56" s="128"/>
      <c r="BF56" s="128"/>
      <c r="BG56" s="128"/>
      <c r="BH56" s="128"/>
      <c r="BI56" s="128"/>
      <c r="BJ56" s="128"/>
      <c r="BK56" s="128"/>
      <c r="BL56" s="128"/>
      <c r="BM56" s="128"/>
      <c r="BN56" s="128"/>
    </row>
    <row r="57" spans="1:66">
      <c r="A57" s="128"/>
      <c r="B57" s="128"/>
      <c r="C57" s="128"/>
      <c r="D57" s="128"/>
      <c r="F57" s="128"/>
      <c r="G57" s="128"/>
      <c r="H57" s="128"/>
      <c r="I57" s="128"/>
      <c r="J57" s="128"/>
      <c r="K57" s="128"/>
      <c r="L57" s="128"/>
      <c r="M57" s="128"/>
      <c r="N57" s="128"/>
      <c r="AE57" s="128"/>
      <c r="AN57" s="128"/>
      <c r="AO57" s="128"/>
      <c r="AP57" s="128"/>
      <c r="AQ57" s="128"/>
      <c r="AR57" s="128"/>
      <c r="AS57" s="128"/>
      <c r="AT57" s="128"/>
      <c r="AU57" s="128"/>
      <c r="AV57" s="128"/>
      <c r="AW57" s="128"/>
      <c r="AX57" s="128"/>
      <c r="AY57" s="128"/>
      <c r="AZ57" s="128"/>
      <c r="BA57" s="128"/>
      <c r="BB57" s="128"/>
      <c r="BC57" s="128"/>
      <c r="BD57" s="128"/>
      <c r="BE57" s="128"/>
      <c r="BF57" s="128"/>
      <c r="BG57" s="128"/>
      <c r="BH57" s="128"/>
      <c r="BI57" s="128"/>
      <c r="BJ57" s="128"/>
      <c r="BK57" s="128"/>
      <c r="BL57" s="128"/>
      <c r="BM57" s="128"/>
      <c r="BN57" s="128"/>
    </row>
    <row r="58" spans="1:66" ht="15" customHeight="1">
      <c r="A58" s="128"/>
      <c r="B58" s="128"/>
      <c r="C58" s="128"/>
      <c r="D58" s="128"/>
      <c r="F58" s="128"/>
      <c r="G58" s="128"/>
      <c r="H58" s="128"/>
      <c r="I58" s="128"/>
      <c r="J58" s="128"/>
      <c r="K58" s="128"/>
      <c r="L58" s="128"/>
      <c r="M58" s="128"/>
      <c r="N58" s="128"/>
      <c r="AE58" s="128"/>
      <c r="AN58" s="128"/>
      <c r="AO58" s="128"/>
      <c r="AP58" s="128"/>
      <c r="AQ58" s="128"/>
      <c r="AR58" s="128"/>
      <c r="AS58" s="128"/>
      <c r="AT58" s="128"/>
      <c r="AU58" s="128"/>
      <c r="AV58" s="128"/>
      <c r="AW58" s="128"/>
      <c r="AX58" s="128"/>
      <c r="AY58" s="128"/>
      <c r="AZ58" s="128"/>
      <c r="BA58" s="128"/>
      <c r="BB58" s="128"/>
      <c r="BC58" s="128"/>
      <c r="BD58" s="128"/>
      <c r="BE58" s="128"/>
      <c r="BF58" s="128"/>
      <c r="BG58" s="128"/>
      <c r="BH58" s="128"/>
      <c r="BI58" s="128"/>
      <c r="BJ58" s="128"/>
      <c r="BK58" s="128"/>
      <c r="BL58" s="128"/>
      <c r="BM58" s="128"/>
      <c r="BN58" s="128"/>
    </row>
    <row r="59" spans="1:66">
      <c r="A59" s="128"/>
      <c r="B59" s="128"/>
      <c r="C59" s="128"/>
      <c r="D59" s="128"/>
      <c r="F59" s="128"/>
      <c r="G59" s="128"/>
      <c r="H59" s="128"/>
      <c r="I59" s="128"/>
      <c r="J59" s="128"/>
      <c r="K59" s="128"/>
      <c r="L59" s="128"/>
      <c r="M59" s="128"/>
      <c r="N59" s="128"/>
      <c r="AE59" s="128"/>
      <c r="AN59" s="128"/>
      <c r="AO59" s="128"/>
      <c r="AP59" s="128"/>
      <c r="AQ59" s="128"/>
      <c r="AR59" s="128"/>
      <c r="AS59" s="128"/>
      <c r="AT59" s="128"/>
      <c r="AU59" s="128"/>
      <c r="AV59" s="128"/>
      <c r="AW59" s="128"/>
      <c r="AX59" s="128"/>
      <c r="AY59" s="128"/>
      <c r="AZ59" s="128"/>
      <c r="BA59" s="128"/>
      <c r="BB59" s="128"/>
      <c r="BC59" s="128"/>
      <c r="BD59" s="128"/>
      <c r="BE59" s="128"/>
      <c r="BF59" s="128"/>
      <c r="BG59" s="128"/>
      <c r="BH59" s="128"/>
      <c r="BI59" s="128"/>
      <c r="BJ59" s="128"/>
      <c r="BK59" s="128"/>
      <c r="BL59" s="128"/>
      <c r="BM59" s="128"/>
      <c r="BN59" s="128"/>
    </row>
    <row r="60" spans="1:66">
      <c r="A60" s="128"/>
      <c r="B60" s="128"/>
      <c r="C60" s="128"/>
      <c r="D60" s="128"/>
      <c r="F60" s="128"/>
      <c r="G60" s="128"/>
      <c r="H60" s="128"/>
      <c r="I60" s="128"/>
      <c r="J60" s="128"/>
      <c r="K60" s="128"/>
      <c r="L60" s="128"/>
      <c r="M60" s="128"/>
      <c r="N60" s="128"/>
      <c r="AE60" s="128"/>
      <c r="AN60" s="128"/>
      <c r="AO60" s="128"/>
      <c r="AP60" s="128"/>
      <c r="AQ60" s="128"/>
      <c r="AR60" s="128"/>
      <c r="AS60" s="128"/>
      <c r="AT60" s="128"/>
      <c r="AU60" s="128"/>
      <c r="AV60" s="128"/>
      <c r="AW60" s="128"/>
      <c r="AX60" s="128"/>
      <c r="AY60" s="128"/>
      <c r="AZ60" s="128"/>
      <c r="BA60" s="128"/>
      <c r="BB60" s="128"/>
      <c r="BC60" s="128"/>
      <c r="BD60" s="128"/>
      <c r="BE60" s="128"/>
      <c r="BF60" s="128"/>
      <c r="BG60" s="128"/>
      <c r="BH60" s="128"/>
      <c r="BI60" s="128"/>
      <c r="BJ60" s="128"/>
      <c r="BK60" s="128"/>
      <c r="BL60" s="128"/>
      <c r="BM60" s="128"/>
      <c r="BN60" s="128"/>
    </row>
    <row r="61" spans="1:66">
      <c r="A61" s="128"/>
      <c r="B61" s="128"/>
      <c r="C61" s="128"/>
      <c r="D61" s="128"/>
      <c r="F61" s="128"/>
      <c r="G61" s="128"/>
      <c r="H61" s="128"/>
      <c r="I61" s="128"/>
      <c r="J61" s="128"/>
      <c r="K61" s="128"/>
      <c r="L61" s="128"/>
      <c r="M61" s="128"/>
      <c r="N61" s="128"/>
      <c r="AE61" s="128"/>
      <c r="AN61" s="128"/>
      <c r="AO61" s="128"/>
      <c r="AP61" s="128"/>
      <c r="AQ61" s="128"/>
      <c r="AR61" s="128"/>
      <c r="AS61" s="128"/>
      <c r="AT61" s="128"/>
      <c r="AU61" s="128"/>
      <c r="AV61" s="128"/>
      <c r="AW61" s="128"/>
      <c r="AX61" s="128"/>
      <c r="AY61" s="128"/>
      <c r="AZ61" s="128"/>
      <c r="BA61" s="128"/>
      <c r="BB61" s="128"/>
      <c r="BC61" s="128"/>
      <c r="BD61" s="128"/>
      <c r="BE61" s="128"/>
      <c r="BF61" s="128"/>
      <c r="BG61" s="128"/>
      <c r="BH61" s="128"/>
      <c r="BI61" s="128"/>
      <c r="BJ61" s="128"/>
      <c r="BK61" s="128"/>
      <c r="BL61" s="128"/>
      <c r="BM61" s="128"/>
      <c r="BN61" s="128"/>
    </row>
    <row r="62" spans="1:66">
      <c r="A62" s="128"/>
      <c r="B62" s="128"/>
      <c r="C62" s="128"/>
      <c r="D62" s="128"/>
      <c r="F62" s="128"/>
      <c r="G62" s="128"/>
      <c r="H62" s="128"/>
      <c r="I62" s="128"/>
      <c r="J62" s="128"/>
      <c r="K62" s="128"/>
      <c r="L62" s="128"/>
      <c r="M62" s="128"/>
      <c r="N62" s="128"/>
      <c r="AE62" s="128"/>
      <c r="AN62" s="128"/>
      <c r="AO62" s="128"/>
      <c r="AP62" s="128"/>
      <c r="AQ62" s="128"/>
      <c r="AR62" s="128"/>
      <c r="AS62" s="128"/>
      <c r="AT62" s="128"/>
      <c r="AU62" s="128"/>
      <c r="AV62" s="128"/>
      <c r="AW62" s="128"/>
      <c r="AX62" s="128"/>
      <c r="AY62" s="128"/>
      <c r="AZ62" s="128"/>
      <c r="BA62" s="128"/>
      <c r="BB62" s="128"/>
      <c r="BC62" s="128"/>
      <c r="BD62" s="128"/>
      <c r="BE62" s="128"/>
      <c r="BF62" s="128"/>
      <c r="BG62" s="128"/>
      <c r="BH62" s="128"/>
      <c r="BI62" s="128"/>
      <c r="BJ62" s="128"/>
      <c r="BK62" s="128"/>
      <c r="BL62" s="128"/>
      <c r="BM62" s="128"/>
      <c r="BN62" s="128"/>
    </row>
    <row r="63" spans="1:66">
      <c r="A63" s="128"/>
      <c r="B63" s="128"/>
      <c r="C63" s="128"/>
      <c r="D63" s="128"/>
      <c r="F63" s="128"/>
      <c r="G63" s="128"/>
      <c r="H63" s="128"/>
      <c r="I63" s="128"/>
      <c r="J63" s="128"/>
      <c r="K63" s="128"/>
      <c r="L63" s="128"/>
      <c r="M63" s="128"/>
      <c r="N63" s="128"/>
      <c r="AE63" s="128"/>
      <c r="AN63" s="128"/>
      <c r="AO63" s="128"/>
      <c r="AP63" s="128"/>
      <c r="AQ63" s="128"/>
      <c r="AR63" s="128"/>
      <c r="AS63" s="128"/>
      <c r="AT63" s="128"/>
      <c r="AU63" s="128"/>
      <c r="AV63" s="128"/>
      <c r="AW63" s="128"/>
      <c r="AX63" s="128"/>
      <c r="AY63" s="128"/>
      <c r="AZ63" s="128"/>
      <c r="BA63" s="128"/>
      <c r="BB63" s="128"/>
      <c r="BC63" s="128"/>
      <c r="BD63" s="128"/>
      <c r="BE63" s="128"/>
      <c r="BF63" s="128"/>
      <c r="BG63" s="128"/>
      <c r="BH63" s="128"/>
      <c r="BI63" s="128"/>
      <c r="BJ63" s="128"/>
      <c r="BK63" s="128"/>
      <c r="BL63" s="128"/>
      <c r="BM63" s="128"/>
      <c r="BN63" s="128"/>
    </row>
    <row r="64" spans="1:66">
      <c r="A64" s="128"/>
      <c r="B64" s="128"/>
      <c r="C64" s="128"/>
      <c r="D64" s="128"/>
      <c r="F64" s="128"/>
      <c r="G64" s="128"/>
      <c r="H64" s="128"/>
      <c r="I64" s="128"/>
      <c r="J64" s="128"/>
      <c r="K64" s="128"/>
      <c r="L64" s="128"/>
      <c r="M64" s="128"/>
      <c r="N64" s="128"/>
      <c r="AE64" s="128"/>
      <c r="AN64" s="128"/>
      <c r="AO64" s="128"/>
      <c r="AP64" s="128"/>
      <c r="AQ64" s="128"/>
      <c r="AR64" s="128"/>
      <c r="AS64" s="128"/>
      <c r="AT64" s="128"/>
      <c r="AU64" s="128"/>
      <c r="AV64" s="128"/>
      <c r="AW64" s="128"/>
      <c r="AX64" s="128"/>
      <c r="AY64" s="128"/>
      <c r="AZ64" s="128"/>
      <c r="BA64" s="128"/>
      <c r="BB64" s="128"/>
      <c r="BC64" s="128"/>
      <c r="BD64" s="128"/>
      <c r="BE64" s="128"/>
      <c r="BF64" s="128"/>
      <c r="BG64" s="128"/>
      <c r="BH64" s="128"/>
      <c r="BI64" s="128"/>
      <c r="BJ64" s="128"/>
      <c r="BK64" s="128"/>
      <c r="BL64" s="128"/>
      <c r="BM64" s="128"/>
      <c r="BN64" s="128"/>
    </row>
    <row r="65" spans="1:66">
      <c r="A65" s="128"/>
      <c r="B65" s="128"/>
      <c r="C65" s="128"/>
      <c r="D65" s="128"/>
      <c r="F65" s="128"/>
      <c r="G65" s="128"/>
      <c r="H65" s="128"/>
      <c r="I65" s="128"/>
      <c r="J65" s="128"/>
      <c r="K65" s="128"/>
      <c r="L65" s="128"/>
      <c r="M65" s="128"/>
      <c r="N65" s="128"/>
      <c r="AE65" s="128"/>
      <c r="AN65" s="128"/>
      <c r="AO65" s="128"/>
      <c r="AP65" s="128"/>
      <c r="AQ65" s="128"/>
      <c r="AR65" s="128"/>
      <c r="AS65" s="128"/>
      <c r="AT65" s="128"/>
      <c r="AU65" s="128"/>
      <c r="AV65" s="128"/>
      <c r="AW65" s="128"/>
      <c r="AX65" s="128"/>
      <c r="AY65" s="128"/>
      <c r="AZ65" s="128"/>
      <c r="BA65" s="128"/>
      <c r="BB65" s="128"/>
      <c r="BC65" s="128"/>
      <c r="BD65" s="128"/>
      <c r="BE65" s="128"/>
      <c r="BF65" s="128"/>
      <c r="BG65" s="128"/>
      <c r="BH65" s="128"/>
      <c r="BI65" s="128"/>
      <c r="BJ65" s="128"/>
      <c r="BK65" s="128"/>
      <c r="BL65" s="128"/>
      <c r="BM65" s="128"/>
      <c r="BN65" s="128"/>
    </row>
    <row r="66" spans="1:66">
      <c r="A66" s="128"/>
      <c r="B66" s="128"/>
      <c r="C66" s="128"/>
      <c r="D66" s="128"/>
      <c r="F66" s="128"/>
      <c r="G66" s="128"/>
      <c r="H66" s="128"/>
      <c r="I66" s="128"/>
      <c r="J66" s="128"/>
      <c r="K66" s="128"/>
      <c r="L66" s="128"/>
      <c r="M66" s="128"/>
      <c r="N66" s="128"/>
      <c r="AE66" s="128"/>
      <c r="AN66" s="128"/>
      <c r="AO66" s="128"/>
      <c r="AP66" s="128"/>
      <c r="AQ66" s="128"/>
      <c r="AR66" s="128"/>
      <c r="AS66" s="128"/>
      <c r="AT66" s="128"/>
      <c r="AU66" s="128"/>
      <c r="AV66" s="128"/>
      <c r="AW66" s="128"/>
      <c r="AX66" s="128"/>
      <c r="AY66" s="128"/>
      <c r="AZ66" s="128"/>
      <c r="BA66" s="128"/>
      <c r="BB66" s="128"/>
      <c r="BC66" s="128"/>
      <c r="BD66" s="128"/>
      <c r="BE66" s="128"/>
      <c r="BF66" s="128"/>
      <c r="BG66" s="128"/>
      <c r="BH66" s="128"/>
      <c r="BI66" s="128"/>
      <c r="BJ66" s="128"/>
      <c r="BK66" s="128"/>
      <c r="BL66" s="128"/>
      <c r="BM66" s="128"/>
      <c r="BN66" s="128"/>
    </row>
    <row r="67" spans="1:66">
      <c r="A67" s="128"/>
      <c r="B67" s="128"/>
      <c r="C67" s="128"/>
      <c r="D67" s="128"/>
      <c r="F67" s="128"/>
      <c r="G67" s="128"/>
      <c r="H67" s="128"/>
      <c r="I67" s="128"/>
      <c r="J67" s="128"/>
      <c r="K67" s="128"/>
      <c r="L67" s="128"/>
      <c r="M67" s="128"/>
      <c r="N67" s="128"/>
      <c r="AE67" s="128"/>
      <c r="AN67" s="128"/>
      <c r="AO67" s="128"/>
      <c r="AP67" s="128"/>
      <c r="AQ67" s="128"/>
      <c r="AR67" s="128"/>
      <c r="AS67" s="128"/>
      <c r="AT67" s="128"/>
      <c r="AU67" s="128"/>
      <c r="AV67" s="128"/>
      <c r="AW67" s="128"/>
      <c r="AX67" s="128"/>
      <c r="AY67" s="128"/>
      <c r="AZ67" s="128"/>
      <c r="BA67" s="128"/>
      <c r="BB67" s="128"/>
      <c r="BC67" s="128"/>
      <c r="BD67" s="128"/>
      <c r="BE67" s="128"/>
      <c r="BF67" s="128"/>
      <c r="BG67" s="128"/>
      <c r="BH67" s="128"/>
      <c r="BI67" s="128"/>
      <c r="BJ67" s="128"/>
      <c r="BK67" s="128"/>
      <c r="BL67" s="128"/>
      <c r="BM67" s="128"/>
      <c r="BN67" s="128"/>
    </row>
    <row r="68" spans="1:66">
      <c r="A68" s="128"/>
      <c r="B68" s="128"/>
      <c r="C68" s="128"/>
      <c r="D68" s="128"/>
      <c r="F68" s="128"/>
      <c r="G68" s="128"/>
      <c r="H68" s="128"/>
      <c r="I68" s="128"/>
      <c r="J68" s="128"/>
      <c r="K68" s="128"/>
      <c r="L68" s="128"/>
      <c r="M68" s="128"/>
      <c r="N68" s="128"/>
      <c r="AE68" s="128"/>
      <c r="AN68" s="128"/>
      <c r="AO68" s="128"/>
      <c r="AP68" s="128"/>
      <c r="AQ68" s="128"/>
      <c r="AR68" s="128"/>
      <c r="AS68" s="128"/>
      <c r="AT68" s="128"/>
      <c r="AU68" s="128"/>
      <c r="AV68" s="128"/>
      <c r="AW68" s="128"/>
      <c r="AX68" s="128"/>
      <c r="AY68" s="128"/>
      <c r="AZ68" s="128"/>
      <c r="BA68" s="128"/>
      <c r="BB68" s="128"/>
      <c r="BC68" s="128"/>
      <c r="BD68" s="128"/>
      <c r="BE68" s="128"/>
      <c r="BF68" s="128"/>
      <c r="BG68" s="128"/>
      <c r="BH68" s="128"/>
      <c r="BI68" s="128"/>
      <c r="BJ68" s="128"/>
      <c r="BK68" s="128"/>
      <c r="BL68" s="128"/>
      <c r="BM68" s="128"/>
      <c r="BN68" s="128"/>
    </row>
    <row r="69" spans="1:66">
      <c r="A69" s="128"/>
      <c r="B69" s="128"/>
      <c r="C69" s="128"/>
      <c r="D69" s="128"/>
      <c r="F69" s="128"/>
      <c r="G69" s="128"/>
      <c r="H69" s="128"/>
      <c r="I69" s="128"/>
      <c r="J69" s="128"/>
      <c r="K69" s="128"/>
      <c r="L69" s="128"/>
      <c r="M69" s="128"/>
      <c r="N69" s="128"/>
      <c r="AE69" s="128"/>
      <c r="AN69" s="128"/>
      <c r="AO69" s="128"/>
      <c r="AP69" s="128"/>
      <c r="AQ69" s="128"/>
      <c r="AR69" s="128"/>
      <c r="AS69" s="128"/>
      <c r="AT69" s="128"/>
      <c r="AU69" s="128"/>
      <c r="AV69" s="128"/>
      <c r="AW69" s="128"/>
      <c r="AX69" s="128"/>
      <c r="AY69" s="128"/>
      <c r="AZ69" s="128"/>
      <c r="BA69" s="128"/>
      <c r="BB69" s="128"/>
      <c r="BC69" s="128"/>
      <c r="BD69" s="128"/>
      <c r="BE69" s="128"/>
      <c r="BF69" s="128"/>
      <c r="BG69" s="128"/>
      <c r="BH69" s="128"/>
      <c r="BI69" s="128"/>
      <c r="BJ69" s="128"/>
      <c r="BK69" s="128"/>
      <c r="BL69" s="128"/>
      <c r="BM69" s="128"/>
      <c r="BN69" s="128"/>
    </row>
    <row r="70" spans="1:66">
      <c r="A70" s="128"/>
      <c r="B70" s="128"/>
      <c r="C70" s="128"/>
      <c r="D70" s="128"/>
      <c r="F70" s="128"/>
      <c r="G70" s="128"/>
      <c r="H70" s="128"/>
      <c r="I70" s="128"/>
      <c r="J70" s="128"/>
      <c r="K70" s="128"/>
      <c r="L70" s="128"/>
      <c r="M70" s="128"/>
      <c r="N70" s="128"/>
      <c r="AE70" s="128"/>
      <c r="AN70" s="128"/>
      <c r="AO70" s="128"/>
      <c r="AP70" s="128"/>
      <c r="AQ70" s="128"/>
      <c r="AR70" s="128"/>
      <c r="AS70" s="128"/>
      <c r="AT70" s="128"/>
      <c r="AU70" s="128"/>
      <c r="AV70" s="128"/>
      <c r="AW70" s="128"/>
      <c r="AX70" s="128"/>
      <c r="AY70" s="128"/>
      <c r="AZ70" s="128"/>
      <c r="BA70" s="128"/>
      <c r="BB70" s="128"/>
      <c r="BC70" s="128"/>
      <c r="BD70" s="128"/>
      <c r="BE70" s="128"/>
      <c r="BF70" s="128"/>
      <c r="BG70" s="128"/>
      <c r="BH70" s="128"/>
      <c r="BI70" s="128"/>
      <c r="BJ70" s="128"/>
      <c r="BK70" s="128"/>
      <c r="BL70" s="128"/>
      <c r="BM70" s="128"/>
      <c r="BN70" s="128"/>
    </row>
    <row r="71" spans="1:66">
      <c r="A71" s="128"/>
      <c r="B71" s="128"/>
      <c r="C71" s="128"/>
      <c r="D71" s="128"/>
      <c r="F71" s="128"/>
      <c r="G71" s="128"/>
      <c r="H71" s="128"/>
      <c r="I71" s="128"/>
      <c r="J71" s="128"/>
      <c r="K71" s="128"/>
      <c r="L71" s="128"/>
      <c r="M71" s="128"/>
      <c r="N71" s="128"/>
      <c r="AE71" s="128"/>
      <c r="AN71" s="128"/>
      <c r="AO71" s="128"/>
      <c r="AP71" s="128"/>
      <c r="AQ71" s="128"/>
      <c r="AR71" s="128"/>
      <c r="AS71" s="128"/>
      <c r="AT71" s="128"/>
      <c r="AU71" s="128"/>
      <c r="AV71" s="128"/>
      <c r="AW71" s="128"/>
      <c r="AX71" s="128"/>
      <c r="AY71" s="128"/>
      <c r="AZ71" s="128"/>
      <c r="BA71" s="128"/>
      <c r="BB71" s="128"/>
      <c r="BC71" s="128"/>
      <c r="BD71" s="128"/>
      <c r="BE71" s="128"/>
      <c r="BF71" s="128"/>
      <c r="BG71" s="128"/>
      <c r="BH71" s="128"/>
      <c r="BI71" s="128"/>
      <c r="BJ71" s="128"/>
      <c r="BK71" s="128"/>
      <c r="BL71" s="128"/>
      <c r="BM71" s="128"/>
      <c r="BN71" s="128"/>
    </row>
    <row r="72" spans="1:66">
      <c r="A72" s="128"/>
      <c r="B72" s="128"/>
      <c r="C72" s="128"/>
      <c r="D72" s="128"/>
      <c r="F72" s="128"/>
      <c r="G72" s="128"/>
      <c r="H72" s="128"/>
      <c r="I72" s="128"/>
      <c r="J72" s="128"/>
      <c r="K72" s="128"/>
      <c r="L72" s="128"/>
      <c r="M72" s="128"/>
      <c r="N72" s="128"/>
      <c r="AE72" s="128"/>
      <c r="AN72" s="128"/>
      <c r="AO72" s="128"/>
      <c r="AP72" s="128"/>
      <c r="AQ72" s="128"/>
      <c r="AR72" s="128"/>
      <c r="AS72" s="128"/>
      <c r="AT72" s="128"/>
      <c r="AU72" s="128"/>
      <c r="AV72" s="128"/>
      <c r="AW72" s="128"/>
      <c r="AX72" s="128"/>
      <c r="AY72" s="128"/>
      <c r="AZ72" s="128"/>
      <c r="BA72" s="128"/>
      <c r="BB72" s="128"/>
      <c r="BC72" s="128"/>
      <c r="BD72" s="128"/>
      <c r="BE72" s="128"/>
      <c r="BF72" s="128"/>
      <c r="BG72" s="128"/>
      <c r="BH72" s="128"/>
      <c r="BI72" s="128"/>
      <c r="BJ72" s="128"/>
      <c r="BK72" s="128"/>
      <c r="BL72" s="128"/>
      <c r="BM72" s="128"/>
      <c r="BN72" s="128"/>
    </row>
    <row r="73" spans="1:66">
      <c r="A73" s="128"/>
      <c r="B73" s="128"/>
      <c r="C73" s="128"/>
      <c r="D73" s="128"/>
      <c r="F73" s="128"/>
      <c r="G73" s="128"/>
      <c r="H73" s="128"/>
      <c r="I73" s="128"/>
      <c r="J73" s="128"/>
      <c r="K73" s="128"/>
      <c r="L73" s="128"/>
      <c r="M73" s="128"/>
      <c r="N73" s="128"/>
      <c r="AE73" s="128"/>
      <c r="AN73" s="128"/>
      <c r="AO73" s="128"/>
      <c r="AP73" s="128"/>
      <c r="AQ73" s="128"/>
      <c r="AR73" s="128"/>
      <c r="AS73" s="128"/>
      <c r="AT73" s="128"/>
      <c r="AU73" s="128"/>
      <c r="AV73" s="128"/>
      <c r="AW73" s="128"/>
      <c r="AX73" s="128"/>
      <c r="AY73" s="128"/>
      <c r="AZ73" s="128"/>
      <c r="BA73" s="128"/>
      <c r="BB73" s="128"/>
      <c r="BC73" s="128"/>
      <c r="BD73" s="128"/>
      <c r="BE73" s="128"/>
      <c r="BF73" s="128"/>
      <c r="BG73" s="128"/>
      <c r="BH73" s="128"/>
      <c r="BI73" s="128"/>
      <c r="BJ73" s="128"/>
      <c r="BK73" s="128"/>
      <c r="BL73" s="128"/>
      <c r="BM73" s="128"/>
      <c r="BN73" s="128"/>
    </row>
    <row r="74" spans="1:66">
      <c r="A74" s="128"/>
      <c r="B74" s="128"/>
      <c r="C74" s="128"/>
      <c r="D74" s="128"/>
      <c r="F74" s="128"/>
      <c r="G74" s="128"/>
      <c r="H74" s="128"/>
      <c r="I74" s="128"/>
      <c r="J74" s="128"/>
      <c r="K74" s="128"/>
      <c r="L74" s="128"/>
      <c r="M74" s="128"/>
      <c r="N74" s="128"/>
      <c r="AE74" s="128"/>
      <c r="AN74" s="128"/>
      <c r="AO74" s="128"/>
      <c r="AP74" s="128"/>
      <c r="AQ74" s="128"/>
      <c r="AR74" s="128"/>
      <c r="AS74" s="128"/>
      <c r="AT74" s="128"/>
      <c r="AU74" s="128"/>
      <c r="AV74" s="128"/>
      <c r="AW74" s="128"/>
      <c r="AX74" s="128"/>
      <c r="AY74" s="128"/>
      <c r="AZ74" s="128"/>
      <c r="BA74" s="128"/>
      <c r="BB74" s="128"/>
      <c r="BC74" s="128"/>
      <c r="BD74" s="128"/>
      <c r="BE74" s="128"/>
      <c r="BF74" s="128"/>
      <c r="BG74" s="128"/>
      <c r="BH74" s="128"/>
      <c r="BI74" s="128"/>
      <c r="BJ74" s="128"/>
      <c r="BK74" s="128"/>
      <c r="BL74" s="128"/>
      <c r="BM74" s="128"/>
      <c r="BN74" s="128"/>
    </row>
    <row r="75" spans="1:66">
      <c r="A75" s="128"/>
      <c r="B75" s="128"/>
      <c r="C75" s="128"/>
      <c r="D75" s="128"/>
      <c r="F75" s="128"/>
      <c r="G75" s="128"/>
      <c r="H75" s="128"/>
      <c r="I75" s="128"/>
      <c r="J75" s="128"/>
      <c r="K75" s="128"/>
      <c r="L75" s="128"/>
      <c r="M75" s="128"/>
      <c r="N75" s="128"/>
      <c r="AE75" s="128"/>
      <c r="AN75" s="128"/>
      <c r="AO75" s="128"/>
      <c r="AP75" s="128"/>
      <c r="AQ75" s="128"/>
      <c r="AR75" s="128"/>
      <c r="AS75" s="128"/>
      <c r="AT75" s="128"/>
      <c r="AU75" s="128"/>
      <c r="AV75" s="128"/>
      <c r="AW75" s="128"/>
      <c r="AX75" s="128"/>
      <c r="AY75" s="128"/>
      <c r="AZ75" s="128"/>
      <c r="BA75" s="128"/>
      <c r="BB75" s="128"/>
      <c r="BC75" s="128"/>
      <c r="BD75" s="128"/>
      <c r="BE75" s="128"/>
      <c r="BF75" s="128"/>
      <c r="BG75" s="128"/>
      <c r="BH75" s="128"/>
      <c r="BI75" s="128"/>
      <c r="BJ75" s="128"/>
      <c r="BK75" s="128"/>
      <c r="BL75" s="128"/>
      <c r="BM75" s="128"/>
      <c r="BN75" s="128"/>
    </row>
    <row r="76" spans="1:66">
      <c r="A76" s="128"/>
      <c r="B76" s="128"/>
      <c r="C76" s="128"/>
      <c r="D76" s="128"/>
      <c r="F76" s="128"/>
      <c r="G76" s="128"/>
      <c r="H76" s="128"/>
      <c r="I76" s="128"/>
      <c r="J76" s="128"/>
      <c r="K76" s="128"/>
      <c r="L76" s="128"/>
      <c r="M76" s="128"/>
      <c r="N76" s="128"/>
      <c r="AE76" s="128"/>
      <c r="AN76" s="128"/>
      <c r="AO76" s="128"/>
      <c r="AP76" s="128"/>
      <c r="AQ76" s="128"/>
      <c r="AR76" s="128"/>
      <c r="AS76" s="128"/>
      <c r="AT76" s="128"/>
      <c r="AU76" s="128"/>
      <c r="AV76" s="128"/>
      <c r="AW76" s="128"/>
      <c r="AX76" s="128"/>
      <c r="AY76" s="128"/>
      <c r="AZ76" s="128"/>
      <c r="BA76" s="128"/>
      <c r="BB76" s="128"/>
      <c r="BC76" s="128"/>
      <c r="BD76" s="128"/>
      <c r="BE76" s="128"/>
      <c r="BF76" s="128"/>
      <c r="BG76" s="128"/>
      <c r="BH76" s="128"/>
      <c r="BI76" s="128"/>
      <c r="BJ76" s="128"/>
      <c r="BK76" s="128"/>
      <c r="BL76" s="128"/>
      <c r="BM76" s="128"/>
      <c r="BN76" s="128"/>
    </row>
    <row r="77" spans="1:66">
      <c r="A77" s="128"/>
      <c r="B77" s="128"/>
      <c r="C77" s="128"/>
      <c r="D77" s="128"/>
      <c r="F77" s="128"/>
      <c r="G77" s="128"/>
      <c r="H77" s="128"/>
      <c r="I77" s="128"/>
      <c r="J77" s="128"/>
      <c r="K77" s="128"/>
      <c r="L77" s="128"/>
      <c r="M77" s="128"/>
      <c r="N77" s="128"/>
      <c r="AE77" s="128"/>
      <c r="AN77" s="128"/>
      <c r="AO77" s="128"/>
      <c r="AP77" s="128"/>
      <c r="AQ77" s="128"/>
      <c r="AR77" s="128"/>
      <c r="AS77" s="128"/>
      <c r="AT77" s="128"/>
      <c r="AU77" s="128"/>
      <c r="AV77" s="128"/>
      <c r="AW77" s="128"/>
      <c r="AX77" s="128"/>
      <c r="AY77" s="128"/>
      <c r="AZ77" s="128"/>
      <c r="BA77" s="128"/>
      <c r="BB77" s="128"/>
      <c r="BC77" s="128"/>
      <c r="BD77" s="128"/>
      <c r="BE77" s="128"/>
      <c r="BF77" s="128"/>
      <c r="BG77" s="128"/>
      <c r="BH77" s="128"/>
      <c r="BI77" s="128"/>
      <c r="BJ77" s="128"/>
      <c r="BK77" s="128"/>
      <c r="BL77" s="128"/>
      <c r="BM77" s="128"/>
      <c r="BN77" s="128"/>
    </row>
    <row r="78" spans="1:66">
      <c r="A78" s="128"/>
      <c r="B78" s="128"/>
      <c r="C78" s="128"/>
      <c r="D78" s="128"/>
      <c r="F78" s="128"/>
      <c r="G78" s="128"/>
      <c r="H78" s="128"/>
      <c r="I78" s="128"/>
      <c r="J78" s="128"/>
      <c r="K78" s="128"/>
      <c r="L78" s="128"/>
      <c r="M78" s="128"/>
      <c r="N78" s="128"/>
      <c r="AE78" s="128"/>
      <c r="AN78" s="128"/>
      <c r="AO78" s="128"/>
      <c r="AP78" s="128"/>
      <c r="AQ78" s="128"/>
      <c r="AR78" s="128"/>
      <c r="AS78" s="128"/>
      <c r="AT78" s="128"/>
      <c r="AU78" s="128"/>
      <c r="AV78" s="128"/>
      <c r="AW78" s="128"/>
      <c r="AX78" s="128"/>
      <c r="AY78" s="128"/>
      <c r="AZ78" s="128"/>
      <c r="BA78" s="128"/>
      <c r="BB78" s="128"/>
      <c r="BC78" s="128"/>
      <c r="BD78" s="128"/>
      <c r="BE78" s="128"/>
      <c r="BF78" s="128"/>
      <c r="BG78" s="128"/>
      <c r="BH78" s="128"/>
      <c r="BI78" s="128"/>
      <c r="BJ78" s="128"/>
      <c r="BK78" s="128"/>
      <c r="BL78" s="128"/>
      <c r="BM78" s="128"/>
      <c r="BN78" s="128"/>
    </row>
    <row r="79" spans="1:66">
      <c r="A79" s="128"/>
      <c r="B79" s="128"/>
      <c r="C79" s="128"/>
      <c r="D79" s="128"/>
      <c r="F79" s="128"/>
      <c r="G79" s="128"/>
      <c r="H79" s="128"/>
      <c r="I79" s="128"/>
      <c r="J79" s="128"/>
      <c r="K79" s="128"/>
      <c r="L79" s="128"/>
      <c r="M79" s="128"/>
      <c r="N79" s="128"/>
      <c r="AE79" s="128"/>
      <c r="AN79" s="128"/>
      <c r="AO79" s="128"/>
      <c r="AP79" s="128"/>
      <c r="AQ79" s="128"/>
      <c r="AR79" s="128"/>
      <c r="AS79" s="128"/>
      <c r="AT79" s="128"/>
      <c r="AU79" s="128"/>
      <c r="AV79" s="128"/>
      <c r="AW79" s="128"/>
      <c r="AX79" s="128"/>
      <c r="AY79" s="128"/>
      <c r="AZ79" s="128"/>
      <c r="BA79" s="128"/>
      <c r="BB79" s="128"/>
      <c r="BC79" s="128"/>
      <c r="BD79" s="128"/>
      <c r="BE79" s="128"/>
      <c r="BF79" s="128"/>
      <c r="BG79" s="128"/>
      <c r="BH79" s="128"/>
      <c r="BI79" s="128"/>
      <c r="BJ79" s="128"/>
      <c r="BK79" s="128"/>
      <c r="BL79" s="128"/>
      <c r="BM79" s="128"/>
      <c r="BN79" s="128"/>
    </row>
    <row r="80" spans="1:66">
      <c r="A80" s="128"/>
      <c r="B80" s="128"/>
      <c r="C80" s="128"/>
      <c r="D80" s="128"/>
      <c r="F80" s="128"/>
      <c r="G80" s="128"/>
      <c r="H80" s="128"/>
      <c r="I80" s="128"/>
      <c r="J80" s="128"/>
      <c r="K80" s="128"/>
      <c r="L80" s="128"/>
      <c r="M80" s="128"/>
      <c r="N80" s="128"/>
      <c r="AE80" s="128"/>
      <c r="AN80" s="128"/>
      <c r="AO80" s="128"/>
      <c r="AP80" s="128"/>
      <c r="AQ80" s="128"/>
      <c r="AR80" s="128"/>
      <c r="AS80" s="128"/>
      <c r="AT80" s="128"/>
      <c r="AU80" s="128"/>
      <c r="AV80" s="128"/>
      <c r="AW80" s="128"/>
      <c r="AX80" s="128"/>
      <c r="AY80" s="128"/>
      <c r="AZ80" s="128"/>
      <c r="BA80" s="128"/>
      <c r="BB80" s="128"/>
      <c r="BC80" s="128"/>
      <c r="BD80" s="128"/>
      <c r="BE80" s="128"/>
      <c r="BF80" s="128"/>
      <c r="BG80" s="128"/>
      <c r="BH80" s="128"/>
      <c r="BI80" s="128"/>
      <c r="BJ80" s="128"/>
      <c r="BK80" s="128"/>
      <c r="BL80" s="128"/>
      <c r="BM80" s="128"/>
      <c r="BN80" s="128"/>
    </row>
    <row r="81" spans="1:66">
      <c r="A81" s="128"/>
      <c r="B81" s="128"/>
      <c r="C81" s="128"/>
      <c r="D81" s="128"/>
      <c r="F81" s="128"/>
      <c r="G81" s="128"/>
      <c r="H81" s="128"/>
      <c r="I81" s="128"/>
      <c r="J81" s="128"/>
      <c r="K81" s="128"/>
      <c r="L81" s="128"/>
      <c r="M81" s="128"/>
      <c r="N81" s="128"/>
      <c r="AE81" s="128"/>
      <c r="AN81" s="128"/>
      <c r="AO81" s="128"/>
      <c r="AP81" s="128"/>
      <c r="AQ81" s="128"/>
      <c r="AR81" s="128"/>
      <c r="AS81" s="128"/>
      <c r="AT81" s="128"/>
      <c r="AU81" s="128"/>
      <c r="AV81" s="128"/>
      <c r="AW81" s="128"/>
      <c r="AX81" s="128"/>
      <c r="AY81" s="128"/>
      <c r="AZ81" s="128"/>
      <c r="BA81" s="128"/>
      <c r="BB81" s="128"/>
      <c r="BC81" s="128"/>
      <c r="BD81" s="128"/>
      <c r="BE81" s="128"/>
      <c r="BF81" s="128"/>
      <c r="BG81" s="128"/>
      <c r="BH81" s="128"/>
      <c r="BI81" s="128"/>
      <c r="BJ81" s="128"/>
      <c r="BK81" s="128"/>
      <c r="BL81" s="128"/>
      <c r="BM81" s="128"/>
      <c r="BN81" s="128"/>
    </row>
  </sheetData>
  <sortState ref="A2:BM81">
    <sortCondition ref="BI2:BI81" customList="VODAFONE,MOVISTAR,ORANGE,YOIGO"/>
    <sortCondition ref="E2:E81"/>
  </sortState>
  <pageMargins left="0.7" right="0.7" top="0.75" bottom="0.75" header="0.3" footer="0.3"/>
  <pageSetup paperSize="9" scale="59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00B0F0"/>
    <pageSetUpPr fitToPage="1"/>
  </sheetPr>
  <dimension ref="A1:BQ119"/>
  <sheetViews>
    <sheetView showGridLines="0" zoomScale="70" zoomScaleNormal="70" workbookViewId="0">
      <selection activeCell="D1" sqref="D1"/>
    </sheetView>
  </sheetViews>
  <sheetFormatPr baseColWidth="10" defaultColWidth="9.140625" defaultRowHeight="14.25"/>
  <cols>
    <col min="1" max="1" width="11.5703125" style="43" bestFit="1" customWidth="1"/>
    <col min="2" max="2" width="11.5703125" style="75" bestFit="1" customWidth="1"/>
    <col min="3" max="3" width="8.7109375" style="4" bestFit="1" customWidth="1"/>
    <col min="4" max="4" width="32.140625" style="43" bestFit="1" customWidth="1"/>
    <col min="5" max="5" width="41.14062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15" width="8.7109375" style="3" bestFit="1" customWidth="1"/>
    <col min="16" max="16" width="15.42578125" style="3" bestFit="1" customWidth="1"/>
    <col min="17" max="30" width="8.7109375" style="3" bestFit="1" customWidth="1"/>
    <col min="31" max="31" width="8.7109375" style="10" bestFit="1" customWidth="1"/>
    <col min="32" max="36" width="8.7109375" style="3" bestFit="1" customWidth="1"/>
    <col min="37" max="37" width="8.7109375" style="128" customWidth="1"/>
    <col min="38" max="39" width="8.7109375" style="3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8.7109375" style="8" bestFit="1" customWidth="1"/>
    <col min="53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6" style="10" bestFit="1" customWidth="1"/>
    <col min="66" max="66" width="14.5703125" style="10" bestFit="1" customWidth="1"/>
    <col min="67" max="67" width="14" style="484" bestFit="1" customWidth="1"/>
    <col min="68" max="68" width="23.5703125" style="484" bestFit="1" customWidth="1"/>
    <col min="69" max="69" width="9.28515625" style="484" bestFit="1" customWidth="1"/>
    <col min="70" max="16384" width="9.140625" style="3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268</v>
      </c>
      <c r="P1" s="40" t="s">
        <v>269</v>
      </c>
      <c r="Q1" s="40" t="s">
        <v>270</v>
      </c>
      <c r="R1" s="40" t="s">
        <v>271</v>
      </c>
      <c r="S1" s="40" t="s">
        <v>272</v>
      </c>
      <c r="T1" s="41" t="s">
        <v>273</v>
      </c>
      <c r="U1" s="39" t="s">
        <v>274</v>
      </c>
      <c r="V1" s="40" t="s">
        <v>275</v>
      </c>
      <c r="W1" s="40" t="s">
        <v>276</v>
      </c>
      <c r="X1" s="40" t="s">
        <v>277</v>
      </c>
      <c r="Y1" s="40" t="s">
        <v>278</v>
      </c>
      <c r="Z1" s="41" t="s">
        <v>279</v>
      </c>
      <c r="AA1" s="39" t="s">
        <v>280</v>
      </c>
      <c r="AB1" s="40" t="s">
        <v>281</v>
      </c>
      <c r="AC1" s="40" t="s">
        <v>282</v>
      </c>
      <c r="AD1" s="40" t="s">
        <v>283</v>
      </c>
      <c r="AE1" s="41" t="s">
        <v>284</v>
      </c>
      <c r="AF1" s="39" t="s">
        <v>285</v>
      </c>
      <c r="AG1" s="40" t="s">
        <v>286</v>
      </c>
      <c r="AH1" s="40" t="s">
        <v>287</v>
      </c>
      <c r="AI1" s="40" t="s">
        <v>288</v>
      </c>
      <c r="AJ1" s="40" t="s">
        <v>289</v>
      </c>
      <c r="AK1" s="40" t="s">
        <v>223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224</v>
      </c>
      <c r="AT1" s="40" t="s">
        <v>19</v>
      </c>
      <c r="AU1" s="40" t="s">
        <v>20</v>
      </c>
      <c r="AV1" s="40" t="s">
        <v>48</v>
      </c>
      <c r="AW1" s="40" t="s">
        <v>49</v>
      </c>
      <c r="AX1" s="40" t="s">
        <v>290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175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58" t="s">
        <v>225</v>
      </c>
      <c r="BO1" s="170" t="s">
        <v>344</v>
      </c>
      <c r="BP1" s="171" t="s">
        <v>691</v>
      </c>
      <c r="BQ1" s="172" t="s">
        <v>692</v>
      </c>
    </row>
    <row r="2" spans="1:69" s="128" customFormat="1" ht="15.75">
      <c r="A2" s="205" t="s">
        <v>37</v>
      </c>
      <c r="B2" s="206" t="s">
        <v>9</v>
      </c>
      <c r="C2" s="220" t="s">
        <v>34</v>
      </c>
      <c r="D2" s="209" t="s">
        <v>38</v>
      </c>
      <c r="E2" s="26" t="s">
        <v>103</v>
      </c>
      <c r="F2" s="93">
        <v>162</v>
      </c>
      <c r="G2" s="79">
        <v>0</v>
      </c>
      <c r="H2" s="147">
        <v>81</v>
      </c>
      <c r="I2" s="147">
        <v>0</v>
      </c>
      <c r="J2" s="147">
        <v>81</v>
      </c>
      <c r="K2" s="147">
        <v>0</v>
      </c>
      <c r="L2" s="79">
        <v>0</v>
      </c>
      <c r="M2" s="60">
        <v>0</v>
      </c>
      <c r="N2" s="185"/>
      <c r="O2" s="147">
        <v>3.190061</v>
      </c>
      <c r="P2" s="147">
        <v>3.50332</v>
      </c>
      <c r="Q2" s="68">
        <v>3.3466909999999999</v>
      </c>
      <c r="R2" s="147">
        <v>3.7458333333333336</v>
      </c>
      <c r="S2" s="147">
        <v>5.9125000000000005</v>
      </c>
      <c r="T2" s="71">
        <v>5.6357142857142861</v>
      </c>
      <c r="U2" s="147">
        <v>3.87453</v>
      </c>
      <c r="V2" s="147">
        <v>7.0654810000000001</v>
      </c>
      <c r="W2" s="68">
        <v>5.4700059999999997</v>
      </c>
      <c r="X2" s="147">
        <v>4.4430555555555555</v>
      </c>
      <c r="Y2" s="147">
        <v>8.9455357142857146</v>
      </c>
      <c r="Z2" s="71">
        <v>8.8732142857142851</v>
      </c>
      <c r="AA2" s="147">
        <v>3.9887284113546464</v>
      </c>
      <c r="AB2" s="147">
        <v>971</v>
      </c>
      <c r="AC2" s="147">
        <v>0.30567204613732657</v>
      </c>
      <c r="AD2" s="147">
        <v>0</v>
      </c>
      <c r="AE2" s="147">
        <v>3.4607954545454547</v>
      </c>
      <c r="AF2" s="221"/>
      <c r="AG2" s="221"/>
      <c r="AH2" s="221"/>
      <c r="AI2" s="221"/>
      <c r="AJ2" s="221"/>
      <c r="AK2" s="221" t="s">
        <v>248</v>
      </c>
      <c r="AL2" s="221"/>
      <c r="AM2" s="221"/>
      <c r="AN2" s="221"/>
      <c r="AO2" s="72">
        <v>0</v>
      </c>
      <c r="AP2" s="79">
        <v>0</v>
      </c>
      <c r="AQ2" s="79">
        <v>0</v>
      </c>
      <c r="AR2" s="225">
        <v>162</v>
      </c>
      <c r="AS2" s="225" t="s">
        <v>248</v>
      </c>
      <c r="AT2" s="223">
        <v>14182.273999999999</v>
      </c>
      <c r="AU2" s="223">
        <v>0</v>
      </c>
      <c r="AV2" s="212">
        <v>0</v>
      </c>
      <c r="AW2" s="212">
        <v>162</v>
      </c>
      <c r="AX2" s="212" t="s">
        <v>248</v>
      </c>
      <c r="AY2" s="233"/>
      <c r="AZ2" s="70"/>
      <c r="BA2" s="70"/>
      <c r="BB2" s="234"/>
      <c r="BC2" s="221"/>
      <c r="BD2" s="211" t="s">
        <v>61</v>
      </c>
      <c r="BE2" s="212" t="s">
        <v>62</v>
      </c>
      <c r="BF2" s="212" t="s">
        <v>63</v>
      </c>
      <c r="BG2" s="212" t="s">
        <v>196</v>
      </c>
      <c r="BH2" s="214" t="s">
        <v>514</v>
      </c>
      <c r="BI2" s="214" t="s">
        <v>64</v>
      </c>
      <c r="BJ2" s="215">
        <v>214</v>
      </c>
      <c r="BK2" s="215">
        <v>1</v>
      </c>
      <c r="BL2" s="216" t="s">
        <v>65</v>
      </c>
      <c r="BM2" s="63"/>
      <c r="BN2" s="63" t="s">
        <v>306</v>
      </c>
      <c r="BO2" s="443" t="s">
        <v>70</v>
      </c>
      <c r="BP2" s="443" t="s">
        <v>681</v>
      </c>
      <c r="BQ2" s="478" t="s">
        <v>717</v>
      </c>
    </row>
    <row r="3" spans="1:69" s="128" customFormat="1" ht="15.75">
      <c r="A3" s="207" t="s">
        <v>37</v>
      </c>
      <c r="B3" s="208" t="s">
        <v>9</v>
      </c>
      <c r="C3" s="202" t="s">
        <v>34</v>
      </c>
      <c r="D3" s="210" t="s">
        <v>38</v>
      </c>
      <c r="E3" s="24" t="s">
        <v>103</v>
      </c>
      <c r="F3" s="86">
        <v>162</v>
      </c>
      <c r="G3" s="80">
        <v>2</v>
      </c>
      <c r="H3" s="148">
        <v>81</v>
      </c>
      <c r="I3" s="148">
        <v>1</v>
      </c>
      <c r="J3" s="148">
        <v>81</v>
      </c>
      <c r="K3" s="148">
        <v>1</v>
      </c>
      <c r="L3" s="80">
        <v>0</v>
      </c>
      <c r="M3" s="9">
        <v>0</v>
      </c>
      <c r="N3" s="186"/>
      <c r="O3" s="148">
        <v>3.3478370000000002</v>
      </c>
      <c r="P3" s="148">
        <v>3.5145729999999999</v>
      </c>
      <c r="Q3" s="11">
        <v>3.4285160000000001</v>
      </c>
      <c r="R3" s="148">
        <v>4</v>
      </c>
      <c r="S3" s="148">
        <v>4.78125</v>
      </c>
      <c r="T3" s="53">
        <v>4.7249999999999996</v>
      </c>
      <c r="U3" s="148">
        <v>4.0510120000000001</v>
      </c>
      <c r="V3" s="148">
        <v>6.781453</v>
      </c>
      <c r="W3" s="11">
        <v>5.3721930000000002</v>
      </c>
      <c r="X3" s="148">
        <v>5.5</v>
      </c>
      <c r="Y3" s="148">
        <v>8.9107142857142865</v>
      </c>
      <c r="Z3" s="53">
        <v>8.8154761904761898</v>
      </c>
      <c r="AA3" s="148">
        <v>3.7838750163714119</v>
      </c>
      <c r="AB3" s="148">
        <v>960</v>
      </c>
      <c r="AC3" s="148">
        <v>0.46228899403689772</v>
      </c>
      <c r="AD3" s="148">
        <v>8</v>
      </c>
      <c r="AE3" s="148">
        <v>2.8636363636363638</v>
      </c>
      <c r="AF3" s="203"/>
      <c r="AG3" s="203"/>
      <c r="AH3" s="203"/>
      <c r="AI3" s="203"/>
      <c r="AJ3" s="203"/>
      <c r="AK3" s="203" t="s">
        <v>248</v>
      </c>
      <c r="AL3" s="203"/>
      <c r="AM3" s="203"/>
      <c r="AN3" s="203"/>
      <c r="AO3" s="73">
        <v>2</v>
      </c>
      <c r="AP3" s="80">
        <v>0</v>
      </c>
      <c r="AQ3" s="80">
        <v>0</v>
      </c>
      <c r="AR3" s="224">
        <v>158</v>
      </c>
      <c r="AS3" s="224" t="s">
        <v>248</v>
      </c>
      <c r="AT3" s="7">
        <v>14005.665000000001</v>
      </c>
      <c r="AU3" s="7">
        <v>0</v>
      </c>
      <c r="AV3" s="201">
        <v>0</v>
      </c>
      <c r="AW3" s="201">
        <v>158</v>
      </c>
      <c r="AX3" s="201" t="s">
        <v>248</v>
      </c>
      <c r="AY3" s="452"/>
      <c r="AZ3" s="188"/>
      <c r="BA3" s="188"/>
      <c r="BB3" s="453"/>
      <c r="BC3" s="203"/>
      <c r="BD3" s="217" t="s">
        <v>61</v>
      </c>
      <c r="BE3" s="201" t="s">
        <v>62</v>
      </c>
      <c r="BF3" s="201" t="s">
        <v>63</v>
      </c>
      <c r="BG3" s="201" t="s">
        <v>196</v>
      </c>
      <c r="BH3" s="218" t="s">
        <v>514</v>
      </c>
      <c r="BI3" s="218" t="s">
        <v>66</v>
      </c>
      <c r="BJ3" s="441">
        <v>214</v>
      </c>
      <c r="BK3" s="441">
        <v>7</v>
      </c>
      <c r="BL3" s="219" t="s">
        <v>65</v>
      </c>
      <c r="BM3" s="64"/>
      <c r="BN3" s="64" t="s">
        <v>306</v>
      </c>
      <c r="BO3" s="443" t="s">
        <v>70</v>
      </c>
      <c r="BP3" s="443" t="s">
        <v>681</v>
      </c>
      <c r="BQ3" s="478" t="s">
        <v>717</v>
      </c>
    </row>
    <row r="4" spans="1:69" s="128" customFormat="1" ht="15.75">
      <c r="A4" s="207" t="s">
        <v>37</v>
      </c>
      <c r="B4" s="208" t="s">
        <v>9</v>
      </c>
      <c r="C4" s="202" t="s">
        <v>34</v>
      </c>
      <c r="D4" s="210" t="s">
        <v>38</v>
      </c>
      <c r="E4" s="24" t="s">
        <v>103</v>
      </c>
      <c r="F4" s="86">
        <v>158</v>
      </c>
      <c r="G4" s="80">
        <v>3</v>
      </c>
      <c r="H4" s="148">
        <v>80</v>
      </c>
      <c r="I4" s="148">
        <v>3</v>
      </c>
      <c r="J4" s="148">
        <v>78</v>
      </c>
      <c r="K4" s="148">
        <v>0</v>
      </c>
      <c r="L4" s="80">
        <v>0</v>
      </c>
      <c r="M4" s="9">
        <v>0</v>
      </c>
      <c r="N4" s="186"/>
      <c r="O4" s="148">
        <v>3.0618020000000001</v>
      </c>
      <c r="P4" s="148">
        <v>3.145397</v>
      </c>
      <c r="Q4" s="11">
        <v>3.104142</v>
      </c>
      <c r="R4" s="148">
        <v>4.3000000000000007</v>
      </c>
      <c r="S4" s="148">
        <v>5.0499999999999972</v>
      </c>
      <c r="T4" s="53">
        <v>4.6916666666666655</v>
      </c>
      <c r="U4" s="148">
        <v>3.9529339999999999</v>
      </c>
      <c r="V4" s="148">
        <v>6.133756</v>
      </c>
      <c r="W4" s="11">
        <v>5.0575060000000001</v>
      </c>
      <c r="X4" s="148">
        <v>5.65</v>
      </c>
      <c r="Y4" s="148">
        <v>8.0166666666666657</v>
      </c>
      <c r="Z4" s="53">
        <v>7.4611111111111104</v>
      </c>
      <c r="AA4" s="148">
        <v>3.9319591466842176</v>
      </c>
      <c r="AB4" s="148">
        <v>928</v>
      </c>
      <c r="AC4" s="148">
        <v>0.33413750154149269</v>
      </c>
      <c r="AD4" s="148">
        <v>0</v>
      </c>
      <c r="AE4" s="148">
        <v>3.2921874999999998</v>
      </c>
      <c r="AF4" s="203"/>
      <c r="AG4" s="203"/>
      <c r="AH4" s="203"/>
      <c r="AI4" s="203"/>
      <c r="AJ4" s="203"/>
      <c r="AK4" s="203" t="s">
        <v>248</v>
      </c>
      <c r="AL4" s="203"/>
      <c r="AM4" s="203"/>
      <c r="AN4" s="203"/>
      <c r="AO4" s="73">
        <v>95</v>
      </c>
      <c r="AP4" s="80">
        <v>0</v>
      </c>
      <c r="AQ4" s="80">
        <v>0</v>
      </c>
      <c r="AR4" s="224">
        <v>60</v>
      </c>
      <c r="AS4" s="224" t="s">
        <v>248</v>
      </c>
      <c r="AT4" s="7">
        <v>13619.008</v>
      </c>
      <c r="AU4" s="7">
        <v>0</v>
      </c>
      <c r="AV4" s="201">
        <v>0</v>
      </c>
      <c r="AW4" s="201">
        <v>60</v>
      </c>
      <c r="AX4" s="201" t="s">
        <v>248</v>
      </c>
      <c r="AY4" s="452"/>
      <c r="AZ4" s="188"/>
      <c r="BA4" s="188"/>
      <c r="BB4" s="453"/>
      <c r="BC4" s="203"/>
      <c r="BD4" s="217" t="s">
        <v>61</v>
      </c>
      <c r="BE4" s="201" t="s">
        <v>62</v>
      </c>
      <c r="BF4" s="201" t="s">
        <v>63</v>
      </c>
      <c r="BG4" s="201" t="s">
        <v>196</v>
      </c>
      <c r="BH4" s="218" t="s">
        <v>514</v>
      </c>
      <c r="BI4" s="218" t="s">
        <v>67</v>
      </c>
      <c r="BJ4" s="441">
        <v>214</v>
      </c>
      <c r="BK4" s="441">
        <v>3</v>
      </c>
      <c r="BL4" s="219" t="s">
        <v>65</v>
      </c>
      <c r="BM4" s="64"/>
      <c r="BN4" s="64" t="s">
        <v>306</v>
      </c>
      <c r="BO4" s="443" t="s">
        <v>70</v>
      </c>
      <c r="BP4" s="443" t="s">
        <v>681</v>
      </c>
      <c r="BQ4" s="478" t="s">
        <v>717</v>
      </c>
    </row>
    <row r="5" spans="1:69" s="128" customFormat="1" ht="15.75">
      <c r="A5" s="207" t="s">
        <v>37</v>
      </c>
      <c r="B5" s="208" t="s">
        <v>9</v>
      </c>
      <c r="C5" s="202" t="s">
        <v>34</v>
      </c>
      <c r="D5" s="210" t="s">
        <v>38</v>
      </c>
      <c r="E5" s="24" t="s">
        <v>103</v>
      </c>
      <c r="F5" s="86">
        <v>161</v>
      </c>
      <c r="G5" s="80">
        <v>0</v>
      </c>
      <c r="H5" s="148">
        <v>80</v>
      </c>
      <c r="I5" s="148">
        <v>0</v>
      </c>
      <c r="J5" s="148">
        <v>81</v>
      </c>
      <c r="K5" s="148">
        <v>0</v>
      </c>
      <c r="L5" s="80">
        <v>1</v>
      </c>
      <c r="M5" s="9">
        <v>0</v>
      </c>
      <c r="N5" s="186"/>
      <c r="O5" s="148">
        <v>3.8425440000000002</v>
      </c>
      <c r="P5" s="148">
        <v>3.924296</v>
      </c>
      <c r="Q5" s="11">
        <v>3.883931</v>
      </c>
      <c r="R5" s="148">
        <v>4.4249999999999998</v>
      </c>
      <c r="S5" s="148">
        <v>5.8687500000000004</v>
      </c>
      <c r="T5" s="53">
        <v>5.5</v>
      </c>
      <c r="U5" s="148">
        <v>4.5878730000000001</v>
      </c>
      <c r="V5" s="148">
        <v>7.7283330000000001</v>
      </c>
      <c r="W5" s="11">
        <v>6.1777309999999996</v>
      </c>
      <c r="X5" s="148">
        <v>5.0124999999999993</v>
      </c>
      <c r="Y5" s="148">
        <v>11.422115384615385</v>
      </c>
      <c r="Z5" s="53">
        <v>11.346153846153847</v>
      </c>
      <c r="AA5" s="148">
        <v>3.9833250139156982</v>
      </c>
      <c r="AB5" s="148">
        <v>958</v>
      </c>
      <c r="AC5" s="148">
        <v>0.29858133349697413</v>
      </c>
      <c r="AD5" s="148">
        <v>0</v>
      </c>
      <c r="AE5" s="148">
        <v>3.5068181818181818</v>
      </c>
      <c r="AF5" s="203"/>
      <c r="AG5" s="203"/>
      <c r="AH5" s="203"/>
      <c r="AI5" s="203"/>
      <c r="AJ5" s="203"/>
      <c r="AK5" s="203" t="s">
        <v>248</v>
      </c>
      <c r="AL5" s="203"/>
      <c r="AM5" s="203"/>
      <c r="AN5" s="203"/>
      <c r="AO5" s="73">
        <v>25</v>
      </c>
      <c r="AP5" s="80">
        <v>0</v>
      </c>
      <c r="AQ5" s="80">
        <v>0</v>
      </c>
      <c r="AR5" s="224">
        <v>136</v>
      </c>
      <c r="AS5" s="224" t="s">
        <v>248</v>
      </c>
      <c r="AT5" s="7">
        <v>14039.156999999999</v>
      </c>
      <c r="AU5" s="7">
        <v>0</v>
      </c>
      <c r="AV5" s="201">
        <v>0</v>
      </c>
      <c r="AW5" s="201">
        <v>136</v>
      </c>
      <c r="AX5" s="201" t="s">
        <v>248</v>
      </c>
      <c r="AY5" s="452"/>
      <c r="AZ5" s="188"/>
      <c r="BA5" s="188"/>
      <c r="BB5" s="453"/>
      <c r="BC5" s="203"/>
      <c r="BD5" s="217" t="s">
        <v>61</v>
      </c>
      <c r="BE5" s="201" t="s">
        <v>62</v>
      </c>
      <c r="BF5" s="201" t="s">
        <v>63</v>
      </c>
      <c r="BG5" s="201" t="s">
        <v>196</v>
      </c>
      <c r="BH5" s="218" t="s">
        <v>514</v>
      </c>
      <c r="BI5" s="218" t="s">
        <v>68</v>
      </c>
      <c r="BJ5" s="441">
        <v>214</v>
      </c>
      <c r="BK5" s="441">
        <v>4</v>
      </c>
      <c r="BL5" s="219" t="s">
        <v>65</v>
      </c>
      <c r="BM5" s="64"/>
      <c r="BN5" s="64" t="s">
        <v>306</v>
      </c>
      <c r="BO5" s="443" t="s">
        <v>70</v>
      </c>
      <c r="BP5" s="443" t="s">
        <v>681</v>
      </c>
      <c r="BQ5" s="478" t="s">
        <v>717</v>
      </c>
    </row>
    <row r="6" spans="1:69" s="128" customFormat="1" ht="15.75">
      <c r="A6" s="207" t="s">
        <v>37</v>
      </c>
      <c r="B6" s="208" t="s">
        <v>9</v>
      </c>
      <c r="C6" s="202" t="s">
        <v>34</v>
      </c>
      <c r="D6" s="210" t="s">
        <v>38</v>
      </c>
      <c r="E6" s="24" t="s">
        <v>104</v>
      </c>
      <c r="F6" s="86">
        <v>79</v>
      </c>
      <c r="G6" s="80">
        <v>0</v>
      </c>
      <c r="H6" s="148">
        <v>42</v>
      </c>
      <c r="I6" s="148">
        <v>0</v>
      </c>
      <c r="J6" s="148">
        <v>37</v>
      </c>
      <c r="K6" s="148">
        <v>0</v>
      </c>
      <c r="L6" s="80">
        <v>0</v>
      </c>
      <c r="M6" s="9">
        <v>1</v>
      </c>
      <c r="N6" s="186"/>
      <c r="O6" s="148">
        <v>3.22288</v>
      </c>
      <c r="P6" s="148">
        <v>5.0583239999999998</v>
      </c>
      <c r="Q6" s="11">
        <v>4.0825180000000003</v>
      </c>
      <c r="R6" s="148">
        <v>3.8249999999999997</v>
      </c>
      <c r="S6" s="148">
        <v>8.0749999999999993</v>
      </c>
      <c r="T6" s="53">
        <v>7.8049999999999997</v>
      </c>
      <c r="U6" s="148">
        <v>3.93838</v>
      </c>
      <c r="V6" s="148">
        <v>7.4610269999999996</v>
      </c>
      <c r="W6" s="11">
        <v>5.5882269999999998</v>
      </c>
      <c r="X6" s="148">
        <v>4.6499999999999995</v>
      </c>
      <c r="Y6" s="148">
        <v>10.574999999999999</v>
      </c>
      <c r="Z6" s="53">
        <v>10.305</v>
      </c>
      <c r="AA6" s="148">
        <v>3.9091239510438367</v>
      </c>
      <c r="AB6" s="148">
        <v>468</v>
      </c>
      <c r="AC6" s="148">
        <v>0.37044573496115984</v>
      </c>
      <c r="AD6" s="148">
        <v>0</v>
      </c>
      <c r="AE6" s="148">
        <v>3.2693548387096776</v>
      </c>
      <c r="AF6" s="203"/>
      <c r="AG6" s="203"/>
      <c r="AH6" s="203"/>
      <c r="AI6" s="203"/>
      <c r="AJ6" s="203"/>
      <c r="AK6" s="203" t="s">
        <v>248</v>
      </c>
      <c r="AL6" s="203"/>
      <c r="AM6" s="203"/>
      <c r="AN6" s="203"/>
      <c r="AO6" s="73">
        <v>2</v>
      </c>
      <c r="AP6" s="80">
        <v>0</v>
      </c>
      <c r="AQ6" s="80">
        <v>0</v>
      </c>
      <c r="AR6" s="224">
        <v>77</v>
      </c>
      <c r="AS6" s="224" t="s">
        <v>248</v>
      </c>
      <c r="AT6" s="7">
        <v>6920.23</v>
      </c>
      <c r="AU6" s="7">
        <v>0</v>
      </c>
      <c r="AV6" s="201">
        <v>0</v>
      </c>
      <c r="AW6" s="201">
        <v>77</v>
      </c>
      <c r="AX6" s="201" t="s">
        <v>248</v>
      </c>
      <c r="AY6" s="235"/>
      <c r="AZ6" s="188"/>
      <c r="BA6" s="188"/>
      <c r="BB6" s="188"/>
      <c r="BC6" s="203"/>
      <c r="BD6" s="217" t="s">
        <v>61</v>
      </c>
      <c r="BE6" s="201" t="s">
        <v>62</v>
      </c>
      <c r="BF6" s="201" t="s">
        <v>63</v>
      </c>
      <c r="BG6" s="201" t="s">
        <v>196</v>
      </c>
      <c r="BH6" s="218" t="s">
        <v>513</v>
      </c>
      <c r="BI6" s="218" t="s">
        <v>64</v>
      </c>
      <c r="BJ6" s="200">
        <v>214</v>
      </c>
      <c r="BK6" s="200">
        <v>1</v>
      </c>
      <c r="BL6" s="219" t="s">
        <v>65</v>
      </c>
      <c r="BM6" s="64"/>
      <c r="BN6" s="64" t="s">
        <v>306</v>
      </c>
      <c r="BO6" s="443" t="s">
        <v>54</v>
      </c>
      <c r="BP6" s="443" t="s">
        <v>699</v>
      </c>
      <c r="BQ6" s="478" t="s">
        <v>715</v>
      </c>
    </row>
    <row r="7" spans="1:69" s="128" customFormat="1" ht="15.75">
      <c r="A7" s="207" t="s">
        <v>37</v>
      </c>
      <c r="B7" s="208" t="s">
        <v>9</v>
      </c>
      <c r="C7" s="202" t="s">
        <v>34</v>
      </c>
      <c r="D7" s="210" t="s">
        <v>38</v>
      </c>
      <c r="E7" s="24" t="s">
        <v>104</v>
      </c>
      <c r="F7" s="86">
        <v>98</v>
      </c>
      <c r="G7" s="80">
        <v>0</v>
      </c>
      <c r="H7" s="148">
        <v>50</v>
      </c>
      <c r="I7" s="148">
        <v>0</v>
      </c>
      <c r="J7" s="148">
        <v>48</v>
      </c>
      <c r="K7" s="148">
        <v>0</v>
      </c>
      <c r="L7" s="80">
        <v>0</v>
      </c>
      <c r="M7" s="9">
        <v>0</v>
      </c>
      <c r="N7" s="186"/>
      <c r="O7" s="148">
        <v>3.4198400000000002</v>
      </c>
      <c r="P7" s="148">
        <v>3.547113</v>
      </c>
      <c r="Q7" s="11">
        <v>3.4794139999999998</v>
      </c>
      <c r="R7" s="148">
        <v>4.3125</v>
      </c>
      <c r="S7" s="148">
        <v>4.49</v>
      </c>
      <c r="T7" s="53">
        <v>4.4392857142857141</v>
      </c>
      <c r="U7" s="148">
        <v>4.21448</v>
      </c>
      <c r="V7" s="148">
        <v>5.9225450000000004</v>
      </c>
      <c r="W7" s="11">
        <v>5.0140000000000002</v>
      </c>
      <c r="X7" s="148">
        <v>5.25</v>
      </c>
      <c r="Y7" s="148">
        <v>6.9799999999999995</v>
      </c>
      <c r="Z7" s="53">
        <v>6.7299999999999995</v>
      </c>
      <c r="AA7" s="148">
        <v>3.8821938970461987</v>
      </c>
      <c r="AB7" s="148">
        <v>588</v>
      </c>
      <c r="AC7" s="148">
        <v>0.38758006538563472</v>
      </c>
      <c r="AD7" s="148">
        <v>1</v>
      </c>
      <c r="AE7" s="148">
        <v>3.1318181818181818</v>
      </c>
      <c r="AF7" s="203"/>
      <c r="AG7" s="203"/>
      <c r="AH7" s="203"/>
      <c r="AI7" s="203"/>
      <c r="AJ7" s="203"/>
      <c r="AK7" s="203" t="s">
        <v>248</v>
      </c>
      <c r="AL7" s="203"/>
      <c r="AM7" s="203"/>
      <c r="AN7" s="203"/>
      <c r="AO7" s="73">
        <v>0</v>
      </c>
      <c r="AP7" s="80">
        <v>0</v>
      </c>
      <c r="AQ7" s="80">
        <v>0</v>
      </c>
      <c r="AR7" s="224">
        <v>98</v>
      </c>
      <c r="AS7" s="224" t="s">
        <v>248</v>
      </c>
      <c r="AT7" s="7">
        <v>8578.4330000000009</v>
      </c>
      <c r="AU7" s="7">
        <v>0</v>
      </c>
      <c r="AV7" s="201">
        <v>0</v>
      </c>
      <c r="AW7" s="201">
        <v>98</v>
      </c>
      <c r="AX7" s="201" t="s">
        <v>248</v>
      </c>
      <c r="AY7" s="235"/>
      <c r="AZ7" s="188"/>
      <c r="BA7" s="188"/>
      <c r="BB7" s="188"/>
      <c r="BC7" s="203"/>
      <c r="BD7" s="217" t="s">
        <v>61</v>
      </c>
      <c r="BE7" s="201" t="s">
        <v>62</v>
      </c>
      <c r="BF7" s="201" t="s">
        <v>63</v>
      </c>
      <c r="BG7" s="201" t="s">
        <v>196</v>
      </c>
      <c r="BH7" s="218" t="s">
        <v>513</v>
      </c>
      <c r="BI7" s="218" t="s">
        <v>66</v>
      </c>
      <c r="BJ7" s="200">
        <v>214</v>
      </c>
      <c r="BK7" s="200">
        <v>7</v>
      </c>
      <c r="BL7" s="219" t="s">
        <v>65</v>
      </c>
      <c r="BM7" s="64"/>
      <c r="BN7" s="64" t="s">
        <v>306</v>
      </c>
      <c r="BO7" s="443" t="s">
        <v>54</v>
      </c>
      <c r="BP7" s="443" t="s">
        <v>699</v>
      </c>
      <c r="BQ7" s="478" t="s">
        <v>715</v>
      </c>
    </row>
    <row r="8" spans="1:69" s="128" customFormat="1" ht="15.75">
      <c r="A8" s="207" t="s">
        <v>37</v>
      </c>
      <c r="B8" s="208" t="s">
        <v>9</v>
      </c>
      <c r="C8" s="202" t="s">
        <v>34</v>
      </c>
      <c r="D8" s="210" t="s">
        <v>38</v>
      </c>
      <c r="E8" s="24" t="s">
        <v>104</v>
      </c>
      <c r="F8" s="86">
        <v>98</v>
      </c>
      <c r="G8" s="80">
        <v>0</v>
      </c>
      <c r="H8" s="148">
        <v>50</v>
      </c>
      <c r="I8" s="148">
        <v>0</v>
      </c>
      <c r="J8" s="148">
        <v>48</v>
      </c>
      <c r="K8" s="148">
        <v>0</v>
      </c>
      <c r="L8" s="80">
        <v>0</v>
      </c>
      <c r="M8" s="9">
        <v>2</v>
      </c>
      <c r="N8" s="186"/>
      <c r="O8" s="148">
        <v>4.1277200000000001</v>
      </c>
      <c r="P8" s="148">
        <v>4.8328119999999997</v>
      </c>
      <c r="Q8" s="11">
        <v>4.473071</v>
      </c>
      <c r="R8" s="148">
        <v>4.625</v>
      </c>
      <c r="S8" s="148">
        <v>6.2999999999999972</v>
      </c>
      <c r="T8" s="53">
        <v>5.5499999999999972</v>
      </c>
      <c r="U8" s="148">
        <v>5.0509599999999999</v>
      </c>
      <c r="V8" s="148">
        <v>7.1501450000000002</v>
      </c>
      <c r="W8" s="11">
        <v>6.0791320000000004</v>
      </c>
      <c r="X8" s="148">
        <v>5.75</v>
      </c>
      <c r="Y8" s="148">
        <v>8.3999999999999986</v>
      </c>
      <c r="Z8" s="53">
        <v>7.8874999999999993</v>
      </c>
      <c r="AA8" s="148">
        <v>3.9321701555616344</v>
      </c>
      <c r="AB8" s="148">
        <v>576</v>
      </c>
      <c r="AC8" s="148">
        <v>0.39834438597130661</v>
      </c>
      <c r="AD8" s="148">
        <v>1</v>
      </c>
      <c r="AE8" s="148">
        <v>3.2372093023255815</v>
      </c>
      <c r="AF8" s="203"/>
      <c r="AG8" s="203"/>
      <c r="AH8" s="203"/>
      <c r="AI8" s="203"/>
      <c r="AJ8" s="203"/>
      <c r="AK8" s="203" t="s">
        <v>248</v>
      </c>
      <c r="AL8" s="203"/>
      <c r="AM8" s="203"/>
      <c r="AN8" s="203"/>
      <c r="AO8" s="73">
        <v>0</v>
      </c>
      <c r="AP8" s="80">
        <v>0</v>
      </c>
      <c r="AQ8" s="80">
        <v>0</v>
      </c>
      <c r="AR8" s="224">
        <v>98</v>
      </c>
      <c r="AS8" s="224" t="s">
        <v>248</v>
      </c>
      <c r="AT8" s="7">
        <v>8605.5329999999994</v>
      </c>
      <c r="AU8" s="7">
        <v>0</v>
      </c>
      <c r="AV8" s="201">
        <v>0</v>
      </c>
      <c r="AW8" s="201">
        <v>98</v>
      </c>
      <c r="AX8" s="201" t="s">
        <v>248</v>
      </c>
      <c r="AY8" s="235"/>
      <c r="AZ8" s="188"/>
      <c r="BA8" s="188"/>
      <c r="BB8" s="188"/>
      <c r="BC8" s="203"/>
      <c r="BD8" s="217" t="s">
        <v>61</v>
      </c>
      <c r="BE8" s="201" t="s">
        <v>62</v>
      </c>
      <c r="BF8" s="201" t="s">
        <v>63</v>
      </c>
      <c r="BG8" s="201" t="s">
        <v>196</v>
      </c>
      <c r="BH8" s="218" t="s">
        <v>513</v>
      </c>
      <c r="BI8" s="218" t="s">
        <v>67</v>
      </c>
      <c r="BJ8" s="200">
        <v>214</v>
      </c>
      <c r="BK8" s="200">
        <v>3</v>
      </c>
      <c r="BL8" s="219" t="s">
        <v>65</v>
      </c>
      <c r="BM8" s="64"/>
      <c r="BN8" s="64" t="s">
        <v>306</v>
      </c>
      <c r="BO8" s="443" t="s">
        <v>54</v>
      </c>
      <c r="BP8" s="443" t="s">
        <v>699</v>
      </c>
      <c r="BQ8" s="478" t="s">
        <v>715</v>
      </c>
    </row>
    <row r="9" spans="1:69" s="128" customFormat="1" ht="15.75">
      <c r="A9" s="207" t="s">
        <v>37</v>
      </c>
      <c r="B9" s="208" t="s">
        <v>9</v>
      </c>
      <c r="C9" s="202" t="s">
        <v>34</v>
      </c>
      <c r="D9" s="210" t="s">
        <v>38</v>
      </c>
      <c r="E9" s="24" t="s">
        <v>104</v>
      </c>
      <c r="F9" s="86">
        <v>83</v>
      </c>
      <c r="G9" s="80">
        <v>0</v>
      </c>
      <c r="H9" s="148">
        <v>46</v>
      </c>
      <c r="I9" s="148">
        <v>0</v>
      </c>
      <c r="J9" s="148">
        <v>37</v>
      </c>
      <c r="K9" s="148">
        <v>0</v>
      </c>
      <c r="L9" s="80">
        <v>0</v>
      </c>
      <c r="M9" s="9">
        <v>0</v>
      </c>
      <c r="N9" s="186"/>
      <c r="O9" s="148">
        <v>4.5358910000000003</v>
      </c>
      <c r="P9" s="148">
        <v>3.2454589999999999</v>
      </c>
      <c r="Q9" s="11">
        <v>3.9606379999999999</v>
      </c>
      <c r="R9" s="148">
        <v>6.3499999999999979</v>
      </c>
      <c r="S9" s="148">
        <v>5.7874999999999996</v>
      </c>
      <c r="T9" s="53">
        <v>5.9624999999999986</v>
      </c>
      <c r="U9" s="148">
        <v>5.3491730000000004</v>
      </c>
      <c r="V9" s="148">
        <v>5.4838100000000001</v>
      </c>
      <c r="W9" s="11">
        <v>5.409192</v>
      </c>
      <c r="X9" s="148">
        <v>7.4249999999999989</v>
      </c>
      <c r="Y9" s="148">
        <v>8.0374999999999996</v>
      </c>
      <c r="Z9" s="53">
        <v>7.7312499999999993</v>
      </c>
      <c r="AA9" s="148">
        <v>3.8853012218054039</v>
      </c>
      <c r="AB9" s="148">
        <v>498</v>
      </c>
      <c r="AC9" s="148">
        <v>0.34954814640156229</v>
      </c>
      <c r="AD9" s="148">
        <v>0</v>
      </c>
      <c r="AE9" s="148">
        <v>3.1971698113207547</v>
      </c>
      <c r="AF9" s="203"/>
      <c r="AG9" s="203"/>
      <c r="AH9" s="203"/>
      <c r="AI9" s="203"/>
      <c r="AJ9" s="203"/>
      <c r="AK9" s="203" t="s">
        <v>248</v>
      </c>
      <c r="AL9" s="203"/>
      <c r="AM9" s="203"/>
      <c r="AN9" s="203"/>
      <c r="AO9" s="73">
        <v>5</v>
      </c>
      <c r="AP9" s="80">
        <v>0</v>
      </c>
      <c r="AQ9" s="80">
        <v>0</v>
      </c>
      <c r="AR9" s="224">
        <v>68</v>
      </c>
      <c r="AS9" s="224" t="s">
        <v>248</v>
      </c>
      <c r="AT9" s="7">
        <v>7269.451</v>
      </c>
      <c r="AU9" s="7">
        <v>0</v>
      </c>
      <c r="AV9" s="201">
        <v>0</v>
      </c>
      <c r="AW9" s="201">
        <v>68</v>
      </c>
      <c r="AX9" s="201" t="s">
        <v>248</v>
      </c>
      <c r="AY9" s="235"/>
      <c r="AZ9" s="188"/>
      <c r="BA9" s="188"/>
      <c r="BB9" s="188"/>
      <c r="BC9" s="203"/>
      <c r="BD9" s="217" t="s">
        <v>61</v>
      </c>
      <c r="BE9" s="201" t="s">
        <v>62</v>
      </c>
      <c r="BF9" s="201" t="s">
        <v>63</v>
      </c>
      <c r="BG9" s="201" t="s">
        <v>196</v>
      </c>
      <c r="BH9" s="218" t="s">
        <v>513</v>
      </c>
      <c r="BI9" s="218" t="s">
        <v>68</v>
      </c>
      <c r="BJ9" s="200">
        <v>214</v>
      </c>
      <c r="BK9" s="200">
        <v>4</v>
      </c>
      <c r="BL9" s="219" t="s">
        <v>65</v>
      </c>
      <c r="BM9" s="64"/>
      <c r="BN9" s="64" t="s">
        <v>306</v>
      </c>
      <c r="BO9" s="443" t="s">
        <v>54</v>
      </c>
      <c r="BP9" s="443" t="s">
        <v>699</v>
      </c>
      <c r="BQ9" s="478" t="s">
        <v>715</v>
      </c>
    </row>
    <row r="10" spans="1:69" s="128" customFormat="1" ht="15.75">
      <c r="A10" s="207" t="s">
        <v>37</v>
      </c>
      <c r="B10" s="208" t="s">
        <v>9</v>
      </c>
      <c r="C10" s="202" t="s">
        <v>34</v>
      </c>
      <c r="D10" s="210" t="s">
        <v>38</v>
      </c>
      <c r="E10" s="24" t="s">
        <v>105</v>
      </c>
      <c r="F10" s="86">
        <v>164</v>
      </c>
      <c r="G10" s="80">
        <v>0</v>
      </c>
      <c r="H10" s="148">
        <v>83</v>
      </c>
      <c r="I10" s="148">
        <v>0</v>
      </c>
      <c r="J10" s="148">
        <v>81</v>
      </c>
      <c r="K10" s="148">
        <v>0</v>
      </c>
      <c r="L10" s="80">
        <v>0</v>
      </c>
      <c r="M10" s="9">
        <v>4</v>
      </c>
      <c r="N10" s="186"/>
      <c r="O10" s="148">
        <v>3.3402769999999999</v>
      </c>
      <c r="P10" s="148">
        <v>4.4440369999999998</v>
      </c>
      <c r="Q10" s="11">
        <v>3.8854259999999998</v>
      </c>
      <c r="R10" s="148">
        <v>4.7124999999999986</v>
      </c>
      <c r="S10" s="148">
        <v>7.1583333333333341</v>
      </c>
      <c r="T10" s="53">
        <v>6.7333333333333316</v>
      </c>
      <c r="U10" s="148">
        <v>4.0112160000000001</v>
      </c>
      <c r="V10" s="148">
        <v>6.8701230000000004</v>
      </c>
      <c r="W10" s="11">
        <v>5.4232370000000003</v>
      </c>
      <c r="X10" s="148">
        <v>5.4249999999999972</v>
      </c>
      <c r="Y10" s="148">
        <v>9.4958333333333336</v>
      </c>
      <c r="Z10" s="53">
        <v>9.1499999999999986</v>
      </c>
      <c r="AA10" s="148">
        <v>3.9793750204145901</v>
      </c>
      <c r="AB10" s="148">
        <v>960</v>
      </c>
      <c r="AC10" s="148">
        <v>0.39685053102862572</v>
      </c>
      <c r="AD10" s="148">
        <v>0</v>
      </c>
      <c r="AE10" s="148">
        <v>3.3120000000000003</v>
      </c>
      <c r="AF10" s="203"/>
      <c r="AG10" s="203"/>
      <c r="AH10" s="203"/>
      <c r="AI10" s="203"/>
      <c r="AJ10" s="203"/>
      <c r="AK10" s="203" t="s">
        <v>248</v>
      </c>
      <c r="AL10" s="203"/>
      <c r="AM10" s="203"/>
      <c r="AN10" s="203"/>
      <c r="AO10" s="73">
        <v>0</v>
      </c>
      <c r="AP10" s="80">
        <v>0</v>
      </c>
      <c r="AQ10" s="80">
        <v>0</v>
      </c>
      <c r="AR10" s="224">
        <v>164</v>
      </c>
      <c r="AS10" s="224" t="s">
        <v>248</v>
      </c>
      <c r="AT10" s="7">
        <v>9830.2450000000008</v>
      </c>
      <c r="AU10" s="7">
        <v>0</v>
      </c>
      <c r="AV10" s="201">
        <v>0</v>
      </c>
      <c r="AW10" s="201">
        <v>164</v>
      </c>
      <c r="AX10" s="201" t="s">
        <v>248</v>
      </c>
      <c r="AY10" s="235"/>
      <c r="AZ10" s="188"/>
      <c r="BA10" s="188"/>
      <c r="BB10" s="188"/>
      <c r="BC10" s="203"/>
      <c r="BD10" s="217" t="s">
        <v>61</v>
      </c>
      <c r="BE10" s="201" t="s">
        <v>62</v>
      </c>
      <c r="BF10" s="201" t="s">
        <v>63</v>
      </c>
      <c r="BG10" s="201" t="s">
        <v>196</v>
      </c>
      <c r="BH10" s="218" t="s">
        <v>513</v>
      </c>
      <c r="BI10" s="218" t="s">
        <v>64</v>
      </c>
      <c r="BJ10" s="200">
        <v>214</v>
      </c>
      <c r="BK10" s="200">
        <v>1</v>
      </c>
      <c r="BL10" s="219" t="s">
        <v>65</v>
      </c>
      <c r="BM10" s="64"/>
      <c r="BN10" s="64" t="s">
        <v>306</v>
      </c>
      <c r="BO10" s="443" t="s">
        <v>54</v>
      </c>
      <c r="BP10" s="443" t="s">
        <v>699</v>
      </c>
      <c r="BQ10" s="478" t="s">
        <v>715</v>
      </c>
    </row>
    <row r="11" spans="1:69" s="128" customFormat="1" ht="15.75">
      <c r="A11" s="207" t="s">
        <v>37</v>
      </c>
      <c r="B11" s="208" t="s">
        <v>9</v>
      </c>
      <c r="C11" s="202" t="s">
        <v>34</v>
      </c>
      <c r="D11" s="210" t="s">
        <v>38</v>
      </c>
      <c r="E11" s="24" t="s">
        <v>105</v>
      </c>
      <c r="F11" s="86">
        <v>164</v>
      </c>
      <c r="G11" s="80">
        <v>0</v>
      </c>
      <c r="H11" s="148">
        <v>83</v>
      </c>
      <c r="I11" s="148">
        <v>0</v>
      </c>
      <c r="J11" s="148">
        <v>81</v>
      </c>
      <c r="K11" s="148">
        <v>0</v>
      </c>
      <c r="L11" s="80">
        <v>0</v>
      </c>
      <c r="M11" s="9">
        <v>1</v>
      </c>
      <c r="N11" s="186"/>
      <c r="O11" s="148">
        <v>3.6388669999999999</v>
      </c>
      <c r="P11" s="148">
        <v>3.4170539999999998</v>
      </c>
      <c r="Q11" s="11">
        <v>3.5350700000000002</v>
      </c>
      <c r="R11" s="148">
        <v>4.9249999999999972</v>
      </c>
      <c r="S11" s="148">
        <v>4.9349999999999996</v>
      </c>
      <c r="T11" s="53">
        <v>4.9333333333333327</v>
      </c>
      <c r="U11" s="148">
        <v>4.3790120000000003</v>
      </c>
      <c r="V11" s="148">
        <v>5.8184930000000001</v>
      </c>
      <c r="W11" s="11">
        <v>5.0526150000000003</v>
      </c>
      <c r="X11" s="148">
        <v>5.4906249999999996</v>
      </c>
      <c r="Y11" s="148">
        <v>7.3374999999999986</v>
      </c>
      <c r="Z11" s="53">
        <v>6.8874999999999993</v>
      </c>
      <c r="AA11" s="148">
        <v>3.9261963370875108</v>
      </c>
      <c r="AB11" s="148">
        <v>977</v>
      </c>
      <c r="AC11" s="148">
        <v>0.4073047203371683</v>
      </c>
      <c r="AD11" s="148">
        <v>1</v>
      </c>
      <c r="AE11" s="148">
        <v>3.1799382716049385</v>
      </c>
      <c r="AF11" s="203"/>
      <c r="AG11" s="203"/>
      <c r="AH11" s="203"/>
      <c r="AI11" s="203"/>
      <c r="AJ11" s="203"/>
      <c r="AK11" s="203" t="s">
        <v>248</v>
      </c>
      <c r="AL11" s="203"/>
      <c r="AM11" s="203"/>
      <c r="AN11" s="203"/>
      <c r="AO11" s="73">
        <v>15</v>
      </c>
      <c r="AP11" s="80">
        <v>0</v>
      </c>
      <c r="AQ11" s="80">
        <v>0</v>
      </c>
      <c r="AR11" s="224">
        <v>149</v>
      </c>
      <c r="AS11" s="224" t="s">
        <v>248</v>
      </c>
      <c r="AT11" s="7">
        <v>9832.4549999999999</v>
      </c>
      <c r="AU11" s="7">
        <v>10.933</v>
      </c>
      <c r="AV11" s="201">
        <v>0</v>
      </c>
      <c r="AW11" s="201">
        <v>149</v>
      </c>
      <c r="AX11" s="201" t="s">
        <v>248</v>
      </c>
      <c r="AY11" s="235"/>
      <c r="AZ11" s="188"/>
      <c r="BA11" s="188"/>
      <c r="BB11" s="188"/>
      <c r="BC11" s="203"/>
      <c r="BD11" s="217" t="s">
        <v>61</v>
      </c>
      <c r="BE11" s="201" t="s">
        <v>62</v>
      </c>
      <c r="BF11" s="201" t="s">
        <v>63</v>
      </c>
      <c r="BG11" s="201" t="s">
        <v>196</v>
      </c>
      <c r="BH11" s="218" t="s">
        <v>513</v>
      </c>
      <c r="BI11" s="218" t="s">
        <v>66</v>
      </c>
      <c r="BJ11" s="200">
        <v>214</v>
      </c>
      <c r="BK11" s="200">
        <v>7</v>
      </c>
      <c r="BL11" s="219" t="s">
        <v>65</v>
      </c>
      <c r="BM11" s="64"/>
      <c r="BN11" s="64" t="s">
        <v>306</v>
      </c>
      <c r="BO11" s="443" t="s">
        <v>54</v>
      </c>
      <c r="BP11" s="443" t="s">
        <v>699</v>
      </c>
      <c r="BQ11" s="478" t="s">
        <v>715</v>
      </c>
    </row>
    <row r="12" spans="1:69" s="128" customFormat="1" ht="15.75">
      <c r="A12" s="207" t="s">
        <v>37</v>
      </c>
      <c r="B12" s="208" t="s">
        <v>9</v>
      </c>
      <c r="C12" s="202" t="s">
        <v>34</v>
      </c>
      <c r="D12" s="210" t="s">
        <v>38</v>
      </c>
      <c r="E12" s="24" t="s">
        <v>105</v>
      </c>
      <c r="F12" s="86">
        <v>164</v>
      </c>
      <c r="G12" s="80">
        <v>3</v>
      </c>
      <c r="H12" s="148">
        <v>83</v>
      </c>
      <c r="I12" s="148">
        <v>0</v>
      </c>
      <c r="J12" s="148">
        <v>81</v>
      </c>
      <c r="K12" s="148">
        <v>3</v>
      </c>
      <c r="L12" s="80">
        <v>0</v>
      </c>
      <c r="M12" s="9">
        <v>0</v>
      </c>
      <c r="N12" s="186"/>
      <c r="O12" s="148">
        <v>4.3552280000000003</v>
      </c>
      <c r="P12" s="148">
        <v>4.9530380000000003</v>
      </c>
      <c r="Q12" s="11">
        <v>4.6448499999999999</v>
      </c>
      <c r="R12" s="148">
        <v>5.4624999999999986</v>
      </c>
      <c r="S12" s="148">
        <v>6.3499999999999988</v>
      </c>
      <c r="T12" s="53">
        <v>6.2437499999999986</v>
      </c>
      <c r="U12" s="148">
        <v>5.2911080000000004</v>
      </c>
      <c r="V12" s="148">
        <v>7.3251790000000003</v>
      </c>
      <c r="W12" s="11">
        <v>6.2765589999999998</v>
      </c>
      <c r="X12" s="148">
        <v>7.2124999999999986</v>
      </c>
      <c r="Y12" s="148">
        <v>8.7749999999999986</v>
      </c>
      <c r="Z12" s="53">
        <v>8.2374999999999972</v>
      </c>
      <c r="AA12" s="148">
        <v>3.9328157520442275</v>
      </c>
      <c r="AB12" s="148">
        <v>966</v>
      </c>
      <c r="AC12" s="148">
        <v>0.33353052556667606</v>
      </c>
      <c r="AD12" s="148">
        <v>2</v>
      </c>
      <c r="AE12" s="148">
        <v>3.3546296296296299</v>
      </c>
      <c r="AF12" s="203"/>
      <c r="AG12" s="203"/>
      <c r="AH12" s="203"/>
      <c r="AI12" s="203"/>
      <c r="AJ12" s="203"/>
      <c r="AK12" s="203" t="s">
        <v>248</v>
      </c>
      <c r="AL12" s="203"/>
      <c r="AM12" s="203"/>
      <c r="AN12" s="203"/>
      <c r="AO12" s="73">
        <v>0</v>
      </c>
      <c r="AP12" s="80">
        <v>0</v>
      </c>
      <c r="AQ12" s="80">
        <v>0</v>
      </c>
      <c r="AR12" s="224">
        <v>161</v>
      </c>
      <c r="AS12" s="224" t="s">
        <v>248</v>
      </c>
      <c r="AT12" s="7">
        <v>9608.393</v>
      </c>
      <c r="AU12" s="7">
        <v>0</v>
      </c>
      <c r="AV12" s="201">
        <v>0</v>
      </c>
      <c r="AW12" s="201">
        <v>161</v>
      </c>
      <c r="AX12" s="201" t="s">
        <v>248</v>
      </c>
      <c r="AY12" s="235"/>
      <c r="AZ12" s="188"/>
      <c r="BA12" s="188"/>
      <c r="BB12" s="188"/>
      <c r="BC12" s="203"/>
      <c r="BD12" s="217" t="s">
        <v>61</v>
      </c>
      <c r="BE12" s="201" t="s">
        <v>62</v>
      </c>
      <c r="BF12" s="201" t="s">
        <v>63</v>
      </c>
      <c r="BG12" s="201" t="s">
        <v>196</v>
      </c>
      <c r="BH12" s="218" t="s">
        <v>513</v>
      </c>
      <c r="BI12" s="218" t="s">
        <v>67</v>
      </c>
      <c r="BJ12" s="200">
        <v>214</v>
      </c>
      <c r="BK12" s="200">
        <v>3</v>
      </c>
      <c r="BL12" s="219" t="s">
        <v>65</v>
      </c>
      <c r="BM12" s="64"/>
      <c r="BN12" s="64" t="s">
        <v>306</v>
      </c>
      <c r="BO12" s="443" t="s">
        <v>54</v>
      </c>
      <c r="BP12" s="443" t="s">
        <v>699</v>
      </c>
      <c r="BQ12" s="478" t="s">
        <v>715</v>
      </c>
    </row>
    <row r="13" spans="1:69" s="128" customFormat="1" ht="15.75">
      <c r="A13" s="207" t="s">
        <v>37</v>
      </c>
      <c r="B13" s="208" t="s">
        <v>9</v>
      </c>
      <c r="C13" s="202" t="s">
        <v>34</v>
      </c>
      <c r="D13" s="210" t="s">
        <v>38</v>
      </c>
      <c r="E13" s="24" t="s">
        <v>105</v>
      </c>
      <c r="F13" s="86">
        <v>164</v>
      </c>
      <c r="G13" s="80">
        <v>0</v>
      </c>
      <c r="H13" s="148">
        <v>83</v>
      </c>
      <c r="I13" s="148">
        <v>0</v>
      </c>
      <c r="J13" s="148">
        <v>81</v>
      </c>
      <c r="K13" s="148">
        <v>0</v>
      </c>
      <c r="L13" s="80">
        <v>0</v>
      </c>
      <c r="M13" s="9">
        <v>0</v>
      </c>
      <c r="N13" s="186"/>
      <c r="O13" s="148">
        <v>4.345542</v>
      </c>
      <c r="P13" s="148">
        <v>3.6118139999999999</v>
      </c>
      <c r="Q13" s="11">
        <v>3.983152</v>
      </c>
      <c r="R13" s="148">
        <v>5.2124999999999986</v>
      </c>
      <c r="S13" s="148">
        <v>5.3535714285714286</v>
      </c>
      <c r="T13" s="53">
        <v>5.3222222222222211</v>
      </c>
      <c r="U13" s="148">
        <v>5.13612</v>
      </c>
      <c r="V13" s="148">
        <v>5.9417530000000003</v>
      </c>
      <c r="W13" s="11">
        <v>5.5340239999999996</v>
      </c>
      <c r="X13" s="148">
        <v>5.9749999999999988</v>
      </c>
      <c r="Y13" s="148">
        <v>7.6950000000000003</v>
      </c>
      <c r="Z13" s="53">
        <v>7.4599999999999991</v>
      </c>
      <c r="AA13" s="148">
        <v>3.9381402595256398</v>
      </c>
      <c r="AB13" s="148">
        <v>984</v>
      </c>
      <c r="AC13" s="148">
        <v>0.32759434566904128</v>
      </c>
      <c r="AD13" s="148">
        <v>1</v>
      </c>
      <c r="AE13" s="148">
        <v>3.3157142857142858</v>
      </c>
      <c r="AF13" s="203"/>
      <c r="AG13" s="203"/>
      <c r="AH13" s="203"/>
      <c r="AI13" s="203"/>
      <c r="AJ13" s="203"/>
      <c r="AK13" s="203" t="s">
        <v>248</v>
      </c>
      <c r="AL13" s="203"/>
      <c r="AM13" s="203"/>
      <c r="AN13" s="203"/>
      <c r="AO13" s="73">
        <v>20</v>
      </c>
      <c r="AP13" s="80">
        <v>0</v>
      </c>
      <c r="AQ13" s="80">
        <v>0</v>
      </c>
      <c r="AR13" s="224">
        <v>136</v>
      </c>
      <c r="AS13" s="224" t="s">
        <v>248</v>
      </c>
      <c r="AT13" s="7">
        <v>9850.5820000000003</v>
      </c>
      <c r="AU13" s="7">
        <v>0</v>
      </c>
      <c r="AV13" s="201">
        <v>0</v>
      </c>
      <c r="AW13" s="201">
        <v>136</v>
      </c>
      <c r="AX13" s="201" t="s">
        <v>248</v>
      </c>
      <c r="AY13" s="235"/>
      <c r="AZ13" s="188"/>
      <c r="BA13" s="188"/>
      <c r="BB13" s="188"/>
      <c r="BC13" s="203"/>
      <c r="BD13" s="217" t="s">
        <v>61</v>
      </c>
      <c r="BE13" s="201" t="s">
        <v>62</v>
      </c>
      <c r="BF13" s="201" t="s">
        <v>63</v>
      </c>
      <c r="BG13" s="201" t="s">
        <v>196</v>
      </c>
      <c r="BH13" s="218" t="s">
        <v>513</v>
      </c>
      <c r="BI13" s="218" t="s">
        <v>68</v>
      </c>
      <c r="BJ13" s="441">
        <v>214</v>
      </c>
      <c r="BK13" s="441">
        <v>4</v>
      </c>
      <c r="BL13" s="219" t="s">
        <v>65</v>
      </c>
      <c r="BM13" s="64"/>
      <c r="BN13" s="64" t="s">
        <v>306</v>
      </c>
      <c r="BO13" s="443" t="s">
        <v>54</v>
      </c>
      <c r="BP13" s="443" t="s">
        <v>699</v>
      </c>
      <c r="BQ13" s="478" t="s">
        <v>715</v>
      </c>
    </row>
    <row r="14" spans="1:69" s="128" customFormat="1" ht="15.75">
      <c r="A14" s="207" t="s">
        <v>37</v>
      </c>
      <c r="B14" s="208" t="s">
        <v>9</v>
      </c>
      <c r="C14" s="202" t="s">
        <v>34</v>
      </c>
      <c r="D14" s="210" t="s">
        <v>38</v>
      </c>
      <c r="E14" s="24" t="s">
        <v>186</v>
      </c>
      <c r="F14" s="86">
        <v>95</v>
      </c>
      <c r="G14" s="80">
        <v>0</v>
      </c>
      <c r="H14" s="148">
        <v>48</v>
      </c>
      <c r="I14" s="148">
        <v>0</v>
      </c>
      <c r="J14" s="148">
        <v>47</v>
      </c>
      <c r="K14" s="148">
        <v>0</v>
      </c>
      <c r="L14" s="80">
        <v>0</v>
      </c>
      <c r="M14" s="9">
        <v>0</v>
      </c>
      <c r="N14" s="186"/>
      <c r="O14" s="148">
        <v>3.8362699999999998</v>
      </c>
      <c r="P14" s="148">
        <v>3.573744</v>
      </c>
      <c r="Q14" s="11">
        <v>3.7063890000000002</v>
      </c>
      <c r="R14" s="148">
        <v>5.7999999999999972</v>
      </c>
      <c r="S14" s="148">
        <v>4.9562499999999998</v>
      </c>
      <c r="T14" s="53">
        <v>5.5625</v>
      </c>
      <c r="U14" s="148">
        <v>4.4853120000000004</v>
      </c>
      <c r="V14" s="148">
        <v>5.9926589999999997</v>
      </c>
      <c r="W14" s="11">
        <v>5.231052</v>
      </c>
      <c r="X14" s="148">
        <v>6.4499999999999993</v>
      </c>
      <c r="Y14" s="148">
        <v>7.4562499999999998</v>
      </c>
      <c r="Z14" s="53">
        <v>7.3250000000000002</v>
      </c>
      <c r="AA14" s="148">
        <v>3.8440350998911925</v>
      </c>
      <c r="AB14" s="148">
        <v>570</v>
      </c>
      <c r="AC14" s="148">
        <v>0.49376293667559545</v>
      </c>
      <c r="AD14" s="148">
        <v>14</v>
      </c>
      <c r="AE14" s="148">
        <v>2.9264705882352939</v>
      </c>
      <c r="AF14" s="203"/>
      <c r="AG14" s="203"/>
      <c r="AH14" s="203"/>
      <c r="AI14" s="203"/>
      <c r="AJ14" s="203"/>
      <c r="AK14" s="203" t="s">
        <v>248</v>
      </c>
      <c r="AL14" s="203"/>
      <c r="AM14" s="203"/>
      <c r="AN14" s="203"/>
      <c r="AO14" s="73">
        <v>1</v>
      </c>
      <c r="AP14" s="80">
        <v>9</v>
      </c>
      <c r="AQ14" s="80">
        <v>1</v>
      </c>
      <c r="AR14" s="224">
        <v>84</v>
      </c>
      <c r="AS14" s="224" t="s">
        <v>248</v>
      </c>
      <c r="AT14" s="7">
        <v>6502.3280000000004</v>
      </c>
      <c r="AU14" s="7">
        <v>1814.3340000000001</v>
      </c>
      <c r="AV14" s="201">
        <v>0</v>
      </c>
      <c r="AW14" s="201">
        <v>84</v>
      </c>
      <c r="AX14" s="201" t="s">
        <v>248</v>
      </c>
      <c r="AY14" s="235"/>
      <c r="AZ14" s="188"/>
      <c r="BA14" s="188"/>
      <c r="BB14" s="188"/>
      <c r="BC14" s="203"/>
      <c r="BD14" s="217" t="s">
        <v>61</v>
      </c>
      <c r="BE14" s="201" t="s">
        <v>62</v>
      </c>
      <c r="BF14" s="201" t="s">
        <v>63</v>
      </c>
      <c r="BG14" s="201" t="s">
        <v>196</v>
      </c>
      <c r="BH14" s="218" t="s">
        <v>712</v>
      </c>
      <c r="BI14" s="218" t="s">
        <v>64</v>
      </c>
      <c r="BJ14" s="200">
        <v>214</v>
      </c>
      <c r="BK14" s="200">
        <v>1</v>
      </c>
      <c r="BL14" s="219" t="s">
        <v>65</v>
      </c>
      <c r="BM14" s="64"/>
      <c r="BN14" s="64" t="s">
        <v>306</v>
      </c>
      <c r="BO14" s="443" t="s">
        <v>53</v>
      </c>
      <c r="BP14" s="443" t="s">
        <v>704</v>
      </c>
      <c r="BQ14" s="478" t="s">
        <v>714</v>
      </c>
    </row>
    <row r="15" spans="1:69" s="128" customFormat="1" ht="15.75">
      <c r="A15" s="207" t="s">
        <v>37</v>
      </c>
      <c r="B15" s="208" t="s">
        <v>9</v>
      </c>
      <c r="C15" s="202" t="s">
        <v>34</v>
      </c>
      <c r="D15" s="210" t="s">
        <v>38</v>
      </c>
      <c r="E15" s="24" t="s">
        <v>186</v>
      </c>
      <c r="F15" s="86">
        <v>85</v>
      </c>
      <c r="G15" s="80">
        <v>2</v>
      </c>
      <c r="H15" s="148">
        <v>45</v>
      </c>
      <c r="I15" s="148">
        <v>1</v>
      </c>
      <c r="J15" s="148">
        <v>40</v>
      </c>
      <c r="K15" s="148">
        <v>1</v>
      </c>
      <c r="L15" s="80">
        <v>0</v>
      </c>
      <c r="M15" s="9">
        <v>0</v>
      </c>
      <c r="N15" s="186"/>
      <c r="O15" s="148">
        <v>4.0385900000000001</v>
      </c>
      <c r="P15" s="148">
        <v>5.0270000000000001</v>
      </c>
      <c r="Q15" s="11">
        <v>4.4966340000000002</v>
      </c>
      <c r="R15" s="148">
        <v>7.9499999999999993</v>
      </c>
      <c r="S15" s="148">
        <v>10.775</v>
      </c>
      <c r="T15" s="53">
        <v>10.449999999999996</v>
      </c>
      <c r="U15" s="148">
        <v>4.7830450000000004</v>
      </c>
      <c r="V15" s="148">
        <v>7.4394470000000004</v>
      </c>
      <c r="W15" s="11">
        <v>6.0140599999999997</v>
      </c>
      <c r="X15" s="148">
        <v>8.9499999999999993</v>
      </c>
      <c r="Y15" s="148">
        <v>13.525</v>
      </c>
      <c r="Z15" s="53">
        <v>12.724999999999998</v>
      </c>
      <c r="AA15" s="148">
        <v>3.6490562311616763</v>
      </c>
      <c r="AB15" s="148">
        <v>498</v>
      </c>
      <c r="AC15" s="148">
        <v>0.43415246155946685</v>
      </c>
      <c r="AD15" s="148">
        <v>8</v>
      </c>
      <c r="AE15" s="148">
        <v>2.8840909090909093</v>
      </c>
      <c r="AF15" s="203"/>
      <c r="AG15" s="203"/>
      <c r="AH15" s="203"/>
      <c r="AI15" s="203"/>
      <c r="AJ15" s="203"/>
      <c r="AK15" s="203" t="s">
        <v>248</v>
      </c>
      <c r="AL15" s="203"/>
      <c r="AM15" s="203"/>
      <c r="AN15" s="203"/>
      <c r="AO15" s="73">
        <v>1</v>
      </c>
      <c r="AP15" s="80">
        <v>3</v>
      </c>
      <c r="AQ15" s="80">
        <v>0</v>
      </c>
      <c r="AR15" s="224">
        <v>79</v>
      </c>
      <c r="AS15" s="224" t="s">
        <v>248</v>
      </c>
      <c r="AT15" s="7">
        <v>6913.2780000000002</v>
      </c>
      <c r="AU15" s="7">
        <v>349.26900000000001</v>
      </c>
      <c r="AV15" s="201">
        <v>1</v>
      </c>
      <c r="AW15" s="201">
        <v>78</v>
      </c>
      <c r="AX15" s="201" t="s">
        <v>248</v>
      </c>
      <c r="AY15" s="235"/>
      <c r="AZ15" s="188"/>
      <c r="BA15" s="188"/>
      <c r="BB15" s="188"/>
      <c r="BC15" s="203"/>
      <c r="BD15" s="217" t="s">
        <v>61</v>
      </c>
      <c r="BE15" s="201" t="s">
        <v>62</v>
      </c>
      <c r="BF15" s="201" t="s">
        <v>63</v>
      </c>
      <c r="BG15" s="201" t="s">
        <v>196</v>
      </c>
      <c r="BH15" s="218" t="s">
        <v>712</v>
      </c>
      <c r="BI15" s="218" t="s">
        <v>66</v>
      </c>
      <c r="BJ15" s="200">
        <v>214</v>
      </c>
      <c r="BK15" s="200">
        <v>7</v>
      </c>
      <c r="BL15" s="219" t="s">
        <v>65</v>
      </c>
      <c r="BM15" s="64"/>
      <c r="BN15" s="64" t="s">
        <v>306</v>
      </c>
      <c r="BO15" s="443" t="s">
        <v>53</v>
      </c>
      <c r="BP15" s="443" t="s">
        <v>704</v>
      </c>
      <c r="BQ15" s="478" t="s">
        <v>714</v>
      </c>
    </row>
    <row r="16" spans="1:69" s="128" customFormat="1" ht="15.75">
      <c r="A16" s="207" t="s">
        <v>37</v>
      </c>
      <c r="B16" s="208" t="s">
        <v>9</v>
      </c>
      <c r="C16" s="202" t="s">
        <v>34</v>
      </c>
      <c r="D16" s="210" t="s">
        <v>38</v>
      </c>
      <c r="E16" s="24" t="s">
        <v>186</v>
      </c>
      <c r="F16" s="86">
        <v>94</v>
      </c>
      <c r="G16" s="80">
        <v>0</v>
      </c>
      <c r="H16" s="148">
        <v>48</v>
      </c>
      <c r="I16" s="148">
        <v>0</v>
      </c>
      <c r="J16" s="148">
        <v>46</v>
      </c>
      <c r="K16" s="148">
        <v>0</v>
      </c>
      <c r="L16" s="80">
        <v>1</v>
      </c>
      <c r="M16" s="9">
        <v>0</v>
      </c>
      <c r="N16" s="186"/>
      <c r="O16" s="148">
        <v>3.9446590000000001</v>
      </c>
      <c r="P16" s="148">
        <v>4.7359549999999997</v>
      </c>
      <c r="Q16" s="11">
        <v>4.3317059999999996</v>
      </c>
      <c r="R16" s="148">
        <v>4.9416666666666664</v>
      </c>
      <c r="S16" s="148">
        <v>6.875</v>
      </c>
      <c r="T16" s="53">
        <v>6.1999999999999957</v>
      </c>
      <c r="U16" s="148">
        <v>4.7457440000000002</v>
      </c>
      <c r="V16" s="148">
        <v>7.1721329999999996</v>
      </c>
      <c r="W16" s="11">
        <v>5.9325650000000003</v>
      </c>
      <c r="X16" s="148">
        <v>5.9124999999999996</v>
      </c>
      <c r="Y16" s="148">
        <v>9.375</v>
      </c>
      <c r="Z16" s="53">
        <v>7.9624999999999995</v>
      </c>
      <c r="AA16" s="148">
        <v>3.9025806688493274</v>
      </c>
      <c r="AB16" s="148">
        <v>558</v>
      </c>
      <c r="AC16" s="148">
        <v>0.46688589527469165</v>
      </c>
      <c r="AD16" s="148">
        <v>11</v>
      </c>
      <c r="AE16" s="148">
        <v>3.0940476190476192</v>
      </c>
      <c r="AF16" s="203"/>
      <c r="AG16" s="203"/>
      <c r="AH16" s="203"/>
      <c r="AI16" s="203"/>
      <c r="AJ16" s="203"/>
      <c r="AK16" s="203" t="s">
        <v>248</v>
      </c>
      <c r="AL16" s="203"/>
      <c r="AM16" s="203"/>
      <c r="AN16" s="203"/>
      <c r="AO16" s="73">
        <v>0</v>
      </c>
      <c r="AP16" s="80">
        <v>0</v>
      </c>
      <c r="AQ16" s="80">
        <v>0</v>
      </c>
      <c r="AR16" s="224">
        <v>94</v>
      </c>
      <c r="AS16" s="224" t="s">
        <v>248</v>
      </c>
      <c r="AT16" s="7">
        <v>8191.96</v>
      </c>
      <c r="AU16" s="7">
        <v>0</v>
      </c>
      <c r="AV16" s="201">
        <v>0</v>
      </c>
      <c r="AW16" s="201">
        <v>94</v>
      </c>
      <c r="AX16" s="201" t="s">
        <v>248</v>
      </c>
      <c r="AY16" s="235"/>
      <c r="AZ16" s="188"/>
      <c r="BA16" s="188"/>
      <c r="BB16" s="188"/>
      <c r="BC16" s="203"/>
      <c r="BD16" s="217" t="s">
        <v>61</v>
      </c>
      <c r="BE16" s="201" t="s">
        <v>62</v>
      </c>
      <c r="BF16" s="201" t="s">
        <v>63</v>
      </c>
      <c r="BG16" s="201" t="s">
        <v>196</v>
      </c>
      <c r="BH16" s="218" t="s">
        <v>712</v>
      </c>
      <c r="BI16" s="218" t="s">
        <v>67</v>
      </c>
      <c r="BJ16" s="200">
        <v>214</v>
      </c>
      <c r="BK16" s="200">
        <v>3</v>
      </c>
      <c r="BL16" s="219" t="s">
        <v>65</v>
      </c>
      <c r="BM16" s="64"/>
      <c r="BN16" s="64" t="s">
        <v>306</v>
      </c>
      <c r="BO16" s="443" t="s">
        <v>53</v>
      </c>
      <c r="BP16" s="443" t="s">
        <v>704</v>
      </c>
      <c r="BQ16" s="478" t="s">
        <v>714</v>
      </c>
    </row>
    <row r="17" spans="1:69" s="128" customFormat="1" ht="15.75">
      <c r="A17" s="207" t="s">
        <v>37</v>
      </c>
      <c r="B17" s="208" t="s">
        <v>9</v>
      </c>
      <c r="C17" s="202" t="s">
        <v>34</v>
      </c>
      <c r="D17" s="210" t="s">
        <v>38</v>
      </c>
      <c r="E17" s="24" t="s">
        <v>186</v>
      </c>
      <c r="F17" s="86">
        <v>94</v>
      </c>
      <c r="G17" s="80">
        <v>1</v>
      </c>
      <c r="H17" s="148">
        <v>48</v>
      </c>
      <c r="I17" s="148">
        <v>0</v>
      </c>
      <c r="J17" s="148">
        <v>46</v>
      </c>
      <c r="K17" s="148">
        <v>1</v>
      </c>
      <c r="L17" s="80">
        <v>0</v>
      </c>
      <c r="M17" s="9">
        <v>0</v>
      </c>
      <c r="N17" s="186"/>
      <c r="O17" s="148">
        <v>4.0832290000000002</v>
      </c>
      <c r="P17" s="148">
        <v>4.6646660000000004</v>
      </c>
      <c r="Q17" s="11">
        <v>4.3645690000000004</v>
      </c>
      <c r="R17" s="148">
        <v>5.1499999999999986</v>
      </c>
      <c r="S17" s="148">
        <v>6.6875</v>
      </c>
      <c r="T17" s="53">
        <v>6.3374999999999986</v>
      </c>
      <c r="U17" s="148">
        <v>4.8355410000000001</v>
      </c>
      <c r="V17" s="148">
        <v>7.0742659999999997</v>
      </c>
      <c r="W17" s="11">
        <v>5.9187950000000003</v>
      </c>
      <c r="X17" s="148">
        <v>5.9333333333333327</v>
      </c>
      <c r="Y17" s="148">
        <v>8.9583333333333339</v>
      </c>
      <c r="Z17" s="53">
        <v>8.5583333333333318</v>
      </c>
      <c r="AA17" s="148">
        <v>3.8618458930309529</v>
      </c>
      <c r="AB17" s="148">
        <v>558</v>
      </c>
      <c r="AC17" s="148">
        <v>0.44178865609706314</v>
      </c>
      <c r="AD17" s="148">
        <v>8</v>
      </c>
      <c r="AE17" s="148">
        <v>3.0590000000000002</v>
      </c>
      <c r="AF17" s="203"/>
      <c r="AG17" s="203"/>
      <c r="AH17" s="203"/>
      <c r="AI17" s="203"/>
      <c r="AJ17" s="203"/>
      <c r="AK17" s="203" t="s">
        <v>248</v>
      </c>
      <c r="AL17" s="203"/>
      <c r="AM17" s="203"/>
      <c r="AN17" s="203"/>
      <c r="AO17" s="73">
        <v>0</v>
      </c>
      <c r="AP17" s="80">
        <v>0</v>
      </c>
      <c r="AQ17" s="80">
        <v>0</v>
      </c>
      <c r="AR17" s="224">
        <v>93</v>
      </c>
      <c r="AS17" s="224" t="s">
        <v>248</v>
      </c>
      <c r="AT17" s="7">
        <v>8130.1559999999999</v>
      </c>
      <c r="AU17" s="7">
        <v>0</v>
      </c>
      <c r="AV17" s="201">
        <v>0</v>
      </c>
      <c r="AW17" s="201">
        <v>93</v>
      </c>
      <c r="AX17" s="201" t="s">
        <v>248</v>
      </c>
      <c r="AY17" s="235"/>
      <c r="AZ17" s="188"/>
      <c r="BA17" s="188"/>
      <c r="BB17" s="188"/>
      <c r="BC17" s="203"/>
      <c r="BD17" s="217" t="s">
        <v>61</v>
      </c>
      <c r="BE17" s="201" t="s">
        <v>62</v>
      </c>
      <c r="BF17" s="201" t="s">
        <v>63</v>
      </c>
      <c r="BG17" s="201" t="s">
        <v>196</v>
      </c>
      <c r="BH17" s="218" t="s">
        <v>712</v>
      </c>
      <c r="BI17" s="218" t="s">
        <v>68</v>
      </c>
      <c r="BJ17" s="200">
        <v>214</v>
      </c>
      <c r="BK17" s="200">
        <v>4</v>
      </c>
      <c r="BL17" s="219" t="s">
        <v>65</v>
      </c>
      <c r="BM17" s="64"/>
      <c r="BN17" s="64" t="s">
        <v>306</v>
      </c>
      <c r="BO17" s="443" t="s">
        <v>53</v>
      </c>
      <c r="BP17" s="443" t="s">
        <v>704</v>
      </c>
      <c r="BQ17" s="478" t="s">
        <v>714</v>
      </c>
    </row>
    <row r="18" spans="1:69" s="128" customFormat="1" ht="15.75">
      <c r="A18" s="207" t="s">
        <v>37</v>
      </c>
      <c r="B18" s="208" t="s">
        <v>9</v>
      </c>
      <c r="C18" s="202" t="s">
        <v>34</v>
      </c>
      <c r="D18" s="210" t="s">
        <v>38</v>
      </c>
      <c r="E18" s="24" t="s">
        <v>181</v>
      </c>
      <c r="F18" s="86">
        <v>85</v>
      </c>
      <c r="G18" s="80">
        <v>9</v>
      </c>
      <c r="H18" s="148">
        <v>49</v>
      </c>
      <c r="I18" s="148">
        <v>0</v>
      </c>
      <c r="J18" s="148">
        <v>36</v>
      </c>
      <c r="K18" s="148">
        <v>9</v>
      </c>
      <c r="L18" s="80">
        <v>2</v>
      </c>
      <c r="M18" s="9">
        <v>0</v>
      </c>
      <c r="N18" s="186"/>
      <c r="O18" s="148">
        <v>3.8016380000000001</v>
      </c>
      <c r="P18" s="148">
        <v>3.105</v>
      </c>
      <c r="Q18" s="11">
        <v>3.5535199999999998</v>
      </c>
      <c r="R18" s="148">
        <v>5.6624999999999996</v>
      </c>
      <c r="S18" s="148">
        <v>6.1749999999999998</v>
      </c>
      <c r="T18" s="53">
        <v>5.8916666666666657</v>
      </c>
      <c r="U18" s="148">
        <v>4.3882760000000003</v>
      </c>
      <c r="V18" s="148">
        <v>5.0422079999999996</v>
      </c>
      <c r="W18" s="11">
        <v>4.6093229999999998</v>
      </c>
      <c r="X18" s="148">
        <v>6.3312499999999998</v>
      </c>
      <c r="Y18" s="148">
        <v>8.6999999999999993</v>
      </c>
      <c r="Z18" s="53">
        <v>7.4312500000000004</v>
      </c>
      <c r="AA18" s="148">
        <v>3.8838513552605565</v>
      </c>
      <c r="AB18" s="148">
        <v>444</v>
      </c>
      <c r="AC18" s="148">
        <v>0.42082554226949781</v>
      </c>
      <c r="AD18" s="148">
        <v>3</v>
      </c>
      <c r="AE18" s="148">
        <v>3.0878048780487806</v>
      </c>
      <c r="AF18" s="203"/>
      <c r="AG18" s="203"/>
      <c r="AH18" s="203"/>
      <c r="AI18" s="203"/>
      <c r="AJ18" s="203"/>
      <c r="AK18" s="203" t="s">
        <v>248</v>
      </c>
      <c r="AL18" s="203"/>
      <c r="AM18" s="203"/>
      <c r="AN18" s="203"/>
      <c r="AO18" s="73">
        <v>3</v>
      </c>
      <c r="AP18" s="80">
        <v>0</v>
      </c>
      <c r="AQ18" s="80">
        <v>0</v>
      </c>
      <c r="AR18" s="224">
        <v>63</v>
      </c>
      <c r="AS18" s="224" t="s">
        <v>248</v>
      </c>
      <c r="AT18" s="7">
        <v>6560.1509999999998</v>
      </c>
      <c r="AU18" s="7">
        <v>0</v>
      </c>
      <c r="AV18" s="201">
        <v>0</v>
      </c>
      <c r="AW18" s="201">
        <v>63</v>
      </c>
      <c r="AX18" s="201" t="s">
        <v>248</v>
      </c>
      <c r="AY18" s="235"/>
      <c r="AZ18" s="188"/>
      <c r="BA18" s="188"/>
      <c r="BB18" s="188"/>
      <c r="BC18" s="203"/>
      <c r="BD18" s="217" t="s">
        <v>61</v>
      </c>
      <c r="BE18" s="201" t="s">
        <v>62</v>
      </c>
      <c r="BF18" s="201" t="s">
        <v>63</v>
      </c>
      <c r="BG18" s="201" t="s">
        <v>196</v>
      </c>
      <c r="BH18" s="218" t="s">
        <v>514</v>
      </c>
      <c r="BI18" s="218" t="s">
        <v>64</v>
      </c>
      <c r="BJ18" s="200">
        <v>214</v>
      </c>
      <c r="BK18" s="200">
        <v>1</v>
      </c>
      <c r="BL18" s="219" t="s">
        <v>65</v>
      </c>
      <c r="BM18" s="64"/>
      <c r="BN18" s="64" t="s">
        <v>306</v>
      </c>
      <c r="BO18" s="443" t="s">
        <v>53</v>
      </c>
      <c r="BP18" s="443" t="s">
        <v>704</v>
      </c>
      <c r="BQ18" s="478" t="s">
        <v>714</v>
      </c>
    </row>
    <row r="19" spans="1:69" s="128" customFormat="1" ht="15.75">
      <c r="A19" s="207" t="s">
        <v>37</v>
      </c>
      <c r="B19" s="208" t="s">
        <v>9</v>
      </c>
      <c r="C19" s="202" t="s">
        <v>34</v>
      </c>
      <c r="D19" s="210" t="s">
        <v>38</v>
      </c>
      <c r="E19" s="24" t="s">
        <v>181</v>
      </c>
      <c r="F19" s="86">
        <v>81</v>
      </c>
      <c r="G19" s="80">
        <v>25</v>
      </c>
      <c r="H19" s="148">
        <v>41</v>
      </c>
      <c r="I19" s="148">
        <v>4</v>
      </c>
      <c r="J19" s="148">
        <v>40</v>
      </c>
      <c r="K19" s="148">
        <v>21</v>
      </c>
      <c r="L19" s="80">
        <v>0</v>
      </c>
      <c r="M19" s="9">
        <v>0</v>
      </c>
      <c r="N19" s="186"/>
      <c r="O19" s="148">
        <v>4.8536380000000001</v>
      </c>
      <c r="P19" s="148">
        <v>4.3813880000000003</v>
      </c>
      <c r="Q19" s="11">
        <v>4.6962219999999997</v>
      </c>
      <c r="R19" s="148">
        <v>18.599999999999998</v>
      </c>
      <c r="S19" s="148">
        <v>11.549999999999999</v>
      </c>
      <c r="T19" s="53">
        <v>11.649999999999999</v>
      </c>
      <c r="U19" s="148">
        <v>5.478472</v>
      </c>
      <c r="V19" s="148">
        <v>6.775055</v>
      </c>
      <c r="W19" s="11">
        <v>5.910666</v>
      </c>
      <c r="X19" s="148">
        <v>19.599999999999998</v>
      </c>
      <c r="Y19" s="148">
        <v>14.049999999999999</v>
      </c>
      <c r="Z19" s="53">
        <v>14.149999999999999</v>
      </c>
      <c r="AA19" s="148">
        <v>3.6017857243617373</v>
      </c>
      <c r="AB19" s="148">
        <v>336</v>
      </c>
      <c r="AC19" s="148">
        <v>0.47379818410462343</v>
      </c>
      <c r="AD19" s="148">
        <v>8</v>
      </c>
      <c r="AE19" s="148">
        <v>2.7588235294117647</v>
      </c>
      <c r="AF19" s="203"/>
      <c r="AG19" s="203"/>
      <c r="AH19" s="203"/>
      <c r="AI19" s="203"/>
      <c r="AJ19" s="203"/>
      <c r="AK19" s="203" t="s">
        <v>248</v>
      </c>
      <c r="AL19" s="203"/>
      <c r="AM19" s="203"/>
      <c r="AN19" s="203"/>
      <c r="AO19" s="73">
        <v>16</v>
      </c>
      <c r="AP19" s="80">
        <v>0</v>
      </c>
      <c r="AQ19" s="80">
        <v>0</v>
      </c>
      <c r="AR19" s="224">
        <v>40</v>
      </c>
      <c r="AS19" s="224" t="s">
        <v>248</v>
      </c>
      <c r="AT19" s="7">
        <v>4902.1130000000003</v>
      </c>
      <c r="AU19" s="7">
        <v>0</v>
      </c>
      <c r="AV19" s="201">
        <v>0</v>
      </c>
      <c r="AW19" s="201">
        <v>40</v>
      </c>
      <c r="AX19" s="201" t="s">
        <v>248</v>
      </c>
      <c r="AY19" s="235"/>
      <c r="AZ19" s="188"/>
      <c r="BA19" s="188"/>
      <c r="BB19" s="188"/>
      <c r="BC19" s="203"/>
      <c r="BD19" s="217" t="s">
        <v>61</v>
      </c>
      <c r="BE19" s="201" t="s">
        <v>62</v>
      </c>
      <c r="BF19" s="201" t="s">
        <v>63</v>
      </c>
      <c r="BG19" s="201" t="s">
        <v>196</v>
      </c>
      <c r="BH19" s="218" t="s">
        <v>514</v>
      </c>
      <c r="BI19" s="218" t="s">
        <v>66</v>
      </c>
      <c r="BJ19" s="200">
        <v>214</v>
      </c>
      <c r="BK19" s="200">
        <v>7</v>
      </c>
      <c r="BL19" s="219" t="s">
        <v>65</v>
      </c>
      <c r="BM19" s="64"/>
      <c r="BN19" s="64" t="s">
        <v>306</v>
      </c>
      <c r="BO19" s="443" t="s">
        <v>53</v>
      </c>
      <c r="BP19" s="443" t="s">
        <v>704</v>
      </c>
      <c r="BQ19" s="478" t="s">
        <v>714</v>
      </c>
    </row>
    <row r="20" spans="1:69" s="128" customFormat="1" ht="15.75">
      <c r="A20" s="207" t="s">
        <v>37</v>
      </c>
      <c r="B20" s="208" t="s">
        <v>9</v>
      </c>
      <c r="C20" s="202" t="s">
        <v>34</v>
      </c>
      <c r="D20" s="210" t="s">
        <v>38</v>
      </c>
      <c r="E20" s="24" t="s">
        <v>181</v>
      </c>
      <c r="F20" s="86">
        <v>95</v>
      </c>
      <c r="G20" s="80">
        <v>0</v>
      </c>
      <c r="H20" s="148">
        <v>49</v>
      </c>
      <c r="I20" s="148">
        <v>0</v>
      </c>
      <c r="J20" s="148">
        <v>46</v>
      </c>
      <c r="K20" s="148">
        <v>0</v>
      </c>
      <c r="L20" s="80">
        <v>0</v>
      </c>
      <c r="M20" s="9">
        <v>0</v>
      </c>
      <c r="N20" s="186"/>
      <c r="O20" s="148">
        <v>4.1677549999999997</v>
      </c>
      <c r="P20" s="148">
        <v>4.9610000000000003</v>
      </c>
      <c r="Q20" s="11">
        <v>4.5518520000000002</v>
      </c>
      <c r="R20" s="148">
        <v>5.6374999999999993</v>
      </c>
      <c r="S20" s="148">
        <v>6.1749999999999989</v>
      </c>
      <c r="T20" s="53">
        <v>5.9375</v>
      </c>
      <c r="U20" s="148">
        <v>4.9847950000000001</v>
      </c>
      <c r="V20" s="148">
        <v>7.3639780000000004</v>
      </c>
      <c r="W20" s="11">
        <v>6.1368210000000003</v>
      </c>
      <c r="X20" s="148">
        <v>6.7583333333333329</v>
      </c>
      <c r="Y20" s="148">
        <v>8.8499999999999979</v>
      </c>
      <c r="Z20" s="53">
        <v>8.0625</v>
      </c>
      <c r="AA20" s="148">
        <v>3.9046140482551159</v>
      </c>
      <c r="AB20" s="148">
        <v>570</v>
      </c>
      <c r="AC20" s="148">
        <v>0.46929261931584021</v>
      </c>
      <c r="AD20" s="148">
        <v>14</v>
      </c>
      <c r="AE20" s="148">
        <v>2.9833333333333334</v>
      </c>
      <c r="AF20" s="203"/>
      <c r="AG20" s="203"/>
      <c r="AH20" s="203"/>
      <c r="AI20" s="203"/>
      <c r="AJ20" s="203"/>
      <c r="AK20" s="203" t="s">
        <v>248</v>
      </c>
      <c r="AL20" s="203"/>
      <c r="AM20" s="203"/>
      <c r="AN20" s="203"/>
      <c r="AO20" s="73">
        <v>0</v>
      </c>
      <c r="AP20" s="80">
        <v>0</v>
      </c>
      <c r="AQ20" s="80">
        <v>0</v>
      </c>
      <c r="AR20" s="224">
        <v>95</v>
      </c>
      <c r="AS20" s="224" t="s">
        <v>248</v>
      </c>
      <c r="AT20" s="7">
        <v>8234.5229999999992</v>
      </c>
      <c r="AU20" s="7">
        <v>99.376000000000005</v>
      </c>
      <c r="AV20" s="201">
        <v>0</v>
      </c>
      <c r="AW20" s="201">
        <v>95</v>
      </c>
      <c r="AX20" s="201" t="s">
        <v>248</v>
      </c>
      <c r="AY20" s="235"/>
      <c r="AZ20" s="188"/>
      <c r="BA20" s="188"/>
      <c r="BB20" s="188"/>
      <c r="BC20" s="203"/>
      <c r="BD20" s="217" t="s">
        <v>61</v>
      </c>
      <c r="BE20" s="201" t="s">
        <v>62</v>
      </c>
      <c r="BF20" s="201" t="s">
        <v>63</v>
      </c>
      <c r="BG20" s="201" t="s">
        <v>196</v>
      </c>
      <c r="BH20" s="218" t="s">
        <v>514</v>
      </c>
      <c r="BI20" s="218" t="s">
        <v>67</v>
      </c>
      <c r="BJ20" s="200">
        <v>214</v>
      </c>
      <c r="BK20" s="200">
        <v>3</v>
      </c>
      <c r="BL20" s="219" t="s">
        <v>65</v>
      </c>
      <c r="BM20" s="64"/>
      <c r="BN20" s="64" t="s">
        <v>306</v>
      </c>
      <c r="BO20" s="443" t="s">
        <v>53</v>
      </c>
      <c r="BP20" s="443" t="s">
        <v>704</v>
      </c>
      <c r="BQ20" s="478" t="s">
        <v>714</v>
      </c>
    </row>
    <row r="21" spans="1:69" s="128" customFormat="1" ht="15.75">
      <c r="A21" s="207" t="s">
        <v>37</v>
      </c>
      <c r="B21" s="208" t="s">
        <v>9</v>
      </c>
      <c r="C21" s="202" t="s">
        <v>34</v>
      </c>
      <c r="D21" s="210" t="s">
        <v>38</v>
      </c>
      <c r="E21" s="24" t="s">
        <v>181</v>
      </c>
      <c r="F21" s="86">
        <v>83</v>
      </c>
      <c r="G21" s="80">
        <v>8</v>
      </c>
      <c r="H21" s="148">
        <v>46</v>
      </c>
      <c r="I21" s="148">
        <v>4</v>
      </c>
      <c r="J21" s="148">
        <v>37</v>
      </c>
      <c r="K21" s="148">
        <v>4</v>
      </c>
      <c r="L21" s="80">
        <v>0</v>
      </c>
      <c r="M21" s="9">
        <v>0</v>
      </c>
      <c r="N21" s="186"/>
      <c r="O21" s="148">
        <v>4.2696899999999998</v>
      </c>
      <c r="P21" s="148">
        <v>7.6609059999999998</v>
      </c>
      <c r="Q21" s="11">
        <v>5.7361620000000002</v>
      </c>
      <c r="R21" s="148">
        <v>6.4499999999999993</v>
      </c>
      <c r="S21" s="148">
        <v>11.35</v>
      </c>
      <c r="T21" s="53">
        <v>10.956250000000001</v>
      </c>
      <c r="U21" s="148">
        <v>4.9934519999999996</v>
      </c>
      <c r="V21" s="148">
        <v>7.0959390000000004</v>
      </c>
      <c r="W21" s="11">
        <v>5.9185460000000001</v>
      </c>
      <c r="X21" s="148">
        <v>6.9499999999999993</v>
      </c>
      <c r="Y21" s="148">
        <v>13.9</v>
      </c>
      <c r="Z21" s="53">
        <v>13.549999999999999</v>
      </c>
      <c r="AA21" s="148">
        <v>3.7895777808295352</v>
      </c>
      <c r="AB21" s="148">
        <v>456</v>
      </c>
      <c r="AC21" s="148">
        <v>0.41354430643803386</v>
      </c>
      <c r="AD21" s="148">
        <v>2</v>
      </c>
      <c r="AE21" s="148">
        <v>3.0582089552238805</v>
      </c>
      <c r="AF21" s="203"/>
      <c r="AG21" s="203"/>
      <c r="AH21" s="203"/>
      <c r="AI21" s="203"/>
      <c r="AJ21" s="203"/>
      <c r="AK21" s="203" t="s">
        <v>248</v>
      </c>
      <c r="AL21" s="203"/>
      <c r="AM21" s="203"/>
      <c r="AN21" s="203"/>
      <c r="AO21" s="73">
        <v>40</v>
      </c>
      <c r="AP21" s="80">
        <v>0</v>
      </c>
      <c r="AQ21" s="80">
        <v>0</v>
      </c>
      <c r="AR21" s="224">
        <v>35</v>
      </c>
      <c r="AS21" s="224" t="s">
        <v>248</v>
      </c>
      <c r="AT21" s="7">
        <v>6539.95</v>
      </c>
      <c r="AU21" s="7">
        <v>31.437999999999999</v>
      </c>
      <c r="AV21" s="201">
        <v>0</v>
      </c>
      <c r="AW21" s="201">
        <v>35</v>
      </c>
      <c r="AX21" s="201" t="s">
        <v>248</v>
      </c>
      <c r="AY21" s="235"/>
      <c r="AZ21" s="188"/>
      <c r="BA21" s="188"/>
      <c r="BB21" s="188"/>
      <c r="BC21" s="203"/>
      <c r="BD21" s="217" t="s">
        <v>61</v>
      </c>
      <c r="BE21" s="201" t="s">
        <v>62</v>
      </c>
      <c r="BF21" s="201" t="s">
        <v>63</v>
      </c>
      <c r="BG21" s="201" t="s">
        <v>196</v>
      </c>
      <c r="BH21" s="218" t="s">
        <v>514</v>
      </c>
      <c r="BI21" s="218" t="s">
        <v>68</v>
      </c>
      <c r="BJ21" s="200">
        <v>214</v>
      </c>
      <c r="BK21" s="200">
        <v>4</v>
      </c>
      <c r="BL21" s="219" t="s">
        <v>65</v>
      </c>
      <c r="BM21" s="64"/>
      <c r="BN21" s="64" t="s">
        <v>306</v>
      </c>
      <c r="BO21" s="443" t="s">
        <v>53</v>
      </c>
      <c r="BP21" s="443" t="s">
        <v>704</v>
      </c>
      <c r="BQ21" s="478" t="s">
        <v>714</v>
      </c>
    </row>
    <row r="22" spans="1:69" s="128" customFormat="1" ht="15.75">
      <c r="A22" s="207" t="s">
        <v>37</v>
      </c>
      <c r="B22" s="208" t="s">
        <v>9</v>
      </c>
      <c r="C22" s="202" t="s">
        <v>34</v>
      </c>
      <c r="D22" s="210" t="s">
        <v>38</v>
      </c>
      <c r="E22" s="24" t="s">
        <v>180</v>
      </c>
      <c r="F22" s="86">
        <v>58</v>
      </c>
      <c r="G22" s="80">
        <v>3</v>
      </c>
      <c r="H22" s="148">
        <v>46</v>
      </c>
      <c r="I22" s="148">
        <v>1</v>
      </c>
      <c r="J22" s="148">
        <v>12</v>
      </c>
      <c r="K22" s="148">
        <v>2</v>
      </c>
      <c r="L22" s="80">
        <v>0</v>
      </c>
      <c r="M22" s="9">
        <v>1</v>
      </c>
      <c r="N22" s="186"/>
      <c r="O22" s="148">
        <v>3.950777</v>
      </c>
      <c r="P22" s="148">
        <v>9.9133999999999993</v>
      </c>
      <c r="Q22" s="11">
        <v>5.0348899999999999</v>
      </c>
      <c r="R22" s="148">
        <v>4.9749999999999996</v>
      </c>
      <c r="S22" s="148">
        <v>11.875</v>
      </c>
      <c r="T22" s="53">
        <v>11.5625</v>
      </c>
      <c r="U22" s="148">
        <v>4.5486440000000004</v>
      </c>
      <c r="V22" s="148">
        <v>12.2057</v>
      </c>
      <c r="W22" s="11">
        <v>5.940836</v>
      </c>
      <c r="X22" s="148">
        <v>5.479166666666667</v>
      </c>
      <c r="Y22" s="148">
        <v>14.25</v>
      </c>
      <c r="Z22" s="53">
        <v>13.875</v>
      </c>
      <c r="AA22" s="148">
        <v>3.8586728477183692</v>
      </c>
      <c r="AB22" s="148">
        <v>324</v>
      </c>
      <c r="AC22" s="148">
        <v>0.49864881443757775</v>
      </c>
      <c r="AD22" s="148">
        <v>6</v>
      </c>
      <c r="AE22" s="148">
        <v>3.0060975609756095</v>
      </c>
      <c r="AF22" s="203"/>
      <c r="AG22" s="203"/>
      <c r="AH22" s="203"/>
      <c r="AI22" s="203"/>
      <c r="AJ22" s="203"/>
      <c r="AK22" s="203" t="s">
        <v>248</v>
      </c>
      <c r="AL22" s="203"/>
      <c r="AM22" s="203"/>
      <c r="AN22" s="203"/>
      <c r="AO22" s="73">
        <v>1</v>
      </c>
      <c r="AP22" s="80">
        <v>1</v>
      </c>
      <c r="AQ22" s="80">
        <v>0</v>
      </c>
      <c r="AR22" s="224">
        <v>52</v>
      </c>
      <c r="AS22" s="224" t="s">
        <v>248</v>
      </c>
      <c r="AT22" s="7">
        <v>4649.4040000000005</v>
      </c>
      <c r="AU22" s="7">
        <v>170.21100000000001</v>
      </c>
      <c r="AV22" s="201">
        <v>0</v>
      </c>
      <c r="AW22" s="201">
        <v>52</v>
      </c>
      <c r="AX22" s="201" t="s">
        <v>248</v>
      </c>
      <c r="AY22" s="235"/>
      <c r="AZ22" s="188"/>
      <c r="BA22" s="188"/>
      <c r="BB22" s="188"/>
      <c r="BC22" s="203"/>
      <c r="BD22" s="217" t="s">
        <v>61</v>
      </c>
      <c r="BE22" s="201" t="s">
        <v>62</v>
      </c>
      <c r="BF22" s="201" t="s">
        <v>63</v>
      </c>
      <c r="BG22" s="201" t="s">
        <v>196</v>
      </c>
      <c r="BH22" s="218" t="s">
        <v>514</v>
      </c>
      <c r="BI22" s="218" t="s">
        <v>64</v>
      </c>
      <c r="BJ22" s="200">
        <v>214</v>
      </c>
      <c r="BK22" s="200">
        <v>1</v>
      </c>
      <c r="BL22" s="219" t="s">
        <v>65</v>
      </c>
      <c r="BM22" s="64"/>
      <c r="BN22" s="64" t="s">
        <v>306</v>
      </c>
      <c r="BO22" s="443" t="s">
        <v>54</v>
      </c>
      <c r="BP22" s="443" t="s">
        <v>699</v>
      </c>
      <c r="BQ22" s="478" t="s">
        <v>715</v>
      </c>
    </row>
    <row r="23" spans="1:69" s="128" customFormat="1" ht="16.5" thickBot="1">
      <c r="A23" s="151" t="s">
        <v>37</v>
      </c>
      <c r="B23" s="152" t="s">
        <v>9</v>
      </c>
      <c r="C23" s="153" t="s">
        <v>34</v>
      </c>
      <c r="D23" s="154" t="s">
        <v>38</v>
      </c>
      <c r="E23" s="190" t="s">
        <v>180</v>
      </c>
      <c r="F23" s="191">
        <v>91</v>
      </c>
      <c r="G23" s="192">
        <v>4</v>
      </c>
      <c r="H23" s="231">
        <v>47</v>
      </c>
      <c r="I23" s="231">
        <v>1</v>
      </c>
      <c r="J23" s="231">
        <v>44</v>
      </c>
      <c r="K23" s="231">
        <v>3</v>
      </c>
      <c r="L23" s="192">
        <v>0</v>
      </c>
      <c r="M23" s="178">
        <v>0</v>
      </c>
      <c r="N23" s="155"/>
      <c r="O23" s="231">
        <v>3.524934</v>
      </c>
      <c r="P23" s="231">
        <v>4.8209249999999999</v>
      </c>
      <c r="Q23" s="194">
        <v>4.1277200000000001</v>
      </c>
      <c r="R23" s="231">
        <v>5.1749999999999989</v>
      </c>
      <c r="S23" s="231">
        <v>10.5</v>
      </c>
      <c r="T23" s="193">
        <v>10.27</v>
      </c>
      <c r="U23" s="231">
        <v>4.2207819999999998</v>
      </c>
      <c r="V23" s="231">
        <v>7.2760749999999996</v>
      </c>
      <c r="W23" s="194">
        <v>5.6418480000000004</v>
      </c>
      <c r="X23" s="231">
        <v>5.8499999999999979</v>
      </c>
      <c r="Y23" s="231">
        <v>13</v>
      </c>
      <c r="Z23" s="193">
        <v>12.7125</v>
      </c>
      <c r="AA23" s="231">
        <v>3.6522030668240388</v>
      </c>
      <c r="AB23" s="231">
        <v>522</v>
      </c>
      <c r="AC23" s="231">
        <v>0.44996606832684244</v>
      </c>
      <c r="AD23" s="231">
        <v>10</v>
      </c>
      <c r="AE23" s="231">
        <v>2.973529411764706</v>
      </c>
      <c r="AF23" s="158"/>
      <c r="AG23" s="158"/>
      <c r="AH23" s="158"/>
      <c r="AI23" s="158"/>
      <c r="AJ23" s="158"/>
      <c r="AK23" s="158" t="s">
        <v>248</v>
      </c>
      <c r="AL23" s="158"/>
      <c r="AM23" s="158"/>
      <c r="AN23" s="158"/>
      <c r="AO23" s="195">
        <v>8</v>
      </c>
      <c r="AP23" s="192">
        <v>4</v>
      </c>
      <c r="AQ23" s="192">
        <v>0</v>
      </c>
      <c r="AR23" s="226">
        <v>75</v>
      </c>
      <c r="AS23" s="226" t="s">
        <v>248</v>
      </c>
      <c r="AT23" s="227">
        <v>7264.4279999999999</v>
      </c>
      <c r="AU23" s="227">
        <v>349.85399999999998</v>
      </c>
      <c r="AV23" s="163">
        <v>0</v>
      </c>
      <c r="AW23" s="163">
        <v>75</v>
      </c>
      <c r="AX23" s="163" t="s">
        <v>248</v>
      </c>
      <c r="AY23" s="236"/>
      <c r="AZ23" s="232"/>
      <c r="BA23" s="232"/>
      <c r="BB23" s="232"/>
      <c r="BC23" s="158"/>
      <c r="BD23" s="162" t="s">
        <v>61</v>
      </c>
      <c r="BE23" s="163" t="s">
        <v>62</v>
      </c>
      <c r="BF23" s="163" t="s">
        <v>63</v>
      </c>
      <c r="BG23" s="163" t="s">
        <v>196</v>
      </c>
      <c r="BH23" s="164" t="s">
        <v>514</v>
      </c>
      <c r="BI23" s="164" t="s">
        <v>66</v>
      </c>
      <c r="BJ23" s="165">
        <v>214</v>
      </c>
      <c r="BK23" s="165">
        <v>7</v>
      </c>
      <c r="BL23" s="166" t="s">
        <v>65</v>
      </c>
      <c r="BM23" s="198"/>
      <c r="BN23" s="198" t="s">
        <v>306</v>
      </c>
      <c r="BO23" s="479" t="s">
        <v>54</v>
      </c>
      <c r="BP23" s="479" t="s">
        <v>699</v>
      </c>
      <c r="BQ23" s="480" t="s">
        <v>715</v>
      </c>
    </row>
    <row r="24" spans="1:69" s="128" customFormat="1" ht="15.75">
      <c r="A24" s="205" t="s">
        <v>37</v>
      </c>
      <c r="B24" s="206" t="s">
        <v>9</v>
      </c>
      <c r="C24" s="220" t="s">
        <v>34</v>
      </c>
      <c r="D24" s="209" t="s">
        <v>38</v>
      </c>
      <c r="E24" s="26" t="s">
        <v>180</v>
      </c>
      <c r="F24" s="93">
        <v>93</v>
      </c>
      <c r="G24" s="79">
        <v>1</v>
      </c>
      <c r="H24" s="147">
        <v>47</v>
      </c>
      <c r="I24" s="147">
        <v>0</v>
      </c>
      <c r="J24" s="147">
        <v>46</v>
      </c>
      <c r="K24" s="147">
        <v>1</v>
      </c>
      <c r="L24" s="79">
        <v>0</v>
      </c>
      <c r="M24" s="60">
        <v>1</v>
      </c>
      <c r="N24" s="185"/>
      <c r="O24" s="147">
        <v>4.6559999999999997</v>
      </c>
      <c r="P24" s="147">
        <v>4.7116439999999997</v>
      </c>
      <c r="Q24" s="68">
        <v>4.683217</v>
      </c>
      <c r="R24" s="147">
        <v>6.8249999999999993</v>
      </c>
      <c r="S24" s="147">
        <v>5.9749999999999996</v>
      </c>
      <c r="T24" s="71">
        <v>6.5999999999999979</v>
      </c>
      <c r="U24" s="147">
        <v>5.483085</v>
      </c>
      <c r="V24" s="147">
        <v>7.0978219999999999</v>
      </c>
      <c r="W24" s="68">
        <v>6.2729020000000002</v>
      </c>
      <c r="X24" s="147">
        <v>7.8249999999999993</v>
      </c>
      <c r="Y24" s="147">
        <v>8.4583333333333339</v>
      </c>
      <c r="Z24" s="71">
        <v>8.3999999999999986</v>
      </c>
      <c r="AA24" s="147">
        <v>3.9276923303639064</v>
      </c>
      <c r="AB24" s="147">
        <v>546</v>
      </c>
      <c r="AC24" s="147">
        <v>0.42046390395183864</v>
      </c>
      <c r="AD24" s="147">
        <v>3</v>
      </c>
      <c r="AE24" s="147">
        <v>3.1263157894736842</v>
      </c>
      <c r="AF24" s="221"/>
      <c r="AG24" s="221"/>
      <c r="AH24" s="221"/>
      <c r="AI24" s="221"/>
      <c r="AJ24" s="221"/>
      <c r="AK24" s="221" t="s">
        <v>248</v>
      </c>
      <c r="AL24" s="221"/>
      <c r="AM24" s="221"/>
      <c r="AN24" s="221"/>
      <c r="AO24" s="72">
        <v>0</v>
      </c>
      <c r="AP24" s="79">
        <v>0</v>
      </c>
      <c r="AQ24" s="79">
        <v>0</v>
      </c>
      <c r="AR24" s="225">
        <v>92</v>
      </c>
      <c r="AS24" s="225" t="s">
        <v>248</v>
      </c>
      <c r="AT24" s="223">
        <v>7930.4170000000004</v>
      </c>
      <c r="AU24" s="223">
        <v>136.947</v>
      </c>
      <c r="AV24" s="212">
        <v>0</v>
      </c>
      <c r="AW24" s="212">
        <v>92</v>
      </c>
      <c r="AX24" s="212" t="s">
        <v>248</v>
      </c>
      <c r="AY24" s="237"/>
      <c r="AZ24" s="70"/>
      <c r="BA24" s="70"/>
      <c r="BB24" s="70"/>
      <c r="BC24" s="221"/>
      <c r="BD24" s="211" t="s">
        <v>61</v>
      </c>
      <c r="BE24" s="212" t="s">
        <v>62</v>
      </c>
      <c r="BF24" s="212" t="s">
        <v>63</v>
      </c>
      <c r="BG24" s="212" t="s">
        <v>196</v>
      </c>
      <c r="BH24" s="214" t="s">
        <v>514</v>
      </c>
      <c r="BI24" s="214" t="s">
        <v>67</v>
      </c>
      <c r="BJ24" s="215">
        <v>214</v>
      </c>
      <c r="BK24" s="215">
        <v>3</v>
      </c>
      <c r="BL24" s="216" t="s">
        <v>65</v>
      </c>
      <c r="BM24" s="63"/>
      <c r="BN24" s="63" t="s">
        <v>306</v>
      </c>
      <c r="BO24" s="481" t="s">
        <v>54</v>
      </c>
      <c r="BP24" s="481" t="s">
        <v>699</v>
      </c>
      <c r="BQ24" s="482" t="s">
        <v>715</v>
      </c>
    </row>
    <row r="25" spans="1:69" s="128" customFormat="1" ht="15.75">
      <c r="A25" s="207" t="s">
        <v>37</v>
      </c>
      <c r="B25" s="208" t="s">
        <v>9</v>
      </c>
      <c r="C25" s="202" t="s">
        <v>34</v>
      </c>
      <c r="D25" s="210" t="s">
        <v>38</v>
      </c>
      <c r="E25" s="24" t="s">
        <v>180</v>
      </c>
      <c r="F25" s="86">
        <v>77</v>
      </c>
      <c r="G25" s="80">
        <v>1</v>
      </c>
      <c r="H25" s="148">
        <v>47</v>
      </c>
      <c r="I25" s="148">
        <v>0</v>
      </c>
      <c r="J25" s="148">
        <v>30</v>
      </c>
      <c r="K25" s="148">
        <v>1</v>
      </c>
      <c r="L25" s="80">
        <v>0</v>
      </c>
      <c r="M25" s="9">
        <v>4</v>
      </c>
      <c r="N25" s="186"/>
      <c r="O25" s="148">
        <v>4.2886379999999997</v>
      </c>
      <c r="P25" s="148">
        <v>14.958862</v>
      </c>
      <c r="Q25" s="11">
        <v>8.3601709999999994</v>
      </c>
      <c r="R25" s="148">
        <v>5.6624999999999996</v>
      </c>
      <c r="S25" s="148">
        <v>20.409375000000001</v>
      </c>
      <c r="T25" s="53">
        <v>20.262499999999999</v>
      </c>
      <c r="U25" s="148">
        <v>4.897659</v>
      </c>
      <c r="V25" s="148">
        <v>17.327517</v>
      </c>
      <c r="W25" s="11">
        <v>9.6406310000000008</v>
      </c>
      <c r="X25" s="148">
        <v>6.3249999999999993</v>
      </c>
      <c r="Y25" s="148">
        <v>20.419444444444444</v>
      </c>
      <c r="Z25" s="53">
        <v>20.288888888888888</v>
      </c>
      <c r="AA25" s="148">
        <v>3.6795231544309197</v>
      </c>
      <c r="AB25" s="148">
        <v>430</v>
      </c>
      <c r="AC25" s="148">
        <v>0.54277055692885257</v>
      </c>
      <c r="AD25" s="148">
        <v>6</v>
      </c>
      <c r="AE25" s="148">
        <v>2.6676470588235297</v>
      </c>
      <c r="AF25" s="203"/>
      <c r="AG25" s="203"/>
      <c r="AH25" s="203"/>
      <c r="AI25" s="203"/>
      <c r="AJ25" s="203"/>
      <c r="AK25" s="203" t="s">
        <v>248</v>
      </c>
      <c r="AL25" s="203"/>
      <c r="AM25" s="203"/>
      <c r="AN25" s="203"/>
      <c r="AO25" s="73">
        <v>1</v>
      </c>
      <c r="AP25" s="80">
        <v>0</v>
      </c>
      <c r="AQ25" s="80">
        <v>0</v>
      </c>
      <c r="AR25" s="224">
        <v>74</v>
      </c>
      <c r="AS25" s="224" t="s">
        <v>248</v>
      </c>
      <c r="AT25" s="7">
        <v>6659.3149999999996</v>
      </c>
      <c r="AU25" s="7">
        <v>0</v>
      </c>
      <c r="AV25" s="201">
        <v>0</v>
      </c>
      <c r="AW25" s="201">
        <v>74</v>
      </c>
      <c r="AX25" s="201" t="s">
        <v>248</v>
      </c>
      <c r="AY25" s="235"/>
      <c r="AZ25" s="188"/>
      <c r="BA25" s="188"/>
      <c r="BB25" s="188"/>
      <c r="BC25" s="203"/>
      <c r="BD25" s="217" t="s">
        <v>61</v>
      </c>
      <c r="BE25" s="201" t="s">
        <v>62</v>
      </c>
      <c r="BF25" s="201" t="s">
        <v>63</v>
      </c>
      <c r="BG25" s="201" t="s">
        <v>196</v>
      </c>
      <c r="BH25" s="218" t="s">
        <v>514</v>
      </c>
      <c r="BI25" s="218" t="s">
        <v>68</v>
      </c>
      <c r="BJ25" s="200">
        <v>214</v>
      </c>
      <c r="BK25" s="200">
        <v>4</v>
      </c>
      <c r="BL25" s="219" t="s">
        <v>65</v>
      </c>
      <c r="BM25" s="64"/>
      <c r="BN25" s="64" t="s">
        <v>306</v>
      </c>
      <c r="BO25" s="443" t="s">
        <v>54</v>
      </c>
      <c r="BP25" s="443" t="s">
        <v>699</v>
      </c>
      <c r="BQ25" s="478" t="s">
        <v>715</v>
      </c>
    </row>
    <row r="26" spans="1:69" s="128" customFormat="1" ht="15.75">
      <c r="A26" s="207" t="s">
        <v>37</v>
      </c>
      <c r="B26" s="208" t="s">
        <v>9</v>
      </c>
      <c r="C26" s="202" t="s">
        <v>34</v>
      </c>
      <c r="D26" s="210" t="s">
        <v>38</v>
      </c>
      <c r="E26" s="24" t="s">
        <v>106</v>
      </c>
      <c r="F26" s="86">
        <v>163</v>
      </c>
      <c r="G26" s="80">
        <v>0</v>
      </c>
      <c r="H26" s="148">
        <v>82</v>
      </c>
      <c r="I26" s="148">
        <v>0</v>
      </c>
      <c r="J26" s="148">
        <v>81</v>
      </c>
      <c r="K26" s="148">
        <v>0</v>
      </c>
      <c r="L26" s="80">
        <v>0</v>
      </c>
      <c r="M26" s="9">
        <v>0</v>
      </c>
      <c r="N26" s="186"/>
      <c r="O26" s="148">
        <v>4.0320970000000003</v>
      </c>
      <c r="P26" s="148">
        <v>3.9161229999999998</v>
      </c>
      <c r="Q26" s="11">
        <v>3.9744660000000001</v>
      </c>
      <c r="R26" s="148">
        <v>4.7249999999999979</v>
      </c>
      <c r="S26" s="148">
        <v>4.8093750000000002</v>
      </c>
      <c r="T26" s="53">
        <v>4.7924999999999995</v>
      </c>
      <c r="U26" s="148">
        <v>4.6178290000000004</v>
      </c>
      <c r="V26" s="148">
        <v>6.3063079999999996</v>
      </c>
      <c r="W26" s="11">
        <v>5.4568890000000003</v>
      </c>
      <c r="X26" s="148">
        <v>5.4749999999999979</v>
      </c>
      <c r="Y26" s="148">
        <v>7.1187500000000004</v>
      </c>
      <c r="Z26" s="53">
        <v>6.9967391304347828</v>
      </c>
      <c r="AA26" s="148">
        <v>3.9276891778583174</v>
      </c>
      <c r="AB26" s="148">
        <v>978</v>
      </c>
      <c r="AC26" s="148">
        <v>0.35559884749809845</v>
      </c>
      <c r="AD26" s="148">
        <v>1</v>
      </c>
      <c r="AE26" s="148">
        <v>3.2296052631578949</v>
      </c>
      <c r="AF26" s="203"/>
      <c r="AG26" s="203"/>
      <c r="AH26" s="203"/>
      <c r="AI26" s="203"/>
      <c r="AJ26" s="203"/>
      <c r="AK26" s="203" t="s">
        <v>248</v>
      </c>
      <c r="AL26" s="203"/>
      <c r="AM26" s="203"/>
      <c r="AN26" s="203"/>
      <c r="AO26" s="73">
        <v>0</v>
      </c>
      <c r="AP26" s="80">
        <v>0</v>
      </c>
      <c r="AQ26" s="80">
        <v>0</v>
      </c>
      <c r="AR26" s="224">
        <v>163</v>
      </c>
      <c r="AS26" s="224" t="s">
        <v>248</v>
      </c>
      <c r="AT26" s="7">
        <v>14291.671</v>
      </c>
      <c r="AU26" s="7">
        <v>0</v>
      </c>
      <c r="AV26" s="201">
        <v>0</v>
      </c>
      <c r="AW26" s="201">
        <v>163</v>
      </c>
      <c r="AX26" s="201" t="s">
        <v>248</v>
      </c>
      <c r="AY26" s="235"/>
      <c r="AZ26" s="188"/>
      <c r="BA26" s="188"/>
      <c r="BB26" s="188"/>
      <c r="BC26" s="203"/>
      <c r="BD26" s="217" t="s">
        <v>61</v>
      </c>
      <c r="BE26" s="201" t="s">
        <v>62</v>
      </c>
      <c r="BF26" s="201" t="s">
        <v>63</v>
      </c>
      <c r="BG26" s="201" t="s">
        <v>196</v>
      </c>
      <c r="BH26" s="218" t="s">
        <v>515</v>
      </c>
      <c r="BI26" s="218" t="s">
        <v>64</v>
      </c>
      <c r="BJ26" s="200">
        <v>214</v>
      </c>
      <c r="BK26" s="200">
        <v>1</v>
      </c>
      <c r="BL26" s="219" t="s">
        <v>65</v>
      </c>
      <c r="BM26" s="64"/>
      <c r="BN26" s="64" t="s">
        <v>306</v>
      </c>
      <c r="BO26" s="443" t="s">
        <v>75</v>
      </c>
      <c r="BP26" s="443" t="s">
        <v>684</v>
      </c>
      <c r="BQ26" s="478" t="s">
        <v>716</v>
      </c>
    </row>
    <row r="27" spans="1:69" s="128" customFormat="1" ht="15.75">
      <c r="A27" s="207" t="s">
        <v>37</v>
      </c>
      <c r="B27" s="208" t="s">
        <v>9</v>
      </c>
      <c r="C27" s="202" t="s">
        <v>34</v>
      </c>
      <c r="D27" s="210" t="s">
        <v>38</v>
      </c>
      <c r="E27" s="24" t="s">
        <v>106</v>
      </c>
      <c r="F27" s="86">
        <v>155</v>
      </c>
      <c r="G27" s="80">
        <v>2</v>
      </c>
      <c r="H27" s="148">
        <v>78</v>
      </c>
      <c r="I27" s="148">
        <v>2</v>
      </c>
      <c r="J27" s="148">
        <v>77</v>
      </c>
      <c r="K27" s="148">
        <v>0</v>
      </c>
      <c r="L27" s="80">
        <v>0</v>
      </c>
      <c r="M27" s="9">
        <v>0</v>
      </c>
      <c r="N27" s="186"/>
      <c r="O27" s="148">
        <v>3.7645650000000002</v>
      </c>
      <c r="P27" s="148">
        <v>3.6240679999999998</v>
      </c>
      <c r="Q27" s="11">
        <v>3.6957309999999999</v>
      </c>
      <c r="R27" s="148">
        <v>4.4333333333333336</v>
      </c>
      <c r="S27" s="148">
        <v>4.3968749999999996</v>
      </c>
      <c r="T27" s="53">
        <v>4.4124999999999996</v>
      </c>
      <c r="U27" s="148">
        <v>4.644539</v>
      </c>
      <c r="V27" s="148">
        <v>6.0108350000000002</v>
      </c>
      <c r="W27" s="11">
        <v>5.3139320000000003</v>
      </c>
      <c r="X27" s="148">
        <v>6.5333333333333341</v>
      </c>
      <c r="Y27" s="148">
        <v>6.7937499999999993</v>
      </c>
      <c r="Z27" s="53">
        <v>6.6821428571428561</v>
      </c>
      <c r="AA27" s="148">
        <v>3.8172113365597196</v>
      </c>
      <c r="AB27" s="148">
        <v>918</v>
      </c>
      <c r="AC27" s="148">
        <v>0.46456006609000261</v>
      </c>
      <c r="AD27" s="148">
        <v>7</v>
      </c>
      <c r="AE27" s="148">
        <v>2.9052083333333334</v>
      </c>
      <c r="AF27" s="203"/>
      <c r="AG27" s="203"/>
      <c r="AH27" s="203"/>
      <c r="AI27" s="203"/>
      <c r="AJ27" s="203"/>
      <c r="AK27" s="203" t="s">
        <v>248</v>
      </c>
      <c r="AL27" s="203"/>
      <c r="AM27" s="203"/>
      <c r="AN27" s="203"/>
      <c r="AO27" s="73">
        <v>0</v>
      </c>
      <c r="AP27" s="80">
        <v>0</v>
      </c>
      <c r="AQ27" s="80">
        <v>0</v>
      </c>
      <c r="AR27" s="224">
        <v>153</v>
      </c>
      <c r="AS27" s="224" t="s">
        <v>248</v>
      </c>
      <c r="AT27" s="7">
        <v>13406.694</v>
      </c>
      <c r="AU27" s="7">
        <v>0</v>
      </c>
      <c r="AV27" s="201">
        <v>0</v>
      </c>
      <c r="AW27" s="201">
        <v>153</v>
      </c>
      <c r="AX27" s="201" t="s">
        <v>248</v>
      </c>
      <c r="AY27" s="235"/>
      <c r="AZ27" s="188"/>
      <c r="BA27" s="188"/>
      <c r="BB27" s="188"/>
      <c r="BC27" s="203"/>
      <c r="BD27" s="217" t="s">
        <v>61</v>
      </c>
      <c r="BE27" s="201" t="s">
        <v>62</v>
      </c>
      <c r="BF27" s="201" t="s">
        <v>63</v>
      </c>
      <c r="BG27" s="201" t="s">
        <v>196</v>
      </c>
      <c r="BH27" s="218" t="s">
        <v>515</v>
      </c>
      <c r="BI27" s="218" t="s">
        <v>66</v>
      </c>
      <c r="BJ27" s="200">
        <v>214</v>
      </c>
      <c r="BK27" s="200">
        <v>7</v>
      </c>
      <c r="BL27" s="219" t="s">
        <v>65</v>
      </c>
      <c r="BM27" s="64"/>
      <c r="BN27" s="64" t="s">
        <v>306</v>
      </c>
      <c r="BO27" s="443" t="s">
        <v>75</v>
      </c>
      <c r="BP27" s="443" t="s">
        <v>684</v>
      </c>
      <c r="BQ27" s="478" t="s">
        <v>716</v>
      </c>
    </row>
    <row r="28" spans="1:69" s="128" customFormat="1" ht="15.75">
      <c r="A28" s="207" t="s">
        <v>37</v>
      </c>
      <c r="B28" s="208" t="s">
        <v>9</v>
      </c>
      <c r="C28" s="202" t="s">
        <v>34</v>
      </c>
      <c r="D28" s="210" t="s">
        <v>38</v>
      </c>
      <c r="E28" s="24" t="s">
        <v>106</v>
      </c>
      <c r="F28" s="86">
        <v>163</v>
      </c>
      <c r="G28" s="80">
        <v>1</v>
      </c>
      <c r="H28" s="148">
        <v>82</v>
      </c>
      <c r="I28" s="148">
        <v>0</v>
      </c>
      <c r="J28" s="148">
        <v>81</v>
      </c>
      <c r="K28" s="148">
        <v>1</v>
      </c>
      <c r="L28" s="80">
        <v>0</v>
      </c>
      <c r="M28" s="9">
        <v>0</v>
      </c>
      <c r="N28" s="186"/>
      <c r="O28" s="148">
        <v>3.5003410000000001</v>
      </c>
      <c r="P28" s="148">
        <v>3.6646749999999999</v>
      </c>
      <c r="Q28" s="11">
        <v>3.581493</v>
      </c>
      <c r="R28" s="148">
        <v>5.2249999999999979</v>
      </c>
      <c r="S28" s="148">
        <v>5</v>
      </c>
      <c r="T28" s="53">
        <v>5.2250000000000014</v>
      </c>
      <c r="U28" s="148">
        <v>4.3594390000000001</v>
      </c>
      <c r="V28" s="148">
        <v>6.054487</v>
      </c>
      <c r="W28" s="11">
        <v>5.1965000000000003</v>
      </c>
      <c r="X28" s="148">
        <v>6.3166666666666655</v>
      </c>
      <c r="Y28" s="148">
        <v>8</v>
      </c>
      <c r="Z28" s="53">
        <v>6.9944444444444445</v>
      </c>
      <c r="AA28" s="148">
        <v>3.9272736712002438</v>
      </c>
      <c r="AB28" s="148">
        <v>972</v>
      </c>
      <c r="AC28" s="148">
        <v>0.34989861827697638</v>
      </c>
      <c r="AD28" s="148">
        <v>1</v>
      </c>
      <c r="AE28" s="148">
        <v>3.2360465116279071</v>
      </c>
      <c r="AF28" s="203"/>
      <c r="AG28" s="203"/>
      <c r="AH28" s="203"/>
      <c r="AI28" s="203"/>
      <c r="AJ28" s="203"/>
      <c r="AK28" s="203" t="s">
        <v>248</v>
      </c>
      <c r="AL28" s="203"/>
      <c r="AM28" s="203"/>
      <c r="AN28" s="203"/>
      <c r="AO28" s="73">
        <v>0</v>
      </c>
      <c r="AP28" s="80">
        <v>0</v>
      </c>
      <c r="AQ28" s="80">
        <v>0</v>
      </c>
      <c r="AR28" s="224">
        <v>162</v>
      </c>
      <c r="AS28" s="224" t="s">
        <v>248</v>
      </c>
      <c r="AT28" s="7">
        <v>14195.257</v>
      </c>
      <c r="AU28" s="7">
        <v>31.236000000000001</v>
      </c>
      <c r="AV28" s="201">
        <v>0</v>
      </c>
      <c r="AW28" s="201">
        <v>162</v>
      </c>
      <c r="AX28" s="201" t="s">
        <v>248</v>
      </c>
      <c r="AY28" s="235"/>
      <c r="AZ28" s="188"/>
      <c r="BA28" s="188"/>
      <c r="BB28" s="188"/>
      <c r="BC28" s="203"/>
      <c r="BD28" s="217" t="s">
        <v>61</v>
      </c>
      <c r="BE28" s="201" t="s">
        <v>62</v>
      </c>
      <c r="BF28" s="201" t="s">
        <v>63</v>
      </c>
      <c r="BG28" s="201" t="s">
        <v>196</v>
      </c>
      <c r="BH28" s="218" t="s">
        <v>515</v>
      </c>
      <c r="BI28" s="218" t="s">
        <v>67</v>
      </c>
      <c r="BJ28" s="200">
        <v>214</v>
      </c>
      <c r="BK28" s="200">
        <v>3</v>
      </c>
      <c r="BL28" s="219" t="s">
        <v>65</v>
      </c>
      <c r="BM28" s="64"/>
      <c r="BN28" s="64" t="s">
        <v>306</v>
      </c>
      <c r="BO28" s="443" t="s">
        <v>75</v>
      </c>
      <c r="BP28" s="443" t="s">
        <v>684</v>
      </c>
      <c r="BQ28" s="478" t="s">
        <v>716</v>
      </c>
    </row>
    <row r="29" spans="1:69" s="128" customFormat="1" ht="15.75">
      <c r="A29" s="207" t="s">
        <v>37</v>
      </c>
      <c r="B29" s="208" t="s">
        <v>9</v>
      </c>
      <c r="C29" s="202" t="s">
        <v>34</v>
      </c>
      <c r="D29" s="210" t="s">
        <v>38</v>
      </c>
      <c r="E29" s="24" t="s">
        <v>106</v>
      </c>
      <c r="F29" s="86">
        <v>163</v>
      </c>
      <c r="G29" s="80">
        <v>0</v>
      </c>
      <c r="H29" s="148">
        <v>82</v>
      </c>
      <c r="I29" s="148">
        <v>0</v>
      </c>
      <c r="J29" s="148">
        <v>81</v>
      </c>
      <c r="K29" s="148">
        <v>0</v>
      </c>
      <c r="L29" s="80">
        <v>0</v>
      </c>
      <c r="M29" s="9">
        <v>0</v>
      </c>
      <c r="N29" s="186"/>
      <c r="O29" s="148">
        <v>4.088012</v>
      </c>
      <c r="P29" s="148">
        <v>4.5797280000000002</v>
      </c>
      <c r="Q29" s="11">
        <v>4.3323609999999997</v>
      </c>
      <c r="R29" s="148">
        <v>4.4822580645161292</v>
      </c>
      <c r="S29" s="148">
        <v>7.2437500000000004</v>
      </c>
      <c r="T29" s="53">
        <v>6.7124999999999986</v>
      </c>
      <c r="U29" s="148">
        <v>4.8552309999999999</v>
      </c>
      <c r="V29" s="148">
        <v>6.9641970000000004</v>
      </c>
      <c r="W29" s="11">
        <v>5.9032450000000001</v>
      </c>
      <c r="X29" s="148">
        <v>5.4449999999999994</v>
      </c>
      <c r="Y29" s="148">
        <v>9.4875000000000007</v>
      </c>
      <c r="Z29" s="53">
        <v>8.7124999999999986</v>
      </c>
      <c r="AA29" s="148">
        <v>3.9018098357264988</v>
      </c>
      <c r="AB29" s="148">
        <v>978</v>
      </c>
      <c r="AC29" s="148">
        <v>0.36092280761890044</v>
      </c>
      <c r="AD29" s="148">
        <v>1</v>
      </c>
      <c r="AE29" s="148">
        <v>3.200609756097561</v>
      </c>
      <c r="AF29" s="203"/>
      <c r="AG29" s="203"/>
      <c r="AH29" s="203"/>
      <c r="AI29" s="203"/>
      <c r="AJ29" s="203"/>
      <c r="AK29" s="203" t="s">
        <v>248</v>
      </c>
      <c r="AL29" s="203"/>
      <c r="AM29" s="203"/>
      <c r="AN29" s="203"/>
      <c r="AO29" s="73">
        <v>0</v>
      </c>
      <c r="AP29" s="80">
        <v>0</v>
      </c>
      <c r="AQ29" s="80">
        <v>0</v>
      </c>
      <c r="AR29" s="224">
        <v>163</v>
      </c>
      <c r="AS29" s="224" t="s">
        <v>248</v>
      </c>
      <c r="AT29" s="7">
        <v>14288.773999999999</v>
      </c>
      <c r="AU29" s="7">
        <v>0</v>
      </c>
      <c r="AV29" s="201">
        <v>0</v>
      </c>
      <c r="AW29" s="201">
        <v>163</v>
      </c>
      <c r="AX29" s="201" t="s">
        <v>248</v>
      </c>
      <c r="AY29" s="235"/>
      <c r="AZ29" s="188"/>
      <c r="BA29" s="188"/>
      <c r="BB29" s="188"/>
      <c r="BC29" s="203"/>
      <c r="BD29" s="217" t="s">
        <v>61</v>
      </c>
      <c r="BE29" s="201" t="s">
        <v>62</v>
      </c>
      <c r="BF29" s="201" t="s">
        <v>63</v>
      </c>
      <c r="BG29" s="201" t="s">
        <v>196</v>
      </c>
      <c r="BH29" s="218" t="s">
        <v>515</v>
      </c>
      <c r="BI29" s="218" t="s">
        <v>68</v>
      </c>
      <c r="BJ29" s="441">
        <v>214</v>
      </c>
      <c r="BK29" s="441">
        <v>4</v>
      </c>
      <c r="BL29" s="219" t="s">
        <v>65</v>
      </c>
      <c r="BM29" s="64"/>
      <c r="BN29" s="64" t="s">
        <v>306</v>
      </c>
      <c r="BO29" s="443" t="s">
        <v>75</v>
      </c>
      <c r="BP29" s="443" t="s">
        <v>684</v>
      </c>
      <c r="BQ29" s="478" t="s">
        <v>716</v>
      </c>
    </row>
    <row r="30" spans="1:69" s="128" customFormat="1" ht="15.75">
      <c r="A30" s="207" t="s">
        <v>37</v>
      </c>
      <c r="B30" s="208" t="s">
        <v>9</v>
      </c>
      <c r="C30" s="202" t="s">
        <v>34</v>
      </c>
      <c r="D30" s="210" t="s">
        <v>38</v>
      </c>
      <c r="E30" s="24" t="s">
        <v>107</v>
      </c>
      <c r="F30" s="86">
        <v>163</v>
      </c>
      <c r="G30" s="80">
        <v>0</v>
      </c>
      <c r="H30" s="148">
        <v>83</v>
      </c>
      <c r="I30" s="148">
        <v>0</v>
      </c>
      <c r="J30" s="148">
        <v>80</v>
      </c>
      <c r="K30" s="148">
        <v>0</v>
      </c>
      <c r="L30" s="80">
        <v>2</v>
      </c>
      <c r="M30" s="9">
        <v>0</v>
      </c>
      <c r="N30" s="186"/>
      <c r="O30" s="148">
        <v>4.0558269999999998</v>
      </c>
      <c r="P30" s="148">
        <v>3.9368620000000001</v>
      </c>
      <c r="Q30" s="11">
        <v>3.9967139999999999</v>
      </c>
      <c r="R30" s="148">
        <v>4.9750000000000014</v>
      </c>
      <c r="S30" s="148">
        <v>5.25</v>
      </c>
      <c r="T30" s="53">
        <v>5.1187499999999986</v>
      </c>
      <c r="U30" s="148">
        <v>4.858098</v>
      </c>
      <c r="V30" s="148">
        <v>6.4108619999999998</v>
      </c>
      <c r="W30" s="11">
        <v>5.6296580000000001</v>
      </c>
      <c r="X30" s="148">
        <v>5.9750000000000014</v>
      </c>
      <c r="Y30" s="148">
        <v>7.5</v>
      </c>
      <c r="Z30" s="53">
        <v>7.3305555555555548</v>
      </c>
      <c r="AA30" s="148">
        <v>3.8824948358733211</v>
      </c>
      <c r="AB30" s="148">
        <v>966</v>
      </c>
      <c r="AC30" s="148">
        <v>0.35394988658161369</v>
      </c>
      <c r="AD30" s="148">
        <v>1</v>
      </c>
      <c r="AE30" s="148">
        <v>3.1975490196078433</v>
      </c>
      <c r="AF30" s="203"/>
      <c r="AG30" s="203"/>
      <c r="AH30" s="203"/>
      <c r="AI30" s="203"/>
      <c r="AJ30" s="203"/>
      <c r="AK30" s="203" t="s">
        <v>248</v>
      </c>
      <c r="AL30" s="203"/>
      <c r="AM30" s="203"/>
      <c r="AN30" s="203"/>
      <c r="AO30" s="73">
        <v>0</v>
      </c>
      <c r="AP30" s="80">
        <v>0</v>
      </c>
      <c r="AQ30" s="80">
        <v>0</v>
      </c>
      <c r="AR30" s="224">
        <v>163</v>
      </c>
      <c r="AS30" s="224" t="s">
        <v>248</v>
      </c>
      <c r="AT30" s="7">
        <v>14125.804</v>
      </c>
      <c r="AU30" s="7">
        <v>0</v>
      </c>
      <c r="AV30" s="201">
        <v>0</v>
      </c>
      <c r="AW30" s="201">
        <v>163</v>
      </c>
      <c r="AX30" s="201" t="s">
        <v>248</v>
      </c>
      <c r="AY30" s="235"/>
      <c r="AZ30" s="188"/>
      <c r="BA30" s="188"/>
      <c r="BB30" s="188"/>
      <c r="BC30" s="203"/>
      <c r="BD30" s="217" t="s">
        <v>61</v>
      </c>
      <c r="BE30" s="201" t="s">
        <v>62</v>
      </c>
      <c r="BF30" s="201" t="s">
        <v>63</v>
      </c>
      <c r="BG30" s="201" t="s">
        <v>196</v>
      </c>
      <c r="BH30" s="218" t="s">
        <v>515</v>
      </c>
      <c r="BI30" s="218" t="s">
        <v>64</v>
      </c>
      <c r="BJ30" s="200">
        <v>214</v>
      </c>
      <c r="BK30" s="200">
        <v>1</v>
      </c>
      <c r="BL30" s="219" t="s">
        <v>65</v>
      </c>
      <c r="BM30" s="64"/>
      <c r="BN30" s="64" t="s">
        <v>306</v>
      </c>
      <c r="BO30" s="443" t="s">
        <v>697</v>
      </c>
      <c r="BP30" s="443" t="s">
        <v>698</v>
      </c>
      <c r="BQ30" s="478" t="s">
        <v>714</v>
      </c>
    </row>
    <row r="31" spans="1:69" s="128" customFormat="1" ht="15.75">
      <c r="A31" s="207" t="s">
        <v>37</v>
      </c>
      <c r="B31" s="208" t="s">
        <v>9</v>
      </c>
      <c r="C31" s="202" t="s">
        <v>34</v>
      </c>
      <c r="D31" s="210" t="s">
        <v>38</v>
      </c>
      <c r="E31" s="24" t="s">
        <v>107</v>
      </c>
      <c r="F31" s="86">
        <v>163</v>
      </c>
      <c r="G31" s="80">
        <v>0</v>
      </c>
      <c r="H31" s="148">
        <v>83</v>
      </c>
      <c r="I31" s="148">
        <v>0</v>
      </c>
      <c r="J31" s="148">
        <v>80</v>
      </c>
      <c r="K31" s="148">
        <v>0</v>
      </c>
      <c r="L31" s="80">
        <v>2</v>
      </c>
      <c r="M31" s="9">
        <v>0</v>
      </c>
      <c r="N31" s="186"/>
      <c r="O31" s="148">
        <v>3.4059870000000001</v>
      </c>
      <c r="P31" s="148">
        <v>3.4464700000000001</v>
      </c>
      <c r="Q31" s="11">
        <v>3.4244629999999998</v>
      </c>
      <c r="R31" s="148">
        <v>3.9691176470588236</v>
      </c>
      <c r="S31" s="148">
        <v>5.6499999999999986</v>
      </c>
      <c r="T31" s="53">
        <v>4.4549999999999983</v>
      </c>
      <c r="U31" s="148">
        <v>4.2787899999999999</v>
      </c>
      <c r="V31" s="148">
        <v>5.8554700000000004</v>
      </c>
      <c r="W31" s="11">
        <v>4.998348</v>
      </c>
      <c r="X31" s="148">
        <v>5.4937500000000004</v>
      </c>
      <c r="Y31" s="148">
        <v>8.1499999999999986</v>
      </c>
      <c r="Z31" s="53">
        <v>6.7549999999999981</v>
      </c>
      <c r="AA31" s="148">
        <v>3.8524472193688353</v>
      </c>
      <c r="AB31" s="148">
        <v>965</v>
      </c>
      <c r="AC31" s="148">
        <v>0.3847517160461425</v>
      </c>
      <c r="AD31" s="148">
        <v>3</v>
      </c>
      <c r="AE31" s="148">
        <v>3.1227477477477477</v>
      </c>
      <c r="AF31" s="203"/>
      <c r="AG31" s="203"/>
      <c r="AH31" s="203"/>
      <c r="AI31" s="203"/>
      <c r="AJ31" s="203"/>
      <c r="AK31" s="203" t="s">
        <v>248</v>
      </c>
      <c r="AL31" s="203"/>
      <c r="AM31" s="203"/>
      <c r="AN31" s="203"/>
      <c r="AO31" s="73">
        <v>2</v>
      </c>
      <c r="AP31" s="80">
        <v>0</v>
      </c>
      <c r="AQ31" s="80">
        <v>0</v>
      </c>
      <c r="AR31" s="224">
        <v>161</v>
      </c>
      <c r="AS31" s="224" t="s">
        <v>248</v>
      </c>
      <c r="AT31" s="7">
        <v>14126.014999999999</v>
      </c>
      <c r="AU31" s="7">
        <v>0</v>
      </c>
      <c r="AV31" s="201">
        <v>0</v>
      </c>
      <c r="AW31" s="201">
        <v>161</v>
      </c>
      <c r="AX31" s="201" t="s">
        <v>248</v>
      </c>
      <c r="AY31" s="235"/>
      <c r="AZ31" s="188"/>
      <c r="BA31" s="188"/>
      <c r="BB31" s="188"/>
      <c r="BC31" s="203"/>
      <c r="BD31" s="217" t="s">
        <v>61</v>
      </c>
      <c r="BE31" s="201" t="s">
        <v>62</v>
      </c>
      <c r="BF31" s="201" t="s">
        <v>63</v>
      </c>
      <c r="BG31" s="201" t="s">
        <v>196</v>
      </c>
      <c r="BH31" s="218" t="s">
        <v>515</v>
      </c>
      <c r="BI31" s="218" t="s">
        <v>66</v>
      </c>
      <c r="BJ31" s="200">
        <v>214</v>
      </c>
      <c r="BK31" s="200">
        <v>7</v>
      </c>
      <c r="BL31" s="219" t="s">
        <v>65</v>
      </c>
      <c r="BM31" s="64"/>
      <c r="BN31" s="64" t="s">
        <v>306</v>
      </c>
      <c r="BO31" s="443" t="s">
        <v>697</v>
      </c>
      <c r="BP31" s="443" t="s">
        <v>698</v>
      </c>
      <c r="BQ31" s="478" t="s">
        <v>714</v>
      </c>
    </row>
    <row r="32" spans="1:69" s="128" customFormat="1" ht="15.75">
      <c r="A32" s="207" t="s">
        <v>37</v>
      </c>
      <c r="B32" s="208" t="s">
        <v>9</v>
      </c>
      <c r="C32" s="202" t="s">
        <v>34</v>
      </c>
      <c r="D32" s="210" t="s">
        <v>38</v>
      </c>
      <c r="E32" s="24" t="s">
        <v>107</v>
      </c>
      <c r="F32" s="86">
        <v>163</v>
      </c>
      <c r="G32" s="80">
        <v>0</v>
      </c>
      <c r="H32" s="148">
        <v>83</v>
      </c>
      <c r="I32" s="148">
        <v>0</v>
      </c>
      <c r="J32" s="148">
        <v>80</v>
      </c>
      <c r="K32" s="148">
        <v>0</v>
      </c>
      <c r="L32" s="80">
        <v>2</v>
      </c>
      <c r="M32" s="9">
        <v>0</v>
      </c>
      <c r="N32" s="186"/>
      <c r="O32" s="148">
        <v>3.7792829999999999</v>
      </c>
      <c r="P32" s="148">
        <v>3.4623119999999998</v>
      </c>
      <c r="Q32" s="11">
        <v>3.6217820000000001</v>
      </c>
      <c r="R32" s="148">
        <v>4.9750000000000014</v>
      </c>
      <c r="S32" s="148">
        <v>4.5</v>
      </c>
      <c r="T32" s="53">
        <v>4.6583333333333314</v>
      </c>
      <c r="U32" s="148">
        <v>4.8389379999999997</v>
      </c>
      <c r="V32" s="148">
        <v>5.8187249999999997</v>
      </c>
      <c r="W32" s="11">
        <v>5.3257880000000002</v>
      </c>
      <c r="X32" s="148">
        <v>6.4875000000000007</v>
      </c>
      <c r="Y32" s="148">
        <v>6.9</v>
      </c>
      <c r="Z32" s="53">
        <v>6.8949999999999987</v>
      </c>
      <c r="AA32" s="148">
        <v>3.9310786853912711</v>
      </c>
      <c r="AB32" s="148">
        <v>965</v>
      </c>
      <c r="AC32" s="148">
        <v>0.32767277137621537</v>
      </c>
      <c r="AD32" s="148">
        <v>0</v>
      </c>
      <c r="AE32" s="148">
        <v>3.3125</v>
      </c>
      <c r="AF32" s="203"/>
      <c r="AG32" s="203"/>
      <c r="AH32" s="203"/>
      <c r="AI32" s="203"/>
      <c r="AJ32" s="203"/>
      <c r="AK32" s="203" t="s">
        <v>248</v>
      </c>
      <c r="AL32" s="203"/>
      <c r="AM32" s="203"/>
      <c r="AN32" s="203"/>
      <c r="AO32" s="73">
        <v>0</v>
      </c>
      <c r="AP32" s="80">
        <v>0</v>
      </c>
      <c r="AQ32" s="80">
        <v>0</v>
      </c>
      <c r="AR32" s="224">
        <v>163</v>
      </c>
      <c r="AS32" s="224" t="s">
        <v>248</v>
      </c>
      <c r="AT32" s="7">
        <v>14160.57</v>
      </c>
      <c r="AU32" s="7">
        <v>0</v>
      </c>
      <c r="AV32" s="201">
        <v>0</v>
      </c>
      <c r="AW32" s="201">
        <v>163</v>
      </c>
      <c r="AX32" s="201" t="s">
        <v>248</v>
      </c>
      <c r="AY32" s="235"/>
      <c r="AZ32" s="188"/>
      <c r="BA32" s="188"/>
      <c r="BB32" s="188"/>
      <c r="BC32" s="203"/>
      <c r="BD32" s="217" t="s">
        <v>61</v>
      </c>
      <c r="BE32" s="201" t="s">
        <v>62</v>
      </c>
      <c r="BF32" s="201" t="s">
        <v>63</v>
      </c>
      <c r="BG32" s="201" t="s">
        <v>196</v>
      </c>
      <c r="BH32" s="218" t="s">
        <v>515</v>
      </c>
      <c r="BI32" s="218" t="s">
        <v>67</v>
      </c>
      <c r="BJ32" s="200">
        <v>214</v>
      </c>
      <c r="BK32" s="200">
        <v>3</v>
      </c>
      <c r="BL32" s="219" t="s">
        <v>65</v>
      </c>
      <c r="BM32" s="64"/>
      <c r="BN32" s="64" t="s">
        <v>306</v>
      </c>
      <c r="BO32" s="443" t="s">
        <v>697</v>
      </c>
      <c r="BP32" s="443" t="s">
        <v>698</v>
      </c>
      <c r="BQ32" s="478" t="s">
        <v>714</v>
      </c>
    </row>
    <row r="33" spans="1:69" s="128" customFormat="1" ht="15.75">
      <c r="A33" s="207" t="s">
        <v>37</v>
      </c>
      <c r="B33" s="208" t="s">
        <v>9</v>
      </c>
      <c r="C33" s="202" t="s">
        <v>34</v>
      </c>
      <c r="D33" s="210" t="s">
        <v>38</v>
      </c>
      <c r="E33" s="24" t="s">
        <v>107</v>
      </c>
      <c r="F33" s="86">
        <v>161</v>
      </c>
      <c r="G33" s="80">
        <v>2</v>
      </c>
      <c r="H33" s="148">
        <v>83</v>
      </c>
      <c r="I33" s="148">
        <v>0</v>
      </c>
      <c r="J33" s="148">
        <v>78</v>
      </c>
      <c r="K33" s="148">
        <v>2</v>
      </c>
      <c r="L33" s="80">
        <v>6</v>
      </c>
      <c r="M33" s="9">
        <v>0</v>
      </c>
      <c r="N33" s="186"/>
      <c r="O33" s="148">
        <v>4.4555559999999996</v>
      </c>
      <c r="P33" s="148">
        <v>4.6425130000000001</v>
      </c>
      <c r="Q33" s="11">
        <v>4.5459800000000001</v>
      </c>
      <c r="R33" s="148">
        <v>6.5249999999999986</v>
      </c>
      <c r="S33" s="148">
        <v>7.1499999999999986</v>
      </c>
      <c r="T33" s="53">
        <v>6.8374999999999986</v>
      </c>
      <c r="U33" s="148">
        <v>5.2282650000000004</v>
      </c>
      <c r="V33" s="148">
        <v>7.0451889999999997</v>
      </c>
      <c r="W33" s="11">
        <v>6.1070390000000003</v>
      </c>
      <c r="X33" s="148">
        <v>7.2624999999999993</v>
      </c>
      <c r="Y33" s="148">
        <v>9.5749999999999993</v>
      </c>
      <c r="Z33" s="53">
        <v>9.1749999999999972</v>
      </c>
      <c r="AA33" s="148">
        <v>3.8776775766561746</v>
      </c>
      <c r="AB33" s="148">
        <v>917</v>
      </c>
      <c r="AC33" s="148">
        <v>0.37534499170153651</v>
      </c>
      <c r="AD33" s="148">
        <v>1</v>
      </c>
      <c r="AE33" s="148">
        <v>3.152556818181818</v>
      </c>
      <c r="AF33" s="203"/>
      <c r="AG33" s="203"/>
      <c r="AH33" s="203"/>
      <c r="AI33" s="203"/>
      <c r="AJ33" s="203"/>
      <c r="AK33" s="203" t="s">
        <v>248</v>
      </c>
      <c r="AL33" s="203"/>
      <c r="AM33" s="203"/>
      <c r="AN33" s="203"/>
      <c r="AO33" s="73">
        <v>3</v>
      </c>
      <c r="AP33" s="80">
        <v>0</v>
      </c>
      <c r="AQ33" s="80">
        <v>0</v>
      </c>
      <c r="AR33" s="224">
        <v>156</v>
      </c>
      <c r="AS33" s="224" t="s">
        <v>248</v>
      </c>
      <c r="AT33" s="7">
        <v>13579.948</v>
      </c>
      <c r="AU33" s="7">
        <v>0</v>
      </c>
      <c r="AV33" s="201">
        <v>0</v>
      </c>
      <c r="AW33" s="201">
        <v>156</v>
      </c>
      <c r="AX33" s="201" t="s">
        <v>248</v>
      </c>
      <c r="AY33" s="235"/>
      <c r="AZ33" s="188"/>
      <c r="BA33" s="188"/>
      <c r="BB33" s="188"/>
      <c r="BC33" s="203"/>
      <c r="BD33" s="217" t="s">
        <v>61</v>
      </c>
      <c r="BE33" s="201" t="s">
        <v>62</v>
      </c>
      <c r="BF33" s="201" t="s">
        <v>63</v>
      </c>
      <c r="BG33" s="201" t="s">
        <v>196</v>
      </c>
      <c r="BH33" s="218" t="s">
        <v>515</v>
      </c>
      <c r="BI33" s="218" t="s">
        <v>68</v>
      </c>
      <c r="BJ33" s="200">
        <v>214</v>
      </c>
      <c r="BK33" s="200">
        <v>4</v>
      </c>
      <c r="BL33" s="219" t="s">
        <v>65</v>
      </c>
      <c r="BM33" s="64"/>
      <c r="BN33" s="64" t="s">
        <v>306</v>
      </c>
      <c r="BO33" s="443" t="s">
        <v>697</v>
      </c>
      <c r="BP33" s="443" t="s">
        <v>698</v>
      </c>
      <c r="BQ33" s="478" t="s">
        <v>714</v>
      </c>
    </row>
    <row r="34" spans="1:69" s="128" customFormat="1" ht="15.75">
      <c r="A34" s="207" t="s">
        <v>37</v>
      </c>
      <c r="B34" s="208" t="s">
        <v>9</v>
      </c>
      <c r="C34" s="202" t="s">
        <v>34</v>
      </c>
      <c r="D34" s="210" t="s">
        <v>38</v>
      </c>
      <c r="E34" s="24" t="s">
        <v>108</v>
      </c>
      <c r="F34" s="86">
        <v>165</v>
      </c>
      <c r="G34" s="80">
        <v>0</v>
      </c>
      <c r="H34" s="148">
        <v>83</v>
      </c>
      <c r="I34" s="148">
        <v>0</v>
      </c>
      <c r="J34" s="148">
        <v>82</v>
      </c>
      <c r="K34" s="148">
        <v>0</v>
      </c>
      <c r="L34" s="80">
        <v>0</v>
      </c>
      <c r="M34" s="9">
        <v>0</v>
      </c>
      <c r="N34" s="186"/>
      <c r="O34" s="148">
        <v>3.4067099999999999</v>
      </c>
      <c r="P34" s="148">
        <v>3.686121</v>
      </c>
      <c r="Q34" s="11">
        <v>3.545569</v>
      </c>
      <c r="R34" s="148">
        <v>4.4249999999999972</v>
      </c>
      <c r="S34" s="148">
        <v>4.9833333333333316</v>
      </c>
      <c r="T34" s="53">
        <v>4.84375</v>
      </c>
      <c r="U34" s="148">
        <v>4.266108</v>
      </c>
      <c r="V34" s="148">
        <v>6.1356950000000001</v>
      </c>
      <c r="W34" s="11">
        <v>5.1952360000000004</v>
      </c>
      <c r="X34" s="148">
        <v>6.3849999999999998</v>
      </c>
      <c r="Y34" s="148">
        <v>7.4749999999999979</v>
      </c>
      <c r="Z34" s="53">
        <v>6.992647058823529</v>
      </c>
      <c r="AA34" s="148">
        <v>3.9961313230822806</v>
      </c>
      <c r="AB34" s="148">
        <v>990</v>
      </c>
      <c r="AC34" s="148">
        <v>0.29813725845955652</v>
      </c>
      <c r="AD34" s="148">
        <v>0</v>
      </c>
      <c r="AE34" s="148">
        <v>3.512172284644195</v>
      </c>
      <c r="AF34" s="203"/>
      <c r="AG34" s="203"/>
      <c r="AH34" s="203"/>
      <c r="AI34" s="203"/>
      <c r="AJ34" s="203"/>
      <c r="AK34" s="203" t="s">
        <v>248</v>
      </c>
      <c r="AL34" s="203"/>
      <c r="AM34" s="203"/>
      <c r="AN34" s="203"/>
      <c r="AO34" s="73">
        <v>0</v>
      </c>
      <c r="AP34" s="80">
        <v>0</v>
      </c>
      <c r="AQ34" s="80">
        <v>0</v>
      </c>
      <c r="AR34" s="224">
        <v>165</v>
      </c>
      <c r="AS34" s="224" t="s">
        <v>248</v>
      </c>
      <c r="AT34" s="7">
        <v>14904.181</v>
      </c>
      <c r="AU34" s="7">
        <v>0</v>
      </c>
      <c r="AV34" s="201">
        <v>0</v>
      </c>
      <c r="AW34" s="201">
        <v>165</v>
      </c>
      <c r="AX34" s="201" t="s">
        <v>248</v>
      </c>
      <c r="AY34" s="235"/>
      <c r="AZ34" s="188"/>
      <c r="BA34" s="188"/>
      <c r="BB34" s="188"/>
      <c r="BC34" s="203"/>
      <c r="BD34" s="217" t="s">
        <v>61</v>
      </c>
      <c r="BE34" s="201" t="s">
        <v>62</v>
      </c>
      <c r="BF34" s="201" t="s">
        <v>63</v>
      </c>
      <c r="BG34" s="201" t="s">
        <v>196</v>
      </c>
      <c r="BH34" s="218" t="s">
        <v>512</v>
      </c>
      <c r="BI34" s="218" t="s">
        <v>64</v>
      </c>
      <c r="BJ34" s="200">
        <v>214</v>
      </c>
      <c r="BK34" s="200">
        <v>1</v>
      </c>
      <c r="BL34" s="219" t="s">
        <v>65</v>
      </c>
      <c r="BM34" s="64"/>
      <c r="BN34" s="64" t="s">
        <v>306</v>
      </c>
      <c r="BO34" s="443" t="s">
        <v>53</v>
      </c>
      <c r="BP34" s="443" t="s">
        <v>704</v>
      </c>
      <c r="BQ34" s="478" t="s">
        <v>714</v>
      </c>
    </row>
    <row r="35" spans="1:69" s="128" customFormat="1" ht="15.75">
      <c r="A35" s="207" t="s">
        <v>37</v>
      </c>
      <c r="B35" s="208" t="s">
        <v>9</v>
      </c>
      <c r="C35" s="202" t="s">
        <v>34</v>
      </c>
      <c r="D35" s="210" t="s">
        <v>38</v>
      </c>
      <c r="E35" s="24" t="s">
        <v>108</v>
      </c>
      <c r="F35" s="86">
        <v>165</v>
      </c>
      <c r="G35" s="80">
        <v>1</v>
      </c>
      <c r="H35" s="148">
        <v>83</v>
      </c>
      <c r="I35" s="148">
        <v>0</v>
      </c>
      <c r="J35" s="148">
        <v>82</v>
      </c>
      <c r="K35" s="148">
        <v>1</v>
      </c>
      <c r="L35" s="80">
        <v>0</v>
      </c>
      <c r="M35" s="9">
        <v>1</v>
      </c>
      <c r="N35" s="186"/>
      <c r="O35" s="148">
        <v>3.491409</v>
      </c>
      <c r="P35" s="148">
        <v>3.8199339999999999</v>
      </c>
      <c r="Q35" s="11">
        <v>3.6484399999999999</v>
      </c>
      <c r="R35" s="148">
        <v>4.9249999999999972</v>
      </c>
      <c r="S35" s="148">
        <v>5.1000000000000014</v>
      </c>
      <c r="T35" s="53">
        <v>5.0124999999999957</v>
      </c>
      <c r="U35" s="148">
        <v>4.327108</v>
      </c>
      <c r="V35" s="148">
        <v>6.2211439999999998</v>
      </c>
      <c r="W35" s="11">
        <v>5.2324330000000003</v>
      </c>
      <c r="X35" s="148">
        <v>6.3083333333333327</v>
      </c>
      <c r="Y35" s="148">
        <v>7.6000000000000014</v>
      </c>
      <c r="Z35" s="53">
        <v>7.2624999999999957</v>
      </c>
      <c r="AA35" s="148">
        <v>3.8870572747384595</v>
      </c>
      <c r="AB35" s="148">
        <v>977</v>
      </c>
      <c r="AC35" s="148">
        <v>0.42837304929954528</v>
      </c>
      <c r="AD35" s="148">
        <v>1</v>
      </c>
      <c r="AE35" s="148">
        <v>3.0963483146067414</v>
      </c>
      <c r="AF35" s="203"/>
      <c r="AG35" s="203"/>
      <c r="AH35" s="203"/>
      <c r="AI35" s="203"/>
      <c r="AJ35" s="203"/>
      <c r="AK35" s="203" t="s">
        <v>248</v>
      </c>
      <c r="AL35" s="203"/>
      <c r="AM35" s="203"/>
      <c r="AN35" s="203"/>
      <c r="AO35" s="73">
        <v>13</v>
      </c>
      <c r="AP35" s="80">
        <v>0</v>
      </c>
      <c r="AQ35" s="80">
        <v>0</v>
      </c>
      <c r="AR35" s="224">
        <v>151</v>
      </c>
      <c r="AS35" s="224" t="s">
        <v>248</v>
      </c>
      <c r="AT35" s="7">
        <v>14817.477999999999</v>
      </c>
      <c r="AU35" s="7">
        <v>0</v>
      </c>
      <c r="AV35" s="201">
        <v>0</v>
      </c>
      <c r="AW35" s="201">
        <v>151</v>
      </c>
      <c r="AX35" s="201" t="s">
        <v>248</v>
      </c>
      <c r="AY35" s="235"/>
      <c r="AZ35" s="188"/>
      <c r="BA35" s="188"/>
      <c r="BB35" s="188"/>
      <c r="BC35" s="203"/>
      <c r="BD35" s="217" t="s">
        <v>61</v>
      </c>
      <c r="BE35" s="201" t="s">
        <v>62</v>
      </c>
      <c r="BF35" s="201" t="s">
        <v>63</v>
      </c>
      <c r="BG35" s="201" t="s">
        <v>196</v>
      </c>
      <c r="BH35" s="218" t="s">
        <v>512</v>
      </c>
      <c r="BI35" s="218" t="s">
        <v>66</v>
      </c>
      <c r="BJ35" s="200">
        <v>214</v>
      </c>
      <c r="BK35" s="200">
        <v>7</v>
      </c>
      <c r="BL35" s="219" t="s">
        <v>65</v>
      </c>
      <c r="BM35" s="64"/>
      <c r="BN35" s="64" t="s">
        <v>306</v>
      </c>
      <c r="BO35" s="443" t="s">
        <v>53</v>
      </c>
      <c r="BP35" s="443" t="s">
        <v>704</v>
      </c>
      <c r="BQ35" s="478" t="s">
        <v>714</v>
      </c>
    </row>
    <row r="36" spans="1:69" s="128" customFormat="1" ht="15.75">
      <c r="A36" s="207" t="s">
        <v>37</v>
      </c>
      <c r="B36" s="208" t="s">
        <v>9</v>
      </c>
      <c r="C36" s="202" t="s">
        <v>34</v>
      </c>
      <c r="D36" s="210" t="s">
        <v>38</v>
      </c>
      <c r="E36" s="24" t="s">
        <v>108</v>
      </c>
      <c r="F36" s="86">
        <v>165</v>
      </c>
      <c r="G36" s="80">
        <v>0</v>
      </c>
      <c r="H36" s="148">
        <v>83</v>
      </c>
      <c r="I36" s="148">
        <v>0</v>
      </c>
      <c r="J36" s="148">
        <v>82</v>
      </c>
      <c r="K36" s="148">
        <v>0</v>
      </c>
      <c r="L36" s="80">
        <v>0</v>
      </c>
      <c r="M36" s="9">
        <v>0</v>
      </c>
      <c r="N36" s="186"/>
      <c r="O36" s="148">
        <v>4.2036619999999996</v>
      </c>
      <c r="P36" s="148">
        <v>5.1506949999999998</v>
      </c>
      <c r="Q36" s="11">
        <v>4.674309</v>
      </c>
      <c r="R36" s="148">
        <v>6.2124999999999986</v>
      </c>
      <c r="S36" s="148">
        <v>6.7249999999999979</v>
      </c>
      <c r="T36" s="53">
        <v>6.4749999999999996</v>
      </c>
      <c r="U36" s="148">
        <v>5.1422530000000002</v>
      </c>
      <c r="V36" s="148">
        <v>7.5606819999999999</v>
      </c>
      <c r="W36" s="11">
        <v>6.3441390000000002</v>
      </c>
      <c r="X36" s="148">
        <v>7.3083333333333327</v>
      </c>
      <c r="Y36" s="148">
        <v>8.9499999999999957</v>
      </c>
      <c r="Z36" s="53">
        <v>8.3645833333333339</v>
      </c>
      <c r="AA36" s="148">
        <v>3.9251010260196662</v>
      </c>
      <c r="AB36" s="148">
        <v>990</v>
      </c>
      <c r="AC36" s="148">
        <v>0.36355337063973192</v>
      </c>
      <c r="AD36" s="148">
        <v>4</v>
      </c>
      <c r="AE36" s="148">
        <v>3.2314814814814814</v>
      </c>
      <c r="AF36" s="203"/>
      <c r="AG36" s="203"/>
      <c r="AH36" s="203"/>
      <c r="AI36" s="203"/>
      <c r="AJ36" s="203"/>
      <c r="AK36" s="203" t="s">
        <v>248</v>
      </c>
      <c r="AL36" s="203"/>
      <c r="AM36" s="203"/>
      <c r="AN36" s="203"/>
      <c r="AO36" s="73">
        <v>0</v>
      </c>
      <c r="AP36" s="80">
        <v>0</v>
      </c>
      <c r="AQ36" s="80">
        <v>0</v>
      </c>
      <c r="AR36" s="224">
        <v>165</v>
      </c>
      <c r="AS36" s="224" t="s">
        <v>248</v>
      </c>
      <c r="AT36" s="7">
        <v>14950.268</v>
      </c>
      <c r="AU36" s="7">
        <v>0</v>
      </c>
      <c r="AV36" s="201">
        <v>0</v>
      </c>
      <c r="AW36" s="201">
        <v>165</v>
      </c>
      <c r="AX36" s="201" t="s">
        <v>248</v>
      </c>
      <c r="AY36" s="235"/>
      <c r="AZ36" s="188"/>
      <c r="BA36" s="188"/>
      <c r="BB36" s="188"/>
      <c r="BC36" s="203"/>
      <c r="BD36" s="217" t="s">
        <v>61</v>
      </c>
      <c r="BE36" s="201" t="s">
        <v>62</v>
      </c>
      <c r="BF36" s="201" t="s">
        <v>63</v>
      </c>
      <c r="BG36" s="201" t="s">
        <v>196</v>
      </c>
      <c r="BH36" s="218" t="s">
        <v>512</v>
      </c>
      <c r="BI36" s="218" t="s">
        <v>67</v>
      </c>
      <c r="BJ36" s="200">
        <v>214</v>
      </c>
      <c r="BK36" s="200">
        <v>3</v>
      </c>
      <c r="BL36" s="219" t="s">
        <v>65</v>
      </c>
      <c r="BM36" s="64"/>
      <c r="BN36" s="64" t="s">
        <v>306</v>
      </c>
      <c r="BO36" s="443" t="s">
        <v>53</v>
      </c>
      <c r="BP36" s="443" t="s">
        <v>704</v>
      </c>
      <c r="BQ36" s="478" t="s">
        <v>714</v>
      </c>
    </row>
    <row r="37" spans="1:69" s="128" customFormat="1" ht="15.75">
      <c r="A37" s="207" t="s">
        <v>37</v>
      </c>
      <c r="B37" s="208" t="s">
        <v>9</v>
      </c>
      <c r="C37" s="202" t="s">
        <v>34</v>
      </c>
      <c r="D37" s="210" t="s">
        <v>38</v>
      </c>
      <c r="E37" s="24" t="s">
        <v>108</v>
      </c>
      <c r="F37" s="86">
        <v>154</v>
      </c>
      <c r="G37" s="80">
        <v>2</v>
      </c>
      <c r="H37" s="148">
        <v>77</v>
      </c>
      <c r="I37" s="148">
        <v>1</v>
      </c>
      <c r="J37" s="148">
        <v>77</v>
      </c>
      <c r="K37" s="148">
        <v>1</v>
      </c>
      <c r="L37" s="80">
        <v>0</v>
      </c>
      <c r="M37" s="9">
        <v>0</v>
      </c>
      <c r="N37" s="186"/>
      <c r="O37" s="148">
        <v>4.0553280000000003</v>
      </c>
      <c r="P37" s="148">
        <v>3.9309210000000001</v>
      </c>
      <c r="Q37" s="11">
        <v>3.993125</v>
      </c>
      <c r="R37" s="148">
        <v>5.6000000000000014</v>
      </c>
      <c r="S37" s="148">
        <v>5.6000000000000014</v>
      </c>
      <c r="T37" s="53">
        <v>5.6000000000000014</v>
      </c>
      <c r="U37" s="148">
        <v>4.9244070000000004</v>
      </c>
      <c r="V37" s="148">
        <v>6.2950920000000004</v>
      </c>
      <c r="W37" s="11">
        <v>5.60975</v>
      </c>
      <c r="X37" s="148">
        <v>7.3666666666666671</v>
      </c>
      <c r="Y37" s="148">
        <v>8.2000000000000011</v>
      </c>
      <c r="Z37" s="53">
        <v>7.8400000000000007</v>
      </c>
      <c r="AA37" s="148">
        <v>3.8436951886927893</v>
      </c>
      <c r="AB37" s="148">
        <v>912</v>
      </c>
      <c r="AC37" s="148">
        <v>0.40377750019909797</v>
      </c>
      <c r="AD37" s="148">
        <v>9</v>
      </c>
      <c r="AE37" s="148">
        <v>3.1202127659574468</v>
      </c>
      <c r="AF37" s="203"/>
      <c r="AG37" s="203"/>
      <c r="AH37" s="203"/>
      <c r="AI37" s="203"/>
      <c r="AJ37" s="203"/>
      <c r="AK37" s="203" t="s">
        <v>248</v>
      </c>
      <c r="AL37" s="203"/>
      <c r="AM37" s="203"/>
      <c r="AN37" s="203"/>
      <c r="AO37" s="73">
        <v>44</v>
      </c>
      <c r="AP37" s="80">
        <v>0</v>
      </c>
      <c r="AQ37" s="80">
        <v>0</v>
      </c>
      <c r="AR37" s="224">
        <v>108</v>
      </c>
      <c r="AS37" s="224" t="s">
        <v>248</v>
      </c>
      <c r="AT37" s="7">
        <v>13784.74</v>
      </c>
      <c r="AU37" s="7">
        <v>0</v>
      </c>
      <c r="AV37" s="201">
        <v>0</v>
      </c>
      <c r="AW37" s="201">
        <v>108</v>
      </c>
      <c r="AX37" s="201" t="s">
        <v>248</v>
      </c>
      <c r="AY37" s="235"/>
      <c r="AZ37" s="188"/>
      <c r="BA37" s="188"/>
      <c r="BB37" s="188"/>
      <c r="BC37" s="203"/>
      <c r="BD37" s="217" t="s">
        <v>61</v>
      </c>
      <c r="BE37" s="201" t="s">
        <v>62</v>
      </c>
      <c r="BF37" s="201" t="s">
        <v>63</v>
      </c>
      <c r="BG37" s="201" t="s">
        <v>196</v>
      </c>
      <c r="BH37" s="218" t="s">
        <v>512</v>
      </c>
      <c r="BI37" s="218" t="s">
        <v>68</v>
      </c>
      <c r="BJ37" s="200">
        <v>214</v>
      </c>
      <c r="BK37" s="200">
        <v>4</v>
      </c>
      <c r="BL37" s="219" t="s">
        <v>65</v>
      </c>
      <c r="BM37" s="64"/>
      <c r="BN37" s="64" t="s">
        <v>306</v>
      </c>
      <c r="BO37" s="443" t="s">
        <v>53</v>
      </c>
      <c r="BP37" s="443" t="s">
        <v>704</v>
      </c>
      <c r="BQ37" s="478" t="s">
        <v>714</v>
      </c>
    </row>
    <row r="38" spans="1:69" s="128" customFormat="1" ht="15.75">
      <c r="A38" s="207" t="s">
        <v>37</v>
      </c>
      <c r="B38" s="208" t="s">
        <v>9</v>
      </c>
      <c r="C38" s="202" t="s">
        <v>34</v>
      </c>
      <c r="D38" s="210" t="s">
        <v>38</v>
      </c>
      <c r="E38" s="24" t="s">
        <v>109</v>
      </c>
      <c r="F38" s="86">
        <v>111</v>
      </c>
      <c r="G38" s="80">
        <v>3</v>
      </c>
      <c r="H38" s="148">
        <v>57</v>
      </c>
      <c r="I38" s="148">
        <v>0</v>
      </c>
      <c r="J38" s="148">
        <v>54</v>
      </c>
      <c r="K38" s="148">
        <v>3</v>
      </c>
      <c r="L38" s="80">
        <v>1</v>
      </c>
      <c r="M38" s="9">
        <v>0</v>
      </c>
      <c r="N38" s="186"/>
      <c r="O38" s="148">
        <v>3.2807010000000001</v>
      </c>
      <c r="P38" s="148">
        <v>4.2341600000000001</v>
      </c>
      <c r="Q38" s="11">
        <v>3.7262420000000001</v>
      </c>
      <c r="R38" s="148">
        <v>4.5374999999999996</v>
      </c>
      <c r="S38" s="148">
        <v>5.416666666666667</v>
      </c>
      <c r="T38" s="53">
        <v>5.1083333333333316</v>
      </c>
      <c r="U38" s="148">
        <v>4.060403</v>
      </c>
      <c r="V38" s="148">
        <v>6.6621800000000002</v>
      </c>
      <c r="W38" s="11">
        <v>5.276186</v>
      </c>
      <c r="X38" s="148">
        <v>6.0374999999999996</v>
      </c>
      <c r="Y38" s="148">
        <v>7.875</v>
      </c>
      <c r="Z38" s="53">
        <v>7.4324999999999992</v>
      </c>
      <c r="AA38" s="148">
        <v>3.9825389578335013</v>
      </c>
      <c r="AB38" s="148">
        <v>642</v>
      </c>
      <c r="AC38" s="148">
        <v>0.32873564823939416</v>
      </c>
      <c r="AD38" s="148">
        <v>2</v>
      </c>
      <c r="AE38" s="148">
        <v>3.45</v>
      </c>
      <c r="AF38" s="203"/>
      <c r="AG38" s="203"/>
      <c r="AH38" s="203"/>
      <c r="AI38" s="203"/>
      <c r="AJ38" s="203"/>
      <c r="AK38" s="203" t="s">
        <v>248</v>
      </c>
      <c r="AL38" s="203"/>
      <c r="AM38" s="203"/>
      <c r="AN38" s="203"/>
      <c r="AO38" s="73">
        <v>0</v>
      </c>
      <c r="AP38" s="80">
        <v>0</v>
      </c>
      <c r="AQ38" s="80">
        <v>0</v>
      </c>
      <c r="AR38" s="224">
        <v>108</v>
      </c>
      <c r="AS38" s="224" t="s">
        <v>248</v>
      </c>
      <c r="AT38" s="7">
        <v>9467.8080000000009</v>
      </c>
      <c r="AU38" s="7">
        <v>0</v>
      </c>
      <c r="AV38" s="201">
        <v>0</v>
      </c>
      <c r="AW38" s="201">
        <v>108</v>
      </c>
      <c r="AX38" s="201" t="s">
        <v>248</v>
      </c>
      <c r="AY38" s="235"/>
      <c r="AZ38" s="188"/>
      <c r="BA38" s="188"/>
      <c r="BB38" s="188"/>
      <c r="BC38" s="203"/>
      <c r="BD38" s="217" t="s">
        <v>61</v>
      </c>
      <c r="BE38" s="201" t="s">
        <v>62</v>
      </c>
      <c r="BF38" s="201" t="s">
        <v>63</v>
      </c>
      <c r="BG38" s="201" t="s">
        <v>196</v>
      </c>
      <c r="BH38" s="218" t="s">
        <v>513</v>
      </c>
      <c r="BI38" s="218" t="s">
        <v>64</v>
      </c>
      <c r="BJ38" s="200">
        <v>214</v>
      </c>
      <c r="BK38" s="200">
        <v>1</v>
      </c>
      <c r="BL38" s="219" t="s">
        <v>65</v>
      </c>
      <c r="BM38" s="64"/>
      <c r="BN38" s="64" t="s">
        <v>306</v>
      </c>
      <c r="BO38" s="443" t="s">
        <v>53</v>
      </c>
      <c r="BP38" s="443" t="s">
        <v>704</v>
      </c>
      <c r="BQ38" s="478" t="s">
        <v>714</v>
      </c>
    </row>
    <row r="39" spans="1:69" s="128" customFormat="1" ht="15.75">
      <c r="A39" s="207" t="s">
        <v>37</v>
      </c>
      <c r="B39" s="208" t="s">
        <v>9</v>
      </c>
      <c r="C39" s="202" t="s">
        <v>34</v>
      </c>
      <c r="D39" s="210" t="s">
        <v>38</v>
      </c>
      <c r="E39" s="24" t="s">
        <v>109</v>
      </c>
      <c r="F39" s="86">
        <v>111</v>
      </c>
      <c r="G39" s="80">
        <v>0</v>
      </c>
      <c r="H39" s="148">
        <v>57</v>
      </c>
      <c r="I39" s="148">
        <v>0</v>
      </c>
      <c r="J39" s="148">
        <v>54</v>
      </c>
      <c r="K39" s="148">
        <v>0</v>
      </c>
      <c r="L39" s="80">
        <v>0</v>
      </c>
      <c r="M39" s="9">
        <v>0</v>
      </c>
      <c r="N39" s="186"/>
      <c r="O39" s="148">
        <v>3.248157</v>
      </c>
      <c r="P39" s="148">
        <v>3.7541799999999999</v>
      </c>
      <c r="Q39" s="11">
        <v>3.4846159999999999</v>
      </c>
      <c r="R39" s="148">
        <v>4.2687499999999998</v>
      </c>
      <c r="S39" s="148">
        <v>9.75</v>
      </c>
      <c r="T39" s="53">
        <v>4.4824999999999999</v>
      </c>
      <c r="U39" s="148">
        <v>4.0456659999999998</v>
      </c>
      <c r="V39" s="148">
        <v>6.1836000000000002</v>
      </c>
      <c r="W39" s="11">
        <v>5.0446999999999997</v>
      </c>
      <c r="X39" s="148">
        <v>5.2874999999999996</v>
      </c>
      <c r="Y39" s="148">
        <v>12.25</v>
      </c>
      <c r="Z39" s="53">
        <v>6.8312499999999989</v>
      </c>
      <c r="AA39" s="148">
        <v>3.8845645797861232</v>
      </c>
      <c r="AB39" s="148">
        <v>666</v>
      </c>
      <c r="AC39" s="148">
        <v>0.34936148102197168</v>
      </c>
      <c r="AD39" s="148">
        <v>0</v>
      </c>
      <c r="AE39" s="148">
        <v>3.2040322580645162</v>
      </c>
      <c r="AF39" s="203"/>
      <c r="AG39" s="203"/>
      <c r="AH39" s="203"/>
      <c r="AI39" s="203"/>
      <c r="AJ39" s="203"/>
      <c r="AK39" s="203" t="s">
        <v>248</v>
      </c>
      <c r="AL39" s="203"/>
      <c r="AM39" s="203"/>
      <c r="AN39" s="203"/>
      <c r="AO39" s="73">
        <v>11</v>
      </c>
      <c r="AP39" s="80">
        <v>1</v>
      </c>
      <c r="AQ39" s="80">
        <v>0</v>
      </c>
      <c r="AR39" s="224">
        <v>99</v>
      </c>
      <c r="AS39" s="224" t="s">
        <v>248</v>
      </c>
      <c r="AT39" s="7">
        <v>9631.1239999999998</v>
      </c>
      <c r="AU39" s="7">
        <v>87.332999999999998</v>
      </c>
      <c r="AV39" s="201">
        <v>0</v>
      </c>
      <c r="AW39" s="201">
        <v>99</v>
      </c>
      <c r="AX39" s="201" t="s">
        <v>248</v>
      </c>
      <c r="AY39" s="235"/>
      <c r="AZ39" s="188"/>
      <c r="BA39" s="188"/>
      <c r="BB39" s="188"/>
      <c r="BC39" s="203"/>
      <c r="BD39" s="217" t="s">
        <v>61</v>
      </c>
      <c r="BE39" s="201" t="s">
        <v>62</v>
      </c>
      <c r="BF39" s="201" t="s">
        <v>63</v>
      </c>
      <c r="BG39" s="201" t="s">
        <v>196</v>
      </c>
      <c r="BH39" s="218" t="s">
        <v>513</v>
      </c>
      <c r="BI39" s="218" t="s">
        <v>66</v>
      </c>
      <c r="BJ39" s="200">
        <v>214</v>
      </c>
      <c r="BK39" s="200">
        <v>7</v>
      </c>
      <c r="BL39" s="219" t="s">
        <v>65</v>
      </c>
      <c r="BM39" s="64"/>
      <c r="BN39" s="64" t="s">
        <v>306</v>
      </c>
      <c r="BO39" s="443" t="s">
        <v>53</v>
      </c>
      <c r="BP39" s="443" t="s">
        <v>704</v>
      </c>
      <c r="BQ39" s="478" t="s">
        <v>714</v>
      </c>
    </row>
    <row r="40" spans="1:69" s="128" customFormat="1" ht="15.75">
      <c r="A40" s="207" t="s">
        <v>37</v>
      </c>
      <c r="B40" s="208" t="s">
        <v>9</v>
      </c>
      <c r="C40" s="202" t="s">
        <v>34</v>
      </c>
      <c r="D40" s="210" t="s">
        <v>38</v>
      </c>
      <c r="E40" s="24" t="s">
        <v>109</v>
      </c>
      <c r="F40" s="86">
        <v>110</v>
      </c>
      <c r="G40" s="80">
        <v>0</v>
      </c>
      <c r="H40" s="148">
        <v>55</v>
      </c>
      <c r="I40" s="148">
        <v>0</v>
      </c>
      <c r="J40" s="148">
        <v>55</v>
      </c>
      <c r="K40" s="148">
        <v>0</v>
      </c>
      <c r="L40" s="80">
        <v>0</v>
      </c>
      <c r="M40" s="9">
        <v>0</v>
      </c>
      <c r="N40" s="186"/>
      <c r="O40" s="148">
        <v>3.9645630000000001</v>
      </c>
      <c r="P40" s="148">
        <v>5.0506180000000001</v>
      </c>
      <c r="Q40" s="11">
        <v>4.5075900000000004</v>
      </c>
      <c r="R40" s="148">
        <v>4.625</v>
      </c>
      <c r="S40" s="148">
        <v>6.3125</v>
      </c>
      <c r="T40" s="53">
        <v>6.083333333333333</v>
      </c>
      <c r="U40" s="148">
        <v>4.9321999999999999</v>
      </c>
      <c r="V40" s="148">
        <v>7.4524720000000002</v>
      </c>
      <c r="W40" s="11">
        <v>6.1923360000000001</v>
      </c>
      <c r="X40" s="148">
        <v>7.15625</v>
      </c>
      <c r="Y40" s="148">
        <v>8.4464285714285712</v>
      </c>
      <c r="Z40" s="53">
        <v>8.25</v>
      </c>
      <c r="AA40" s="148">
        <v>3.9220757665056167</v>
      </c>
      <c r="AB40" s="148">
        <v>660</v>
      </c>
      <c r="AC40" s="148">
        <v>0.33214945879649072</v>
      </c>
      <c r="AD40" s="148">
        <v>0</v>
      </c>
      <c r="AE40" s="148">
        <v>3.2857142857142856</v>
      </c>
      <c r="AF40" s="203"/>
      <c r="AG40" s="203"/>
      <c r="AH40" s="203"/>
      <c r="AI40" s="203"/>
      <c r="AJ40" s="203"/>
      <c r="AK40" s="203" t="s">
        <v>248</v>
      </c>
      <c r="AL40" s="203"/>
      <c r="AM40" s="203"/>
      <c r="AN40" s="203"/>
      <c r="AO40" s="73">
        <v>0</v>
      </c>
      <c r="AP40" s="80">
        <v>0</v>
      </c>
      <c r="AQ40" s="80">
        <v>0</v>
      </c>
      <c r="AR40" s="224">
        <v>110</v>
      </c>
      <c r="AS40" s="224" t="s">
        <v>248</v>
      </c>
      <c r="AT40" s="7">
        <v>9657.509</v>
      </c>
      <c r="AU40" s="7">
        <v>0</v>
      </c>
      <c r="AV40" s="201">
        <v>0</v>
      </c>
      <c r="AW40" s="201">
        <v>110</v>
      </c>
      <c r="AX40" s="201" t="s">
        <v>248</v>
      </c>
      <c r="AY40" s="235"/>
      <c r="AZ40" s="188"/>
      <c r="BA40" s="188"/>
      <c r="BB40" s="188"/>
      <c r="BC40" s="203"/>
      <c r="BD40" s="217" t="s">
        <v>61</v>
      </c>
      <c r="BE40" s="201" t="s">
        <v>62</v>
      </c>
      <c r="BF40" s="201" t="s">
        <v>63</v>
      </c>
      <c r="BG40" s="201" t="s">
        <v>196</v>
      </c>
      <c r="BH40" s="218" t="s">
        <v>513</v>
      </c>
      <c r="BI40" s="218" t="s">
        <v>67</v>
      </c>
      <c r="BJ40" s="441">
        <v>214</v>
      </c>
      <c r="BK40" s="441">
        <v>3</v>
      </c>
      <c r="BL40" s="219" t="s">
        <v>65</v>
      </c>
      <c r="BM40" s="64"/>
      <c r="BN40" s="64" t="s">
        <v>306</v>
      </c>
      <c r="BO40" s="443" t="s">
        <v>53</v>
      </c>
      <c r="BP40" s="443" t="s">
        <v>704</v>
      </c>
      <c r="BQ40" s="478" t="s">
        <v>714</v>
      </c>
    </row>
    <row r="41" spans="1:69" s="128" customFormat="1" ht="15.75">
      <c r="A41" s="207" t="s">
        <v>37</v>
      </c>
      <c r="B41" s="208" t="s">
        <v>9</v>
      </c>
      <c r="C41" s="202" t="s">
        <v>34</v>
      </c>
      <c r="D41" s="210" t="s">
        <v>38</v>
      </c>
      <c r="E41" s="24" t="s">
        <v>109</v>
      </c>
      <c r="F41" s="86">
        <v>110</v>
      </c>
      <c r="G41" s="80">
        <v>0</v>
      </c>
      <c r="H41" s="148">
        <v>57</v>
      </c>
      <c r="I41" s="148">
        <v>0</v>
      </c>
      <c r="J41" s="148">
        <v>53</v>
      </c>
      <c r="K41" s="148">
        <v>0</v>
      </c>
      <c r="L41" s="80">
        <v>3</v>
      </c>
      <c r="M41" s="9">
        <v>0</v>
      </c>
      <c r="N41" s="186"/>
      <c r="O41" s="148">
        <v>4.2877190000000001</v>
      </c>
      <c r="P41" s="148">
        <v>2.9484599999999999</v>
      </c>
      <c r="Q41" s="11">
        <v>3.6618970000000002</v>
      </c>
      <c r="R41" s="148">
        <v>6.0749999999999993</v>
      </c>
      <c r="S41" s="148">
        <v>4.45</v>
      </c>
      <c r="T41" s="53">
        <v>5.6624999999999979</v>
      </c>
      <c r="U41" s="148">
        <v>5.059456</v>
      </c>
      <c r="V41" s="148">
        <v>5.3540400000000004</v>
      </c>
      <c r="W41" s="11">
        <v>5.1971119999999997</v>
      </c>
      <c r="X41" s="148">
        <v>7.0749999999999993</v>
      </c>
      <c r="Y41" s="148">
        <v>7.125</v>
      </c>
      <c r="Z41" s="53">
        <v>7.1083333333333316</v>
      </c>
      <c r="AA41" s="148">
        <v>3.9381464333549108</v>
      </c>
      <c r="AB41" s="148">
        <v>642</v>
      </c>
      <c r="AC41" s="148">
        <v>0.32599007830772697</v>
      </c>
      <c r="AD41" s="148">
        <v>0</v>
      </c>
      <c r="AE41" s="148">
        <v>3.3095744680851062</v>
      </c>
      <c r="AF41" s="203"/>
      <c r="AG41" s="203"/>
      <c r="AH41" s="203"/>
      <c r="AI41" s="203"/>
      <c r="AJ41" s="203"/>
      <c r="AK41" s="203" t="s">
        <v>248</v>
      </c>
      <c r="AL41" s="203"/>
      <c r="AM41" s="203"/>
      <c r="AN41" s="203"/>
      <c r="AO41" s="73">
        <v>69</v>
      </c>
      <c r="AP41" s="80">
        <v>0</v>
      </c>
      <c r="AQ41" s="80">
        <v>0</v>
      </c>
      <c r="AR41" s="224">
        <v>41</v>
      </c>
      <c r="AS41" s="224" t="s">
        <v>248</v>
      </c>
      <c r="AT41" s="7">
        <v>9409.23</v>
      </c>
      <c r="AU41" s="7">
        <v>0</v>
      </c>
      <c r="AV41" s="201">
        <v>0</v>
      </c>
      <c r="AW41" s="201">
        <v>41</v>
      </c>
      <c r="AX41" s="201" t="s">
        <v>248</v>
      </c>
      <c r="AY41" s="235"/>
      <c r="AZ41" s="188"/>
      <c r="BA41" s="188"/>
      <c r="BB41" s="188"/>
      <c r="BC41" s="203"/>
      <c r="BD41" s="217" t="s">
        <v>61</v>
      </c>
      <c r="BE41" s="201" t="s">
        <v>62</v>
      </c>
      <c r="BF41" s="201" t="s">
        <v>63</v>
      </c>
      <c r="BG41" s="201" t="s">
        <v>196</v>
      </c>
      <c r="BH41" s="218" t="s">
        <v>513</v>
      </c>
      <c r="BI41" s="218" t="s">
        <v>68</v>
      </c>
      <c r="BJ41" s="200">
        <v>214</v>
      </c>
      <c r="BK41" s="200">
        <v>4</v>
      </c>
      <c r="BL41" s="219" t="s">
        <v>65</v>
      </c>
      <c r="BM41" s="64"/>
      <c r="BN41" s="64" t="s">
        <v>306</v>
      </c>
      <c r="BO41" s="443" t="s">
        <v>53</v>
      </c>
      <c r="BP41" s="443" t="s">
        <v>704</v>
      </c>
      <c r="BQ41" s="478" t="s">
        <v>714</v>
      </c>
    </row>
    <row r="42" spans="1:69" s="128" customFormat="1" ht="15.75">
      <c r="A42" s="207" t="s">
        <v>37</v>
      </c>
      <c r="B42" s="208" t="s">
        <v>9</v>
      </c>
      <c r="C42" s="202" t="s">
        <v>34</v>
      </c>
      <c r="D42" s="210" t="s">
        <v>38</v>
      </c>
      <c r="E42" s="24" t="s">
        <v>110</v>
      </c>
      <c r="F42" s="86">
        <v>153</v>
      </c>
      <c r="G42" s="80">
        <v>0</v>
      </c>
      <c r="H42" s="148">
        <v>84</v>
      </c>
      <c r="I42" s="148">
        <v>0</v>
      </c>
      <c r="J42" s="148">
        <v>69</v>
      </c>
      <c r="K42" s="148">
        <v>0</v>
      </c>
      <c r="L42" s="80">
        <v>0</v>
      </c>
      <c r="M42" s="9">
        <v>0</v>
      </c>
      <c r="N42" s="186"/>
      <c r="O42" s="148">
        <v>3.2949760000000001</v>
      </c>
      <c r="P42" s="148">
        <v>4.3898549999999998</v>
      </c>
      <c r="Q42" s="11">
        <v>3.788745</v>
      </c>
      <c r="R42" s="148">
        <v>3.9</v>
      </c>
      <c r="S42" s="148">
        <v>5.9624999999999995</v>
      </c>
      <c r="T42" s="53">
        <v>5.6124999999999998</v>
      </c>
      <c r="U42" s="148">
        <v>4.0013920000000001</v>
      </c>
      <c r="V42" s="148">
        <v>6.7957530000000004</v>
      </c>
      <c r="W42" s="11">
        <v>5.2615939999999997</v>
      </c>
      <c r="X42" s="148">
        <v>4.4656250000000002</v>
      </c>
      <c r="Y42" s="148">
        <v>8.4249999999999989</v>
      </c>
      <c r="Z42" s="53">
        <v>7.9312499999999995</v>
      </c>
      <c r="AA42" s="148">
        <v>3.9305664641145523</v>
      </c>
      <c r="AB42" s="148">
        <v>918</v>
      </c>
      <c r="AC42" s="148">
        <v>0.33758100711941968</v>
      </c>
      <c r="AD42" s="148">
        <v>0</v>
      </c>
      <c r="AE42" s="148">
        <v>3.267910447761194</v>
      </c>
      <c r="AF42" s="203"/>
      <c r="AG42" s="203"/>
      <c r="AH42" s="203"/>
      <c r="AI42" s="203"/>
      <c r="AJ42" s="203"/>
      <c r="AK42" s="203" t="s">
        <v>248</v>
      </c>
      <c r="AL42" s="203"/>
      <c r="AM42" s="203"/>
      <c r="AN42" s="203"/>
      <c r="AO42" s="73">
        <v>0</v>
      </c>
      <c r="AP42" s="80">
        <v>0</v>
      </c>
      <c r="AQ42" s="80">
        <v>0</v>
      </c>
      <c r="AR42" s="224">
        <v>153</v>
      </c>
      <c r="AS42" s="224" t="s">
        <v>248</v>
      </c>
      <c r="AT42" s="7">
        <v>13407.728999999999</v>
      </c>
      <c r="AU42" s="7">
        <v>0</v>
      </c>
      <c r="AV42" s="201">
        <v>0</v>
      </c>
      <c r="AW42" s="201">
        <v>153</v>
      </c>
      <c r="AX42" s="201" t="s">
        <v>248</v>
      </c>
      <c r="AY42" s="235"/>
      <c r="AZ42" s="188"/>
      <c r="BA42" s="188"/>
      <c r="BB42" s="188"/>
      <c r="BC42" s="203"/>
      <c r="BD42" s="217" t="s">
        <v>61</v>
      </c>
      <c r="BE42" s="201" t="s">
        <v>62</v>
      </c>
      <c r="BF42" s="201" t="s">
        <v>63</v>
      </c>
      <c r="BG42" s="201" t="s">
        <v>196</v>
      </c>
      <c r="BH42" s="218" t="s">
        <v>514</v>
      </c>
      <c r="BI42" s="218" t="s">
        <v>64</v>
      </c>
      <c r="BJ42" s="200">
        <v>214</v>
      </c>
      <c r="BK42" s="200">
        <v>1</v>
      </c>
      <c r="BL42" s="219" t="s">
        <v>65</v>
      </c>
      <c r="BM42" s="64"/>
      <c r="BN42" s="64" t="s">
        <v>306</v>
      </c>
      <c r="BO42" s="443" t="s">
        <v>56</v>
      </c>
      <c r="BP42" s="443" t="s">
        <v>684</v>
      </c>
      <c r="BQ42" s="478" t="s">
        <v>716</v>
      </c>
    </row>
    <row r="43" spans="1:69" s="128" customFormat="1" ht="15.75">
      <c r="A43" s="207" t="s">
        <v>37</v>
      </c>
      <c r="B43" s="208" t="s">
        <v>9</v>
      </c>
      <c r="C43" s="202" t="s">
        <v>34</v>
      </c>
      <c r="D43" s="210" t="s">
        <v>38</v>
      </c>
      <c r="E43" s="24" t="s">
        <v>110</v>
      </c>
      <c r="F43" s="86">
        <v>165</v>
      </c>
      <c r="G43" s="80">
        <v>2</v>
      </c>
      <c r="H43" s="148">
        <v>84</v>
      </c>
      <c r="I43" s="148">
        <v>0</v>
      </c>
      <c r="J43" s="148">
        <v>81</v>
      </c>
      <c r="K43" s="148">
        <v>2</v>
      </c>
      <c r="L43" s="80">
        <v>0</v>
      </c>
      <c r="M43" s="9">
        <v>0</v>
      </c>
      <c r="N43" s="186"/>
      <c r="O43" s="148">
        <v>3.563987</v>
      </c>
      <c r="P43" s="148">
        <v>4.6932869999999998</v>
      </c>
      <c r="Q43" s="11">
        <v>4.0924420000000001</v>
      </c>
      <c r="R43" s="148">
        <v>4.9624999999999986</v>
      </c>
      <c r="S43" s="148">
        <v>11.058333333333332</v>
      </c>
      <c r="T43" s="53">
        <v>10.524999999999999</v>
      </c>
      <c r="U43" s="148">
        <v>4.28606</v>
      </c>
      <c r="V43" s="148">
        <v>7.072095</v>
      </c>
      <c r="W43" s="11">
        <v>5.5897819999999996</v>
      </c>
      <c r="X43" s="148">
        <v>5.4749999999999988</v>
      </c>
      <c r="Y43" s="148">
        <v>13.293749999999999</v>
      </c>
      <c r="Z43" s="53">
        <v>12.819999999999999</v>
      </c>
      <c r="AA43" s="148">
        <v>3.7447852907980397</v>
      </c>
      <c r="AB43" s="148">
        <v>978</v>
      </c>
      <c r="AC43" s="148">
        <v>0.43065535739830851</v>
      </c>
      <c r="AD43" s="148">
        <v>3</v>
      </c>
      <c r="AE43" s="148">
        <v>3.0125641025641028</v>
      </c>
      <c r="AF43" s="203"/>
      <c r="AG43" s="203"/>
      <c r="AH43" s="203"/>
      <c r="AI43" s="203"/>
      <c r="AJ43" s="203"/>
      <c r="AK43" s="203" t="s">
        <v>248</v>
      </c>
      <c r="AL43" s="203"/>
      <c r="AM43" s="203"/>
      <c r="AN43" s="203"/>
      <c r="AO43" s="73">
        <v>6</v>
      </c>
      <c r="AP43" s="80">
        <v>1</v>
      </c>
      <c r="AQ43" s="80">
        <v>0</v>
      </c>
      <c r="AR43" s="224">
        <v>156</v>
      </c>
      <c r="AS43" s="224" t="s">
        <v>248</v>
      </c>
      <c r="AT43" s="7">
        <v>14184.199000000001</v>
      </c>
      <c r="AU43" s="7">
        <v>87.757000000000005</v>
      </c>
      <c r="AV43" s="201">
        <v>0</v>
      </c>
      <c r="AW43" s="201">
        <v>156</v>
      </c>
      <c r="AX43" s="201" t="s">
        <v>248</v>
      </c>
      <c r="AY43" s="235"/>
      <c r="AZ43" s="188"/>
      <c r="BA43" s="188"/>
      <c r="BB43" s="188"/>
      <c r="BC43" s="203"/>
      <c r="BD43" s="217" t="s">
        <v>61</v>
      </c>
      <c r="BE43" s="201" t="s">
        <v>62</v>
      </c>
      <c r="BF43" s="201" t="s">
        <v>63</v>
      </c>
      <c r="BG43" s="201" t="s">
        <v>196</v>
      </c>
      <c r="BH43" s="218" t="s">
        <v>514</v>
      </c>
      <c r="BI43" s="218" t="s">
        <v>66</v>
      </c>
      <c r="BJ43" s="200">
        <v>214</v>
      </c>
      <c r="BK43" s="200">
        <v>7</v>
      </c>
      <c r="BL43" s="219" t="s">
        <v>65</v>
      </c>
      <c r="BM43" s="64"/>
      <c r="BN43" s="64" t="s">
        <v>306</v>
      </c>
      <c r="BO43" s="443" t="s">
        <v>56</v>
      </c>
      <c r="BP43" s="443" t="s">
        <v>684</v>
      </c>
      <c r="BQ43" s="478" t="s">
        <v>716</v>
      </c>
    </row>
    <row r="44" spans="1:69" s="128" customFormat="1" ht="15.75">
      <c r="A44" s="207" t="s">
        <v>37</v>
      </c>
      <c r="B44" s="208" t="s">
        <v>9</v>
      </c>
      <c r="C44" s="202" t="s">
        <v>34</v>
      </c>
      <c r="D44" s="210" t="s">
        <v>38</v>
      </c>
      <c r="E44" s="24" t="s">
        <v>110</v>
      </c>
      <c r="F44" s="86">
        <v>165</v>
      </c>
      <c r="G44" s="80">
        <v>0</v>
      </c>
      <c r="H44" s="148">
        <v>84</v>
      </c>
      <c r="I44" s="148">
        <v>0</v>
      </c>
      <c r="J44" s="148">
        <v>81</v>
      </c>
      <c r="K44" s="148">
        <v>0</v>
      </c>
      <c r="L44" s="80">
        <v>0</v>
      </c>
      <c r="M44" s="9">
        <v>0</v>
      </c>
      <c r="N44" s="186"/>
      <c r="O44" s="148">
        <v>3.4710960000000002</v>
      </c>
      <c r="P44" s="148">
        <v>3.8465919999999998</v>
      </c>
      <c r="Q44" s="11">
        <v>3.6565539999999999</v>
      </c>
      <c r="R44" s="148">
        <v>4.3464285714285706</v>
      </c>
      <c r="S44" s="148">
        <v>5.7375000000000007</v>
      </c>
      <c r="T44" s="53">
        <v>4.8624999999999989</v>
      </c>
      <c r="U44" s="148">
        <v>4.4278550000000001</v>
      </c>
      <c r="V44" s="148">
        <v>6.2241350000000004</v>
      </c>
      <c r="W44" s="11">
        <v>5.315042</v>
      </c>
      <c r="X44" s="148">
        <v>5.9249999999999972</v>
      </c>
      <c r="Y44" s="148">
        <v>8.2375000000000007</v>
      </c>
      <c r="Z44" s="53">
        <v>7.2333333333333316</v>
      </c>
      <c r="AA44" s="148">
        <v>3.9387272769754591</v>
      </c>
      <c r="AB44" s="148">
        <v>990</v>
      </c>
      <c r="AC44" s="148">
        <v>0.33244204768314978</v>
      </c>
      <c r="AD44" s="148">
        <v>2</v>
      </c>
      <c r="AE44" s="148">
        <v>3.3401639344262293</v>
      </c>
      <c r="AF44" s="203"/>
      <c r="AG44" s="203"/>
      <c r="AH44" s="203"/>
      <c r="AI44" s="203"/>
      <c r="AJ44" s="203"/>
      <c r="AK44" s="203" t="s">
        <v>248</v>
      </c>
      <c r="AL44" s="203"/>
      <c r="AM44" s="203"/>
      <c r="AN44" s="203"/>
      <c r="AO44" s="73">
        <v>0</v>
      </c>
      <c r="AP44" s="80">
        <v>0</v>
      </c>
      <c r="AQ44" s="80">
        <v>0</v>
      </c>
      <c r="AR44" s="224">
        <v>165</v>
      </c>
      <c r="AS44" s="224" t="s">
        <v>248</v>
      </c>
      <c r="AT44" s="7">
        <v>14482.422</v>
      </c>
      <c r="AU44" s="7">
        <v>0</v>
      </c>
      <c r="AV44" s="201">
        <v>0</v>
      </c>
      <c r="AW44" s="201">
        <v>165</v>
      </c>
      <c r="AX44" s="201" t="s">
        <v>248</v>
      </c>
      <c r="AY44" s="235"/>
      <c r="AZ44" s="188"/>
      <c r="BA44" s="188"/>
      <c r="BB44" s="188"/>
      <c r="BC44" s="203"/>
      <c r="BD44" s="217" t="s">
        <v>61</v>
      </c>
      <c r="BE44" s="201" t="s">
        <v>62</v>
      </c>
      <c r="BF44" s="201" t="s">
        <v>63</v>
      </c>
      <c r="BG44" s="201" t="s">
        <v>196</v>
      </c>
      <c r="BH44" s="218" t="s">
        <v>514</v>
      </c>
      <c r="BI44" s="218" t="s">
        <v>67</v>
      </c>
      <c r="BJ44" s="200">
        <v>214</v>
      </c>
      <c r="BK44" s="200">
        <v>3</v>
      </c>
      <c r="BL44" s="219" t="s">
        <v>65</v>
      </c>
      <c r="BM44" s="64"/>
      <c r="BN44" s="64" t="s">
        <v>306</v>
      </c>
      <c r="BO44" s="443" t="s">
        <v>56</v>
      </c>
      <c r="BP44" s="443" t="s">
        <v>684</v>
      </c>
      <c r="BQ44" s="478" t="s">
        <v>716</v>
      </c>
    </row>
    <row r="45" spans="1:69" s="128" customFormat="1" ht="16.5" thickBot="1">
      <c r="A45" s="151" t="s">
        <v>37</v>
      </c>
      <c r="B45" s="152" t="s">
        <v>9</v>
      </c>
      <c r="C45" s="153" t="s">
        <v>34</v>
      </c>
      <c r="D45" s="154" t="s">
        <v>38</v>
      </c>
      <c r="E45" s="190" t="s">
        <v>110</v>
      </c>
      <c r="F45" s="191">
        <v>163</v>
      </c>
      <c r="G45" s="192">
        <v>1</v>
      </c>
      <c r="H45" s="231">
        <v>84</v>
      </c>
      <c r="I45" s="231">
        <v>1</v>
      </c>
      <c r="J45" s="231">
        <v>79</v>
      </c>
      <c r="K45" s="231">
        <v>0</v>
      </c>
      <c r="L45" s="192">
        <v>1</v>
      </c>
      <c r="M45" s="178">
        <v>0</v>
      </c>
      <c r="N45" s="155"/>
      <c r="O45" s="231">
        <v>4.2373849999999997</v>
      </c>
      <c r="P45" s="231">
        <v>4.9692559999999997</v>
      </c>
      <c r="Q45" s="194">
        <v>4.5919559999999997</v>
      </c>
      <c r="R45" s="231">
        <v>4.9892857142857139</v>
      </c>
      <c r="S45" s="231">
        <v>11.435714285714285</v>
      </c>
      <c r="T45" s="193">
        <v>11.139285714285714</v>
      </c>
      <c r="U45" s="231">
        <v>4.9936980000000002</v>
      </c>
      <c r="V45" s="231">
        <v>7.4068839999999998</v>
      </c>
      <c r="W45" s="194">
        <v>6.1628189999999998</v>
      </c>
      <c r="X45" s="231">
        <v>6.8083333333333327</v>
      </c>
      <c r="Y45" s="231">
        <v>13.864285714285714</v>
      </c>
      <c r="Z45" s="193">
        <v>13.567857142857141</v>
      </c>
      <c r="AA45" s="231">
        <v>3.8562733017633182</v>
      </c>
      <c r="AB45" s="231">
        <v>966</v>
      </c>
      <c r="AC45" s="231">
        <v>0.3695887065544245</v>
      </c>
      <c r="AD45" s="231">
        <v>1</v>
      </c>
      <c r="AE45" s="231">
        <v>3.1491304347826086</v>
      </c>
      <c r="AF45" s="158"/>
      <c r="AG45" s="158"/>
      <c r="AH45" s="158"/>
      <c r="AI45" s="158"/>
      <c r="AJ45" s="158"/>
      <c r="AK45" s="158" t="s">
        <v>248</v>
      </c>
      <c r="AL45" s="158"/>
      <c r="AM45" s="158"/>
      <c r="AN45" s="158"/>
      <c r="AO45" s="195">
        <v>23</v>
      </c>
      <c r="AP45" s="192">
        <v>0</v>
      </c>
      <c r="AQ45" s="192">
        <v>0</v>
      </c>
      <c r="AR45" s="226">
        <v>139</v>
      </c>
      <c r="AS45" s="226" t="s">
        <v>248</v>
      </c>
      <c r="AT45" s="227">
        <v>14106.751</v>
      </c>
      <c r="AU45" s="227">
        <v>0</v>
      </c>
      <c r="AV45" s="163">
        <v>0</v>
      </c>
      <c r="AW45" s="163">
        <v>139</v>
      </c>
      <c r="AX45" s="163" t="s">
        <v>248</v>
      </c>
      <c r="AY45" s="236"/>
      <c r="AZ45" s="232"/>
      <c r="BA45" s="232"/>
      <c r="BB45" s="232"/>
      <c r="BC45" s="158"/>
      <c r="BD45" s="162" t="s">
        <v>61</v>
      </c>
      <c r="BE45" s="163" t="s">
        <v>62</v>
      </c>
      <c r="BF45" s="163" t="s">
        <v>63</v>
      </c>
      <c r="BG45" s="163" t="s">
        <v>196</v>
      </c>
      <c r="BH45" s="164" t="s">
        <v>514</v>
      </c>
      <c r="BI45" s="164" t="s">
        <v>68</v>
      </c>
      <c r="BJ45" s="165">
        <v>214</v>
      </c>
      <c r="BK45" s="165">
        <v>4</v>
      </c>
      <c r="BL45" s="166" t="s">
        <v>65</v>
      </c>
      <c r="BM45" s="198"/>
      <c r="BN45" s="198" t="s">
        <v>306</v>
      </c>
      <c r="BO45" s="479" t="s">
        <v>56</v>
      </c>
      <c r="BP45" s="479" t="s">
        <v>684</v>
      </c>
      <c r="BQ45" s="480" t="s">
        <v>716</v>
      </c>
    </row>
    <row r="46" spans="1:69" s="128" customFormat="1" ht="15.75">
      <c r="A46" s="205" t="s">
        <v>37</v>
      </c>
      <c r="B46" s="206" t="s">
        <v>9</v>
      </c>
      <c r="C46" s="220" t="s">
        <v>34</v>
      </c>
      <c r="D46" s="209" t="s">
        <v>38</v>
      </c>
      <c r="E46" s="26" t="s">
        <v>111</v>
      </c>
      <c r="F46" s="93">
        <v>162</v>
      </c>
      <c r="G46" s="79">
        <v>1</v>
      </c>
      <c r="H46" s="147">
        <v>82</v>
      </c>
      <c r="I46" s="147">
        <v>1</v>
      </c>
      <c r="J46" s="147">
        <v>80</v>
      </c>
      <c r="K46" s="147">
        <v>0</v>
      </c>
      <c r="L46" s="79">
        <v>0</v>
      </c>
      <c r="M46" s="60">
        <v>0</v>
      </c>
      <c r="N46" s="185"/>
      <c r="O46" s="147">
        <v>3.386469</v>
      </c>
      <c r="P46" s="147">
        <v>3.6235119999999998</v>
      </c>
      <c r="Q46" s="68">
        <v>3.504254</v>
      </c>
      <c r="R46" s="147">
        <v>3.9983333333333335</v>
      </c>
      <c r="S46" s="147">
        <v>5</v>
      </c>
      <c r="T46" s="71">
        <v>4.8949999999999987</v>
      </c>
      <c r="U46" s="147">
        <v>4.171888</v>
      </c>
      <c r="V46" s="147">
        <v>6.0114999999999998</v>
      </c>
      <c r="W46" s="68">
        <v>5.0859810000000003</v>
      </c>
      <c r="X46" s="147">
        <v>6.2375000000000007</v>
      </c>
      <c r="Y46" s="147">
        <v>7.4</v>
      </c>
      <c r="Z46" s="71">
        <v>7.0791666666666657</v>
      </c>
      <c r="AA46" s="147">
        <v>3.9778385163587568</v>
      </c>
      <c r="AB46" s="147">
        <v>965</v>
      </c>
      <c r="AC46" s="147">
        <v>0.33606616648539084</v>
      </c>
      <c r="AD46" s="147">
        <v>4</v>
      </c>
      <c r="AE46" s="147">
        <v>3.396276595744681</v>
      </c>
      <c r="AF46" s="221"/>
      <c r="AG46" s="221"/>
      <c r="AH46" s="221"/>
      <c r="AI46" s="221"/>
      <c r="AJ46" s="221"/>
      <c r="AK46" s="221" t="s">
        <v>248</v>
      </c>
      <c r="AL46" s="221"/>
      <c r="AM46" s="221"/>
      <c r="AN46" s="221"/>
      <c r="AO46" s="72">
        <v>7</v>
      </c>
      <c r="AP46" s="79">
        <v>0</v>
      </c>
      <c r="AQ46" s="79">
        <v>0</v>
      </c>
      <c r="AR46" s="225">
        <v>154</v>
      </c>
      <c r="AS46" s="225" t="s">
        <v>248</v>
      </c>
      <c r="AT46" s="223">
        <v>14108.34</v>
      </c>
      <c r="AU46" s="223">
        <v>0</v>
      </c>
      <c r="AV46" s="212">
        <v>0</v>
      </c>
      <c r="AW46" s="212">
        <v>154</v>
      </c>
      <c r="AX46" s="212" t="s">
        <v>248</v>
      </c>
      <c r="AY46" s="237"/>
      <c r="AZ46" s="70"/>
      <c r="BA46" s="70"/>
      <c r="BB46" s="70"/>
      <c r="BC46" s="221"/>
      <c r="BD46" s="211" t="s">
        <v>61</v>
      </c>
      <c r="BE46" s="212" t="s">
        <v>62</v>
      </c>
      <c r="BF46" s="212" t="s">
        <v>63</v>
      </c>
      <c r="BG46" s="212" t="s">
        <v>196</v>
      </c>
      <c r="BH46" s="214" t="s">
        <v>514</v>
      </c>
      <c r="BI46" s="214" t="s">
        <v>64</v>
      </c>
      <c r="BJ46" s="215">
        <v>214</v>
      </c>
      <c r="BK46" s="215">
        <v>1</v>
      </c>
      <c r="BL46" s="216" t="s">
        <v>65</v>
      </c>
      <c r="BM46" s="63"/>
      <c r="BN46" s="63" t="s">
        <v>306</v>
      </c>
      <c r="BO46" s="481" t="s">
        <v>56</v>
      </c>
      <c r="BP46" s="481" t="s">
        <v>684</v>
      </c>
      <c r="BQ46" s="482" t="s">
        <v>716</v>
      </c>
    </row>
    <row r="47" spans="1:69" s="128" customFormat="1" ht="15.75">
      <c r="A47" s="207" t="s">
        <v>37</v>
      </c>
      <c r="B47" s="208" t="s">
        <v>9</v>
      </c>
      <c r="C47" s="202" t="s">
        <v>34</v>
      </c>
      <c r="D47" s="210" t="s">
        <v>38</v>
      </c>
      <c r="E47" s="24" t="s">
        <v>111</v>
      </c>
      <c r="F47" s="86">
        <v>163</v>
      </c>
      <c r="G47" s="80">
        <v>0</v>
      </c>
      <c r="H47" s="148">
        <v>82</v>
      </c>
      <c r="I47" s="148">
        <v>0</v>
      </c>
      <c r="J47" s="148">
        <v>81</v>
      </c>
      <c r="K47" s="148">
        <v>0</v>
      </c>
      <c r="L47" s="80">
        <v>0</v>
      </c>
      <c r="M47" s="9">
        <v>0</v>
      </c>
      <c r="N47" s="186"/>
      <c r="O47" s="148">
        <v>3.6144630000000002</v>
      </c>
      <c r="P47" s="148">
        <v>4.065232</v>
      </c>
      <c r="Q47" s="11">
        <v>3.8267609999999999</v>
      </c>
      <c r="R47" s="148">
        <v>5.1499999999999986</v>
      </c>
      <c r="S47" s="148">
        <v>10.543749999999999</v>
      </c>
      <c r="T47" s="53">
        <v>5.4249999999999998</v>
      </c>
      <c r="U47" s="148">
        <v>4.3225480000000003</v>
      </c>
      <c r="V47" s="148">
        <v>6.4689040000000002</v>
      </c>
      <c r="W47" s="11">
        <v>5.333412</v>
      </c>
      <c r="X47" s="148">
        <v>6.089999999999999</v>
      </c>
      <c r="Y47" s="148">
        <v>13.043749999999999</v>
      </c>
      <c r="Z47" s="53">
        <v>7.125</v>
      </c>
      <c r="AA47" s="148">
        <v>3.7462719949476559</v>
      </c>
      <c r="AB47" s="148">
        <v>977</v>
      </c>
      <c r="AC47" s="148">
        <v>0.44595326452816708</v>
      </c>
      <c r="AD47" s="148">
        <v>9</v>
      </c>
      <c r="AE47" s="148">
        <v>2.9859756097560974</v>
      </c>
      <c r="AF47" s="203"/>
      <c r="AG47" s="203"/>
      <c r="AH47" s="203"/>
      <c r="AI47" s="203"/>
      <c r="AJ47" s="203"/>
      <c r="AK47" s="203" t="s">
        <v>248</v>
      </c>
      <c r="AL47" s="203"/>
      <c r="AM47" s="203"/>
      <c r="AN47" s="203"/>
      <c r="AO47" s="73">
        <v>1</v>
      </c>
      <c r="AP47" s="80">
        <v>0</v>
      </c>
      <c r="AQ47" s="80">
        <v>0</v>
      </c>
      <c r="AR47" s="224">
        <v>162</v>
      </c>
      <c r="AS47" s="224" t="s">
        <v>248</v>
      </c>
      <c r="AT47" s="7">
        <v>14271.263999999999</v>
      </c>
      <c r="AU47" s="7">
        <v>0</v>
      </c>
      <c r="AV47" s="201">
        <v>0</v>
      </c>
      <c r="AW47" s="201">
        <v>162</v>
      </c>
      <c r="AX47" s="201" t="s">
        <v>248</v>
      </c>
      <c r="AY47" s="235"/>
      <c r="AZ47" s="188"/>
      <c r="BA47" s="188"/>
      <c r="BB47" s="188"/>
      <c r="BC47" s="203"/>
      <c r="BD47" s="217" t="s">
        <v>61</v>
      </c>
      <c r="BE47" s="201" t="s">
        <v>62</v>
      </c>
      <c r="BF47" s="201" t="s">
        <v>63</v>
      </c>
      <c r="BG47" s="201" t="s">
        <v>196</v>
      </c>
      <c r="BH47" s="218" t="s">
        <v>514</v>
      </c>
      <c r="BI47" s="218" t="s">
        <v>66</v>
      </c>
      <c r="BJ47" s="200">
        <v>214</v>
      </c>
      <c r="BK47" s="200">
        <v>7</v>
      </c>
      <c r="BL47" s="219" t="s">
        <v>65</v>
      </c>
      <c r="BM47" s="64"/>
      <c r="BN47" s="64" t="s">
        <v>306</v>
      </c>
      <c r="BO47" s="443" t="s">
        <v>56</v>
      </c>
      <c r="BP47" s="443" t="s">
        <v>684</v>
      </c>
      <c r="BQ47" s="478" t="s">
        <v>716</v>
      </c>
    </row>
    <row r="48" spans="1:69" s="128" customFormat="1" ht="15.75">
      <c r="A48" s="207" t="s">
        <v>37</v>
      </c>
      <c r="B48" s="208" t="s">
        <v>9</v>
      </c>
      <c r="C48" s="202" t="s">
        <v>34</v>
      </c>
      <c r="D48" s="210" t="s">
        <v>38</v>
      </c>
      <c r="E48" s="24" t="s">
        <v>111</v>
      </c>
      <c r="F48" s="86">
        <v>162</v>
      </c>
      <c r="G48" s="80">
        <v>0</v>
      </c>
      <c r="H48" s="148">
        <v>81</v>
      </c>
      <c r="I48" s="148">
        <v>0</v>
      </c>
      <c r="J48" s="148">
        <v>81</v>
      </c>
      <c r="K48" s="148">
        <v>0</v>
      </c>
      <c r="L48" s="80">
        <v>0</v>
      </c>
      <c r="M48" s="9">
        <v>0</v>
      </c>
      <c r="N48" s="186"/>
      <c r="O48" s="148">
        <v>3.2742460000000002</v>
      </c>
      <c r="P48" s="148">
        <v>3.5429620000000002</v>
      </c>
      <c r="Q48" s="11">
        <v>3.408604</v>
      </c>
      <c r="R48" s="148">
        <v>3.9125000000000001</v>
      </c>
      <c r="S48" s="148">
        <v>4.4950000000000001</v>
      </c>
      <c r="T48" s="53">
        <v>4.3900000000000006</v>
      </c>
      <c r="U48" s="148">
        <v>4.2243579999999996</v>
      </c>
      <c r="V48" s="148">
        <v>5.9315179999999996</v>
      </c>
      <c r="W48" s="11">
        <v>5.0779379999999996</v>
      </c>
      <c r="X48" s="148">
        <v>5.9875000000000007</v>
      </c>
      <c r="Y48" s="148">
        <v>6.9916666666666671</v>
      </c>
      <c r="Z48" s="53">
        <v>6.7375000000000007</v>
      </c>
      <c r="AA48" s="148">
        <v>3.9208127707610911</v>
      </c>
      <c r="AB48" s="148">
        <v>971</v>
      </c>
      <c r="AC48" s="148">
        <v>0.40564146842064858</v>
      </c>
      <c r="AD48" s="148">
        <v>1</v>
      </c>
      <c r="AE48" s="148">
        <v>3.0612179487179487</v>
      </c>
      <c r="AF48" s="203"/>
      <c r="AG48" s="203"/>
      <c r="AH48" s="203"/>
      <c r="AI48" s="203"/>
      <c r="AJ48" s="203"/>
      <c r="AK48" s="203" t="s">
        <v>248</v>
      </c>
      <c r="AL48" s="203"/>
      <c r="AM48" s="203"/>
      <c r="AN48" s="203"/>
      <c r="AO48" s="73">
        <v>0</v>
      </c>
      <c r="AP48" s="80">
        <v>0</v>
      </c>
      <c r="AQ48" s="80">
        <v>0</v>
      </c>
      <c r="AR48" s="224">
        <v>162</v>
      </c>
      <c r="AS48" s="224" t="s">
        <v>248</v>
      </c>
      <c r="AT48" s="7">
        <v>14225.833000000001</v>
      </c>
      <c r="AU48" s="7">
        <v>0</v>
      </c>
      <c r="AV48" s="201">
        <v>0</v>
      </c>
      <c r="AW48" s="201">
        <v>162</v>
      </c>
      <c r="AX48" s="201" t="s">
        <v>248</v>
      </c>
      <c r="AY48" s="235"/>
      <c r="AZ48" s="188"/>
      <c r="BA48" s="188"/>
      <c r="BB48" s="188"/>
      <c r="BC48" s="203"/>
      <c r="BD48" s="217" t="s">
        <v>61</v>
      </c>
      <c r="BE48" s="201" t="s">
        <v>62</v>
      </c>
      <c r="BF48" s="201" t="s">
        <v>63</v>
      </c>
      <c r="BG48" s="201" t="s">
        <v>196</v>
      </c>
      <c r="BH48" s="218" t="s">
        <v>514</v>
      </c>
      <c r="BI48" s="218" t="s">
        <v>67</v>
      </c>
      <c r="BJ48" s="200">
        <v>214</v>
      </c>
      <c r="BK48" s="200">
        <v>3</v>
      </c>
      <c r="BL48" s="219" t="s">
        <v>65</v>
      </c>
      <c r="BM48" s="64"/>
      <c r="BN48" s="64" t="s">
        <v>306</v>
      </c>
      <c r="BO48" s="443" t="s">
        <v>56</v>
      </c>
      <c r="BP48" s="443" t="s">
        <v>684</v>
      </c>
      <c r="BQ48" s="478" t="s">
        <v>716</v>
      </c>
    </row>
    <row r="49" spans="1:69" s="128" customFormat="1" ht="15.75">
      <c r="A49" s="207" t="s">
        <v>37</v>
      </c>
      <c r="B49" s="208" t="s">
        <v>9</v>
      </c>
      <c r="C49" s="202" t="s">
        <v>34</v>
      </c>
      <c r="D49" s="210" t="s">
        <v>38</v>
      </c>
      <c r="E49" s="24" t="s">
        <v>111</v>
      </c>
      <c r="F49" s="86">
        <v>163</v>
      </c>
      <c r="G49" s="80">
        <v>0</v>
      </c>
      <c r="H49" s="148">
        <v>82</v>
      </c>
      <c r="I49" s="148">
        <v>0</v>
      </c>
      <c r="J49" s="148">
        <v>81</v>
      </c>
      <c r="K49" s="148">
        <v>0</v>
      </c>
      <c r="L49" s="80">
        <v>1</v>
      </c>
      <c r="M49" s="9">
        <v>0</v>
      </c>
      <c r="N49" s="186"/>
      <c r="O49" s="148">
        <v>3.9190239999999998</v>
      </c>
      <c r="P49" s="148">
        <v>4.1644249999999996</v>
      </c>
      <c r="Q49" s="11">
        <v>4.0402089999999999</v>
      </c>
      <c r="R49" s="148">
        <v>4.7374999999999989</v>
      </c>
      <c r="S49" s="148">
        <v>6</v>
      </c>
      <c r="T49" s="53">
        <v>5.7949999999999999</v>
      </c>
      <c r="U49" s="148">
        <v>4.745317</v>
      </c>
      <c r="V49" s="148">
        <v>6.5481999999999996</v>
      </c>
      <c r="W49" s="11">
        <v>5.6356289999999998</v>
      </c>
      <c r="X49" s="148">
        <v>5.9749999999999979</v>
      </c>
      <c r="Y49" s="148">
        <v>8.4285714285714288</v>
      </c>
      <c r="Z49" s="53">
        <v>8.1357142857142861</v>
      </c>
      <c r="AA49" s="148">
        <v>3.9078086564325019</v>
      </c>
      <c r="AB49" s="148">
        <v>972</v>
      </c>
      <c r="AC49" s="148">
        <v>0.37944514852909433</v>
      </c>
      <c r="AD49" s="148">
        <v>3</v>
      </c>
      <c r="AE49" s="148">
        <v>3.1802816901408453</v>
      </c>
      <c r="AF49" s="203"/>
      <c r="AG49" s="203"/>
      <c r="AH49" s="203"/>
      <c r="AI49" s="203"/>
      <c r="AJ49" s="203"/>
      <c r="AK49" s="203" t="s">
        <v>248</v>
      </c>
      <c r="AL49" s="203"/>
      <c r="AM49" s="203"/>
      <c r="AN49" s="203"/>
      <c r="AO49" s="73">
        <v>8</v>
      </c>
      <c r="AP49" s="80">
        <v>0</v>
      </c>
      <c r="AQ49" s="80">
        <v>0</v>
      </c>
      <c r="AR49" s="224">
        <v>155</v>
      </c>
      <c r="AS49" s="224" t="s">
        <v>248</v>
      </c>
      <c r="AT49" s="7">
        <v>14203.317999999999</v>
      </c>
      <c r="AU49" s="7">
        <v>0</v>
      </c>
      <c r="AV49" s="201">
        <v>0</v>
      </c>
      <c r="AW49" s="201">
        <v>155</v>
      </c>
      <c r="AX49" s="201" t="s">
        <v>248</v>
      </c>
      <c r="AY49" s="235"/>
      <c r="AZ49" s="188"/>
      <c r="BA49" s="188"/>
      <c r="BB49" s="188"/>
      <c r="BC49" s="203"/>
      <c r="BD49" s="217" t="s">
        <v>61</v>
      </c>
      <c r="BE49" s="201" t="s">
        <v>62</v>
      </c>
      <c r="BF49" s="201" t="s">
        <v>63</v>
      </c>
      <c r="BG49" s="201" t="s">
        <v>196</v>
      </c>
      <c r="BH49" s="218" t="s">
        <v>514</v>
      </c>
      <c r="BI49" s="218" t="s">
        <v>68</v>
      </c>
      <c r="BJ49" s="200">
        <v>214</v>
      </c>
      <c r="BK49" s="200">
        <v>4</v>
      </c>
      <c r="BL49" s="219" t="s">
        <v>65</v>
      </c>
      <c r="BM49" s="64"/>
      <c r="BN49" s="64" t="s">
        <v>306</v>
      </c>
      <c r="BO49" s="443" t="s">
        <v>56</v>
      </c>
      <c r="BP49" s="443" t="s">
        <v>684</v>
      </c>
      <c r="BQ49" s="478" t="s">
        <v>716</v>
      </c>
    </row>
    <row r="50" spans="1:69" s="128" customFormat="1" ht="15.75">
      <c r="A50" s="207" t="s">
        <v>37</v>
      </c>
      <c r="B50" s="208" t="s">
        <v>9</v>
      </c>
      <c r="C50" s="202" t="s">
        <v>34</v>
      </c>
      <c r="D50" s="210" t="s">
        <v>38</v>
      </c>
      <c r="E50" s="24" t="s">
        <v>185</v>
      </c>
      <c r="F50" s="86">
        <v>98</v>
      </c>
      <c r="G50" s="80">
        <v>1</v>
      </c>
      <c r="H50" s="148">
        <v>50</v>
      </c>
      <c r="I50" s="148">
        <v>0</v>
      </c>
      <c r="J50" s="148">
        <v>48</v>
      </c>
      <c r="K50" s="148">
        <v>1</v>
      </c>
      <c r="L50" s="80">
        <v>0</v>
      </c>
      <c r="M50" s="9">
        <v>0</v>
      </c>
      <c r="N50" s="186"/>
      <c r="O50" s="148">
        <v>3.55782</v>
      </c>
      <c r="P50" s="148">
        <v>3.4976379999999998</v>
      </c>
      <c r="Q50" s="11">
        <v>3.5286590000000002</v>
      </c>
      <c r="R50" s="148">
        <v>4.416666666666667</v>
      </c>
      <c r="S50" s="148">
        <v>5.1624999999999996</v>
      </c>
      <c r="T50" s="53">
        <v>4.7874999999999979</v>
      </c>
      <c r="U50" s="148">
        <v>4.2593199999999998</v>
      </c>
      <c r="V50" s="148">
        <v>5.8785100000000003</v>
      </c>
      <c r="W50" s="11">
        <v>5.043876</v>
      </c>
      <c r="X50" s="148">
        <v>5.375</v>
      </c>
      <c r="Y50" s="148">
        <v>7.3249999999999993</v>
      </c>
      <c r="Z50" s="53">
        <v>6.6916666666666655</v>
      </c>
      <c r="AA50" s="148">
        <v>3.9819759568807589</v>
      </c>
      <c r="AB50" s="148">
        <v>582</v>
      </c>
      <c r="AC50" s="148">
        <v>0.32869163520818201</v>
      </c>
      <c r="AD50" s="148">
        <v>1</v>
      </c>
      <c r="AE50" s="148">
        <v>3.334848484848485</v>
      </c>
      <c r="AF50" s="203"/>
      <c r="AG50" s="203"/>
      <c r="AH50" s="203"/>
      <c r="AI50" s="203"/>
      <c r="AJ50" s="203"/>
      <c r="AK50" s="203" t="s">
        <v>248</v>
      </c>
      <c r="AL50" s="203"/>
      <c r="AM50" s="203"/>
      <c r="AN50" s="203"/>
      <c r="AO50" s="73">
        <v>0</v>
      </c>
      <c r="AP50" s="80">
        <v>0</v>
      </c>
      <c r="AQ50" s="80">
        <v>0</v>
      </c>
      <c r="AR50" s="224">
        <v>97</v>
      </c>
      <c r="AS50" s="224" t="s">
        <v>248</v>
      </c>
      <c r="AT50" s="7">
        <v>8492.3529999999992</v>
      </c>
      <c r="AU50" s="7">
        <v>0</v>
      </c>
      <c r="AV50" s="201">
        <v>0</v>
      </c>
      <c r="AW50" s="201">
        <v>97</v>
      </c>
      <c r="AX50" s="201" t="s">
        <v>248</v>
      </c>
      <c r="AY50" s="235"/>
      <c r="AZ50" s="188"/>
      <c r="BA50" s="188"/>
      <c r="BB50" s="188"/>
      <c r="BC50" s="203"/>
      <c r="BD50" s="217" t="s">
        <v>61</v>
      </c>
      <c r="BE50" s="201" t="s">
        <v>62</v>
      </c>
      <c r="BF50" s="201" t="s">
        <v>63</v>
      </c>
      <c r="BG50" s="201" t="s">
        <v>196</v>
      </c>
      <c r="BH50" s="218" t="s">
        <v>712</v>
      </c>
      <c r="BI50" s="218" t="s">
        <v>64</v>
      </c>
      <c r="BJ50" s="200">
        <v>214</v>
      </c>
      <c r="BK50" s="200">
        <v>1</v>
      </c>
      <c r="BL50" s="219" t="s">
        <v>65</v>
      </c>
      <c r="BM50" s="64"/>
      <c r="BN50" s="64" t="s">
        <v>306</v>
      </c>
      <c r="BO50" s="443" t="s">
        <v>57</v>
      </c>
      <c r="BP50" s="443" t="s">
        <v>681</v>
      </c>
      <c r="BQ50" s="478" t="s">
        <v>717</v>
      </c>
    </row>
    <row r="51" spans="1:69" s="128" customFormat="1" ht="15.75">
      <c r="A51" s="207" t="s">
        <v>37</v>
      </c>
      <c r="B51" s="208" t="s">
        <v>9</v>
      </c>
      <c r="C51" s="202" t="s">
        <v>34</v>
      </c>
      <c r="D51" s="210" t="s">
        <v>38</v>
      </c>
      <c r="E51" s="24" t="s">
        <v>185</v>
      </c>
      <c r="F51" s="86">
        <v>97</v>
      </c>
      <c r="G51" s="80">
        <v>3</v>
      </c>
      <c r="H51" s="148">
        <v>49</v>
      </c>
      <c r="I51" s="148">
        <v>0</v>
      </c>
      <c r="J51" s="148">
        <v>48</v>
      </c>
      <c r="K51" s="148">
        <v>3</v>
      </c>
      <c r="L51" s="80">
        <v>0</v>
      </c>
      <c r="M51" s="9">
        <v>2</v>
      </c>
      <c r="N51" s="186"/>
      <c r="O51" s="148">
        <v>3.6411419999999999</v>
      </c>
      <c r="P51" s="148">
        <v>4.7432090000000002</v>
      </c>
      <c r="Q51" s="11">
        <v>4.1562390000000002</v>
      </c>
      <c r="R51" s="148">
        <v>4.3187499999999996</v>
      </c>
      <c r="S51" s="148">
        <v>10.975</v>
      </c>
      <c r="T51" s="53">
        <v>10.566666666666665</v>
      </c>
      <c r="U51" s="148">
        <v>4.2684480000000002</v>
      </c>
      <c r="V51" s="148">
        <v>7.1406270000000003</v>
      </c>
      <c r="W51" s="11">
        <v>5.6108799999999999</v>
      </c>
      <c r="X51" s="148">
        <v>4.9749999999999996</v>
      </c>
      <c r="Y51" s="148">
        <v>13.7125</v>
      </c>
      <c r="Z51" s="53">
        <v>13.233333333333333</v>
      </c>
      <c r="AA51" s="148">
        <v>3.6473587107831151</v>
      </c>
      <c r="AB51" s="148">
        <v>551</v>
      </c>
      <c r="AC51" s="148">
        <v>0.58202632073503002</v>
      </c>
      <c r="AD51" s="148">
        <v>15</v>
      </c>
      <c r="AE51" s="148">
        <v>2.57688679245283</v>
      </c>
      <c r="AF51" s="203"/>
      <c r="AG51" s="203"/>
      <c r="AH51" s="203"/>
      <c r="AI51" s="203"/>
      <c r="AJ51" s="203"/>
      <c r="AK51" s="203" t="s">
        <v>248</v>
      </c>
      <c r="AL51" s="203"/>
      <c r="AM51" s="203"/>
      <c r="AN51" s="203"/>
      <c r="AO51" s="73">
        <v>0</v>
      </c>
      <c r="AP51" s="80">
        <v>0</v>
      </c>
      <c r="AQ51" s="80">
        <v>0</v>
      </c>
      <c r="AR51" s="224">
        <v>94</v>
      </c>
      <c r="AS51" s="224" t="s">
        <v>248</v>
      </c>
      <c r="AT51" s="7">
        <v>8154.183</v>
      </c>
      <c r="AU51" s="7">
        <v>70.953000000000003</v>
      </c>
      <c r="AV51" s="201">
        <v>0</v>
      </c>
      <c r="AW51" s="201">
        <v>94</v>
      </c>
      <c r="AX51" s="201" t="s">
        <v>248</v>
      </c>
      <c r="AY51" s="235"/>
      <c r="AZ51" s="188"/>
      <c r="BA51" s="188"/>
      <c r="BB51" s="188"/>
      <c r="BC51" s="203"/>
      <c r="BD51" s="217" t="s">
        <v>61</v>
      </c>
      <c r="BE51" s="201" t="s">
        <v>62</v>
      </c>
      <c r="BF51" s="201" t="s">
        <v>63</v>
      </c>
      <c r="BG51" s="201" t="s">
        <v>196</v>
      </c>
      <c r="BH51" s="218" t="s">
        <v>712</v>
      </c>
      <c r="BI51" s="218" t="s">
        <v>66</v>
      </c>
      <c r="BJ51" s="441">
        <v>214</v>
      </c>
      <c r="BK51" s="441">
        <v>7</v>
      </c>
      <c r="BL51" s="219" t="s">
        <v>65</v>
      </c>
      <c r="BM51" s="64"/>
      <c r="BN51" s="64" t="s">
        <v>306</v>
      </c>
      <c r="BO51" s="443" t="s">
        <v>57</v>
      </c>
      <c r="BP51" s="443" t="s">
        <v>681</v>
      </c>
      <c r="BQ51" s="478" t="s">
        <v>717</v>
      </c>
    </row>
    <row r="52" spans="1:69" s="128" customFormat="1" ht="15.75">
      <c r="A52" s="207" t="s">
        <v>37</v>
      </c>
      <c r="B52" s="208" t="s">
        <v>9</v>
      </c>
      <c r="C52" s="202" t="s">
        <v>34</v>
      </c>
      <c r="D52" s="210" t="s">
        <v>38</v>
      </c>
      <c r="E52" s="24" t="s">
        <v>185</v>
      </c>
      <c r="F52" s="86">
        <v>92</v>
      </c>
      <c r="G52" s="80">
        <v>1</v>
      </c>
      <c r="H52" s="148">
        <v>46</v>
      </c>
      <c r="I52" s="148">
        <v>1</v>
      </c>
      <c r="J52" s="148">
        <v>46</v>
      </c>
      <c r="K52" s="148">
        <v>0</v>
      </c>
      <c r="L52" s="80">
        <v>2</v>
      </c>
      <c r="M52" s="9">
        <v>1</v>
      </c>
      <c r="N52" s="186"/>
      <c r="O52" s="148">
        <v>3.9182320000000002</v>
      </c>
      <c r="P52" s="148">
        <v>4.1219780000000004</v>
      </c>
      <c r="Q52" s="11">
        <v>4.0235390000000004</v>
      </c>
      <c r="R52" s="148">
        <v>5.9750000000000005</v>
      </c>
      <c r="S52" s="148">
        <v>7.3499999999999979</v>
      </c>
      <c r="T52" s="53">
        <v>6.7583333333333329</v>
      </c>
      <c r="U52" s="148">
        <v>4.8170929999999998</v>
      </c>
      <c r="V52" s="148">
        <v>6.4878689999999999</v>
      </c>
      <c r="W52" s="11">
        <v>5.6806400000000004</v>
      </c>
      <c r="X52" s="148">
        <v>6.9250000000000007</v>
      </c>
      <c r="Y52" s="148">
        <v>9.8499999999999979</v>
      </c>
      <c r="Z52" s="53">
        <v>9.1374999999999993</v>
      </c>
      <c r="AA52" s="148">
        <v>3.8080303136146423</v>
      </c>
      <c r="AB52" s="148">
        <v>528</v>
      </c>
      <c r="AC52" s="148">
        <v>0.5504624447101798</v>
      </c>
      <c r="AD52" s="148">
        <v>14</v>
      </c>
      <c r="AE52" s="148">
        <v>2.7852941176470587</v>
      </c>
      <c r="AF52" s="203"/>
      <c r="AG52" s="203"/>
      <c r="AH52" s="203"/>
      <c r="AI52" s="203"/>
      <c r="AJ52" s="203"/>
      <c r="AK52" s="203" t="s">
        <v>248</v>
      </c>
      <c r="AL52" s="203"/>
      <c r="AM52" s="203"/>
      <c r="AN52" s="203"/>
      <c r="AO52" s="73">
        <v>1</v>
      </c>
      <c r="AP52" s="80">
        <v>0</v>
      </c>
      <c r="AQ52" s="80">
        <v>0</v>
      </c>
      <c r="AR52" s="224">
        <v>90</v>
      </c>
      <c r="AS52" s="224" t="s">
        <v>248</v>
      </c>
      <c r="AT52" s="7">
        <v>7509.9279999999999</v>
      </c>
      <c r="AU52" s="7">
        <v>342.53800000000001</v>
      </c>
      <c r="AV52" s="201">
        <v>0</v>
      </c>
      <c r="AW52" s="201">
        <v>90</v>
      </c>
      <c r="AX52" s="201" t="s">
        <v>248</v>
      </c>
      <c r="AY52" s="235"/>
      <c r="AZ52" s="188"/>
      <c r="BA52" s="188"/>
      <c r="BB52" s="188"/>
      <c r="BC52" s="203"/>
      <c r="BD52" s="217" t="s">
        <v>61</v>
      </c>
      <c r="BE52" s="201" t="s">
        <v>62</v>
      </c>
      <c r="BF52" s="201" t="s">
        <v>63</v>
      </c>
      <c r="BG52" s="201" t="s">
        <v>196</v>
      </c>
      <c r="BH52" s="218" t="s">
        <v>712</v>
      </c>
      <c r="BI52" s="218" t="s">
        <v>67</v>
      </c>
      <c r="BJ52" s="200">
        <v>214</v>
      </c>
      <c r="BK52" s="200">
        <v>3</v>
      </c>
      <c r="BL52" s="219" t="s">
        <v>65</v>
      </c>
      <c r="BM52" s="64"/>
      <c r="BN52" s="64" t="s">
        <v>306</v>
      </c>
      <c r="BO52" s="443" t="s">
        <v>57</v>
      </c>
      <c r="BP52" s="443" t="s">
        <v>681</v>
      </c>
      <c r="BQ52" s="478" t="s">
        <v>717</v>
      </c>
    </row>
    <row r="53" spans="1:69" s="128" customFormat="1" ht="15.75">
      <c r="A53" s="207" t="s">
        <v>37</v>
      </c>
      <c r="B53" s="208" t="s">
        <v>9</v>
      </c>
      <c r="C53" s="202" t="s">
        <v>34</v>
      </c>
      <c r="D53" s="210" t="s">
        <v>38</v>
      </c>
      <c r="E53" s="24" t="s">
        <v>185</v>
      </c>
      <c r="F53" s="86">
        <v>97</v>
      </c>
      <c r="G53" s="80">
        <v>0</v>
      </c>
      <c r="H53" s="148">
        <v>49</v>
      </c>
      <c r="I53" s="148">
        <v>0</v>
      </c>
      <c r="J53" s="148">
        <v>48</v>
      </c>
      <c r="K53" s="148">
        <v>0</v>
      </c>
      <c r="L53" s="80">
        <v>1</v>
      </c>
      <c r="M53" s="9">
        <v>0</v>
      </c>
      <c r="N53" s="186"/>
      <c r="O53" s="148">
        <v>4.2628750000000002</v>
      </c>
      <c r="P53" s="148">
        <v>4.2329359999999996</v>
      </c>
      <c r="Q53" s="11">
        <v>4.2480630000000001</v>
      </c>
      <c r="R53" s="148">
        <v>4.9333333333333327</v>
      </c>
      <c r="S53" s="148">
        <v>5.4562499999999998</v>
      </c>
      <c r="T53" s="53">
        <v>5.40625</v>
      </c>
      <c r="U53" s="148">
        <v>4.9632909999999999</v>
      </c>
      <c r="V53" s="148">
        <v>6.6295739999999999</v>
      </c>
      <c r="W53" s="11">
        <v>5.7876630000000002</v>
      </c>
      <c r="X53" s="148">
        <v>5.7999999999999972</v>
      </c>
      <c r="Y53" s="148">
        <v>7.8312499999999998</v>
      </c>
      <c r="Z53" s="53">
        <v>7.78125</v>
      </c>
      <c r="AA53" s="148">
        <v>3.7448784882823634</v>
      </c>
      <c r="AB53" s="148">
        <v>576</v>
      </c>
      <c r="AC53" s="148">
        <v>0.61449320758972836</v>
      </c>
      <c r="AD53" s="148">
        <v>36</v>
      </c>
      <c r="AE53" s="148">
        <v>2.2749999999999999</v>
      </c>
      <c r="AF53" s="203"/>
      <c r="AG53" s="203"/>
      <c r="AH53" s="203"/>
      <c r="AI53" s="203"/>
      <c r="AJ53" s="203"/>
      <c r="AK53" s="203" t="s">
        <v>248</v>
      </c>
      <c r="AL53" s="203"/>
      <c r="AM53" s="203"/>
      <c r="AN53" s="203"/>
      <c r="AO53" s="73">
        <v>5</v>
      </c>
      <c r="AP53" s="80">
        <v>0</v>
      </c>
      <c r="AQ53" s="80">
        <v>0</v>
      </c>
      <c r="AR53" s="224">
        <v>92</v>
      </c>
      <c r="AS53" s="224" t="s">
        <v>248</v>
      </c>
      <c r="AT53" s="7">
        <v>8422.9500000000007</v>
      </c>
      <c r="AU53" s="7">
        <v>0</v>
      </c>
      <c r="AV53" s="201">
        <v>0</v>
      </c>
      <c r="AW53" s="201">
        <v>92</v>
      </c>
      <c r="AX53" s="201" t="s">
        <v>248</v>
      </c>
      <c r="AY53" s="235"/>
      <c r="AZ53" s="188"/>
      <c r="BA53" s="188"/>
      <c r="BB53" s="188"/>
      <c r="BC53" s="203"/>
      <c r="BD53" s="217" t="s">
        <v>61</v>
      </c>
      <c r="BE53" s="201" t="s">
        <v>62</v>
      </c>
      <c r="BF53" s="201" t="s">
        <v>63</v>
      </c>
      <c r="BG53" s="201" t="s">
        <v>196</v>
      </c>
      <c r="BH53" s="218" t="s">
        <v>712</v>
      </c>
      <c r="BI53" s="218" t="s">
        <v>68</v>
      </c>
      <c r="BJ53" s="200">
        <v>214</v>
      </c>
      <c r="BK53" s="200">
        <v>4</v>
      </c>
      <c r="BL53" s="219" t="s">
        <v>65</v>
      </c>
      <c r="BM53" s="64"/>
      <c r="BN53" s="64" t="s">
        <v>306</v>
      </c>
      <c r="BO53" s="443" t="s">
        <v>57</v>
      </c>
      <c r="BP53" s="443" t="s">
        <v>681</v>
      </c>
      <c r="BQ53" s="478" t="s">
        <v>717</v>
      </c>
    </row>
    <row r="54" spans="1:69" s="128" customFormat="1" ht="15.75">
      <c r="A54" s="207" t="s">
        <v>37</v>
      </c>
      <c r="B54" s="208" t="s">
        <v>9</v>
      </c>
      <c r="C54" s="202" t="s">
        <v>34</v>
      </c>
      <c r="D54" s="210" t="s">
        <v>38</v>
      </c>
      <c r="E54" s="24" t="s">
        <v>112</v>
      </c>
      <c r="F54" s="86">
        <v>156</v>
      </c>
      <c r="G54" s="80">
        <v>0</v>
      </c>
      <c r="H54" s="148">
        <v>80</v>
      </c>
      <c r="I54" s="148">
        <v>0</v>
      </c>
      <c r="J54" s="148">
        <v>76</v>
      </c>
      <c r="K54" s="148">
        <v>0</v>
      </c>
      <c r="L54" s="80">
        <v>0</v>
      </c>
      <c r="M54" s="9">
        <v>0</v>
      </c>
      <c r="N54" s="186"/>
      <c r="O54" s="148">
        <v>3.4652370000000001</v>
      </c>
      <c r="P54" s="148">
        <v>3.5273279999999998</v>
      </c>
      <c r="Q54" s="11">
        <v>3.4954869999999998</v>
      </c>
      <c r="R54" s="148">
        <v>4.7</v>
      </c>
      <c r="S54" s="148">
        <v>5.1000000000000014</v>
      </c>
      <c r="T54" s="53">
        <v>4.7666666666666657</v>
      </c>
      <c r="U54" s="148">
        <v>4.2262370000000002</v>
      </c>
      <c r="V54" s="148">
        <v>5.925065</v>
      </c>
      <c r="W54" s="11">
        <v>5.053871</v>
      </c>
      <c r="X54" s="148">
        <v>5.5</v>
      </c>
      <c r="Y54" s="148">
        <v>7.6000000000000014</v>
      </c>
      <c r="Z54" s="53">
        <v>6.9249999999999998</v>
      </c>
      <c r="AA54" s="148">
        <v>4.0031944612662036</v>
      </c>
      <c r="AB54" s="148">
        <v>936</v>
      </c>
      <c r="AC54" s="148">
        <v>0.29771236123095196</v>
      </c>
      <c r="AD54" s="148">
        <v>2</v>
      </c>
      <c r="AE54" s="148">
        <v>3.5117073170731707</v>
      </c>
      <c r="AF54" s="203"/>
      <c r="AG54" s="203"/>
      <c r="AH54" s="203"/>
      <c r="AI54" s="203"/>
      <c r="AJ54" s="203"/>
      <c r="AK54" s="203" t="s">
        <v>248</v>
      </c>
      <c r="AL54" s="203"/>
      <c r="AM54" s="203"/>
      <c r="AN54" s="203"/>
      <c r="AO54" s="73">
        <v>25</v>
      </c>
      <c r="AP54" s="80">
        <v>0</v>
      </c>
      <c r="AQ54" s="80">
        <v>2</v>
      </c>
      <c r="AR54" s="224">
        <v>129</v>
      </c>
      <c r="AS54" s="224" t="s">
        <v>248</v>
      </c>
      <c r="AT54" s="7">
        <v>13593.975</v>
      </c>
      <c r="AU54" s="7">
        <v>53.604999999999997</v>
      </c>
      <c r="AV54" s="201">
        <v>0</v>
      </c>
      <c r="AW54" s="201">
        <v>129</v>
      </c>
      <c r="AX54" s="201" t="s">
        <v>248</v>
      </c>
      <c r="AY54" s="235"/>
      <c r="AZ54" s="188"/>
      <c r="BA54" s="188"/>
      <c r="BB54" s="188"/>
      <c r="BC54" s="203"/>
      <c r="BD54" s="217" t="s">
        <v>61</v>
      </c>
      <c r="BE54" s="201" t="s">
        <v>62</v>
      </c>
      <c r="BF54" s="201" t="s">
        <v>63</v>
      </c>
      <c r="BG54" s="201" t="s">
        <v>196</v>
      </c>
      <c r="BH54" s="218" t="s">
        <v>712</v>
      </c>
      <c r="BI54" s="218" t="s">
        <v>64</v>
      </c>
      <c r="BJ54" s="200">
        <v>214</v>
      </c>
      <c r="BK54" s="200">
        <v>1</v>
      </c>
      <c r="BL54" s="219" t="s">
        <v>65</v>
      </c>
      <c r="BM54" s="64"/>
      <c r="BN54" s="64" t="s">
        <v>306</v>
      </c>
      <c r="BO54" s="443" t="s">
        <v>701</v>
      </c>
      <c r="BP54" s="443" t="s">
        <v>687</v>
      </c>
      <c r="BQ54" s="478" t="s">
        <v>717</v>
      </c>
    </row>
    <row r="55" spans="1:69" s="128" customFormat="1" ht="15.75">
      <c r="A55" s="207" t="s">
        <v>37</v>
      </c>
      <c r="B55" s="208" t="s">
        <v>9</v>
      </c>
      <c r="C55" s="202" t="s">
        <v>34</v>
      </c>
      <c r="D55" s="210" t="s">
        <v>38</v>
      </c>
      <c r="E55" s="24" t="s">
        <v>112</v>
      </c>
      <c r="F55" s="86">
        <v>157</v>
      </c>
      <c r="G55" s="80">
        <v>0</v>
      </c>
      <c r="H55" s="148">
        <v>80</v>
      </c>
      <c r="I55" s="148">
        <v>0</v>
      </c>
      <c r="J55" s="148">
        <v>77</v>
      </c>
      <c r="K55" s="148">
        <v>0</v>
      </c>
      <c r="L55" s="80">
        <v>0</v>
      </c>
      <c r="M55" s="9">
        <v>0</v>
      </c>
      <c r="N55" s="186"/>
      <c r="O55" s="148">
        <v>3.8607209999999998</v>
      </c>
      <c r="P55" s="148">
        <v>3.8916210000000002</v>
      </c>
      <c r="Q55" s="11">
        <v>3.8756659999999998</v>
      </c>
      <c r="R55" s="148">
        <v>5.0249999999999986</v>
      </c>
      <c r="S55" s="148">
        <v>5.1499999999999986</v>
      </c>
      <c r="T55" s="53">
        <v>5.0874999999999986</v>
      </c>
      <c r="U55" s="148">
        <v>4.616746</v>
      </c>
      <c r="V55" s="148">
        <v>6.2934999999999999</v>
      </c>
      <c r="W55" s="11">
        <v>5.4277249999999997</v>
      </c>
      <c r="X55" s="148">
        <v>6.3416666666666659</v>
      </c>
      <c r="Y55" s="148">
        <v>7.4416666666666664</v>
      </c>
      <c r="Z55" s="53">
        <v>7.2392857142857139</v>
      </c>
      <c r="AA55" s="148">
        <v>3.6821252749477456</v>
      </c>
      <c r="AB55" s="148">
        <v>941</v>
      </c>
      <c r="AC55" s="148">
        <v>0.49616693877192686</v>
      </c>
      <c r="AD55" s="148">
        <v>20</v>
      </c>
      <c r="AE55" s="148">
        <v>2.7049242424242426</v>
      </c>
      <c r="AF55" s="203"/>
      <c r="AG55" s="203"/>
      <c r="AH55" s="203"/>
      <c r="AI55" s="203"/>
      <c r="AJ55" s="203"/>
      <c r="AK55" s="203" t="s">
        <v>248</v>
      </c>
      <c r="AL55" s="203"/>
      <c r="AM55" s="203"/>
      <c r="AN55" s="203"/>
      <c r="AO55" s="73">
        <v>18</v>
      </c>
      <c r="AP55" s="80">
        <v>6</v>
      </c>
      <c r="AQ55" s="80">
        <v>0</v>
      </c>
      <c r="AR55" s="224">
        <v>133</v>
      </c>
      <c r="AS55" s="224" t="s">
        <v>248</v>
      </c>
      <c r="AT55" s="7">
        <v>13201.382</v>
      </c>
      <c r="AU55" s="7">
        <v>524.90300000000002</v>
      </c>
      <c r="AV55" s="201">
        <v>0</v>
      </c>
      <c r="AW55" s="201">
        <v>133</v>
      </c>
      <c r="AX55" s="201" t="s">
        <v>248</v>
      </c>
      <c r="AY55" s="235"/>
      <c r="AZ55" s="188"/>
      <c r="BA55" s="188"/>
      <c r="BB55" s="188"/>
      <c r="BC55" s="203"/>
      <c r="BD55" s="217" t="s">
        <v>61</v>
      </c>
      <c r="BE55" s="201" t="s">
        <v>62</v>
      </c>
      <c r="BF55" s="201" t="s">
        <v>63</v>
      </c>
      <c r="BG55" s="201" t="s">
        <v>196</v>
      </c>
      <c r="BH55" s="218" t="s">
        <v>712</v>
      </c>
      <c r="BI55" s="218" t="s">
        <v>66</v>
      </c>
      <c r="BJ55" s="200">
        <v>214</v>
      </c>
      <c r="BK55" s="200">
        <v>7</v>
      </c>
      <c r="BL55" s="219" t="s">
        <v>65</v>
      </c>
      <c r="BM55" s="64"/>
      <c r="BN55" s="64" t="s">
        <v>306</v>
      </c>
      <c r="BO55" s="443" t="s">
        <v>701</v>
      </c>
      <c r="BP55" s="443" t="s">
        <v>687</v>
      </c>
      <c r="BQ55" s="478" t="s">
        <v>717</v>
      </c>
    </row>
    <row r="56" spans="1:69" s="128" customFormat="1" ht="15.75">
      <c r="A56" s="207" t="s">
        <v>37</v>
      </c>
      <c r="B56" s="208" t="s">
        <v>9</v>
      </c>
      <c r="C56" s="202" t="s">
        <v>34</v>
      </c>
      <c r="D56" s="210" t="s">
        <v>38</v>
      </c>
      <c r="E56" s="24" t="s">
        <v>112</v>
      </c>
      <c r="F56" s="86">
        <v>157</v>
      </c>
      <c r="G56" s="80">
        <v>1</v>
      </c>
      <c r="H56" s="148">
        <v>80</v>
      </c>
      <c r="I56" s="148">
        <v>0</v>
      </c>
      <c r="J56" s="148">
        <v>77</v>
      </c>
      <c r="K56" s="148">
        <v>1</v>
      </c>
      <c r="L56" s="80">
        <v>0</v>
      </c>
      <c r="M56" s="9">
        <v>0</v>
      </c>
      <c r="N56" s="186"/>
      <c r="O56" s="148">
        <v>3.5163000000000002</v>
      </c>
      <c r="P56" s="148">
        <v>3.4142760000000001</v>
      </c>
      <c r="Q56" s="11">
        <v>3.466596</v>
      </c>
      <c r="R56" s="148">
        <v>4.333333333333333</v>
      </c>
      <c r="S56" s="148">
        <v>4.3666666666666671</v>
      </c>
      <c r="T56" s="53">
        <v>4.3499999999999988</v>
      </c>
      <c r="U56" s="148">
        <v>4.5036870000000002</v>
      </c>
      <c r="V56" s="148">
        <v>5.7849209999999998</v>
      </c>
      <c r="W56" s="11">
        <v>5.1278779999999999</v>
      </c>
      <c r="X56" s="148">
        <v>6</v>
      </c>
      <c r="Y56" s="148">
        <v>6.5500000000000007</v>
      </c>
      <c r="Z56" s="53">
        <v>6.459090909090909</v>
      </c>
      <c r="AA56" s="148">
        <v>4.0038995765722722</v>
      </c>
      <c r="AB56" s="148">
        <v>936</v>
      </c>
      <c r="AC56" s="148">
        <v>0.3007481681906789</v>
      </c>
      <c r="AD56" s="148">
        <v>0</v>
      </c>
      <c r="AE56" s="148">
        <v>3.4627906976744187</v>
      </c>
      <c r="AF56" s="203"/>
      <c r="AG56" s="203"/>
      <c r="AH56" s="203"/>
      <c r="AI56" s="203"/>
      <c r="AJ56" s="203"/>
      <c r="AK56" s="203" t="s">
        <v>248</v>
      </c>
      <c r="AL56" s="203"/>
      <c r="AM56" s="203"/>
      <c r="AN56" s="203"/>
      <c r="AO56" s="73">
        <v>0</v>
      </c>
      <c r="AP56" s="80">
        <v>0</v>
      </c>
      <c r="AQ56" s="80">
        <v>0</v>
      </c>
      <c r="AR56" s="224">
        <v>156</v>
      </c>
      <c r="AS56" s="224" t="s">
        <v>248</v>
      </c>
      <c r="AT56" s="7">
        <v>13675.213</v>
      </c>
      <c r="AU56" s="7">
        <v>0</v>
      </c>
      <c r="AV56" s="201">
        <v>0</v>
      </c>
      <c r="AW56" s="201">
        <v>156</v>
      </c>
      <c r="AX56" s="201" t="s">
        <v>248</v>
      </c>
      <c r="AY56" s="235"/>
      <c r="AZ56" s="188"/>
      <c r="BA56" s="188"/>
      <c r="BB56" s="188"/>
      <c r="BC56" s="203"/>
      <c r="BD56" s="217" t="s">
        <v>61</v>
      </c>
      <c r="BE56" s="201" t="s">
        <v>62</v>
      </c>
      <c r="BF56" s="201" t="s">
        <v>63</v>
      </c>
      <c r="BG56" s="201" t="s">
        <v>196</v>
      </c>
      <c r="BH56" s="218" t="s">
        <v>712</v>
      </c>
      <c r="BI56" s="218" t="s">
        <v>67</v>
      </c>
      <c r="BJ56" s="200">
        <v>214</v>
      </c>
      <c r="BK56" s="200">
        <v>3</v>
      </c>
      <c r="BL56" s="219" t="s">
        <v>65</v>
      </c>
      <c r="BM56" s="64"/>
      <c r="BN56" s="64" t="s">
        <v>306</v>
      </c>
      <c r="BO56" s="443" t="s">
        <v>701</v>
      </c>
      <c r="BP56" s="443" t="s">
        <v>687</v>
      </c>
      <c r="BQ56" s="478" t="s">
        <v>717</v>
      </c>
    </row>
    <row r="57" spans="1:69" s="128" customFormat="1" ht="15.75">
      <c r="A57" s="207" t="s">
        <v>37</v>
      </c>
      <c r="B57" s="208" t="s">
        <v>9</v>
      </c>
      <c r="C57" s="202" t="s">
        <v>34</v>
      </c>
      <c r="D57" s="210" t="s">
        <v>38</v>
      </c>
      <c r="E57" s="24" t="s">
        <v>112</v>
      </c>
      <c r="F57" s="86">
        <v>157</v>
      </c>
      <c r="G57" s="80">
        <v>1</v>
      </c>
      <c r="H57" s="148">
        <v>80</v>
      </c>
      <c r="I57" s="148">
        <v>0</v>
      </c>
      <c r="J57" s="148">
        <v>77</v>
      </c>
      <c r="K57" s="148">
        <v>1</v>
      </c>
      <c r="L57" s="80">
        <v>0</v>
      </c>
      <c r="M57" s="9">
        <v>0</v>
      </c>
      <c r="N57" s="186"/>
      <c r="O57" s="148">
        <v>4.5500639999999999</v>
      </c>
      <c r="P57" s="148">
        <v>4.4031180000000001</v>
      </c>
      <c r="Q57" s="11">
        <v>4.4775450000000001</v>
      </c>
      <c r="R57" s="148">
        <v>5.7099999999999991</v>
      </c>
      <c r="S57" s="148">
        <v>5.3875000000000002</v>
      </c>
      <c r="T57" s="53">
        <v>5.5299999999999985</v>
      </c>
      <c r="U57" s="148">
        <v>5.2990380000000004</v>
      </c>
      <c r="V57" s="148">
        <v>6.7875779999999999</v>
      </c>
      <c r="W57" s="11">
        <v>6.0336420000000004</v>
      </c>
      <c r="X57" s="148">
        <v>6.6833333333333327</v>
      </c>
      <c r="Y57" s="148">
        <v>7.9</v>
      </c>
      <c r="Z57" s="53">
        <v>7.714999999999999</v>
      </c>
      <c r="AA57" s="148">
        <v>3.741303429134891</v>
      </c>
      <c r="AB57" s="148">
        <v>936</v>
      </c>
      <c r="AC57" s="148">
        <v>0.39910544882920262</v>
      </c>
      <c r="AD57" s="148">
        <v>9</v>
      </c>
      <c r="AE57" s="148">
        <v>3.030817610062893</v>
      </c>
      <c r="AF57" s="203"/>
      <c r="AG57" s="203"/>
      <c r="AH57" s="203"/>
      <c r="AI57" s="203"/>
      <c r="AJ57" s="203"/>
      <c r="AK57" s="203" t="s">
        <v>248</v>
      </c>
      <c r="AL57" s="203"/>
      <c r="AM57" s="203"/>
      <c r="AN57" s="203"/>
      <c r="AO57" s="73">
        <v>14</v>
      </c>
      <c r="AP57" s="80">
        <v>6</v>
      </c>
      <c r="AQ57" s="80">
        <v>0</v>
      </c>
      <c r="AR57" s="224">
        <v>136</v>
      </c>
      <c r="AS57" s="224" t="s">
        <v>248</v>
      </c>
      <c r="AT57" s="7">
        <v>13129.67</v>
      </c>
      <c r="AU57" s="7">
        <v>523.94399999999996</v>
      </c>
      <c r="AV57" s="201">
        <v>0</v>
      </c>
      <c r="AW57" s="201">
        <v>136</v>
      </c>
      <c r="AX57" s="201" t="s">
        <v>248</v>
      </c>
      <c r="AY57" s="235"/>
      <c r="AZ57" s="188"/>
      <c r="BA57" s="188"/>
      <c r="BB57" s="188"/>
      <c r="BC57" s="203"/>
      <c r="BD57" s="217" t="s">
        <v>61</v>
      </c>
      <c r="BE57" s="201" t="s">
        <v>62</v>
      </c>
      <c r="BF57" s="201" t="s">
        <v>63</v>
      </c>
      <c r="BG57" s="201" t="s">
        <v>196</v>
      </c>
      <c r="BH57" s="218" t="s">
        <v>712</v>
      </c>
      <c r="BI57" s="218" t="s">
        <v>68</v>
      </c>
      <c r="BJ57" s="200">
        <v>214</v>
      </c>
      <c r="BK57" s="200">
        <v>4</v>
      </c>
      <c r="BL57" s="219" t="s">
        <v>65</v>
      </c>
      <c r="BM57" s="64"/>
      <c r="BN57" s="64" t="s">
        <v>306</v>
      </c>
      <c r="BO57" s="443" t="s">
        <v>701</v>
      </c>
      <c r="BP57" s="443" t="s">
        <v>687</v>
      </c>
      <c r="BQ57" s="478" t="s">
        <v>717</v>
      </c>
    </row>
    <row r="58" spans="1:69" s="128" customFormat="1" ht="15.75">
      <c r="A58" s="207" t="s">
        <v>37</v>
      </c>
      <c r="B58" s="208" t="s">
        <v>9</v>
      </c>
      <c r="C58" s="202" t="s">
        <v>34</v>
      </c>
      <c r="D58" s="210" t="s">
        <v>38</v>
      </c>
      <c r="E58" s="24" t="s">
        <v>695</v>
      </c>
      <c r="F58" s="86">
        <v>93</v>
      </c>
      <c r="G58" s="80">
        <v>18</v>
      </c>
      <c r="H58" s="148">
        <v>45</v>
      </c>
      <c r="I58" s="148">
        <v>1</v>
      </c>
      <c r="J58" s="148">
        <v>48</v>
      </c>
      <c r="K58" s="148">
        <v>17</v>
      </c>
      <c r="L58" s="80">
        <v>0</v>
      </c>
      <c r="M58" s="9">
        <v>0</v>
      </c>
      <c r="N58" s="186"/>
      <c r="O58" s="148">
        <v>3.5280450000000001</v>
      </c>
      <c r="P58" s="148">
        <v>3.888935</v>
      </c>
      <c r="Q58" s="11">
        <v>3.6772130000000001</v>
      </c>
      <c r="R58" s="148">
        <v>4.6999999999999993</v>
      </c>
      <c r="S58" s="148">
        <v>6.2249999999999996</v>
      </c>
      <c r="T58" s="53">
        <v>4.90625</v>
      </c>
      <c r="U58" s="148">
        <v>4.1584310000000002</v>
      </c>
      <c r="V58" s="148">
        <v>6.3047089999999999</v>
      </c>
      <c r="W58" s="11">
        <v>5.04556</v>
      </c>
      <c r="X58" s="148">
        <v>5.3999999999999986</v>
      </c>
      <c r="Y58" s="148">
        <v>9.2249999999999996</v>
      </c>
      <c r="Z58" s="53">
        <v>7.0625</v>
      </c>
      <c r="AA58" s="148">
        <v>3.9598444604873673</v>
      </c>
      <c r="AB58" s="148">
        <v>450</v>
      </c>
      <c r="AC58" s="148">
        <v>0.34793732351357287</v>
      </c>
      <c r="AD58" s="148">
        <v>1</v>
      </c>
      <c r="AE58" s="148">
        <v>3.2934782608695654</v>
      </c>
      <c r="AF58" s="203"/>
      <c r="AG58" s="203"/>
      <c r="AH58" s="203"/>
      <c r="AI58" s="203"/>
      <c r="AJ58" s="203"/>
      <c r="AK58" s="203" t="s">
        <v>248</v>
      </c>
      <c r="AL58" s="203"/>
      <c r="AM58" s="203"/>
      <c r="AN58" s="203"/>
      <c r="AO58" s="73">
        <v>0</v>
      </c>
      <c r="AP58" s="80">
        <v>0</v>
      </c>
      <c r="AQ58" s="80">
        <v>0</v>
      </c>
      <c r="AR58" s="224">
        <v>75</v>
      </c>
      <c r="AS58" s="224" t="s">
        <v>248</v>
      </c>
      <c r="AT58" s="7">
        <v>6576.107</v>
      </c>
      <c r="AU58" s="7">
        <v>0</v>
      </c>
      <c r="AV58" s="201">
        <v>0</v>
      </c>
      <c r="AW58" s="201">
        <v>75</v>
      </c>
      <c r="AX58" s="201" t="s">
        <v>248</v>
      </c>
      <c r="AY58" s="235"/>
      <c r="AZ58" s="188"/>
      <c r="BA58" s="188"/>
      <c r="BB58" s="188"/>
      <c r="BC58" s="203"/>
      <c r="BD58" s="217" t="s">
        <v>61</v>
      </c>
      <c r="BE58" s="201" t="s">
        <v>62</v>
      </c>
      <c r="BF58" s="201" t="s">
        <v>63</v>
      </c>
      <c r="BG58" s="201" t="s">
        <v>196</v>
      </c>
      <c r="BH58" s="218" t="s">
        <v>514</v>
      </c>
      <c r="BI58" s="218" t="s">
        <v>64</v>
      </c>
      <c r="BJ58" s="200">
        <v>214</v>
      </c>
      <c r="BK58" s="200">
        <v>1</v>
      </c>
      <c r="BL58" s="219" t="s">
        <v>65</v>
      </c>
      <c r="BM58" s="64"/>
      <c r="BN58" s="64" t="s">
        <v>306</v>
      </c>
      <c r="BO58" s="443" t="s">
        <v>55</v>
      </c>
      <c r="BP58" s="443" t="s">
        <v>684</v>
      </c>
      <c r="BQ58" s="478" t="s">
        <v>716</v>
      </c>
    </row>
    <row r="59" spans="1:69" s="128" customFormat="1" ht="15.75">
      <c r="A59" s="207" t="s">
        <v>37</v>
      </c>
      <c r="B59" s="208" t="s">
        <v>9</v>
      </c>
      <c r="C59" s="202" t="s">
        <v>34</v>
      </c>
      <c r="D59" s="210" t="s">
        <v>38</v>
      </c>
      <c r="E59" s="24" t="s">
        <v>695</v>
      </c>
      <c r="F59" s="86">
        <v>87</v>
      </c>
      <c r="G59" s="80">
        <v>7</v>
      </c>
      <c r="H59" s="148">
        <v>43</v>
      </c>
      <c r="I59" s="148">
        <v>3</v>
      </c>
      <c r="J59" s="148">
        <v>44</v>
      </c>
      <c r="K59" s="148">
        <v>4</v>
      </c>
      <c r="L59" s="80">
        <v>0</v>
      </c>
      <c r="M59" s="9">
        <v>0</v>
      </c>
      <c r="N59" s="186"/>
      <c r="O59" s="148">
        <v>3.6410749999999998</v>
      </c>
      <c r="P59" s="148">
        <v>3.7030780000000001</v>
      </c>
      <c r="Q59" s="11">
        <v>3.6712820000000002</v>
      </c>
      <c r="R59" s="148">
        <v>5.5</v>
      </c>
      <c r="S59" s="148">
        <v>10.050000000000001</v>
      </c>
      <c r="T59" s="53">
        <v>5.7749999999999986</v>
      </c>
      <c r="U59" s="148">
        <v>4.2324250000000001</v>
      </c>
      <c r="V59" s="148">
        <v>6.1464730000000003</v>
      </c>
      <c r="W59" s="11">
        <v>5.1649099999999999</v>
      </c>
      <c r="X59" s="148">
        <v>6</v>
      </c>
      <c r="Y59" s="148">
        <v>12.55</v>
      </c>
      <c r="Z59" s="53">
        <v>8.0249999999999986</v>
      </c>
      <c r="AA59" s="148">
        <v>3.6398541798194239</v>
      </c>
      <c r="AB59" s="148">
        <v>480</v>
      </c>
      <c r="AC59" s="148">
        <v>0.50774169284464798</v>
      </c>
      <c r="AD59" s="148">
        <v>13</v>
      </c>
      <c r="AE59" s="148">
        <v>2.641025641025641</v>
      </c>
      <c r="AF59" s="203"/>
      <c r="AG59" s="203"/>
      <c r="AH59" s="203"/>
      <c r="AI59" s="203"/>
      <c r="AJ59" s="203"/>
      <c r="AK59" s="203" t="s">
        <v>248</v>
      </c>
      <c r="AL59" s="203"/>
      <c r="AM59" s="203"/>
      <c r="AN59" s="203"/>
      <c r="AO59" s="73">
        <v>5</v>
      </c>
      <c r="AP59" s="80">
        <v>0</v>
      </c>
      <c r="AQ59" s="80">
        <v>0</v>
      </c>
      <c r="AR59" s="224">
        <v>75</v>
      </c>
      <c r="AS59" s="224" t="s">
        <v>248</v>
      </c>
      <c r="AT59" s="7">
        <v>6997.652</v>
      </c>
      <c r="AU59" s="7">
        <v>0</v>
      </c>
      <c r="AV59" s="201">
        <v>0</v>
      </c>
      <c r="AW59" s="201">
        <v>75</v>
      </c>
      <c r="AX59" s="201" t="s">
        <v>248</v>
      </c>
      <c r="AY59" s="235"/>
      <c r="AZ59" s="188"/>
      <c r="BA59" s="188"/>
      <c r="BB59" s="188"/>
      <c r="BC59" s="203"/>
      <c r="BD59" s="217" t="s">
        <v>61</v>
      </c>
      <c r="BE59" s="201" t="s">
        <v>62</v>
      </c>
      <c r="BF59" s="201" t="s">
        <v>63</v>
      </c>
      <c r="BG59" s="201" t="s">
        <v>196</v>
      </c>
      <c r="BH59" s="218" t="s">
        <v>514</v>
      </c>
      <c r="BI59" s="218" t="s">
        <v>66</v>
      </c>
      <c r="BJ59" s="200">
        <v>214</v>
      </c>
      <c r="BK59" s="200">
        <v>7</v>
      </c>
      <c r="BL59" s="219" t="s">
        <v>65</v>
      </c>
      <c r="BM59" s="64"/>
      <c r="BN59" s="64" t="s">
        <v>306</v>
      </c>
      <c r="BO59" s="443" t="s">
        <v>55</v>
      </c>
      <c r="BP59" s="443" t="s">
        <v>684</v>
      </c>
      <c r="BQ59" s="478" t="s">
        <v>716</v>
      </c>
    </row>
    <row r="60" spans="1:69" s="128" customFormat="1" ht="15.75">
      <c r="A60" s="207" t="s">
        <v>37</v>
      </c>
      <c r="B60" s="208" t="s">
        <v>9</v>
      </c>
      <c r="C60" s="202" t="s">
        <v>34</v>
      </c>
      <c r="D60" s="210" t="s">
        <v>38</v>
      </c>
      <c r="E60" s="24" t="s">
        <v>695</v>
      </c>
      <c r="F60" s="86">
        <v>69</v>
      </c>
      <c r="G60" s="80">
        <v>7</v>
      </c>
      <c r="H60" s="148">
        <v>36</v>
      </c>
      <c r="I60" s="148">
        <v>3</v>
      </c>
      <c r="J60" s="148">
        <v>33</v>
      </c>
      <c r="K60" s="148">
        <v>4</v>
      </c>
      <c r="L60" s="80">
        <v>0</v>
      </c>
      <c r="M60" s="9">
        <v>0</v>
      </c>
      <c r="N60" s="186"/>
      <c r="O60" s="148">
        <v>4.1479090000000003</v>
      </c>
      <c r="P60" s="148">
        <v>4.4429999999999996</v>
      </c>
      <c r="Q60" s="11">
        <v>4.2859350000000003</v>
      </c>
      <c r="R60" s="148">
        <v>6.6749999999999989</v>
      </c>
      <c r="S60" s="148">
        <v>7.2749999999999986</v>
      </c>
      <c r="T60" s="53">
        <v>6.9749999999999996</v>
      </c>
      <c r="U60" s="148">
        <v>4.9668780000000003</v>
      </c>
      <c r="V60" s="148">
        <v>6.8693099999999996</v>
      </c>
      <c r="W60" s="11">
        <v>5.856725</v>
      </c>
      <c r="X60" s="148">
        <v>7.8374999999999995</v>
      </c>
      <c r="Y60" s="148">
        <v>9.7749999999999986</v>
      </c>
      <c r="Z60" s="53">
        <v>8.9875000000000007</v>
      </c>
      <c r="AA60" s="148">
        <v>3.7446774257126667</v>
      </c>
      <c r="AB60" s="148">
        <v>364</v>
      </c>
      <c r="AC60" s="148">
        <v>0.53165471614779436</v>
      </c>
      <c r="AD60" s="148">
        <v>12</v>
      </c>
      <c r="AE60" s="148">
        <v>2.6631578947368419</v>
      </c>
      <c r="AF60" s="203"/>
      <c r="AG60" s="203"/>
      <c r="AH60" s="203"/>
      <c r="AI60" s="203"/>
      <c r="AJ60" s="203"/>
      <c r="AK60" s="203" t="s">
        <v>248</v>
      </c>
      <c r="AL60" s="203"/>
      <c r="AM60" s="203"/>
      <c r="AN60" s="203"/>
      <c r="AO60" s="73">
        <v>1</v>
      </c>
      <c r="AP60" s="80">
        <v>0</v>
      </c>
      <c r="AQ60" s="80">
        <v>0</v>
      </c>
      <c r="AR60" s="224">
        <v>61</v>
      </c>
      <c r="AS60" s="224" t="s">
        <v>248</v>
      </c>
      <c r="AT60" s="7">
        <v>4746.3119999999999</v>
      </c>
      <c r="AU60" s="7">
        <v>694.553</v>
      </c>
      <c r="AV60" s="201">
        <v>0</v>
      </c>
      <c r="AW60" s="201">
        <v>61</v>
      </c>
      <c r="AX60" s="201" t="s">
        <v>248</v>
      </c>
      <c r="AY60" s="235"/>
      <c r="AZ60" s="188"/>
      <c r="BA60" s="188"/>
      <c r="BB60" s="188"/>
      <c r="BC60" s="203"/>
      <c r="BD60" s="217" t="s">
        <v>61</v>
      </c>
      <c r="BE60" s="201" t="s">
        <v>62</v>
      </c>
      <c r="BF60" s="201" t="s">
        <v>63</v>
      </c>
      <c r="BG60" s="201" t="s">
        <v>196</v>
      </c>
      <c r="BH60" s="218" t="s">
        <v>514</v>
      </c>
      <c r="BI60" s="218" t="s">
        <v>67</v>
      </c>
      <c r="BJ60" s="200">
        <v>214</v>
      </c>
      <c r="BK60" s="200">
        <v>3</v>
      </c>
      <c r="BL60" s="219" t="s">
        <v>65</v>
      </c>
      <c r="BM60" s="64"/>
      <c r="BN60" s="64" t="s">
        <v>306</v>
      </c>
      <c r="BO60" s="443" t="s">
        <v>55</v>
      </c>
      <c r="BP60" s="443" t="s">
        <v>684</v>
      </c>
      <c r="BQ60" s="478" t="s">
        <v>716</v>
      </c>
    </row>
    <row r="61" spans="1:69" s="128" customFormat="1" ht="15.75">
      <c r="A61" s="207" t="s">
        <v>37</v>
      </c>
      <c r="B61" s="208" t="s">
        <v>9</v>
      </c>
      <c r="C61" s="202" t="s">
        <v>34</v>
      </c>
      <c r="D61" s="210" t="s">
        <v>38</v>
      </c>
      <c r="E61" s="24" t="s">
        <v>695</v>
      </c>
      <c r="F61" s="86">
        <v>94</v>
      </c>
      <c r="G61" s="80">
        <v>17</v>
      </c>
      <c r="H61" s="148">
        <v>46</v>
      </c>
      <c r="I61" s="148">
        <v>0</v>
      </c>
      <c r="J61" s="148">
        <v>48</v>
      </c>
      <c r="K61" s="148">
        <v>17</v>
      </c>
      <c r="L61" s="80">
        <v>0</v>
      </c>
      <c r="M61" s="9">
        <v>0</v>
      </c>
      <c r="N61" s="186"/>
      <c r="O61" s="148">
        <v>3.8238910000000002</v>
      </c>
      <c r="P61" s="148">
        <v>3.3313220000000001</v>
      </c>
      <c r="Q61" s="11">
        <v>3.6255839999999999</v>
      </c>
      <c r="R61" s="148">
        <v>4.4349999999999996</v>
      </c>
      <c r="S61" s="148">
        <v>4.4083333333333332</v>
      </c>
      <c r="T61" s="53">
        <v>4.4288461538461537</v>
      </c>
      <c r="U61" s="148">
        <v>4.5103689999999999</v>
      </c>
      <c r="V61" s="148">
        <v>5.7043220000000003</v>
      </c>
      <c r="W61" s="11">
        <v>4.9910509999999997</v>
      </c>
      <c r="X61" s="148">
        <v>5.27</v>
      </c>
      <c r="Y61" s="148">
        <v>6.9083333333333332</v>
      </c>
      <c r="Z61" s="53">
        <v>6.5249999999999986</v>
      </c>
      <c r="AA61" s="148">
        <v>3.9041991415477924</v>
      </c>
      <c r="AB61" s="148">
        <v>461</v>
      </c>
      <c r="AC61" s="148">
        <v>0.37264776743965744</v>
      </c>
      <c r="AD61" s="148">
        <v>0</v>
      </c>
      <c r="AE61" s="148">
        <v>3.1534722222222222</v>
      </c>
      <c r="AF61" s="203"/>
      <c r="AG61" s="203"/>
      <c r="AH61" s="203"/>
      <c r="AI61" s="203"/>
      <c r="AJ61" s="203"/>
      <c r="AK61" s="203" t="s">
        <v>248</v>
      </c>
      <c r="AL61" s="203"/>
      <c r="AM61" s="203"/>
      <c r="AN61" s="203"/>
      <c r="AO61" s="73">
        <v>7</v>
      </c>
      <c r="AP61" s="80">
        <v>0</v>
      </c>
      <c r="AQ61" s="80">
        <v>0</v>
      </c>
      <c r="AR61" s="224">
        <v>70</v>
      </c>
      <c r="AS61" s="224" t="s">
        <v>248</v>
      </c>
      <c r="AT61" s="7">
        <v>6744.9160000000002</v>
      </c>
      <c r="AU61" s="7">
        <v>0</v>
      </c>
      <c r="AV61" s="201">
        <v>0</v>
      </c>
      <c r="AW61" s="201">
        <v>70</v>
      </c>
      <c r="AX61" s="201" t="s">
        <v>248</v>
      </c>
      <c r="AY61" s="235"/>
      <c r="AZ61" s="188"/>
      <c r="BA61" s="188"/>
      <c r="BB61" s="188"/>
      <c r="BC61" s="203"/>
      <c r="BD61" s="217" t="s">
        <v>61</v>
      </c>
      <c r="BE61" s="201" t="s">
        <v>62</v>
      </c>
      <c r="BF61" s="201" t="s">
        <v>63</v>
      </c>
      <c r="BG61" s="201" t="s">
        <v>196</v>
      </c>
      <c r="BH61" s="218" t="s">
        <v>514</v>
      </c>
      <c r="BI61" s="218" t="s">
        <v>68</v>
      </c>
      <c r="BJ61" s="200">
        <v>214</v>
      </c>
      <c r="BK61" s="200">
        <v>4</v>
      </c>
      <c r="BL61" s="219" t="s">
        <v>65</v>
      </c>
      <c r="BM61" s="64"/>
      <c r="BN61" s="64" t="s">
        <v>306</v>
      </c>
      <c r="BO61" s="443" t="s">
        <v>55</v>
      </c>
      <c r="BP61" s="443" t="s">
        <v>684</v>
      </c>
      <c r="BQ61" s="478" t="s">
        <v>716</v>
      </c>
    </row>
    <row r="62" spans="1:69" s="128" customFormat="1" ht="15.75">
      <c r="A62" s="207" t="s">
        <v>37</v>
      </c>
      <c r="B62" s="208" t="s">
        <v>9</v>
      </c>
      <c r="C62" s="202" t="s">
        <v>34</v>
      </c>
      <c r="D62" s="210" t="s">
        <v>38</v>
      </c>
      <c r="E62" s="24" t="s">
        <v>188</v>
      </c>
      <c r="F62" s="86">
        <v>93</v>
      </c>
      <c r="G62" s="80">
        <v>0</v>
      </c>
      <c r="H62" s="148">
        <v>47</v>
      </c>
      <c r="I62" s="148">
        <v>0</v>
      </c>
      <c r="J62" s="148">
        <v>46</v>
      </c>
      <c r="K62" s="148">
        <v>0</v>
      </c>
      <c r="L62" s="80">
        <v>0</v>
      </c>
      <c r="M62" s="9">
        <v>0</v>
      </c>
      <c r="N62" s="186"/>
      <c r="O62" s="148">
        <v>3.4566590000000001</v>
      </c>
      <c r="P62" s="148">
        <v>3.4910649999999999</v>
      </c>
      <c r="Q62" s="11">
        <v>3.4736769999999999</v>
      </c>
      <c r="R62" s="148">
        <v>3.9781249999999999</v>
      </c>
      <c r="S62" s="148">
        <v>7.8499999999999979</v>
      </c>
      <c r="T62" s="53">
        <v>4.6749999999999972</v>
      </c>
      <c r="U62" s="148">
        <v>4.1910420000000004</v>
      </c>
      <c r="V62" s="148">
        <v>5.9190430000000003</v>
      </c>
      <c r="W62" s="11">
        <v>5.0457520000000002</v>
      </c>
      <c r="X62" s="148">
        <v>4.9562499999999998</v>
      </c>
      <c r="Y62" s="148">
        <v>10.849999999999998</v>
      </c>
      <c r="Z62" s="53">
        <v>6.4638888888888886</v>
      </c>
      <c r="AA62" s="148">
        <v>3.9812509092378772</v>
      </c>
      <c r="AB62" s="148">
        <v>557</v>
      </c>
      <c r="AC62" s="148">
        <v>0.34684314783539666</v>
      </c>
      <c r="AD62" s="148">
        <v>0</v>
      </c>
      <c r="AE62" s="148">
        <v>3.2476562499999999</v>
      </c>
      <c r="AF62" s="203"/>
      <c r="AG62" s="203"/>
      <c r="AH62" s="203"/>
      <c r="AI62" s="203"/>
      <c r="AJ62" s="203"/>
      <c r="AK62" s="203" t="s">
        <v>248</v>
      </c>
      <c r="AL62" s="203"/>
      <c r="AM62" s="203"/>
      <c r="AN62" s="203"/>
      <c r="AO62" s="73">
        <v>0</v>
      </c>
      <c r="AP62" s="80">
        <v>0</v>
      </c>
      <c r="AQ62" s="80">
        <v>0</v>
      </c>
      <c r="AR62" s="224">
        <v>93</v>
      </c>
      <c r="AS62" s="224" t="s">
        <v>248</v>
      </c>
      <c r="AT62" s="7">
        <v>8139.116</v>
      </c>
      <c r="AU62" s="7">
        <v>0</v>
      </c>
      <c r="AV62" s="201">
        <v>0</v>
      </c>
      <c r="AW62" s="201">
        <v>93</v>
      </c>
      <c r="AX62" s="201" t="s">
        <v>248</v>
      </c>
      <c r="AY62" s="235"/>
      <c r="AZ62" s="188"/>
      <c r="BA62" s="188"/>
      <c r="BB62" s="188"/>
      <c r="BC62" s="203"/>
      <c r="BD62" s="217" t="s">
        <v>61</v>
      </c>
      <c r="BE62" s="201" t="s">
        <v>62</v>
      </c>
      <c r="BF62" s="201" t="s">
        <v>63</v>
      </c>
      <c r="BG62" s="201" t="s">
        <v>196</v>
      </c>
      <c r="BH62" s="218" t="s">
        <v>515</v>
      </c>
      <c r="BI62" s="218" t="s">
        <v>64</v>
      </c>
      <c r="BJ62" s="441">
        <v>214</v>
      </c>
      <c r="BK62" s="441">
        <v>1</v>
      </c>
      <c r="BL62" s="219" t="s">
        <v>65</v>
      </c>
      <c r="BM62" s="64"/>
      <c r="BN62" s="64" t="s">
        <v>306</v>
      </c>
      <c r="BO62" s="443" t="s">
        <v>56</v>
      </c>
      <c r="BP62" s="443" t="s">
        <v>684</v>
      </c>
      <c r="BQ62" s="478" t="s">
        <v>716</v>
      </c>
    </row>
    <row r="63" spans="1:69" s="128" customFormat="1" ht="15.75">
      <c r="A63" s="207" t="s">
        <v>37</v>
      </c>
      <c r="B63" s="208" t="s">
        <v>9</v>
      </c>
      <c r="C63" s="202" t="s">
        <v>34</v>
      </c>
      <c r="D63" s="210" t="s">
        <v>38</v>
      </c>
      <c r="E63" s="24" t="s">
        <v>188</v>
      </c>
      <c r="F63" s="86">
        <v>93</v>
      </c>
      <c r="G63" s="80">
        <v>3</v>
      </c>
      <c r="H63" s="148">
        <v>47</v>
      </c>
      <c r="I63" s="148">
        <v>0</v>
      </c>
      <c r="J63" s="148">
        <v>46</v>
      </c>
      <c r="K63" s="148">
        <v>3</v>
      </c>
      <c r="L63" s="80">
        <v>0</v>
      </c>
      <c r="M63" s="9">
        <v>0</v>
      </c>
      <c r="N63" s="186"/>
      <c r="O63" s="148">
        <v>3.477106</v>
      </c>
      <c r="P63" s="148">
        <v>3.965875</v>
      </c>
      <c r="Q63" s="11">
        <v>3.7018270000000002</v>
      </c>
      <c r="R63" s="148">
        <v>4.2062499999999998</v>
      </c>
      <c r="S63" s="148">
        <v>10.166666666666666</v>
      </c>
      <c r="T63" s="53">
        <v>4.464999999999999</v>
      </c>
      <c r="U63" s="148">
        <v>4.138744</v>
      </c>
      <c r="V63" s="148">
        <v>6.3805249999999996</v>
      </c>
      <c r="W63" s="11">
        <v>5.169448</v>
      </c>
      <c r="X63" s="148">
        <v>4.7062499999999998</v>
      </c>
      <c r="Y63" s="148">
        <v>12.666666666666666</v>
      </c>
      <c r="Z63" s="53">
        <v>6.8249999999999957</v>
      </c>
      <c r="AA63" s="148">
        <v>3.8272407474341201</v>
      </c>
      <c r="AB63" s="148">
        <v>540</v>
      </c>
      <c r="AC63" s="148">
        <v>0.462296400518377</v>
      </c>
      <c r="AD63" s="148">
        <v>5</v>
      </c>
      <c r="AE63" s="148">
        <v>2.9782608695652173</v>
      </c>
      <c r="AF63" s="203"/>
      <c r="AG63" s="203"/>
      <c r="AH63" s="203"/>
      <c r="AI63" s="203"/>
      <c r="AJ63" s="203"/>
      <c r="AK63" s="203" t="s">
        <v>248</v>
      </c>
      <c r="AL63" s="203"/>
      <c r="AM63" s="203"/>
      <c r="AN63" s="203"/>
      <c r="AO63" s="73">
        <v>0</v>
      </c>
      <c r="AP63" s="80">
        <v>0</v>
      </c>
      <c r="AQ63" s="80">
        <v>0</v>
      </c>
      <c r="AR63" s="224">
        <v>90</v>
      </c>
      <c r="AS63" s="224" t="s">
        <v>248</v>
      </c>
      <c r="AT63" s="7">
        <v>7740.5</v>
      </c>
      <c r="AU63" s="7">
        <v>137.37899999999999</v>
      </c>
      <c r="AV63" s="201">
        <v>0</v>
      </c>
      <c r="AW63" s="201">
        <v>90</v>
      </c>
      <c r="AX63" s="201" t="s">
        <v>248</v>
      </c>
      <c r="AY63" s="235"/>
      <c r="AZ63" s="188"/>
      <c r="BA63" s="188"/>
      <c r="BB63" s="188"/>
      <c r="BC63" s="203"/>
      <c r="BD63" s="217" t="s">
        <v>61</v>
      </c>
      <c r="BE63" s="201" t="s">
        <v>62</v>
      </c>
      <c r="BF63" s="201" t="s">
        <v>63</v>
      </c>
      <c r="BG63" s="201" t="s">
        <v>196</v>
      </c>
      <c r="BH63" s="218" t="s">
        <v>515</v>
      </c>
      <c r="BI63" s="218" t="s">
        <v>66</v>
      </c>
      <c r="BJ63" s="200">
        <v>214</v>
      </c>
      <c r="BK63" s="200">
        <v>7</v>
      </c>
      <c r="BL63" s="219" t="s">
        <v>65</v>
      </c>
      <c r="BM63" s="64"/>
      <c r="BN63" s="64" t="s">
        <v>306</v>
      </c>
      <c r="BO63" s="443" t="s">
        <v>56</v>
      </c>
      <c r="BP63" s="443" t="s">
        <v>684</v>
      </c>
      <c r="BQ63" s="478" t="s">
        <v>716</v>
      </c>
    </row>
    <row r="64" spans="1:69" s="128" customFormat="1" ht="15.75">
      <c r="A64" s="207" t="s">
        <v>37</v>
      </c>
      <c r="B64" s="208" t="s">
        <v>9</v>
      </c>
      <c r="C64" s="202" t="s">
        <v>34</v>
      </c>
      <c r="D64" s="210" t="s">
        <v>38</v>
      </c>
      <c r="E64" s="24" t="s">
        <v>188</v>
      </c>
      <c r="F64" s="86">
        <v>93</v>
      </c>
      <c r="G64" s="80">
        <v>3</v>
      </c>
      <c r="H64" s="148">
        <v>47</v>
      </c>
      <c r="I64" s="148">
        <v>2</v>
      </c>
      <c r="J64" s="148">
        <v>46</v>
      </c>
      <c r="K64" s="148">
        <v>1</v>
      </c>
      <c r="L64" s="80">
        <v>0</v>
      </c>
      <c r="M64" s="9">
        <v>0</v>
      </c>
      <c r="N64" s="186"/>
      <c r="O64" s="148">
        <v>4.1100219999999998</v>
      </c>
      <c r="P64" s="148">
        <v>4.1550000000000002</v>
      </c>
      <c r="Q64" s="11">
        <v>4.132511</v>
      </c>
      <c r="R64" s="148">
        <v>6.875</v>
      </c>
      <c r="S64" s="148">
        <v>6.875</v>
      </c>
      <c r="T64" s="53">
        <v>6.875</v>
      </c>
      <c r="U64" s="148">
        <v>4.9655550000000002</v>
      </c>
      <c r="V64" s="148">
        <v>6.5709999999999997</v>
      </c>
      <c r="W64" s="11">
        <v>5.7682770000000003</v>
      </c>
      <c r="X64" s="148">
        <v>7.875</v>
      </c>
      <c r="Y64" s="148">
        <v>9.4375</v>
      </c>
      <c r="Z64" s="53">
        <v>9.25</v>
      </c>
      <c r="AA64" s="148">
        <v>3.8436666764594904</v>
      </c>
      <c r="AB64" s="148">
        <v>540</v>
      </c>
      <c r="AC64" s="148">
        <v>0.47102173183566792</v>
      </c>
      <c r="AD64" s="148">
        <v>10</v>
      </c>
      <c r="AE64" s="148">
        <v>2.9722222222222223</v>
      </c>
      <c r="AF64" s="203"/>
      <c r="AG64" s="203"/>
      <c r="AH64" s="203"/>
      <c r="AI64" s="203"/>
      <c r="AJ64" s="203"/>
      <c r="AK64" s="203" t="s">
        <v>248</v>
      </c>
      <c r="AL64" s="203"/>
      <c r="AM64" s="203"/>
      <c r="AN64" s="203"/>
      <c r="AO64" s="73">
        <v>1</v>
      </c>
      <c r="AP64" s="80">
        <v>0</v>
      </c>
      <c r="AQ64" s="80">
        <v>0</v>
      </c>
      <c r="AR64" s="224">
        <v>89</v>
      </c>
      <c r="AS64" s="224" t="s">
        <v>248</v>
      </c>
      <c r="AT64" s="7">
        <v>7619.97</v>
      </c>
      <c r="AU64" s="7">
        <v>272.46300000000002</v>
      </c>
      <c r="AV64" s="201">
        <v>0</v>
      </c>
      <c r="AW64" s="201">
        <v>89</v>
      </c>
      <c r="AX64" s="201" t="s">
        <v>248</v>
      </c>
      <c r="AY64" s="235"/>
      <c r="AZ64" s="188"/>
      <c r="BA64" s="188"/>
      <c r="BB64" s="188"/>
      <c r="BC64" s="203"/>
      <c r="BD64" s="217" t="s">
        <v>61</v>
      </c>
      <c r="BE64" s="201" t="s">
        <v>62</v>
      </c>
      <c r="BF64" s="201" t="s">
        <v>63</v>
      </c>
      <c r="BG64" s="201" t="s">
        <v>196</v>
      </c>
      <c r="BH64" s="218" t="s">
        <v>515</v>
      </c>
      <c r="BI64" s="218" t="s">
        <v>67</v>
      </c>
      <c r="BJ64" s="200">
        <v>214</v>
      </c>
      <c r="BK64" s="200">
        <v>3</v>
      </c>
      <c r="BL64" s="219" t="s">
        <v>65</v>
      </c>
      <c r="BM64" s="64"/>
      <c r="BN64" s="64" t="s">
        <v>306</v>
      </c>
      <c r="BO64" s="443" t="s">
        <v>56</v>
      </c>
      <c r="BP64" s="443" t="s">
        <v>684</v>
      </c>
      <c r="BQ64" s="478" t="s">
        <v>716</v>
      </c>
    </row>
    <row r="65" spans="1:69" s="128" customFormat="1" ht="15.75">
      <c r="A65" s="207" t="s">
        <v>37</v>
      </c>
      <c r="B65" s="208" t="s">
        <v>9</v>
      </c>
      <c r="C65" s="202" t="s">
        <v>34</v>
      </c>
      <c r="D65" s="210" t="s">
        <v>38</v>
      </c>
      <c r="E65" s="24" t="s">
        <v>188</v>
      </c>
      <c r="F65" s="86">
        <v>93</v>
      </c>
      <c r="G65" s="80">
        <v>0</v>
      </c>
      <c r="H65" s="148">
        <v>47</v>
      </c>
      <c r="I65" s="148">
        <v>0</v>
      </c>
      <c r="J65" s="148">
        <v>46</v>
      </c>
      <c r="K65" s="148">
        <v>0</v>
      </c>
      <c r="L65" s="80">
        <v>0</v>
      </c>
      <c r="M65" s="9">
        <v>0</v>
      </c>
      <c r="N65" s="186"/>
      <c r="O65" s="148">
        <v>3.995765</v>
      </c>
      <c r="P65" s="148">
        <v>4.4232170000000002</v>
      </c>
      <c r="Q65" s="11">
        <v>4.2071930000000002</v>
      </c>
      <c r="R65" s="148">
        <v>4.8249999999999993</v>
      </c>
      <c r="S65" s="148">
        <v>6.2124999999999995</v>
      </c>
      <c r="T65" s="53">
        <v>5.8374999999999986</v>
      </c>
      <c r="U65" s="148">
        <v>4.701702</v>
      </c>
      <c r="V65" s="148">
        <v>6.7928470000000001</v>
      </c>
      <c r="W65" s="11">
        <v>5.7360319999999998</v>
      </c>
      <c r="X65" s="148">
        <v>5.8249999999999993</v>
      </c>
      <c r="Y65" s="148">
        <v>8.7124999999999986</v>
      </c>
      <c r="Z65" s="53">
        <v>7.4638888888888886</v>
      </c>
      <c r="AA65" s="148">
        <v>3.9464337043864752</v>
      </c>
      <c r="AB65" s="148">
        <v>558</v>
      </c>
      <c r="AC65" s="148">
        <v>0.34382557413702447</v>
      </c>
      <c r="AD65" s="148">
        <v>0</v>
      </c>
      <c r="AE65" s="148">
        <v>3.2436170212765956</v>
      </c>
      <c r="AF65" s="203"/>
      <c r="AG65" s="203"/>
      <c r="AH65" s="203"/>
      <c r="AI65" s="203"/>
      <c r="AJ65" s="203"/>
      <c r="AK65" s="203" t="s">
        <v>248</v>
      </c>
      <c r="AL65" s="203"/>
      <c r="AM65" s="203"/>
      <c r="AN65" s="203"/>
      <c r="AO65" s="73">
        <v>1</v>
      </c>
      <c r="AP65" s="80">
        <v>0</v>
      </c>
      <c r="AQ65" s="80">
        <v>0</v>
      </c>
      <c r="AR65" s="224">
        <v>92</v>
      </c>
      <c r="AS65" s="224" t="s">
        <v>248</v>
      </c>
      <c r="AT65" s="7">
        <v>8140.2910000000002</v>
      </c>
      <c r="AU65" s="7">
        <v>0</v>
      </c>
      <c r="AV65" s="201">
        <v>0</v>
      </c>
      <c r="AW65" s="201">
        <v>92</v>
      </c>
      <c r="AX65" s="201" t="s">
        <v>248</v>
      </c>
      <c r="AY65" s="235"/>
      <c r="AZ65" s="188"/>
      <c r="BA65" s="188"/>
      <c r="BB65" s="188"/>
      <c r="BC65" s="203"/>
      <c r="BD65" s="217" t="s">
        <v>61</v>
      </c>
      <c r="BE65" s="201" t="s">
        <v>62</v>
      </c>
      <c r="BF65" s="201" t="s">
        <v>63</v>
      </c>
      <c r="BG65" s="201" t="s">
        <v>196</v>
      </c>
      <c r="BH65" s="218" t="s">
        <v>515</v>
      </c>
      <c r="BI65" s="218" t="s">
        <v>68</v>
      </c>
      <c r="BJ65" s="200">
        <v>214</v>
      </c>
      <c r="BK65" s="200">
        <v>4</v>
      </c>
      <c r="BL65" s="219" t="s">
        <v>65</v>
      </c>
      <c r="BM65" s="64"/>
      <c r="BN65" s="64" t="s">
        <v>306</v>
      </c>
      <c r="BO65" s="443" t="s">
        <v>56</v>
      </c>
      <c r="BP65" s="443" t="s">
        <v>684</v>
      </c>
      <c r="BQ65" s="478" t="s">
        <v>716</v>
      </c>
    </row>
    <row r="66" spans="1:69" s="128" customFormat="1" ht="15.75">
      <c r="A66" s="207" t="s">
        <v>37</v>
      </c>
      <c r="B66" s="208" t="s">
        <v>9</v>
      </c>
      <c r="C66" s="202" t="s">
        <v>34</v>
      </c>
      <c r="D66" s="210" t="s">
        <v>38</v>
      </c>
      <c r="E66" s="24" t="s">
        <v>187</v>
      </c>
      <c r="F66" s="86">
        <v>104</v>
      </c>
      <c r="G66" s="80">
        <v>0</v>
      </c>
      <c r="H66" s="148">
        <v>53</v>
      </c>
      <c r="I66" s="148">
        <v>0</v>
      </c>
      <c r="J66" s="148">
        <v>51</v>
      </c>
      <c r="K66" s="148">
        <v>0</v>
      </c>
      <c r="L66" s="80">
        <v>0</v>
      </c>
      <c r="M66" s="9">
        <v>2</v>
      </c>
      <c r="N66" s="186"/>
      <c r="O66" s="148">
        <v>3.461716</v>
      </c>
      <c r="P66" s="148">
        <v>3.5277250000000002</v>
      </c>
      <c r="Q66" s="11">
        <v>3.4940859999999998</v>
      </c>
      <c r="R66" s="148">
        <v>5.5874999999999986</v>
      </c>
      <c r="S66" s="148">
        <v>4.6124999999999989</v>
      </c>
      <c r="T66" s="53">
        <v>4.6999999999999993</v>
      </c>
      <c r="U66" s="148">
        <v>4.1248300000000002</v>
      </c>
      <c r="V66" s="148">
        <v>5.9229409999999998</v>
      </c>
      <c r="W66" s="11">
        <v>5.006596</v>
      </c>
      <c r="X66" s="148">
        <v>6.1749999999999972</v>
      </c>
      <c r="Y66" s="148">
        <v>7.0749999999999993</v>
      </c>
      <c r="Z66" s="53">
        <v>6.9249999999999998</v>
      </c>
      <c r="AA66" s="148">
        <v>3.9548202764754192</v>
      </c>
      <c r="AB66" s="148">
        <v>624</v>
      </c>
      <c r="AC66" s="148">
        <v>0.41151171801176595</v>
      </c>
      <c r="AD66" s="148">
        <v>7</v>
      </c>
      <c r="AE66" s="148">
        <v>3.19</v>
      </c>
      <c r="AF66" s="203"/>
      <c r="AG66" s="203"/>
      <c r="AH66" s="203"/>
      <c r="AI66" s="203"/>
      <c r="AJ66" s="203"/>
      <c r="AK66" s="203" t="s">
        <v>248</v>
      </c>
      <c r="AL66" s="203"/>
      <c r="AM66" s="203"/>
      <c r="AN66" s="203"/>
      <c r="AO66" s="73">
        <v>4</v>
      </c>
      <c r="AP66" s="80">
        <v>0</v>
      </c>
      <c r="AQ66" s="80">
        <v>0</v>
      </c>
      <c r="AR66" s="224">
        <v>100</v>
      </c>
      <c r="AS66" s="224" t="s">
        <v>248</v>
      </c>
      <c r="AT66" s="7">
        <v>9391.2690000000002</v>
      </c>
      <c r="AU66" s="7">
        <v>0</v>
      </c>
      <c r="AV66" s="201">
        <v>0</v>
      </c>
      <c r="AW66" s="201">
        <v>100</v>
      </c>
      <c r="AX66" s="201" t="s">
        <v>248</v>
      </c>
      <c r="AY66" s="235"/>
      <c r="AZ66" s="188"/>
      <c r="BA66" s="188"/>
      <c r="BB66" s="188"/>
      <c r="BC66" s="203"/>
      <c r="BD66" s="217" t="s">
        <v>61</v>
      </c>
      <c r="BE66" s="201" t="s">
        <v>62</v>
      </c>
      <c r="BF66" s="201" t="s">
        <v>63</v>
      </c>
      <c r="BG66" s="201" t="s">
        <v>196</v>
      </c>
      <c r="BH66" s="218" t="s">
        <v>512</v>
      </c>
      <c r="BI66" s="218" t="s">
        <v>64</v>
      </c>
      <c r="BJ66" s="200">
        <v>214</v>
      </c>
      <c r="BK66" s="200">
        <v>1</v>
      </c>
      <c r="BL66" s="219" t="s">
        <v>65</v>
      </c>
      <c r="BM66" s="64"/>
      <c r="BN66" s="64" t="s">
        <v>306</v>
      </c>
      <c r="BO66" s="443" t="s">
        <v>352</v>
      </c>
      <c r="BP66" s="443" t="s">
        <v>703</v>
      </c>
      <c r="BQ66" s="478" t="s">
        <v>718</v>
      </c>
    </row>
    <row r="67" spans="1:69" s="128" customFormat="1" ht="16.5" thickBot="1">
      <c r="A67" s="151" t="s">
        <v>37</v>
      </c>
      <c r="B67" s="152" t="s">
        <v>9</v>
      </c>
      <c r="C67" s="153" t="s">
        <v>34</v>
      </c>
      <c r="D67" s="154" t="s">
        <v>38</v>
      </c>
      <c r="E67" s="190" t="s">
        <v>187</v>
      </c>
      <c r="F67" s="191">
        <v>104</v>
      </c>
      <c r="G67" s="192">
        <v>3</v>
      </c>
      <c r="H67" s="231">
        <v>53</v>
      </c>
      <c r="I67" s="231">
        <v>0</v>
      </c>
      <c r="J67" s="231">
        <v>51</v>
      </c>
      <c r="K67" s="231">
        <v>3</v>
      </c>
      <c r="L67" s="192">
        <v>0</v>
      </c>
      <c r="M67" s="178">
        <v>0</v>
      </c>
      <c r="N67" s="155"/>
      <c r="O67" s="231">
        <v>3.4803009999999999</v>
      </c>
      <c r="P67" s="231">
        <v>3.9091480000000001</v>
      </c>
      <c r="Q67" s="194">
        <v>3.6818599999999999</v>
      </c>
      <c r="R67" s="231">
        <v>4.4187499999999993</v>
      </c>
      <c r="S67" s="231">
        <v>10.1625</v>
      </c>
      <c r="T67" s="193">
        <v>6.25</v>
      </c>
      <c r="U67" s="231">
        <v>4.2854710000000003</v>
      </c>
      <c r="V67" s="231">
        <v>6.3733399999999998</v>
      </c>
      <c r="W67" s="194">
        <v>5.2667700000000002</v>
      </c>
      <c r="X67" s="231">
        <v>5.6749999999999972</v>
      </c>
      <c r="Y67" s="231">
        <v>12.824999999999999</v>
      </c>
      <c r="Z67" s="193">
        <v>8.75</v>
      </c>
      <c r="AA67" s="231">
        <v>3.9002805377783933</v>
      </c>
      <c r="AB67" s="231">
        <v>606</v>
      </c>
      <c r="AC67" s="231">
        <v>0.41738679825283614</v>
      </c>
      <c r="AD67" s="231">
        <v>5</v>
      </c>
      <c r="AE67" s="231">
        <v>3.05</v>
      </c>
      <c r="AF67" s="158"/>
      <c r="AG67" s="158"/>
      <c r="AH67" s="158"/>
      <c r="AI67" s="158"/>
      <c r="AJ67" s="158"/>
      <c r="AK67" s="158" t="s">
        <v>248</v>
      </c>
      <c r="AL67" s="158"/>
      <c r="AM67" s="158"/>
      <c r="AN67" s="158"/>
      <c r="AO67" s="195">
        <v>0</v>
      </c>
      <c r="AP67" s="192">
        <v>1</v>
      </c>
      <c r="AQ67" s="192">
        <v>0</v>
      </c>
      <c r="AR67" s="226">
        <v>100</v>
      </c>
      <c r="AS67" s="226" t="s">
        <v>248</v>
      </c>
      <c r="AT67" s="227">
        <v>8728.4670000000006</v>
      </c>
      <c r="AU67" s="227">
        <v>361.76400000000001</v>
      </c>
      <c r="AV67" s="163">
        <v>0</v>
      </c>
      <c r="AW67" s="163">
        <v>100</v>
      </c>
      <c r="AX67" s="163" t="s">
        <v>248</v>
      </c>
      <c r="AY67" s="236"/>
      <c r="AZ67" s="232"/>
      <c r="BA67" s="232"/>
      <c r="BB67" s="232"/>
      <c r="BC67" s="158"/>
      <c r="BD67" s="162" t="s">
        <v>61</v>
      </c>
      <c r="BE67" s="163" t="s">
        <v>62</v>
      </c>
      <c r="BF67" s="163" t="s">
        <v>63</v>
      </c>
      <c r="BG67" s="163" t="s">
        <v>196</v>
      </c>
      <c r="BH67" s="164" t="s">
        <v>512</v>
      </c>
      <c r="BI67" s="164" t="s">
        <v>66</v>
      </c>
      <c r="BJ67" s="165">
        <v>214</v>
      </c>
      <c r="BK67" s="165">
        <v>7</v>
      </c>
      <c r="BL67" s="166" t="s">
        <v>65</v>
      </c>
      <c r="BM67" s="198"/>
      <c r="BN67" s="198" t="s">
        <v>306</v>
      </c>
      <c r="BO67" s="479" t="s">
        <v>352</v>
      </c>
      <c r="BP67" s="479" t="s">
        <v>703</v>
      </c>
      <c r="BQ67" s="480" t="s">
        <v>718</v>
      </c>
    </row>
    <row r="68" spans="1:69" s="128" customFormat="1" ht="15.75">
      <c r="A68" s="205" t="s">
        <v>37</v>
      </c>
      <c r="B68" s="206" t="s">
        <v>9</v>
      </c>
      <c r="C68" s="220" t="s">
        <v>34</v>
      </c>
      <c r="D68" s="209" t="s">
        <v>38</v>
      </c>
      <c r="E68" s="26" t="s">
        <v>187</v>
      </c>
      <c r="F68" s="93">
        <v>106</v>
      </c>
      <c r="G68" s="79">
        <v>1</v>
      </c>
      <c r="H68" s="147">
        <v>54</v>
      </c>
      <c r="I68" s="147">
        <v>0</v>
      </c>
      <c r="J68" s="147">
        <v>52</v>
      </c>
      <c r="K68" s="147">
        <v>1</v>
      </c>
      <c r="L68" s="79">
        <v>0</v>
      </c>
      <c r="M68" s="60">
        <v>2</v>
      </c>
      <c r="N68" s="185"/>
      <c r="O68" s="147">
        <v>5.2142030000000004</v>
      </c>
      <c r="P68" s="147">
        <v>5.4782739999999999</v>
      </c>
      <c r="Q68" s="68">
        <v>5.3424659999999999</v>
      </c>
      <c r="R68" s="147">
        <v>10.649999999999999</v>
      </c>
      <c r="S68" s="147">
        <v>7.2249999999999979</v>
      </c>
      <c r="T68" s="71">
        <v>7.458333333333333</v>
      </c>
      <c r="U68" s="147">
        <v>6.080203</v>
      </c>
      <c r="V68" s="147">
        <v>7.8898229999999998</v>
      </c>
      <c r="W68" s="68">
        <v>6.9591609999999999</v>
      </c>
      <c r="X68" s="147">
        <v>11.574999999999999</v>
      </c>
      <c r="Y68" s="147">
        <v>9.7249999999999979</v>
      </c>
      <c r="Z68" s="71">
        <v>9.875</v>
      </c>
      <c r="AA68" s="147">
        <v>3.8777670013480194</v>
      </c>
      <c r="AB68" s="147">
        <v>630</v>
      </c>
      <c r="AC68" s="147">
        <v>0.56888740236891611</v>
      </c>
      <c r="AD68" s="147">
        <v>28</v>
      </c>
      <c r="AE68" s="147">
        <v>2.6458333333333335</v>
      </c>
      <c r="AF68" s="221"/>
      <c r="AG68" s="221"/>
      <c r="AH68" s="221"/>
      <c r="AI68" s="221"/>
      <c r="AJ68" s="221"/>
      <c r="AK68" s="221" t="s">
        <v>248</v>
      </c>
      <c r="AL68" s="221"/>
      <c r="AM68" s="221"/>
      <c r="AN68" s="221"/>
      <c r="AO68" s="72">
        <v>2</v>
      </c>
      <c r="AP68" s="79">
        <v>2</v>
      </c>
      <c r="AQ68" s="79">
        <v>1</v>
      </c>
      <c r="AR68" s="225">
        <v>100</v>
      </c>
      <c r="AS68" s="225" t="s">
        <v>248</v>
      </c>
      <c r="AT68" s="223">
        <v>8473.0499999999993</v>
      </c>
      <c r="AU68" s="223">
        <v>1076.9580000000001</v>
      </c>
      <c r="AV68" s="212">
        <v>1</v>
      </c>
      <c r="AW68" s="212">
        <v>99</v>
      </c>
      <c r="AX68" s="212" t="s">
        <v>248</v>
      </c>
      <c r="AY68" s="237"/>
      <c r="AZ68" s="70"/>
      <c r="BA68" s="70"/>
      <c r="BB68" s="70"/>
      <c r="BC68" s="221"/>
      <c r="BD68" s="211" t="s">
        <v>61</v>
      </c>
      <c r="BE68" s="212" t="s">
        <v>62</v>
      </c>
      <c r="BF68" s="212" t="s">
        <v>63</v>
      </c>
      <c r="BG68" s="212" t="s">
        <v>196</v>
      </c>
      <c r="BH68" s="214" t="s">
        <v>512</v>
      </c>
      <c r="BI68" s="214" t="s">
        <v>67</v>
      </c>
      <c r="BJ68" s="215">
        <v>214</v>
      </c>
      <c r="BK68" s="215">
        <v>3</v>
      </c>
      <c r="BL68" s="216" t="s">
        <v>65</v>
      </c>
      <c r="BM68" s="63"/>
      <c r="BN68" s="63" t="s">
        <v>306</v>
      </c>
      <c r="BO68" s="481" t="s">
        <v>352</v>
      </c>
      <c r="BP68" s="481" t="s">
        <v>703</v>
      </c>
      <c r="BQ68" s="482" t="s">
        <v>718</v>
      </c>
    </row>
    <row r="69" spans="1:69" s="128" customFormat="1" ht="15.75">
      <c r="A69" s="207" t="s">
        <v>37</v>
      </c>
      <c r="B69" s="208" t="s">
        <v>9</v>
      </c>
      <c r="C69" s="202" t="s">
        <v>34</v>
      </c>
      <c r="D69" s="210" t="s">
        <v>38</v>
      </c>
      <c r="E69" s="24" t="s">
        <v>187</v>
      </c>
      <c r="F69" s="86">
        <v>104</v>
      </c>
      <c r="G69" s="80">
        <v>0</v>
      </c>
      <c r="H69" s="148">
        <v>53</v>
      </c>
      <c r="I69" s="148">
        <v>0</v>
      </c>
      <c r="J69" s="148">
        <v>51</v>
      </c>
      <c r="K69" s="148">
        <v>0</v>
      </c>
      <c r="L69" s="80">
        <v>0</v>
      </c>
      <c r="M69" s="9">
        <v>1</v>
      </c>
      <c r="N69" s="186"/>
      <c r="O69" s="148">
        <v>3.9813010000000002</v>
      </c>
      <c r="P69" s="148">
        <v>4.0213919999999996</v>
      </c>
      <c r="Q69" s="11">
        <v>4.0009610000000002</v>
      </c>
      <c r="R69" s="148">
        <v>4.9349999999999996</v>
      </c>
      <c r="S69" s="148">
        <v>4.8892857142857142</v>
      </c>
      <c r="T69" s="53">
        <v>4.9083333333333332</v>
      </c>
      <c r="U69" s="148">
        <v>4.7266219999999999</v>
      </c>
      <c r="V69" s="148">
        <v>6.4023519999999996</v>
      </c>
      <c r="W69" s="11">
        <v>5.5483750000000001</v>
      </c>
      <c r="X69" s="148">
        <v>5.7249999999999988</v>
      </c>
      <c r="Y69" s="148">
        <v>7.3062499999999995</v>
      </c>
      <c r="Z69" s="53">
        <v>6.9950000000000001</v>
      </c>
      <c r="AA69" s="148">
        <v>3.8348058352192624</v>
      </c>
      <c r="AB69" s="148">
        <v>624</v>
      </c>
      <c r="AC69" s="148">
        <v>0.49592943204046591</v>
      </c>
      <c r="AD69" s="148">
        <v>14</v>
      </c>
      <c r="AE69" s="148">
        <v>3.0015151515151515</v>
      </c>
      <c r="AF69" s="203"/>
      <c r="AG69" s="203"/>
      <c r="AH69" s="203"/>
      <c r="AI69" s="203"/>
      <c r="AJ69" s="203"/>
      <c r="AK69" s="203" t="s">
        <v>248</v>
      </c>
      <c r="AL69" s="203"/>
      <c r="AM69" s="203"/>
      <c r="AN69" s="203"/>
      <c r="AO69" s="73">
        <v>0</v>
      </c>
      <c r="AP69" s="80">
        <v>0</v>
      </c>
      <c r="AQ69" s="80">
        <v>0</v>
      </c>
      <c r="AR69" s="224">
        <v>104</v>
      </c>
      <c r="AS69" s="224" t="s">
        <v>248</v>
      </c>
      <c r="AT69" s="7">
        <v>8066.6120000000001</v>
      </c>
      <c r="AU69" s="7">
        <v>1303.8789999999999</v>
      </c>
      <c r="AV69" s="201">
        <v>0</v>
      </c>
      <c r="AW69" s="201">
        <v>104</v>
      </c>
      <c r="AX69" s="201" t="s">
        <v>248</v>
      </c>
      <c r="AY69" s="235"/>
      <c r="AZ69" s="188"/>
      <c r="BA69" s="188"/>
      <c r="BB69" s="188"/>
      <c r="BC69" s="203"/>
      <c r="BD69" s="217" t="s">
        <v>61</v>
      </c>
      <c r="BE69" s="201" t="s">
        <v>62</v>
      </c>
      <c r="BF69" s="201" t="s">
        <v>63</v>
      </c>
      <c r="BG69" s="201" t="s">
        <v>196</v>
      </c>
      <c r="BH69" s="218" t="s">
        <v>512</v>
      </c>
      <c r="BI69" s="218" t="s">
        <v>68</v>
      </c>
      <c r="BJ69" s="200">
        <v>214</v>
      </c>
      <c r="BK69" s="200">
        <v>4</v>
      </c>
      <c r="BL69" s="219" t="s">
        <v>65</v>
      </c>
      <c r="BM69" s="64"/>
      <c r="BN69" s="64" t="s">
        <v>306</v>
      </c>
      <c r="BO69" s="443" t="s">
        <v>352</v>
      </c>
      <c r="BP69" s="443" t="s">
        <v>703</v>
      </c>
      <c r="BQ69" s="478" t="s">
        <v>718</v>
      </c>
    </row>
    <row r="70" spans="1:69" s="128" customFormat="1" ht="15.75">
      <c r="A70" s="207" t="s">
        <v>37</v>
      </c>
      <c r="B70" s="208" t="s">
        <v>9</v>
      </c>
      <c r="C70" s="202" t="s">
        <v>34</v>
      </c>
      <c r="D70" s="210" t="s">
        <v>38</v>
      </c>
      <c r="E70" s="24" t="s">
        <v>113</v>
      </c>
      <c r="F70" s="86">
        <v>157</v>
      </c>
      <c r="G70" s="80">
        <v>1</v>
      </c>
      <c r="H70" s="148">
        <v>80</v>
      </c>
      <c r="I70" s="148">
        <v>1</v>
      </c>
      <c r="J70" s="148">
        <v>77</v>
      </c>
      <c r="K70" s="148">
        <v>0</v>
      </c>
      <c r="L70" s="80">
        <v>2</v>
      </c>
      <c r="M70" s="9">
        <v>0</v>
      </c>
      <c r="N70" s="186"/>
      <c r="O70" s="148">
        <v>3.797142</v>
      </c>
      <c r="P70" s="148">
        <v>3.6282589999999999</v>
      </c>
      <c r="Q70" s="11">
        <v>3.712701</v>
      </c>
      <c r="R70" s="148">
        <v>4.9149999999999991</v>
      </c>
      <c r="S70" s="148">
        <v>5.0749999999999957</v>
      </c>
      <c r="T70" s="53">
        <v>4.9562499999999989</v>
      </c>
      <c r="U70" s="148">
        <v>4.6008829999999996</v>
      </c>
      <c r="V70" s="148">
        <v>5.9985189999999999</v>
      </c>
      <c r="W70" s="11">
        <v>5.2997009999999998</v>
      </c>
      <c r="X70" s="148">
        <v>6.5374999999999979</v>
      </c>
      <c r="Y70" s="148">
        <v>7.5749999999999957</v>
      </c>
      <c r="Z70" s="53">
        <v>7.2166666666666641</v>
      </c>
      <c r="AA70" s="148">
        <v>4.0269155984833143</v>
      </c>
      <c r="AB70" s="148">
        <v>921</v>
      </c>
      <c r="AC70" s="148">
        <v>0.30174397496362992</v>
      </c>
      <c r="AD70" s="148">
        <v>6</v>
      </c>
      <c r="AE70" s="148">
        <v>3.5353873239436622</v>
      </c>
      <c r="AF70" s="203"/>
      <c r="AG70" s="203"/>
      <c r="AH70" s="203"/>
      <c r="AI70" s="203"/>
      <c r="AJ70" s="203"/>
      <c r="AK70" s="203" t="s">
        <v>248</v>
      </c>
      <c r="AL70" s="203"/>
      <c r="AM70" s="203"/>
      <c r="AN70" s="203"/>
      <c r="AO70" s="73">
        <v>9</v>
      </c>
      <c r="AP70" s="80">
        <v>0</v>
      </c>
      <c r="AQ70" s="80">
        <v>3</v>
      </c>
      <c r="AR70" s="224">
        <v>144</v>
      </c>
      <c r="AS70" s="224" t="s">
        <v>248</v>
      </c>
      <c r="AT70" s="7">
        <v>13659.635</v>
      </c>
      <c r="AU70" s="7">
        <v>0</v>
      </c>
      <c r="AV70" s="201">
        <v>0</v>
      </c>
      <c r="AW70" s="201">
        <v>144</v>
      </c>
      <c r="AX70" s="201" t="s">
        <v>248</v>
      </c>
      <c r="AY70" s="235"/>
      <c r="AZ70" s="188"/>
      <c r="BA70" s="188"/>
      <c r="BB70" s="188"/>
      <c r="BC70" s="203"/>
      <c r="BD70" s="217" t="s">
        <v>61</v>
      </c>
      <c r="BE70" s="201" t="s">
        <v>62</v>
      </c>
      <c r="BF70" s="201" t="s">
        <v>63</v>
      </c>
      <c r="BG70" s="201" t="s">
        <v>196</v>
      </c>
      <c r="BH70" s="218" t="s">
        <v>712</v>
      </c>
      <c r="BI70" s="218" t="s">
        <v>64</v>
      </c>
      <c r="BJ70" s="200">
        <v>214</v>
      </c>
      <c r="BK70" s="200">
        <v>1</v>
      </c>
      <c r="BL70" s="219" t="s">
        <v>65</v>
      </c>
      <c r="BM70" s="64"/>
      <c r="BN70" s="64" t="s">
        <v>306</v>
      </c>
      <c r="BO70" s="443" t="s">
        <v>55</v>
      </c>
      <c r="BP70" s="443" t="s">
        <v>684</v>
      </c>
      <c r="BQ70" s="478" t="s">
        <v>716</v>
      </c>
    </row>
    <row r="71" spans="1:69" s="128" customFormat="1" ht="15.75">
      <c r="A71" s="207" t="s">
        <v>37</v>
      </c>
      <c r="B71" s="208" t="s">
        <v>9</v>
      </c>
      <c r="C71" s="202" t="s">
        <v>34</v>
      </c>
      <c r="D71" s="210" t="s">
        <v>38</v>
      </c>
      <c r="E71" s="24" t="s">
        <v>113</v>
      </c>
      <c r="F71" s="86">
        <v>158</v>
      </c>
      <c r="G71" s="80">
        <v>3</v>
      </c>
      <c r="H71" s="148">
        <v>80</v>
      </c>
      <c r="I71" s="148">
        <v>0</v>
      </c>
      <c r="J71" s="148">
        <v>78</v>
      </c>
      <c r="K71" s="148">
        <v>3</v>
      </c>
      <c r="L71" s="80">
        <v>0</v>
      </c>
      <c r="M71" s="9">
        <v>0</v>
      </c>
      <c r="N71" s="186"/>
      <c r="O71" s="148">
        <v>3.504575</v>
      </c>
      <c r="P71" s="148">
        <v>4.0081090000000001</v>
      </c>
      <c r="Q71" s="11">
        <v>3.7097180000000001</v>
      </c>
      <c r="R71" s="148">
        <v>3.9565217391304346</v>
      </c>
      <c r="S71" s="148">
        <v>9.5625</v>
      </c>
      <c r="T71" s="53">
        <v>5.625</v>
      </c>
      <c r="U71" s="148">
        <v>4.2904619999999998</v>
      </c>
      <c r="V71" s="148">
        <v>6.414981</v>
      </c>
      <c r="W71" s="11">
        <v>5.146611</v>
      </c>
      <c r="X71" s="148">
        <v>5</v>
      </c>
      <c r="Y71" s="148">
        <v>12.074999999999999</v>
      </c>
      <c r="Z71" s="53">
        <v>7.1499999999999986</v>
      </c>
      <c r="AA71" s="148">
        <v>3.7189139909641726</v>
      </c>
      <c r="AB71" s="148">
        <v>930</v>
      </c>
      <c r="AC71" s="148">
        <v>0.47345383681759395</v>
      </c>
      <c r="AD71" s="148">
        <v>11</v>
      </c>
      <c r="AE71" s="148">
        <v>2.768939393939394</v>
      </c>
      <c r="AF71" s="203"/>
      <c r="AG71" s="203"/>
      <c r="AH71" s="203"/>
      <c r="AI71" s="203"/>
      <c r="AJ71" s="203"/>
      <c r="AK71" s="203" t="s">
        <v>248</v>
      </c>
      <c r="AL71" s="203"/>
      <c r="AM71" s="203"/>
      <c r="AN71" s="203"/>
      <c r="AO71" s="73">
        <v>1</v>
      </c>
      <c r="AP71" s="80">
        <v>0</v>
      </c>
      <c r="AQ71" s="80">
        <v>0</v>
      </c>
      <c r="AR71" s="224">
        <v>154</v>
      </c>
      <c r="AS71" s="224" t="s">
        <v>248</v>
      </c>
      <c r="AT71" s="7">
        <v>13580.754999999999</v>
      </c>
      <c r="AU71" s="7">
        <v>0</v>
      </c>
      <c r="AV71" s="201">
        <v>0</v>
      </c>
      <c r="AW71" s="201">
        <v>154</v>
      </c>
      <c r="AX71" s="201" t="s">
        <v>248</v>
      </c>
      <c r="AY71" s="235"/>
      <c r="AZ71" s="188"/>
      <c r="BA71" s="188"/>
      <c r="BB71" s="188"/>
      <c r="BC71" s="203"/>
      <c r="BD71" s="217" t="s">
        <v>61</v>
      </c>
      <c r="BE71" s="201" t="s">
        <v>62</v>
      </c>
      <c r="BF71" s="201" t="s">
        <v>63</v>
      </c>
      <c r="BG71" s="201" t="s">
        <v>196</v>
      </c>
      <c r="BH71" s="218" t="s">
        <v>712</v>
      </c>
      <c r="BI71" s="218" t="s">
        <v>66</v>
      </c>
      <c r="BJ71" s="200">
        <v>214</v>
      </c>
      <c r="BK71" s="200">
        <v>7</v>
      </c>
      <c r="BL71" s="219" t="s">
        <v>65</v>
      </c>
      <c r="BM71" s="64"/>
      <c r="BN71" s="64" t="s">
        <v>306</v>
      </c>
      <c r="BO71" s="443" t="s">
        <v>55</v>
      </c>
      <c r="BP71" s="443" t="s">
        <v>684</v>
      </c>
      <c r="BQ71" s="478" t="s">
        <v>716</v>
      </c>
    </row>
    <row r="72" spans="1:69" s="128" customFormat="1" ht="15.75">
      <c r="A72" s="207" t="s">
        <v>37</v>
      </c>
      <c r="B72" s="208" t="s">
        <v>9</v>
      </c>
      <c r="C72" s="202" t="s">
        <v>34</v>
      </c>
      <c r="D72" s="210" t="s">
        <v>38</v>
      </c>
      <c r="E72" s="24" t="s">
        <v>113</v>
      </c>
      <c r="F72" s="86">
        <v>158</v>
      </c>
      <c r="G72" s="80">
        <v>3</v>
      </c>
      <c r="H72" s="148">
        <v>79</v>
      </c>
      <c r="I72" s="148">
        <v>1</v>
      </c>
      <c r="J72" s="148">
        <v>79</v>
      </c>
      <c r="K72" s="148">
        <v>2</v>
      </c>
      <c r="L72" s="80">
        <v>3</v>
      </c>
      <c r="M72" s="9">
        <v>0</v>
      </c>
      <c r="N72" s="186"/>
      <c r="O72" s="148">
        <v>3.8714469999999999</v>
      </c>
      <c r="P72" s="148">
        <v>3.7860260000000001</v>
      </c>
      <c r="Q72" s="11">
        <v>3.8287360000000001</v>
      </c>
      <c r="R72" s="148">
        <v>5.3000000000000007</v>
      </c>
      <c r="S72" s="148">
        <v>5.8000000000000007</v>
      </c>
      <c r="T72" s="53">
        <v>5.5500000000000007</v>
      </c>
      <c r="U72" s="148">
        <v>4.7302229999999996</v>
      </c>
      <c r="V72" s="148">
        <v>6.1634729999999998</v>
      </c>
      <c r="W72" s="11">
        <v>5.4468480000000001</v>
      </c>
      <c r="X72" s="148">
        <v>6.3000000000000007</v>
      </c>
      <c r="Y72" s="148">
        <v>8.3000000000000007</v>
      </c>
      <c r="Z72" s="53">
        <v>7.3000000000000007</v>
      </c>
      <c r="AA72" s="148">
        <v>3.9678114172659424</v>
      </c>
      <c r="AB72" s="148">
        <v>911</v>
      </c>
      <c r="AC72" s="148">
        <v>0.33221375452783791</v>
      </c>
      <c r="AD72" s="148">
        <v>1</v>
      </c>
      <c r="AE72" s="148">
        <v>3.3351694915254235</v>
      </c>
      <c r="AF72" s="203"/>
      <c r="AG72" s="203"/>
      <c r="AH72" s="203"/>
      <c r="AI72" s="203"/>
      <c r="AJ72" s="203"/>
      <c r="AK72" s="203" t="s">
        <v>248</v>
      </c>
      <c r="AL72" s="203"/>
      <c r="AM72" s="203"/>
      <c r="AN72" s="203"/>
      <c r="AO72" s="73">
        <v>5</v>
      </c>
      <c r="AP72" s="80">
        <v>0</v>
      </c>
      <c r="AQ72" s="80">
        <v>0</v>
      </c>
      <c r="AR72" s="224">
        <v>150</v>
      </c>
      <c r="AS72" s="224" t="s">
        <v>248</v>
      </c>
      <c r="AT72" s="7">
        <v>13510.832</v>
      </c>
      <c r="AU72" s="7">
        <v>0</v>
      </c>
      <c r="AV72" s="201">
        <v>0</v>
      </c>
      <c r="AW72" s="201">
        <v>150</v>
      </c>
      <c r="AX72" s="201" t="s">
        <v>248</v>
      </c>
      <c r="AY72" s="235"/>
      <c r="AZ72" s="188"/>
      <c r="BA72" s="188"/>
      <c r="BB72" s="188"/>
      <c r="BC72" s="203"/>
      <c r="BD72" s="217" t="s">
        <v>61</v>
      </c>
      <c r="BE72" s="201" t="s">
        <v>62</v>
      </c>
      <c r="BF72" s="201" t="s">
        <v>63</v>
      </c>
      <c r="BG72" s="201" t="s">
        <v>196</v>
      </c>
      <c r="BH72" s="218" t="s">
        <v>712</v>
      </c>
      <c r="BI72" s="218" t="s">
        <v>67</v>
      </c>
      <c r="BJ72" s="200">
        <v>214</v>
      </c>
      <c r="BK72" s="200">
        <v>3</v>
      </c>
      <c r="BL72" s="219" t="s">
        <v>65</v>
      </c>
      <c r="BM72" s="64"/>
      <c r="BN72" s="64" t="s">
        <v>306</v>
      </c>
      <c r="BO72" s="443" t="s">
        <v>55</v>
      </c>
      <c r="BP72" s="443" t="s">
        <v>684</v>
      </c>
      <c r="BQ72" s="478" t="s">
        <v>716</v>
      </c>
    </row>
    <row r="73" spans="1:69" s="128" customFormat="1" ht="15.75">
      <c r="A73" s="207" t="s">
        <v>37</v>
      </c>
      <c r="B73" s="208" t="s">
        <v>9</v>
      </c>
      <c r="C73" s="202" t="s">
        <v>34</v>
      </c>
      <c r="D73" s="210" t="s">
        <v>38</v>
      </c>
      <c r="E73" s="24" t="s">
        <v>113</v>
      </c>
      <c r="F73" s="86">
        <v>159</v>
      </c>
      <c r="G73" s="80">
        <v>4</v>
      </c>
      <c r="H73" s="148">
        <v>80</v>
      </c>
      <c r="I73" s="148">
        <v>2</v>
      </c>
      <c r="J73" s="148">
        <v>79</v>
      </c>
      <c r="K73" s="148">
        <v>2</v>
      </c>
      <c r="L73" s="80">
        <v>4</v>
      </c>
      <c r="M73" s="9">
        <v>0</v>
      </c>
      <c r="N73" s="186"/>
      <c r="O73" s="148">
        <v>4.0002360000000001</v>
      </c>
      <c r="P73" s="148">
        <v>4.5545200000000001</v>
      </c>
      <c r="Q73" s="11">
        <v>4.2755429999999999</v>
      </c>
      <c r="R73" s="148">
        <v>4.6000000000000014</v>
      </c>
      <c r="S73" s="148">
        <v>7.8125</v>
      </c>
      <c r="T73" s="53">
        <v>5.7249999999999943</v>
      </c>
      <c r="U73" s="148">
        <v>4.8498419999999998</v>
      </c>
      <c r="V73" s="148">
        <v>6.9679460000000004</v>
      </c>
      <c r="W73" s="11">
        <v>5.9018800000000002</v>
      </c>
      <c r="X73" s="148">
        <v>6.8000000000000007</v>
      </c>
      <c r="Y73" s="148">
        <v>10.3125</v>
      </c>
      <c r="Z73" s="53">
        <v>7.9449999999999985</v>
      </c>
      <c r="AA73" s="148">
        <v>3.9600397640506158</v>
      </c>
      <c r="AB73" s="148">
        <v>904</v>
      </c>
      <c r="AC73" s="148">
        <v>0.32915881015141757</v>
      </c>
      <c r="AD73" s="148">
        <v>1</v>
      </c>
      <c r="AE73" s="148">
        <v>3.3450980392156864</v>
      </c>
      <c r="AF73" s="203"/>
      <c r="AG73" s="203"/>
      <c r="AH73" s="203"/>
      <c r="AI73" s="203"/>
      <c r="AJ73" s="203"/>
      <c r="AK73" s="203" t="s">
        <v>248</v>
      </c>
      <c r="AL73" s="203"/>
      <c r="AM73" s="203"/>
      <c r="AN73" s="203"/>
      <c r="AO73" s="73">
        <v>4</v>
      </c>
      <c r="AP73" s="80">
        <v>0</v>
      </c>
      <c r="AQ73" s="80">
        <v>0</v>
      </c>
      <c r="AR73" s="224">
        <v>151</v>
      </c>
      <c r="AS73" s="224" t="s">
        <v>248</v>
      </c>
      <c r="AT73" s="7">
        <v>13447.02</v>
      </c>
      <c r="AU73" s="7">
        <v>0</v>
      </c>
      <c r="AV73" s="201">
        <v>0</v>
      </c>
      <c r="AW73" s="201">
        <v>151</v>
      </c>
      <c r="AX73" s="201" t="s">
        <v>248</v>
      </c>
      <c r="AY73" s="235"/>
      <c r="AZ73" s="188"/>
      <c r="BA73" s="188"/>
      <c r="BB73" s="188"/>
      <c r="BC73" s="203"/>
      <c r="BD73" s="217" t="s">
        <v>61</v>
      </c>
      <c r="BE73" s="201" t="s">
        <v>62</v>
      </c>
      <c r="BF73" s="201" t="s">
        <v>63</v>
      </c>
      <c r="BG73" s="201" t="s">
        <v>196</v>
      </c>
      <c r="BH73" s="218" t="s">
        <v>712</v>
      </c>
      <c r="BI73" s="218" t="s">
        <v>68</v>
      </c>
      <c r="BJ73" s="200">
        <v>214</v>
      </c>
      <c r="BK73" s="200">
        <v>4</v>
      </c>
      <c r="BL73" s="219" t="s">
        <v>65</v>
      </c>
      <c r="BM73" s="64"/>
      <c r="BN73" s="64" t="s">
        <v>306</v>
      </c>
      <c r="BO73" s="443" t="s">
        <v>55</v>
      </c>
      <c r="BP73" s="443" t="s">
        <v>684</v>
      </c>
      <c r="BQ73" s="478" t="s">
        <v>716</v>
      </c>
    </row>
    <row r="74" spans="1:69" s="128" customFormat="1" ht="15.75">
      <c r="A74" s="207" t="s">
        <v>37</v>
      </c>
      <c r="B74" s="208" t="s">
        <v>9</v>
      </c>
      <c r="C74" s="202" t="s">
        <v>34</v>
      </c>
      <c r="D74" s="210" t="s">
        <v>38</v>
      </c>
      <c r="E74" s="24" t="s">
        <v>114</v>
      </c>
      <c r="F74" s="86">
        <v>156</v>
      </c>
      <c r="G74" s="80">
        <v>2</v>
      </c>
      <c r="H74" s="148">
        <v>79</v>
      </c>
      <c r="I74" s="148">
        <v>1</v>
      </c>
      <c r="J74" s="148">
        <v>77</v>
      </c>
      <c r="K74" s="148">
        <v>1</v>
      </c>
      <c r="L74" s="80">
        <v>0</v>
      </c>
      <c r="M74" s="9">
        <v>0</v>
      </c>
      <c r="N74" s="186"/>
      <c r="O74" s="148">
        <v>3.283064</v>
      </c>
      <c r="P74" s="148">
        <v>3.5347230000000001</v>
      </c>
      <c r="Q74" s="11">
        <v>3.4072589999999998</v>
      </c>
      <c r="R74" s="148">
        <v>4.0249999999999986</v>
      </c>
      <c r="S74" s="148">
        <v>4.4636363636363638</v>
      </c>
      <c r="T74" s="53">
        <v>4.3961538461538456</v>
      </c>
      <c r="U74" s="148">
        <v>4.1353970000000002</v>
      </c>
      <c r="V74" s="148">
        <v>5.9241970000000004</v>
      </c>
      <c r="W74" s="11">
        <v>5.0181810000000002</v>
      </c>
      <c r="X74" s="148">
        <v>6.0249999999999986</v>
      </c>
      <c r="Y74" s="148">
        <v>6.8666666666666671</v>
      </c>
      <c r="Z74" s="53">
        <v>6.5374999999999979</v>
      </c>
      <c r="AA74" s="148">
        <v>4.0410606146374839</v>
      </c>
      <c r="AB74" s="148">
        <v>924</v>
      </c>
      <c r="AC74" s="148">
        <v>0.25807613426103942</v>
      </c>
      <c r="AD74" s="148">
        <v>1</v>
      </c>
      <c r="AE74" s="148">
        <v>3.5547297297297296</v>
      </c>
      <c r="AF74" s="203"/>
      <c r="AG74" s="203"/>
      <c r="AH74" s="203"/>
      <c r="AI74" s="203"/>
      <c r="AJ74" s="203"/>
      <c r="AK74" s="203" t="s">
        <v>248</v>
      </c>
      <c r="AL74" s="203"/>
      <c r="AM74" s="203"/>
      <c r="AN74" s="203"/>
      <c r="AO74" s="73">
        <v>0</v>
      </c>
      <c r="AP74" s="80">
        <v>0</v>
      </c>
      <c r="AQ74" s="80">
        <v>0</v>
      </c>
      <c r="AR74" s="224">
        <v>154</v>
      </c>
      <c r="AS74" s="224" t="s">
        <v>248</v>
      </c>
      <c r="AT74" s="7">
        <v>13486.289000000001</v>
      </c>
      <c r="AU74" s="7">
        <v>0</v>
      </c>
      <c r="AV74" s="201">
        <v>0</v>
      </c>
      <c r="AW74" s="201">
        <v>154</v>
      </c>
      <c r="AX74" s="201" t="s">
        <v>248</v>
      </c>
      <c r="AY74" s="235"/>
      <c r="AZ74" s="188"/>
      <c r="BA74" s="188"/>
      <c r="BB74" s="188"/>
      <c r="BC74" s="203"/>
      <c r="BD74" s="217" t="s">
        <v>61</v>
      </c>
      <c r="BE74" s="201" t="s">
        <v>62</v>
      </c>
      <c r="BF74" s="201" t="s">
        <v>63</v>
      </c>
      <c r="BG74" s="201" t="s">
        <v>196</v>
      </c>
      <c r="BH74" s="218" t="s">
        <v>712</v>
      </c>
      <c r="BI74" s="218" t="s">
        <v>64</v>
      </c>
      <c r="BJ74" s="200">
        <v>214</v>
      </c>
      <c r="BK74" s="200">
        <v>1</v>
      </c>
      <c r="BL74" s="219" t="s">
        <v>65</v>
      </c>
      <c r="BM74" s="64"/>
      <c r="BN74" s="64" t="s">
        <v>306</v>
      </c>
      <c r="BO74" s="443" t="s">
        <v>55</v>
      </c>
      <c r="BP74" s="443" t="s">
        <v>684</v>
      </c>
      <c r="BQ74" s="478" t="s">
        <v>716</v>
      </c>
    </row>
    <row r="75" spans="1:69" s="128" customFormat="1" ht="15.75">
      <c r="A75" s="207" t="s">
        <v>37</v>
      </c>
      <c r="B75" s="208" t="s">
        <v>9</v>
      </c>
      <c r="C75" s="202" t="s">
        <v>34</v>
      </c>
      <c r="D75" s="210" t="s">
        <v>38</v>
      </c>
      <c r="E75" s="24" t="s">
        <v>114</v>
      </c>
      <c r="F75" s="86">
        <v>163</v>
      </c>
      <c r="G75" s="80">
        <v>2</v>
      </c>
      <c r="H75" s="148">
        <v>82</v>
      </c>
      <c r="I75" s="148">
        <v>0</v>
      </c>
      <c r="J75" s="148">
        <v>81</v>
      </c>
      <c r="K75" s="148">
        <v>2</v>
      </c>
      <c r="L75" s="80">
        <v>0</v>
      </c>
      <c r="M75" s="9">
        <v>0</v>
      </c>
      <c r="N75" s="186"/>
      <c r="O75" s="148">
        <v>3.8901340000000002</v>
      </c>
      <c r="P75" s="148">
        <v>4.6901229999999998</v>
      </c>
      <c r="Q75" s="11">
        <v>4.2438700000000003</v>
      </c>
      <c r="R75" s="148">
        <v>5.9749999999999979</v>
      </c>
      <c r="S75" s="148">
        <v>10.9375</v>
      </c>
      <c r="T75" s="53">
        <v>8.4125000000000014</v>
      </c>
      <c r="U75" s="148">
        <v>4.6477919999999999</v>
      </c>
      <c r="V75" s="148">
        <v>7.0968</v>
      </c>
      <c r="W75" s="11">
        <v>5.7306869999999996</v>
      </c>
      <c r="X75" s="148">
        <v>6.9749999999999979</v>
      </c>
      <c r="Y75" s="148">
        <v>13.875</v>
      </c>
      <c r="Z75" s="53">
        <v>10.825000000000003</v>
      </c>
      <c r="AA75" s="148">
        <v>3.7027639908326591</v>
      </c>
      <c r="AB75" s="148">
        <v>966</v>
      </c>
      <c r="AC75" s="148">
        <v>0.47471635130762257</v>
      </c>
      <c r="AD75" s="148">
        <v>12</v>
      </c>
      <c r="AE75" s="148">
        <v>2.7708955223880598</v>
      </c>
      <c r="AF75" s="203"/>
      <c r="AG75" s="203"/>
      <c r="AH75" s="203"/>
      <c r="AI75" s="203"/>
      <c r="AJ75" s="203"/>
      <c r="AK75" s="203" t="s">
        <v>248</v>
      </c>
      <c r="AL75" s="203"/>
      <c r="AM75" s="203"/>
      <c r="AN75" s="203"/>
      <c r="AO75" s="73">
        <v>0</v>
      </c>
      <c r="AP75" s="80">
        <v>0</v>
      </c>
      <c r="AQ75" s="80">
        <v>0</v>
      </c>
      <c r="AR75" s="224">
        <v>161</v>
      </c>
      <c r="AS75" s="224" t="s">
        <v>248</v>
      </c>
      <c r="AT75" s="7">
        <v>14095.449000000001</v>
      </c>
      <c r="AU75" s="7">
        <v>0</v>
      </c>
      <c r="AV75" s="201">
        <v>0</v>
      </c>
      <c r="AW75" s="201">
        <v>161</v>
      </c>
      <c r="AX75" s="201" t="s">
        <v>248</v>
      </c>
      <c r="AY75" s="235"/>
      <c r="AZ75" s="188"/>
      <c r="BA75" s="188"/>
      <c r="BB75" s="188"/>
      <c r="BC75" s="203"/>
      <c r="BD75" s="217" t="s">
        <v>61</v>
      </c>
      <c r="BE75" s="201" t="s">
        <v>62</v>
      </c>
      <c r="BF75" s="201" t="s">
        <v>63</v>
      </c>
      <c r="BG75" s="201" t="s">
        <v>196</v>
      </c>
      <c r="BH75" s="218" t="s">
        <v>712</v>
      </c>
      <c r="BI75" s="218" t="s">
        <v>66</v>
      </c>
      <c r="BJ75" s="200">
        <v>214</v>
      </c>
      <c r="BK75" s="200">
        <v>7</v>
      </c>
      <c r="BL75" s="219" t="s">
        <v>65</v>
      </c>
      <c r="BM75" s="64"/>
      <c r="BN75" s="64" t="s">
        <v>306</v>
      </c>
      <c r="BO75" s="443" t="s">
        <v>55</v>
      </c>
      <c r="BP75" s="443" t="s">
        <v>684</v>
      </c>
      <c r="BQ75" s="478" t="s">
        <v>716</v>
      </c>
    </row>
    <row r="76" spans="1:69" s="128" customFormat="1" ht="15.75">
      <c r="A76" s="207" t="s">
        <v>37</v>
      </c>
      <c r="B76" s="208" t="s">
        <v>9</v>
      </c>
      <c r="C76" s="202" t="s">
        <v>34</v>
      </c>
      <c r="D76" s="210" t="s">
        <v>38</v>
      </c>
      <c r="E76" s="24" t="s">
        <v>114</v>
      </c>
      <c r="F76" s="86">
        <v>161</v>
      </c>
      <c r="G76" s="80">
        <v>0</v>
      </c>
      <c r="H76" s="148">
        <v>80</v>
      </c>
      <c r="I76" s="148">
        <v>0</v>
      </c>
      <c r="J76" s="148">
        <v>81</v>
      </c>
      <c r="K76" s="148">
        <v>0</v>
      </c>
      <c r="L76" s="80">
        <v>1</v>
      </c>
      <c r="M76" s="9">
        <v>0</v>
      </c>
      <c r="N76" s="186"/>
      <c r="O76" s="148">
        <v>3.7749999999999999</v>
      </c>
      <c r="P76" s="148">
        <v>3.6339869999999999</v>
      </c>
      <c r="Q76" s="11">
        <v>3.7036120000000001</v>
      </c>
      <c r="R76" s="148">
        <v>5.7892857142857137</v>
      </c>
      <c r="S76" s="148">
        <v>4.7375000000000007</v>
      </c>
      <c r="T76" s="53">
        <v>5.7142857142857144</v>
      </c>
      <c r="U76" s="148">
        <v>4.7576830000000001</v>
      </c>
      <c r="V76" s="148">
        <v>6.0322709999999997</v>
      </c>
      <c r="W76" s="11">
        <v>5.4029429999999996</v>
      </c>
      <c r="X76" s="148">
        <v>6.9321428571428569</v>
      </c>
      <c r="Y76" s="148">
        <v>6.9562499999999998</v>
      </c>
      <c r="Z76" s="53">
        <v>6.9473684210526319</v>
      </c>
      <c r="AA76" s="148">
        <v>3.944268763562043</v>
      </c>
      <c r="AB76" s="148">
        <v>959</v>
      </c>
      <c r="AC76" s="148">
        <v>0.32527114790473777</v>
      </c>
      <c r="AD76" s="148">
        <v>1</v>
      </c>
      <c r="AE76" s="148">
        <v>3.3470338983050847</v>
      </c>
      <c r="AF76" s="203"/>
      <c r="AG76" s="203"/>
      <c r="AH76" s="203"/>
      <c r="AI76" s="203"/>
      <c r="AJ76" s="203"/>
      <c r="AK76" s="203" t="s">
        <v>248</v>
      </c>
      <c r="AL76" s="203"/>
      <c r="AM76" s="203"/>
      <c r="AN76" s="203"/>
      <c r="AO76" s="73">
        <v>0</v>
      </c>
      <c r="AP76" s="80">
        <v>0</v>
      </c>
      <c r="AQ76" s="80">
        <v>0</v>
      </c>
      <c r="AR76" s="224">
        <v>161</v>
      </c>
      <c r="AS76" s="224" t="s">
        <v>248</v>
      </c>
      <c r="AT76" s="7">
        <v>14073.880999999999</v>
      </c>
      <c r="AU76" s="7">
        <v>0</v>
      </c>
      <c r="AV76" s="201">
        <v>0</v>
      </c>
      <c r="AW76" s="201">
        <v>161</v>
      </c>
      <c r="AX76" s="201" t="s">
        <v>248</v>
      </c>
      <c r="AY76" s="235"/>
      <c r="AZ76" s="188"/>
      <c r="BA76" s="188"/>
      <c r="BB76" s="188"/>
      <c r="BC76" s="203"/>
      <c r="BD76" s="217" t="s">
        <v>61</v>
      </c>
      <c r="BE76" s="201" t="s">
        <v>62</v>
      </c>
      <c r="BF76" s="201" t="s">
        <v>63</v>
      </c>
      <c r="BG76" s="201" t="s">
        <v>196</v>
      </c>
      <c r="BH76" s="218" t="s">
        <v>712</v>
      </c>
      <c r="BI76" s="218" t="s">
        <v>67</v>
      </c>
      <c r="BJ76" s="200">
        <v>214</v>
      </c>
      <c r="BK76" s="200">
        <v>3</v>
      </c>
      <c r="BL76" s="219" t="s">
        <v>65</v>
      </c>
      <c r="BM76" s="64"/>
      <c r="BN76" s="64" t="s">
        <v>306</v>
      </c>
      <c r="BO76" s="443" t="s">
        <v>55</v>
      </c>
      <c r="BP76" s="443" t="s">
        <v>684</v>
      </c>
      <c r="BQ76" s="478" t="s">
        <v>716</v>
      </c>
    </row>
    <row r="77" spans="1:69" s="128" customFormat="1" ht="15.75">
      <c r="A77" s="207" t="s">
        <v>37</v>
      </c>
      <c r="B77" s="208" t="s">
        <v>9</v>
      </c>
      <c r="C77" s="202" t="s">
        <v>34</v>
      </c>
      <c r="D77" s="210" t="s">
        <v>38</v>
      </c>
      <c r="E77" s="24" t="s">
        <v>114</v>
      </c>
      <c r="F77" s="86">
        <v>163</v>
      </c>
      <c r="G77" s="80">
        <v>0</v>
      </c>
      <c r="H77" s="148">
        <v>82</v>
      </c>
      <c r="I77" s="148">
        <v>0</v>
      </c>
      <c r="J77" s="148">
        <v>81</v>
      </c>
      <c r="K77" s="148">
        <v>0</v>
      </c>
      <c r="L77" s="80">
        <v>0</v>
      </c>
      <c r="M77" s="9">
        <v>0</v>
      </c>
      <c r="N77" s="186"/>
      <c r="O77" s="148">
        <v>3.9281700000000002</v>
      </c>
      <c r="P77" s="148">
        <v>4.3101599999999998</v>
      </c>
      <c r="Q77" s="11">
        <v>4.1179930000000002</v>
      </c>
      <c r="R77" s="148">
        <v>4.7416666666666663</v>
      </c>
      <c r="S77" s="148">
        <v>5.4937500000000004</v>
      </c>
      <c r="T77" s="53">
        <v>5.1062499999999993</v>
      </c>
      <c r="U77" s="148">
        <v>4.8027430000000004</v>
      </c>
      <c r="V77" s="148">
        <v>6.7012219999999996</v>
      </c>
      <c r="W77" s="11">
        <v>5.7461589999999996</v>
      </c>
      <c r="X77" s="148">
        <v>6.2249999999999979</v>
      </c>
      <c r="Y77" s="148">
        <v>7.9916666666666671</v>
      </c>
      <c r="Z77" s="53">
        <v>7.466176470588235</v>
      </c>
      <c r="AA77" s="148">
        <v>3.9589877472333397</v>
      </c>
      <c r="AB77" s="148">
        <v>978</v>
      </c>
      <c r="AC77" s="148">
        <v>0.3337266101130365</v>
      </c>
      <c r="AD77" s="148">
        <v>0</v>
      </c>
      <c r="AE77" s="148">
        <v>3.3075000000000001</v>
      </c>
      <c r="AF77" s="203"/>
      <c r="AG77" s="203"/>
      <c r="AH77" s="203"/>
      <c r="AI77" s="203"/>
      <c r="AJ77" s="203"/>
      <c r="AK77" s="203" t="s">
        <v>248</v>
      </c>
      <c r="AL77" s="203"/>
      <c r="AM77" s="203"/>
      <c r="AN77" s="203"/>
      <c r="AO77" s="73">
        <v>0</v>
      </c>
      <c r="AP77" s="80">
        <v>0</v>
      </c>
      <c r="AQ77" s="80">
        <v>0</v>
      </c>
      <c r="AR77" s="224">
        <v>163</v>
      </c>
      <c r="AS77" s="224" t="s">
        <v>248</v>
      </c>
      <c r="AT77" s="7">
        <v>14280.04</v>
      </c>
      <c r="AU77" s="7">
        <v>0</v>
      </c>
      <c r="AV77" s="201">
        <v>0</v>
      </c>
      <c r="AW77" s="201">
        <v>163</v>
      </c>
      <c r="AX77" s="201" t="s">
        <v>248</v>
      </c>
      <c r="AY77" s="235"/>
      <c r="AZ77" s="188"/>
      <c r="BA77" s="188"/>
      <c r="BB77" s="188"/>
      <c r="BC77" s="203"/>
      <c r="BD77" s="217" t="s">
        <v>61</v>
      </c>
      <c r="BE77" s="201" t="s">
        <v>62</v>
      </c>
      <c r="BF77" s="201" t="s">
        <v>63</v>
      </c>
      <c r="BG77" s="201" t="s">
        <v>196</v>
      </c>
      <c r="BH77" s="218" t="s">
        <v>712</v>
      </c>
      <c r="BI77" s="218" t="s">
        <v>68</v>
      </c>
      <c r="BJ77" s="200">
        <v>214</v>
      </c>
      <c r="BK77" s="200">
        <v>4</v>
      </c>
      <c r="BL77" s="219" t="s">
        <v>65</v>
      </c>
      <c r="BM77" s="64"/>
      <c r="BN77" s="64" t="s">
        <v>306</v>
      </c>
      <c r="BO77" s="443" t="s">
        <v>55</v>
      </c>
      <c r="BP77" s="443" t="s">
        <v>684</v>
      </c>
      <c r="BQ77" s="478" t="s">
        <v>716</v>
      </c>
    </row>
    <row r="78" spans="1:69" s="128" customFormat="1" ht="15.75">
      <c r="A78" s="207" t="s">
        <v>37</v>
      </c>
      <c r="B78" s="208" t="s">
        <v>9</v>
      </c>
      <c r="C78" s="202" t="s">
        <v>34</v>
      </c>
      <c r="D78" s="210" t="s">
        <v>38</v>
      </c>
      <c r="E78" s="24" t="s">
        <v>115</v>
      </c>
      <c r="F78" s="86">
        <v>161</v>
      </c>
      <c r="G78" s="80">
        <v>1</v>
      </c>
      <c r="H78" s="148">
        <v>81</v>
      </c>
      <c r="I78" s="148">
        <v>1</v>
      </c>
      <c r="J78" s="148">
        <v>80</v>
      </c>
      <c r="K78" s="148">
        <v>0</v>
      </c>
      <c r="L78" s="80">
        <v>1</v>
      </c>
      <c r="M78" s="9">
        <v>0</v>
      </c>
      <c r="N78" s="186"/>
      <c r="O78" s="148">
        <v>3.3599109999999999</v>
      </c>
      <c r="P78" s="148">
        <v>3.2897120000000002</v>
      </c>
      <c r="Q78" s="11">
        <v>3.3245909999999999</v>
      </c>
      <c r="R78" s="148">
        <v>5.1749999999999998</v>
      </c>
      <c r="S78" s="148">
        <v>4.5</v>
      </c>
      <c r="T78" s="53">
        <v>4.8416666666666641</v>
      </c>
      <c r="U78" s="148">
        <v>4.1529489999999996</v>
      </c>
      <c r="V78" s="148">
        <v>5.7123999999999997</v>
      </c>
      <c r="W78" s="11">
        <v>4.9375780000000002</v>
      </c>
      <c r="X78" s="148">
        <v>5.8812499999999996</v>
      </c>
      <c r="Y78" s="148">
        <v>7</v>
      </c>
      <c r="Z78" s="53">
        <v>6.8049999999999979</v>
      </c>
      <c r="AA78" s="148">
        <v>4.0458490576134265</v>
      </c>
      <c r="AB78" s="148">
        <v>954</v>
      </c>
      <c r="AC78" s="148">
        <v>0.25062534392689012</v>
      </c>
      <c r="AD78" s="148">
        <v>1</v>
      </c>
      <c r="AE78" s="148">
        <v>3.569551282051282</v>
      </c>
      <c r="AF78" s="203"/>
      <c r="AG78" s="203"/>
      <c r="AH78" s="203"/>
      <c r="AI78" s="203"/>
      <c r="AJ78" s="203"/>
      <c r="AK78" s="203" t="s">
        <v>248</v>
      </c>
      <c r="AL78" s="203"/>
      <c r="AM78" s="203"/>
      <c r="AN78" s="203"/>
      <c r="AO78" s="73">
        <v>0</v>
      </c>
      <c r="AP78" s="80">
        <v>0</v>
      </c>
      <c r="AQ78" s="80">
        <v>0</v>
      </c>
      <c r="AR78" s="224">
        <v>160</v>
      </c>
      <c r="AS78" s="224" t="s">
        <v>248</v>
      </c>
      <c r="AT78" s="7">
        <v>13932.392</v>
      </c>
      <c r="AU78" s="7">
        <v>0</v>
      </c>
      <c r="AV78" s="201">
        <v>0</v>
      </c>
      <c r="AW78" s="201">
        <v>160</v>
      </c>
      <c r="AX78" s="201" t="s">
        <v>248</v>
      </c>
      <c r="AY78" s="235"/>
      <c r="AZ78" s="188"/>
      <c r="BA78" s="188"/>
      <c r="BB78" s="188"/>
      <c r="BC78" s="203"/>
      <c r="BD78" s="217" t="s">
        <v>61</v>
      </c>
      <c r="BE78" s="201" t="s">
        <v>62</v>
      </c>
      <c r="BF78" s="201" t="s">
        <v>63</v>
      </c>
      <c r="BG78" s="201" t="s">
        <v>196</v>
      </c>
      <c r="BH78" s="218" t="s">
        <v>515</v>
      </c>
      <c r="BI78" s="218" t="s">
        <v>64</v>
      </c>
      <c r="BJ78" s="441">
        <v>214</v>
      </c>
      <c r="BK78" s="441">
        <v>1</v>
      </c>
      <c r="BL78" s="219" t="s">
        <v>65</v>
      </c>
      <c r="BM78" s="64"/>
      <c r="BN78" s="64" t="s">
        <v>306</v>
      </c>
      <c r="BO78" s="443" t="s">
        <v>57</v>
      </c>
      <c r="BP78" s="443" t="s">
        <v>681</v>
      </c>
      <c r="BQ78" s="478" t="s">
        <v>717</v>
      </c>
    </row>
    <row r="79" spans="1:69" s="128" customFormat="1" ht="15.75">
      <c r="A79" s="207" t="s">
        <v>37</v>
      </c>
      <c r="B79" s="208" t="s">
        <v>9</v>
      </c>
      <c r="C79" s="202" t="s">
        <v>34</v>
      </c>
      <c r="D79" s="210" t="s">
        <v>38</v>
      </c>
      <c r="E79" s="24" t="s">
        <v>115</v>
      </c>
      <c r="F79" s="86">
        <v>160</v>
      </c>
      <c r="G79" s="80">
        <v>0</v>
      </c>
      <c r="H79" s="148">
        <v>80</v>
      </c>
      <c r="I79" s="148">
        <v>0</v>
      </c>
      <c r="J79" s="148">
        <v>80</v>
      </c>
      <c r="K79" s="148">
        <v>0</v>
      </c>
      <c r="L79" s="80">
        <v>0</v>
      </c>
      <c r="M79" s="9">
        <v>0</v>
      </c>
      <c r="N79" s="186"/>
      <c r="O79" s="148">
        <v>3.2315619999999998</v>
      </c>
      <c r="P79" s="148">
        <v>3.3533330000000001</v>
      </c>
      <c r="Q79" s="11">
        <v>3.2879529999999999</v>
      </c>
      <c r="R79" s="148">
        <v>4</v>
      </c>
      <c r="S79" s="148">
        <v>5.2749999999999986</v>
      </c>
      <c r="T79" s="53">
        <v>4.6374999999999957</v>
      </c>
      <c r="U79" s="148">
        <v>3.9927869999999999</v>
      </c>
      <c r="V79" s="148">
        <v>5.7735649999999996</v>
      </c>
      <c r="W79" s="11">
        <v>4.8174419999999998</v>
      </c>
      <c r="X79" s="148">
        <v>5.75</v>
      </c>
      <c r="Y79" s="148">
        <v>7.2749999999999986</v>
      </c>
      <c r="Z79" s="53">
        <v>6.4749999999999988</v>
      </c>
      <c r="AA79" s="148">
        <v>3.7610729311903315</v>
      </c>
      <c r="AB79" s="148">
        <v>957</v>
      </c>
      <c r="AC79" s="148">
        <v>0.47366289285948632</v>
      </c>
      <c r="AD79" s="148">
        <v>2</v>
      </c>
      <c r="AE79" s="148">
        <v>2.8473484848484847</v>
      </c>
      <c r="AF79" s="203"/>
      <c r="AG79" s="203"/>
      <c r="AH79" s="203"/>
      <c r="AI79" s="203"/>
      <c r="AJ79" s="203"/>
      <c r="AK79" s="203" t="s">
        <v>248</v>
      </c>
      <c r="AL79" s="203"/>
      <c r="AM79" s="203"/>
      <c r="AN79" s="203"/>
      <c r="AO79" s="73">
        <v>0</v>
      </c>
      <c r="AP79" s="80">
        <v>0</v>
      </c>
      <c r="AQ79" s="80">
        <v>0</v>
      </c>
      <c r="AR79" s="224">
        <v>160</v>
      </c>
      <c r="AS79" s="224" t="s">
        <v>248</v>
      </c>
      <c r="AT79" s="7">
        <v>14015.627</v>
      </c>
      <c r="AU79" s="7">
        <v>0</v>
      </c>
      <c r="AV79" s="201">
        <v>0</v>
      </c>
      <c r="AW79" s="201">
        <v>160</v>
      </c>
      <c r="AX79" s="201" t="s">
        <v>248</v>
      </c>
      <c r="AY79" s="235"/>
      <c r="AZ79" s="188"/>
      <c r="BA79" s="188"/>
      <c r="BB79" s="188"/>
      <c r="BC79" s="203"/>
      <c r="BD79" s="217" t="s">
        <v>61</v>
      </c>
      <c r="BE79" s="201" t="s">
        <v>62</v>
      </c>
      <c r="BF79" s="201" t="s">
        <v>63</v>
      </c>
      <c r="BG79" s="201" t="s">
        <v>196</v>
      </c>
      <c r="BH79" s="218" t="s">
        <v>515</v>
      </c>
      <c r="BI79" s="218" t="s">
        <v>66</v>
      </c>
      <c r="BJ79" s="200">
        <v>214</v>
      </c>
      <c r="BK79" s="200">
        <v>7</v>
      </c>
      <c r="BL79" s="219" t="s">
        <v>65</v>
      </c>
      <c r="BM79" s="64"/>
      <c r="BN79" s="64" t="s">
        <v>306</v>
      </c>
      <c r="BO79" s="443" t="s">
        <v>57</v>
      </c>
      <c r="BP79" s="443" t="s">
        <v>681</v>
      </c>
      <c r="BQ79" s="478" t="s">
        <v>717</v>
      </c>
    </row>
    <row r="80" spans="1:69" s="128" customFormat="1" ht="15.75">
      <c r="A80" s="207" t="s">
        <v>37</v>
      </c>
      <c r="B80" s="208" t="s">
        <v>9</v>
      </c>
      <c r="C80" s="202" t="s">
        <v>34</v>
      </c>
      <c r="D80" s="210" t="s">
        <v>38</v>
      </c>
      <c r="E80" s="24" t="s">
        <v>115</v>
      </c>
      <c r="F80" s="86">
        <v>161</v>
      </c>
      <c r="G80" s="80">
        <v>0</v>
      </c>
      <c r="H80" s="148">
        <v>81</v>
      </c>
      <c r="I80" s="148">
        <v>0</v>
      </c>
      <c r="J80" s="148">
        <v>80</v>
      </c>
      <c r="K80" s="148">
        <v>0</v>
      </c>
      <c r="L80" s="80">
        <v>1</v>
      </c>
      <c r="M80" s="9">
        <v>2</v>
      </c>
      <c r="N80" s="186"/>
      <c r="O80" s="148">
        <v>3.552</v>
      </c>
      <c r="P80" s="148">
        <v>3.479587</v>
      </c>
      <c r="Q80" s="11">
        <v>3.5157929999999999</v>
      </c>
      <c r="R80" s="148">
        <v>4.25</v>
      </c>
      <c r="S80" s="148">
        <v>5.75</v>
      </c>
      <c r="T80" s="53">
        <v>4.5</v>
      </c>
      <c r="U80" s="148">
        <v>4.5455500000000004</v>
      </c>
      <c r="V80" s="148">
        <v>5.8689749999999998</v>
      </c>
      <c r="W80" s="11">
        <v>5.2072620000000001</v>
      </c>
      <c r="X80" s="148">
        <v>7</v>
      </c>
      <c r="Y80" s="148">
        <v>8</v>
      </c>
      <c r="Z80" s="53">
        <v>7.5</v>
      </c>
      <c r="AA80" s="148">
        <v>3.9947573924869428</v>
      </c>
      <c r="AB80" s="148">
        <v>948</v>
      </c>
      <c r="AC80" s="148">
        <v>0.35571234407034297</v>
      </c>
      <c r="AD80" s="148">
        <v>1</v>
      </c>
      <c r="AE80" s="148">
        <v>3.3913043478260869</v>
      </c>
      <c r="AF80" s="203"/>
      <c r="AG80" s="203"/>
      <c r="AH80" s="203"/>
      <c r="AI80" s="203"/>
      <c r="AJ80" s="203"/>
      <c r="AK80" s="203" t="s">
        <v>248</v>
      </c>
      <c r="AL80" s="203"/>
      <c r="AM80" s="203"/>
      <c r="AN80" s="203"/>
      <c r="AO80" s="73">
        <v>0</v>
      </c>
      <c r="AP80" s="80">
        <v>0</v>
      </c>
      <c r="AQ80" s="80">
        <v>0</v>
      </c>
      <c r="AR80" s="224">
        <v>161</v>
      </c>
      <c r="AS80" s="224" t="s">
        <v>248</v>
      </c>
      <c r="AT80" s="7">
        <v>14051.358</v>
      </c>
      <c r="AU80" s="7">
        <v>0</v>
      </c>
      <c r="AV80" s="201">
        <v>0</v>
      </c>
      <c r="AW80" s="201">
        <v>161</v>
      </c>
      <c r="AX80" s="201" t="s">
        <v>248</v>
      </c>
      <c r="AY80" s="235"/>
      <c r="AZ80" s="188"/>
      <c r="BA80" s="188"/>
      <c r="BB80" s="188"/>
      <c r="BC80" s="203"/>
      <c r="BD80" s="217" t="s">
        <v>61</v>
      </c>
      <c r="BE80" s="201" t="s">
        <v>62</v>
      </c>
      <c r="BF80" s="201" t="s">
        <v>63</v>
      </c>
      <c r="BG80" s="201" t="s">
        <v>196</v>
      </c>
      <c r="BH80" s="218" t="s">
        <v>515</v>
      </c>
      <c r="BI80" s="218" t="s">
        <v>67</v>
      </c>
      <c r="BJ80" s="200">
        <v>214</v>
      </c>
      <c r="BK80" s="200">
        <v>3</v>
      </c>
      <c r="BL80" s="219" t="s">
        <v>65</v>
      </c>
      <c r="BM80" s="64"/>
      <c r="BN80" s="64" t="s">
        <v>306</v>
      </c>
      <c r="BO80" s="443" t="s">
        <v>57</v>
      </c>
      <c r="BP80" s="443" t="s">
        <v>681</v>
      </c>
      <c r="BQ80" s="478" t="s">
        <v>717</v>
      </c>
    </row>
    <row r="81" spans="1:69" s="128" customFormat="1" ht="15.75">
      <c r="A81" s="207" t="s">
        <v>37</v>
      </c>
      <c r="B81" s="208" t="s">
        <v>9</v>
      </c>
      <c r="C81" s="202" t="s">
        <v>34</v>
      </c>
      <c r="D81" s="210" t="s">
        <v>38</v>
      </c>
      <c r="E81" s="24" t="s">
        <v>115</v>
      </c>
      <c r="F81" s="86">
        <v>161</v>
      </c>
      <c r="G81" s="80">
        <v>0</v>
      </c>
      <c r="H81" s="148">
        <v>81</v>
      </c>
      <c r="I81" s="148">
        <v>0</v>
      </c>
      <c r="J81" s="148">
        <v>80</v>
      </c>
      <c r="K81" s="148">
        <v>0</v>
      </c>
      <c r="L81" s="80">
        <v>1</v>
      </c>
      <c r="M81" s="9">
        <v>0</v>
      </c>
      <c r="N81" s="186"/>
      <c r="O81" s="148">
        <v>3.9237500000000001</v>
      </c>
      <c r="P81" s="148">
        <v>4.3417620000000001</v>
      </c>
      <c r="Q81" s="11">
        <v>4.1327559999999997</v>
      </c>
      <c r="R81" s="148">
        <v>4.75</v>
      </c>
      <c r="S81" s="148">
        <v>6</v>
      </c>
      <c r="T81" s="53">
        <v>5.625</v>
      </c>
      <c r="U81" s="148">
        <v>4.6698000000000004</v>
      </c>
      <c r="V81" s="148">
        <v>6.7495250000000002</v>
      </c>
      <c r="W81" s="11">
        <v>5.7096619999999998</v>
      </c>
      <c r="X81" s="148">
        <v>6</v>
      </c>
      <c r="Y81" s="148">
        <v>8.3333333333333339</v>
      </c>
      <c r="Z81" s="53">
        <v>7.4666666666666668</v>
      </c>
      <c r="AA81" s="148">
        <v>3.9144062691430248</v>
      </c>
      <c r="AB81" s="148">
        <v>959</v>
      </c>
      <c r="AC81" s="148">
        <v>0.32566744802757319</v>
      </c>
      <c r="AD81" s="148">
        <v>1</v>
      </c>
      <c r="AE81" s="148">
        <v>3.3095070422535211</v>
      </c>
      <c r="AF81" s="203"/>
      <c r="AG81" s="203"/>
      <c r="AH81" s="203"/>
      <c r="AI81" s="203"/>
      <c r="AJ81" s="203"/>
      <c r="AK81" s="203" t="s">
        <v>248</v>
      </c>
      <c r="AL81" s="203"/>
      <c r="AM81" s="203"/>
      <c r="AN81" s="203"/>
      <c r="AO81" s="73">
        <v>0</v>
      </c>
      <c r="AP81" s="80">
        <v>0</v>
      </c>
      <c r="AQ81" s="80">
        <v>0</v>
      </c>
      <c r="AR81" s="224">
        <v>161</v>
      </c>
      <c r="AS81" s="224" t="s">
        <v>248</v>
      </c>
      <c r="AT81" s="7">
        <v>14028.1</v>
      </c>
      <c r="AU81" s="7">
        <v>0</v>
      </c>
      <c r="AV81" s="201">
        <v>0</v>
      </c>
      <c r="AW81" s="201">
        <v>161</v>
      </c>
      <c r="AX81" s="201" t="s">
        <v>248</v>
      </c>
      <c r="AY81" s="235"/>
      <c r="AZ81" s="188"/>
      <c r="BA81" s="188"/>
      <c r="BB81" s="188"/>
      <c r="BC81" s="203"/>
      <c r="BD81" s="217" t="s">
        <v>61</v>
      </c>
      <c r="BE81" s="201" t="s">
        <v>62</v>
      </c>
      <c r="BF81" s="201" t="s">
        <v>63</v>
      </c>
      <c r="BG81" s="201" t="s">
        <v>196</v>
      </c>
      <c r="BH81" s="218" t="s">
        <v>515</v>
      </c>
      <c r="BI81" s="218" t="s">
        <v>68</v>
      </c>
      <c r="BJ81" s="200">
        <v>214</v>
      </c>
      <c r="BK81" s="200">
        <v>4</v>
      </c>
      <c r="BL81" s="219" t="s">
        <v>65</v>
      </c>
      <c r="BM81" s="64"/>
      <c r="BN81" s="64" t="s">
        <v>306</v>
      </c>
      <c r="BO81" s="443" t="s">
        <v>57</v>
      </c>
      <c r="BP81" s="443" t="s">
        <v>681</v>
      </c>
      <c r="BQ81" s="478" t="s">
        <v>717</v>
      </c>
    </row>
    <row r="82" spans="1:69" s="128" customFormat="1" ht="15.75">
      <c r="A82" s="207" t="s">
        <v>37</v>
      </c>
      <c r="B82" s="208" t="s">
        <v>9</v>
      </c>
      <c r="C82" s="202" t="s">
        <v>34</v>
      </c>
      <c r="D82" s="210" t="s">
        <v>38</v>
      </c>
      <c r="E82" s="24" t="s">
        <v>116</v>
      </c>
      <c r="F82" s="86">
        <v>149</v>
      </c>
      <c r="G82" s="80">
        <v>2</v>
      </c>
      <c r="H82" s="148">
        <v>73</v>
      </c>
      <c r="I82" s="148">
        <v>2</v>
      </c>
      <c r="J82" s="148">
        <v>76</v>
      </c>
      <c r="K82" s="148">
        <v>0</v>
      </c>
      <c r="L82" s="80">
        <v>1</v>
      </c>
      <c r="M82" s="9">
        <v>0</v>
      </c>
      <c r="N82" s="186"/>
      <c r="O82" s="148">
        <v>3.3964569999999998</v>
      </c>
      <c r="P82" s="148">
        <v>3.4833150000000002</v>
      </c>
      <c r="Q82" s="11">
        <v>3.4416709999999999</v>
      </c>
      <c r="R82" s="148">
        <v>5.083333333333333</v>
      </c>
      <c r="S82" s="148">
        <v>4.3714285714285719</v>
      </c>
      <c r="T82" s="53">
        <v>4.4349999999999996</v>
      </c>
      <c r="U82" s="148">
        <v>4.2866419999999996</v>
      </c>
      <c r="V82" s="148">
        <v>5.9375</v>
      </c>
      <c r="W82" s="11">
        <v>5.1459929999999998</v>
      </c>
      <c r="X82" s="148">
        <v>6.625</v>
      </c>
      <c r="Y82" s="148">
        <v>6.8875000000000002</v>
      </c>
      <c r="Z82" s="53">
        <v>6.8349999999999991</v>
      </c>
      <c r="AA82" s="148">
        <v>4.000410968310212</v>
      </c>
      <c r="AB82" s="148">
        <v>876</v>
      </c>
      <c r="AC82" s="148">
        <v>0.28869547106996307</v>
      </c>
      <c r="AD82" s="148">
        <v>0</v>
      </c>
      <c r="AE82" s="148">
        <v>3.5040540540540541</v>
      </c>
      <c r="AF82" s="203"/>
      <c r="AG82" s="203"/>
      <c r="AH82" s="203"/>
      <c r="AI82" s="203"/>
      <c r="AJ82" s="203"/>
      <c r="AK82" s="203" t="s">
        <v>248</v>
      </c>
      <c r="AL82" s="203"/>
      <c r="AM82" s="203"/>
      <c r="AN82" s="203"/>
      <c r="AO82" s="73">
        <v>0</v>
      </c>
      <c r="AP82" s="80">
        <v>0</v>
      </c>
      <c r="AQ82" s="80">
        <v>0</v>
      </c>
      <c r="AR82" s="224">
        <v>147</v>
      </c>
      <c r="AS82" s="224" t="s">
        <v>248</v>
      </c>
      <c r="AT82" s="7">
        <v>13216.271000000001</v>
      </c>
      <c r="AU82" s="7">
        <v>0</v>
      </c>
      <c r="AV82" s="201">
        <v>0</v>
      </c>
      <c r="AW82" s="201">
        <v>147</v>
      </c>
      <c r="AX82" s="201" t="s">
        <v>248</v>
      </c>
      <c r="AY82" s="235" t="s">
        <v>248</v>
      </c>
      <c r="AZ82" s="188"/>
      <c r="BA82" s="188" t="s">
        <v>248</v>
      </c>
      <c r="BB82" s="188" t="s">
        <v>248</v>
      </c>
      <c r="BC82" s="203" t="s">
        <v>248</v>
      </c>
      <c r="BD82" s="217" t="s">
        <v>61</v>
      </c>
      <c r="BE82" s="201" t="s">
        <v>62</v>
      </c>
      <c r="BF82" s="201" t="s">
        <v>63</v>
      </c>
      <c r="BG82" s="201" t="s">
        <v>196</v>
      </c>
      <c r="BH82" s="218" t="s">
        <v>512</v>
      </c>
      <c r="BI82" s="218" t="s">
        <v>64</v>
      </c>
      <c r="BJ82" s="200">
        <v>214</v>
      </c>
      <c r="BK82" s="200">
        <v>1</v>
      </c>
      <c r="BL82" s="219" t="s">
        <v>65</v>
      </c>
      <c r="BM82" s="64"/>
      <c r="BN82" s="64" t="s">
        <v>306</v>
      </c>
      <c r="BO82" s="443" t="s">
        <v>57</v>
      </c>
      <c r="BP82" s="443" t="s">
        <v>681</v>
      </c>
      <c r="BQ82" s="478" t="s">
        <v>717</v>
      </c>
    </row>
    <row r="83" spans="1:69" s="128" customFormat="1" ht="15.75">
      <c r="A83" s="207" t="s">
        <v>37</v>
      </c>
      <c r="B83" s="208" t="s">
        <v>9</v>
      </c>
      <c r="C83" s="202" t="s">
        <v>34</v>
      </c>
      <c r="D83" s="210" t="s">
        <v>38</v>
      </c>
      <c r="E83" s="24" t="s">
        <v>116</v>
      </c>
      <c r="F83" s="86">
        <v>157</v>
      </c>
      <c r="G83" s="80">
        <v>4</v>
      </c>
      <c r="H83" s="148">
        <v>79</v>
      </c>
      <c r="I83" s="148">
        <v>0</v>
      </c>
      <c r="J83" s="148">
        <v>78</v>
      </c>
      <c r="K83" s="148">
        <v>4</v>
      </c>
      <c r="L83" s="80">
        <v>0</v>
      </c>
      <c r="M83" s="9">
        <v>0</v>
      </c>
      <c r="N83" s="186"/>
      <c r="O83" s="148">
        <v>3.6599110000000001</v>
      </c>
      <c r="P83" s="148">
        <v>4.3562459999999996</v>
      </c>
      <c r="Q83" s="11">
        <v>3.9845540000000002</v>
      </c>
      <c r="R83" s="148">
        <v>5.5083333333333329</v>
      </c>
      <c r="S83" s="148">
        <v>11.091666666666667</v>
      </c>
      <c r="T83" s="53">
        <v>9.7999999999999972</v>
      </c>
      <c r="U83" s="148">
        <v>4.5006700000000004</v>
      </c>
      <c r="V83" s="148">
        <v>6.769463</v>
      </c>
      <c r="W83" s="11">
        <v>5.5584179999999996</v>
      </c>
      <c r="X83" s="148">
        <v>6.5249999999999986</v>
      </c>
      <c r="Y83" s="148">
        <v>13.591666666666667</v>
      </c>
      <c r="Z83" s="53">
        <v>12.299999999999997</v>
      </c>
      <c r="AA83" s="148">
        <v>3.7233573147933714</v>
      </c>
      <c r="AB83" s="148">
        <v>917</v>
      </c>
      <c r="AC83" s="148">
        <v>0.46755330861163769</v>
      </c>
      <c r="AD83" s="148">
        <v>7</v>
      </c>
      <c r="AE83" s="148">
        <v>2.8292372881355932</v>
      </c>
      <c r="AF83" s="203"/>
      <c r="AG83" s="203"/>
      <c r="AH83" s="203"/>
      <c r="AI83" s="203"/>
      <c r="AJ83" s="203"/>
      <c r="AK83" s="203" t="s">
        <v>248</v>
      </c>
      <c r="AL83" s="203"/>
      <c r="AM83" s="203"/>
      <c r="AN83" s="203"/>
      <c r="AO83" s="73">
        <v>0</v>
      </c>
      <c r="AP83" s="80">
        <v>0</v>
      </c>
      <c r="AQ83" s="80">
        <v>0</v>
      </c>
      <c r="AR83" s="224">
        <v>153</v>
      </c>
      <c r="AS83" s="224" t="s">
        <v>248</v>
      </c>
      <c r="AT83" s="7">
        <v>13861.246999999999</v>
      </c>
      <c r="AU83" s="7">
        <v>41.744999999999997</v>
      </c>
      <c r="AV83" s="201">
        <v>0</v>
      </c>
      <c r="AW83" s="201">
        <v>153</v>
      </c>
      <c r="AX83" s="201" t="s">
        <v>248</v>
      </c>
      <c r="AY83" s="235" t="s">
        <v>248</v>
      </c>
      <c r="AZ83" s="188"/>
      <c r="BA83" s="188" t="s">
        <v>248</v>
      </c>
      <c r="BB83" s="188" t="s">
        <v>248</v>
      </c>
      <c r="BC83" s="203" t="s">
        <v>248</v>
      </c>
      <c r="BD83" s="217" t="s">
        <v>61</v>
      </c>
      <c r="BE83" s="201" t="s">
        <v>62</v>
      </c>
      <c r="BF83" s="201" t="s">
        <v>63</v>
      </c>
      <c r="BG83" s="201" t="s">
        <v>196</v>
      </c>
      <c r="BH83" s="218" t="s">
        <v>512</v>
      </c>
      <c r="BI83" s="218" t="s">
        <v>66</v>
      </c>
      <c r="BJ83" s="200">
        <v>214</v>
      </c>
      <c r="BK83" s="200">
        <v>7</v>
      </c>
      <c r="BL83" s="219" t="s">
        <v>65</v>
      </c>
      <c r="BM83" s="64"/>
      <c r="BN83" s="64" t="s">
        <v>306</v>
      </c>
      <c r="BO83" s="443" t="s">
        <v>57</v>
      </c>
      <c r="BP83" s="443" t="s">
        <v>681</v>
      </c>
      <c r="BQ83" s="478" t="s">
        <v>717</v>
      </c>
    </row>
    <row r="84" spans="1:69" s="128" customFormat="1" ht="15.75">
      <c r="A84" s="207" t="s">
        <v>37</v>
      </c>
      <c r="B84" s="208" t="s">
        <v>9</v>
      </c>
      <c r="C84" s="202" t="s">
        <v>34</v>
      </c>
      <c r="D84" s="210" t="s">
        <v>38</v>
      </c>
      <c r="E84" s="24" t="s">
        <v>116</v>
      </c>
      <c r="F84" s="86">
        <v>156</v>
      </c>
      <c r="G84" s="80">
        <v>0</v>
      </c>
      <c r="H84" s="148">
        <v>78</v>
      </c>
      <c r="I84" s="148">
        <v>0</v>
      </c>
      <c r="J84" s="148">
        <v>78</v>
      </c>
      <c r="K84" s="148">
        <v>0</v>
      </c>
      <c r="L84" s="80">
        <v>0</v>
      </c>
      <c r="M84" s="9">
        <v>0</v>
      </c>
      <c r="N84" s="186"/>
      <c r="O84" s="148">
        <v>3.8306490000000002</v>
      </c>
      <c r="P84" s="148">
        <v>3.988782</v>
      </c>
      <c r="Q84" s="11">
        <v>3.9102250000000001</v>
      </c>
      <c r="R84" s="148">
        <v>5.5749999999999957</v>
      </c>
      <c r="S84" s="148">
        <v>6.0499999999999972</v>
      </c>
      <c r="T84" s="53">
        <v>5.875</v>
      </c>
      <c r="U84" s="148">
        <v>4.8139219999999998</v>
      </c>
      <c r="V84" s="148">
        <v>6.3630000000000004</v>
      </c>
      <c r="W84" s="11">
        <v>5.593458</v>
      </c>
      <c r="X84" s="148">
        <v>6.8583333333333316</v>
      </c>
      <c r="Y84" s="148">
        <v>8.2749999999999986</v>
      </c>
      <c r="Z84" s="53">
        <v>7.453125</v>
      </c>
      <c r="AA84" s="148">
        <v>3.9107906084794264</v>
      </c>
      <c r="AB84" s="148">
        <v>934</v>
      </c>
      <c r="AC84" s="148">
        <v>0.33982928748568025</v>
      </c>
      <c r="AD84" s="148">
        <v>0</v>
      </c>
      <c r="AE84" s="148">
        <v>3.2513333333333332</v>
      </c>
      <c r="AF84" s="203"/>
      <c r="AG84" s="203"/>
      <c r="AH84" s="203"/>
      <c r="AI84" s="203"/>
      <c r="AJ84" s="203"/>
      <c r="AK84" s="203" t="s">
        <v>248</v>
      </c>
      <c r="AL84" s="203"/>
      <c r="AM84" s="203"/>
      <c r="AN84" s="203"/>
      <c r="AO84" s="73">
        <v>0</v>
      </c>
      <c r="AP84" s="80">
        <v>0</v>
      </c>
      <c r="AQ84" s="80">
        <v>0</v>
      </c>
      <c r="AR84" s="224">
        <v>156</v>
      </c>
      <c r="AS84" s="224" t="s">
        <v>248</v>
      </c>
      <c r="AT84" s="7">
        <v>14132.691000000001</v>
      </c>
      <c r="AU84" s="7">
        <v>0</v>
      </c>
      <c r="AV84" s="201">
        <v>0</v>
      </c>
      <c r="AW84" s="201">
        <v>156</v>
      </c>
      <c r="AX84" s="201" t="s">
        <v>248</v>
      </c>
      <c r="AY84" s="235" t="s">
        <v>248</v>
      </c>
      <c r="AZ84" s="188"/>
      <c r="BA84" s="188" t="s">
        <v>248</v>
      </c>
      <c r="BB84" s="188" t="s">
        <v>248</v>
      </c>
      <c r="BC84" s="203" t="s">
        <v>248</v>
      </c>
      <c r="BD84" s="217" t="s">
        <v>61</v>
      </c>
      <c r="BE84" s="201" t="s">
        <v>62</v>
      </c>
      <c r="BF84" s="201" t="s">
        <v>63</v>
      </c>
      <c r="BG84" s="201" t="s">
        <v>196</v>
      </c>
      <c r="BH84" s="218" t="s">
        <v>512</v>
      </c>
      <c r="BI84" s="218" t="s">
        <v>67</v>
      </c>
      <c r="BJ84" s="200">
        <v>214</v>
      </c>
      <c r="BK84" s="200">
        <v>3</v>
      </c>
      <c r="BL84" s="219" t="s">
        <v>65</v>
      </c>
      <c r="BM84" s="64"/>
      <c r="BN84" s="64" t="s">
        <v>306</v>
      </c>
      <c r="BO84" s="443" t="s">
        <v>57</v>
      </c>
      <c r="BP84" s="443" t="s">
        <v>681</v>
      </c>
      <c r="BQ84" s="478" t="s">
        <v>717</v>
      </c>
    </row>
    <row r="85" spans="1:69" s="128" customFormat="1" ht="15.75">
      <c r="A85" s="207" t="s">
        <v>37</v>
      </c>
      <c r="B85" s="208" t="s">
        <v>9</v>
      </c>
      <c r="C85" s="202" t="s">
        <v>34</v>
      </c>
      <c r="D85" s="210" t="s">
        <v>38</v>
      </c>
      <c r="E85" s="24" t="s">
        <v>116</v>
      </c>
      <c r="F85" s="86">
        <v>157</v>
      </c>
      <c r="G85" s="80">
        <v>0</v>
      </c>
      <c r="H85" s="148">
        <v>79</v>
      </c>
      <c r="I85" s="148">
        <v>0</v>
      </c>
      <c r="J85" s="148">
        <v>78</v>
      </c>
      <c r="K85" s="148">
        <v>0</v>
      </c>
      <c r="L85" s="80">
        <v>0</v>
      </c>
      <c r="M85" s="9">
        <v>0</v>
      </c>
      <c r="N85" s="186"/>
      <c r="O85" s="148">
        <v>3.9490750000000001</v>
      </c>
      <c r="P85" s="148">
        <v>4.4225120000000002</v>
      </c>
      <c r="Q85" s="11">
        <v>4.1842860000000002</v>
      </c>
      <c r="R85" s="148">
        <v>4.5083333333333329</v>
      </c>
      <c r="S85" s="148">
        <v>6.0249999999999986</v>
      </c>
      <c r="T85" s="53">
        <v>5.0375000000000014</v>
      </c>
      <c r="U85" s="148">
        <v>4.7603920000000004</v>
      </c>
      <c r="V85" s="148">
        <v>6.8261919999999998</v>
      </c>
      <c r="W85" s="11">
        <v>5.7867129999999998</v>
      </c>
      <c r="X85" s="148">
        <v>5.4683333333333328</v>
      </c>
      <c r="Y85" s="148">
        <v>9.0166666666666657</v>
      </c>
      <c r="Z85" s="53">
        <v>7.4734375000000002</v>
      </c>
      <c r="AA85" s="148">
        <v>3.9265817578431155</v>
      </c>
      <c r="AB85" s="148">
        <v>942</v>
      </c>
      <c r="AC85" s="148">
        <v>0.33183859298300183</v>
      </c>
      <c r="AD85" s="148">
        <v>0</v>
      </c>
      <c r="AE85" s="148">
        <v>3.3023809523809522</v>
      </c>
      <c r="AF85" s="203"/>
      <c r="AG85" s="203"/>
      <c r="AH85" s="203"/>
      <c r="AI85" s="203"/>
      <c r="AJ85" s="203"/>
      <c r="AK85" s="203" t="s">
        <v>248</v>
      </c>
      <c r="AL85" s="203"/>
      <c r="AM85" s="203"/>
      <c r="AN85" s="203"/>
      <c r="AO85" s="73">
        <v>0</v>
      </c>
      <c r="AP85" s="80">
        <v>0</v>
      </c>
      <c r="AQ85" s="80">
        <v>0</v>
      </c>
      <c r="AR85" s="224">
        <v>157</v>
      </c>
      <c r="AS85" s="224" t="s">
        <v>248</v>
      </c>
      <c r="AT85" s="7">
        <v>14149.307000000001</v>
      </c>
      <c r="AU85" s="7">
        <v>0</v>
      </c>
      <c r="AV85" s="201">
        <v>0</v>
      </c>
      <c r="AW85" s="201">
        <v>157</v>
      </c>
      <c r="AX85" s="201" t="s">
        <v>248</v>
      </c>
      <c r="AY85" s="235" t="s">
        <v>248</v>
      </c>
      <c r="AZ85" s="188"/>
      <c r="BA85" s="188" t="s">
        <v>248</v>
      </c>
      <c r="BB85" s="188" t="s">
        <v>248</v>
      </c>
      <c r="BC85" s="203" t="s">
        <v>248</v>
      </c>
      <c r="BD85" s="217" t="s">
        <v>61</v>
      </c>
      <c r="BE85" s="201" t="s">
        <v>62</v>
      </c>
      <c r="BF85" s="201" t="s">
        <v>63</v>
      </c>
      <c r="BG85" s="201" t="s">
        <v>196</v>
      </c>
      <c r="BH85" s="218" t="s">
        <v>512</v>
      </c>
      <c r="BI85" s="218" t="s">
        <v>68</v>
      </c>
      <c r="BJ85" s="200">
        <v>214</v>
      </c>
      <c r="BK85" s="200">
        <v>4</v>
      </c>
      <c r="BL85" s="219" t="s">
        <v>65</v>
      </c>
      <c r="BM85" s="64"/>
      <c r="BN85" s="64" t="s">
        <v>306</v>
      </c>
      <c r="BO85" s="443" t="s">
        <v>57</v>
      </c>
      <c r="BP85" s="443" t="s">
        <v>681</v>
      </c>
      <c r="BQ85" s="478" t="s">
        <v>717</v>
      </c>
    </row>
    <row r="86" spans="1:69" s="128" customFormat="1" ht="15.75">
      <c r="A86" s="207" t="s">
        <v>37</v>
      </c>
      <c r="B86" s="208" t="s">
        <v>9</v>
      </c>
      <c r="C86" s="202" t="s">
        <v>34</v>
      </c>
      <c r="D86" s="210" t="s">
        <v>38</v>
      </c>
      <c r="E86" s="24" t="s">
        <v>117</v>
      </c>
      <c r="F86" s="86">
        <v>121</v>
      </c>
      <c r="G86" s="80">
        <v>0</v>
      </c>
      <c r="H86" s="148">
        <v>70</v>
      </c>
      <c r="I86" s="148">
        <v>0</v>
      </c>
      <c r="J86" s="148">
        <v>51</v>
      </c>
      <c r="K86" s="148">
        <v>0</v>
      </c>
      <c r="L86" s="80">
        <v>0</v>
      </c>
      <c r="M86" s="9">
        <v>0</v>
      </c>
      <c r="N86" s="186"/>
      <c r="O86" s="148">
        <v>3.1038570000000001</v>
      </c>
      <c r="P86" s="148">
        <v>3.7929409999999999</v>
      </c>
      <c r="Q86" s="11">
        <v>3.3942969999999999</v>
      </c>
      <c r="R86" s="148">
        <v>3.4934210526315788</v>
      </c>
      <c r="S86" s="148">
        <v>5.6124999999999989</v>
      </c>
      <c r="T86" s="53">
        <v>5.2437499999999986</v>
      </c>
      <c r="U86" s="148">
        <v>3.9180570000000001</v>
      </c>
      <c r="V86" s="148">
        <v>6.1859799999999998</v>
      </c>
      <c r="W86" s="11">
        <v>4.873958</v>
      </c>
      <c r="X86" s="148">
        <v>4.75</v>
      </c>
      <c r="Y86" s="148">
        <v>7.9449999999999994</v>
      </c>
      <c r="Z86" s="53">
        <v>7.5949999999999989</v>
      </c>
      <c r="AA86" s="148">
        <v>4.0264270134208608</v>
      </c>
      <c r="AB86" s="148">
        <v>724</v>
      </c>
      <c r="AC86" s="148">
        <v>0.27874215855414958</v>
      </c>
      <c r="AD86" s="148">
        <v>1</v>
      </c>
      <c r="AE86" s="148">
        <v>3.5330645161290324</v>
      </c>
      <c r="AF86" s="203"/>
      <c r="AG86" s="203"/>
      <c r="AH86" s="203"/>
      <c r="AI86" s="203"/>
      <c r="AJ86" s="203"/>
      <c r="AK86" s="203" t="s">
        <v>248</v>
      </c>
      <c r="AL86" s="203"/>
      <c r="AM86" s="203"/>
      <c r="AN86" s="203"/>
      <c r="AO86" s="73">
        <v>0</v>
      </c>
      <c r="AP86" s="80">
        <v>0</v>
      </c>
      <c r="AQ86" s="80">
        <v>0</v>
      </c>
      <c r="AR86" s="224">
        <v>121</v>
      </c>
      <c r="AS86" s="224" t="s">
        <v>248</v>
      </c>
      <c r="AT86" s="7">
        <v>10593.034</v>
      </c>
      <c r="AU86" s="7">
        <v>0</v>
      </c>
      <c r="AV86" s="201">
        <v>0</v>
      </c>
      <c r="AW86" s="201">
        <v>121</v>
      </c>
      <c r="AX86" s="201" t="s">
        <v>248</v>
      </c>
      <c r="AY86" s="235"/>
      <c r="AZ86" s="188"/>
      <c r="BA86" s="188"/>
      <c r="BB86" s="453"/>
      <c r="BC86" s="203"/>
      <c r="BD86" s="217" t="s">
        <v>61</v>
      </c>
      <c r="BE86" s="201" t="s">
        <v>62</v>
      </c>
      <c r="BF86" s="201" t="s">
        <v>63</v>
      </c>
      <c r="BG86" s="201" t="s">
        <v>196</v>
      </c>
      <c r="BH86" s="218" t="s">
        <v>514</v>
      </c>
      <c r="BI86" s="218" t="s">
        <v>64</v>
      </c>
      <c r="BJ86" s="441">
        <v>214</v>
      </c>
      <c r="BK86" s="441">
        <v>1</v>
      </c>
      <c r="BL86" s="219" t="s">
        <v>65</v>
      </c>
      <c r="BM86" s="64"/>
      <c r="BN86" s="64" t="s">
        <v>306</v>
      </c>
      <c r="BO86" s="443" t="s">
        <v>59</v>
      </c>
      <c r="BP86" s="443" t="s">
        <v>693</v>
      </c>
      <c r="BQ86" s="478" t="s">
        <v>715</v>
      </c>
    </row>
    <row r="87" spans="1:69" s="128" customFormat="1" ht="15.75">
      <c r="A87" s="207" t="s">
        <v>37</v>
      </c>
      <c r="B87" s="208" t="s">
        <v>9</v>
      </c>
      <c r="C87" s="202" t="s">
        <v>34</v>
      </c>
      <c r="D87" s="210" t="s">
        <v>38</v>
      </c>
      <c r="E87" s="24" t="s">
        <v>117</v>
      </c>
      <c r="F87" s="86">
        <v>148</v>
      </c>
      <c r="G87" s="80">
        <v>0</v>
      </c>
      <c r="H87" s="148">
        <v>79</v>
      </c>
      <c r="I87" s="148">
        <v>0</v>
      </c>
      <c r="J87" s="148">
        <v>69</v>
      </c>
      <c r="K87" s="148">
        <v>0</v>
      </c>
      <c r="L87" s="80">
        <v>0</v>
      </c>
      <c r="M87" s="9">
        <v>0</v>
      </c>
      <c r="N87" s="186"/>
      <c r="O87" s="148">
        <v>3.39391</v>
      </c>
      <c r="P87" s="148">
        <v>3.7158880000000001</v>
      </c>
      <c r="Q87" s="11">
        <v>3.5377730000000001</v>
      </c>
      <c r="R87" s="148">
        <v>4.2749999999999986</v>
      </c>
      <c r="S87" s="148">
        <v>10.212499999999999</v>
      </c>
      <c r="T87" s="53">
        <v>6.2374999999999972</v>
      </c>
      <c r="U87" s="148">
        <v>4.203538</v>
      </c>
      <c r="V87" s="148">
        <v>6.0949520000000001</v>
      </c>
      <c r="W87" s="11">
        <v>5.0486380000000004</v>
      </c>
      <c r="X87" s="148">
        <v>6.5166666666666657</v>
      </c>
      <c r="Y87" s="148">
        <v>12.808333333333332</v>
      </c>
      <c r="Z87" s="53">
        <v>7.4749999999999943</v>
      </c>
      <c r="AA87" s="148">
        <v>3.9198986557689866</v>
      </c>
      <c r="AB87" s="148">
        <v>888</v>
      </c>
      <c r="AC87" s="148">
        <v>0.35216095399391062</v>
      </c>
      <c r="AD87" s="148">
        <v>0</v>
      </c>
      <c r="AE87" s="148">
        <v>3.2168831168831171</v>
      </c>
      <c r="AF87" s="203"/>
      <c r="AG87" s="203"/>
      <c r="AH87" s="203"/>
      <c r="AI87" s="203"/>
      <c r="AJ87" s="203"/>
      <c r="AK87" s="203" t="s">
        <v>248</v>
      </c>
      <c r="AL87" s="203"/>
      <c r="AM87" s="203"/>
      <c r="AN87" s="203"/>
      <c r="AO87" s="73">
        <v>39</v>
      </c>
      <c r="AP87" s="80">
        <v>0</v>
      </c>
      <c r="AQ87" s="80">
        <v>0</v>
      </c>
      <c r="AR87" s="224">
        <v>109</v>
      </c>
      <c r="AS87" s="224" t="s">
        <v>248</v>
      </c>
      <c r="AT87" s="7">
        <v>12964.008</v>
      </c>
      <c r="AU87" s="7">
        <v>0</v>
      </c>
      <c r="AV87" s="201">
        <v>0</v>
      </c>
      <c r="AW87" s="201">
        <v>109</v>
      </c>
      <c r="AX87" s="201" t="s">
        <v>248</v>
      </c>
      <c r="AY87" s="235"/>
      <c r="AZ87" s="188"/>
      <c r="BA87" s="188"/>
      <c r="BB87" s="453"/>
      <c r="BC87" s="203"/>
      <c r="BD87" s="217" t="s">
        <v>61</v>
      </c>
      <c r="BE87" s="201" t="s">
        <v>62</v>
      </c>
      <c r="BF87" s="201" t="s">
        <v>63</v>
      </c>
      <c r="BG87" s="201" t="s">
        <v>196</v>
      </c>
      <c r="BH87" s="218" t="s">
        <v>514</v>
      </c>
      <c r="BI87" s="218" t="s">
        <v>66</v>
      </c>
      <c r="BJ87" s="441">
        <v>214</v>
      </c>
      <c r="BK87" s="441">
        <v>7</v>
      </c>
      <c r="BL87" s="219" t="s">
        <v>65</v>
      </c>
      <c r="BM87" s="64"/>
      <c r="BN87" s="64" t="s">
        <v>306</v>
      </c>
      <c r="BO87" s="443" t="s">
        <v>59</v>
      </c>
      <c r="BP87" s="443" t="s">
        <v>693</v>
      </c>
      <c r="BQ87" s="478" t="s">
        <v>715</v>
      </c>
    </row>
    <row r="88" spans="1:69" s="128" customFormat="1" ht="15.75">
      <c r="A88" s="207" t="s">
        <v>37</v>
      </c>
      <c r="B88" s="208" t="s">
        <v>9</v>
      </c>
      <c r="C88" s="202" t="s">
        <v>34</v>
      </c>
      <c r="D88" s="210" t="s">
        <v>38</v>
      </c>
      <c r="E88" s="24" t="s">
        <v>117</v>
      </c>
      <c r="F88" s="86">
        <v>155</v>
      </c>
      <c r="G88" s="80">
        <v>0</v>
      </c>
      <c r="H88" s="148">
        <v>79</v>
      </c>
      <c r="I88" s="148">
        <v>0</v>
      </c>
      <c r="J88" s="148">
        <v>76</v>
      </c>
      <c r="K88" s="148">
        <v>0</v>
      </c>
      <c r="L88" s="80">
        <v>0</v>
      </c>
      <c r="M88" s="9">
        <v>0</v>
      </c>
      <c r="N88" s="186"/>
      <c r="O88" s="148">
        <v>4.0698100000000004</v>
      </c>
      <c r="P88" s="148">
        <v>4.8275779999999999</v>
      </c>
      <c r="Q88" s="11">
        <v>4.4413609999999997</v>
      </c>
      <c r="R88" s="148">
        <v>4.9208333333333334</v>
      </c>
      <c r="S88" s="148">
        <v>6.7750000000000004</v>
      </c>
      <c r="T88" s="53">
        <v>5.875</v>
      </c>
      <c r="U88" s="148">
        <v>4.956696</v>
      </c>
      <c r="V88" s="148">
        <v>7.2447359999999996</v>
      </c>
      <c r="W88" s="11">
        <v>6.0785739999999997</v>
      </c>
      <c r="X88" s="148">
        <v>5.8416666666666659</v>
      </c>
      <c r="Y88" s="148">
        <v>9.2000000000000011</v>
      </c>
      <c r="Z88" s="53">
        <v>8.125</v>
      </c>
      <c r="AA88" s="148">
        <v>3.9284516311460917</v>
      </c>
      <c r="AB88" s="148">
        <v>930</v>
      </c>
      <c r="AC88" s="148">
        <v>0.35785836072460003</v>
      </c>
      <c r="AD88" s="148">
        <v>0</v>
      </c>
      <c r="AE88" s="148">
        <v>3.213709677419355</v>
      </c>
      <c r="AF88" s="203"/>
      <c r="AG88" s="203"/>
      <c r="AH88" s="203"/>
      <c r="AI88" s="203"/>
      <c r="AJ88" s="203"/>
      <c r="AK88" s="203" t="s">
        <v>248</v>
      </c>
      <c r="AL88" s="203"/>
      <c r="AM88" s="203"/>
      <c r="AN88" s="203"/>
      <c r="AO88" s="73">
        <v>0</v>
      </c>
      <c r="AP88" s="80">
        <v>0</v>
      </c>
      <c r="AQ88" s="80">
        <v>0</v>
      </c>
      <c r="AR88" s="224">
        <v>155</v>
      </c>
      <c r="AS88" s="224" t="s">
        <v>248</v>
      </c>
      <c r="AT88" s="7">
        <v>13608.94</v>
      </c>
      <c r="AU88" s="7">
        <v>0</v>
      </c>
      <c r="AV88" s="201">
        <v>0</v>
      </c>
      <c r="AW88" s="201">
        <v>155</v>
      </c>
      <c r="AX88" s="201" t="s">
        <v>248</v>
      </c>
      <c r="AY88" s="235"/>
      <c r="AZ88" s="188"/>
      <c r="BA88" s="188"/>
      <c r="BB88" s="453"/>
      <c r="BC88" s="203"/>
      <c r="BD88" s="217" t="s">
        <v>61</v>
      </c>
      <c r="BE88" s="201" t="s">
        <v>62</v>
      </c>
      <c r="BF88" s="201" t="s">
        <v>63</v>
      </c>
      <c r="BG88" s="201" t="s">
        <v>196</v>
      </c>
      <c r="BH88" s="218" t="s">
        <v>514</v>
      </c>
      <c r="BI88" s="218" t="s">
        <v>67</v>
      </c>
      <c r="BJ88" s="441">
        <v>214</v>
      </c>
      <c r="BK88" s="441">
        <v>3</v>
      </c>
      <c r="BL88" s="219" t="s">
        <v>65</v>
      </c>
      <c r="BM88" s="64"/>
      <c r="BN88" s="64" t="s">
        <v>306</v>
      </c>
      <c r="BO88" s="443" t="s">
        <v>59</v>
      </c>
      <c r="BP88" s="443" t="s">
        <v>693</v>
      </c>
      <c r="BQ88" s="478" t="s">
        <v>715</v>
      </c>
    </row>
    <row r="89" spans="1:69" s="128" customFormat="1" ht="16.5" thickBot="1">
      <c r="A89" s="151" t="s">
        <v>37</v>
      </c>
      <c r="B89" s="152" t="s">
        <v>9</v>
      </c>
      <c r="C89" s="153" t="s">
        <v>34</v>
      </c>
      <c r="D89" s="154" t="s">
        <v>38</v>
      </c>
      <c r="E89" s="190" t="s">
        <v>117</v>
      </c>
      <c r="F89" s="191">
        <v>132</v>
      </c>
      <c r="G89" s="192">
        <v>0</v>
      </c>
      <c r="H89" s="231">
        <v>78</v>
      </c>
      <c r="I89" s="231">
        <v>0</v>
      </c>
      <c r="J89" s="231">
        <v>54</v>
      </c>
      <c r="K89" s="231">
        <v>0</v>
      </c>
      <c r="L89" s="192">
        <v>0</v>
      </c>
      <c r="M89" s="178">
        <v>0</v>
      </c>
      <c r="N89" s="155"/>
      <c r="O89" s="231">
        <v>3.9994730000000001</v>
      </c>
      <c r="P89" s="231">
        <v>4.3557399999999999</v>
      </c>
      <c r="Q89" s="194">
        <v>4.1474609999999998</v>
      </c>
      <c r="R89" s="231">
        <v>4.7750000000000004</v>
      </c>
      <c r="S89" s="231">
        <v>15.074999999999999</v>
      </c>
      <c r="T89" s="193">
        <v>6.25</v>
      </c>
      <c r="U89" s="231">
        <v>4.7625390000000003</v>
      </c>
      <c r="V89" s="231">
        <v>6.7643700000000004</v>
      </c>
      <c r="W89" s="194">
        <v>5.5940690000000002</v>
      </c>
      <c r="X89" s="231">
        <v>5.8000000000000007</v>
      </c>
      <c r="Y89" s="231">
        <v>18.074999999999999</v>
      </c>
      <c r="Z89" s="193">
        <v>7.875</v>
      </c>
      <c r="AA89" s="231">
        <v>3.9806692118596536</v>
      </c>
      <c r="AB89" s="231">
        <v>792</v>
      </c>
      <c r="AC89" s="231">
        <v>0.31114881430827124</v>
      </c>
      <c r="AD89" s="231">
        <v>0</v>
      </c>
      <c r="AE89" s="231">
        <v>3.4405405405405407</v>
      </c>
      <c r="AF89" s="158"/>
      <c r="AG89" s="158"/>
      <c r="AH89" s="158"/>
      <c r="AI89" s="158"/>
      <c r="AJ89" s="158"/>
      <c r="AK89" s="158" t="s">
        <v>248</v>
      </c>
      <c r="AL89" s="158"/>
      <c r="AM89" s="158"/>
      <c r="AN89" s="158"/>
      <c r="AO89" s="195">
        <v>26</v>
      </c>
      <c r="AP89" s="192">
        <v>0</v>
      </c>
      <c r="AQ89" s="192">
        <v>0</v>
      </c>
      <c r="AR89" s="226">
        <v>106</v>
      </c>
      <c r="AS89" s="226" t="s">
        <v>248</v>
      </c>
      <c r="AT89" s="227">
        <v>11561.692999999999</v>
      </c>
      <c r="AU89" s="227">
        <v>0</v>
      </c>
      <c r="AV89" s="163">
        <v>0</v>
      </c>
      <c r="AW89" s="163">
        <v>106</v>
      </c>
      <c r="AX89" s="163" t="s">
        <v>248</v>
      </c>
      <c r="AY89" s="236"/>
      <c r="AZ89" s="232"/>
      <c r="BA89" s="232"/>
      <c r="BB89" s="238"/>
      <c r="BC89" s="158"/>
      <c r="BD89" s="162" t="s">
        <v>61</v>
      </c>
      <c r="BE89" s="163" t="s">
        <v>62</v>
      </c>
      <c r="BF89" s="163" t="s">
        <v>63</v>
      </c>
      <c r="BG89" s="163" t="s">
        <v>196</v>
      </c>
      <c r="BH89" s="164" t="s">
        <v>514</v>
      </c>
      <c r="BI89" s="164" t="s">
        <v>68</v>
      </c>
      <c r="BJ89" s="165">
        <v>214</v>
      </c>
      <c r="BK89" s="165">
        <v>4</v>
      </c>
      <c r="BL89" s="166" t="s">
        <v>65</v>
      </c>
      <c r="BM89" s="198"/>
      <c r="BN89" s="198" t="s">
        <v>306</v>
      </c>
      <c r="BO89" s="479" t="s">
        <v>59</v>
      </c>
      <c r="BP89" s="479" t="s">
        <v>693</v>
      </c>
      <c r="BQ89" s="480" t="s">
        <v>715</v>
      </c>
    </row>
    <row r="90" spans="1:69">
      <c r="A90" s="3"/>
      <c r="B90" s="3"/>
      <c r="C90" s="3"/>
      <c r="D90" s="3"/>
      <c r="F90" s="3"/>
      <c r="G90" s="3"/>
      <c r="H90" s="3"/>
      <c r="I90" s="3"/>
      <c r="J90" s="3"/>
      <c r="K90" s="3"/>
      <c r="L90" s="3"/>
      <c r="M90" s="3"/>
      <c r="N90" s="3"/>
      <c r="AE90" s="3"/>
      <c r="AN90" s="3"/>
      <c r="AO90" s="3"/>
      <c r="AP90" s="3"/>
      <c r="AQ90" s="3"/>
      <c r="AR90" s="3"/>
      <c r="AS90" s="128"/>
      <c r="AT90" s="3"/>
      <c r="AU90" s="3"/>
      <c r="AV90" s="3"/>
      <c r="AW90" s="128"/>
      <c r="AX90" s="128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128"/>
      <c r="BO90" s="483"/>
      <c r="BP90" s="483"/>
      <c r="BQ90" s="483"/>
    </row>
    <row r="91" spans="1:69">
      <c r="A91" s="3"/>
      <c r="B91" s="3"/>
      <c r="C91" s="3"/>
      <c r="D91" s="3"/>
      <c r="F91" s="3"/>
      <c r="G91" s="3"/>
      <c r="H91" s="3"/>
      <c r="I91" s="3"/>
      <c r="J91" s="3"/>
      <c r="K91" s="3"/>
      <c r="L91" s="3"/>
      <c r="M91" s="3"/>
      <c r="N91" s="3"/>
      <c r="AE91" s="3"/>
      <c r="AN91" s="3"/>
      <c r="AO91" s="3"/>
      <c r="AP91" s="3"/>
      <c r="AQ91" s="3"/>
      <c r="AR91" s="3"/>
      <c r="AS91" s="128"/>
      <c r="AT91" s="3"/>
      <c r="AU91" s="3"/>
      <c r="AV91" s="3"/>
      <c r="AW91" s="128"/>
      <c r="AX91" s="128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128"/>
      <c r="BO91" s="483"/>
      <c r="BP91" s="483"/>
      <c r="BQ91" s="483"/>
    </row>
    <row r="92" spans="1:69">
      <c r="A92" s="3"/>
      <c r="B92" s="3"/>
      <c r="C92" s="3"/>
      <c r="D92" s="3"/>
      <c r="F92" s="3"/>
      <c r="G92" s="3"/>
      <c r="H92" s="3"/>
      <c r="I92" s="3"/>
      <c r="J92" s="3"/>
      <c r="K92" s="3"/>
      <c r="L92" s="3"/>
      <c r="M92" s="3"/>
      <c r="N92" s="3"/>
      <c r="AE92" s="3"/>
      <c r="AN92" s="3"/>
      <c r="AO92" s="3"/>
      <c r="AP92" s="3"/>
      <c r="AQ92" s="3"/>
      <c r="AR92" s="3"/>
      <c r="AS92" s="128"/>
      <c r="AT92" s="3"/>
      <c r="AU92" s="3"/>
      <c r="AV92" s="3"/>
      <c r="AW92" s="128"/>
      <c r="AX92" s="128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128"/>
      <c r="BO92" s="483"/>
      <c r="BP92" s="483"/>
      <c r="BQ92" s="483"/>
    </row>
    <row r="93" spans="1:69">
      <c r="A93" s="3"/>
      <c r="B93" s="3"/>
      <c r="C93" s="3"/>
      <c r="D93" s="3"/>
      <c r="F93" s="3"/>
      <c r="G93" s="3"/>
      <c r="H93" s="3"/>
      <c r="I93" s="3"/>
      <c r="J93" s="3"/>
      <c r="K93" s="3"/>
      <c r="L93" s="3"/>
      <c r="M93" s="3"/>
      <c r="N93" s="3"/>
      <c r="AE93" s="3"/>
      <c r="AN93" s="3"/>
      <c r="AO93" s="3"/>
      <c r="AP93" s="3"/>
      <c r="AQ93" s="3"/>
      <c r="AR93" s="3"/>
      <c r="AS93" s="128"/>
      <c r="AT93" s="3"/>
      <c r="AU93" s="3"/>
      <c r="AV93" s="3"/>
      <c r="AW93" s="128"/>
      <c r="AX93" s="128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128"/>
      <c r="BO93" s="483"/>
      <c r="BP93" s="483"/>
      <c r="BQ93" s="483"/>
    </row>
    <row r="94" spans="1:69">
      <c r="A94" s="3"/>
      <c r="B94" s="3"/>
      <c r="C94" s="3"/>
      <c r="D94" s="3"/>
      <c r="F94" s="3"/>
      <c r="G94" s="3"/>
      <c r="H94" s="3"/>
      <c r="I94" s="3"/>
      <c r="J94" s="3"/>
      <c r="K94" s="3"/>
      <c r="L94" s="3"/>
      <c r="M94" s="3"/>
      <c r="N94" s="3"/>
      <c r="AE94" s="3"/>
      <c r="AN94" s="3"/>
      <c r="AO94" s="3"/>
      <c r="AP94" s="3"/>
      <c r="AQ94" s="3"/>
      <c r="AR94" s="3"/>
      <c r="AS94" s="128"/>
      <c r="AT94" s="3"/>
      <c r="AU94" s="3"/>
      <c r="AV94" s="3"/>
      <c r="AW94" s="128"/>
      <c r="AX94" s="128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128"/>
      <c r="BO94" s="483"/>
      <c r="BP94" s="483"/>
      <c r="BQ94" s="483"/>
    </row>
    <row r="95" spans="1:69">
      <c r="A95" s="3"/>
      <c r="B95" s="3"/>
      <c r="C95" s="3"/>
      <c r="D95" s="3"/>
      <c r="F95" s="3"/>
      <c r="G95" s="3"/>
      <c r="H95" s="3"/>
      <c r="I95" s="3"/>
      <c r="J95" s="3"/>
      <c r="K95" s="3"/>
      <c r="L95" s="3"/>
      <c r="M95" s="3"/>
      <c r="N95" s="3"/>
      <c r="AE95" s="3"/>
      <c r="AN95" s="3"/>
      <c r="AO95" s="3"/>
      <c r="AP95" s="3"/>
      <c r="AQ95" s="3"/>
      <c r="AR95" s="3"/>
      <c r="AS95" s="128"/>
      <c r="AT95" s="3"/>
      <c r="AU95" s="3"/>
      <c r="AV95" s="3"/>
      <c r="AW95" s="128"/>
      <c r="AX95" s="128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128"/>
      <c r="BO95" s="483"/>
      <c r="BP95" s="483"/>
      <c r="BQ95" s="483"/>
    </row>
    <row r="96" spans="1:69">
      <c r="A96" s="3"/>
      <c r="B96" s="3"/>
      <c r="C96" s="3"/>
      <c r="D96" s="3"/>
      <c r="F96" s="3"/>
      <c r="G96" s="3"/>
      <c r="H96" s="3"/>
      <c r="I96" s="3"/>
      <c r="J96" s="3"/>
      <c r="K96" s="3"/>
      <c r="L96" s="3"/>
      <c r="M96" s="3"/>
      <c r="N96" s="3"/>
      <c r="AE96" s="3"/>
      <c r="AN96" s="3"/>
      <c r="AO96" s="3"/>
      <c r="AP96" s="3"/>
      <c r="AQ96" s="3"/>
      <c r="AR96" s="3"/>
      <c r="AS96" s="128"/>
      <c r="AT96" s="3"/>
      <c r="AU96" s="3"/>
      <c r="AV96" s="3"/>
      <c r="AW96" s="128"/>
      <c r="AX96" s="128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128"/>
      <c r="BO96" s="483"/>
      <c r="BP96" s="483"/>
      <c r="BQ96" s="483"/>
    </row>
    <row r="97" spans="1:69">
      <c r="A97" s="3"/>
      <c r="B97" s="3"/>
      <c r="C97" s="3"/>
      <c r="D97" s="3"/>
      <c r="F97" s="3"/>
      <c r="G97" s="3"/>
      <c r="H97" s="3"/>
      <c r="I97" s="3"/>
      <c r="J97" s="3"/>
      <c r="K97" s="3"/>
      <c r="L97" s="3"/>
      <c r="M97" s="3"/>
      <c r="N97" s="3"/>
      <c r="AE97" s="3"/>
      <c r="AN97" s="3"/>
      <c r="AO97" s="3"/>
      <c r="AP97" s="3"/>
      <c r="AQ97" s="3"/>
      <c r="AR97" s="3"/>
      <c r="AS97" s="128"/>
      <c r="AT97" s="3"/>
      <c r="AU97" s="3"/>
      <c r="AV97" s="3"/>
      <c r="AW97" s="128"/>
      <c r="AX97" s="128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128"/>
      <c r="BO97" s="483"/>
      <c r="BP97" s="483"/>
      <c r="BQ97" s="483"/>
    </row>
    <row r="98" spans="1:69">
      <c r="A98" s="3"/>
      <c r="B98" s="3"/>
      <c r="C98" s="3"/>
      <c r="D98" s="3"/>
      <c r="F98" s="3"/>
      <c r="G98" s="3"/>
      <c r="H98" s="3"/>
      <c r="I98" s="3"/>
      <c r="J98" s="3"/>
      <c r="K98" s="3"/>
      <c r="L98" s="3"/>
      <c r="M98" s="3"/>
      <c r="N98" s="3"/>
      <c r="AE98" s="3"/>
      <c r="AN98" s="3"/>
      <c r="AO98" s="3"/>
      <c r="AP98" s="3"/>
      <c r="AQ98" s="3"/>
      <c r="AR98" s="3"/>
      <c r="AS98" s="128"/>
      <c r="AT98" s="3"/>
      <c r="AU98" s="3"/>
      <c r="AV98" s="3"/>
      <c r="AW98" s="128"/>
      <c r="AX98" s="128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128"/>
      <c r="BO98" s="483"/>
      <c r="BP98" s="483"/>
      <c r="BQ98" s="483"/>
    </row>
    <row r="99" spans="1:69">
      <c r="A99" s="3"/>
      <c r="B99" s="3"/>
      <c r="C99" s="3"/>
      <c r="D99" s="3"/>
      <c r="F99" s="3"/>
      <c r="G99" s="3"/>
      <c r="H99" s="3"/>
      <c r="I99" s="3"/>
      <c r="J99" s="3"/>
      <c r="K99" s="3"/>
      <c r="L99" s="3"/>
      <c r="M99" s="3"/>
      <c r="N99" s="3"/>
      <c r="AE99" s="3"/>
      <c r="AN99" s="3"/>
      <c r="AO99" s="3"/>
      <c r="AP99" s="3"/>
      <c r="AQ99" s="3"/>
      <c r="AR99" s="3"/>
      <c r="AS99" s="128"/>
      <c r="AT99" s="3"/>
      <c r="AU99" s="3"/>
      <c r="AV99" s="3"/>
      <c r="AW99" s="128"/>
      <c r="AX99" s="128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128"/>
      <c r="BO99" s="483"/>
      <c r="BP99" s="483"/>
      <c r="BQ99" s="483"/>
    </row>
    <row r="100" spans="1:69">
      <c r="A100" s="3"/>
      <c r="B100" s="3"/>
      <c r="C100" s="3"/>
      <c r="D100" s="3"/>
      <c r="F100" s="3"/>
      <c r="G100" s="3"/>
      <c r="H100" s="3"/>
      <c r="I100" s="3"/>
      <c r="J100" s="3"/>
      <c r="K100" s="3"/>
      <c r="L100" s="3"/>
      <c r="M100" s="3"/>
      <c r="N100" s="3"/>
      <c r="AE100" s="3"/>
      <c r="AN100" s="3"/>
      <c r="AO100" s="3"/>
      <c r="AP100" s="3"/>
      <c r="AQ100" s="3"/>
      <c r="AR100" s="3"/>
      <c r="AS100" s="128"/>
      <c r="AT100" s="3"/>
      <c r="AU100" s="3"/>
      <c r="AV100" s="3"/>
      <c r="AW100" s="128"/>
      <c r="AX100" s="128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128"/>
      <c r="BO100" s="483"/>
      <c r="BP100" s="483"/>
      <c r="BQ100" s="483"/>
    </row>
    <row r="101" spans="1:69">
      <c r="A101" s="3"/>
      <c r="B101" s="3"/>
      <c r="C101" s="3"/>
      <c r="D101" s="3"/>
      <c r="F101" s="3"/>
      <c r="G101" s="3"/>
      <c r="H101" s="3"/>
      <c r="I101" s="3"/>
      <c r="J101" s="3"/>
      <c r="K101" s="3"/>
      <c r="L101" s="3"/>
      <c r="M101" s="3"/>
      <c r="N101" s="3"/>
      <c r="AE101" s="3"/>
      <c r="AN101" s="3"/>
      <c r="AO101" s="3"/>
      <c r="AP101" s="3"/>
      <c r="AQ101" s="3"/>
      <c r="AR101" s="3"/>
      <c r="AS101" s="128"/>
      <c r="AT101" s="3"/>
      <c r="AU101" s="3"/>
      <c r="AV101" s="3"/>
      <c r="AW101" s="128"/>
      <c r="AX101" s="128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128"/>
      <c r="BO101" s="483"/>
      <c r="BP101" s="483"/>
      <c r="BQ101" s="483"/>
    </row>
    <row r="102" spans="1:69">
      <c r="A102" s="3"/>
      <c r="B102" s="3"/>
      <c r="C102" s="3"/>
      <c r="D102" s="3"/>
      <c r="F102" s="3"/>
      <c r="G102" s="3"/>
      <c r="H102" s="3"/>
      <c r="I102" s="3"/>
      <c r="J102" s="3"/>
      <c r="K102" s="3"/>
      <c r="L102" s="3"/>
      <c r="M102" s="3"/>
      <c r="N102" s="3"/>
      <c r="AE102" s="3"/>
      <c r="AN102" s="3"/>
      <c r="AO102" s="3"/>
      <c r="AP102" s="3"/>
      <c r="AQ102" s="3"/>
      <c r="AR102" s="3"/>
      <c r="AS102" s="128"/>
      <c r="AT102" s="3"/>
      <c r="AU102" s="3"/>
      <c r="AV102" s="3"/>
      <c r="AW102" s="128"/>
      <c r="AX102" s="128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128"/>
      <c r="BO102" s="483"/>
      <c r="BP102" s="483"/>
      <c r="BQ102" s="483"/>
    </row>
    <row r="103" spans="1:69">
      <c r="A103" s="3"/>
      <c r="B103" s="3"/>
      <c r="C103" s="3"/>
      <c r="D103" s="3"/>
      <c r="F103" s="3"/>
      <c r="G103" s="3"/>
      <c r="H103" s="3"/>
      <c r="I103" s="3"/>
      <c r="J103" s="3"/>
      <c r="K103" s="3"/>
      <c r="L103" s="3"/>
      <c r="M103" s="3"/>
      <c r="N103" s="3"/>
      <c r="AE103" s="3"/>
      <c r="AN103" s="3"/>
      <c r="AO103" s="3"/>
      <c r="AP103" s="3"/>
      <c r="AQ103" s="3"/>
      <c r="AR103" s="3"/>
      <c r="AS103" s="128"/>
      <c r="AT103" s="3"/>
      <c r="AU103" s="3"/>
      <c r="AV103" s="3"/>
      <c r="AW103" s="128"/>
      <c r="AX103" s="128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128"/>
      <c r="BO103" s="483"/>
      <c r="BP103" s="483"/>
      <c r="BQ103" s="483"/>
    </row>
    <row r="104" spans="1:69">
      <c r="A104" s="3"/>
      <c r="B104" s="3"/>
      <c r="C104" s="3"/>
      <c r="D104" s="3"/>
      <c r="F104" s="3"/>
      <c r="G104" s="3"/>
      <c r="H104" s="3"/>
      <c r="I104" s="3"/>
      <c r="J104" s="3"/>
      <c r="K104" s="3"/>
      <c r="L104" s="3"/>
      <c r="M104" s="3"/>
      <c r="N104" s="3"/>
      <c r="AE104" s="3"/>
      <c r="AN104" s="3"/>
      <c r="AO104" s="3"/>
      <c r="AP104" s="3"/>
      <c r="AQ104" s="3"/>
      <c r="AR104" s="3"/>
      <c r="AS104" s="128"/>
      <c r="AT104" s="3"/>
      <c r="AU104" s="3"/>
      <c r="AV104" s="3"/>
      <c r="AW104" s="128"/>
      <c r="AX104" s="128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128"/>
      <c r="BO104" s="483"/>
      <c r="BP104" s="483"/>
      <c r="BQ104" s="483"/>
    </row>
    <row r="105" spans="1:69">
      <c r="A105" s="3"/>
      <c r="B105" s="3"/>
      <c r="C105" s="3"/>
      <c r="D105" s="3"/>
      <c r="F105" s="3"/>
      <c r="G105" s="3"/>
      <c r="H105" s="3"/>
      <c r="I105" s="3"/>
      <c r="J105" s="3"/>
      <c r="K105" s="3"/>
      <c r="L105" s="3"/>
      <c r="M105" s="3"/>
      <c r="N105" s="3"/>
      <c r="AE105" s="3"/>
      <c r="AN105" s="3"/>
      <c r="AO105" s="3"/>
      <c r="AP105" s="3"/>
      <c r="AQ105" s="3"/>
      <c r="AR105" s="3"/>
      <c r="AS105" s="128"/>
      <c r="AT105" s="3"/>
      <c r="AU105" s="3"/>
      <c r="AV105" s="3"/>
      <c r="AW105" s="128"/>
      <c r="AX105" s="128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128"/>
      <c r="BO105" s="483"/>
      <c r="BP105" s="483"/>
      <c r="BQ105" s="483"/>
    </row>
    <row r="106" spans="1:69">
      <c r="A106" s="3"/>
      <c r="B106" s="3"/>
      <c r="C106" s="3"/>
      <c r="D106" s="3"/>
      <c r="F106" s="3"/>
      <c r="G106" s="3"/>
      <c r="H106" s="3"/>
      <c r="I106" s="3"/>
      <c r="J106" s="3"/>
      <c r="K106" s="3"/>
      <c r="L106" s="3"/>
      <c r="M106" s="3"/>
      <c r="N106" s="3"/>
      <c r="AE106" s="3"/>
      <c r="AN106" s="3"/>
      <c r="AO106" s="3"/>
      <c r="AP106" s="3"/>
      <c r="AQ106" s="3"/>
      <c r="AR106" s="3"/>
      <c r="AS106" s="128"/>
      <c r="AT106" s="3"/>
      <c r="AU106" s="3"/>
      <c r="AV106" s="3"/>
      <c r="AW106" s="128"/>
      <c r="AX106" s="128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128"/>
      <c r="BO106" s="483"/>
      <c r="BP106" s="483"/>
      <c r="BQ106" s="483"/>
    </row>
    <row r="107" spans="1:69">
      <c r="A107" s="3"/>
      <c r="B107" s="3"/>
      <c r="C107" s="3"/>
      <c r="D107" s="3"/>
      <c r="F107" s="3"/>
      <c r="G107" s="3"/>
      <c r="H107" s="3"/>
      <c r="I107" s="3"/>
      <c r="J107" s="3"/>
      <c r="K107" s="3"/>
      <c r="L107" s="3"/>
      <c r="M107" s="3"/>
      <c r="N107" s="3"/>
      <c r="AE107" s="3"/>
      <c r="AN107" s="3"/>
      <c r="AO107" s="3"/>
      <c r="AP107" s="3"/>
      <c r="AQ107" s="3"/>
      <c r="AR107" s="3"/>
      <c r="AS107" s="128"/>
      <c r="AT107" s="3"/>
      <c r="AU107" s="3"/>
      <c r="AV107" s="3"/>
      <c r="AW107" s="128"/>
      <c r="AX107" s="128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128"/>
      <c r="BO107" s="483"/>
      <c r="BP107" s="483"/>
      <c r="BQ107" s="483"/>
    </row>
    <row r="108" spans="1:69">
      <c r="A108" s="3"/>
      <c r="B108" s="3"/>
      <c r="C108" s="3"/>
      <c r="D108" s="3"/>
      <c r="F108" s="3"/>
      <c r="G108" s="3"/>
      <c r="H108" s="3"/>
      <c r="I108" s="3"/>
      <c r="J108" s="3"/>
      <c r="K108" s="3"/>
      <c r="L108" s="3"/>
      <c r="M108" s="3"/>
      <c r="N108" s="3"/>
      <c r="AE108" s="3"/>
      <c r="AN108" s="3"/>
      <c r="AO108" s="3"/>
      <c r="AP108" s="3"/>
      <c r="AQ108" s="3"/>
      <c r="AR108" s="3"/>
      <c r="AS108" s="128"/>
      <c r="AT108" s="3"/>
      <c r="AU108" s="3"/>
      <c r="AV108" s="3"/>
      <c r="AW108" s="128"/>
      <c r="AX108" s="128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128"/>
      <c r="BO108" s="483"/>
      <c r="BP108" s="483"/>
      <c r="BQ108" s="483"/>
    </row>
    <row r="109" spans="1:69">
      <c r="A109" s="3"/>
      <c r="B109" s="3"/>
      <c r="C109" s="3"/>
      <c r="D109" s="3"/>
      <c r="F109" s="3"/>
      <c r="G109" s="3"/>
      <c r="H109" s="3"/>
      <c r="I109" s="3"/>
      <c r="J109" s="3"/>
      <c r="K109" s="3"/>
      <c r="L109" s="3"/>
      <c r="M109" s="3"/>
      <c r="N109" s="3"/>
      <c r="AE109" s="3"/>
      <c r="AN109" s="3"/>
      <c r="AO109" s="3"/>
      <c r="AP109" s="3"/>
      <c r="AQ109" s="3"/>
      <c r="AR109" s="3"/>
      <c r="AS109" s="128"/>
      <c r="AT109" s="3"/>
      <c r="AU109" s="3"/>
      <c r="AV109" s="3"/>
      <c r="AW109" s="128"/>
      <c r="AX109" s="128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128"/>
      <c r="BO109" s="483"/>
      <c r="BP109" s="483"/>
      <c r="BQ109" s="483"/>
    </row>
    <row r="110" spans="1:69">
      <c r="A110" s="3"/>
      <c r="B110" s="3"/>
      <c r="C110" s="3"/>
      <c r="D110" s="3"/>
      <c r="F110" s="3"/>
      <c r="G110" s="3"/>
      <c r="H110" s="3"/>
      <c r="I110" s="3"/>
      <c r="J110" s="3"/>
      <c r="K110" s="3"/>
      <c r="L110" s="3"/>
      <c r="M110" s="3"/>
      <c r="N110" s="3"/>
      <c r="AE110" s="3"/>
      <c r="AN110" s="3"/>
      <c r="AO110" s="3"/>
      <c r="AP110" s="3"/>
      <c r="AQ110" s="3"/>
      <c r="AR110" s="3"/>
      <c r="AS110" s="128"/>
      <c r="AT110" s="3"/>
      <c r="AU110" s="3"/>
      <c r="AV110" s="3"/>
      <c r="AW110" s="128"/>
      <c r="AX110" s="128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128"/>
      <c r="BO110" s="483"/>
      <c r="BP110" s="483"/>
      <c r="BQ110" s="483"/>
    </row>
    <row r="111" spans="1:69">
      <c r="A111" s="3"/>
      <c r="B111" s="3"/>
      <c r="C111" s="3"/>
      <c r="D111" s="3"/>
      <c r="F111" s="3"/>
      <c r="G111" s="3"/>
      <c r="H111" s="3"/>
      <c r="I111" s="3"/>
      <c r="J111" s="3"/>
      <c r="K111" s="3"/>
      <c r="L111" s="3"/>
      <c r="M111" s="3"/>
      <c r="N111" s="3"/>
      <c r="AE111" s="3"/>
      <c r="AN111" s="3"/>
      <c r="AO111" s="3"/>
      <c r="AP111" s="3"/>
      <c r="AQ111" s="3"/>
      <c r="AR111" s="3"/>
      <c r="AS111" s="128"/>
      <c r="AT111" s="3"/>
      <c r="AU111" s="3"/>
      <c r="AV111" s="3"/>
      <c r="AW111" s="128"/>
      <c r="AX111" s="128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128"/>
      <c r="BO111" s="483"/>
      <c r="BP111" s="483"/>
      <c r="BQ111" s="483"/>
    </row>
    <row r="112" spans="1:69">
      <c r="A112" s="3"/>
      <c r="B112" s="3"/>
      <c r="C112" s="3"/>
      <c r="D112" s="3"/>
      <c r="F112" s="3"/>
      <c r="G112" s="3"/>
      <c r="H112" s="3"/>
      <c r="I112" s="3"/>
      <c r="J112" s="3"/>
      <c r="K112" s="3"/>
      <c r="L112" s="3"/>
      <c r="M112" s="3"/>
      <c r="N112" s="3"/>
      <c r="AE112" s="3"/>
      <c r="AN112" s="3"/>
      <c r="AO112" s="3"/>
      <c r="AP112" s="3"/>
      <c r="AQ112" s="3"/>
      <c r="AR112" s="3"/>
      <c r="AS112" s="128"/>
      <c r="AT112" s="3"/>
      <c r="AU112" s="3"/>
      <c r="AV112" s="3"/>
      <c r="AW112" s="128"/>
      <c r="AX112" s="128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128"/>
      <c r="BO112" s="483"/>
      <c r="BP112" s="483"/>
      <c r="BQ112" s="483"/>
    </row>
    <row r="113" spans="1:69">
      <c r="A113" s="3"/>
      <c r="B113" s="3"/>
      <c r="C113" s="3"/>
      <c r="D113" s="3"/>
      <c r="F113" s="3"/>
      <c r="G113" s="3"/>
      <c r="H113" s="3"/>
      <c r="I113" s="3"/>
      <c r="J113" s="3"/>
      <c r="K113" s="3"/>
      <c r="L113" s="3"/>
      <c r="M113" s="3"/>
      <c r="N113" s="3"/>
      <c r="AE113" s="3"/>
      <c r="AN113" s="3"/>
      <c r="AO113" s="3"/>
      <c r="AP113" s="3"/>
      <c r="AQ113" s="3"/>
      <c r="AR113" s="3"/>
      <c r="AS113" s="128"/>
      <c r="AT113" s="3"/>
      <c r="AU113" s="3"/>
      <c r="AV113" s="3"/>
      <c r="AW113" s="128"/>
      <c r="AX113" s="128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128"/>
      <c r="BO113" s="483"/>
      <c r="BP113" s="483"/>
      <c r="BQ113" s="483"/>
    </row>
    <row r="114" spans="1:69">
      <c r="A114" s="3"/>
      <c r="B114" s="3"/>
      <c r="C114" s="3"/>
      <c r="D114" s="3"/>
      <c r="F114" s="3"/>
      <c r="G114" s="3"/>
      <c r="H114" s="3"/>
      <c r="I114" s="3"/>
      <c r="J114" s="3"/>
      <c r="K114" s="3"/>
      <c r="L114" s="3"/>
      <c r="M114" s="3"/>
      <c r="N114" s="3"/>
      <c r="AE114" s="3"/>
      <c r="AN114" s="3"/>
      <c r="AO114" s="3"/>
      <c r="AP114" s="3"/>
      <c r="AQ114" s="3"/>
      <c r="AR114" s="3"/>
      <c r="AS114" s="128"/>
      <c r="AT114" s="3"/>
      <c r="AU114" s="3"/>
      <c r="AV114" s="3"/>
      <c r="AW114" s="128"/>
      <c r="AX114" s="128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128"/>
      <c r="BO114" s="483"/>
      <c r="BP114" s="483"/>
      <c r="BQ114" s="483"/>
    </row>
    <row r="115" spans="1:69">
      <c r="A115" s="3"/>
      <c r="B115" s="3"/>
      <c r="C115" s="3"/>
      <c r="D115" s="3"/>
      <c r="F115" s="3"/>
      <c r="G115" s="3"/>
      <c r="H115" s="3"/>
      <c r="I115" s="3"/>
      <c r="J115" s="3"/>
      <c r="K115" s="3"/>
      <c r="L115" s="3"/>
      <c r="M115" s="3"/>
      <c r="N115" s="3"/>
      <c r="AE115" s="3"/>
      <c r="AN115" s="3"/>
      <c r="AO115" s="3"/>
      <c r="AP115" s="3"/>
      <c r="AQ115" s="3"/>
      <c r="AR115" s="3"/>
      <c r="AS115" s="128"/>
      <c r="AT115" s="3"/>
      <c r="AU115" s="3"/>
      <c r="AV115" s="3"/>
      <c r="AW115" s="128"/>
      <c r="AX115" s="128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128"/>
      <c r="BO115" s="483"/>
      <c r="BP115" s="483"/>
      <c r="BQ115" s="483"/>
    </row>
    <row r="116" spans="1:69">
      <c r="A116" s="3"/>
      <c r="B116" s="3"/>
      <c r="C116" s="3"/>
      <c r="D116" s="3"/>
      <c r="F116" s="3"/>
      <c r="G116" s="3"/>
      <c r="H116" s="3"/>
      <c r="I116" s="3"/>
      <c r="J116" s="3"/>
      <c r="K116" s="3"/>
      <c r="L116" s="3"/>
      <c r="M116" s="3"/>
      <c r="N116" s="3"/>
      <c r="AE116" s="3"/>
      <c r="AN116" s="3"/>
      <c r="AO116" s="3"/>
      <c r="AP116" s="3"/>
      <c r="AQ116" s="3"/>
      <c r="AR116" s="3"/>
      <c r="AS116" s="128"/>
      <c r="AT116" s="3"/>
      <c r="AU116" s="3"/>
      <c r="AV116" s="3"/>
      <c r="AW116" s="128"/>
      <c r="AX116" s="128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128"/>
      <c r="BO116" s="483"/>
      <c r="BP116" s="483"/>
      <c r="BQ116" s="483"/>
    </row>
    <row r="117" spans="1:69">
      <c r="A117" s="3"/>
      <c r="B117" s="3"/>
      <c r="C117" s="3"/>
      <c r="D117" s="3"/>
      <c r="F117" s="3"/>
      <c r="G117" s="3"/>
      <c r="H117" s="3"/>
      <c r="I117" s="3"/>
      <c r="J117" s="3"/>
      <c r="K117" s="3"/>
      <c r="L117" s="3"/>
      <c r="M117" s="3"/>
      <c r="N117" s="3"/>
      <c r="AE117" s="3"/>
      <c r="AN117" s="3"/>
      <c r="AO117" s="3"/>
      <c r="AP117" s="3"/>
      <c r="AQ117" s="3"/>
      <c r="AR117" s="3"/>
      <c r="AS117" s="128"/>
      <c r="AT117" s="3"/>
      <c r="AU117" s="3"/>
      <c r="AV117" s="3"/>
      <c r="AW117" s="128"/>
      <c r="AX117" s="128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128"/>
      <c r="BO117" s="483"/>
      <c r="BP117" s="483"/>
      <c r="BQ117" s="483"/>
    </row>
    <row r="118" spans="1:69">
      <c r="A118" s="3"/>
      <c r="B118" s="3"/>
      <c r="C118" s="3"/>
      <c r="D118" s="3"/>
      <c r="F118" s="3"/>
      <c r="G118" s="3"/>
      <c r="H118" s="3"/>
      <c r="I118" s="3"/>
      <c r="J118" s="3"/>
      <c r="K118" s="3"/>
      <c r="L118" s="3"/>
      <c r="M118" s="3"/>
      <c r="N118" s="3"/>
      <c r="AE118" s="3"/>
      <c r="AN118" s="3"/>
      <c r="AO118" s="3"/>
      <c r="AP118" s="3"/>
      <c r="AQ118" s="3"/>
      <c r="AR118" s="3"/>
      <c r="AS118" s="128"/>
      <c r="AT118" s="3"/>
      <c r="AU118" s="3"/>
      <c r="AV118" s="3"/>
      <c r="AW118" s="128"/>
      <c r="AX118" s="128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128"/>
      <c r="BO118" s="483"/>
      <c r="BP118" s="483"/>
      <c r="BQ118" s="483"/>
    </row>
    <row r="119" spans="1:69">
      <c r="A119" s="3"/>
      <c r="B119" s="3"/>
      <c r="C119" s="3"/>
      <c r="D119" s="3"/>
      <c r="F119" s="3"/>
      <c r="G119" s="3"/>
      <c r="H119" s="3"/>
      <c r="I119" s="3"/>
      <c r="J119" s="3"/>
      <c r="K119" s="3"/>
      <c r="L119" s="3"/>
      <c r="M119" s="3"/>
      <c r="N119" s="3"/>
      <c r="AE119" s="3"/>
      <c r="AN119" s="3"/>
      <c r="AO119" s="3"/>
      <c r="AP119" s="3"/>
      <c r="AQ119" s="3"/>
      <c r="AR119" s="3"/>
      <c r="AS119" s="128"/>
      <c r="AT119" s="3"/>
      <c r="AU119" s="3"/>
      <c r="AV119" s="3"/>
      <c r="AW119" s="128"/>
      <c r="AX119" s="128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128"/>
      <c r="BO119" s="483"/>
      <c r="BP119" s="483"/>
      <c r="BQ119" s="483"/>
    </row>
  </sheetData>
  <sortState ref="A2:BO119">
    <sortCondition ref="BI2:BI119" customList="VODAFONE,MOVISTAR,ORANGE,YOIGO"/>
    <sortCondition ref="E2:E119"/>
  </sortState>
  <pageMargins left="0.7" right="0.7" top="0.75" bottom="0.75" header="0.3" footer="0.3"/>
  <pageSetup paperSize="9" scale="21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rgb="FF00B0F0"/>
    <pageSetUpPr fitToPage="1"/>
  </sheetPr>
  <dimension ref="A1:BQ119"/>
  <sheetViews>
    <sheetView showGridLines="0" zoomScale="70" zoomScaleNormal="70" workbookViewId="0">
      <selection activeCell="E1" sqref="E1"/>
    </sheetView>
  </sheetViews>
  <sheetFormatPr baseColWidth="10" defaultColWidth="9.140625" defaultRowHeight="14.25"/>
  <cols>
    <col min="1" max="1" width="11.5703125" style="129" bestFit="1" customWidth="1"/>
    <col min="2" max="2" width="11.5703125" style="75" bestFit="1" customWidth="1"/>
    <col min="3" max="3" width="8.7109375" style="4" bestFit="1" customWidth="1"/>
    <col min="4" max="4" width="32.140625" style="129" bestFit="1" customWidth="1"/>
    <col min="5" max="5" width="41.14062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15" width="8.7109375" style="128" bestFit="1" customWidth="1"/>
    <col min="16" max="16" width="15.42578125" style="128" bestFit="1" customWidth="1"/>
    <col min="17" max="30" width="8.7109375" style="128" bestFit="1" customWidth="1"/>
    <col min="31" max="31" width="8.7109375" style="10" bestFit="1" customWidth="1"/>
    <col min="32" max="36" width="8.7109375" style="128" bestFit="1" customWidth="1"/>
    <col min="37" max="37" width="8.7109375" style="128" customWidth="1"/>
    <col min="38" max="39" width="8.7109375" style="128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8.7109375" style="138" bestFit="1" customWidth="1"/>
    <col min="53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6" style="10" bestFit="1" customWidth="1"/>
    <col min="66" max="66" width="21.7109375" style="10" bestFit="1" customWidth="1"/>
    <col min="67" max="67" width="14" style="484" bestFit="1" customWidth="1"/>
    <col min="68" max="68" width="23.5703125" style="484" bestFit="1" customWidth="1"/>
    <col min="69" max="69" width="9.28515625" style="484" bestFit="1" customWidth="1"/>
    <col min="70" max="16384" width="9.140625" style="128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268</v>
      </c>
      <c r="P1" s="40" t="s">
        <v>269</v>
      </c>
      <c r="Q1" s="40" t="s">
        <v>270</v>
      </c>
      <c r="R1" s="40" t="s">
        <v>271</v>
      </c>
      <c r="S1" s="40" t="s">
        <v>272</v>
      </c>
      <c r="T1" s="41" t="s">
        <v>273</v>
      </c>
      <c r="U1" s="39" t="s">
        <v>274</v>
      </c>
      <c r="V1" s="40" t="s">
        <v>275</v>
      </c>
      <c r="W1" s="40" t="s">
        <v>276</v>
      </c>
      <c r="X1" s="40" t="s">
        <v>277</v>
      </c>
      <c r="Y1" s="40" t="s">
        <v>278</v>
      </c>
      <c r="Z1" s="41" t="s">
        <v>279</v>
      </c>
      <c r="AA1" s="39" t="s">
        <v>280</v>
      </c>
      <c r="AB1" s="40" t="s">
        <v>281</v>
      </c>
      <c r="AC1" s="40" t="s">
        <v>282</v>
      </c>
      <c r="AD1" s="40" t="s">
        <v>283</v>
      </c>
      <c r="AE1" s="41" t="s">
        <v>284</v>
      </c>
      <c r="AF1" s="39" t="s">
        <v>285</v>
      </c>
      <c r="AG1" s="40" t="s">
        <v>286</v>
      </c>
      <c r="AH1" s="40" t="s">
        <v>287</v>
      </c>
      <c r="AI1" s="40" t="s">
        <v>288</v>
      </c>
      <c r="AJ1" s="40" t="s">
        <v>289</v>
      </c>
      <c r="AK1" s="40" t="s">
        <v>223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224</v>
      </c>
      <c r="AT1" s="40" t="s">
        <v>19</v>
      </c>
      <c r="AU1" s="40" t="s">
        <v>20</v>
      </c>
      <c r="AV1" s="40" t="s">
        <v>48</v>
      </c>
      <c r="AW1" s="40" t="s">
        <v>49</v>
      </c>
      <c r="AX1" s="40" t="s">
        <v>290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175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58" t="s">
        <v>225</v>
      </c>
      <c r="BO1" s="170" t="s">
        <v>344</v>
      </c>
      <c r="BP1" s="171" t="s">
        <v>691</v>
      </c>
      <c r="BQ1" s="172" t="s">
        <v>692</v>
      </c>
    </row>
    <row r="2" spans="1:69" ht="15.75">
      <c r="A2" s="205" t="s">
        <v>37</v>
      </c>
      <c r="B2" s="206" t="s">
        <v>40</v>
      </c>
      <c r="C2" s="220" t="s">
        <v>34</v>
      </c>
      <c r="D2" s="209" t="s">
        <v>38</v>
      </c>
      <c r="E2" s="26" t="s">
        <v>103</v>
      </c>
      <c r="F2" s="93">
        <v>162</v>
      </c>
      <c r="G2" s="79">
        <v>0</v>
      </c>
      <c r="H2" s="147">
        <v>81</v>
      </c>
      <c r="I2" s="147">
        <v>0</v>
      </c>
      <c r="J2" s="147">
        <v>81</v>
      </c>
      <c r="K2" s="147">
        <v>0</v>
      </c>
      <c r="L2" s="79">
        <v>0</v>
      </c>
      <c r="M2" s="60">
        <v>0</v>
      </c>
      <c r="N2" s="185"/>
      <c r="O2" s="147">
        <v>3.190061</v>
      </c>
      <c r="P2" s="147">
        <v>3.50332</v>
      </c>
      <c r="Q2" s="68">
        <v>3.3466909999999999</v>
      </c>
      <c r="R2" s="147">
        <v>3.7458333333333336</v>
      </c>
      <c r="S2" s="147">
        <v>5.9125000000000005</v>
      </c>
      <c r="T2" s="71">
        <v>5.6357142857142861</v>
      </c>
      <c r="U2" s="147">
        <v>3.87453</v>
      </c>
      <c r="V2" s="147">
        <v>7.0654810000000001</v>
      </c>
      <c r="W2" s="68">
        <v>5.4700059999999997</v>
      </c>
      <c r="X2" s="147">
        <v>4.4430555555555555</v>
      </c>
      <c r="Y2" s="147">
        <v>8.9455357142857146</v>
      </c>
      <c r="Z2" s="71">
        <v>8.8732142857142851</v>
      </c>
      <c r="AA2" s="147">
        <v>3.9887284113546464</v>
      </c>
      <c r="AB2" s="147">
        <v>971</v>
      </c>
      <c r="AC2" s="147">
        <v>0.30567204613732657</v>
      </c>
      <c r="AD2" s="147">
        <v>0</v>
      </c>
      <c r="AE2" s="147">
        <v>3.4607954545454547</v>
      </c>
      <c r="AF2" s="221"/>
      <c r="AG2" s="221"/>
      <c r="AH2" s="221"/>
      <c r="AI2" s="221"/>
      <c r="AJ2" s="221"/>
      <c r="AK2" s="221" t="s">
        <v>248</v>
      </c>
      <c r="AL2" s="221"/>
      <c r="AM2" s="221"/>
      <c r="AN2" s="221"/>
      <c r="AO2" s="237">
        <v>0</v>
      </c>
      <c r="AP2" s="119">
        <v>0</v>
      </c>
      <c r="AQ2" s="119">
        <v>0</v>
      </c>
      <c r="AR2" s="225">
        <v>162</v>
      </c>
      <c r="AS2" s="225" t="s">
        <v>248</v>
      </c>
      <c r="AT2" s="223">
        <v>14182.273999999999</v>
      </c>
      <c r="AU2" s="223">
        <v>0</v>
      </c>
      <c r="AV2" s="212">
        <v>0</v>
      </c>
      <c r="AW2" s="213">
        <v>162</v>
      </c>
      <c r="AX2" s="212" t="s">
        <v>248</v>
      </c>
      <c r="AY2" s="233"/>
      <c r="AZ2" s="70"/>
      <c r="BA2" s="70"/>
      <c r="BB2" s="234"/>
      <c r="BC2" s="221"/>
      <c r="BD2" s="211" t="s">
        <v>61</v>
      </c>
      <c r="BE2" s="212" t="s">
        <v>62</v>
      </c>
      <c r="BF2" s="212" t="s">
        <v>63</v>
      </c>
      <c r="BG2" s="212" t="s">
        <v>196</v>
      </c>
      <c r="BH2" s="214" t="s">
        <v>514</v>
      </c>
      <c r="BI2" s="214" t="s">
        <v>64</v>
      </c>
      <c r="BJ2" s="215">
        <v>214</v>
      </c>
      <c r="BK2" s="215">
        <v>1</v>
      </c>
      <c r="BL2" s="216" t="s">
        <v>65</v>
      </c>
      <c r="BM2" s="63"/>
      <c r="BN2" s="63" t="s">
        <v>307</v>
      </c>
      <c r="BO2" s="443" t="s">
        <v>70</v>
      </c>
      <c r="BP2" s="443" t="s">
        <v>681</v>
      </c>
      <c r="BQ2" s="478" t="s">
        <v>717</v>
      </c>
    </row>
    <row r="3" spans="1:69" ht="15.75">
      <c r="A3" s="207" t="s">
        <v>37</v>
      </c>
      <c r="B3" s="208" t="s">
        <v>40</v>
      </c>
      <c r="C3" s="202" t="s">
        <v>34</v>
      </c>
      <c r="D3" s="210" t="s">
        <v>38</v>
      </c>
      <c r="E3" s="24" t="s">
        <v>103</v>
      </c>
      <c r="F3" s="86">
        <v>160</v>
      </c>
      <c r="G3" s="80">
        <v>2</v>
      </c>
      <c r="H3" s="148">
        <v>80</v>
      </c>
      <c r="I3" s="148">
        <v>1</v>
      </c>
      <c r="J3" s="148">
        <v>80</v>
      </c>
      <c r="K3" s="148">
        <v>1</v>
      </c>
      <c r="L3" s="80">
        <v>0</v>
      </c>
      <c r="M3" s="9">
        <v>0</v>
      </c>
      <c r="N3" s="186"/>
      <c r="O3" s="148">
        <v>3.3554930000000001</v>
      </c>
      <c r="P3" s="148">
        <v>3.5192290000000002</v>
      </c>
      <c r="Q3" s="11">
        <v>3.4346860000000001</v>
      </c>
      <c r="R3" s="148">
        <v>4.5249999999999986</v>
      </c>
      <c r="S3" s="148">
        <v>4.7874999999999996</v>
      </c>
      <c r="T3" s="53">
        <v>4.7349999999999994</v>
      </c>
      <c r="U3" s="148">
        <v>4.0625939999999998</v>
      </c>
      <c r="V3" s="148">
        <v>6.7570670000000002</v>
      </c>
      <c r="W3" s="11">
        <v>5.3658029999999997</v>
      </c>
      <c r="X3" s="148">
        <v>5.5249999999999986</v>
      </c>
      <c r="Y3" s="148">
        <v>8.9075000000000006</v>
      </c>
      <c r="Z3" s="53">
        <v>8.8087499999999999</v>
      </c>
      <c r="AA3" s="148">
        <v>3.7854536032374924</v>
      </c>
      <c r="AB3" s="148">
        <v>948</v>
      </c>
      <c r="AC3" s="148">
        <v>0.46115793141348888</v>
      </c>
      <c r="AD3" s="148">
        <v>7</v>
      </c>
      <c r="AE3" s="148">
        <v>2.8672727272727272</v>
      </c>
      <c r="AF3" s="203"/>
      <c r="AG3" s="203"/>
      <c r="AH3" s="203"/>
      <c r="AI3" s="203"/>
      <c r="AJ3" s="203"/>
      <c r="AK3" s="203" t="s">
        <v>248</v>
      </c>
      <c r="AL3" s="203"/>
      <c r="AM3" s="203"/>
      <c r="AN3" s="203"/>
      <c r="AO3" s="235">
        <v>0</v>
      </c>
      <c r="AP3" s="95">
        <v>0</v>
      </c>
      <c r="AQ3" s="95">
        <v>0</v>
      </c>
      <c r="AR3" s="224">
        <v>158</v>
      </c>
      <c r="AS3" s="224" t="s">
        <v>248</v>
      </c>
      <c r="AT3" s="7">
        <v>13830.646000000001</v>
      </c>
      <c r="AU3" s="7">
        <v>0</v>
      </c>
      <c r="AV3" s="201">
        <v>0</v>
      </c>
      <c r="AW3" s="126">
        <v>158</v>
      </c>
      <c r="AX3" s="201" t="s">
        <v>248</v>
      </c>
      <c r="AY3" s="452"/>
      <c r="AZ3" s="188"/>
      <c r="BA3" s="188"/>
      <c r="BB3" s="453"/>
      <c r="BC3" s="203"/>
      <c r="BD3" s="217" t="s">
        <v>61</v>
      </c>
      <c r="BE3" s="201" t="s">
        <v>62</v>
      </c>
      <c r="BF3" s="201" t="s">
        <v>63</v>
      </c>
      <c r="BG3" s="201" t="s">
        <v>196</v>
      </c>
      <c r="BH3" s="218" t="s">
        <v>514</v>
      </c>
      <c r="BI3" s="218" t="s">
        <v>66</v>
      </c>
      <c r="BJ3" s="441">
        <v>214</v>
      </c>
      <c r="BK3" s="441">
        <v>7</v>
      </c>
      <c r="BL3" s="219" t="s">
        <v>65</v>
      </c>
      <c r="BM3" s="64"/>
      <c r="BN3" s="64" t="s">
        <v>307</v>
      </c>
      <c r="BO3" s="443" t="s">
        <v>70</v>
      </c>
      <c r="BP3" s="443" t="s">
        <v>681</v>
      </c>
      <c r="BQ3" s="478" t="s">
        <v>717</v>
      </c>
    </row>
    <row r="4" spans="1:69" ht="15.75">
      <c r="A4" s="207" t="s">
        <v>37</v>
      </c>
      <c r="B4" s="208" t="s">
        <v>40</v>
      </c>
      <c r="C4" s="202" t="s">
        <v>34</v>
      </c>
      <c r="D4" s="210" t="s">
        <v>38</v>
      </c>
      <c r="E4" s="24" t="s">
        <v>103</v>
      </c>
      <c r="F4" s="86">
        <v>62</v>
      </c>
      <c r="G4" s="80">
        <v>2</v>
      </c>
      <c r="H4" s="148">
        <v>33</v>
      </c>
      <c r="I4" s="148">
        <v>2</v>
      </c>
      <c r="J4" s="148">
        <v>29</v>
      </c>
      <c r="K4" s="148">
        <v>0</v>
      </c>
      <c r="L4" s="80">
        <v>0</v>
      </c>
      <c r="M4" s="9">
        <v>0</v>
      </c>
      <c r="N4" s="186"/>
      <c r="O4" s="148">
        <v>3.2822580000000001</v>
      </c>
      <c r="P4" s="148">
        <v>3.563517</v>
      </c>
      <c r="Q4" s="11">
        <v>3.4182000000000001</v>
      </c>
      <c r="R4" s="148">
        <v>3.9083333333333332</v>
      </c>
      <c r="S4" s="148">
        <v>5.7749999999999986</v>
      </c>
      <c r="T4" s="53">
        <v>4.5</v>
      </c>
      <c r="U4" s="148">
        <v>4.2241609999999996</v>
      </c>
      <c r="V4" s="148">
        <v>6.4976890000000003</v>
      </c>
      <c r="W4" s="11">
        <v>5.3230329999999997</v>
      </c>
      <c r="X4" s="148">
        <v>5.7249999999999996</v>
      </c>
      <c r="Y4" s="148">
        <v>8.3874999999999993</v>
      </c>
      <c r="Z4" s="53">
        <v>8</v>
      </c>
      <c r="AA4" s="148">
        <v>3.9380500067604918</v>
      </c>
      <c r="AB4" s="148">
        <v>359</v>
      </c>
      <c r="AC4" s="148">
        <v>0.33606807816703249</v>
      </c>
      <c r="AD4" s="148">
        <v>0</v>
      </c>
      <c r="AE4" s="148">
        <v>3.2768518518518519</v>
      </c>
      <c r="AF4" s="203"/>
      <c r="AG4" s="203"/>
      <c r="AH4" s="203"/>
      <c r="AI4" s="203"/>
      <c r="AJ4" s="203"/>
      <c r="AK4" s="203" t="s">
        <v>248</v>
      </c>
      <c r="AL4" s="203"/>
      <c r="AM4" s="203"/>
      <c r="AN4" s="203"/>
      <c r="AO4" s="235">
        <v>0</v>
      </c>
      <c r="AP4" s="95">
        <v>0</v>
      </c>
      <c r="AQ4" s="95">
        <v>0</v>
      </c>
      <c r="AR4" s="224">
        <v>60</v>
      </c>
      <c r="AS4" s="224" t="s">
        <v>248</v>
      </c>
      <c r="AT4" s="7">
        <v>5281.0050000000001</v>
      </c>
      <c r="AU4" s="7">
        <v>0</v>
      </c>
      <c r="AV4" s="201">
        <v>0</v>
      </c>
      <c r="AW4" s="126">
        <v>60</v>
      </c>
      <c r="AX4" s="201" t="s">
        <v>248</v>
      </c>
      <c r="AY4" s="452"/>
      <c r="AZ4" s="188"/>
      <c r="BA4" s="188"/>
      <c r="BB4" s="453"/>
      <c r="BC4" s="203"/>
      <c r="BD4" s="217" t="s">
        <v>61</v>
      </c>
      <c r="BE4" s="201" t="s">
        <v>62</v>
      </c>
      <c r="BF4" s="201" t="s">
        <v>63</v>
      </c>
      <c r="BG4" s="201" t="s">
        <v>196</v>
      </c>
      <c r="BH4" s="218" t="s">
        <v>514</v>
      </c>
      <c r="BI4" s="218" t="s">
        <v>67</v>
      </c>
      <c r="BJ4" s="441">
        <v>214</v>
      </c>
      <c r="BK4" s="441">
        <v>3</v>
      </c>
      <c r="BL4" s="219" t="s">
        <v>65</v>
      </c>
      <c r="BM4" s="64"/>
      <c r="BN4" s="64" t="s">
        <v>307</v>
      </c>
      <c r="BO4" s="443" t="s">
        <v>70</v>
      </c>
      <c r="BP4" s="443" t="s">
        <v>681</v>
      </c>
      <c r="BQ4" s="478" t="s">
        <v>717</v>
      </c>
    </row>
    <row r="5" spans="1:69" ht="15.75">
      <c r="A5" s="207" t="s">
        <v>37</v>
      </c>
      <c r="B5" s="208" t="s">
        <v>40</v>
      </c>
      <c r="C5" s="202" t="s">
        <v>34</v>
      </c>
      <c r="D5" s="210" t="s">
        <v>38</v>
      </c>
      <c r="E5" s="24" t="s">
        <v>103</v>
      </c>
      <c r="F5" s="86">
        <v>136</v>
      </c>
      <c r="G5" s="80">
        <v>0</v>
      </c>
      <c r="H5" s="148">
        <v>80</v>
      </c>
      <c r="I5" s="148">
        <v>0</v>
      </c>
      <c r="J5" s="148">
        <v>56</v>
      </c>
      <c r="K5" s="148">
        <v>0</v>
      </c>
      <c r="L5" s="80">
        <v>1</v>
      </c>
      <c r="M5" s="9">
        <v>0</v>
      </c>
      <c r="N5" s="186"/>
      <c r="O5" s="148">
        <v>3.8425440000000002</v>
      </c>
      <c r="P5" s="148">
        <v>4.6998389999999999</v>
      </c>
      <c r="Q5" s="11">
        <v>4.1981619999999999</v>
      </c>
      <c r="R5" s="148">
        <v>4.4249999999999998</v>
      </c>
      <c r="S5" s="148">
        <v>6.0999999999999979</v>
      </c>
      <c r="T5" s="53">
        <v>5.65625</v>
      </c>
      <c r="U5" s="148">
        <v>4.5878730000000001</v>
      </c>
      <c r="V5" s="148">
        <v>9.1300889999999999</v>
      </c>
      <c r="W5" s="11">
        <v>6.4720510000000004</v>
      </c>
      <c r="X5" s="148">
        <v>5.0124999999999993</v>
      </c>
      <c r="Y5" s="148">
        <v>11.446153846153846</v>
      </c>
      <c r="Z5" s="53">
        <v>11.370192307692308</v>
      </c>
      <c r="AA5" s="148">
        <v>3.9771679147084553</v>
      </c>
      <c r="AB5" s="148">
        <v>809</v>
      </c>
      <c r="AC5" s="148">
        <v>0.30628925061697487</v>
      </c>
      <c r="AD5" s="148">
        <v>0</v>
      </c>
      <c r="AE5" s="148">
        <v>3.4784722222222224</v>
      </c>
      <c r="AF5" s="203"/>
      <c r="AG5" s="203"/>
      <c r="AH5" s="203"/>
      <c r="AI5" s="203"/>
      <c r="AJ5" s="203"/>
      <c r="AK5" s="203" t="s">
        <v>248</v>
      </c>
      <c r="AL5" s="203"/>
      <c r="AM5" s="203"/>
      <c r="AN5" s="203"/>
      <c r="AO5" s="235">
        <v>0</v>
      </c>
      <c r="AP5" s="95">
        <v>0</v>
      </c>
      <c r="AQ5" s="95">
        <v>0</v>
      </c>
      <c r="AR5" s="224">
        <v>136</v>
      </c>
      <c r="AS5" s="224" t="s">
        <v>248</v>
      </c>
      <c r="AT5" s="7">
        <v>11856.839</v>
      </c>
      <c r="AU5" s="7">
        <v>0</v>
      </c>
      <c r="AV5" s="201">
        <v>0</v>
      </c>
      <c r="AW5" s="126">
        <v>136</v>
      </c>
      <c r="AX5" s="201" t="s">
        <v>248</v>
      </c>
      <c r="AY5" s="452"/>
      <c r="AZ5" s="188"/>
      <c r="BA5" s="188"/>
      <c r="BB5" s="453"/>
      <c r="BC5" s="203"/>
      <c r="BD5" s="217" t="s">
        <v>61</v>
      </c>
      <c r="BE5" s="201" t="s">
        <v>62</v>
      </c>
      <c r="BF5" s="201" t="s">
        <v>63</v>
      </c>
      <c r="BG5" s="201" t="s">
        <v>196</v>
      </c>
      <c r="BH5" s="218" t="s">
        <v>514</v>
      </c>
      <c r="BI5" s="218" t="s">
        <v>68</v>
      </c>
      <c r="BJ5" s="441">
        <v>214</v>
      </c>
      <c r="BK5" s="441">
        <v>4</v>
      </c>
      <c r="BL5" s="219" t="s">
        <v>65</v>
      </c>
      <c r="BM5" s="64"/>
      <c r="BN5" s="64" t="s">
        <v>307</v>
      </c>
      <c r="BO5" s="443" t="s">
        <v>70</v>
      </c>
      <c r="BP5" s="443" t="s">
        <v>681</v>
      </c>
      <c r="BQ5" s="478" t="s">
        <v>717</v>
      </c>
    </row>
    <row r="6" spans="1:69" ht="15.75">
      <c r="A6" s="207" t="s">
        <v>37</v>
      </c>
      <c r="B6" s="208" t="s">
        <v>40</v>
      </c>
      <c r="C6" s="202" t="s">
        <v>34</v>
      </c>
      <c r="D6" s="210" t="s">
        <v>38</v>
      </c>
      <c r="E6" s="24" t="s">
        <v>104</v>
      </c>
      <c r="F6" s="86">
        <v>77</v>
      </c>
      <c r="G6" s="80">
        <v>0</v>
      </c>
      <c r="H6" s="148">
        <v>41</v>
      </c>
      <c r="I6" s="148">
        <v>0</v>
      </c>
      <c r="J6" s="148">
        <v>36</v>
      </c>
      <c r="K6" s="148">
        <v>0</v>
      </c>
      <c r="L6" s="80">
        <v>0</v>
      </c>
      <c r="M6" s="9">
        <v>1</v>
      </c>
      <c r="N6" s="186"/>
      <c r="O6" s="148">
        <v>3.2050969999999999</v>
      </c>
      <c r="P6" s="148">
        <v>5.0264160000000002</v>
      </c>
      <c r="Q6" s="11">
        <v>4.0566230000000001</v>
      </c>
      <c r="R6" s="148">
        <v>3.7949999999999995</v>
      </c>
      <c r="S6" s="148">
        <v>8.0999999999999979</v>
      </c>
      <c r="T6" s="53">
        <v>7.8149999999999995</v>
      </c>
      <c r="U6" s="148">
        <v>3.9234390000000001</v>
      </c>
      <c r="V6" s="148">
        <v>7.4317219999999997</v>
      </c>
      <c r="W6" s="11">
        <v>5.5636749999999999</v>
      </c>
      <c r="X6" s="148">
        <v>4.496428571428571</v>
      </c>
      <c r="Y6" s="148">
        <v>10.599999999999998</v>
      </c>
      <c r="Z6" s="53">
        <v>10.315</v>
      </c>
      <c r="AA6" s="148">
        <v>3.907565809655607</v>
      </c>
      <c r="AB6" s="148">
        <v>456</v>
      </c>
      <c r="AC6" s="148">
        <v>0.37120366490631956</v>
      </c>
      <c r="AD6" s="148">
        <v>0</v>
      </c>
      <c r="AE6" s="148">
        <v>3.2683333333333335</v>
      </c>
      <c r="AF6" s="203"/>
      <c r="AG6" s="203"/>
      <c r="AH6" s="203"/>
      <c r="AI6" s="203"/>
      <c r="AJ6" s="203"/>
      <c r="AK6" s="203" t="s">
        <v>248</v>
      </c>
      <c r="AL6" s="203"/>
      <c r="AM6" s="203"/>
      <c r="AN6" s="203"/>
      <c r="AO6" s="235">
        <v>0</v>
      </c>
      <c r="AP6" s="95">
        <v>0</v>
      </c>
      <c r="AQ6" s="95">
        <v>0</v>
      </c>
      <c r="AR6" s="224">
        <v>77</v>
      </c>
      <c r="AS6" s="224" t="s">
        <v>248</v>
      </c>
      <c r="AT6" s="7">
        <v>6744.7860000000001</v>
      </c>
      <c r="AU6" s="7">
        <v>0</v>
      </c>
      <c r="AV6" s="201">
        <v>0</v>
      </c>
      <c r="AW6" s="126">
        <v>77</v>
      </c>
      <c r="AX6" s="201" t="s">
        <v>248</v>
      </c>
      <c r="AY6" s="235"/>
      <c r="AZ6" s="188"/>
      <c r="BA6" s="188"/>
      <c r="BB6" s="188"/>
      <c r="BC6" s="203"/>
      <c r="BD6" s="217" t="s">
        <v>61</v>
      </c>
      <c r="BE6" s="201" t="s">
        <v>62</v>
      </c>
      <c r="BF6" s="201" t="s">
        <v>63</v>
      </c>
      <c r="BG6" s="201" t="s">
        <v>196</v>
      </c>
      <c r="BH6" s="218" t="s">
        <v>513</v>
      </c>
      <c r="BI6" s="218" t="s">
        <v>64</v>
      </c>
      <c r="BJ6" s="200">
        <v>214</v>
      </c>
      <c r="BK6" s="200">
        <v>1</v>
      </c>
      <c r="BL6" s="219" t="s">
        <v>65</v>
      </c>
      <c r="BM6" s="64"/>
      <c r="BN6" s="64" t="s">
        <v>307</v>
      </c>
      <c r="BO6" s="443" t="s">
        <v>54</v>
      </c>
      <c r="BP6" s="443" t="s">
        <v>699</v>
      </c>
      <c r="BQ6" s="478" t="s">
        <v>715</v>
      </c>
    </row>
    <row r="7" spans="1:69" ht="15.75">
      <c r="A7" s="207" t="s">
        <v>37</v>
      </c>
      <c r="B7" s="208" t="s">
        <v>40</v>
      </c>
      <c r="C7" s="202" t="s">
        <v>34</v>
      </c>
      <c r="D7" s="210" t="s">
        <v>38</v>
      </c>
      <c r="E7" s="24" t="s">
        <v>104</v>
      </c>
      <c r="F7" s="86">
        <v>98</v>
      </c>
      <c r="G7" s="80">
        <v>0</v>
      </c>
      <c r="H7" s="148">
        <v>50</v>
      </c>
      <c r="I7" s="148">
        <v>0</v>
      </c>
      <c r="J7" s="148">
        <v>48</v>
      </c>
      <c r="K7" s="148">
        <v>0</v>
      </c>
      <c r="L7" s="80">
        <v>0</v>
      </c>
      <c r="M7" s="9">
        <v>0</v>
      </c>
      <c r="N7" s="186"/>
      <c r="O7" s="148">
        <v>3.4198400000000002</v>
      </c>
      <c r="P7" s="148">
        <v>3.547113</v>
      </c>
      <c r="Q7" s="11">
        <v>3.4794139999999998</v>
      </c>
      <c r="R7" s="148">
        <v>4.3125</v>
      </c>
      <c r="S7" s="148">
        <v>4.49</v>
      </c>
      <c r="T7" s="53">
        <v>4.4392857142857141</v>
      </c>
      <c r="U7" s="148">
        <v>4.21448</v>
      </c>
      <c r="V7" s="148">
        <v>5.9225450000000004</v>
      </c>
      <c r="W7" s="11">
        <v>5.0140000000000002</v>
      </c>
      <c r="X7" s="148">
        <v>5.25</v>
      </c>
      <c r="Y7" s="148">
        <v>6.9799999999999995</v>
      </c>
      <c r="Z7" s="53">
        <v>6.7299999999999995</v>
      </c>
      <c r="AA7" s="148">
        <v>3.8821938970461987</v>
      </c>
      <c r="AB7" s="148">
        <v>588</v>
      </c>
      <c r="AC7" s="148">
        <v>0.38758006538563472</v>
      </c>
      <c r="AD7" s="148">
        <v>1</v>
      </c>
      <c r="AE7" s="148">
        <v>3.1318181818181818</v>
      </c>
      <c r="AF7" s="203"/>
      <c r="AG7" s="203"/>
      <c r="AH7" s="203"/>
      <c r="AI7" s="203"/>
      <c r="AJ7" s="203"/>
      <c r="AK7" s="203" t="s">
        <v>248</v>
      </c>
      <c r="AL7" s="203"/>
      <c r="AM7" s="203"/>
      <c r="AN7" s="203"/>
      <c r="AO7" s="235">
        <v>0</v>
      </c>
      <c r="AP7" s="95">
        <v>0</v>
      </c>
      <c r="AQ7" s="95">
        <v>0</v>
      </c>
      <c r="AR7" s="224">
        <v>98</v>
      </c>
      <c r="AS7" s="224" t="s">
        <v>248</v>
      </c>
      <c r="AT7" s="7">
        <v>8578.4330000000009</v>
      </c>
      <c r="AU7" s="7">
        <v>0</v>
      </c>
      <c r="AV7" s="201">
        <v>0</v>
      </c>
      <c r="AW7" s="126">
        <v>98</v>
      </c>
      <c r="AX7" s="201" t="s">
        <v>248</v>
      </c>
      <c r="AY7" s="235"/>
      <c r="AZ7" s="188"/>
      <c r="BA7" s="188"/>
      <c r="BB7" s="188"/>
      <c r="BC7" s="203"/>
      <c r="BD7" s="217" t="s">
        <v>61</v>
      </c>
      <c r="BE7" s="201" t="s">
        <v>62</v>
      </c>
      <c r="BF7" s="201" t="s">
        <v>63</v>
      </c>
      <c r="BG7" s="201" t="s">
        <v>196</v>
      </c>
      <c r="BH7" s="218" t="s">
        <v>513</v>
      </c>
      <c r="BI7" s="218" t="s">
        <v>66</v>
      </c>
      <c r="BJ7" s="200">
        <v>214</v>
      </c>
      <c r="BK7" s="200">
        <v>7</v>
      </c>
      <c r="BL7" s="219" t="s">
        <v>65</v>
      </c>
      <c r="BM7" s="64"/>
      <c r="BN7" s="64" t="s">
        <v>307</v>
      </c>
      <c r="BO7" s="443" t="s">
        <v>54</v>
      </c>
      <c r="BP7" s="443" t="s">
        <v>699</v>
      </c>
      <c r="BQ7" s="478" t="s">
        <v>715</v>
      </c>
    </row>
    <row r="8" spans="1:69" ht="15.75">
      <c r="A8" s="207" t="s">
        <v>37</v>
      </c>
      <c r="B8" s="208" t="s">
        <v>40</v>
      </c>
      <c r="C8" s="202" t="s">
        <v>34</v>
      </c>
      <c r="D8" s="210" t="s">
        <v>38</v>
      </c>
      <c r="E8" s="24" t="s">
        <v>104</v>
      </c>
      <c r="F8" s="86">
        <v>98</v>
      </c>
      <c r="G8" s="80">
        <v>0</v>
      </c>
      <c r="H8" s="148">
        <v>50</v>
      </c>
      <c r="I8" s="148">
        <v>0</v>
      </c>
      <c r="J8" s="148">
        <v>48</v>
      </c>
      <c r="K8" s="148">
        <v>0</v>
      </c>
      <c r="L8" s="80">
        <v>0</v>
      </c>
      <c r="M8" s="9">
        <v>2</v>
      </c>
      <c r="N8" s="186"/>
      <c r="O8" s="148">
        <v>4.1277200000000001</v>
      </c>
      <c r="P8" s="148">
        <v>4.8328119999999997</v>
      </c>
      <c r="Q8" s="11">
        <v>4.473071</v>
      </c>
      <c r="R8" s="148">
        <v>4.625</v>
      </c>
      <c r="S8" s="148">
        <v>6.2999999999999972</v>
      </c>
      <c r="T8" s="53">
        <v>5.5499999999999972</v>
      </c>
      <c r="U8" s="148">
        <v>5.0509599999999999</v>
      </c>
      <c r="V8" s="148">
        <v>7.1501450000000002</v>
      </c>
      <c r="W8" s="11">
        <v>6.0791320000000004</v>
      </c>
      <c r="X8" s="148">
        <v>5.75</v>
      </c>
      <c r="Y8" s="148">
        <v>8.3999999999999986</v>
      </c>
      <c r="Z8" s="53">
        <v>7.8874999999999993</v>
      </c>
      <c r="AA8" s="148">
        <v>3.9321701555616344</v>
      </c>
      <c r="AB8" s="148">
        <v>576</v>
      </c>
      <c r="AC8" s="148">
        <v>0.39834438597130661</v>
      </c>
      <c r="AD8" s="148">
        <v>1</v>
      </c>
      <c r="AE8" s="148">
        <v>3.2372093023255815</v>
      </c>
      <c r="AF8" s="203"/>
      <c r="AG8" s="203"/>
      <c r="AH8" s="203"/>
      <c r="AI8" s="203"/>
      <c r="AJ8" s="203"/>
      <c r="AK8" s="203" t="s">
        <v>248</v>
      </c>
      <c r="AL8" s="203"/>
      <c r="AM8" s="203"/>
      <c r="AN8" s="203"/>
      <c r="AO8" s="235">
        <v>0</v>
      </c>
      <c r="AP8" s="95">
        <v>0</v>
      </c>
      <c r="AQ8" s="95">
        <v>0</v>
      </c>
      <c r="AR8" s="224">
        <v>98</v>
      </c>
      <c r="AS8" s="224" t="s">
        <v>248</v>
      </c>
      <c r="AT8" s="7">
        <v>8605.5329999999994</v>
      </c>
      <c r="AU8" s="7">
        <v>0</v>
      </c>
      <c r="AV8" s="201">
        <v>0</v>
      </c>
      <c r="AW8" s="126">
        <v>98</v>
      </c>
      <c r="AX8" s="201" t="s">
        <v>248</v>
      </c>
      <c r="AY8" s="235"/>
      <c r="AZ8" s="188"/>
      <c r="BA8" s="188"/>
      <c r="BB8" s="188"/>
      <c r="BC8" s="203"/>
      <c r="BD8" s="217" t="s">
        <v>61</v>
      </c>
      <c r="BE8" s="201" t="s">
        <v>62</v>
      </c>
      <c r="BF8" s="201" t="s">
        <v>63</v>
      </c>
      <c r="BG8" s="201" t="s">
        <v>196</v>
      </c>
      <c r="BH8" s="218" t="s">
        <v>513</v>
      </c>
      <c r="BI8" s="218" t="s">
        <v>67</v>
      </c>
      <c r="BJ8" s="200">
        <v>214</v>
      </c>
      <c r="BK8" s="200">
        <v>3</v>
      </c>
      <c r="BL8" s="219" t="s">
        <v>65</v>
      </c>
      <c r="BM8" s="64"/>
      <c r="BN8" s="64" t="s">
        <v>307</v>
      </c>
      <c r="BO8" s="443" t="s">
        <v>54</v>
      </c>
      <c r="BP8" s="443" t="s">
        <v>699</v>
      </c>
      <c r="BQ8" s="478" t="s">
        <v>715</v>
      </c>
    </row>
    <row r="9" spans="1:69" ht="15.75">
      <c r="A9" s="207" t="s">
        <v>37</v>
      </c>
      <c r="B9" s="208" t="s">
        <v>40</v>
      </c>
      <c r="C9" s="202" t="s">
        <v>34</v>
      </c>
      <c r="D9" s="210" t="s">
        <v>38</v>
      </c>
      <c r="E9" s="24" t="s">
        <v>104</v>
      </c>
      <c r="F9" s="86">
        <v>68</v>
      </c>
      <c r="G9" s="80">
        <v>0</v>
      </c>
      <c r="H9" s="148">
        <v>45</v>
      </c>
      <c r="I9" s="148">
        <v>0</v>
      </c>
      <c r="J9" s="148">
        <v>23</v>
      </c>
      <c r="K9" s="148">
        <v>0</v>
      </c>
      <c r="L9" s="80">
        <v>0</v>
      </c>
      <c r="M9" s="9">
        <v>0</v>
      </c>
      <c r="N9" s="186"/>
      <c r="O9" s="148">
        <v>4.5658219999999998</v>
      </c>
      <c r="P9" s="148">
        <v>4.4204340000000002</v>
      </c>
      <c r="Q9" s="11">
        <v>4.5166469999999999</v>
      </c>
      <c r="R9" s="148">
        <v>6.375</v>
      </c>
      <c r="S9" s="148">
        <v>5.9624999999999995</v>
      </c>
      <c r="T9" s="53">
        <v>6.1499999999999986</v>
      </c>
      <c r="U9" s="148">
        <v>5.3776440000000001</v>
      </c>
      <c r="V9" s="148">
        <v>6.7926520000000004</v>
      </c>
      <c r="W9" s="11">
        <v>5.8562500000000002</v>
      </c>
      <c r="X9" s="148">
        <v>7.4375</v>
      </c>
      <c r="Y9" s="148">
        <v>8.2124999999999986</v>
      </c>
      <c r="Z9" s="53">
        <v>7.8249999999999993</v>
      </c>
      <c r="AA9" s="148">
        <v>3.881446095658283</v>
      </c>
      <c r="AB9" s="148">
        <v>408</v>
      </c>
      <c r="AC9" s="148">
        <v>0.34192230315695332</v>
      </c>
      <c r="AD9" s="148">
        <v>0</v>
      </c>
      <c r="AE9" s="148">
        <v>3.209090909090909</v>
      </c>
      <c r="AF9" s="203"/>
      <c r="AG9" s="203"/>
      <c r="AH9" s="203"/>
      <c r="AI9" s="203"/>
      <c r="AJ9" s="203"/>
      <c r="AK9" s="203" t="s">
        <v>248</v>
      </c>
      <c r="AL9" s="203"/>
      <c r="AM9" s="203"/>
      <c r="AN9" s="203"/>
      <c r="AO9" s="235">
        <v>0</v>
      </c>
      <c r="AP9" s="95">
        <v>0</v>
      </c>
      <c r="AQ9" s="95">
        <v>0</v>
      </c>
      <c r="AR9" s="224">
        <v>68</v>
      </c>
      <c r="AS9" s="224" t="s">
        <v>248</v>
      </c>
      <c r="AT9" s="7">
        <v>5959.9740000000002</v>
      </c>
      <c r="AU9" s="7">
        <v>0</v>
      </c>
      <c r="AV9" s="201">
        <v>0</v>
      </c>
      <c r="AW9" s="126">
        <v>68</v>
      </c>
      <c r="AX9" s="201" t="s">
        <v>248</v>
      </c>
      <c r="AY9" s="235"/>
      <c r="AZ9" s="188"/>
      <c r="BA9" s="188"/>
      <c r="BB9" s="188"/>
      <c r="BC9" s="203"/>
      <c r="BD9" s="217" t="s">
        <v>61</v>
      </c>
      <c r="BE9" s="201" t="s">
        <v>62</v>
      </c>
      <c r="BF9" s="201" t="s">
        <v>63</v>
      </c>
      <c r="BG9" s="201" t="s">
        <v>196</v>
      </c>
      <c r="BH9" s="218" t="s">
        <v>513</v>
      </c>
      <c r="BI9" s="218" t="s">
        <v>68</v>
      </c>
      <c r="BJ9" s="200">
        <v>214</v>
      </c>
      <c r="BK9" s="200">
        <v>4</v>
      </c>
      <c r="BL9" s="219" t="s">
        <v>65</v>
      </c>
      <c r="BM9" s="64"/>
      <c r="BN9" s="64" t="s">
        <v>307</v>
      </c>
      <c r="BO9" s="443" t="s">
        <v>54</v>
      </c>
      <c r="BP9" s="443" t="s">
        <v>699</v>
      </c>
      <c r="BQ9" s="478" t="s">
        <v>715</v>
      </c>
    </row>
    <row r="10" spans="1:69" ht="15.75">
      <c r="A10" s="207" t="s">
        <v>37</v>
      </c>
      <c r="B10" s="208" t="s">
        <v>40</v>
      </c>
      <c r="C10" s="202" t="s">
        <v>34</v>
      </c>
      <c r="D10" s="210" t="s">
        <v>38</v>
      </c>
      <c r="E10" s="24" t="s">
        <v>105</v>
      </c>
      <c r="F10" s="86">
        <v>164</v>
      </c>
      <c r="G10" s="80">
        <v>0</v>
      </c>
      <c r="H10" s="148">
        <v>83</v>
      </c>
      <c r="I10" s="148">
        <v>0</v>
      </c>
      <c r="J10" s="148">
        <v>81</v>
      </c>
      <c r="K10" s="148">
        <v>0</v>
      </c>
      <c r="L10" s="80">
        <v>0</v>
      </c>
      <c r="M10" s="9">
        <v>4</v>
      </c>
      <c r="N10" s="186"/>
      <c r="O10" s="148">
        <v>3.3402769999999999</v>
      </c>
      <c r="P10" s="148">
        <v>4.4440369999999998</v>
      </c>
      <c r="Q10" s="11">
        <v>3.8854259999999998</v>
      </c>
      <c r="R10" s="148">
        <v>4.7124999999999986</v>
      </c>
      <c r="S10" s="148">
        <v>7.1583333333333341</v>
      </c>
      <c r="T10" s="53">
        <v>6.7333333333333316</v>
      </c>
      <c r="U10" s="148">
        <v>4.0112160000000001</v>
      </c>
      <c r="V10" s="148">
        <v>6.8701230000000004</v>
      </c>
      <c r="W10" s="11">
        <v>5.4232370000000003</v>
      </c>
      <c r="X10" s="148">
        <v>5.4249999999999972</v>
      </c>
      <c r="Y10" s="148">
        <v>9.4958333333333336</v>
      </c>
      <c r="Z10" s="53">
        <v>9.1499999999999986</v>
      </c>
      <c r="AA10" s="148">
        <v>3.9793750204145901</v>
      </c>
      <c r="AB10" s="148">
        <v>960</v>
      </c>
      <c r="AC10" s="148">
        <v>0.39685053102862572</v>
      </c>
      <c r="AD10" s="148">
        <v>0</v>
      </c>
      <c r="AE10" s="148">
        <v>3.3120000000000003</v>
      </c>
      <c r="AF10" s="203"/>
      <c r="AG10" s="203"/>
      <c r="AH10" s="203"/>
      <c r="AI10" s="203"/>
      <c r="AJ10" s="203"/>
      <c r="AK10" s="203" t="s">
        <v>248</v>
      </c>
      <c r="AL10" s="203"/>
      <c r="AM10" s="203"/>
      <c r="AN10" s="203"/>
      <c r="AO10" s="235">
        <v>0</v>
      </c>
      <c r="AP10" s="95">
        <v>0</v>
      </c>
      <c r="AQ10" s="95">
        <v>0</v>
      </c>
      <c r="AR10" s="224">
        <v>164</v>
      </c>
      <c r="AS10" s="224" t="s">
        <v>248</v>
      </c>
      <c r="AT10" s="7">
        <v>9830.2450000000008</v>
      </c>
      <c r="AU10" s="7">
        <v>0</v>
      </c>
      <c r="AV10" s="201">
        <v>0</v>
      </c>
      <c r="AW10" s="126">
        <v>164</v>
      </c>
      <c r="AX10" s="201" t="s">
        <v>248</v>
      </c>
      <c r="AY10" s="235"/>
      <c r="AZ10" s="188"/>
      <c r="BA10" s="188"/>
      <c r="BB10" s="188"/>
      <c r="BC10" s="203"/>
      <c r="BD10" s="217" t="s">
        <v>61</v>
      </c>
      <c r="BE10" s="201" t="s">
        <v>62</v>
      </c>
      <c r="BF10" s="201" t="s">
        <v>63</v>
      </c>
      <c r="BG10" s="201" t="s">
        <v>196</v>
      </c>
      <c r="BH10" s="218" t="s">
        <v>513</v>
      </c>
      <c r="BI10" s="218" t="s">
        <v>64</v>
      </c>
      <c r="BJ10" s="200">
        <v>214</v>
      </c>
      <c r="BK10" s="200">
        <v>1</v>
      </c>
      <c r="BL10" s="219" t="s">
        <v>65</v>
      </c>
      <c r="BM10" s="64"/>
      <c r="BN10" s="64" t="s">
        <v>307</v>
      </c>
      <c r="BO10" s="443" t="s">
        <v>54</v>
      </c>
      <c r="BP10" s="443" t="s">
        <v>699</v>
      </c>
      <c r="BQ10" s="478" t="s">
        <v>715</v>
      </c>
    </row>
    <row r="11" spans="1:69" ht="15.75">
      <c r="A11" s="207" t="s">
        <v>37</v>
      </c>
      <c r="B11" s="208" t="s">
        <v>40</v>
      </c>
      <c r="C11" s="202" t="s">
        <v>34</v>
      </c>
      <c r="D11" s="210" t="s">
        <v>38</v>
      </c>
      <c r="E11" s="24" t="s">
        <v>105</v>
      </c>
      <c r="F11" s="86">
        <v>149</v>
      </c>
      <c r="G11" s="80">
        <v>0</v>
      </c>
      <c r="H11" s="148">
        <v>78</v>
      </c>
      <c r="I11" s="148">
        <v>0</v>
      </c>
      <c r="J11" s="148">
        <v>71</v>
      </c>
      <c r="K11" s="148">
        <v>0</v>
      </c>
      <c r="L11" s="80">
        <v>0</v>
      </c>
      <c r="M11" s="9">
        <v>1</v>
      </c>
      <c r="N11" s="186"/>
      <c r="O11" s="148">
        <v>3.6393970000000002</v>
      </c>
      <c r="P11" s="148">
        <v>3.5870790000000001</v>
      </c>
      <c r="Q11" s="11">
        <v>3.6160209999999999</v>
      </c>
      <c r="R11" s="148">
        <v>4.5499999999999972</v>
      </c>
      <c r="S11" s="148">
        <v>4.9849999999999994</v>
      </c>
      <c r="T11" s="53">
        <v>4.9124999999999988</v>
      </c>
      <c r="U11" s="148">
        <v>4.4043460000000003</v>
      </c>
      <c r="V11" s="148">
        <v>5.9795069999999999</v>
      </c>
      <c r="W11" s="11">
        <v>5.1081409999999998</v>
      </c>
      <c r="X11" s="148">
        <v>5.4437499999999996</v>
      </c>
      <c r="Y11" s="148">
        <v>7.4624999999999986</v>
      </c>
      <c r="Z11" s="53">
        <v>6.9249999999999989</v>
      </c>
      <c r="AA11" s="148">
        <v>3.9222410099463416</v>
      </c>
      <c r="AB11" s="148">
        <v>887</v>
      </c>
      <c r="AC11" s="148">
        <v>0.41539706677210875</v>
      </c>
      <c r="AD11" s="148">
        <v>1</v>
      </c>
      <c r="AE11" s="148">
        <v>3.164423076923077</v>
      </c>
      <c r="AF11" s="203"/>
      <c r="AG11" s="203"/>
      <c r="AH11" s="203"/>
      <c r="AI11" s="203"/>
      <c r="AJ11" s="203"/>
      <c r="AK11" s="203" t="s">
        <v>248</v>
      </c>
      <c r="AL11" s="203"/>
      <c r="AM11" s="203"/>
      <c r="AN11" s="203"/>
      <c r="AO11" s="235">
        <v>0</v>
      </c>
      <c r="AP11" s="95">
        <v>0</v>
      </c>
      <c r="AQ11" s="95">
        <v>0</v>
      </c>
      <c r="AR11" s="224">
        <v>149</v>
      </c>
      <c r="AS11" s="224" t="s">
        <v>248</v>
      </c>
      <c r="AT11" s="7">
        <v>9107.7569999999996</v>
      </c>
      <c r="AU11" s="7">
        <v>10.933</v>
      </c>
      <c r="AV11" s="201">
        <v>0</v>
      </c>
      <c r="AW11" s="126">
        <v>149</v>
      </c>
      <c r="AX11" s="201" t="s">
        <v>248</v>
      </c>
      <c r="AY11" s="235"/>
      <c r="AZ11" s="188"/>
      <c r="BA11" s="188"/>
      <c r="BB11" s="188"/>
      <c r="BC11" s="203"/>
      <c r="BD11" s="217" t="s">
        <v>61</v>
      </c>
      <c r="BE11" s="201" t="s">
        <v>62</v>
      </c>
      <c r="BF11" s="201" t="s">
        <v>63</v>
      </c>
      <c r="BG11" s="201" t="s">
        <v>196</v>
      </c>
      <c r="BH11" s="218" t="s">
        <v>513</v>
      </c>
      <c r="BI11" s="218" t="s">
        <v>66</v>
      </c>
      <c r="BJ11" s="200">
        <v>214</v>
      </c>
      <c r="BK11" s="200">
        <v>7</v>
      </c>
      <c r="BL11" s="219" t="s">
        <v>65</v>
      </c>
      <c r="BM11" s="64"/>
      <c r="BN11" s="64" t="s">
        <v>307</v>
      </c>
      <c r="BO11" s="443" t="s">
        <v>54</v>
      </c>
      <c r="BP11" s="443" t="s">
        <v>699</v>
      </c>
      <c r="BQ11" s="478" t="s">
        <v>715</v>
      </c>
    </row>
    <row r="12" spans="1:69" ht="15.75">
      <c r="A12" s="207" t="s">
        <v>37</v>
      </c>
      <c r="B12" s="208" t="s">
        <v>40</v>
      </c>
      <c r="C12" s="202" t="s">
        <v>34</v>
      </c>
      <c r="D12" s="210" t="s">
        <v>38</v>
      </c>
      <c r="E12" s="24" t="s">
        <v>105</v>
      </c>
      <c r="F12" s="86">
        <v>164</v>
      </c>
      <c r="G12" s="80">
        <v>3</v>
      </c>
      <c r="H12" s="148">
        <v>83</v>
      </c>
      <c r="I12" s="148">
        <v>0</v>
      </c>
      <c r="J12" s="148">
        <v>81</v>
      </c>
      <c r="K12" s="148">
        <v>3</v>
      </c>
      <c r="L12" s="80">
        <v>0</v>
      </c>
      <c r="M12" s="9">
        <v>0</v>
      </c>
      <c r="N12" s="186"/>
      <c r="O12" s="148">
        <v>4.3552280000000003</v>
      </c>
      <c r="P12" s="148">
        <v>4.9530380000000003</v>
      </c>
      <c r="Q12" s="11">
        <v>4.6448499999999999</v>
      </c>
      <c r="R12" s="148">
        <v>5.4624999999999986</v>
      </c>
      <c r="S12" s="148">
        <v>6.3499999999999988</v>
      </c>
      <c r="T12" s="53">
        <v>6.2437499999999986</v>
      </c>
      <c r="U12" s="148">
        <v>5.2911080000000004</v>
      </c>
      <c r="V12" s="148">
        <v>7.3251790000000003</v>
      </c>
      <c r="W12" s="11">
        <v>6.2765589999999998</v>
      </c>
      <c r="X12" s="148">
        <v>7.2124999999999986</v>
      </c>
      <c r="Y12" s="148">
        <v>8.7749999999999986</v>
      </c>
      <c r="Z12" s="53">
        <v>8.2374999999999972</v>
      </c>
      <c r="AA12" s="148">
        <v>3.9328157520442275</v>
      </c>
      <c r="AB12" s="148">
        <v>966</v>
      </c>
      <c r="AC12" s="148">
        <v>0.33353052556667606</v>
      </c>
      <c r="AD12" s="148">
        <v>2</v>
      </c>
      <c r="AE12" s="148">
        <v>3.3546296296296299</v>
      </c>
      <c r="AF12" s="203"/>
      <c r="AG12" s="203"/>
      <c r="AH12" s="203"/>
      <c r="AI12" s="203"/>
      <c r="AJ12" s="203"/>
      <c r="AK12" s="203" t="s">
        <v>248</v>
      </c>
      <c r="AL12" s="203"/>
      <c r="AM12" s="203"/>
      <c r="AN12" s="203"/>
      <c r="AO12" s="235">
        <v>0</v>
      </c>
      <c r="AP12" s="95">
        <v>0</v>
      </c>
      <c r="AQ12" s="95">
        <v>0</v>
      </c>
      <c r="AR12" s="224">
        <v>161</v>
      </c>
      <c r="AS12" s="224" t="s">
        <v>248</v>
      </c>
      <c r="AT12" s="7">
        <v>9608.393</v>
      </c>
      <c r="AU12" s="7">
        <v>0</v>
      </c>
      <c r="AV12" s="201">
        <v>0</v>
      </c>
      <c r="AW12" s="126">
        <v>161</v>
      </c>
      <c r="AX12" s="201" t="s">
        <v>248</v>
      </c>
      <c r="AY12" s="235"/>
      <c r="AZ12" s="188"/>
      <c r="BA12" s="188"/>
      <c r="BB12" s="188"/>
      <c r="BC12" s="203"/>
      <c r="BD12" s="217" t="s">
        <v>61</v>
      </c>
      <c r="BE12" s="201" t="s">
        <v>62</v>
      </c>
      <c r="BF12" s="201" t="s">
        <v>63</v>
      </c>
      <c r="BG12" s="201" t="s">
        <v>196</v>
      </c>
      <c r="BH12" s="218" t="s">
        <v>513</v>
      </c>
      <c r="BI12" s="218" t="s">
        <v>67</v>
      </c>
      <c r="BJ12" s="200">
        <v>214</v>
      </c>
      <c r="BK12" s="200">
        <v>3</v>
      </c>
      <c r="BL12" s="219" t="s">
        <v>65</v>
      </c>
      <c r="BM12" s="64"/>
      <c r="BN12" s="64" t="s">
        <v>307</v>
      </c>
      <c r="BO12" s="443" t="s">
        <v>54</v>
      </c>
      <c r="BP12" s="443" t="s">
        <v>699</v>
      </c>
      <c r="BQ12" s="478" t="s">
        <v>715</v>
      </c>
    </row>
    <row r="13" spans="1:69" ht="15.75">
      <c r="A13" s="207" t="s">
        <v>37</v>
      </c>
      <c r="B13" s="208" t="s">
        <v>40</v>
      </c>
      <c r="C13" s="202" t="s">
        <v>34</v>
      </c>
      <c r="D13" s="210" t="s">
        <v>38</v>
      </c>
      <c r="E13" s="24" t="s">
        <v>105</v>
      </c>
      <c r="F13" s="86">
        <v>136</v>
      </c>
      <c r="G13" s="80">
        <v>0</v>
      </c>
      <c r="H13" s="148">
        <v>81</v>
      </c>
      <c r="I13" s="148">
        <v>0</v>
      </c>
      <c r="J13" s="148">
        <v>55</v>
      </c>
      <c r="K13" s="148">
        <v>0</v>
      </c>
      <c r="L13" s="80">
        <v>0</v>
      </c>
      <c r="M13" s="9">
        <v>0</v>
      </c>
      <c r="N13" s="186"/>
      <c r="O13" s="148">
        <v>4.3505919999999998</v>
      </c>
      <c r="P13" s="148">
        <v>4.4210180000000001</v>
      </c>
      <c r="Q13" s="11">
        <v>4.379073</v>
      </c>
      <c r="R13" s="148">
        <v>5.2375000000000007</v>
      </c>
      <c r="S13" s="148">
        <v>5.4464285714285712</v>
      </c>
      <c r="T13" s="53">
        <v>5.3999999999999995</v>
      </c>
      <c r="U13" s="148">
        <v>5.1461230000000002</v>
      </c>
      <c r="V13" s="148">
        <v>6.7829090000000001</v>
      </c>
      <c r="W13" s="11">
        <v>5.8080579999999999</v>
      </c>
      <c r="X13" s="148">
        <v>5.9916666666666671</v>
      </c>
      <c r="Y13" s="148">
        <v>7.8250000000000002</v>
      </c>
      <c r="Z13" s="53">
        <v>7.5166666666666657</v>
      </c>
      <c r="AA13" s="148">
        <v>3.9349509986007924</v>
      </c>
      <c r="AB13" s="148">
        <v>816</v>
      </c>
      <c r="AC13" s="148">
        <v>0.32852697626967259</v>
      </c>
      <c r="AD13" s="148">
        <v>1</v>
      </c>
      <c r="AE13" s="148">
        <v>3.311864406779661</v>
      </c>
      <c r="AF13" s="203"/>
      <c r="AG13" s="203"/>
      <c r="AH13" s="203"/>
      <c r="AI13" s="203"/>
      <c r="AJ13" s="203"/>
      <c r="AK13" s="203" t="s">
        <v>248</v>
      </c>
      <c r="AL13" s="203"/>
      <c r="AM13" s="203"/>
      <c r="AN13" s="203"/>
      <c r="AO13" s="235">
        <v>0</v>
      </c>
      <c r="AP13" s="95">
        <v>0</v>
      </c>
      <c r="AQ13" s="95">
        <v>0</v>
      </c>
      <c r="AR13" s="224">
        <v>136</v>
      </c>
      <c r="AS13" s="224" t="s">
        <v>248</v>
      </c>
      <c r="AT13" s="7">
        <v>7336.4939999999997</v>
      </c>
      <c r="AU13" s="7">
        <v>0</v>
      </c>
      <c r="AV13" s="201">
        <v>0</v>
      </c>
      <c r="AW13" s="126">
        <v>136</v>
      </c>
      <c r="AX13" s="201" t="s">
        <v>248</v>
      </c>
      <c r="AY13" s="235"/>
      <c r="AZ13" s="188"/>
      <c r="BA13" s="188"/>
      <c r="BB13" s="188"/>
      <c r="BC13" s="203"/>
      <c r="BD13" s="217" t="s">
        <v>61</v>
      </c>
      <c r="BE13" s="201" t="s">
        <v>62</v>
      </c>
      <c r="BF13" s="201" t="s">
        <v>63</v>
      </c>
      <c r="BG13" s="201" t="s">
        <v>196</v>
      </c>
      <c r="BH13" s="218" t="s">
        <v>513</v>
      </c>
      <c r="BI13" s="218" t="s">
        <v>68</v>
      </c>
      <c r="BJ13" s="441">
        <v>214</v>
      </c>
      <c r="BK13" s="441">
        <v>4</v>
      </c>
      <c r="BL13" s="219" t="s">
        <v>65</v>
      </c>
      <c r="BM13" s="64"/>
      <c r="BN13" s="64" t="s">
        <v>307</v>
      </c>
      <c r="BO13" s="443" t="s">
        <v>54</v>
      </c>
      <c r="BP13" s="443" t="s">
        <v>699</v>
      </c>
      <c r="BQ13" s="478" t="s">
        <v>715</v>
      </c>
    </row>
    <row r="14" spans="1:69" ht="15.75">
      <c r="A14" s="207" t="s">
        <v>37</v>
      </c>
      <c r="B14" s="208" t="s">
        <v>40</v>
      </c>
      <c r="C14" s="202" t="s">
        <v>34</v>
      </c>
      <c r="D14" s="210" t="s">
        <v>38</v>
      </c>
      <c r="E14" s="24" t="s">
        <v>186</v>
      </c>
      <c r="F14" s="86">
        <v>84</v>
      </c>
      <c r="G14" s="80">
        <v>0</v>
      </c>
      <c r="H14" s="148">
        <v>41</v>
      </c>
      <c r="I14" s="148">
        <v>0</v>
      </c>
      <c r="J14" s="148">
        <v>43</v>
      </c>
      <c r="K14" s="148">
        <v>0</v>
      </c>
      <c r="L14" s="80">
        <v>0</v>
      </c>
      <c r="M14" s="9">
        <v>0</v>
      </c>
      <c r="N14" s="186"/>
      <c r="O14" s="148">
        <v>3.4560240000000002</v>
      </c>
      <c r="P14" s="148">
        <v>3.5002550000000001</v>
      </c>
      <c r="Q14" s="11">
        <v>3.478666</v>
      </c>
      <c r="R14" s="148">
        <v>4.4874999999999989</v>
      </c>
      <c r="S14" s="148">
        <v>4.9625000000000004</v>
      </c>
      <c r="T14" s="53">
        <v>4.9499999999999993</v>
      </c>
      <c r="U14" s="148">
        <v>4.1001459999999996</v>
      </c>
      <c r="V14" s="148">
        <v>5.9203250000000001</v>
      </c>
      <c r="W14" s="11">
        <v>5.0319039999999999</v>
      </c>
      <c r="X14" s="148">
        <v>4.9916666666666663</v>
      </c>
      <c r="Y14" s="148">
        <v>7.4625000000000004</v>
      </c>
      <c r="Z14" s="53">
        <v>6.9499999999999993</v>
      </c>
      <c r="AA14" s="148">
        <v>3.8502381089187785</v>
      </c>
      <c r="AB14" s="148">
        <v>504</v>
      </c>
      <c r="AC14" s="148">
        <v>0.47231467891821144</v>
      </c>
      <c r="AD14" s="148">
        <v>10</v>
      </c>
      <c r="AE14" s="148">
        <v>3.0100000000000002</v>
      </c>
      <c r="AF14" s="203"/>
      <c r="AG14" s="203"/>
      <c r="AH14" s="203"/>
      <c r="AI14" s="203"/>
      <c r="AJ14" s="203"/>
      <c r="AK14" s="203" t="s">
        <v>248</v>
      </c>
      <c r="AL14" s="203"/>
      <c r="AM14" s="203"/>
      <c r="AN14" s="203"/>
      <c r="AO14" s="235">
        <v>0</v>
      </c>
      <c r="AP14" s="95">
        <v>0</v>
      </c>
      <c r="AQ14" s="95">
        <v>0</v>
      </c>
      <c r="AR14" s="224">
        <v>84</v>
      </c>
      <c r="AS14" s="224" t="s">
        <v>248</v>
      </c>
      <c r="AT14" s="7">
        <v>6408.4359999999997</v>
      </c>
      <c r="AU14" s="7">
        <v>944.76499999999999</v>
      </c>
      <c r="AV14" s="201">
        <v>0</v>
      </c>
      <c r="AW14" s="126">
        <v>84</v>
      </c>
      <c r="AX14" s="201" t="s">
        <v>248</v>
      </c>
      <c r="AY14" s="235"/>
      <c r="AZ14" s="188"/>
      <c r="BA14" s="188"/>
      <c r="BB14" s="188"/>
      <c r="BC14" s="203"/>
      <c r="BD14" s="217" t="s">
        <v>61</v>
      </c>
      <c r="BE14" s="201" t="s">
        <v>62</v>
      </c>
      <c r="BF14" s="201" t="s">
        <v>63</v>
      </c>
      <c r="BG14" s="201" t="s">
        <v>196</v>
      </c>
      <c r="BH14" s="218" t="s">
        <v>712</v>
      </c>
      <c r="BI14" s="218" t="s">
        <v>64</v>
      </c>
      <c r="BJ14" s="200">
        <v>214</v>
      </c>
      <c r="BK14" s="200">
        <v>1</v>
      </c>
      <c r="BL14" s="219" t="s">
        <v>65</v>
      </c>
      <c r="BM14" s="64"/>
      <c r="BN14" s="64" t="s">
        <v>307</v>
      </c>
      <c r="BO14" s="443" t="s">
        <v>53</v>
      </c>
      <c r="BP14" s="443" t="s">
        <v>704</v>
      </c>
      <c r="BQ14" s="478" t="s">
        <v>714</v>
      </c>
    </row>
    <row r="15" spans="1:69" ht="15.75">
      <c r="A15" s="207" t="s">
        <v>37</v>
      </c>
      <c r="B15" s="208" t="s">
        <v>40</v>
      </c>
      <c r="C15" s="202" t="s">
        <v>34</v>
      </c>
      <c r="D15" s="210" t="s">
        <v>38</v>
      </c>
      <c r="E15" s="24" t="s">
        <v>186</v>
      </c>
      <c r="F15" s="86">
        <v>81</v>
      </c>
      <c r="G15" s="80">
        <v>2</v>
      </c>
      <c r="H15" s="148">
        <v>44</v>
      </c>
      <c r="I15" s="148">
        <v>1</v>
      </c>
      <c r="J15" s="148">
        <v>37</v>
      </c>
      <c r="K15" s="148">
        <v>1</v>
      </c>
      <c r="L15" s="80">
        <v>0</v>
      </c>
      <c r="M15" s="9">
        <v>0</v>
      </c>
      <c r="N15" s="186"/>
      <c r="O15" s="148">
        <v>4.0374650000000001</v>
      </c>
      <c r="P15" s="148">
        <v>4.9533139999999998</v>
      </c>
      <c r="Q15" s="11">
        <v>4.448423</v>
      </c>
      <c r="R15" s="148">
        <v>7.9625000000000004</v>
      </c>
      <c r="S15" s="148">
        <v>10.8125</v>
      </c>
      <c r="T15" s="53">
        <v>10.524999999999999</v>
      </c>
      <c r="U15" s="148">
        <v>4.7839530000000003</v>
      </c>
      <c r="V15" s="148">
        <v>7.3522569999999998</v>
      </c>
      <c r="W15" s="11">
        <v>5.9363970000000004</v>
      </c>
      <c r="X15" s="148">
        <v>8.9625000000000004</v>
      </c>
      <c r="Y15" s="148">
        <v>13.5625</v>
      </c>
      <c r="Z15" s="53">
        <v>12.549999999999997</v>
      </c>
      <c r="AA15" s="148">
        <v>3.6554852399644964</v>
      </c>
      <c r="AB15" s="148">
        <v>474</v>
      </c>
      <c r="AC15" s="148">
        <v>0.42430028425114236</v>
      </c>
      <c r="AD15" s="148">
        <v>7</v>
      </c>
      <c r="AE15" s="148">
        <v>2.9175</v>
      </c>
      <c r="AF15" s="203"/>
      <c r="AG15" s="203"/>
      <c r="AH15" s="203"/>
      <c r="AI15" s="203"/>
      <c r="AJ15" s="203"/>
      <c r="AK15" s="203" t="s">
        <v>248</v>
      </c>
      <c r="AL15" s="203"/>
      <c r="AM15" s="203"/>
      <c r="AN15" s="203"/>
      <c r="AO15" s="235">
        <v>0</v>
      </c>
      <c r="AP15" s="95">
        <v>0</v>
      </c>
      <c r="AQ15" s="95">
        <v>0</v>
      </c>
      <c r="AR15" s="224">
        <v>79</v>
      </c>
      <c r="AS15" s="224" t="s">
        <v>248</v>
      </c>
      <c r="AT15" s="7">
        <v>6825.6760000000004</v>
      </c>
      <c r="AU15" s="7">
        <v>87.742000000000004</v>
      </c>
      <c r="AV15" s="201">
        <v>1</v>
      </c>
      <c r="AW15" s="126">
        <v>78</v>
      </c>
      <c r="AX15" s="201" t="s">
        <v>248</v>
      </c>
      <c r="AY15" s="235"/>
      <c r="AZ15" s="188"/>
      <c r="BA15" s="188"/>
      <c r="BB15" s="188"/>
      <c r="BC15" s="203"/>
      <c r="BD15" s="217" t="s">
        <v>61</v>
      </c>
      <c r="BE15" s="201" t="s">
        <v>62</v>
      </c>
      <c r="BF15" s="201" t="s">
        <v>63</v>
      </c>
      <c r="BG15" s="201" t="s">
        <v>196</v>
      </c>
      <c r="BH15" s="218" t="s">
        <v>712</v>
      </c>
      <c r="BI15" s="218" t="s">
        <v>66</v>
      </c>
      <c r="BJ15" s="200">
        <v>214</v>
      </c>
      <c r="BK15" s="200">
        <v>7</v>
      </c>
      <c r="BL15" s="219" t="s">
        <v>65</v>
      </c>
      <c r="BM15" s="64"/>
      <c r="BN15" s="64" t="s">
        <v>307</v>
      </c>
      <c r="BO15" s="443" t="s">
        <v>53</v>
      </c>
      <c r="BP15" s="443" t="s">
        <v>704</v>
      </c>
      <c r="BQ15" s="478" t="s">
        <v>714</v>
      </c>
    </row>
    <row r="16" spans="1:69" ht="15.75">
      <c r="A16" s="207" t="s">
        <v>37</v>
      </c>
      <c r="B16" s="208" t="s">
        <v>40</v>
      </c>
      <c r="C16" s="202" t="s">
        <v>34</v>
      </c>
      <c r="D16" s="210" t="s">
        <v>38</v>
      </c>
      <c r="E16" s="24" t="s">
        <v>186</v>
      </c>
      <c r="F16" s="86">
        <v>94</v>
      </c>
      <c r="G16" s="80">
        <v>0</v>
      </c>
      <c r="H16" s="148">
        <v>48</v>
      </c>
      <c r="I16" s="148">
        <v>0</v>
      </c>
      <c r="J16" s="148">
        <v>46</v>
      </c>
      <c r="K16" s="148">
        <v>0</v>
      </c>
      <c r="L16" s="80">
        <v>1</v>
      </c>
      <c r="M16" s="9">
        <v>0</v>
      </c>
      <c r="N16" s="186"/>
      <c r="O16" s="148">
        <v>3.9446590000000001</v>
      </c>
      <c r="P16" s="148">
        <v>4.7359549999999997</v>
      </c>
      <c r="Q16" s="11">
        <v>4.3317059999999996</v>
      </c>
      <c r="R16" s="148">
        <v>4.9416666666666664</v>
      </c>
      <c r="S16" s="148">
        <v>6.875</v>
      </c>
      <c r="T16" s="53">
        <v>6.1999999999999957</v>
      </c>
      <c r="U16" s="148">
        <v>4.7457440000000002</v>
      </c>
      <c r="V16" s="148">
        <v>7.1721329999999996</v>
      </c>
      <c r="W16" s="11">
        <v>5.9325650000000003</v>
      </c>
      <c r="X16" s="148">
        <v>5.9124999999999996</v>
      </c>
      <c r="Y16" s="148">
        <v>9.375</v>
      </c>
      <c r="Z16" s="53">
        <v>7.9624999999999995</v>
      </c>
      <c r="AA16" s="148">
        <v>3.9025806688493274</v>
      </c>
      <c r="AB16" s="148">
        <v>558</v>
      </c>
      <c r="AC16" s="148">
        <v>0.46688589527469165</v>
      </c>
      <c r="AD16" s="148">
        <v>11</v>
      </c>
      <c r="AE16" s="148">
        <v>3.0940476190476192</v>
      </c>
      <c r="AF16" s="203"/>
      <c r="AG16" s="203"/>
      <c r="AH16" s="203"/>
      <c r="AI16" s="203"/>
      <c r="AJ16" s="203"/>
      <c r="AK16" s="203" t="s">
        <v>248</v>
      </c>
      <c r="AL16" s="203"/>
      <c r="AM16" s="203"/>
      <c r="AN16" s="203"/>
      <c r="AO16" s="235">
        <v>0</v>
      </c>
      <c r="AP16" s="95">
        <v>0</v>
      </c>
      <c r="AQ16" s="95">
        <v>0</v>
      </c>
      <c r="AR16" s="224">
        <v>94</v>
      </c>
      <c r="AS16" s="224" t="s">
        <v>248</v>
      </c>
      <c r="AT16" s="7">
        <v>8191.96</v>
      </c>
      <c r="AU16" s="7">
        <v>0</v>
      </c>
      <c r="AV16" s="201">
        <v>0</v>
      </c>
      <c r="AW16" s="126">
        <v>94</v>
      </c>
      <c r="AX16" s="201" t="s">
        <v>248</v>
      </c>
      <c r="AY16" s="235"/>
      <c r="AZ16" s="188"/>
      <c r="BA16" s="188"/>
      <c r="BB16" s="188"/>
      <c r="BC16" s="203"/>
      <c r="BD16" s="217" t="s">
        <v>61</v>
      </c>
      <c r="BE16" s="201" t="s">
        <v>62</v>
      </c>
      <c r="BF16" s="201" t="s">
        <v>63</v>
      </c>
      <c r="BG16" s="201" t="s">
        <v>196</v>
      </c>
      <c r="BH16" s="218" t="s">
        <v>712</v>
      </c>
      <c r="BI16" s="218" t="s">
        <v>67</v>
      </c>
      <c r="BJ16" s="200">
        <v>214</v>
      </c>
      <c r="BK16" s="200">
        <v>3</v>
      </c>
      <c r="BL16" s="219" t="s">
        <v>65</v>
      </c>
      <c r="BM16" s="64"/>
      <c r="BN16" s="64" t="s">
        <v>307</v>
      </c>
      <c r="BO16" s="443" t="s">
        <v>53</v>
      </c>
      <c r="BP16" s="443" t="s">
        <v>704</v>
      </c>
      <c r="BQ16" s="478" t="s">
        <v>714</v>
      </c>
    </row>
    <row r="17" spans="1:69" ht="15.75">
      <c r="A17" s="207" t="s">
        <v>37</v>
      </c>
      <c r="B17" s="208" t="s">
        <v>40</v>
      </c>
      <c r="C17" s="202" t="s">
        <v>34</v>
      </c>
      <c r="D17" s="210" t="s">
        <v>38</v>
      </c>
      <c r="E17" s="24" t="s">
        <v>186</v>
      </c>
      <c r="F17" s="86">
        <v>94</v>
      </c>
      <c r="G17" s="80">
        <v>1</v>
      </c>
      <c r="H17" s="148">
        <v>48</v>
      </c>
      <c r="I17" s="148">
        <v>0</v>
      </c>
      <c r="J17" s="148">
        <v>46</v>
      </c>
      <c r="K17" s="148">
        <v>1</v>
      </c>
      <c r="L17" s="80">
        <v>0</v>
      </c>
      <c r="M17" s="9">
        <v>0</v>
      </c>
      <c r="N17" s="186"/>
      <c r="O17" s="148">
        <v>4.0832290000000002</v>
      </c>
      <c r="P17" s="148">
        <v>4.6646660000000004</v>
      </c>
      <c r="Q17" s="11">
        <v>4.3645690000000004</v>
      </c>
      <c r="R17" s="148">
        <v>5.1499999999999986</v>
      </c>
      <c r="S17" s="148">
        <v>6.6875</v>
      </c>
      <c r="T17" s="53">
        <v>6.3374999999999986</v>
      </c>
      <c r="U17" s="148">
        <v>4.8355410000000001</v>
      </c>
      <c r="V17" s="148">
        <v>7.0742659999999997</v>
      </c>
      <c r="W17" s="11">
        <v>5.9187950000000003</v>
      </c>
      <c r="X17" s="148">
        <v>5.9333333333333327</v>
      </c>
      <c r="Y17" s="148">
        <v>8.9583333333333339</v>
      </c>
      <c r="Z17" s="53">
        <v>8.5583333333333318</v>
      </c>
      <c r="AA17" s="148">
        <v>3.8618458930309529</v>
      </c>
      <c r="AB17" s="148">
        <v>558</v>
      </c>
      <c r="AC17" s="148">
        <v>0.44178865609706314</v>
      </c>
      <c r="AD17" s="148">
        <v>8</v>
      </c>
      <c r="AE17" s="148">
        <v>3.0590000000000002</v>
      </c>
      <c r="AF17" s="203"/>
      <c r="AG17" s="203"/>
      <c r="AH17" s="203"/>
      <c r="AI17" s="203"/>
      <c r="AJ17" s="203"/>
      <c r="AK17" s="203" t="s">
        <v>248</v>
      </c>
      <c r="AL17" s="203"/>
      <c r="AM17" s="203"/>
      <c r="AN17" s="203"/>
      <c r="AO17" s="235">
        <v>0</v>
      </c>
      <c r="AP17" s="95">
        <v>0</v>
      </c>
      <c r="AQ17" s="95">
        <v>0</v>
      </c>
      <c r="AR17" s="224">
        <v>93</v>
      </c>
      <c r="AS17" s="224" t="s">
        <v>248</v>
      </c>
      <c r="AT17" s="7">
        <v>8130.1559999999999</v>
      </c>
      <c r="AU17" s="7">
        <v>0</v>
      </c>
      <c r="AV17" s="201">
        <v>0</v>
      </c>
      <c r="AW17" s="126">
        <v>93</v>
      </c>
      <c r="AX17" s="201" t="s">
        <v>248</v>
      </c>
      <c r="AY17" s="235"/>
      <c r="AZ17" s="188"/>
      <c r="BA17" s="188"/>
      <c r="BB17" s="188"/>
      <c r="BC17" s="203"/>
      <c r="BD17" s="217" t="s">
        <v>61</v>
      </c>
      <c r="BE17" s="201" t="s">
        <v>62</v>
      </c>
      <c r="BF17" s="201" t="s">
        <v>63</v>
      </c>
      <c r="BG17" s="201" t="s">
        <v>196</v>
      </c>
      <c r="BH17" s="218" t="s">
        <v>712</v>
      </c>
      <c r="BI17" s="218" t="s">
        <v>68</v>
      </c>
      <c r="BJ17" s="200">
        <v>214</v>
      </c>
      <c r="BK17" s="200">
        <v>4</v>
      </c>
      <c r="BL17" s="219" t="s">
        <v>65</v>
      </c>
      <c r="BM17" s="64"/>
      <c r="BN17" s="64" t="s">
        <v>307</v>
      </c>
      <c r="BO17" s="443" t="s">
        <v>53</v>
      </c>
      <c r="BP17" s="443" t="s">
        <v>704</v>
      </c>
      <c r="BQ17" s="478" t="s">
        <v>714</v>
      </c>
    </row>
    <row r="18" spans="1:69" ht="15.75">
      <c r="A18" s="207" t="s">
        <v>37</v>
      </c>
      <c r="B18" s="208" t="s">
        <v>40</v>
      </c>
      <c r="C18" s="202" t="s">
        <v>34</v>
      </c>
      <c r="D18" s="210" t="s">
        <v>38</v>
      </c>
      <c r="E18" s="24" t="s">
        <v>181</v>
      </c>
      <c r="F18" s="86">
        <v>68</v>
      </c>
      <c r="G18" s="80">
        <v>5</v>
      </c>
      <c r="H18" s="148">
        <v>49</v>
      </c>
      <c r="I18" s="148">
        <v>0</v>
      </c>
      <c r="J18" s="148">
        <v>19</v>
      </c>
      <c r="K18" s="148">
        <v>5</v>
      </c>
      <c r="L18" s="80">
        <v>2</v>
      </c>
      <c r="M18" s="9">
        <v>0</v>
      </c>
      <c r="N18" s="186"/>
      <c r="O18" s="148">
        <v>3.8016380000000001</v>
      </c>
      <c r="P18" s="148">
        <v>4.5271420000000004</v>
      </c>
      <c r="Q18" s="11">
        <v>3.9681470000000001</v>
      </c>
      <c r="R18" s="148">
        <v>5.6624999999999996</v>
      </c>
      <c r="S18" s="148">
        <v>6.3249999999999993</v>
      </c>
      <c r="T18" s="53">
        <v>5.9916666666666663</v>
      </c>
      <c r="U18" s="148">
        <v>4.3882760000000003</v>
      </c>
      <c r="V18" s="148">
        <v>6.9669280000000002</v>
      </c>
      <c r="W18" s="11">
        <v>4.9800979999999999</v>
      </c>
      <c r="X18" s="148">
        <v>6.3312499999999998</v>
      </c>
      <c r="Y18" s="148">
        <v>8.8249999999999993</v>
      </c>
      <c r="Z18" s="53">
        <v>7.4937499999999995</v>
      </c>
      <c r="AA18" s="148">
        <v>3.9080874307559492</v>
      </c>
      <c r="AB18" s="148">
        <v>366</v>
      </c>
      <c r="AC18" s="148">
        <v>0.42232810706513113</v>
      </c>
      <c r="AD18" s="148">
        <v>2</v>
      </c>
      <c r="AE18" s="148">
        <v>3.0854838709677419</v>
      </c>
      <c r="AF18" s="203"/>
      <c r="AG18" s="203"/>
      <c r="AH18" s="203"/>
      <c r="AI18" s="203"/>
      <c r="AJ18" s="203"/>
      <c r="AK18" s="203" t="s">
        <v>248</v>
      </c>
      <c r="AL18" s="203"/>
      <c r="AM18" s="203"/>
      <c r="AN18" s="203"/>
      <c r="AO18" s="235">
        <v>0</v>
      </c>
      <c r="AP18" s="95">
        <v>0</v>
      </c>
      <c r="AQ18" s="95">
        <v>0</v>
      </c>
      <c r="AR18" s="224">
        <v>63</v>
      </c>
      <c r="AS18" s="224" t="s">
        <v>248</v>
      </c>
      <c r="AT18" s="7">
        <v>5424.8090000000002</v>
      </c>
      <c r="AU18" s="7">
        <v>0</v>
      </c>
      <c r="AV18" s="201">
        <v>0</v>
      </c>
      <c r="AW18" s="126">
        <v>63</v>
      </c>
      <c r="AX18" s="201" t="s">
        <v>248</v>
      </c>
      <c r="AY18" s="235"/>
      <c r="AZ18" s="188"/>
      <c r="BA18" s="188"/>
      <c r="BB18" s="188"/>
      <c r="BC18" s="203"/>
      <c r="BD18" s="217" t="s">
        <v>61</v>
      </c>
      <c r="BE18" s="201" t="s">
        <v>62</v>
      </c>
      <c r="BF18" s="201" t="s">
        <v>63</v>
      </c>
      <c r="BG18" s="201" t="s">
        <v>196</v>
      </c>
      <c r="BH18" s="218" t="s">
        <v>514</v>
      </c>
      <c r="BI18" s="218" t="s">
        <v>64</v>
      </c>
      <c r="BJ18" s="200">
        <v>214</v>
      </c>
      <c r="BK18" s="200">
        <v>1</v>
      </c>
      <c r="BL18" s="219" t="s">
        <v>65</v>
      </c>
      <c r="BM18" s="64"/>
      <c r="BN18" s="64" t="s">
        <v>307</v>
      </c>
      <c r="BO18" s="443" t="s">
        <v>53</v>
      </c>
      <c r="BP18" s="443" t="s">
        <v>704</v>
      </c>
      <c r="BQ18" s="478" t="s">
        <v>714</v>
      </c>
    </row>
    <row r="19" spans="1:69" ht="15.75">
      <c r="A19" s="207" t="s">
        <v>37</v>
      </c>
      <c r="B19" s="208" t="s">
        <v>40</v>
      </c>
      <c r="C19" s="202" t="s">
        <v>34</v>
      </c>
      <c r="D19" s="210" t="s">
        <v>38</v>
      </c>
      <c r="E19" s="24" t="s">
        <v>181</v>
      </c>
      <c r="F19" s="86">
        <v>61</v>
      </c>
      <c r="G19" s="80">
        <v>21</v>
      </c>
      <c r="H19" s="148">
        <v>29</v>
      </c>
      <c r="I19" s="148">
        <v>1</v>
      </c>
      <c r="J19" s="148">
        <v>32</v>
      </c>
      <c r="K19" s="148">
        <v>20</v>
      </c>
      <c r="L19" s="80">
        <v>0</v>
      </c>
      <c r="M19" s="9">
        <v>0</v>
      </c>
      <c r="N19" s="186"/>
      <c r="O19" s="148">
        <v>5.4304639999999997</v>
      </c>
      <c r="P19" s="148">
        <v>4.3944539999999996</v>
      </c>
      <c r="Q19" s="11">
        <v>5.1382560000000002</v>
      </c>
      <c r="R19" s="148">
        <v>18.799999999999997</v>
      </c>
      <c r="S19" s="148">
        <v>11.725</v>
      </c>
      <c r="T19" s="53">
        <v>18.524999999999999</v>
      </c>
      <c r="U19" s="148">
        <v>6.0996779999999999</v>
      </c>
      <c r="V19" s="148">
        <v>6.7948180000000002</v>
      </c>
      <c r="W19" s="11">
        <v>6.2957429999999999</v>
      </c>
      <c r="X19" s="148">
        <v>19.799999999999997</v>
      </c>
      <c r="Y19" s="148">
        <v>14.225</v>
      </c>
      <c r="Z19" s="53">
        <v>19.524999999999999</v>
      </c>
      <c r="AA19" s="148">
        <v>3.6625416785478593</v>
      </c>
      <c r="AB19" s="148">
        <v>240</v>
      </c>
      <c r="AC19" s="148">
        <v>0.45555133883592336</v>
      </c>
      <c r="AD19" s="148">
        <v>4</v>
      </c>
      <c r="AE19" s="148">
        <v>2.8636363636363638</v>
      </c>
      <c r="AF19" s="203"/>
      <c r="AG19" s="203"/>
      <c r="AH19" s="203"/>
      <c r="AI19" s="203"/>
      <c r="AJ19" s="203"/>
      <c r="AK19" s="203" t="s">
        <v>248</v>
      </c>
      <c r="AL19" s="203"/>
      <c r="AM19" s="203"/>
      <c r="AN19" s="203"/>
      <c r="AO19" s="235">
        <v>0</v>
      </c>
      <c r="AP19" s="95">
        <v>0</v>
      </c>
      <c r="AQ19" s="95">
        <v>0</v>
      </c>
      <c r="AR19" s="224">
        <v>40</v>
      </c>
      <c r="AS19" s="224" t="s">
        <v>248</v>
      </c>
      <c r="AT19" s="7">
        <v>3502.9349999999999</v>
      </c>
      <c r="AU19" s="7">
        <v>0</v>
      </c>
      <c r="AV19" s="201">
        <v>0</v>
      </c>
      <c r="AW19" s="126">
        <v>40</v>
      </c>
      <c r="AX19" s="201" t="s">
        <v>248</v>
      </c>
      <c r="AY19" s="235"/>
      <c r="AZ19" s="188"/>
      <c r="BA19" s="188"/>
      <c r="BB19" s="188"/>
      <c r="BC19" s="203"/>
      <c r="BD19" s="217" t="s">
        <v>61</v>
      </c>
      <c r="BE19" s="201" t="s">
        <v>62</v>
      </c>
      <c r="BF19" s="201" t="s">
        <v>63</v>
      </c>
      <c r="BG19" s="201" t="s">
        <v>196</v>
      </c>
      <c r="BH19" s="218" t="s">
        <v>514</v>
      </c>
      <c r="BI19" s="218" t="s">
        <v>66</v>
      </c>
      <c r="BJ19" s="200">
        <v>214</v>
      </c>
      <c r="BK19" s="200">
        <v>7</v>
      </c>
      <c r="BL19" s="219" t="s">
        <v>65</v>
      </c>
      <c r="BM19" s="64"/>
      <c r="BN19" s="64" t="s">
        <v>307</v>
      </c>
      <c r="BO19" s="443" t="s">
        <v>53</v>
      </c>
      <c r="BP19" s="443" t="s">
        <v>704</v>
      </c>
      <c r="BQ19" s="478" t="s">
        <v>714</v>
      </c>
    </row>
    <row r="20" spans="1:69" ht="15.75">
      <c r="A20" s="207" t="s">
        <v>37</v>
      </c>
      <c r="B20" s="208" t="s">
        <v>40</v>
      </c>
      <c r="C20" s="202" t="s">
        <v>34</v>
      </c>
      <c r="D20" s="210" t="s">
        <v>38</v>
      </c>
      <c r="E20" s="24" t="s">
        <v>181</v>
      </c>
      <c r="F20" s="86">
        <v>95</v>
      </c>
      <c r="G20" s="80">
        <v>0</v>
      </c>
      <c r="H20" s="148">
        <v>49</v>
      </c>
      <c r="I20" s="148">
        <v>0</v>
      </c>
      <c r="J20" s="148">
        <v>46</v>
      </c>
      <c r="K20" s="148">
        <v>0</v>
      </c>
      <c r="L20" s="80">
        <v>0</v>
      </c>
      <c r="M20" s="9">
        <v>0</v>
      </c>
      <c r="N20" s="186"/>
      <c r="O20" s="148">
        <v>4.1677549999999997</v>
      </c>
      <c r="P20" s="148">
        <v>4.9610000000000003</v>
      </c>
      <c r="Q20" s="11">
        <v>4.5518520000000002</v>
      </c>
      <c r="R20" s="148">
        <v>5.6374999999999993</v>
      </c>
      <c r="S20" s="148">
        <v>6.1749999999999989</v>
      </c>
      <c r="T20" s="53">
        <v>5.9375</v>
      </c>
      <c r="U20" s="148">
        <v>4.9847950000000001</v>
      </c>
      <c r="V20" s="148">
        <v>7.3639780000000004</v>
      </c>
      <c r="W20" s="11">
        <v>6.1368210000000003</v>
      </c>
      <c r="X20" s="148">
        <v>6.7583333333333329</v>
      </c>
      <c r="Y20" s="148">
        <v>8.8499999999999979</v>
      </c>
      <c r="Z20" s="53">
        <v>8.0625</v>
      </c>
      <c r="AA20" s="148">
        <v>3.9046140482551159</v>
      </c>
      <c r="AB20" s="148">
        <v>570</v>
      </c>
      <c r="AC20" s="148">
        <v>0.46929261931584021</v>
      </c>
      <c r="AD20" s="148">
        <v>14</v>
      </c>
      <c r="AE20" s="148">
        <v>2.9833333333333334</v>
      </c>
      <c r="AF20" s="203"/>
      <c r="AG20" s="203"/>
      <c r="AH20" s="203"/>
      <c r="AI20" s="203"/>
      <c r="AJ20" s="203"/>
      <c r="AK20" s="203" t="s">
        <v>248</v>
      </c>
      <c r="AL20" s="203"/>
      <c r="AM20" s="203"/>
      <c r="AN20" s="203"/>
      <c r="AO20" s="235">
        <v>0</v>
      </c>
      <c r="AP20" s="95">
        <v>0</v>
      </c>
      <c r="AQ20" s="95">
        <v>0</v>
      </c>
      <c r="AR20" s="224">
        <v>95</v>
      </c>
      <c r="AS20" s="224" t="s">
        <v>248</v>
      </c>
      <c r="AT20" s="7">
        <v>8234.5229999999992</v>
      </c>
      <c r="AU20" s="7">
        <v>99.376000000000005</v>
      </c>
      <c r="AV20" s="201">
        <v>0</v>
      </c>
      <c r="AW20" s="126">
        <v>95</v>
      </c>
      <c r="AX20" s="201" t="s">
        <v>248</v>
      </c>
      <c r="AY20" s="235"/>
      <c r="AZ20" s="188"/>
      <c r="BA20" s="188"/>
      <c r="BB20" s="188"/>
      <c r="BC20" s="203"/>
      <c r="BD20" s="217" t="s">
        <v>61</v>
      </c>
      <c r="BE20" s="201" t="s">
        <v>62</v>
      </c>
      <c r="BF20" s="201" t="s">
        <v>63</v>
      </c>
      <c r="BG20" s="201" t="s">
        <v>196</v>
      </c>
      <c r="BH20" s="218" t="s">
        <v>514</v>
      </c>
      <c r="BI20" s="218" t="s">
        <v>67</v>
      </c>
      <c r="BJ20" s="200">
        <v>214</v>
      </c>
      <c r="BK20" s="200">
        <v>3</v>
      </c>
      <c r="BL20" s="219" t="s">
        <v>65</v>
      </c>
      <c r="BM20" s="64"/>
      <c r="BN20" s="64" t="s">
        <v>307</v>
      </c>
      <c r="BO20" s="443" t="s">
        <v>53</v>
      </c>
      <c r="BP20" s="443" t="s">
        <v>704</v>
      </c>
      <c r="BQ20" s="478" t="s">
        <v>714</v>
      </c>
    </row>
    <row r="21" spans="1:69" ht="15.75">
      <c r="A21" s="207" t="s">
        <v>37</v>
      </c>
      <c r="B21" s="208" t="s">
        <v>40</v>
      </c>
      <c r="C21" s="202" t="s">
        <v>34</v>
      </c>
      <c r="D21" s="210" t="s">
        <v>38</v>
      </c>
      <c r="E21" s="24" t="s">
        <v>181</v>
      </c>
      <c r="F21" s="86">
        <v>37</v>
      </c>
      <c r="G21" s="80">
        <v>2</v>
      </c>
      <c r="H21" s="148">
        <v>21</v>
      </c>
      <c r="I21" s="148">
        <v>0</v>
      </c>
      <c r="J21" s="148">
        <v>16</v>
      </c>
      <c r="K21" s="148">
        <v>2</v>
      </c>
      <c r="L21" s="80">
        <v>0</v>
      </c>
      <c r="M21" s="9">
        <v>0</v>
      </c>
      <c r="N21" s="186"/>
      <c r="O21" s="148">
        <v>4.2453799999999999</v>
      </c>
      <c r="P21" s="148">
        <v>7.5602850000000004</v>
      </c>
      <c r="Q21" s="11">
        <v>5.5713419999999996</v>
      </c>
      <c r="R21" s="148">
        <v>5.4749999999999996</v>
      </c>
      <c r="S21" s="148">
        <v>11.324999999999999</v>
      </c>
      <c r="T21" s="53">
        <v>11.0625</v>
      </c>
      <c r="U21" s="148">
        <v>5.0211899999999998</v>
      </c>
      <c r="V21" s="148">
        <v>10.020142</v>
      </c>
      <c r="W21" s="11">
        <v>7.0207709999999999</v>
      </c>
      <c r="X21" s="148">
        <v>6.4874999999999998</v>
      </c>
      <c r="Y21" s="148">
        <v>13.883333333333333</v>
      </c>
      <c r="Z21" s="53">
        <v>13.708333333333334</v>
      </c>
      <c r="AA21" s="148">
        <v>3.8883333365122472</v>
      </c>
      <c r="AB21" s="148">
        <v>210</v>
      </c>
      <c r="AC21" s="148">
        <v>0.40852724388928108</v>
      </c>
      <c r="AD21" s="148">
        <v>1</v>
      </c>
      <c r="AE21" s="148">
        <v>3.0694444444444446</v>
      </c>
      <c r="AF21" s="203"/>
      <c r="AG21" s="203"/>
      <c r="AH21" s="203"/>
      <c r="AI21" s="203"/>
      <c r="AJ21" s="203"/>
      <c r="AK21" s="203" t="s">
        <v>248</v>
      </c>
      <c r="AL21" s="203"/>
      <c r="AM21" s="203"/>
      <c r="AN21" s="203"/>
      <c r="AO21" s="235">
        <v>0</v>
      </c>
      <c r="AP21" s="95">
        <v>0</v>
      </c>
      <c r="AQ21" s="95">
        <v>0</v>
      </c>
      <c r="AR21" s="224">
        <v>35</v>
      </c>
      <c r="AS21" s="224" t="s">
        <v>248</v>
      </c>
      <c r="AT21" s="7">
        <v>3033.2109999999998</v>
      </c>
      <c r="AU21" s="7">
        <v>31.437999999999999</v>
      </c>
      <c r="AV21" s="201">
        <v>0</v>
      </c>
      <c r="AW21" s="126">
        <v>35</v>
      </c>
      <c r="AX21" s="201" t="s">
        <v>248</v>
      </c>
      <c r="AY21" s="235"/>
      <c r="AZ21" s="188"/>
      <c r="BA21" s="188"/>
      <c r="BB21" s="188"/>
      <c r="BC21" s="203"/>
      <c r="BD21" s="217" t="s">
        <v>61</v>
      </c>
      <c r="BE21" s="201" t="s">
        <v>62</v>
      </c>
      <c r="BF21" s="201" t="s">
        <v>63</v>
      </c>
      <c r="BG21" s="201" t="s">
        <v>196</v>
      </c>
      <c r="BH21" s="218" t="s">
        <v>514</v>
      </c>
      <c r="BI21" s="218" t="s">
        <v>68</v>
      </c>
      <c r="BJ21" s="200">
        <v>214</v>
      </c>
      <c r="BK21" s="200">
        <v>4</v>
      </c>
      <c r="BL21" s="219" t="s">
        <v>65</v>
      </c>
      <c r="BM21" s="64"/>
      <c r="BN21" s="64" t="s">
        <v>307</v>
      </c>
      <c r="BO21" s="443" t="s">
        <v>53</v>
      </c>
      <c r="BP21" s="443" t="s">
        <v>704</v>
      </c>
      <c r="BQ21" s="478" t="s">
        <v>714</v>
      </c>
    </row>
    <row r="22" spans="1:69" ht="15.75">
      <c r="A22" s="207" t="s">
        <v>37</v>
      </c>
      <c r="B22" s="208" t="s">
        <v>40</v>
      </c>
      <c r="C22" s="202" t="s">
        <v>34</v>
      </c>
      <c r="D22" s="210" t="s">
        <v>38</v>
      </c>
      <c r="E22" s="24" t="s">
        <v>180</v>
      </c>
      <c r="F22" s="86">
        <v>54</v>
      </c>
      <c r="G22" s="80">
        <v>2</v>
      </c>
      <c r="H22" s="148">
        <v>43</v>
      </c>
      <c r="I22" s="148">
        <v>0</v>
      </c>
      <c r="J22" s="148">
        <v>11</v>
      </c>
      <c r="K22" s="148">
        <v>2</v>
      </c>
      <c r="L22" s="80">
        <v>0</v>
      </c>
      <c r="M22" s="9">
        <v>1</v>
      </c>
      <c r="N22" s="186"/>
      <c r="O22" s="148">
        <v>3.6875810000000002</v>
      </c>
      <c r="P22" s="148">
        <v>10.884777</v>
      </c>
      <c r="Q22" s="11">
        <v>4.9332500000000001</v>
      </c>
      <c r="R22" s="148">
        <v>4.8849999999999998</v>
      </c>
      <c r="S22" s="148">
        <v>11.887499999999999</v>
      </c>
      <c r="T22" s="53">
        <v>11.35</v>
      </c>
      <c r="U22" s="148">
        <v>4.2848369999999996</v>
      </c>
      <c r="V22" s="148">
        <v>13.431777</v>
      </c>
      <c r="W22" s="11">
        <v>5.8679610000000002</v>
      </c>
      <c r="X22" s="148">
        <v>5.4041666666666668</v>
      </c>
      <c r="Y22" s="148">
        <v>14.274999999999999</v>
      </c>
      <c r="Z22" s="53">
        <v>13.733333333333333</v>
      </c>
      <c r="AA22" s="148">
        <v>3.8738235367669001</v>
      </c>
      <c r="AB22" s="148">
        <v>306</v>
      </c>
      <c r="AC22" s="148">
        <v>0.4882999123010397</v>
      </c>
      <c r="AD22" s="148">
        <v>4</v>
      </c>
      <c r="AE22" s="148">
        <v>3.0210526315789474</v>
      </c>
      <c r="AF22" s="203"/>
      <c r="AG22" s="203"/>
      <c r="AH22" s="203"/>
      <c r="AI22" s="203"/>
      <c r="AJ22" s="203"/>
      <c r="AK22" s="203" t="s">
        <v>248</v>
      </c>
      <c r="AL22" s="203"/>
      <c r="AM22" s="203"/>
      <c r="AN22" s="203"/>
      <c r="AO22" s="235">
        <v>0</v>
      </c>
      <c r="AP22" s="95">
        <v>0</v>
      </c>
      <c r="AQ22" s="95">
        <v>0</v>
      </c>
      <c r="AR22" s="224">
        <v>52</v>
      </c>
      <c r="AS22" s="224" t="s">
        <v>248</v>
      </c>
      <c r="AT22" s="7">
        <v>4474.4350000000004</v>
      </c>
      <c r="AU22" s="7">
        <v>82.55</v>
      </c>
      <c r="AV22" s="201">
        <v>0</v>
      </c>
      <c r="AW22" s="126">
        <v>52</v>
      </c>
      <c r="AX22" s="201" t="s">
        <v>248</v>
      </c>
      <c r="AY22" s="235"/>
      <c r="AZ22" s="188"/>
      <c r="BA22" s="188"/>
      <c r="BB22" s="188"/>
      <c r="BC22" s="203"/>
      <c r="BD22" s="217" t="s">
        <v>61</v>
      </c>
      <c r="BE22" s="201" t="s">
        <v>62</v>
      </c>
      <c r="BF22" s="201" t="s">
        <v>63</v>
      </c>
      <c r="BG22" s="201" t="s">
        <v>196</v>
      </c>
      <c r="BH22" s="218" t="s">
        <v>514</v>
      </c>
      <c r="BI22" s="218" t="s">
        <v>64</v>
      </c>
      <c r="BJ22" s="200">
        <v>214</v>
      </c>
      <c r="BK22" s="200">
        <v>1</v>
      </c>
      <c r="BL22" s="219" t="s">
        <v>65</v>
      </c>
      <c r="BM22" s="64"/>
      <c r="BN22" s="64" t="s">
        <v>307</v>
      </c>
      <c r="BO22" s="443" t="s">
        <v>54</v>
      </c>
      <c r="BP22" s="443" t="s">
        <v>699</v>
      </c>
      <c r="BQ22" s="478" t="s">
        <v>715</v>
      </c>
    </row>
    <row r="23" spans="1:69" ht="16.5" thickBot="1">
      <c r="A23" s="151" t="s">
        <v>37</v>
      </c>
      <c r="B23" s="152" t="s">
        <v>40</v>
      </c>
      <c r="C23" s="153" t="s">
        <v>34</v>
      </c>
      <c r="D23" s="154" t="s">
        <v>38</v>
      </c>
      <c r="E23" s="190" t="s">
        <v>180</v>
      </c>
      <c r="F23" s="191">
        <v>78</v>
      </c>
      <c r="G23" s="192">
        <v>3</v>
      </c>
      <c r="H23" s="231">
        <v>41</v>
      </c>
      <c r="I23" s="231">
        <v>1</v>
      </c>
      <c r="J23" s="231">
        <v>37</v>
      </c>
      <c r="K23" s="231">
        <v>2</v>
      </c>
      <c r="L23" s="192">
        <v>0</v>
      </c>
      <c r="M23" s="178">
        <v>0</v>
      </c>
      <c r="N23" s="155"/>
      <c r="O23" s="231">
        <v>3.61565</v>
      </c>
      <c r="P23" s="231">
        <v>5.1769109999999996</v>
      </c>
      <c r="Q23" s="194">
        <v>4.332986</v>
      </c>
      <c r="R23" s="231">
        <v>5.25</v>
      </c>
      <c r="S23" s="231">
        <v>11.149999999999999</v>
      </c>
      <c r="T23" s="193">
        <v>10.33</v>
      </c>
      <c r="U23" s="231">
        <v>4.3278249999999998</v>
      </c>
      <c r="V23" s="231">
        <v>7.6288520000000002</v>
      </c>
      <c r="W23" s="194">
        <v>5.8445130000000001</v>
      </c>
      <c r="X23" s="231">
        <v>6</v>
      </c>
      <c r="Y23" s="231">
        <v>13.149999999999999</v>
      </c>
      <c r="Z23" s="193">
        <v>12.7875</v>
      </c>
      <c r="AA23" s="231">
        <v>3.6550444465213356</v>
      </c>
      <c r="AB23" s="231">
        <v>450</v>
      </c>
      <c r="AC23" s="231">
        <v>0.39983292724645342</v>
      </c>
      <c r="AD23" s="231">
        <v>3</v>
      </c>
      <c r="AE23" s="231">
        <v>3.0247252747252746</v>
      </c>
      <c r="AF23" s="158"/>
      <c r="AG23" s="158"/>
      <c r="AH23" s="158"/>
      <c r="AI23" s="158"/>
      <c r="AJ23" s="158"/>
      <c r="AK23" s="158" t="s">
        <v>248</v>
      </c>
      <c r="AL23" s="158"/>
      <c r="AM23" s="158"/>
      <c r="AN23" s="158"/>
      <c r="AO23" s="236">
        <v>0</v>
      </c>
      <c r="AP23" s="159">
        <v>0</v>
      </c>
      <c r="AQ23" s="159">
        <v>0</v>
      </c>
      <c r="AR23" s="226">
        <v>75</v>
      </c>
      <c r="AS23" s="226" t="s">
        <v>248</v>
      </c>
      <c r="AT23" s="227">
        <v>6564.0870000000004</v>
      </c>
      <c r="AU23" s="227">
        <v>0</v>
      </c>
      <c r="AV23" s="163">
        <v>0</v>
      </c>
      <c r="AW23" s="228">
        <v>75</v>
      </c>
      <c r="AX23" s="163" t="s">
        <v>248</v>
      </c>
      <c r="AY23" s="236"/>
      <c r="AZ23" s="232"/>
      <c r="BA23" s="232"/>
      <c r="BB23" s="232"/>
      <c r="BC23" s="158"/>
      <c r="BD23" s="162" t="s">
        <v>61</v>
      </c>
      <c r="BE23" s="163" t="s">
        <v>62</v>
      </c>
      <c r="BF23" s="163" t="s">
        <v>63</v>
      </c>
      <c r="BG23" s="163" t="s">
        <v>196</v>
      </c>
      <c r="BH23" s="164" t="s">
        <v>514</v>
      </c>
      <c r="BI23" s="164" t="s">
        <v>66</v>
      </c>
      <c r="BJ23" s="165">
        <v>214</v>
      </c>
      <c r="BK23" s="165">
        <v>7</v>
      </c>
      <c r="BL23" s="166" t="s">
        <v>65</v>
      </c>
      <c r="BM23" s="198"/>
      <c r="BN23" s="198" t="s">
        <v>307</v>
      </c>
      <c r="BO23" s="479" t="s">
        <v>54</v>
      </c>
      <c r="BP23" s="479" t="s">
        <v>699</v>
      </c>
      <c r="BQ23" s="480" t="s">
        <v>715</v>
      </c>
    </row>
    <row r="24" spans="1:69" ht="15.75">
      <c r="A24" s="205" t="s">
        <v>37</v>
      </c>
      <c r="B24" s="206" t="s">
        <v>40</v>
      </c>
      <c r="C24" s="220" t="s">
        <v>34</v>
      </c>
      <c r="D24" s="209" t="s">
        <v>38</v>
      </c>
      <c r="E24" s="26" t="s">
        <v>180</v>
      </c>
      <c r="F24" s="93">
        <v>93</v>
      </c>
      <c r="G24" s="79">
        <v>1</v>
      </c>
      <c r="H24" s="147">
        <v>47</v>
      </c>
      <c r="I24" s="147">
        <v>0</v>
      </c>
      <c r="J24" s="147">
        <v>46</v>
      </c>
      <c r="K24" s="147">
        <v>1</v>
      </c>
      <c r="L24" s="79">
        <v>0</v>
      </c>
      <c r="M24" s="60">
        <v>1</v>
      </c>
      <c r="N24" s="185"/>
      <c r="O24" s="147">
        <v>4.6559999999999997</v>
      </c>
      <c r="P24" s="147">
        <v>4.7116439999999997</v>
      </c>
      <c r="Q24" s="68">
        <v>4.683217</v>
      </c>
      <c r="R24" s="147">
        <v>6.8249999999999993</v>
      </c>
      <c r="S24" s="147">
        <v>5.9749999999999996</v>
      </c>
      <c r="T24" s="71">
        <v>6.5999999999999979</v>
      </c>
      <c r="U24" s="147">
        <v>5.483085</v>
      </c>
      <c r="V24" s="147">
        <v>7.0978219999999999</v>
      </c>
      <c r="W24" s="68">
        <v>6.2729020000000002</v>
      </c>
      <c r="X24" s="147">
        <v>7.8249999999999993</v>
      </c>
      <c r="Y24" s="147">
        <v>8.4583333333333339</v>
      </c>
      <c r="Z24" s="71">
        <v>8.3999999999999986</v>
      </c>
      <c r="AA24" s="147">
        <v>3.9276923303639064</v>
      </c>
      <c r="AB24" s="147">
        <v>546</v>
      </c>
      <c r="AC24" s="147">
        <v>0.42046390395183864</v>
      </c>
      <c r="AD24" s="147">
        <v>3</v>
      </c>
      <c r="AE24" s="147">
        <v>3.1263157894736842</v>
      </c>
      <c r="AF24" s="221"/>
      <c r="AG24" s="221"/>
      <c r="AH24" s="221"/>
      <c r="AI24" s="221"/>
      <c r="AJ24" s="221"/>
      <c r="AK24" s="221" t="s">
        <v>248</v>
      </c>
      <c r="AL24" s="221"/>
      <c r="AM24" s="221"/>
      <c r="AN24" s="221"/>
      <c r="AO24" s="237">
        <v>0</v>
      </c>
      <c r="AP24" s="119">
        <v>0</v>
      </c>
      <c r="AQ24" s="119">
        <v>0</v>
      </c>
      <c r="AR24" s="225">
        <v>92</v>
      </c>
      <c r="AS24" s="225" t="s">
        <v>248</v>
      </c>
      <c r="AT24" s="223">
        <v>7930.4170000000004</v>
      </c>
      <c r="AU24" s="223">
        <v>136.947</v>
      </c>
      <c r="AV24" s="212">
        <v>0</v>
      </c>
      <c r="AW24" s="213">
        <v>92</v>
      </c>
      <c r="AX24" s="212" t="s">
        <v>248</v>
      </c>
      <c r="AY24" s="237"/>
      <c r="AZ24" s="70"/>
      <c r="BA24" s="70"/>
      <c r="BB24" s="70"/>
      <c r="BC24" s="221"/>
      <c r="BD24" s="211" t="s">
        <v>61</v>
      </c>
      <c r="BE24" s="212" t="s">
        <v>62</v>
      </c>
      <c r="BF24" s="212" t="s">
        <v>63</v>
      </c>
      <c r="BG24" s="212" t="s">
        <v>196</v>
      </c>
      <c r="BH24" s="214" t="s">
        <v>514</v>
      </c>
      <c r="BI24" s="214" t="s">
        <v>67</v>
      </c>
      <c r="BJ24" s="215">
        <v>214</v>
      </c>
      <c r="BK24" s="215">
        <v>3</v>
      </c>
      <c r="BL24" s="216" t="s">
        <v>65</v>
      </c>
      <c r="BM24" s="63"/>
      <c r="BN24" s="63" t="s">
        <v>307</v>
      </c>
      <c r="BO24" s="481" t="s">
        <v>54</v>
      </c>
      <c r="BP24" s="481" t="s">
        <v>699</v>
      </c>
      <c r="BQ24" s="482" t="s">
        <v>715</v>
      </c>
    </row>
    <row r="25" spans="1:69" ht="15.75">
      <c r="A25" s="207" t="s">
        <v>37</v>
      </c>
      <c r="B25" s="208" t="s">
        <v>40</v>
      </c>
      <c r="C25" s="202" t="s">
        <v>34</v>
      </c>
      <c r="D25" s="210" t="s">
        <v>38</v>
      </c>
      <c r="E25" s="24" t="s">
        <v>180</v>
      </c>
      <c r="F25" s="86">
        <v>75</v>
      </c>
      <c r="G25" s="80">
        <v>1</v>
      </c>
      <c r="H25" s="148">
        <v>47</v>
      </c>
      <c r="I25" s="148">
        <v>0</v>
      </c>
      <c r="J25" s="148">
        <v>28</v>
      </c>
      <c r="K25" s="148">
        <v>1</v>
      </c>
      <c r="L25" s="80">
        <v>0</v>
      </c>
      <c r="M25" s="9">
        <v>4</v>
      </c>
      <c r="N25" s="186"/>
      <c r="O25" s="148">
        <v>4.2886379999999997</v>
      </c>
      <c r="P25" s="148">
        <v>15.578443999999999</v>
      </c>
      <c r="Q25" s="11">
        <v>8.4078909999999993</v>
      </c>
      <c r="R25" s="148">
        <v>5.6624999999999996</v>
      </c>
      <c r="S25" s="148">
        <v>20.415624999999999</v>
      </c>
      <c r="T25" s="53">
        <v>20.268750000000001</v>
      </c>
      <c r="U25" s="148">
        <v>4.897659</v>
      </c>
      <c r="V25" s="148">
        <v>18.036110999999998</v>
      </c>
      <c r="W25" s="11">
        <v>9.6914180000000005</v>
      </c>
      <c r="X25" s="148">
        <v>6.3249999999999993</v>
      </c>
      <c r="Y25" s="148">
        <v>20.425000000000001</v>
      </c>
      <c r="Z25" s="53">
        <v>20.294444444444444</v>
      </c>
      <c r="AA25" s="148">
        <v>3.6797238167126984</v>
      </c>
      <c r="AB25" s="148">
        <v>418</v>
      </c>
      <c r="AC25" s="148">
        <v>0.54789768353264912</v>
      </c>
      <c r="AD25" s="148">
        <v>6</v>
      </c>
      <c r="AE25" s="148">
        <v>2.65</v>
      </c>
      <c r="AF25" s="203"/>
      <c r="AG25" s="203"/>
      <c r="AH25" s="203"/>
      <c r="AI25" s="203"/>
      <c r="AJ25" s="203"/>
      <c r="AK25" s="203" t="s">
        <v>248</v>
      </c>
      <c r="AL25" s="203"/>
      <c r="AM25" s="203"/>
      <c r="AN25" s="203"/>
      <c r="AO25" s="235">
        <v>0</v>
      </c>
      <c r="AP25" s="95">
        <v>0</v>
      </c>
      <c r="AQ25" s="95">
        <v>0</v>
      </c>
      <c r="AR25" s="224">
        <v>74</v>
      </c>
      <c r="AS25" s="224" t="s">
        <v>248</v>
      </c>
      <c r="AT25" s="7">
        <v>6484.7160000000003</v>
      </c>
      <c r="AU25" s="7">
        <v>0</v>
      </c>
      <c r="AV25" s="201">
        <v>0</v>
      </c>
      <c r="AW25" s="126">
        <v>74</v>
      </c>
      <c r="AX25" s="201" t="s">
        <v>248</v>
      </c>
      <c r="AY25" s="235"/>
      <c r="AZ25" s="188"/>
      <c r="BA25" s="188"/>
      <c r="BB25" s="188"/>
      <c r="BC25" s="203"/>
      <c r="BD25" s="217" t="s">
        <v>61</v>
      </c>
      <c r="BE25" s="201" t="s">
        <v>62</v>
      </c>
      <c r="BF25" s="201" t="s">
        <v>63</v>
      </c>
      <c r="BG25" s="201" t="s">
        <v>196</v>
      </c>
      <c r="BH25" s="218" t="s">
        <v>514</v>
      </c>
      <c r="BI25" s="218" t="s">
        <v>68</v>
      </c>
      <c r="BJ25" s="200">
        <v>214</v>
      </c>
      <c r="BK25" s="200">
        <v>4</v>
      </c>
      <c r="BL25" s="219" t="s">
        <v>65</v>
      </c>
      <c r="BM25" s="64"/>
      <c r="BN25" s="64" t="s">
        <v>307</v>
      </c>
      <c r="BO25" s="443" t="s">
        <v>54</v>
      </c>
      <c r="BP25" s="443" t="s">
        <v>699</v>
      </c>
      <c r="BQ25" s="478" t="s">
        <v>715</v>
      </c>
    </row>
    <row r="26" spans="1:69" ht="15.75">
      <c r="A26" s="207" t="s">
        <v>37</v>
      </c>
      <c r="B26" s="208" t="s">
        <v>40</v>
      </c>
      <c r="C26" s="202" t="s">
        <v>34</v>
      </c>
      <c r="D26" s="210" t="s">
        <v>38</v>
      </c>
      <c r="E26" s="24" t="s">
        <v>106</v>
      </c>
      <c r="F26" s="86">
        <v>163</v>
      </c>
      <c r="G26" s="80">
        <v>0</v>
      </c>
      <c r="H26" s="148">
        <v>82</v>
      </c>
      <c r="I26" s="148">
        <v>0</v>
      </c>
      <c r="J26" s="148">
        <v>81</v>
      </c>
      <c r="K26" s="148">
        <v>0</v>
      </c>
      <c r="L26" s="80">
        <v>0</v>
      </c>
      <c r="M26" s="9">
        <v>0</v>
      </c>
      <c r="N26" s="186"/>
      <c r="O26" s="148">
        <v>4.0320970000000003</v>
      </c>
      <c r="P26" s="148">
        <v>3.9161229999999998</v>
      </c>
      <c r="Q26" s="11">
        <v>3.9744660000000001</v>
      </c>
      <c r="R26" s="148">
        <v>4.7249999999999979</v>
      </c>
      <c r="S26" s="148">
        <v>4.8093750000000002</v>
      </c>
      <c r="T26" s="53">
        <v>4.7924999999999995</v>
      </c>
      <c r="U26" s="148">
        <v>4.6178290000000004</v>
      </c>
      <c r="V26" s="148">
        <v>6.3063079999999996</v>
      </c>
      <c r="W26" s="11">
        <v>5.4568890000000003</v>
      </c>
      <c r="X26" s="148">
        <v>5.4749999999999979</v>
      </c>
      <c r="Y26" s="148">
        <v>7.1187500000000004</v>
      </c>
      <c r="Z26" s="53">
        <v>6.9967391304347828</v>
      </c>
      <c r="AA26" s="148">
        <v>3.9276891778583174</v>
      </c>
      <c r="AB26" s="148">
        <v>978</v>
      </c>
      <c r="AC26" s="148">
        <v>0.35559884749809845</v>
      </c>
      <c r="AD26" s="148">
        <v>1</v>
      </c>
      <c r="AE26" s="148">
        <v>3.2296052631578949</v>
      </c>
      <c r="AF26" s="203"/>
      <c r="AG26" s="203"/>
      <c r="AH26" s="203"/>
      <c r="AI26" s="203"/>
      <c r="AJ26" s="203"/>
      <c r="AK26" s="203" t="s">
        <v>248</v>
      </c>
      <c r="AL26" s="203"/>
      <c r="AM26" s="203"/>
      <c r="AN26" s="203"/>
      <c r="AO26" s="235">
        <v>0</v>
      </c>
      <c r="AP26" s="95">
        <v>0</v>
      </c>
      <c r="AQ26" s="95">
        <v>0</v>
      </c>
      <c r="AR26" s="224">
        <v>163</v>
      </c>
      <c r="AS26" s="224" t="s">
        <v>248</v>
      </c>
      <c r="AT26" s="7">
        <v>14291.671</v>
      </c>
      <c r="AU26" s="7">
        <v>0</v>
      </c>
      <c r="AV26" s="201">
        <v>0</v>
      </c>
      <c r="AW26" s="126">
        <v>163</v>
      </c>
      <c r="AX26" s="201" t="s">
        <v>248</v>
      </c>
      <c r="AY26" s="235"/>
      <c r="AZ26" s="188"/>
      <c r="BA26" s="188"/>
      <c r="BB26" s="188"/>
      <c r="BC26" s="203"/>
      <c r="BD26" s="217" t="s">
        <v>61</v>
      </c>
      <c r="BE26" s="201" t="s">
        <v>62</v>
      </c>
      <c r="BF26" s="201" t="s">
        <v>63</v>
      </c>
      <c r="BG26" s="201" t="s">
        <v>196</v>
      </c>
      <c r="BH26" s="218" t="s">
        <v>515</v>
      </c>
      <c r="BI26" s="218" t="s">
        <v>64</v>
      </c>
      <c r="BJ26" s="200">
        <v>214</v>
      </c>
      <c r="BK26" s="200">
        <v>1</v>
      </c>
      <c r="BL26" s="219" t="s">
        <v>65</v>
      </c>
      <c r="BM26" s="64"/>
      <c r="BN26" s="64" t="s">
        <v>307</v>
      </c>
      <c r="BO26" s="443" t="s">
        <v>75</v>
      </c>
      <c r="BP26" s="443" t="s">
        <v>684</v>
      </c>
      <c r="BQ26" s="478" t="s">
        <v>716</v>
      </c>
    </row>
    <row r="27" spans="1:69" ht="15.75">
      <c r="A27" s="207" t="s">
        <v>37</v>
      </c>
      <c r="B27" s="208" t="s">
        <v>40</v>
      </c>
      <c r="C27" s="202" t="s">
        <v>34</v>
      </c>
      <c r="D27" s="210" t="s">
        <v>38</v>
      </c>
      <c r="E27" s="24" t="s">
        <v>106</v>
      </c>
      <c r="F27" s="86">
        <v>155</v>
      </c>
      <c r="G27" s="80">
        <v>2</v>
      </c>
      <c r="H27" s="148">
        <v>78</v>
      </c>
      <c r="I27" s="148">
        <v>2</v>
      </c>
      <c r="J27" s="148">
        <v>77</v>
      </c>
      <c r="K27" s="148">
        <v>0</v>
      </c>
      <c r="L27" s="80">
        <v>0</v>
      </c>
      <c r="M27" s="9">
        <v>0</v>
      </c>
      <c r="N27" s="186"/>
      <c r="O27" s="148">
        <v>3.7645650000000002</v>
      </c>
      <c r="P27" s="148">
        <v>3.6240679999999998</v>
      </c>
      <c r="Q27" s="11">
        <v>3.6957309999999999</v>
      </c>
      <c r="R27" s="148">
        <v>4.4333333333333336</v>
      </c>
      <c r="S27" s="148">
        <v>4.3968749999999996</v>
      </c>
      <c r="T27" s="53">
        <v>4.4124999999999996</v>
      </c>
      <c r="U27" s="148">
        <v>4.644539</v>
      </c>
      <c r="V27" s="148">
        <v>6.0108350000000002</v>
      </c>
      <c r="W27" s="11">
        <v>5.3139320000000003</v>
      </c>
      <c r="X27" s="148">
        <v>6.5333333333333341</v>
      </c>
      <c r="Y27" s="148">
        <v>6.7937499999999993</v>
      </c>
      <c r="Z27" s="53">
        <v>6.6821428571428561</v>
      </c>
      <c r="AA27" s="148">
        <v>3.8172113365597196</v>
      </c>
      <c r="AB27" s="148">
        <v>918</v>
      </c>
      <c r="AC27" s="148">
        <v>0.46456006609000261</v>
      </c>
      <c r="AD27" s="148">
        <v>7</v>
      </c>
      <c r="AE27" s="148">
        <v>2.9052083333333334</v>
      </c>
      <c r="AF27" s="203"/>
      <c r="AG27" s="203"/>
      <c r="AH27" s="203"/>
      <c r="AI27" s="203"/>
      <c r="AJ27" s="203"/>
      <c r="AK27" s="203" t="s">
        <v>248</v>
      </c>
      <c r="AL27" s="203"/>
      <c r="AM27" s="203"/>
      <c r="AN27" s="203"/>
      <c r="AO27" s="235">
        <v>0</v>
      </c>
      <c r="AP27" s="95">
        <v>0</v>
      </c>
      <c r="AQ27" s="95">
        <v>0</v>
      </c>
      <c r="AR27" s="224">
        <v>153</v>
      </c>
      <c r="AS27" s="224" t="s">
        <v>248</v>
      </c>
      <c r="AT27" s="7">
        <v>13406.694</v>
      </c>
      <c r="AU27" s="7">
        <v>0</v>
      </c>
      <c r="AV27" s="201">
        <v>0</v>
      </c>
      <c r="AW27" s="126">
        <v>153</v>
      </c>
      <c r="AX27" s="201" t="s">
        <v>248</v>
      </c>
      <c r="AY27" s="235"/>
      <c r="AZ27" s="188"/>
      <c r="BA27" s="188"/>
      <c r="BB27" s="188"/>
      <c r="BC27" s="203"/>
      <c r="BD27" s="217" t="s">
        <v>61</v>
      </c>
      <c r="BE27" s="201" t="s">
        <v>62</v>
      </c>
      <c r="BF27" s="201" t="s">
        <v>63</v>
      </c>
      <c r="BG27" s="201" t="s">
        <v>196</v>
      </c>
      <c r="BH27" s="218" t="s">
        <v>515</v>
      </c>
      <c r="BI27" s="218" t="s">
        <v>66</v>
      </c>
      <c r="BJ27" s="200">
        <v>214</v>
      </c>
      <c r="BK27" s="200">
        <v>7</v>
      </c>
      <c r="BL27" s="219" t="s">
        <v>65</v>
      </c>
      <c r="BM27" s="64"/>
      <c r="BN27" s="64" t="s">
        <v>307</v>
      </c>
      <c r="BO27" s="443" t="s">
        <v>75</v>
      </c>
      <c r="BP27" s="443" t="s">
        <v>684</v>
      </c>
      <c r="BQ27" s="478" t="s">
        <v>716</v>
      </c>
    </row>
    <row r="28" spans="1:69" ht="15.75">
      <c r="A28" s="207" t="s">
        <v>37</v>
      </c>
      <c r="B28" s="208" t="s">
        <v>40</v>
      </c>
      <c r="C28" s="202" t="s">
        <v>34</v>
      </c>
      <c r="D28" s="210" t="s">
        <v>38</v>
      </c>
      <c r="E28" s="24" t="s">
        <v>106</v>
      </c>
      <c r="F28" s="86">
        <v>163</v>
      </c>
      <c r="G28" s="80">
        <v>1</v>
      </c>
      <c r="H28" s="148">
        <v>82</v>
      </c>
      <c r="I28" s="148">
        <v>0</v>
      </c>
      <c r="J28" s="148">
        <v>81</v>
      </c>
      <c r="K28" s="148">
        <v>1</v>
      </c>
      <c r="L28" s="80">
        <v>0</v>
      </c>
      <c r="M28" s="9">
        <v>0</v>
      </c>
      <c r="N28" s="186"/>
      <c r="O28" s="148">
        <v>3.5003410000000001</v>
      </c>
      <c r="P28" s="148">
        <v>3.6646749999999999</v>
      </c>
      <c r="Q28" s="11">
        <v>3.581493</v>
      </c>
      <c r="R28" s="148">
        <v>5.2249999999999979</v>
      </c>
      <c r="S28" s="148">
        <v>5</v>
      </c>
      <c r="T28" s="53">
        <v>5.2250000000000014</v>
      </c>
      <c r="U28" s="148">
        <v>4.3594390000000001</v>
      </c>
      <c r="V28" s="148">
        <v>6.054487</v>
      </c>
      <c r="W28" s="11">
        <v>5.1965000000000003</v>
      </c>
      <c r="X28" s="148">
        <v>6.3166666666666655</v>
      </c>
      <c r="Y28" s="148">
        <v>8</v>
      </c>
      <c r="Z28" s="53">
        <v>6.9944444444444445</v>
      </c>
      <c r="AA28" s="148">
        <v>3.9272736712002438</v>
      </c>
      <c r="AB28" s="148">
        <v>972</v>
      </c>
      <c r="AC28" s="148">
        <v>0.34989861827697638</v>
      </c>
      <c r="AD28" s="148">
        <v>1</v>
      </c>
      <c r="AE28" s="148">
        <v>3.2360465116279071</v>
      </c>
      <c r="AF28" s="203"/>
      <c r="AG28" s="203"/>
      <c r="AH28" s="203"/>
      <c r="AI28" s="203"/>
      <c r="AJ28" s="203"/>
      <c r="AK28" s="203" t="s">
        <v>248</v>
      </c>
      <c r="AL28" s="203"/>
      <c r="AM28" s="203"/>
      <c r="AN28" s="203"/>
      <c r="AO28" s="235">
        <v>0</v>
      </c>
      <c r="AP28" s="95">
        <v>0</v>
      </c>
      <c r="AQ28" s="95">
        <v>0</v>
      </c>
      <c r="AR28" s="224">
        <v>162</v>
      </c>
      <c r="AS28" s="224" t="s">
        <v>248</v>
      </c>
      <c r="AT28" s="7">
        <v>14195.257</v>
      </c>
      <c r="AU28" s="7">
        <v>31.236000000000001</v>
      </c>
      <c r="AV28" s="201">
        <v>0</v>
      </c>
      <c r="AW28" s="126">
        <v>162</v>
      </c>
      <c r="AX28" s="201" t="s">
        <v>248</v>
      </c>
      <c r="AY28" s="235"/>
      <c r="AZ28" s="188"/>
      <c r="BA28" s="188"/>
      <c r="BB28" s="188"/>
      <c r="BC28" s="203"/>
      <c r="BD28" s="217" t="s">
        <v>61</v>
      </c>
      <c r="BE28" s="201" t="s">
        <v>62</v>
      </c>
      <c r="BF28" s="201" t="s">
        <v>63</v>
      </c>
      <c r="BG28" s="201" t="s">
        <v>196</v>
      </c>
      <c r="BH28" s="218" t="s">
        <v>515</v>
      </c>
      <c r="BI28" s="218" t="s">
        <v>67</v>
      </c>
      <c r="BJ28" s="200">
        <v>214</v>
      </c>
      <c r="BK28" s="200">
        <v>3</v>
      </c>
      <c r="BL28" s="219" t="s">
        <v>65</v>
      </c>
      <c r="BM28" s="64"/>
      <c r="BN28" s="64" t="s">
        <v>307</v>
      </c>
      <c r="BO28" s="443" t="s">
        <v>75</v>
      </c>
      <c r="BP28" s="443" t="s">
        <v>684</v>
      </c>
      <c r="BQ28" s="478" t="s">
        <v>716</v>
      </c>
    </row>
    <row r="29" spans="1:69" ht="15.75">
      <c r="A29" s="207" t="s">
        <v>37</v>
      </c>
      <c r="B29" s="208" t="s">
        <v>40</v>
      </c>
      <c r="C29" s="202" t="s">
        <v>34</v>
      </c>
      <c r="D29" s="210" t="s">
        <v>38</v>
      </c>
      <c r="E29" s="24" t="s">
        <v>106</v>
      </c>
      <c r="F29" s="86">
        <v>163</v>
      </c>
      <c r="G29" s="80">
        <v>0</v>
      </c>
      <c r="H29" s="148">
        <v>82</v>
      </c>
      <c r="I29" s="148">
        <v>0</v>
      </c>
      <c r="J29" s="148">
        <v>81</v>
      </c>
      <c r="K29" s="148">
        <v>0</v>
      </c>
      <c r="L29" s="80">
        <v>0</v>
      </c>
      <c r="M29" s="9">
        <v>0</v>
      </c>
      <c r="N29" s="186"/>
      <c r="O29" s="148">
        <v>4.088012</v>
      </c>
      <c r="P29" s="148">
        <v>4.5797280000000002</v>
      </c>
      <c r="Q29" s="11">
        <v>4.3323609999999997</v>
      </c>
      <c r="R29" s="148">
        <v>4.4822580645161292</v>
      </c>
      <c r="S29" s="148">
        <v>7.2437500000000004</v>
      </c>
      <c r="T29" s="53">
        <v>6.7124999999999986</v>
      </c>
      <c r="U29" s="148">
        <v>4.8552309999999999</v>
      </c>
      <c r="V29" s="148">
        <v>6.9641970000000004</v>
      </c>
      <c r="W29" s="11">
        <v>5.9032450000000001</v>
      </c>
      <c r="X29" s="148">
        <v>5.4449999999999994</v>
      </c>
      <c r="Y29" s="148">
        <v>9.4875000000000007</v>
      </c>
      <c r="Z29" s="53">
        <v>8.7124999999999986</v>
      </c>
      <c r="AA29" s="148">
        <v>3.9018098357264988</v>
      </c>
      <c r="AB29" s="148">
        <v>978</v>
      </c>
      <c r="AC29" s="148">
        <v>0.36092280761890044</v>
      </c>
      <c r="AD29" s="148">
        <v>1</v>
      </c>
      <c r="AE29" s="148">
        <v>3.200609756097561</v>
      </c>
      <c r="AF29" s="203"/>
      <c r="AG29" s="203"/>
      <c r="AH29" s="203"/>
      <c r="AI29" s="203"/>
      <c r="AJ29" s="203"/>
      <c r="AK29" s="203" t="s">
        <v>248</v>
      </c>
      <c r="AL29" s="203"/>
      <c r="AM29" s="203"/>
      <c r="AN29" s="203"/>
      <c r="AO29" s="235">
        <v>0</v>
      </c>
      <c r="AP29" s="95">
        <v>0</v>
      </c>
      <c r="AQ29" s="95">
        <v>0</v>
      </c>
      <c r="AR29" s="224">
        <v>163</v>
      </c>
      <c r="AS29" s="224" t="s">
        <v>248</v>
      </c>
      <c r="AT29" s="7">
        <v>14288.773999999999</v>
      </c>
      <c r="AU29" s="7">
        <v>0</v>
      </c>
      <c r="AV29" s="201">
        <v>0</v>
      </c>
      <c r="AW29" s="126">
        <v>163</v>
      </c>
      <c r="AX29" s="201" t="s">
        <v>248</v>
      </c>
      <c r="AY29" s="235"/>
      <c r="AZ29" s="188"/>
      <c r="BA29" s="188"/>
      <c r="BB29" s="188"/>
      <c r="BC29" s="203"/>
      <c r="BD29" s="217" t="s">
        <v>61</v>
      </c>
      <c r="BE29" s="201" t="s">
        <v>62</v>
      </c>
      <c r="BF29" s="201" t="s">
        <v>63</v>
      </c>
      <c r="BG29" s="201" t="s">
        <v>196</v>
      </c>
      <c r="BH29" s="218" t="s">
        <v>515</v>
      </c>
      <c r="BI29" s="218" t="s">
        <v>68</v>
      </c>
      <c r="BJ29" s="441">
        <v>214</v>
      </c>
      <c r="BK29" s="441">
        <v>4</v>
      </c>
      <c r="BL29" s="219" t="s">
        <v>65</v>
      </c>
      <c r="BM29" s="64"/>
      <c r="BN29" s="64" t="s">
        <v>307</v>
      </c>
      <c r="BO29" s="443" t="s">
        <v>75</v>
      </c>
      <c r="BP29" s="443" t="s">
        <v>684</v>
      </c>
      <c r="BQ29" s="478" t="s">
        <v>716</v>
      </c>
    </row>
    <row r="30" spans="1:69" ht="15.75">
      <c r="A30" s="207" t="s">
        <v>37</v>
      </c>
      <c r="B30" s="208" t="s">
        <v>40</v>
      </c>
      <c r="C30" s="202" t="s">
        <v>34</v>
      </c>
      <c r="D30" s="210" t="s">
        <v>38</v>
      </c>
      <c r="E30" s="24" t="s">
        <v>107</v>
      </c>
      <c r="F30" s="86">
        <v>163</v>
      </c>
      <c r="G30" s="80">
        <v>0</v>
      </c>
      <c r="H30" s="148">
        <v>83</v>
      </c>
      <c r="I30" s="148">
        <v>0</v>
      </c>
      <c r="J30" s="148">
        <v>80</v>
      </c>
      <c r="K30" s="148">
        <v>0</v>
      </c>
      <c r="L30" s="80">
        <v>2</v>
      </c>
      <c r="M30" s="9">
        <v>0</v>
      </c>
      <c r="N30" s="186"/>
      <c r="O30" s="148">
        <v>4.0558269999999998</v>
      </c>
      <c r="P30" s="148">
        <v>3.9368620000000001</v>
      </c>
      <c r="Q30" s="11">
        <v>3.9967139999999999</v>
      </c>
      <c r="R30" s="148">
        <v>4.9750000000000014</v>
      </c>
      <c r="S30" s="148">
        <v>5.25</v>
      </c>
      <c r="T30" s="53">
        <v>5.1187499999999986</v>
      </c>
      <c r="U30" s="148">
        <v>4.858098</v>
      </c>
      <c r="V30" s="148">
        <v>6.4108619999999998</v>
      </c>
      <c r="W30" s="11">
        <v>5.6296580000000001</v>
      </c>
      <c r="X30" s="148">
        <v>5.9750000000000014</v>
      </c>
      <c r="Y30" s="148">
        <v>7.5</v>
      </c>
      <c r="Z30" s="53">
        <v>7.3305555555555548</v>
      </c>
      <c r="AA30" s="148">
        <v>3.8824948358733211</v>
      </c>
      <c r="AB30" s="148">
        <v>966</v>
      </c>
      <c r="AC30" s="148">
        <v>0.35394988658161375</v>
      </c>
      <c r="AD30" s="148">
        <v>1</v>
      </c>
      <c r="AE30" s="148">
        <v>3.1975490196078433</v>
      </c>
      <c r="AF30" s="203"/>
      <c r="AG30" s="203"/>
      <c r="AH30" s="203"/>
      <c r="AI30" s="203"/>
      <c r="AJ30" s="203"/>
      <c r="AK30" s="203" t="s">
        <v>248</v>
      </c>
      <c r="AL30" s="203"/>
      <c r="AM30" s="203"/>
      <c r="AN30" s="203"/>
      <c r="AO30" s="235">
        <v>0</v>
      </c>
      <c r="AP30" s="95">
        <v>0</v>
      </c>
      <c r="AQ30" s="95">
        <v>0</v>
      </c>
      <c r="AR30" s="224">
        <v>163</v>
      </c>
      <c r="AS30" s="224" t="s">
        <v>248</v>
      </c>
      <c r="AT30" s="7">
        <v>14125.804</v>
      </c>
      <c r="AU30" s="7">
        <v>0</v>
      </c>
      <c r="AV30" s="201">
        <v>0</v>
      </c>
      <c r="AW30" s="126">
        <v>163</v>
      </c>
      <c r="AX30" s="201" t="s">
        <v>248</v>
      </c>
      <c r="AY30" s="235"/>
      <c r="AZ30" s="188"/>
      <c r="BA30" s="188"/>
      <c r="BB30" s="188"/>
      <c r="BC30" s="203"/>
      <c r="BD30" s="217" t="s">
        <v>61</v>
      </c>
      <c r="BE30" s="201" t="s">
        <v>62</v>
      </c>
      <c r="BF30" s="201" t="s">
        <v>63</v>
      </c>
      <c r="BG30" s="201" t="s">
        <v>196</v>
      </c>
      <c r="BH30" s="218" t="s">
        <v>515</v>
      </c>
      <c r="BI30" s="218" t="s">
        <v>64</v>
      </c>
      <c r="BJ30" s="200">
        <v>214</v>
      </c>
      <c r="BK30" s="200">
        <v>1</v>
      </c>
      <c r="BL30" s="219" t="s">
        <v>65</v>
      </c>
      <c r="BM30" s="64"/>
      <c r="BN30" s="64" t="s">
        <v>307</v>
      </c>
      <c r="BO30" s="443" t="s">
        <v>697</v>
      </c>
      <c r="BP30" s="443" t="s">
        <v>698</v>
      </c>
      <c r="BQ30" s="478" t="s">
        <v>714</v>
      </c>
    </row>
    <row r="31" spans="1:69" ht="15.75">
      <c r="A31" s="207" t="s">
        <v>37</v>
      </c>
      <c r="B31" s="208" t="s">
        <v>40</v>
      </c>
      <c r="C31" s="202" t="s">
        <v>34</v>
      </c>
      <c r="D31" s="210" t="s">
        <v>38</v>
      </c>
      <c r="E31" s="24" t="s">
        <v>107</v>
      </c>
      <c r="F31" s="86">
        <v>161</v>
      </c>
      <c r="G31" s="80">
        <v>0</v>
      </c>
      <c r="H31" s="148">
        <v>82</v>
      </c>
      <c r="I31" s="148">
        <v>0</v>
      </c>
      <c r="J31" s="148">
        <v>79</v>
      </c>
      <c r="K31" s="148">
        <v>0</v>
      </c>
      <c r="L31" s="80">
        <v>2</v>
      </c>
      <c r="M31" s="9">
        <v>0</v>
      </c>
      <c r="N31" s="186"/>
      <c r="O31" s="148">
        <v>3.3807619999999998</v>
      </c>
      <c r="P31" s="148">
        <v>3.4401790000000001</v>
      </c>
      <c r="Q31" s="11">
        <v>3.4078430000000002</v>
      </c>
      <c r="R31" s="148">
        <v>3.9411764705882355</v>
      </c>
      <c r="S31" s="148">
        <v>5.6624999999999996</v>
      </c>
      <c r="T31" s="53">
        <v>4.3650000000000002</v>
      </c>
      <c r="U31" s="148">
        <v>4.2555870000000002</v>
      </c>
      <c r="V31" s="148">
        <v>5.8493430000000002</v>
      </c>
      <c r="W31" s="11">
        <v>4.9819930000000001</v>
      </c>
      <c r="X31" s="148">
        <v>5.375</v>
      </c>
      <c r="Y31" s="148">
        <v>8.1624999999999996</v>
      </c>
      <c r="Z31" s="53">
        <v>6.7650000000000006</v>
      </c>
      <c r="AA31" s="148">
        <v>3.8523522156589451</v>
      </c>
      <c r="AB31" s="148">
        <v>953</v>
      </c>
      <c r="AC31" s="148">
        <v>0.38489832337685292</v>
      </c>
      <c r="AD31" s="148">
        <v>3</v>
      </c>
      <c r="AE31" s="148">
        <v>3.1222477064220184</v>
      </c>
      <c r="AF31" s="203"/>
      <c r="AG31" s="203"/>
      <c r="AH31" s="203"/>
      <c r="AI31" s="203"/>
      <c r="AJ31" s="203"/>
      <c r="AK31" s="203" t="s">
        <v>248</v>
      </c>
      <c r="AL31" s="203"/>
      <c r="AM31" s="203"/>
      <c r="AN31" s="203"/>
      <c r="AO31" s="235">
        <v>0</v>
      </c>
      <c r="AP31" s="95">
        <v>0</v>
      </c>
      <c r="AQ31" s="95">
        <v>0</v>
      </c>
      <c r="AR31" s="224">
        <v>161</v>
      </c>
      <c r="AS31" s="224" t="s">
        <v>248</v>
      </c>
      <c r="AT31" s="7">
        <v>13950.97</v>
      </c>
      <c r="AU31" s="7">
        <v>0</v>
      </c>
      <c r="AV31" s="201">
        <v>0</v>
      </c>
      <c r="AW31" s="126">
        <v>161</v>
      </c>
      <c r="AX31" s="201" t="s">
        <v>248</v>
      </c>
      <c r="AY31" s="235"/>
      <c r="AZ31" s="188"/>
      <c r="BA31" s="188"/>
      <c r="BB31" s="188"/>
      <c r="BC31" s="203"/>
      <c r="BD31" s="217" t="s">
        <v>61</v>
      </c>
      <c r="BE31" s="201" t="s">
        <v>62</v>
      </c>
      <c r="BF31" s="201" t="s">
        <v>63</v>
      </c>
      <c r="BG31" s="201" t="s">
        <v>196</v>
      </c>
      <c r="BH31" s="218" t="s">
        <v>515</v>
      </c>
      <c r="BI31" s="218" t="s">
        <v>66</v>
      </c>
      <c r="BJ31" s="200">
        <v>214</v>
      </c>
      <c r="BK31" s="200">
        <v>7</v>
      </c>
      <c r="BL31" s="219" t="s">
        <v>65</v>
      </c>
      <c r="BM31" s="64"/>
      <c r="BN31" s="64" t="s">
        <v>307</v>
      </c>
      <c r="BO31" s="443" t="s">
        <v>697</v>
      </c>
      <c r="BP31" s="443" t="s">
        <v>698</v>
      </c>
      <c r="BQ31" s="478" t="s">
        <v>714</v>
      </c>
    </row>
    <row r="32" spans="1:69" ht="15.75">
      <c r="A32" s="207" t="s">
        <v>37</v>
      </c>
      <c r="B32" s="208" t="s">
        <v>40</v>
      </c>
      <c r="C32" s="202" t="s">
        <v>34</v>
      </c>
      <c r="D32" s="210" t="s">
        <v>38</v>
      </c>
      <c r="E32" s="24" t="s">
        <v>107</v>
      </c>
      <c r="F32" s="86">
        <v>163</v>
      </c>
      <c r="G32" s="80">
        <v>0</v>
      </c>
      <c r="H32" s="148">
        <v>83</v>
      </c>
      <c r="I32" s="148">
        <v>0</v>
      </c>
      <c r="J32" s="148">
        <v>80</v>
      </c>
      <c r="K32" s="148">
        <v>0</v>
      </c>
      <c r="L32" s="80">
        <v>2</v>
      </c>
      <c r="M32" s="9">
        <v>0</v>
      </c>
      <c r="N32" s="186"/>
      <c r="O32" s="148">
        <v>3.7792829999999999</v>
      </c>
      <c r="P32" s="148">
        <v>3.4623119999999998</v>
      </c>
      <c r="Q32" s="11">
        <v>3.6217820000000001</v>
      </c>
      <c r="R32" s="148">
        <v>4.9750000000000014</v>
      </c>
      <c r="S32" s="148">
        <v>4.5</v>
      </c>
      <c r="T32" s="53">
        <v>4.6583333333333314</v>
      </c>
      <c r="U32" s="148">
        <v>4.8389379999999997</v>
      </c>
      <c r="V32" s="148">
        <v>5.8187249999999997</v>
      </c>
      <c r="W32" s="11">
        <v>5.3257880000000002</v>
      </c>
      <c r="X32" s="148">
        <v>6.4875000000000007</v>
      </c>
      <c r="Y32" s="148">
        <v>6.9</v>
      </c>
      <c r="Z32" s="53">
        <v>6.8949999999999987</v>
      </c>
      <c r="AA32" s="148">
        <v>3.9310786853912711</v>
      </c>
      <c r="AB32" s="148">
        <v>965</v>
      </c>
      <c r="AC32" s="148">
        <v>0.32767277137621537</v>
      </c>
      <c r="AD32" s="148">
        <v>0</v>
      </c>
      <c r="AE32" s="148">
        <v>3.3125</v>
      </c>
      <c r="AF32" s="203"/>
      <c r="AG32" s="203"/>
      <c r="AH32" s="203"/>
      <c r="AI32" s="203"/>
      <c r="AJ32" s="203"/>
      <c r="AK32" s="203" t="s">
        <v>248</v>
      </c>
      <c r="AL32" s="203"/>
      <c r="AM32" s="203"/>
      <c r="AN32" s="203"/>
      <c r="AO32" s="235">
        <v>0</v>
      </c>
      <c r="AP32" s="95">
        <v>0</v>
      </c>
      <c r="AQ32" s="95">
        <v>0</v>
      </c>
      <c r="AR32" s="224">
        <v>163</v>
      </c>
      <c r="AS32" s="224" t="s">
        <v>248</v>
      </c>
      <c r="AT32" s="7">
        <v>14160.57</v>
      </c>
      <c r="AU32" s="7">
        <v>0</v>
      </c>
      <c r="AV32" s="201">
        <v>0</v>
      </c>
      <c r="AW32" s="126">
        <v>163</v>
      </c>
      <c r="AX32" s="201" t="s">
        <v>248</v>
      </c>
      <c r="AY32" s="235"/>
      <c r="AZ32" s="188"/>
      <c r="BA32" s="188"/>
      <c r="BB32" s="188"/>
      <c r="BC32" s="203"/>
      <c r="BD32" s="217" t="s">
        <v>61</v>
      </c>
      <c r="BE32" s="201" t="s">
        <v>62</v>
      </c>
      <c r="BF32" s="201" t="s">
        <v>63</v>
      </c>
      <c r="BG32" s="201" t="s">
        <v>196</v>
      </c>
      <c r="BH32" s="218" t="s">
        <v>515</v>
      </c>
      <c r="BI32" s="218" t="s">
        <v>67</v>
      </c>
      <c r="BJ32" s="200">
        <v>214</v>
      </c>
      <c r="BK32" s="200">
        <v>3</v>
      </c>
      <c r="BL32" s="219" t="s">
        <v>65</v>
      </c>
      <c r="BM32" s="64"/>
      <c r="BN32" s="64" t="s">
        <v>307</v>
      </c>
      <c r="BO32" s="443" t="s">
        <v>697</v>
      </c>
      <c r="BP32" s="443" t="s">
        <v>698</v>
      </c>
      <c r="BQ32" s="478" t="s">
        <v>714</v>
      </c>
    </row>
    <row r="33" spans="1:69" ht="15.75">
      <c r="A33" s="207" t="s">
        <v>37</v>
      </c>
      <c r="B33" s="208" t="s">
        <v>40</v>
      </c>
      <c r="C33" s="202" t="s">
        <v>34</v>
      </c>
      <c r="D33" s="210" t="s">
        <v>38</v>
      </c>
      <c r="E33" s="24" t="s">
        <v>107</v>
      </c>
      <c r="F33" s="86">
        <v>158</v>
      </c>
      <c r="G33" s="80">
        <v>2</v>
      </c>
      <c r="H33" s="148">
        <v>80</v>
      </c>
      <c r="I33" s="148">
        <v>0</v>
      </c>
      <c r="J33" s="148">
        <v>78</v>
      </c>
      <c r="K33" s="148">
        <v>2</v>
      </c>
      <c r="L33" s="80">
        <v>5</v>
      </c>
      <c r="M33" s="9">
        <v>0</v>
      </c>
      <c r="N33" s="186"/>
      <c r="O33" s="148">
        <v>4.4519869999999999</v>
      </c>
      <c r="P33" s="148">
        <v>4.6425130000000001</v>
      </c>
      <c r="Q33" s="11">
        <v>4.5453570000000001</v>
      </c>
      <c r="R33" s="148">
        <v>6.5749999999999957</v>
      </c>
      <c r="S33" s="148">
        <v>7.1499999999999986</v>
      </c>
      <c r="T33" s="53">
        <v>6.8624999999999972</v>
      </c>
      <c r="U33" s="148">
        <v>5.2279999999999998</v>
      </c>
      <c r="V33" s="148">
        <v>7.0451889999999997</v>
      </c>
      <c r="W33" s="11">
        <v>6.1185429999999998</v>
      </c>
      <c r="X33" s="148">
        <v>7.2874999999999979</v>
      </c>
      <c r="Y33" s="148">
        <v>9.5749999999999993</v>
      </c>
      <c r="Z33" s="53">
        <v>9.2249999999999943</v>
      </c>
      <c r="AA33" s="148">
        <v>3.8790485821286036</v>
      </c>
      <c r="AB33" s="148">
        <v>905</v>
      </c>
      <c r="AC33" s="148">
        <v>0.37329363728466769</v>
      </c>
      <c r="AD33" s="148">
        <v>1</v>
      </c>
      <c r="AE33" s="148">
        <v>3.1605113636363638</v>
      </c>
      <c r="AF33" s="203"/>
      <c r="AG33" s="203"/>
      <c r="AH33" s="203"/>
      <c r="AI33" s="203"/>
      <c r="AJ33" s="203"/>
      <c r="AK33" s="203" t="s">
        <v>248</v>
      </c>
      <c r="AL33" s="203"/>
      <c r="AM33" s="203"/>
      <c r="AN33" s="203"/>
      <c r="AO33" s="235">
        <v>0</v>
      </c>
      <c r="AP33" s="95">
        <v>0</v>
      </c>
      <c r="AQ33" s="95">
        <v>0</v>
      </c>
      <c r="AR33" s="224">
        <v>156</v>
      </c>
      <c r="AS33" s="224" t="s">
        <v>248</v>
      </c>
      <c r="AT33" s="7">
        <v>13391.254000000001</v>
      </c>
      <c r="AU33" s="7">
        <v>0</v>
      </c>
      <c r="AV33" s="201">
        <v>0</v>
      </c>
      <c r="AW33" s="126">
        <v>156</v>
      </c>
      <c r="AX33" s="201" t="s">
        <v>248</v>
      </c>
      <c r="AY33" s="235"/>
      <c r="AZ33" s="188"/>
      <c r="BA33" s="188"/>
      <c r="BB33" s="188"/>
      <c r="BC33" s="203"/>
      <c r="BD33" s="217" t="s">
        <v>61</v>
      </c>
      <c r="BE33" s="201" t="s">
        <v>62</v>
      </c>
      <c r="BF33" s="201" t="s">
        <v>63</v>
      </c>
      <c r="BG33" s="201" t="s">
        <v>196</v>
      </c>
      <c r="BH33" s="218" t="s">
        <v>515</v>
      </c>
      <c r="BI33" s="218" t="s">
        <v>68</v>
      </c>
      <c r="BJ33" s="200">
        <v>214</v>
      </c>
      <c r="BK33" s="200">
        <v>4</v>
      </c>
      <c r="BL33" s="219" t="s">
        <v>65</v>
      </c>
      <c r="BM33" s="64"/>
      <c r="BN33" s="64" t="s">
        <v>307</v>
      </c>
      <c r="BO33" s="443" t="s">
        <v>697</v>
      </c>
      <c r="BP33" s="443" t="s">
        <v>698</v>
      </c>
      <c r="BQ33" s="478" t="s">
        <v>714</v>
      </c>
    </row>
    <row r="34" spans="1:69" ht="15.75">
      <c r="A34" s="207" t="s">
        <v>37</v>
      </c>
      <c r="B34" s="208" t="s">
        <v>40</v>
      </c>
      <c r="C34" s="202" t="s">
        <v>34</v>
      </c>
      <c r="D34" s="210" t="s">
        <v>38</v>
      </c>
      <c r="E34" s="24" t="s">
        <v>108</v>
      </c>
      <c r="F34" s="86">
        <v>165</v>
      </c>
      <c r="G34" s="80">
        <v>0</v>
      </c>
      <c r="H34" s="148">
        <v>83</v>
      </c>
      <c r="I34" s="148">
        <v>0</v>
      </c>
      <c r="J34" s="148">
        <v>82</v>
      </c>
      <c r="K34" s="148">
        <v>0</v>
      </c>
      <c r="L34" s="80">
        <v>0</v>
      </c>
      <c r="M34" s="9">
        <v>0</v>
      </c>
      <c r="N34" s="186"/>
      <c r="O34" s="148">
        <v>3.4067099999999999</v>
      </c>
      <c r="P34" s="148">
        <v>3.686121</v>
      </c>
      <c r="Q34" s="11">
        <v>3.545569</v>
      </c>
      <c r="R34" s="148">
        <v>4.4249999999999972</v>
      </c>
      <c r="S34" s="148">
        <v>4.9833333333333316</v>
      </c>
      <c r="T34" s="53">
        <v>4.84375</v>
      </c>
      <c r="U34" s="148">
        <v>4.266108</v>
      </c>
      <c r="V34" s="148">
        <v>6.1356950000000001</v>
      </c>
      <c r="W34" s="11">
        <v>5.1952360000000004</v>
      </c>
      <c r="X34" s="148">
        <v>6.3849999999999998</v>
      </c>
      <c r="Y34" s="148">
        <v>7.4749999999999979</v>
      </c>
      <c r="Z34" s="53">
        <v>6.992647058823529</v>
      </c>
      <c r="AA34" s="148">
        <v>3.9961313230822806</v>
      </c>
      <c r="AB34" s="148">
        <v>990</v>
      </c>
      <c r="AC34" s="148">
        <v>0.29813725845955652</v>
      </c>
      <c r="AD34" s="148">
        <v>0</v>
      </c>
      <c r="AE34" s="148">
        <v>3.512172284644195</v>
      </c>
      <c r="AF34" s="203"/>
      <c r="AG34" s="203"/>
      <c r="AH34" s="203"/>
      <c r="AI34" s="203"/>
      <c r="AJ34" s="203"/>
      <c r="AK34" s="203" t="s">
        <v>248</v>
      </c>
      <c r="AL34" s="203"/>
      <c r="AM34" s="203"/>
      <c r="AN34" s="203"/>
      <c r="AO34" s="235">
        <v>0</v>
      </c>
      <c r="AP34" s="95">
        <v>0</v>
      </c>
      <c r="AQ34" s="95">
        <v>0</v>
      </c>
      <c r="AR34" s="224">
        <v>165</v>
      </c>
      <c r="AS34" s="224" t="s">
        <v>248</v>
      </c>
      <c r="AT34" s="7">
        <v>14904.181</v>
      </c>
      <c r="AU34" s="7">
        <v>0</v>
      </c>
      <c r="AV34" s="201">
        <v>0</v>
      </c>
      <c r="AW34" s="126">
        <v>165</v>
      </c>
      <c r="AX34" s="201" t="s">
        <v>248</v>
      </c>
      <c r="AY34" s="235"/>
      <c r="AZ34" s="188"/>
      <c r="BA34" s="188"/>
      <c r="BB34" s="188"/>
      <c r="BC34" s="203"/>
      <c r="BD34" s="217" t="s">
        <v>61</v>
      </c>
      <c r="BE34" s="201" t="s">
        <v>62</v>
      </c>
      <c r="BF34" s="201" t="s">
        <v>63</v>
      </c>
      <c r="BG34" s="201" t="s">
        <v>196</v>
      </c>
      <c r="BH34" s="218" t="s">
        <v>512</v>
      </c>
      <c r="BI34" s="218" t="s">
        <v>64</v>
      </c>
      <c r="BJ34" s="200">
        <v>214</v>
      </c>
      <c r="BK34" s="200">
        <v>1</v>
      </c>
      <c r="BL34" s="219" t="s">
        <v>65</v>
      </c>
      <c r="BM34" s="64"/>
      <c r="BN34" s="64" t="s">
        <v>307</v>
      </c>
      <c r="BO34" s="443" t="s">
        <v>53</v>
      </c>
      <c r="BP34" s="443" t="s">
        <v>704</v>
      </c>
      <c r="BQ34" s="478" t="s">
        <v>714</v>
      </c>
    </row>
    <row r="35" spans="1:69" ht="15.75">
      <c r="A35" s="207" t="s">
        <v>37</v>
      </c>
      <c r="B35" s="208" t="s">
        <v>40</v>
      </c>
      <c r="C35" s="202" t="s">
        <v>34</v>
      </c>
      <c r="D35" s="210" t="s">
        <v>38</v>
      </c>
      <c r="E35" s="24" t="s">
        <v>108</v>
      </c>
      <c r="F35" s="86">
        <v>151</v>
      </c>
      <c r="G35" s="80">
        <v>0</v>
      </c>
      <c r="H35" s="148">
        <v>78</v>
      </c>
      <c r="I35" s="148">
        <v>0</v>
      </c>
      <c r="J35" s="148">
        <v>73</v>
      </c>
      <c r="K35" s="148">
        <v>0</v>
      </c>
      <c r="L35" s="80">
        <v>0</v>
      </c>
      <c r="M35" s="9">
        <v>0</v>
      </c>
      <c r="N35" s="186"/>
      <c r="O35" s="148">
        <v>3.5125120000000001</v>
      </c>
      <c r="P35" s="148">
        <v>3.9409109999999998</v>
      </c>
      <c r="Q35" s="11">
        <v>3.7120410000000001</v>
      </c>
      <c r="R35" s="148">
        <v>5.0499999999999972</v>
      </c>
      <c r="S35" s="148">
        <v>5.2999999999999972</v>
      </c>
      <c r="T35" s="53">
        <v>5.1749999999999972</v>
      </c>
      <c r="U35" s="148">
        <v>4.3768459999999996</v>
      </c>
      <c r="V35" s="148">
        <v>6.3326760000000002</v>
      </c>
      <c r="W35" s="11">
        <v>5.2877799999999997</v>
      </c>
      <c r="X35" s="148">
        <v>6.3499999999999988</v>
      </c>
      <c r="Y35" s="148">
        <v>7.7999999999999972</v>
      </c>
      <c r="Z35" s="53">
        <v>7.4249999999999972</v>
      </c>
      <c r="AA35" s="148">
        <v>3.8868896396481181</v>
      </c>
      <c r="AB35" s="148">
        <v>905</v>
      </c>
      <c r="AC35" s="148">
        <v>0.38464768997311366</v>
      </c>
      <c r="AD35" s="148">
        <v>1</v>
      </c>
      <c r="AE35" s="148">
        <v>3.1203124999999998</v>
      </c>
      <c r="AF35" s="203"/>
      <c r="AG35" s="203"/>
      <c r="AH35" s="203"/>
      <c r="AI35" s="203"/>
      <c r="AJ35" s="203"/>
      <c r="AK35" s="203" t="s">
        <v>248</v>
      </c>
      <c r="AL35" s="203"/>
      <c r="AM35" s="203"/>
      <c r="AN35" s="203"/>
      <c r="AO35" s="235">
        <v>0</v>
      </c>
      <c r="AP35" s="95">
        <v>0</v>
      </c>
      <c r="AQ35" s="95">
        <v>0</v>
      </c>
      <c r="AR35" s="224">
        <v>151</v>
      </c>
      <c r="AS35" s="224" t="s">
        <v>248</v>
      </c>
      <c r="AT35" s="7">
        <v>13640.565000000001</v>
      </c>
      <c r="AU35" s="7">
        <v>0</v>
      </c>
      <c r="AV35" s="201">
        <v>0</v>
      </c>
      <c r="AW35" s="126">
        <v>151</v>
      </c>
      <c r="AX35" s="201" t="s">
        <v>248</v>
      </c>
      <c r="AY35" s="235"/>
      <c r="AZ35" s="188"/>
      <c r="BA35" s="188"/>
      <c r="BB35" s="188"/>
      <c r="BC35" s="203"/>
      <c r="BD35" s="217" t="s">
        <v>61</v>
      </c>
      <c r="BE35" s="201" t="s">
        <v>62</v>
      </c>
      <c r="BF35" s="201" t="s">
        <v>63</v>
      </c>
      <c r="BG35" s="201" t="s">
        <v>196</v>
      </c>
      <c r="BH35" s="218" t="s">
        <v>512</v>
      </c>
      <c r="BI35" s="218" t="s">
        <v>66</v>
      </c>
      <c r="BJ35" s="200">
        <v>214</v>
      </c>
      <c r="BK35" s="200">
        <v>7</v>
      </c>
      <c r="BL35" s="219" t="s">
        <v>65</v>
      </c>
      <c r="BM35" s="64"/>
      <c r="BN35" s="64" t="s">
        <v>307</v>
      </c>
      <c r="BO35" s="443" t="s">
        <v>53</v>
      </c>
      <c r="BP35" s="443" t="s">
        <v>704</v>
      </c>
      <c r="BQ35" s="478" t="s">
        <v>714</v>
      </c>
    </row>
    <row r="36" spans="1:69" ht="15.75">
      <c r="A36" s="207" t="s">
        <v>37</v>
      </c>
      <c r="B36" s="208" t="s">
        <v>40</v>
      </c>
      <c r="C36" s="202" t="s">
        <v>34</v>
      </c>
      <c r="D36" s="210" t="s">
        <v>38</v>
      </c>
      <c r="E36" s="24" t="s">
        <v>108</v>
      </c>
      <c r="F36" s="86">
        <v>165</v>
      </c>
      <c r="G36" s="80">
        <v>0</v>
      </c>
      <c r="H36" s="148">
        <v>83</v>
      </c>
      <c r="I36" s="148">
        <v>0</v>
      </c>
      <c r="J36" s="148">
        <v>82</v>
      </c>
      <c r="K36" s="148">
        <v>0</v>
      </c>
      <c r="L36" s="80">
        <v>0</v>
      </c>
      <c r="M36" s="9">
        <v>0</v>
      </c>
      <c r="N36" s="186"/>
      <c r="O36" s="148">
        <v>4.2036619999999996</v>
      </c>
      <c r="P36" s="148">
        <v>5.1506949999999998</v>
      </c>
      <c r="Q36" s="11">
        <v>4.674309</v>
      </c>
      <c r="R36" s="148">
        <v>6.2124999999999986</v>
      </c>
      <c r="S36" s="148">
        <v>6.7249999999999979</v>
      </c>
      <c r="T36" s="53">
        <v>6.4749999999999996</v>
      </c>
      <c r="U36" s="148">
        <v>5.1422530000000002</v>
      </c>
      <c r="V36" s="148">
        <v>7.5606819999999999</v>
      </c>
      <c r="W36" s="11">
        <v>6.3441390000000002</v>
      </c>
      <c r="X36" s="148">
        <v>7.3083333333333327</v>
      </c>
      <c r="Y36" s="148">
        <v>8.9499999999999957</v>
      </c>
      <c r="Z36" s="53">
        <v>8.3645833333333339</v>
      </c>
      <c r="AA36" s="148">
        <v>3.9251010260196662</v>
      </c>
      <c r="AB36" s="148">
        <v>990</v>
      </c>
      <c r="AC36" s="148">
        <v>0.36355337063973192</v>
      </c>
      <c r="AD36" s="148">
        <v>4</v>
      </c>
      <c r="AE36" s="148">
        <v>3.2314814814814814</v>
      </c>
      <c r="AF36" s="203"/>
      <c r="AG36" s="203"/>
      <c r="AH36" s="203"/>
      <c r="AI36" s="203"/>
      <c r="AJ36" s="203"/>
      <c r="AK36" s="203" t="s">
        <v>248</v>
      </c>
      <c r="AL36" s="203"/>
      <c r="AM36" s="203"/>
      <c r="AN36" s="203"/>
      <c r="AO36" s="235">
        <v>0</v>
      </c>
      <c r="AP36" s="95">
        <v>0</v>
      </c>
      <c r="AQ36" s="95">
        <v>0</v>
      </c>
      <c r="AR36" s="224">
        <v>165</v>
      </c>
      <c r="AS36" s="224" t="s">
        <v>248</v>
      </c>
      <c r="AT36" s="7">
        <v>14950.268</v>
      </c>
      <c r="AU36" s="7">
        <v>0</v>
      </c>
      <c r="AV36" s="201">
        <v>0</v>
      </c>
      <c r="AW36" s="126">
        <v>165</v>
      </c>
      <c r="AX36" s="201" t="s">
        <v>248</v>
      </c>
      <c r="AY36" s="235"/>
      <c r="AZ36" s="188"/>
      <c r="BA36" s="188"/>
      <c r="BB36" s="188"/>
      <c r="BC36" s="203"/>
      <c r="BD36" s="217" t="s">
        <v>61</v>
      </c>
      <c r="BE36" s="201" t="s">
        <v>62</v>
      </c>
      <c r="BF36" s="201" t="s">
        <v>63</v>
      </c>
      <c r="BG36" s="201" t="s">
        <v>196</v>
      </c>
      <c r="BH36" s="218" t="s">
        <v>512</v>
      </c>
      <c r="BI36" s="218" t="s">
        <v>67</v>
      </c>
      <c r="BJ36" s="200">
        <v>214</v>
      </c>
      <c r="BK36" s="200">
        <v>3</v>
      </c>
      <c r="BL36" s="219" t="s">
        <v>65</v>
      </c>
      <c r="BM36" s="64"/>
      <c r="BN36" s="64" t="s">
        <v>307</v>
      </c>
      <c r="BO36" s="443" t="s">
        <v>53</v>
      </c>
      <c r="BP36" s="443" t="s">
        <v>704</v>
      </c>
      <c r="BQ36" s="478" t="s">
        <v>714</v>
      </c>
    </row>
    <row r="37" spans="1:69" ht="15.75">
      <c r="A37" s="207" t="s">
        <v>37</v>
      </c>
      <c r="B37" s="208" t="s">
        <v>40</v>
      </c>
      <c r="C37" s="202" t="s">
        <v>34</v>
      </c>
      <c r="D37" s="210" t="s">
        <v>38</v>
      </c>
      <c r="E37" s="24" t="s">
        <v>108</v>
      </c>
      <c r="F37" s="86">
        <v>109</v>
      </c>
      <c r="G37" s="80">
        <v>1</v>
      </c>
      <c r="H37" s="148">
        <v>56</v>
      </c>
      <c r="I37" s="148">
        <v>1</v>
      </c>
      <c r="J37" s="148">
        <v>53</v>
      </c>
      <c r="K37" s="148">
        <v>0</v>
      </c>
      <c r="L37" s="80">
        <v>0</v>
      </c>
      <c r="M37" s="9">
        <v>0</v>
      </c>
      <c r="N37" s="186"/>
      <c r="O37" s="148">
        <v>4.080381</v>
      </c>
      <c r="P37" s="148">
        <v>4.2486980000000001</v>
      </c>
      <c r="Q37" s="11">
        <v>4.1629810000000003</v>
      </c>
      <c r="R37" s="148">
        <v>5.125</v>
      </c>
      <c r="S37" s="148">
        <v>5.6749999999999972</v>
      </c>
      <c r="T37" s="53">
        <v>5.4499999999999993</v>
      </c>
      <c r="U37" s="148">
        <v>4.9828900000000003</v>
      </c>
      <c r="V37" s="148">
        <v>6.634811</v>
      </c>
      <c r="W37" s="11">
        <v>5.7935549999999996</v>
      </c>
      <c r="X37" s="148">
        <v>7.3125</v>
      </c>
      <c r="Y37" s="148">
        <v>8.2249999999999996</v>
      </c>
      <c r="Z37" s="53">
        <v>7.9499999999999993</v>
      </c>
      <c r="AA37" s="148">
        <v>3.823287054344461</v>
      </c>
      <c r="AB37" s="148">
        <v>648</v>
      </c>
      <c r="AC37" s="148">
        <v>0.39661674797295798</v>
      </c>
      <c r="AD37" s="148">
        <v>5</v>
      </c>
      <c r="AE37" s="148">
        <v>3.0893333333333333</v>
      </c>
      <c r="AF37" s="203"/>
      <c r="AG37" s="203"/>
      <c r="AH37" s="203"/>
      <c r="AI37" s="203"/>
      <c r="AJ37" s="203"/>
      <c r="AK37" s="203" t="s">
        <v>248</v>
      </c>
      <c r="AL37" s="203"/>
      <c r="AM37" s="203"/>
      <c r="AN37" s="203"/>
      <c r="AO37" s="235">
        <v>0</v>
      </c>
      <c r="AP37" s="95">
        <v>0</v>
      </c>
      <c r="AQ37" s="95">
        <v>0</v>
      </c>
      <c r="AR37" s="224">
        <v>108</v>
      </c>
      <c r="AS37" s="224" t="s">
        <v>248</v>
      </c>
      <c r="AT37" s="7">
        <v>9756.0750000000007</v>
      </c>
      <c r="AU37" s="7">
        <v>0</v>
      </c>
      <c r="AV37" s="201">
        <v>0</v>
      </c>
      <c r="AW37" s="126">
        <v>108</v>
      </c>
      <c r="AX37" s="201" t="s">
        <v>248</v>
      </c>
      <c r="AY37" s="235"/>
      <c r="AZ37" s="188"/>
      <c r="BA37" s="188"/>
      <c r="BB37" s="188"/>
      <c r="BC37" s="203"/>
      <c r="BD37" s="217" t="s">
        <v>61</v>
      </c>
      <c r="BE37" s="201" t="s">
        <v>62</v>
      </c>
      <c r="BF37" s="201" t="s">
        <v>63</v>
      </c>
      <c r="BG37" s="201" t="s">
        <v>196</v>
      </c>
      <c r="BH37" s="218" t="s">
        <v>512</v>
      </c>
      <c r="BI37" s="218" t="s">
        <v>68</v>
      </c>
      <c r="BJ37" s="200">
        <v>214</v>
      </c>
      <c r="BK37" s="200">
        <v>4</v>
      </c>
      <c r="BL37" s="219" t="s">
        <v>65</v>
      </c>
      <c r="BM37" s="64"/>
      <c r="BN37" s="64" t="s">
        <v>307</v>
      </c>
      <c r="BO37" s="443" t="s">
        <v>53</v>
      </c>
      <c r="BP37" s="443" t="s">
        <v>704</v>
      </c>
      <c r="BQ37" s="478" t="s">
        <v>714</v>
      </c>
    </row>
    <row r="38" spans="1:69" ht="15.75">
      <c r="A38" s="207" t="s">
        <v>37</v>
      </c>
      <c r="B38" s="208" t="s">
        <v>40</v>
      </c>
      <c r="C38" s="202" t="s">
        <v>34</v>
      </c>
      <c r="D38" s="210" t="s">
        <v>38</v>
      </c>
      <c r="E38" s="24" t="s">
        <v>109</v>
      </c>
      <c r="F38" s="86">
        <v>111</v>
      </c>
      <c r="G38" s="80">
        <v>3</v>
      </c>
      <c r="H38" s="148">
        <v>57</v>
      </c>
      <c r="I38" s="148">
        <v>0</v>
      </c>
      <c r="J38" s="148">
        <v>54</v>
      </c>
      <c r="K38" s="148">
        <v>3</v>
      </c>
      <c r="L38" s="80">
        <v>1</v>
      </c>
      <c r="M38" s="9">
        <v>0</v>
      </c>
      <c r="N38" s="186"/>
      <c r="O38" s="148">
        <v>3.2807010000000001</v>
      </c>
      <c r="P38" s="148">
        <v>4.2341600000000001</v>
      </c>
      <c r="Q38" s="11">
        <v>3.7262420000000001</v>
      </c>
      <c r="R38" s="148">
        <v>4.5374999999999996</v>
      </c>
      <c r="S38" s="148">
        <v>5.416666666666667</v>
      </c>
      <c r="T38" s="53">
        <v>5.1083333333333316</v>
      </c>
      <c r="U38" s="148">
        <v>4.060403</v>
      </c>
      <c r="V38" s="148">
        <v>6.6621800000000002</v>
      </c>
      <c r="W38" s="11">
        <v>5.276186</v>
      </c>
      <c r="X38" s="148">
        <v>6.0374999999999996</v>
      </c>
      <c r="Y38" s="148">
        <v>7.875</v>
      </c>
      <c r="Z38" s="53">
        <v>7.4324999999999992</v>
      </c>
      <c r="AA38" s="148">
        <v>3.9825389578335013</v>
      </c>
      <c r="AB38" s="148">
        <v>642</v>
      </c>
      <c r="AC38" s="148">
        <v>0.32873564823939416</v>
      </c>
      <c r="AD38" s="148">
        <v>2</v>
      </c>
      <c r="AE38" s="148">
        <v>3.45</v>
      </c>
      <c r="AF38" s="203"/>
      <c r="AG38" s="203"/>
      <c r="AH38" s="203"/>
      <c r="AI38" s="203"/>
      <c r="AJ38" s="203"/>
      <c r="AK38" s="203" t="s">
        <v>248</v>
      </c>
      <c r="AL38" s="203"/>
      <c r="AM38" s="203"/>
      <c r="AN38" s="203"/>
      <c r="AO38" s="235">
        <v>0</v>
      </c>
      <c r="AP38" s="95">
        <v>0</v>
      </c>
      <c r="AQ38" s="95">
        <v>0</v>
      </c>
      <c r="AR38" s="224">
        <v>108</v>
      </c>
      <c r="AS38" s="224" t="s">
        <v>248</v>
      </c>
      <c r="AT38" s="7">
        <v>9467.8080000000009</v>
      </c>
      <c r="AU38" s="7">
        <v>0</v>
      </c>
      <c r="AV38" s="201">
        <v>0</v>
      </c>
      <c r="AW38" s="126">
        <v>108</v>
      </c>
      <c r="AX38" s="201" t="s">
        <v>248</v>
      </c>
      <c r="AY38" s="235"/>
      <c r="AZ38" s="188"/>
      <c r="BA38" s="188"/>
      <c r="BB38" s="188"/>
      <c r="BC38" s="203"/>
      <c r="BD38" s="217" t="s">
        <v>61</v>
      </c>
      <c r="BE38" s="201" t="s">
        <v>62</v>
      </c>
      <c r="BF38" s="201" t="s">
        <v>63</v>
      </c>
      <c r="BG38" s="201" t="s">
        <v>196</v>
      </c>
      <c r="BH38" s="218" t="s">
        <v>513</v>
      </c>
      <c r="BI38" s="218" t="s">
        <v>64</v>
      </c>
      <c r="BJ38" s="200">
        <v>214</v>
      </c>
      <c r="BK38" s="200">
        <v>1</v>
      </c>
      <c r="BL38" s="219" t="s">
        <v>65</v>
      </c>
      <c r="BM38" s="64"/>
      <c r="BN38" s="64" t="s">
        <v>307</v>
      </c>
      <c r="BO38" s="443" t="s">
        <v>53</v>
      </c>
      <c r="BP38" s="443" t="s">
        <v>704</v>
      </c>
      <c r="BQ38" s="478" t="s">
        <v>714</v>
      </c>
    </row>
    <row r="39" spans="1:69" ht="15.75">
      <c r="A39" s="207" t="s">
        <v>37</v>
      </c>
      <c r="B39" s="208" t="s">
        <v>40</v>
      </c>
      <c r="C39" s="202" t="s">
        <v>34</v>
      </c>
      <c r="D39" s="210" t="s">
        <v>38</v>
      </c>
      <c r="E39" s="24" t="s">
        <v>109</v>
      </c>
      <c r="F39" s="86">
        <v>99</v>
      </c>
      <c r="G39" s="80">
        <v>0</v>
      </c>
      <c r="H39" s="148">
        <v>52</v>
      </c>
      <c r="I39" s="148">
        <v>0</v>
      </c>
      <c r="J39" s="148">
        <v>47</v>
      </c>
      <c r="K39" s="148">
        <v>0</v>
      </c>
      <c r="L39" s="80">
        <v>0</v>
      </c>
      <c r="M39" s="9">
        <v>0</v>
      </c>
      <c r="N39" s="186"/>
      <c r="O39" s="148">
        <v>3.2045189999999999</v>
      </c>
      <c r="P39" s="148">
        <v>3.5218660000000002</v>
      </c>
      <c r="Q39" s="11">
        <v>3.3517420000000002</v>
      </c>
      <c r="R39" s="148">
        <v>4.0666666666666664</v>
      </c>
      <c r="S39" s="148">
        <v>4.479166666666667</v>
      </c>
      <c r="T39" s="53">
        <v>4.3416666666666659</v>
      </c>
      <c r="U39" s="148">
        <v>4.0380000000000003</v>
      </c>
      <c r="V39" s="148">
        <v>5.9530880000000002</v>
      </c>
      <c r="W39" s="11">
        <v>4.9264429999999999</v>
      </c>
      <c r="X39" s="148">
        <v>5.1999999999999993</v>
      </c>
      <c r="Y39" s="148">
        <v>6.96875</v>
      </c>
      <c r="Z39" s="53">
        <v>6.6437499999999989</v>
      </c>
      <c r="AA39" s="148">
        <v>3.8839899144991472</v>
      </c>
      <c r="AB39" s="148">
        <v>594</v>
      </c>
      <c r="AC39" s="148">
        <v>0.34897080452811546</v>
      </c>
      <c r="AD39" s="148">
        <v>0</v>
      </c>
      <c r="AE39" s="148">
        <v>3.2026785714285713</v>
      </c>
      <c r="AF39" s="203"/>
      <c r="AG39" s="203"/>
      <c r="AH39" s="203"/>
      <c r="AI39" s="203"/>
      <c r="AJ39" s="203"/>
      <c r="AK39" s="203" t="s">
        <v>248</v>
      </c>
      <c r="AL39" s="203"/>
      <c r="AM39" s="203"/>
      <c r="AN39" s="203"/>
      <c r="AO39" s="235">
        <v>0</v>
      </c>
      <c r="AP39" s="95">
        <v>0</v>
      </c>
      <c r="AQ39" s="95">
        <v>0</v>
      </c>
      <c r="AR39" s="224">
        <v>99</v>
      </c>
      <c r="AS39" s="224" t="s">
        <v>248</v>
      </c>
      <c r="AT39" s="7">
        <v>8668.2909999999993</v>
      </c>
      <c r="AU39" s="7">
        <v>0</v>
      </c>
      <c r="AV39" s="201">
        <v>0</v>
      </c>
      <c r="AW39" s="126">
        <v>99</v>
      </c>
      <c r="AX39" s="201" t="s">
        <v>248</v>
      </c>
      <c r="AY39" s="235"/>
      <c r="AZ39" s="188"/>
      <c r="BA39" s="188"/>
      <c r="BB39" s="188"/>
      <c r="BC39" s="203"/>
      <c r="BD39" s="217" t="s">
        <v>61</v>
      </c>
      <c r="BE39" s="201" t="s">
        <v>62</v>
      </c>
      <c r="BF39" s="201" t="s">
        <v>63</v>
      </c>
      <c r="BG39" s="201" t="s">
        <v>196</v>
      </c>
      <c r="BH39" s="218" t="s">
        <v>513</v>
      </c>
      <c r="BI39" s="218" t="s">
        <v>66</v>
      </c>
      <c r="BJ39" s="200">
        <v>214</v>
      </c>
      <c r="BK39" s="200">
        <v>7</v>
      </c>
      <c r="BL39" s="219" t="s">
        <v>65</v>
      </c>
      <c r="BM39" s="64"/>
      <c r="BN39" s="64" t="s">
        <v>307</v>
      </c>
      <c r="BO39" s="443" t="s">
        <v>53</v>
      </c>
      <c r="BP39" s="443" t="s">
        <v>704</v>
      </c>
      <c r="BQ39" s="478" t="s">
        <v>714</v>
      </c>
    </row>
    <row r="40" spans="1:69" ht="15.75">
      <c r="A40" s="207" t="s">
        <v>37</v>
      </c>
      <c r="B40" s="208" t="s">
        <v>40</v>
      </c>
      <c r="C40" s="202" t="s">
        <v>34</v>
      </c>
      <c r="D40" s="210" t="s">
        <v>38</v>
      </c>
      <c r="E40" s="24" t="s">
        <v>109</v>
      </c>
      <c r="F40" s="86">
        <v>110</v>
      </c>
      <c r="G40" s="80">
        <v>0</v>
      </c>
      <c r="H40" s="148">
        <v>55</v>
      </c>
      <c r="I40" s="148">
        <v>0</v>
      </c>
      <c r="J40" s="148">
        <v>55</v>
      </c>
      <c r="K40" s="148">
        <v>0</v>
      </c>
      <c r="L40" s="80">
        <v>0</v>
      </c>
      <c r="M40" s="9">
        <v>0</v>
      </c>
      <c r="N40" s="186"/>
      <c r="O40" s="148">
        <v>3.9645630000000001</v>
      </c>
      <c r="P40" s="148">
        <v>5.0506180000000001</v>
      </c>
      <c r="Q40" s="11">
        <v>4.5075900000000004</v>
      </c>
      <c r="R40" s="148">
        <v>4.625</v>
      </c>
      <c r="S40" s="148">
        <v>6.3125</v>
      </c>
      <c r="T40" s="53">
        <v>6.083333333333333</v>
      </c>
      <c r="U40" s="148">
        <v>4.9321999999999999</v>
      </c>
      <c r="V40" s="148">
        <v>7.4524720000000002</v>
      </c>
      <c r="W40" s="11">
        <v>6.1923360000000001</v>
      </c>
      <c r="X40" s="148">
        <v>7.15625</v>
      </c>
      <c r="Y40" s="148">
        <v>8.4464285714285712</v>
      </c>
      <c r="Z40" s="53">
        <v>8.25</v>
      </c>
      <c r="AA40" s="148">
        <v>3.9220757665056167</v>
      </c>
      <c r="AB40" s="148">
        <v>660</v>
      </c>
      <c r="AC40" s="148">
        <v>0.33214945879649066</v>
      </c>
      <c r="AD40" s="148">
        <v>0</v>
      </c>
      <c r="AE40" s="148">
        <v>3.2857142857142856</v>
      </c>
      <c r="AF40" s="203"/>
      <c r="AG40" s="203"/>
      <c r="AH40" s="203"/>
      <c r="AI40" s="203"/>
      <c r="AJ40" s="203"/>
      <c r="AK40" s="203" t="s">
        <v>248</v>
      </c>
      <c r="AL40" s="203"/>
      <c r="AM40" s="203"/>
      <c r="AN40" s="203"/>
      <c r="AO40" s="235">
        <v>0</v>
      </c>
      <c r="AP40" s="95">
        <v>0</v>
      </c>
      <c r="AQ40" s="95">
        <v>0</v>
      </c>
      <c r="AR40" s="224">
        <v>110</v>
      </c>
      <c r="AS40" s="224" t="s">
        <v>248</v>
      </c>
      <c r="AT40" s="7">
        <v>9657.509</v>
      </c>
      <c r="AU40" s="7">
        <v>0</v>
      </c>
      <c r="AV40" s="201">
        <v>0</v>
      </c>
      <c r="AW40" s="126">
        <v>110</v>
      </c>
      <c r="AX40" s="201" t="s">
        <v>248</v>
      </c>
      <c r="AY40" s="235"/>
      <c r="AZ40" s="188"/>
      <c r="BA40" s="188"/>
      <c r="BB40" s="188"/>
      <c r="BC40" s="203"/>
      <c r="BD40" s="217" t="s">
        <v>61</v>
      </c>
      <c r="BE40" s="201" t="s">
        <v>62</v>
      </c>
      <c r="BF40" s="201" t="s">
        <v>63</v>
      </c>
      <c r="BG40" s="201" t="s">
        <v>196</v>
      </c>
      <c r="BH40" s="218" t="s">
        <v>513</v>
      </c>
      <c r="BI40" s="218" t="s">
        <v>67</v>
      </c>
      <c r="BJ40" s="441">
        <v>214</v>
      </c>
      <c r="BK40" s="441">
        <v>3</v>
      </c>
      <c r="BL40" s="219" t="s">
        <v>65</v>
      </c>
      <c r="BM40" s="64"/>
      <c r="BN40" s="64" t="s">
        <v>307</v>
      </c>
      <c r="BO40" s="443" t="s">
        <v>53</v>
      </c>
      <c r="BP40" s="443" t="s">
        <v>704</v>
      </c>
      <c r="BQ40" s="478" t="s">
        <v>714</v>
      </c>
    </row>
    <row r="41" spans="1:69" ht="15.75">
      <c r="A41" s="207" t="s">
        <v>37</v>
      </c>
      <c r="B41" s="208" t="s">
        <v>40</v>
      </c>
      <c r="C41" s="202" t="s">
        <v>34</v>
      </c>
      <c r="D41" s="210" t="s">
        <v>38</v>
      </c>
      <c r="E41" s="24" t="s">
        <v>109</v>
      </c>
      <c r="F41" s="86">
        <v>41</v>
      </c>
      <c r="G41" s="80">
        <v>0</v>
      </c>
      <c r="H41" s="148">
        <v>24</v>
      </c>
      <c r="I41" s="148">
        <v>0</v>
      </c>
      <c r="J41" s="148">
        <v>17</v>
      </c>
      <c r="K41" s="148">
        <v>0</v>
      </c>
      <c r="L41" s="80">
        <v>0</v>
      </c>
      <c r="M41" s="9">
        <v>0</v>
      </c>
      <c r="N41" s="186"/>
      <c r="O41" s="148">
        <v>4.5597500000000002</v>
      </c>
      <c r="P41" s="148">
        <v>3.9861759999999999</v>
      </c>
      <c r="Q41" s="11">
        <v>4.3219260000000004</v>
      </c>
      <c r="R41" s="148">
        <v>8.3999999999999986</v>
      </c>
      <c r="S41" s="148">
        <v>6.0749999999999993</v>
      </c>
      <c r="T41" s="53">
        <v>6.4749999999999979</v>
      </c>
      <c r="U41" s="148">
        <v>5.3022910000000003</v>
      </c>
      <c r="V41" s="148">
        <v>6.3818229999999998</v>
      </c>
      <c r="W41" s="11">
        <v>5.7499019999999996</v>
      </c>
      <c r="X41" s="148">
        <v>9.3999999999999986</v>
      </c>
      <c r="Y41" s="148">
        <v>8.5749999999999993</v>
      </c>
      <c r="Z41" s="53">
        <v>8.9749999999999979</v>
      </c>
      <c r="AA41" s="148">
        <v>3.9245528573912329</v>
      </c>
      <c r="AB41" s="148">
        <v>246</v>
      </c>
      <c r="AC41" s="148">
        <v>0.3462568572360839</v>
      </c>
      <c r="AD41" s="148">
        <v>0</v>
      </c>
      <c r="AE41" s="148">
        <v>3.2340909090909089</v>
      </c>
      <c r="AF41" s="203"/>
      <c r="AG41" s="203"/>
      <c r="AH41" s="203"/>
      <c r="AI41" s="203"/>
      <c r="AJ41" s="203"/>
      <c r="AK41" s="203" t="s">
        <v>248</v>
      </c>
      <c r="AL41" s="203"/>
      <c r="AM41" s="203"/>
      <c r="AN41" s="203"/>
      <c r="AO41" s="235">
        <v>0</v>
      </c>
      <c r="AP41" s="95">
        <v>0</v>
      </c>
      <c r="AQ41" s="95">
        <v>0</v>
      </c>
      <c r="AR41" s="224">
        <v>41</v>
      </c>
      <c r="AS41" s="224" t="s">
        <v>248</v>
      </c>
      <c r="AT41" s="7">
        <v>3589.799</v>
      </c>
      <c r="AU41" s="7">
        <v>0</v>
      </c>
      <c r="AV41" s="201">
        <v>0</v>
      </c>
      <c r="AW41" s="126">
        <v>41</v>
      </c>
      <c r="AX41" s="201" t="s">
        <v>248</v>
      </c>
      <c r="AY41" s="235"/>
      <c r="AZ41" s="188"/>
      <c r="BA41" s="188"/>
      <c r="BB41" s="188"/>
      <c r="BC41" s="203"/>
      <c r="BD41" s="217" t="s">
        <v>61</v>
      </c>
      <c r="BE41" s="201" t="s">
        <v>62</v>
      </c>
      <c r="BF41" s="201" t="s">
        <v>63</v>
      </c>
      <c r="BG41" s="201" t="s">
        <v>196</v>
      </c>
      <c r="BH41" s="218" t="s">
        <v>513</v>
      </c>
      <c r="BI41" s="218" t="s">
        <v>68</v>
      </c>
      <c r="BJ41" s="200">
        <v>214</v>
      </c>
      <c r="BK41" s="200">
        <v>4</v>
      </c>
      <c r="BL41" s="219" t="s">
        <v>65</v>
      </c>
      <c r="BM41" s="64"/>
      <c r="BN41" s="64" t="s">
        <v>307</v>
      </c>
      <c r="BO41" s="443" t="s">
        <v>53</v>
      </c>
      <c r="BP41" s="443" t="s">
        <v>704</v>
      </c>
      <c r="BQ41" s="478" t="s">
        <v>714</v>
      </c>
    </row>
    <row r="42" spans="1:69" ht="15.75">
      <c r="A42" s="207" t="s">
        <v>37</v>
      </c>
      <c r="B42" s="208" t="s">
        <v>40</v>
      </c>
      <c r="C42" s="202" t="s">
        <v>34</v>
      </c>
      <c r="D42" s="210" t="s">
        <v>38</v>
      </c>
      <c r="E42" s="24" t="s">
        <v>110</v>
      </c>
      <c r="F42" s="86">
        <v>153</v>
      </c>
      <c r="G42" s="80">
        <v>0</v>
      </c>
      <c r="H42" s="148">
        <v>84</v>
      </c>
      <c r="I42" s="148">
        <v>0</v>
      </c>
      <c r="J42" s="148">
        <v>69</v>
      </c>
      <c r="K42" s="148">
        <v>0</v>
      </c>
      <c r="L42" s="80">
        <v>0</v>
      </c>
      <c r="M42" s="9">
        <v>0</v>
      </c>
      <c r="N42" s="186"/>
      <c r="O42" s="148">
        <v>3.2949760000000001</v>
      </c>
      <c r="P42" s="148">
        <v>4.3898549999999998</v>
      </c>
      <c r="Q42" s="11">
        <v>3.788745</v>
      </c>
      <c r="R42" s="148">
        <v>3.9</v>
      </c>
      <c r="S42" s="148">
        <v>5.9624999999999995</v>
      </c>
      <c r="T42" s="53">
        <v>5.6124999999999998</v>
      </c>
      <c r="U42" s="148">
        <v>4.0013920000000001</v>
      </c>
      <c r="V42" s="148">
        <v>6.7957530000000004</v>
      </c>
      <c r="W42" s="11">
        <v>5.2615939999999997</v>
      </c>
      <c r="X42" s="148">
        <v>4.4656250000000002</v>
      </c>
      <c r="Y42" s="148">
        <v>8.4249999999999989</v>
      </c>
      <c r="Z42" s="53">
        <v>7.9312499999999995</v>
      </c>
      <c r="AA42" s="148">
        <v>3.9305664641145523</v>
      </c>
      <c r="AB42" s="148">
        <v>918</v>
      </c>
      <c r="AC42" s="148">
        <v>0.33758100711941968</v>
      </c>
      <c r="AD42" s="148">
        <v>0</v>
      </c>
      <c r="AE42" s="148">
        <v>3.267910447761194</v>
      </c>
      <c r="AF42" s="203"/>
      <c r="AG42" s="203"/>
      <c r="AH42" s="203"/>
      <c r="AI42" s="203"/>
      <c r="AJ42" s="203"/>
      <c r="AK42" s="203" t="s">
        <v>248</v>
      </c>
      <c r="AL42" s="203"/>
      <c r="AM42" s="203"/>
      <c r="AN42" s="203"/>
      <c r="AO42" s="235">
        <v>0</v>
      </c>
      <c r="AP42" s="95">
        <v>0</v>
      </c>
      <c r="AQ42" s="95">
        <v>0</v>
      </c>
      <c r="AR42" s="224">
        <v>153</v>
      </c>
      <c r="AS42" s="224" t="s">
        <v>248</v>
      </c>
      <c r="AT42" s="7">
        <v>13407.728999999999</v>
      </c>
      <c r="AU42" s="7">
        <v>0</v>
      </c>
      <c r="AV42" s="201">
        <v>0</v>
      </c>
      <c r="AW42" s="126">
        <v>153</v>
      </c>
      <c r="AX42" s="201" t="s">
        <v>248</v>
      </c>
      <c r="AY42" s="235"/>
      <c r="AZ42" s="188"/>
      <c r="BA42" s="188"/>
      <c r="BB42" s="188"/>
      <c r="BC42" s="203"/>
      <c r="BD42" s="217" t="s">
        <v>61</v>
      </c>
      <c r="BE42" s="201" t="s">
        <v>62</v>
      </c>
      <c r="BF42" s="201" t="s">
        <v>63</v>
      </c>
      <c r="BG42" s="201" t="s">
        <v>196</v>
      </c>
      <c r="BH42" s="218" t="s">
        <v>514</v>
      </c>
      <c r="BI42" s="218" t="s">
        <v>64</v>
      </c>
      <c r="BJ42" s="200">
        <v>214</v>
      </c>
      <c r="BK42" s="200">
        <v>1</v>
      </c>
      <c r="BL42" s="219" t="s">
        <v>65</v>
      </c>
      <c r="BM42" s="64"/>
      <c r="BN42" s="64" t="s">
        <v>307</v>
      </c>
      <c r="BO42" s="443" t="s">
        <v>56</v>
      </c>
      <c r="BP42" s="443" t="s">
        <v>684</v>
      </c>
      <c r="BQ42" s="478" t="s">
        <v>716</v>
      </c>
    </row>
    <row r="43" spans="1:69" ht="15.75">
      <c r="A43" s="207" t="s">
        <v>37</v>
      </c>
      <c r="B43" s="208" t="s">
        <v>40</v>
      </c>
      <c r="C43" s="202" t="s">
        <v>34</v>
      </c>
      <c r="D43" s="210" t="s">
        <v>38</v>
      </c>
      <c r="E43" s="24" t="s">
        <v>110</v>
      </c>
      <c r="F43" s="86">
        <v>158</v>
      </c>
      <c r="G43" s="80">
        <v>2</v>
      </c>
      <c r="H43" s="148">
        <v>80</v>
      </c>
      <c r="I43" s="148">
        <v>0</v>
      </c>
      <c r="J43" s="148">
        <v>78</v>
      </c>
      <c r="K43" s="148">
        <v>2</v>
      </c>
      <c r="L43" s="80">
        <v>0</v>
      </c>
      <c r="M43" s="9">
        <v>0</v>
      </c>
      <c r="N43" s="186"/>
      <c r="O43" s="148">
        <v>3.5536750000000001</v>
      </c>
      <c r="P43" s="148">
        <v>4.7654709999999998</v>
      </c>
      <c r="Q43" s="11">
        <v>4.1191800000000001</v>
      </c>
      <c r="R43" s="148">
        <v>5</v>
      </c>
      <c r="S43" s="148">
        <v>11.083333333333334</v>
      </c>
      <c r="T43" s="53">
        <v>10.5625</v>
      </c>
      <c r="U43" s="148">
        <v>4.2856500000000004</v>
      </c>
      <c r="V43" s="148">
        <v>7.1433710000000001</v>
      </c>
      <c r="W43" s="11">
        <v>5.6192529999999996</v>
      </c>
      <c r="X43" s="148">
        <v>5.5</v>
      </c>
      <c r="Y43" s="148">
        <v>13.3125</v>
      </c>
      <c r="Z43" s="53">
        <v>12.85</v>
      </c>
      <c r="AA43" s="148">
        <v>3.746324801546896</v>
      </c>
      <c r="AB43" s="148">
        <v>936</v>
      </c>
      <c r="AC43" s="148">
        <v>0.4318622917997918</v>
      </c>
      <c r="AD43" s="148">
        <v>3</v>
      </c>
      <c r="AE43" s="148">
        <v>3.0103260869565216</v>
      </c>
      <c r="AF43" s="203"/>
      <c r="AG43" s="203"/>
      <c r="AH43" s="203"/>
      <c r="AI43" s="203"/>
      <c r="AJ43" s="203"/>
      <c r="AK43" s="203" t="s">
        <v>248</v>
      </c>
      <c r="AL43" s="203"/>
      <c r="AM43" s="203"/>
      <c r="AN43" s="203"/>
      <c r="AO43" s="235">
        <v>0</v>
      </c>
      <c r="AP43" s="95">
        <v>0</v>
      </c>
      <c r="AQ43" s="95">
        <v>0</v>
      </c>
      <c r="AR43" s="224">
        <v>156</v>
      </c>
      <c r="AS43" s="224" t="s">
        <v>248</v>
      </c>
      <c r="AT43" s="7">
        <v>13659.264999999999</v>
      </c>
      <c r="AU43" s="7">
        <v>0</v>
      </c>
      <c r="AV43" s="201">
        <v>0</v>
      </c>
      <c r="AW43" s="126">
        <v>156</v>
      </c>
      <c r="AX43" s="201" t="s">
        <v>248</v>
      </c>
      <c r="AY43" s="235"/>
      <c r="AZ43" s="188"/>
      <c r="BA43" s="188"/>
      <c r="BB43" s="188"/>
      <c r="BC43" s="203"/>
      <c r="BD43" s="217" t="s">
        <v>61</v>
      </c>
      <c r="BE43" s="201" t="s">
        <v>62</v>
      </c>
      <c r="BF43" s="201" t="s">
        <v>63</v>
      </c>
      <c r="BG43" s="201" t="s">
        <v>196</v>
      </c>
      <c r="BH43" s="218" t="s">
        <v>514</v>
      </c>
      <c r="BI43" s="218" t="s">
        <v>66</v>
      </c>
      <c r="BJ43" s="200">
        <v>214</v>
      </c>
      <c r="BK43" s="200">
        <v>7</v>
      </c>
      <c r="BL43" s="219" t="s">
        <v>65</v>
      </c>
      <c r="BM43" s="64"/>
      <c r="BN43" s="64" t="s">
        <v>307</v>
      </c>
      <c r="BO43" s="443" t="s">
        <v>56</v>
      </c>
      <c r="BP43" s="443" t="s">
        <v>684</v>
      </c>
      <c r="BQ43" s="478" t="s">
        <v>716</v>
      </c>
    </row>
    <row r="44" spans="1:69" ht="15.75">
      <c r="A44" s="207" t="s">
        <v>37</v>
      </c>
      <c r="B44" s="208" t="s">
        <v>40</v>
      </c>
      <c r="C44" s="202" t="s">
        <v>34</v>
      </c>
      <c r="D44" s="210" t="s">
        <v>38</v>
      </c>
      <c r="E44" s="24" t="s">
        <v>110</v>
      </c>
      <c r="F44" s="86">
        <v>165</v>
      </c>
      <c r="G44" s="80">
        <v>0</v>
      </c>
      <c r="H44" s="148">
        <v>84</v>
      </c>
      <c r="I44" s="148">
        <v>0</v>
      </c>
      <c r="J44" s="148">
        <v>81</v>
      </c>
      <c r="K44" s="148">
        <v>0</v>
      </c>
      <c r="L44" s="80">
        <v>0</v>
      </c>
      <c r="M44" s="9">
        <v>0</v>
      </c>
      <c r="N44" s="186"/>
      <c r="O44" s="148">
        <v>3.4710960000000002</v>
      </c>
      <c r="P44" s="148">
        <v>3.8465919999999998</v>
      </c>
      <c r="Q44" s="11">
        <v>3.6565539999999999</v>
      </c>
      <c r="R44" s="148">
        <v>4.3464285714285706</v>
      </c>
      <c r="S44" s="148">
        <v>5.7375000000000007</v>
      </c>
      <c r="T44" s="53">
        <v>4.8624999999999989</v>
      </c>
      <c r="U44" s="148">
        <v>4.4278550000000001</v>
      </c>
      <c r="V44" s="148">
        <v>6.2241350000000004</v>
      </c>
      <c r="W44" s="11">
        <v>5.315042</v>
      </c>
      <c r="X44" s="148">
        <v>5.9249999999999972</v>
      </c>
      <c r="Y44" s="148">
        <v>8.2375000000000007</v>
      </c>
      <c r="Z44" s="53">
        <v>7.2333333333333316</v>
      </c>
      <c r="AA44" s="148">
        <v>3.9387272769754591</v>
      </c>
      <c r="AB44" s="148">
        <v>990</v>
      </c>
      <c r="AC44" s="148">
        <v>0.33244204768314978</v>
      </c>
      <c r="AD44" s="148">
        <v>2</v>
      </c>
      <c r="AE44" s="148">
        <v>3.3401639344262293</v>
      </c>
      <c r="AF44" s="203"/>
      <c r="AG44" s="203"/>
      <c r="AH44" s="203"/>
      <c r="AI44" s="203"/>
      <c r="AJ44" s="203"/>
      <c r="AK44" s="203" t="s">
        <v>248</v>
      </c>
      <c r="AL44" s="203"/>
      <c r="AM44" s="203"/>
      <c r="AN44" s="203"/>
      <c r="AO44" s="235">
        <v>0</v>
      </c>
      <c r="AP44" s="95">
        <v>0</v>
      </c>
      <c r="AQ44" s="95">
        <v>0</v>
      </c>
      <c r="AR44" s="224">
        <v>165</v>
      </c>
      <c r="AS44" s="224" t="s">
        <v>248</v>
      </c>
      <c r="AT44" s="7">
        <v>14482.422</v>
      </c>
      <c r="AU44" s="7">
        <v>0</v>
      </c>
      <c r="AV44" s="201">
        <v>0</v>
      </c>
      <c r="AW44" s="126">
        <v>165</v>
      </c>
      <c r="AX44" s="201" t="s">
        <v>248</v>
      </c>
      <c r="AY44" s="235"/>
      <c r="AZ44" s="188"/>
      <c r="BA44" s="188"/>
      <c r="BB44" s="188"/>
      <c r="BC44" s="203"/>
      <c r="BD44" s="217" t="s">
        <v>61</v>
      </c>
      <c r="BE44" s="201" t="s">
        <v>62</v>
      </c>
      <c r="BF44" s="201" t="s">
        <v>63</v>
      </c>
      <c r="BG44" s="201" t="s">
        <v>196</v>
      </c>
      <c r="BH44" s="218" t="s">
        <v>514</v>
      </c>
      <c r="BI44" s="218" t="s">
        <v>67</v>
      </c>
      <c r="BJ44" s="200">
        <v>214</v>
      </c>
      <c r="BK44" s="200">
        <v>3</v>
      </c>
      <c r="BL44" s="219" t="s">
        <v>65</v>
      </c>
      <c r="BM44" s="64"/>
      <c r="BN44" s="64" t="s">
        <v>307</v>
      </c>
      <c r="BO44" s="443" t="s">
        <v>56</v>
      </c>
      <c r="BP44" s="443" t="s">
        <v>684</v>
      </c>
      <c r="BQ44" s="478" t="s">
        <v>716</v>
      </c>
    </row>
    <row r="45" spans="1:69" ht="16.5" thickBot="1">
      <c r="A45" s="151" t="s">
        <v>37</v>
      </c>
      <c r="B45" s="152" t="s">
        <v>40</v>
      </c>
      <c r="C45" s="153" t="s">
        <v>34</v>
      </c>
      <c r="D45" s="154" t="s">
        <v>38</v>
      </c>
      <c r="E45" s="190" t="s">
        <v>110</v>
      </c>
      <c r="F45" s="191">
        <v>139</v>
      </c>
      <c r="G45" s="192">
        <v>0</v>
      </c>
      <c r="H45" s="231">
        <v>82</v>
      </c>
      <c r="I45" s="231">
        <v>0</v>
      </c>
      <c r="J45" s="231">
        <v>57</v>
      </c>
      <c r="K45" s="231">
        <v>0</v>
      </c>
      <c r="L45" s="192">
        <v>1</v>
      </c>
      <c r="M45" s="178">
        <v>0</v>
      </c>
      <c r="N45" s="155"/>
      <c r="O45" s="231">
        <v>4.247878</v>
      </c>
      <c r="P45" s="231">
        <v>5.9920349999999996</v>
      </c>
      <c r="Q45" s="194">
        <v>4.9556519999999997</v>
      </c>
      <c r="R45" s="231">
        <v>4.992857142857142</v>
      </c>
      <c r="S45" s="231">
        <v>11.533333333333333</v>
      </c>
      <c r="T45" s="193">
        <v>11.221428571428572</v>
      </c>
      <c r="U45" s="231">
        <v>5.0049390000000002</v>
      </c>
      <c r="V45" s="231">
        <v>8.4362670000000008</v>
      </c>
      <c r="W45" s="194">
        <v>6.3973620000000002</v>
      </c>
      <c r="X45" s="231">
        <v>6.8166666666666655</v>
      </c>
      <c r="Y45" s="231">
        <v>13.942857142857143</v>
      </c>
      <c r="Z45" s="193">
        <v>13.65</v>
      </c>
      <c r="AA45" s="231">
        <v>3.8567029095214345</v>
      </c>
      <c r="AB45" s="231">
        <v>828</v>
      </c>
      <c r="AC45" s="231">
        <v>0.36804683109398134</v>
      </c>
      <c r="AD45" s="231">
        <v>1</v>
      </c>
      <c r="AE45" s="231">
        <v>3.1551020408163266</v>
      </c>
      <c r="AF45" s="158"/>
      <c r="AG45" s="158"/>
      <c r="AH45" s="158"/>
      <c r="AI45" s="158"/>
      <c r="AJ45" s="158"/>
      <c r="AK45" s="158" t="s">
        <v>248</v>
      </c>
      <c r="AL45" s="158"/>
      <c r="AM45" s="158"/>
      <c r="AN45" s="158"/>
      <c r="AO45" s="236">
        <v>0</v>
      </c>
      <c r="AP45" s="159">
        <v>0</v>
      </c>
      <c r="AQ45" s="159">
        <v>0</v>
      </c>
      <c r="AR45" s="226">
        <v>139</v>
      </c>
      <c r="AS45" s="226" t="s">
        <v>248</v>
      </c>
      <c r="AT45" s="227">
        <v>12095.601000000001</v>
      </c>
      <c r="AU45" s="227">
        <v>0</v>
      </c>
      <c r="AV45" s="163">
        <v>0</v>
      </c>
      <c r="AW45" s="228">
        <v>139</v>
      </c>
      <c r="AX45" s="163" t="s">
        <v>248</v>
      </c>
      <c r="AY45" s="236"/>
      <c r="AZ45" s="232"/>
      <c r="BA45" s="232"/>
      <c r="BB45" s="232"/>
      <c r="BC45" s="158"/>
      <c r="BD45" s="162" t="s">
        <v>61</v>
      </c>
      <c r="BE45" s="163" t="s">
        <v>62</v>
      </c>
      <c r="BF45" s="163" t="s">
        <v>63</v>
      </c>
      <c r="BG45" s="163" t="s">
        <v>196</v>
      </c>
      <c r="BH45" s="164" t="s">
        <v>514</v>
      </c>
      <c r="BI45" s="164" t="s">
        <v>68</v>
      </c>
      <c r="BJ45" s="165">
        <v>214</v>
      </c>
      <c r="BK45" s="165">
        <v>4</v>
      </c>
      <c r="BL45" s="166" t="s">
        <v>65</v>
      </c>
      <c r="BM45" s="198"/>
      <c r="BN45" s="198" t="s">
        <v>307</v>
      </c>
      <c r="BO45" s="479" t="s">
        <v>56</v>
      </c>
      <c r="BP45" s="479" t="s">
        <v>684</v>
      </c>
      <c r="BQ45" s="480" t="s">
        <v>716</v>
      </c>
    </row>
    <row r="46" spans="1:69" ht="15.75">
      <c r="A46" s="205" t="s">
        <v>37</v>
      </c>
      <c r="B46" s="206" t="s">
        <v>40</v>
      </c>
      <c r="C46" s="220" t="s">
        <v>34</v>
      </c>
      <c r="D46" s="209" t="s">
        <v>38</v>
      </c>
      <c r="E46" s="26" t="s">
        <v>111</v>
      </c>
      <c r="F46" s="93">
        <v>155</v>
      </c>
      <c r="G46" s="79">
        <v>1</v>
      </c>
      <c r="H46" s="147">
        <v>82</v>
      </c>
      <c r="I46" s="147">
        <v>1</v>
      </c>
      <c r="J46" s="147">
        <v>73</v>
      </c>
      <c r="K46" s="147">
        <v>0</v>
      </c>
      <c r="L46" s="79">
        <v>0</v>
      </c>
      <c r="M46" s="60">
        <v>0</v>
      </c>
      <c r="N46" s="185"/>
      <c r="O46" s="147">
        <v>3.386469</v>
      </c>
      <c r="P46" s="147">
        <v>3.7551230000000002</v>
      </c>
      <c r="Q46" s="68">
        <v>3.5612200000000001</v>
      </c>
      <c r="R46" s="147">
        <v>3.9983333333333335</v>
      </c>
      <c r="S46" s="147">
        <v>5.1749999999999972</v>
      </c>
      <c r="T46" s="71">
        <v>4.9124999999999979</v>
      </c>
      <c r="U46" s="147">
        <v>4.171888</v>
      </c>
      <c r="V46" s="147">
        <v>6.1454649999999997</v>
      </c>
      <c r="W46" s="68">
        <v>5.1074149999999996</v>
      </c>
      <c r="X46" s="147">
        <v>6.2375000000000007</v>
      </c>
      <c r="Y46" s="147">
        <v>7.4187499999999993</v>
      </c>
      <c r="Z46" s="71">
        <v>7.0299999999999985</v>
      </c>
      <c r="AA46" s="147">
        <v>3.9850562832830279</v>
      </c>
      <c r="AB46" s="147">
        <v>923</v>
      </c>
      <c r="AC46" s="147">
        <v>0.32049899344170485</v>
      </c>
      <c r="AD46" s="147">
        <v>2</v>
      </c>
      <c r="AE46" s="147">
        <v>3.4335227272727273</v>
      </c>
      <c r="AF46" s="221"/>
      <c r="AG46" s="221"/>
      <c r="AH46" s="221"/>
      <c r="AI46" s="221"/>
      <c r="AJ46" s="221"/>
      <c r="AK46" s="221" t="s">
        <v>248</v>
      </c>
      <c r="AL46" s="221"/>
      <c r="AM46" s="221"/>
      <c r="AN46" s="221"/>
      <c r="AO46" s="237">
        <v>0</v>
      </c>
      <c r="AP46" s="119">
        <v>0</v>
      </c>
      <c r="AQ46" s="119">
        <v>0</v>
      </c>
      <c r="AR46" s="225">
        <v>154</v>
      </c>
      <c r="AS46" s="225" t="s">
        <v>248</v>
      </c>
      <c r="AT46" s="223">
        <v>13495.337</v>
      </c>
      <c r="AU46" s="223">
        <v>0</v>
      </c>
      <c r="AV46" s="212">
        <v>0</v>
      </c>
      <c r="AW46" s="213">
        <v>154</v>
      </c>
      <c r="AX46" s="212" t="s">
        <v>248</v>
      </c>
      <c r="AY46" s="237"/>
      <c r="AZ46" s="70"/>
      <c r="BA46" s="70"/>
      <c r="BB46" s="70"/>
      <c r="BC46" s="221"/>
      <c r="BD46" s="211" t="s">
        <v>61</v>
      </c>
      <c r="BE46" s="212" t="s">
        <v>62</v>
      </c>
      <c r="BF46" s="212" t="s">
        <v>63</v>
      </c>
      <c r="BG46" s="212" t="s">
        <v>196</v>
      </c>
      <c r="BH46" s="214" t="s">
        <v>514</v>
      </c>
      <c r="BI46" s="214" t="s">
        <v>64</v>
      </c>
      <c r="BJ46" s="215">
        <v>214</v>
      </c>
      <c r="BK46" s="215">
        <v>1</v>
      </c>
      <c r="BL46" s="216" t="s">
        <v>65</v>
      </c>
      <c r="BM46" s="63"/>
      <c r="BN46" s="63" t="s">
        <v>307</v>
      </c>
      <c r="BO46" s="481" t="s">
        <v>56</v>
      </c>
      <c r="BP46" s="481" t="s">
        <v>684</v>
      </c>
      <c r="BQ46" s="482" t="s">
        <v>716</v>
      </c>
    </row>
    <row r="47" spans="1:69" ht="15.75">
      <c r="A47" s="207" t="s">
        <v>37</v>
      </c>
      <c r="B47" s="208" t="s">
        <v>40</v>
      </c>
      <c r="C47" s="202" t="s">
        <v>34</v>
      </c>
      <c r="D47" s="210" t="s">
        <v>38</v>
      </c>
      <c r="E47" s="24" t="s">
        <v>111</v>
      </c>
      <c r="F47" s="86">
        <v>162</v>
      </c>
      <c r="G47" s="80">
        <v>0</v>
      </c>
      <c r="H47" s="148">
        <v>82</v>
      </c>
      <c r="I47" s="148">
        <v>0</v>
      </c>
      <c r="J47" s="148">
        <v>80</v>
      </c>
      <c r="K47" s="148">
        <v>0</v>
      </c>
      <c r="L47" s="80">
        <v>0</v>
      </c>
      <c r="M47" s="9">
        <v>0</v>
      </c>
      <c r="N47" s="186"/>
      <c r="O47" s="148">
        <v>3.6144630000000002</v>
      </c>
      <c r="P47" s="148">
        <v>4.0795830000000004</v>
      </c>
      <c r="Q47" s="11">
        <v>3.8319220000000001</v>
      </c>
      <c r="R47" s="148">
        <v>5.1499999999999986</v>
      </c>
      <c r="S47" s="148">
        <v>10.549999999999999</v>
      </c>
      <c r="T47" s="53">
        <v>5.4299999999999979</v>
      </c>
      <c r="U47" s="148">
        <v>4.3225480000000003</v>
      </c>
      <c r="V47" s="148">
        <v>6.4827909999999997</v>
      </c>
      <c r="W47" s="11">
        <v>5.3325319999999996</v>
      </c>
      <c r="X47" s="148">
        <v>6.089999999999999</v>
      </c>
      <c r="Y47" s="148">
        <v>13.049999999999999</v>
      </c>
      <c r="Z47" s="53">
        <v>7.1499999999999915</v>
      </c>
      <c r="AA47" s="148">
        <v>3.7451481593489162</v>
      </c>
      <c r="AB47" s="148">
        <v>971</v>
      </c>
      <c r="AC47" s="148">
        <v>0.44599641380807936</v>
      </c>
      <c r="AD47" s="148">
        <v>9</v>
      </c>
      <c r="AE47" s="148">
        <v>2.9823170731707318</v>
      </c>
      <c r="AF47" s="203"/>
      <c r="AG47" s="203"/>
      <c r="AH47" s="203"/>
      <c r="AI47" s="203"/>
      <c r="AJ47" s="203"/>
      <c r="AK47" s="203" t="s">
        <v>248</v>
      </c>
      <c r="AL47" s="203"/>
      <c r="AM47" s="203"/>
      <c r="AN47" s="203"/>
      <c r="AO47" s="235">
        <v>0</v>
      </c>
      <c r="AP47" s="95">
        <v>0</v>
      </c>
      <c r="AQ47" s="95">
        <v>0</v>
      </c>
      <c r="AR47" s="224">
        <v>162</v>
      </c>
      <c r="AS47" s="224" t="s">
        <v>248</v>
      </c>
      <c r="AT47" s="7">
        <v>14183.944</v>
      </c>
      <c r="AU47" s="7">
        <v>0</v>
      </c>
      <c r="AV47" s="201">
        <v>0</v>
      </c>
      <c r="AW47" s="126">
        <v>162</v>
      </c>
      <c r="AX47" s="201" t="s">
        <v>248</v>
      </c>
      <c r="AY47" s="235"/>
      <c r="AZ47" s="188"/>
      <c r="BA47" s="188"/>
      <c r="BB47" s="188"/>
      <c r="BC47" s="203"/>
      <c r="BD47" s="217" t="s">
        <v>61</v>
      </c>
      <c r="BE47" s="201" t="s">
        <v>62</v>
      </c>
      <c r="BF47" s="201" t="s">
        <v>63</v>
      </c>
      <c r="BG47" s="201" t="s">
        <v>196</v>
      </c>
      <c r="BH47" s="218" t="s">
        <v>514</v>
      </c>
      <c r="BI47" s="218" t="s">
        <v>66</v>
      </c>
      <c r="BJ47" s="200">
        <v>214</v>
      </c>
      <c r="BK47" s="200">
        <v>7</v>
      </c>
      <c r="BL47" s="219" t="s">
        <v>65</v>
      </c>
      <c r="BM47" s="64"/>
      <c r="BN47" s="64" t="s">
        <v>307</v>
      </c>
      <c r="BO47" s="443" t="s">
        <v>56</v>
      </c>
      <c r="BP47" s="443" t="s">
        <v>684</v>
      </c>
      <c r="BQ47" s="478" t="s">
        <v>716</v>
      </c>
    </row>
    <row r="48" spans="1:69" ht="15.75">
      <c r="A48" s="207" t="s">
        <v>37</v>
      </c>
      <c r="B48" s="208" t="s">
        <v>40</v>
      </c>
      <c r="C48" s="202" t="s">
        <v>34</v>
      </c>
      <c r="D48" s="210" t="s">
        <v>38</v>
      </c>
      <c r="E48" s="24" t="s">
        <v>111</v>
      </c>
      <c r="F48" s="86">
        <v>162</v>
      </c>
      <c r="G48" s="80">
        <v>0</v>
      </c>
      <c r="H48" s="148">
        <v>81</v>
      </c>
      <c r="I48" s="148">
        <v>0</v>
      </c>
      <c r="J48" s="148">
        <v>81</v>
      </c>
      <c r="K48" s="148">
        <v>0</v>
      </c>
      <c r="L48" s="80">
        <v>0</v>
      </c>
      <c r="M48" s="9">
        <v>0</v>
      </c>
      <c r="N48" s="186"/>
      <c r="O48" s="148">
        <v>3.2742460000000002</v>
      </c>
      <c r="P48" s="148">
        <v>3.5429620000000002</v>
      </c>
      <c r="Q48" s="11">
        <v>3.408604</v>
      </c>
      <c r="R48" s="148">
        <v>3.9125000000000001</v>
      </c>
      <c r="S48" s="148">
        <v>4.4950000000000001</v>
      </c>
      <c r="T48" s="53">
        <v>4.3900000000000006</v>
      </c>
      <c r="U48" s="148">
        <v>4.2243579999999996</v>
      </c>
      <c r="V48" s="148">
        <v>5.9315179999999996</v>
      </c>
      <c r="W48" s="11">
        <v>5.0779379999999996</v>
      </c>
      <c r="X48" s="148">
        <v>5.9875000000000007</v>
      </c>
      <c r="Y48" s="148">
        <v>6.9916666666666671</v>
      </c>
      <c r="Z48" s="53">
        <v>6.7375000000000007</v>
      </c>
      <c r="AA48" s="148">
        <v>3.9208127707610911</v>
      </c>
      <c r="AB48" s="148">
        <v>971</v>
      </c>
      <c r="AC48" s="148">
        <v>0.40564146842064858</v>
      </c>
      <c r="AD48" s="148">
        <v>1</v>
      </c>
      <c r="AE48" s="148">
        <v>3.0612179487179487</v>
      </c>
      <c r="AF48" s="203"/>
      <c r="AG48" s="203"/>
      <c r="AH48" s="203"/>
      <c r="AI48" s="203"/>
      <c r="AJ48" s="203"/>
      <c r="AK48" s="203" t="s">
        <v>248</v>
      </c>
      <c r="AL48" s="203"/>
      <c r="AM48" s="203"/>
      <c r="AN48" s="203"/>
      <c r="AO48" s="235">
        <v>0</v>
      </c>
      <c r="AP48" s="95">
        <v>0</v>
      </c>
      <c r="AQ48" s="95">
        <v>0</v>
      </c>
      <c r="AR48" s="224">
        <v>162</v>
      </c>
      <c r="AS48" s="224" t="s">
        <v>248</v>
      </c>
      <c r="AT48" s="7">
        <v>14225.833000000001</v>
      </c>
      <c r="AU48" s="7">
        <v>0</v>
      </c>
      <c r="AV48" s="201">
        <v>0</v>
      </c>
      <c r="AW48" s="126">
        <v>162</v>
      </c>
      <c r="AX48" s="201" t="s">
        <v>248</v>
      </c>
      <c r="AY48" s="235"/>
      <c r="AZ48" s="188"/>
      <c r="BA48" s="188"/>
      <c r="BB48" s="188"/>
      <c r="BC48" s="203"/>
      <c r="BD48" s="217" t="s">
        <v>61</v>
      </c>
      <c r="BE48" s="201" t="s">
        <v>62</v>
      </c>
      <c r="BF48" s="201" t="s">
        <v>63</v>
      </c>
      <c r="BG48" s="201" t="s">
        <v>196</v>
      </c>
      <c r="BH48" s="218" t="s">
        <v>514</v>
      </c>
      <c r="BI48" s="218" t="s">
        <v>67</v>
      </c>
      <c r="BJ48" s="200">
        <v>214</v>
      </c>
      <c r="BK48" s="200">
        <v>3</v>
      </c>
      <c r="BL48" s="219" t="s">
        <v>65</v>
      </c>
      <c r="BM48" s="64"/>
      <c r="BN48" s="64" t="s">
        <v>307</v>
      </c>
      <c r="BO48" s="443" t="s">
        <v>56</v>
      </c>
      <c r="BP48" s="443" t="s">
        <v>684</v>
      </c>
      <c r="BQ48" s="478" t="s">
        <v>716</v>
      </c>
    </row>
    <row r="49" spans="1:69" ht="15.75">
      <c r="A49" s="207" t="s">
        <v>37</v>
      </c>
      <c r="B49" s="208" t="s">
        <v>40</v>
      </c>
      <c r="C49" s="202" t="s">
        <v>34</v>
      </c>
      <c r="D49" s="210" t="s">
        <v>38</v>
      </c>
      <c r="E49" s="24" t="s">
        <v>111</v>
      </c>
      <c r="F49" s="86">
        <v>155</v>
      </c>
      <c r="G49" s="80">
        <v>0</v>
      </c>
      <c r="H49" s="148">
        <v>82</v>
      </c>
      <c r="I49" s="148">
        <v>0</v>
      </c>
      <c r="J49" s="148">
        <v>73</v>
      </c>
      <c r="K49" s="148">
        <v>0</v>
      </c>
      <c r="L49" s="80">
        <v>1</v>
      </c>
      <c r="M49" s="9">
        <v>0</v>
      </c>
      <c r="N49" s="186"/>
      <c r="O49" s="148">
        <v>3.9190239999999998</v>
      </c>
      <c r="P49" s="148">
        <v>4.2926380000000002</v>
      </c>
      <c r="Q49" s="11">
        <v>4.0937010000000003</v>
      </c>
      <c r="R49" s="148">
        <v>4.7374999999999989</v>
      </c>
      <c r="S49" s="148">
        <v>6.0666666666666655</v>
      </c>
      <c r="T49" s="53">
        <v>5.8149999999999995</v>
      </c>
      <c r="U49" s="148">
        <v>4.745317</v>
      </c>
      <c r="V49" s="148">
        <v>6.680625</v>
      </c>
      <c r="W49" s="11">
        <v>5.6501359999999998</v>
      </c>
      <c r="X49" s="148">
        <v>5.9749999999999979</v>
      </c>
      <c r="Y49" s="148">
        <v>8.4571428571428573</v>
      </c>
      <c r="Z49" s="53">
        <v>8.1642857142857128</v>
      </c>
      <c r="AA49" s="148">
        <v>3.9017965500746987</v>
      </c>
      <c r="AB49" s="148">
        <v>924</v>
      </c>
      <c r="AC49" s="148">
        <v>0.38280553762801178</v>
      </c>
      <c r="AD49" s="148">
        <v>3</v>
      </c>
      <c r="AE49" s="148">
        <v>3.1681159420289857</v>
      </c>
      <c r="AF49" s="203"/>
      <c r="AG49" s="203"/>
      <c r="AH49" s="203"/>
      <c r="AI49" s="203"/>
      <c r="AJ49" s="203"/>
      <c r="AK49" s="203" t="s">
        <v>248</v>
      </c>
      <c r="AL49" s="203"/>
      <c r="AM49" s="203"/>
      <c r="AN49" s="203"/>
      <c r="AO49" s="235">
        <v>0</v>
      </c>
      <c r="AP49" s="95">
        <v>0</v>
      </c>
      <c r="AQ49" s="95">
        <v>0</v>
      </c>
      <c r="AR49" s="224">
        <v>155</v>
      </c>
      <c r="AS49" s="224" t="s">
        <v>248</v>
      </c>
      <c r="AT49" s="7">
        <v>13503.482</v>
      </c>
      <c r="AU49" s="7">
        <v>0</v>
      </c>
      <c r="AV49" s="319">
        <v>0</v>
      </c>
      <c r="AW49" s="126">
        <v>155</v>
      </c>
      <c r="AX49" s="201" t="s">
        <v>248</v>
      </c>
      <c r="AY49" s="235"/>
      <c r="AZ49" s="188"/>
      <c r="BA49" s="188"/>
      <c r="BB49" s="188"/>
      <c r="BC49" s="203"/>
      <c r="BD49" s="217" t="s">
        <v>61</v>
      </c>
      <c r="BE49" s="201" t="s">
        <v>62</v>
      </c>
      <c r="BF49" s="201" t="s">
        <v>63</v>
      </c>
      <c r="BG49" s="201" t="s">
        <v>196</v>
      </c>
      <c r="BH49" s="218" t="s">
        <v>514</v>
      </c>
      <c r="BI49" s="218" t="s">
        <v>68</v>
      </c>
      <c r="BJ49" s="200">
        <v>214</v>
      </c>
      <c r="BK49" s="200">
        <v>4</v>
      </c>
      <c r="BL49" s="219" t="s">
        <v>65</v>
      </c>
      <c r="BM49" s="64"/>
      <c r="BN49" s="64" t="s">
        <v>307</v>
      </c>
      <c r="BO49" s="443" t="s">
        <v>56</v>
      </c>
      <c r="BP49" s="443" t="s">
        <v>684</v>
      </c>
      <c r="BQ49" s="478" t="s">
        <v>716</v>
      </c>
    </row>
    <row r="50" spans="1:69" ht="15.75">
      <c r="A50" s="207" t="s">
        <v>37</v>
      </c>
      <c r="B50" s="208" t="s">
        <v>40</v>
      </c>
      <c r="C50" s="202" t="s">
        <v>34</v>
      </c>
      <c r="D50" s="210" t="s">
        <v>38</v>
      </c>
      <c r="E50" s="24" t="s">
        <v>185</v>
      </c>
      <c r="F50" s="86">
        <v>98</v>
      </c>
      <c r="G50" s="80">
        <v>1</v>
      </c>
      <c r="H50" s="148">
        <v>50</v>
      </c>
      <c r="I50" s="148">
        <v>0</v>
      </c>
      <c r="J50" s="148">
        <v>48</v>
      </c>
      <c r="K50" s="148">
        <v>1</v>
      </c>
      <c r="L50" s="80">
        <v>0</v>
      </c>
      <c r="M50" s="9">
        <v>0</v>
      </c>
      <c r="N50" s="186"/>
      <c r="O50" s="148">
        <v>3.55782</v>
      </c>
      <c r="P50" s="148">
        <v>3.4976379999999998</v>
      </c>
      <c r="Q50" s="11">
        <v>3.5286590000000002</v>
      </c>
      <c r="R50" s="148">
        <v>4.416666666666667</v>
      </c>
      <c r="S50" s="148">
        <v>5.1624999999999996</v>
      </c>
      <c r="T50" s="53">
        <v>4.7874999999999979</v>
      </c>
      <c r="U50" s="148">
        <v>4.2593199999999998</v>
      </c>
      <c r="V50" s="148">
        <v>5.8785100000000003</v>
      </c>
      <c r="W50" s="11">
        <v>5.043876</v>
      </c>
      <c r="X50" s="148">
        <v>5.375</v>
      </c>
      <c r="Y50" s="148">
        <v>7.3249999999999993</v>
      </c>
      <c r="Z50" s="53">
        <v>6.6916666666666655</v>
      </c>
      <c r="AA50" s="148">
        <v>3.9819759568807589</v>
      </c>
      <c r="AB50" s="148">
        <v>582</v>
      </c>
      <c r="AC50" s="148">
        <v>0.32869163520818206</v>
      </c>
      <c r="AD50" s="148">
        <v>1</v>
      </c>
      <c r="AE50" s="148">
        <v>3.334848484848485</v>
      </c>
      <c r="AF50" s="203"/>
      <c r="AG50" s="203"/>
      <c r="AH50" s="203"/>
      <c r="AI50" s="203"/>
      <c r="AJ50" s="203"/>
      <c r="AK50" s="203" t="s">
        <v>248</v>
      </c>
      <c r="AL50" s="203"/>
      <c r="AM50" s="203"/>
      <c r="AN50" s="203"/>
      <c r="AO50" s="235">
        <v>0</v>
      </c>
      <c r="AP50" s="95">
        <v>0</v>
      </c>
      <c r="AQ50" s="95">
        <v>0</v>
      </c>
      <c r="AR50" s="224">
        <v>97</v>
      </c>
      <c r="AS50" s="224" t="s">
        <v>248</v>
      </c>
      <c r="AT50" s="7">
        <v>8492.3529999999992</v>
      </c>
      <c r="AU50" s="7">
        <v>0</v>
      </c>
      <c r="AV50" s="201">
        <v>0</v>
      </c>
      <c r="AW50" s="126">
        <v>97</v>
      </c>
      <c r="AX50" s="201" t="s">
        <v>248</v>
      </c>
      <c r="AY50" s="235"/>
      <c r="AZ50" s="188"/>
      <c r="BA50" s="188"/>
      <c r="BB50" s="188"/>
      <c r="BC50" s="203"/>
      <c r="BD50" s="217" t="s">
        <v>61</v>
      </c>
      <c r="BE50" s="201" t="s">
        <v>62</v>
      </c>
      <c r="BF50" s="201" t="s">
        <v>63</v>
      </c>
      <c r="BG50" s="201" t="s">
        <v>196</v>
      </c>
      <c r="BH50" s="218" t="s">
        <v>712</v>
      </c>
      <c r="BI50" s="218" t="s">
        <v>64</v>
      </c>
      <c r="BJ50" s="200">
        <v>214</v>
      </c>
      <c r="BK50" s="200">
        <v>1</v>
      </c>
      <c r="BL50" s="219" t="s">
        <v>65</v>
      </c>
      <c r="BM50" s="64"/>
      <c r="BN50" s="64" t="s">
        <v>307</v>
      </c>
      <c r="BO50" s="443" t="s">
        <v>57</v>
      </c>
      <c r="BP50" s="443" t="s">
        <v>681</v>
      </c>
      <c r="BQ50" s="478" t="s">
        <v>717</v>
      </c>
    </row>
    <row r="51" spans="1:69" ht="15.75">
      <c r="A51" s="207" t="s">
        <v>37</v>
      </c>
      <c r="B51" s="208" t="s">
        <v>40</v>
      </c>
      <c r="C51" s="202" t="s">
        <v>34</v>
      </c>
      <c r="D51" s="210" t="s">
        <v>38</v>
      </c>
      <c r="E51" s="24" t="s">
        <v>185</v>
      </c>
      <c r="F51" s="86">
        <v>97</v>
      </c>
      <c r="G51" s="80">
        <v>3</v>
      </c>
      <c r="H51" s="148">
        <v>49</v>
      </c>
      <c r="I51" s="148">
        <v>0</v>
      </c>
      <c r="J51" s="148">
        <v>48</v>
      </c>
      <c r="K51" s="148">
        <v>3</v>
      </c>
      <c r="L51" s="80">
        <v>0</v>
      </c>
      <c r="M51" s="9">
        <v>2</v>
      </c>
      <c r="N51" s="186"/>
      <c r="O51" s="148">
        <v>3.6411419999999999</v>
      </c>
      <c r="P51" s="148">
        <v>4.7432090000000002</v>
      </c>
      <c r="Q51" s="11">
        <v>4.1562390000000002</v>
      </c>
      <c r="R51" s="148">
        <v>4.3187499999999996</v>
      </c>
      <c r="S51" s="148">
        <v>10.975</v>
      </c>
      <c r="T51" s="53">
        <v>10.566666666666665</v>
      </c>
      <c r="U51" s="148">
        <v>4.2684480000000002</v>
      </c>
      <c r="V51" s="148">
        <v>7.1406270000000003</v>
      </c>
      <c r="W51" s="11">
        <v>5.6108799999999999</v>
      </c>
      <c r="X51" s="148">
        <v>4.9749999999999996</v>
      </c>
      <c r="Y51" s="148">
        <v>13.7125</v>
      </c>
      <c r="Z51" s="53">
        <v>13.233333333333333</v>
      </c>
      <c r="AA51" s="148">
        <v>3.6473587107831151</v>
      </c>
      <c r="AB51" s="148">
        <v>551</v>
      </c>
      <c r="AC51" s="148">
        <v>0.58202632073503002</v>
      </c>
      <c r="AD51" s="148">
        <v>15</v>
      </c>
      <c r="AE51" s="148">
        <v>2.57688679245283</v>
      </c>
      <c r="AF51" s="203"/>
      <c r="AG51" s="203"/>
      <c r="AH51" s="203"/>
      <c r="AI51" s="203"/>
      <c r="AJ51" s="203"/>
      <c r="AK51" s="203" t="s">
        <v>248</v>
      </c>
      <c r="AL51" s="203"/>
      <c r="AM51" s="203"/>
      <c r="AN51" s="203"/>
      <c r="AO51" s="235">
        <v>0</v>
      </c>
      <c r="AP51" s="95">
        <v>0</v>
      </c>
      <c r="AQ51" s="95">
        <v>0</v>
      </c>
      <c r="AR51" s="224">
        <v>94</v>
      </c>
      <c r="AS51" s="224" t="s">
        <v>248</v>
      </c>
      <c r="AT51" s="7">
        <v>8154.183</v>
      </c>
      <c r="AU51" s="7">
        <v>70.953000000000003</v>
      </c>
      <c r="AV51" s="201">
        <v>0</v>
      </c>
      <c r="AW51" s="126">
        <v>94</v>
      </c>
      <c r="AX51" s="201" t="s">
        <v>248</v>
      </c>
      <c r="AY51" s="235"/>
      <c r="AZ51" s="188"/>
      <c r="BA51" s="188"/>
      <c r="BB51" s="188"/>
      <c r="BC51" s="203"/>
      <c r="BD51" s="217" t="s">
        <v>61</v>
      </c>
      <c r="BE51" s="201" t="s">
        <v>62</v>
      </c>
      <c r="BF51" s="201" t="s">
        <v>63</v>
      </c>
      <c r="BG51" s="201" t="s">
        <v>196</v>
      </c>
      <c r="BH51" s="218" t="s">
        <v>712</v>
      </c>
      <c r="BI51" s="218" t="s">
        <v>66</v>
      </c>
      <c r="BJ51" s="441">
        <v>214</v>
      </c>
      <c r="BK51" s="441">
        <v>7</v>
      </c>
      <c r="BL51" s="219" t="s">
        <v>65</v>
      </c>
      <c r="BM51" s="64"/>
      <c r="BN51" s="64" t="s">
        <v>307</v>
      </c>
      <c r="BO51" s="443" t="s">
        <v>57</v>
      </c>
      <c r="BP51" s="443" t="s">
        <v>681</v>
      </c>
      <c r="BQ51" s="478" t="s">
        <v>717</v>
      </c>
    </row>
    <row r="52" spans="1:69" ht="15.75">
      <c r="A52" s="207" t="s">
        <v>37</v>
      </c>
      <c r="B52" s="208" t="s">
        <v>40</v>
      </c>
      <c r="C52" s="202" t="s">
        <v>34</v>
      </c>
      <c r="D52" s="210" t="s">
        <v>38</v>
      </c>
      <c r="E52" s="24" t="s">
        <v>185</v>
      </c>
      <c r="F52" s="86">
        <v>91</v>
      </c>
      <c r="G52" s="80">
        <v>1</v>
      </c>
      <c r="H52" s="148">
        <v>45</v>
      </c>
      <c r="I52" s="148">
        <v>1</v>
      </c>
      <c r="J52" s="148">
        <v>46</v>
      </c>
      <c r="K52" s="148">
        <v>0</v>
      </c>
      <c r="L52" s="80">
        <v>1</v>
      </c>
      <c r="M52" s="9">
        <v>1</v>
      </c>
      <c r="N52" s="186"/>
      <c r="O52" s="148">
        <v>3.9182320000000002</v>
      </c>
      <c r="P52" s="148">
        <v>4.1219780000000004</v>
      </c>
      <c r="Q52" s="11">
        <v>4.0235390000000004</v>
      </c>
      <c r="R52" s="148">
        <v>5.9750000000000005</v>
      </c>
      <c r="S52" s="148">
        <v>7.3499999999999979</v>
      </c>
      <c r="T52" s="53">
        <v>6.7583333333333329</v>
      </c>
      <c r="U52" s="148">
        <v>4.8170929999999998</v>
      </c>
      <c r="V52" s="148">
        <v>6.4878689999999999</v>
      </c>
      <c r="W52" s="11">
        <v>5.6806400000000004</v>
      </c>
      <c r="X52" s="148">
        <v>6.9250000000000007</v>
      </c>
      <c r="Y52" s="148">
        <v>9.8499999999999979</v>
      </c>
      <c r="Z52" s="53">
        <v>9.1374999999999993</v>
      </c>
      <c r="AA52" s="148">
        <v>3.8080303136146423</v>
      </c>
      <c r="AB52" s="148">
        <v>528</v>
      </c>
      <c r="AC52" s="148">
        <v>0.5504624447101798</v>
      </c>
      <c r="AD52" s="148">
        <v>14</v>
      </c>
      <c r="AE52" s="148">
        <v>2.7852941176470587</v>
      </c>
      <c r="AF52" s="203"/>
      <c r="AG52" s="203"/>
      <c r="AH52" s="203"/>
      <c r="AI52" s="203"/>
      <c r="AJ52" s="203"/>
      <c r="AK52" s="203" t="s">
        <v>248</v>
      </c>
      <c r="AL52" s="203"/>
      <c r="AM52" s="203"/>
      <c r="AN52" s="203"/>
      <c r="AO52" s="235">
        <v>0</v>
      </c>
      <c r="AP52" s="95">
        <v>0</v>
      </c>
      <c r="AQ52" s="95">
        <v>0</v>
      </c>
      <c r="AR52" s="224">
        <v>90</v>
      </c>
      <c r="AS52" s="224" t="s">
        <v>248</v>
      </c>
      <c r="AT52" s="7">
        <v>7504.527</v>
      </c>
      <c r="AU52" s="7">
        <v>342.53800000000001</v>
      </c>
      <c r="AV52" s="201">
        <v>0</v>
      </c>
      <c r="AW52" s="126">
        <v>90</v>
      </c>
      <c r="AX52" s="201" t="s">
        <v>248</v>
      </c>
      <c r="AY52" s="235"/>
      <c r="AZ52" s="188"/>
      <c r="BA52" s="188"/>
      <c r="BB52" s="188"/>
      <c r="BC52" s="203"/>
      <c r="BD52" s="217" t="s">
        <v>61</v>
      </c>
      <c r="BE52" s="201" t="s">
        <v>62</v>
      </c>
      <c r="BF52" s="201" t="s">
        <v>63</v>
      </c>
      <c r="BG52" s="201" t="s">
        <v>196</v>
      </c>
      <c r="BH52" s="218" t="s">
        <v>712</v>
      </c>
      <c r="BI52" s="218" t="s">
        <v>67</v>
      </c>
      <c r="BJ52" s="200">
        <v>214</v>
      </c>
      <c r="BK52" s="200">
        <v>3</v>
      </c>
      <c r="BL52" s="219" t="s">
        <v>65</v>
      </c>
      <c r="BM52" s="64"/>
      <c r="BN52" s="64" t="s">
        <v>307</v>
      </c>
      <c r="BO52" s="443" t="s">
        <v>57</v>
      </c>
      <c r="BP52" s="443" t="s">
        <v>681</v>
      </c>
      <c r="BQ52" s="478" t="s">
        <v>717</v>
      </c>
    </row>
    <row r="53" spans="1:69" ht="15.75">
      <c r="A53" s="207" t="s">
        <v>37</v>
      </c>
      <c r="B53" s="208" t="s">
        <v>40</v>
      </c>
      <c r="C53" s="202" t="s">
        <v>34</v>
      </c>
      <c r="D53" s="210" t="s">
        <v>38</v>
      </c>
      <c r="E53" s="24" t="s">
        <v>185</v>
      </c>
      <c r="F53" s="86">
        <v>92</v>
      </c>
      <c r="G53" s="80">
        <v>0</v>
      </c>
      <c r="H53" s="148">
        <v>46</v>
      </c>
      <c r="I53" s="148">
        <v>0</v>
      </c>
      <c r="J53" s="148">
        <v>46</v>
      </c>
      <c r="K53" s="148">
        <v>0</v>
      </c>
      <c r="L53" s="80">
        <v>1</v>
      </c>
      <c r="M53" s="9">
        <v>0</v>
      </c>
      <c r="N53" s="186"/>
      <c r="O53" s="148">
        <v>4.2805770000000001</v>
      </c>
      <c r="P53" s="148">
        <v>4.2747330000000003</v>
      </c>
      <c r="Q53" s="11">
        <v>4.2776550000000002</v>
      </c>
      <c r="R53" s="148">
        <v>4.9375</v>
      </c>
      <c r="S53" s="148">
        <v>5.46875</v>
      </c>
      <c r="T53" s="53">
        <v>5.4375</v>
      </c>
      <c r="U53" s="148">
        <v>4.9849769999999998</v>
      </c>
      <c r="V53" s="148">
        <v>6.6687110000000001</v>
      </c>
      <c r="W53" s="11">
        <v>5.8268440000000004</v>
      </c>
      <c r="X53" s="148">
        <v>5.875</v>
      </c>
      <c r="Y53" s="148">
        <v>7.84375</v>
      </c>
      <c r="Z53" s="53">
        <v>7.8125</v>
      </c>
      <c r="AA53" s="148">
        <v>3.7523809695418509</v>
      </c>
      <c r="AB53" s="148">
        <v>546</v>
      </c>
      <c r="AC53" s="148">
        <v>0.59534098650328682</v>
      </c>
      <c r="AD53" s="148">
        <v>31</v>
      </c>
      <c r="AE53" s="148">
        <v>2.3766666666666669</v>
      </c>
      <c r="AF53" s="203"/>
      <c r="AG53" s="203"/>
      <c r="AH53" s="203"/>
      <c r="AI53" s="203"/>
      <c r="AJ53" s="203"/>
      <c r="AK53" s="203" t="s">
        <v>248</v>
      </c>
      <c r="AL53" s="203"/>
      <c r="AM53" s="203"/>
      <c r="AN53" s="203"/>
      <c r="AO53" s="235">
        <v>0</v>
      </c>
      <c r="AP53" s="95">
        <v>0</v>
      </c>
      <c r="AQ53" s="95">
        <v>0</v>
      </c>
      <c r="AR53" s="224">
        <v>92</v>
      </c>
      <c r="AS53" s="224" t="s">
        <v>248</v>
      </c>
      <c r="AT53" s="7">
        <v>7985.0060000000003</v>
      </c>
      <c r="AU53" s="7">
        <v>0</v>
      </c>
      <c r="AV53" s="201">
        <v>0</v>
      </c>
      <c r="AW53" s="126">
        <v>92</v>
      </c>
      <c r="AX53" s="201" t="s">
        <v>248</v>
      </c>
      <c r="AY53" s="235"/>
      <c r="AZ53" s="188"/>
      <c r="BA53" s="188"/>
      <c r="BB53" s="188"/>
      <c r="BC53" s="203"/>
      <c r="BD53" s="217" t="s">
        <v>61</v>
      </c>
      <c r="BE53" s="201" t="s">
        <v>62</v>
      </c>
      <c r="BF53" s="201" t="s">
        <v>63</v>
      </c>
      <c r="BG53" s="201" t="s">
        <v>196</v>
      </c>
      <c r="BH53" s="218" t="s">
        <v>712</v>
      </c>
      <c r="BI53" s="218" t="s">
        <v>68</v>
      </c>
      <c r="BJ53" s="200">
        <v>214</v>
      </c>
      <c r="BK53" s="200">
        <v>4</v>
      </c>
      <c r="BL53" s="219" t="s">
        <v>65</v>
      </c>
      <c r="BM53" s="64"/>
      <c r="BN53" s="64" t="s">
        <v>307</v>
      </c>
      <c r="BO53" s="443" t="s">
        <v>57</v>
      </c>
      <c r="BP53" s="443" t="s">
        <v>681</v>
      </c>
      <c r="BQ53" s="478" t="s">
        <v>717</v>
      </c>
    </row>
    <row r="54" spans="1:69" ht="15.75">
      <c r="A54" s="207" t="s">
        <v>37</v>
      </c>
      <c r="B54" s="208" t="s">
        <v>40</v>
      </c>
      <c r="C54" s="202" t="s">
        <v>34</v>
      </c>
      <c r="D54" s="210" t="s">
        <v>38</v>
      </c>
      <c r="E54" s="24" t="s">
        <v>112</v>
      </c>
      <c r="F54" s="86">
        <v>129</v>
      </c>
      <c r="G54" s="80">
        <v>0</v>
      </c>
      <c r="H54" s="148">
        <v>66</v>
      </c>
      <c r="I54" s="148">
        <v>0</v>
      </c>
      <c r="J54" s="148">
        <v>63</v>
      </c>
      <c r="K54" s="148">
        <v>0</v>
      </c>
      <c r="L54" s="80">
        <v>0</v>
      </c>
      <c r="M54" s="9">
        <v>0</v>
      </c>
      <c r="N54" s="186"/>
      <c r="O54" s="148">
        <v>3.3820000000000001</v>
      </c>
      <c r="P54" s="148">
        <v>3.559984</v>
      </c>
      <c r="Q54" s="11">
        <v>3.4689220000000001</v>
      </c>
      <c r="R54" s="148">
        <v>4.1166666666666663</v>
      </c>
      <c r="S54" s="148">
        <v>4.9249999999999972</v>
      </c>
      <c r="T54" s="53">
        <v>4.444230769230769</v>
      </c>
      <c r="U54" s="148">
        <v>4.1505450000000002</v>
      </c>
      <c r="V54" s="148">
        <v>5.9578879999999996</v>
      </c>
      <c r="W54" s="11">
        <v>5.033201</v>
      </c>
      <c r="X54" s="148">
        <v>5.2833333333333323</v>
      </c>
      <c r="Y54" s="148">
        <v>7.4624999999999986</v>
      </c>
      <c r="Z54" s="53">
        <v>6.9275000000000002</v>
      </c>
      <c r="AA54" s="148">
        <v>3.9962661685253602</v>
      </c>
      <c r="AB54" s="148">
        <v>774</v>
      </c>
      <c r="AC54" s="148">
        <v>0.30306754249993012</v>
      </c>
      <c r="AD54" s="148">
        <v>2</v>
      </c>
      <c r="AE54" s="148">
        <v>3.5076271186440677</v>
      </c>
      <c r="AF54" s="203"/>
      <c r="AG54" s="203"/>
      <c r="AH54" s="203"/>
      <c r="AI54" s="203"/>
      <c r="AJ54" s="203"/>
      <c r="AK54" s="203" t="s">
        <v>248</v>
      </c>
      <c r="AL54" s="203"/>
      <c r="AM54" s="203"/>
      <c r="AN54" s="203"/>
      <c r="AO54" s="235">
        <v>0</v>
      </c>
      <c r="AP54" s="95">
        <v>0</v>
      </c>
      <c r="AQ54" s="95">
        <v>0</v>
      </c>
      <c r="AR54" s="224">
        <v>129</v>
      </c>
      <c r="AS54" s="224" t="s">
        <v>248</v>
      </c>
      <c r="AT54" s="7">
        <v>11259.044</v>
      </c>
      <c r="AU54" s="7">
        <v>28.23</v>
      </c>
      <c r="AV54" s="201">
        <v>0</v>
      </c>
      <c r="AW54" s="126">
        <v>129</v>
      </c>
      <c r="AX54" s="201" t="s">
        <v>248</v>
      </c>
      <c r="AY54" s="235"/>
      <c r="AZ54" s="188"/>
      <c r="BA54" s="188"/>
      <c r="BB54" s="188"/>
      <c r="BC54" s="203"/>
      <c r="BD54" s="217" t="s">
        <v>61</v>
      </c>
      <c r="BE54" s="201" t="s">
        <v>62</v>
      </c>
      <c r="BF54" s="201" t="s">
        <v>63</v>
      </c>
      <c r="BG54" s="201" t="s">
        <v>196</v>
      </c>
      <c r="BH54" s="218" t="s">
        <v>712</v>
      </c>
      <c r="BI54" s="218" t="s">
        <v>64</v>
      </c>
      <c r="BJ54" s="200">
        <v>214</v>
      </c>
      <c r="BK54" s="200">
        <v>1</v>
      </c>
      <c r="BL54" s="219" t="s">
        <v>65</v>
      </c>
      <c r="BM54" s="64"/>
      <c r="BN54" s="64" t="s">
        <v>307</v>
      </c>
      <c r="BO54" s="443" t="s">
        <v>701</v>
      </c>
      <c r="BP54" s="443" t="s">
        <v>687</v>
      </c>
      <c r="BQ54" s="478" t="s">
        <v>717</v>
      </c>
    </row>
    <row r="55" spans="1:69" ht="15.75">
      <c r="A55" s="207" t="s">
        <v>37</v>
      </c>
      <c r="B55" s="208" t="s">
        <v>40</v>
      </c>
      <c r="C55" s="202" t="s">
        <v>34</v>
      </c>
      <c r="D55" s="210" t="s">
        <v>38</v>
      </c>
      <c r="E55" s="24" t="s">
        <v>112</v>
      </c>
      <c r="F55" s="86">
        <v>133</v>
      </c>
      <c r="G55" s="80">
        <v>0</v>
      </c>
      <c r="H55" s="148">
        <v>69</v>
      </c>
      <c r="I55" s="148">
        <v>0</v>
      </c>
      <c r="J55" s="148">
        <v>64</v>
      </c>
      <c r="K55" s="148">
        <v>0</v>
      </c>
      <c r="L55" s="80">
        <v>0</v>
      </c>
      <c r="M55" s="9">
        <v>0</v>
      </c>
      <c r="N55" s="186"/>
      <c r="O55" s="148">
        <v>3.8706079999999998</v>
      </c>
      <c r="P55" s="148">
        <v>3.8065159999999998</v>
      </c>
      <c r="Q55" s="11">
        <v>3.840274</v>
      </c>
      <c r="R55" s="148">
        <v>4.8874999999999993</v>
      </c>
      <c r="S55" s="148">
        <v>4.7249999999999996</v>
      </c>
      <c r="T55" s="53">
        <v>4.8062499999999986</v>
      </c>
      <c r="U55" s="148">
        <v>4.6446230000000002</v>
      </c>
      <c r="V55" s="148">
        <v>6.1967739999999996</v>
      </c>
      <c r="W55" s="11">
        <v>5.3792289999999996</v>
      </c>
      <c r="X55" s="148">
        <v>6.2583333333333329</v>
      </c>
      <c r="Y55" s="148">
        <v>7.3166666666666664</v>
      </c>
      <c r="Z55" s="53">
        <v>7.0562499999999986</v>
      </c>
      <c r="AA55" s="148">
        <v>3.6770200620617768</v>
      </c>
      <c r="AB55" s="148">
        <v>797</v>
      </c>
      <c r="AC55" s="148">
        <v>0.49758009768019751</v>
      </c>
      <c r="AD55" s="148">
        <v>16</v>
      </c>
      <c r="AE55" s="148">
        <v>2.7056034482758622</v>
      </c>
      <c r="AF55" s="203"/>
      <c r="AG55" s="203"/>
      <c r="AH55" s="203"/>
      <c r="AI55" s="203"/>
      <c r="AJ55" s="203"/>
      <c r="AK55" s="203" t="s">
        <v>248</v>
      </c>
      <c r="AL55" s="203"/>
      <c r="AM55" s="203"/>
      <c r="AN55" s="203"/>
      <c r="AO55" s="235">
        <v>0</v>
      </c>
      <c r="AP55" s="95">
        <v>0</v>
      </c>
      <c r="AQ55" s="95">
        <v>0</v>
      </c>
      <c r="AR55" s="224">
        <v>133</v>
      </c>
      <c r="AS55" s="224" t="s">
        <v>248</v>
      </c>
      <c r="AT55" s="7">
        <v>11628.61</v>
      </c>
      <c r="AU55" s="7">
        <v>0</v>
      </c>
      <c r="AV55" s="201">
        <v>0</v>
      </c>
      <c r="AW55" s="126">
        <v>133</v>
      </c>
      <c r="AX55" s="201" t="s">
        <v>248</v>
      </c>
      <c r="AY55" s="235"/>
      <c r="AZ55" s="188"/>
      <c r="BA55" s="188"/>
      <c r="BB55" s="188"/>
      <c r="BC55" s="203"/>
      <c r="BD55" s="217" t="s">
        <v>61</v>
      </c>
      <c r="BE55" s="201" t="s">
        <v>62</v>
      </c>
      <c r="BF55" s="201" t="s">
        <v>63</v>
      </c>
      <c r="BG55" s="201" t="s">
        <v>196</v>
      </c>
      <c r="BH55" s="218" t="s">
        <v>712</v>
      </c>
      <c r="BI55" s="218" t="s">
        <v>66</v>
      </c>
      <c r="BJ55" s="200">
        <v>214</v>
      </c>
      <c r="BK55" s="200">
        <v>7</v>
      </c>
      <c r="BL55" s="219" t="s">
        <v>65</v>
      </c>
      <c r="BM55" s="64"/>
      <c r="BN55" s="64" t="s">
        <v>307</v>
      </c>
      <c r="BO55" s="443" t="s">
        <v>701</v>
      </c>
      <c r="BP55" s="443" t="s">
        <v>687</v>
      </c>
      <c r="BQ55" s="478" t="s">
        <v>717</v>
      </c>
    </row>
    <row r="56" spans="1:69" ht="15.75">
      <c r="A56" s="207" t="s">
        <v>37</v>
      </c>
      <c r="B56" s="208" t="s">
        <v>40</v>
      </c>
      <c r="C56" s="202" t="s">
        <v>34</v>
      </c>
      <c r="D56" s="210" t="s">
        <v>38</v>
      </c>
      <c r="E56" s="24" t="s">
        <v>112</v>
      </c>
      <c r="F56" s="86">
        <v>157</v>
      </c>
      <c r="G56" s="80">
        <v>1</v>
      </c>
      <c r="H56" s="148">
        <v>80</v>
      </c>
      <c r="I56" s="148">
        <v>0</v>
      </c>
      <c r="J56" s="148">
        <v>77</v>
      </c>
      <c r="K56" s="148">
        <v>1</v>
      </c>
      <c r="L56" s="80">
        <v>0</v>
      </c>
      <c r="M56" s="9">
        <v>0</v>
      </c>
      <c r="N56" s="186"/>
      <c r="O56" s="148">
        <v>3.5163000000000002</v>
      </c>
      <c r="P56" s="148">
        <v>3.4142760000000001</v>
      </c>
      <c r="Q56" s="11">
        <v>3.466596</v>
      </c>
      <c r="R56" s="148">
        <v>4.333333333333333</v>
      </c>
      <c r="S56" s="148">
        <v>4.3666666666666671</v>
      </c>
      <c r="T56" s="53">
        <v>4.3499999999999988</v>
      </c>
      <c r="U56" s="148">
        <v>4.5036870000000002</v>
      </c>
      <c r="V56" s="148">
        <v>5.7849209999999998</v>
      </c>
      <c r="W56" s="11">
        <v>5.1278779999999999</v>
      </c>
      <c r="X56" s="148">
        <v>6</v>
      </c>
      <c r="Y56" s="148">
        <v>6.5500000000000007</v>
      </c>
      <c r="Z56" s="53">
        <v>6.459090909090909</v>
      </c>
      <c r="AA56" s="148">
        <v>4.0038995765722722</v>
      </c>
      <c r="AB56" s="148">
        <v>936</v>
      </c>
      <c r="AC56" s="148">
        <v>0.3007481681906789</v>
      </c>
      <c r="AD56" s="148">
        <v>0</v>
      </c>
      <c r="AE56" s="148">
        <v>3.4627906976744187</v>
      </c>
      <c r="AF56" s="203"/>
      <c r="AG56" s="203"/>
      <c r="AH56" s="203"/>
      <c r="AI56" s="203"/>
      <c r="AJ56" s="203"/>
      <c r="AK56" s="203" t="s">
        <v>248</v>
      </c>
      <c r="AL56" s="203"/>
      <c r="AM56" s="203"/>
      <c r="AN56" s="203"/>
      <c r="AO56" s="235">
        <v>0</v>
      </c>
      <c r="AP56" s="95">
        <v>0</v>
      </c>
      <c r="AQ56" s="95">
        <v>0</v>
      </c>
      <c r="AR56" s="224">
        <v>156</v>
      </c>
      <c r="AS56" s="224" t="s">
        <v>248</v>
      </c>
      <c r="AT56" s="7">
        <v>13675.213</v>
      </c>
      <c r="AU56" s="7">
        <v>0</v>
      </c>
      <c r="AV56" s="201">
        <v>0</v>
      </c>
      <c r="AW56" s="126">
        <v>156</v>
      </c>
      <c r="AX56" s="201" t="s">
        <v>248</v>
      </c>
      <c r="AY56" s="235"/>
      <c r="AZ56" s="188"/>
      <c r="BA56" s="188"/>
      <c r="BB56" s="188"/>
      <c r="BC56" s="203"/>
      <c r="BD56" s="217" t="s">
        <v>61</v>
      </c>
      <c r="BE56" s="201" t="s">
        <v>62</v>
      </c>
      <c r="BF56" s="201" t="s">
        <v>63</v>
      </c>
      <c r="BG56" s="201" t="s">
        <v>196</v>
      </c>
      <c r="BH56" s="218" t="s">
        <v>712</v>
      </c>
      <c r="BI56" s="218" t="s">
        <v>67</v>
      </c>
      <c r="BJ56" s="200">
        <v>214</v>
      </c>
      <c r="BK56" s="200">
        <v>3</v>
      </c>
      <c r="BL56" s="219" t="s">
        <v>65</v>
      </c>
      <c r="BM56" s="64"/>
      <c r="BN56" s="64" t="s">
        <v>307</v>
      </c>
      <c r="BO56" s="443" t="s">
        <v>701</v>
      </c>
      <c r="BP56" s="443" t="s">
        <v>687</v>
      </c>
      <c r="BQ56" s="478" t="s">
        <v>717</v>
      </c>
    </row>
    <row r="57" spans="1:69" ht="15.75">
      <c r="A57" s="207" t="s">
        <v>37</v>
      </c>
      <c r="B57" s="208" t="s">
        <v>40</v>
      </c>
      <c r="C57" s="202" t="s">
        <v>34</v>
      </c>
      <c r="D57" s="210" t="s">
        <v>38</v>
      </c>
      <c r="E57" s="24" t="s">
        <v>112</v>
      </c>
      <c r="F57" s="86">
        <v>136</v>
      </c>
      <c r="G57" s="80">
        <v>0</v>
      </c>
      <c r="H57" s="148">
        <v>69</v>
      </c>
      <c r="I57" s="148">
        <v>0</v>
      </c>
      <c r="J57" s="148">
        <v>67</v>
      </c>
      <c r="K57" s="148">
        <v>0</v>
      </c>
      <c r="L57" s="80">
        <v>0</v>
      </c>
      <c r="M57" s="9">
        <v>0</v>
      </c>
      <c r="N57" s="186"/>
      <c r="O57" s="148">
        <v>4.5638839999999998</v>
      </c>
      <c r="P57" s="148">
        <v>4.3262679999999998</v>
      </c>
      <c r="Q57" s="11">
        <v>4.4468230000000002</v>
      </c>
      <c r="R57" s="148">
        <v>5.6937499999999996</v>
      </c>
      <c r="S57" s="148">
        <v>5.3041666666666663</v>
      </c>
      <c r="T57" s="53">
        <v>5.463636363636363</v>
      </c>
      <c r="U57" s="148">
        <v>5.3194629999999998</v>
      </c>
      <c r="V57" s="148">
        <v>6.7052079999999998</v>
      </c>
      <c r="W57" s="11">
        <v>6.0021469999999999</v>
      </c>
      <c r="X57" s="148">
        <v>6.6374999999999993</v>
      </c>
      <c r="Y57" s="148">
        <v>7.8321428571428573</v>
      </c>
      <c r="Z57" s="53">
        <v>7.6374999999999993</v>
      </c>
      <c r="AA57" s="148">
        <v>3.7558701067578566</v>
      </c>
      <c r="AB57" s="148">
        <v>816</v>
      </c>
      <c r="AC57" s="148">
        <v>0.3856715660230689</v>
      </c>
      <c r="AD57" s="148">
        <v>3</v>
      </c>
      <c r="AE57" s="148">
        <v>3.0496402877697841</v>
      </c>
      <c r="AF57" s="203"/>
      <c r="AG57" s="203"/>
      <c r="AH57" s="203"/>
      <c r="AI57" s="203"/>
      <c r="AJ57" s="203"/>
      <c r="AK57" s="203" t="s">
        <v>248</v>
      </c>
      <c r="AL57" s="203"/>
      <c r="AM57" s="203"/>
      <c r="AN57" s="203"/>
      <c r="AO57" s="235">
        <v>0</v>
      </c>
      <c r="AP57" s="95">
        <v>0</v>
      </c>
      <c r="AQ57" s="95">
        <v>0</v>
      </c>
      <c r="AR57" s="224">
        <v>136</v>
      </c>
      <c r="AS57" s="224" t="s">
        <v>248</v>
      </c>
      <c r="AT57" s="7">
        <v>11903.800999999999</v>
      </c>
      <c r="AU57" s="7">
        <v>0</v>
      </c>
      <c r="AV57" s="201">
        <v>0</v>
      </c>
      <c r="AW57" s="126">
        <v>136</v>
      </c>
      <c r="AX57" s="201" t="s">
        <v>248</v>
      </c>
      <c r="AY57" s="235"/>
      <c r="AZ57" s="188"/>
      <c r="BA57" s="188"/>
      <c r="BB57" s="188"/>
      <c r="BC57" s="203"/>
      <c r="BD57" s="217" t="s">
        <v>61</v>
      </c>
      <c r="BE57" s="201" t="s">
        <v>62</v>
      </c>
      <c r="BF57" s="201" t="s">
        <v>63</v>
      </c>
      <c r="BG57" s="201" t="s">
        <v>196</v>
      </c>
      <c r="BH57" s="218" t="s">
        <v>712</v>
      </c>
      <c r="BI57" s="218" t="s">
        <v>68</v>
      </c>
      <c r="BJ57" s="200">
        <v>214</v>
      </c>
      <c r="BK57" s="200">
        <v>4</v>
      </c>
      <c r="BL57" s="219" t="s">
        <v>65</v>
      </c>
      <c r="BM57" s="64"/>
      <c r="BN57" s="64" t="s">
        <v>307</v>
      </c>
      <c r="BO57" s="443" t="s">
        <v>701</v>
      </c>
      <c r="BP57" s="443" t="s">
        <v>687</v>
      </c>
      <c r="BQ57" s="478" t="s">
        <v>717</v>
      </c>
    </row>
    <row r="58" spans="1:69" ht="15.75">
      <c r="A58" s="207" t="s">
        <v>37</v>
      </c>
      <c r="B58" s="208" t="s">
        <v>40</v>
      </c>
      <c r="C58" s="202" t="s">
        <v>34</v>
      </c>
      <c r="D58" s="210" t="s">
        <v>38</v>
      </c>
      <c r="E58" s="24" t="s">
        <v>695</v>
      </c>
      <c r="F58" s="86">
        <v>93</v>
      </c>
      <c r="G58" s="80">
        <v>18</v>
      </c>
      <c r="H58" s="148">
        <v>45</v>
      </c>
      <c r="I58" s="148">
        <v>1</v>
      </c>
      <c r="J58" s="148">
        <v>48</v>
      </c>
      <c r="K58" s="148">
        <v>17</v>
      </c>
      <c r="L58" s="80">
        <v>0</v>
      </c>
      <c r="M58" s="9">
        <v>0</v>
      </c>
      <c r="N58" s="186"/>
      <c r="O58" s="148">
        <v>3.5280450000000001</v>
      </c>
      <c r="P58" s="148">
        <v>3.888935</v>
      </c>
      <c r="Q58" s="11">
        <v>3.6772130000000001</v>
      </c>
      <c r="R58" s="148">
        <v>4.6999999999999993</v>
      </c>
      <c r="S58" s="148">
        <v>6.2249999999999996</v>
      </c>
      <c r="T58" s="53">
        <v>4.90625</v>
      </c>
      <c r="U58" s="148">
        <v>4.1584310000000002</v>
      </c>
      <c r="V58" s="148">
        <v>6.3047089999999999</v>
      </c>
      <c r="W58" s="11">
        <v>5.04556</v>
      </c>
      <c r="X58" s="148">
        <v>5.3999999999999986</v>
      </c>
      <c r="Y58" s="148">
        <v>9.2249999999999996</v>
      </c>
      <c r="Z58" s="53">
        <v>7.0625</v>
      </c>
      <c r="AA58" s="148">
        <v>3.9598444604873673</v>
      </c>
      <c r="AB58" s="148">
        <v>450</v>
      </c>
      <c r="AC58" s="148">
        <v>0.34793732351357287</v>
      </c>
      <c r="AD58" s="148">
        <v>1</v>
      </c>
      <c r="AE58" s="148">
        <v>3.2934782608695654</v>
      </c>
      <c r="AF58" s="203"/>
      <c r="AG58" s="203"/>
      <c r="AH58" s="203"/>
      <c r="AI58" s="203"/>
      <c r="AJ58" s="203"/>
      <c r="AK58" s="203" t="s">
        <v>248</v>
      </c>
      <c r="AL58" s="203"/>
      <c r="AM58" s="203"/>
      <c r="AN58" s="203"/>
      <c r="AO58" s="235">
        <v>0</v>
      </c>
      <c r="AP58" s="95">
        <v>0</v>
      </c>
      <c r="AQ58" s="95">
        <v>0</v>
      </c>
      <c r="AR58" s="224">
        <v>75</v>
      </c>
      <c r="AS58" s="224" t="s">
        <v>248</v>
      </c>
      <c r="AT58" s="7">
        <v>6576.107</v>
      </c>
      <c r="AU58" s="7">
        <v>0</v>
      </c>
      <c r="AV58" s="201">
        <v>0</v>
      </c>
      <c r="AW58" s="126">
        <v>75</v>
      </c>
      <c r="AX58" s="201" t="s">
        <v>248</v>
      </c>
      <c r="AY58" s="235"/>
      <c r="AZ58" s="188"/>
      <c r="BA58" s="188"/>
      <c r="BB58" s="188"/>
      <c r="BC58" s="203"/>
      <c r="BD58" s="217" t="s">
        <v>61</v>
      </c>
      <c r="BE58" s="201" t="s">
        <v>62</v>
      </c>
      <c r="BF58" s="201" t="s">
        <v>63</v>
      </c>
      <c r="BG58" s="201" t="s">
        <v>196</v>
      </c>
      <c r="BH58" s="218" t="s">
        <v>514</v>
      </c>
      <c r="BI58" s="218" t="s">
        <v>64</v>
      </c>
      <c r="BJ58" s="200">
        <v>214</v>
      </c>
      <c r="BK58" s="200">
        <v>1</v>
      </c>
      <c r="BL58" s="219" t="s">
        <v>65</v>
      </c>
      <c r="BM58" s="64"/>
      <c r="BN58" s="64" t="s">
        <v>307</v>
      </c>
      <c r="BO58" s="443" t="s">
        <v>55</v>
      </c>
      <c r="BP58" s="443" t="s">
        <v>684</v>
      </c>
      <c r="BQ58" s="478" t="s">
        <v>716</v>
      </c>
    </row>
    <row r="59" spans="1:69" ht="15.75">
      <c r="A59" s="207" t="s">
        <v>37</v>
      </c>
      <c r="B59" s="208" t="s">
        <v>40</v>
      </c>
      <c r="C59" s="202" t="s">
        <v>34</v>
      </c>
      <c r="D59" s="210" t="s">
        <v>38</v>
      </c>
      <c r="E59" s="24" t="s">
        <v>695</v>
      </c>
      <c r="F59" s="86">
        <v>80</v>
      </c>
      <c r="G59" s="80">
        <v>5</v>
      </c>
      <c r="H59" s="148">
        <v>38</v>
      </c>
      <c r="I59" s="148">
        <v>2</v>
      </c>
      <c r="J59" s="148">
        <v>42</v>
      </c>
      <c r="K59" s="148">
        <v>3</v>
      </c>
      <c r="L59" s="80">
        <v>0</v>
      </c>
      <c r="M59" s="9">
        <v>0</v>
      </c>
      <c r="N59" s="186"/>
      <c r="O59" s="148">
        <v>3.6398609999999998</v>
      </c>
      <c r="P59" s="148">
        <v>3.7196210000000001</v>
      </c>
      <c r="Q59" s="11">
        <v>3.6802869999999999</v>
      </c>
      <c r="R59" s="148">
        <v>5.0999999999999979</v>
      </c>
      <c r="S59" s="148">
        <v>10.074999999999999</v>
      </c>
      <c r="T59" s="53">
        <v>5.6749999999999972</v>
      </c>
      <c r="U59" s="148">
        <v>4.2397220000000004</v>
      </c>
      <c r="V59" s="148">
        <v>6.1581080000000004</v>
      </c>
      <c r="W59" s="11">
        <v>5.2120540000000002</v>
      </c>
      <c r="X59" s="148">
        <v>6.0999999999999979</v>
      </c>
      <c r="Y59" s="148">
        <v>12.574999999999999</v>
      </c>
      <c r="Z59" s="53">
        <v>8.0874999999999986</v>
      </c>
      <c r="AA59" s="148">
        <v>3.6407777908113257</v>
      </c>
      <c r="AB59" s="148">
        <v>450</v>
      </c>
      <c r="AC59" s="148">
        <v>0.51034824663008915</v>
      </c>
      <c r="AD59" s="148">
        <v>12</v>
      </c>
      <c r="AE59" s="148">
        <v>2.638157894736842</v>
      </c>
      <c r="AF59" s="203"/>
      <c r="AG59" s="203"/>
      <c r="AH59" s="203"/>
      <c r="AI59" s="203"/>
      <c r="AJ59" s="203"/>
      <c r="AK59" s="203" t="s">
        <v>248</v>
      </c>
      <c r="AL59" s="203"/>
      <c r="AM59" s="203"/>
      <c r="AN59" s="203"/>
      <c r="AO59" s="235">
        <v>0</v>
      </c>
      <c r="AP59" s="95">
        <v>0</v>
      </c>
      <c r="AQ59" s="95">
        <v>0</v>
      </c>
      <c r="AR59" s="224">
        <v>75</v>
      </c>
      <c r="AS59" s="224" t="s">
        <v>248</v>
      </c>
      <c r="AT59" s="7">
        <v>6559.28</v>
      </c>
      <c r="AU59" s="7">
        <v>0</v>
      </c>
      <c r="AV59" s="201">
        <v>0</v>
      </c>
      <c r="AW59" s="126">
        <v>75</v>
      </c>
      <c r="AX59" s="201" t="s">
        <v>248</v>
      </c>
      <c r="AY59" s="235"/>
      <c r="AZ59" s="188"/>
      <c r="BA59" s="188"/>
      <c r="BB59" s="188"/>
      <c r="BC59" s="203"/>
      <c r="BD59" s="217" t="s">
        <v>61</v>
      </c>
      <c r="BE59" s="201" t="s">
        <v>62</v>
      </c>
      <c r="BF59" s="201" t="s">
        <v>63</v>
      </c>
      <c r="BG59" s="201" t="s">
        <v>196</v>
      </c>
      <c r="BH59" s="218" t="s">
        <v>514</v>
      </c>
      <c r="BI59" s="218" t="s">
        <v>66</v>
      </c>
      <c r="BJ59" s="200">
        <v>214</v>
      </c>
      <c r="BK59" s="200">
        <v>7</v>
      </c>
      <c r="BL59" s="219" t="s">
        <v>65</v>
      </c>
      <c r="BM59" s="64"/>
      <c r="BN59" s="64" t="s">
        <v>307</v>
      </c>
      <c r="BO59" s="443" t="s">
        <v>55</v>
      </c>
      <c r="BP59" s="443" t="s">
        <v>684</v>
      </c>
      <c r="BQ59" s="478" t="s">
        <v>716</v>
      </c>
    </row>
    <row r="60" spans="1:69" ht="15.75">
      <c r="A60" s="207" t="s">
        <v>37</v>
      </c>
      <c r="B60" s="208" t="s">
        <v>40</v>
      </c>
      <c r="C60" s="202" t="s">
        <v>34</v>
      </c>
      <c r="D60" s="210" t="s">
        <v>38</v>
      </c>
      <c r="E60" s="24" t="s">
        <v>695</v>
      </c>
      <c r="F60" s="86">
        <v>68</v>
      </c>
      <c r="G60" s="80">
        <v>7</v>
      </c>
      <c r="H60" s="148">
        <v>36</v>
      </c>
      <c r="I60" s="148">
        <v>3</v>
      </c>
      <c r="J60" s="148">
        <v>32</v>
      </c>
      <c r="K60" s="148">
        <v>4</v>
      </c>
      <c r="L60" s="80">
        <v>0</v>
      </c>
      <c r="M60" s="9">
        <v>0</v>
      </c>
      <c r="N60" s="186"/>
      <c r="O60" s="148">
        <v>4.1479090000000003</v>
      </c>
      <c r="P60" s="148">
        <v>4.4798210000000003</v>
      </c>
      <c r="Q60" s="11">
        <v>4.300262</v>
      </c>
      <c r="R60" s="148">
        <v>6.6749999999999989</v>
      </c>
      <c r="S60" s="148">
        <v>7.2999999999999989</v>
      </c>
      <c r="T60" s="53">
        <v>6.9874999999999989</v>
      </c>
      <c r="U60" s="148">
        <v>4.9668780000000003</v>
      </c>
      <c r="V60" s="148">
        <v>6.9074280000000003</v>
      </c>
      <c r="W60" s="11">
        <v>5.8576220000000001</v>
      </c>
      <c r="X60" s="148">
        <v>7.8374999999999995</v>
      </c>
      <c r="Y60" s="148">
        <v>9.7999999999999989</v>
      </c>
      <c r="Z60" s="53">
        <v>8.9937499999999986</v>
      </c>
      <c r="AA60" s="148">
        <v>3.7442623012052851</v>
      </c>
      <c r="AB60" s="148">
        <v>358</v>
      </c>
      <c r="AC60" s="148">
        <v>0.53346750420993683</v>
      </c>
      <c r="AD60" s="148">
        <v>12</v>
      </c>
      <c r="AE60" s="148">
        <v>2.655263157894737</v>
      </c>
      <c r="AF60" s="203"/>
      <c r="AG60" s="203"/>
      <c r="AH60" s="203"/>
      <c r="AI60" s="203"/>
      <c r="AJ60" s="203"/>
      <c r="AK60" s="203" t="s">
        <v>248</v>
      </c>
      <c r="AL60" s="203"/>
      <c r="AM60" s="203"/>
      <c r="AN60" s="203"/>
      <c r="AO60" s="235">
        <v>0</v>
      </c>
      <c r="AP60" s="95">
        <v>0</v>
      </c>
      <c r="AQ60" s="95">
        <v>0</v>
      </c>
      <c r="AR60" s="224">
        <v>61</v>
      </c>
      <c r="AS60" s="224" t="s">
        <v>248</v>
      </c>
      <c r="AT60" s="7">
        <v>4658.4340000000002</v>
      </c>
      <c r="AU60" s="7">
        <v>694.553</v>
      </c>
      <c r="AV60" s="201">
        <v>0</v>
      </c>
      <c r="AW60" s="126">
        <v>61</v>
      </c>
      <c r="AX60" s="201" t="s">
        <v>248</v>
      </c>
      <c r="AY60" s="235"/>
      <c r="AZ60" s="188"/>
      <c r="BA60" s="188"/>
      <c r="BB60" s="188"/>
      <c r="BC60" s="203"/>
      <c r="BD60" s="217" t="s">
        <v>61</v>
      </c>
      <c r="BE60" s="201" t="s">
        <v>62</v>
      </c>
      <c r="BF60" s="201" t="s">
        <v>63</v>
      </c>
      <c r="BG60" s="201" t="s">
        <v>196</v>
      </c>
      <c r="BH60" s="218" t="s">
        <v>514</v>
      </c>
      <c r="BI60" s="218" t="s">
        <v>67</v>
      </c>
      <c r="BJ60" s="200">
        <v>214</v>
      </c>
      <c r="BK60" s="200">
        <v>3</v>
      </c>
      <c r="BL60" s="219" t="s">
        <v>65</v>
      </c>
      <c r="BM60" s="64"/>
      <c r="BN60" s="64" t="s">
        <v>307</v>
      </c>
      <c r="BO60" s="443" t="s">
        <v>55</v>
      </c>
      <c r="BP60" s="443" t="s">
        <v>684</v>
      </c>
      <c r="BQ60" s="478" t="s">
        <v>716</v>
      </c>
    </row>
    <row r="61" spans="1:69" ht="15.75">
      <c r="A61" s="207" t="s">
        <v>37</v>
      </c>
      <c r="B61" s="208" t="s">
        <v>40</v>
      </c>
      <c r="C61" s="202" t="s">
        <v>34</v>
      </c>
      <c r="D61" s="210" t="s">
        <v>38</v>
      </c>
      <c r="E61" s="24" t="s">
        <v>695</v>
      </c>
      <c r="F61" s="86">
        <v>87</v>
      </c>
      <c r="G61" s="80">
        <v>17</v>
      </c>
      <c r="H61" s="148">
        <v>45</v>
      </c>
      <c r="I61" s="148">
        <v>0</v>
      </c>
      <c r="J61" s="148">
        <v>42</v>
      </c>
      <c r="K61" s="148">
        <v>17</v>
      </c>
      <c r="L61" s="80">
        <v>0</v>
      </c>
      <c r="M61" s="9">
        <v>0</v>
      </c>
      <c r="N61" s="186"/>
      <c r="O61" s="148">
        <v>3.8260879999999999</v>
      </c>
      <c r="P61" s="148">
        <v>3.5236399999999999</v>
      </c>
      <c r="Q61" s="11">
        <v>3.7180710000000001</v>
      </c>
      <c r="R61" s="148">
        <v>4.4375</v>
      </c>
      <c r="S61" s="148">
        <v>4.458333333333333</v>
      </c>
      <c r="T61" s="53">
        <v>4.4423076923076925</v>
      </c>
      <c r="U61" s="148">
        <v>4.5219329999999998</v>
      </c>
      <c r="V61" s="148">
        <v>5.9092399999999996</v>
      </c>
      <c r="W61" s="11">
        <v>5.0174000000000003</v>
      </c>
      <c r="X61" s="148">
        <v>5.2750000000000004</v>
      </c>
      <c r="Y61" s="148">
        <v>6.958333333333333</v>
      </c>
      <c r="Z61" s="53">
        <v>6.583333333333333</v>
      </c>
      <c r="AA61" s="148">
        <v>3.9007142930939089</v>
      </c>
      <c r="AB61" s="148">
        <v>419</v>
      </c>
      <c r="AC61" s="148">
        <v>0.37124446479163903</v>
      </c>
      <c r="AD61" s="148">
        <v>0</v>
      </c>
      <c r="AE61" s="148">
        <v>3.1554687499999998</v>
      </c>
      <c r="AF61" s="203"/>
      <c r="AG61" s="203"/>
      <c r="AH61" s="203"/>
      <c r="AI61" s="203"/>
      <c r="AJ61" s="203"/>
      <c r="AK61" s="203" t="s">
        <v>248</v>
      </c>
      <c r="AL61" s="203"/>
      <c r="AM61" s="203"/>
      <c r="AN61" s="203"/>
      <c r="AO61" s="235">
        <v>0</v>
      </c>
      <c r="AP61" s="95">
        <v>0</v>
      </c>
      <c r="AQ61" s="95">
        <v>0</v>
      </c>
      <c r="AR61" s="224">
        <v>70</v>
      </c>
      <c r="AS61" s="224" t="s">
        <v>248</v>
      </c>
      <c r="AT61" s="7">
        <v>6133.4080000000004</v>
      </c>
      <c r="AU61" s="7">
        <v>0</v>
      </c>
      <c r="AV61" s="201">
        <v>0</v>
      </c>
      <c r="AW61" s="126">
        <v>70</v>
      </c>
      <c r="AX61" s="201" t="s">
        <v>248</v>
      </c>
      <c r="AY61" s="235"/>
      <c r="AZ61" s="188"/>
      <c r="BA61" s="188"/>
      <c r="BB61" s="188"/>
      <c r="BC61" s="203"/>
      <c r="BD61" s="217" t="s">
        <v>61</v>
      </c>
      <c r="BE61" s="201" t="s">
        <v>62</v>
      </c>
      <c r="BF61" s="201" t="s">
        <v>63</v>
      </c>
      <c r="BG61" s="201" t="s">
        <v>196</v>
      </c>
      <c r="BH61" s="218" t="s">
        <v>514</v>
      </c>
      <c r="BI61" s="218" t="s">
        <v>68</v>
      </c>
      <c r="BJ61" s="200">
        <v>214</v>
      </c>
      <c r="BK61" s="200">
        <v>4</v>
      </c>
      <c r="BL61" s="219" t="s">
        <v>65</v>
      </c>
      <c r="BM61" s="64"/>
      <c r="BN61" s="64" t="s">
        <v>307</v>
      </c>
      <c r="BO61" s="443" t="s">
        <v>55</v>
      </c>
      <c r="BP61" s="443" t="s">
        <v>684</v>
      </c>
      <c r="BQ61" s="478" t="s">
        <v>716</v>
      </c>
    </row>
    <row r="62" spans="1:69" ht="15.75">
      <c r="A62" s="207" t="s">
        <v>37</v>
      </c>
      <c r="B62" s="208" t="s">
        <v>40</v>
      </c>
      <c r="C62" s="202" t="s">
        <v>34</v>
      </c>
      <c r="D62" s="210" t="s">
        <v>38</v>
      </c>
      <c r="E62" s="24" t="s">
        <v>188</v>
      </c>
      <c r="F62" s="86">
        <v>93</v>
      </c>
      <c r="G62" s="80">
        <v>0</v>
      </c>
      <c r="H62" s="148">
        <v>47</v>
      </c>
      <c r="I62" s="148">
        <v>0</v>
      </c>
      <c r="J62" s="148">
        <v>46</v>
      </c>
      <c r="K62" s="148">
        <v>0</v>
      </c>
      <c r="L62" s="80">
        <v>0</v>
      </c>
      <c r="M62" s="9">
        <v>0</v>
      </c>
      <c r="N62" s="186"/>
      <c r="O62" s="148">
        <v>3.4566590000000001</v>
      </c>
      <c r="P62" s="148">
        <v>3.4910649999999999</v>
      </c>
      <c r="Q62" s="11">
        <v>3.4736769999999999</v>
      </c>
      <c r="R62" s="148">
        <v>3.9781249999999999</v>
      </c>
      <c r="S62" s="148">
        <v>7.8499999999999979</v>
      </c>
      <c r="T62" s="53">
        <v>4.6749999999999972</v>
      </c>
      <c r="U62" s="148">
        <v>4.1910420000000004</v>
      </c>
      <c r="V62" s="148">
        <v>5.9190430000000003</v>
      </c>
      <c r="W62" s="11">
        <v>5.0457520000000002</v>
      </c>
      <c r="X62" s="148">
        <v>4.9562499999999998</v>
      </c>
      <c r="Y62" s="148">
        <v>10.849999999999998</v>
      </c>
      <c r="Z62" s="53">
        <v>6.4638888888888886</v>
      </c>
      <c r="AA62" s="148">
        <v>3.9812509092378772</v>
      </c>
      <c r="AB62" s="148">
        <v>557</v>
      </c>
      <c r="AC62" s="148">
        <v>0.34684314783539666</v>
      </c>
      <c r="AD62" s="148">
        <v>0</v>
      </c>
      <c r="AE62" s="148">
        <v>3.2476562499999999</v>
      </c>
      <c r="AF62" s="203"/>
      <c r="AG62" s="203"/>
      <c r="AH62" s="203"/>
      <c r="AI62" s="203"/>
      <c r="AJ62" s="203"/>
      <c r="AK62" s="203" t="s">
        <v>248</v>
      </c>
      <c r="AL62" s="203"/>
      <c r="AM62" s="203"/>
      <c r="AN62" s="203"/>
      <c r="AO62" s="235">
        <v>0</v>
      </c>
      <c r="AP62" s="95">
        <v>0</v>
      </c>
      <c r="AQ62" s="95">
        <v>0</v>
      </c>
      <c r="AR62" s="224">
        <v>93</v>
      </c>
      <c r="AS62" s="224" t="s">
        <v>248</v>
      </c>
      <c r="AT62" s="7">
        <v>8139.116</v>
      </c>
      <c r="AU62" s="7">
        <v>0</v>
      </c>
      <c r="AV62" s="201">
        <v>0</v>
      </c>
      <c r="AW62" s="126">
        <v>93</v>
      </c>
      <c r="AX62" s="201" t="s">
        <v>248</v>
      </c>
      <c r="AY62" s="235"/>
      <c r="AZ62" s="188"/>
      <c r="BA62" s="188"/>
      <c r="BB62" s="188"/>
      <c r="BC62" s="203"/>
      <c r="BD62" s="217" t="s">
        <v>61</v>
      </c>
      <c r="BE62" s="201" t="s">
        <v>62</v>
      </c>
      <c r="BF62" s="201" t="s">
        <v>63</v>
      </c>
      <c r="BG62" s="201" t="s">
        <v>196</v>
      </c>
      <c r="BH62" s="218" t="s">
        <v>515</v>
      </c>
      <c r="BI62" s="218" t="s">
        <v>64</v>
      </c>
      <c r="BJ62" s="441">
        <v>214</v>
      </c>
      <c r="BK62" s="441">
        <v>1</v>
      </c>
      <c r="BL62" s="219" t="s">
        <v>65</v>
      </c>
      <c r="BM62" s="64"/>
      <c r="BN62" s="64" t="s">
        <v>307</v>
      </c>
      <c r="BO62" s="443" t="s">
        <v>56</v>
      </c>
      <c r="BP62" s="443" t="s">
        <v>684</v>
      </c>
      <c r="BQ62" s="478" t="s">
        <v>716</v>
      </c>
    </row>
    <row r="63" spans="1:69" ht="15.75">
      <c r="A63" s="207" t="s">
        <v>37</v>
      </c>
      <c r="B63" s="208" t="s">
        <v>40</v>
      </c>
      <c r="C63" s="202" t="s">
        <v>34</v>
      </c>
      <c r="D63" s="210" t="s">
        <v>38</v>
      </c>
      <c r="E63" s="24" t="s">
        <v>188</v>
      </c>
      <c r="F63" s="86">
        <v>93</v>
      </c>
      <c r="G63" s="80">
        <v>3</v>
      </c>
      <c r="H63" s="148">
        <v>47</v>
      </c>
      <c r="I63" s="148">
        <v>0</v>
      </c>
      <c r="J63" s="148">
        <v>46</v>
      </c>
      <c r="K63" s="148">
        <v>3</v>
      </c>
      <c r="L63" s="80">
        <v>0</v>
      </c>
      <c r="M63" s="9">
        <v>0</v>
      </c>
      <c r="N63" s="186"/>
      <c r="O63" s="148">
        <v>3.477106</v>
      </c>
      <c r="P63" s="148">
        <v>3.965875</v>
      </c>
      <c r="Q63" s="11">
        <v>3.7018270000000002</v>
      </c>
      <c r="R63" s="148">
        <v>4.2062499999999998</v>
      </c>
      <c r="S63" s="148">
        <v>10.166666666666666</v>
      </c>
      <c r="T63" s="53">
        <v>4.464999999999999</v>
      </c>
      <c r="U63" s="148">
        <v>4.138744</v>
      </c>
      <c r="V63" s="148">
        <v>6.3805249999999996</v>
      </c>
      <c r="W63" s="11">
        <v>5.169448</v>
      </c>
      <c r="X63" s="148">
        <v>4.7062499999999998</v>
      </c>
      <c r="Y63" s="148">
        <v>12.666666666666666</v>
      </c>
      <c r="Z63" s="53">
        <v>6.8249999999999957</v>
      </c>
      <c r="AA63" s="148">
        <v>3.8272407474341201</v>
      </c>
      <c r="AB63" s="148">
        <v>540</v>
      </c>
      <c r="AC63" s="148">
        <v>0.462296400518377</v>
      </c>
      <c r="AD63" s="148">
        <v>5</v>
      </c>
      <c r="AE63" s="148">
        <v>2.9782608695652173</v>
      </c>
      <c r="AF63" s="203"/>
      <c r="AG63" s="203"/>
      <c r="AH63" s="203"/>
      <c r="AI63" s="203"/>
      <c r="AJ63" s="203"/>
      <c r="AK63" s="203" t="s">
        <v>248</v>
      </c>
      <c r="AL63" s="203"/>
      <c r="AM63" s="203"/>
      <c r="AN63" s="203"/>
      <c r="AO63" s="235">
        <v>0</v>
      </c>
      <c r="AP63" s="95">
        <v>0</v>
      </c>
      <c r="AQ63" s="95">
        <v>0</v>
      </c>
      <c r="AR63" s="224">
        <v>90</v>
      </c>
      <c r="AS63" s="224" t="s">
        <v>248</v>
      </c>
      <c r="AT63" s="7">
        <v>7740.5</v>
      </c>
      <c r="AU63" s="7">
        <v>137.37899999999999</v>
      </c>
      <c r="AV63" s="201">
        <v>0</v>
      </c>
      <c r="AW63" s="126">
        <v>90</v>
      </c>
      <c r="AX63" s="201" t="s">
        <v>248</v>
      </c>
      <c r="AY63" s="235"/>
      <c r="AZ63" s="188"/>
      <c r="BA63" s="188"/>
      <c r="BB63" s="188"/>
      <c r="BC63" s="203"/>
      <c r="BD63" s="217" t="s">
        <v>61</v>
      </c>
      <c r="BE63" s="201" t="s">
        <v>62</v>
      </c>
      <c r="BF63" s="201" t="s">
        <v>63</v>
      </c>
      <c r="BG63" s="201" t="s">
        <v>196</v>
      </c>
      <c r="BH63" s="218" t="s">
        <v>515</v>
      </c>
      <c r="BI63" s="218" t="s">
        <v>66</v>
      </c>
      <c r="BJ63" s="200">
        <v>214</v>
      </c>
      <c r="BK63" s="200">
        <v>7</v>
      </c>
      <c r="BL63" s="219" t="s">
        <v>65</v>
      </c>
      <c r="BM63" s="64"/>
      <c r="BN63" s="64" t="s">
        <v>307</v>
      </c>
      <c r="BO63" s="443" t="s">
        <v>56</v>
      </c>
      <c r="BP63" s="443" t="s">
        <v>684</v>
      </c>
      <c r="BQ63" s="478" t="s">
        <v>716</v>
      </c>
    </row>
    <row r="64" spans="1:69" ht="15.75">
      <c r="A64" s="207" t="s">
        <v>37</v>
      </c>
      <c r="B64" s="208" t="s">
        <v>40</v>
      </c>
      <c r="C64" s="202" t="s">
        <v>34</v>
      </c>
      <c r="D64" s="210" t="s">
        <v>38</v>
      </c>
      <c r="E64" s="24" t="s">
        <v>188</v>
      </c>
      <c r="F64" s="86">
        <v>92</v>
      </c>
      <c r="G64" s="80">
        <v>3</v>
      </c>
      <c r="H64" s="148">
        <v>47</v>
      </c>
      <c r="I64" s="148">
        <v>2</v>
      </c>
      <c r="J64" s="148">
        <v>45</v>
      </c>
      <c r="K64" s="148">
        <v>1</v>
      </c>
      <c r="L64" s="80">
        <v>0</v>
      </c>
      <c r="M64" s="9">
        <v>0</v>
      </c>
      <c r="N64" s="186"/>
      <c r="O64" s="148">
        <v>4.1100219999999998</v>
      </c>
      <c r="P64" s="148">
        <v>4.1956360000000004</v>
      </c>
      <c r="Q64" s="11">
        <v>4.1523479999999999</v>
      </c>
      <c r="R64" s="148">
        <v>6.875</v>
      </c>
      <c r="S64" s="148">
        <v>6.8999999999999986</v>
      </c>
      <c r="T64" s="53">
        <v>6.8874999999999993</v>
      </c>
      <c r="U64" s="148">
        <v>4.9655550000000002</v>
      </c>
      <c r="V64" s="148">
        <v>6.6105</v>
      </c>
      <c r="W64" s="11">
        <v>5.7787860000000002</v>
      </c>
      <c r="X64" s="148">
        <v>7.875</v>
      </c>
      <c r="Y64" s="148">
        <v>9.4499999999999993</v>
      </c>
      <c r="Z64" s="53">
        <v>9.2583333333333329</v>
      </c>
      <c r="AA64" s="148">
        <v>3.8409363399730654</v>
      </c>
      <c r="AB64" s="148">
        <v>534</v>
      </c>
      <c r="AC64" s="148">
        <v>0.4723237735951637</v>
      </c>
      <c r="AD64" s="148">
        <v>10</v>
      </c>
      <c r="AE64" s="148">
        <v>2.963888888888889</v>
      </c>
      <c r="AF64" s="203"/>
      <c r="AG64" s="203"/>
      <c r="AH64" s="203"/>
      <c r="AI64" s="203"/>
      <c r="AJ64" s="203"/>
      <c r="AK64" s="203" t="s">
        <v>248</v>
      </c>
      <c r="AL64" s="203"/>
      <c r="AM64" s="203"/>
      <c r="AN64" s="203"/>
      <c r="AO64" s="235">
        <v>0</v>
      </c>
      <c r="AP64" s="95">
        <v>0</v>
      </c>
      <c r="AQ64" s="95">
        <v>0</v>
      </c>
      <c r="AR64" s="224">
        <v>89</v>
      </c>
      <c r="AS64" s="224" t="s">
        <v>248</v>
      </c>
      <c r="AT64" s="7">
        <v>7532.2889999999998</v>
      </c>
      <c r="AU64" s="7">
        <v>272.46300000000002</v>
      </c>
      <c r="AV64" s="201">
        <v>0</v>
      </c>
      <c r="AW64" s="126">
        <v>89</v>
      </c>
      <c r="AX64" s="201" t="s">
        <v>248</v>
      </c>
      <c r="AY64" s="235"/>
      <c r="AZ64" s="188"/>
      <c r="BA64" s="188"/>
      <c r="BB64" s="188"/>
      <c r="BC64" s="203"/>
      <c r="BD64" s="217" t="s">
        <v>61</v>
      </c>
      <c r="BE64" s="201" t="s">
        <v>62</v>
      </c>
      <c r="BF64" s="201" t="s">
        <v>63</v>
      </c>
      <c r="BG64" s="201" t="s">
        <v>196</v>
      </c>
      <c r="BH64" s="218" t="s">
        <v>515</v>
      </c>
      <c r="BI64" s="218" t="s">
        <v>67</v>
      </c>
      <c r="BJ64" s="200">
        <v>214</v>
      </c>
      <c r="BK64" s="200">
        <v>3</v>
      </c>
      <c r="BL64" s="219" t="s">
        <v>65</v>
      </c>
      <c r="BM64" s="64"/>
      <c r="BN64" s="64" t="s">
        <v>307</v>
      </c>
      <c r="BO64" s="443" t="s">
        <v>56</v>
      </c>
      <c r="BP64" s="443" t="s">
        <v>684</v>
      </c>
      <c r="BQ64" s="478" t="s">
        <v>716</v>
      </c>
    </row>
    <row r="65" spans="1:69" ht="15.75">
      <c r="A65" s="207" t="s">
        <v>37</v>
      </c>
      <c r="B65" s="208" t="s">
        <v>40</v>
      </c>
      <c r="C65" s="202" t="s">
        <v>34</v>
      </c>
      <c r="D65" s="210" t="s">
        <v>38</v>
      </c>
      <c r="E65" s="24" t="s">
        <v>188</v>
      </c>
      <c r="F65" s="86">
        <v>92</v>
      </c>
      <c r="G65" s="80">
        <v>0</v>
      </c>
      <c r="H65" s="148">
        <v>46</v>
      </c>
      <c r="I65" s="148">
        <v>0</v>
      </c>
      <c r="J65" s="148">
        <v>46</v>
      </c>
      <c r="K65" s="148">
        <v>0</v>
      </c>
      <c r="L65" s="80">
        <v>0</v>
      </c>
      <c r="M65" s="9">
        <v>0</v>
      </c>
      <c r="N65" s="186"/>
      <c r="O65" s="148">
        <v>4.0101300000000002</v>
      </c>
      <c r="P65" s="148">
        <v>4.4232170000000002</v>
      </c>
      <c r="Q65" s="11">
        <v>4.2166730000000001</v>
      </c>
      <c r="R65" s="148">
        <v>4.8499999999999979</v>
      </c>
      <c r="S65" s="148">
        <v>6.2124999999999995</v>
      </c>
      <c r="T65" s="53">
        <v>5.8499999999999979</v>
      </c>
      <c r="U65" s="148">
        <v>4.7184340000000002</v>
      </c>
      <c r="V65" s="148">
        <v>6.7928470000000001</v>
      </c>
      <c r="W65" s="11">
        <v>5.7556409999999998</v>
      </c>
      <c r="X65" s="148">
        <v>5.8499999999999979</v>
      </c>
      <c r="Y65" s="148">
        <v>8.7124999999999986</v>
      </c>
      <c r="Z65" s="53">
        <v>7.4666666666666659</v>
      </c>
      <c r="AA65" s="148">
        <v>3.9478079832118489</v>
      </c>
      <c r="AB65" s="148">
        <v>552</v>
      </c>
      <c r="AC65" s="148">
        <v>0.34069084863921861</v>
      </c>
      <c r="AD65" s="148">
        <v>0</v>
      </c>
      <c r="AE65" s="148">
        <v>3.2510638297872338</v>
      </c>
      <c r="AF65" s="203"/>
      <c r="AG65" s="203"/>
      <c r="AH65" s="203"/>
      <c r="AI65" s="203"/>
      <c r="AJ65" s="203"/>
      <c r="AK65" s="203" t="s">
        <v>248</v>
      </c>
      <c r="AL65" s="203"/>
      <c r="AM65" s="203"/>
      <c r="AN65" s="203"/>
      <c r="AO65" s="235">
        <v>0</v>
      </c>
      <c r="AP65" s="95">
        <v>0</v>
      </c>
      <c r="AQ65" s="95">
        <v>0</v>
      </c>
      <c r="AR65" s="224">
        <v>92</v>
      </c>
      <c r="AS65" s="224" t="s">
        <v>248</v>
      </c>
      <c r="AT65" s="7">
        <v>8052.4859999999999</v>
      </c>
      <c r="AU65" s="7">
        <v>0</v>
      </c>
      <c r="AV65" s="201">
        <v>0</v>
      </c>
      <c r="AW65" s="126">
        <v>92</v>
      </c>
      <c r="AX65" s="201" t="s">
        <v>248</v>
      </c>
      <c r="AY65" s="235"/>
      <c r="AZ65" s="188"/>
      <c r="BA65" s="188"/>
      <c r="BB65" s="188"/>
      <c r="BC65" s="203"/>
      <c r="BD65" s="217" t="s">
        <v>61</v>
      </c>
      <c r="BE65" s="201" t="s">
        <v>62</v>
      </c>
      <c r="BF65" s="201" t="s">
        <v>63</v>
      </c>
      <c r="BG65" s="201" t="s">
        <v>196</v>
      </c>
      <c r="BH65" s="218" t="s">
        <v>515</v>
      </c>
      <c r="BI65" s="218" t="s">
        <v>68</v>
      </c>
      <c r="BJ65" s="200">
        <v>214</v>
      </c>
      <c r="BK65" s="200">
        <v>4</v>
      </c>
      <c r="BL65" s="219" t="s">
        <v>65</v>
      </c>
      <c r="BM65" s="64"/>
      <c r="BN65" s="64" t="s">
        <v>307</v>
      </c>
      <c r="BO65" s="443" t="s">
        <v>56</v>
      </c>
      <c r="BP65" s="443" t="s">
        <v>684</v>
      </c>
      <c r="BQ65" s="478" t="s">
        <v>716</v>
      </c>
    </row>
    <row r="66" spans="1:69" ht="15.75">
      <c r="A66" s="207" t="s">
        <v>37</v>
      </c>
      <c r="B66" s="208" t="s">
        <v>40</v>
      </c>
      <c r="C66" s="202" t="s">
        <v>34</v>
      </c>
      <c r="D66" s="210" t="s">
        <v>38</v>
      </c>
      <c r="E66" s="24" t="s">
        <v>187</v>
      </c>
      <c r="F66" s="86">
        <v>100</v>
      </c>
      <c r="G66" s="80">
        <v>0</v>
      </c>
      <c r="H66" s="148">
        <v>51</v>
      </c>
      <c r="I66" s="148">
        <v>0</v>
      </c>
      <c r="J66" s="148">
        <v>49</v>
      </c>
      <c r="K66" s="148">
        <v>0</v>
      </c>
      <c r="L66" s="80">
        <v>0</v>
      </c>
      <c r="M66" s="9">
        <v>2</v>
      </c>
      <c r="N66" s="186"/>
      <c r="O66" s="148">
        <v>3.481725</v>
      </c>
      <c r="P66" s="148">
        <v>3.5741420000000002</v>
      </c>
      <c r="Q66" s="11">
        <v>3.5270100000000002</v>
      </c>
      <c r="R66" s="148">
        <v>5.6124999999999989</v>
      </c>
      <c r="S66" s="148">
        <v>4.6374999999999993</v>
      </c>
      <c r="T66" s="53">
        <v>4.75</v>
      </c>
      <c r="U66" s="148">
        <v>4.1424500000000002</v>
      </c>
      <c r="V66" s="148">
        <v>5.9671830000000003</v>
      </c>
      <c r="W66" s="11">
        <v>5.0365700000000002</v>
      </c>
      <c r="X66" s="148">
        <v>6.2249999999999979</v>
      </c>
      <c r="Y66" s="148">
        <v>7.0916666666666659</v>
      </c>
      <c r="Z66" s="53">
        <v>6.9375</v>
      </c>
      <c r="AA66" s="148">
        <v>3.9545238236991715</v>
      </c>
      <c r="AB66" s="148">
        <v>600</v>
      </c>
      <c r="AC66" s="148">
        <v>0.41365718953107927</v>
      </c>
      <c r="AD66" s="148">
        <v>7</v>
      </c>
      <c r="AE66" s="148">
        <v>3.189189189189189</v>
      </c>
      <c r="AF66" s="203"/>
      <c r="AG66" s="203"/>
      <c r="AH66" s="203"/>
      <c r="AI66" s="203"/>
      <c r="AJ66" s="203"/>
      <c r="AK66" s="203" t="s">
        <v>248</v>
      </c>
      <c r="AL66" s="203"/>
      <c r="AM66" s="203"/>
      <c r="AN66" s="203"/>
      <c r="AO66" s="235">
        <v>0</v>
      </c>
      <c r="AP66" s="95">
        <v>0</v>
      </c>
      <c r="AQ66" s="95">
        <v>0</v>
      </c>
      <c r="AR66" s="224">
        <v>100</v>
      </c>
      <c r="AS66" s="224" t="s">
        <v>248</v>
      </c>
      <c r="AT66" s="7">
        <v>9023.991</v>
      </c>
      <c r="AU66" s="7">
        <v>0</v>
      </c>
      <c r="AV66" s="201">
        <v>0</v>
      </c>
      <c r="AW66" s="126">
        <v>100</v>
      </c>
      <c r="AX66" s="201" t="s">
        <v>248</v>
      </c>
      <c r="AY66" s="235"/>
      <c r="AZ66" s="188"/>
      <c r="BA66" s="188"/>
      <c r="BB66" s="188"/>
      <c r="BC66" s="203"/>
      <c r="BD66" s="217" t="s">
        <v>61</v>
      </c>
      <c r="BE66" s="201" t="s">
        <v>62</v>
      </c>
      <c r="BF66" s="201" t="s">
        <v>63</v>
      </c>
      <c r="BG66" s="201" t="s">
        <v>196</v>
      </c>
      <c r="BH66" s="218" t="s">
        <v>512</v>
      </c>
      <c r="BI66" s="218" t="s">
        <v>64</v>
      </c>
      <c r="BJ66" s="200">
        <v>214</v>
      </c>
      <c r="BK66" s="200">
        <v>1</v>
      </c>
      <c r="BL66" s="219" t="s">
        <v>65</v>
      </c>
      <c r="BM66" s="64"/>
      <c r="BN66" s="64" t="s">
        <v>307</v>
      </c>
      <c r="BO66" s="443" t="s">
        <v>352</v>
      </c>
      <c r="BP66" s="443" t="s">
        <v>703</v>
      </c>
      <c r="BQ66" s="478" t="s">
        <v>718</v>
      </c>
    </row>
    <row r="67" spans="1:69" ht="16.5" thickBot="1">
      <c r="A67" s="151" t="s">
        <v>37</v>
      </c>
      <c r="B67" s="152" t="s">
        <v>40</v>
      </c>
      <c r="C67" s="153" t="s">
        <v>34</v>
      </c>
      <c r="D67" s="154" t="s">
        <v>38</v>
      </c>
      <c r="E67" s="190" t="s">
        <v>187</v>
      </c>
      <c r="F67" s="191">
        <v>103</v>
      </c>
      <c r="G67" s="192">
        <v>3</v>
      </c>
      <c r="H67" s="231">
        <v>53</v>
      </c>
      <c r="I67" s="231">
        <v>0</v>
      </c>
      <c r="J67" s="231">
        <v>50</v>
      </c>
      <c r="K67" s="231">
        <v>3</v>
      </c>
      <c r="L67" s="192">
        <v>0</v>
      </c>
      <c r="M67" s="178">
        <v>0</v>
      </c>
      <c r="N67" s="155"/>
      <c r="O67" s="231">
        <v>3.4803009999999999</v>
      </c>
      <c r="P67" s="231">
        <v>3.9393910000000001</v>
      </c>
      <c r="Q67" s="194">
        <v>3.693616</v>
      </c>
      <c r="R67" s="231">
        <v>4.4187499999999993</v>
      </c>
      <c r="S67" s="231">
        <v>10.174999999999999</v>
      </c>
      <c r="T67" s="193">
        <v>6.2624999999999993</v>
      </c>
      <c r="U67" s="231">
        <v>4.2854710000000003</v>
      </c>
      <c r="V67" s="231">
        <v>6.4048259999999999</v>
      </c>
      <c r="W67" s="194">
        <v>5.2702220000000004</v>
      </c>
      <c r="X67" s="231">
        <v>5.6749999999999972</v>
      </c>
      <c r="Y67" s="231">
        <v>12.849999999999998</v>
      </c>
      <c r="Z67" s="193">
        <v>8.7624999999999993</v>
      </c>
      <c r="AA67" s="231">
        <v>3.9092666765054052</v>
      </c>
      <c r="AB67" s="231">
        <v>600</v>
      </c>
      <c r="AC67" s="231">
        <v>0.40303177696590631</v>
      </c>
      <c r="AD67" s="231">
        <v>3</v>
      </c>
      <c r="AE67" s="231">
        <v>3.0833333333333335</v>
      </c>
      <c r="AF67" s="158"/>
      <c r="AG67" s="158"/>
      <c r="AH67" s="158"/>
      <c r="AI67" s="158"/>
      <c r="AJ67" s="158"/>
      <c r="AK67" s="158" t="s">
        <v>248</v>
      </c>
      <c r="AL67" s="158"/>
      <c r="AM67" s="158"/>
      <c r="AN67" s="158"/>
      <c r="AO67" s="236">
        <v>0</v>
      </c>
      <c r="AP67" s="159">
        <v>0</v>
      </c>
      <c r="AQ67" s="159">
        <v>0</v>
      </c>
      <c r="AR67" s="226">
        <v>100</v>
      </c>
      <c r="AS67" s="226" t="s">
        <v>248</v>
      </c>
      <c r="AT67" s="227">
        <v>8727.9060000000009</v>
      </c>
      <c r="AU67" s="227">
        <v>271.38400000000001</v>
      </c>
      <c r="AV67" s="163">
        <v>0</v>
      </c>
      <c r="AW67" s="228">
        <v>100</v>
      </c>
      <c r="AX67" s="163" t="s">
        <v>248</v>
      </c>
      <c r="AY67" s="236"/>
      <c r="AZ67" s="232"/>
      <c r="BA67" s="232"/>
      <c r="BB67" s="232"/>
      <c r="BC67" s="158"/>
      <c r="BD67" s="162" t="s">
        <v>61</v>
      </c>
      <c r="BE67" s="163" t="s">
        <v>62</v>
      </c>
      <c r="BF67" s="163" t="s">
        <v>63</v>
      </c>
      <c r="BG67" s="163" t="s">
        <v>196</v>
      </c>
      <c r="BH67" s="164" t="s">
        <v>512</v>
      </c>
      <c r="BI67" s="164" t="s">
        <v>66</v>
      </c>
      <c r="BJ67" s="165">
        <v>214</v>
      </c>
      <c r="BK67" s="165">
        <v>7</v>
      </c>
      <c r="BL67" s="166" t="s">
        <v>65</v>
      </c>
      <c r="BM67" s="198"/>
      <c r="BN67" s="198" t="s">
        <v>307</v>
      </c>
      <c r="BO67" s="479" t="s">
        <v>352</v>
      </c>
      <c r="BP67" s="479" t="s">
        <v>703</v>
      </c>
      <c r="BQ67" s="480" t="s">
        <v>718</v>
      </c>
    </row>
    <row r="68" spans="1:69" ht="15.75">
      <c r="A68" s="205" t="s">
        <v>37</v>
      </c>
      <c r="B68" s="206" t="s">
        <v>40</v>
      </c>
      <c r="C68" s="220" t="s">
        <v>34</v>
      </c>
      <c r="D68" s="209" t="s">
        <v>38</v>
      </c>
      <c r="E68" s="26" t="s">
        <v>187</v>
      </c>
      <c r="F68" s="93">
        <v>101</v>
      </c>
      <c r="G68" s="79">
        <v>1</v>
      </c>
      <c r="H68" s="147">
        <v>51</v>
      </c>
      <c r="I68" s="147">
        <v>0</v>
      </c>
      <c r="J68" s="147">
        <v>50</v>
      </c>
      <c r="K68" s="147">
        <v>1</v>
      </c>
      <c r="L68" s="79">
        <v>0</v>
      </c>
      <c r="M68" s="60">
        <v>2</v>
      </c>
      <c r="N68" s="185"/>
      <c r="O68" s="147">
        <v>5.1079600000000003</v>
      </c>
      <c r="P68" s="147">
        <v>5.5054689999999997</v>
      </c>
      <c r="Q68" s="68">
        <v>5.30274</v>
      </c>
      <c r="R68" s="147">
        <v>7.3624999999999989</v>
      </c>
      <c r="S68" s="147">
        <v>7.2749999999999986</v>
      </c>
      <c r="T68" s="71">
        <v>7.333333333333333</v>
      </c>
      <c r="U68" s="147">
        <v>5.9683520000000003</v>
      </c>
      <c r="V68" s="147">
        <v>7.9211830000000001</v>
      </c>
      <c r="W68" s="68">
        <v>6.9252399999999996</v>
      </c>
      <c r="X68" s="147">
        <v>8.7249999999999979</v>
      </c>
      <c r="Y68" s="147">
        <v>9.7749999999999986</v>
      </c>
      <c r="Z68" s="71">
        <v>9.5</v>
      </c>
      <c r="AA68" s="147">
        <v>3.8859864067869108</v>
      </c>
      <c r="AB68" s="147">
        <v>600</v>
      </c>
      <c r="AC68" s="147">
        <v>0.56070301289542357</v>
      </c>
      <c r="AD68" s="147">
        <v>25</v>
      </c>
      <c r="AE68" s="147">
        <v>2.7083333333333335</v>
      </c>
      <c r="AF68" s="221"/>
      <c r="AG68" s="221"/>
      <c r="AH68" s="221"/>
      <c r="AI68" s="221"/>
      <c r="AJ68" s="221"/>
      <c r="AK68" s="221" t="s">
        <v>248</v>
      </c>
      <c r="AL68" s="221"/>
      <c r="AM68" s="221"/>
      <c r="AN68" s="221"/>
      <c r="AO68" s="237">
        <v>0</v>
      </c>
      <c r="AP68" s="119">
        <v>0</v>
      </c>
      <c r="AQ68" s="119">
        <v>0</v>
      </c>
      <c r="AR68" s="225">
        <v>100</v>
      </c>
      <c r="AS68" s="225" t="s">
        <v>248</v>
      </c>
      <c r="AT68" s="223">
        <v>8240.4330000000009</v>
      </c>
      <c r="AU68" s="223">
        <v>846.81299999999999</v>
      </c>
      <c r="AV68" s="212">
        <v>1</v>
      </c>
      <c r="AW68" s="213">
        <v>99</v>
      </c>
      <c r="AX68" s="212" t="s">
        <v>248</v>
      </c>
      <c r="AY68" s="237"/>
      <c r="AZ68" s="70"/>
      <c r="BA68" s="70"/>
      <c r="BB68" s="70"/>
      <c r="BC68" s="221"/>
      <c r="BD68" s="211" t="s">
        <v>61</v>
      </c>
      <c r="BE68" s="212" t="s">
        <v>62</v>
      </c>
      <c r="BF68" s="212" t="s">
        <v>63</v>
      </c>
      <c r="BG68" s="212" t="s">
        <v>196</v>
      </c>
      <c r="BH68" s="214" t="s">
        <v>512</v>
      </c>
      <c r="BI68" s="214" t="s">
        <v>67</v>
      </c>
      <c r="BJ68" s="215">
        <v>214</v>
      </c>
      <c r="BK68" s="215">
        <v>3</v>
      </c>
      <c r="BL68" s="216" t="s">
        <v>65</v>
      </c>
      <c r="BM68" s="63"/>
      <c r="BN68" s="63" t="s">
        <v>307</v>
      </c>
      <c r="BO68" s="481" t="s">
        <v>352</v>
      </c>
      <c r="BP68" s="481" t="s">
        <v>703</v>
      </c>
      <c r="BQ68" s="482" t="s">
        <v>718</v>
      </c>
    </row>
    <row r="69" spans="1:69" ht="15.75">
      <c r="A69" s="207" t="s">
        <v>37</v>
      </c>
      <c r="B69" s="208" t="s">
        <v>40</v>
      </c>
      <c r="C69" s="202" t="s">
        <v>34</v>
      </c>
      <c r="D69" s="210" t="s">
        <v>38</v>
      </c>
      <c r="E69" s="24" t="s">
        <v>187</v>
      </c>
      <c r="F69" s="86">
        <v>104</v>
      </c>
      <c r="G69" s="80">
        <v>0</v>
      </c>
      <c r="H69" s="148">
        <v>53</v>
      </c>
      <c r="I69" s="148">
        <v>0</v>
      </c>
      <c r="J69" s="148">
        <v>51</v>
      </c>
      <c r="K69" s="148">
        <v>0</v>
      </c>
      <c r="L69" s="80">
        <v>0</v>
      </c>
      <c r="M69" s="9">
        <v>1</v>
      </c>
      <c r="N69" s="186"/>
      <c r="O69" s="148">
        <v>3.9813010000000002</v>
      </c>
      <c r="P69" s="148">
        <v>4.0213919999999996</v>
      </c>
      <c r="Q69" s="11">
        <v>4.0009610000000002</v>
      </c>
      <c r="R69" s="148">
        <v>4.9349999999999996</v>
      </c>
      <c r="S69" s="148">
        <v>4.8892857142857142</v>
      </c>
      <c r="T69" s="53">
        <v>4.9083333333333332</v>
      </c>
      <c r="U69" s="148">
        <v>4.7266219999999999</v>
      </c>
      <c r="V69" s="148">
        <v>6.4023519999999996</v>
      </c>
      <c r="W69" s="11">
        <v>5.5483750000000001</v>
      </c>
      <c r="X69" s="148">
        <v>5.7249999999999988</v>
      </c>
      <c r="Y69" s="148">
        <v>7.3062499999999995</v>
      </c>
      <c r="Z69" s="53">
        <v>6.9950000000000001</v>
      </c>
      <c r="AA69" s="148">
        <v>3.8348058352192624</v>
      </c>
      <c r="AB69" s="148">
        <v>624</v>
      </c>
      <c r="AC69" s="148">
        <v>0.49592943204046586</v>
      </c>
      <c r="AD69" s="148">
        <v>14</v>
      </c>
      <c r="AE69" s="148">
        <v>3.0015151515151515</v>
      </c>
      <c r="AF69" s="203"/>
      <c r="AG69" s="203"/>
      <c r="AH69" s="203"/>
      <c r="AI69" s="203"/>
      <c r="AJ69" s="203"/>
      <c r="AK69" s="203" t="s">
        <v>248</v>
      </c>
      <c r="AL69" s="203"/>
      <c r="AM69" s="203"/>
      <c r="AN69" s="203"/>
      <c r="AO69" s="235">
        <v>0</v>
      </c>
      <c r="AP69" s="95">
        <v>0</v>
      </c>
      <c r="AQ69" s="95">
        <v>0</v>
      </c>
      <c r="AR69" s="224">
        <v>104</v>
      </c>
      <c r="AS69" s="224" t="s">
        <v>248</v>
      </c>
      <c r="AT69" s="7">
        <v>8066.6120000000001</v>
      </c>
      <c r="AU69" s="7">
        <v>1303.8789999999999</v>
      </c>
      <c r="AV69" s="201">
        <v>0</v>
      </c>
      <c r="AW69" s="126">
        <v>104</v>
      </c>
      <c r="AX69" s="201" t="s">
        <v>248</v>
      </c>
      <c r="AY69" s="235"/>
      <c r="AZ69" s="188"/>
      <c r="BA69" s="188"/>
      <c r="BB69" s="188"/>
      <c r="BC69" s="203"/>
      <c r="BD69" s="217" t="s">
        <v>61</v>
      </c>
      <c r="BE69" s="201" t="s">
        <v>62</v>
      </c>
      <c r="BF69" s="201" t="s">
        <v>63</v>
      </c>
      <c r="BG69" s="201" t="s">
        <v>196</v>
      </c>
      <c r="BH69" s="218" t="s">
        <v>512</v>
      </c>
      <c r="BI69" s="218" t="s">
        <v>68</v>
      </c>
      <c r="BJ69" s="200">
        <v>214</v>
      </c>
      <c r="BK69" s="200">
        <v>4</v>
      </c>
      <c r="BL69" s="219" t="s">
        <v>65</v>
      </c>
      <c r="BM69" s="64"/>
      <c r="BN69" s="64" t="s">
        <v>307</v>
      </c>
      <c r="BO69" s="443" t="s">
        <v>352</v>
      </c>
      <c r="BP69" s="443" t="s">
        <v>703</v>
      </c>
      <c r="BQ69" s="478" t="s">
        <v>718</v>
      </c>
    </row>
    <row r="70" spans="1:69" ht="15.75">
      <c r="A70" s="207" t="s">
        <v>37</v>
      </c>
      <c r="B70" s="208" t="s">
        <v>40</v>
      </c>
      <c r="C70" s="202" t="s">
        <v>34</v>
      </c>
      <c r="D70" s="210" t="s">
        <v>38</v>
      </c>
      <c r="E70" s="24" t="s">
        <v>113</v>
      </c>
      <c r="F70" s="86">
        <v>145</v>
      </c>
      <c r="G70" s="80">
        <v>1</v>
      </c>
      <c r="H70" s="148">
        <v>75</v>
      </c>
      <c r="I70" s="148">
        <v>1</v>
      </c>
      <c r="J70" s="148">
        <v>70</v>
      </c>
      <c r="K70" s="148">
        <v>0</v>
      </c>
      <c r="L70" s="80">
        <v>2</v>
      </c>
      <c r="M70" s="9">
        <v>0</v>
      </c>
      <c r="N70" s="186"/>
      <c r="O70" s="148">
        <v>3.7167080000000001</v>
      </c>
      <c r="P70" s="148">
        <v>3.5971850000000001</v>
      </c>
      <c r="Q70" s="11">
        <v>3.657788</v>
      </c>
      <c r="R70" s="148">
        <v>4.7399999999999993</v>
      </c>
      <c r="S70" s="148">
        <v>4.875</v>
      </c>
      <c r="T70" s="53">
        <v>4.7785714285714294</v>
      </c>
      <c r="U70" s="148">
        <v>4.5205549999999999</v>
      </c>
      <c r="V70" s="148">
        <v>5.972442</v>
      </c>
      <c r="W70" s="11">
        <v>5.2362739999999999</v>
      </c>
      <c r="X70" s="148">
        <v>6.1999999999999957</v>
      </c>
      <c r="Y70" s="148">
        <v>7.375</v>
      </c>
      <c r="Z70" s="53">
        <v>6.9312500000000004</v>
      </c>
      <c r="AA70" s="148">
        <v>4.023262923648101</v>
      </c>
      <c r="AB70" s="148">
        <v>850</v>
      </c>
      <c r="AC70" s="148">
        <v>0.3084302478111452</v>
      </c>
      <c r="AD70" s="148">
        <v>6</v>
      </c>
      <c r="AE70" s="148">
        <v>3.5281954887218046</v>
      </c>
      <c r="AF70" s="203"/>
      <c r="AG70" s="203"/>
      <c r="AH70" s="203"/>
      <c r="AI70" s="203"/>
      <c r="AJ70" s="203"/>
      <c r="AK70" s="203" t="s">
        <v>248</v>
      </c>
      <c r="AL70" s="203"/>
      <c r="AM70" s="203"/>
      <c r="AN70" s="203"/>
      <c r="AO70" s="235">
        <v>0</v>
      </c>
      <c r="AP70" s="95">
        <v>0</v>
      </c>
      <c r="AQ70" s="95">
        <v>0</v>
      </c>
      <c r="AR70" s="224">
        <v>144</v>
      </c>
      <c r="AS70" s="224" t="s">
        <v>248</v>
      </c>
      <c r="AT70" s="7">
        <v>12607.09</v>
      </c>
      <c r="AU70" s="7">
        <v>0</v>
      </c>
      <c r="AV70" s="201">
        <v>0</v>
      </c>
      <c r="AW70" s="126">
        <v>144</v>
      </c>
      <c r="AX70" s="201" t="s">
        <v>248</v>
      </c>
      <c r="AY70" s="235"/>
      <c r="AZ70" s="188"/>
      <c r="BA70" s="188"/>
      <c r="BB70" s="188"/>
      <c r="BC70" s="203"/>
      <c r="BD70" s="217" t="s">
        <v>61</v>
      </c>
      <c r="BE70" s="201" t="s">
        <v>62</v>
      </c>
      <c r="BF70" s="201" t="s">
        <v>63</v>
      </c>
      <c r="BG70" s="201" t="s">
        <v>196</v>
      </c>
      <c r="BH70" s="218" t="s">
        <v>712</v>
      </c>
      <c r="BI70" s="218" t="s">
        <v>64</v>
      </c>
      <c r="BJ70" s="200">
        <v>214</v>
      </c>
      <c r="BK70" s="200">
        <v>1</v>
      </c>
      <c r="BL70" s="219" t="s">
        <v>65</v>
      </c>
      <c r="BM70" s="64"/>
      <c r="BN70" s="64" t="s">
        <v>307</v>
      </c>
      <c r="BO70" s="443" t="s">
        <v>55</v>
      </c>
      <c r="BP70" s="443" t="s">
        <v>684</v>
      </c>
      <c r="BQ70" s="478" t="s">
        <v>716</v>
      </c>
    </row>
    <row r="71" spans="1:69" ht="15.75">
      <c r="A71" s="207" t="s">
        <v>37</v>
      </c>
      <c r="B71" s="208" t="s">
        <v>40</v>
      </c>
      <c r="C71" s="202" t="s">
        <v>34</v>
      </c>
      <c r="D71" s="210" t="s">
        <v>38</v>
      </c>
      <c r="E71" s="24" t="s">
        <v>113</v>
      </c>
      <c r="F71" s="86">
        <v>156</v>
      </c>
      <c r="G71" s="80">
        <v>2</v>
      </c>
      <c r="H71" s="148">
        <v>80</v>
      </c>
      <c r="I71" s="148">
        <v>0</v>
      </c>
      <c r="J71" s="148">
        <v>76</v>
      </c>
      <c r="K71" s="148">
        <v>2</v>
      </c>
      <c r="L71" s="80">
        <v>0</v>
      </c>
      <c r="M71" s="9">
        <v>0</v>
      </c>
      <c r="N71" s="186"/>
      <c r="O71" s="148">
        <v>3.504575</v>
      </c>
      <c r="P71" s="148">
        <v>4.0262029999999998</v>
      </c>
      <c r="Q71" s="11">
        <v>3.7147830000000002</v>
      </c>
      <c r="R71" s="148">
        <v>3.9565217391304346</v>
      </c>
      <c r="S71" s="148">
        <v>9.5749999999999993</v>
      </c>
      <c r="T71" s="53">
        <v>5.6499999999999986</v>
      </c>
      <c r="U71" s="148">
        <v>4.2904619999999998</v>
      </c>
      <c r="V71" s="148">
        <v>6.4362259999999996</v>
      </c>
      <c r="W71" s="11">
        <v>5.1455409999999997</v>
      </c>
      <c r="X71" s="148">
        <v>5</v>
      </c>
      <c r="Y71" s="148">
        <v>12.087499999999999</v>
      </c>
      <c r="Z71" s="53">
        <v>7.1749999999999972</v>
      </c>
      <c r="AA71" s="148">
        <v>3.7186255537586304</v>
      </c>
      <c r="AB71" s="148">
        <v>924</v>
      </c>
      <c r="AC71" s="148">
        <v>0.473276351406199</v>
      </c>
      <c r="AD71" s="148">
        <v>11</v>
      </c>
      <c r="AE71" s="148">
        <v>2.7707692307692309</v>
      </c>
      <c r="AF71" s="203"/>
      <c r="AG71" s="203"/>
      <c r="AH71" s="203"/>
      <c r="AI71" s="203"/>
      <c r="AJ71" s="203"/>
      <c r="AK71" s="203" t="s">
        <v>248</v>
      </c>
      <c r="AL71" s="203"/>
      <c r="AM71" s="203"/>
      <c r="AN71" s="203"/>
      <c r="AO71" s="235">
        <v>0</v>
      </c>
      <c r="AP71" s="95">
        <v>0</v>
      </c>
      <c r="AQ71" s="95">
        <v>0</v>
      </c>
      <c r="AR71" s="224">
        <v>154</v>
      </c>
      <c r="AS71" s="224" t="s">
        <v>248</v>
      </c>
      <c r="AT71" s="7">
        <v>13493.41</v>
      </c>
      <c r="AU71" s="7">
        <v>0</v>
      </c>
      <c r="AV71" s="201">
        <v>0</v>
      </c>
      <c r="AW71" s="126">
        <v>154</v>
      </c>
      <c r="AX71" s="201" t="s">
        <v>248</v>
      </c>
      <c r="AY71" s="235"/>
      <c r="AZ71" s="188"/>
      <c r="BA71" s="188"/>
      <c r="BB71" s="188"/>
      <c r="BC71" s="203"/>
      <c r="BD71" s="217" t="s">
        <v>61</v>
      </c>
      <c r="BE71" s="201" t="s">
        <v>62</v>
      </c>
      <c r="BF71" s="201" t="s">
        <v>63</v>
      </c>
      <c r="BG71" s="201" t="s">
        <v>196</v>
      </c>
      <c r="BH71" s="218" t="s">
        <v>712</v>
      </c>
      <c r="BI71" s="218" t="s">
        <v>66</v>
      </c>
      <c r="BJ71" s="200">
        <v>214</v>
      </c>
      <c r="BK71" s="200">
        <v>7</v>
      </c>
      <c r="BL71" s="219" t="s">
        <v>65</v>
      </c>
      <c r="BM71" s="64"/>
      <c r="BN71" s="64" t="s">
        <v>307</v>
      </c>
      <c r="BO71" s="443" t="s">
        <v>55</v>
      </c>
      <c r="BP71" s="443" t="s">
        <v>684</v>
      </c>
      <c r="BQ71" s="478" t="s">
        <v>716</v>
      </c>
    </row>
    <row r="72" spans="1:69" ht="15.75">
      <c r="A72" s="207" t="s">
        <v>37</v>
      </c>
      <c r="B72" s="208" t="s">
        <v>40</v>
      </c>
      <c r="C72" s="202" t="s">
        <v>34</v>
      </c>
      <c r="D72" s="210" t="s">
        <v>38</v>
      </c>
      <c r="E72" s="24" t="s">
        <v>113</v>
      </c>
      <c r="F72" s="86">
        <v>151</v>
      </c>
      <c r="G72" s="80">
        <v>1</v>
      </c>
      <c r="H72" s="148">
        <v>79</v>
      </c>
      <c r="I72" s="148">
        <v>1</v>
      </c>
      <c r="J72" s="148">
        <v>72</v>
      </c>
      <c r="K72" s="148">
        <v>0</v>
      </c>
      <c r="L72" s="80">
        <v>3</v>
      </c>
      <c r="M72" s="9">
        <v>0</v>
      </c>
      <c r="N72" s="186"/>
      <c r="O72" s="148">
        <v>3.8714469999999999</v>
      </c>
      <c r="P72" s="148">
        <v>3.6267179999999999</v>
      </c>
      <c r="Q72" s="11">
        <v>3.753244</v>
      </c>
      <c r="R72" s="148">
        <v>5.3000000000000007</v>
      </c>
      <c r="S72" s="148">
        <v>4.9083333333333341</v>
      </c>
      <c r="T72" s="53">
        <v>5.1625000000000014</v>
      </c>
      <c r="U72" s="148">
        <v>4.7302229999999996</v>
      </c>
      <c r="V72" s="148">
        <v>6.0056760000000002</v>
      </c>
      <c r="W72" s="11">
        <v>5.3462579999999997</v>
      </c>
      <c r="X72" s="148">
        <v>6.3000000000000007</v>
      </c>
      <c r="Y72" s="148">
        <v>7.4083333333333341</v>
      </c>
      <c r="Z72" s="53">
        <v>7.0812500000000007</v>
      </c>
      <c r="AA72" s="148">
        <v>3.9688027341349605</v>
      </c>
      <c r="AB72" s="148">
        <v>881</v>
      </c>
      <c r="AC72" s="148">
        <v>0.33198647425742694</v>
      </c>
      <c r="AD72" s="148">
        <v>1</v>
      </c>
      <c r="AE72" s="148">
        <v>3.3397321428571427</v>
      </c>
      <c r="AF72" s="203"/>
      <c r="AG72" s="203"/>
      <c r="AH72" s="203"/>
      <c r="AI72" s="203"/>
      <c r="AJ72" s="203"/>
      <c r="AK72" s="203" t="s">
        <v>248</v>
      </c>
      <c r="AL72" s="203"/>
      <c r="AM72" s="203"/>
      <c r="AN72" s="203"/>
      <c r="AO72" s="235">
        <v>0</v>
      </c>
      <c r="AP72" s="95">
        <v>0</v>
      </c>
      <c r="AQ72" s="95">
        <v>0</v>
      </c>
      <c r="AR72" s="224">
        <v>150</v>
      </c>
      <c r="AS72" s="224" t="s">
        <v>248</v>
      </c>
      <c r="AT72" s="7">
        <v>13072.166999999999</v>
      </c>
      <c r="AU72" s="7">
        <v>0</v>
      </c>
      <c r="AV72" s="201">
        <v>0</v>
      </c>
      <c r="AW72" s="126">
        <v>150</v>
      </c>
      <c r="AX72" s="201" t="s">
        <v>248</v>
      </c>
      <c r="AY72" s="235"/>
      <c r="AZ72" s="188"/>
      <c r="BA72" s="188"/>
      <c r="BB72" s="188"/>
      <c r="BC72" s="203"/>
      <c r="BD72" s="217" t="s">
        <v>61</v>
      </c>
      <c r="BE72" s="201" t="s">
        <v>62</v>
      </c>
      <c r="BF72" s="201" t="s">
        <v>63</v>
      </c>
      <c r="BG72" s="201" t="s">
        <v>196</v>
      </c>
      <c r="BH72" s="218" t="s">
        <v>712</v>
      </c>
      <c r="BI72" s="218" t="s">
        <v>67</v>
      </c>
      <c r="BJ72" s="200">
        <v>214</v>
      </c>
      <c r="BK72" s="200">
        <v>3</v>
      </c>
      <c r="BL72" s="219" t="s">
        <v>65</v>
      </c>
      <c r="BM72" s="64"/>
      <c r="BN72" s="64" t="s">
        <v>307</v>
      </c>
      <c r="BO72" s="443" t="s">
        <v>55</v>
      </c>
      <c r="BP72" s="443" t="s">
        <v>684</v>
      </c>
      <c r="BQ72" s="478" t="s">
        <v>716</v>
      </c>
    </row>
    <row r="73" spans="1:69" ht="15.75">
      <c r="A73" s="207" t="s">
        <v>37</v>
      </c>
      <c r="B73" s="208" t="s">
        <v>40</v>
      </c>
      <c r="C73" s="202" t="s">
        <v>34</v>
      </c>
      <c r="D73" s="210" t="s">
        <v>38</v>
      </c>
      <c r="E73" s="24" t="s">
        <v>113</v>
      </c>
      <c r="F73" s="86">
        <v>153</v>
      </c>
      <c r="G73" s="80">
        <v>2</v>
      </c>
      <c r="H73" s="148">
        <v>80</v>
      </c>
      <c r="I73" s="148">
        <v>2</v>
      </c>
      <c r="J73" s="148">
        <v>73</v>
      </c>
      <c r="K73" s="148">
        <v>0</v>
      </c>
      <c r="L73" s="80">
        <v>4</v>
      </c>
      <c r="M73" s="9">
        <v>0</v>
      </c>
      <c r="N73" s="186"/>
      <c r="O73" s="148">
        <v>4.0002360000000001</v>
      </c>
      <c r="P73" s="148">
        <v>4.2790699999999999</v>
      </c>
      <c r="Q73" s="11">
        <v>4.1349109999999998</v>
      </c>
      <c r="R73" s="148">
        <v>4.6000000000000014</v>
      </c>
      <c r="S73" s="148">
        <v>5.4450000000000003</v>
      </c>
      <c r="T73" s="53">
        <v>5.3041666666666671</v>
      </c>
      <c r="U73" s="148">
        <v>4.8498419999999998</v>
      </c>
      <c r="V73" s="148">
        <v>6.6875489999999997</v>
      </c>
      <c r="W73" s="11">
        <v>5.7374419999999997</v>
      </c>
      <c r="X73" s="148">
        <v>6.8000000000000007</v>
      </c>
      <c r="Y73" s="148">
        <v>7.9312500000000004</v>
      </c>
      <c r="Z73" s="53">
        <v>7.6650000000000009</v>
      </c>
      <c r="AA73" s="148">
        <v>3.9620136344243604</v>
      </c>
      <c r="AB73" s="148">
        <v>880</v>
      </c>
      <c r="AC73" s="148">
        <v>0.32557220287094873</v>
      </c>
      <c r="AD73" s="148">
        <v>1</v>
      </c>
      <c r="AE73" s="148">
        <v>3.3645833333333335</v>
      </c>
      <c r="AF73" s="203"/>
      <c r="AG73" s="203"/>
      <c r="AH73" s="203"/>
      <c r="AI73" s="203"/>
      <c r="AJ73" s="203"/>
      <c r="AK73" s="203" t="s">
        <v>248</v>
      </c>
      <c r="AL73" s="203"/>
      <c r="AM73" s="203"/>
      <c r="AN73" s="203"/>
      <c r="AO73" s="235">
        <v>0</v>
      </c>
      <c r="AP73" s="95">
        <v>0</v>
      </c>
      <c r="AQ73" s="95">
        <v>0</v>
      </c>
      <c r="AR73" s="224">
        <v>151</v>
      </c>
      <c r="AS73" s="224" t="s">
        <v>248</v>
      </c>
      <c r="AT73" s="7">
        <v>13097.861000000001</v>
      </c>
      <c r="AU73" s="7">
        <v>0</v>
      </c>
      <c r="AV73" s="201">
        <v>0</v>
      </c>
      <c r="AW73" s="126">
        <v>151</v>
      </c>
      <c r="AX73" s="201" t="s">
        <v>248</v>
      </c>
      <c r="AY73" s="235"/>
      <c r="AZ73" s="188"/>
      <c r="BA73" s="188"/>
      <c r="BB73" s="188"/>
      <c r="BC73" s="203"/>
      <c r="BD73" s="217" t="s">
        <v>61</v>
      </c>
      <c r="BE73" s="201" t="s">
        <v>62</v>
      </c>
      <c r="BF73" s="201" t="s">
        <v>63</v>
      </c>
      <c r="BG73" s="201" t="s">
        <v>196</v>
      </c>
      <c r="BH73" s="218" t="s">
        <v>712</v>
      </c>
      <c r="BI73" s="218" t="s">
        <v>68</v>
      </c>
      <c r="BJ73" s="200">
        <v>214</v>
      </c>
      <c r="BK73" s="200">
        <v>4</v>
      </c>
      <c r="BL73" s="219" t="s">
        <v>65</v>
      </c>
      <c r="BM73" s="64"/>
      <c r="BN73" s="64" t="s">
        <v>307</v>
      </c>
      <c r="BO73" s="443" t="s">
        <v>55</v>
      </c>
      <c r="BP73" s="443" t="s">
        <v>684</v>
      </c>
      <c r="BQ73" s="478" t="s">
        <v>716</v>
      </c>
    </row>
    <row r="74" spans="1:69" ht="15.75">
      <c r="A74" s="207" t="s">
        <v>37</v>
      </c>
      <c r="B74" s="208" t="s">
        <v>40</v>
      </c>
      <c r="C74" s="202" t="s">
        <v>34</v>
      </c>
      <c r="D74" s="210" t="s">
        <v>38</v>
      </c>
      <c r="E74" s="24" t="s">
        <v>114</v>
      </c>
      <c r="F74" s="86">
        <v>156</v>
      </c>
      <c r="G74" s="80">
        <v>2</v>
      </c>
      <c r="H74" s="148">
        <v>79</v>
      </c>
      <c r="I74" s="148">
        <v>1</v>
      </c>
      <c r="J74" s="148">
        <v>77</v>
      </c>
      <c r="K74" s="148">
        <v>1</v>
      </c>
      <c r="L74" s="80">
        <v>0</v>
      </c>
      <c r="M74" s="9">
        <v>0</v>
      </c>
      <c r="N74" s="186"/>
      <c r="O74" s="148">
        <v>3.283064</v>
      </c>
      <c r="P74" s="148">
        <v>3.5347230000000001</v>
      </c>
      <c r="Q74" s="11">
        <v>3.4072589999999998</v>
      </c>
      <c r="R74" s="148">
        <v>4.0249999999999986</v>
      </c>
      <c r="S74" s="148">
        <v>4.4636363636363638</v>
      </c>
      <c r="T74" s="53">
        <v>4.3961538461538456</v>
      </c>
      <c r="U74" s="148">
        <v>4.1353970000000002</v>
      </c>
      <c r="V74" s="148">
        <v>5.9241970000000004</v>
      </c>
      <c r="W74" s="11">
        <v>5.0181810000000002</v>
      </c>
      <c r="X74" s="148">
        <v>6.0249999999999986</v>
      </c>
      <c r="Y74" s="148">
        <v>6.8666666666666671</v>
      </c>
      <c r="Z74" s="53">
        <v>6.5374999999999979</v>
      </c>
      <c r="AA74" s="148">
        <v>4.0410606146374839</v>
      </c>
      <c r="AB74" s="148">
        <v>924</v>
      </c>
      <c r="AC74" s="148">
        <v>0.25807613426103942</v>
      </c>
      <c r="AD74" s="148">
        <v>1</v>
      </c>
      <c r="AE74" s="148">
        <v>3.5547297297297296</v>
      </c>
      <c r="AF74" s="203"/>
      <c r="AG74" s="203"/>
      <c r="AH74" s="203"/>
      <c r="AI74" s="203"/>
      <c r="AJ74" s="203"/>
      <c r="AK74" s="203" t="s">
        <v>248</v>
      </c>
      <c r="AL74" s="203"/>
      <c r="AM74" s="203"/>
      <c r="AN74" s="203"/>
      <c r="AO74" s="235">
        <v>0</v>
      </c>
      <c r="AP74" s="95">
        <v>0</v>
      </c>
      <c r="AQ74" s="95">
        <v>0</v>
      </c>
      <c r="AR74" s="224">
        <v>154</v>
      </c>
      <c r="AS74" s="224" t="s">
        <v>248</v>
      </c>
      <c r="AT74" s="7">
        <v>13486.289000000001</v>
      </c>
      <c r="AU74" s="7">
        <v>0</v>
      </c>
      <c r="AV74" s="201">
        <v>0</v>
      </c>
      <c r="AW74" s="126">
        <v>154</v>
      </c>
      <c r="AX74" s="201" t="s">
        <v>248</v>
      </c>
      <c r="AY74" s="235"/>
      <c r="AZ74" s="188"/>
      <c r="BA74" s="188"/>
      <c r="BB74" s="188"/>
      <c r="BC74" s="203"/>
      <c r="BD74" s="217" t="s">
        <v>61</v>
      </c>
      <c r="BE74" s="201" t="s">
        <v>62</v>
      </c>
      <c r="BF74" s="201" t="s">
        <v>63</v>
      </c>
      <c r="BG74" s="201" t="s">
        <v>196</v>
      </c>
      <c r="BH74" s="218" t="s">
        <v>712</v>
      </c>
      <c r="BI74" s="218" t="s">
        <v>64</v>
      </c>
      <c r="BJ74" s="200">
        <v>214</v>
      </c>
      <c r="BK74" s="200">
        <v>1</v>
      </c>
      <c r="BL74" s="219" t="s">
        <v>65</v>
      </c>
      <c r="BM74" s="64"/>
      <c r="BN74" s="64" t="s">
        <v>307</v>
      </c>
      <c r="BO74" s="443" t="s">
        <v>55</v>
      </c>
      <c r="BP74" s="443" t="s">
        <v>684</v>
      </c>
      <c r="BQ74" s="478" t="s">
        <v>716</v>
      </c>
    </row>
    <row r="75" spans="1:69" ht="15.75">
      <c r="A75" s="207" t="s">
        <v>37</v>
      </c>
      <c r="B75" s="208" t="s">
        <v>40</v>
      </c>
      <c r="C75" s="202" t="s">
        <v>34</v>
      </c>
      <c r="D75" s="210" t="s">
        <v>38</v>
      </c>
      <c r="E75" s="24" t="s">
        <v>114</v>
      </c>
      <c r="F75" s="86">
        <v>163</v>
      </c>
      <c r="G75" s="80">
        <v>2</v>
      </c>
      <c r="H75" s="148">
        <v>82</v>
      </c>
      <c r="I75" s="148">
        <v>0</v>
      </c>
      <c r="J75" s="148">
        <v>81</v>
      </c>
      <c r="K75" s="148">
        <v>2</v>
      </c>
      <c r="L75" s="80">
        <v>0</v>
      </c>
      <c r="M75" s="9">
        <v>0</v>
      </c>
      <c r="N75" s="186"/>
      <c r="O75" s="148">
        <v>3.8901340000000002</v>
      </c>
      <c r="P75" s="148">
        <v>4.6901229999999998</v>
      </c>
      <c r="Q75" s="11">
        <v>4.2438700000000003</v>
      </c>
      <c r="R75" s="148">
        <v>5.9749999999999979</v>
      </c>
      <c r="S75" s="148">
        <v>10.9375</v>
      </c>
      <c r="T75" s="53">
        <v>8.4125000000000014</v>
      </c>
      <c r="U75" s="148">
        <v>4.6477919999999999</v>
      </c>
      <c r="V75" s="148">
        <v>7.0968</v>
      </c>
      <c r="W75" s="11">
        <v>5.7306869999999996</v>
      </c>
      <c r="X75" s="148">
        <v>6.9749999999999979</v>
      </c>
      <c r="Y75" s="148">
        <v>13.875</v>
      </c>
      <c r="Z75" s="53">
        <v>10.825000000000003</v>
      </c>
      <c r="AA75" s="148">
        <v>3.7027639908326591</v>
      </c>
      <c r="AB75" s="148">
        <v>966</v>
      </c>
      <c r="AC75" s="148">
        <v>0.47471635130762257</v>
      </c>
      <c r="AD75" s="148">
        <v>12</v>
      </c>
      <c r="AE75" s="148">
        <v>2.7708955223880598</v>
      </c>
      <c r="AF75" s="203"/>
      <c r="AG75" s="203"/>
      <c r="AH75" s="203"/>
      <c r="AI75" s="203"/>
      <c r="AJ75" s="203"/>
      <c r="AK75" s="203" t="s">
        <v>248</v>
      </c>
      <c r="AL75" s="203"/>
      <c r="AM75" s="203"/>
      <c r="AN75" s="203"/>
      <c r="AO75" s="235">
        <v>0</v>
      </c>
      <c r="AP75" s="95">
        <v>0</v>
      </c>
      <c r="AQ75" s="95">
        <v>0</v>
      </c>
      <c r="AR75" s="224">
        <v>161</v>
      </c>
      <c r="AS75" s="224" t="s">
        <v>248</v>
      </c>
      <c r="AT75" s="7">
        <v>14095.449000000001</v>
      </c>
      <c r="AU75" s="7">
        <v>0</v>
      </c>
      <c r="AV75" s="201">
        <v>0</v>
      </c>
      <c r="AW75" s="126">
        <v>161</v>
      </c>
      <c r="AX75" s="201" t="s">
        <v>248</v>
      </c>
      <c r="AY75" s="235"/>
      <c r="AZ75" s="188"/>
      <c r="BA75" s="188"/>
      <c r="BB75" s="188"/>
      <c r="BC75" s="203"/>
      <c r="BD75" s="217" t="s">
        <v>61</v>
      </c>
      <c r="BE75" s="201" t="s">
        <v>62</v>
      </c>
      <c r="BF75" s="201" t="s">
        <v>63</v>
      </c>
      <c r="BG75" s="201" t="s">
        <v>196</v>
      </c>
      <c r="BH75" s="218" t="s">
        <v>712</v>
      </c>
      <c r="BI75" s="218" t="s">
        <v>66</v>
      </c>
      <c r="BJ75" s="200">
        <v>214</v>
      </c>
      <c r="BK75" s="200">
        <v>7</v>
      </c>
      <c r="BL75" s="219" t="s">
        <v>65</v>
      </c>
      <c r="BM75" s="64"/>
      <c r="BN75" s="64" t="s">
        <v>307</v>
      </c>
      <c r="BO75" s="443" t="s">
        <v>55</v>
      </c>
      <c r="BP75" s="443" t="s">
        <v>684</v>
      </c>
      <c r="BQ75" s="478" t="s">
        <v>716</v>
      </c>
    </row>
    <row r="76" spans="1:69" ht="15.75">
      <c r="A76" s="207" t="s">
        <v>37</v>
      </c>
      <c r="B76" s="208" t="s">
        <v>40</v>
      </c>
      <c r="C76" s="202" t="s">
        <v>34</v>
      </c>
      <c r="D76" s="210" t="s">
        <v>38</v>
      </c>
      <c r="E76" s="24" t="s">
        <v>114</v>
      </c>
      <c r="F76" s="86">
        <v>161</v>
      </c>
      <c r="G76" s="80">
        <v>0</v>
      </c>
      <c r="H76" s="148">
        <v>80</v>
      </c>
      <c r="I76" s="148">
        <v>0</v>
      </c>
      <c r="J76" s="148">
        <v>81</v>
      </c>
      <c r="K76" s="148">
        <v>0</v>
      </c>
      <c r="L76" s="80">
        <v>1</v>
      </c>
      <c r="M76" s="9">
        <v>0</v>
      </c>
      <c r="N76" s="186"/>
      <c r="O76" s="148">
        <v>3.7749999999999999</v>
      </c>
      <c r="P76" s="148">
        <v>3.6339869999999999</v>
      </c>
      <c r="Q76" s="11">
        <v>3.7036120000000001</v>
      </c>
      <c r="R76" s="148">
        <v>5.7892857142857137</v>
      </c>
      <c r="S76" s="148">
        <v>4.7375000000000007</v>
      </c>
      <c r="T76" s="53">
        <v>5.7142857142857144</v>
      </c>
      <c r="U76" s="148">
        <v>4.7576830000000001</v>
      </c>
      <c r="V76" s="148">
        <v>6.0322709999999997</v>
      </c>
      <c r="W76" s="11">
        <v>5.4029429999999996</v>
      </c>
      <c r="X76" s="148">
        <v>6.9321428571428569</v>
      </c>
      <c r="Y76" s="148">
        <v>6.9562499999999998</v>
      </c>
      <c r="Z76" s="53">
        <v>6.9473684210526319</v>
      </c>
      <c r="AA76" s="148">
        <v>3.944268763562043</v>
      </c>
      <c r="AB76" s="148">
        <v>959</v>
      </c>
      <c r="AC76" s="148">
        <v>0.32527114790473777</v>
      </c>
      <c r="AD76" s="148">
        <v>1</v>
      </c>
      <c r="AE76" s="148">
        <v>3.3470338983050847</v>
      </c>
      <c r="AF76" s="203"/>
      <c r="AG76" s="203"/>
      <c r="AH76" s="203"/>
      <c r="AI76" s="203"/>
      <c r="AJ76" s="203"/>
      <c r="AK76" s="203" t="s">
        <v>248</v>
      </c>
      <c r="AL76" s="203"/>
      <c r="AM76" s="203"/>
      <c r="AN76" s="203"/>
      <c r="AO76" s="235">
        <v>0</v>
      </c>
      <c r="AP76" s="95">
        <v>0</v>
      </c>
      <c r="AQ76" s="95">
        <v>0</v>
      </c>
      <c r="AR76" s="224">
        <v>161</v>
      </c>
      <c r="AS76" s="224" t="s">
        <v>248</v>
      </c>
      <c r="AT76" s="7">
        <v>14073.880999999999</v>
      </c>
      <c r="AU76" s="7">
        <v>0</v>
      </c>
      <c r="AV76" s="201">
        <v>0</v>
      </c>
      <c r="AW76" s="126">
        <v>161</v>
      </c>
      <c r="AX76" s="201" t="s">
        <v>248</v>
      </c>
      <c r="AY76" s="235"/>
      <c r="AZ76" s="188"/>
      <c r="BA76" s="188"/>
      <c r="BB76" s="188"/>
      <c r="BC76" s="203"/>
      <c r="BD76" s="217" t="s">
        <v>61</v>
      </c>
      <c r="BE76" s="201" t="s">
        <v>62</v>
      </c>
      <c r="BF76" s="201" t="s">
        <v>63</v>
      </c>
      <c r="BG76" s="201" t="s">
        <v>196</v>
      </c>
      <c r="BH76" s="218" t="s">
        <v>712</v>
      </c>
      <c r="BI76" s="218" t="s">
        <v>67</v>
      </c>
      <c r="BJ76" s="200">
        <v>214</v>
      </c>
      <c r="BK76" s="200">
        <v>3</v>
      </c>
      <c r="BL76" s="219" t="s">
        <v>65</v>
      </c>
      <c r="BM76" s="64"/>
      <c r="BN76" s="64" t="s">
        <v>307</v>
      </c>
      <c r="BO76" s="443" t="s">
        <v>55</v>
      </c>
      <c r="BP76" s="443" t="s">
        <v>684</v>
      </c>
      <c r="BQ76" s="478" t="s">
        <v>716</v>
      </c>
    </row>
    <row r="77" spans="1:69" ht="15.75">
      <c r="A77" s="207" t="s">
        <v>37</v>
      </c>
      <c r="B77" s="208" t="s">
        <v>40</v>
      </c>
      <c r="C77" s="202" t="s">
        <v>34</v>
      </c>
      <c r="D77" s="210" t="s">
        <v>38</v>
      </c>
      <c r="E77" s="24" t="s">
        <v>114</v>
      </c>
      <c r="F77" s="86">
        <v>163</v>
      </c>
      <c r="G77" s="80">
        <v>0</v>
      </c>
      <c r="H77" s="148">
        <v>82</v>
      </c>
      <c r="I77" s="148">
        <v>0</v>
      </c>
      <c r="J77" s="148">
        <v>81</v>
      </c>
      <c r="K77" s="148">
        <v>0</v>
      </c>
      <c r="L77" s="80">
        <v>0</v>
      </c>
      <c r="M77" s="9">
        <v>0</v>
      </c>
      <c r="N77" s="186"/>
      <c r="O77" s="148">
        <v>3.9281700000000002</v>
      </c>
      <c r="P77" s="148">
        <v>4.3101599999999998</v>
      </c>
      <c r="Q77" s="11">
        <v>4.1179930000000002</v>
      </c>
      <c r="R77" s="148">
        <v>4.7416666666666663</v>
      </c>
      <c r="S77" s="148">
        <v>5.4937500000000004</v>
      </c>
      <c r="T77" s="53">
        <v>5.1062499999999993</v>
      </c>
      <c r="U77" s="148">
        <v>4.8027430000000004</v>
      </c>
      <c r="V77" s="148">
        <v>6.7012219999999996</v>
      </c>
      <c r="W77" s="11">
        <v>5.7461589999999996</v>
      </c>
      <c r="X77" s="148">
        <v>6.2249999999999979</v>
      </c>
      <c r="Y77" s="148">
        <v>7.9916666666666671</v>
      </c>
      <c r="Z77" s="53">
        <v>7.466176470588235</v>
      </c>
      <c r="AA77" s="148">
        <v>3.9589877472333397</v>
      </c>
      <c r="AB77" s="148">
        <v>978</v>
      </c>
      <c r="AC77" s="148">
        <v>0.3337266101130365</v>
      </c>
      <c r="AD77" s="148">
        <v>0</v>
      </c>
      <c r="AE77" s="148">
        <v>3.3075000000000001</v>
      </c>
      <c r="AF77" s="203"/>
      <c r="AG77" s="203"/>
      <c r="AH77" s="203"/>
      <c r="AI77" s="203"/>
      <c r="AJ77" s="203"/>
      <c r="AK77" s="203" t="s">
        <v>248</v>
      </c>
      <c r="AL77" s="203"/>
      <c r="AM77" s="203"/>
      <c r="AN77" s="203"/>
      <c r="AO77" s="235">
        <v>0</v>
      </c>
      <c r="AP77" s="95">
        <v>0</v>
      </c>
      <c r="AQ77" s="95">
        <v>0</v>
      </c>
      <c r="AR77" s="224">
        <v>163</v>
      </c>
      <c r="AS77" s="224" t="s">
        <v>248</v>
      </c>
      <c r="AT77" s="7">
        <v>14280.04</v>
      </c>
      <c r="AU77" s="7">
        <v>0</v>
      </c>
      <c r="AV77" s="201">
        <v>0</v>
      </c>
      <c r="AW77" s="126">
        <v>163</v>
      </c>
      <c r="AX77" s="201" t="s">
        <v>248</v>
      </c>
      <c r="AY77" s="235"/>
      <c r="AZ77" s="188"/>
      <c r="BA77" s="188"/>
      <c r="BB77" s="188"/>
      <c r="BC77" s="203"/>
      <c r="BD77" s="217" t="s">
        <v>61</v>
      </c>
      <c r="BE77" s="201" t="s">
        <v>62</v>
      </c>
      <c r="BF77" s="201" t="s">
        <v>63</v>
      </c>
      <c r="BG77" s="201" t="s">
        <v>196</v>
      </c>
      <c r="BH77" s="218" t="s">
        <v>712</v>
      </c>
      <c r="BI77" s="218" t="s">
        <v>68</v>
      </c>
      <c r="BJ77" s="200">
        <v>214</v>
      </c>
      <c r="BK77" s="200">
        <v>4</v>
      </c>
      <c r="BL77" s="219" t="s">
        <v>65</v>
      </c>
      <c r="BM77" s="64"/>
      <c r="BN77" s="64" t="s">
        <v>307</v>
      </c>
      <c r="BO77" s="443" t="s">
        <v>55</v>
      </c>
      <c r="BP77" s="443" t="s">
        <v>684</v>
      </c>
      <c r="BQ77" s="478" t="s">
        <v>716</v>
      </c>
    </row>
    <row r="78" spans="1:69" ht="15.75">
      <c r="A78" s="207" t="s">
        <v>37</v>
      </c>
      <c r="B78" s="208" t="s">
        <v>40</v>
      </c>
      <c r="C78" s="202" t="s">
        <v>34</v>
      </c>
      <c r="D78" s="210" t="s">
        <v>38</v>
      </c>
      <c r="E78" s="24" t="s">
        <v>115</v>
      </c>
      <c r="F78" s="86">
        <v>161</v>
      </c>
      <c r="G78" s="80">
        <v>1</v>
      </c>
      <c r="H78" s="148">
        <v>81</v>
      </c>
      <c r="I78" s="148">
        <v>1</v>
      </c>
      <c r="J78" s="148">
        <v>80</v>
      </c>
      <c r="K78" s="148">
        <v>0</v>
      </c>
      <c r="L78" s="80">
        <v>1</v>
      </c>
      <c r="M78" s="9">
        <v>0</v>
      </c>
      <c r="N78" s="186"/>
      <c r="O78" s="148">
        <v>3.3599109999999999</v>
      </c>
      <c r="P78" s="148">
        <v>3.2897120000000002</v>
      </c>
      <c r="Q78" s="11">
        <v>3.3245909999999999</v>
      </c>
      <c r="R78" s="148">
        <v>5.1749999999999998</v>
      </c>
      <c r="S78" s="148">
        <v>4.5</v>
      </c>
      <c r="T78" s="53">
        <v>4.8416666666666641</v>
      </c>
      <c r="U78" s="148">
        <v>4.1529489999999996</v>
      </c>
      <c r="V78" s="148">
        <v>5.7123999999999997</v>
      </c>
      <c r="W78" s="11">
        <v>4.9375780000000002</v>
      </c>
      <c r="X78" s="148">
        <v>5.8812499999999996</v>
      </c>
      <c r="Y78" s="148">
        <v>7</v>
      </c>
      <c r="Z78" s="53">
        <v>6.8049999999999979</v>
      </c>
      <c r="AA78" s="148">
        <v>4.0458490576134265</v>
      </c>
      <c r="AB78" s="148">
        <v>954</v>
      </c>
      <c r="AC78" s="148">
        <v>0.25062534392689012</v>
      </c>
      <c r="AD78" s="148">
        <v>1</v>
      </c>
      <c r="AE78" s="148">
        <v>3.569551282051282</v>
      </c>
      <c r="AF78" s="203"/>
      <c r="AG78" s="203"/>
      <c r="AH78" s="203"/>
      <c r="AI78" s="203"/>
      <c r="AJ78" s="203"/>
      <c r="AK78" s="203" t="s">
        <v>248</v>
      </c>
      <c r="AL78" s="203"/>
      <c r="AM78" s="203"/>
      <c r="AN78" s="203"/>
      <c r="AO78" s="235">
        <v>0</v>
      </c>
      <c r="AP78" s="95">
        <v>0</v>
      </c>
      <c r="AQ78" s="95">
        <v>0</v>
      </c>
      <c r="AR78" s="224">
        <v>160</v>
      </c>
      <c r="AS78" s="224" t="s">
        <v>248</v>
      </c>
      <c r="AT78" s="7">
        <v>13932.392</v>
      </c>
      <c r="AU78" s="7">
        <v>0</v>
      </c>
      <c r="AV78" s="201">
        <v>0</v>
      </c>
      <c r="AW78" s="126">
        <v>160</v>
      </c>
      <c r="AX78" s="201" t="s">
        <v>248</v>
      </c>
      <c r="AY78" s="235"/>
      <c r="AZ78" s="188"/>
      <c r="BA78" s="188"/>
      <c r="BB78" s="188"/>
      <c r="BC78" s="203"/>
      <c r="BD78" s="217" t="s">
        <v>61</v>
      </c>
      <c r="BE78" s="201" t="s">
        <v>62</v>
      </c>
      <c r="BF78" s="201" t="s">
        <v>63</v>
      </c>
      <c r="BG78" s="201" t="s">
        <v>196</v>
      </c>
      <c r="BH78" s="218" t="s">
        <v>515</v>
      </c>
      <c r="BI78" s="218" t="s">
        <v>64</v>
      </c>
      <c r="BJ78" s="441">
        <v>214</v>
      </c>
      <c r="BK78" s="441">
        <v>1</v>
      </c>
      <c r="BL78" s="219" t="s">
        <v>65</v>
      </c>
      <c r="BM78" s="64"/>
      <c r="BN78" s="64" t="s">
        <v>307</v>
      </c>
      <c r="BO78" s="443" t="s">
        <v>57</v>
      </c>
      <c r="BP78" s="443" t="s">
        <v>681</v>
      </c>
      <c r="BQ78" s="478" t="s">
        <v>717</v>
      </c>
    </row>
    <row r="79" spans="1:69" ht="15.75">
      <c r="A79" s="207" t="s">
        <v>37</v>
      </c>
      <c r="B79" s="208" t="s">
        <v>40</v>
      </c>
      <c r="C79" s="202" t="s">
        <v>34</v>
      </c>
      <c r="D79" s="210" t="s">
        <v>38</v>
      </c>
      <c r="E79" s="24" t="s">
        <v>115</v>
      </c>
      <c r="F79" s="86">
        <v>160</v>
      </c>
      <c r="G79" s="80">
        <v>0</v>
      </c>
      <c r="H79" s="148">
        <v>80</v>
      </c>
      <c r="I79" s="148">
        <v>0</v>
      </c>
      <c r="J79" s="148">
        <v>80</v>
      </c>
      <c r="K79" s="148">
        <v>0</v>
      </c>
      <c r="L79" s="80">
        <v>0</v>
      </c>
      <c r="M79" s="9">
        <v>0</v>
      </c>
      <c r="N79" s="186"/>
      <c r="O79" s="148">
        <v>3.2315619999999998</v>
      </c>
      <c r="P79" s="148">
        <v>3.3533330000000001</v>
      </c>
      <c r="Q79" s="11">
        <v>3.2879529999999999</v>
      </c>
      <c r="R79" s="148">
        <v>4</v>
      </c>
      <c r="S79" s="148">
        <v>5.2749999999999986</v>
      </c>
      <c r="T79" s="53">
        <v>4.6374999999999957</v>
      </c>
      <c r="U79" s="148">
        <v>3.9927869999999999</v>
      </c>
      <c r="V79" s="148">
        <v>5.7735649999999996</v>
      </c>
      <c r="W79" s="11">
        <v>4.8174419999999998</v>
      </c>
      <c r="X79" s="148">
        <v>5.75</v>
      </c>
      <c r="Y79" s="148">
        <v>7.2749999999999986</v>
      </c>
      <c r="Z79" s="53">
        <v>6.4749999999999988</v>
      </c>
      <c r="AA79" s="148">
        <v>3.7610729311903315</v>
      </c>
      <c r="AB79" s="148">
        <v>957</v>
      </c>
      <c r="AC79" s="148">
        <v>0.47366289285948632</v>
      </c>
      <c r="AD79" s="148">
        <v>2</v>
      </c>
      <c r="AE79" s="148">
        <v>2.8473484848484847</v>
      </c>
      <c r="AF79" s="203"/>
      <c r="AG79" s="203"/>
      <c r="AH79" s="203"/>
      <c r="AI79" s="203"/>
      <c r="AJ79" s="203"/>
      <c r="AK79" s="203" t="s">
        <v>248</v>
      </c>
      <c r="AL79" s="203"/>
      <c r="AM79" s="203"/>
      <c r="AN79" s="203"/>
      <c r="AO79" s="235">
        <v>0</v>
      </c>
      <c r="AP79" s="95">
        <v>0</v>
      </c>
      <c r="AQ79" s="95">
        <v>0</v>
      </c>
      <c r="AR79" s="224">
        <v>160</v>
      </c>
      <c r="AS79" s="224" t="s">
        <v>248</v>
      </c>
      <c r="AT79" s="7">
        <v>14015.627</v>
      </c>
      <c r="AU79" s="7">
        <v>0</v>
      </c>
      <c r="AV79" s="201">
        <v>0</v>
      </c>
      <c r="AW79" s="126">
        <v>160</v>
      </c>
      <c r="AX79" s="201" t="s">
        <v>248</v>
      </c>
      <c r="AY79" s="235"/>
      <c r="AZ79" s="188"/>
      <c r="BA79" s="188"/>
      <c r="BB79" s="188"/>
      <c r="BC79" s="203"/>
      <c r="BD79" s="217" t="s">
        <v>61</v>
      </c>
      <c r="BE79" s="201" t="s">
        <v>62</v>
      </c>
      <c r="BF79" s="201" t="s">
        <v>63</v>
      </c>
      <c r="BG79" s="201" t="s">
        <v>196</v>
      </c>
      <c r="BH79" s="218" t="s">
        <v>515</v>
      </c>
      <c r="BI79" s="218" t="s">
        <v>66</v>
      </c>
      <c r="BJ79" s="200">
        <v>214</v>
      </c>
      <c r="BK79" s="200">
        <v>7</v>
      </c>
      <c r="BL79" s="219" t="s">
        <v>65</v>
      </c>
      <c r="BM79" s="64"/>
      <c r="BN79" s="64" t="s">
        <v>307</v>
      </c>
      <c r="BO79" s="443" t="s">
        <v>57</v>
      </c>
      <c r="BP79" s="443" t="s">
        <v>681</v>
      </c>
      <c r="BQ79" s="478" t="s">
        <v>717</v>
      </c>
    </row>
    <row r="80" spans="1:69" ht="15.75">
      <c r="A80" s="207" t="s">
        <v>37</v>
      </c>
      <c r="B80" s="208" t="s">
        <v>40</v>
      </c>
      <c r="C80" s="202" t="s">
        <v>34</v>
      </c>
      <c r="D80" s="210" t="s">
        <v>38</v>
      </c>
      <c r="E80" s="24" t="s">
        <v>115</v>
      </c>
      <c r="F80" s="86">
        <v>161</v>
      </c>
      <c r="G80" s="80">
        <v>0</v>
      </c>
      <c r="H80" s="148">
        <v>81</v>
      </c>
      <c r="I80" s="148">
        <v>0</v>
      </c>
      <c r="J80" s="148">
        <v>80</v>
      </c>
      <c r="K80" s="148">
        <v>0</v>
      </c>
      <c r="L80" s="80">
        <v>1</v>
      </c>
      <c r="M80" s="9">
        <v>2</v>
      </c>
      <c r="N80" s="186"/>
      <c r="O80" s="148">
        <v>3.552</v>
      </c>
      <c r="P80" s="148">
        <v>3.479587</v>
      </c>
      <c r="Q80" s="11">
        <v>3.5157929999999999</v>
      </c>
      <c r="R80" s="148">
        <v>4.25</v>
      </c>
      <c r="S80" s="148">
        <v>5.75</v>
      </c>
      <c r="T80" s="53">
        <v>4.5</v>
      </c>
      <c r="U80" s="148">
        <v>4.5455500000000004</v>
      </c>
      <c r="V80" s="148">
        <v>5.8689749999999998</v>
      </c>
      <c r="W80" s="11">
        <v>5.2072620000000001</v>
      </c>
      <c r="X80" s="148">
        <v>7</v>
      </c>
      <c r="Y80" s="148">
        <v>8</v>
      </c>
      <c r="Z80" s="53">
        <v>7.5</v>
      </c>
      <c r="AA80" s="148">
        <v>3.9947573924869428</v>
      </c>
      <c r="AB80" s="148">
        <v>948</v>
      </c>
      <c r="AC80" s="148">
        <v>0.35571234407034297</v>
      </c>
      <c r="AD80" s="148">
        <v>1</v>
      </c>
      <c r="AE80" s="148">
        <v>3.3913043478260869</v>
      </c>
      <c r="AF80" s="203"/>
      <c r="AG80" s="203"/>
      <c r="AH80" s="203"/>
      <c r="AI80" s="203"/>
      <c r="AJ80" s="203"/>
      <c r="AK80" s="203" t="s">
        <v>248</v>
      </c>
      <c r="AL80" s="203"/>
      <c r="AM80" s="203"/>
      <c r="AN80" s="203"/>
      <c r="AO80" s="235">
        <v>0</v>
      </c>
      <c r="AP80" s="95">
        <v>0</v>
      </c>
      <c r="AQ80" s="95">
        <v>0</v>
      </c>
      <c r="AR80" s="224">
        <v>161</v>
      </c>
      <c r="AS80" s="224" t="s">
        <v>248</v>
      </c>
      <c r="AT80" s="7">
        <v>14051.358</v>
      </c>
      <c r="AU80" s="7">
        <v>0</v>
      </c>
      <c r="AV80" s="201">
        <v>0</v>
      </c>
      <c r="AW80" s="126">
        <v>161</v>
      </c>
      <c r="AX80" s="201" t="s">
        <v>248</v>
      </c>
      <c r="AY80" s="235"/>
      <c r="AZ80" s="188"/>
      <c r="BA80" s="188"/>
      <c r="BB80" s="188"/>
      <c r="BC80" s="203"/>
      <c r="BD80" s="217" t="s">
        <v>61</v>
      </c>
      <c r="BE80" s="201" t="s">
        <v>62</v>
      </c>
      <c r="BF80" s="201" t="s">
        <v>63</v>
      </c>
      <c r="BG80" s="201" t="s">
        <v>196</v>
      </c>
      <c r="BH80" s="218" t="s">
        <v>515</v>
      </c>
      <c r="BI80" s="218" t="s">
        <v>67</v>
      </c>
      <c r="BJ80" s="200">
        <v>214</v>
      </c>
      <c r="BK80" s="200">
        <v>3</v>
      </c>
      <c r="BL80" s="219" t="s">
        <v>65</v>
      </c>
      <c r="BM80" s="64"/>
      <c r="BN80" s="64" t="s">
        <v>307</v>
      </c>
      <c r="BO80" s="443" t="s">
        <v>57</v>
      </c>
      <c r="BP80" s="443" t="s">
        <v>681</v>
      </c>
      <c r="BQ80" s="478" t="s">
        <v>717</v>
      </c>
    </row>
    <row r="81" spans="1:69" ht="15.75">
      <c r="A81" s="207" t="s">
        <v>37</v>
      </c>
      <c r="B81" s="208" t="s">
        <v>40</v>
      </c>
      <c r="C81" s="202" t="s">
        <v>34</v>
      </c>
      <c r="D81" s="210" t="s">
        <v>38</v>
      </c>
      <c r="E81" s="24" t="s">
        <v>115</v>
      </c>
      <c r="F81" s="86">
        <v>161</v>
      </c>
      <c r="G81" s="80">
        <v>0</v>
      </c>
      <c r="H81" s="148">
        <v>81</v>
      </c>
      <c r="I81" s="148">
        <v>0</v>
      </c>
      <c r="J81" s="148">
        <v>80</v>
      </c>
      <c r="K81" s="148">
        <v>0</v>
      </c>
      <c r="L81" s="80">
        <v>1</v>
      </c>
      <c r="M81" s="9">
        <v>0</v>
      </c>
      <c r="N81" s="186"/>
      <c r="O81" s="148">
        <v>3.9237500000000001</v>
      </c>
      <c r="P81" s="148">
        <v>4.3417620000000001</v>
      </c>
      <c r="Q81" s="11">
        <v>4.1327559999999997</v>
      </c>
      <c r="R81" s="148">
        <v>4.75</v>
      </c>
      <c r="S81" s="148">
        <v>6</v>
      </c>
      <c r="T81" s="53">
        <v>5.625</v>
      </c>
      <c r="U81" s="148">
        <v>4.6698000000000004</v>
      </c>
      <c r="V81" s="148">
        <v>6.7495250000000002</v>
      </c>
      <c r="W81" s="11">
        <v>5.7096619999999998</v>
      </c>
      <c r="X81" s="148">
        <v>6</v>
      </c>
      <c r="Y81" s="148">
        <v>8.3333333333333339</v>
      </c>
      <c r="Z81" s="53">
        <v>7.4666666666666668</v>
      </c>
      <c r="AA81" s="148">
        <v>3.9144062691430248</v>
      </c>
      <c r="AB81" s="148">
        <v>959</v>
      </c>
      <c r="AC81" s="148">
        <v>0.32566744802757319</v>
      </c>
      <c r="AD81" s="148">
        <v>1</v>
      </c>
      <c r="AE81" s="148">
        <v>3.3095070422535211</v>
      </c>
      <c r="AF81" s="203"/>
      <c r="AG81" s="203"/>
      <c r="AH81" s="203"/>
      <c r="AI81" s="203"/>
      <c r="AJ81" s="203"/>
      <c r="AK81" s="203" t="s">
        <v>248</v>
      </c>
      <c r="AL81" s="203"/>
      <c r="AM81" s="203"/>
      <c r="AN81" s="203"/>
      <c r="AO81" s="235">
        <v>0</v>
      </c>
      <c r="AP81" s="95">
        <v>0</v>
      </c>
      <c r="AQ81" s="95">
        <v>0</v>
      </c>
      <c r="AR81" s="224">
        <v>161</v>
      </c>
      <c r="AS81" s="224" t="s">
        <v>248</v>
      </c>
      <c r="AT81" s="7">
        <v>14028.1</v>
      </c>
      <c r="AU81" s="7">
        <v>0</v>
      </c>
      <c r="AV81" s="201">
        <v>0</v>
      </c>
      <c r="AW81" s="126">
        <v>161</v>
      </c>
      <c r="AX81" s="201" t="s">
        <v>248</v>
      </c>
      <c r="AY81" s="235"/>
      <c r="AZ81" s="188"/>
      <c r="BA81" s="188"/>
      <c r="BB81" s="188"/>
      <c r="BC81" s="203"/>
      <c r="BD81" s="217" t="s">
        <v>61</v>
      </c>
      <c r="BE81" s="201" t="s">
        <v>62</v>
      </c>
      <c r="BF81" s="201" t="s">
        <v>63</v>
      </c>
      <c r="BG81" s="201" t="s">
        <v>196</v>
      </c>
      <c r="BH81" s="218" t="s">
        <v>515</v>
      </c>
      <c r="BI81" s="218" t="s">
        <v>68</v>
      </c>
      <c r="BJ81" s="200">
        <v>214</v>
      </c>
      <c r="BK81" s="200">
        <v>4</v>
      </c>
      <c r="BL81" s="219" t="s">
        <v>65</v>
      </c>
      <c r="BM81" s="64"/>
      <c r="BN81" s="64" t="s">
        <v>307</v>
      </c>
      <c r="BO81" s="443" t="s">
        <v>57</v>
      </c>
      <c r="BP81" s="443" t="s">
        <v>681</v>
      </c>
      <c r="BQ81" s="478" t="s">
        <v>717</v>
      </c>
    </row>
    <row r="82" spans="1:69" ht="15.75">
      <c r="A82" s="207" t="s">
        <v>37</v>
      </c>
      <c r="B82" s="208" t="s">
        <v>40</v>
      </c>
      <c r="C82" s="202" t="s">
        <v>34</v>
      </c>
      <c r="D82" s="210" t="s">
        <v>38</v>
      </c>
      <c r="E82" s="24" t="s">
        <v>116</v>
      </c>
      <c r="F82" s="86">
        <v>149</v>
      </c>
      <c r="G82" s="80">
        <v>2</v>
      </c>
      <c r="H82" s="148">
        <v>73</v>
      </c>
      <c r="I82" s="148">
        <v>2</v>
      </c>
      <c r="J82" s="148">
        <v>76</v>
      </c>
      <c r="K82" s="148">
        <v>0</v>
      </c>
      <c r="L82" s="80">
        <v>1</v>
      </c>
      <c r="M82" s="9">
        <v>0</v>
      </c>
      <c r="N82" s="186"/>
      <c r="O82" s="148">
        <v>3.3964569999999998</v>
      </c>
      <c r="P82" s="148">
        <v>3.4833150000000002</v>
      </c>
      <c r="Q82" s="11">
        <v>3.4416709999999999</v>
      </c>
      <c r="R82" s="148">
        <v>5.083333333333333</v>
      </c>
      <c r="S82" s="148">
        <v>4.3714285714285719</v>
      </c>
      <c r="T82" s="53">
        <v>4.4349999999999996</v>
      </c>
      <c r="U82" s="148">
        <v>4.2866419999999996</v>
      </c>
      <c r="V82" s="148">
        <v>5.9375</v>
      </c>
      <c r="W82" s="11">
        <v>5.1459929999999998</v>
      </c>
      <c r="X82" s="148">
        <v>6.625</v>
      </c>
      <c r="Y82" s="148">
        <v>6.8875000000000002</v>
      </c>
      <c r="Z82" s="53">
        <v>6.8349999999999991</v>
      </c>
      <c r="AA82" s="148">
        <v>4.000410968310212</v>
      </c>
      <c r="AB82" s="148">
        <v>876</v>
      </c>
      <c r="AC82" s="148">
        <v>0.28869547106996307</v>
      </c>
      <c r="AD82" s="148">
        <v>0</v>
      </c>
      <c r="AE82" s="148">
        <v>3.5040540540540541</v>
      </c>
      <c r="AF82" s="203"/>
      <c r="AG82" s="203"/>
      <c r="AH82" s="203"/>
      <c r="AI82" s="203"/>
      <c r="AJ82" s="203"/>
      <c r="AK82" s="203" t="s">
        <v>248</v>
      </c>
      <c r="AL82" s="203"/>
      <c r="AM82" s="203"/>
      <c r="AN82" s="203"/>
      <c r="AO82" s="235">
        <v>0</v>
      </c>
      <c r="AP82" s="95">
        <v>0</v>
      </c>
      <c r="AQ82" s="95">
        <v>0</v>
      </c>
      <c r="AR82" s="224">
        <v>147</v>
      </c>
      <c r="AS82" s="224" t="s">
        <v>248</v>
      </c>
      <c r="AT82" s="7">
        <v>13216.271000000001</v>
      </c>
      <c r="AU82" s="7">
        <v>0</v>
      </c>
      <c r="AV82" s="201">
        <v>0</v>
      </c>
      <c r="AW82" s="126">
        <v>147</v>
      </c>
      <c r="AX82" s="201" t="s">
        <v>248</v>
      </c>
      <c r="AY82" s="235" t="s">
        <v>248</v>
      </c>
      <c r="AZ82" s="188"/>
      <c r="BA82" s="188" t="s">
        <v>248</v>
      </c>
      <c r="BB82" s="188" t="s">
        <v>248</v>
      </c>
      <c r="BC82" s="203" t="s">
        <v>248</v>
      </c>
      <c r="BD82" s="217" t="s">
        <v>61</v>
      </c>
      <c r="BE82" s="201" t="s">
        <v>62</v>
      </c>
      <c r="BF82" s="201" t="s">
        <v>63</v>
      </c>
      <c r="BG82" s="201" t="s">
        <v>196</v>
      </c>
      <c r="BH82" s="218" t="s">
        <v>512</v>
      </c>
      <c r="BI82" s="218" t="s">
        <v>64</v>
      </c>
      <c r="BJ82" s="200">
        <v>214</v>
      </c>
      <c r="BK82" s="200">
        <v>1</v>
      </c>
      <c r="BL82" s="219" t="s">
        <v>65</v>
      </c>
      <c r="BM82" s="64"/>
      <c r="BN82" s="64" t="s">
        <v>307</v>
      </c>
      <c r="BO82" s="443" t="s">
        <v>57</v>
      </c>
      <c r="BP82" s="443" t="s">
        <v>681</v>
      </c>
      <c r="BQ82" s="478" t="s">
        <v>717</v>
      </c>
    </row>
    <row r="83" spans="1:69" ht="15.75">
      <c r="A83" s="207" t="s">
        <v>37</v>
      </c>
      <c r="B83" s="208" t="s">
        <v>40</v>
      </c>
      <c r="C83" s="202" t="s">
        <v>34</v>
      </c>
      <c r="D83" s="210" t="s">
        <v>38</v>
      </c>
      <c r="E83" s="24" t="s">
        <v>116</v>
      </c>
      <c r="F83" s="86">
        <v>157</v>
      </c>
      <c r="G83" s="80">
        <v>4</v>
      </c>
      <c r="H83" s="148">
        <v>79</v>
      </c>
      <c r="I83" s="148">
        <v>0</v>
      </c>
      <c r="J83" s="148">
        <v>78</v>
      </c>
      <c r="K83" s="148">
        <v>4</v>
      </c>
      <c r="L83" s="80">
        <v>0</v>
      </c>
      <c r="M83" s="9">
        <v>0</v>
      </c>
      <c r="N83" s="186"/>
      <c r="O83" s="148">
        <v>3.6599110000000001</v>
      </c>
      <c r="P83" s="148">
        <v>4.3562459999999996</v>
      </c>
      <c r="Q83" s="11">
        <v>3.9845540000000002</v>
      </c>
      <c r="R83" s="148">
        <v>5.5083333333333329</v>
      </c>
      <c r="S83" s="148">
        <v>11.091666666666667</v>
      </c>
      <c r="T83" s="53">
        <v>9.7999999999999972</v>
      </c>
      <c r="U83" s="148">
        <v>4.5006700000000004</v>
      </c>
      <c r="V83" s="148">
        <v>6.769463</v>
      </c>
      <c r="W83" s="11">
        <v>5.5584179999999996</v>
      </c>
      <c r="X83" s="148">
        <v>6.5249999999999986</v>
      </c>
      <c r="Y83" s="148">
        <v>13.591666666666667</v>
      </c>
      <c r="Z83" s="53">
        <v>12.299999999999997</v>
      </c>
      <c r="AA83" s="148">
        <v>3.7233573147933714</v>
      </c>
      <c r="AB83" s="148">
        <v>917</v>
      </c>
      <c r="AC83" s="148">
        <v>0.46755330861163769</v>
      </c>
      <c r="AD83" s="148">
        <v>7</v>
      </c>
      <c r="AE83" s="148">
        <v>2.8292372881355932</v>
      </c>
      <c r="AF83" s="203"/>
      <c r="AG83" s="203"/>
      <c r="AH83" s="203"/>
      <c r="AI83" s="203"/>
      <c r="AJ83" s="203"/>
      <c r="AK83" s="203" t="s">
        <v>248</v>
      </c>
      <c r="AL83" s="203"/>
      <c r="AM83" s="203"/>
      <c r="AN83" s="203"/>
      <c r="AO83" s="235">
        <v>0</v>
      </c>
      <c r="AP83" s="95">
        <v>0</v>
      </c>
      <c r="AQ83" s="95">
        <v>0</v>
      </c>
      <c r="AR83" s="224">
        <v>153</v>
      </c>
      <c r="AS83" s="224" t="s">
        <v>248</v>
      </c>
      <c r="AT83" s="7">
        <v>13861.246999999999</v>
      </c>
      <c r="AU83" s="7">
        <v>41.744999999999997</v>
      </c>
      <c r="AV83" s="201">
        <v>0</v>
      </c>
      <c r="AW83" s="126">
        <v>153</v>
      </c>
      <c r="AX83" s="201" t="s">
        <v>248</v>
      </c>
      <c r="AY83" s="235" t="s">
        <v>248</v>
      </c>
      <c r="AZ83" s="188"/>
      <c r="BA83" s="188" t="s">
        <v>248</v>
      </c>
      <c r="BB83" s="188" t="s">
        <v>248</v>
      </c>
      <c r="BC83" s="203" t="s">
        <v>248</v>
      </c>
      <c r="BD83" s="217" t="s">
        <v>61</v>
      </c>
      <c r="BE83" s="201" t="s">
        <v>62</v>
      </c>
      <c r="BF83" s="201" t="s">
        <v>63</v>
      </c>
      <c r="BG83" s="201" t="s">
        <v>196</v>
      </c>
      <c r="BH83" s="218" t="s">
        <v>512</v>
      </c>
      <c r="BI83" s="218" t="s">
        <v>66</v>
      </c>
      <c r="BJ83" s="200">
        <v>214</v>
      </c>
      <c r="BK83" s="200">
        <v>7</v>
      </c>
      <c r="BL83" s="219" t="s">
        <v>65</v>
      </c>
      <c r="BM83" s="64"/>
      <c r="BN83" s="64" t="s">
        <v>307</v>
      </c>
      <c r="BO83" s="443" t="s">
        <v>57</v>
      </c>
      <c r="BP83" s="443" t="s">
        <v>681</v>
      </c>
      <c r="BQ83" s="478" t="s">
        <v>717</v>
      </c>
    </row>
    <row r="84" spans="1:69" ht="15.75">
      <c r="A84" s="207" t="s">
        <v>37</v>
      </c>
      <c r="B84" s="208" t="s">
        <v>40</v>
      </c>
      <c r="C84" s="202" t="s">
        <v>34</v>
      </c>
      <c r="D84" s="210" t="s">
        <v>38</v>
      </c>
      <c r="E84" s="24" t="s">
        <v>116</v>
      </c>
      <c r="F84" s="86">
        <v>156</v>
      </c>
      <c r="G84" s="80">
        <v>0</v>
      </c>
      <c r="H84" s="148">
        <v>78</v>
      </c>
      <c r="I84" s="148">
        <v>0</v>
      </c>
      <c r="J84" s="148">
        <v>78</v>
      </c>
      <c r="K84" s="148">
        <v>0</v>
      </c>
      <c r="L84" s="80">
        <v>0</v>
      </c>
      <c r="M84" s="9">
        <v>0</v>
      </c>
      <c r="N84" s="186"/>
      <c r="O84" s="148">
        <v>3.8306490000000002</v>
      </c>
      <c r="P84" s="148">
        <v>3.988782</v>
      </c>
      <c r="Q84" s="11">
        <v>3.9102250000000001</v>
      </c>
      <c r="R84" s="148">
        <v>5.5749999999999957</v>
      </c>
      <c r="S84" s="148">
        <v>6.0499999999999972</v>
      </c>
      <c r="T84" s="53">
        <v>5.875</v>
      </c>
      <c r="U84" s="148">
        <v>4.8139219999999998</v>
      </c>
      <c r="V84" s="148">
        <v>6.3630000000000004</v>
      </c>
      <c r="W84" s="11">
        <v>5.593458</v>
      </c>
      <c r="X84" s="148">
        <v>6.8583333333333316</v>
      </c>
      <c r="Y84" s="148">
        <v>8.2749999999999986</v>
      </c>
      <c r="Z84" s="53">
        <v>7.453125</v>
      </c>
      <c r="AA84" s="148">
        <v>3.9107906084794264</v>
      </c>
      <c r="AB84" s="148">
        <v>934</v>
      </c>
      <c r="AC84" s="148">
        <v>0.33982928748568025</v>
      </c>
      <c r="AD84" s="148">
        <v>0</v>
      </c>
      <c r="AE84" s="148">
        <v>3.2513333333333332</v>
      </c>
      <c r="AF84" s="203"/>
      <c r="AG84" s="203"/>
      <c r="AH84" s="203"/>
      <c r="AI84" s="203"/>
      <c r="AJ84" s="203"/>
      <c r="AK84" s="203" t="s">
        <v>248</v>
      </c>
      <c r="AL84" s="203"/>
      <c r="AM84" s="203"/>
      <c r="AN84" s="203"/>
      <c r="AO84" s="235">
        <v>0</v>
      </c>
      <c r="AP84" s="95">
        <v>0</v>
      </c>
      <c r="AQ84" s="95">
        <v>0</v>
      </c>
      <c r="AR84" s="224">
        <v>156</v>
      </c>
      <c r="AS84" s="224" t="s">
        <v>248</v>
      </c>
      <c r="AT84" s="7">
        <v>14132.691000000001</v>
      </c>
      <c r="AU84" s="7">
        <v>0</v>
      </c>
      <c r="AV84" s="201">
        <v>0</v>
      </c>
      <c r="AW84" s="126">
        <v>156</v>
      </c>
      <c r="AX84" s="201" t="s">
        <v>248</v>
      </c>
      <c r="AY84" s="235" t="s">
        <v>248</v>
      </c>
      <c r="AZ84" s="188"/>
      <c r="BA84" s="188" t="s">
        <v>248</v>
      </c>
      <c r="BB84" s="188" t="s">
        <v>248</v>
      </c>
      <c r="BC84" s="203" t="s">
        <v>248</v>
      </c>
      <c r="BD84" s="217" t="s">
        <v>61</v>
      </c>
      <c r="BE84" s="201" t="s">
        <v>62</v>
      </c>
      <c r="BF84" s="201" t="s">
        <v>63</v>
      </c>
      <c r="BG84" s="201" t="s">
        <v>196</v>
      </c>
      <c r="BH84" s="218" t="s">
        <v>512</v>
      </c>
      <c r="BI84" s="218" t="s">
        <v>67</v>
      </c>
      <c r="BJ84" s="200">
        <v>214</v>
      </c>
      <c r="BK84" s="200">
        <v>3</v>
      </c>
      <c r="BL84" s="219" t="s">
        <v>65</v>
      </c>
      <c r="BM84" s="64"/>
      <c r="BN84" s="64" t="s">
        <v>307</v>
      </c>
      <c r="BO84" s="443" t="s">
        <v>57</v>
      </c>
      <c r="BP84" s="443" t="s">
        <v>681</v>
      </c>
      <c r="BQ84" s="478" t="s">
        <v>717</v>
      </c>
    </row>
    <row r="85" spans="1:69" ht="15.75">
      <c r="A85" s="207" t="s">
        <v>37</v>
      </c>
      <c r="B85" s="208" t="s">
        <v>40</v>
      </c>
      <c r="C85" s="202" t="s">
        <v>34</v>
      </c>
      <c r="D85" s="210" t="s">
        <v>38</v>
      </c>
      <c r="E85" s="24" t="s">
        <v>116</v>
      </c>
      <c r="F85" s="86">
        <v>157</v>
      </c>
      <c r="G85" s="80">
        <v>0</v>
      </c>
      <c r="H85" s="148">
        <v>79</v>
      </c>
      <c r="I85" s="148">
        <v>0</v>
      </c>
      <c r="J85" s="148">
        <v>78</v>
      </c>
      <c r="K85" s="148">
        <v>0</v>
      </c>
      <c r="L85" s="80">
        <v>0</v>
      </c>
      <c r="M85" s="9">
        <v>0</v>
      </c>
      <c r="N85" s="186"/>
      <c r="O85" s="148">
        <v>3.9490750000000001</v>
      </c>
      <c r="P85" s="148">
        <v>4.4225120000000002</v>
      </c>
      <c r="Q85" s="11">
        <v>4.1842860000000002</v>
      </c>
      <c r="R85" s="148">
        <v>4.5083333333333329</v>
      </c>
      <c r="S85" s="148">
        <v>6.0249999999999986</v>
      </c>
      <c r="T85" s="53">
        <v>5.0375000000000014</v>
      </c>
      <c r="U85" s="148">
        <v>4.7603920000000004</v>
      </c>
      <c r="V85" s="148">
        <v>6.8261919999999998</v>
      </c>
      <c r="W85" s="11">
        <v>5.7867129999999998</v>
      </c>
      <c r="X85" s="148">
        <v>5.4683333333333328</v>
      </c>
      <c r="Y85" s="148">
        <v>9.0166666666666657</v>
      </c>
      <c r="Z85" s="53">
        <v>7.4734375000000002</v>
      </c>
      <c r="AA85" s="148">
        <v>3.9265817578431155</v>
      </c>
      <c r="AB85" s="148">
        <v>942</v>
      </c>
      <c r="AC85" s="148">
        <v>0.33183859298300183</v>
      </c>
      <c r="AD85" s="148">
        <v>0</v>
      </c>
      <c r="AE85" s="148">
        <v>3.3023809523809522</v>
      </c>
      <c r="AF85" s="203"/>
      <c r="AG85" s="203"/>
      <c r="AH85" s="203"/>
      <c r="AI85" s="203"/>
      <c r="AJ85" s="203"/>
      <c r="AK85" s="203" t="s">
        <v>248</v>
      </c>
      <c r="AL85" s="203"/>
      <c r="AM85" s="203"/>
      <c r="AN85" s="203"/>
      <c r="AO85" s="235">
        <v>0</v>
      </c>
      <c r="AP85" s="95">
        <v>0</v>
      </c>
      <c r="AQ85" s="95">
        <v>0</v>
      </c>
      <c r="AR85" s="224">
        <v>157</v>
      </c>
      <c r="AS85" s="224" t="s">
        <v>248</v>
      </c>
      <c r="AT85" s="7">
        <v>14149.307000000001</v>
      </c>
      <c r="AU85" s="7">
        <v>0</v>
      </c>
      <c r="AV85" s="201">
        <v>0</v>
      </c>
      <c r="AW85" s="126">
        <v>157</v>
      </c>
      <c r="AX85" s="201" t="s">
        <v>248</v>
      </c>
      <c r="AY85" s="235" t="s">
        <v>248</v>
      </c>
      <c r="AZ85" s="188"/>
      <c r="BA85" s="188" t="s">
        <v>248</v>
      </c>
      <c r="BB85" s="188" t="s">
        <v>248</v>
      </c>
      <c r="BC85" s="203" t="s">
        <v>248</v>
      </c>
      <c r="BD85" s="217" t="s">
        <v>61</v>
      </c>
      <c r="BE85" s="201" t="s">
        <v>62</v>
      </c>
      <c r="BF85" s="201" t="s">
        <v>63</v>
      </c>
      <c r="BG85" s="201" t="s">
        <v>196</v>
      </c>
      <c r="BH85" s="218" t="s">
        <v>512</v>
      </c>
      <c r="BI85" s="218" t="s">
        <v>68</v>
      </c>
      <c r="BJ85" s="200">
        <v>214</v>
      </c>
      <c r="BK85" s="200">
        <v>4</v>
      </c>
      <c r="BL85" s="219" t="s">
        <v>65</v>
      </c>
      <c r="BM85" s="64"/>
      <c r="BN85" s="64" t="s">
        <v>307</v>
      </c>
      <c r="BO85" s="443" t="s">
        <v>57</v>
      </c>
      <c r="BP85" s="443" t="s">
        <v>681</v>
      </c>
      <c r="BQ85" s="478" t="s">
        <v>717</v>
      </c>
    </row>
    <row r="86" spans="1:69" ht="15.75">
      <c r="A86" s="207" t="s">
        <v>37</v>
      </c>
      <c r="B86" s="208" t="s">
        <v>40</v>
      </c>
      <c r="C86" s="202" t="s">
        <v>34</v>
      </c>
      <c r="D86" s="210" t="s">
        <v>38</v>
      </c>
      <c r="E86" s="24" t="s">
        <v>117</v>
      </c>
      <c r="F86" s="86">
        <v>121</v>
      </c>
      <c r="G86" s="80">
        <v>0</v>
      </c>
      <c r="H86" s="148">
        <v>70</v>
      </c>
      <c r="I86" s="148">
        <v>0</v>
      </c>
      <c r="J86" s="148">
        <v>51</v>
      </c>
      <c r="K86" s="148">
        <v>0</v>
      </c>
      <c r="L86" s="80">
        <v>0</v>
      </c>
      <c r="M86" s="9">
        <v>0</v>
      </c>
      <c r="N86" s="186"/>
      <c r="O86" s="148">
        <v>3.1038570000000001</v>
      </c>
      <c r="P86" s="148">
        <v>3.7929409999999999</v>
      </c>
      <c r="Q86" s="11">
        <v>3.3942969999999999</v>
      </c>
      <c r="R86" s="148">
        <v>3.4934210526315788</v>
      </c>
      <c r="S86" s="148">
        <v>5.6124999999999989</v>
      </c>
      <c r="T86" s="53">
        <v>5.2437499999999986</v>
      </c>
      <c r="U86" s="148">
        <v>3.9180570000000001</v>
      </c>
      <c r="V86" s="148">
        <v>6.1859799999999998</v>
      </c>
      <c r="W86" s="11">
        <v>4.873958</v>
      </c>
      <c r="X86" s="148">
        <v>4.75</v>
      </c>
      <c r="Y86" s="148">
        <v>7.9449999999999994</v>
      </c>
      <c r="Z86" s="53">
        <v>7.5949999999999989</v>
      </c>
      <c r="AA86" s="148">
        <v>4.0264270134208608</v>
      </c>
      <c r="AB86" s="148">
        <v>724</v>
      </c>
      <c r="AC86" s="148">
        <v>0.27874215855414963</v>
      </c>
      <c r="AD86" s="148">
        <v>1</v>
      </c>
      <c r="AE86" s="148">
        <v>3.5330645161290324</v>
      </c>
      <c r="AF86" s="203"/>
      <c r="AG86" s="203"/>
      <c r="AH86" s="203"/>
      <c r="AI86" s="203"/>
      <c r="AJ86" s="203"/>
      <c r="AK86" s="203" t="s">
        <v>248</v>
      </c>
      <c r="AL86" s="203"/>
      <c r="AM86" s="203"/>
      <c r="AN86" s="203"/>
      <c r="AO86" s="235">
        <v>0</v>
      </c>
      <c r="AP86" s="95">
        <v>0</v>
      </c>
      <c r="AQ86" s="95">
        <v>0</v>
      </c>
      <c r="AR86" s="224">
        <v>121</v>
      </c>
      <c r="AS86" s="224" t="s">
        <v>248</v>
      </c>
      <c r="AT86" s="7">
        <v>10593.034</v>
      </c>
      <c r="AU86" s="7">
        <v>0</v>
      </c>
      <c r="AV86" s="201">
        <v>0</v>
      </c>
      <c r="AW86" s="126">
        <v>121</v>
      </c>
      <c r="AX86" s="201" t="s">
        <v>248</v>
      </c>
      <c r="AY86" s="235"/>
      <c r="AZ86" s="188"/>
      <c r="BA86" s="188"/>
      <c r="BB86" s="453"/>
      <c r="BC86" s="203"/>
      <c r="BD86" s="217" t="s">
        <v>61</v>
      </c>
      <c r="BE86" s="201" t="s">
        <v>62</v>
      </c>
      <c r="BF86" s="201" t="s">
        <v>63</v>
      </c>
      <c r="BG86" s="201" t="s">
        <v>196</v>
      </c>
      <c r="BH86" s="218" t="s">
        <v>514</v>
      </c>
      <c r="BI86" s="218" t="s">
        <v>64</v>
      </c>
      <c r="BJ86" s="441">
        <v>214</v>
      </c>
      <c r="BK86" s="441">
        <v>1</v>
      </c>
      <c r="BL86" s="219" t="s">
        <v>65</v>
      </c>
      <c r="BM86" s="64"/>
      <c r="BN86" s="64" t="s">
        <v>307</v>
      </c>
      <c r="BO86" s="443" t="s">
        <v>59</v>
      </c>
      <c r="BP86" s="443" t="s">
        <v>693</v>
      </c>
      <c r="BQ86" s="478" t="s">
        <v>715</v>
      </c>
    </row>
    <row r="87" spans="1:69" ht="15.75">
      <c r="A87" s="207" t="s">
        <v>37</v>
      </c>
      <c r="B87" s="208" t="s">
        <v>40</v>
      </c>
      <c r="C87" s="202" t="s">
        <v>34</v>
      </c>
      <c r="D87" s="210" t="s">
        <v>38</v>
      </c>
      <c r="E87" s="24" t="s">
        <v>117</v>
      </c>
      <c r="F87" s="86">
        <v>109</v>
      </c>
      <c r="G87" s="80">
        <v>0</v>
      </c>
      <c r="H87" s="148">
        <v>62</v>
      </c>
      <c r="I87" s="148">
        <v>0</v>
      </c>
      <c r="J87" s="148">
        <v>47</v>
      </c>
      <c r="K87" s="148">
        <v>0</v>
      </c>
      <c r="L87" s="80">
        <v>0</v>
      </c>
      <c r="M87" s="9">
        <v>0</v>
      </c>
      <c r="N87" s="186"/>
      <c r="O87" s="148">
        <v>3.536629</v>
      </c>
      <c r="P87" s="148">
        <v>4.3337070000000004</v>
      </c>
      <c r="Q87" s="11">
        <v>3.8539119999999998</v>
      </c>
      <c r="R87" s="148">
        <v>4.4749999999999996</v>
      </c>
      <c r="S87" s="148">
        <v>10.487499999999999</v>
      </c>
      <c r="T87" s="53">
        <v>9.7124999999999986</v>
      </c>
      <c r="U87" s="148">
        <v>4.4310640000000001</v>
      </c>
      <c r="V87" s="148">
        <v>6.7094389999999997</v>
      </c>
      <c r="W87" s="11">
        <v>5.3379899999999996</v>
      </c>
      <c r="X87" s="148">
        <v>6.6499999999999995</v>
      </c>
      <c r="Y87" s="148">
        <v>12.991666666666665</v>
      </c>
      <c r="Z87" s="53">
        <v>12.424999999999997</v>
      </c>
      <c r="AA87" s="148">
        <v>3.9191590306955755</v>
      </c>
      <c r="AB87" s="148">
        <v>654</v>
      </c>
      <c r="AC87" s="148">
        <v>0.34645345379236803</v>
      </c>
      <c r="AD87" s="148">
        <v>0</v>
      </c>
      <c r="AE87" s="148">
        <v>3.2336363636363639</v>
      </c>
      <c r="AF87" s="203"/>
      <c r="AG87" s="203"/>
      <c r="AH87" s="203"/>
      <c r="AI87" s="203"/>
      <c r="AJ87" s="203"/>
      <c r="AK87" s="203" t="s">
        <v>248</v>
      </c>
      <c r="AL87" s="203"/>
      <c r="AM87" s="203"/>
      <c r="AN87" s="203"/>
      <c r="AO87" s="235">
        <v>0</v>
      </c>
      <c r="AP87" s="95">
        <v>0</v>
      </c>
      <c r="AQ87" s="95">
        <v>0</v>
      </c>
      <c r="AR87" s="224">
        <v>109</v>
      </c>
      <c r="AS87" s="224" t="s">
        <v>248</v>
      </c>
      <c r="AT87" s="7">
        <v>9547.0789999999997</v>
      </c>
      <c r="AU87" s="7">
        <v>0</v>
      </c>
      <c r="AV87" s="201">
        <v>0</v>
      </c>
      <c r="AW87" s="126">
        <v>109</v>
      </c>
      <c r="AX87" s="201" t="s">
        <v>248</v>
      </c>
      <c r="AY87" s="235"/>
      <c r="AZ87" s="188"/>
      <c r="BA87" s="188"/>
      <c r="BB87" s="453"/>
      <c r="BC87" s="203"/>
      <c r="BD87" s="217" t="s">
        <v>61</v>
      </c>
      <c r="BE87" s="201" t="s">
        <v>62</v>
      </c>
      <c r="BF87" s="201" t="s">
        <v>63</v>
      </c>
      <c r="BG87" s="201" t="s">
        <v>196</v>
      </c>
      <c r="BH87" s="218" t="s">
        <v>514</v>
      </c>
      <c r="BI87" s="218" t="s">
        <v>66</v>
      </c>
      <c r="BJ87" s="441">
        <v>214</v>
      </c>
      <c r="BK87" s="441">
        <v>7</v>
      </c>
      <c r="BL87" s="219" t="s">
        <v>65</v>
      </c>
      <c r="BM87" s="64"/>
      <c r="BN87" s="64" t="s">
        <v>307</v>
      </c>
      <c r="BO87" s="443" t="s">
        <v>59</v>
      </c>
      <c r="BP87" s="443" t="s">
        <v>693</v>
      </c>
      <c r="BQ87" s="478" t="s">
        <v>715</v>
      </c>
    </row>
    <row r="88" spans="1:69" ht="15.75">
      <c r="A88" s="207" t="s">
        <v>37</v>
      </c>
      <c r="B88" s="208" t="s">
        <v>40</v>
      </c>
      <c r="C88" s="202" t="s">
        <v>34</v>
      </c>
      <c r="D88" s="210" t="s">
        <v>38</v>
      </c>
      <c r="E88" s="24" t="s">
        <v>117</v>
      </c>
      <c r="F88" s="86">
        <v>155</v>
      </c>
      <c r="G88" s="80">
        <v>0</v>
      </c>
      <c r="H88" s="148">
        <v>79</v>
      </c>
      <c r="I88" s="148">
        <v>0</v>
      </c>
      <c r="J88" s="148">
        <v>76</v>
      </c>
      <c r="K88" s="148">
        <v>0</v>
      </c>
      <c r="L88" s="80">
        <v>0</v>
      </c>
      <c r="M88" s="9">
        <v>0</v>
      </c>
      <c r="N88" s="186"/>
      <c r="O88" s="148">
        <v>4.0698100000000004</v>
      </c>
      <c r="P88" s="148">
        <v>4.8275779999999999</v>
      </c>
      <c r="Q88" s="11">
        <v>4.4413609999999997</v>
      </c>
      <c r="R88" s="148">
        <v>4.9208333333333334</v>
      </c>
      <c r="S88" s="148">
        <v>6.7750000000000004</v>
      </c>
      <c r="T88" s="53">
        <v>5.875</v>
      </c>
      <c r="U88" s="148">
        <v>4.956696</v>
      </c>
      <c r="V88" s="148">
        <v>7.2447359999999996</v>
      </c>
      <c r="W88" s="11">
        <v>6.0785739999999997</v>
      </c>
      <c r="X88" s="148">
        <v>5.8416666666666659</v>
      </c>
      <c r="Y88" s="148">
        <v>9.2000000000000011</v>
      </c>
      <c r="Z88" s="53">
        <v>8.125</v>
      </c>
      <c r="AA88" s="148">
        <v>3.9284516311460917</v>
      </c>
      <c r="AB88" s="148">
        <v>930</v>
      </c>
      <c r="AC88" s="148">
        <v>0.35785836072460003</v>
      </c>
      <c r="AD88" s="148">
        <v>0</v>
      </c>
      <c r="AE88" s="148">
        <v>3.213709677419355</v>
      </c>
      <c r="AF88" s="203"/>
      <c r="AG88" s="203"/>
      <c r="AH88" s="203"/>
      <c r="AI88" s="203"/>
      <c r="AJ88" s="203"/>
      <c r="AK88" s="203" t="s">
        <v>248</v>
      </c>
      <c r="AL88" s="203"/>
      <c r="AM88" s="203"/>
      <c r="AN88" s="203"/>
      <c r="AO88" s="235">
        <v>0</v>
      </c>
      <c r="AP88" s="95">
        <v>0</v>
      </c>
      <c r="AQ88" s="95">
        <v>0</v>
      </c>
      <c r="AR88" s="224">
        <v>155</v>
      </c>
      <c r="AS88" s="224" t="s">
        <v>248</v>
      </c>
      <c r="AT88" s="7">
        <v>13608.94</v>
      </c>
      <c r="AU88" s="7">
        <v>0</v>
      </c>
      <c r="AV88" s="201">
        <v>0</v>
      </c>
      <c r="AW88" s="126">
        <v>155</v>
      </c>
      <c r="AX88" s="201" t="s">
        <v>248</v>
      </c>
      <c r="AY88" s="235"/>
      <c r="AZ88" s="188"/>
      <c r="BA88" s="188"/>
      <c r="BB88" s="453"/>
      <c r="BC88" s="203"/>
      <c r="BD88" s="217" t="s">
        <v>61</v>
      </c>
      <c r="BE88" s="201" t="s">
        <v>62</v>
      </c>
      <c r="BF88" s="201" t="s">
        <v>63</v>
      </c>
      <c r="BG88" s="201" t="s">
        <v>196</v>
      </c>
      <c r="BH88" s="218" t="s">
        <v>514</v>
      </c>
      <c r="BI88" s="218" t="s">
        <v>67</v>
      </c>
      <c r="BJ88" s="441">
        <v>214</v>
      </c>
      <c r="BK88" s="441">
        <v>3</v>
      </c>
      <c r="BL88" s="219" t="s">
        <v>65</v>
      </c>
      <c r="BM88" s="64"/>
      <c r="BN88" s="64" t="s">
        <v>307</v>
      </c>
      <c r="BO88" s="443" t="s">
        <v>59</v>
      </c>
      <c r="BP88" s="443" t="s">
        <v>693</v>
      </c>
      <c r="BQ88" s="478" t="s">
        <v>715</v>
      </c>
    </row>
    <row r="89" spans="1:69" ht="16.5" thickBot="1">
      <c r="A89" s="151" t="s">
        <v>37</v>
      </c>
      <c r="B89" s="152" t="s">
        <v>40</v>
      </c>
      <c r="C89" s="153" t="s">
        <v>34</v>
      </c>
      <c r="D89" s="154" t="s">
        <v>38</v>
      </c>
      <c r="E89" s="190" t="s">
        <v>117</v>
      </c>
      <c r="F89" s="191">
        <v>106</v>
      </c>
      <c r="G89" s="192">
        <v>0</v>
      </c>
      <c r="H89" s="231">
        <v>76</v>
      </c>
      <c r="I89" s="231">
        <v>0</v>
      </c>
      <c r="J89" s="231">
        <v>30</v>
      </c>
      <c r="K89" s="231">
        <v>0</v>
      </c>
      <c r="L89" s="192">
        <v>0</v>
      </c>
      <c r="M89" s="178">
        <v>0</v>
      </c>
      <c r="N89" s="155"/>
      <c r="O89" s="231">
        <v>3.9994730000000001</v>
      </c>
      <c r="P89" s="231">
        <v>6.1173330000000004</v>
      </c>
      <c r="Q89" s="194">
        <v>4.5988670000000003</v>
      </c>
      <c r="R89" s="231">
        <v>4.7750000000000004</v>
      </c>
      <c r="S89" s="231">
        <v>15.375</v>
      </c>
      <c r="T89" s="193">
        <v>6.8499999999999943</v>
      </c>
      <c r="U89" s="231">
        <v>4.7625390000000003</v>
      </c>
      <c r="V89" s="231">
        <v>8.5747</v>
      </c>
      <c r="W89" s="194">
        <v>5.8414520000000003</v>
      </c>
      <c r="X89" s="231">
        <v>5.8000000000000007</v>
      </c>
      <c r="Y89" s="231">
        <v>18.375</v>
      </c>
      <c r="Z89" s="193">
        <v>9.3499999999999943</v>
      </c>
      <c r="AA89" s="231">
        <v>3.9773899579198111</v>
      </c>
      <c r="AB89" s="231">
        <v>636</v>
      </c>
      <c r="AC89" s="231">
        <v>0.31706057857889436</v>
      </c>
      <c r="AD89" s="231">
        <v>0</v>
      </c>
      <c r="AE89" s="231">
        <v>3.4133333333333331</v>
      </c>
      <c r="AF89" s="158"/>
      <c r="AG89" s="158"/>
      <c r="AH89" s="158"/>
      <c r="AI89" s="158"/>
      <c r="AJ89" s="158"/>
      <c r="AK89" s="158" t="s">
        <v>248</v>
      </c>
      <c r="AL89" s="158"/>
      <c r="AM89" s="158"/>
      <c r="AN89" s="158"/>
      <c r="AO89" s="236">
        <v>0</v>
      </c>
      <c r="AP89" s="159">
        <v>0</v>
      </c>
      <c r="AQ89" s="159">
        <v>0</v>
      </c>
      <c r="AR89" s="226">
        <v>106</v>
      </c>
      <c r="AS89" s="226" t="s">
        <v>248</v>
      </c>
      <c r="AT89" s="227">
        <v>9290.7929999999997</v>
      </c>
      <c r="AU89" s="227">
        <v>0</v>
      </c>
      <c r="AV89" s="163">
        <v>0</v>
      </c>
      <c r="AW89" s="228">
        <v>106</v>
      </c>
      <c r="AX89" s="163" t="s">
        <v>248</v>
      </c>
      <c r="AY89" s="236"/>
      <c r="AZ89" s="232"/>
      <c r="BA89" s="232"/>
      <c r="BB89" s="238"/>
      <c r="BC89" s="158"/>
      <c r="BD89" s="162" t="s">
        <v>61</v>
      </c>
      <c r="BE89" s="163" t="s">
        <v>62</v>
      </c>
      <c r="BF89" s="163" t="s">
        <v>63</v>
      </c>
      <c r="BG89" s="163" t="s">
        <v>196</v>
      </c>
      <c r="BH89" s="164" t="s">
        <v>514</v>
      </c>
      <c r="BI89" s="164" t="s">
        <v>68</v>
      </c>
      <c r="BJ89" s="165">
        <v>214</v>
      </c>
      <c r="BK89" s="165">
        <v>4</v>
      </c>
      <c r="BL89" s="166" t="s">
        <v>65</v>
      </c>
      <c r="BM89" s="198"/>
      <c r="BN89" s="198" t="s">
        <v>307</v>
      </c>
      <c r="BO89" s="479" t="s">
        <v>59</v>
      </c>
      <c r="BP89" s="479" t="s">
        <v>693</v>
      </c>
      <c r="BQ89" s="480" t="s">
        <v>715</v>
      </c>
    </row>
    <row r="90" spans="1:69">
      <c r="A90" s="128"/>
      <c r="B90" s="128"/>
      <c r="C90" s="128"/>
      <c r="D90" s="128"/>
      <c r="F90" s="128"/>
      <c r="G90" s="128"/>
      <c r="H90" s="128"/>
      <c r="I90" s="128"/>
      <c r="J90" s="128"/>
      <c r="K90" s="128"/>
      <c r="L90" s="128"/>
      <c r="M90" s="128"/>
      <c r="N90" s="128"/>
      <c r="AE90" s="128"/>
      <c r="AN90" s="128"/>
      <c r="AO90" s="128"/>
      <c r="AP90" s="128"/>
      <c r="AQ90" s="128"/>
      <c r="AR90" s="128"/>
      <c r="AS90" s="128"/>
      <c r="AT90" s="128"/>
      <c r="AU90" s="128"/>
      <c r="AV90" s="128"/>
      <c r="AW90" s="128"/>
      <c r="AX90" s="128"/>
      <c r="AY90" s="128"/>
      <c r="AZ90" s="128"/>
      <c r="BA90" s="128"/>
      <c r="BB90" s="128"/>
      <c r="BC90" s="128"/>
      <c r="BD90" s="128"/>
      <c r="BE90" s="128"/>
      <c r="BF90" s="128"/>
      <c r="BG90" s="128"/>
      <c r="BH90" s="128"/>
      <c r="BI90" s="128"/>
      <c r="BJ90" s="128"/>
      <c r="BK90" s="128"/>
      <c r="BL90" s="128"/>
      <c r="BM90" s="128"/>
      <c r="BN90" s="128"/>
      <c r="BO90" s="483"/>
      <c r="BP90" s="483"/>
      <c r="BQ90" s="483"/>
    </row>
    <row r="91" spans="1:69">
      <c r="A91" s="128"/>
      <c r="B91" s="128"/>
      <c r="C91" s="128"/>
      <c r="D91" s="128"/>
      <c r="F91" s="128"/>
      <c r="G91" s="128"/>
      <c r="H91" s="128"/>
      <c r="I91" s="128"/>
      <c r="J91" s="128"/>
      <c r="K91" s="128"/>
      <c r="L91" s="128"/>
      <c r="M91" s="128"/>
      <c r="N91" s="128"/>
      <c r="AE91" s="128"/>
      <c r="AN91" s="128"/>
      <c r="AO91" s="128"/>
      <c r="AP91" s="128"/>
      <c r="AQ91" s="128"/>
      <c r="AR91" s="128"/>
      <c r="AS91" s="128"/>
      <c r="AT91" s="128"/>
      <c r="AU91" s="128"/>
      <c r="AV91" s="128"/>
      <c r="AW91" s="128"/>
      <c r="AX91" s="128"/>
      <c r="AY91" s="128"/>
      <c r="AZ91" s="128"/>
      <c r="BA91" s="128"/>
      <c r="BB91" s="128"/>
      <c r="BC91" s="128"/>
      <c r="BD91" s="128"/>
      <c r="BE91" s="128"/>
      <c r="BF91" s="128"/>
      <c r="BG91" s="128"/>
      <c r="BH91" s="128"/>
      <c r="BI91" s="128"/>
      <c r="BJ91" s="128"/>
      <c r="BK91" s="128"/>
      <c r="BL91" s="128"/>
      <c r="BM91" s="128"/>
      <c r="BN91" s="128"/>
      <c r="BO91" s="483"/>
      <c r="BP91" s="483"/>
      <c r="BQ91" s="483"/>
    </row>
    <row r="92" spans="1:69">
      <c r="A92" s="128"/>
      <c r="B92" s="128"/>
      <c r="C92" s="128"/>
      <c r="D92" s="128"/>
      <c r="F92" s="128"/>
      <c r="G92" s="128"/>
      <c r="H92" s="128"/>
      <c r="I92" s="128"/>
      <c r="J92" s="128"/>
      <c r="K92" s="128"/>
      <c r="L92" s="128"/>
      <c r="M92" s="128"/>
      <c r="N92" s="128"/>
      <c r="AE92" s="128"/>
      <c r="AN92" s="128"/>
      <c r="AO92" s="128"/>
      <c r="AP92" s="128"/>
      <c r="AQ92" s="128"/>
      <c r="AR92" s="128"/>
      <c r="AS92" s="128"/>
      <c r="AT92" s="128"/>
      <c r="AU92" s="128"/>
      <c r="AV92" s="128"/>
      <c r="AW92" s="128"/>
      <c r="AX92" s="128"/>
      <c r="AY92" s="128"/>
      <c r="AZ92" s="128"/>
      <c r="BA92" s="128"/>
      <c r="BB92" s="128"/>
      <c r="BC92" s="128"/>
      <c r="BD92" s="128"/>
      <c r="BE92" s="128"/>
      <c r="BF92" s="128"/>
      <c r="BG92" s="128"/>
      <c r="BH92" s="128"/>
      <c r="BI92" s="128"/>
      <c r="BJ92" s="128"/>
      <c r="BK92" s="128"/>
      <c r="BL92" s="128"/>
      <c r="BM92" s="128"/>
      <c r="BN92" s="128"/>
      <c r="BO92" s="483"/>
      <c r="BP92" s="483"/>
      <c r="BQ92" s="483"/>
    </row>
    <row r="93" spans="1:69">
      <c r="A93" s="128"/>
      <c r="B93" s="128"/>
      <c r="C93" s="128"/>
      <c r="D93" s="128"/>
      <c r="F93" s="128"/>
      <c r="G93" s="128"/>
      <c r="H93" s="128"/>
      <c r="I93" s="128"/>
      <c r="J93" s="128"/>
      <c r="K93" s="128"/>
      <c r="L93" s="128"/>
      <c r="M93" s="128"/>
      <c r="N93" s="128"/>
      <c r="AE93" s="128"/>
      <c r="AN93" s="128"/>
      <c r="AO93" s="128"/>
      <c r="AP93" s="128"/>
      <c r="AQ93" s="128"/>
      <c r="AR93" s="128"/>
      <c r="AS93" s="128"/>
      <c r="AT93" s="128"/>
      <c r="AU93" s="128"/>
      <c r="AV93" s="128"/>
      <c r="AW93" s="128"/>
      <c r="AX93" s="128"/>
      <c r="AY93" s="128"/>
      <c r="AZ93" s="128"/>
      <c r="BA93" s="128"/>
      <c r="BB93" s="128"/>
      <c r="BC93" s="128"/>
      <c r="BD93" s="128"/>
      <c r="BE93" s="128"/>
      <c r="BF93" s="128"/>
      <c r="BG93" s="128"/>
      <c r="BH93" s="128"/>
      <c r="BI93" s="128"/>
      <c r="BJ93" s="128"/>
      <c r="BK93" s="128"/>
      <c r="BL93" s="128"/>
      <c r="BM93" s="128"/>
      <c r="BN93" s="128"/>
      <c r="BO93" s="483"/>
      <c r="BP93" s="483"/>
      <c r="BQ93" s="483"/>
    </row>
    <row r="94" spans="1:69">
      <c r="A94" s="128"/>
      <c r="B94" s="128"/>
      <c r="C94" s="128"/>
      <c r="D94" s="128"/>
      <c r="F94" s="128"/>
      <c r="G94" s="128"/>
      <c r="H94" s="128"/>
      <c r="I94" s="128"/>
      <c r="J94" s="128"/>
      <c r="K94" s="128"/>
      <c r="L94" s="128"/>
      <c r="M94" s="128"/>
      <c r="N94" s="128"/>
      <c r="AE94" s="128"/>
      <c r="AN94" s="128"/>
      <c r="AO94" s="128"/>
      <c r="AP94" s="128"/>
      <c r="AQ94" s="128"/>
      <c r="AR94" s="128"/>
      <c r="AS94" s="128"/>
      <c r="AT94" s="128"/>
      <c r="AU94" s="128"/>
      <c r="AV94" s="128"/>
      <c r="AW94" s="128"/>
      <c r="AX94" s="128"/>
      <c r="AY94" s="128"/>
      <c r="AZ94" s="128"/>
      <c r="BA94" s="128"/>
      <c r="BB94" s="128"/>
      <c r="BC94" s="128"/>
      <c r="BD94" s="128"/>
      <c r="BE94" s="128"/>
      <c r="BF94" s="128"/>
      <c r="BG94" s="128"/>
      <c r="BH94" s="128"/>
      <c r="BI94" s="128"/>
      <c r="BJ94" s="128"/>
      <c r="BK94" s="128"/>
      <c r="BL94" s="128"/>
      <c r="BM94" s="128"/>
      <c r="BN94" s="128"/>
      <c r="BO94" s="483"/>
      <c r="BP94" s="483"/>
      <c r="BQ94" s="483"/>
    </row>
    <row r="95" spans="1:69">
      <c r="A95" s="128"/>
      <c r="B95" s="128"/>
      <c r="C95" s="128"/>
      <c r="D95" s="128"/>
      <c r="F95" s="128"/>
      <c r="G95" s="128"/>
      <c r="H95" s="128"/>
      <c r="I95" s="128"/>
      <c r="J95" s="128"/>
      <c r="K95" s="128"/>
      <c r="L95" s="128"/>
      <c r="M95" s="128"/>
      <c r="N95" s="128"/>
      <c r="AE95" s="128"/>
      <c r="AN95" s="128"/>
      <c r="AO95" s="128"/>
      <c r="AP95" s="128"/>
      <c r="AQ95" s="128"/>
      <c r="AR95" s="128"/>
      <c r="AS95" s="128"/>
      <c r="AT95" s="128"/>
      <c r="AU95" s="128"/>
      <c r="AV95" s="128"/>
      <c r="AW95" s="128"/>
      <c r="AX95" s="128"/>
      <c r="AY95" s="128"/>
      <c r="AZ95" s="128"/>
      <c r="BA95" s="128"/>
      <c r="BB95" s="128"/>
      <c r="BC95" s="128"/>
      <c r="BD95" s="128"/>
      <c r="BE95" s="128"/>
      <c r="BF95" s="128"/>
      <c r="BG95" s="128"/>
      <c r="BH95" s="128"/>
      <c r="BI95" s="128"/>
      <c r="BJ95" s="128"/>
      <c r="BK95" s="128"/>
      <c r="BL95" s="128"/>
      <c r="BM95" s="128"/>
      <c r="BN95" s="128"/>
      <c r="BO95" s="483"/>
      <c r="BP95" s="483"/>
      <c r="BQ95" s="483"/>
    </row>
    <row r="96" spans="1:69">
      <c r="A96" s="128"/>
      <c r="B96" s="128"/>
      <c r="C96" s="128"/>
      <c r="D96" s="128"/>
      <c r="F96" s="128"/>
      <c r="G96" s="128"/>
      <c r="H96" s="128"/>
      <c r="I96" s="128"/>
      <c r="J96" s="128"/>
      <c r="K96" s="128"/>
      <c r="L96" s="128"/>
      <c r="M96" s="128"/>
      <c r="N96" s="128"/>
      <c r="AE96" s="128"/>
      <c r="AN96" s="128"/>
      <c r="AO96" s="128"/>
      <c r="AP96" s="128"/>
      <c r="AQ96" s="128"/>
      <c r="AR96" s="128"/>
      <c r="AS96" s="128"/>
      <c r="AT96" s="128"/>
      <c r="AU96" s="128"/>
      <c r="AV96" s="128"/>
      <c r="AW96" s="128"/>
      <c r="AX96" s="128"/>
      <c r="AY96" s="128"/>
      <c r="AZ96" s="128"/>
      <c r="BA96" s="128"/>
      <c r="BB96" s="128"/>
      <c r="BC96" s="128"/>
      <c r="BD96" s="128"/>
      <c r="BE96" s="128"/>
      <c r="BF96" s="128"/>
      <c r="BG96" s="128"/>
      <c r="BH96" s="128"/>
      <c r="BI96" s="128"/>
      <c r="BJ96" s="128"/>
      <c r="BK96" s="128"/>
      <c r="BL96" s="128"/>
      <c r="BM96" s="128"/>
      <c r="BN96" s="128"/>
      <c r="BO96" s="483"/>
      <c r="BP96" s="483"/>
      <c r="BQ96" s="483"/>
    </row>
    <row r="97" spans="1:69">
      <c r="A97" s="128"/>
      <c r="B97" s="128"/>
      <c r="C97" s="128"/>
      <c r="D97" s="128"/>
      <c r="F97" s="128"/>
      <c r="G97" s="128"/>
      <c r="H97" s="128"/>
      <c r="I97" s="128"/>
      <c r="J97" s="128"/>
      <c r="K97" s="128"/>
      <c r="L97" s="128"/>
      <c r="M97" s="128"/>
      <c r="N97" s="128"/>
      <c r="AE97" s="128"/>
      <c r="AN97" s="128"/>
      <c r="AO97" s="128"/>
      <c r="AP97" s="128"/>
      <c r="AQ97" s="128"/>
      <c r="AR97" s="128"/>
      <c r="AS97" s="128"/>
      <c r="AT97" s="128"/>
      <c r="AU97" s="128"/>
      <c r="AV97" s="128"/>
      <c r="AW97" s="128"/>
      <c r="AX97" s="128"/>
      <c r="AY97" s="128"/>
      <c r="AZ97" s="128"/>
      <c r="BA97" s="128"/>
      <c r="BB97" s="128"/>
      <c r="BC97" s="128"/>
      <c r="BD97" s="128"/>
      <c r="BE97" s="128"/>
      <c r="BF97" s="128"/>
      <c r="BG97" s="128"/>
      <c r="BH97" s="128"/>
      <c r="BI97" s="128"/>
      <c r="BJ97" s="128"/>
      <c r="BK97" s="128"/>
      <c r="BL97" s="128"/>
      <c r="BM97" s="128"/>
      <c r="BN97" s="128"/>
      <c r="BO97" s="483"/>
      <c r="BP97" s="483"/>
      <c r="BQ97" s="483"/>
    </row>
    <row r="98" spans="1:69">
      <c r="A98" s="128"/>
      <c r="B98" s="128"/>
      <c r="C98" s="128"/>
      <c r="D98" s="128"/>
      <c r="F98" s="128"/>
      <c r="G98" s="128"/>
      <c r="H98" s="128"/>
      <c r="I98" s="128"/>
      <c r="J98" s="128"/>
      <c r="K98" s="128"/>
      <c r="L98" s="128"/>
      <c r="M98" s="128"/>
      <c r="N98" s="128"/>
      <c r="AE98" s="128"/>
      <c r="AN98" s="128"/>
      <c r="AO98" s="128"/>
      <c r="AP98" s="128"/>
      <c r="AQ98" s="128"/>
      <c r="AR98" s="128"/>
      <c r="AS98" s="128"/>
      <c r="AT98" s="128"/>
      <c r="AU98" s="128"/>
      <c r="AV98" s="128"/>
      <c r="AW98" s="128"/>
      <c r="AX98" s="128"/>
      <c r="AY98" s="128"/>
      <c r="AZ98" s="128"/>
      <c r="BA98" s="128"/>
      <c r="BB98" s="128"/>
      <c r="BC98" s="128"/>
      <c r="BD98" s="128"/>
      <c r="BE98" s="128"/>
      <c r="BF98" s="128"/>
      <c r="BG98" s="128"/>
      <c r="BH98" s="128"/>
      <c r="BI98" s="128"/>
      <c r="BJ98" s="128"/>
      <c r="BK98" s="128"/>
      <c r="BL98" s="128"/>
      <c r="BM98" s="128"/>
      <c r="BN98" s="128"/>
      <c r="BO98" s="483"/>
      <c r="BP98" s="483"/>
      <c r="BQ98" s="483"/>
    </row>
    <row r="99" spans="1:69">
      <c r="A99" s="128"/>
      <c r="B99" s="128"/>
      <c r="C99" s="128"/>
      <c r="D99" s="128"/>
      <c r="F99" s="128"/>
      <c r="G99" s="128"/>
      <c r="H99" s="128"/>
      <c r="I99" s="128"/>
      <c r="J99" s="128"/>
      <c r="K99" s="128"/>
      <c r="L99" s="128"/>
      <c r="M99" s="128"/>
      <c r="N99" s="128"/>
      <c r="AE99" s="128"/>
      <c r="AN99" s="128"/>
      <c r="AO99" s="128"/>
      <c r="AP99" s="128"/>
      <c r="AQ99" s="128"/>
      <c r="AR99" s="128"/>
      <c r="AS99" s="128"/>
      <c r="AT99" s="128"/>
      <c r="AU99" s="128"/>
      <c r="AV99" s="128"/>
      <c r="AW99" s="128"/>
      <c r="AX99" s="128"/>
      <c r="AY99" s="128"/>
      <c r="AZ99" s="128"/>
      <c r="BA99" s="128"/>
      <c r="BB99" s="128"/>
      <c r="BC99" s="128"/>
      <c r="BD99" s="128"/>
      <c r="BE99" s="128"/>
      <c r="BF99" s="128"/>
      <c r="BG99" s="128"/>
      <c r="BH99" s="128"/>
      <c r="BI99" s="128"/>
      <c r="BJ99" s="128"/>
      <c r="BK99" s="128"/>
      <c r="BL99" s="128"/>
      <c r="BM99" s="128"/>
      <c r="BN99" s="128"/>
      <c r="BO99" s="483"/>
      <c r="BP99" s="483"/>
      <c r="BQ99" s="483"/>
    </row>
    <row r="100" spans="1:69">
      <c r="A100" s="128"/>
      <c r="B100" s="128"/>
      <c r="C100" s="128"/>
      <c r="D100" s="128"/>
      <c r="F100" s="128"/>
      <c r="G100" s="128"/>
      <c r="H100" s="128"/>
      <c r="I100" s="128"/>
      <c r="J100" s="128"/>
      <c r="K100" s="128"/>
      <c r="L100" s="128"/>
      <c r="M100" s="128"/>
      <c r="N100" s="128"/>
      <c r="AE100" s="128"/>
      <c r="AN100" s="128"/>
      <c r="AO100" s="128"/>
      <c r="AP100" s="128"/>
      <c r="AQ100" s="128"/>
      <c r="AR100" s="128"/>
      <c r="AS100" s="128"/>
      <c r="AT100" s="128"/>
      <c r="AU100" s="128"/>
      <c r="AV100" s="128"/>
      <c r="AW100" s="128"/>
      <c r="AX100" s="128"/>
      <c r="AY100" s="128"/>
      <c r="AZ100" s="128"/>
      <c r="BA100" s="128"/>
      <c r="BB100" s="128"/>
      <c r="BC100" s="128"/>
      <c r="BD100" s="128"/>
      <c r="BE100" s="128"/>
      <c r="BF100" s="128"/>
      <c r="BG100" s="128"/>
      <c r="BH100" s="128"/>
      <c r="BI100" s="128"/>
      <c r="BJ100" s="128"/>
      <c r="BK100" s="128"/>
      <c r="BL100" s="128"/>
      <c r="BM100" s="128"/>
      <c r="BN100" s="128"/>
      <c r="BO100" s="483"/>
      <c r="BP100" s="483"/>
      <c r="BQ100" s="483"/>
    </row>
    <row r="101" spans="1:69">
      <c r="A101" s="128"/>
      <c r="B101" s="128"/>
      <c r="C101" s="128"/>
      <c r="D101" s="128"/>
      <c r="F101" s="128"/>
      <c r="G101" s="128"/>
      <c r="H101" s="128"/>
      <c r="I101" s="128"/>
      <c r="J101" s="128"/>
      <c r="K101" s="128"/>
      <c r="L101" s="128"/>
      <c r="M101" s="128"/>
      <c r="N101" s="128"/>
      <c r="AE101" s="128"/>
      <c r="AN101" s="128"/>
      <c r="AO101" s="128"/>
      <c r="AP101" s="128"/>
      <c r="AQ101" s="128"/>
      <c r="AR101" s="128"/>
      <c r="AS101" s="128"/>
      <c r="AT101" s="128"/>
      <c r="AU101" s="128"/>
      <c r="AV101" s="128"/>
      <c r="AW101" s="128"/>
      <c r="AX101" s="128"/>
      <c r="AY101" s="128"/>
      <c r="AZ101" s="128"/>
      <c r="BA101" s="128"/>
      <c r="BB101" s="128"/>
      <c r="BC101" s="128"/>
      <c r="BD101" s="128"/>
      <c r="BE101" s="128"/>
      <c r="BF101" s="128"/>
      <c r="BG101" s="128"/>
      <c r="BH101" s="128"/>
      <c r="BI101" s="128"/>
      <c r="BJ101" s="128"/>
      <c r="BK101" s="128"/>
      <c r="BL101" s="128"/>
      <c r="BM101" s="128"/>
      <c r="BN101" s="128"/>
      <c r="BO101" s="483"/>
      <c r="BP101" s="483"/>
      <c r="BQ101" s="483"/>
    </row>
    <row r="102" spans="1:69">
      <c r="A102" s="128"/>
      <c r="B102" s="128"/>
      <c r="C102" s="128"/>
      <c r="D102" s="128"/>
      <c r="F102" s="128"/>
      <c r="G102" s="128"/>
      <c r="H102" s="128"/>
      <c r="I102" s="128"/>
      <c r="J102" s="128"/>
      <c r="K102" s="128"/>
      <c r="L102" s="128"/>
      <c r="M102" s="128"/>
      <c r="N102" s="128"/>
      <c r="AE102" s="128"/>
      <c r="AN102" s="128"/>
      <c r="AO102" s="128"/>
      <c r="AP102" s="128"/>
      <c r="AQ102" s="128"/>
      <c r="AR102" s="128"/>
      <c r="AS102" s="128"/>
      <c r="AT102" s="128"/>
      <c r="AU102" s="128"/>
      <c r="AV102" s="128"/>
      <c r="AW102" s="128"/>
      <c r="AX102" s="128"/>
      <c r="AY102" s="128"/>
      <c r="AZ102" s="128"/>
      <c r="BA102" s="128"/>
      <c r="BB102" s="128"/>
      <c r="BC102" s="128"/>
      <c r="BD102" s="128"/>
      <c r="BE102" s="128"/>
      <c r="BF102" s="128"/>
      <c r="BG102" s="128"/>
      <c r="BH102" s="128"/>
      <c r="BI102" s="128"/>
      <c r="BJ102" s="128"/>
      <c r="BK102" s="128"/>
      <c r="BL102" s="128"/>
      <c r="BM102" s="128"/>
      <c r="BN102" s="128"/>
      <c r="BO102" s="483"/>
      <c r="BP102" s="483"/>
      <c r="BQ102" s="483"/>
    </row>
    <row r="103" spans="1:69">
      <c r="A103" s="128"/>
      <c r="B103" s="128"/>
      <c r="C103" s="128"/>
      <c r="D103" s="128"/>
      <c r="F103" s="128"/>
      <c r="G103" s="128"/>
      <c r="H103" s="128"/>
      <c r="I103" s="128"/>
      <c r="J103" s="128"/>
      <c r="K103" s="128"/>
      <c r="L103" s="128"/>
      <c r="M103" s="128"/>
      <c r="N103" s="128"/>
      <c r="AE103" s="128"/>
      <c r="AN103" s="128"/>
      <c r="AO103" s="128"/>
      <c r="AP103" s="128"/>
      <c r="AQ103" s="128"/>
      <c r="AR103" s="128"/>
      <c r="AS103" s="128"/>
      <c r="AT103" s="128"/>
      <c r="AU103" s="128"/>
      <c r="AV103" s="128"/>
      <c r="AW103" s="128"/>
      <c r="AX103" s="128"/>
      <c r="AY103" s="128"/>
      <c r="AZ103" s="128"/>
      <c r="BA103" s="128"/>
      <c r="BB103" s="128"/>
      <c r="BC103" s="128"/>
      <c r="BD103" s="128"/>
      <c r="BE103" s="128"/>
      <c r="BF103" s="128"/>
      <c r="BG103" s="128"/>
      <c r="BH103" s="128"/>
      <c r="BI103" s="128"/>
      <c r="BJ103" s="128"/>
      <c r="BK103" s="128"/>
      <c r="BL103" s="128"/>
      <c r="BM103" s="128"/>
      <c r="BN103" s="128"/>
      <c r="BO103" s="483"/>
      <c r="BP103" s="483"/>
      <c r="BQ103" s="483"/>
    </row>
    <row r="104" spans="1:69">
      <c r="A104" s="128"/>
      <c r="B104" s="128"/>
      <c r="C104" s="128"/>
      <c r="D104" s="128"/>
      <c r="F104" s="128"/>
      <c r="G104" s="128"/>
      <c r="H104" s="128"/>
      <c r="I104" s="128"/>
      <c r="J104" s="128"/>
      <c r="K104" s="128"/>
      <c r="L104" s="128"/>
      <c r="M104" s="128"/>
      <c r="N104" s="128"/>
      <c r="AE104" s="128"/>
      <c r="AN104" s="128"/>
      <c r="AO104" s="128"/>
      <c r="AP104" s="128"/>
      <c r="AQ104" s="128"/>
      <c r="AR104" s="128"/>
      <c r="AS104" s="128"/>
      <c r="AT104" s="128"/>
      <c r="AU104" s="128"/>
      <c r="AV104" s="128"/>
      <c r="AW104" s="128"/>
      <c r="AX104" s="128"/>
      <c r="AY104" s="128"/>
      <c r="AZ104" s="128"/>
      <c r="BA104" s="128"/>
      <c r="BB104" s="128"/>
      <c r="BC104" s="128"/>
      <c r="BD104" s="128"/>
      <c r="BE104" s="128"/>
      <c r="BF104" s="128"/>
      <c r="BG104" s="128"/>
      <c r="BH104" s="128"/>
      <c r="BI104" s="128"/>
      <c r="BJ104" s="128"/>
      <c r="BK104" s="128"/>
      <c r="BL104" s="128"/>
      <c r="BM104" s="128"/>
      <c r="BN104" s="128"/>
      <c r="BO104" s="483"/>
      <c r="BP104" s="483"/>
      <c r="BQ104" s="483"/>
    </row>
    <row r="105" spans="1:69">
      <c r="A105" s="128"/>
      <c r="B105" s="128"/>
      <c r="C105" s="128"/>
      <c r="D105" s="128"/>
      <c r="F105" s="128"/>
      <c r="G105" s="128"/>
      <c r="H105" s="128"/>
      <c r="I105" s="128"/>
      <c r="J105" s="128"/>
      <c r="K105" s="128"/>
      <c r="L105" s="128"/>
      <c r="M105" s="128"/>
      <c r="N105" s="128"/>
      <c r="AE105" s="128"/>
      <c r="AN105" s="128"/>
      <c r="AO105" s="128"/>
      <c r="AP105" s="128"/>
      <c r="AQ105" s="128"/>
      <c r="AR105" s="128"/>
      <c r="AS105" s="128"/>
      <c r="AT105" s="128"/>
      <c r="AU105" s="128"/>
      <c r="AV105" s="128"/>
      <c r="AW105" s="128"/>
      <c r="AX105" s="128"/>
      <c r="AY105" s="128"/>
      <c r="AZ105" s="128"/>
      <c r="BA105" s="128"/>
      <c r="BB105" s="128"/>
      <c r="BC105" s="128"/>
      <c r="BD105" s="128"/>
      <c r="BE105" s="128"/>
      <c r="BF105" s="128"/>
      <c r="BG105" s="128"/>
      <c r="BH105" s="128"/>
      <c r="BI105" s="128"/>
      <c r="BJ105" s="128"/>
      <c r="BK105" s="128"/>
      <c r="BL105" s="128"/>
      <c r="BM105" s="128"/>
      <c r="BN105" s="128"/>
      <c r="BO105" s="483"/>
      <c r="BP105" s="483"/>
      <c r="BQ105" s="483"/>
    </row>
    <row r="106" spans="1:69">
      <c r="A106" s="128"/>
      <c r="B106" s="128"/>
      <c r="C106" s="128"/>
      <c r="D106" s="128"/>
      <c r="F106" s="128"/>
      <c r="G106" s="128"/>
      <c r="H106" s="128"/>
      <c r="I106" s="128"/>
      <c r="J106" s="128"/>
      <c r="K106" s="128"/>
      <c r="L106" s="128"/>
      <c r="M106" s="128"/>
      <c r="N106" s="128"/>
      <c r="AE106" s="128"/>
      <c r="AN106" s="128"/>
      <c r="AO106" s="128"/>
      <c r="AP106" s="128"/>
      <c r="AQ106" s="128"/>
      <c r="AR106" s="128"/>
      <c r="AS106" s="128"/>
      <c r="AT106" s="128"/>
      <c r="AU106" s="128"/>
      <c r="AV106" s="128"/>
      <c r="AW106" s="128"/>
      <c r="AX106" s="128"/>
      <c r="AY106" s="128"/>
      <c r="AZ106" s="128"/>
      <c r="BA106" s="128"/>
      <c r="BB106" s="128"/>
      <c r="BC106" s="128"/>
      <c r="BD106" s="128"/>
      <c r="BE106" s="128"/>
      <c r="BF106" s="128"/>
      <c r="BG106" s="128"/>
      <c r="BH106" s="128"/>
      <c r="BI106" s="128"/>
      <c r="BJ106" s="128"/>
      <c r="BK106" s="128"/>
      <c r="BL106" s="128"/>
      <c r="BM106" s="128"/>
      <c r="BN106" s="128"/>
      <c r="BO106" s="483"/>
      <c r="BP106" s="483"/>
      <c r="BQ106" s="483"/>
    </row>
    <row r="107" spans="1:69">
      <c r="A107" s="128"/>
      <c r="B107" s="128"/>
      <c r="C107" s="128"/>
      <c r="D107" s="128"/>
      <c r="F107" s="128"/>
      <c r="G107" s="128"/>
      <c r="H107" s="128"/>
      <c r="I107" s="128"/>
      <c r="J107" s="128"/>
      <c r="K107" s="128"/>
      <c r="L107" s="128"/>
      <c r="M107" s="128"/>
      <c r="N107" s="128"/>
      <c r="AE107" s="128"/>
      <c r="AN107" s="128"/>
      <c r="AO107" s="128"/>
      <c r="AP107" s="128"/>
      <c r="AQ107" s="128"/>
      <c r="AR107" s="128"/>
      <c r="AS107" s="128"/>
      <c r="AT107" s="128"/>
      <c r="AU107" s="128"/>
      <c r="AV107" s="128"/>
      <c r="AW107" s="128"/>
      <c r="AX107" s="128"/>
      <c r="AY107" s="128"/>
      <c r="AZ107" s="128"/>
      <c r="BA107" s="128"/>
      <c r="BB107" s="128"/>
      <c r="BC107" s="128"/>
      <c r="BD107" s="128"/>
      <c r="BE107" s="128"/>
      <c r="BF107" s="128"/>
      <c r="BG107" s="128"/>
      <c r="BH107" s="128"/>
      <c r="BI107" s="128"/>
      <c r="BJ107" s="128"/>
      <c r="BK107" s="128"/>
      <c r="BL107" s="128"/>
      <c r="BM107" s="128"/>
      <c r="BN107" s="128"/>
      <c r="BO107" s="483"/>
      <c r="BP107" s="483"/>
      <c r="BQ107" s="483"/>
    </row>
    <row r="108" spans="1:69">
      <c r="A108" s="128"/>
      <c r="B108" s="128"/>
      <c r="C108" s="128"/>
      <c r="D108" s="128"/>
      <c r="F108" s="128"/>
      <c r="G108" s="128"/>
      <c r="H108" s="128"/>
      <c r="I108" s="128"/>
      <c r="J108" s="128"/>
      <c r="K108" s="128"/>
      <c r="L108" s="128"/>
      <c r="M108" s="128"/>
      <c r="N108" s="128"/>
      <c r="AE108" s="128"/>
      <c r="AN108" s="128"/>
      <c r="AO108" s="128"/>
      <c r="AP108" s="128"/>
      <c r="AQ108" s="128"/>
      <c r="AR108" s="128"/>
      <c r="AS108" s="128"/>
      <c r="AT108" s="128"/>
      <c r="AU108" s="128"/>
      <c r="AV108" s="128"/>
      <c r="AW108" s="128"/>
      <c r="AX108" s="128"/>
      <c r="AY108" s="128"/>
      <c r="AZ108" s="128"/>
      <c r="BA108" s="128"/>
      <c r="BB108" s="128"/>
      <c r="BC108" s="128"/>
      <c r="BD108" s="128"/>
      <c r="BE108" s="128"/>
      <c r="BF108" s="128"/>
      <c r="BG108" s="128"/>
      <c r="BH108" s="128"/>
      <c r="BI108" s="128"/>
      <c r="BJ108" s="128"/>
      <c r="BK108" s="128"/>
      <c r="BL108" s="128"/>
      <c r="BM108" s="128"/>
      <c r="BN108" s="128"/>
      <c r="BO108" s="483"/>
      <c r="BP108" s="483"/>
      <c r="BQ108" s="483"/>
    </row>
    <row r="109" spans="1:69">
      <c r="A109" s="128"/>
      <c r="B109" s="128"/>
      <c r="C109" s="128"/>
      <c r="D109" s="128"/>
      <c r="F109" s="128"/>
      <c r="G109" s="128"/>
      <c r="H109" s="128"/>
      <c r="I109" s="128"/>
      <c r="J109" s="128"/>
      <c r="K109" s="128"/>
      <c r="L109" s="128"/>
      <c r="M109" s="128"/>
      <c r="N109" s="128"/>
      <c r="AE109" s="128"/>
      <c r="AN109" s="128"/>
      <c r="AO109" s="128"/>
      <c r="AP109" s="128"/>
      <c r="AQ109" s="128"/>
      <c r="AR109" s="128"/>
      <c r="AS109" s="128"/>
      <c r="AT109" s="128"/>
      <c r="AU109" s="128"/>
      <c r="AV109" s="128"/>
      <c r="AW109" s="128"/>
      <c r="AX109" s="128"/>
      <c r="AY109" s="128"/>
      <c r="AZ109" s="128"/>
      <c r="BA109" s="128"/>
      <c r="BB109" s="128"/>
      <c r="BC109" s="128"/>
      <c r="BD109" s="128"/>
      <c r="BE109" s="128"/>
      <c r="BF109" s="128"/>
      <c r="BG109" s="128"/>
      <c r="BH109" s="128"/>
      <c r="BI109" s="128"/>
      <c r="BJ109" s="128"/>
      <c r="BK109" s="128"/>
      <c r="BL109" s="128"/>
      <c r="BM109" s="128"/>
      <c r="BN109" s="128"/>
      <c r="BO109" s="483"/>
      <c r="BP109" s="483"/>
      <c r="BQ109" s="483"/>
    </row>
    <row r="110" spans="1:69">
      <c r="A110" s="128"/>
      <c r="B110" s="128"/>
      <c r="C110" s="128"/>
      <c r="D110" s="128"/>
      <c r="F110" s="128"/>
      <c r="G110" s="128"/>
      <c r="H110" s="128"/>
      <c r="I110" s="128"/>
      <c r="J110" s="128"/>
      <c r="K110" s="128"/>
      <c r="L110" s="128"/>
      <c r="M110" s="128"/>
      <c r="N110" s="128"/>
      <c r="AE110" s="128"/>
      <c r="AN110" s="128"/>
      <c r="AO110" s="128"/>
      <c r="AP110" s="128"/>
      <c r="AQ110" s="128"/>
      <c r="AR110" s="128"/>
      <c r="AS110" s="128"/>
      <c r="AT110" s="128"/>
      <c r="AU110" s="128"/>
      <c r="AV110" s="128"/>
      <c r="AW110" s="128"/>
      <c r="AX110" s="128"/>
      <c r="AY110" s="128"/>
      <c r="AZ110" s="128"/>
      <c r="BA110" s="128"/>
      <c r="BB110" s="128"/>
      <c r="BC110" s="128"/>
      <c r="BD110" s="128"/>
      <c r="BE110" s="128"/>
      <c r="BF110" s="128"/>
      <c r="BG110" s="128"/>
      <c r="BH110" s="128"/>
      <c r="BI110" s="128"/>
      <c r="BJ110" s="128"/>
      <c r="BK110" s="128"/>
      <c r="BL110" s="128"/>
      <c r="BM110" s="128"/>
      <c r="BN110" s="128"/>
      <c r="BO110" s="483"/>
      <c r="BP110" s="483"/>
      <c r="BQ110" s="483"/>
    </row>
    <row r="111" spans="1:69">
      <c r="A111" s="128"/>
      <c r="B111" s="128"/>
      <c r="C111" s="128"/>
      <c r="D111" s="128"/>
      <c r="F111" s="128"/>
      <c r="G111" s="128"/>
      <c r="H111" s="128"/>
      <c r="I111" s="128"/>
      <c r="J111" s="128"/>
      <c r="K111" s="128"/>
      <c r="L111" s="128"/>
      <c r="M111" s="128"/>
      <c r="N111" s="128"/>
      <c r="AE111" s="128"/>
      <c r="AN111" s="128"/>
      <c r="AO111" s="128"/>
      <c r="AP111" s="128"/>
      <c r="AQ111" s="128"/>
      <c r="AR111" s="128"/>
      <c r="AS111" s="128"/>
      <c r="AT111" s="128"/>
      <c r="AU111" s="128"/>
      <c r="AV111" s="128"/>
      <c r="AW111" s="128"/>
      <c r="AX111" s="128"/>
      <c r="AY111" s="128"/>
      <c r="AZ111" s="128"/>
      <c r="BA111" s="128"/>
      <c r="BB111" s="128"/>
      <c r="BC111" s="128"/>
      <c r="BD111" s="128"/>
      <c r="BE111" s="128"/>
      <c r="BF111" s="128"/>
      <c r="BG111" s="128"/>
      <c r="BH111" s="128"/>
      <c r="BI111" s="128"/>
      <c r="BJ111" s="128"/>
      <c r="BK111" s="128"/>
      <c r="BL111" s="128"/>
      <c r="BM111" s="128"/>
      <c r="BN111" s="128"/>
      <c r="BO111" s="483"/>
      <c r="BP111" s="483"/>
      <c r="BQ111" s="483"/>
    </row>
    <row r="112" spans="1:69">
      <c r="A112" s="128"/>
      <c r="B112" s="128"/>
      <c r="C112" s="128"/>
      <c r="D112" s="128"/>
      <c r="F112" s="128"/>
      <c r="G112" s="128"/>
      <c r="H112" s="128"/>
      <c r="I112" s="128"/>
      <c r="J112" s="128"/>
      <c r="K112" s="128"/>
      <c r="L112" s="128"/>
      <c r="M112" s="128"/>
      <c r="N112" s="128"/>
      <c r="AE112" s="128"/>
      <c r="AN112" s="128"/>
      <c r="AO112" s="128"/>
      <c r="AP112" s="128"/>
      <c r="AQ112" s="128"/>
      <c r="AR112" s="128"/>
      <c r="AS112" s="128"/>
      <c r="AT112" s="128"/>
      <c r="AU112" s="128"/>
      <c r="AV112" s="128"/>
      <c r="AW112" s="128"/>
      <c r="AX112" s="128"/>
      <c r="AY112" s="128"/>
      <c r="AZ112" s="128"/>
      <c r="BA112" s="128"/>
      <c r="BB112" s="128"/>
      <c r="BC112" s="128"/>
      <c r="BD112" s="128"/>
      <c r="BE112" s="128"/>
      <c r="BF112" s="128"/>
      <c r="BG112" s="128"/>
      <c r="BH112" s="128"/>
      <c r="BI112" s="128"/>
      <c r="BJ112" s="128"/>
      <c r="BK112" s="128"/>
      <c r="BL112" s="128"/>
      <c r="BM112" s="128"/>
      <c r="BN112" s="128"/>
      <c r="BO112" s="483"/>
      <c r="BP112" s="483"/>
      <c r="BQ112" s="483"/>
    </row>
    <row r="113" spans="1:69">
      <c r="A113" s="128"/>
      <c r="B113" s="128"/>
      <c r="C113" s="128"/>
      <c r="D113" s="128"/>
      <c r="F113" s="128"/>
      <c r="G113" s="128"/>
      <c r="H113" s="128"/>
      <c r="I113" s="128"/>
      <c r="J113" s="128"/>
      <c r="K113" s="128"/>
      <c r="L113" s="128"/>
      <c r="M113" s="128"/>
      <c r="N113" s="128"/>
      <c r="AE113" s="128"/>
      <c r="AN113" s="128"/>
      <c r="AO113" s="128"/>
      <c r="AP113" s="128"/>
      <c r="AQ113" s="128"/>
      <c r="AR113" s="128"/>
      <c r="AS113" s="128"/>
      <c r="AT113" s="128"/>
      <c r="AU113" s="128"/>
      <c r="AV113" s="128"/>
      <c r="AW113" s="128"/>
      <c r="AX113" s="128"/>
      <c r="AY113" s="128"/>
      <c r="AZ113" s="128"/>
      <c r="BA113" s="128"/>
      <c r="BB113" s="128"/>
      <c r="BC113" s="128"/>
      <c r="BD113" s="128"/>
      <c r="BE113" s="128"/>
      <c r="BF113" s="128"/>
      <c r="BG113" s="128"/>
      <c r="BH113" s="128"/>
      <c r="BI113" s="128"/>
      <c r="BJ113" s="128"/>
      <c r="BK113" s="128"/>
      <c r="BL113" s="128"/>
      <c r="BM113" s="128"/>
      <c r="BN113" s="128"/>
      <c r="BO113" s="483"/>
      <c r="BP113" s="483"/>
      <c r="BQ113" s="483"/>
    </row>
    <row r="114" spans="1:69">
      <c r="A114" s="128"/>
      <c r="B114" s="128"/>
      <c r="C114" s="128"/>
      <c r="D114" s="128"/>
      <c r="F114" s="128"/>
      <c r="G114" s="128"/>
      <c r="H114" s="128"/>
      <c r="I114" s="128"/>
      <c r="J114" s="128"/>
      <c r="K114" s="128"/>
      <c r="L114" s="128"/>
      <c r="M114" s="128"/>
      <c r="N114" s="128"/>
      <c r="AE114" s="128"/>
      <c r="AN114" s="128"/>
      <c r="AO114" s="128"/>
      <c r="AP114" s="128"/>
      <c r="AQ114" s="128"/>
      <c r="AR114" s="128"/>
      <c r="AS114" s="128"/>
      <c r="AT114" s="128"/>
      <c r="AU114" s="128"/>
      <c r="AV114" s="128"/>
      <c r="AW114" s="128"/>
      <c r="AX114" s="128"/>
      <c r="AY114" s="128"/>
      <c r="AZ114" s="128"/>
      <c r="BA114" s="128"/>
      <c r="BB114" s="128"/>
      <c r="BC114" s="128"/>
      <c r="BD114" s="128"/>
      <c r="BE114" s="128"/>
      <c r="BF114" s="128"/>
      <c r="BG114" s="128"/>
      <c r="BH114" s="128"/>
      <c r="BI114" s="128"/>
      <c r="BJ114" s="128"/>
      <c r="BK114" s="128"/>
      <c r="BL114" s="128"/>
      <c r="BM114" s="128"/>
      <c r="BN114" s="128"/>
      <c r="BO114" s="483"/>
      <c r="BP114" s="483"/>
      <c r="BQ114" s="483"/>
    </row>
    <row r="115" spans="1:69">
      <c r="A115" s="128"/>
      <c r="B115" s="128"/>
      <c r="C115" s="128"/>
      <c r="D115" s="128"/>
      <c r="F115" s="128"/>
      <c r="G115" s="128"/>
      <c r="H115" s="128"/>
      <c r="I115" s="128"/>
      <c r="J115" s="128"/>
      <c r="K115" s="128"/>
      <c r="L115" s="128"/>
      <c r="M115" s="128"/>
      <c r="N115" s="128"/>
      <c r="AE115" s="128"/>
      <c r="AN115" s="128"/>
      <c r="AO115" s="128"/>
      <c r="AP115" s="128"/>
      <c r="AQ115" s="128"/>
      <c r="AR115" s="128"/>
      <c r="AS115" s="128"/>
      <c r="AT115" s="128"/>
      <c r="AU115" s="128"/>
      <c r="AV115" s="128"/>
      <c r="AW115" s="128"/>
      <c r="AX115" s="128"/>
      <c r="AY115" s="128"/>
      <c r="AZ115" s="128"/>
      <c r="BA115" s="128"/>
      <c r="BB115" s="128"/>
      <c r="BC115" s="128"/>
      <c r="BD115" s="128"/>
      <c r="BE115" s="128"/>
      <c r="BF115" s="128"/>
      <c r="BG115" s="128"/>
      <c r="BH115" s="128"/>
      <c r="BI115" s="128"/>
      <c r="BJ115" s="128"/>
      <c r="BK115" s="128"/>
      <c r="BL115" s="128"/>
      <c r="BM115" s="128"/>
      <c r="BN115" s="128"/>
      <c r="BO115" s="483"/>
      <c r="BP115" s="483"/>
      <c r="BQ115" s="483"/>
    </row>
    <row r="116" spans="1:69">
      <c r="A116" s="128"/>
      <c r="B116" s="128"/>
      <c r="C116" s="128"/>
      <c r="D116" s="128"/>
      <c r="F116" s="128"/>
      <c r="G116" s="128"/>
      <c r="H116" s="128"/>
      <c r="I116" s="128"/>
      <c r="J116" s="128"/>
      <c r="K116" s="128"/>
      <c r="L116" s="128"/>
      <c r="M116" s="128"/>
      <c r="N116" s="128"/>
      <c r="AE116" s="128"/>
      <c r="AN116" s="128"/>
      <c r="AO116" s="128"/>
      <c r="AP116" s="128"/>
      <c r="AQ116" s="128"/>
      <c r="AR116" s="128"/>
      <c r="AS116" s="128"/>
      <c r="AT116" s="128"/>
      <c r="AU116" s="128"/>
      <c r="AV116" s="128"/>
      <c r="AW116" s="128"/>
      <c r="AX116" s="128"/>
      <c r="AY116" s="128"/>
      <c r="AZ116" s="128"/>
      <c r="BA116" s="128"/>
      <c r="BB116" s="128"/>
      <c r="BC116" s="128"/>
      <c r="BD116" s="128"/>
      <c r="BE116" s="128"/>
      <c r="BF116" s="128"/>
      <c r="BG116" s="128"/>
      <c r="BH116" s="128"/>
      <c r="BI116" s="128"/>
      <c r="BJ116" s="128"/>
      <c r="BK116" s="128"/>
      <c r="BL116" s="128"/>
      <c r="BM116" s="128"/>
      <c r="BN116" s="128"/>
      <c r="BO116" s="483"/>
      <c r="BP116" s="483"/>
      <c r="BQ116" s="483"/>
    </row>
    <row r="117" spans="1:69">
      <c r="A117" s="128"/>
      <c r="B117" s="128"/>
      <c r="C117" s="128"/>
      <c r="D117" s="128"/>
      <c r="F117" s="128"/>
      <c r="G117" s="128"/>
      <c r="H117" s="128"/>
      <c r="I117" s="128"/>
      <c r="J117" s="128"/>
      <c r="K117" s="128"/>
      <c r="L117" s="128"/>
      <c r="M117" s="128"/>
      <c r="N117" s="128"/>
      <c r="AE117" s="128"/>
      <c r="AN117" s="128"/>
      <c r="AO117" s="128"/>
      <c r="AP117" s="128"/>
      <c r="AQ117" s="128"/>
      <c r="AR117" s="128"/>
      <c r="AS117" s="128"/>
      <c r="AT117" s="128"/>
      <c r="AU117" s="128"/>
      <c r="AV117" s="128"/>
      <c r="AW117" s="128"/>
      <c r="AX117" s="128"/>
      <c r="AY117" s="128"/>
      <c r="AZ117" s="128"/>
      <c r="BA117" s="128"/>
      <c r="BB117" s="128"/>
      <c r="BC117" s="128"/>
      <c r="BD117" s="128"/>
      <c r="BE117" s="128"/>
      <c r="BF117" s="128"/>
      <c r="BG117" s="128"/>
      <c r="BH117" s="128"/>
      <c r="BI117" s="128"/>
      <c r="BJ117" s="128"/>
      <c r="BK117" s="128"/>
      <c r="BL117" s="128"/>
      <c r="BM117" s="128"/>
      <c r="BN117" s="128"/>
      <c r="BO117" s="483"/>
      <c r="BP117" s="483"/>
      <c r="BQ117" s="483"/>
    </row>
    <row r="118" spans="1:69">
      <c r="A118" s="128"/>
      <c r="B118" s="128"/>
      <c r="C118" s="128"/>
      <c r="D118" s="128"/>
      <c r="F118" s="128"/>
      <c r="G118" s="128"/>
      <c r="H118" s="128"/>
      <c r="I118" s="128"/>
      <c r="J118" s="128"/>
      <c r="K118" s="128"/>
      <c r="L118" s="128"/>
      <c r="M118" s="128"/>
      <c r="N118" s="128"/>
      <c r="AE118" s="128"/>
      <c r="AN118" s="128"/>
      <c r="AO118" s="128"/>
      <c r="AP118" s="128"/>
      <c r="AQ118" s="128"/>
      <c r="AR118" s="128"/>
      <c r="AS118" s="128"/>
      <c r="AT118" s="128"/>
      <c r="AU118" s="128"/>
      <c r="AV118" s="128"/>
      <c r="AW118" s="128"/>
      <c r="AX118" s="128"/>
      <c r="AY118" s="128"/>
      <c r="AZ118" s="128"/>
      <c r="BA118" s="128"/>
      <c r="BB118" s="128"/>
      <c r="BC118" s="128"/>
      <c r="BD118" s="128"/>
      <c r="BE118" s="128"/>
      <c r="BF118" s="128"/>
      <c r="BG118" s="128"/>
      <c r="BH118" s="128"/>
      <c r="BI118" s="128"/>
      <c r="BJ118" s="128"/>
      <c r="BK118" s="128"/>
      <c r="BL118" s="128"/>
      <c r="BM118" s="128"/>
      <c r="BN118" s="128"/>
      <c r="BO118" s="483"/>
      <c r="BP118" s="483"/>
      <c r="BQ118" s="483"/>
    </row>
    <row r="119" spans="1:69">
      <c r="A119" s="128"/>
      <c r="B119" s="128"/>
      <c r="C119" s="128"/>
      <c r="D119" s="128"/>
      <c r="F119" s="128"/>
      <c r="G119" s="128"/>
      <c r="H119" s="128"/>
      <c r="I119" s="128"/>
      <c r="J119" s="128"/>
      <c r="K119" s="128"/>
      <c r="L119" s="128"/>
      <c r="M119" s="128"/>
      <c r="N119" s="128"/>
      <c r="AE119" s="128"/>
      <c r="AN119" s="128"/>
      <c r="AO119" s="128"/>
      <c r="AP119" s="128"/>
      <c r="AQ119" s="128"/>
      <c r="AR119" s="128"/>
      <c r="AS119" s="128"/>
      <c r="AT119" s="128"/>
      <c r="AU119" s="128"/>
      <c r="AV119" s="128"/>
      <c r="AW119" s="128"/>
      <c r="AX119" s="128"/>
      <c r="AY119" s="128"/>
      <c r="AZ119" s="128"/>
      <c r="BA119" s="128"/>
      <c r="BB119" s="128"/>
      <c r="BC119" s="128"/>
      <c r="BD119" s="128"/>
      <c r="BE119" s="128"/>
      <c r="BF119" s="128"/>
      <c r="BG119" s="128"/>
      <c r="BH119" s="128"/>
      <c r="BI119" s="128"/>
      <c r="BJ119" s="128"/>
      <c r="BK119" s="128"/>
      <c r="BL119" s="128"/>
      <c r="BM119" s="128"/>
      <c r="BN119" s="128"/>
      <c r="BO119" s="483"/>
      <c r="BP119" s="483"/>
      <c r="BQ119" s="483"/>
    </row>
  </sheetData>
  <sortState ref="A2:BO119">
    <sortCondition ref="BI2:BI119" customList="VODAFONE,MOVISTAR,ORANGE,YOIGO"/>
    <sortCondition ref="E2:E119"/>
  </sortState>
  <pageMargins left="0.7" right="0.7" top="0.75" bottom="0.75" header="0.3" footer="0.3"/>
  <pageSetup paperSize="9" scale="2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FFFF00"/>
    <pageSetUpPr fitToPage="1"/>
  </sheetPr>
  <dimension ref="A1:BQ197"/>
  <sheetViews>
    <sheetView showGridLines="0" zoomScale="70" zoomScaleNormal="70" workbookViewId="0">
      <selection activeCell="D1" sqref="D1"/>
    </sheetView>
  </sheetViews>
  <sheetFormatPr baseColWidth="10" defaultColWidth="9.140625" defaultRowHeight="14.25"/>
  <cols>
    <col min="1" max="1" width="29.5703125" style="43" bestFit="1" customWidth="1"/>
    <col min="2" max="2" width="6" style="75" bestFit="1" customWidth="1"/>
    <col min="3" max="3" width="8.7109375" style="4" bestFit="1" customWidth="1"/>
    <col min="4" max="4" width="18.42578125" style="43" bestFit="1" customWidth="1"/>
    <col min="5" max="5" width="32.8554687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3" bestFit="1" customWidth="1"/>
    <col min="31" max="31" width="8.7109375" style="10" bestFit="1" customWidth="1"/>
    <col min="32" max="36" width="8.7109375" style="3" bestFit="1" customWidth="1"/>
    <col min="37" max="37" width="8.7109375" style="128" customWidth="1"/>
    <col min="38" max="39" width="8.7109375" style="3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10" style="8" bestFit="1" customWidth="1"/>
    <col min="53" max="58" width="8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4" width="8.7109375" style="10" bestFit="1" customWidth="1"/>
    <col min="65" max="65" width="8.7109375" style="10" customWidth="1"/>
    <col min="66" max="66" width="29.5703125" style="10" bestFit="1" customWidth="1"/>
    <col min="67" max="67" width="30" style="10" bestFit="1" customWidth="1"/>
    <col min="68" max="68" width="23.5703125" style="10" bestFit="1" customWidth="1"/>
    <col min="69" max="69" width="9.28515625" style="10" bestFit="1" customWidth="1"/>
    <col min="70" max="16384" width="9.140625" style="3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268</v>
      </c>
      <c r="P1" s="40" t="s">
        <v>269</v>
      </c>
      <c r="Q1" s="40" t="s">
        <v>270</v>
      </c>
      <c r="R1" s="40" t="s">
        <v>271</v>
      </c>
      <c r="S1" s="40" t="s">
        <v>272</v>
      </c>
      <c r="T1" s="41" t="s">
        <v>273</v>
      </c>
      <c r="U1" s="39" t="s">
        <v>274</v>
      </c>
      <c r="V1" s="40" t="s">
        <v>275</v>
      </c>
      <c r="W1" s="40" t="s">
        <v>276</v>
      </c>
      <c r="X1" s="40" t="s">
        <v>277</v>
      </c>
      <c r="Y1" s="40" t="s">
        <v>278</v>
      </c>
      <c r="Z1" s="41" t="s">
        <v>279</v>
      </c>
      <c r="AA1" s="39" t="s">
        <v>280</v>
      </c>
      <c r="AB1" s="40" t="s">
        <v>281</v>
      </c>
      <c r="AC1" s="40" t="s">
        <v>282</v>
      </c>
      <c r="AD1" s="40" t="s">
        <v>283</v>
      </c>
      <c r="AE1" s="41" t="s">
        <v>284</v>
      </c>
      <c r="AF1" s="39" t="s">
        <v>285</v>
      </c>
      <c r="AG1" s="40" t="s">
        <v>286</v>
      </c>
      <c r="AH1" s="40" t="s">
        <v>287</v>
      </c>
      <c r="AI1" s="40" t="s">
        <v>288</v>
      </c>
      <c r="AJ1" s="40" t="s">
        <v>289</v>
      </c>
      <c r="AK1" s="40" t="s">
        <v>223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224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290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3" t="s">
        <v>225</v>
      </c>
      <c r="BO1" s="170" t="s">
        <v>344</v>
      </c>
      <c r="BP1" s="171" t="s">
        <v>691</v>
      </c>
      <c r="BQ1" s="172" t="s">
        <v>692</v>
      </c>
    </row>
    <row r="2" spans="1:69" s="128" customFormat="1" ht="15.75">
      <c r="A2" s="205" t="s">
        <v>33</v>
      </c>
      <c r="B2" s="206" t="s">
        <v>9</v>
      </c>
      <c r="C2" s="220" t="s">
        <v>35</v>
      </c>
      <c r="D2" s="209" t="s">
        <v>710</v>
      </c>
      <c r="E2" s="26" t="s">
        <v>118</v>
      </c>
      <c r="F2" s="93">
        <v>109</v>
      </c>
      <c r="G2" s="79">
        <v>5</v>
      </c>
      <c r="H2" s="222"/>
      <c r="I2" s="222"/>
      <c r="J2" s="222"/>
      <c r="K2" s="222"/>
      <c r="L2" s="79">
        <v>0</v>
      </c>
      <c r="M2" s="221"/>
      <c r="N2" s="62">
        <v>1</v>
      </c>
      <c r="O2" s="222"/>
      <c r="P2" s="222"/>
      <c r="Q2" s="68">
        <v>7.3557210961999999</v>
      </c>
      <c r="R2" s="222"/>
      <c r="S2" s="222"/>
      <c r="T2" s="71">
        <v>9.3999999999999986</v>
      </c>
      <c r="U2" s="222"/>
      <c r="V2" s="222"/>
      <c r="W2" s="68">
        <v>7.4169326153846002</v>
      </c>
      <c r="X2" s="222"/>
      <c r="Y2" s="222"/>
      <c r="Z2" s="71">
        <v>9.2999999999999989</v>
      </c>
      <c r="AA2" s="222"/>
      <c r="AB2" s="222"/>
      <c r="AC2" s="222"/>
      <c r="AD2" s="222"/>
      <c r="AE2" s="222"/>
      <c r="AF2" s="60">
        <v>3.467443377840481</v>
      </c>
      <c r="AG2" s="60">
        <v>410</v>
      </c>
      <c r="AH2" s="60">
        <v>0.54448576366365531</v>
      </c>
      <c r="AI2" s="60">
        <v>19</v>
      </c>
      <c r="AJ2" s="60">
        <v>2.5112903225806451</v>
      </c>
      <c r="AK2" s="60" t="s">
        <v>248</v>
      </c>
      <c r="AL2" s="60">
        <v>104</v>
      </c>
      <c r="AM2" s="60">
        <v>3.467443377840481</v>
      </c>
      <c r="AN2" s="60">
        <v>3.5406249999999999</v>
      </c>
      <c r="AO2" s="72">
        <v>2</v>
      </c>
      <c r="AP2" s="79">
        <v>0</v>
      </c>
      <c r="AQ2" s="79">
        <v>0</v>
      </c>
      <c r="AR2" s="225">
        <v>206</v>
      </c>
      <c r="AS2" s="225" t="s">
        <v>248</v>
      </c>
      <c r="AT2" s="223">
        <v>8024.0940000000001</v>
      </c>
      <c r="AU2" s="223">
        <v>47.912999999999997</v>
      </c>
      <c r="AV2" s="212">
        <v>0</v>
      </c>
      <c r="AW2" s="213">
        <v>206</v>
      </c>
      <c r="AX2" s="212" t="s">
        <v>248</v>
      </c>
      <c r="AY2" s="87" t="s">
        <v>248</v>
      </c>
      <c r="AZ2" s="137">
        <v>49387</v>
      </c>
      <c r="BA2" s="137" t="s">
        <v>248</v>
      </c>
      <c r="BB2" s="125" t="s">
        <v>248</v>
      </c>
      <c r="BC2" s="221" t="s">
        <v>248</v>
      </c>
      <c r="BD2" s="211" t="s">
        <v>61</v>
      </c>
      <c r="BE2" s="212" t="s">
        <v>62</v>
      </c>
      <c r="BF2" s="212" t="s">
        <v>63</v>
      </c>
      <c r="BG2" s="212" t="s">
        <v>196</v>
      </c>
      <c r="BH2" s="214" t="s">
        <v>267</v>
      </c>
      <c r="BI2" s="214" t="s">
        <v>64</v>
      </c>
      <c r="BJ2" s="215">
        <v>214</v>
      </c>
      <c r="BK2" s="215">
        <v>1</v>
      </c>
      <c r="BL2" s="216" t="s">
        <v>65</v>
      </c>
      <c r="BM2" s="63"/>
      <c r="BN2" s="63" t="s">
        <v>308</v>
      </c>
      <c r="BO2" s="91" t="s">
        <v>702</v>
      </c>
      <c r="BP2" s="441" t="s">
        <v>698</v>
      </c>
      <c r="BQ2" s="219" t="s">
        <v>714</v>
      </c>
    </row>
    <row r="3" spans="1:69" s="128" customFormat="1" ht="15.75">
      <c r="A3" s="207" t="s">
        <v>33</v>
      </c>
      <c r="B3" s="208" t="s">
        <v>9</v>
      </c>
      <c r="C3" s="202" t="s">
        <v>35</v>
      </c>
      <c r="D3" s="210" t="s">
        <v>710</v>
      </c>
      <c r="E3" s="24" t="s">
        <v>118</v>
      </c>
      <c r="F3" s="86">
        <v>107</v>
      </c>
      <c r="G3" s="80">
        <v>1</v>
      </c>
      <c r="H3" s="204"/>
      <c r="I3" s="204"/>
      <c r="J3" s="204"/>
      <c r="K3" s="204"/>
      <c r="L3" s="80">
        <v>0</v>
      </c>
      <c r="M3" s="203"/>
      <c r="N3" s="52">
        <v>0</v>
      </c>
      <c r="O3" s="204"/>
      <c r="P3" s="204"/>
      <c r="Q3" s="11">
        <v>6.9492829340000002</v>
      </c>
      <c r="R3" s="204"/>
      <c r="S3" s="204"/>
      <c r="T3" s="53">
        <v>11.174999999999997</v>
      </c>
      <c r="U3" s="204"/>
      <c r="V3" s="204"/>
      <c r="W3" s="11">
        <v>6.8790093773583996</v>
      </c>
      <c r="X3" s="204"/>
      <c r="Y3" s="204"/>
      <c r="Z3" s="53">
        <v>11.349999999999994</v>
      </c>
      <c r="AA3" s="204"/>
      <c r="AB3" s="204"/>
      <c r="AC3" s="204"/>
      <c r="AD3" s="204"/>
      <c r="AE3" s="204"/>
      <c r="AF3" s="9">
        <v>3.4317767435462221</v>
      </c>
      <c r="AG3" s="9">
        <v>420</v>
      </c>
      <c r="AH3" s="9">
        <v>0.56846690303232605</v>
      </c>
      <c r="AI3" s="9">
        <v>31</v>
      </c>
      <c r="AJ3" s="9">
        <v>2.2727272727272725</v>
      </c>
      <c r="AK3" s="9" t="s">
        <v>248</v>
      </c>
      <c r="AL3" s="9">
        <v>106</v>
      </c>
      <c r="AM3" s="9">
        <v>3.4403650931895728</v>
      </c>
      <c r="AN3" s="9">
        <v>3.5644329896907214</v>
      </c>
      <c r="AO3" s="73">
        <v>61</v>
      </c>
      <c r="AP3" s="80">
        <v>1</v>
      </c>
      <c r="AQ3" s="80">
        <v>0</v>
      </c>
      <c r="AR3" s="224">
        <v>150</v>
      </c>
      <c r="AS3" s="224" t="s">
        <v>248</v>
      </c>
      <c r="AT3" s="7">
        <v>8153.027</v>
      </c>
      <c r="AU3" s="7">
        <v>44.436</v>
      </c>
      <c r="AV3" s="201">
        <v>0</v>
      </c>
      <c r="AW3" s="126">
        <v>150</v>
      </c>
      <c r="AX3" s="201" t="s">
        <v>248</v>
      </c>
      <c r="AY3" s="555" t="s">
        <v>248</v>
      </c>
      <c r="AZ3" s="138">
        <v>49387</v>
      </c>
      <c r="BA3" s="138" t="s">
        <v>248</v>
      </c>
      <c r="BB3" s="124" t="s">
        <v>248</v>
      </c>
      <c r="BC3" s="203" t="s">
        <v>248</v>
      </c>
      <c r="BD3" s="217" t="s">
        <v>61</v>
      </c>
      <c r="BE3" s="201" t="s">
        <v>62</v>
      </c>
      <c r="BF3" s="201" t="s">
        <v>63</v>
      </c>
      <c r="BG3" s="201" t="s">
        <v>196</v>
      </c>
      <c r="BH3" s="218" t="s">
        <v>267</v>
      </c>
      <c r="BI3" s="218" t="s">
        <v>66</v>
      </c>
      <c r="BJ3" s="441">
        <v>214</v>
      </c>
      <c r="BK3" s="441">
        <v>7</v>
      </c>
      <c r="BL3" s="219" t="s">
        <v>65</v>
      </c>
      <c r="BM3" s="64"/>
      <c r="BN3" s="64" t="s">
        <v>308</v>
      </c>
      <c r="BO3" s="91" t="s">
        <v>702</v>
      </c>
      <c r="BP3" s="441" t="s">
        <v>698</v>
      </c>
      <c r="BQ3" s="219" t="s">
        <v>714</v>
      </c>
    </row>
    <row r="4" spans="1:69" s="128" customFormat="1" ht="15.75">
      <c r="A4" s="207" t="s">
        <v>33</v>
      </c>
      <c r="B4" s="208" t="s">
        <v>9</v>
      </c>
      <c r="C4" s="202" t="s">
        <v>35</v>
      </c>
      <c r="D4" s="210" t="s">
        <v>710</v>
      </c>
      <c r="E4" s="24" t="s">
        <v>118</v>
      </c>
      <c r="F4" s="86">
        <v>109</v>
      </c>
      <c r="G4" s="80">
        <v>3</v>
      </c>
      <c r="H4" s="204"/>
      <c r="I4" s="204"/>
      <c r="J4" s="204"/>
      <c r="K4" s="204"/>
      <c r="L4" s="80">
        <v>1</v>
      </c>
      <c r="M4" s="203"/>
      <c r="N4" s="52">
        <v>0</v>
      </c>
      <c r="O4" s="204"/>
      <c r="P4" s="204"/>
      <c r="Q4" s="11">
        <v>7.0582951905</v>
      </c>
      <c r="R4" s="204"/>
      <c r="S4" s="204"/>
      <c r="T4" s="53">
        <v>9.875</v>
      </c>
      <c r="U4" s="204"/>
      <c r="V4" s="204"/>
      <c r="W4" s="11">
        <v>7.2833808666666</v>
      </c>
      <c r="X4" s="204"/>
      <c r="Y4" s="204"/>
      <c r="Z4" s="53">
        <v>9.9375</v>
      </c>
      <c r="AA4" s="204"/>
      <c r="AB4" s="204"/>
      <c r="AC4" s="204"/>
      <c r="AD4" s="204"/>
      <c r="AE4" s="204"/>
      <c r="AF4" s="9">
        <v>3.3172142885034051</v>
      </c>
      <c r="AG4" s="9">
        <v>420</v>
      </c>
      <c r="AH4" s="9">
        <v>0.55013776704745021</v>
      </c>
      <c r="AI4" s="9">
        <v>33</v>
      </c>
      <c r="AJ4" s="9">
        <v>2.2768518518518519</v>
      </c>
      <c r="AK4" s="9" t="s">
        <v>248</v>
      </c>
      <c r="AL4" s="9">
        <v>105</v>
      </c>
      <c r="AM4" s="9">
        <v>3.3172142885034051</v>
      </c>
      <c r="AN4" s="9">
        <v>3.4206730769230771</v>
      </c>
      <c r="AO4" s="73">
        <v>27</v>
      </c>
      <c r="AP4" s="80">
        <v>0</v>
      </c>
      <c r="AQ4" s="80">
        <v>3</v>
      </c>
      <c r="AR4" s="224">
        <v>182</v>
      </c>
      <c r="AS4" s="224" t="s">
        <v>248</v>
      </c>
      <c r="AT4" s="7">
        <v>8177.607</v>
      </c>
      <c r="AU4" s="7">
        <v>76.284000000000006</v>
      </c>
      <c r="AV4" s="201">
        <v>0</v>
      </c>
      <c r="AW4" s="126">
        <v>182</v>
      </c>
      <c r="AX4" s="201" t="s">
        <v>248</v>
      </c>
      <c r="AY4" s="555" t="s">
        <v>248</v>
      </c>
      <c r="AZ4" s="138">
        <v>49387</v>
      </c>
      <c r="BA4" s="138" t="s">
        <v>248</v>
      </c>
      <c r="BB4" s="124" t="s">
        <v>248</v>
      </c>
      <c r="BC4" s="203" t="s">
        <v>248</v>
      </c>
      <c r="BD4" s="217" t="s">
        <v>61</v>
      </c>
      <c r="BE4" s="201" t="s">
        <v>62</v>
      </c>
      <c r="BF4" s="201" t="s">
        <v>63</v>
      </c>
      <c r="BG4" s="201" t="s">
        <v>196</v>
      </c>
      <c r="BH4" s="218" t="s">
        <v>267</v>
      </c>
      <c r="BI4" s="218" t="s">
        <v>67</v>
      </c>
      <c r="BJ4" s="441">
        <v>214</v>
      </c>
      <c r="BK4" s="441">
        <v>3</v>
      </c>
      <c r="BL4" s="219" t="s">
        <v>65</v>
      </c>
      <c r="BM4" s="64"/>
      <c r="BN4" s="64" t="s">
        <v>308</v>
      </c>
      <c r="BO4" s="91" t="s">
        <v>702</v>
      </c>
      <c r="BP4" s="441" t="s">
        <v>698</v>
      </c>
      <c r="BQ4" s="219" t="s">
        <v>714</v>
      </c>
    </row>
    <row r="5" spans="1:69" s="128" customFormat="1" ht="15.75">
      <c r="A5" s="207" t="s">
        <v>33</v>
      </c>
      <c r="B5" s="208" t="s">
        <v>9</v>
      </c>
      <c r="C5" s="202" t="s">
        <v>35</v>
      </c>
      <c r="D5" s="210" t="s">
        <v>710</v>
      </c>
      <c r="E5" s="24" t="s">
        <v>118</v>
      </c>
      <c r="F5" s="86">
        <v>107</v>
      </c>
      <c r="G5" s="80">
        <v>11</v>
      </c>
      <c r="H5" s="204"/>
      <c r="I5" s="204"/>
      <c r="J5" s="204"/>
      <c r="K5" s="204"/>
      <c r="L5" s="80">
        <v>1</v>
      </c>
      <c r="M5" s="203"/>
      <c r="N5" s="52">
        <v>0</v>
      </c>
      <c r="O5" s="204"/>
      <c r="P5" s="204"/>
      <c r="Q5" s="11">
        <v>7.8239999158</v>
      </c>
      <c r="R5" s="204"/>
      <c r="S5" s="204"/>
      <c r="T5" s="53">
        <v>11.8125</v>
      </c>
      <c r="U5" s="204"/>
      <c r="V5" s="204"/>
      <c r="W5" s="11">
        <v>7.7999367789473002</v>
      </c>
      <c r="X5" s="204"/>
      <c r="Y5" s="204"/>
      <c r="Z5" s="53">
        <v>12.0625</v>
      </c>
      <c r="AA5" s="204"/>
      <c r="AB5" s="204"/>
      <c r="AC5" s="204"/>
      <c r="AD5" s="204"/>
      <c r="AE5" s="204"/>
      <c r="AF5" s="9">
        <v>2.6218157918829665</v>
      </c>
      <c r="AG5" s="9">
        <v>380</v>
      </c>
      <c r="AH5" s="9">
        <v>0.40829647690586618</v>
      </c>
      <c r="AI5" s="9">
        <v>132</v>
      </c>
      <c r="AJ5" s="9">
        <v>1.9166666666666667</v>
      </c>
      <c r="AK5" s="9" t="s">
        <v>248</v>
      </c>
      <c r="AL5" s="9">
        <v>0</v>
      </c>
      <c r="AM5" s="9"/>
      <c r="AN5" s="9"/>
      <c r="AO5" s="73">
        <v>115</v>
      </c>
      <c r="AP5" s="80">
        <v>11</v>
      </c>
      <c r="AQ5" s="80">
        <v>8</v>
      </c>
      <c r="AR5" s="224">
        <v>58</v>
      </c>
      <c r="AS5" s="224" t="s">
        <v>248</v>
      </c>
      <c r="AT5" s="7">
        <v>6431.9380000000001</v>
      </c>
      <c r="AU5" s="7">
        <v>1137.6199999999999</v>
      </c>
      <c r="AV5" s="201">
        <v>0</v>
      </c>
      <c r="AW5" s="126">
        <v>58</v>
      </c>
      <c r="AX5" s="201" t="s">
        <v>248</v>
      </c>
      <c r="AY5" s="555" t="s">
        <v>248</v>
      </c>
      <c r="AZ5" s="138">
        <v>49387</v>
      </c>
      <c r="BA5" s="138" t="s">
        <v>248</v>
      </c>
      <c r="BB5" s="124" t="s">
        <v>248</v>
      </c>
      <c r="BC5" s="203" t="s">
        <v>248</v>
      </c>
      <c r="BD5" s="217" t="s">
        <v>61</v>
      </c>
      <c r="BE5" s="201" t="s">
        <v>62</v>
      </c>
      <c r="BF5" s="201" t="s">
        <v>63</v>
      </c>
      <c r="BG5" s="201" t="s">
        <v>196</v>
      </c>
      <c r="BH5" s="218" t="s">
        <v>267</v>
      </c>
      <c r="BI5" s="218" t="s">
        <v>68</v>
      </c>
      <c r="BJ5" s="441">
        <v>214</v>
      </c>
      <c r="BK5" s="441">
        <v>4</v>
      </c>
      <c r="BL5" s="219" t="s">
        <v>65</v>
      </c>
      <c r="BM5" s="64"/>
      <c r="BN5" s="64" t="s">
        <v>308</v>
      </c>
      <c r="BO5" s="91" t="s">
        <v>702</v>
      </c>
      <c r="BP5" s="441" t="s">
        <v>698</v>
      </c>
      <c r="BQ5" s="219" t="s">
        <v>714</v>
      </c>
    </row>
    <row r="6" spans="1:69" s="128" customFormat="1" ht="15.75">
      <c r="A6" s="207" t="s">
        <v>33</v>
      </c>
      <c r="B6" s="208" t="s">
        <v>9</v>
      </c>
      <c r="C6" s="202" t="s">
        <v>35</v>
      </c>
      <c r="D6" s="210" t="s">
        <v>710</v>
      </c>
      <c r="E6" s="24" t="s">
        <v>119</v>
      </c>
      <c r="F6" s="86">
        <v>223</v>
      </c>
      <c r="G6" s="80">
        <v>2</v>
      </c>
      <c r="H6" s="204"/>
      <c r="I6" s="204"/>
      <c r="J6" s="204"/>
      <c r="K6" s="204"/>
      <c r="L6" s="80">
        <v>1</v>
      </c>
      <c r="M6" s="203"/>
      <c r="N6" s="52">
        <v>0</v>
      </c>
      <c r="O6" s="204"/>
      <c r="P6" s="204"/>
      <c r="Q6" s="11">
        <v>7.2264726091</v>
      </c>
      <c r="R6" s="204"/>
      <c r="S6" s="204"/>
      <c r="T6" s="53">
        <v>9</v>
      </c>
      <c r="U6" s="204"/>
      <c r="V6" s="204"/>
      <c r="W6" s="11">
        <v>7.2857816590909001</v>
      </c>
      <c r="X6" s="204"/>
      <c r="Y6" s="204"/>
      <c r="Z6" s="53">
        <v>8.9285714285714288</v>
      </c>
      <c r="AA6" s="204"/>
      <c r="AB6" s="204"/>
      <c r="AC6" s="204"/>
      <c r="AD6" s="204"/>
      <c r="AE6" s="204"/>
      <c r="AF6" s="9">
        <v>3.4431931935928084</v>
      </c>
      <c r="AG6" s="9">
        <v>878</v>
      </c>
      <c r="AH6" s="9">
        <v>0.5361663765255088</v>
      </c>
      <c r="AI6" s="9">
        <v>43</v>
      </c>
      <c r="AJ6" s="9">
        <v>2.5038135593220341</v>
      </c>
      <c r="AK6" s="9" t="s">
        <v>248</v>
      </c>
      <c r="AL6" s="9">
        <v>220</v>
      </c>
      <c r="AM6" s="9">
        <v>3.4556566939650595</v>
      </c>
      <c r="AN6" s="9">
        <v>3.5539845758354756</v>
      </c>
      <c r="AO6" s="73">
        <v>18</v>
      </c>
      <c r="AP6" s="80">
        <v>3</v>
      </c>
      <c r="AQ6" s="80">
        <v>0</v>
      </c>
      <c r="AR6" s="224">
        <v>421</v>
      </c>
      <c r="AS6" s="224" t="s">
        <v>248</v>
      </c>
      <c r="AT6" s="7">
        <v>16720.019</v>
      </c>
      <c r="AU6" s="7">
        <v>212.446</v>
      </c>
      <c r="AV6" s="201">
        <v>0</v>
      </c>
      <c r="AW6" s="126">
        <v>417</v>
      </c>
      <c r="AX6" s="201" t="s">
        <v>248</v>
      </c>
      <c r="AY6" s="73" t="s">
        <v>248</v>
      </c>
      <c r="AZ6" s="138">
        <v>80987</v>
      </c>
      <c r="BA6" s="138" t="s">
        <v>248</v>
      </c>
      <c r="BB6" s="138" t="s">
        <v>248</v>
      </c>
      <c r="BC6" s="203" t="s">
        <v>248</v>
      </c>
      <c r="BD6" s="217" t="s">
        <v>61</v>
      </c>
      <c r="BE6" s="201" t="s">
        <v>62</v>
      </c>
      <c r="BF6" s="201" t="s">
        <v>63</v>
      </c>
      <c r="BG6" s="201" t="s">
        <v>196</v>
      </c>
      <c r="BH6" s="218" t="s">
        <v>267</v>
      </c>
      <c r="BI6" s="218" t="s">
        <v>64</v>
      </c>
      <c r="BJ6" s="200">
        <v>214</v>
      </c>
      <c r="BK6" s="200">
        <v>1</v>
      </c>
      <c r="BL6" s="219" t="s">
        <v>65</v>
      </c>
      <c r="BM6" s="64"/>
      <c r="BN6" s="64" t="s">
        <v>308</v>
      </c>
      <c r="BO6" s="91" t="s">
        <v>702</v>
      </c>
      <c r="BP6" s="441" t="s">
        <v>698</v>
      </c>
      <c r="BQ6" s="219" t="s">
        <v>714</v>
      </c>
    </row>
    <row r="7" spans="1:69" s="128" customFormat="1" ht="15.75">
      <c r="A7" s="207" t="s">
        <v>33</v>
      </c>
      <c r="B7" s="208" t="s">
        <v>9</v>
      </c>
      <c r="C7" s="202" t="s">
        <v>35</v>
      </c>
      <c r="D7" s="210" t="s">
        <v>710</v>
      </c>
      <c r="E7" s="24" t="s">
        <v>119</v>
      </c>
      <c r="F7" s="86">
        <v>224</v>
      </c>
      <c r="G7" s="80">
        <v>4</v>
      </c>
      <c r="H7" s="204"/>
      <c r="I7" s="204"/>
      <c r="J7" s="204"/>
      <c r="K7" s="204"/>
      <c r="L7" s="80">
        <v>0</v>
      </c>
      <c r="M7" s="203"/>
      <c r="N7" s="52">
        <v>0</v>
      </c>
      <c r="O7" s="204"/>
      <c r="P7" s="204"/>
      <c r="Q7" s="11">
        <v>7.0385180773</v>
      </c>
      <c r="R7" s="204"/>
      <c r="S7" s="204"/>
      <c r="T7" s="53">
        <v>9.625</v>
      </c>
      <c r="U7" s="204"/>
      <c r="V7" s="204"/>
      <c r="W7" s="11">
        <v>6.9945908136363002</v>
      </c>
      <c r="X7" s="204"/>
      <c r="Y7" s="204"/>
      <c r="Z7" s="53">
        <v>9.5833333333333339</v>
      </c>
      <c r="AA7" s="204"/>
      <c r="AB7" s="204"/>
      <c r="AC7" s="204"/>
      <c r="AD7" s="204"/>
      <c r="AE7" s="204"/>
      <c r="AF7" s="9">
        <v>3.4406060729514469</v>
      </c>
      <c r="AG7" s="9">
        <v>874</v>
      </c>
      <c r="AH7" s="9">
        <v>0.57919202893934674</v>
      </c>
      <c r="AI7" s="9">
        <v>75</v>
      </c>
      <c r="AJ7" s="9">
        <v>2.1990384615384615</v>
      </c>
      <c r="AK7" s="9" t="s">
        <v>248</v>
      </c>
      <c r="AL7" s="9">
        <v>220</v>
      </c>
      <c r="AM7" s="9">
        <v>3.4679756416183598</v>
      </c>
      <c r="AN7" s="9">
        <v>3.5979899497487438</v>
      </c>
      <c r="AO7" s="73">
        <v>37</v>
      </c>
      <c r="AP7" s="80">
        <v>1</v>
      </c>
      <c r="AQ7" s="80">
        <v>4</v>
      </c>
      <c r="AR7" s="224">
        <v>398</v>
      </c>
      <c r="AS7" s="224" t="s">
        <v>248</v>
      </c>
      <c r="AT7" s="7">
        <v>15706.275</v>
      </c>
      <c r="AU7" s="7">
        <v>1141.376</v>
      </c>
      <c r="AV7" s="201">
        <v>0</v>
      </c>
      <c r="AW7" s="126">
        <v>398</v>
      </c>
      <c r="AX7" s="201" t="s">
        <v>248</v>
      </c>
      <c r="AY7" s="73" t="s">
        <v>248</v>
      </c>
      <c r="AZ7" s="138">
        <v>80987</v>
      </c>
      <c r="BA7" s="138" t="s">
        <v>248</v>
      </c>
      <c r="BB7" s="138" t="s">
        <v>248</v>
      </c>
      <c r="BC7" s="203" t="s">
        <v>248</v>
      </c>
      <c r="BD7" s="217" t="s">
        <v>61</v>
      </c>
      <c r="BE7" s="201" t="s">
        <v>62</v>
      </c>
      <c r="BF7" s="201" t="s">
        <v>63</v>
      </c>
      <c r="BG7" s="201" t="s">
        <v>196</v>
      </c>
      <c r="BH7" s="218" t="s">
        <v>267</v>
      </c>
      <c r="BI7" s="218" t="s">
        <v>66</v>
      </c>
      <c r="BJ7" s="200">
        <v>214</v>
      </c>
      <c r="BK7" s="200">
        <v>7</v>
      </c>
      <c r="BL7" s="219" t="s">
        <v>65</v>
      </c>
      <c r="BM7" s="64"/>
      <c r="BN7" s="64" t="s">
        <v>308</v>
      </c>
      <c r="BO7" s="91" t="s">
        <v>702</v>
      </c>
      <c r="BP7" s="441" t="s">
        <v>698</v>
      </c>
      <c r="BQ7" s="219" t="s">
        <v>714</v>
      </c>
    </row>
    <row r="8" spans="1:69" s="128" customFormat="1" ht="15.75">
      <c r="A8" s="207" t="s">
        <v>33</v>
      </c>
      <c r="B8" s="208" t="s">
        <v>9</v>
      </c>
      <c r="C8" s="202" t="s">
        <v>35</v>
      </c>
      <c r="D8" s="210" t="s">
        <v>710</v>
      </c>
      <c r="E8" s="24" t="s">
        <v>119</v>
      </c>
      <c r="F8" s="86">
        <v>219</v>
      </c>
      <c r="G8" s="80">
        <v>5</v>
      </c>
      <c r="H8" s="204"/>
      <c r="I8" s="204"/>
      <c r="J8" s="204"/>
      <c r="K8" s="204"/>
      <c r="L8" s="80">
        <v>2</v>
      </c>
      <c r="M8" s="203"/>
      <c r="N8" s="52">
        <v>2</v>
      </c>
      <c r="O8" s="204"/>
      <c r="P8" s="204"/>
      <c r="Q8" s="11">
        <v>7.2470235142000003</v>
      </c>
      <c r="R8" s="204"/>
      <c r="S8" s="204"/>
      <c r="T8" s="53">
        <v>10.814285714285713</v>
      </c>
      <c r="U8" s="204"/>
      <c r="V8" s="204"/>
      <c r="W8" s="11">
        <v>7.4887404433961997</v>
      </c>
      <c r="X8" s="204"/>
      <c r="Y8" s="204"/>
      <c r="Z8" s="53">
        <v>11.199999999999998</v>
      </c>
      <c r="AA8" s="204"/>
      <c r="AB8" s="204"/>
      <c r="AC8" s="204"/>
      <c r="AD8" s="204"/>
      <c r="AE8" s="204"/>
      <c r="AF8" s="9">
        <v>3.2878066057679036</v>
      </c>
      <c r="AG8" s="9">
        <v>848</v>
      </c>
      <c r="AH8" s="9">
        <v>0.57190035323821353</v>
      </c>
      <c r="AI8" s="9">
        <v>77</v>
      </c>
      <c r="AJ8" s="9">
        <v>2.1155555555555554</v>
      </c>
      <c r="AK8" s="9" t="s">
        <v>248</v>
      </c>
      <c r="AL8" s="9">
        <v>212</v>
      </c>
      <c r="AM8" s="9">
        <v>3.2962261924667962</v>
      </c>
      <c r="AN8" s="9">
        <v>3.400390625</v>
      </c>
      <c r="AO8" s="73">
        <v>83</v>
      </c>
      <c r="AP8" s="80">
        <v>1</v>
      </c>
      <c r="AQ8" s="80">
        <v>15</v>
      </c>
      <c r="AR8" s="224">
        <v>329</v>
      </c>
      <c r="AS8" s="224" t="s">
        <v>248</v>
      </c>
      <c r="AT8" s="7">
        <v>16084.566000000001</v>
      </c>
      <c r="AU8" s="7">
        <v>524.98699999999997</v>
      </c>
      <c r="AV8" s="201">
        <v>0</v>
      </c>
      <c r="AW8" s="126">
        <v>329</v>
      </c>
      <c r="AX8" s="201" t="s">
        <v>248</v>
      </c>
      <c r="AY8" s="73" t="s">
        <v>248</v>
      </c>
      <c r="AZ8" s="138">
        <v>80987</v>
      </c>
      <c r="BA8" s="138" t="s">
        <v>248</v>
      </c>
      <c r="BB8" s="138" t="s">
        <v>248</v>
      </c>
      <c r="BC8" s="203" t="s">
        <v>248</v>
      </c>
      <c r="BD8" s="217" t="s">
        <v>61</v>
      </c>
      <c r="BE8" s="201" t="s">
        <v>62</v>
      </c>
      <c r="BF8" s="201" t="s">
        <v>63</v>
      </c>
      <c r="BG8" s="201" t="s">
        <v>196</v>
      </c>
      <c r="BH8" s="218" t="s">
        <v>267</v>
      </c>
      <c r="BI8" s="218" t="s">
        <v>67</v>
      </c>
      <c r="BJ8" s="200">
        <v>214</v>
      </c>
      <c r="BK8" s="200">
        <v>3</v>
      </c>
      <c r="BL8" s="219" t="s">
        <v>65</v>
      </c>
      <c r="BM8" s="64"/>
      <c r="BN8" s="64" t="s">
        <v>308</v>
      </c>
      <c r="BO8" s="91" t="s">
        <v>702</v>
      </c>
      <c r="BP8" s="441" t="s">
        <v>698</v>
      </c>
      <c r="BQ8" s="219" t="s">
        <v>714</v>
      </c>
    </row>
    <row r="9" spans="1:69" s="128" customFormat="1" ht="15.75">
      <c r="A9" s="207" t="s">
        <v>33</v>
      </c>
      <c r="B9" s="208" t="s">
        <v>9</v>
      </c>
      <c r="C9" s="202" t="s">
        <v>35</v>
      </c>
      <c r="D9" s="210" t="s">
        <v>710</v>
      </c>
      <c r="E9" s="24" t="s">
        <v>119</v>
      </c>
      <c r="F9" s="86">
        <v>222</v>
      </c>
      <c r="G9" s="80">
        <v>21</v>
      </c>
      <c r="H9" s="204"/>
      <c r="I9" s="204"/>
      <c r="J9" s="204"/>
      <c r="K9" s="204"/>
      <c r="L9" s="80">
        <v>0</v>
      </c>
      <c r="M9" s="203"/>
      <c r="N9" s="52">
        <v>3</v>
      </c>
      <c r="O9" s="204"/>
      <c r="P9" s="204"/>
      <c r="Q9" s="11">
        <v>7.4189401442999996</v>
      </c>
      <c r="R9" s="204"/>
      <c r="S9" s="204"/>
      <c r="T9" s="53">
        <v>11.974999999999994</v>
      </c>
      <c r="U9" s="204"/>
      <c r="V9" s="204"/>
      <c r="W9" s="11">
        <v>7.3959351691541997</v>
      </c>
      <c r="X9" s="204"/>
      <c r="Y9" s="204"/>
      <c r="Z9" s="53">
        <v>12.158333333333331</v>
      </c>
      <c r="AA9" s="204"/>
      <c r="AB9" s="204"/>
      <c r="AC9" s="204"/>
      <c r="AD9" s="204"/>
      <c r="AE9" s="204"/>
      <c r="AF9" s="9">
        <v>2.6367412976068052</v>
      </c>
      <c r="AG9" s="9">
        <v>804</v>
      </c>
      <c r="AH9" s="9">
        <v>0.41594362399716739</v>
      </c>
      <c r="AI9" s="9">
        <v>218</v>
      </c>
      <c r="AJ9" s="9">
        <v>1.7244444444444444</v>
      </c>
      <c r="AK9" s="9" t="s">
        <v>248</v>
      </c>
      <c r="AL9" s="9">
        <v>0</v>
      </c>
      <c r="AM9" s="9"/>
      <c r="AN9" s="9"/>
      <c r="AO9" s="73">
        <v>289</v>
      </c>
      <c r="AP9" s="80">
        <v>40</v>
      </c>
      <c r="AQ9" s="80">
        <v>6</v>
      </c>
      <c r="AR9" s="224">
        <v>67</v>
      </c>
      <c r="AS9" s="224" t="s">
        <v>248</v>
      </c>
      <c r="AT9" s="7">
        <v>13627.126</v>
      </c>
      <c r="AU9" s="7">
        <v>1997.4739999999999</v>
      </c>
      <c r="AV9" s="201">
        <v>0</v>
      </c>
      <c r="AW9" s="126">
        <v>67</v>
      </c>
      <c r="AX9" s="201" t="s">
        <v>248</v>
      </c>
      <c r="AY9" s="73" t="s">
        <v>248</v>
      </c>
      <c r="AZ9" s="138">
        <v>80987</v>
      </c>
      <c r="BA9" s="138" t="s">
        <v>248</v>
      </c>
      <c r="BB9" s="138" t="s">
        <v>248</v>
      </c>
      <c r="BC9" s="203" t="s">
        <v>248</v>
      </c>
      <c r="BD9" s="217" t="s">
        <v>61</v>
      </c>
      <c r="BE9" s="201" t="s">
        <v>62</v>
      </c>
      <c r="BF9" s="201" t="s">
        <v>63</v>
      </c>
      <c r="BG9" s="201" t="s">
        <v>196</v>
      </c>
      <c r="BH9" s="218" t="s">
        <v>267</v>
      </c>
      <c r="BI9" s="218" t="s">
        <v>68</v>
      </c>
      <c r="BJ9" s="200">
        <v>214</v>
      </c>
      <c r="BK9" s="200">
        <v>4</v>
      </c>
      <c r="BL9" s="219" t="s">
        <v>65</v>
      </c>
      <c r="BM9" s="64"/>
      <c r="BN9" s="64" t="s">
        <v>308</v>
      </c>
      <c r="BO9" s="91" t="s">
        <v>702</v>
      </c>
      <c r="BP9" s="441" t="s">
        <v>698</v>
      </c>
      <c r="BQ9" s="219" t="s">
        <v>714</v>
      </c>
    </row>
    <row r="10" spans="1:69" s="128" customFormat="1" ht="15.75">
      <c r="A10" s="207" t="s">
        <v>33</v>
      </c>
      <c r="B10" s="208" t="s">
        <v>9</v>
      </c>
      <c r="C10" s="202" t="s">
        <v>35</v>
      </c>
      <c r="D10" s="210" t="s">
        <v>710</v>
      </c>
      <c r="E10" s="24" t="s">
        <v>120</v>
      </c>
      <c r="F10" s="86">
        <v>175</v>
      </c>
      <c r="G10" s="80">
        <v>1</v>
      </c>
      <c r="H10" s="204"/>
      <c r="I10" s="204"/>
      <c r="J10" s="204"/>
      <c r="K10" s="204"/>
      <c r="L10" s="80">
        <v>0</v>
      </c>
      <c r="M10" s="203"/>
      <c r="N10" s="52">
        <v>0</v>
      </c>
      <c r="O10" s="204"/>
      <c r="P10" s="204"/>
      <c r="Q10" s="11">
        <v>7.7062699368000001</v>
      </c>
      <c r="R10" s="204"/>
      <c r="S10" s="204"/>
      <c r="T10" s="53">
        <v>9.9124999999999979</v>
      </c>
      <c r="U10" s="204"/>
      <c r="V10" s="204"/>
      <c r="W10" s="11">
        <v>7.7766721551723998</v>
      </c>
      <c r="X10" s="204"/>
      <c r="Y10" s="204"/>
      <c r="Z10" s="53">
        <v>10.037499999999998</v>
      </c>
      <c r="AA10" s="204"/>
      <c r="AB10" s="204"/>
      <c r="AC10" s="204"/>
      <c r="AD10" s="204"/>
      <c r="AE10" s="204"/>
      <c r="AF10" s="9">
        <v>3.3539511537414857</v>
      </c>
      <c r="AG10" s="9">
        <v>696</v>
      </c>
      <c r="AH10" s="9">
        <v>0.55110855933682945</v>
      </c>
      <c r="AI10" s="9">
        <v>55</v>
      </c>
      <c r="AJ10" s="9">
        <v>2.2270270270270269</v>
      </c>
      <c r="AK10" s="9" t="s">
        <v>248</v>
      </c>
      <c r="AL10" s="9">
        <v>174</v>
      </c>
      <c r="AM10" s="9">
        <v>3.3634157023111055</v>
      </c>
      <c r="AN10" s="9">
        <v>3.4848484848484849</v>
      </c>
      <c r="AO10" s="73">
        <v>0</v>
      </c>
      <c r="AP10" s="80">
        <v>0</v>
      </c>
      <c r="AQ10" s="80">
        <v>0</v>
      </c>
      <c r="AR10" s="224">
        <v>348</v>
      </c>
      <c r="AS10" s="224" t="s">
        <v>248</v>
      </c>
      <c r="AT10" s="7">
        <v>13327.876</v>
      </c>
      <c r="AU10" s="7">
        <v>147.89400000000001</v>
      </c>
      <c r="AV10" s="201">
        <v>0</v>
      </c>
      <c r="AW10" s="126">
        <v>348</v>
      </c>
      <c r="AX10" s="201" t="s">
        <v>248</v>
      </c>
      <c r="AY10" s="73" t="s">
        <v>248</v>
      </c>
      <c r="AZ10" s="138">
        <v>55673</v>
      </c>
      <c r="BA10" s="138" t="s">
        <v>248</v>
      </c>
      <c r="BB10" s="138" t="s">
        <v>248</v>
      </c>
      <c r="BC10" s="203" t="s">
        <v>248</v>
      </c>
      <c r="BD10" s="217" t="s">
        <v>61</v>
      </c>
      <c r="BE10" s="201" t="s">
        <v>62</v>
      </c>
      <c r="BF10" s="201" t="s">
        <v>63</v>
      </c>
      <c r="BG10" s="201" t="s">
        <v>196</v>
      </c>
      <c r="BH10" s="218" t="s">
        <v>267</v>
      </c>
      <c r="BI10" s="218" t="s">
        <v>64</v>
      </c>
      <c r="BJ10" s="200">
        <v>214</v>
      </c>
      <c r="BK10" s="200">
        <v>1</v>
      </c>
      <c r="BL10" s="219" t="s">
        <v>65</v>
      </c>
      <c r="BM10" s="64"/>
      <c r="BN10" s="64" t="s">
        <v>308</v>
      </c>
      <c r="BO10" s="91" t="s">
        <v>697</v>
      </c>
      <c r="BP10" s="441" t="s">
        <v>698</v>
      </c>
      <c r="BQ10" s="219" t="s">
        <v>714</v>
      </c>
    </row>
    <row r="11" spans="1:69" s="128" customFormat="1" ht="15.75">
      <c r="A11" s="207" t="s">
        <v>33</v>
      </c>
      <c r="B11" s="208" t="s">
        <v>9</v>
      </c>
      <c r="C11" s="202" t="s">
        <v>35</v>
      </c>
      <c r="D11" s="210" t="s">
        <v>710</v>
      </c>
      <c r="E11" s="24" t="s">
        <v>120</v>
      </c>
      <c r="F11" s="86">
        <v>173</v>
      </c>
      <c r="G11" s="80">
        <v>7</v>
      </c>
      <c r="H11" s="204"/>
      <c r="I11" s="204"/>
      <c r="J11" s="204"/>
      <c r="K11" s="204"/>
      <c r="L11" s="80">
        <v>0</v>
      </c>
      <c r="M11" s="203"/>
      <c r="N11" s="52">
        <v>4</v>
      </c>
      <c r="O11" s="204"/>
      <c r="P11" s="204"/>
      <c r="Q11" s="11">
        <v>8.1575299156999996</v>
      </c>
      <c r="R11" s="204"/>
      <c r="S11" s="204"/>
      <c r="T11" s="53">
        <v>12.924999999999997</v>
      </c>
      <c r="U11" s="204"/>
      <c r="V11" s="204"/>
      <c r="W11" s="11">
        <v>8.0781624518072004</v>
      </c>
      <c r="X11" s="204"/>
      <c r="Y11" s="204"/>
      <c r="Z11" s="53">
        <v>12.924999999999997</v>
      </c>
      <c r="AA11" s="204"/>
      <c r="AB11" s="204"/>
      <c r="AC11" s="204"/>
      <c r="AD11" s="204"/>
      <c r="AE11" s="204"/>
      <c r="AF11" s="9">
        <v>3.2086565723924925</v>
      </c>
      <c r="AG11" s="9">
        <v>664</v>
      </c>
      <c r="AH11" s="9">
        <v>0.66644231537277154</v>
      </c>
      <c r="AI11" s="9">
        <v>98</v>
      </c>
      <c r="AJ11" s="9">
        <v>1.7454545454545456</v>
      </c>
      <c r="AK11" s="9" t="s">
        <v>248</v>
      </c>
      <c r="AL11" s="9">
        <v>166</v>
      </c>
      <c r="AM11" s="9">
        <v>3.3217403692047611</v>
      </c>
      <c r="AN11" s="9">
        <v>3.5235849056603774</v>
      </c>
      <c r="AO11" s="73">
        <v>5</v>
      </c>
      <c r="AP11" s="80">
        <v>0</v>
      </c>
      <c r="AQ11" s="80">
        <v>1</v>
      </c>
      <c r="AR11" s="224">
        <v>326</v>
      </c>
      <c r="AS11" s="224" t="s">
        <v>248</v>
      </c>
      <c r="AT11" s="7">
        <v>11001.843000000001</v>
      </c>
      <c r="AU11" s="7">
        <v>1857.5930000000001</v>
      </c>
      <c r="AV11" s="201">
        <v>0</v>
      </c>
      <c r="AW11" s="126">
        <v>326</v>
      </c>
      <c r="AX11" s="201" t="s">
        <v>248</v>
      </c>
      <c r="AY11" s="73" t="s">
        <v>248</v>
      </c>
      <c r="AZ11" s="138">
        <v>55673</v>
      </c>
      <c r="BA11" s="138" t="s">
        <v>248</v>
      </c>
      <c r="BB11" s="138" t="s">
        <v>248</v>
      </c>
      <c r="BC11" s="203" t="s">
        <v>248</v>
      </c>
      <c r="BD11" s="217" t="s">
        <v>61</v>
      </c>
      <c r="BE11" s="201" t="s">
        <v>62</v>
      </c>
      <c r="BF11" s="201" t="s">
        <v>63</v>
      </c>
      <c r="BG11" s="201" t="s">
        <v>196</v>
      </c>
      <c r="BH11" s="218" t="s">
        <v>267</v>
      </c>
      <c r="BI11" s="218" t="s">
        <v>66</v>
      </c>
      <c r="BJ11" s="200">
        <v>214</v>
      </c>
      <c r="BK11" s="200">
        <v>7</v>
      </c>
      <c r="BL11" s="219" t="s">
        <v>65</v>
      </c>
      <c r="BM11" s="64"/>
      <c r="BN11" s="64" t="s">
        <v>308</v>
      </c>
      <c r="BO11" s="91" t="s">
        <v>697</v>
      </c>
      <c r="BP11" s="441" t="s">
        <v>698</v>
      </c>
      <c r="BQ11" s="219" t="s">
        <v>714</v>
      </c>
    </row>
    <row r="12" spans="1:69" s="128" customFormat="1" ht="15.75">
      <c r="A12" s="207" t="s">
        <v>33</v>
      </c>
      <c r="B12" s="208" t="s">
        <v>9</v>
      </c>
      <c r="C12" s="202" t="s">
        <v>35</v>
      </c>
      <c r="D12" s="210" t="s">
        <v>710</v>
      </c>
      <c r="E12" s="24" t="s">
        <v>120</v>
      </c>
      <c r="F12" s="86">
        <v>173</v>
      </c>
      <c r="G12" s="80">
        <v>3</v>
      </c>
      <c r="H12" s="204"/>
      <c r="I12" s="204"/>
      <c r="J12" s="204"/>
      <c r="K12" s="204"/>
      <c r="L12" s="80">
        <v>3</v>
      </c>
      <c r="M12" s="203"/>
      <c r="N12" s="52">
        <v>1</v>
      </c>
      <c r="O12" s="204"/>
      <c r="P12" s="204"/>
      <c r="Q12" s="11">
        <v>7.4771016647000001</v>
      </c>
      <c r="R12" s="204"/>
      <c r="S12" s="204"/>
      <c r="T12" s="53">
        <v>10.162500000000001</v>
      </c>
      <c r="U12" s="204"/>
      <c r="V12" s="204"/>
      <c r="W12" s="11">
        <v>7.6994729041915999</v>
      </c>
      <c r="X12" s="204"/>
      <c r="Y12" s="204"/>
      <c r="Z12" s="53">
        <v>10.665000000000001</v>
      </c>
      <c r="AA12" s="204"/>
      <c r="AB12" s="204"/>
      <c r="AC12" s="204"/>
      <c r="AD12" s="204"/>
      <c r="AE12" s="204"/>
      <c r="AF12" s="9">
        <v>3.2136626760521807</v>
      </c>
      <c r="AG12" s="9">
        <v>668</v>
      </c>
      <c r="AH12" s="9">
        <v>0.62968432379135897</v>
      </c>
      <c r="AI12" s="9">
        <v>93</v>
      </c>
      <c r="AJ12" s="9">
        <v>1.9875</v>
      </c>
      <c r="AK12" s="9" t="s">
        <v>248</v>
      </c>
      <c r="AL12" s="9">
        <v>167</v>
      </c>
      <c r="AM12" s="9">
        <v>3.2572903581885169</v>
      </c>
      <c r="AN12" s="9">
        <v>3.3854166666666665</v>
      </c>
      <c r="AO12" s="73">
        <v>17</v>
      </c>
      <c r="AP12" s="80">
        <v>1</v>
      </c>
      <c r="AQ12" s="80">
        <v>0</v>
      </c>
      <c r="AR12" s="224">
        <v>322</v>
      </c>
      <c r="AS12" s="224" t="s">
        <v>248</v>
      </c>
      <c r="AT12" s="7">
        <v>12580.117</v>
      </c>
      <c r="AU12" s="7">
        <v>714.53399999999999</v>
      </c>
      <c r="AV12" s="201">
        <v>0</v>
      </c>
      <c r="AW12" s="126">
        <v>322</v>
      </c>
      <c r="AX12" s="201" t="s">
        <v>248</v>
      </c>
      <c r="AY12" s="73" t="s">
        <v>248</v>
      </c>
      <c r="AZ12" s="138">
        <v>55673</v>
      </c>
      <c r="BA12" s="138" t="s">
        <v>248</v>
      </c>
      <c r="BB12" s="138" t="s">
        <v>248</v>
      </c>
      <c r="BC12" s="203" t="s">
        <v>248</v>
      </c>
      <c r="BD12" s="217" t="s">
        <v>61</v>
      </c>
      <c r="BE12" s="201" t="s">
        <v>62</v>
      </c>
      <c r="BF12" s="201" t="s">
        <v>63</v>
      </c>
      <c r="BG12" s="201" t="s">
        <v>196</v>
      </c>
      <c r="BH12" s="218" t="s">
        <v>267</v>
      </c>
      <c r="BI12" s="218" t="s">
        <v>67</v>
      </c>
      <c r="BJ12" s="200">
        <v>214</v>
      </c>
      <c r="BK12" s="200">
        <v>3</v>
      </c>
      <c r="BL12" s="219" t="s">
        <v>65</v>
      </c>
      <c r="BM12" s="64"/>
      <c r="BN12" s="64" t="s">
        <v>308</v>
      </c>
      <c r="BO12" s="91" t="s">
        <v>697</v>
      </c>
      <c r="BP12" s="441" t="s">
        <v>698</v>
      </c>
      <c r="BQ12" s="219" t="s">
        <v>714</v>
      </c>
    </row>
    <row r="13" spans="1:69" s="128" customFormat="1" ht="15.75">
      <c r="A13" s="207" t="s">
        <v>33</v>
      </c>
      <c r="B13" s="208" t="s">
        <v>9</v>
      </c>
      <c r="C13" s="202" t="s">
        <v>35</v>
      </c>
      <c r="D13" s="210" t="s">
        <v>710</v>
      </c>
      <c r="E13" s="24" t="s">
        <v>120</v>
      </c>
      <c r="F13" s="86">
        <v>163</v>
      </c>
      <c r="G13" s="80">
        <v>15</v>
      </c>
      <c r="H13" s="204"/>
      <c r="I13" s="204"/>
      <c r="J13" s="204"/>
      <c r="K13" s="204"/>
      <c r="L13" s="80">
        <v>0</v>
      </c>
      <c r="M13" s="203"/>
      <c r="N13" s="52">
        <v>3</v>
      </c>
      <c r="O13" s="204"/>
      <c r="P13" s="204"/>
      <c r="Q13" s="11">
        <v>7.3691890068000001</v>
      </c>
      <c r="R13" s="204"/>
      <c r="S13" s="204"/>
      <c r="T13" s="53">
        <v>13.574999999999999</v>
      </c>
      <c r="U13" s="204"/>
      <c r="V13" s="204"/>
      <c r="W13" s="11">
        <v>7.1641822635135002</v>
      </c>
      <c r="X13" s="204"/>
      <c r="Y13" s="204"/>
      <c r="Z13" s="53">
        <v>13.266666666666666</v>
      </c>
      <c r="AA13" s="204"/>
      <c r="AB13" s="204"/>
      <c r="AC13" s="204"/>
      <c r="AD13" s="204"/>
      <c r="AE13" s="204"/>
      <c r="AF13" s="9">
        <v>2.5212500014820614</v>
      </c>
      <c r="AG13" s="9">
        <v>592</v>
      </c>
      <c r="AH13" s="9">
        <v>0.41335429392386891</v>
      </c>
      <c r="AI13" s="9">
        <v>215</v>
      </c>
      <c r="AJ13" s="9">
        <v>1.5826086956521739</v>
      </c>
      <c r="AK13" s="9" t="s">
        <v>248</v>
      </c>
      <c r="AL13" s="9">
        <v>0</v>
      </c>
      <c r="AM13" s="9"/>
      <c r="AN13" s="9"/>
      <c r="AO13" s="73">
        <v>203</v>
      </c>
      <c r="AP13" s="80">
        <v>43</v>
      </c>
      <c r="AQ13" s="80">
        <v>50</v>
      </c>
      <c r="AR13" s="224">
        <v>0</v>
      </c>
      <c r="AS13" s="224" t="s">
        <v>248</v>
      </c>
      <c r="AT13" s="7">
        <v>8792.8330000000005</v>
      </c>
      <c r="AU13" s="7">
        <v>2795.4920000000002</v>
      </c>
      <c r="AV13" s="201">
        <v>0</v>
      </c>
      <c r="AW13" s="126">
        <v>0</v>
      </c>
      <c r="AX13" s="201" t="s">
        <v>248</v>
      </c>
      <c r="AY13" s="73" t="s">
        <v>248</v>
      </c>
      <c r="AZ13" s="138">
        <v>55673</v>
      </c>
      <c r="BA13" s="138" t="s">
        <v>248</v>
      </c>
      <c r="BB13" s="138" t="s">
        <v>248</v>
      </c>
      <c r="BC13" s="203" t="s">
        <v>248</v>
      </c>
      <c r="BD13" s="217" t="s">
        <v>61</v>
      </c>
      <c r="BE13" s="201" t="s">
        <v>62</v>
      </c>
      <c r="BF13" s="201" t="s">
        <v>63</v>
      </c>
      <c r="BG13" s="201" t="s">
        <v>196</v>
      </c>
      <c r="BH13" s="218" t="s">
        <v>267</v>
      </c>
      <c r="BI13" s="218" t="s">
        <v>68</v>
      </c>
      <c r="BJ13" s="200">
        <v>214</v>
      </c>
      <c r="BK13" s="200">
        <v>4</v>
      </c>
      <c r="BL13" s="219" t="s">
        <v>65</v>
      </c>
      <c r="BM13" s="64"/>
      <c r="BN13" s="64" t="s">
        <v>308</v>
      </c>
      <c r="BO13" s="91" t="s">
        <v>697</v>
      </c>
      <c r="BP13" s="441" t="s">
        <v>698</v>
      </c>
      <c r="BQ13" s="219" t="s">
        <v>714</v>
      </c>
    </row>
    <row r="14" spans="1:69" s="128" customFormat="1" ht="15.75">
      <c r="A14" s="207" t="s">
        <v>33</v>
      </c>
      <c r="B14" s="208" t="s">
        <v>9</v>
      </c>
      <c r="C14" s="202" t="s">
        <v>35</v>
      </c>
      <c r="D14" s="210" t="s">
        <v>710</v>
      </c>
      <c r="E14" s="24" t="s">
        <v>121</v>
      </c>
      <c r="F14" s="86">
        <v>66</v>
      </c>
      <c r="G14" s="80">
        <v>0</v>
      </c>
      <c r="H14" s="204"/>
      <c r="I14" s="204"/>
      <c r="J14" s="204"/>
      <c r="K14" s="204"/>
      <c r="L14" s="80">
        <v>0</v>
      </c>
      <c r="M14" s="203"/>
      <c r="N14" s="52">
        <v>0</v>
      </c>
      <c r="O14" s="204"/>
      <c r="P14" s="204"/>
      <c r="Q14" s="11">
        <v>6.8414088788000003</v>
      </c>
      <c r="R14" s="204"/>
      <c r="S14" s="204"/>
      <c r="T14" s="53">
        <v>8.1749999999999989</v>
      </c>
      <c r="U14" s="204"/>
      <c r="V14" s="204"/>
      <c r="W14" s="11">
        <v>6.7166059393938999</v>
      </c>
      <c r="X14" s="204"/>
      <c r="Y14" s="204"/>
      <c r="Z14" s="53">
        <v>7.8916666666666666</v>
      </c>
      <c r="AA14" s="204"/>
      <c r="AB14" s="204"/>
      <c r="AC14" s="204"/>
      <c r="AD14" s="204"/>
      <c r="AE14" s="204"/>
      <c r="AF14" s="9">
        <v>3.4179653837567283</v>
      </c>
      <c r="AG14" s="9">
        <v>462</v>
      </c>
      <c r="AH14" s="9">
        <v>0.43504172107617145</v>
      </c>
      <c r="AI14" s="9">
        <v>13</v>
      </c>
      <c r="AJ14" s="9">
        <v>2.5801587301587303</v>
      </c>
      <c r="AK14" s="9" t="s">
        <v>248</v>
      </c>
      <c r="AL14" s="9">
        <v>66</v>
      </c>
      <c r="AM14" s="9">
        <v>3.4179653837567283</v>
      </c>
      <c r="AN14" s="9">
        <v>3.4754601226993866</v>
      </c>
      <c r="AO14" s="73">
        <v>8</v>
      </c>
      <c r="AP14" s="80">
        <v>0</v>
      </c>
      <c r="AQ14" s="80">
        <v>0</v>
      </c>
      <c r="AR14" s="224">
        <v>124</v>
      </c>
      <c r="AS14" s="224" t="s">
        <v>248</v>
      </c>
      <c r="AT14" s="7">
        <v>5037.7969999999996</v>
      </c>
      <c r="AU14" s="7">
        <v>0</v>
      </c>
      <c r="AV14" s="201">
        <v>0</v>
      </c>
      <c r="AW14" s="126">
        <v>124</v>
      </c>
      <c r="AX14" s="201" t="s">
        <v>248</v>
      </c>
      <c r="AY14" s="73" t="s">
        <v>248</v>
      </c>
      <c r="AZ14" s="138">
        <v>12091</v>
      </c>
      <c r="BA14" s="138" t="s">
        <v>248</v>
      </c>
      <c r="BB14" s="138" t="s">
        <v>248</v>
      </c>
      <c r="BC14" s="203" t="s">
        <v>248</v>
      </c>
      <c r="BD14" s="217" t="s">
        <v>61</v>
      </c>
      <c r="BE14" s="201" t="s">
        <v>62</v>
      </c>
      <c r="BF14" s="201" t="s">
        <v>63</v>
      </c>
      <c r="BG14" s="201" t="s">
        <v>196</v>
      </c>
      <c r="BH14" s="218" t="s">
        <v>488</v>
      </c>
      <c r="BI14" s="218" t="s">
        <v>64</v>
      </c>
      <c r="BJ14" s="441">
        <v>214</v>
      </c>
      <c r="BK14" s="441">
        <v>1</v>
      </c>
      <c r="BL14" s="219" t="s">
        <v>65</v>
      </c>
      <c r="BM14" s="64"/>
      <c r="BN14" s="64" t="s">
        <v>308</v>
      </c>
      <c r="BO14" s="91" t="s">
        <v>335</v>
      </c>
      <c r="BP14" s="441" t="s">
        <v>690</v>
      </c>
      <c r="BQ14" s="219" t="s">
        <v>718</v>
      </c>
    </row>
    <row r="15" spans="1:69" s="128" customFormat="1" ht="15.75">
      <c r="A15" s="207" t="s">
        <v>33</v>
      </c>
      <c r="B15" s="208" t="s">
        <v>9</v>
      </c>
      <c r="C15" s="202" t="s">
        <v>35</v>
      </c>
      <c r="D15" s="210" t="s">
        <v>710</v>
      </c>
      <c r="E15" s="24" t="s">
        <v>121</v>
      </c>
      <c r="F15" s="86">
        <v>66</v>
      </c>
      <c r="G15" s="80">
        <v>1</v>
      </c>
      <c r="H15" s="204"/>
      <c r="I15" s="204"/>
      <c r="J15" s="204"/>
      <c r="K15" s="204"/>
      <c r="L15" s="80">
        <v>0</v>
      </c>
      <c r="M15" s="203"/>
      <c r="N15" s="52">
        <v>0</v>
      </c>
      <c r="O15" s="204"/>
      <c r="P15" s="204"/>
      <c r="Q15" s="11">
        <v>8.2515381385000008</v>
      </c>
      <c r="R15" s="204"/>
      <c r="S15" s="204"/>
      <c r="T15" s="53">
        <v>13.458333333333334</v>
      </c>
      <c r="U15" s="204"/>
      <c r="V15" s="204"/>
      <c r="W15" s="11">
        <v>8.2707382769229998</v>
      </c>
      <c r="X15" s="204"/>
      <c r="Y15" s="204"/>
      <c r="Z15" s="53">
        <v>13.458333333333334</v>
      </c>
      <c r="AA15" s="204"/>
      <c r="AB15" s="204"/>
      <c r="AC15" s="204"/>
      <c r="AD15" s="204"/>
      <c r="AE15" s="204"/>
      <c r="AF15" s="9">
        <v>3.0591071399727037</v>
      </c>
      <c r="AG15" s="9">
        <v>455</v>
      </c>
      <c r="AH15" s="9">
        <v>0.63850598055562935</v>
      </c>
      <c r="AI15" s="9">
        <v>94</v>
      </c>
      <c r="AJ15" s="9">
        <v>1.91875</v>
      </c>
      <c r="AK15" s="9" t="s">
        <v>248</v>
      </c>
      <c r="AL15" s="9">
        <v>64</v>
      </c>
      <c r="AM15" s="9">
        <v>3.0591071399727037</v>
      </c>
      <c r="AN15" s="9">
        <v>3.1416666666666666</v>
      </c>
      <c r="AO15" s="73">
        <v>4</v>
      </c>
      <c r="AP15" s="80">
        <v>0</v>
      </c>
      <c r="AQ15" s="80">
        <v>2</v>
      </c>
      <c r="AR15" s="224">
        <v>124</v>
      </c>
      <c r="AS15" s="224" t="s">
        <v>248</v>
      </c>
      <c r="AT15" s="7">
        <v>5053.5439999999999</v>
      </c>
      <c r="AU15" s="7">
        <v>21.718</v>
      </c>
      <c r="AV15" s="201">
        <v>0</v>
      </c>
      <c r="AW15" s="126">
        <v>124</v>
      </c>
      <c r="AX15" s="201" t="s">
        <v>248</v>
      </c>
      <c r="AY15" s="73" t="s">
        <v>248</v>
      </c>
      <c r="AZ15" s="138">
        <v>12091</v>
      </c>
      <c r="BA15" s="138" t="s">
        <v>248</v>
      </c>
      <c r="BB15" s="138" t="s">
        <v>248</v>
      </c>
      <c r="BC15" s="203" t="s">
        <v>248</v>
      </c>
      <c r="BD15" s="217" t="s">
        <v>61</v>
      </c>
      <c r="BE15" s="201" t="s">
        <v>62</v>
      </c>
      <c r="BF15" s="201" t="s">
        <v>63</v>
      </c>
      <c r="BG15" s="201" t="s">
        <v>196</v>
      </c>
      <c r="BH15" s="218" t="s">
        <v>488</v>
      </c>
      <c r="BI15" s="218" t="s">
        <v>66</v>
      </c>
      <c r="BJ15" s="200">
        <v>214</v>
      </c>
      <c r="BK15" s="200">
        <v>7</v>
      </c>
      <c r="BL15" s="219" t="s">
        <v>65</v>
      </c>
      <c r="BM15" s="64"/>
      <c r="BN15" s="64" t="s">
        <v>308</v>
      </c>
      <c r="BO15" s="91" t="s">
        <v>335</v>
      </c>
      <c r="BP15" s="441" t="s">
        <v>690</v>
      </c>
      <c r="BQ15" s="219" t="s">
        <v>718</v>
      </c>
    </row>
    <row r="16" spans="1:69" s="128" customFormat="1" ht="15.75">
      <c r="A16" s="207" t="s">
        <v>33</v>
      </c>
      <c r="B16" s="208" t="s">
        <v>9</v>
      </c>
      <c r="C16" s="202" t="s">
        <v>35</v>
      </c>
      <c r="D16" s="210" t="s">
        <v>710</v>
      </c>
      <c r="E16" s="24" t="s">
        <v>121</v>
      </c>
      <c r="F16" s="86">
        <v>64</v>
      </c>
      <c r="G16" s="80">
        <v>1</v>
      </c>
      <c r="H16" s="204"/>
      <c r="I16" s="204"/>
      <c r="J16" s="204"/>
      <c r="K16" s="204"/>
      <c r="L16" s="80">
        <v>0</v>
      </c>
      <c r="M16" s="203"/>
      <c r="N16" s="52">
        <v>0</v>
      </c>
      <c r="O16" s="204"/>
      <c r="P16" s="204"/>
      <c r="Q16" s="11">
        <v>7.5488570316999999</v>
      </c>
      <c r="R16" s="204"/>
      <c r="S16" s="204"/>
      <c r="T16" s="53">
        <v>8.9849999999999994</v>
      </c>
      <c r="U16" s="204"/>
      <c r="V16" s="204"/>
      <c r="W16" s="11">
        <v>7.6615394761904003</v>
      </c>
      <c r="X16" s="204"/>
      <c r="Y16" s="204"/>
      <c r="Z16" s="53">
        <v>9.9624999999999986</v>
      </c>
      <c r="AA16" s="204"/>
      <c r="AB16" s="204"/>
      <c r="AC16" s="204"/>
      <c r="AD16" s="204"/>
      <c r="AE16" s="204"/>
      <c r="AF16" s="9">
        <v>3.4055139889612578</v>
      </c>
      <c r="AG16" s="9">
        <v>441</v>
      </c>
      <c r="AH16" s="9">
        <v>0.48783384406007629</v>
      </c>
      <c r="AI16" s="9">
        <v>23</v>
      </c>
      <c r="AJ16" s="9">
        <v>2.4773809523809525</v>
      </c>
      <c r="AK16" s="9" t="s">
        <v>248</v>
      </c>
      <c r="AL16" s="9">
        <v>62</v>
      </c>
      <c r="AM16" s="9">
        <v>3.4076728164325658</v>
      </c>
      <c r="AN16" s="9">
        <v>3.5121951219512195</v>
      </c>
      <c r="AO16" s="73">
        <v>5</v>
      </c>
      <c r="AP16" s="80">
        <v>0</v>
      </c>
      <c r="AQ16" s="80">
        <v>0</v>
      </c>
      <c r="AR16" s="224">
        <v>121</v>
      </c>
      <c r="AS16" s="224" t="s">
        <v>248</v>
      </c>
      <c r="AT16" s="7">
        <v>4824.45</v>
      </c>
      <c r="AU16" s="7">
        <v>10.882</v>
      </c>
      <c r="AV16" s="201">
        <v>0</v>
      </c>
      <c r="AW16" s="126">
        <v>121</v>
      </c>
      <c r="AX16" s="201" t="s">
        <v>248</v>
      </c>
      <c r="AY16" s="73" t="s">
        <v>248</v>
      </c>
      <c r="AZ16" s="138">
        <v>12091</v>
      </c>
      <c r="BA16" s="138" t="s">
        <v>248</v>
      </c>
      <c r="BB16" s="138" t="s">
        <v>248</v>
      </c>
      <c r="BC16" s="203" t="s">
        <v>248</v>
      </c>
      <c r="BD16" s="217" t="s">
        <v>61</v>
      </c>
      <c r="BE16" s="201" t="s">
        <v>62</v>
      </c>
      <c r="BF16" s="201" t="s">
        <v>63</v>
      </c>
      <c r="BG16" s="201" t="s">
        <v>196</v>
      </c>
      <c r="BH16" s="218" t="s">
        <v>488</v>
      </c>
      <c r="BI16" s="218" t="s">
        <v>67</v>
      </c>
      <c r="BJ16" s="200">
        <v>214</v>
      </c>
      <c r="BK16" s="200">
        <v>3</v>
      </c>
      <c r="BL16" s="219" t="s">
        <v>65</v>
      </c>
      <c r="BM16" s="64"/>
      <c r="BN16" s="64" t="s">
        <v>308</v>
      </c>
      <c r="BO16" s="91" t="s">
        <v>335</v>
      </c>
      <c r="BP16" s="441" t="s">
        <v>690</v>
      </c>
      <c r="BQ16" s="219" t="s">
        <v>718</v>
      </c>
    </row>
    <row r="17" spans="1:69" s="128" customFormat="1" ht="15.75">
      <c r="A17" s="207" t="s">
        <v>33</v>
      </c>
      <c r="B17" s="208" t="s">
        <v>9</v>
      </c>
      <c r="C17" s="202" t="s">
        <v>35</v>
      </c>
      <c r="D17" s="210" t="s">
        <v>710</v>
      </c>
      <c r="E17" s="24" t="s">
        <v>121</v>
      </c>
      <c r="F17" s="86">
        <v>67</v>
      </c>
      <c r="G17" s="80">
        <v>3</v>
      </c>
      <c r="H17" s="204"/>
      <c r="I17" s="204"/>
      <c r="J17" s="204"/>
      <c r="K17" s="204"/>
      <c r="L17" s="80">
        <v>2</v>
      </c>
      <c r="M17" s="203"/>
      <c r="N17" s="52">
        <v>0</v>
      </c>
      <c r="O17" s="204"/>
      <c r="P17" s="204"/>
      <c r="Q17" s="11">
        <v>7.1672901452</v>
      </c>
      <c r="R17" s="204"/>
      <c r="S17" s="204"/>
      <c r="T17" s="53">
        <v>10.475</v>
      </c>
      <c r="U17" s="204"/>
      <c r="V17" s="204"/>
      <c r="W17" s="11">
        <v>7.1873385645161001</v>
      </c>
      <c r="X17" s="204"/>
      <c r="Y17" s="204"/>
      <c r="Z17" s="53">
        <v>10.45</v>
      </c>
      <c r="AA17" s="204"/>
      <c r="AB17" s="204"/>
      <c r="AC17" s="204"/>
      <c r="AD17" s="204"/>
      <c r="AE17" s="204"/>
      <c r="AF17" s="9">
        <v>2.5568831242524186</v>
      </c>
      <c r="AG17" s="9">
        <v>434</v>
      </c>
      <c r="AH17" s="9">
        <v>0.42334929444894331</v>
      </c>
      <c r="AI17" s="9">
        <v>177</v>
      </c>
      <c r="AJ17" s="9">
        <v>1.6242857142857143</v>
      </c>
      <c r="AK17" s="9" t="s">
        <v>248</v>
      </c>
      <c r="AL17" s="9">
        <v>0</v>
      </c>
      <c r="AM17" s="9"/>
      <c r="AN17" s="9"/>
      <c r="AO17" s="73">
        <v>62</v>
      </c>
      <c r="AP17" s="80">
        <v>7</v>
      </c>
      <c r="AQ17" s="80">
        <v>7</v>
      </c>
      <c r="AR17" s="224">
        <v>52</v>
      </c>
      <c r="AS17" s="224" t="s">
        <v>248</v>
      </c>
      <c r="AT17" s="7">
        <v>4513.9629999999997</v>
      </c>
      <c r="AU17" s="7">
        <v>463.81099999999998</v>
      </c>
      <c r="AV17" s="201">
        <v>0</v>
      </c>
      <c r="AW17" s="126">
        <v>52</v>
      </c>
      <c r="AX17" s="201" t="s">
        <v>248</v>
      </c>
      <c r="AY17" s="73" t="s">
        <v>248</v>
      </c>
      <c r="AZ17" s="138">
        <v>12091</v>
      </c>
      <c r="BA17" s="138" t="s">
        <v>248</v>
      </c>
      <c r="BB17" s="138" t="s">
        <v>248</v>
      </c>
      <c r="BC17" s="203" t="s">
        <v>248</v>
      </c>
      <c r="BD17" s="217" t="s">
        <v>61</v>
      </c>
      <c r="BE17" s="201" t="s">
        <v>62</v>
      </c>
      <c r="BF17" s="201" t="s">
        <v>63</v>
      </c>
      <c r="BG17" s="201" t="s">
        <v>196</v>
      </c>
      <c r="BH17" s="218" t="s">
        <v>488</v>
      </c>
      <c r="BI17" s="218" t="s">
        <v>68</v>
      </c>
      <c r="BJ17" s="200">
        <v>214</v>
      </c>
      <c r="BK17" s="200">
        <v>4</v>
      </c>
      <c r="BL17" s="219" t="s">
        <v>65</v>
      </c>
      <c r="BM17" s="64"/>
      <c r="BN17" s="64" t="s">
        <v>308</v>
      </c>
      <c r="BO17" s="91" t="s">
        <v>335</v>
      </c>
      <c r="BP17" s="441" t="s">
        <v>690</v>
      </c>
      <c r="BQ17" s="219" t="s">
        <v>718</v>
      </c>
    </row>
    <row r="18" spans="1:69" s="128" customFormat="1" ht="15.75">
      <c r="A18" s="207" t="s">
        <v>33</v>
      </c>
      <c r="B18" s="208" t="s">
        <v>9</v>
      </c>
      <c r="C18" s="202" t="s">
        <v>35</v>
      </c>
      <c r="D18" s="210" t="s">
        <v>710</v>
      </c>
      <c r="E18" s="24" t="s">
        <v>122</v>
      </c>
      <c r="F18" s="86">
        <v>131</v>
      </c>
      <c r="G18" s="80">
        <v>0</v>
      </c>
      <c r="H18" s="204"/>
      <c r="I18" s="204"/>
      <c r="J18" s="204"/>
      <c r="K18" s="204"/>
      <c r="L18" s="80">
        <v>0</v>
      </c>
      <c r="M18" s="203"/>
      <c r="N18" s="52">
        <v>0</v>
      </c>
      <c r="O18" s="204"/>
      <c r="P18" s="204"/>
      <c r="Q18" s="11">
        <v>6.1619082823999998</v>
      </c>
      <c r="R18" s="204"/>
      <c r="S18" s="204"/>
      <c r="T18" s="53">
        <v>10.306249999999999</v>
      </c>
      <c r="U18" s="204"/>
      <c r="V18" s="204"/>
      <c r="W18" s="11">
        <v>6.1360075496183004</v>
      </c>
      <c r="X18" s="204"/>
      <c r="Y18" s="204"/>
      <c r="Z18" s="53">
        <v>10.181249999999999</v>
      </c>
      <c r="AA18" s="204"/>
      <c r="AB18" s="204"/>
      <c r="AC18" s="204"/>
      <c r="AD18" s="204"/>
      <c r="AE18" s="204"/>
      <c r="AF18" s="9">
        <v>3.7061614189439145</v>
      </c>
      <c r="AG18" s="9">
        <v>917</v>
      </c>
      <c r="AH18" s="9">
        <v>0.46029743549611934</v>
      </c>
      <c r="AI18" s="9">
        <v>21</v>
      </c>
      <c r="AJ18" s="9">
        <v>2.7484999999999999</v>
      </c>
      <c r="AK18" s="9" t="s">
        <v>248</v>
      </c>
      <c r="AL18" s="9">
        <v>131</v>
      </c>
      <c r="AM18" s="9">
        <v>3.7061614189439145</v>
      </c>
      <c r="AN18" s="9">
        <v>3.757042253521127</v>
      </c>
      <c r="AO18" s="73">
        <v>26</v>
      </c>
      <c r="AP18" s="80">
        <v>0</v>
      </c>
      <c r="AQ18" s="80">
        <v>0</v>
      </c>
      <c r="AR18" s="224">
        <v>236</v>
      </c>
      <c r="AS18" s="224" t="s">
        <v>248</v>
      </c>
      <c r="AT18" s="7">
        <v>10043.897000000001</v>
      </c>
      <c r="AU18" s="7">
        <v>0</v>
      </c>
      <c r="AV18" s="201">
        <v>0</v>
      </c>
      <c r="AW18" s="126">
        <v>236</v>
      </c>
      <c r="AX18" s="201" t="s">
        <v>248</v>
      </c>
      <c r="AY18" s="73" t="s">
        <v>248</v>
      </c>
      <c r="AZ18" s="138">
        <v>18989</v>
      </c>
      <c r="BA18" s="138" t="s">
        <v>248</v>
      </c>
      <c r="BB18" s="138" t="s">
        <v>248</v>
      </c>
      <c r="BC18" s="203" t="s">
        <v>248</v>
      </c>
      <c r="BD18" s="217" t="s">
        <v>61</v>
      </c>
      <c r="BE18" s="201" t="s">
        <v>62</v>
      </c>
      <c r="BF18" s="201" t="s">
        <v>63</v>
      </c>
      <c r="BG18" s="201" t="s">
        <v>196</v>
      </c>
      <c r="BH18" s="218" t="s">
        <v>267</v>
      </c>
      <c r="BI18" s="218" t="s">
        <v>64</v>
      </c>
      <c r="BJ18" s="200">
        <v>214</v>
      </c>
      <c r="BK18" s="200">
        <v>1</v>
      </c>
      <c r="BL18" s="219" t="s">
        <v>65</v>
      </c>
      <c r="BM18" s="64"/>
      <c r="BN18" s="64" t="s">
        <v>308</v>
      </c>
      <c r="BO18" s="91" t="s">
        <v>74</v>
      </c>
      <c r="BP18" s="441" t="s">
        <v>681</v>
      </c>
      <c r="BQ18" s="219" t="s">
        <v>717</v>
      </c>
    </row>
    <row r="19" spans="1:69" s="128" customFormat="1" ht="15.75">
      <c r="A19" s="207" t="s">
        <v>33</v>
      </c>
      <c r="B19" s="208" t="s">
        <v>9</v>
      </c>
      <c r="C19" s="202" t="s">
        <v>35</v>
      </c>
      <c r="D19" s="210" t="s">
        <v>710</v>
      </c>
      <c r="E19" s="24" t="s">
        <v>122</v>
      </c>
      <c r="F19" s="86">
        <v>130</v>
      </c>
      <c r="G19" s="80">
        <v>1</v>
      </c>
      <c r="H19" s="204"/>
      <c r="I19" s="204"/>
      <c r="J19" s="204"/>
      <c r="K19" s="204"/>
      <c r="L19" s="80">
        <v>0</v>
      </c>
      <c r="M19" s="203"/>
      <c r="N19" s="52">
        <v>1</v>
      </c>
      <c r="O19" s="204"/>
      <c r="P19" s="204"/>
      <c r="Q19" s="11">
        <v>8.0461781084999995</v>
      </c>
      <c r="R19" s="204"/>
      <c r="S19" s="204"/>
      <c r="T19" s="53">
        <v>13.379166666666666</v>
      </c>
      <c r="U19" s="204"/>
      <c r="V19" s="204"/>
      <c r="W19" s="11">
        <v>8.0816897596898993</v>
      </c>
      <c r="X19" s="204"/>
      <c r="Y19" s="204"/>
      <c r="Z19" s="53">
        <v>13.455</v>
      </c>
      <c r="AA19" s="204"/>
      <c r="AB19" s="204"/>
      <c r="AC19" s="204"/>
      <c r="AD19" s="204"/>
      <c r="AE19" s="204"/>
      <c r="AF19" s="9">
        <v>3.3073325979390318</v>
      </c>
      <c r="AG19" s="9">
        <v>903</v>
      </c>
      <c r="AH19" s="9">
        <v>0.62364073572863665</v>
      </c>
      <c r="AI19" s="9">
        <v>103</v>
      </c>
      <c r="AJ19" s="9">
        <v>2.1429012345679013</v>
      </c>
      <c r="AK19" s="9" t="s">
        <v>248</v>
      </c>
      <c r="AL19" s="9">
        <v>126</v>
      </c>
      <c r="AM19" s="9">
        <v>3.3168114376068116</v>
      </c>
      <c r="AN19" s="9">
        <v>3.41324200913242</v>
      </c>
      <c r="AO19" s="73">
        <v>22</v>
      </c>
      <c r="AP19" s="80">
        <v>4</v>
      </c>
      <c r="AQ19" s="80">
        <v>0</v>
      </c>
      <c r="AR19" s="224">
        <v>232</v>
      </c>
      <c r="AS19" s="224" t="s">
        <v>248</v>
      </c>
      <c r="AT19" s="7">
        <v>9874.0679999999993</v>
      </c>
      <c r="AU19" s="7">
        <v>228.51300000000001</v>
      </c>
      <c r="AV19" s="201">
        <v>0</v>
      </c>
      <c r="AW19" s="126">
        <v>232</v>
      </c>
      <c r="AX19" s="201" t="s">
        <v>248</v>
      </c>
      <c r="AY19" s="73" t="s">
        <v>248</v>
      </c>
      <c r="AZ19" s="138">
        <v>18989</v>
      </c>
      <c r="BA19" s="138" t="s">
        <v>248</v>
      </c>
      <c r="BB19" s="138" t="s">
        <v>248</v>
      </c>
      <c r="BC19" s="203" t="s">
        <v>248</v>
      </c>
      <c r="BD19" s="217" t="s">
        <v>61</v>
      </c>
      <c r="BE19" s="201" t="s">
        <v>62</v>
      </c>
      <c r="BF19" s="201" t="s">
        <v>63</v>
      </c>
      <c r="BG19" s="201" t="s">
        <v>196</v>
      </c>
      <c r="BH19" s="218" t="s">
        <v>267</v>
      </c>
      <c r="BI19" s="218" t="s">
        <v>66</v>
      </c>
      <c r="BJ19" s="200">
        <v>214</v>
      </c>
      <c r="BK19" s="200">
        <v>7</v>
      </c>
      <c r="BL19" s="219" t="s">
        <v>65</v>
      </c>
      <c r="BM19" s="64"/>
      <c r="BN19" s="64" t="s">
        <v>308</v>
      </c>
      <c r="BO19" s="91" t="s">
        <v>74</v>
      </c>
      <c r="BP19" s="441" t="s">
        <v>681</v>
      </c>
      <c r="BQ19" s="219" t="s">
        <v>717</v>
      </c>
    </row>
    <row r="20" spans="1:69" s="128" customFormat="1" ht="15.75">
      <c r="A20" s="207" t="s">
        <v>33</v>
      </c>
      <c r="B20" s="208" t="s">
        <v>9</v>
      </c>
      <c r="C20" s="202" t="s">
        <v>35</v>
      </c>
      <c r="D20" s="210" t="s">
        <v>710</v>
      </c>
      <c r="E20" s="24" t="s">
        <v>122</v>
      </c>
      <c r="F20" s="86">
        <v>130</v>
      </c>
      <c r="G20" s="80">
        <v>2</v>
      </c>
      <c r="H20" s="204"/>
      <c r="I20" s="204"/>
      <c r="J20" s="204"/>
      <c r="K20" s="204"/>
      <c r="L20" s="80">
        <v>0</v>
      </c>
      <c r="M20" s="203"/>
      <c r="N20" s="52">
        <v>0</v>
      </c>
      <c r="O20" s="204"/>
      <c r="P20" s="204"/>
      <c r="Q20" s="11">
        <v>7.0067185937999996</v>
      </c>
      <c r="R20" s="204"/>
      <c r="S20" s="204"/>
      <c r="T20" s="53">
        <v>10.149999999999999</v>
      </c>
      <c r="U20" s="204"/>
      <c r="V20" s="204"/>
      <c r="W20" s="11">
        <v>7.2276483515625003</v>
      </c>
      <c r="X20" s="204"/>
      <c r="Y20" s="204"/>
      <c r="Z20" s="53">
        <v>10.299999999999997</v>
      </c>
      <c r="AA20" s="204"/>
      <c r="AB20" s="204"/>
      <c r="AC20" s="204"/>
      <c r="AD20" s="204"/>
      <c r="AE20" s="204"/>
      <c r="AF20" s="9">
        <v>3.4314765750031384</v>
      </c>
      <c r="AG20" s="9">
        <v>896</v>
      </c>
      <c r="AH20" s="9">
        <v>0.54120626139974781</v>
      </c>
      <c r="AI20" s="9">
        <v>61</v>
      </c>
      <c r="AJ20" s="9">
        <v>2.3200000000000003</v>
      </c>
      <c r="AK20" s="9" t="s">
        <v>248</v>
      </c>
      <c r="AL20" s="9">
        <v>120</v>
      </c>
      <c r="AM20" s="9">
        <v>3.4473333446752457</v>
      </c>
      <c r="AN20" s="9">
        <v>3.5623569794050343</v>
      </c>
      <c r="AO20" s="73">
        <v>17</v>
      </c>
      <c r="AP20" s="80">
        <v>0</v>
      </c>
      <c r="AQ20" s="80">
        <v>2</v>
      </c>
      <c r="AR20" s="224">
        <v>237</v>
      </c>
      <c r="AS20" s="224" t="s">
        <v>248</v>
      </c>
      <c r="AT20" s="7">
        <v>9860.7109999999993</v>
      </c>
      <c r="AU20" s="7">
        <v>106.232</v>
      </c>
      <c r="AV20" s="201">
        <v>0</v>
      </c>
      <c r="AW20" s="126">
        <v>237</v>
      </c>
      <c r="AX20" s="201" t="s">
        <v>248</v>
      </c>
      <c r="AY20" s="73" t="s">
        <v>248</v>
      </c>
      <c r="AZ20" s="138">
        <v>18989</v>
      </c>
      <c r="BA20" s="138" t="s">
        <v>248</v>
      </c>
      <c r="BB20" s="138" t="s">
        <v>248</v>
      </c>
      <c r="BC20" s="203" t="s">
        <v>248</v>
      </c>
      <c r="BD20" s="217" t="s">
        <v>61</v>
      </c>
      <c r="BE20" s="201" t="s">
        <v>62</v>
      </c>
      <c r="BF20" s="201" t="s">
        <v>63</v>
      </c>
      <c r="BG20" s="201" t="s">
        <v>196</v>
      </c>
      <c r="BH20" s="218" t="s">
        <v>267</v>
      </c>
      <c r="BI20" s="218" t="s">
        <v>67</v>
      </c>
      <c r="BJ20" s="200">
        <v>214</v>
      </c>
      <c r="BK20" s="200">
        <v>3</v>
      </c>
      <c r="BL20" s="219" t="s">
        <v>65</v>
      </c>
      <c r="BM20" s="64"/>
      <c r="BN20" s="64" t="s">
        <v>308</v>
      </c>
      <c r="BO20" s="91" t="s">
        <v>74</v>
      </c>
      <c r="BP20" s="441" t="s">
        <v>681</v>
      </c>
      <c r="BQ20" s="219" t="s">
        <v>717</v>
      </c>
    </row>
    <row r="21" spans="1:69" s="128" customFormat="1" ht="15.75">
      <c r="A21" s="207" t="s">
        <v>33</v>
      </c>
      <c r="B21" s="208" t="s">
        <v>9</v>
      </c>
      <c r="C21" s="202" t="s">
        <v>35</v>
      </c>
      <c r="D21" s="210" t="s">
        <v>710</v>
      </c>
      <c r="E21" s="24" t="s">
        <v>122</v>
      </c>
      <c r="F21" s="86">
        <v>124</v>
      </c>
      <c r="G21" s="80">
        <v>6</v>
      </c>
      <c r="H21" s="204"/>
      <c r="I21" s="204"/>
      <c r="J21" s="204"/>
      <c r="K21" s="204"/>
      <c r="L21" s="80">
        <v>5</v>
      </c>
      <c r="M21" s="203"/>
      <c r="N21" s="52">
        <v>0</v>
      </c>
      <c r="O21" s="204"/>
      <c r="P21" s="204"/>
      <c r="Q21" s="11">
        <v>7.2227165487000002</v>
      </c>
      <c r="R21" s="204"/>
      <c r="S21" s="204"/>
      <c r="T21" s="53">
        <v>12.225</v>
      </c>
      <c r="U21" s="204"/>
      <c r="V21" s="204"/>
      <c r="W21" s="11">
        <v>7.2646370265486002</v>
      </c>
      <c r="X21" s="204"/>
      <c r="Y21" s="204"/>
      <c r="Z21" s="53">
        <v>12.087499999999999</v>
      </c>
      <c r="AA21" s="204"/>
      <c r="AB21" s="204"/>
      <c r="AC21" s="204"/>
      <c r="AD21" s="204"/>
      <c r="AE21" s="204"/>
      <c r="AF21" s="9">
        <v>2.6726262629634201</v>
      </c>
      <c r="AG21" s="9">
        <v>791</v>
      </c>
      <c r="AH21" s="9">
        <v>0.51716754863401027</v>
      </c>
      <c r="AI21" s="9">
        <v>320</v>
      </c>
      <c r="AJ21" s="9">
        <v>1.6363924050632912</v>
      </c>
      <c r="AK21" s="9" t="s">
        <v>248</v>
      </c>
      <c r="AL21" s="9">
        <v>0</v>
      </c>
      <c r="AM21" s="9"/>
      <c r="AN21" s="9"/>
      <c r="AO21" s="73">
        <v>103</v>
      </c>
      <c r="AP21" s="80">
        <v>9</v>
      </c>
      <c r="AQ21" s="80">
        <v>6</v>
      </c>
      <c r="AR21" s="224">
        <v>118</v>
      </c>
      <c r="AS21" s="224" t="s">
        <v>248</v>
      </c>
      <c r="AT21" s="7">
        <v>7564.1080000000002</v>
      </c>
      <c r="AU21" s="7">
        <v>1700.34</v>
      </c>
      <c r="AV21" s="201">
        <v>0</v>
      </c>
      <c r="AW21" s="126">
        <v>118</v>
      </c>
      <c r="AX21" s="201" t="s">
        <v>248</v>
      </c>
      <c r="AY21" s="73" t="s">
        <v>248</v>
      </c>
      <c r="AZ21" s="138">
        <v>18989</v>
      </c>
      <c r="BA21" s="138" t="s">
        <v>248</v>
      </c>
      <c r="BB21" s="138" t="s">
        <v>248</v>
      </c>
      <c r="BC21" s="203" t="s">
        <v>248</v>
      </c>
      <c r="BD21" s="217" t="s">
        <v>61</v>
      </c>
      <c r="BE21" s="201" t="s">
        <v>62</v>
      </c>
      <c r="BF21" s="201" t="s">
        <v>63</v>
      </c>
      <c r="BG21" s="201" t="s">
        <v>196</v>
      </c>
      <c r="BH21" s="218" t="s">
        <v>267</v>
      </c>
      <c r="BI21" s="218" t="s">
        <v>68</v>
      </c>
      <c r="BJ21" s="200">
        <v>214</v>
      </c>
      <c r="BK21" s="200">
        <v>4</v>
      </c>
      <c r="BL21" s="219" t="s">
        <v>65</v>
      </c>
      <c r="BM21" s="64"/>
      <c r="BN21" s="64" t="s">
        <v>308</v>
      </c>
      <c r="BO21" s="91" t="s">
        <v>74</v>
      </c>
      <c r="BP21" s="441" t="s">
        <v>681</v>
      </c>
      <c r="BQ21" s="219" t="s">
        <v>717</v>
      </c>
    </row>
    <row r="22" spans="1:69" s="128" customFormat="1" ht="15.75">
      <c r="A22" s="207" t="s">
        <v>33</v>
      </c>
      <c r="B22" s="208" t="s">
        <v>9</v>
      </c>
      <c r="C22" s="202" t="s">
        <v>35</v>
      </c>
      <c r="D22" s="210" t="s">
        <v>710</v>
      </c>
      <c r="E22" s="24" t="s">
        <v>123</v>
      </c>
      <c r="F22" s="86">
        <v>182</v>
      </c>
      <c r="G22" s="80">
        <v>1</v>
      </c>
      <c r="H22" s="204"/>
      <c r="I22" s="204"/>
      <c r="J22" s="204"/>
      <c r="K22" s="204"/>
      <c r="L22" s="80">
        <v>0</v>
      </c>
      <c r="M22" s="203"/>
      <c r="N22" s="52">
        <v>0</v>
      </c>
      <c r="O22" s="204"/>
      <c r="P22" s="204"/>
      <c r="Q22" s="11">
        <v>5.9959777292999998</v>
      </c>
      <c r="R22" s="204"/>
      <c r="S22" s="204"/>
      <c r="T22" s="53">
        <v>7.4949999999999992</v>
      </c>
      <c r="U22" s="204"/>
      <c r="V22" s="204"/>
      <c r="W22" s="11">
        <v>5.9797511602208999</v>
      </c>
      <c r="X22" s="204"/>
      <c r="Y22" s="204"/>
      <c r="Z22" s="53">
        <v>7.4949999999999992</v>
      </c>
      <c r="AA22" s="204"/>
      <c r="AB22" s="204"/>
      <c r="AC22" s="204"/>
      <c r="AD22" s="204"/>
      <c r="AE22" s="204"/>
      <c r="AF22" s="9">
        <v>3.6622431168898695</v>
      </c>
      <c r="AG22" s="9">
        <v>1265</v>
      </c>
      <c r="AH22" s="9">
        <v>0.44289742354529332</v>
      </c>
      <c r="AI22" s="9">
        <v>20</v>
      </c>
      <c r="AJ22" s="9">
        <v>2.7350543478260869</v>
      </c>
      <c r="AK22" s="9" t="s">
        <v>248</v>
      </c>
      <c r="AL22" s="9">
        <v>181</v>
      </c>
      <c r="AM22" s="9">
        <v>3.6622431168898695</v>
      </c>
      <c r="AN22" s="9">
        <v>3.7197521865889214</v>
      </c>
      <c r="AO22" s="73">
        <v>2</v>
      </c>
      <c r="AP22" s="80">
        <v>0</v>
      </c>
      <c r="AQ22" s="80">
        <v>0</v>
      </c>
      <c r="AR22" s="224">
        <v>360</v>
      </c>
      <c r="AS22" s="224" t="s">
        <v>248</v>
      </c>
      <c r="AT22" s="7">
        <v>13820.549000000001</v>
      </c>
      <c r="AU22" s="7">
        <v>86.364999999999995</v>
      </c>
      <c r="AV22" s="201">
        <v>0</v>
      </c>
      <c r="AW22" s="126">
        <v>360</v>
      </c>
      <c r="AX22" s="201" t="s">
        <v>248</v>
      </c>
      <c r="AY22" s="73" t="s">
        <v>248</v>
      </c>
      <c r="AZ22" s="138">
        <v>71034</v>
      </c>
      <c r="BA22" s="138" t="s">
        <v>248</v>
      </c>
      <c r="BB22" s="138" t="s">
        <v>248</v>
      </c>
      <c r="BC22" s="203" t="s">
        <v>248</v>
      </c>
      <c r="BD22" s="217" t="s">
        <v>61</v>
      </c>
      <c r="BE22" s="201" t="s">
        <v>62</v>
      </c>
      <c r="BF22" s="201" t="s">
        <v>63</v>
      </c>
      <c r="BG22" s="201" t="s">
        <v>196</v>
      </c>
      <c r="BH22" s="218" t="s">
        <v>488</v>
      </c>
      <c r="BI22" s="218" t="s">
        <v>64</v>
      </c>
      <c r="BJ22" s="200">
        <v>214</v>
      </c>
      <c r="BK22" s="200">
        <v>1</v>
      </c>
      <c r="BL22" s="219" t="s">
        <v>65</v>
      </c>
      <c r="BM22" s="64"/>
      <c r="BN22" s="64" t="s">
        <v>308</v>
      </c>
      <c r="BO22" s="91" t="s">
        <v>70</v>
      </c>
      <c r="BP22" s="441" t="s">
        <v>681</v>
      </c>
      <c r="BQ22" s="219" t="s">
        <v>717</v>
      </c>
    </row>
    <row r="23" spans="1:69" s="128" customFormat="1" ht="15.75">
      <c r="A23" s="207" t="s">
        <v>33</v>
      </c>
      <c r="B23" s="208" t="s">
        <v>9</v>
      </c>
      <c r="C23" s="202" t="s">
        <v>35</v>
      </c>
      <c r="D23" s="210" t="s">
        <v>710</v>
      </c>
      <c r="E23" s="24" t="s">
        <v>123</v>
      </c>
      <c r="F23" s="86">
        <v>178</v>
      </c>
      <c r="G23" s="80">
        <v>4</v>
      </c>
      <c r="H23" s="204"/>
      <c r="I23" s="204"/>
      <c r="J23" s="204"/>
      <c r="K23" s="204"/>
      <c r="L23" s="80">
        <v>0</v>
      </c>
      <c r="M23" s="203"/>
      <c r="N23" s="52">
        <v>0</v>
      </c>
      <c r="O23" s="204"/>
      <c r="P23" s="204"/>
      <c r="Q23" s="11">
        <v>7.9628386896999999</v>
      </c>
      <c r="R23" s="204"/>
      <c r="S23" s="204"/>
      <c r="T23" s="53">
        <v>13.074999999999996</v>
      </c>
      <c r="U23" s="204"/>
      <c r="V23" s="204"/>
      <c r="W23" s="11">
        <v>8.0100397586206</v>
      </c>
      <c r="X23" s="204"/>
      <c r="Y23" s="204"/>
      <c r="Z23" s="53">
        <v>13.074999999999996</v>
      </c>
      <c r="AA23" s="204"/>
      <c r="AB23" s="204"/>
      <c r="AC23" s="204"/>
      <c r="AD23" s="204"/>
      <c r="AE23" s="204"/>
      <c r="AF23" s="9">
        <v>3.170567878149348</v>
      </c>
      <c r="AG23" s="9">
        <v>1218</v>
      </c>
      <c r="AH23" s="9">
        <v>0.58379587010763212</v>
      </c>
      <c r="AI23" s="9">
        <v>150</v>
      </c>
      <c r="AJ23" s="9">
        <v>2.1378048780487804</v>
      </c>
      <c r="AK23" s="9" t="s">
        <v>248</v>
      </c>
      <c r="AL23" s="9">
        <v>168</v>
      </c>
      <c r="AM23" s="9">
        <v>3.1912755170444238</v>
      </c>
      <c r="AN23" s="9">
        <v>3.2125360230547551</v>
      </c>
      <c r="AO23" s="73">
        <v>5</v>
      </c>
      <c r="AP23" s="80">
        <v>3</v>
      </c>
      <c r="AQ23" s="80">
        <v>0</v>
      </c>
      <c r="AR23" s="224">
        <v>340</v>
      </c>
      <c r="AS23" s="224" t="s">
        <v>248</v>
      </c>
      <c r="AT23" s="7">
        <v>13343.687</v>
      </c>
      <c r="AU23" s="7">
        <v>284.16399999999999</v>
      </c>
      <c r="AV23" s="201">
        <v>0</v>
      </c>
      <c r="AW23" s="126">
        <v>340</v>
      </c>
      <c r="AX23" s="201" t="s">
        <v>248</v>
      </c>
      <c r="AY23" s="73" t="s">
        <v>248</v>
      </c>
      <c r="AZ23" s="138">
        <v>71034</v>
      </c>
      <c r="BA23" s="138" t="s">
        <v>248</v>
      </c>
      <c r="BB23" s="138" t="s">
        <v>248</v>
      </c>
      <c r="BC23" s="203" t="s">
        <v>248</v>
      </c>
      <c r="BD23" s="217" t="s">
        <v>61</v>
      </c>
      <c r="BE23" s="201" t="s">
        <v>62</v>
      </c>
      <c r="BF23" s="201" t="s">
        <v>63</v>
      </c>
      <c r="BG23" s="201" t="s">
        <v>196</v>
      </c>
      <c r="BH23" s="218" t="s">
        <v>488</v>
      </c>
      <c r="BI23" s="218" t="s">
        <v>66</v>
      </c>
      <c r="BJ23" s="200">
        <v>214</v>
      </c>
      <c r="BK23" s="200">
        <v>7</v>
      </c>
      <c r="BL23" s="219" t="s">
        <v>65</v>
      </c>
      <c r="BM23" s="64"/>
      <c r="BN23" s="64" t="s">
        <v>308</v>
      </c>
      <c r="BO23" s="91" t="s">
        <v>70</v>
      </c>
      <c r="BP23" s="441" t="s">
        <v>681</v>
      </c>
      <c r="BQ23" s="219" t="s">
        <v>717</v>
      </c>
    </row>
    <row r="24" spans="1:69" s="128" customFormat="1" ht="15.75">
      <c r="A24" s="207" t="s">
        <v>33</v>
      </c>
      <c r="B24" s="208" t="s">
        <v>9</v>
      </c>
      <c r="C24" s="202" t="s">
        <v>35</v>
      </c>
      <c r="D24" s="210" t="s">
        <v>710</v>
      </c>
      <c r="E24" s="24" t="s">
        <v>123</v>
      </c>
      <c r="F24" s="86">
        <v>180</v>
      </c>
      <c r="G24" s="80">
        <v>6</v>
      </c>
      <c r="H24" s="204"/>
      <c r="I24" s="204"/>
      <c r="J24" s="204"/>
      <c r="K24" s="204"/>
      <c r="L24" s="80">
        <v>0</v>
      </c>
      <c r="M24" s="203"/>
      <c r="N24" s="52">
        <v>1</v>
      </c>
      <c r="O24" s="204"/>
      <c r="P24" s="204"/>
      <c r="Q24" s="11">
        <v>7.3717296437000002</v>
      </c>
      <c r="R24" s="204"/>
      <c r="S24" s="204"/>
      <c r="T24" s="53">
        <v>9.9499999999999993</v>
      </c>
      <c r="U24" s="204"/>
      <c r="V24" s="204"/>
      <c r="W24" s="11">
        <v>7.5545742586206002</v>
      </c>
      <c r="X24" s="204"/>
      <c r="Y24" s="204"/>
      <c r="Z24" s="53">
        <v>10.412499999999998</v>
      </c>
      <c r="AA24" s="204"/>
      <c r="AB24" s="204"/>
      <c r="AC24" s="204"/>
      <c r="AD24" s="204"/>
      <c r="AE24" s="204"/>
      <c r="AF24" s="9">
        <v>3.3063420252205615</v>
      </c>
      <c r="AG24" s="9">
        <v>1216</v>
      </c>
      <c r="AH24" s="9">
        <v>0.58954948764832127</v>
      </c>
      <c r="AI24" s="9">
        <v>131</v>
      </c>
      <c r="AJ24" s="9">
        <v>2.1184782608695651</v>
      </c>
      <c r="AK24" s="9" t="s">
        <v>248</v>
      </c>
      <c r="AL24" s="9">
        <v>152</v>
      </c>
      <c r="AM24" s="9">
        <v>3.3714774601356496</v>
      </c>
      <c r="AN24" s="9">
        <v>3.4802631578947367</v>
      </c>
      <c r="AO24" s="73">
        <v>36</v>
      </c>
      <c r="AP24" s="80">
        <v>1</v>
      </c>
      <c r="AQ24" s="80">
        <v>5</v>
      </c>
      <c r="AR24" s="224">
        <v>306</v>
      </c>
      <c r="AS24" s="224" t="s">
        <v>248</v>
      </c>
      <c r="AT24" s="7">
        <v>13350.800999999999</v>
      </c>
      <c r="AU24" s="7">
        <v>254.31100000000001</v>
      </c>
      <c r="AV24" s="201">
        <v>0</v>
      </c>
      <c r="AW24" s="126">
        <v>306</v>
      </c>
      <c r="AX24" s="201" t="s">
        <v>248</v>
      </c>
      <c r="AY24" s="73" t="s">
        <v>248</v>
      </c>
      <c r="AZ24" s="138">
        <v>71034</v>
      </c>
      <c r="BA24" s="138" t="s">
        <v>248</v>
      </c>
      <c r="BB24" s="138" t="s">
        <v>248</v>
      </c>
      <c r="BC24" s="203" t="s">
        <v>248</v>
      </c>
      <c r="BD24" s="217" t="s">
        <v>61</v>
      </c>
      <c r="BE24" s="201" t="s">
        <v>62</v>
      </c>
      <c r="BF24" s="201" t="s">
        <v>63</v>
      </c>
      <c r="BG24" s="201" t="s">
        <v>196</v>
      </c>
      <c r="BH24" s="218" t="s">
        <v>488</v>
      </c>
      <c r="BI24" s="218" t="s">
        <v>67</v>
      </c>
      <c r="BJ24" s="200">
        <v>214</v>
      </c>
      <c r="BK24" s="200">
        <v>3</v>
      </c>
      <c r="BL24" s="219" t="s">
        <v>65</v>
      </c>
      <c r="BM24" s="64"/>
      <c r="BN24" s="64" t="s">
        <v>308</v>
      </c>
      <c r="BO24" s="91" t="s">
        <v>70</v>
      </c>
      <c r="BP24" s="441" t="s">
        <v>681</v>
      </c>
      <c r="BQ24" s="219" t="s">
        <v>717</v>
      </c>
    </row>
    <row r="25" spans="1:69" s="128" customFormat="1" ht="15.75">
      <c r="A25" s="207" t="s">
        <v>33</v>
      </c>
      <c r="B25" s="208" t="s">
        <v>9</v>
      </c>
      <c r="C25" s="202" t="s">
        <v>35</v>
      </c>
      <c r="D25" s="210" t="s">
        <v>710</v>
      </c>
      <c r="E25" s="24" t="s">
        <v>123</v>
      </c>
      <c r="F25" s="86">
        <v>183</v>
      </c>
      <c r="G25" s="80">
        <v>1</v>
      </c>
      <c r="H25" s="204"/>
      <c r="I25" s="204"/>
      <c r="J25" s="204"/>
      <c r="K25" s="204"/>
      <c r="L25" s="80">
        <v>1</v>
      </c>
      <c r="M25" s="203"/>
      <c r="N25" s="52">
        <v>0</v>
      </c>
      <c r="O25" s="204"/>
      <c r="P25" s="204"/>
      <c r="Q25" s="11">
        <v>7.3566625745999996</v>
      </c>
      <c r="R25" s="204"/>
      <c r="S25" s="204"/>
      <c r="T25" s="53">
        <v>9.7374999999999972</v>
      </c>
      <c r="U25" s="204"/>
      <c r="V25" s="204"/>
      <c r="W25" s="11">
        <v>7.4968505801104</v>
      </c>
      <c r="X25" s="204"/>
      <c r="Y25" s="204"/>
      <c r="Z25" s="53">
        <v>10.118749999999999</v>
      </c>
      <c r="AA25" s="204"/>
      <c r="AB25" s="204"/>
      <c r="AC25" s="204"/>
      <c r="AD25" s="204"/>
      <c r="AE25" s="204"/>
      <c r="AF25" s="9">
        <v>2.9616432715604173</v>
      </c>
      <c r="AG25" s="9">
        <v>1267</v>
      </c>
      <c r="AH25" s="9">
        <v>0.46347164853466249</v>
      </c>
      <c r="AI25" s="9">
        <v>210</v>
      </c>
      <c r="AJ25" s="9">
        <v>2.0144039735099337</v>
      </c>
      <c r="AK25" s="9" t="s">
        <v>248</v>
      </c>
      <c r="AL25" s="9">
        <v>0</v>
      </c>
      <c r="AM25" s="9"/>
      <c r="AN25" s="9"/>
      <c r="AO25" s="73">
        <v>11</v>
      </c>
      <c r="AP25" s="80">
        <v>0</v>
      </c>
      <c r="AQ25" s="80">
        <v>1</v>
      </c>
      <c r="AR25" s="224">
        <v>352</v>
      </c>
      <c r="AS25" s="224" t="s">
        <v>248</v>
      </c>
      <c r="AT25" s="7">
        <v>12537.630999999999</v>
      </c>
      <c r="AU25" s="7">
        <v>1417.028</v>
      </c>
      <c r="AV25" s="201">
        <v>0</v>
      </c>
      <c r="AW25" s="126">
        <v>352</v>
      </c>
      <c r="AX25" s="201" t="s">
        <v>248</v>
      </c>
      <c r="AY25" s="73" t="s">
        <v>248</v>
      </c>
      <c r="AZ25" s="138">
        <v>71034</v>
      </c>
      <c r="BA25" s="138" t="s">
        <v>248</v>
      </c>
      <c r="BB25" s="138" t="s">
        <v>248</v>
      </c>
      <c r="BC25" s="203" t="s">
        <v>248</v>
      </c>
      <c r="BD25" s="217" t="s">
        <v>61</v>
      </c>
      <c r="BE25" s="201" t="s">
        <v>62</v>
      </c>
      <c r="BF25" s="201" t="s">
        <v>63</v>
      </c>
      <c r="BG25" s="201" t="s">
        <v>196</v>
      </c>
      <c r="BH25" s="218" t="s">
        <v>488</v>
      </c>
      <c r="BI25" s="218" t="s">
        <v>68</v>
      </c>
      <c r="BJ25" s="200">
        <v>214</v>
      </c>
      <c r="BK25" s="200">
        <v>4</v>
      </c>
      <c r="BL25" s="219" t="s">
        <v>65</v>
      </c>
      <c r="BM25" s="64"/>
      <c r="BN25" s="64" t="s">
        <v>308</v>
      </c>
      <c r="BO25" s="91" t="s">
        <v>70</v>
      </c>
      <c r="BP25" s="441" t="s">
        <v>681</v>
      </c>
      <c r="BQ25" s="219" t="s">
        <v>717</v>
      </c>
    </row>
    <row r="26" spans="1:69" s="128" customFormat="1" ht="15.75">
      <c r="A26" s="207" t="s">
        <v>33</v>
      </c>
      <c r="B26" s="208" t="s">
        <v>9</v>
      </c>
      <c r="C26" s="202" t="s">
        <v>35</v>
      </c>
      <c r="D26" s="210" t="s">
        <v>710</v>
      </c>
      <c r="E26" s="24" t="s">
        <v>124</v>
      </c>
      <c r="F26" s="86">
        <v>117</v>
      </c>
      <c r="G26" s="80">
        <v>2</v>
      </c>
      <c r="H26" s="204"/>
      <c r="I26" s="204"/>
      <c r="J26" s="204"/>
      <c r="K26" s="204"/>
      <c r="L26" s="80">
        <v>0</v>
      </c>
      <c r="M26" s="203"/>
      <c r="N26" s="52">
        <v>1</v>
      </c>
      <c r="O26" s="204"/>
      <c r="P26" s="204"/>
      <c r="Q26" s="11">
        <v>6.3652520261000003</v>
      </c>
      <c r="R26" s="204"/>
      <c r="S26" s="204"/>
      <c r="T26" s="53">
        <v>9.8125</v>
      </c>
      <c r="U26" s="204"/>
      <c r="V26" s="204"/>
      <c r="W26" s="11">
        <v>6.2911303478259999</v>
      </c>
      <c r="X26" s="204"/>
      <c r="Y26" s="204"/>
      <c r="Z26" s="53">
        <v>9.8125</v>
      </c>
      <c r="AA26" s="204"/>
      <c r="AB26" s="204"/>
      <c r="AC26" s="204"/>
      <c r="AD26" s="204"/>
      <c r="AE26" s="204"/>
      <c r="AF26" s="9">
        <v>3.5447905735631968</v>
      </c>
      <c r="AG26" s="9">
        <v>803</v>
      </c>
      <c r="AH26" s="9">
        <v>0.55542727244349643</v>
      </c>
      <c r="AI26" s="9">
        <v>34</v>
      </c>
      <c r="AJ26" s="9">
        <v>2.5399350649350652</v>
      </c>
      <c r="AK26" s="9" t="s">
        <v>248</v>
      </c>
      <c r="AL26" s="9">
        <v>113</v>
      </c>
      <c r="AM26" s="9">
        <v>3.5523035847714977</v>
      </c>
      <c r="AN26" s="9">
        <v>3.6188186813186811</v>
      </c>
      <c r="AO26" s="73">
        <v>17</v>
      </c>
      <c r="AP26" s="80">
        <v>0</v>
      </c>
      <c r="AQ26" s="80">
        <v>1</v>
      </c>
      <c r="AR26" s="224">
        <v>212</v>
      </c>
      <c r="AS26" s="224" t="s">
        <v>248</v>
      </c>
      <c r="AT26" s="7">
        <v>8750.9539999999997</v>
      </c>
      <c r="AU26" s="7">
        <v>0</v>
      </c>
      <c r="AV26" s="201">
        <v>0</v>
      </c>
      <c r="AW26" s="126">
        <v>212</v>
      </c>
      <c r="AX26" s="201" t="s">
        <v>248</v>
      </c>
      <c r="AY26" s="73" t="s">
        <v>248</v>
      </c>
      <c r="AZ26" s="138">
        <v>24265</v>
      </c>
      <c r="BA26" s="138" t="s">
        <v>248</v>
      </c>
      <c r="BB26" s="138" t="s">
        <v>248</v>
      </c>
      <c r="BC26" s="203" t="s">
        <v>248</v>
      </c>
      <c r="BD26" s="217" t="s">
        <v>61</v>
      </c>
      <c r="BE26" s="201" t="s">
        <v>62</v>
      </c>
      <c r="BF26" s="201" t="s">
        <v>63</v>
      </c>
      <c r="BG26" s="201" t="s">
        <v>196</v>
      </c>
      <c r="BH26" s="218" t="s">
        <v>488</v>
      </c>
      <c r="BI26" s="218" t="s">
        <v>64</v>
      </c>
      <c r="BJ26" s="200">
        <v>214</v>
      </c>
      <c r="BK26" s="200">
        <v>1</v>
      </c>
      <c r="BL26" s="219" t="s">
        <v>65</v>
      </c>
      <c r="BM26" s="64"/>
      <c r="BN26" s="64" t="s">
        <v>308</v>
      </c>
      <c r="BO26" s="91" t="s">
        <v>339</v>
      </c>
      <c r="BP26" s="441" t="s">
        <v>699</v>
      </c>
      <c r="BQ26" s="219" t="s">
        <v>715</v>
      </c>
    </row>
    <row r="27" spans="1:69" s="128" customFormat="1" ht="15.75">
      <c r="A27" s="207" t="s">
        <v>33</v>
      </c>
      <c r="B27" s="208" t="s">
        <v>9</v>
      </c>
      <c r="C27" s="202" t="s">
        <v>35</v>
      </c>
      <c r="D27" s="210" t="s">
        <v>710</v>
      </c>
      <c r="E27" s="24" t="s">
        <v>124</v>
      </c>
      <c r="F27" s="86">
        <v>120</v>
      </c>
      <c r="G27" s="80">
        <v>2</v>
      </c>
      <c r="H27" s="204"/>
      <c r="I27" s="204"/>
      <c r="J27" s="204"/>
      <c r="K27" s="204"/>
      <c r="L27" s="80">
        <v>0</v>
      </c>
      <c r="M27" s="203"/>
      <c r="N27" s="52">
        <v>0</v>
      </c>
      <c r="O27" s="204"/>
      <c r="P27" s="204"/>
      <c r="Q27" s="11">
        <v>6.9297032373</v>
      </c>
      <c r="R27" s="204"/>
      <c r="S27" s="204"/>
      <c r="T27" s="53">
        <v>11.549999999999997</v>
      </c>
      <c r="U27" s="204"/>
      <c r="V27" s="204"/>
      <c r="W27" s="11">
        <v>6.8741947457626997</v>
      </c>
      <c r="X27" s="204"/>
      <c r="Y27" s="204"/>
      <c r="Z27" s="53">
        <v>11.549999999999997</v>
      </c>
      <c r="AA27" s="204"/>
      <c r="AB27" s="204"/>
      <c r="AC27" s="204"/>
      <c r="AD27" s="204"/>
      <c r="AE27" s="204"/>
      <c r="AF27" s="9">
        <v>3.3984624760780147</v>
      </c>
      <c r="AG27" s="9">
        <v>826</v>
      </c>
      <c r="AH27" s="9">
        <v>0.51601151601269057</v>
      </c>
      <c r="AI27" s="9">
        <v>49</v>
      </c>
      <c r="AJ27" s="9">
        <v>2.4144444444444444</v>
      </c>
      <c r="AK27" s="9" t="s">
        <v>248</v>
      </c>
      <c r="AL27" s="9">
        <v>117</v>
      </c>
      <c r="AM27" s="9">
        <v>3.4057265017932146</v>
      </c>
      <c r="AN27" s="9">
        <v>3.5063920454545454</v>
      </c>
      <c r="AO27" s="73">
        <v>21</v>
      </c>
      <c r="AP27" s="80">
        <v>0</v>
      </c>
      <c r="AQ27" s="80">
        <v>0</v>
      </c>
      <c r="AR27" s="224">
        <v>215</v>
      </c>
      <c r="AS27" s="224" t="s">
        <v>248</v>
      </c>
      <c r="AT27" s="7">
        <v>8963.9269999999997</v>
      </c>
      <c r="AU27" s="7">
        <v>78.45</v>
      </c>
      <c r="AV27" s="201">
        <v>0</v>
      </c>
      <c r="AW27" s="126">
        <v>213</v>
      </c>
      <c r="AX27" s="201" t="s">
        <v>248</v>
      </c>
      <c r="AY27" s="73" t="s">
        <v>248</v>
      </c>
      <c r="AZ27" s="138">
        <v>24265</v>
      </c>
      <c r="BA27" s="138" t="s">
        <v>248</v>
      </c>
      <c r="BB27" s="138" t="s">
        <v>248</v>
      </c>
      <c r="BC27" s="203" t="s">
        <v>248</v>
      </c>
      <c r="BD27" s="217" t="s">
        <v>61</v>
      </c>
      <c r="BE27" s="201" t="s">
        <v>62</v>
      </c>
      <c r="BF27" s="201" t="s">
        <v>63</v>
      </c>
      <c r="BG27" s="201" t="s">
        <v>196</v>
      </c>
      <c r="BH27" s="218" t="s">
        <v>488</v>
      </c>
      <c r="BI27" s="218" t="s">
        <v>66</v>
      </c>
      <c r="BJ27" s="200">
        <v>214</v>
      </c>
      <c r="BK27" s="200">
        <v>7</v>
      </c>
      <c r="BL27" s="219" t="s">
        <v>65</v>
      </c>
      <c r="BM27" s="64"/>
      <c r="BN27" s="64" t="s">
        <v>308</v>
      </c>
      <c r="BO27" s="91" t="s">
        <v>339</v>
      </c>
      <c r="BP27" s="441" t="s">
        <v>699</v>
      </c>
      <c r="BQ27" s="219" t="s">
        <v>715</v>
      </c>
    </row>
    <row r="28" spans="1:69" s="128" customFormat="1" ht="15.75">
      <c r="A28" s="207" t="s">
        <v>33</v>
      </c>
      <c r="B28" s="208" t="s">
        <v>9</v>
      </c>
      <c r="C28" s="202" t="s">
        <v>35</v>
      </c>
      <c r="D28" s="210" t="s">
        <v>710</v>
      </c>
      <c r="E28" s="24" t="s">
        <v>124</v>
      </c>
      <c r="F28" s="86">
        <v>118</v>
      </c>
      <c r="G28" s="80">
        <v>0</v>
      </c>
      <c r="H28" s="204"/>
      <c r="I28" s="204"/>
      <c r="J28" s="204"/>
      <c r="K28" s="204"/>
      <c r="L28" s="80">
        <v>0</v>
      </c>
      <c r="M28" s="203"/>
      <c r="N28" s="52">
        <v>0</v>
      </c>
      <c r="O28" s="204"/>
      <c r="P28" s="204"/>
      <c r="Q28" s="11">
        <v>7.4730252372999999</v>
      </c>
      <c r="R28" s="204"/>
      <c r="S28" s="204"/>
      <c r="T28" s="53">
        <v>9.2624999999999993</v>
      </c>
      <c r="U28" s="204"/>
      <c r="V28" s="204"/>
      <c r="W28" s="11">
        <v>7.6009743898305002</v>
      </c>
      <c r="X28" s="204"/>
      <c r="Y28" s="204"/>
      <c r="Z28" s="53">
        <v>9.7099999999999991</v>
      </c>
      <c r="AA28" s="204"/>
      <c r="AB28" s="204"/>
      <c r="AC28" s="204"/>
      <c r="AD28" s="204"/>
      <c r="AE28" s="204"/>
      <c r="AF28" s="9">
        <v>3.4730355199736103</v>
      </c>
      <c r="AG28" s="9">
        <v>826</v>
      </c>
      <c r="AH28" s="9">
        <v>0.49175907370657562</v>
      </c>
      <c r="AI28" s="9">
        <v>45</v>
      </c>
      <c r="AJ28" s="9">
        <v>2.4486111111111111</v>
      </c>
      <c r="AK28" s="9" t="s">
        <v>248</v>
      </c>
      <c r="AL28" s="9">
        <v>113</v>
      </c>
      <c r="AM28" s="9">
        <v>3.4810872388398448</v>
      </c>
      <c r="AN28" s="9">
        <v>3.5871710526315788</v>
      </c>
      <c r="AO28" s="73">
        <v>28</v>
      </c>
      <c r="AP28" s="80">
        <v>0</v>
      </c>
      <c r="AQ28" s="80">
        <v>0</v>
      </c>
      <c r="AR28" s="224">
        <v>208</v>
      </c>
      <c r="AS28" s="224" t="s">
        <v>248</v>
      </c>
      <c r="AT28" s="7">
        <v>9059.7939999999999</v>
      </c>
      <c r="AU28" s="7">
        <v>37.380000000000003</v>
      </c>
      <c r="AV28" s="201">
        <v>0</v>
      </c>
      <c r="AW28" s="126">
        <v>208</v>
      </c>
      <c r="AX28" s="201" t="s">
        <v>248</v>
      </c>
      <c r="AY28" s="73" t="s">
        <v>248</v>
      </c>
      <c r="AZ28" s="138">
        <v>24265</v>
      </c>
      <c r="BA28" s="138" t="s">
        <v>248</v>
      </c>
      <c r="BB28" s="138" t="s">
        <v>248</v>
      </c>
      <c r="BC28" s="203" t="s">
        <v>248</v>
      </c>
      <c r="BD28" s="217" t="s">
        <v>61</v>
      </c>
      <c r="BE28" s="201" t="s">
        <v>62</v>
      </c>
      <c r="BF28" s="201" t="s">
        <v>63</v>
      </c>
      <c r="BG28" s="201" t="s">
        <v>196</v>
      </c>
      <c r="BH28" s="218" t="s">
        <v>488</v>
      </c>
      <c r="BI28" s="218" t="s">
        <v>67</v>
      </c>
      <c r="BJ28" s="200">
        <v>214</v>
      </c>
      <c r="BK28" s="200">
        <v>3</v>
      </c>
      <c r="BL28" s="219" t="s">
        <v>65</v>
      </c>
      <c r="BM28" s="64"/>
      <c r="BN28" s="64" t="s">
        <v>308</v>
      </c>
      <c r="BO28" s="91" t="s">
        <v>339</v>
      </c>
      <c r="BP28" s="441" t="s">
        <v>699</v>
      </c>
      <c r="BQ28" s="219" t="s">
        <v>715</v>
      </c>
    </row>
    <row r="29" spans="1:69" s="128" customFormat="1" ht="15.75">
      <c r="A29" s="207" t="s">
        <v>33</v>
      </c>
      <c r="B29" s="208" t="s">
        <v>9</v>
      </c>
      <c r="C29" s="202" t="s">
        <v>35</v>
      </c>
      <c r="D29" s="210" t="s">
        <v>710</v>
      </c>
      <c r="E29" s="24" t="s">
        <v>124</v>
      </c>
      <c r="F29" s="86">
        <v>92</v>
      </c>
      <c r="G29" s="80">
        <v>4</v>
      </c>
      <c r="H29" s="204"/>
      <c r="I29" s="204"/>
      <c r="J29" s="204"/>
      <c r="K29" s="204"/>
      <c r="L29" s="80">
        <v>2</v>
      </c>
      <c r="M29" s="203"/>
      <c r="N29" s="52">
        <v>0</v>
      </c>
      <c r="O29" s="204"/>
      <c r="P29" s="204"/>
      <c r="Q29" s="11">
        <v>7.3750812673999997</v>
      </c>
      <c r="R29" s="204"/>
      <c r="S29" s="204"/>
      <c r="T29" s="53">
        <v>13.175000000000001</v>
      </c>
      <c r="U29" s="204"/>
      <c r="V29" s="204"/>
      <c r="W29" s="11">
        <v>7.2880580116278999</v>
      </c>
      <c r="X29" s="204"/>
      <c r="Y29" s="204"/>
      <c r="Z29" s="53">
        <v>13.350000000000001</v>
      </c>
      <c r="AA29" s="204"/>
      <c r="AB29" s="204"/>
      <c r="AC29" s="204"/>
      <c r="AD29" s="204"/>
      <c r="AE29" s="204"/>
      <c r="AF29" s="9">
        <v>2.6284601066904298</v>
      </c>
      <c r="AG29" s="9">
        <v>602</v>
      </c>
      <c r="AH29" s="9">
        <v>0.47036501684323134</v>
      </c>
      <c r="AI29" s="9">
        <v>244</v>
      </c>
      <c r="AJ29" s="9">
        <v>1.6674603174603175</v>
      </c>
      <c r="AK29" s="9" t="s">
        <v>248</v>
      </c>
      <c r="AL29" s="9">
        <v>0</v>
      </c>
      <c r="AM29" s="9"/>
      <c r="AN29" s="9"/>
      <c r="AO29" s="73">
        <v>115</v>
      </c>
      <c r="AP29" s="80">
        <v>10</v>
      </c>
      <c r="AQ29" s="80">
        <v>10</v>
      </c>
      <c r="AR29" s="224">
        <v>41</v>
      </c>
      <c r="AS29" s="224" t="s">
        <v>248</v>
      </c>
      <c r="AT29" s="7">
        <v>5650.0910000000003</v>
      </c>
      <c r="AU29" s="7">
        <v>1314.511</v>
      </c>
      <c r="AV29" s="201">
        <v>0</v>
      </c>
      <c r="AW29" s="126">
        <v>41</v>
      </c>
      <c r="AX29" s="201" t="s">
        <v>248</v>
      </c>
      <c r="AY29" s="73" t="s">
        <v>248</v>
      </c>
      <c r="AZ29" s="138">
        <v>24265</v>
      </c>
      <c r="BA29" s="138" t="s">
        <v>248</v>
      </c>
      <c r="BB29" s="138" t="s">
        <v>248</v>
      </c>
      <c r="BC29" s="203" t="s">
        <v>248</v>
      </c>
      <c r="BD29" s="217" t="s">
        <v>61</v>
      </c>
      <c r="BE29" s="201" t="s">
        <v>62</v>
      </c>
      <c r="BF29" s="201" t="s">
        <v>63</v>
      </c>
      <c r="BG29" s="201" t="s">
        <v>196</v>
      </c>
      <c r="BH29" s="218" t="s">
        <v>488</v>
      </c>
      <c r="BI29" s="218" t="s">
        <v>68</v>
      </c>
      <c r="BJ29" s="200">
        <v>214</v>
      </c>
      <c r="BK29" s="200">
        <v>4</v>
      </c>
      <c r="BL29" s="219" t="s">
        <v>65</v>
      </c>
      <c r="BM29" s="64"/>
      <c r="BN29" s="64" t="s">
        <v>308</v>
      </c>
      <c r="BO29" s="91" t="s">
        <v>339</v>
      </c>
      <c r="BP29" s="441" t="s">
        <v>699</v>
      </c>
      <c r="BQ29" s="219" t="s">
        <v>715</v>
      </c>
    </row>
    <row r="30" spans="1:69" s="128" customFormat="1" ht="15.75">
      <c r="A30" s="207" t="s">
        <v>33</v>
      </c>
      <c r="B30" s="208" t="s">
        <v>9</v>
      </c>
      <c r="C30" s="202" t="s">
        <v>35</v>
      </c>
      <c r="D30" s="210" t="s">
        <v>710</v>
      </c>
      <c r="E30" s="24" t="s">
        <v>125</v>
      </c>
      <c r="F30" s="86">
        <v>37</v>
      </c>
      <c r="G30" s="80">
        <v>0</v>
      </c>
      <c r="H30" s="204"/>
      <c r="I30" s="204"/>
      <c r="J30" s="204"/>
      <c r="K30" s="204"/>
      <c r="L30" s="80">
        <v>0</v>
      </c>
      <c r="M30" s="203"/>
      <c r="N30" s="52">
        <v>0</v>
      </c>
      <c r="O30" s="204"/>
      <c r="P30" s="204"/>
      <c r="Q30" s="11">
        <v>6.5739998918999998</v>
      </c>
      <c r="R30" s="204"/>
      <c r="S30" s="204"/>
      <c r="T30" s="53">
        <v>10.2875</v>
      </c>
      <c r="U30" s="204"/>
      <c r="V30" s="204"/>
      <c r="W30" s="11">
        <v>6.6414863243243003</v>
      </c>
      <c r="X30" s="204"/>
      <c r="Y30" s="204"/>
      <c r="Z30" s="53">
        <v>10.2875</v>
      </c>
      <c r="AA30" s="204"/>
      <c r="AB30" s="204"/>
      <c r="AC30" s="204"/>
      <c r="AD30" s="204"/>
      <c r="AE30" s="204"/>
      <c r="AF30" s="9">
        <v>3.6262934428844669</v>
      </c>
      <c r="AG30" s="9">
        <v>259</v>
      </c>
      <c r="AH30" s="9">
        <v>0.5473317067797332</v>
      </c>
      <c r="AI30" s="9">
        <v>11</v>
      </c>
      <c r="AJ30" s="9">
        <v>2.5487500000000001</v>
      </c>
      <c r="AK30" s="9" t="s">
        <v>248</v>
      </c>
      <c r="AL30" s="9">
        <v>37</v>
      </c>
      <c r="AM30" s="9">
        <v>3.6262934428844669</v>
      </c>
      <c r="AN30" s="9">
        <v>3.7224409448818898</v>
      </c>
      <c r="AO30" s="73">
        <v>6</v>
      </c>
      <c r="AP30" s="80">
        <v>0</v>
      </c>
      <c r="AQ30" s="80">
        <v>0</v>
      </c>
      <c r="AR30" s="224">
        <v>68</v>
      </c>
      <c r="AS30" s="224" t="s">
        <v>248</v>
      </c>
      <c r="AT30" s="7">
        <v>2836.0520000000001</v>
      </c>
      <c r="AU30" s="7">
        <v>0</v>
      </c>
      <c r="AV30" s="201">
        <v>0</v>
      </c>
      <c r="AW30" s="126">
        <v>68</v>
      </c>
      <c r="AX30" s="201" t="s">
        <v>248</v>
      </c>
      <c r="AY30" s="73" t="s">
        <v>248</v>
      </c>
      <c r="AZ30" s="138">
        <v>18469</v>
      </c>
      <c r="BA30" s="138" t="s">
        <v>248</v>
      </c>
      <c r="BB30" s="138" t="s">
        <v>248</v>
      </c>
      <c r="BC30" s="203" t="s">
        <v>248</v>
      </c>
      <c r="BD30" s="217" t="s">
        <v>61</v>
      </c>
      <c r="BE30" s="201" t="s">
        <v>62</v>
      </c>
      <c r="BF30" s="201" t="s">
        <v>63</v>
      </c>
      <c r="BG30" s="201" t="s">
        <v>196</v>
      </c>
      <c r="BH30" s="218" t="s">
        <v>488</v>
      </c>
      <c r="BI30" s="218" t="s">
        <v>64</v>
      </c>
      <c r="BJ30" s="200">
        <v>214</v>
      </c>
      <c r="BK30" s="200">
        <v>1</v>
      </c>
      <c r="BL30" s="219" t="s">
        <v>65</v>
      </c>
      <c r="BM30" s="64"/>
      <c r="BN30" s="64" t="s">
        <v>308</v>
      </c>
      <c r="BO30" s="91" t="s">
        <v>54</v>
      </c>
      <c r="BP30" s="441" t="s">
        <v>699</v>
      </c>
      <c r="BQ30" s="219" t="s">
        <v>715</v>
      </c>
    </row>
    <row r="31" spans="1:69" s="128" customFormat="1" ht="15.75">
      <c r="A31" s="207" t="s">
        <v>33</v>
      </c>
      <c r="B31" s="208" t="s">
        <v>9</v>
      </c>
      <c r="C31" s="202" t="s">
        <v>35</v>
      </c>
      <c r="D31" s="210" t="s">
        <v>710</v>
      </c>
      <c r="E31" s="24" t="s">
        <v>125</v>
      </c>
      <c r="F31" s="86">
        <v>40</v>
      </c>
      <c r="G31" s="80">
        <v>0</v>
      </c>
      <c r="H31" s="204"/>
      <c r="I31" s="204"/>
      <c r="J31" s="204"/>
      <c r="K31" s="204"/>
      <c r="L31" s="80">
        <v>0</v>
      </c>
      <c r="M31" s="203"/>
      <c r="N31" s="52">
        <v>0</v>
      </c>
      <c r="O31" s="204"/>
      <c r="P31" s="204"/>
      <c r="Q31" s="11">
        <v>7.1019247249999999</v>
      </c>
      <c r="R31" s="204"/>
      <c r="S31" s="204"/>
      <c r="T31" s="53">
        <v>11</v>
      </c>
      <c r="U31" s="204"/>
      <c r="V31" s="204"/>
      <c r="W31" s="11">
        <v>7.01384965</v>
      </c>
      <c r="X31" s="204"/>
      <c r="Y31" s="204"/>
      <c r="Z31" s="53">
        <v>11</v>
      </c>
      <c r="AA31" s="204"/>
      <c r="AB31" s="204"/>
      <c r="AC31" s="204"/>
      <c r="AD31" s="204"/>
      <c r="AE31" s="204"/>
      <c r="AF31" s="9">
        <v>3.5674642967326307</v>
      </c>
      <c r="AG31" s="9">
        <v>280</v>
      </c>
      <c r="AH31" s="9">
        <v>0.48847443215109565</v>
      </c>
      <c r="AI31" s="9">
        <v>10</v>
      </c>
      <c r="AJ31" s="9">
        <v>2.5769230769230771</v>
      </c>
      <c r="AK31" s="9" t="s">
        <v>248</v>
      </c>
      <c r="AL31" s="9">
        <v>40</v>
      </c>
      <c r="AM31" s="9">
        <v>3.5674642967326307</v>
      </c>
      <c r="AN31" s="9">
        <v>3.6633333333333331</v>
      </c>
      <c r="AO31" s="73">
        <v>1</v>
      </c>
      <c r="AP31" s="80">
        <v>0</v>
      </c>
      <c r="AQ31" s="80">
        <v>0</v>
      </c>
      <c r="AR31" s="224">
        <v>79</v>
      </c>
      <c r="AS31" s="224" t="s">
        <v>248</v>
      </c>
      <c r="AT31" s="7">
        <v>3042.9389999999999</v>
      </c>
      <c r="AU31" s="7">
        <v>0</v>
      </c>
      <c r="AV31" s="201">
        <v>0</v>
      </c>
      <c r="AW31" s="126">
        <v>79</v>
      </c>
      <c r="AX31" s="201" t="s">
        <v>248</v>
      </c>
      <c r="AY31" s="73" t="s">
        <v>248</v>
      </c>
      <c r="AZ31" s="138">
        <v>18469</v>
      </c>
      <c r="BA31" s="138" t="s">
        <v>248</v>
      </c>
      <c r="BB31" s="138" t="s">
        <v>248</v>
      </c>
      <c r="BC31" s="203" t="s">
        <v>248</v>
      </c>
      <c r="BD31" s="217" t="s">
        <v>61</v>
      </c>
      <c r="BE31" s="201" t="s">
        <v>62</v>
      </c>
      <c r="BF31" s="201" t="s">
        <v>63</v>
      </c>
      <c r="BG31" s="201" t="s">
        <v>196</v>
      </c>
      <c r="BH31" s="218" t="s">
        <v>488</v>
      </c>
      <c r="BI31" s="218" t="s">
        <v>66</v>
      </c>
      <c r="BJ31" s="200">
        <v>214</v>
      </c>
      <c r="BK31" s="200">
        <v>7</v>
      </c>
      <c r="BL31" s="219" t="s">
        <v>65</v>
      </c>
      <c r="BM31" s="64"/>
      <c r="BN31" s="64" t="s">
        <v>308</v>
      </c>
      <c r="BO31" s="91" t="s">
        <v>54</v>
      </c>
      <c r="BP31" s="441" t="s">
        <v>699</v>
      </c>
      <c r="BQ31" s="219" t="s">
        <v>715</v>
      </c>
    </row>
    <row r="32" spans="1:69" s="128" customFormat="1" ht="15.75">
      <c r="A32" s="207" t="s">
        <v>33</v>
      </c>
      <c r="B32" s="208" t="s">
        <v>9</v>
      </c>
      <c r="C32" s="202" t="s">
        <v>35</v>
      </c>
      <c r="D32" s="210" t="s">
        <v>710</v>
      </c>
      <c r="E32" s="24" t="s">
        <v>125</v>
      </c>
      <c r="F32" s="86">
        <v>38</v>
      </c>
      <c r="G32" s="80">
        <v>2</v>
      </c>
      <c r="H32" s="204"/>
      <c r="I32" s="204"/>
      <c r="J32" s="204"/>
      <c r="K32" s="204"/>
      <c r="L32" s="80">
        <v>0</v>
      </c>
      <c r="M32" s="203"/>
      <c r="N32" s="52">
        <v>1</v>
      </c>
      <c r="O32" s="204"/>
      <c r="P32" s="204"/>
      <c r="Q32" s="11">
        <v>7.6709163610999997</v>
      </c>
      <c r="R32" s="204"/>
      <c r="S32" s="204"/>
      <c r="T32" s="53">
        <v>11.549999999999999</v>
      </c>
      <c r="U32" s="204"/>
      <c r="V32" s="204"/>
      <c r="W32" s="11">
        <v>7.8763886111110999</v>
      </c>
      <c r="X32" s="204"/>
      <c r="Y32" s="204"/>
      <c r="Z32" s="53">
        <v>12.299999999999999</v>
      </c>
      <c r="AA32" s="204"/>
      <c r="AB32" s="204"/>
      <c r="AC32" s="204"/>
      <c r="AD32" s="204"/>
      <c r="AE32" s="204"/>
      <c r="AF32" s="9">
        <v>3.5045904850148828</v>
      </c>
      <c r="AG32" s="9">
        <v>248</v>
      </c>
      <c r="AH32" s="9">
        <v>0.58792858152834238</v>
      </c>
      <c r="AI32" s="9">
        <v>14</v>
      </c>
      <c r="AJ32" s="9">
        <v>2.2999999999999998</v>
      </c>
      <c r="AK32" s="9" t="s">
        <v>248</v>
      </c>
      <c r="AL32" s="9">
        <v>34</v>
      </c>
      <c r="AM32" s="9">
        <v>3.5282020310474849</v>
      </c>
      <c r="AN32" s="9">
        <v>3.6436170212765959</v>
      </c>
      <c r="AO32" s="73">
        <v>8</v>
      </c>
      <c r="AP32" s="80">
        <v>0</v>
      </c>
      <c r="AQ32" s="80">
        <v>1</v>
      </c>
      <c r="AR32" s="224">
        <v>63</v>
      </c>
      <c r="AS32" s="224" t="s">
        <v>248</v>
      </c>
      <c r="AT32" s="7">
        <v>2851.0630000000001</v>
      </c>
      <c r="AU32" s="7">
        <v>0</v>
      </c>
      <c r="AV32" s="201">
        <v>0</v>
      </c>
      <c r="AW32" s="126">
        <v>63</v>
      </c>
      <c r="AX32" s="201" t="s">
        <v>248</v>
      </c>
      <c r="AY32" s="73" t="s">
        <v>248</v>
      </c>
      <c r="AZ32" s="138">
        <v>18469</v>
      </c>
      <c r="BA32" s="138" t="s">
        <v>248</v>
      </c>
      <c r="BB32" s="138" t="s">
        <v>248</v>
      </c>
      <c r="BC32" s="203" t="s">
        <v>248</v>
      </c>
      <c r="BD32" s="217" t="s">
        <v>61</v>
      </c>
      <c r="BE32" s="201" t="s">
        <v>62</v>
      </c>
      <c r="BF32" s="201" t="s">
        <v>63</v>
      </c>
      <c r="BG32" s="201" t="s">
        <v>196</v>
      </c>
      <c r="BH32" s="218" t="s">
        <v>488</v>
      </c>
      <c r="BI32" s="218" t="s">
        <v>67</v>
      </c>
      <c r="BJ32" s="200">
        <v>214</v>
      </c>
      <c r="BK32" s="200">
        <v>3</v>
      </c>
      <c r="BL32" s="219" t="s">
        <v>65</v>
      </c>
      <c r="BM32" s="64"/>
      <c r="BN32" s="64" t="s">
        <v>308</v>
      </c>
      <c r="BO32" s="91" t="s">
        <v>54</v>
      </c>
      <c r="BP32" s="441" t="s">
        <v>699</v>
      </c>
      <c r="BQ32" s="219" t="s">
        <v>715</v>
      </c>
    </row>
    <row r="33" spans="1:69" s="128" customFormat="1" ht="15.75">
      <c r="A33" s="207" t="s">
        <v>33</v>
      </c>
      <c r="B33" s="208" t="s">
        <v>9</v>
      </c>
      <c r="C33" s="202" t="s">
        <v>35</v>
      </c>
      <c r="D33" s="210" t="s">
        <v>710</v>
      </c>
      <c r="E33" s="24" t="s">
        <v>125</v>
      </c>
      <c r="F33" s="86">
        <v>38</v>
      </c>
      <c r="G33" s="80">
        <v>1</v>
      </c>
      <c r="H33" s="204"/>
      <c r="I33" s="204"/>
      <c r="J33" s="204"/>
      <c r="K33" s="204"/>
      <c r="L33" s="80">
        <v>0</v>
      </c>
      <c r="M33" s="203"/>
      <c r="N33" s="52">
        <v>0</v>
      </c>
      <c r="O33" s="204"/>
      <c r="P33" s="204"/>
      <c r="Q33" s="11">
        <v>7.6850269189000002</v>
      </c>
      <c r="R33" s="204"/>
      <c r="S33" s="204"/>
      <c r="T33" s="53">
        <v>14.0375</v>
      </c>
      <c r="U33" s="204"/>
      <c r="V33" s="204"/>
      <c r="W33" s="11">
        <v>7.6826485945945002</v>
      </c>
      <c r="X33" s="204"/>
      <c r="Y33" s="204"/>
      <c r="Z33" s="53">
        <v>13.7875</v>
      </c>
      <c r="AA33" s="204"/>
      <c r="AB33" s="204"/>
      <c r="AC33" s="204"/>
      <c r="AD33" s="204"/>
      <c r="AE33" s="204"/>
      <c r="AF33" s="9">
        <v>2.8080184355309483</v>
      </c>
      <c r="AG33" s="9">
        <v>259</v>
      </c>
      <c r="AH33" s="9">
        <v>0.50711025951004995</v>
      </c>
      <c r="AI33" s="9">
        <v>62</v>
      </c>
      <c r="AJ33" s="9">
        <v>1.6287037037037038</v>
      </c>
      <c r="AK33" s="9" t="s">
        <v>248</v>
      </c>
      <c r="AL33" s="9">
        <v>0</v>
      </c>
      <c r="AM33" s="9"/>
      <c r="AN33" s="9"/>
      <c r="AO33" s="73">
        <v>18</v>
      </c>
      <c r="AP33" s="80">
        <v>8</v>
      </c>
      <c r="AQ33" s="80">
        <v>0</v>
      </c>
      <c r="AR33" s="224">
        <v>48</v>
      </c>
      <c r="AS33" s="224" t="s">
        <v>248</v>
      </c>
      <c r="AT33" s="7">
        <v>2025.451</v>
      </c>
      <c r="AU33" s="7">
        <v>844.38699999999994</v>
      </c>
      <c r="AV33" s="201">
        <v>0</v>
      </c>
      <c r="AW33" s="126">
        <v>48</v>
      </c>
      <c r="AX33" s="201" t="s">
        <v>248</v>
      </c>
      <c r="AY33" s="73" t="s">
        <v>248</v>
      </c>
      <c r="AZ33" s="138">
        <v>18469</v>
      </c>
      <c r="BA33" s="138" t="s">
        <v>248</v>
      </c>
      <c r="BB33" s="138" t="s">
        <v>248</v>
      </c>
      <c r="BC33" s="203" t="s">
        <v>248</v>
      </c>
      <c r="BD33" s="217" t="s">
        <v>61</v>
      </c>
      <c r="BE33" s="201" t="s">
        <v>62</v>
      </c>
      <c r="BF33" s="201" t="s">
        <v>63</v>
      </c>
      <c r="BG33" s="201" t="s">
        <v>196</v>
      </c>
      <c r="BH33" s="218" t="s">
        <v>488</v>
      </c>
      <c r="BI33" s="218" t="s">
        <v>68</v>
      </c>
      <c r="BJ33" s="200">
        <v>214</v>
      </c>
      <c r="BK33" s="200">
        <v>4</v>
      </c>
      <c r="BL33" s="219" t="s">
        <v>65</v>
      </c>
      <c r="BM33" s="64"/>
      <c r="BN33" s="64" t="s">
        <v>308</v>
      </c>
      <c r="BO33" s="91" t="s">
        <v>54</v>
      </c>
      <c r="BP33" s="441" t="s">
        <v>699</v>
      </c>
      <c r="BQ33" s="219" t="s">
        <v>715</v>
      </c>
    </row>
    <row r="34" spans="1:69" s="128" customFormat="1" ht="15.75">
      <c r="A34" s="207" t="s">
        <v>33</v>
      </c>
      <c r="B34" s="208" t="s">
        <v>9</v>
      </c>
      <c r="C34" s="202" t="s">
        <v>35</v>
      </c>
      <c r="D34" s="210" t="s">
        <v>710</v>
      </c>
      <c r="E34" s="24" t="s">
        <v>126</v>
      </c>
      <c r="F34" s="86">
        <v>47</v>
      </c>
      <c r="G34" s="80">
        <v>0</v>
      </c>
      <c r="H34" s="204"/>
      <c r="I34" s="204"/>
      <c r="J34" s="204"/>
      <c r="K34" s="204"/>
      <c r="L34" s="80">
        <v>0</v>
      </c>
      <c r="M34" s="203"/>
      <c r="N34" s="52">
        <v>0</v>
      </c>
      <c r="O34" s="204"/>
      <c r="P34" s="204"/>
      <c r="Q34" s="11">
        <v>6.9179573191000001</v>
      </c>
      <c r="R34" s="204"/>
      <c r="S34" s="204"/>
      <c r="T34" s="53">
        <v>8.1624999999999996</v>
      </c>
      <c r="U34" s="204"/>
      <c r="V34" s="204"/>
      <c r="W34" s="11">
        <v>6.8349993404255001</v>
      </c>
      <c r="X34" s="204"/>
      <c r="Y34" s="204"/>
      <c r="Z34" s="53">
        <v>8.3249999999999993</v>
      </c>
      <c r="AA34" s="204"/>
      <c r="AB34" s="204"/>
      <c r="AC34" s="204"/>
      <c r="AD34" s="204"/>
      <c r="AE34" s="204"/>
      <c r="AF34" s="9">
        <v>3.5934346591810336</v>
      </c>
      <c r="AG34" s="9">
        <v>329</v>
      </c>
      <c r="AH34" s="9">
        <v>0.34667168734044246</v>
      </c>
      <c r="AI34" s="9">
        <v>1</v>
      </c>
      <c r="AJ34" s="9">
        <v>2.8218749999999999</v>
      </c>
      <c r="AK34" s="9" t="s">
        <v>248</v>
      </c>
      <c r="AL34" s="9">
        <v>47</v>
      </c>
      <c r="AM34" s="9">
        <v>3.5934346591810336</v>
      </c>
      <c r="AN34" s="9">
        <v>3.6399521531100478</v>
      </c>
      <c r="AO34" s="73">
        <v>0</v>
      </c>
      <c r="AP34" s="80">
        <v>0</v>
      </c>
      <c r="AQ34" s="80">
        <v>0</v>
      </c>
      <c r="AR34" s="224">
        <v>94</v>
      </c>
      <c r="AS34" s="224" t="s">
        <v>248</v>
      </c>
      <c r="AT34" s="7">
        <v>3581.4279999999999</v>
      </c>
      <c r="AU34" s="7">
        <v>0</v>
      </c>
      <c r="AV34" s="201">
        <v>0</v>
      </c>
      <c r="AW34" s="126">
        <v>94</v>
      </c>
      <c r="AX34" s="201" t="s">
        <v>248</v>
      </c>
      <c r="AY34" s="73" t="s">
        <v>248</v>
      </c>
      <c r="AZ34" s="138">
        <v>10858</v>
      </c>
      <c r="BA34" s="138" t="s">
        <v>248</v>
      </c>
      <c r="BB34" s="138" t="s">
        <v>248</v>
      </c>
      <c r="BC34" s="203" t="s">
        <v>248</v>
      </c>
      <c r="BD34" s="217" t="s">
        <v>61</v>
      </c>
      <c r="BE34" s="201" t="s">
        <v>62</v>
      </c>
      <c r="BF34" s="201" t="s">
        <v>63</v>
      </c>
      <c r="BG34" s="201" t="s">
        <v>196</v>
      </c>
      <c r="BH34" s="218" t="s">
        <v>267</v>
      </c>
      <c r="BI34" s="218" t="s">
        <v>64</v>
      </c>
      <c r="BJ34" s="200">
        <v>214</v>
      </c>
      <c r="BK34" s="200">
        <v>1</v>
      </c>
      <c r="BL34" s="219" t="s">
        <v>65</v>
      </c>
      <c r="BM34" s="64"/>
      <c r="BN34" s="64" t="s">
        <v>308</v>
      </c>
      <c r="BO34" s="91" t="s">
        <v>346</v>
      </c>
      <c r="BP34" s="441" t="s">
        <v>685</v>
      </c>
      <c r="BQ34" s="219" t="s">
        <v>718</v>
      </c>
    </row>
    <row r="35" spans="1:69" s="128" customFormat="1" ht="15.75">
      <c r="A35" s="207" t="s">
        <v>33</v>
      </c>
      <c r="B35" s="208" t="s">
        <v>9</v>
      </c>
      <c r="C35" s="202" t="s">
        <v>35</v>
      </c>
      <c r="D35" s="210" t="s">
        <v>710</v>
      </c>
      <c r="E35" s="24" t="s">
        <v>126</v>
      </c>
      <c r="F35" s="86">
        <v>47</v>
      </c>
      <c r="G35" s="80">
        <v>0</v>
      </c>
      <c r="H35" s="204"/>
      <c r="I35" s="204"/>
      <c r="J35" s="204"/>
      <c r="K35" s="204"/>
      <c r="L35" s="80">
        <v>0</v>
      </c>
      <c r="M35" s="203"/>
      <c r="N35" s="52">
        <v>2</v>
      </c>
      <c r="O35" s="204"/>
      <c r="P35" s="204"/>
      <c r="Q35" s="11">
        <v>6.8413826808999998</v>
      </c>
      <c r="R35" s="204"/>
      <c r="S35" s="204"/>
      <c r="T35" s="53">
        <v>8.3249999999999993</v>
      </c>
      <c r="U35" s="204"/>
      <c r="V35" s="204"/>
      <c r="W35" s="11">
        <v>6.8737016382978</v>
      </c>
      <c r="X35" s="204"/>
      <c r="Y35" s="204"/>
      <c r="Z35" s="53">
        <v>8.4562500000000007</v>
      </c>
      <c r="AA35" s="204"/>
      <c r="AB35" s="204"/>
      <c r="AC35" s="204"/>
      <c r="AD35" s="204"/>
      <c r="AE35" s="204"/>
      <c r="AF35" s="9">
        <v>3.3704444540871514</v>
      </c>
      <c r="AG35" s="9">
        <v>346</v>
      </c>
      <c r="AH35" s="9">
        <v>0.59987009615075182</v>
      </c>
      <c r="AI35" s="9">
        <v>33</v>
      </c>
      <c r="AJ35" s="9">
        <v>2.1552083333333334</v>
      </c>
      <c r="AK35" s="9" t="s">
        <v>248</v>
      </c>
      <c r="AL35" s="9">
        <v>47</v>
      </c>
      <c r="AM35" s="9">
        <v>3.3704444540871514</v>
      </c>
      <c r="AN35" s="9">
        <v>3.4966216216216215</v>
      </c>
      <c r="AO35" s="73">
        <v>9</v>
      </c>
      <c r="AP35" s="80">
        <v>0</v>
      </c>
      <c r="AQ35" s="80">
        <v>0</v>
      </c>
      <c r="AR35" s="224">
        <v>85</v>
      </c>
      <c r="AS35" s="224" t="s">
        <v>248</v>
      </c>
      <c r="AT35" s="7">
        <v>3646.72</v>
      </c>
      <c r="AU35" s="7">
        <v>0</v>
      </c>
      <c r="AV35" s="201">
        <v>0</v>
      </c>
      <c r="AW35" s="126">
        <v>85</v>
      </c>
      <c r="AX35" s="201" t="s">
        <v>248</v>
      </c>
      <c r="AY35" s="73" t="s">
        <v>248</v>
      </c>
      <c r="AZ35" s="138">
        <v>10858</v>
      </c>
      <c r="BA35" s="138" t="s">
        <v>248</v>
      </c>
      <c r="BB35" s="138" t="s">
        <v>248</v>
      </c>
      <c r="BC35" s="203" t="s">
        <v>248</v>
      </c>
      <c r="BD35" s="217" t="s">
        <v>61</v>
      </c>
      <c r="BE35" s="201" t="s">
        <v>62</v>
      </c>
      <c r="BF35" s="201" t="s">
        <v>63</v>
      </c>
      <c r="BG35" s="201" t="s">
        <v>196</v>
      </c>
      <c r="BH35" s="218" t="s">
        <v>267</v>
      </c>
      <c r="BI35" s="218" t="s">
        <v>66</v>
      </c>
      <c r="BJ35" s="200">
        <v>214</v>
      </c>
      <c r="BK35" s="200">
        <v>7</v>
      </c>
      <c r="BL35" s="219" t="s">
        <v>65</v>
      </c>
      <c r="BM35" s="64"/>
      <c r="BN35" s="64" t="s">
        <v>308</v>
      </c>
      <c r="BO35" s="91" t="s">
        <v>346</v>
      </c>
      <c r="BP35" s="441" t="s">
        <v>685</v>
      </c>
      <c r="BQ35" s="219" t="s">
        <v>718</v>
      </c>
    </row>
    <row r="36" spans="1:69" s="128" customFormat="1" ht="15.75">
      <c r="A36" s="207" t="s">
        <v>33</v>
      </c>
      <c r="B36" s="208" t="s">
        <v>9</v>
      </c>
      <c r="C36" s="202" t="s">
        <v>35</v>
      </c>
      <c r="D36" s="210" t="s">
        <v>710</v>
      </c>
      <c r="E36" s="24" t="s">
        <v>126</v>
      </c>
      <c r="F36" s="86">
        <v>48</v>
      </c>
      <c r="G36" s="80">
        <v>1</v>
      </c>
      <c r="H36" s="204"/>
      <c r="I36" s="204"/>
      <c r="J36" s="204"/>
      <c r="K36" s="204"/>
      <c r="L36" s="80">
        <v>0</v>
      </c>
      <c r="M36" s="203"/>
      <c r="N36" s="52">
        <v>0</v>
      </c>
      <c r="O36" s="204"/>
      <c r="P36" s="204"/>
      <c r="Q36" s="11">
        <v>7.1247441063999997</v>
      </c>
      <c r="R36" s="204"/>
      <c r="S36" s="204"/>
      <c r="T36" s="53">
        <v>9.8249999999999993</v>
      </c>
      <c r="U36" s="204"/>
      <c r="V36" s="204"/>
      <c r="W36" s="11">
        <v>7.2647870212764998</v>
      </c>
      <c r="X36" s="204"/>
      <c r="Y36" s="204"/>
      <c r="Z36" s="53">
        <v>9.8249999999999993</v>
      </c>
      <c r="AA36" s="204"/>
      <c r="AB36" s="204"/>
      <c r="AC36" s="204"/>
      <c r="AD36" s="204"/>
      <c r="AE36" s="204"/>
      <c r="AF36" s="9">
        <v>3.5397264529868822</v>
      </c>
      <c r="AG36" s="9">
        <v>329</v>
      </c>
      <c r="AH36" s="9">
        <v>0.40586551275194188</v>
      </c>
      <c r="AI36" s="9">
        <v>8</v>
      </c>
      <c r="AJ36" s="9">
        <v>2.6408333333333331</v>
      </c>
      <c r="AK36" s="9" t="s">
        <v>248</v>
      </c>
      <c r="AL36" s="9">
        <v>47</v>
      </c>
      <c r="AM36" s="9">
        <v>3.5397264529868822</v>
      </c>
      <c r="AN36" s="9">
        <v>3.6034031413612566</v>
      </c>
      <c r="AO36" s="73">
        <v>3</v>
      </c>
      <c r="AP36" s="80">
        <v>0</v>
      </c>
      <c r="AQ36" s="80">
        <v>0</v>
      </c>
      <c r="AR36" s="224">
        <v>91</v>
      </c>
      <c r="AS36" s="224" t="s">
        <v>248</v>
      </c>
      <c r="AT36" s="7">
        <v>3602.85</v>
      </c>
      <c r="AU36" s="7">
        <v>0</v>
      </c>
      <c r="AV36" s="201">
        <v>0</v>
      </c>
      <c r="AW36" s="126">
        <v>91</v>
      </c>
      <c r="AX36" s="201" t="s">
        <v>248</v>
      </c>
      <c r="AY36" s="73" t="s">
        <v>248</v>
      </c>
      <c r="AZ36" s="138">
        <v>10858</v>
      </c>
      <c r="BA36" s="138" t="s">
        <v>248</v>
      </c>
      <c r="BB36" s="138" t="s">
        <v>248</v>
      </c>
      <c r="BC36" s="203" t="s">
        <v>248</v>
      </c>
      <c r="BD36" s="217" t="s">
        <v>61</v>
      </c>
      <c r="BE36" s="201" t="s">
        <v>62</v>
      </c>
      <c r="BF36" s="201" t="s">
        <v>63</v>
      </c>
      <c r="BG36" s="201" t="s">
        <v>196</v>
      </c>
      <c r="BH36" s="218" t="s">
        <v>267</v>
      </c>
      <c r="BI36" s="218" t="s">
        <v>67</v>
      </c>
      <c r="BJ36" s="200">
        <v>214</v>
      </c>
      <c r="BK36" s="200">
        <v>3</v>
      </c>
      <c r="BL36" s="219" t="s">
        <v>65</v>
      </c>
      <c r="BM36" s="64"/>
      <c r="BN36" s="64" t="s">
        <v>308</v>
      </c>
      <c r="BO36" s="91" t="s">
        <v>346</v>
      </c>
      <c r="BP36" s="441" t="s">
        <v>685</v>
      </c>
      <c r="BQ36" s="219" t="s">
        <v>718</v>
      </c>
    </row>
    <row r="37" spans="1:69" s="128" customFormat="1" ht="15.75">
      <c r="A37" s="207" t="s">
        <v>33</v>
      </c>
      <c r="B37" s="208" t="s">
        <v>9</v>
      </c>
      <c r="C37" s="202" t="s">
        <v>35</v>
      </c>
      <c r="D37" s="210" t="s">
        <v>710</v>
      </c>
      <c r="E37" s="24" t="s">
        <v>126</v>
      </c>
      <c r="F37" s="86">
        <v>47</v>
      </c>
      <c r="G37" s="80">
        <v>0</v>
      </c>
      <c r="H37" s="204"/>
      <c r="I37" s="204"/>
      <c r="J37" s="204"/>
      <c r="K37" s="204"/>
      <c r="L37" s="80">
        <v>0</v>
      </c>
      <c r="M37" s="203"/>
      <c r="N37" s="52">
        <v>0</v>
      </c>
      <c r="O37" s="204"/>
      <c r="P37" s="204"/>
      <c r="Q37" s="11">
        <v>6.6602972765999997</v>
      </c>
      <c r="R37" s="204"/>
      <c r="S37" s="204"/>
      <c r="T37" s="53">
        <v>7.4805555555555552</v>
      </c>
      <c r="U37" s="204"/>
      <c r="V37" s="204"/>
      <c r="W37" s="11">
        <v>6.7767442978723</v>
      </c>
      <c r="X37" s="204"/>
      <c r="Y37" s="204"/>
      <c r="Z37" s="53">
        <v>7.4865384615384611</v>
      </c>
      <c r="AA37" s="204"/>
      <c r="AB37" s="204"/>
      <c r="AC37" s="204"/>
      <c r="AD37" s="204"/>
      <c r="AE37" s="204"/>
      <c r="AF37" s="9">
        <v>2.6968085088266069</v>
      </c>
      <c r="AG37" s="9">
        <v>329</v>
      </c>
      <c r="AH37" s="9">
        <v>0.28384088162559096</v>
      </c>
      <c r="AI37" s="9">
        <v>65</v>
      </c>
      <c r="AJ37" s="9">
        <v>2.0741228070175439</v>
      </c>
      <c r="AK37" s="9" t="s">
        <v>248</v>
      </c>
      <c r="AL37" s="9">
        <v>0</v>
      </c>
      <c r="AM37" s="9"/>
      <c r="AN37" s="9"/>
      <c r="AO37" s="73">
        <v>0</v>
      </c>
      <c r="AP37" s="80">
        <v>0</v>
      </c>
      <c r="AQ37" s="80">
        <v>0</v>
      </c>
      <c r="AR37" s="224">
        <v>94</v>
      </c>
      <c r="AS37" s="224" t="s">
        <v>248</v>
      </c>
      <c r="AT37" s="7">
        <v>3563.069</v>
      </c>
      <c r="AU37" s="7">
        <v>0</v>
      </c>
      <c r="AV37" s="201">
        <v>0</v>
      </c>
      <c r="AW37" s="126">
        <v>94</v>
      </c>
      <c r="AX37" s="201" t="s">
        <v>248</v>
      </c>
      <c r="AY37" s="73" t="s">
        <v>248</v>
      </c>
      <c r="AZ37" s="138">
        <v>10858</v>
      </c>
      <c r="BA37" s="138" t="s">
        <v>248</v>
      </c>
      <c r="BB37" s="138" t="s">
        <v>248</v>
      </c>
      <c r="BC37" s="203" t="s">
        <v>248</v>
      </c>
      <c r="BD37" s="217" t="s">
        <v>61</v>
      </c>
      <c r="BE37" s="201" t="s">
        <v>62</v>
      </c>
      <c r="BF37" s="201" t="s">
        <v>63</v>
      </c>
      <c r="BG37" s="201" t="s">
        <v>196</v>
      </c>
      <c r="BH37" s="218" t="s">
        <v>267</v>
      </c>
      <c r="BI37" s="218" t="s">
        <v>68</v>
      </c>
      <c r="BJ37" s="200">
        <v>214</v>
      </c>
      <c r="BK37" s="200">
        <v>4</v>
      </c>
      <c r="BL37" s="219" t="s">
        <v>65</v>
      </c>
      <c r="BM37" s="64"/>
      <c r="BN37" s="64" t="s">
        <v>308</v>
      </c>
      <c r="BO37" s="91" t="s">
        <v>346</v>
      </c>
      <c r="BP37" s="441" t="s">
        <v>685</v>
      </c>
      <c r="BQ37" s="219" t="s">
        <v>718</v>
      </c>
    </row>
    <row r="38" spans="1:69" s="128" customFormat="1" ht="15.75">
      <c r="A38" s="207" t="s">
        <v>33</v>
      </c>
      <c r="B38" s="208" t="s">
        <v>9</v>
      </c>
      <c r="C38" s="202" t="s">
        <v>35</v>
      </c>
      <c r="D38" s="210" t="s">
        <v>710</v>
      </c>
      <c r="E38" s="24" t="s">
        <v>127</v>
      </c>
      <c r="F38" s="86">
        <v>257</v>
      </c>
      <c r="G38" s="80">
        <v>1</v>
      </c>
      <c r="H38" s="204"/>
      <c r="I38" s="204"/>
      <c r="J38" s="204"/>
      <c r="K38" s="204"/>
      <c r="L38" s="80">
        <v>0</v>
      </c>
      <c r="M38" s="203"/>
      <c r="N38" s="52">
        <v>2</v>
      </c>
      <c r="O38" s="204"/>
      <c r="P38" s="204"/>
      <c r="Q38" s="11">
        <v>7.2450583476999997</v>
      </c>
      <c r="R38" s="204"/>
      <c r="S38" s="204"/>
      <c r="T38" s="53">
        <v>10.649999999999999</v>
      </c>
      <c r="U38" s="204"/>
      <c r="V38" s="204"/>
      <c r="W38" s="11">
        <v>7.1635974062500001</v>
      </c>
      <c r="X38" s="204"/>
      <c r="Y38" s="204"/>
      <c r="Z38" s="53">
        <v>10.533333333333331</v>
      </c>
      <c r="AA38" s="204"/>
      <c r="AB38" s="204"/>
      <c r="AC38" s="204"/>
      <c r="AD38" s="204"/>
      <c r="AE38" s="204"/>
      <c r="AF38" s="9">
        <v>3.4679408098803175</v>
      </c>
      <c r="AG38" s="9">
        <v>1791</v>
      </c>
      <c r="AH38" s="9">
        <v>0.47516941735492302</v>
      </c>
      <c r="AI38" s="9">
        <v>71</v>
      </c>
      <c r="AJ38" s="9">
        <v>2.544806763285024</v>
      </c>
      <c r="AK38" s="9" t="s">
        <v>248</v>
      </c>
      <c r="AL38" s="9">
        <v>248</v>
      </c>
      <c r="AM38" s="9">
        <v>3.5106682485269309</v>
      </c>
      <c r="AN38" s="9">
        <v>3.5894373673036095</v>
      </c>
      <c r="AO38" s="73">
        <v>38</v>
      </c>
      <c r="AP38" s="80">
        <v>1</v>
      </c>
      <c r="AQ38" s="80">
        <v>5</v>
      </c>
      <c r="AR38" s="224">
        <v>468</v>
      </c>
      <c r="AS38" s="224" t="s">
        <v>248</v>
      </c>
      <c r="AT38" s="7">
        <v>18945.667000000001</v>
      </c>
      <c r="AU38" s="7">
        <v>765.303</v>
      </c>
      <c r="AV38" s="201">
        <v>0</v>
      </c>
      <c r="AW38" s="126">
        <v>468</v>
      </c>
      <c r="AX38" s="201" t="s">
        <v>248</v>
      </c>
      <c r="AY38" s="73" t="s">
        <v>248</v>
      </c>
      <c r="AZ38" s="138">
        <v>77293</v>
      </c>
      <c r="BA38" s="138" t="s">
        <v>248</v>
      </c>
      <c r="BB38" s="138" t="s">
        <v>248</v>
      </c>
      <c r="BC38" s="203" t="s">
        <v>248</v>
      </c>
      <c r="BD38" s="217" t="s">
        <v>61</v>
      </c>
      <c r="BE38" s="201" t="s">
        <v>62</v>
      </c>
      <c r="BF38" s="201" t="s">
        <v>63</v>
      </c>
      <c r="BG38" s="201" t="s">
        <v>196</v>
      </c>
      <c r="BH38" s="218" t="s">
        <v>267</v>
      </c>
      <c r="BI38" s="218" t="s">
        <v>64</v>
      </c>
      <c r="BJ38" s="200">
        <v>214</v>
      </c>
      <c r="BK38" s="200">
        <v>1</v>
      </c>
      <c r="BL38" s="219" t="s">
        <v>65</v>
      </c>
      <c r="BM38" s="64"/>
      <c r="BN38" s="64" t="s">
        <v>308</v>
      </c>
      <c r="BO38" s="91" t="s">
        <v>347</v>
      </c>
      <c r="BP38" s="441" t="s">
        <v>684</v>
      </c>
      <c r="BQ38" s="219" t="s">
        <v>716</v>
      </c>
    </row>
    <row r="39" spans="1:69" s="128" customFormat="1" ht="15.75">
      <c r="A39" s="207" t="s">
        <v>33</v>
      </c>
      <c r="B39" s="208" t="s">
        <v>9</v>
      </c>
      <c r="C39" s="202" t="s">
        <v>35</v>
      </c>
      <c r="D39" s="210" t="s">
        <v>710</v>
      </c>
      <c r="E39" s="24" t="s">
        <v>127</v>
      </c>
      <c r="F39" s="86">
        <v>251</v>
      </c>
      <c r="G39" s="80">
        <v>9</v>
      </c>
      <c r="H39" s="204"/>
      <c r="I39" s="204"/>
      <c r="J39" s="204"/>
      <c r="K39" s="204"/>
      <c r="L39" s="80">
        <v>1</v>
      </c>
      <c r="M39" s="203"/>
      <c r="N39" s="52">
        <v>0</v>
      </c>
      <c r="O39" s="204"/>
      <c r="P39" s="204"/>
      <c r="Q39" s="11">
        <v>7.7775143693000004</v>
      </c>
      <c r="R39" s="204"/>
      <c r="S39" s="204"/>
      <c r="T39" s="53">
        <v>13.247499999999999</v>
      </c>
      <c r="U39" s="204"/>
      <c r="V39" s="204"/>
      <c r="W39" s="11">
        <v>7.8110039834023999</v>
      </c>
      <c r="X39" s="204"/>
      <c r="Y39" s="204"/>
      <c r="Z39" s="53">
        <v>13.305769230769231</v>
      </c>
      <c r="AA39" s="204"/>
      <c r="AB39" s="204"/>
      <c r="AC39" s="204"/>
      <c r="AD39" s="204"/>
      <c r="AE39" s="204"/>
      <c r="AF39" s="9">
        <v>3.1169834680993329</v>
      </c>
      <c r="AG39" s="9">
        <v>1716</v>
      </c>
      <c r="AH39" s="9">
        <v>0.62507257626078561</v>
      </c>
      <c r="AI39" s="9">
        <v>315</v>
      </c>
      <c r="AJ39" s="9">
        <v>2.0366465863453813</v>
      </c>
      <c r="AK39" s="9" t="s">
        <v>248</v>
      </c>
      <c r="AL39" s="9">
        <v>230</v>
      </c>
      <c r="AM39" s="9">
        <v>3.1615460227372267</v>
      </c>
      <c r="AN39" s="9">
        <v>3.1981382978723403</v>
      </c>
      <c r="AO39" s="73">
        <v>35</v>
      </c>
      <c r="AP39" s="80">
        <v>19</v>
      </c>
      <c r="AQ39" s="80">
        <v>0</v>
      </c>
      <c r="AR39" s="224">
        <v>430</v>
      </c>
      <c r="AS39" s="224" t="s">
        <v>248</v>
      </c>
      <c r="AT39" s="7">
        <v>18361.669000000002</v>
      </c>
      <c r="AU39" s="7">
        <v>622.77099999999996</v>
      </c>
      <c r="AV39" s="201">
        <v>1</v>
      </c>
      <c r="AW39" s="126">
        <v>429</v>
      </c>
      <c r="AX39" s="201" t="s">
        <v>248</v>
      </c>
      <c r="AY39" s="73" t="s">
        <v>248</v>
      </c>
      <c r="AZ39" s="138">
        <v>77293</v>
      </c>
      <c r="BA39" s="138" t="s">
        <v>248</v>
      </c>
      <c r="BB39" s="138" t="s">
        <v>248</v>
      </c>
      <c r="BC39" s="203" t="s">
        <v>248</v>
      </c>
      <c r="BD39" s="217" t="s">
        <v>61</v>
      </c>
      <c r="BE39" s="201" t="s">
        <v>62</v>
      </c>
      <c r="BF39" s="201" t="s">
        <v>63</v>
      </c>
      <c r="BG39" s="201" t="s">
        <v>196</v>
      </c>
      <c r="BH39" s="218" t="s">
        <v>267</v>
      </c>
      <c r="BI39" s="218" t="s">
        <v>66</v>
      </c>
      <c r="BJ39" s="200">
        <v>214</v>
      </c>
      <c r="BK39" s="200">
        <v>7</v>
      </c>
      <c r="BL39" s="219" t="s">
        <v>65</v>
      </c>
      <c r="BM39" s="64"/>
      <c r="BN39" s="64" t="s">
        <v>308</v>
      </c>
      <c r="BO39" s="91" t="s">
        <v>347</v>
      </c>
      <c r="BP39" s="441" t="s">
        <v>684</v>
      </c>
      <c r="BQ39" s="219" t="s">
        <v>716</v>
      </c>
    </row>
    <row r="40" spans="1:69" s="128" customFormat="1" ht="15.75">
      <c r="A40" s="207" t="s">
        <v>33</v>
      </c>
      <c r="B40" s="208" t="s">
        <v>9</v>
      </c>
      <c r="C40" s="202" t="s">
        <v>35</v>
      </c>
      <c r="D40" s="210" t="s">
        <v>710</v>
      </c>
      <c r="E40" s="24" t="s">
        <v>127</v>
      </c>
      <c r="F40" s="86">
        <v>256</v>
      </c>
      <c r="G40" s="80">
        <v>8</v>
      </c>
      <c r="H40" s="204"/>
      <c r="I40" s="204"/>
      <c r="J40" s="204"/>
      <c r="K40" s="204"/>
      <c r="L40" s="80">
        <v>0</v>
      </c>
      <c r="M40" s="203"/>
      <c r="N40" s="52">
        <v>0</v>
      </c>
      <c r="O40" s="204"/>
      <c r="P40" s="204"/>
      <c r="Q40" s="11">
        <v>6.5535038508000003</v>
      </c>
      <c r="R40" s="204"/>
      <c r="S40" s="204"/>
      <c r="T40" s="53">
        <v>8.6999999999999993</v>
      </c>
      <c r="U40" s="204"/>
      <c r="V40" s="204"/>
      <c r="W40" s="11">
        <v>6.7759877298387003</v>
      </c>
      <c r="X40" s="204"/>
      <c r="Y40" s="204"/>
      <c r="Z40" s="53">
        <v>8.8833333333333329</v>
      </c>
      <c r="AA40" s="204"/>
      <c r="AB40" s="204"/>
      <c r="AC40" s="204"/>
      <c r="AD40" s="204"/>
      <c r="AE40" s="204"/>
      <c r="AF40" s="9">
        <v>3.4254406775060335</v>
      </c>
      <c r="AG40" s="9">
        <v>1736</v>
      </c>
      <c r="AH40" s="9">
        <v>0.54006500359095033</v>
      </c>
      <c r="AI40" s="9">
        <v>118</v>
      </c>
      <c r="AJ40" s="9">
        <v>2.3285714285714287</v>
      </c>
      <c r="AK40" s="9" t="s">
        <v>248</v>
      </c>
      <c r="AL40" s="9">
        <v>244</v>
      </c>
      <c r="AM40" s="9">
        <v>3.4402469225591381</v>
      </c>
      <c r="AN40" s="9">
        <v>3.5633059788980068</v>
      </c>
      <c r="AO40" s="73">
        <v>67</v>
      </c>
      <c r="AP40" s="80">
        <v>1</v>
      </c>
      <c r="AQ40" s="80">
        <v>4</v>
      </c>
      <c r="AR40" s="224">
        <v>424</v>
      </c>
      <c r="AS40" s="224" t="s">
        <v>248</v>
      </c>
      <c r="AT40" s="7">
        <v>19059.766</v>
      </c>
      <c r="AU40" s="7">
        <v>110.28400000000001</v>
      </c>
      <c r="AV40" s="201">
        <v>0</v>
      </c>
      <c r="AW40" s="126">
        <v>424</v>
      </c>
      <c r="AX40" s="201" t="s">
        <v>248</v>
      </c>
      <c r="AY40" s="73" t="s">
        <v>248</v>
      </c>
      <c r="AZ40" s="138">
        <v>77293</v>
      </c>
      <c r="BA40" s="138" t="s">
        <v>248</v>
      </c>
      <c r="BB40" s="138" t="s">
        <v>248</v>
      </c>
      <c r="BC40" s="203" t="s">
        <v>248</v>
      </c>
      <c r="BD40" s="217" t="s">
        <v>61</v>
      </c>
      <c r="BE40" s="201" t="s">
        <v>62</v>
      </c>
      <c r="BF40" s="201" t="s">
        <v>63</v>
      </c>
      <c r="BG40" s="201" t="s">
        <v>196</v>
      </c>
      <c r="BH40" s="218" t="s">
        <v>267</v>
      </c>
      <c r="BI40" s="218" t="s">
        <v>67</v>
      </c>
      <c r="BJ40" s="200">
        <v>214</v>
      </c>
      <c r="BK40" s="200">
        <v>3</v>
      </c>
      <c r="BL40" s="219" t="s">
        <v>65</v>
      </c>
      <c r="BM40" s="64"/>
      <c r="BN40" s="64" t="s">
        <v>308</v>
      </c>
      <c r="BO40" s="91" t="s">
        <v>347</v>
      </c>
      <c r="BP40" s="441" t="s">
        <v>684</v>
      </c>
      <c r="BQ40" s="219" t="s">
        <v>716</v>
      </c>
    </row>
    <row r="41" spans="1:69" s="128" customFormat="1" ht="15.75">
      <c r="A41" s="207" t="s">
        <v>33</v>
      </c>
      <c r="B41" s="208" t="s">
        <v>9</v>
      </c>
      <c r="C41" s="202" t="s">
        <v>35</v>
      </c>
      <c r="D41" s="210" t="s">
        <v>710</v>
      </c>
      <c r="E41" s="24" t="s">
        <v>127</v>
      </c>
      <c r="F41" s="86">
        <v>242</v>
      </c>
      <c r="G41" s="80">
        <v>16</v>
      </c>
      <c r="H41" s="204"/>
      <c r="I41" s="204"/>
      <c r="J41" s="204"/>
      <c r="K41" s="204"/>
      <c r="L41" s="80">
        <v>2</v>
      </c>
      <c r="M41" s="203"/>
      <c r="N41" s="52">
        <v>1</v>
      </c>
      <c r="O41" s="204"/>
      <c r="P41" s="204"/>
      <c r="Q41" s="11">
        <v>7.3812051740999998</v>
      </c>
      <c r="R41" s="204"/>
      <c r="S41" s="204"/>
      <c r="T41" s="53">
        <v>10.699999999999996</v>
      </c>
      <c r="U41" s="204"/>
      <c r="V41" s="204"/>
      <c r="W41" s="11">
        <v>7.4695177008928004</v>
      </c>
      <c r="X41" s="204"/>
      <c r="Y41" s="204"/>
      <c r="Z41" s="53">
        <v>10.899999999999991</v>
      </c>
      <c r="AA41" s="204"/>
      <c r="AB41" s="204"/>
      <c r="AC41" s="204"/>
      <c r="AD41" s="204"/>
      <c r="AE41" s="204"/>
      <c r="AF41" s="9">
        <v>2.6707568443500933</v>
      </c>
      <c r="AG41" s="9">
        <v>1570</v>
      </c>
      <c r="AH41" s="9">
        <v>0.54304040114774799</v>
      </c>
      <c r="AI41" s="9">
        <v>640</v>
      </c>
      <c r="AJ41" s="9">
        <v>1.5958994708994709</v>
      </c>
      <c r="AK41" s="9" t="s">
        <v>248</v>
      </c>
      <c r="AL41" s="9">
        <v>0</v>
      </c>
      <c r="AM41" s="9"/>
      <c r="AN41" s="9"/>
      <c r="AO41" s="73">
        <v>130</v>
      </c>
      <c r="AP41" s="80">
        <v>15</v>
      </c>
      <c r="AQ41" s="80">
        <v>22</v>
      </c>
      <c r="AR41" s="224">
        <v>285</v>
      </c>
      <c r="AS41" s="224" t="s">
        <v>248</v>
      </c>
      <c r="AT41" s="7">
        <v>14274.496999999999</v>
      </c>
      <c r="AU41" s="7">
        <v>3449.29</v>
      </c>
      <c r="AV41" s="201">
        <v>0</v>
      </c>
      <c r="AW41" s="126">
        <v>285</v>
      </c>
      <c r="AX41" s="201" t="s">
        <v>248</v>
      </c>
      <c r="AY41" s="73" t="s">
        <v>248</v>
      </c>
      <c r="AZ41" s="138">
        <v>77293</v>
      </c>
      <c r="BA41" s="138" t="s">
        <v>248</v>
      </c>
      <c r="BB41" s="138" t="s">
        <v>248</v>
      </c>
      <c r="BC41" s="203" t="s">
        <v>248</v>
      </c>
      <c r="BD41" s="217" t="s">
        <v>61</v>
      </c>
      <c r="BE41" s="201" t="s">
        <v>62</v>
      </c>
      <c r="BF41" s="201" t="s">
        <v>63</v>
      </c>
      <c r="BG41" s="201" t="s">
        <v>196</v>
      </c>
      <c r="BH41" s="218" t="s">
        <v>267</v>
      </c>
      <c r="BI41" s="218" t="s">
        <v>68</v>
      </c>
      <c r="BJ41" s="200">
        <v>214</v>
      </c>
      <c r="BK41" s="200">
        <v>4</v>
      </c>
      <c r="BL41" s="219" t="s">
        <v>65</v>
      </c>
      <c r="BM41" s="64"/>
      <c r="BN41" s="64" t="s">
        <v>308</v>
      </c>
      <c r="BO41" s="91" t="s">
        <v>347</v>
      </c>
      <c r="BP41" s="441" t="s">
        <v>684</v>
      </c>
      <c r="BQ41" s="219" t="s">
        <v>716</v>
      </c>
    </row>
    <row r="42" spans="1:69" s="128" customFormat="1" ht="15.75">
      <c r="A42" s="207" t="s">
        <v>33</v>
      </c>
      <c r="B42" s="208" t="s">
        <v>9</v>
      </c>
      <c r="C42" s="202" t="s">
        <v>35</v>
      </c>
      <c r="D42" s="210" t="s">
        <v>710</v>
      </c>
      <c r="E42" s="24" t="s">
        <v>128</v>
      </c>
      <c r="F42" s="86">
        <v>128</v>
      </c>
      <c r="G42" s="80">
        <v>0</v>
      </c>
      <c r="H42" s="204"/>
      <c r="I42" s="204"/>
      <c r="J42" s="204"/>
      <c r="K42" s="204"/>
      <c r="L42" s="80">
        <v>0</v>
      </c>
      <c r="M42" s="203"/>
      <c r="N42" s="52">
        <v>0</v>
      </c>
      <c r="O42" s="204"/>
      <c r="P42" s="204"/>
      <c r="Q42" s="11">
        <v>6.2199999140999997</v>
      </c>
      <c r="R42" s="204"/>
      <c r="S42" s="204"/>
      <c r="T42" s="53">
        <v>7.2166666666666659</v>
      </c>
      <c r="U42" s="204"/>
      <c r="V42" s="204"/>
      <c r="W42" s="11">
        <v>6.2518123515625001</v>
      </c>
      <c r="X42" s="204"/>
      <c r="Y42" s="204"/>
      <c r="Z42" s="53">
        <v>7.3833333333333329</v>
      </c>
      <c r="AA42" s="204"/>
      <c r="AB42" s="204"/>
      <c r="AC42" s="204"/>
      <c r="AD42" s="204"/>
      <c r="AE42" s="204"/>
      <c r="AF42" s="9">
        <v>3.6385937598533928</v>
      </c>
      <c r="AG42" s="9">
        <v>1024</v>
      </c>
      <c r="AH42" s="9">
        <v>0.38631388131274408</v>
      </c>
      <c r="AI42" s="9">
        <v>13</v>
      </c>
      <c r="AJ42" s="9">
        <v>2.7850746268656716</v>
      </c>
      <c r="AK42" s="9" t="s">
        <v>248</v>
      </c>
      <c r="AL42" s="9">
        <v>128</v>
      </c>
      <c r="AM42" s="9">
        <v>3.6385937598533928</v>
      </c>
      <c r="AN42" s="9">
        <v>3.6809815950920246</v>
      </c>
      <c r="AO42" s="73">
        <v>10</v>
      </c>
      <c r="AP42" s="80">
        <v>0</v>
      </c>
      <c r="AQ42" s="80">
        <v>0</v>
      </c>
      <c r="AR42" s="224">
        <v>246</v>
      </c>
      <c r="AS42" s="224" t="s">
        <v>248</v>
      </c>
      <c r="AT42" s="7">
        <v>11039.393</v>
      </c>
      <c r="AU42" s="7">
        <v>0</v>
      </c>
      <c r="AV42" s="201">
        <v>0</v>
      </c>
      <c r="AW42" s="126">
        <v>246</v>
      </c>
      <c r="AX42" s="201" t="s">
        <v>248</v>
      </c>
      <c r="AY42" s="73" t="s">
        <v>248</v>
      </c>
      <c r="AZ42" s="138">
        <v>18583</v>
      </c>
      <c r="BA42" s="138" t="s">
        <v>248</v>
      </c>
      <c r="BB42" s="138" t="s">
        <v>248</v>
      </c>
      <c r="BC42" s="203" t="s">
        <v>248</v>
      </c>
      <c r="BD42" s="217" t="s">
        <v>61</v>
      </c>
      <c r="BE42" s="201" t="s">
        <v>62</v>
      </c>
      <c r="BF42" s="201" t="s">
        <v>63</v>
      </c>
      <c r="BG42" s="201" t="s">
        <v>196</v>
      </c>
      <c r="BH42" s="218" t="s">
        <v>253</v>
      </c>
      <c r="BI42" s="218" t="s">
        <v>64</v>
      </c>
      <c r="BJ42" s="200">
        <v>214</v>
      </c>
      <c r="BK42" s="200">
        <v>1</v>
      </c>
      <c r="BL42" s="219" t="s">
        <v>65</v>
      </c>
      <c r="BM42" s="64"/>
      <c r="BN42" s="64" t="s">
        <v>308</v>
      </c>
      <c r="BO42" s="91" t="s">
        <v>347</v>
      </c>
      <c r="BP42" s="441" t="s">
        <v>684</v>
      </c>
      <c r="BQ42" s="219" t="s">
        <v>716</v>
      </c>
    </row>
    <row r="43" spans="1:69" s="128" customFormat="1" ht="15.75">
      <c r="A43" s="207" t="s">
        <v>33</v>
      </c>
      <c r="B43" s="208" t="s">
        <v>9</v>
      </c>
      <c r="C43" s="202" t="s">
        <v>35</v>
      </c>
      <c r="D43" s="210" t="s">
        <v>710</v>
      </c>
      <c r="E43" s="24" t="s">
        <v>128</v>
      </c>
      <c r="F43" s="86">
        <v>129</v>
      </c>
      <c r="G43" s="80">
        <v>0</v>
      </c>
      <c r="H43" s="204"/>
      <c r="I43" s="204"/>
      <c r="J43" s="204"/>
      <c r="K43" s="204"/>
      <c r="L43" s="80">
        <v>0</v>
      </c>
      <c r="M43" s="203"/>
      <c r="N43" s="52">
        <v>0</v>
      </c>
      <c r="O43" s="204"/>
      <c r="P43" s="204"/>
      <c r="Q43" s="11">
        <v>7.0780231085</v>
      </c>
      <c r="R43" s="204"/>
      <c r="S43" s="204"/>
      <c r="T43" s="53">
        <v>9.8874999999999993</v>
      </c>
      <c r="U43" s="204"/>
      <c r="V43" s="204"/>
      <c r="W43" s="11">
        <v>7.0906974883720002</v>
      </c>
      <c r="X43" s="204"/>
      <c r="Y43" s="204"/>
      <c r="Z43" s="53">
        <v>9.8874999999999993</v>
      </c>
      <c r="AA43" s="204"/>
      <c r="AB43" s="204"/>
      <c r="AC43" s="204"/>
      <c r="AD43" s="204"/>
      <c r="AE43" s="204"/>
      <c r="AF43" s="9">
        <v>3.3119186048590858</v>
      </c>
      <c r="AG43" s="9">
        <v>1032</v>
      </c>
      <c r="AH43" s="9">
        <v>0.5392141978309638</v>
      </c>
      <c r="AI43" s="9">
        <v>86</v>
      </c>
      <c r="AJ43" s="9">
        <v>2.2675675675675677</v>
      </c>
      <c r="AK43" s="9" t="s">
        <v>248</v>
      </c>
      <c r="AL43" s="9">
        <v>129</v>
      </c>
      <c r="AM43" s="9">
        <v>3.3119186048590858</v>
      </c>
      <c r="AN43" s="9">
        <v>3.4065934065934065</v>
      </c>
      <c r="AO43" s="73">
        <v>6</v>
      </c>
      <c r="AP43" s="80">
        <v>0</v>
      </c>
      <c r="AQ43" s="80">
        <v>0</v>
      </c>
      <c r="AR43" s="224">
        <v>252</v>
      </c>
      <c r="AS43" s="224" t="s">
        <v>248</v>
      </c>
      <c r="AT43" s="7">
        <v>11272.005999999999</v>
      </c>
      <c r="AU43" s="7">
        <v>0</v>
      </c>
      <c r="AV43" s="201">
        <v>0</v>
      </c>
      <c r="AW43" s="126">
        <v>252</v>
      </c>
      <c r="AX43" s="201" t="s">
        <v>248</v>
      </c>
      <c r="AY43" s="73" t="s">
        <v>248</v>
      </c>
      <c r="AZ43" s="138">
        <v>18583</v>
      </c>
      <c r="BA43" s="138" t="s">
        <v>248</v>
      </c>
      <c r="BB43" s="138" t="s">
        <v>248</v>
      </c>
      <c r="BC43" s="203" t="s">
        <v>248</v>
      </c>
      <c r="BD43" s="217" t="s">
        <v>61</v>
      </c>
      <c r="BE43" s="201" t="s">
        <v>62</v>
      </c>
      <c r="BF43" s="201" t="s">
        <v>63</v>
      </c>
      <c r="BG43" s="201" t="s">
        <v>196</v>
      </c>
      <c r="BH43" s="218" t="s">
        <v>253</v>
      </c>
      <c r="BI43" s="218" t="s">
        <v>66</v>
      </c>
      <c r="BJ43" s="200">
        <v>214</v>
      </c>
      <c r="BK43" s="200">
        <v>7</v>
      </c>
      <c r="BL43" s="219" t="s">
        <v>65</v>
      </c>
      <c r="BM43" s="64"/>
      <c r="BN43" s="64" t="s">
        <v>308</v>
      </c>
      <c r="BO43" s="91" t="s">
        <v>347</v>
      </c>
      <c r="BP43" s="441" t="s">
        <v>684</v>
      </c>
      <c r="BQ43" s="219" t="s">
        <v>716</v>
      </c>
    </row>
    <row r="44" spans="1:69" s="128" customFormat="1" ht="15.75">
      <c r="A44" s="207" t="s">
        <v>33</v>
      </c>
      <c r="B44" s="208" t="s">
        <v>9</v>
      </c>
      <c r="C44" s="202" t="s">
        <v>35</v>
      </c>
      <c r="D44" s="210" t="s">
        <v>710</v>
      </c>
      <c r="E44" s="24" t="s">
        <v>128</v>
      </c>
      <c r="F44" s="86">
        <v>128</v>
      </c>
      <c r="G44" s="80">
        <v>2</v>
      </c>
      <c r="H44" s="204"/>
      <c r="I44" s="204"/>
      <c r="J44" s="204"/>
      <c r="K44" s="204"/>
      <c r="L44" s="80">
        <v>0</v>
      </c>
      <c r="M44" s="203"/>
      <c r="N44" s="52">
        <v>0</v>
      </c>
      <c r="O44" s="204"/>
      <c r="P44" s="204"/>
      <c r="Q44" s="11">
        <v>6.1070315555999999</v>
      </c>
      <c r="R44" s="204"/>
      <c r="S44" s="204"/>
      <c r="T44" s="53">
        <v>7.2833333333333314</v>
      </c>
      <c r="U44" s="204"/>
      <c r="V44" s="204"/>
      <c r="W44" s="11">
        <v>6.3471665000000002</v>
      </c>
      <c r="X44" s="204"/>
      <c r="Y44" s="204"/>
      <c r="Z44" s="53">
        <v>7.4699999999999989</v>
      </c>
      <c r="AA44" s="204"/>
      <c r="AB44" s="204"/>
      <c r="AC44" s="204"/>
      <c r="AD44" s="204"/>
      <c r="AE44" s="204"/>
      <c r="AF44" s="9">
        <v>3.4196944535961227</v>
      </c>
      <c r="AG44" s="9">
        <v>1008</v>
      </c>
      <c r="AH44" s="9">
        <v>0.56481230613180367</v>
      </c>
      <c r="AI44" s="9">
        <v>82</v>
      </c>
      <c r="AJ44" s="9">
        <v>2.1961538461538463</v>
      </c>
      <c r="AK44" s="9" t="s">
        <v>248</v>
      </c>
      <c r="AL44" s="9">
        <v>126</v>
      </c>
      <c r="AM44" s="9">
        <v>3.4196944535961227</v>
      </c>
      <c r="AN44" s="9">
        <v>3.5562880324543609</v>
      </c>
      <c r="AO44" s="73">
        <v>16</v>
      </c>
      <c r="AP44" s="80">
        <v>0</v>
      </c>
      <c r="AQ44" s="80">
        <v>1</v>
      </c>
      <c r="AR44" s="224">
        <v>235</v>
      </c>
      <c r="AS44" s="224" t="s">
        <v>248</v>
      </c>
      <c r="AT44" s="7">
        <v>10653.102000000001</v>
      </c>
      <c r="AU44" s="7">
        <v>250.15</v>
      </c>
      <c r="AV44" s="201">
        <v>0</v>
      </c>
      <c r="AW44" s="126">
        <v>235</v>
      </c>
      <c r="AX44" s="201" t="s">
        <v>248</v>
      </c>
      <c r="AY44" s="73" t="s">
        <v>248</v>
      </c>
      <c r="AZ44" s="138">
        <v>18583</v>
      </c>
      <c r="BA44" s="138" t="s">
        <v>248</v>
      </c>
      <c r="BB44" s="138" t="s">
        <v>248</v>
      </c>
      <c r="BC44" s="203" t="s">
        <v>248</v>
      </c>
      <c r="BD44" s="217" t="s">
        <v>61</v>
      </c>
      <c r="BE44" s="201" t="s">
        <v>62</v>
      </c>
      <c r="BF44" s="201" t="s">
        <v>63</v>
      </c>
      <c r="BG44" s="201" t="s">
        <v>196</v>
      </c>
      <c r="BH44" s="218" t="s">
        <v>253</v>
      </c>
      <c r="BI44" s="218" t="s">
        <v>67</v>
      </c>
      <c r="BJ44" s="200">
        <v>214</v>
      </c>
      <c r="BK44" s="200">
        <v>3</v>
      </c>
      <c r="BL44" s="219" t="s">
        <v>65</v>
      </c>
      <c r="BM44" s="64"/>
      <c r="BN44" s="64" t="s">
        <v>308</v>
      </c>
      <c r="BO44" s="91" t="s">
        <v>347</v>
      </c>
      <c r="BP44" s="441" t="s">
        <v>684</v>
      </c>
      <c r="BQ44" s="219" t="s">
        <v>716</v>
      </c>
    </row>
    <row r="45" spans="1:69" s="128" customFormat="1" ht="15.75">
      <c r="A45" s="207" t="s">
        <v>33</v>
      </c>
      <c r="B45" s="208" t="s">
        <v>9</v>
      </c>
      <c r="C45" s="202" t="s">
        <v>35</v>
      </c>
      <c r="D45" s="210" t="s">
        <v>710</v>
      </c>
      <c r="E45" s="24" t="s">
        <v>128</v>
      </c>
      <c r="F45" s="86">
        <v>128</v>
      </c>
      <c r="G45" s="80">
        <v>4</v>
      </c>
      <c r="H45" s="204"/>
      <c r="I45" s="204"/>
      <c r="J45" s="204"/>
      <c r="K45" s="204"/>
      <c r="L45" s="80">
        <v>0</v>
      </c>
      <c r="M45" s="203"/>
      <c r="N45" s="52">
        <v>2</v>
      </c>
      <c r="O45" s="204"/>
      <c r="P45" s="204"/>
      <c r="Q45" s="11">
        <v>7.0534433629000004</v>
      </c>
      <c r="R45" s="204"/>
      <c r="S45" s="204"/>
      <c r="T45" s="53">
        <v>9.6999999999999993</v>
      </c>
      <c r="U45" s="204"/>
      <c r="V45" s="204"/>
      <c r="W45" s="11">
        <v>7.1765884919353997</v>
      </c>
      <c r="X45" s="204"/>
      <c r="Y45" s="204"/>
      <c r="Z45" s="53">
        <v>9.4499999999999993</v>
      </c>
      <c r="AA45" s="204"/>
      <c r="AB45" s="204"/>
      <c r="AC45" s="204"/>
      <c r="AD45" s="204"/>
      <c r="AE45" s="204"/>
      <c r="AF45" s="9">
        <v>2.7673084664969676</v>
      </c>
      <c r="AG45" s="9">
        <v>992</v>
      </c>
      <c r="AH45" s="9">
        <v>0.48815662419932665</v>
      </c>
      <c r="AI45" s="9">
        <v>260</v>
      </c>
      <c r="AJ45" s="9">
        <v>1.8049999999999999</v>
      </c>
      <c r="AK45" s="9" t="s">
        <v>248</v>
      </c>
      <c r="AL45" s="9">
        <v>0</v>
      </c>
      <c r="AM45" s="9"/>
      <c r="AN45" s="9"/>
      <c r="AO45" s="73">
        <v>36</v>
      </c>
      <c r="AP45" s="80">
        <v>5</v>
      </c>
      <c r="AQ45" s="80">
        <v>4</v>
      </c>
      <c r="AR45" s="224">
        <v>203</v>
      </c>
      <c r="AS45" s="224" t="s">
        <v>248</v>
      </c>
      <c r="AT45" s="7">
        <v>9022.3909999999996</v>
      </c>
      <c r="AU45" s="7">
        <v>1833.952</v>
      </c>
      <c r="AV45" s="201">
        <v>0</v>
      </c>
      <c r="AW45" s="126">
        <v>203</v>
      </c>
      <c r="AX45" s="201" t="s">
        <v>248</v>
      </c>
      <c r="AY45" s="73" t="s">
        <v>248</v>
      </c>
      <c r="AZ45" s="138">
        <v>18583</v>
      </c>
      <c r="BA45" s="138" t="s">
        <v>248</v>
      </c>
      <c r="BB45" s="138" t="s">
        <v>248</v>
      </c>
      <c r="BC45" s="203" t="s">
        <v>248</v>
      </c>
      <c r="BD45" s="217" t="s">
        <v>61</v>
      </c>
      <c r="BE45" s="201" t="s">
        <v>62</v>
      </c>
      <c r="BF45" s="201" t="s">
        <v>63</v>
      </c>
      <c r="BG45" s="201" t="s">
        <v>196</v>
      </c>
      <c r="BH45" s="218" t="s">
        <v>253</v>
      </c>
      <c r="BI45" s="218" t="s">
        <v>68</v>
      </c>
      <c r="BJ45" s="200">
        <v>214</v>
      </c>
      <c r="BK45" s="200">
        <v>4</v>
      </c>
      <c r="BL45" s="219" t="s">
        <v>65</v>
      </c>
      <c r="BM45" s="64"/>
      <c r="BN45" s="64" t="s">
        <v>308</v>
      </c>
      <c r="BO45" s="91" t="s">
        <v>347</v>
      </c>
      <c r="BP45" s="441" t="s">
        <v>684</v>
      </c>
      <c r="BQ45" s="219" t="s">
        <v>716</v>
      </c>
    </row>
    <row r="46" spans="1:69" s="128" customFormat="1" ht="15.75">
      <c r="A46" s="207" t="s">
        <v>33</v>
      </c>
      <c r="B46" s="208" t="s">
        <v>9</v>
      </c>
      <c r="C46" s="202" t="s">
        <v>35</v>
      </c>
      <c r="D46" s="210" t="s">
        <v>710</v>
      </c>
      <c r="E46" s="24" t="s">
        <v>129</v>
      </c>
      <c r="F46" s="86">
        <v>49</v>
      </c>
      <c r="G46" s="80">
        <v>0</v>
      </c>
      <c r="H46" s="204"/>
      <c r="I46" s="204"/>
      <c r="J46" s="204"/>
      <c r="K46" s="204"/>
      <c r="L46" s="80">
        <v>0</v>
      </c>
      <c r="M46" s="203"/>
      <c r="N46" s="52">
        <v>0</v>
      </c>
      <c r="O46" s="204"/>
      <c r="P46" s="204"/>
      <c r="Q46" s="11">
        <v>5.6945100611999999</v>
      </c>
      <c r="R46" s="204"/>
      <c r="S46" s="204"/>
      <c r="T46" s="53">
        <v>6.9550000000000001</v>
      </c>
      <c r="U46" s="204"/>
      <c r="V46" s="204"/>
      <c r="W46" s="11">
        <v>5.6401426734692999</v>
      </c>
      <c r="X46" s="204"/>
      <c r="Y46" s="204"/>
      <c r="Z46" s="53">
        <v>7.0916666666666659</v>
      </c>
      <c r="AA46" s="204"/>
      <c r="AB46" s="204"/>
      <c r="AC46" s="204"/>
      <c r="AD46" s="204"/>
      <c r="AE46" s="204"/>
      <c r="AF46" s="9">
        <v>3.7042565828857201</v>
      </c>
      <c r="AG46" s="9">
        <v>343</v>
      </c>
      <c r="AH46" s="9">
        <v>0.44344539735512239</v>
      </c>
      <c r="AI46" s="9">
        <v>6</v>
      </c>
      <c r="AJ46" s="9">
        <v>2.8097222222222222</v>
      </c>
      <c r="AK46" s="9" t="s">
        <v>248</v>
      </c>
      <c r="AL46" s="9">
        <v>49</v>
      </c>
      <c r="AM46" s="9">
        <v>3.7042565828857201</v>
      </c>
      <c r="AN46" s="9">
        <v>3.7448186528497409</v>
      </c>
      <c r="AO46" s="73">
        <v>2</v>
      </c>
      <c r="AP46" s="80">
        <v>0</v>
      </c>
      <c r="AQ46" s="80">
        <v>0</v>
      </c>
      <c r="AR46" s="224">
        <v>96</v>
      </c>
      <c r="AS46" s="224" t="s">
        <v>248</v>
      </c>
      <c r="AT46" s="7">
        <v>3724.0450000000001</v>
      </c>
      <c r="AU46" s="7">
        <v>0</v>
      </c>
      <c r="AV46" s="201">
        <v>0</v>
      </c>
      <c r="AW46" s="126">
        <v>96</v>
      </c>
      <c r="AX46" s="201" t="s">
        <v>248</v>
      </c>
      <c r="AY46" s="73" t="s">
        <v>248</v>
      </c>
      <c r="AZ46" s="138">
        <v>22292</v>
      </c>
      <c r="BA46" s="138" t="s">
        <v>248</v>
      </c>
      <c r="BB46" s="138" t="s">
        <v>248</v>
      </c>
      <c r="BC46" s="203" t="s">
        <v>248</v>
      </c>
      <c r="BD46" s="217" t="s">
        <v>61</v>
      </c>
      <c r="BE46" s="201" t="s">
        <v>62</v>
      </c>
      <c r="BF46" s="201" t="s">
        <v>63</v>
      </c>
      <c r="BG46" s="201" t="s">
        <v>196</v>
      </c>
      <c r="BH46" s="218" t="s">
        <v>267</v>
      </c>
      <c r="BI46" s="218" t="s">
        <v>64</v>
      </c>
      <c r="BJ46" s="200">
        <v>214</v>
      </c>
      <c r="BK46" s="200">
        <v>1</v>
      </c>
      <c r="BL46" s="219" t="s">
        <v>65</v>
      </c>
      <c r="BM46" s="64"/>
      <c r="BN46" s="64" t="s">
        <v>308</v>
      </c>
      <c r="BO46" s="91" t="s">
        <v>57</v>
      </c>
      <c r="BP46" s="441" t="s">
        <v>681</v>
      </c>
      <c r="BQ46" s="219" t="s">
        <v>717</v>
      </c>
    </row>
    <row r="47" spans="1:69" s="128" customFormat="1" ht="15.75">
      <c r="A47" s="207" t="s">
        <v>33</v>
      </c>
      <c r="B47" s="208" t="s">
        <v>9</v>
      </c>
      <c r="C47" s="202" t="s">
        <v>35</v>
      </c>
      <c r="D47" s="210" t="s">
        <v>710</v>
      </c>
      <c r="E47" s="24" t="s">
        <v>129</v>
      </c>
      <c r="F47" s="86">
        <v>49</v>
      </c>
      <c r="G47" s="80">
        <v>2</v>
      </c>
      <c r="H47" s="204"/>
      <c r="I47" s="204"/>
      <c r="J47" s="204"/>
      <c r="K47" s="204"/>
      <c r="L47" s="80">
        <v>0</v>
      </c>
      <c r="M47" s="203"/>
      <c r="N47" s="52">
        <v>0</v>
      </c>
      <c r="O47" s="204"/>
      <c r="P47" s="204"/>
      <c r="Q47" s="11">
        <v>6.5050424255000001</v>
      </c>
      <c r="R47" s="204"/>
      <c r="S47" s="204"/>
      <c r="T47" s="53">
        <v>8.8249999999999993</v>
      </c>
      <c r="U47" s="204"/>
      <c r="V47" s="204"/>
      <c r="W47" s="11">
        <v>6.5320635531914002</v>
      </c>
      <c r="X47" s="204"/>
      <c r="Y47" s="204"/>
      <c r="Z47" s="53">
        <v>9.3249999999999993</v>
      </c>
      <c r="AA47" s="204"/>
      <c r="AB47" s="204"/>
      <c r="AC47" s="204"/>
      <c r="AD47" s="204"/>
      <c r="AE47" s="204"/>
      <c r="AF47" s="9">
        <v>3.4553495544068364</v>
      </c>
      <c r="AG47" s="9">
        <v>329</v>
      </c>
      <c r="AH47" s="9">
        <v>0.63397167368157514</v>
      </c>
      <c r="AI47" s="9">
        <v>31</v>
      </c>
      <c r="AJ47" s="9">
        <v>2.1968749999999999</v>
      </c>
      <c r="AK47" s="9" t="s">
        <v>248</v>
      </c>
      <c r="AL47" s="9">
        <v>47</v>
      </c>
      <c r="AM47" s="9">
        <v>3.4553495544068364</v>
      </c>
      <c r="AN47" s="9">
        <v>3.6327586206896552</v>
      </c>
      <c r="AO47" s="73">
        <v>40</v>
      </c>
      <c r="AP47" s="80">
        <v>0</v>
      </c>
      <c r="AQ47" s="80">
        <v>0</v>
      </c>
      <c r="AR47" s="224">
        <v>54</v>
      </c>
      <c r="AS47" s="224" t="s">
        <v>248</v>
      </c>
      <c r="AT47" s="7">
        <v>3649.357</v>
      </c>
      <c r="AU47" s="7">
        <v>8.5399999999999991</v>
      </c>
      <c r="AV47" s="201">
        <v>0</v>
      </c>
      <c r="AW47" s="126">
        <v>54</v>
      </c>
      <c r="AX47" s="201" t="s">
        <v>248</v>
      </c>
      <c r="AY47" s="73" t="s">
        <v>248</v>
      </c>
      <c r="AZ47" s="138">
        <v>22292</v>
      </c>
      <c r="BA47" s="138" t="s">
        <v>248</v>
      </c>
      <c r="BB47" s="138" t="s">
        <v>248</v>
      </c>
      <c r="BC47" s="203" t="s">
        <v>248</v>
      </c>
      <c r="BD47" s="217" t="s">
        <v>61</v>
      </c>
      <c r="BE47" s="201" t="s">
        <v>62</v>
      </c>
      <c r="BF47" s="201" t="s">
        <v>63</v>
      </c>
      <c r="BG47" s="201" t="s">
        <v>196</v>
      </c>
      <c r="BH47" s="218" t="s">
        <v>267</v>
      </c>
      <c r="BI47" s="218" t="s">
        <v>66</v>
      </c>
      <c r="BJ47" s="200">
        <v>214</v>
      </c>
      <c r="BK47" s="200">
        <v>7</v>
      </c>
      <c r="BL47" s="219" t="s">
        <v>65</v>
      </c>
      <c r="BM47" s="64"/>
      <c r="BN47" s="64" t="s">
        <v>308</v>
      </c>
      <c r="BO47" s="91" t="s">
        <v>57</v>
      </c>
      <c r="BP47" s="441" t="s">
        <v>681</v>
      </c>
      <c r="BQ47" s="219" t="s">
        <v>717</v>
      </c>
    </row>
    <row r="48" spans="1:69" s="128" customFormat="1" ht="15.75">
      <c r="A48" s="207" t="s">
        <v>33</v>
      </c>
      <c r="B48" s="208" t="s">
        <v>9</v>
      </c>
      <c r="C48" s="202" t="s">
        <v>35</v>
      </c>
      <c r="D48" s="210" t="s">
        <v>710</v>
      </c>
      <c r="E48" s="24" t="s">
        <v>129</v>
      </c>
      <c r="F48" s="86">
        <v>49</v>
      </c>
      <c r="G48" s="80">
        <v>0</v>
      </c>
      <c r="H48" s="204"/>
      <c r="I48" s="204"/>
      <c r="J48" s="204"/>
      <c r="K48" s="204"/>
      <c r="L48" s="80">
        <v>0</v>
      </c>
      <c r="M48" s="203"/>
      <c r="N48" s="52">
        <v>0</v>
      </c>
      <c r="O48" s="204"/>
      <c r="P48" s="204"/>
      <c r="Q48" s="11">
        <v>6.4846325102</v>
      </c>
      <c r="R48" s="204"/>
      <c r="S48" s="204"/>
      <c r="T48" s="53">
        <v>7.4093749999999998</v>
      </c>
      <c r="U48" s="204"/>
      <c r="V48" s="204"/>
      <c r="W48" s="11">
        <v>6.6684692653060997</v>
      </c>
      <c r="X48" s="204"/>
      <c r="Y48" s="204"/>
      <c r="Z48" s="53">
        <v>7.7583333333333329</v>
      </c>
      <c r="AA48" s="204"/>
      <c r="AB48" s="204"/>
      <c r="AC48" s="204"/>
      <c r="AD48" s="204"/>
      <c r="AE48" s="204"/>
      <c r="AF48" s="9">
        <v>3.6077842684598429</v>
      </c>
      <c r="AG48" s="9">
        <v>343</v>
      </c>
      <c r="AH48" s="9">
        <v>0.46498175996435775</v>
      </c>
      <c r="AI48" s="9">
        <v>10</v>
      </c>
      <c r="AJ48" s="9">
        <v>2.6191666666666666</v>
      </c>
      <c r="AK48" s="9" t="s">
        <v>248</v>
      </c>
      <c r="AL48" s="9">
        <v>49</v>
      </c>
      <c r="AM48" s="9">
        <v>3.6077842684598429</v>
      </c>
      <c r="AN48" s="9">
        <v>3.6721938775510203</v>
      </c>
      <c r="AO48" s="73">
        <v>4</v>
      </c>
      <c r="AP48" s="80">
        <v>0</v>
      </c>
      <c r="AQ48" s="80">
        <v>0</v>
      </c>
      <c r="AR48" s="224">
        <v>94</v>
      </c>
      <c r="AS48" s="224" t="s">
        <v>248</v>
      </c>
      <c r="AT48" s="7">
        <v>3757.89</v>
      </c>
      <c r="AU48" s="7">
        <v>0</v>
      </c>
      <c r="AV48" s="201">
        <v>0</v>
      </c>
      <c r="AW48" s="126">
        <v>94</v>
      </c>
      <c r="AX48" s="201" t="s">
        <v>248</v>
      </c>
      <c r="AY48" s="73" t="s">
        <v>248</v>
      </c>
      <c r="AZ48" s="138">
        <v>22292</v>
      </c>
      <c r="BA48" s="138" t="s">
        <v>248</v>
      </c>
      <c r="BB48" s="138" t="s">
        <v>248</v>
      </c>
      <c r="BC48" s="203" t="s">
        <v>248</v>
      </c>
      <c r="BD48" s="217" t="s">
        <v>61</v>
      </c>
      <c r="BE48" s="201" t="s">
        <v>62</v>
      </c>
      <c r="BF48" s="201" t="s">
        <v>63</v>
      </c>
      <c r="BG48" s="201" t="s">
        <v>196</v>
      </c>
      <c r="BH48" s="218" t="s">
        <v>267</v>
      </c>
      <c r="BI48" s="218" t="s">
        <v>67</v>
      </c>
      <c r="BJ48" s="200">
        <v>214</v>
      </c>
      <c r="BK48" s="200">
        <v>3</v>
      </c>
      <c r="BL48" s="219" t="s">
        <v>65</v>
      </c>
      <c r="BM48" s="64"/>
      <c r="BN48" s="64" t="s">
        <v>308</v>
      </c>
      <c r="BO48" s="91" t="s">
        <v>57</v>
      </c>
      <c r="BP48" s="441" t="s">
        <v>681</v>
      </c>
      <c r="BQ48" s="219" t="s">
        <v>717</v>
      </c>
    </row>
    <row r="49" spans="1:69" s="128" customFormat="1" ht="15.75">
      <c r="A49" s="207" t="s">
        <v>33</v>
      </c>
      <c r="B49" s="208" t="s">
        <v>9</v>
      </c>
      <c r="C49" s="202" t="s">
        <v>35</v>
      </c>
      <c r="D49" s="210" t="s">
        <v>710</v>
      </c>
      <c r="E49" s="24" t="s">
        <v>129</v>
      </c>
      <c r="F49" s="86">
        <v>47</v>
      </c>
      <c r="G49" s="80">
        <v>4</v>
      </c>
      <c r="H49" s="204"/>
      <c r="I49" s="204"/>
      <c r="J49" s="204"/>
      <c r="K49" s="204"/>
      <c r="L49" s="80">
        <v>0</v>
      </c>
      <c r="M49" s="203"/>
      <c r="N49" s="52">
        <v>0</v>
      </c>
      <c r="O49" s="204"/>
      <c r="P49" s="204"/>
      <c r="Q49" s="11">
        <v>5.9819998139999999</v>
      </c>
      <c r="R49" s="204"/>
      <c r="S49" s="204"/>
      <c r="T49" s="53">
        <v>8.7125000000000004</v>
      </c>
      <c r="U49" s="204"/>
      <c r="V49" s="204"/>
      <c r="W49" s="11">
        <v>6.0245579767441004</v>
      </c>
      <c r="X49" s="204"/>
      <c r="Y49" s="204"/>
      <c r="Z49" s="53">
        <v>9.2125000000000004</v>
      </c>
      <c r="AA49" s="204"/>
      <c r="AB49" s="204"/>
      <c r="AC49" s="204"/>
      <c r="AD49" s="204"/>
      <c r="AE49" s="204"/>
      <c r="AF49" s="9">
        <v>2.7914058995895648</v>
      </c>
      <c r="AG49" s="9">
        <v>297</v>
      </c>
      <c r="AH49" s="9">
        <v>0.48477009757414646</v>
      </c>
      <c r="AI49" s="9">
        <v>78</v>
      </c>
      <c r="AJ49" s="9">
        <v>1.8616666666666668</v>
      </c>
      <c r="AK49" s="9" t="s">
        <v>248</v>
      </c>
      <c r="AL49" s="9">
        <v>0</v>
      </c>
      <c r="AM49" s="9"/>
      <c r="AN49" s="9"/>
      <c r="AO49" s="73">
        <v>61</v>
      </c>
      <c r="AP49" s="80">
        <v>3</v>
      </c>
      <c r="AQ49" s="80">
        <v>3</v>
      </c>
      <c r="AR49" s="224">
        <v>19</v>
      </c>
      <c r="AS49" s="224" t="s">
        <v>248</v>
      </c>
      <c r="AT49" s="7">
        <v>2814.8890000000001</v>
      </c>
      <c r="AU49" s="7">
        <v>452.858</v>
      </c>
      <c r="AV49" s="201">
        <v>0</v>
      </c>
      <c r="AW49" s="126">
        <v>19</v>
      </c>
      <c r="AX49" s="201" t="s">
        <v>248</v>
      </c>
      <c r="AY49" s="73" t="s">
        <v>248</v>
      </c>
      <c r="AZ49" s="138">
        <v>22292</v>
      </c>
      <c r="BA49" s="138" t="s">
        <v>248</v>
      </c>
      <c r="BB49" s="138" t="s">
        <v>248</v>
      </c>
      <c r="BC49" s="203" t="s">
        <v>248</v>
      </c>
      <c r="BD49" s="217" t="s">
        <v>61</v>
      </c>
      <c r="BE49" s="201" t="s">
        <v>62</v>
      </c>
      <c r="BF49" s="201" t="s">
        <v>63</v>
      </c>
      <c r="BG49" s="201" t="s">
        <v>196</v>
      </c>
      <c r="BH49" s="218" t="s">
        <v>267</v>
      </c>
      <c r="BI49" s="218" t="s">
        <v>68</v>
      </c>
      <c r="BJ49" s="200">
        <v>214</v>
      </c>
      <c r="BK49" s="200">
        <v>4</v>
      </c>
      <c r="BL49" s="219" t="s">
        <v>65</v>
      </c>
      <c r="BM49" s="64"/>
      <c r="BN49" s="64" t="s">
        <v>308</v>
      </c>
      <c r="BO49" s="91" t="s">
        <v>57</v>
      </c>
      <c r="BP49" s="441" t="s">
        <v>681</v>
      </c>
      <c r="BQ49" s="219" t="s">
        <v>717</v>
      </c>
    </row>
    <row r="50" spans="1:69" s="128" customFormat="1" ht="16.5" thickBot="1">
      <c r="A50" s="151" t="s">
        <v>33</v>
      </c>
      <c r="B50" s="152" t="s">
        <v>9</v>
      </c>
      <c r="C50" s="153" t="s">
        <v>35</v>
      </c>
      <c r="D50" s="154" t="s">
        <v>710</v>
      </c>
      <c r="E50" s="190" t="s">
        <v>130</v>
      </c>
      <c r="F50" s="191">
        <v>309</v>
      </c>
      <c r="G50" s="192">
        <v>4</v>
      </c>
      <c r="H50" s="161"/>
      <c r="I50" s="161"/>
      <c r="J50" s="161"/>
      <c r="K50" s="161"/>
      <c r="L50" s="192">
        <v>0</v>
      </c>
      <c r="M50" s="158"/>
      <c r="N50" s="160">
        <v>0</v>
      </c>
      <c r="O50" s="161"/>
      <c r="P50" s="161"/>
      <c r="Q50" s="194">
        <v>7.6056226295</v>
      </c>
      <c r="R50" s="161"/>
      <c r="S50" s="161"/>
      <c r="T50" s="193">
        <v>11.410714285714286</v>
      </c>
      <c r="U50" s="161"/>
      <c r="V50" s="161"/>
      <c r="W50" s="194">
        <v>7.5654324360654996</v>
      </c>
      <c r="X50" s="161"/>
      <c r="Y50" s="161"/>
      <c r="Z50" s="193">
        <v>11.482142857142858</v>
      </c>
      <c r="AA50" s="161"/>
      <c r="AB50" s="161"/>
      <c r="AC50" s="161"/>
      <c r="AD50" s="161"/>
      <c r="AE50" s="161"/>
      <c r="AF50" s="178">
        <v>3.5128899400072302</v>
      </c>
      <c r="AG50" s="178">
        <v>2135</v>
      </c>
      <c r="AH50" s="178">
        <v>0.43012069014386117</v>
      </c>
      <c r="AI50" s="178">
        <v>55</v>
      </c>
      <c r="AJ50" s="178">
        <v>2.6192396313364057</v>
      </c>
      <c r="AK50" s="178" t="s">
        <v>248</v>
      </c>
      <c r="AL50" s="178">
        <v>304</v>
      </c>
      <c r="AM50" s="178">
        <v>3.5168844089472211</v>
      </c>
      <c r="AN50" s="178">
        <v>3.5896346644010197</v>
      </c>
      <c r="AO50" s="195">
        <v>3</v>
      </c>
      <c r="AP50" s="192">
        <v>0</v>
      </c>
      <c r="AQ50" s="192">
        <v>1</v>
      </c>
      <c r="AR50" s="226">
        <v>606</v>
      </c>
      <c r="AS50" s="226" t="s">
        <v>248</v>
      </c>
      <c r="AT50" s="227">
        <v>23514.248</v>
      </c>
      <c r="AU50" s="227">
        <v>54.66</v>
      </c>
      <c r="AV50" s="163">
        <v>0</v>
      </c>
      <c r="AW50" s="228">
        <v>606</v>
      </c>
      <c r="AX50" s="163" t="s">
        <v>248</v>
      </c>
      <c r="AY50" s="195" t="s">
        <v>248</v>
      </c>
      <c r="AZ50" s="156">
        <v>71482</v>
      </c>
      <c r="BA50" s="156" t="s">
        <v>248</v>
      </c>
      <c r="BB50" s="156" t="s">
        <v>248</v>
      </c>
      <c r="BC50" s="158" t="s">
        <v>248</v>
      </c>
      <c r="BD50" s="162" t="s">
        <v>61</v>
      </c>
      <c r="BE50" s="163" t="s">
        <v>62</v>
      </c>
      <c r="BF50" s="163" t="s">
        <v>63</v>
      </c>
      <c r="BG50" s="163" t="s">
        <v>196</v>
      </c>
      <c r="BH50" s="164" t="s">
        <v>267</v>
      </c>
      <c r="BI50" s="164" t="s">
        <v>64</v>
      </c>
      <c r="BJ50" s="165">
        <v>214</v>
      </c>
      <c r="BK50" s="165">
        <v>1</v>
      </c>
      <c r="BL50" s="166" t="s">
        <v>65</v>
      </c>
      <c r="BM50" s="198"/>
      <c r="BN50" s="198" t="s">
        <v>308</v>
      </c>
      <c r="BO50" s="197" t="s">
        <v>56</v>
      </c>
      <c r="BP50" s="165" t="s">
        <v>684</v>
      </c>
      <c r="BQ50" s="166" t="s">
        <v>716</v>
      </c>
    </row>
    <row r="51" spans="1:69" s="128" customFormat="1" ht="15.75">
      <c r="A51" s="205" t="s">
        <v>33</v>
      </c>
      <c r="B51" s="206" t="s">
        <v>9</v>
      </c>
      <c r="C51" s="220" t="s">
        <v>35</v>
      </c>
      <c r="D51" s="209" t="s">
        <v>710</v>
      </c>
      <c r="E51" s="24" t="s">
        <v>130</v>
      </c>
      <c r="F51" s="93">
        <v>307</v>
      </c>
      <c r="G51" s="79">
        <v>8</v>
      </c>
      <c r="H51" s="222"/>
      <c r="I51" s="222"/>
      <c r="J51" s="222"/>
      <c r="K51" s="222"/>
      <c r="L51" s="79">
        <v>0</v>
      </c>
      <c r="M51" s="221"/>
      <c r="N51" s="62">
        <v>0</v>
      </c>
      <c r="O51" s="222"/>
      <c r="P51" s="222"/>
      <c r="Q51" s="68">
        <v>8.4913676956999993</v>
      </c>
      <c r="R51" s="222"/>
      <c r="S51" s="222"/>
      <c r="T51" s="71">
        <v>13.793750000000001</v>
      </c>
      <c r="U51" s="222"/>
      <c r="V51" s="222"/>
      <c r="W51" s="68">
        <v>8.5136149933110001</v>
      </c>
      <c r="X51" s="222"/>
      <c r="Y51" s="222"/>
      <c r="Z51" s="71">
        <v>13.835416666666667</v>
      </c>
      <c r="AA51" s="222"/>
      <c r="AB51" s="222"/>
      <c r="AC51" s="222"/>
      <c r="AD51" s="222"/>
      <c r="AE51" s="222"/>
      <c r="AF51" s="60">
        <v>3.2732608741798064</v>
      </c>
      <c r="AG51" s="60">
        <v>2093</v>
      </c>
      <c r="AH51" s="60">
        <v>0.56170374347939878</v>
      </c>
      <c r="AI51" s="60">
        <v>224</v>
      </c>
      <c r="AJ51" s="60">
        <v>2.1739071038251367</v>
      </c>
      <c r="AK51" s="60" t="s">
        <v>248</v>
      </c>
      <c r="AL51" s="60">
        <v>298</v>
      </c>
      <c r="AM51" s="60">
        <v>3.2756375885306919</v>
      </c>
      <c r="AN51" s="60">
        <v>3.357394366197183</v>
      </c>
      <c r="AO51" s="72">
        <v>9</v>
      </c>
      <c r="AP51" s="79">
        <v>0</v>
      </c>
      <c r="AQ51" s="79">
        <v>0</v>
      </c>
      <c r="AR51" s="225">
        <v>589</v>
      </c>
      <c r="AS51" s="225" t="s">
        <v>248</v>
      </c>
      <c r="AT51" s="223">
        <v>23667.192999999999</v>
      </c>
      <c r="AU51" s="223">
        <v>0</v>
      </c>
      <c r="AV51" s="212">
        <v>0</v>
      </c>
      <c r="AW51" s="213">
        <v>589</v>
      </c>
      <c r="AX51" s="212" t="s">
        <v>248</v>
      </c>
      <c r="AY51" s="72" t="s">
        <v>248</v>
      </c>
      <c r="AZ51" s="137">
        <v>71482</v>
      </c>
      <c r="BA51" s="137" t="s">
        <v>248</v>
      </c>
      <c r="BB51" s="137" t="s">
        <v>248</v>
      </c>
      <c r="BC51" s="221" t="s">
        <v>248</v>
      </c>
      <c r="BD51" s="211" t="s">
        <v>61</v>
      </c>
      <c r="BE51" s="212" t="s">
        <v>62</v>
      </c>
      <c r="BF51" s="212" t="s">
        <v>63</v>
      </c>
      <c r="BG51" s="212" t="s">
        <v>196</v>
      </c>
      <c r="BH51" s="214" t="s">
        <v>267</v>
      </c>
      <c r="BI51" s="214" t="s">
        <v>66</v>
      </c>
      <c r="BJ51" s="215">
        <v>214</v>
      </c>
      <c r="BK51" s="215">
        <v>7</v>
      </c>
      <c r="BL51" s="216" t="s">
        <v>65</v>
      </c>
      <c r="BM51" s="63"/>
      <c r="BN51" s="63" t="s">
        <v>308</v>
      </c>
      <c r="BO51" s="90" t="s">
        <v>56</v>
      </c>
      <c r="BP51" s="215" t="s">
        <v>684</v>
      </c>
      <c r="BQ51" s="216" t="s">
        <v>716</v>
      </c>
    </row>
    <row r="52" spans="1:69" s="128" customFormat="1" ht="15.75">
      <c r="A52" s="207" t="s">
        <v>33</v>
      </c>
      <c r="B52" s="208" t="s">
        <v>9</v>
      </c>
      <c r="C52" s="202" t="s">
        <v>35</v>
      </c>
      <c r="D52" s="210" t="s">
        <v>710</v>
      </c>
      <c r="E52" s="24" t="s">
        <v>130</v>
      </c>
      <c r="F52" s="86">
        <v>304</v>
      </c>
      <c r="G52" s="80">
        <v>2</v>
      </c>
      <c r="H52" s="204"/>
      <c r="I52" s="204"/>
      <c r="J52" s="204"/>
      <c r="K52" s="204"/>
      <c r="L52" s="80">
        <v>0</v>
      </c>
      <c r="M52" s="203"/>
      <c r="N52" s="52">
        <v>0</v>
      </c>
      <c r="O52" s="204"/>
      <c r="P52" s="204"/>
      <c r="Q52" s="11">
        <v>7.0387645000000001</v>
      </c>
      <c r="R52" s="204"/>
      <c r="S52" s="204"/>
      <c r="T52" s="53">
        <v>10.149999999999997</v>
      </c>
      <c r="U52" s="204"/>
      <c r="V52" s="204"/>
      <c r="W52" s="11">
        <v>7.3111022880794003</v>
      </c>
      <c r="X52" s="204"/>
      <c r="Y52" s="204"/>
      <c r="Z52" s="53">
        <v>10.483333333333329</v>
      </c>
      <c r="AA52" s="204"/>
      <c r="AB52" s="204"/>
      <c r="AC52" s="204"/>
      <c r="AD52" s="204"/>
      <c r="AE52" s="204"/>
      <c r="AF52" s="9">
        <v>3.3376708385079299</v>
      </c>
      <c r="AG52" s="9">
        <v>2114</v>
      </c>
      <c r="AH52" s="9">
        <v>0.58300368518139578</v>
      </c>
      <c r="AI52" s="9">
        <v>212</v>
      </c>
      <c r="AJ52" s="9">
        <v>2.1176258992805757</v>
      </c>
      <c r="AK52" s="9" t="s">
        <v>248</v>
      </c>
      <c r="AL52" s="9">
        <v>261</v>
      </c>
      <c r="AM52" s="9">
        <v>3.3970114983818078</v>
      </c>
      <c r="AN52" s="9">
        <v>3.4862637362637363</v>
      </c>
      <c r="AO52" s="73">
        <v>20</v>
      </c>
      <c r="AP52" s="80">
        <v>1</v>
      </c>
      <c r="AQ52" s="80">
        <v>6</v>
      </c>
      <c r="AR52" s="224">
        <v>577</v>
      </c>
      <c r="AS52" s="224" t="s">
        <v>248</v>
      </c>
      <c r="AT52" s="7">
        <v>22851.611000000001</v>
      </c>
      <c r="AU52" s="7">
        <v>632.28099999999995</v>
      </c>
      <c r="AV52" s="201">
        <v>0</v>
      </c>
      <c r="AW52" s="126">
        <v>577</v>
      </c>
      <c r="AX52" s="201" t="s">
        <v>248</v>
      </c>
      <c r="AY52" s="73" t="s">
        <v>248</v>
      </c>
      <c r="AZ52" s="138">
        <v>71482</v>
      </c>
      <c r="BA52" s="138" t="s">
        <v>248</v>
      </c>
      <c r="BB52" s="138" t="s">
        <v>248</v>
      </c>
      <c r="BC52" s="203" t="s">
        <v>248</v>
      </c>
      <c r="BD52" s="217" t="s">
        <v>61</v>
      </c>
      <c r="BE52" s="201" t="s">
        <v>62</v>
      </c>
      <c r="BF52" s="201" t="s">
        <v>63</v>
      </c>
      <c r="BG52" s="201" t="s">
        <v>196</v>
      </c>
      <c r="BH52" s="218" t="s">
        <v>267</v>
      </c>
      <c r="BI52" s="218" t="s">
        <v>67</v>
      </c>
      <c r="BJ52" s="200">
        <v>214</v>
      </c>
      <c r="BK52" s="200">
        <v>3</v>
      </c>
      <c r="BL52" s="219" t="s">
        <v>65</v>
      </c>
      <c r="BM52" s="64"/>
      <c r="BN52" s="64" t="s">
        <v>308</v>
      </c>
      <c r="BO52" s="91" t="s">
        <v>56</v>
      </c>
      <c r="BP52" s="441" t="s">
        <v>684</v>
      </c>
      <c r="BQ52" s="219" t="s">
        <v>716</v>
      </c>
    </row>
    <row r="53" spans="1:69" s="128" customFormat="1" ht="15.75">
      <c r="A53" s="207" t="s">
        <v>33</v>
      </c>
      <c r="B53" s="208" t="s">
        <v>9</v>
      </c>
      <c r="C53" s="202" t="s">
        <v>35</v>
      </c>
      <c r="D53" s="210" t="s">
        <v>710</v>
      </c>
      <c r="E53" s="24" t="s">
        <v>130</v>
      </c>
      <c r="F53" s="86">
        <v>249</v>
      </c>
      <c r="G53" s="80">
        <v>7</v>
      </c>
      <c r="H53" s="204"/>
      <c r="I53" s="204"/>
      <c r="J53" s="204"/>
      <c r="K53" s="204"/>
      <c r="L53" s="80">
        <v>1</v>
      </c>
      <c r="M53" s="203"/>
      <c r="N53" s="52">
        <v>0</v>
      </c>
      <c r="O53" s="204"/>
      <c r="P53" s="204"/>
      <c r="Q53" s="11">
        <v>7.6892279253</v>
      </c>
      <c r="R53" s="204"/>
      <c r="S53" s="204"/>
      <c r="T53" s="53">
        <v>9.8687499999999986</v>
      </c>
      <c r="U53" s="204"/>
      <c r="V53" s="204"/>
      <c r="W53" s="11">
        <v>7.8025971452281997</v>
      </c>
      <c r="X53" s="204"/>
      <c r="Y53" s="204"/>
      <c r="Z53" s="53">
        <v>9.9958333333333318</v>
      </c>
      <c r="AA53" s="204"/>
      <c r="AB53" s="204"/>
      <c r="AC53" s="204"/>
      <c r="AD53" s="204"/>
      <c r="AE53" s="204"/>
      <c r="AF53" s="9">
        <v>2.8282683969797286</v>
      </c>
      <c r="AG53" s="9">
        <v>1687</v>
      </c>
      <c r="AH53" s="9">
        <v>0.43919301912013331</v>
      </c>
      <c r="AI53" s="9">
        <v>371</v>
      </c>
      <c r="AJ53" s="9">
        <v>2.0057758620689654</v>
      </c>
      <c r="AK53" s="9" t="s">
        <v>248</v>
      </c>
      <c r="AL53" s="9">
        <v>0</v>
      </c>
      <c r="AM53" s="9"/>
      <c r="AN53" s="9"/>
      <c r="AO53" s="73">
        <v>57</v>
      </c>
      <c r="AP53" s="80">
        <v>7</v>
      </c>
      <c r="AQ53" s="80">
        <v>4</v>
      </c>
      <c r="AR53" s="224">
        <v>416</v>
      </c>
      <c r="AS53" s="224" t="s">
        <v>248</v>
      </c>
      <c r="AT53" s="7">
        <v>17699.156999999999</v>
      </c>
      <c r="AU53" s="7">
        <v>1128.2059999999999</v>
      </c>
      <c r="AV53" s="201">
        <v>0</v>
      </c>
      <c r="AW53" s="126">
        <v>416</v>
      </c>
      <c r="AX53" s="201" t="s">
        <v>248</v>
      </c>
      <c r="AY53" s="73" t="s">
        <v>248</v>
      </c>
      <c r="AZ53" s="138">
        <v>71482</v>
      </c>
      <c r="BA53" s="138" t="s">
        <v>248</v>
      </c>
      <c r="BB53" s="138" t="s">
        <v>248</v>
      </c>
      <c r="BC53" s="203" t="s">
        <v>248</v>
      </c>
      <c r="BD53" s="217" t="s">
        <v>61</v>
      </c>
      <c r="BE53" s="201" t="s">
        <v>62</v>
      </c>
      <c r="BF53" s="201" t="s">
        <v>63</v>
      </c>
      <c r="BG53" s="201" t="s">
        <v>196</v>
      </c>
      <c r="BH53" s="218" t="s">
        <v>267</v>
      </c>
      <c r="BI53" s="218" t="s">
        <v>68</v>
      </c>
      <c r="BJ53" s="200">
        <v>214</v>
      </c>
      <c r="BK53" s="200">
        <v>4</v>
      </c>
      <c r="BL53" s="219" t="s">
        <v>65</v>
      </c>
      <c r="BM53" s="64"/>
      <c r="BN53" s="64" t="s">
        <v>308</v>
      </c>
      <c r="BO53" s="91" t="s">
        <v>56</v>
      </c>
      <c r="BP53" s="441" t="s">
        <v>684</v>
      </c>
      <c r="BQ53" s="219" t="s">
        <v>716</v>
      </c>
    </row>
    <row r="54" spans="1:69" s="128" customFormat="1" ht="15.75">
      <c r="A54" s="207" t="s">
        <v>33</v>
      </c>
      <c r="B54" s="208" t="s">
        <v>9</v>
      </c>
      <c r="C54" s="202" t="s">
        <v>35</v>
      </c>
      <c r="D54" s="210" t="s">
        <v>710</v>
      </c>
      <c r="E54" s="24" t="s">
        <v>131</v>
      </c>
      <c r="F54" s="86">
        <v>68</v>
      </c>
      <c r="G54" s="80">
        <v>0</v>
      </c>
      <c r="H54" s="204"/>
      <c r="I54" s="204"/>
      <c r="J54" s="204"/>
      <c r="K54" s="204"/>
      <c r="L54" s="80">
        <v>0</v>
      </c>
      <c r="M54" s="203"/>
      <c r="N54" s="52">
        <v>0</v>
      </c>
      <c r="O54" s="204"/>
      <c r="P54" s="204"/>
      <c r="Q54" s="11">
        <v>6.8267790735</v>
      </c>
      <c r="R54" s="204"/>
      <c r="S54" s="204"/>
      <c r="T54" s="53">
        <v>8.3999999999999986</v>
      </c>
      <c r="U54" s="204"/>
      <c r="V54" s="204"/>
      <c r="W54" s="11">
        <v>6.7800583676470003</v>
      </c>
      <c r="X54" s="204"/>
      <c r="Y54" s="204"/>
      <c r="Z54" s="53">
        <v>8.2999999999999972</v>
      </c>
      <c r="AA54" s="204"/>
      <c r="AB54" s="204"/>
      <c r="AC54" s="204"/>
      <c r="AD54" s="204"/>
      <c r="AE54" s="204"/>
      <c r="AF54" s="9">
        <v>3.5186554684358482</v>
      </c>
      <c r="AG54" s="9">
        <v>476</v>
      </c>
      <c r="AH54" s="9">
        <v>0.4211460533245816</v>
      </c>
      <c r="AI54" s="9">
        <v>9</v>
      </c>
      <c r="AJ54" s="9">
        <v>2.6423076923076922</v>
      </c>
      <c r="AK54" s="9" t="s">
        <v>248</v>
      </c>
      <c r="AL54" s="9">
        <v>68</v>
      </c>
      <c r="AM54" s="9">
        <v>3.5186554684358482</v>
      </c>
      <c r="AN54" s="9">
        <v>3.5896946564885495</v>
      </c>
      <c r="AO54" s="73">
        <v>1</v>
      </c>
      <c r="AP54" s="80">
        <v>0</v>
      </c>
      <c r="AQ54" s="80">
        <v>0</v>
      </c>
      <c r="AR54" s="224">
        <v>135</v>
      </c>
      <c r="AS54" s="224" t="s">
        <v>248</v>
      </c>
      <c r="AT54" s="7">
        <v>5180.2820000000002</v>
      </c>
      <c r="AU54" s="7">
        <v>0</v>
      </c>
      <c r="AV54" s="201">
        <v>0</v>
      </c>
      <c r="AW54" s="126">
        <v>135</v>
      </c>
      <c r="AX54" s="201" t="s">
        <v>248</v>
      </c>
      <c r="AY54" s="73" t="s">
        <v>248</v>
      </c>
      <c r="AZ54" s="138">
        <v>10760</v>
      </c>
      <c r="BA54" s="138" t="s">
        <v>248</v>
      </c>
      <c r="BB54" s="138" t="s">
        <v>248</v>
      </c>
      <c r="BC54" s="203" t="s">
        <v>248</v>
      </c>
      <c r="BD54" s="217" t="s">
        <v>61</v>
      </c>
      <c r="BE54" s="201" t="s">
        <v>62</v>
      </c>
      <c r="BF54" s="201" t="s">
        <v>63</v>
      </c>
      <c r="BG54" s="201" t="s">
        <v>196</v>
      </c>
      <c r="BH54" s="218" t="s">
        <v>267</v>
      </c>
      <c r="BI54" s="218" t="s">
        <v>64</v>
      </c>
      <c r="BJ54" s="200">
        <v>214</v>
      </c>
      <c r="BK54" s="200">
        <v>1</v>
      </c>
      <c r="BL54" s="219" t="s">
        <v>65</v>
      </c>
      <c r="BM54" s="64"/>
      <c r="BN54" s="64" t="s">
        <v>308</v>
      </c>
      <c r="BO54" s="91" t="s">
        <v>346</v>
      </c>
      <c r="BP54" s="441" t="s">
        <v>685</v>
      </c>
      <c r="BQ54" s="219" t="s">
        <v>718</v>
      </c>
    </row>
    <row r="55" spans="1:69" s="128" customFormat="1" ht="15.75">
      <c r="A55" s="207" t="s">
        <v>33</v>
      </c>
      <c r="B55" s="208" t="s">
        <v>9</v>
      </c>
      <c r="C55" s="202" t="s">
        <v>35</v>
      </c>
      <c r="D55" s="210" t="s">
        <v>710</v>
      </c>
      <c r="E55" s="24" t="s">
        <v>131</v>
      </c>
      <c r="F55" s="86">
        <v>70</v>
      </c>
      <c r="G55" s="80">
        <v>1</v>
      </c>
      <c r="H55" s="204"/>
      <c r="I55" s="204"/>
      <c r="J55" s="204"/>
      <c r="K55" s="204"/>
      <c r="L55" s="80">
        <v>0</v>
      </c>
      <c r="M55" s="203"/>
      <c r="N55" s="52">
        <v>0</v>
      </c>
      <c r="O55" s="204"/>
      <c r="P55" s="204"/>
      <c r="Q55" s="11">
        <v>7.1733476812000001</v>
      </c>
      <c r="R55" s="204"/>
      <c r="S55" s="204"/>
      <c r="T55" s="53">
        <v>8.9249999999999989</v>
      </c>
      <c r="U55" s="204"/>
      <c r="V55" s="204"/>
      <c r="W55" s="11">
        <v>7.1908984782607996</v>
      </c>
      <c r="X55" s="204"/>
      <c r="Y55" s="204"/>
      <c r="Z55" s="53">
        <v>8.9437499999999996</v>
      </c>
      <c r="AA55" s="204"/>
      <c r="AB55" s="204"/>
      <c r="AC55" s="204"/>
      <c r="AD55" s="204"/>
      <c r="AE55" s="204"/>
      <c r="AF55" s="9">
        <v>3.5425879967632254</v>
      </c>
      <c r="AG55" s="9">
        <v>504</v>
      </c>
      <c r="AH55" s="9">
        <v>0.45449152427614986</v>
      </c>
      <c r="AI55" s="9">
        <v>18</v>
      </c>
      <c r="AJ55" s="9">
        <v>2.5715116279069767</v>
      </c>
      <c r="AK55" s="9" t="s">
        <v>248</v>
      </c>
      <c r="AL55" s="9">
        <v>69</v>
      </c>
      <c r="AM55" s="9">
        <v>3.5425879967632254</v>
      </c>
      <c r="AN55" s="9">
        <v>3.6190909090909091</v>
      </c>
      <c r="AO55" s="73">
        <v>1</v>
      </c>
      <c r="AP55" s="80">
        <v>0</v>
      </c>
      <c r="AQ55" s="80">
        <v>0</v>
      </c>
      <c r="AR55" s="224">
        <v>137</v>
      </c>
      <c r="AS55" s="224" t="s">
        <v>248</v>
      </c>
      <c r="AT55" s="7">
        <v>5390.308</v>
      </c>
      <c r="AU55" s="7">
        <v>0</v>
      </c>
      <c r="AV55" s="201">
        <v>0</v>
      </c>
      <c r="AW55" s="126">
        <v>137</v>
      </c>
      <c r="AX55" s="201" t="s">
        <v>248</v>
      </c>
      <c r="AY55" s="73" t="s">
        <v>248</v>
      </c>
      <c r="AZ55" s="138">
        <v>10760</v>
      </c>
      <c r="BA55" s="138" t="s">
        <v>248</v>
      </c>
      <c r="BB55" s="138" t="s">
        <v>248</v>
      </c>
      <c r="BC55" s="203" t="s">
        <v>248</v>
      </c>
      <c r="BD55" s="217" t="s">
        <v>61</v>
      </c>
      <c r="BE55" s="201" t="s">
        <v>62</v>
      </c>
      <c r="BF55" s="201" t="s">
        <v>63</v>
      </c>
      <c r="BG55" s="201" t="s">
        <v>196</v>
      </c>
      <c r="BH55" s="218" t="s">
        <v>267</v>
      </c>
      <c r="BI55" s="218" t="s">
        <v>66</v>
      </c>
      <c r="BJ55" s="200">
        <v>214</v>
      </c>
      <c r="BK55" s="200">
        <v>7</v>
      </c>
      <c r="BL55" s="219" t="s">
        <v>65</v>
      </c>
      <c r="BM55" s="64"/>
      <c r="BN55" s="64" t="s">
        <v>308</v>
      </c>
      <c r="BO55" s="91" t="s">
        <v>346</v>
      </c>
      <c r="BP55" s="441" t="s">
        <v>685</v>
      </c>
      <c r="BQ55" s="219" t="s">
        <v>718</v>
      </c>
    </row>
    <row r="56" spans="1:69" s="128" customFormat="1" ht="15.75">
      <c r="A56" s="207" t="s">
        <v>33</v>
      </c>
      <c r="B56" s="208" t="s">
        <v>9</v>
      </c>
      <c r="C56" s="202" t="s">
        <v>35</v>
      </c>
      <c r="D56" s="210" t="s">
        <v>710</v>
      </c>
      <c r="E56" s="24" t="s">
        <v>131</v>
      </c>
      <c r="F56" s="86">
        <v>69</v>
      </c>
      <c r="G56" s="80">
        <v>1</v>
      </c>
      <c r="H56" s="204"/>
      <c r="I56" s="204"/>
      <c r="J56" s="204"/>
      <c r="K56" s="204"/>
      <c r="L56" s="80">
        <v>0</v>
      </c>
      <c r="M56" s="203"/>
      <c r="N56" s="52">
        <v>0</v>
      </c>
      <c r="O56" s="204"/>
      <c r="P56" s="204"/>
      <c r="Q56" s="11">
        <v>7.2740144265</v>
      </c>
      <c r="R56" s="204"/>
      <c r="S56" s="204"/>
      <c r="T56" s="53">
        <v>9.4499999999999993</v>
      </c>
      <c r="U56" s="204"/>
      <c r="V56" s="204"/>
      <c r="W56" s="11">
        <v>7.4110732647058004</v>
      </c>
      <c r="X56" s="204"/>
      <c r="Y56" s="204"/>
      <c r="Z56" s="53">
        <v>9.7999999999999972</v>
      </c>
      <c r="AA56" s="204"/>
      <c r="AB56" s="204"/>
      <c r="AC56" s="204"/>
      <c r="AD56" s="204"/>
      <c r="AE56" s="204"/>
      <c r="AF56" s="9">
        <v>3.4742647033779566</v>
      </c>
      <c r="AG56" s="9">
        <v>476</v>
      </c>
      <c r="AH56" s="9">
        <v>0.37930194969212544</v>
      </c>
      <c r="AI56" s="9">
        <v>8</v>
      </c>
      <c r="AJ56" s="9">
        <v>2.6717391304347826</v>
      </c>
      <c r="AK56" s="9" t="s">
        <v>248</v>
      </c>
      <c r="AL56" s="9">
        <v>68</v>
      </c>
      <c r="AM56" s="9">
        <v>3.4742647033779566</v>
      </c>
      <c r="AN56" s="9">
        <v>3.55078125</v>
      </c>
      <c r="AO56" s="73">
        <v>0</v>
      </c>
      <c r="AP56" s="80">
        <v>0</v>
      </c>
      <c r="AQ56" s="80">
        <v>0</v>
      </c>
      <c r="AR56" s="224">
        <v>136</v>
      </c>
      <c r="AS56" s="224" t="s">
        <v>248</v>
      </c>
      <c r="AT56" s="7">
        <v>5214.0200000000004</v>
      </c>
      <c r="AU56" s="7">
        <v>0</v>
      </c>
      <c r="AV56" s="201">
        <v>0</v>
      </c>
      <c r="AW56" s="126">
        <v>136</v>
      </c>
      <c r="AX56" s="201" t="s">
        <v>248</v>
      </c>
      <c r="AY56" s="73" t="s">
        <v>248</v>
      </c>
      <c r="AZ56" s="138">
        <v>10760</v>
      </c>
      <c r="BA56" s="138" t="s">
        <v>248</v>
      </c>
      <c r="BB56" s="138" t="s">
        <v>248</v>
      </c>
      <c r="BC56" s="203" t="s">
        <v>248</v>
      </c>
      <c r="BD56" s="217" t="s">
        <v>61</v>
      </c>
      <c r="BE56" s="201" t="s">
        <v>62</v>
      </c>
      <c r="BF56" s="201" t="s">
        <v>63</v>
      </c>
      <c r="BG56" s="201" t="s">
        <v>196</v>
      </c>
      <c r="BH56" s="218" t="s">
        <v>267</v>
      </c>
      <c r="BI56" s="218" t="s">
        <v>67</v>
      </c>
      <c r="BJ56" s="200">
        <v>214</v>
      </c>
      <c r="BK56" s="200">
        <v>3</v>
      </c>
      <c r="BL56" s="219" t="s">
        <v>65</v>
      </c>
      <c r="BM56" s="64"/>
      <c r="BN56" s="64" t="s">
        <v>308</v>
      </c>
      <c r="BO56" s="91" t="s">
        <v>346</v>
      </c>
      <c r="BP56" s="441" t="s">
        <v>685</v>
      </c>
      <c r="BQ56" s="219" t="s">
        <v>718</v>
      </c>
    </row>
    <row r="57" spans="1:69" s="128" customFormat="1" ht="15.75">
      <c r="A57" s="207" t="s">
        <v>33</v>
      </c>
      <c r="B57" s="208" t="s">
        <v>9</v>
      </c>
      <c r="C57" s="202" t="s">
        <v>35</v>
      </c>
      <c r="D57" s="210" t="s">
        <v>710</v>
      </c>
      <c r="E57" s="24" t="s">
        <v>131</v>
      </c>
      <c r="F57" s="86">
        <v>68</v>
      </c>
      <c r="G57" s="80">
        <v>1</v>
      </c>
      <c r="H57" s="204"/>
      <c r="I57" s="204"/>
      <c r="J57" s="204"/>
      <c r="K57" s="204"/>
      <c r="L57" s="80">
        <v>0</v>
      </c>
      <c r="M57" s="203"/>
      <c r="N57" s="52">
        <v>0</v>
      </c>
      <c r="O57" s="204"/>
      <c r="P57" s="204"/>
      <c r="Q57" s="11">
        <v>6.4235820745999996</v>
      </c>
      <c r="R57" s="204"/>
      <c r="S57" s="204"/>
      <c r="T57" s="53">
        <v>7.3650000000000002</v>
      </c>
      <c r="U57" s="204"/>
      <c r="V57" s="204"/>
      <c r="W57" s="11">
        <v>6.5250596417909996</v>
      </c>
      <c r="X57" s="204"/>
      <c r="Y57" s="204"/>
      <c r="Z57" s="53">
        <v>7.6083333333333334</v>
      </c>
      <c r="AA57" s="204"/>
      <c r="AB57" s="204"/>
      <c r="AC57" s="204"/>
      <c r="AD57" s="204"/>
      <c r="AE57" s="204"/>
      <c r="AF57" s="9">
        <v>2.7121748418441971</v>
      </c>
      <c r="AG57" s="9">
        <v>469</v>
      </c>
      <c r="AH57" s="9">
        <v>0.32951865675513631</v>
      </c>
      <c r="AI57" s="9">
        <v>92</v>
      </c>
      <c r="AJ57" s="9">
        <v>2.0239583333333333</v>
      </c>
      <c r="AK57" s="9" t="s">
        <v>248</v>
      </c>
      <c r="AL57" s="9">
        <v>0</v>
      </c>
      <c r="AM57" s="9"/>
      <c r="AN57" s="9"/>
      <c r="AO57" s="73">
        <v>8</v>
      </c>
      <c r="AP57" s="80">
        <v>0</v>
      </c>
      <c r="AQ57" s="80">
        <v>1</v>
      </c>
      <c r="AR57" s="224">
        <v>125</v>
      </c>
      <c r="AS57" s="224" t="s">
        <v>248</v>
      </c>
      <c r="AT57" s="7">
        <v>4955.7719999999999</v>
      </c>
      <c r="AU57" s="7">
        <v>145.45400000000001</v>
      </c>
      <c r="AV57" s="201">
        <v>0</v>
      </c>
      <c r="AW57" s="126">
        <v>125</v>
      </c>
      <c r="AX57" s="201" t="s">
        <v>248</v>
      </c>
      <c r="AY57" s="73" t="s">
        <v>248</v>
      </c>
      <c r="AZ57" s="138">
        <v>10760</v>
      </c>
      <c r="BA57" s="138" t="s">
        <v>248</v>
      </c>
      <c r="BB57" s="138" t="s">
        <v>248</v>
      </c>
      <c r="BC57" s="203" t="s">
        <v>248</v>
      </c>
      <c r="BD57" s="217" t="s">
        <v>61</v>
      </c>
      <c r="BE57" s="201" t="s">
        <v>62</v>
      </c>
      <c r="BF57" s="201" t="s">
        <v>63</v>
      </c>
      <c r="BG57" s="201" t="s">
        <v>196</v>
      </c>
      <c r="BH57" s="218" t="s">
        <v>267</v>
      </c>
      <c r="BI57" s="218" t="s">
        <v>68</v>
      </c>
      <c r="BJ57" s="200">
        <v>214</v>
      </c>
      <c r="BK57" s="200">
        <v>4</v>
      </c>
      <c r="BL57" s="219" t="s">
        <v>65</v>
      </c>
      <c r="BM57" s="64"/>
      <c r="BN57" s="64" t="s">
        <v>308</v>
      </c>
      <c r="BO57" s="91" t="s">
        <v>346</v>
      </c>
      <c r="BP57" s="441" t="s">
        <v>685</v>
      </c>
      <c r="BQ57" s="219" t="s">
        <v>718</v>
      </c>
    </row>
    <row r="58" spans="1:69" s="128" customFormat="1" ht="15.75">
      <c r="A58" s="207" t="s">
        <v>33</v>
      </c>
      <c r="B58" s="208" t="s">
        <v>9</v>
      </c>
      <c r="C58" s="202" t="s">
        <v>35</v>
      </c>
      <c r="D58" s="210" t="s">
        <v>710</v>
      </c>
      <c r="E58" s="24" t="s">
        <v>132</v>
      </c>
      <c r="F58" s="86">
        <v>170</v>
      </c>
      <c r="G58" s="80">
        <v>0</v>
      </c>
      <c r="H58" s="204"/>
      <c r="I58" s="204"/>
      <c r="J58" s="204"/>
      <c r="K58" s="204"/>
      <c r="L58" s="80">
        <v>0</v>
      </c>
      <c r="M58" s="203"/>
      <c r="N58" s="52">
        <v>0</v>
      </c>
      <c r="O58" s="204"/>
      <c r="P58" s="204"/>
      <c r="Q58" s="11">
        <v>6.3445644118000004</v>
      </c>
      <c r="R58" s="204"/>
      <c r="S58" s="204"/>
      <c r="T58" s="53">
        <v>7.708333333333333</v>
      </c>
      <c r="U58" s="204"/>
      <c r="V58" s="204"/>
      <c r="W58" s="11">
        <v>6.3849995823528998</v>
      </c>
      <c r="X58" s="204"/>
      <c r="Y58" s="204"/>
      <c r="Z58" s="53">
        <v>7.8055555555555554</v>
      </c>
      <c r="AA58" s="204"/>
      <c r="AB58" s="204"/>
      <c r="AC58" s="204"/>
      <c r="AD58" s="204"/>
      <c r="AE58" s="204"/>
      <c r="AF58" s="9">
        <v>3.5860147158889211</v>
      </c>
      <c r="AG58" s="9">
        <v>680</v>
      </c>
      <c r="AH58" s="9">
        <v>0.44125526311326657</v>
      </c>
      <c r="AI58" s="9">
        <v>18</v>
      </c>
      <c r="AJ58" s="9">
        <v>2.6159420289855073</v>
      </c>
      <c r="AK58" s="9" t="s">
        <v>248</v>
      </c>
      <c r="AL58" s="9">
        <v>170</v>
      </c>
      <c r="AM58" s="9">
        <v>3.5910650987244215</v>
      </c>
      <c r="AN58" s="9">
        <v>3.6598557692307692</v>
      </c>
      <c r="AO58" s="73">
        <v>6</v>
      </c>
      <c r="AP58" s="80">
        <v>0</v>
      </c>
      <c r="AQ58" s="80">
        <v>0</v>
      </c>
      <c r="AR58" s="224">
        <v>334</v>
      </c>
      <c r="AS58" s="224" t="s">
        <v>248</v>
      </c>
      <c r="AT58" s="7">
        <v>13034.502</v>
      </c>
      <c r="AU58" s="7">
        <v>67.938000000000002</v>
      </c>
      <c r="AV58" s="201">
        <v>0</v>
      </c>
      <c r="AW58" s="126">
        <v>334</v>
      </c>
      <c r="AX58" s="201" t="s">
        <v>248</v>
      </c>
      <c r="AY58" s="73" t="s">
        <v>248</v>
      </c>
      <c r="AZ58" s="138">
        <v>50401</v>
      </c>
      <c r="BA58" s="138" t="s">
        <v>248</v>
      </c>
      <c r="BB58" s="138" t="s">
        <v>248</v>
      </c>
      <c r="BC58" s="203" t="s">
        <v>248</v>
      </c>
      <c r="BD58" s="217" t="s">
        <v>61</v>
      </c>
      <c r="BE58" s="201" t="s">
        <v>62</v>
      </c>
      <c r="BF58" s="201" t="s">
        <v>63</v>
      </c>
      <c r="BG58" s="201" t="s">
        <v>196</v>
      </c>
      <c r="BH58" s="218" t="s">
        <v>267</v>
      </c>
      <c r="BI58" s="218" t="s">
        <v>64</v>
      </c>
      <c r="BJ58" s="200">
        <v>214</v>
      </c>
      <c r="BK58" s="200">
        <v>1</v>
      </c>
      <c r="BL58" s="219" t="s">
        <v>65</v>
      </c>
      <c r="BM58" s="64"/>
      <c r="BN58" s="64" t="s">
        <v>308</v>
      </c>
      <c r="BO58" s="91" t="s">
        <v>701</v>
      </c>
      <c r="BP58" s="441" t="s">
        <v>687</v>
      </c>
      <c r="BQ58" s="219" t="s">
        <v>717</v>
      </c>
    </row>
    <row r="59" spans="1:69" s="128" customFormat="1" ht="15.75">
      <c r="A59" s="207" t="s">
        <v>33</v>
      </c>
      <c r="B59" s="208" t="s">
        <v>9</v>
      </c>
      <c r="C59" s="202" t="s">
        <v>35</v>
      </c>
      <c r="D59" s="210" t="s">
        <v>710</v>
      </c>
      <c r="E59" s="24" t="s">
        <v>132</v>
      </c>
      <c r="F59" s="86">
        <v>167</v>
      </c>
      <c r="G59" s="80">
        <v>2</v>
      </c>
      <c r="H59" s="204"/>
      <c r="I59" s="204"/>
      <c r="J59" s="204"/>
      <c r="K59" s="204"/>
      <c r="L59" s="80">
        <v>0</v>
      </c>
      <c r="M59" s="203"/>
      <c r="N59" s="52">
        <v>0</v>
      </c>
      <c r="O59" s="204"/>
      <c r="P59" s="204"/>
      <c r="Q59" s="11">
        <v>8.1855025393999998</v>
      </c>
      <c r="R59" s="204"/>
      <c r="S59" s="204"/>
      <c r="T59" s="53">
        <v>14.671875</v>
      </c>
      <c r="U59" s="204"/>
      <c r="V59" s="204"/>
      <c r="W59" s="11">
        <v>8.2044966060605997</v>
      </c>
      <c r="X59" s="204"/>
      <c r="Y59" s="204"/>
      <c r="Z59" s="53">
        <v>14.625</v>
      </c>
      <c r="AA59" s="204"/>
      <c r="AB59" s="204"/>
      <c r="AC59" s="204"/>
      <c r="AD59" s="204"/>
      <c r="AE59" s="204"/>
      <c r="AF59" s="9">
        <v>3.52677273515499</v>
      </c>
      <c r="AG59" s="9">
        <v>660</v>
      </c>
      <c r="AH59" s="9">
        <v>0.46623409948945105</v>
      </c>
      <c r="AI59" s="9">
        <v>21</v>
      </c>
      <c r="AJ59" s="9">
        <v>2.5759493670886076</v>
      </c>
      <c r="AK59" s="9" t="s">
        <v>248</v>
      </c>
      <c r="AL59" s="9">
        <v>165</v>
      </c>
      <c r="AM59" s="9">
        <v>3.5337652518618397</v>
      </c>
      <c r="AN59" s="9">
        <v>3.6081460674157304</v>
      </c>
      <c r="AO59" s="73">
        <v>5</v>
      </c>
      <c r="AP59" s="80">
        <v>1</v>
      </c>
      <c r="AQ59" s="80">
        <v>0</v>
      </c>
      <c r="AR59" s="224">
        <v>324</v>
      </c>
      <c r="AS59" s="224" t="s">
        <v>248</v>
      </c>
      <c r="AT59" s="7">
        <v>12933.665000000001</v>
      </c>
      <c r="AU59" s="7">
        <v>0</v>
      </c>
      <c r="AV59" s="201">
        <v>0</v>
      </c>
      <c r="AW59" s="126">
        <v>324</v>
      </c>
      <c r="AX59" s="201" t="s">
        <v>248</v>
      </c>
      <c r="AY59" s="73" t="s">
        <v>248</v>
      </c>
      <c r="AZ59" s="138">
        <v>50401</v>
      </c>
      <c r="BA59" s="138" t="s">
        <v>248</v>
      </c>
      <c r="BB59" s="138" t="s">
        <v>248</v>
      </c>
      <c r="BC59" s="203" t="s">
        <v>248</v>
      </c>
      <c r="BD59" s="217" t="s">
        <v>61</v>
      </c>
      <c r="BE59" s="201" t="s">
        <v>62</v>
      </c>
      <c r="BF59" s="201" t="s">
        <v>63</v>
      </c>
      <c r="BG59" s="201" t="s">
        <v>196</v>
      </c>
      <c r="BH59" s="218" t="s">
        <v>267</v>
      </c>
      <c r="BI59" s="218" t="s">
        <v>66</v>
      </c>
      <c r="BJ59" s="200">
        <v>214</v>
      </c>
      <c r="BK59" s="200">
        <v>7</v>
      </c>
      <c r="BL59" s="219" t="s">
        <v>65</v>
      </c>
      <c r="BM59" s="64"/>
      <c r="BN59" s="64" t="s">
        <v>308</v>
      </c>
      <c r="BO59" s="91" t="s">
        <v>701</v>
      </c>
      <c r="BP59" s="441" t="s">
        <v>687</v>
      </c>
      <c r="BQ59" s="219" t="s">
        <v>717</v>
      </c>
    </row>
    <row r="60" spans="1:69" s="128" customFormat="1" ht="15.75">
      <c r="A60" s="207" t="s">
        <v>33</v>
      </c>
      <c r="B60" s="208" t="s">
        <v>9</v>
      </c>
      <c r="C60" s="202" t="s">
        <v>35</v>
      </c>
      <c r="D60" s="210" t="s">
        <v>710</v>
      </c>
      <c r="E60" s="24" t="s">
        <v>132</v>
      </c>
      <c r="F60" s="86">
        <v>163</v>
      </c>
      <c r="G60" s="80">
        <v>3</v>
      </c>
      <c r="H60" s="204"/>
      <c r="I60" s="204"/>
      <c r="J60" s="204"/>
      <c r="K60" s="204"/>
      <c r="L60" s="80">
        <v>0</v>
      </c>
      <c r="M60" s="203"/>
      <c r="N60" s="52">
        <v>0</v>
      </c>
      <c r="O60" s="204"/>
      <c r="P60" s="204"/>
      <c r="Q60" s="11">
        <v>7.3366247500000004</v>
      </c>
      <c r="R60" s="204"/>
      <c r="S60" s="204"/>
      <c r="T60" s="53">
        <v>9</v>
      </c>
      <c r="U60" s="204"/>
      <c r="V60" s="204"/>
      <c r="W60" s="11">
        <v>7.5651870499999996</v>
      </c>
      <c r="X60" s="204"/>
      <c r="Y60" s="204"/>
      <c r="Z60" s="53">
        <v>9.3000000000000007</v>
      </c>
      <c r="AA60" s="204"/>
      <c r="AB60" s="204"/>
      <c r="AC60" s="204"/>
      <c r="AD60" s="204"/>
      <c r="AE60" s="204"/>
      <c r="AF60" s="9">
        <v>3.3234687549372515</v>
      </c>
      <c r="AG60" s="9">
        <v>640</v>
      </c>
      <c r="AH60" s="9">
        <v>0.53588006973508551</v>
      </c>
      <c r="AI60" s="9">
        <v>51</v>
      </c>
      <c r="AJ60" s="9">
        <v>2.25</v>
      </c>
      <c r="AK60" s="9" t="s">
        <v>248</v>
      </c>
      <c r="AL60" s="9">
        <v>160</v>
      </c>
      <c r="AM60" s="9">
        <v>3.3323270488585068</v>
      </c>
      <c r="AN60" s="9">
        <v>3.4382022471910112</v>
      </c>
      <c r="AO60" s="73">
        <v>22</v>
      </c>
      <c r="AP60" s="80">
        <v>0</v>
      </c>
      <c r="AQ60" s="80">
        <v>2</v>
      </c>
      <c r="AR60" s="224">
        <v>296</v>
      </c>
      <c r="AS60" s="224" t="s">
        <v>248</v>
      </c>
      <c r="AT60" s="7">
        <v>12336.474</v>
      </c>
      <c r="AU60" s="7">
        <v>106.706</v>
      </c>
      <c r="AV60" s="201">
        <v>0</v>
      </c>
      <c r="AW60" s="126">
        <v>296</v>
      </c>
      <c r="AX60" s="201" t="s">
        <v>248</v>
      </c>
      <c r="AY60" s="73" t="s">
        <v>248</v>
      </c>
      <c r="AZ60" s="138">
        <v>50401</v>
      </c>
      <c r="BA60" s="138" t="s">
        <v>248</v>
      </c>
      <c r="BB60" s="138" t="s">
        <v>248</v>
      </c>
      <c r="BC60" s="203" t="s">
        <v>248</v>
      </c>
      <c r="BD60" s="217" t="s">
        <v>61</v>
      </c>
      <c r="BE60" s="201" t="s">
        <v>62</v>
      </c>
      <c r="BF60" s="201" t="s">
        <v>63</v>
      </c>
      <c r="BG60" s="201" t="s">
        <v>196</v>
      </c>
      <c r="BH60" s="218" t="s">
        <v>267</v>
      </c>
      <c r="BI60" s="218" t="s">
        <v>67</v>
      </c>
      <c r="BJ60" s="200">
        <v>214</v>
      </c>
      <c r="BK60" s="200">
        <v>3</v>
      </c>
      <c r="BL60" s="219" t="s">
        <v>65</v>
      </c>
      <c r="BM60" s="64"/>
      <c r="BN60" s="64" t="s">
        <v>308</v>
      </c>
      <c r="BO60" s="91" t="s">
        <v>701</v>
      </c>
      <c r="BP60" s="441" t="s">
        <v>687</v>
      </c>
      <c r="BQ60" s="219" t="s">
        <v>717</v>
      </c>
    </row>
    <row r="61" spans="1:69" s="128" customFormat="1" ht="15.75">
      <c r="A61" s="207" t="s">
        <v>33</v>
      </c>
      <c r="B61" s="208" t="s">
        <v>9</v>
      </c>
      <c r="C61" s="202" t="s">
        <v>35</v>
      </c>
      <c r="D61" s="210" t="s">
        <v>710</v>
      </c>
      <c r="E61" s="24" t="s">
        <v>132</v>
      </c>
      <c r="F61" s="86">
        <v>160</v>
      </c>
      <c r="G61" s="80">
        <v>1</v>
      </c>
      <c r="H61" s="204"/>
      <c r="I61" s="204"/>
      <c r="J61" s="204"/>
      <c r="K61" s="204"/>
      <c r="L61" s="80">
        <v>0</v>
      </c>
      <c r="M61" s="203"/>
      <c r="N61" s="52">
        <v>1</v>
      </c>
      <c r="O61" s="204"/>
      <c r="P61" s="204"/>
      <c r="Q61" s="11">
        <v>7.4182761132000001</v>
      </c>
      <c r="R61" s="204"/>
      <c r="S61" s="204"/>
      <c r="T61" s="53">
        <v>9.2892857142857128</v>
      </c>
      <c r="U61" s="204"/>
      <c r="V61" s="204"/>
      <c r="W61" s="11">
        <v>7.5836790754715997</v>
      </c>
      <c r="X61" s="204"/>
      <c r="Y61" s="204"/>
      <c r="Z61" s="53">
        <v>9.360714285714284</v>
      </c>
      <c r="AA61" s="204"/>
      <c r="AB61" s="204"/>
      <c r="AC61" s="204"/>
      <c r="AD61" s="204"/>
      <c r="AE61" s="204"/>
      <c r="AF61" s="9">
        <v>2.7405188760292605</v>
      </c>
      <c r="AG61" s="9">
        <v>636</v>
      </c>
      <c r="AH61" s="9">
        <v>0.33472478607760464</v>
      </c>
      <c r="AI61" s="9">
        <v>116</v>
      </c>
      <c r="AJ61" s="9">
        <v>2.0322222222222224</v>
      </c>
      <c r="AK61" s="9" t="s">
        <v>248</v>
      </c>
      <c r="AL61" s="9">
        <v>0</v>
      </c>
      <c r="AM61" s="9"/>
      <c r="AN61" s="9"/>
      <c r="AO61" s="73">
        <v>0</v>
      </c>
      <c r="AP61" s="80">
        <v>2</v>
      </c>
      <c r="AQ61" s="80">
        <v>0</v>
      </c>
      <c r="AR61" s="224">
        <v>316</v>
      </c>
      <c r="AS61" s="224" t="s">
        <v>248</v>
      </c>
      <c r="AT61" s="7">
        <v>11595.009</v>
      </c>
      <c r="AU61" s="7">
        <v>640.61900000000003</v>
      </c>
      <c r="AV61" s="201">
        <v>0</v>
      </c>
      <c r="AW61" s="126">
        <v>316</v>
      </c>
      <c r="AX61" s="201" t="s">
        <v>248</v>
      </c>
      <c r="AY61" s="73" t="s">
        <v>248</v>
      </c>
      <c r="AZ61" s="138">
        <v>50401</v>
      </c>
      <c r="BA61" s="138" t="s">
        <v>248</v>
      </c>
      <c r="BB61" s="138" t="s">
        <v>248</v>
      </c>
      <c r="BC61" s="203" t="s">
        <v>248</v>
      </c>
      <c r="BD61" s="217" t="s">
        <v>61</v>
      </c>
      <c r="BE61" s="201" t="s">
        <v>62</v>
      </c>
      <c r="BF61" s="201" t="s">
        <v>63</v>
      </c>
      <c r="BG61" s="201" t="s">
        <v>196</v>
      </c>
      <c r="BH61" s="218" t="s">
        <v>267</v>
      </c>
      <c r="BI61" s="218" t="s">
        <v>68</v>
      </c>
      <c r="BJ61" s="200">
        <v>214</v>
      </c>
      <c r="BK61" s="200">
        <v>4</v>
      </c>
      <c r="BL61" s="219" t="s">
        <v>65</v>
      </c>
      <c r="BM61" s="64"/>
      <c r="BN61" s="64" t="s">
        <v>308</v>
      </c>
      <c r="BO61" s="91" t="s">
        <v>701</v>
      </c>
      <c r="BP61" s="441" t="s">
        <v>687</v>
      </c>
      <c r="BQ61" s="219" t="s">
        <v>717</v>
      </c>
    </row>
    <row r="62" spans="1:69" s="128" customFormat="1" ht="15.75">
      <c r="A62" s="207" t="s">
        <v>33</v>
      </c>
      <c r="B62" s="208" t="s">
        <v>9</v>
      </c>
      <c r="C62" s="202" t="s">
        <v>35</v>
      </c>
      <c r="D62" s="210" t="s">
        <v>710</v>
      </c>
      <c r="E62" s="24" t="s">
        <v>194</v>
      </c>
      <c r="F62" s="86">
        <v>107</v>
      </c>
      <c r="G62" s="80">
        <v>2</v>
      </c>
      <c r="H62" s="204"/>
      <c r="I62" s="204"/>
      <c r="J62" s="204"/>
      <c r="K62" s="204"/>
      <c r="L62" s="80">
        <v>0</v>
      </c>
      <c r="M62" s="203"/>
      <c r="N62" s="52">
        <v>0</v>
      </c>
      <c r="O62" s="204"/>
      <c r="P62" s="204"/>
      <c r="Q62" s="11">
        <v>7.5186378476</v>
      </c>
      <c r="R62" s="204"/>
      <c r="S62" s="204"/>
      <c r="T62" s="53">
        <v>8.625</v>
      </c>
      <c r="U62" s="204"/>
      <c r="V62" s="204"/>
      <c r="W62" s="11">
        <v>7.5791427333332999</v>
      </c>
      <c r="X62" s="204"/>
      <c r="Y62" s="204"/>
      <c r="Z62" s="53">
        <v>8.7750000000000004</v>
      </c>
      <c r="AA62" s="204"/>
      <c r="AB62" s="204"/>
      <c r="AC62" s="204"/>
      <c r="AD62" s="204"/>
      <c r="AE62" s="204"/>
      <c r="AF62" s="9">
        <v>3.4679761929171424</v>
      </c>
      <c r="AG62" s="9">
        <v>420</v>
      </c>
      <c r="AH62" s="9">
        <v>0.43046424456439109</v>
      </c>
      <c r="AI62" s="9">
        <v>11</v>
      </c>
      <c r="AJ62" s="9">
        <v>2.5980392156862746</v>
      </c>
      <c r="AK62" s="9" t="s">
        <v>248</v>
      </c>
      <c r="AL62" s="9">
        <v>105</v>
      </c>
      <c r="AM62" s="9">
        <v>3.4679761929171424</v>
      </c>
      <c r="AN62" s="9">
        <v>3.5573394495412844</v>
      </c>
      <c r="AO62" s="73">
        <v>3</v>
      </c>
      <c r="AP62" s="80">
        <v>0</v>
      </c>
      <c r="AQ62" s="80">
        <v>0</v>
      </c>
      <c r="AR62" s="224">
        <v>207</v>
      </c>
      <c r="AS62" s="224" t="s">
        <v>248</v>
      </c>
      <c r="AT62" s="7">
        <v>8149.5739999999996</v>
      </c>
      <c r="AU62" s="7">
        <v>0</v>
      </c>
      <c r="AV62" s="201">
        <v>0</v>
      </c>
      <c r="AW62" s="126">
        <v>207</v>
      </c>
      <c r="AX62" s="201" t="s">
        <v>248</v>
      </c>
      <c r="AY62" s="73" t="s">
        <v>248</v>
      </c>
      <c r="AZ62" s="138">
        <v>25083</v>
      </c>
      <c r="BA62" s="138" t="s">
        <v>248</v>
      </c>
      <c r="BB62" s="138" t="s">
        <v>248</v>
      </c>
      <c r="BC62" s="203" t="s">
        <v>248</v>
      </c>
      <c r="BD62" s="217" t="s">
        <v>61</v>
      </c>
      <c r="BE62" s="201" t="s">
        <v>62</v>
      </c>
      <c r="BF62" s="201" t="s">
        <v>63</v>
      </c>
      <c r="BG62" s="201" t="s">
        <v>196</v>
      </c>
      <c r="BH62" s="218" t="s">
        <v>267</v>
      </c>
      <c r="BI62" s="218" t="s">
        <v>64</v>
      </c>
      <c r="BJ62" s="200">
        <v>214</v>
      </c>
      <c r="BK62" s="200">
        <v>1</v>
      </c>
      <c r="BL62" s="219" t="s">
        <v>65</v>
      </c>
      <c r="BM62" s="64"/>
      <c r="BN62" s="64" t="s">
        <v>308</v>
      </c>
      <c r="BO62" s="91" t="s">
        <v>697</v>
      </c>
      <c r="BP62" s="441" t="s">
        <v>698</v>
      </c>
      <c r="BQ62" s="219" t="s">
        <v>714</v>
      </c>
    </row>
    <row r="63" spans="1:69" s="128" customFormat="1" ht="15.75">
      <c r="A63" s="207" t="s">
        <v>33</v>
      </c>
      <c r="B63" s="208" t="s">
        <v>9</v>
      </c>
      <c r="C63" s="202" t="s">
        <v>35</v>
      </c>
      <c r="D63" s="210" t="s">
        <v>710</v>
      </c>
      <c r="E63" s="24" t="s">
        <v>194</v>
      </c>
      <c r="F63" s="86">
        <v>105</v>
      </c>
      <c r="G63" s="80">
        <v>1</v>
      </c>
      <c r="H63" s="204"/>
      <c r="I63" s="204"/>
      <c r="J63" s="204"/>
      <c r="K63" s="204"/>
      <c r="L63" s="80">
        <v>0</v>
      </c>
      <c r="M63" s="203"/>
      <c r="N63" s="52">
        <v>0</v>
      </c>
      <c r="O63" s="204"/>
      <c r="P63" s="204"/>
      <c r="Q63" s="11">
        <v>7.1798652595999997</v>
      </c>
      <c r="R63" s="204"/>
      <c r="S63" s="204"/>
      <c r="T63" s="53">
        <v>10.899999999999999</v>
      </c>
      <c r="U63" s="204"/>
      <c r="V63" s="204"/>
      <c r="W63" s="11">
        <v>7.0719999230769002</v>
      </c>
      <c r="X63" s="204"/>
      <c r="Y63" s="204"/>
      <c r="Z63" s="53">
        <v>10.399999999999999</v>
      </c>
      <c r="AA63" s="204"/>
      <c r="AB63" s="204"/>
      <c r="AC63" s="204"/>
      <c r="AD63" s="204"/>
      <c r="AE63" s="204"/>
      <c r="AF63" s="9">
        <v>3.4081009689431925</v>
      </c>
      <c r="AG63" s="9">
        <v>416</v>
      </c>
      <c r="AH63" s="9">
        <v>0.46168662666563198</v>
      </c>
      <c r="AI63" s="9">
        <v>18</v>
      </c>
      <c r="AJ63" s="9">
        <v>2.5249999999999999</v>
      </c>
      <c r="AK63" s="9" t="s">
        <v>248</v>
      </c>
      <c r="AL63" s="9">
        <v>104</v>
      </c>
      <c r="AM63" s="9">
        <v>3.4081009689431925</v>
      </c>
      <c r="AN63" s="9">
        <v>3.5136138613861387</v>
      </c>
      <c r="AO63" s="73">
        <v>46</v>
      </c>
      <c r="AP63" s="80">
        <v>0</v>
      </c>
      <c r="AQ63" s="80">
        <v>0</v>
      </c>
      <c r="AR63" s="224">
        <v>162</v>
      </c>
      <c r="AS63" s="224" t="s">
        <v>248</v>
      </c>
      <c r="AT63" s="7">
        <v>7971.2110000000002</v>
      </c>
      <c r="AU63" s="7">
        <v>24.311</v>
      </c>
      <c r="AV63" s="201">
        <v>0</v>
      </c>
      <c r="AW63" s="126">
        <v>162</v>
      </c>
      <c r="AX63" s="201" t="s">
        <v>248</v>
      </c>
      <c r="AY63" s="73" t="s">
        <v>248</v>
      </c>
      <c r="AZ63" s="138">
        <v>25083</v>
      </c>
      <c r="BA63" s="138" t="s">
        <v>248</v>
      </c>
      <c r="BB63" s="138" t="s">
        <v>248</v>
      </c>
      <c r="BC63" s="203" t="s">
        <v>248</v>
      </c>
      <c r="BD63" s="217" t="s">
        <v>61</v>
      </c>
      <c r="BE63" s="201" t="s">
        <v>62</v>
      </c>
      <c r="BF63" s="201" t="s">
        <v>63</v>
      </c>
      <c r="BG63" s="201" t="s">
        <v>196</v>
      </c>
      <c r="BH63" s="218" t="s">
        <v>267</v>
      </c>
      <c r="BI63" s="218" t="s">
        <v>66</v>
      </c>
      <c r="BJ63" s="441">
        <v>214</v>
      </c>
      <c r="BK63" s="441">
        <v>7</v>
      </c>
      <c r="BL63" s="219" t="s">
        <v>65</v>
      </c>
      <c r="BM63" s="64"/>
      <c r="BN63" s="64" t="s">
        <v>308</v>
      </c>
      <c r="BO63" s="91" t="s">
        <v>697</v>
      </c>
      <c r="BP63" s="441" t="s">
        <v>698</v>
      </c>
      <c r="BQ63" s="219" t="s">
        <v>714</v>
      </c>
    </row>
    <row r="64" spans="1:69" s="128" customFormat="1" ht="15.75">
      <c r="A64" s="207" t="s">
        <v>33</v>
      </c>
      <c r="B64" s="208" t="s">
        <v>9</v>
      </c>
      <c r="C64" s="202" t="s">
        <v>35</v>
      </c>
      <c r="D64" s="210" t="s">
        <v>710</v>
      </c>
      <c r="E64" s="24" t="s">
        <v>194</v>
      </c>
      <c r="F64" s="86">
        <v>106</v>
      </c>
      <c r="G64" s="80">
        <v>4</v>
      </c>
      <c r="H64" s="204"/>
      <c r="I64" s="204"/>
      <c r="J64" s="204"/>
      <c r="K64" s="204"/>
      <c r="L64" s="80">
        <v>2</v>
      </c>
      <c r="M64" s="203"/>
      <c r="N64" s="52">
        <v>1</v>
      </c>
      <c r="O64" s="204"/>
      <c r="P64" s="204"/>
      <c r="Q64" s="11">
        <v>7.45949989</v>
      </c>
      <c r="R64" s="204"/>
      <c r="S64" s="204"/>
      <c r="T64" s="53">
        <v>10.25</v>
      </c>
      <c r="U64" s="204"/>
      <c r="V64" s="204"/>
      <c r="W64" s="11">
        <v>7.72170983</v>
      </c>
      <c r="X64" s="204"/>
      <c r="Y64" s="204"/>
      <c r="Z64" s="53">
        <v>10.5</v>
      </c>
      <c r="AA64" s="204"/>
      <c r="AB64" s="204"/>
      <c r="AC64" s="204"/>
      <c r="AD64" s="204"/>
      <c r="AE64" s="204"/>
      <c r="AF64" s="9">
        <v>3.4293181799878978</v>
      </c>
      <c r="AG64" s="9">
        <v>400</v>
      </c>
      <c r="AH64" s="9">
        <v>0.49127092097384129</v>
      </c>
      <c r="AI64" s="9">
        <v>19</v>
      </c>
      <c r="AJ64" s="9">
        <v>2.5087719298245612</v>
      </c>
      <c r="AK64" s="9" t="s">
        <v>248</v>
      </c>
      <c r="AL64" s="9">
        <v>100</v>
      </c>
      <c r="AM64" s="9">
        <v>3.4293181799878978</v>
      </c>
      <c r="AN64" s="9">
        <v>3.5206185567010309</v>
      </c>
      <c r="AO64" s="73">
        <v>34</v>
      </c>
      <c r="AP64" s="80">
        <v>0</v>
      </c>
      <c r="AQ64" s="80">
        <v>0</v>
      </c>
      <c r="AR64" s="224">
        <v>170</v>
      </c>
      <c r="AS64" s="224" t="s">
        <v>248</v>
      </c>
      <c r="AT64" s="7">
        <v>7897.5379999999996</v>
      </c>
      <c r="AU64" s="7">
        <v>54.106000000000002</v>
      </c>
      <c r="AV64" s="201">
        <v>0</v>
      </c>
      <c r="AW64" s="126">
        <v>170</v>
      </c>
      <c r="AX64" s="201" t="s">
        <v>248</v>
      </c>
      <c r="AY64" s="73" t="s">
        <v>248</v>
      </c>
      <c r="AZ64" s="138">
        <v>25083</v>
      </c>
      <c r="BA64" s="138" t="s">
        <v>248</v>
      </c>
      <c r="BB64" s="138" t="s">
        <v>248</v>
      </c>
      <c r="BC64" s="203" t="s">
        <v>248</v>
      </c>
      <c r="BD64" s="217" t="s">
        <v>61</v>
      </c>
      <c r="BE64" s="201" t="s">
        <v>62</v>
      </c>
      <c r="BF64" s="201" t="s">
        <v>63</v>
      </c>
      <c r="BG64" s="201" t="s">
        <v>196</v>
      </c>
      <c r="BH64" s="218" t="s">
        <v>267</v>
      </c>
      <c r="BI64" s="218" t="s">
        <v>67</v>
      </c>
      <c r="BJ64" s="200">
        <v>214</v>
      </c>
      <c r="BK64" s="200">
        <v>3</v>
      </c>
      <c r="BL64" s="219" t="s">
        <v>65</v>
      </c>
      <c r="BM64" s="64"/>
      <c r="BN64" s="64" t="s">
        <v>308</v>
      </c>
      <c r="BO64" s="91" t="s">
        <v>697</v>
      </c>
      <c r="BP64" s="441" t="s">
        <v>698</v>
      </c>
      <c r="BQ64" s="219" t="s">
        <v>714</v>
      </c>
    </row>
    <row r="65" spans="1:69" s="128" customFormat="1" ht="15.75">
      <c r="A65" s="207" t="s">
        <v>33</v>
      </c>
      <c r="B65" s="208" t="s">
        <v>9</v>
      </c>
      <c r="C65" s="202" t="s">
        <v>35</v>
      </c>
      <c r="D65" s="210" t="s">
        <v>710</v>
      </c>
      <c r="E65" s="24" t="s">
        <v>194</v>
      </c>
      <c r="F65" s="86">
        <v>105</v>
      </c>
      <c r="G65" s="80">
        <v>9</v>
      </c>
      <c r="H65" s="204"/>
      <c r="I65" s="204"/>
      <c r="J65" s="204"/>
      <c r="K65" s="204"/>
      <c r="L65" s="80">
        <v>1</v>
      </c>
      <c r="M65" s="203"/>
      <c r="N65" s="52">
        <v>0</v>
      </c>
      <c r="O65" s="204"/>
      <c r="P65" s="204"/>
      <c r="Q65" s="11">
        <v>6.666442</v>
      </c>
      <c r="R65" s="204"/>
      <c r="S65" s="204"/>
      <c r="T65" s="53">
        <v>10.3125</v>
      </c>
      <c r="U65" s="204"/>
      <c r="V65" s="204"/>
      <c r="W65" s="11">
        <v>6.4894946842105004</v>
      </c>
      <c r="X65" s="204"/>
      <c r="Y65" s="204"/>
      <c r="Z65" s="53">
        <v>10.125</v>
      </c>
      <c r="AA65" s="204"/>
      <c r="AB65" s="204"/>
      <c r="AC65" s="204"/>
      <c r="AD65" s="204"/>
      <c r="AE65" s="204"/>
      <c r="AF65" s="9">
        <v>2.6574210618671619</v>
      </c>
      <c r="AG65" s="9">
        <v>380</v>
      </c>
      <c r="AH65" s="9">
        <v>0.30638033079203475</v>
      </c>
      <c r="AI65" s="9">
        <v>82</v>
      </c>
      <c r="AJ65" s="9">
        <v>2.0298507462686568</v>
      </c>
      <c r="AK65" s="9" t="s">
        <v>248</v>
      </c>
      <c r="AL65" s="9">
        <v>0</v>
      </c>
      <c r="AM65" s="9"/>
      <c r="AN65" s="9"/>
      <c r="AO65" s="73">
        <v>182</v>
      </c>
      <c r="AP65" s="80">
        <v>3</v>
      </c>
      <c r="AQ65" s="80">
        <v>7</v>
      </c>
      <c r="AR65" s="224">
        <v>0</v>
      </c>
      <c r="AS65" s="224" t="s">
        <v>248</v>
      </c>
      <c r="AT65" s="7">
        <v>7246.4080000000004</v>
      </c>
      <c r="AU65" s="7">
        <v>95.757999999999996</v>
      </c>
      <c r="AV65" s="201">
        <v>0</v>
      </c>
      <c r="AW65" s="126">
        <v>0</v>
      </c>
      <c r="AX65" s="201" t="s">
        <v>248</v>
      </c>
      <c r="AY65" s="73" t="s">
        <v>248</v>
      </c>
      <c r="AZ65" s="138">
        <v>25083</v>
      </c>
      <c r="BA65" s="138" t="s">
        <v>248</v>
      </c>
      <c r="BB65" s="138" t="s">
        <v>248</v>
      </c>
      <c r="BC65" s="203" t="s">
        <v>248</v>
      </c>
      <c r="BD65" s="217" t="s">
        <v>61</v>
      </c>
      <c r="BE65" s="201" t="s">
        <v>62</v>
      </c>
      <c r="BF65" s="201" t="s">
        <v>63</v>
      </c>
      <c r="BG65" s="201" t="s">
        <v>196</v>
      </c>
      <c r="BH65" s="218" t="s">
        <v>267</v>
      </c>
      <c r="BI65" s="218" t="s">
        <v>68</v>
      </c>
      <c r="BJ65" s="200">
        <v>214</v>
      </c>
      <c r="BK65" s="200">
        <v>4</v>
      </c>
      <c r="BL65" s="219" t="s">
        <v>65</v>
      </c>
      <c r="BM65" s="64"/>
      <c r="BN65" s="64" t="s">
        <v>308</v>
      </c>
      <c r="BO65" s="91" t="s">
        <v>697</v>
      </c>
      <c r="BP65" s="441" t="s">
        <v>698</v>
      </c>
      <c r="BQ65" s="219" t="s">
        <v>714</v>
      </c>
    </row>
    <row r="66" spans="1:69" s="128" customFormat="1" ht="15.75">
      <c r="A66" s="207" t="s">
        <v>33</v>
      </c>
      <c r="B66" s="208" t="s">
        <v>9</v>
      </c>
      <c r="C66" s="202" t="s">
        <v>35</v>
      </c>
      <c r="D66" s="210" t="s">
        <v>710</v>
      </c>
      <c r="E66" s="24" t="s">
        <v>133</v>
      </c>
      <c r="F66" s="86">
        <v>60</v>
      </c>
      <c r="G66" s="80">
        <v>0</v>
      </c>
      <c r="H66" s="204"/>
      <c r="I66" s="204"/>
      <c r="J66" s="204"/>
      <c r="K66" s="204"/>
      <c r="L66" s="80">
        <v>0</v>
      </c>
      <c r="M66" s="203"/>
      <c r="N66" s="52">
        <v>0</v>
      </c>
      <c r="O66" s="204"/>
      <c r="P66" s="204"/>
      <c r="Q66" s="11">
        <v>5.9020164499999996</v>
      </c>
      <c r="R66" s="204"/>
      <c r="S66" s="204"/>
      <c r="T66" s="53">
        <v>7.5</v>
      </c>
      <c r="U66" s="204"/>
      <c r="V66" s="204"/>
      <c r="W66" s="11">
        <v>5.98736655</v>
      </c>
      <c r="X66" s="204"/>
      <c r="Y66" s="204"/>
      <c r="Z66" s="53">
        <v>7.5</v>
      </c>
      <c r="AA66" s="204"/>
      <c r="AB66" s="204"/>
      <c r="AC66" s="204"/>
      <c r="AD66" s="204"/>
      <c r="AE66" s="204"/>
      <c r="AF66" s="9">
        <v>3.6446428807008839</v>
      </c>
      <c r="AG66" s="9">
        <v>423</v>
      </c>
      <c r="AH66" s="9">
        <v>0.4716821907821348</v>
      </c>
      <c r="AI66" s="9">
        <v>14</v>
      </c>
      <c r="AJ66" s="9">
        <v>2.6458333333333335</v>
      </c>
      <c r="AK66" s="9" t="s">
        <v>248</v>
      </c>
      <c r="AL66" s="9">
        <v>60</v>
      </c>
      <c r="AM66" s="9">
        <v>3.6446428807008839</v>
      </c>
      <c r="AN66" s="9">
        <v>3.6865942028985508</v>
      </c>
      <c r="AO66" s="73">
        <v>8</v>
      </c>
      <c r="AP66" s="80">
        <v>0</v>
      </c>
      <c r="AQ66" s="80">
        <v>0</v>
      </c>
      <c r="AR66" s="224">
        <v>112</v>
      </c>
      <c r="AS66" s="224" t="s">
        <v>248</v>
      </c>
      <c r="AT66" s="7">
        <v>4605.4260000000004</v>
      </c>
      <c r="AU66" s="7">
        <v>0</v>
      </c>
      <c r="AV66" s="201">
        <v>0</v>
      </c>
      <c r="AW66" s="126">
        <v>112</v>
      </c>
      <c r="AX66" s="201" t="s">
        <v>248</v>
      </c>
      <c r="AY66" s="73" t="s">
        <v>248</v>
      </c>
      <c r="AZ66" s="138">
        <v>11934</v>
      </c>
      <c r="BA66" s="138" t="s">
        <v>248</v>
      </c>
      <c r="BB66" s="138" t="s">
        <v>248</v>
      </c>
      <c r="BC66" s="203" t="s">
        <v>248</v>
      </c>
      <c r="BD66" s="217" t="s">
        <v>61</v>
      </c>
      <c r="BE66" s="201" t="s">
        <v>62</v>
      </c>
      <c r="BF66" s="201" t="s">
        <v>63</v>
      </c>
      <c r="BG66" s="201" t="s">
        <v>196</v>
      </c>
      <c r="BH66" s="218" t="s">
        <v>267</v>
      </c>
      <c r="BI66" s="218" t="s">
        <v>64</v>
      </c>
      <c r="BJ66" s="200">
        <v>214</v>
      </c>
      <c r="BK66" s="200">
        <v>1</v>
      </c>
      <c r="BL66" s="219" t="s">
        <v>65</v>
      </c>
      <c r="BM66" s="64"/>
      <c r="BN66" s="64" t="s">
        <v>308</v>
      </c>
      <c r="BO66" s="91" t="s">
        <v>348</v>
      </c>
      <c r="BP66" s="441" t="s">
        <v>689</v>
      </c>
      <c r="BQ66" s="219" t="s">
        <v>719</v>
      </c>
    </row>
    <row r="67" spans="1:69" s="128" customFormat="1" ht="15.75">
      <c r="A67" s="207" t="s">
        <v>33</v>
      </c>
      <c r="B67" s="208" t="s">
        <v>9</v>
      </c>
      <c r="C67" s="202" t="s">
        <v>35</v>
      </c>
      <c r="D67" s="210" t="s">
        <v>710</v>
      </c>
      <c r="E67" s="24" t="s">
        <v>133</v>
      </c>
      <c r="F67" s="86">
        <v>60</v>
      </c>
      <c r="G67" s="80">
        <v>0</v>
      </c>
      <c r="H67" s="204"/>
      <c r="I67" s="204"/>
      <c r="J67" s="204"/>
      <c r="K67" s="204"/>
      <c r="L67" s="80">
        <v>0</v>
      </c>
      <c r="M67" s="203"/>
      <c r="N67" s="52">
        <v>0</v>
      </c>
      <c r="O67" s="204"/>
      <c r="P67" s="204"/>
      <c r="Q67" s="11">
        <v>6.5842996833000003</v>
      </c>
      <c r="R67" s="204"/>
      <c r="S67" s="204"/>
      <c r="T67" s="53">
        <v>8.5</v>
      </c>
      <c r="U67" s="204"/>
      <c r="V67" s="204"/>
      <c r="W67" s="11">
        <v>6.5199165166666004</v>
      </c>
      <c r="X67" s="204"/>
      <c r="Y67" s="204"/>
      <c r="Z67" s="53">
        <v>8</v>
      </c>
      <c r="AA67" s="204"/>
      <c r="AB67" s="204"/>
      <c r="AC67" s="204"/>
      <c r="AD67" s="204"/>
      <c r="AE67" s="204"/>
      <c r="AF67" s="9">
        <v>3.4892857222330003</v>
      </c>
      <c r="AG67" s="9">
        <v>420</v>
      </c>
      <c r="AH67" s="9">
        <v>0.46499831664339503</v>
      </c>
      <c r="AI67" s="9">
        <v>17</v>
      </c>
      <c r="AJ67" s="9">
        <v>2.5377358490566038</v>
      </c>
      <c r="AK67" s="9" t="s">
        <v>248</v>
      </c>
      <c r="AL67" s="9">
        <v>60</v>
      </c>
      <c r="AM67" s="9">
        <v>3.4892857222330003</v>
      </c>
      <c r="AN67" s="9">
        <v>3.5995670995670994</v>
      </c>
      <c r="AO67" s="73">
        <v>0</v>
      </c>
      <c r="AP67" s="80">
        <v>0</v>
      </c>
      <c r="AQ67" s="80">
        <v>0</v>
      </c>
      <c r="AR67" s="224">
        <v>120</v>
      </c>
      <c r="AS67" s="224" t="s">
        <v>248</v>
      </c>
      <c r="AT67" s="7">
        <v>4575.9560000000001</v>
      </c>
      <c r="AU67" s="7">
        <v>0</v>
      </c>
      <c r="AV67" s="201">
        <v>0</v>
      </c>
      <c r="AW67" s="126">
        <v>120</v>
      </c>
      <c r="AX67" s="201" t="s">
        <v>248</v>
      </c>
      <c r="AY67" s="73" t="s">
        <v>248</v>
      </c>
      <c r="AZ67" s="138">
        <v>11934</v>
      </c>
      <c r="BA67" s="138" t="s">
        <v>248</v>
      </c>
      <c r="BB67" s="138" t="s">
        <v>248</v>
      </c>
      <c r="BC67" s="203" t="s">
        <v>248</v>
      </c>
      <c r="BD67" s="217" t="s">
        <v>61</v>
      </c>
      <c r="BE67" s="201" t="s">
        <v>62</v>
      </c>
      <c r="BF67" s="201" t="s">
        <v>63</v>
      </c>
      <c r="BG67" s="201" t="s">
        <v>196</v>
      </c>
      <c r="BH67" s="218" t="s">
        <v>267</v>
      </c>
      <c r="BI67" s="218" t="s">
        <v>66</v>
      </c>
      <c r="BJ67" s="200">
        <v>214</v>
      </c>
      <c r="BK67" s="200">
        <v>7</v>
      </c>
      <c r="BL67" s="219" t="s">
        <v>65</v>
      </c>
      <c r="BM67" s="64"/>
      <c r="BN67" s="64" t="s">
        <v>308</v>
      </c>
      <c r="BO67" s="91" t="s">
        <v>348</v>
      </c>
      <c r="BP67" s="441" t="s">
        <v>689</v>
      </c>
      <c r="BQ67" s="219" t="s">
        <v>719</v>
      </c>
    </row>
    <row r="68" spans="1:69" s="128" customFormat="1" ht="15.75">
      <c r="A68" s="207" t="s">
        <v>33</v>
      </c>
      <c r="B68" s="208" t="s">
        <v>9</v>
      </c>
      <c r="C68" s="202" t="s">
        <v>35</v>
      </c>
      <c r="D68" s="210" t="s">
        <v>710</v>
      </c>
      <c r="E68" s="24" t="s">
        <v>133</v>
      </c>
      <c r="F68" s="86">
        <v>55</v>
      </c>
      <c r="G68" s="80">
        <v>0</v>
      </c>
      <c r="H68" s="204"/>
      <c r="I68" s="204"/>
      <c r="J68" s="204"/>
      <c r="K68" s="204"/>
      <c r="L68" s="80">
        <v>0</v>
      </c>
      <c r="M68" s="203"/>
      <c r="N68" s="52">
        <v>0</v>
      </c>
      <c r="O68" s="204"/>
      <c r="P68" s="204"/>
      <c r="Q68" s="11">
        <v>6.4558179636000004</v>
      </c>
      <c r="R68" s="204"/>
      <c r="S68" s="204"/>
      <c r="T68" s="53">
        <v>7.625</v>
      </c>
      <c r="U68" s="204"/>
      <c r="V68" s="204"/>
      <c r="W68" s="11">
        <v>6.6505631818181001</v>
      </c>
      <c r="X68" s="204"/>
      <c r="Y68" s="204"/>
      <c r="Z68" s="53">
        <v>8.0416666666666661</v>
      </c>
      <c r="AA68" s="204"/>
      <c r="AB68" s="204"/>
      <c r="AC68" s="204"/>
      <c r="AD68" s="204"/>
      <c r="AE68" s="204"/>
      <c r="AF68" s="9">
        <v>3.5694233793407295</v>
      </c>
      <c r="AG68" s="9">
        <v>385</v>
      </c>
      <c r="AH68" s="9">
        <v>0.40436939843367276</v>
      </c>
      <c r="AI68" s="9">
        <v>9</v>
      </c>
      <c r="AJ68" s="9">
        <v>2.6708333333333334</v>
      </c>
      <c r="AK68" s="9" t="s">
        <v>248</v>
      </c>
      <c r="AL68" s="9">
        <v>55</v>
      </c>
      <c r="AM68" s="9">
        <v>3.5694233793407295</v>
      </c>
      <c r="AN68" s="9">
        <v>3.6376050420168067</v>
      </c>
      <c r="AO68" s="73">
        <v>1</v>
      </c>
      <c r="AP68" s="80">
        <v>0</v>
      </c>
      <c r="AQ68" s="80">
        <v>0</v>
      </c>
      <c r="AR68" s="224">
        <v>109</v>
      </c>
      <c r="AS68" s="224" t="s">
        <v>248</v>
      </c>
      <c r="AT68" s="7">
        <v>4207.3599999999997</v>
      </c>
      <c r="AU68" s="7">
        <v>15.571999999999999</v>
      </c>
      <c r="AV68" s="201">
        <v>0</v>
      </c>
      <c r="AW68" s="126">
        <v>109</v>
      </c>
      <c r="AX68" s="201" t="s">
        <v>248</v>
      </c>
      <c r="AY68" s="73" t="s">
        <v>248</v>
      </c>
      <c r="AZ68" s="138">
        <v>11934</v>
      </c>
      <c r="BA68" s="138" t="s">
        <v>248</v>
      </c>
      <c r="BB68" s="138" t="s">
        <v>248</v>
      </c>
      <c r="BC68" s="203" t="s">
        <v>248</v>
      </c>
      <c r="BD68" s="217" t="s">
        <v>61</v>
      </c>
      <c r="BE68" s="201" t="s">
        <v>62</v>
      </c>
      <c r="BF68" s="201" t="s">
        <v>63</v>
      </c>
      <c r="BG68" s="201" t="s">
        <v>196</v>
      </c>
      <c r="BH68" s="218" t="s">
        <v>267</v>
      </c>
      <c r="BI68" s="218" t="s">
        <v>67</v>
      </c>
      <c r="BJ68" s="200">
        <v>214</v>
      </c>
      <c r="BK68" s="200">
        <v>3</v>
      </c>
      <c r="BL68" s="219" t="s">
        <v>65</v>
      </c>
      <c r="BM68" s="64"/>
      <c r="BN68" s="64" t="s">
        <v>308</v>
      </c>
      <c r="BO68" s="91" t="s">
        <v>348</v>
      </c>
      <c r="BP68" s="441" t="s">
        <v>689</v>
      </c>
      <c r="BQ68" s="219" t="s">
        <v>719</v>
      </c>
    </row>
    <row r="69" spans="1:69" s="128" customFormat="1" ht="15.75">
      <c r="A69" s="207" t="s">
        <v>33</v>
      </c>
      <c r="B69" s="208" t="s">
        <v>9</v>
      </c>
      <c r="C69" s="202" t="s">
        <v>35</v>
      </c>
      <c r="D69" s="210" t="s">
        <v>710</v>
      </c>
      <c r="E69" s="24" t="s">
        <v>133</v>
      </c>
      <c r="F69" s="86">
        <v>60</v>
      </c>
      <c r="G69" s="80">
        <v>2</v>
      </c>
      <c r="H69" s="204"/>
      <c r="I69" s="204"/>
      <c r="J69" s="204"/>
      <c r="K69" s="204"/>
      <c r="L69" s="80">
        <v>0</v>
      </c>
      <c r="M69" s="203"/>
      <c r="N69" s="52">
        <v>3</v>
      </c>
      <c r="O69" s="204"/>
      <c r="P69" s="204"/>
      <c r="Q69" s="11">
        <v>6.5798790171999997</v>
      </c>
      <c r="R69" s="204"/>
      <c r="S69" s="204"/>
      <c r="T69" s="53">
        <v>10.049999999999997</v>
      </c>
      <c r="U69" s="204"/>
      <c r="V69" s="204"/>
      <c r="W69" s="11">
        <v>6.5804823275861999</v>
      </c>
      <c r="X69" s="204"/>
      <c r="Y69" s="204"/>
      <c r="Z69" s="53">
        <v>10.049999999999997</v>
      </c>
      <c r="AA69" s="204"/>
      <c r="AB69" s="204"/>
      <c r="AC69" s="204"/>
      <c r="AD69" s="204"/>
      <c r="AE69" s="204"/>
      <c r="AF69" s="9">
        <v>2.5983743899561498</v>
      </c>
      <c r="AG69" s="9">
        <v>406</v>
      </c>
      <c r="AH69" s="9">
        <v>0.44327466472716448</v>
      </c>
      <c r="AI69" s="9">
        <v>123</v>
      </c>
      <c r="AJ69" s="9">
        <v>1.5741379310344827</v>
      </c>
      <c r="AK69" s="9" t="s">
        <v>248</v>
      </c>
      <c r="AL69" s="9">
        <v>0</v>
      </c>
      <c r="AM69" s="9"/>
      <c r="AN69" s="9"/>
      <c r="AO69" s="73">
        <v>48</v>
      </c>
      <c r="AP69" s="80">
        <v>1</v>
      </c>
      <c r="AQ69" s="80">
        <v>6</v>
      </c>
      <c r="AR69" s="224">
        <v>61</v>
      </c>
      <c r="AS69" s="224" t="s">
        <v>248</v>
      </c>
      <c r="AT69" s="7">
        <v>3532.22</v>
      </c>
      <c r="AU69" s="7">
        <v>943.41300000000001</v>
      </c>
      <c r="AV69" s="201">
        <v>0</v>
      </c>
      <c r="AW69" s="126">
        <v>61</v>
      </c>
      <c r="AX69" s="201" t="s">
        <v>248</v>
      </c>
      <c r="AY69" s="73" t="s">
        <v>248</v>
      </c>
      <c r="AZ69" s="138">
        <v>11934</v>
      </c>
      <c r="BA69" s="138" t="s">
        <v>248</v>
      </c>
      <c r="BB69" s="138" t="s">
        <v>248</v>
      </c>
      <c r="BC69" s="203" t="s">
        <v>248</v>
      </c>
      <c r="BD69" s="217" t="s">
        <v>61</v>
      </c>
      <c r="BE69" s="201" t="s">
        <v>62</v>
      </c>
      <c r="BF69" s="201" t="s">
        <v>63</v>
      </c>
      <c r="BG69" s="201" t="s">
        <v>196</v>
      </c>
      <c r="BH69" s="218" t="s">
        <v>267</v>
      </c>
      <c r="BI69" s="218" t="s">
        <v>68</v>
      </c>
      <c r="BJ69" s="200">
        <v>214</v>
      </c>
      <c r="BK69" s="200">
        <v>4</v>
      </c>
      <c r="BL69" s="219" t="s">
        <v>65</v>
      </c>
      <c r="BM69" s="64"/>
      <c r="BN69" s="64" t="s">
        <v>308</v>
      </c>
      <c r="BO69" s="91" t="s">
        <v>348</v>
      </c>
      <c r="BP69" s="441" t="s">
        <v>689</v>
      </c>
      <c r="BQ69" s="219" t="s">
        <v>719</v>
      </c>
    </row>
    <row r="70" spans="1:69" s="128" customFormat="1" ht="15.75">
      <c r="A70" s="207" t="s">
        <v>33</v>
      </c>
      <c r="B70" s="208" t="s">
        <v>9</v>
      </c>
      <c r="C70" s="202" t="s">
        <v>35</v>
      </c>
      <c r="D70" s="210" t="s">
        <v>710</v>
      </c>
      <c r="E70" s="24" t="s">
        <v>134</v>
      </c>
      <c r="F70" s="86">
        <v>67</v>
      </c>
      <c r="G70" s="80">
        <v>0</v>
      </c>
      <c r="H70" s="204"/>
      <c r="I70" s="204"/>
      <c r="J70" s="204"/>
      <c r="K70" s="204"/>
      <c r="L70" s="80">
        <v>0</v>
      </c>
      <c r="M70" s="203"/>
      <c r="N70" s="52">
        <v>0</v>
      </c>
      <c r="O70" s="204"/>
      <c r="P70" s="204"/>
      <c r="Q70" s="11">
        <v>7.3888505074999999</v>
      </c>
      <c r="R70" s="204"/>
      <c r="S70" s="204"/>
      <c r="T70" s="53">
        <v>11.775</v>
      </c>
      <c r="U70" s="204"/>
      <c r="V70" s="204"/>
      <c r="W70" s="11">
        <v>7.3532234477611</v>
      </c>
      <c r="X70" s="204"/>
      <c r="Y70" s="204"/>
      <c r="Z70" s="53">
        <v>11.941666666666666</v>
      </c>
      <c r="AA70" s="204"/>
      <c r="AB70" s="204"/>
      <c r="AC70" s="204"/>
      <c r="AD70" s="204"/>
      <c r="AE70" s="204"/>
      <c r="AF70" s="9">
        <v>3.5356503303117073</v>
      </c>
      <c r="AG70" s="9">
        <v>469</v>
      </c>
      <c r="AH70" s="9">
        <v>0.46064329356744338</v>
      </c>
      <c r="AI70" s="9">
        <v>15</v>
      </c>
      <c r="AJ70" s="9">
        <v>2.5704166666666666</v>
      </c>
      <c r="AK70" s="9" t="s">
        <v>248</v>
      </c>
      <c r="AL70" s="9">
        <v>67</v>
      </c>
      <c r="AM70" s="9">
        <v>3.6192974357470975</v>
      </c>
      <c r="AN70" s="9">
        <v>3.6482558139534884</v>
      </c>
      <c r="AO70" s="73">
        <v>6</v>
      </c>
      <c r="AP70" s="80">
        <v>0</v>
      </c>
      <c r="AQ70" s="80">
        <v>0</v>
      </c>
      <c r="AR70" s="224">
        <v>128</v>
      </c>
      <c r="AS70" s="224" t="s">
        <v>248</v>
      </c>
      <c r="AT70" s="7">
        <v>4849.6419999999998</v>
      </c>
      <c r="AU70" s="7">
        <v>296.80599999999998</v>
      </c>
      <c r="AV70" s="201">
        <v>0</v>
      </c>
      <c r="AW70" s="126">
        <v>128</v>
      </c>
      <c r="AX70" s="201" t="s">
        <v>248</v>
      </c>
      <c r="AY70" s="73" t="s">
        <v>248</v>
      </c>
      <c r="AZ70" s="138">
        <v>13572</v>
      </c>
      <c r="BA70" s="138" t="s">
        <v>248</v>
      </c>
      <c r="BB70" s="138" t="s">
        <v>248</v>
      </c>
      <c r="BC70" s="203" t="s">
        <v>248</v>
      </c>
      <c r="BD70" s="217" t="s">
        <v>61</v>
      </c>
      <c r="BE70" s="201" t="s">
        <v>62</v>
      </c>
      <c r="BF70" s="201" t="s">
        <v>63</v>
      </c>
      <c r="BG70" s="201" t="s">
        <v>196</v>
      </c>
      <c r="BH70" s="218" t="s">
        <v>267</v>
      </c>
      <c r="BI70" s="218" t="s">
        <v>64</v>
      </c>
      <c r="BJ70" s="200">
        <v>214</v>
      </c>
      <c r="BK70" s="200">
        <v>1</v>
      </c>
      <c r="BL70" s="219" t="s">
        <v>65</v>
      </c>
      <c r="BM70" s="64"/>
      <c r="BN70" s="64" t="s">
        <v>308</v>
      </c>
      <c r="BO70" s="91" t="s">
        <v>346</v>
      </c>
      <c r="BP70" s="441" t="s">
        <v>685</v>
      </c>
      <c r="BQ70" s="219" t="s">
        <v>718</v>
      </c>
    </row>
    <row r="71" spans="1:69" s="128" customFormat="1" ht="15.75">
      <c r="A71" s="207" t="s">
        <v>33</v>
      </c>
      <c r="B71" s="208" t="s">
        <v>9</v>
      </c>
      <c r="C71" s="202" t="s">
        <v>35</v>
      </c>
      <c r="D71" s="210" t="s">
        <v>710</v>
      </c>
      <c r="E71" s="24" t="s">
        <v>134</v>
      </c>
      <c r="F71" s="86">
        <v>65</v>
      </c>
      <c r="G71" s="80">
        <v>0</v>
      </c>
      <c r="H71" s="204"/>
      <c r="I71" s="204"/>
      <c r="J71" s="204"/>
      <c r="K71" s="204"/>
      <c r="L71" s="80">
        <v>0</v>
      </c>
      <c r="M71" s="203"/>
      <c r="N71" s="52">
        <v>0</v>
      </c>
      <c r="O71" s="204"/>
      <c r="P71" s="204"/>
      <c r="Q71" s="11">
        <v>7.7294610154000001</v>
      </c>
      <c r="R71" s="204"/>
      <c r="S71" s="204"/>
      <c r="T71" s="53">
        <v>13.21875</v>
      </c>
      <c r="U71" s="204"/>
      <c r="V71" s="204"/>
      <c r="W71" s="11">
        <v>7.7956920615384</v>
      </c>
      <c r="X71" s="204"/>
      <c r="Y71" s="204"/>
      <c r="Z71" s="53">
        <v>13.21875</v>
      </c>
      <c r="AA71" s="204"/>
      <c r="AB71" s="204"/>
      <c r="AC71" s="204"/>
      <c r="AD71" s="204"/>
      <c r="AE71" s="204"/>
      <c r="AF71" s="9">
        <v>3.2664203353417225</v>
      </c>
      <c r="AG71" s="9">
        <v>478</v>
      </c>
      <c r="AH71" s="9">
        <v>0.5426791637457925</v>
      </c>
      <c r="AI71" s="9">
        <v>44</v>
      </c>
      <c r="AJ71" s="9">
        <v>2.1971428571428571</v>
      </c>
      <c r="AK71" s="9" t="s">
        <v>248</v>
      </c>
      <c r="AL71" s="9">
        <v>65</v>
      </c>
      <c r="AM71" s="9">
        <v>3.2664203353417225</v>
      </c>
      <c r="AN71" s="9">
        <v>3.3387681159420288</v>
      </c>
      <c r="AO71" s="73">
        <v>0</v>
      </c>
      <c r="AP71" s="80">
        <v>0</v>
      </c>
      <c r="AQ71" s="80">
        <v>0</v>
      </c>
      <c r="AR71" s="224">
        <v>130</v>
      </c>
      <c r="AS71" s="224" t="s">
        <v>248</v>
      </c>
      <c r="AT71" s="7">
        <v>5057.9790000000003</v>
      </c>
      <c r="AU71" s="7">
        <v>0</v>
      </c>
      <c r="AV71" s="201">
        <v>0</v>
      </c>
      <c r="AW71" s="126">
        <v>130</v>
      </c>
      <c r="AX71" s="201" t="s">
        <v>248</v>
      </c>
      <c r="AY71" s="73" t="s">
        <v>248</v>
      </c>
      <c r="AZ71" s="138">
        <v>13572</v>
      </c>
      <c r="BA71" s="138" t="s">
        <v>248</v>
      </c>
      <c r="BB71" s="138" t="s">
        <v>248</v>
      </c>
      <c r="BC71" s="203" t="s">
        <v>248</v>
      </c>
      <c r="BD71" s="217" t="s">
        <v>61</v>
      </c>
      <c r="BE71" s="201" t="s">
        <v>62</v>
      </c>
      <c r="BF71" s="201" t="s">
        <v>63</v>
      </c>
      <c r="BG71" s="201" t="s">
        <v>196</v>
      </c>
      <c r="BH71" s="218" t="s">
        <v>267</v>
      </c>
      <c r="BI71" s="218" t="s">
        <v>66</v>
      </c>
      <c r="BJ71" s="200">
        <v>214</v>
      </c>
      <c r="BK71" s="200">
        <v>7</v>
      </c>
      <c r="BL71" s="219" t="s">
        <v>65</v>
      </c>
      <c r="BM71" s="64"/>
      <c r="BN71" s="64" t="s">
        <v>308</v>
      </c>
      <c r="BO71" s="91" t="s">
        <v>346</v>
      </c>
      <c r="BP71" s="441" t="s">
        <v>685</v>
      </c>
      <c r="BQ71" s="219" t="s">
        <v>718</v>
      </c>
    </row>
    <row r="72" spans="1:69" s="128" customFormat="1" ht="15.75">
      <c r="A72" s="207" t="s">
        <v>33</v>
      </c>
      <c r="B72" s="208" t="s">
        <v>9</v>
      </c>
      <c r="C72" s="202" t="s">
        <v>35</v>
      </c>
      <c r="D72" s="210" t="s">
        <v>710</v>
      </c>
      <c r="E72" s="24" t="s">
        <v>134</v>
      </c>
      <c r="F72" s="86">
        <v>66</v>
      </c>
      <c r="G72" s="80">
        <v>0</v>
      </c>
      <c r="H72" s="204"/>
      <c r="I72" s="204"/>
      <c r="J72" s="204"/>
      <c r="K72" s="204"/>
      <c r="L72" s="80">
        <v>0</v>
      </c>
      <c r="M72" s="203"/>
      <c r="N72" s="52">
        <v>0</v>
      </c>
      <c r="O72" s="204"/>
      <c r="P72" s="204"/>
      <c r="Q72" s="11">
        <v>6.8041513788000003</v>
      </c>
      <c r="R72" s="204"/>
      <c r="S72" s="204"/>
      <c r="T72" s="53">
        <v>8.2833333333333332</v>
      </c>
      <c r="U72" s="204"/>
      <c r="V72" s="204"/>
      <c r="W72" s="11">
        <v>6.9854240151514997</v>
      </c>
      <c r="X72" s="204"/>
      <c r="Y72" s="204"/>
      <c r="Z72" s="53">
        <v>8.3374999999999986</v>
      </c>
      <c r="AA72" s="204"/>
      <c r="AB72" s="204"/>
      <c r="AC72" s="204"/>
      <c r="AD72" s="204"/>
      <c r="AE72" s="204"/>
      <c r="AF72" s="9">
        <v>3.508225119561172</v>
      </c>
      <c r="AG72" s="9">
        <v>462</v>
      </c>
      <c r="AH72" s="9">
        <v>0.42907567378585348</v>
      </c>
      <c r="AI72" s="9">
        <v>14</v>
      </c>
      <c r="AJ72" s="9">
        <v>2.6109756097560974</v>
      </c>
      <c r="AK72" s="9" t="s">
        <v>248</v>
      </c>
      <c r="AL72" s="9">
        <v>66</v>
      </c>
      <c r="AM72" s="9">
        <v>3.508225119561172</v>
      </c>
      <c r="AN72" s="9">
        <v>3.5944881889763778</v>
      </c>
      <c r="AO72" s="73">
        <v>0</v>
      </c>
      <c r="AP72" s="80">
        <v>0</v>
      </c>
      <c r="AQ72" s="80">
        <v>0</v>
      </c>
      <c r="AR72" s="224">
        <v>132</v>
      </c>
      <c r="AS72" s="224" t="s">
        <v>248</v>
      </c>
      <c r="AT72" s="7">
        <v>5050.4070000000002</v>
      </c>
      <c r="AU72" s="7">
        <v>0</v>
      </c>
      <c r="AV72" s="201">
        <v>0</v>
      </c>
      <c r="AW72" s="126">
        <v>132</v>
      </c>
      <c r="AX72" s="201" t="s">
        <v>248</v>
      </c>
      <c r="AY72" s="73" t="s">
        <v>248</v>
      </c>
      <c r="AZ72" s="138">
        <v>13572</v>
      </c>
      <c r="BA72" s="138" t="s">
        <v>248</v>
      </c>
      <c r="BB72" s="138" t="s">
        <v>248</v>
      </c>
      <c r="BC72" s="203" t="s">
        <v>248</v>
      </c>
      <c r="BD72" s="217" t="s">
        <v>61</v>
      </c>
      <c r="BE72" s="201" t="s">
        <v>62</v>
      </c>
      <c r="BF72" s="201" t="s">
        <v>63</v>
      </c>
      <c r="BG72" s="201" t="s">
        <v>196</v>
      </c>
      <c r="BH72" s="218" t="s">
        <v>267</v>
      </c>
      <c r="BI72" s="218" t="s">
        <v>67</v>
      </c>
      <c r="BJ72" s="200">
        <v>214</v>
      </c>
      <c r="BK72" s="200">
        <v>3</v>
      </c>
      <c r="BL72" s="219" t="s">
        <v>65</v>
      </c>
      <c r="BM72" s="64"/>
      <c r="BN72" s="64" t="s">
        <v>308</v>
      </c>
      <c r="BO72" s="91" t="s">
        <v>346</v>
      </c>
      <c r="BP72" s="441" t="s">
        <v>685</v>
      </c>
      <c r="BQ72" s="219" t="s">
        <v>718</v>
      </c>
    </row>
    <row r="73" spans="1:69" s="128" customFormat="1" ht="15.75">
      <c r="A73" s="207" t="s">
        <v>33</v>
      </c>
      <c r="B73" s="208" t="s">
        <v>9</v>
      </c>
      <c r="C73" s="202" t="s">
        <v>35</v>
      </c>
      <c r="D73" s="210" t="s">
        <v>710</v>
      </c>
      <c r="E73" s="24" t="s">
        <v>134</v>
      </c>
      <c r="F73" s="86">
        <v>63</v>
      </c>
      <c r="G73" s="80">
        <v>0</v>
      </c>
      <c r="H73" s="204"/>
      <c r="I73" s="204"/>
      <c r="J73" s="204"/>
      <c r="K73" s="204"/>
      <c r="L73" s="80">
        <v>1</v>
      </c>
      <c r="M73" s="203"/>
      <c r="N73" s="52">
        <v>3</v>
      </c>
      <c r="O73" s="204"/>
      <c r="P73" s="204"/>
      <c r="Q73" s="11">
        <v>6.8832578871000001</v>
      </c>
      <c r="R73" s="204"/>
      <c r="S73" s="204"/>
      <c r="T73" s="53">
        <v>9.9499999999999993</v>
      </c>
      <c r="U73" s="204"/>
      <c r="V73" s="204"/>
      <c r="W73" s="11">
        <v>6.9666286774193003</v>
      </c>
      <c r="X73" s="204"/>
      <c r="Y73" s="204"/>
      <c r="Z73" s="53">
        <v>10.725</v>
      </c>
      <c r="AA73" s="204"/>
      <c r="AB73" s="204"/>
      <c r="AC73" s="204"/>
      <c r="AD73" s="204"/>
      <c r="AE73" s="204"/>
      <c r="AF73" s="9">
        <v>2.5447926279586581</v>
      </c>
      <c r="AG73" s="9">
        <v>440</v>
      </c>
      <c r="AH73" s="9">
        <v>0.38847780797654163</v>
      </c>
      <c r="AI73" s="9">
        <v>171</v>
      </c>
      <c r="AJ73" s="9">
        <v>1.7267857142857144</v>
      </c>
      <c r="AK73" s="9" t="s">
        <v>248</v>
      </c>
      <c r="AL73" s="9">
        <v>0</v>
      </c>
      <c r="AM73" s="9"/>
      <c r="AN73" s="9"/>
      <c r="AO73" s="73">
        <v>35</v>
      </c>
      <c r="AP73" s="80">
        <v>0</v>
      </c>
      <c r="AQ73" s="80">
        <v>0</v>
      </c>
      <c r="AR73" s="224">
        <v>91</v>
      </c>
      <c r="AS73" s="224" t="s">
        <v>248</v>
      </c>
      <c r="AT73" s="7">
        <v>4523.0129999999999</v>
      </c>
      <c r="AU73" s="7">
        <v>279.07799999999997</v>
      </c>
      <c r="AV73" s="201">
        <v>0</v>
      </c>
      <c r="AW73" s="126">
        <v>91</v>
      </c>
      <c r="AX73" s="201" t="s">
        <v>248</v>
      </c>
      <c r="AY73" s="73" t="s">
        <v>248</v>
      </c>
      <c r="AZ73" s="138">
        <v>13572</v>
      </c>
      <c r="BA73" s="138" t="s">
        <v>248</v>
      </c>
      <c r="BB73" s="138" t="s">
        <v>248</v>
      </c>
      <c r="BC73" s="203" t="s">
        <v>248</v>
      </c>
      <c r="BD73" s="217" t="s">
        <v>61</v>
      </c>
      <c r="BE73" s="201" t="s">
        <v>62</v>
      </c>
      <c r="BF73" s="201" t="s">
        <v>63</v>
      </c>
      <c r="BG73" s="201" t="s">
        <v>196</v>
      </c>
      <c r="BH73" s="218" t="s">
        <v>267</v>
      </c>
      <c r="BI73" s="218" t="s">
        <v>68</v>
      </c>
      <c r="BJ73" s="200">
        <v>214</v>
      </c>
      <c r="BK73" s="200">
        <v>4</v>
      </c>
      <c r="BL73" s="219" t="s">
        <v>65</v>
      </c>
      <c r="BM73" s="64"/>
      <c r="BN73" s="64" t="s">
        <v>308</v>
      </c>
      <c r="BO73" s="91" t="s">
        <v>346</v>
      </c>
      <c r="BP73" s="441" t="s">
        <v>685</v>
      </c>
      <c r="BQ73" s="219" t="s">
        <v>718</v>
      </c>
    </row>
    <row r="74" spans="1:69" s="128" customFormat="1" ht="15.75">
      <c r="A74" s="207" t="s">
        <v>33</v>
      </c>
      <c r="B74" s="208" t="s">
        <v>9</v>
      </c>
      <c r="C74" s="202" t="s">
        <v>35</v>
      </c>
      <c r="D74" s="210" t="s">
        <v>710</v>
      </c>
      <c r="E74" s="24" t="s">
        <v>135</v>
      </c>
      <c r="F74" s="86">
        <v>79</v>
      </c>
      <c r="G74" s="80">
        <v>0</v>
      </c>
      <c r="H74" s="204"/>
      <c r="I74" s="204"/>
      <c r="J74" s="204"/>
      <c r="K74" s="204"/>
      <c r="L74" s="80">
        <v>0</v>
      </c>
      <c r="M74" s="203"/>
      <c r="N74" s="52">
        <v>0</v>
      </c>
      <c r="O74" s="204"/>
      <c r="P74" s="204"/>
      <c r="Q74" s="11">
        <v>7.2983288607999999</v>
      </c>
      <c r="R74" s="204"/>
      <c r="S74" s="204"/>
      <c r="T74" s="53">
        <v>10.024999999999999</v>
      </c>
      <c r="U74" s="204"/>
      <c r="V74" s="204"/>
      <c r="W74" s="11">
        <v>7.2736956708860001</v>
      </c>
      <c r="X74" s="204"/>
      <c r="Y74" s="204"/>
      <c r="Z74" s="53">
        <v>10.524999999999999</v>
      </c>
      <c r="AA74" s="204"/>
      <c r="AB74" s="204"/>
      <c r="AC74" s="204"/>
      <c r="AD74" s="204"/>
      <c r="AE74" s="204"/>
      <c r="AF74" s="9">
        <v>3.2982234474503516</v>
      </c>
      <c r="AG74" s="9">
        <v>553</v>
      </c>
      <c r="AH74" s="9">
        <v>0.52070283633929337</v>
      </c>
      <c r="AI74" s="9">
        <v>33</v>
      </c>
      <c r="AJ74" s="9">
        <v>2.3784090909090909</v>
      </c>
      <c r="AK74" s="9" t="s">
        <v>248</v>
      </c>
      <c r="AL74" s="9">
        <v>69</v>
      </c>
      <c r="AM74" s="9">
        <v>3.3684472104777465</v>
      </c>
      <c r="AN74" s="9">
        <v>3.4375</v>
      </c>
      <c r="AO74" s="73">
        <v>16</v>
      </c>
      <c r="AP74" s="80">
        <v>0</v>
      </c>
      <c r="AQ74" s="80">
        <v>0</v>
      </c>
      <c r="AR74" s="224">
        <v>142</v>
      </c>
      <c r="AS74" s="224" t="s">
        <v>248</v>
      </c>
      <c r="AT74" s="7">
        <v>5308.5550000000003</v>
      </c>
      <c r="AU74" s="7">
        <v>736.39200000000005</v>
      </c>
      <c r="AV74" s="201">
        <v>0</v>
      </c>
      <c r="AW74" s="126">
        <v>142</v>
      </c>
      <c r="AX74" s="201" t="s">
        <v>248</v>
      </c>
      <c r="AY74" s="73" t="s">
        <v>248</v>
      </c>
      <c r="AZ74" s="138">
        <v>40803</v>
      </c>
      <c r="BA74" s="138" t="s">
        <v>248</v>
      </c>
      <c r="BB74" s="138" t="s">
        <v>248</v>
      </c>
      <c r="BC74" s="203" t="s">
        <v>248</v>
      </c>
      <c r="BD74" s="217" t="s">
        <v>61</v>
      </c>
      <c r="BE74" s="201" t="s">
        <v>62</v>
      </c>
      <c r="BF74" s="201" t="s">
        <v>63</v>
      </c>
      <c r="BG74" s="201" t="s">
        <v>196</v>
      </c>
      <c r="BH74" s="218" t="s">
        <v>488</v>
      </c>
      <c r="BI74" s="218" t="s">
        <v>64</v>
      </c>
      <c r="BJ74" s="200">
        <v>214</v>
      </c>
      <c r="BK74" s="200">
        <v>1</v>
      </c>
      <c r="BL74" s="219" t="s">
        <v>65</v>
      </c>
      <c r="BM74" s="64"/>
      <c r="BN74" s="64" t="s">
        <v>308</v>
      </c>
      <c r="BO74" s="91" t="s">
        <v>349</v>
      </c>
      <c r="BP74" s="441" t="s">
        <v>699</v>
      </c>
      <c r="BQ74" s="219" t="s">
        <v>715</v>
      </c>
    </row>
    <row r="75" spans="1:69" s="128" customFormat="1" ht="15.75">
      <c r="A75" s="207" t="s">
        <v>33</v>
      </c>
      <c r="B75" s="208" t="s">
        <v>9</v>
      </c>
      <c r="C75" s="202" t="s">
        <v>35</v>
      </c>
      <c r="D75" s="210" t="s">
        <v>710</v>
      </c>
      <c r="E75" s="24" t="s">
        <v>135</v>
      </c>
      <c r="F75" s="86">
        <v>78</v>
      </c>
      <c r="G75" s="80">
        <v>2</v>
      </c>
      <c r="H75" s="204"/>
      <c r="I75" s="204"/>
      <c r="J75" s="204"/>
      <c r="K75" s="204"/>
      <c r="L75" s="80">
        <v>0</v>
      </c>
      <c r="M75" s="203"/>
      <c r="N75" s="52">
        <v>0</v>
      </c>
      <c r="O75" s="204"/>
      <c r="P75" s="204"/>
      <c r="Q75" s="11">
        <v>6.1317366183999997</v>
      </c>
      <c r="R75" s="204"/>
      <c r="S75" s="204"/>
      <c r="T75" s="53">
        <v>7.8714285714285719</v>
      </c>
      <c r="U75" s="204"/>
      <c r="V75" s="204"/>
      <c r="W75" s="11">
        <v>6.0392494868420998</v>
      </c>
      <c r="X75" s="204"/>
      <c r="Y75" s="204"/>
      <c r="Z75" s="53">
        <v>7.9</v>
      </c>
      <c r="AA75" s="204"/>
      <c r="AB75" s="204"/>
      <c r="AC75" s="204"/>
      <c r="AD75" s="204"/>
      <c r="AE75" s="204"/>
      <c r="AF75" s="9">
        <v>3.3558834591754394</v>
      </c>
      <c r="AG75" s="9">
        <v>532</v>
      </c>
      <c r="AH75" s="9">
        <v>0.50425458586723626</v>
      </c>
      <c r="AI75" s="9">
        <v>36</v>
      </c>
      <c r="AJ75" s="9">
        <v>2.3433333333333333</v>
      </c>
      <c r="AK75" s="9" t="s">
        <v>248</v>
      </c>
      <c r="AL75" s="9">
        <v>76</v>
      </c>
      <c r="AM75" s="9">
        <v>3.3558834591754394</v>
      </c>
      <c r="AN75" s="9">
        <v>3.4293785310734464</v>
      </c>
      <c r="AO75" s="73">
        <v>52</v>
      </c>
      <c r="AP75" s="80">
        <v>0</v>
      </c>
      <c r="AQ75" s="80">
        <v>0</v>
      </c>
      <c r="AR75" s="224">
        <v>100</v>
      </c>
      <c r="AS75" s="224" t="s">
        <v>248</v>
      </c>
      <c r="AT75" s="7">
        <v>5804.9939999999997</v>
      </c>
      <c r="AU75" s="7">
        <v>0</v>
      </c>
      <c r="AV75" s="201">
        <v>0</v>
      </c>
      <c r="AW75" s="126">
        <v>100</v>
      </c>
      <c r="AX75" s="201" t="s">
        <v>248</v>
      </c>
      <c r="AY75" s="73" t="s">
        <v>248</v>
      </c>
      <c r="AZ75" s="138">
        <v>40803</v>
      </c>
      <c r="BA75" s="138" t="s">
        <v>248</v>
      </c>
      <c r="BB75" s="138" t="s">
        <v>248</v>
      </c>
      <c r="BC75" s="203" t="s">
        <v>248</v>
      </c>
      <c r="BD75" s="217" t="s">
        <v>61</v>
      </c>
      <c r="BE75" s="201" t="s">
        <v>62</v>
      </c>
      <c r="BF75" s="201" t="s">
        <v>63</v>
      </c>
      <c r="BG75" s="201" t="s">
        <v>196</v>
      </c>
      <c r="BH75" s="218" t="s">
        <v>488</v>
      </c>
      <c r="BI75" s="218" t="s">
        <v>66</v>
      </c>
      <c r="BJ75" s="441">
        <v>214</v>
      </c>
      <c r="BK75" s="441">
        <v>7</v>
      </c>
      <c r="BL75" s="219" t="s">
        <v>65</v>
      </c>
      <c r="BM75" s="64"/>
      <c r="BN75" s="64" t="s">
        <v>308</v>
      </c>
      <c r="BO75" s="91" t="s">
        <v>349</v>
      </c>
      <c r="BP75" s="441" t="s">
        <v>699</v>
      </c>
      <c r="BQ75" s="219" t="s">
        <v>715</v>
      </c>
    </row>
    <row r="76" spans="1:69" s="128" customFormat="1" ht="15.75">
      <c r="A76" s="207" t="s">
        <v>33</v>
      </c>
      <c r="B76" s="208" t="s">
        <v>9</v>
      </c>
      <c r="C76" s="202" t="s">
        <v>35</v>
      </c>
      <c r="D76" s="210" t="s">
        <v>710</v>
      </c>
      <c r="E76" s="24" t="s">
        <v>135</v>
      </c>
      <c r="F76" s="86">
        <v>78</v>
      </c>
      <c r="G76" s="80">
        <v>1</v>
      </c>
      <c r="H76" s="204"/>
      <c r="I76" s="204"/>
      <c r="J76" s="204"/>
      <c r="K76" s="204"/>
      <c r="L76" s="80">
        <v>0</v>
      </c>
      <c r="M76" s="203"/>
      <c r="N76" s="52">
        <v>0</v>
      </c>
      <c r="O76" s="204"/>
      <c r="P76" s="204"/>
      <c r="Q76" s="11">
        <v>7.5577917143000004</v>
      </c>
      <c r="R76" s="204"/>
      <c r="S76" s="204"/>
      <c r="T76" s="53">
        <v>9.0749999999999957</v>
      </c>
      <c r="U76" s="204"/>
      <c r="V76" s="204"/>
      <c r="W76" s="11">
        <v>7.5860387402597</v>
      </c>
      <c r="X76" s="204"/>
      <c r="Y76" s="204"/>
      <c r="Z76" s="53">
        <v>8.9392857142857132</v>
      </c>
      <c r="AA76" s="204"/>
      <c r="AB76" s="204"/>
      <c r="AC76" s="204"/>
      <c r="AD76" s="204"/>
      <c r="AE76" s="204"/>
      <c r="AF76" s="9">
        <v>3.4414285759728651</v>
      </c>
      <c r="AG76" s="9">
        <v>539</v>
      </c>
      <c r="AH76" s="9">
        <v>0.49008557771250755</v>
      </c>
      <c r="AI76" s="9">
        <v>32</v>
      </c>
      <c r="AJ76" s="9">
        <v>2.4098214285714286</v>
      </c>
      <c r="AK76" s="9" t="s">
        <v>248</v>
      </c>
      <c r="AL76" s="9">
        <v>76</v>
      </c>
      <c r="AM76" s="9">
        <v>3.4414285759728651</v>
      </c>
      <c r="AN76" s="9">
        <v>3.5501792114695339</v>
      </c>
      <c r="AO76" s="73">
        <v>1</v>
      </c>
      <c r="AP76" s="80">
        <v>0</v>
      </c>
      <c r="AQ76" s="80">
        <v>0</v>
      </c>
      <c r="AR76" s="224">
        <v>153</v>
      </c>
      <c r="AS76" s="224" t="s">
        <v>248</v>
      </c>
      <c r="AT76" s="7">
        <v>5826.0169999999998</v>
      </c>
      <c r="AU76" s="7">
        <v>59.551000000000002</v>
      </c>
      <c r="AV76" s="201">
        <v>0</v>
      </c>
      <c r="AW76" s="126">
        <v>153</v>
      </c>
      <c r="AX76" s="201" t="s">
        <v>248</v>
      </c>
      <c r="AY76" s="73" t="s">
        <v>248</v>
      </c>
      <c r="AZ76" s="138">
        <v>40803</v>
      </c>
      <c r="BA76" s="138" t="s">
        <v>248</v>
      </c>
      <c r="BB76" s="138" t="s">
        <v>248</v>
      </c>
      <c r="BC76" s="203" t="s">
        <v>248</v>
      </c>
      <c r="BD76" s="217" t="s">
        <v>61</v>
      </c>
      <c r="BE76" s="201" t="s">
        <v>62</v>
      </c>
      <c r="BF76" s="201" t="s">
        <v>63</v>
      </c>
      <c r="BG76" s="201" t="s">
        <v>196</v>
      </c>
      <c r="BH76" s="218" t="s">
        <v>488</v>
      </c>
      <c r="BI76" s="218" t="s">
        <v>67</v>
      </c>
      <c r="BJ76" s="200">
        <v>214</v>
      </c>
      <c r="BK76" s="200">
        <v>3</v>
      </c>
      <c r="BL76" s="219" t="s">
        <v>65</v>
      </c>
      <c r="BM76" s="64"/>
      <c r="BN76" s="64" t="s">
        <v>308</v>
      </c>
      <c r="BO76" s="91" t="s">
        <v>349</v>
      </c>
      <c r="BP76" s="441" t="s">
        <v>699</v>
      </c>
      <c r="BQ76" s="219" t="s">
        <v>715</v>
      </c>
    </row>
    <row r="77" spans="1:69" s="128" customFormat="1" ht="15.75">
      <c r="A77" s="207" t="s">
        <v>33</v>
      </c>
      <c r="B77" s="208" t="s">
        <v>9</v>
      </c>
      <c r="C77" s="202" t="s">
        <v>35</v>
      </c>
      <c r="D77" s="210" t="s">
        <v>710</v>
      </c>
      <c r="E77" s="24" t="s">
        <v>135</v>
      </c>
      <c r="F77" s="86">
        <v>77</v>
      </c>
      <c r="G77" s="80">
        <v>2</v>
      </c>
      <c r="H77" s="204"/>
      <c r="I77" s="204"/>
      <c r="J77" s="204"/>
      <c r="K77" s="204"/>
      <c r="L77" s="80">
        <v>0</v>
      </c>
      <c r="M77" s="203"/>
      <c r="N77" s="52">
        <v>0</v>
      </c>
      <c r="O77" s="204"/>
      <c r="P77" s="204"/>
      <c r="Q77" s="11">
        <v>6.8510663333000004</v>
      </c>
      <c r="R77" s="204"/>
      <c r="S77" s="204"/>
      <c r="T77" s="53">
        <v>10.0625</v>
      </c>
      <c r="U77" s="204"/>
      <c r="V77" s="204"/>
      <c r="W77" s="11">
        <v>6.8991997733332999</v>
      </c>
      <c r="X77" s="204"/>
      <c r="Y77" s="204"/>
      <c r="Z77" s="53">
        <v>10.0625</v>
      </c>
      <c r="AA77" s="204"/>
      <c r="AB77" s="204"/>
      <c r="AC77" s="204"/>
      <c r="AD77" s="204"/>
      <c r="AE77" s="204"/>
      <c r="AF77" s="9">
        <v>2.9399217236531925</v>
      </c>
      <c r="AG77" s="9">
        <v>525</v>
      </c>
      <c r="AH77" s="9">
        <v>0.42966811095179502</v>
      </c>
      <c r="AI77" s="9">
        <v>75</v>
      </c>
      <c r="AJ77" s="9">
        <v>2.0486111111111112</v>
      </c>
      <c r="AK77" s="9" t="s">
        <v>248</v>
      </c>
      <c r="AL77" s="9">
        <v>0</v>
      </c>
      <c r="AM77" s="9"/>
      <c r="AN77" s="9"/>
      <c r="AO77" s="73">
        <v>20</v>
      </c>
      <c r="AP77" s="80">
        <v>2</v>
      </c>
      <c r="AQ77" s="80">
        <v>0</v>
      </c>
      <c r="AR77" s="224">
        <v>128</v>
      </c>
      <c r="AS77" s="224" t="s">
        <v>248</v>
      </c>
      <c r="AT77" s="7">
        <v>4606.1109999999999</v>
      </c>
      <c r="AU77" s="7">
        <v>1164.232</v>
      </c>
      <c r="AV77" s="201">
        <v>0</v>
      </c>
      <c r="AW77" s="126">
        <v>128</v>
      </c>
      <c r="AX77" s="201" t="s">
        <v>248</v>
      </c>
      <c r="AY77" s="73" t="s">
        <v>248</v>
      </c>
      <c r="AZ77" s="138">
        <v>40803</v>
      </c>
      <c r="BA77" s="138" t="s">
        <v>248</v>
      </c>
      <c r="BB77" s="138" t="s">
        <v>248</v>
      </c>
      <c r="BC77" s="203" t="s">
        <v>248</v>
      </c>
      <c r="BD77" s="217" t="s">
        <v>61</v>
      </c>
      <c r="BE77" s="201" t="s">
        <v>62</v>
      </c>
      <c r="BF77" s="201" t="s">
        <v>63</v>
      </c>
      <c r="BG77" s="201" t="s">
        <v>196</v>
      </c>
      <c r="BH77" s="218" t="s">
        <v>488</v>
      </c>
      <c r="BI77" s="218" t="s">
        <v>68</v>
      </c>
      <c r="BJ77" s="200">
        <v>214</v>
      </c>
      <c r="BK77" s="200">
        <v>4</v>
      </c>
      <c r="BL77" s="219" t="s">
        <v>65</v>
      </c>
      <c r="BM77" s="64"/>
      <c r="BN77" s="64" t="s">
        <v>308</v>
      </c>
      <c r="BO77" s="91" t="s">
        <v>349</v>
      </c>
      <c r="BP77" s="441" t="s">
        <v>699</v>
      </c>
      <c r="BQ77" s="219" t="s">
        <v>715</v>
      </c>
    </row>
    <row r="78" spans="1:69" s="128" customFormat="1" ht="15.75">
      <c r="A78" s="207" t="s">
        <v>33</v>
      </c>
      <c r="B78" s="208" t="s">
        <v>9</v>
      </c>
      <c r="C78" s="202" t="s">
        <v>35</v>
      </c>
      <c r="D78" s="210" t="s">
        <v>710</v>
      </c>
      <c r="E78" s="24" t="s">
        <v>136</v>
      </c>
      <c r="F78" s="86">
        <v>314</v>
      </c>
      <c r="G78" s="80">
        <v>0</v>
      </c>
      <c r="H78" s="204"/>
      <c r="I78" s="204"/>
      <c r="J78" s="204"/>
      <c r="K78" s="204"/>
      <c r="L78" s="80">
        <v>0</v>
      </c>
      <c r="M78" s="203"/>
      <c r="N78" s="52">
        <v>0</v>
      </c>
      <c r="O78" s="204"/>
      <c r="P78" s="204"/>
      <c r="Q78" s="11">
        <v>7.3519710540999998</v>
      </c>
      <c r="R78" s="204"/>
      <c r="S78" s="204"/>
      <c r="T78" s="53">
        <v>9.8833333333333346</v>
      </c>
      <c r="U78" s="204"/>
      <c r="V78" s="204"/>
      <c r="W78" s="11">
        <v>7.3334742515922997</v>
      </c>
      <c r="X78" s="204"/>
      <c r="Y78" s="204"/>
      <c r="Z78" s="53">
        <v>9.7875000000000014</v>
      </c>
      <c r="AA78" s="204"/>
      <c r="AB78" s="204"/>
      <c r="AC78" s="204"/>
      <c r="AD78" s="204"/>
      <c r="AE78" s="204"/>
      <c r="AF78" s="9">
        <v>3.4155368556533756</v>
      </c>
      <c r="AG78" s="9">
        <v>2198</v>
      </c>
      <c r="AH78" s="9">
        <v>0.42679466670644928</v>
      </c>
      <c r="AI78" s="9">
        <v>54</v>
      </c>
      <c r="AJ78" s="9">
        <v>2.5852134146341466</v>
      </c>
      <c r="AK78" s="9" t="s">
        <v>248</v>
      </c>
      <c r="AL78" s="9">
        <v>314</v>
      </c>
      <c r="AM78" s="9">
        <v>3.4155368556533756</v>
      </c>
      <c r="AN78" s="9">
        <v>3.4799196787148592</v>
      </c>
      <c r="AO78" s="73">
        <v>4</v>
      </c>
      <c r="AP78" s="80">
        <v>0</v>
      </c>
      <c r="AQ78" s="80">
        <v>0</v>
      </c>
      <c r="AR78" s="224">
        <v>624</v>
      </c>
      <c r="AS78" s="224" t="s">
        <v>248</v>
      </c>
      <c r="AT78" s="7">
        <v>23997.415000000001</v>
      </c>
      <c r="AU78" s="7">
        <v>0</v>
      </c>
      <c r="AV78" s="201">
        <v>0</v>
      </c>
      <c r="AW78" s="126">
        <v>624</v>
      </c>
      <c r="AX78" s="201" t="s">
        <v>248</v>
      </c>
      <c r="AY78" s="73" t="s">
        <v>248</v>
      </c>
      <c r="AZ78" s="138">
        <v>134623</v>
      </c>
      <c r="BA78" s="138" t="s">
        <v>248</v>
      </c>
      <c r="BB78" s="138" t="s">
        <v>248</v>
      </c>
      <c r="BC78" s="203" t="s">
        <v>248</v>
      </c>
      <c r="BD78" s="217" t="s">
        <v>61</v>
      </c>
      <c r="BE78" s="201" t="s">
        <v>62</v>
      </c>
      <c r="BF78" s="201" t="s">
        <v>63</v>
      </c>
      <c r="BG78" s="201" t="s">
        <v>196</v>
      </c>
      <c r="BH78" s="218" t="s">
        <v>267</v>
      </c>
      <c r="BI78" s="218" t="s">
        <v>64</v>
      </c>
      <c r="BJ78" s="200">
        <v>214</v>
      </c>
      <c r="BK78" s="200">
        <v>1</v>
      </c>
      <c r="BL78" s="219" t="s">
        <v>65</v>
      </c>
      <c r="BM78" s="64"/>
      <c r="BN78" s="64" t="s">
        <v>308</v>
      </c>
      <c r="BO78" s="91" t="s">
        <v>56</v>
      </c>
      <c r="BP78" s="441" t="s">
        <v>684</v>
      </c>
      <c r="BQ78" s="219" t="s">
        <v>716</v>
      </c>
    </row>
    <row r="79" spans="1:69" s="128" customFormat="1" ht="15.75">
      <c r="A79" s="207" t="s">
        <v>33</v>
      </c>
      <c r="B79" s="208" t="s">
        <v>9</v>
      </c>
      <c r="C79" s="202" t="s">
        <v>35</v>
      </c>
      <c r="D79" s="210" t="s">
        <v>710</v>
      </c>
      <c r="E79" s="24" t="s">
        <v>136</v>
      </c>
      <c r="F79" s="86">
        <v>313</v>
      </c>
      <c r="G79" s="80">
        <v>5</v>
      </c>
      <c r="H79" s="204"/>
      <c r="I79" s="204"/>
      <c r="J79" s="204"/>
      <c r="K79" s="204"/>
      <c r="L79" s="80">
        <v>0</v>
      </c>
      <c r="M79" s="203"/>
      <c r="N79" s="52">
        <v>0</v>
      </c>
      <c r="O79" s="204"/>
      <c r="P79" s="204"/>
      <c r="Q79" s="11">
        <v>7.9312628019</v>
      </c>
      <c r="R79" s="204"/>
      <c r="S79" s="204"/>
      <c r="T79" s="53">
        <v>13.537499999999998</v>
      </c>
      <c r="U79" s="204"/>
      <c r="V79" s="204"/>
      <c r="W79" s="11">
        <v>7.9679348311688001</v>
      </c>
      <c r="X79" s="204"/>
      <c r="Y79" s="204"/>
      <c r="Z79" s="53">
        <v>13.466666666666663</v>
      </c>
      <c r="AA79" s="204"/>
      <c r="AB79" s="204"/>
      <c r="AC79" s="204"/>
      <c r="AD79" s="204"/>
      <c r="AE79" s="204"/>
      <c r="AF79" s="9">
        <v>3.2604916563502937</v>
      </c>
      <c r="AG79" s="9">
        <v>2156</v>
      </c>
      <c r="AH79" s="9">
        <v>0.53875259581307577</v>
      </c>
      <c r="AI79" s="9">
        <v>218</v>
      </c>
      <c r="AJ79" s="9">
        <v>2.2145077720207254</v>
      </c>
      <c r="AK79" s="9" t="s">
        <v>248</v>
      </c>
      <c r="AL79" s="9">
        <v>307</v>
      </c>
      <c r="AM79" s="9">
        <v>3.2638622667690722</v>
      </c>
      <c r="AN79" s="9">
        <v>3.3198302469135803</v>
      </c>
      <c r="AO79" s="73">
        <v>5</v>
      </c>
      <c r="AP79" s="80">
        <v>0</v>
      </c>
      <c r="AQ79" s="80">
        <v>0</v>
      </c>
      <c r="AR79" s="224">
        <v>611</v>
      </c>
      <c r="AS79" s="224" t="s">
        <v>248</v>
      </c>
      <c r="AT79" s="7">
        <v>24021.475999999999</v>
      </c>
      <c r="AU79" s="7">
        <v>69.778999999999996</v>
      </c>
      <c r="AV79" s="201">
        <v>0</v>
      </c>
      <c r="AW79" s="126">
        <v>611</v>
      </c>
      <c r="AX79" s="201" t="s">
        <v>248</v>
      </c>
      <c r="AY79" s="73" t="s">
        <v>248</v>
      </c>
      <c r="AZ79" s="138">
        <v>134623</v>
      </c>
      <c r="BA79" s="138" t="s">
        <v>248</v>
      </c>
      <c r="BB79" s="138" t="s">
        <v>248</v>
      </c>
      <c r="BC79" s="203" t="s">
        <v>248</v>
      </c>
      <c r="BD79" s="217" t="s">
        <v>61</v>
      </c>
      <c r="BE79" s="201" t="s">
        <v>62</v>
      </c>
      <c r="BF79" s="201" t="s">
        <v>63</v>
      </c>
      <c r="BG79" s="201" t="s">
        <v>196</v>
      </c>
      <c r="BH79" s="218" t="s">
        <v>267</v>
      </c>
      <c r="BI79" s="218" t="s">
        <v>66</v>
      </c>
      <c r="BJ79" s="200">
        <v>214</v>
      </c>
      <c r="BK79" s="200">
        <v>7</v>
      </c>
      <c r="BL79" s="219" t="s">
        <v>65</v>
      </c>
      <c r="BM79" s="64"/>
      <c r="BN79" s="64" t="s">
        <v>308</v>
      </c>
      <c r="BO79" s="91" t="s">
        <v>56</v>
      </c>
      <c r="BP79" s="441" t="s">
        <v>684</v>
      </c>
      <c r="BQ79" s="219" t="s">
        <v>716</v>
      </c>
    </row>
    <row r="80" spans="1:69" s="128" customFormat="1" ht="15.75">
      <c r="A80" s="207" t="s">
        <v>33</v>
      </c>
      <c r="B80" s="208" t="s">
        <v>9</v>
      </c>
      <c r="C80" s="202" t="s">
        <v>35</v>
      </c>
      <c r="D80" s="210" t="s">
        <v>710</v>
      </c>
      <c r="E80" s="24" t="s">
        <v>136</v>
      </c>
      <c r="F80" s="86">
        <v>259</v>
      </c>
      <c r="G80" s="80">
        <v>1</v>
      </c>
      <c r="H80" s="204"/>
      <c r="I80" s="204"/>
      <c r="J80" s="204"/>
      <c r="K80" s="204"/>
      <c r="L80" s="80">
        <v>1</v>
      </c>
      <c r="M80" s="203"/>
      <c r="N80" s="52">
        <v>0</v>
      </c>
      <c r="O80" s="204"/>
      <c r="P80" s="204"/>
      <c r="Q80" s="11">
        <v>6.9082254903000004</v>
      </c>
      <c r="R80" s="204"/>
      <c r="S80" s="204"/>
      <c r="T80" s="53">
        <v>9.5374999999999943</v>
      </c>
      <c r="U80" s="204"/>
      <c r="V80" s="204"/>
      <c r="W80" s="11">
        <v>7.1474939066146996</v>
      </c>
      <c r="X80" s="204"/>
      <c r="Y80" s="204"/>
      <c r="Z80" s="53">
        <v>9.8458333333333314</v>
      </c>
      <c r="AA80" s="204"/>
      <c r="AB80" s="204"/>
      <c r="AC80" s="204"/>
      <c r="AD80" s="204"/>
      <c r="AE80" s="204"/>
      <c r="AF80" s="9">
        <v>3.5314517437583417</v>
      </c>
      <c r="AG80" s="9">
        <v>1797</v>
      </c>
      <c r="AH80" s="9">
        <v>0.48491055566125524</v>
      </c>
      <c r="AI80" s="9">
        <v>82</v>
      </c>
      <c r="AJ80" s="9">
        <v>2.5194306930693071</v>
      </c>
      <c r="AK80" s="9" t="s">
        <v>248</v>
      </c>
      <c r="AL80" s="9">
        <v>250</v>
      </c>
      <c r="AM80" s="9">
        <v>3.5426533451761517</v>
      </c>
      <c r="AN80" s="9">
        <v>3.6274752475247523</v>
      </c>
      <c r="AO80" s="73">
        <v>18</v>
      </c>
      <c r="AP80" s="80">
        <v>0</v>
      </c>
      <c r="AQ80" s="80">
        <v>0</v>
      </c>
      <c r="AR80" s="224">
        <v>498</v>
      </c>
      <c r="AS80" s="224" t="s">
        <v>248</v>
      </c>
      <c r="AT80" s="7">
        <v>19884.927</v>
      </c>
      <c r="AU80" s="7">
        <v>95.519000000000005</v>
      </c>
      <c r="AV80" s="201">
        <v>0</v>
      </c>
      <c r="AW80" s="126">
        <v>498</v>
      </c>
      <c r="AX80" s="201" t="s">
        <v>248</v>
      </c>
      <c r="AY80" s="73" t="s">
        <v>248</v>
      </c>
      <c r="AZ80" s="138">
        <v>134623</v>
      </c>
      <c r="BA80" s="138" t="s">
        <v>248</v>
      </c>
      <c r="BB80" s="138" t="s">
        <v>248</v>
      </c>
      <c r="BC80" s="203" t="s">
        <v>248</v>
      </c>
      <c r="BD80" s="217" t="s">
        <v>61</v>
      </c>
      <c r="BE80" s="201" t="s">
        <v>62</v>
      </c>
      <c r="BF80" s="201" t="s">
        <v>63</v>
      </c>
      <c r="BG80" s="201" t="s">
        <v>196</v>
      </c>
      <c r="BH80" s="218" t="s">
        <v>267</v>
      </c>
      <c r="BI80" s="218" t="s">
        <v>67</v>
      </c>
      <c r="BJ80" s="200">
        <v>214</v>
      </c>
      <c r="BK80" s="200">
        <v>3</v>
      </c>
      <c r="BL80" s="219" t="s">
        <v>65</v>
      </c>
      <c r="BM80" s="64"/>
      <c r="BN80" s="64" t="s">
        <v>308</v>
      </c>
      <c r="BO80" s="91" t="s">
        <v>56</v>
      </c>
      <c r="BP80" s="441" t="s">
        <v>684</v>
      </c>
      <c r="BQ80" s="219" t="s">
        <v>716</v>
      </c>
    </row>
    <row r="81" spans="1:69" s="128" customFormat="1" ht="15.75">
      <c r="A81" s="207" t="s">
        <v>33</v>
      </c>
      <c r="B81" s="208" t="s">
        <v>9</v>
      </c>
      <c r="C81" s="202" t="s">
        <v>35</v>
      </c>
      <c r="D81" s="210" t="s">
        <v>710</v>
      </c>
      <c r="E81" s="24" t="s">
        <v>136</v>
      </c>
      <c r="F81" s="86">
        <v>315</v>
      </c>
      <c r="G81" s="80">
        <v>4</v>
      </c>
      <c r="H81" s="204"/>
      <c r="I81" s="204"/>
      <c r="J81" s="204"/>
      <c r="K81" s="204"/>
      <c r="L81" s="80">
        <v>1</v>
      </c>
      <c r="M81" s="203"/>
      <c r="N81" s="52">
        <v>0</v>
      </c>
      <c r="O81" s="204"/>
      <c r="P81" s="204"/>
      <c r="Q81" s="11">
        <v>7.1061481161</v>
      </c>
      <c r="R81" s="204"/>
      <c r="S81" s="204"/>
      <c r="T81" s="53">
        <v>9.125</v>
      </c>
      <c r="U81" s="204"/>
      <c r="V81" s="204"/>
      <c r="W81" s="11">
        <v>7.2342513419354004</v>
      </c>
      <c r="X81" s="204"/>
      <c r="Y81" s="204"/>
      <c r="Z81" s="53">
        <v>9.3392857142857135</v>
      </c>
      <c r="AA81" s="204"/>
      <c r="AB81" s="204"/>
      <c r="AC81" s="204"/>
      <c r="AD81" s="204"/>
      <c r="AE81" s="204"/>
      <c r="AF81" s="9">
        <v>2.8965196546063563</v>
      </c>
      <c r="AG81" s="9">
        <v>2170</v>
      </c>
      <c r="AH81" s="9">
        <v>0.41984614649242791</v>
      </c>
      <c r="AI81" s="9">
        <v>360</v>
      </c>
      <c r="AJ81" s="9">
        <v>2.0492831541218637</v>
      </c>
      <c r="AK81" s="9" t="s">
        <v>248</v>
      </c>
      <c r="AL81" s="9">
        <v>0</v>
      </c>
      <c r="AM81" s="9"/>
      <c r="AN81" s="9"/>
      <c r="AO81" s="73">
        <v>54</v>
      </c>
      <c r="AP81" s="80">
        <v>3</v>
      </c>
      <c r="AQ81" s="80">
        <v>6</v>
      </c>
      <c r="AR81" s="224">
        <v>559</v>
      </c>
      <c r="AS81" s="224" t="s">
        <v>248</v>
      </c>
      <c r="AT81" s="7">
        <v>22619.925999999999</v>
      </c>
      <c r="AU81" s="7">
        <v>1217.0930000000001</v>
      </c>
      <c r="AV81" s="201">
        <v>0</v>
      </c>
      <c r="AW81" s="126">
        <v>559</v>
      </c>
      <c r="AX81" s="201" t="s">
        <v>248</v>
      </c>
      <c r="AY81" s="73" t="s">
        <v>248</v>
      </c>
      <c r="AZ81" s="138">
        <v>134623</v>
      </c>
      <c r="BA81" s="138" t="s">
        <v>248</v>
      </c>
      <c r="BB81" s="138" t="s">
        <v>248</v>
      </c>
      <c r="BC81" s="203" t="s">
        <v>248</v>
      </c>
      <c r="BD81" s="217" t="s">
        <v>61</v>
      </c>
      <c r="BE81" s="201" t="s">
        <v>62</v>
      </c>
      <c r="BF81" s="201" t="s">
        <v>63</v>
      </c>
      <c r="BG81" s="201" t="s">
        <v>196</v>
      </c>
      <c r="BH81" s="218" t="s">
        <v>267</v>
      </c>
      <c r="BI81" s="218" t="s">
        <v>68</v>
      </c>
      <c r="BJ81" s="200">
        <v>214</v>
      </c>
      <c r="BK81" s="200">
        <v>4</v>
      </c>
      <c r="BL81" s="219" t="s">
        <v>65</v>
      </c>
      <c r="BM81" s="64"/>
      <c r="BN81" s="64" t="s">
        <v>308</v>
      </c>
      <c r="BO81" s="91" t="s">
        <v>56</v>
      </c>
      <c r="BP81" s="441" t="s">
        <v>684</v>
      </c>
      <c r="BQ81" s="219" t="s">
        <v>716</v>
      </c>
    </row>
    <row r="82" spans="1:69" s="128" customFormat="1" ht="15.75">
      <c r="A82" s="207" t="s">
        <v>33</v>
      </c>
      <c r="B82" s="208" t="s">
        <v>9</v>
      </c>
      <c r="C82" s="202" t="s">
        <v>35</v>
      </c>
      <c r="D82" s="210" t="s">
        <v>710</v>
      </c>
      <c r="E82" s="24" t="s">
        <v>137</v>
      </c>
      <c r="F82" s="86">
        <v>82</v>
      </c>
      <c r="G82" s="80">
        <v>1</v>
      </c>
      <c r="H82" s="204"/>
      <c r="I82" s="204"/>
      <c r="J82" s="204"/>
      <c r="K82" s="204"/>
      <c r="L82" s="80">
        <v>1</v>
      </c>
      <c r="M82" s="203"/>
      <c r="N82" s="52">
        <v>0</v>
      </c>
      <c r="O82" s="204"/>
      <c r="P82" s="204"/>
      <c r="Q82" s="11">
        <v>7.5050374624999998</v>
      </c>
      <c r="R82" s="204"/>
      <c r="S82" s="204"/>
      <c r="T82" s="53">
        <v>9.3333333333333339</v>
      </c>
      <c r="U82" s="204"/>
      <c r="V82" s="204"/>
      <c r="W82" s="11">
        <v>7.5806624999999999</v>
      </c>
      <c r="X82" s="204"/>
      <c r="Y82" s="204"/>
      <c r="Z82" s="53">
        <v>9.75</v>
      </c>
      <c r="AA82" s="204"/>
      <c r="AB82" s="204"/>
      <c r="AC82" s="204"/>
      <c r="AD82" s="204"/>
      <c r="AE82" s="204"/>
      <c r="AF82" s="9">
        <v>3.4404062483459712</v>
      </c>
      <c r="AG82" s="9">
        <v>320</v>
      </c>
      <c r="AH82" s="9">
        <v>0.44921343657413687</v>
      </c>
      <c r="AI82" s="9">
        <v>10</v>
      </c>
      <c r="AJ82" s="9">
        <v>2.5681818181818183</v>
      </c>
      <c r="AK82" s="9" t="s">
        <v>248</v>
      </c>
      <c r="AL82" s="9">
        <v>80</v>
      </c>
      <c r="AM82" s="9">
        <v>3.4404062483459712</v>
      </c>
      <c r="AN82" s="9">
        <v>3.5096153846153846</v>
      </c>
      <c r="AO82" s="73">
        <v>20</v>
      </c>
      <c r="AP82" s="80">
        <v>0</v>
      </c>
      <c r="AQ82" s="80">
        <v>0</v>
      </c>
      <c r="AR82" s="224">
        <v>142</v>
      </c>
      <c r="AS82" s="224" t="s">
        <v>248</v>
      </c>
      <c r="AT82" s="7">
        <v>6308.8739999999998</v>
      </c>
      <c r="AU82" s="7">
        <v>0</v>
      </c>
      <c r="AV82" s="201">
        <v>0</v>
      </c>
      <c r="AW82" s="126">
        <v>142</v>
      </c>
      <c r="AX82" s="201" t="s">
        <v>248</v>
      </c>
      <c r="AY82" s="73" t="s">
        <v>248</v>
      </c>
      <c r="AZ82" s="138">
        <v>21782</v>
      </c>
      <c r="BA82" s="138" t="s">
        <v>248</v>
      </c>
      <c r="BB82" s="138" t="s">
        <v>248</v>
      </c>
      <c r="BC82" s="203" t="s">
        <v>248</v>
      </c>
      <c r="BD82" s="217" t="s">
        <v>61</v>
      </c>
      <c r="BE82" s="201" t="s">
        <v>62</v>
      </c>
      <c r="BF82" s="201" t="s">
        <v>63</v>
      </c>
      <c r="BG82" s="201" t="s">
        <v>196</v>
      </c>
      <c r="BH82" s="218" t="s">
        <v>267</v>
      </c>
      <c r="BI82" s="218" t="s">
        <v>64</v>
      </c>
      <c r="BJ82" s="200">
        <v>214</v>
      </c>
      <c r="BK82" s="200">
        <v>1</v>
      </c>
      <c r="BL82" s="219" t="s">
        <v>65</v>
      </c>
      <c r="BM82" s="64"/>
      <c r="BN82" s="64" t="s">
        <v>308</v>
      </c>
      <c r="BO82" s="91" t="s">
        <v>697</v>
      </c>
      <c r="BP82" s="441" t="s">
        <v>698</v>
      </c>
      <c r="BQ82" s="219" t="s">
        <v>714</v>
      </c>
    </row>
    <row r="83" spans="1:69" s="128" customFormat="1" ht="15.75">
      <c r="A83" s="207" t="s">
        <v>33</v>
      </c>
      <c r="B83" s="208" t="s">
        <v>9</v>
      </c>
      <c r="C83" s="202" t="s">
        <v>35</v>
      </c>
      <c r="D83" s="210" t="s">
        <v>710</v>
      </c>
      <c r="E83" s="24" t="s">
        <v>137</v>
      </c>
      <c r="F83" s="86">
        <v>83</v>
      </c>
      <c r="G83" s="80">
        <v>0</v>
      </c>
      <c r="H83" s="204"/>
      <c r="I83" s="204"/>
      <c r="J83" s="204"/>
      <c r="K83" s="204"/>
      <c r="L83" s="80">
        <v>0</v>
      </c>
      <c r="M83" s="203"/>
      <c r="N83" s="52">
        <v>0</v>
      </c>
      <c r="O83" s="204"/>
      <c r="P83" s="204"/>
      <c r="Q83" s="11">
        <v>6.9016505782999999</v>
      </c>
      <c r="R83" s="204"/>
      <c r="S83" s="204"/>
      <c r="T83" s="53">
        <v>8.6416666666666657</v>
      </c>
      <c r="U83" s="204"/>
      <c r="V83" s="204"/>
      <c r="W83" s="11">
        <v>6.7848794698794999</v>
      </c>
      <c r="X83" s="204"/>
      <c r="Y83" s="204"/>
      <c r="Z83" s="53">
        <v>7.9906249999999996</v>
      </c>
      <c r="AA83" s="204"/>
      <c r="AB83" s="204"/>
      <c r="AC83" s="204"/>
      <c r="AD83" s="204"/>
      <c r="AE83" s="204"/>
      <c r="AF83" s="9">
        <v>3.459337350833847</v>
      </c>
      <c r="AG83" s="9">
        <v>332</v>
      </c>
      <c r="AH83" s="9">
        <v>0.4369665214137779</v>
      </c>
      <c r="AI83" s="9">
        <v>9</v>
      </c>
      <c r="AJ83" s="9">
        <v>2.5974358974358975</v>
      </c>
      <c r="AK83" s="9" t="s">
        <v>248</v>
      </c>
      <c r="AL83" s="9">
        <v>83</v>
      </c>
      <c r="AM83" s="9">
        <v>3.459337350833847</v>
      </c>
      <c r="AN83" s="9">
        <v>3.552941176470588</v>
      </c>
      <c r="AO83" s="73">
        <v>19</v>
      </c>
      <c r="AP83" s="80">
        <v>0</v>
      </c>
      <c r="AQ83" s="80">
        <v>0</v>
      </c>
      <c r="AR83" s="224">
        <v>147</v>
      </c>
      <c r="AS83" s="224" t="s">
        <v>248</v>
      </c>
      <c r="AT83" s="7">
        <v>6378.1090000000004</v>
      </c>
      <c r="AU83" s="7">
        <v>16.937000000000001</v>
      </c>
      <c r="AV83" s="201">
        <v>0</v>
      </c>
      <c r="AW83" s="126">
        <v>147</v>
      </c>
      <c r="AX83" s="201" t="s">
        <v>248</v>
      </c>
      <c r="AY83" s="73" t="s">
        <v>248</v>
      </c>
      <c r="AZ83" s="138">
        <v>21782</v>
      </c>
      <c r="BA83" s="138" t="s">
        <v>248</v>
      </c>
      <c r="BB83" s="138" t="s">
        <v>248</v>
      </c>
      <c r="BC83" s="203" t="s">
        <v>248</v>
      </c>
      <c r="BD83" s="217" t="s">
        <v>61</v>
      </c>
      <c r="BE83" s="201" t="s">
        <v>62</v>
      </c>
      <c r="BF83" s="201" t="s">
        <v>63</v>
      </c>
      <c r="BG83" s="201" t="s">
        <v>196</v>
      </c>
      <c r="BH83" s="218" t="s">
        <v>267</v>
      </c>
      <c r="BI83" s="218" t="s">
        <v>66</v>
      </c>
      <c r="BJ83" s="200">
        <v>214</v>
      </c>
      <c r="BK83" s="200">
        <v>7</v>
      </c>
      <c r="BL83" s="219" t="s">
        <v>65</v>
      </c>
      <c r="BM83" s="64"/>
      <c r="BN83" s="64" t="s">
        <v>308</v>
      </c>
      <c r="BO83" s="91" t="s">
        <v>697</v>
      </c>
      <c r="BP83" s="441" t="s">
        <v>698</v>
      </c>
      <c r="BQ83" s="219" t="s">
        <v>714</v>
      </c>
    </row>
    <row r="84" spans="1:69" s="128" customFormat="1" ht="15.75">
      <c r="A84" s="207" t="s">
        <v>33</v>
      </c>
      <c r="B84" s="208" t="s">
        <v>9</v>
      </c>
      <c r="C84" s="202" t="s">
        <v>35</v>
      </c>
      <c r="D84" s="210" t="s">
        <v>710</v>
      </c>
      <c r="E84" s="24" t="s">
        <v>137</v>
      </c>
      <c r="F84" s="86">
        <v>82</v>
      </c>
      <c r="G84" s="80">
        <v>1</v>
      </c>
      <c r="H84" s="204"/>
      <c r="I84" s="204"/>
      <c r="J84" s="204"/>
      <c r="K84" s="204"/>
      <c r="L84" s="80">
        <v>0</v>
      </c>
      <c r="M84" s="203"/>
      <c r="N84" s="52">
        <v>2</v>
      </c>
      <c r="O84" s="204"/>
      <c r="P84" s="204"/>
      <c r="Q84" s="11">
        <v>6.9866913086000002</v>
      </c>
      <c r="R84" s="204"/>
      <c r="S84" s="204"/>
      <c r="T84" s="53">
        <v>8.4343749999999993</v>
      </c>
      <c r="U84" s="204"/>
      <c r="V84" s="204"/>
      <c r="W84" s="11">
        <v>7.2240493703702997</v>
      </c>
      <c r="X84" s="204"/>
      <c r="Y84" s="204"/>
      <c r="Z84" s="53">
        <v>8.6950000000000003</v>
      </c>
      <c r="AA84" s="204"/>
      <c r="AB84" s="204"/>
      <c r="AC84" s="204"/>
      <c r="AD84" s="204"/>
      <c r="AE84" s="204"/>
      <c r="AF84" s="9">
        <v>3.3655696267317117</v>
      </c>
      <c r="AG84" s="9">
        <v>324</v>
      </c>
      <c r="AH84" s="9">
        <v>0.58199218628547844</v>
      </c>
      <c r="AI84" s="9">
        <v>25</v>
      </c>
      <c r="AJ84" s="9">
        <v>2.1576923076923076</v>
      </c>
      <c r="AK84" s="9" t="s">
        <v>248</v>
      </c>
      <c r="AL84" s="9">
        <v>81</v>
      </c>
      <c r="AM84" s="9">
        <v>3.3865666740470464</v>
      </c>
      <c r="AN84" s="9">
        <v>3.5019230769230769</v>
      </c>
      <c r="AO84" s="73">
        <v>27</v>
      </c>
      <c r="AP84" s="80">
        <v>0</v>
      </c>
      <c r="AQ84" s="80">
        <v>2</v>
      </c>
      <c r="AR84" s="224">
        <v>133</v>
      </c>
      <c r="AS84" s="224" t="s">
        <v>248</v>
      </c>
      <c r="AT84" s="7">
        <v>6153.8370000000004</v>
      </c>
      <c r="AU84" s="7">
        <v>174.9</v>
      </c>
      <c r="AV84" s="201">
        <v>0</v>
      </c>
      <c r="AW84" s="126">
        <v>133</v>
      </c>
      <c r="AX84" s="201" t="s">
        <v>248</v>
      </c>
      <c r="AY84" s="73" t="s">
        <v>248</v>
      </c>
      <c r="AZ84" s="138">
        <v>21782</v>
      </c>
      <c r="BA84" s="138" t="s">
        <v>248</v>
      </c>
      <c r="BB84" s="138" t="s">
        <v>248</v>
      </c>
      <c r="BC84" s="203" t="s">
        <v>248</v>
      </c>
      <c r="BD84" s="217" t="s">
        <v>61</v>
      </c>
      <c r="BE84" s="201" t="s">
        <v>62</v>
      </c>
      <c r="BF84" s="201" t="s">
        <v>63</v>
      </c>
      <c r="BG84" s="201" t="s">
        <v>196</v>
      </c>
      <c r="BH84" s="218" t="s">
        <v>267</v>
      </c>
      <c r="BI84" s="218" t="s">
        <v>67</v>
      </c>
      <c r="BJ84" s="200">
        <v>214</v>
      </c>
      <c r="BK84" s="200">
        <v>3</v>
      </c>
      <c r="BL84" s="219" t="s">
        <v>65</v>
      </c>
      <c r="BM84" s="64"/>
      <c r="BN84" s="64" t="s">
        <v>308</v>
      </c>
      <c r="BO84" s="91" t="s">
        <v>697</v>
      </c>
      <c r="BP84" s="441" t="s">
        <v>698</v>
      </c>
      <c r="BQ84" s="219" t="s">
        <v>714</v>
      </c>
    </row>
    <row r="85" spans="1:69" s="128" customFormat="1" ht="15.75">
      <c r="A85" s="207" t="s">
        <v>33</v>
      </c>
      <c r="B85" s="208" t="s">
        <v>9</v>
      </c>
      <c r="C85" s="202" t="s">
        <v>35</v>
      </c>
      <c r="D85" s="210" t="s">
        <v>710</v>
      </c>
      <c r="E85" s="24" t="s">
        <v>137</v>
      </c>
      <c r="F85" s="86">
        <v>83</v>
      </c>
      <c r="G85" s="80">
        <v>1</v>
      </c>
      <c r="H85" s="204"/>
      <c r="I85" s="204"/>
      <c r="J85" s="204"/>
      <c r="K85" s="204"/>
      <c r="L85" s="80">
        <v>0</v>
      </c>
      <c r="M85" s="203"/>
      <c r="N85" s="52">
        <v>0</v>
      </c>
      <c r="O85" s="204"/>
      <c r="P85" s="204"/>
      <c r="Q85" s="11">
        <v>7.4561584999999999</v>
      </c>
      <c r="R85" s="204"/>
      <c r="S85" s="204"/>
      <c r="T85" s="53">
        <v>11.389999999999999</v>
      </c>
      <c r="U85" s="204"/>
      <c r="V85" s="204"/>
      <c r="W85" s="11">
        <v>7.3540853048779997</v>
      </c>
      <c r="X85" s="204"/>
      <c r="Y85" s="204"/>
      <c r="Z85" s="53">
        <v>11.649999999999999</v>
      </c>
      <c r="AA85" s="204"/>
      <c r="AB85" s="204"/>
      <c r="AC85" s="204"/>
      <c r="AD85" s="204"/>
      <c r="AE85" s="204"/>
      <c r="AF85" s="9">
        <v>2.7765548752575384</v>
      </c>
      <c r="AG85" s="9">
        <v>328</v>
      </c>
      <c r="AH85" s="9">
        <v>0.38388112247547873</v>
      </c>
      <c r="AI85" s="9">
        <v>56</v>
      </c>
      <c r="AJ85" s="9">
        <v>2.0499999999999998</v>
      </c>
      <c r="AK85" s="9" t="s">
        <v>248</v>
      </c>
      <c r="AL85" s="9">
        <v>0</v>
      </c>
      <c r="AM85" s="9"/>
      <c r="AN85" s="9"/>
      <c r="AO85" s="73">
        <v>110</v>
      </c>
      <c r="AP85" s="80">
        <v>3</v>
      </c>
      <c r="AQ85" s="80">
        <v>2</v>
      </c>
      <c r="AR85" s="224">
        <v>49</v>
      </c>
      <c r="AS85" s="224" t="s">
        <v>248</v>
      </c>
      <c r="AT85" s="7">
        <v>6187.4660000000003</v>
      </c>
      <c r="AU85" s="7">
        <v>213.3</v>
      </c>
      <c r="AV85" s="201">
        <v>0</v>
      </c>
      <c r="AW85" s="126">
        <v>49</v>
      </c>
      <c r="AX85" s="201" t="s">
        <v>248</v>
      </c>
      <c r="AY85" s="73" t="s">
        <v>248</v>
      </c>
      <c r="AZ85" s="138">
        <v>21782</v>
      </c>
      <c r="BA85" s="138" t="s">
        <v>248</v>
      </c>
      <c r="BB85" s="138" t="s">
        <v>248</v>
      </c>
      <c r="BC85" s="203" t="s">
        <v>248</v>
      </c>
      <c r="BD85" s="217" t="s">
        <v>61</v>
      </c>
      <c r="BE85" s="201" t="s">
        <v>62</v>
      </c>
      <c r="BF85" s="201" t="s">
        <v>63</v>
      </c>
      <c r="BG85" s="201" t="s">
        <v>196</v>
      </c>
      <c r="BH85" s="218" t="s">
        <v>267</v>
      </c>
      <c r="BI85" s="218" t="s">
        <v>68</v>
      </c>
      <c r="BJ85" s="200">
        <v>214</v>
      </c>
      <c r="BK85" s="200">
        <v>4</v>
      </c>
      <c r="BL85" s="219" t="s">
        <v>65</v>
      </c>
      <c r="BM85" s="64"/>
      <c r="BN85" s="64" t="s">
        <v>308</v>
      </c>
      <c r="BO85" s="91" t="s">
        <v>697</v>
      </c>
      <c r="BP85" s="441" t="s">
        <v>698</v>
      </c>
      <c r="BQ85" s="219" t="s">
        <v>714</v>
      </c>
    </row>
    <row r="86" spans="1:69" s="128" customFormat="1" ht="15.75">
      <c r="A86" s="207" t="s">
        <v>33</v>
      </c>
      <c r="B86" s="208" t="s">
        <v>9</v>
      </c>
      <c r="C86" s="202" t="s">
        <v>35</v>
      </c>
      <c r="D86" s="210" t="s">
        <v>710</v>
      </c>
      <c r="E86" s="24" t="s">
        <v>138</v>
      </c>
      <c r="F86" s="86">
        <v>103</v>
      </c>
      <c r="G86" s="80">
        <v>2</v>
      </c>
      <c r="H86" s="204"/>
      <c r="I86" s="204"/>
      <c r="J86" s="204"/>
      <c r="K86" s="204"/>
      <c r="L86" s="80">
        <v>0</v>
      </c>
      <c r="M86" s="203"/>
      <c r="N86" s="52">
        <v>0</v>
      </c>
      <c r="O86" s="204"/>
      <c r="P86" s="204"/>
      <c r="Q86" s="11">
        <v>6.9752573663000002</v>
      </c>
      <c r="R86" s="204"/>
      <c r="S86" s="204"/>
      <c r="T86" s="53">
        <v>8.3291666666666657</v>
      </c>
      <c r="U86" s="204"/>
      <c r="V86" s="204"/>
      <c r="W86" s="11">
        <v>6.8694057425741999</v>
      </c>
      <c r="X86" s="204"/>
      <c r="Y86" s="204"/>
      <c r="Z86" s="53">
        <v>8.1949999999999985</v>
      </c>
      <c r="AA86" s="204"/>
      <c r="AB86" s="204"/>
      <c r="AC86" s="204"/>
      <c r="AD86" s="204"/>
      <c r="AE86" s="204"/>
      <c r="AF86" s="9">
        <v>3.3899575751775388</v>
      </c>
      <c r="AG86" s="9">
        <v>707</v>
      </c>
      <c r="AH86" s="9">
        <v>0.47386107463029009</v>
      </c>
      <c r="AI86" s="9">
        <v>30</v>
      </c>
      <c r="AJ86" s="9">
        <v>2.5226694915254235</v>
      </c>
      <c r="AK86" s="9" t="s">
        <v>248</v>
      </c>
      <c r="AL86" s="9">
        <v>101</v>
      </c>
      <c r="AM86" s="9">
        <v>3.3899575751775388</v>
      </c>
      <c r="AN86" s="9">
        <v>3.4628378378378377</v>
      </c>
      <c r="AO86" s="73">
        <v>8</v>
      </c>
      <c r="AP86" s="80">
        <v>0</v>
      </c>
      <c r="AQ86" s="80">
        <v>0</v>
      </c>
      <c r="AR86" s="224">
        <v>194</v>
      </c>
      <c r="AS86" s="224" t="s">
        <v>248</v>
      </c>
      <c r="AT86" s="7">
        <v>7717.5569999999998</v>
      </c>
      <c r="AU86" s="7">
        <v>0</v>
      </c>
      <c r="AV86" s="201">
        <v>0</v>
      </c>
      <c r="AW86" s="126">
        <v>194</v>
      </c>
      <c r="AX86" s="201" t="s">
        <v>248</v>
      </c>
      <c r="AY86" s="73" t="s">
        <v>248</v>
      </c>
      <c r="AZ86" s="138">
        <v>18021</v>
      </c>
      <c r="BA86" s="138" t="s">
        <v>248</v>
      </c>
      <c r="BB86" s="138" t="s">
        <v>248</v>
      </c>
      <c r="BC86" s="203" t="s">
        <v>248</v>
      </c>
      <c r="BD86" s="217" t="s">
        <v>61</v>
      </c>
      <c r="BE86" s="201" t="s">
        <v>62</v>
      </c>
      <c r="BF86" s="201" t="s">
        <v>63</v>
      </c>
      <c r="BG86" s="201" t="s">
        <v>196</v>
      </c>
      <c r="BH86" s="218" t="s">
        <v>488</v>
      </c>
      <c r="BI86" s="218" t="s">
        <v>64</v>
      </c>
      <c r="BJ86" s="200">
        <v>214</v>
      </c>
      <c r="BK86" s="200">
        <v>1</v>
      </c>
      <c r="BL86" s="219" t="s">
        <v>65</v>
      </c>
      <c r="BM86" s="64"/>
      <c r="BN86" s="64" t="s">
        <v>308</v>
      </c>
      <c r="BO86" s="91" t="s">
        <v>335</v>
      </c>
      <c r="BP86" s="441" t="s">
        <v>690</v>
      </c>
      <c r="BQ86" s="219" t="s">
        <v>718</v>
      </c>
    </row>
    <row r="87" spans="1:69" s="128" customFormat="1" ht="15.75">
      <c r="A87" s="207" t="s">
        <v>33</v>
      </c>
      <c r="B87" s="208" t="s">
        <v>9</v>
      </c>
      <c r="C87" s="202" t="s">
        <v>35</v>
      </c>
      <c r="D87" s="210" t="s">
        <v>710</v>
      </c>
      <c r="E87" s="24" t="s">
        <v>138</v>
      </c>
      <c r="F87" s="86">
        <v>96</v>
      </c>
      <c r="G87" s="80">
        <v>1</v>
      </c>
      <c r="H87" s="204"/>
      <c r="I87" s="204"/>
      <c r="J87" s="204"/>
      <c r="K87" s="204"/>
      <c r="L87" s="80">
        <v>0</v>
      </c>
      <c r="M87" s="203"/>
      <c r="N87" s="52">
        <v>1</v>
      </c>
      <c r="O87" s="204"/>
      <c r="P87" s="204"/>
      <c r="Q87" s="11">
        <v>7.7993261895000003</v>
      </c>
      <c r="R87" s="204"/>
      <c r="S87" s="204"/>
      <c r="T87" s="53">
        <v>13.425000000000001</v>
      </c>
      <c r="U87" s="204"/>
      <c r="V87" s="204"/>
      <c r="W87" s="11">
        <v>7.8361366947368003</v>
      </c>
      <c r="X87" s="204"/>
      <c r="Y87" s="204"/>
      <c r="Z87" s="53">
        <v>13.541666666666666</v>
      </c>
      <c r="AA87" s="204"/>
      <c r="AB87" s="204"/>
      <c r="AC87" s="204"/>
      <c r="AD87" s="204"/>
      <c r="AE87" s="204"/>
      <c r="AF87" s="9">
        <v>3.0215476167962905</v>
      </c>
      <c r="AG87" s="9">
        <v>664</v>
      </c>
      <c r="AH87" s="9">
        <v>0.58554453274328044</v>
      </c>
      <c r="AI87" s="9">
        <v>129</v>
      </c>
      <c r="AJ87" s="9">
        <v>2.0349514563106794</v>
      </c>
      <c r="AK87" s="9" t="s">
        <v>248</v>
      </c>
      <c r="AL87" s="9">
        <v>94</v>
      </c>
      <c r="AM87" s="9">
        <v>3.0251894495271134</v>
      </c>
      <c r="AN87" s="9">
        <v>3.0169753086419755</v>
      </c>
      <c r="AO87" s="73">
        <v>14</v>
      </c>
      <c r="AP87" s="80">
        <v>0</v>
      </c>
      <c r="AQ87" s="80">
        <v>0</v>
      </c>
      <c r="AR87" s="224">
        <v>176</v>
      </c>
      <c r="AS87" s="224" t="s">
        <v>248</v>
      </c>
      <c r="AT87" s="7">
        <v>7349.8159999999998</v>
      </c>
      <c r="AU87" s="7">
        <v>68.367000000000004</v>
      </c>
      <c r="AV87" s="201">
        <v>0</v>
      </c>
      <c r="AW87" s="126">
        <v>176</v>
      </c>
      <c r="AX87" s="201" t="s">
        <v>248</v>
      </c>
      <c r="AY87" s="73" t="s">
        <v>248</v>
      </c>
      <c r="AZ87" s="138">
        <v>18021</v>
      </c>
      <c r="BA87" s="138" t="s">
        <v>248</v>
      </c>
      <c r="BB87" s="138" t="s">
        <v>248</v>
      </c>
      <c r="BC87" s="203" t="s">
        <v>248</v>
      </c>
      <c r="BD87" s="217" t="s">
        <v>61</v>
      </c>
      <c r="BE87" s="201" t="s">
        <v>62</v>
      </c>
      <c r="BF87" s="201" t="s">
        <v>63</v>
      </c>
      <c r="BG87" s="201" t="s">
        <v>196</v>
      </c>
      <c r="BH87" s="218" t="s">
        <v>488</v>
      </c>
      <c r="BI87" s="218" t="s">
        <v>66</v>
      </c>
      <c r="BJ87" s="200">
        <v>214</v>
      </c>
      <c r="BK87" s="200">
        <v>7</v>
      </c>
      <c r="BL87" s="219" t="s">
        <v>65</v>
      </c>
      <c r="BM87" s="64"/>
      <c r="BN87" s="64" t="s">
        <v>308</v>
      </c>
      <c r="BO87" s="91" t="s">
        <v>335</v>
      </c>
      <c r="BP87" s="441" t="s">
        <v>690</v>
      </c>
      <c r="BQ87" s="219" t="s">
        <v>718</v>
      </c>
    </row>
    <row r="88" spans="1:69" s="128" customFormat="1" ht="15.75">
      <c r="A88" s="207" t="s">
        <v>33</v>
      </c>
      <c r="B88" s="208" t="s">
        <v>9</v>
      </c>
      <c r="C88" s="202" t="s">
        <v>35</v>
      </c>
      <c r="D88" s="210" t="s">
        <v>710</v>
      </c>
      <c r="E88" s="24" t="s">
        <v>138</v>
      </c>
      <c r="F88" s="86">
        <v>104</v>
      </c>
      <c r="G88" s="80">
        <v>1</v>
      </c>
      <c r="H88" s="204"/>
      <c r="I88" s="204"/>
      <c r="J88" s="204"/>
      <c r="K88" s="204"/>
      <c r="L88" s="80">
        <v>0</v>
      </c>
      <c r="M88" s="203"/>
      <c r="N88" s="52">
        <v>0</v>
      </c>
      <c r="O88" s="204"/>
      <c r="P88" s="204"/>
      <c r="Q88" s="11">
        <v>7.1855630387999998</v>
      </c>
      <c r="R88" s="204"/>
      <c r="S88" s="204"/>
      <c r="T88" s="53">
        <v>8.6416666666666657</v>
      </c>
      <c r="U88" s="204"/>
      <c r="V88" s="204"/>
      <c r="W88" s="11">
        <v>7.2432134951456</v>
      </c>
      <c r="X88" s="204"/>
      <c r="Y88" s="204"/>
      <c r="Z88" s="53">
        <v>8.8083333333333318</v>
      </c>
      <c r="AA88" s="204"/>
      <c r="AB88" s="204"/>
      <c r="AC88" s="204"/>
      <c r="AD88" s="204"/>
      <c r="AE88" s="204"/>
      <c r="AF88" s="9">
        <v>3.4356934916791242</v>
      </c>
      <c r="AG88" s="9">
        <v>721</v>
      </c>
      <c r="AH88" s="9">
        <v>0.4793569593398645</v>
      </c>
      <c r="AI88" s="9">
        <v>32</v>
      </c>
      <c r="AJ88" s="9">
        <v>2.518409090909091</v>
      </c>
      <c r="AK88" s="9" t="s">
        <v>248</v>
      </c>
      <c r="AL88" s="9">
        <v>102</v>
      </c>
      <c r="AM88" s="9">
        <v>3.4389355845478069</v>
      </c>
      <c r="AN88" s="9">
        <v>3.5418994413407821</v>
      </c>
      <c r="AO88" s="73">
        <v>1</v>
      </c>
      <c r="AP88" s="80">
        <v>0</v>
      </c>
      <c r="AQ88" s="80">
        <v>0</v>
      </c>
      <c r="AR88" s="224">
        <v>205</v>
      </c>
      <c r="AS88" s="224" t="s">
        <v>248</v>
      </c>
      <c r="AT88" s="7">
        <v>7883.7150000000001</v>
      </c>
      <c r="AU88" s="7">
        <v>40.76</v>
      </c>
      <c r="AV88" s="201">
        <v>0</v>
      </c>
      <c r="AW88" s="126">
        <v>205</v>
      </c>
      <c r="AX88" s="201" t="s">
        <v>248</v>
      </c>
      <c r="AY88" s="73" t="s">
        <v>248</v>
      </c>
      <c r="AZ88" s="138">
        <v>18021</v>
      </c>
      <c r="BA88" s="138" t="s">
        <v>248</v>
      </c>
      <c r="BB88" s="138" t="s">
        <v>248</v>
      </c>
      <c r="BC88" s="203" t="s">
        <v>248</v>
      </c>
      <c r="BD88" s="217" t="s">
        <v>61</v>
      </c>
      <c r="BE88" s="201" t="s">
        <v>62</v>
      </c>
      <c r="BF88" s="201" t="s">
        <v>63</v>
      </c>
      <c r="BG88" s="201" t="s">
        <v>196</v>
      </c>
      <c r="BH88" s="218" t="s">
        <v>488</v>
      </c>
      <c r="BI88" s="218" t="s">
        <v>67</v>
      </c>
      <c r="BJ88" s="200">
        <v>214</v>
      </c>
      <c r="BK88" s="200">
        <v>3</v>
      </c>
      <c r="BL88" s="219" t="s">
        <v>65</v>
      </c>
      <c r="BM88" s="64"/>
      <c r="BN88" s="64" t="s">
        <v>308</v>
      </c>
      <c r="BO88" s="91" t="s">
        <v>335</v>
      </c>
      <c r="BP88" s="441" t="s">
        <v>690</v>
      </c>
      <c r="BQ88" s="219" t="s">
        <v>718</v>
      </c>
    </row>
    <row r="89" spans="1:69" s="128" customFormat="1" ht="15.75">
      <c r="A89" s="207" t="s">
        <v>33</v>
      </c>
      <c r="B89" s="208" t="s">
        <v>9</v>
      </c>
      <c r="C89" s="202" t="s">
        <v>35</v>
      </c>
      <c r="D89" s="210" t="s">
        <v>710</v>
      </c>
      <c r="E89" s="24" t="s">
        <v>138</v>
      </c>
      <c r="F89" s="86">
        <v>103</v>
      </c>
      <c r="G89" s="80">
        <v>5</v>
      </c>
      <c r="H89" s="204"/>
      <c r="I89" s="204"/>
      <c r="J89" s="204"/>
      <c r="K89" s="204"/>
      <c r="L89" s="80">
        <v>0</v>
      </c>
      <c r="M89" s="203"/>
      <c r="N89" s="52">
        <v>0</v>
      </c>
      <c r="O89" s="204"/>
      <c r="P89" s="204"/>
      <c r="Q89" s="11">
        <v>7.5381732959000001</v>
      </c>
      <c r="R89" s="204"/>
      <c r="S89" s="204"/>
      <c r="T89" s="53">
        <v>13.549999999999997</v>
      </c>
      <c r="U89" s="204"/>
      <c r="V89" s="204"/>
      <c r="W89" s="11">
        <v>7.6017039285713999</v>
      </c>
      <c r="X89" s="204"/>
      <c r="Y89" s="204"/>
      <c r="Z89" s="53">
        <v>13.549999999999997</v>
      </c>
      <c r="AA89" s="204"/>
      <c r="AB89" s="204"/>
      <c r="AC89" s="204"/>
      <c r="AD89" s="204"/>
      <c r="AE89" s="204"/>
      <c r="AF89" s="9">
        <v>2.626964285002126</v>
      </c>
      <c r="AG89" s="9">
        <v>686</v>
      </c>
      <c r="AH89" s="9">
        <v>0.41078398556245799</v>
      </c>
      <c r="AI89" s="9">
        <v>236</v>
      </c>
      <c r="AJ89" s="9">
        <v>1.675</v>
      </c>
      <c r="AK89" s="9" t="s">
        <v>248</v>
      </c>
      <c r="AL89" s="9">
        <v>0</v>
      </c>
      <c r="AM89" s="9"/>
      <c r="AN89" s="9"/>
      <c r="AO89" s="73">
        <v>55</v>
      </c>
      <c r="AP89" s="80">
        <v>1</v>
      </c>
      <c r="AQ89" s="80">
        <v>8</v>
      </c>
      <c r="AR89" s="224">
        <v>132</v>
      </c>
      <c r="AS89" s="224" t="s">
        <v>248</v>
      </c>
      <c r="AT89" s="7">
        <v>6876.9210000000003</v>
      </c>
      <c r="AU89" s="7">
        <v>737.85599999999999</v>
      </c>
      <c r="AV89" s="201">
        <v>0</v>
      </c>
      <c r="AW89" s="126">
        <v>132</v>
      </c>
      <c r="AX89" s="201" t="s">
        <v>248</v>
      </c>
      <c r="AY89" s="73" t="s">
        <v>248</v>
      </c>
      <c r="AZ89" s="138">
        <v>18021</v>
      </c>
      <c r="BA89" s="138" t="s">
        <v>248</v>
      </c>
      <c r="BB89" s="138" t="s">
        <v>248</v>
      </c>
      <c r="BC89" s="203" t="s">
        <v>248</v>
      </c>
      <c r="BD89" s="217" t="s">
        <v>61</v>
      </c>
      <c r="BE89" s="201" t="s">
        <v>62</v>
      </c>
      <c r="BF89" s="201" t="s">
        <v>63</v>
      </c>
      <c r="BG89" s="201" t="s">
        <v>196</v>
      </c>
      <c r="BH89" s="218" t="s">
        <v>488</v>
      </c>
      <c r="BI89" s="218" t="s">
        <v>68</v>
      </c>
      <c r="BJ89" s="200">
        <v>214</v>
      </c>
      <c r="BK89" s="200">
        <v>4</v>
      </c>
      <c r="BL89" s="219" t="s">
        <v>65</v>
      </c>
      <c r="BM89" s="64"/>
      <c r="BN89" s="64" t="s">
        <v>308</v>
      </c>
      <c r="BO89" s="91" t="s">
        <v>335</v>
      </c>
      <c r="BP89" s="441" t="s">
        <v>690</v>
      </c>
      <c r="BQ89" s="219" t="s">
        <v>718</v>
      </c>
    </row>
    <row r="90" spans="1:69" s="128" customFormat="1" ht="15.75">
      <c r="A90" s="207" t="s">
        <v>33</v>
      </c>
      <c r="B90" s="208" t="s">
        <v>9</v>
      </c>
      <c r="C90" s="202" t="s">
        <v>35</v>
      </c>
      <c r="D90" s="210" t="s">
        <v>710</v>
      </c>
      <c r="E90" s="24" t="s">
        <v>139</v>
      </c>
      <c r="F90" s="86">
        <v>73</v>
      </c>
      <c r="G90" s="80">
        <v>0</v>
      </c>
      <c r="H90" s="204"/>
      <c r="I90" s="204"/>
      <c r="J90" s="204"/>
      <c r="K90" s="204"/>
      <c r="L90" s="80">
        <v>0</v>
      </c>
      <c r="M90" s="203"/>
      <c r="N90" s="52">
        <v>0</v>
      </c>
      <c r="O90" s="204"/>
      <c r="P90" s="204"/>
      <c r="Q90" s="11">
        <v>6.5314381370000003</v>
      </c>
      <c r="R90" s="204"/>
      <c r="S90" s="204"/>
      <c r="T90" s="53">
        <v>10.087499999999999</v>
      </c>
      <c r="U90" s="204"/>
      <c r="V90" s="204"/>
      <c r="W90" s="11">
        <v>6.5491506027397</v>
      </c>
      <c r="X90" s="204"/>
      <c r="Y90" s="204"/>
      <c r="Z90" s="53">
        <v>10.174999999999997</v>
      </c>
      <c r="AA90" s="204"/>
      <c r="AB90" s="204"/>
      <c r="AC90" s="204"/>
      <c r="AD90" s="204"/>
      <c r="AE90" s="204"/>
      <c r="AF90" s="9">
        <v>3.6556034173673071</v>
      </c>
      <c r="AG90" s="9">
        <v>511</v>
      </c>
      <c r="AH90" s="9">
        <v>0.47752929479727835</v>
      </c>
      <c r="AI90" s="9">
        <v>18</v>
      </c>
      <c r="AJ90" s="9">
        <v>2.6143939393939393</v>
      </c>
      <c r="AK90" s="9" t="s">
        <v>248</v>
      </c>
      <c r="AL90" s="9">
        <v>73</v>
      </c>
      <c r="AM90" s="9">
        <v>3.6556034173673071</v>
      </c>
      <c r="AN90" s="9">
        <v>3.7048929663608563</v>
      </c>
      <c r="AO90" s="73">
        <v>8</v>
      </c>
      <c r="AP90" s="80">
        <v>0</v>
      </c>
      <c r="AQ90" s="80">
        <v>0</v>
      </c>
      <c r="AR90" s="224">
        <v>138</v>
      </c>
      <c r="AS90" s="224" t="s">
        <v>248</v>
      </c>
      <c r="AT90" s="7">
        <v>5589.09</v>
      </c>
      <c r="AU90" s="7">
        <v>0</v>
      </c>
      <c r="AV90" s="201">
        <v>0</v>
      </c>
      <c r="AW90" s="126">
        <v>138</v>
      </c>
      <c r="AX90" s="201" t="s">
        <v>248</v>
      </c>
      <c r="AY90" s="73" t="s">
        <v>248</v>
      </c>
      <c r="AZ90" s="138">
        <v>2635</v>
      </c>
      <c r="BA90" s="138" t="s">
        <v>248</v>
      </c>
      <c r="BB90" s="138" t="s">
        <v>248</v>
      </c>
      <c r="BC90" s="203" t="s">
        <v>248</v>
      </c>
      <c r="BD90" s="217" t="s">
        <v>61</v>
      </c>
      <c r="BE90" s="201" t="s">
        <v>62</v>
      </c>
      <c r="BF90" s="201" t="s">
        <v>63</v>
      </c>
      <c r="BG90" s="201" t="s">
        <v>196</v>
      </c>
      <c r="BH90" s="218" t="s">
        <v>267</v>
      </c>
      <c r="BI90" s="218" t="s">
        <v>64</v>
      </c>
      <c r="BJ90" s="200">
        <v>214</v>
      </c>
      <c r="BK90" s="200">
        <v>1</v>
      </c>
      <c r="BL90" s="219" t="s">
        <v>65</v>
      </c>
      <c r="BM90" s="64"/>
      <c r="BN90" s="64" t="s">
        <v>308</v>
      </c>
      <c r="BO90" s="91" t="s">
        <v>348</v>
      </c>
      <c r="BP90" s="441" t="s">
        <v>689</v>
      </c>
      <c r="BQ90" s="219" t="s">
        <v>719</v>
      </c>
    </row>
    <row r="91" spans="1:69" s="128" customFormat="1" ht="15.75">
      <c r="A91" s="207" t="s">
        <v>33</v>
      </c>
      <c r="B91" s="208" t="s">
        <v>9</v>
      </c>
      <c r="C91" s="202" t="s">
        <v>35</v>
      </c>
      <c r="D91" s="210" t="s">
        <v>710</v>
      </c>
      <c r="E91" s="24" t="s">
        <v>139</v>
      </c>
      <c r="F91" s="86">
        <v>73</v>
      </c>
      <c r="G91" s="80">
        <v>2</v>
      </c>
      <c r="H91" s="204"/>
      <c r="I91" s="204"/>
      <c r="J91" s="204"/>
      <c r="K91" s="204"/>
      <c r="L91" s="80">
        <v>0</v>
      </c>
      <c r="M91" s="203"/>
      <c r="N91" s="52">
        <v>0</v>
      </c>
      <c r="O91" s="204"/>
      <c r="P91" s="204"/>
      <c r="Q91" s="11">
        <v>6.5924083239</v>
      </c>
      <c r="R91" s="204"/>
      <c r="S91" s="204"/>
      <c r="T91" s="53">
        <v>8.2250000000000014</v>
      </c>
      <c r="U91" s="204"/>
      <c r="V91" s="204"/>
      <c r="W91" s="11">
        <v>6.5889435774646996</v>
      </c>
      <c r="X91" s="204"/>
      <c r="Y91" s="204"/>
      <c r="Z91" s="53">
        <v>8.1125000000000007</v>
      </c>
      <c r="AA91" s="204"/>
      <c r="AB91" s="204"/>
      <c r="AC91" s="204"/>
      <c r="AD91" s="204"/>
      <c r="AE91" s="204"/>
      <c r="AF91" s="9">
        <v>3.4933400468327389</v>
      </c>
      <c r="AG91" s="9">
        <v>497</v>
      </c>
      <c r="AH91" s="9">
        <v>0.43206781362818575</v>
      </c>
      <c r="AI91" s="9">
        <v>11</v>
      </c>
      <c r="AJ91" s="9">
        <v>2.6065384615384617</v>
      </c>
      <c r="AK91" s="9" t="s">
        <v>248</v>
      </c>
      <c r="AL91" s="9">
        <v>71</v>
      </c>
      <c r="AM91" s="9">
        <v>3.4933400468327389</v>
      </c>
      <c r="AN91" s="9">
        <v>3.5788043478260869</v>
      </c>
      <c r="AO91" s="73">
        <v>2</v>
      </c>
      <c r="AP91" s="80">
        <v>0</v>
      </c>
      <c r="AQ91" s="80">
        <v>0</v>
      </c>
      <c r="AR91" s="224">
        <v>140</v>
      </c>
      <c r="AS91" s="224" t="s">
        <v>248</v>
      </c>
      <c r="AT91" s="7">
        <v>5400.22</v>
      </c>
      <c r="AU91" s="7">
        <v>0</v>
      </c>
      <c r="AV91" s="201">
        <v>0</v>
      </c>
      <c r="AW91" s="126">
        <v>140</v>
      </c>
      <c r="AX91" s="201" t="s">
        <v>248</v>
      </c>
      <c r="AY91" s="73" t="s">
        <v>248</v>
      </c>
      <c r="AZ91" s="138">
        <v>2635</v>
      </c>
      <c r="BA91" s="138" t="s">
        <v>248</v>
      </c>
      <c r="BB91" s="138" t="s">
        <v>248</v>
      </c>
      <c r="BC91" s="203" t="s">
        <v>248</v>
      </c>
      <c r="BD91" s="217" t="s">
        <v>61</v>
      </c>
      <c r="BE91" s="201" t="s">
        <v>62</v>
      </c>
      <c r="BF91" s="201" t="s">
        <v>63</v>
      </c>
      <c r="BG91" s="201" t="s">
        <v>196</v>
      </c>
      <c r="BH91" s="218" t="s">
        <v>267</v>
      </c>
      <c r="BI91" s="218" t="s">
        <v>66</v>
      </c>
      <c r="BJ91" s="200">
        <v>214</v>
      </c>
      <c r="BK91" s="200">
        <v>7</v>
      </c>
      <c r="BL91" s="219" t="s">
        <v>65</v>
      </c>
      <c r="BM91" s="64"/>
      <c r="BN91" s="64" t="s">
        <v>308</v>
      </c>
      <c r="BO91" s="91" t="s">
        <v>348</v>
      </c>
      <c r="BP91" s="441" t="s">
        <v>689</v>
      </c>
      <c r="BQ91" s="219" t="s">
        <v>719</v>
      </c>
    </row>
    <row r="92" spans="1:69" s="128" customFormat="1" ht="15.75">
      <c r="A92" s="207" t="s">
        <v>33</v>
      </c>
      <c r="B92" s="208" t="s">
        <v>9</v>
      </c>
      <c r="C92" s="202" t="s">
        <v>35</v>
      </c>
      <c r="D92" s="210" t="s">
        <v>710</v>
      </c>
      <c r="E92" s="24" t="s">
        <v>139</v>
      </c>
      <c r="F92" s="86">
        <v>73</v>
      </c>
      <c r="G92" s="80">
        <v>2</v>
      </c>
      <c r="H92" s="204"/>
      <c r="I92" s="204"/>
      <c r="J92" s="204"/>
      <c r="K92" s="204"/>
      <c r="L92" s="80">
        <v>0</v>
      </c>
      <c r="M92" s="203"/>
      <c r="N92" s="52">
        <v>0</v>
      </c>
      <c r="O92" s="204"/>
      <c r="P92" s="204"/>
      <c r="Q92" s="11">
        <v>6.8258026478999998</v>
      </c>
      <c r="R92" s="204"/>
      <c r="S92" s="204"/>
      <c r="T92" s="53">
        <v>7.9607142857142863</v>
      </c>
      <c r="U92" s="204"/>
      <c r="V92" s="204"/>
      <c r="W92" s="11">
        <v>7.0070561971830001</v>
      </c>
      <c r="X92" s="204"/>
      <c r="Y92" s="204"/>
      <c r="Z92" s="53">
        <v>8.4083333333333332</v>
      </c>
      <c r="AA92" s="204"/>
      <c r="AB92" s="204"/>
      <c r="AC92" s="204"/>
      <c r="AD92" s="204"/>
      <c r="AE92" s="204"/>
      <c r="AF92" s="9">
        <v>3.4947971243493758</v>
      </c>
      <c r="AG92" s="9">
        <v>494</v>
      </c>
      <c r="AH92" s="9">
        <v>0.51100831418962178</v>
      </c>
      <c r="AI92" s="9">
        <v>34</v>
      </c>
      <c r="AJ92" s="9">
        <v>2.3396551724137931</v>
      </c>
      <c r="AK92" s="9" t="s">
        <v>248</v>
      </c>
      <c r="AL92" s="9">
        <v>71</v>
      </c>
      <c r="AM92" s="9">
        <v>3.5272157178250461</v>
      </c>
      <c r="AN92" s="9">
        <v>3.6378326996197718</v>
      </c>
      <c r="AO92" s="73">
        <v>2</v>
      </c>
      <c r="AP92" s="80">
        <v>0</v>
      </c>
      <c r="AQ92" s="80">
        <v>1</v>
      </c>
      <c r="AR92" s="224">
        <v>139</v>
      </c>
      <c r="AS92" s="224" t="s">
        <v>248</v>
      </c>
      <c r="AT92" s="7">
        <v>5060.6760000000004</v>
      </c>
      <c r="AU92" s="7">
        <v>345.726</v>
      </c>
      <c r="AV92" s="201">
        <v>0</v>
      </c>
      <c r="AW92" s="126">
        <v>139</v>
      </c>
      <c r="AX92" s="201" t="s">
        <v>248</v>
      </c>
      <c r="AY92" s="73" t="s">
        <v>248</v>
      </c>
      <c r="AZ92" s="138">
        <v>2635</v>
      </c>
      <c r="BA92" s="138" t="s">
        <v>248</v>
      </c>
      <c r="BB92" s="138" t="s">
        <v>248</v>
      </c>
      <c r="BC92" s="203" t="s">
        <v>248</v>
      </c>
      <c r="BD92" s="217" t="s">
        <v>61</v>
      </c>
      <c r="BE92" s="201" t="s">
        <v>62</v>
      </c>
      <c r="BF92" s="201" t="s">
        <v>63</v>
      </c>
      <c r="BG92" s="201" t="s">
        <v>196</v>
      </c>
      <c r="BH92" s="218" t="s">
        <v>267</v>
      </c>
      <c r="BI92" s="218" t="s">
        <v>67</v>
      </c>
      <c r="BJ92" s="200">
        <v>214</v>
      </c>
      <c r="BK92" s="200">
        <v>3</v>
      </c>
      <c r="BL92" s="219" t="s">
        <v>65</v>
      </c>
      <c r="BM92" s="64"/>
      <c r="BN92" s="64" t="s">
        <v>308</v>
      </c>
      <c r="BO92" s="91" t="s">
        <v>348</v>
      </c>
      <c r="BP92" s="441" t="s">
        <v>689</v>
      </c>
      <c r="BQ92" s="219" t="s">
        <v>719</v>
      </c>
    </row>
    <row r="93" spans="1:69" s="128" customFormat="1" ht="15.75">
      <c r="A93" s="207" t="s">
        <v>33</v>
      </c>
      <c r="B93" s="208" t="s">
        <v>9</v>
      </c>
      <c r="C93" s="202" t="s">
        <v>35</v>
      </c>
      <c r="D93" s="210" t="s">
        <v>710</v>
      </c>
      <c r="E93" s="24" t="s">
        <v>139</v>
      </c>
      <c r="F93" s="86">
        <v>72</v>
      </c>
      <c r="G93" s="80">
        <v>4</v>
      </c>
      <c r="H93" s="204"/>
      <c r="I93" s="204"/>
      <c r="J93" s="204"/>
      <c r="K93" s="204"/>
      <c r="L93" s="80">
        <v>0</v>
      </c>
      <c r="M93" s="203"/>
      <c r="N93" s="52">
        <v>1</v>
      </c>
      <c r="O93" s="204"/>
      <c r="P93" s="204"/>
      <c r="Q93" s="11">
        <v>6.8206614706000002</v>
      </c>
      <c r="R93" s="204"/>
      <c r="S93" s="204"/>
      <c r="T93" s="53">
        <v>15.299999999999997</v>
      </c>
      <c r="U93" s="204"/>
      <c r="V93" s="204"/>
      <c r="W93" s="11">
        <v>6.7369115294117004</v>
      </c>
      <c r="X93" s="204"/>
      <c r="Y93" s="204"/>
      <c r="Z93" s="53">
        <v>14.799999999999997</v>
      </c>
      <c r="AA93" s="204"/>
      <c r="AB93" s="204"/>
      <c r="AC93" s="204"/>
      <c r="AD93" s="204"/>
      <c r="AE93" s="204"/>
      <c r="AF93" s="9">
        <v>2.6483403416741798</v>
      </c>
      <c r="AG93" s="9">
        <v>477</v>
      </c>
      <c r="AH93" s="9">
        <v>0.39650591345822561</v>
      </c>
      <c r="AI93" s="9">
        <v>127</v>
      </c>
      <c r="AJ93" s="9">
        <v>1.8360000000000001</v>
      </c>
      <c r="AK93" s="9" t="s">
        <v>248</v>
      </c>
      <c r="AL93" s="9">
        <v>0</v>
      </c>
      <c r="AM93" s="9"/>
      <c r="AN93" s="9"/>
      <c r="AO93" s="73">
        <v>89</v>
      </c>
      <c r="AP93" s="80">
        <v>2</v>
      </c>
      <c r="AQ93" s="80">
        <v>5</v>
      </c>
      <c r="AR93" s="224">
        <v>40</v>
      </c>
      <c r="AS93" s="224" t="s">
        <v>248</v>
      </c>
      <c r="AT93" s="7">
        <v>5025.4970000000003</v>
      </c>
      <c r="AU93" s="7">
        <v>224.54599999999999</v>
      </c>
      <c r="AV93" s="201">
        <v>0</v>
      </c>
      <c r="AW93" s="126">
        <v>40</v>
      </c>
      <c r="AX93" s="201" t="s">
        <v>248</v>
      </c>
      <c r="AY93" s="73" t="s">
        <v>248</v>
      </c>
      <c r="AZ93" s="138">
        <v>2635</v>
      </c>
      <c r="BA93" s="138" t="s">
        <v>248</v>
      </c>
      <c r="BB93" s="138" t="s">
        <v>248</v>
      </c>
      <c r="BC93" s="203" t="s">
        <v>248</v>
      </c>
      <c r="BD93" s="217" t="s">
        <v>61</v>
      </c>
      <c r="BE93" s="201" t="s">
        <v>62</v>
      </c>
      <c r="BF93" s="201" t="s">
        <v>63</v>
      </c>
      <c r="BG93" s="201" t="s">
        <v>196</v>
      </c>
      <c r="BH93" s="218" t="s">
        <v>267</v>
      </c>
      <c r="BI93" s="218" t="s">
        <v>68</v>
      </c>
      <c r="BJ93" s="200">
        <v>214</v>
      </c>
      <c r="BK93" s="200">
        <v>4</v>
      </c>
      <c r="BL93" s="219" t="s">
        <v>65</v>
      </c>
      <c r="BM93" s="64"/>
      <c r="BN93" s="64" t="s">
        <v>308</v>
      </c>
      <c r="BO93" s="91" t="s">
        <v>348</v>
      </c>
      <c r="BP93" s="441" t="s">
        <v>689</v>
      </c>
      <c r="BQ93" s="219" t="s">
        <v>719</v>
      </c>
    </row>
    <row r="94" spans="1:69" s="128" customFormat="1" ht="15.75">
      <c r="A94" s="207" t="s">
        <v>33</v>
      </c>
      <c r="B94" s="208" t="s">
        <v>9</v>
      </c>
      <c r="C94" s="202" t="s">
        <v>35</v>
      </c>
      <c r="D94" s="210" t="s">
        <v>710</v>
      </c>
      <c r="E94" s="24" t="s">
        <v>140</v>
      </c>
      <c r="F94" s="86">
        <v>50</v>
      </c>
      <c r="G94" s="80">
        <v>0</v>
      </c>
      <c r="H94" s="204"/>
      <c r="I94" s="204"/>
      <c r="J94" s="204"/>
      <c r="K94" s="204"/>
      <c r="L94" s="80">
        <v>0</v>
      </c>
      <c r="M94" s="203"/>
      <c r="N94" s="52">
        <v>0</v>
      </c>
      <c r="O94" s="204"/>
      <c r="P94" s="204"/>
      <c r="Q94" s="11">
        <v>9.1242799199999993</v>
      </c>
      <c r="R94" s="204"/>
      <c r="S94" s="204"/>
      <c r="T94" s="53">
        <v>11.875</v>
      </c>
      <c r="U94" s="204"/>
      <c r="V94" s="204"/>
      <c r="W94" s="11">
        <v>9.1538798200000002</v>
      </c>
      <c r="X94" s="204"/>
      <c r="Y94" s="204"/>
      <c r="Z94" s="53">
        <v>11.916666666666666</v>
      </c>
      <c r="AA94" s="204"/>
      <c r="AB94" s="204"/>
      <c r="AC94" s="204"/>
      <c r="AD94" s="204"/>
      <c r="AE94" s="204"/>
      <c r="AF94" s="9">
        <v>3.5090285774639676</v>
      </c>
      <c r="AG94" s="9">
        <v>350</v>
      </c>
      <c r="AH94" s="9">
        <v>0.49214251702224482</v>
      </c>
      <c r="AI94" s="9">
        <v>13</v>
      </c>
      <c r="AJ94" s="9">
        <v>2.5833333333333335</v>
      </c>
      <c r="AK94" s="9" t="s">
        <v>248</v>
      </c>
      <c r="AL94" s="9">
        <v>50</v>
      </c>
      <c r="AM94" s="9">
        <v>3.5090285774639676</v>
      </c>
      <c r="AN94" s="9">
        <v>3.6149425287356323</v>
      </c>
      <c r="AO94" s="73">
        <v>20</v>
      </c>
      <c r="AP94" s="80">
        <v>0</v>
      </c>
      <c r="AQ94" s="80">
        <v>0</v>
      </c>
      <c r="AR94" s="224">
        <v>80</v>
      </c>
      <c r="AS94" s="224" t="s">
        <v>248</v>
      </c>
      <c r="AT94" s="7">
        <v>3930.165</v>
      </c>
      <c r="AU94" s="7">
        <v>0</v>
      </c>
      <c r="AV94" s="201">
        <v>0</v>
      </c>
      <c r="AW94" s="126">
        <v>80</v>
      </c>
      <c r="AX94" s="201" t="s">
        <v>248</v>
      </c>
      <c r="AY94" s="73" t="s">
        <v>248</v>
      </c>
      <c r="AZ94" s="138">
        <v>11250</v>
      </c>
      <c r="BA94" s="138" t="s">
        <v>248</v>
      </c>
      <c r="BB94" s="138" t="s">
        <v>248</v>
      </c>
      <c r="BC94" s="203" t="s">
        <v>248</v>
      </c>
      <c r="BD94" s="217" t="s">
        <v>61</v>
      </c>
      <c r="BE94" s="201" t="s">
        <v>62</v>
      </c>
      <c r="BF94" s="201" t="s">
        <v>63</v>
      </c>
      <c r="BG94" s="201" t="s">
        <v>196</v>
      </c>
      <c r="BH94" s="218" t="s">
        <v>488</v>
      </c>
      <c r="BI94" s="218" t="s">
        <v>64</v>
      </c>
      <c r="BJ94" s="200">
        <v>214</v>
      </c>
      <c r="BK94" s="200">
        <v>1</v>
      </c>
      <c r="BL94" s="219" t="s">
        <v>65</v>
      </c>
      <c r="BM94" s="64"/>
      <c r="BN94" s="64" t="s">
        <v>308</v>
      </c>
      <c r="BO94" s="91" t="s">
        <v>335</v>
      </c>
      <c r="BP94" s="441" t="s">
        <v>690</v>
      </c>
      <c r="BQ94" s="219" t="s">
        <v>718</v>
      </c>
    </row>
    <row r="95" spans="1:69" s="128" customFormat="1" ht="15.75">
      <c r="A95" s="207" t="s">
        <v>33</v>
      </c>
      <c r="B95" s="208" t="s">
        <v>9</v>
      </c>
      <c r="C95" s="202" t="s">
        <v>35</v>
      </c>
      <c r="D95" s="210" t="s">
        <v>710</v>
      </c>
      <c r="E95" s="24" t="s">
        <v>140</v>
      </c>
      <c r="F95" s="86">
        <v>51</v>
      </c>
      <c r="G95" s="80">
        <v>1</v>
      </c>
      <c r="H95" s="204"/>
      <c r="I95" s="204"/>
      <c r="J95" s="204"/>
      <c r="K95" s="204"/>
      <c r="L95" s="80">
        <v>1</v>
      </c>
      <c r="M95" s="203"/>
      <c r="N95" s="52">
        <v>0</v>
      </c>
      <c r="O95" s="204"/>
      <c r="P95" s="204"/>
      <c r="Q95" s="11">
        <v>7.9946529591999997</v>
      </c>
      <c r="R95" s="204"/>
      <c r="S95" s="204"/>
      <c r="T95" s="53">
        <v>13.637499999999999</v>
      </c>
      <c r="U95" s="204"/>
      <c r="V95" s="204"/>
      <c r="W95" s="11">
        <v>8.0428365918367</v>
      </c>
      <c r="X95" s="204"/>
      <c r="Y95" s="204"/>
      <c r="Z95" s="53">
        <v>13.387499999999999</v>
      </c>
      <c r="AA95" s="204"/>
      <c r="AB95" s="204"/>
      <c r="AC95" s="204"/>
      <c r="AD95" s="204"/>
      <c r="AE95" s="204"/>
      <c r="AF95" s="9">
        <v>3.0277380985873084</v>
      </c>
      <c r="AG95" s="9">
        <v>343</v>
      </c>
      <c r="AH95" s="9">
        <v>0.59923114657568455</v>
      </c>
      <c r="AI95" s="9">
        <v>59</v>
      </c>
      <c r="AJ95" s="9">
        <v>1.9161764705882354</v>
      </c>
      <c r="AK95" s="9" t="s">
        <v>248</v>
      </c>
      <c r="AL95" s="9">
        <v>46</v>
      </c>
      <c r="AM95" s="9">
        <v>3.0606832341377777</v>
      </c>
      <c r="AN95" s="9">
        <v>3.0674157303370788</v>
      </c>
      <c r="AO95" s="73">
        <v>5</v>
      </c>
      <c r="AP95" s="80">
        <v>0</v>
      </c>
      <c r="AQ95" s="80">
        <v>0</v>
      </c>
      <c r="AR95" s="224">
        <v>95</v>
      </c>
      <c r="AS95" s="224" t="s">
        <v>248</v>
      </c>
      <c r="AT95" s="7">
        <v>3847.848</v>
      </c>
      <c r="AU95" s="7">
        <v>63.728000000000002</v>
      </c>
      <c r="AV95" s="201">
        <v>0</v>
      </c>
      <c r="AW95" s="126">
        <v>95</v>
      </c>
      <c r="AX95" s="201" t="s">
        <v>248</v>
      </c>
      <c r="AY95" s="73" t="s">
        <v>248</v>
      </c>
      <c r="AZ95" s="138">
        <v>11250</v>
      </c>
      <c r="BA95" s="138" t="s">
        <v>248</v>
      </c>
      <c r="BB95" s="138" t="s">
        <v>248</v>
      </c>
      <c r="BC95" s="203" t="s">
        <v>248</v>
      </c>
      <c r="BD95" s="217" t="s">
        <v>61</v>
      </c>
      <c r="BE95" s="201" t="s">
        <v>62</v>
      </c>
      <c r="BF95" s="201" t="s">
        <v>63</v>
      </c>
      <c r="BG95" s="201" t="s">
        <v>196</v>
      </c>
      <c r="BH95" s="218" t="s">
        <v>488</v>
      </c>
      <c r="BI95" s="218" t="s">
        <v>66</v>
      </c>
      <c r="BJ95" s="200">
        <v>214</v>
      </c>
      <c r="BK95" s="200">
        <v>7</v>
      </c>
      <c r="BL95" s="219" t="s">
        <v>65</v>
      </c>
      <c r="BM95" s="64"/>
      <c r="BN95" s="64" t="s">
        <v>308</v>
      </c>
      <c r="BO95" s="91" t="s">
        <v>335</v>
      </c>
      <c r="BP95" s="441" t="s">
        <v>690</v>
      </c>
      <c r="BQ95" s="219" t="s">
        <v>718</v>
      </c>
    </row>
    <row r="96" spans="1:69" s="128" customFormat="1" ht="15.75">
      <c r="A96" s="207" t="s">
        <v>33</v>
      </c>
      <c r="B96" s="208" t="s">
        <v>9</v>
      </c>
      <c r="C96" s="202" t="s">
        <v>35</v>
      </c>
      <c r="D96" s="210" t="s">
        <v>710</v>
      </c>
      <c r="E96" s="24" t="s">
        <v>140</v>
      </c>
      <c r="F96" s="86">
        <v>51</v>
      </c>
      <c r="G96" s="80">
        <v>4</v>
      </c>
      <c r="H96" s="204"/>
      <c r="I96" s="204"/>
      <c r="J96" s="204"/>
      <c r="K96" s="204"/>
      <c r="L96" s="80">
        <v>0</v>
      </c>
      <c r="M96" s="203"/>
      <c r="N96" s="52">
        <v>0</v>
      </c>
      <c r="O96" s="204"/>
      <c r="P96" s="204"/>
      <c r="Q96" s="11">
        <v>7.0727658297999998</v>
      </c>
      <c r="R96" s="204"/>
      <c r="S96" s="204"/>
      <c r="T96" s="53">
        <v>9.4124999999999996</v>
      </c>
      <c r="U96" s="204"/>
      <c r="V96" s="204"/>
      <c r="W96" s="11">
        <v>7.1410424468085001</v>
      </c>
      <c r="X96" s="204"/>
      <c r="Y96" s="204"/>
      <c r="Z96" s="53">
        <v>9.4124999999999996</v>
      </c>
      <c r="AA96" s="204"/>
      <c r="AB96" s="204"/>
      <c r="AC96" s="204"/>
      <c r="AD96" s="204"/>
      <c r="AE96" s="204"/>
      <c r="AF96" s="9">
        <v>3.31168338847257</v>
      </c>
      <c r="AG96" s="9">
        <v>328</v>
      </c>
      <c r="AH96" s="9">
        <v>0.52929181785459878</v>
      </c>
      <c r="AI96" s="9">
        <v>29</v>
      </c>
      <c r="AJ96" s="9">
        <v>2.2136363636363638</v>
      </c>
      <c r="AK96" s="9" t="s">
        <v>248</v>
      </c>
      <c r="AL96" s="9">
        <v>42</v>
      </c>
      <c r="AM96" s="9">
        <v>3.3375283490503187</v>
      </c>
      <c r="AN96" s="9">
        <v>3.4322916666666665</v>
      </c>
      <c r="AO96" s="73">
        <v>3</v>
      </c>
      <c r="AP96" s="80">
        <v>1</v>
      </c>
      <c r="AQ96" s="80">
        <v>0</v>
      </c>
      <c r="AR96" s="224">
        <v>90</v>
      </c>
      <c r="AS96" s="224" t="s">
        <v>248</v>
      </c>
      <c r="AT96" s="7">
        <v>3521.375</v>
      </c>
      <c r="AU96" s="7">
        <v>95.918000000000006</v>
      </c>
      <c r="AV96" s="201">
        <v>0</v>
      </c>
      <c r="AW96" s="126">
        <v>90</v>
      </c>
      <c r="AX96" s="201" t="s">
        <v>248</v>
      </c>
      <c r="AY96" s="73" t="s">
        <v>248</v>
      </c>
      <c r="AZ96" s="138">
        <v>11250</v>
      </c>
      <c r="BA96" s="138" t="s">
        <v>248</v>
      </c>
      <c r="BB96" s="138" t="s">
        <v>248</v>
      </c>
      <c r="BC96" s="203" t="s">
        <v>248</v>
      </c>
      <c r="BD96" s="217" t="s">
        <v>61</v>
      </c>
      <c r="BE96" s="201" t="s">
        <v>62</v>
      </c>
      <c r="BF96" s="201" t="s">
        <v>63</v>
      </c>
      <c r="BG96" s="201" t="s">
        <v>196</v>
      </c>
      <c r="BH96" s="218" t="s">
        <v>488</v>
      </c>
      <c r="BI96" s="218" t="s">
        <v>67</v>
      </c>
      <c r="BJ96" s="200">
        <v>214</v>
      </c>
      <c r="BK96" s="200">
        <v>3</v>
      </c>
      <c r="BL96" s="219" t="s">
        <v>65</v>
      </c>
      <c r="BM96" s="64"/>
      <c r="BN96" s="64" t="s">
        <v>308</v>
      </c>
      <c r="BO96" s="91" t="s">
        <v>335</v>
      </c>
      <c r="BP96" s="441" t="s">
        <v>690</v>
      </c>
      <c r="BQ96" s="219" t="s">
        <v>718</v>
      </c>
    </row>
    <row r="97" spans="1:69" s="128" customFormat="1" ht="15.75">
      <c r="A97" s="207" t="s">
        <v>33</v>
      </c>
      <c r="B97" s="208" t="s">
        <v>9</v>
      </c>
      <c r="C97" s="202" t="s">
        <v>35</v>
      </c>
      <c r="D97" s="210" t="s">
        <v>710</v>
      </c>
      <c r="E97" s="24" t="s">
        <v>140</v>
      </c>
      <c r="F97" s="86">
        <v>45</v>
      </c>
      <c r="G97" s="80">
        <v>3</v>
      </c>
      <c r="H97" s="204"/>
      <c r="I97" s="204"/>
      <c r="J97" s="204"/>
      <c r="K97" s="204"/>
      <c r="L97" s="80">
        <v>0</v>
      </c>
      <c r="M97" s="203"/>
      <c r="N97" s="52">
        <v>0</v>
      </c>
      <c r="O97" s="204"/>
      <c r="P97" s="204"/>
      <c r="Q97" s="11">
        <v>7.0814761428999997</v>
      </c>
      <c r="R97" s="204"/>
      <c r="S97" s="204"/>
      <c r="T97" s="53">
        <v>9.9499999999999993</v>
      </c>
      <c r="U97" s="204"/>
      <c r="V97" s="204"/>
      <c r="W97" s="11">
        <v>7.1428094761903997</v>
      </c>
      <c r="X97" s="204"/>
      <c r="Y97" s="204"/>
      <c r="Z97" s="53">
        <v>10.225</v>
      </c>
      <c r="AA97" s="204"/>
      <c r="AB97" s="204"/>
      <c r="AC97" s="204"/>
      <c r="AD97" s="204"/>
      <c r="AE97" s="204"/>
      <c r="AF97" s="9">
        <v>2.5701843307864278</v>
      </c>
      <c r="AG97" s="9">
        <v>294</v>
      </c>
      <c r="AH97" s="9">
        <v>0.46417474826906446</v>
      </c>
      <c r="AI97" s="9">
        <v>141</v>
      </c>
      <c r="AJ97" s="9">
        <v>1.5987179487179488</v>
      </c>
      <c r="AK97" s="9" t="s">
        <v>248</v>
      </c>
      <c r="AL97" s="9">
        <v>0</v>
      </c>
      <c r="AM97" s="9"/>
      <c r="AN97" s="9"/>
      <c r="AO97" s="73">
        <v>59</v>
      </c>
      <c r="AP97" s="80">
        <v>0</v>
      </c>
      <c r="AQ97" s="80">
        <v>10</v>
      </c>
      <c r="AR97" s="224">
        <v>15</v>
      </c>
      <c r="AS97" s="224" t="s">
        <v>248</v>
      </c>
      <c r="AT97" s="7">
        <v>2998.81</v>
      </c>
      <c r="AU97" s="7">
        <v>358.40199999999999</v>
      </c>
      <c r="AV97" s="201">
        <v>0</v>
      </c>
      <c r="AW97" s="126">
        <v>15</v>
      </c>
      <c r="AX97" s="201" t="s">
        <v>248</v>
      </c>
      <c r="AY97" s="73" t="s">
        <v>248</v>
      </c>
      <c r="AZ97" s="138">
        <v>11250</v>
      </c>
      <c r="BA97" s="138" t="s">
        <v>248</v>
      </c>
      <c r="BB97" s="138" t="s">
        <v>248</v>
      </c>
      <c r="BC97" s="203" t="s">
        <v>248</v>
      </c>
      <c r="BD97" s="217" t="s">
        <v>61</v>
      </c>
      <c r="BE97" s="201" t="s">
        <v>62</v>
      </c>
      <c r="BF97" s="201" t="s">
        <v>63</v>
      </c>
      <c r="BG97" s="201" t="s">
        <v>196</v>
      </c>
      <c r="BH97" s="218" t="s">
        <v>488</v>
      </c>
      <c r="BI97" s="218" t="s">
        <v>68</v>
      </c>
      <c r="BJ97" s="200">
        <v>214</v>
      </c>
      <c r="BK97" s="200">
        <v>4</v>
      </c>
      <c r="BL97" s="219" t="s">
        <v>65</v>
      </c>
      <c r="BM97" s="64"/>
      <c r="BN97" s="64" t="s">
        <v>308</v>
      </c>
      <c r="BO97" s="91" t="s">
        <v>335</v>
      </c>
      <c r="BP97" s="441" t="s">
        <v>690</v>
      </c>
      <c r="BQ97" s="219" t="s">
        <v>718</v>
      </c>
    </row>
    <row r="98" spans="1:69" s="128" customFormat="1" ht="15.75">
      <c r="A98" s="207" t="s">
        <v>33</v>
      </c>
      <c r="B98" s="208" t="s">
        <v>9</v>
      </c>
      <c r="C98" s="202" t="s">
        <v>35</v>
      </c>
      <c r="D98" s="210" t="s">
        <v>710</v>
      </c>
      <c r="E98" s="24" t="s">
        <v>141</v>
      </c>
      <c r="F98" s="86">
        <v>71</v>
      </c>
      <c r="G98" s="80">
        <v>0</v>
      </c>
      <c r="H98" s="204"/>
      <c r="I98" s="204"/>
      <c r="J98" s="204"/>
      <c r="K98" s="204"/>
      <c r="L98" s="80">
        <v>0</v>
      </c>
      <c r="M98" s="203"/>
      <c r="N98" s="52">
        <v>0</v>
      </c>
      <c r="O98" s="204"/>
      <c r="P98" s="204"/>
      <c r="Q98" s="11">
        <v>6.1725208309999999</v>
      </c>
      <c r="R98" s="204"/>
      <c r="S98" s="204"/>
      <c r="T98" s="53">
        <v>9.2250000000000014</v>
      </c>
      <c r="U98" s="204"/>
      <c r="V98" s="204"/>
      <c r="W98" s="11">
        <v>6.1152814225352001</v>
      </c>
      <c r="X98" s="204"/>
      <c r="Y98" s="204"/>
      <c r="Z98" s="53">
        <v>9.2250000000000014</v>
      </c>
      <c r="AA98" s="204"/>
      <c r="AB98" s="204"/>
      <c r="AC98" s="204"/>
      <c r="AD98" s="204"/>
      <c r="AE98" s="204"/>
      <c r="AF98" s="9">
        <v>3.6662173302360697</v>
      </c>
      <c r="AG98" s="9">
        <v>497</v>
      </c>
      <c r="AH98" s="9">
        <v>0.51283859426569778</v>
      </c>
      <c r="AI98" s="9">
        <v>15</v>
      </c>
      <c r="AJ98" s="9">
        <v>2.6331081081081082</v>
      </c>
      <c r="AK98" s="9" t="s">
        <v>248</v>
      </c>
      <c r="AL98" s="9">
        <v>71</v>
      </c>
      <c r="AM98" s="9">
        <v>3.6662173302360697</v>
      </c>
      <c r="AN98" s="9">
        <v>3.7428861788617884</v>
      </c>
      <c r="AO98" s="73">
        <v>0</v>
      </c>
      <c r="AP98" s="80">
        <v>0</v>
      </c>
      <c r="AQ98" s="80">
        <v>0</v>
      </c>
      <c r="AR98" s="224">
        <v>142</v>
      </c>
      <c r="AS98" s="224" t="s">
        <v>248</v>
      </c>
      <c r="AT98" s="7">
        <v>5404.9870000000001</v>
      </c>
      <c r="AU98" s="7">
        <v>0</v>
      </c>
      <c r="AV98" s="201">
        <v>0</v>
      </c>
      <c r="AW98" s="126">
        <v>142</v>
      </c>
      <c r="AX98" s="201" t="s">
        <v>248</v>
      </c>
      <c r="AY98" s="73" t="s">
        <v>248</v>
      </c>
      <c r="AZ98" s="138">
        <v>9878</v>
      </c>
      <c r="BA98" s="138" t="s">
        <v>248</v>
      </c>
      <c r="BB98" s="138" t="s">
        <v>248</v>
      </c>
      <c r="BC98" s="203" t="s">
        <v>248</v>
      </c>
      <c r="BD98" s="217" t="s">
        <v>61</v>
      </c>
      <c r="BE98" s="201" t="s">
        <v>62</v>
      </c>
      <c r="BF98" s="201" t="s">
        <v>63</v>
      </c>
      <c r="BG98" s="201" t="s">
        <v>196</v>
      </c>
      <c r="BH98" s="218" t="s">
        <v>267</v>
      </c>
      <c r="BI98" s="218" t="s">
        <v>64</v>
      </c>
      <c r="BJ98" s="200">
        <v>214</v>
      </c>
      <c r="BK98" s="200">
        <v>1</v>
      </c>
      <c r="BL98" s="219" t="s">
        <v>65</v>
      </c>
      <c r="BM98" s="64"/>
      <c r="BN98" s="64" t="s">
        <v>308</v>
      </c>
      <c r="BO98" s="91" t="s">
        <v>74</v>
      </c>
      <c r="BP98" s="441" t="s">
        <v>681</v>
      </c>
      <c r="BQ98" s="219" t="s">
        <v>717</v>
      </c>
    </row>
    <row r="99" spans="1:69" s="128" customFormat="1" ht="16.5" thickBot="1">
      <c r="A99" s="151" t="s">
        <v>33</v>
      </c>
      <c r="B99" s="152" t="s">
        <v>9</v>
      </c>
      <c r="C99" s="153" t="s">
        <v>35</v>
      </c>
      <c r="D99" s="154" t="s">
        <v>710</v>
      </c>
      <c r="E99" s="190" t="s">
        <v>141</v>
      </c>
      <c r="F99" s="191">
        <v>72</v>
      </c>
      <c r="G99" s="192">
        <v>1</v>
      </c>
      <c r="H99" s="161"/>
      <c r="I99" s="161"/>
      <c r="J99" s="161"/>
      <c r="K99" s="161"/>
      <c r="L99" s="192">
        <v>0</v>
      </c>
      <c r="M99" s="158"/>
      <c r="N99" s="160">
        <v>0</v>
      </c>
      <c r="O99" s="161"/>
      <c r="P99" s="161"/>
      <c r="Q99" s="194">
        <v>7.5068307887000003</v>
      </c>
      <c r="R99" s="161"/>
      <c r="S99" s="161"/>
      <c r="T99" s="193">
        <v>13.225000000000001</v>
      </c>
      <c r="U99" s="161"/>
      <c r="V99" s="161"/>
      <c r="W99" s="194">
        <v>7.5691264929577002</v>
      </c>
      <c r="X99" s="161"/>
      <c r="Y99" s="161"/>
      <c r="Z99" s="193">
        <v>13.112500000000001</v>
      </c>
      <c r="AA99" s="161"/>
      <c r="AB99" s="161"/>
      <c r="AC99" s="161"/>
      <c r="AD99" s="161"/>
      <c r="AE99" s="161"/>
      <c r="AF99" s="178">
        <v>3.1784965944938923</v>
      </c>
      <c r="AG99" s="178">
        <v>496</v>
      </c>
      <c r="AH99" s="178">
        <v>0.56154316541210714</v>
      </c>
      <c r="AI99" s="178">
        <v>58</v>
      </c>
      <c r="AJ99" s="178">
        <v>2.1745098039215685</v>
      </c>
      <c r="AK99" s="178" t="s">
        <v>248</v>
      </c>
      <c r="AL99" s="178">
        <v>69</v>
      </c>
      <c r="AM99" s="178">
        <v>3.1839337427917229</v>
      </c>
      <c r="AN99" s="178">
        <v>3.2134615384615386</v>
      </c>
      <c r="AO99" s="195">
        <v>15</v>
      </c>
      <c r="AP99" s="192">
        <v>2</v>
      </c>
      <c r="AQ99" s="192">
        <v>0</v>
      </c>
      <c r="AR99" s="226">
        <v>125</v>
      </c>
      <c r="AS99" s="226" t="s">
        <v>248</v>
      </c>
      <c r="AT99" s="227">
        <v>5487.0609999999997</v>
      </c>
      <c r="AU99" s="227">
        <v>87.653000000000006</v>
      </c>
      <c r="AV99" s="163">
        <v>0</v>
      </c>
      <c r="AW99" s="228">
        <v>125</v>
      </c>
      <c r="AX99" s="163" t="s">
        <v>248</v>
      </c>
      <c r="AY99" s="195" t="s">
        <v>248</v>
      </c>
      <c r="AZ99" s="156">
        <v>9878</v>
      </c>
      <c r="BA99" s="156" t="s">
        <v>248</v>
      </c>
      <c r="BB99" s="156" t="s">
        <v>248</v>
      </c>
      <c r="BC99" s="158" t="s">
        <v>248</v>
      </c>
      <c r="BD99" s="162" t="s">
        <v>61</v>
      </c>
      <c r="BE99" s="163" t="s">
        <v>62</v>
      </c>
      <c r="BF99" s="163" t="s">
        <v>63</v>
      </c>
      <c r="BG99" s="163" t="s">
        <v>196</v>
      </c>
      <c r="BH99" s="164" t="s">
        <v>267</v>
      </c>
      <c r="BI99" s="164" t="s">
        <v>66</v>
      </c>
      <c r="BJ99" s="165">
        <v>214</v>
      </c>
      <c r="BK99" s="165">
        <v>7</v>
      </c>
      <c r="BL99" s="166" t="s">
        <v>65</v>
      </c>
      <c r="BM99" s="198"/>
      <c r="BN99" s="198" t="s">
        <v>308</v>
      </c>
      <c r="BO99" s="197" t="s">
        <v>74</v>
      </c>
      <c r="BP99" s="165" t="s">
        <v>681</v>
      </c>
      <c r="BQ99" s="166" t="s">
        <v>717</v>
      </c>
    </row>
    <row r="100" spans="1:69" s="128" customFormat="1" ht="15.75">
      <c r="A100" s="205" t="s">
        <v>33</v>
      </c>
      <c r="B100" s="206" t="s">
        <v>9</v>
      </c>
      <c r="C100" s="220" t="s">
        <v>35</v>
      </c>
      <c r="D100" s="209" t="s">
        <v>710</v>
      </c>
      <c r="E100" s="26" t="s">
        <v>141</v>
      </c>
      <c r="F100" s="93">
        <v>71</v>
      </c>
      <c r="G100" s="79">
        <v>2</v>
      </c>
      <c r="H100" s="222"/>
      <c r="I100" s="222"/>
      <c r="J100" s="222"/>
      <c r="K100" s="222"/>
      <c r="L100" s="79">
        <v>0</v>
      </c>
      <c r="M100" s="221"/>
      <c r="N100" s="62">
        <v>0</v>
      </c>
      <c r="O100" s="222"/>
      <c r="P100" s="222"/>
      <c r="Q100" s="68">
        <v>7.6812462319000003</v>
      </c>
      <c r="R100" s="222"/>
      <c r="S100" s="222"/>
      <c r="T100" s="71">
        <v>11.637499999999999</v>
      </c>
      <c r="U100" s="222"/>
      <c r="V100" s="222"/>
      <c r="W100" s="68">
        <v>7.8545214057971</v>
      </c>
      <c r="X100" s="222"/>
      <c r="Y100" s="222"/>
      <c r="Z100" s="71">
        <v>11.774999999999999</v>
      </c>
      <c r="AA100" s="222"/>
      <c r="AB100" s="222"/>
      <c r="AC100" s="222"/>
      <c r="AD100" s="222"/>
      <c r="AE100" s="222"/>
      <c r="AF100" s="60">
        <v>3.5584545552472528</v>
      </c>
      <c r="AG100" s="60">
        <v>483</v>
      </c>
      <c r="AH100" s="60">
        <v>0.5942427870144027</v>
      </c>
      <c r="AI100" s="60">
        <v>41</v>
      </c>
      <c r="AJ100" s="60">
        <v>2.133695652173913</v>
      </c>
      <c r="AK100" s="60" t="s">
        <v>248</v>
      </c>
      <c r="AL100" s="60">
        <v>59</v>
      </c>
      <c r="AM100" s="60">
        <v>3.6288135704058999</v>
      </c>
      <c r="AN100" s="60">
        <v>3.6588447653429603</v>
      </c>
      <c r="AO100" s="72">
        <v>60</v>
      </c>
      <c r="AP100" s="79">
        <v>0</v>
      </c>
      <c r="AQ100" s="79">
        <v>7</v>
      </c>
      <c r="AR100" s="225">
        <v>71</v>
      </c>
      <c r="AS100" s="225" t="s">
        <v>248</v>
      </c>
      <c r="AT100" s="223">
        <v>5118.7089999999998</v>
      </c>
      <c r="AU100" s="223">
        <v>345.67700000000002</v>
      </c>
      <c r="AV100" s="212">
        <v>0</v>
      </c>
      <c r="AW100" s="213">
        <v>71</v>
      </c>
      <c r="AX100" s="212" t="s">
        <v>248</v>
      </c>
      <c r="AY100" s="72" t="s">
        <v>248</v>
      </c>
      <c r="AZ100" s="137">
        <v>9878</v>
      </c>
      <c r="BA100" s="137" t="s">
        <v>248</v>
      </c>
      <c r="BB100" s="137" t="s">
        <v>248</v>
      </c>
      <c r="BC100" s="221" t="s">
        <v>248</v>
      </c>
      <c r="BD100" s="211" t="s">
        <v>61</v>
      </c>
      <c r="BE100" s="212" t="s">
        <v>62</v>
      </c>
      <c r="BF100" s="212" t="s">
        <v>63</v>
      </c>
      <c r="BG100" s="212" t="s">
        <v>196</v>
      </c>
      <c r="BH100" s="214" t="s">
        <v>267</v>
      </c>
      <c r="BI100" s="214" t="s">
        <v>67</v>
      </c>
      <c r="BJ100" s="215">
        <v>214</v>
      </c>
      <c r="BK100" s="215">
        <v>3</v>
      </c>
      <c r="BL100" s="216" t="s">
        <v>65</v>
      </c>
      <c r="BM100" s="63"/>
      <c r="BN100" s="63" t="s">
        <v>308</v>
      </c>
      <c r="BO100" s="90" t="s">
        <v>74</v>
      </c>
      <c r="BP100" s="215" t="s">
        <v>681</v>
      </c>
      <c r="BQ100" s="216" t="s">
        <v>717</v>
      </c>
    </row>
    <row r="101" spans="1:69" s="128" customFormat="1" ht="15.75">
      <c r="A101" s="207" t="s">
        <v>33</v>
      </c>
      <c r="B101" s="208" t="s">
        <v>9</v>
      </c>
      <c r="C101" s="202" t="s">
        <v>35</v>
      </c>
      <c r="D101" s="210" t="s">
        <v>710</v>
      </c>
      <c r="E101" s="24" t="s">
        <v>141</v>
      </c>
      <c r="F101" s="86">
        <v>70</v>
      </c>
      <c r="G101" s="80">
        <v>3</v>
      </c>
      <c r="H101" s="204"/>
      <c r="I101" s="204"/>
      <c r="J101" s="204"/>
      <c r="K101" s="204"/>
      <c r="L101" s="80">
        <v>0</v>
      </c>
      <c r="M101" s="203"/>
      <c r="N101" s="52">
        <v>0</v>
      </c>
      <c r="O101" s="204"/>
      <c r="P101" s="204"/>
      <c r="Q101" s="11">
        <v>7.0448803881000002</v>
      </c>
      <c r="R101" s="204"/>
      <c r="S101" s="204"/>
      <c r="T101" s="53">
        <v>9.6624999999999996</v>
      </c>
      <c r="U101" s="204"/>
      <c r="V101" s="204"/>
      <c r="W101" s="11">
        <v>7.1480147462685997</v>
      </c>
      <c r="X101" s="204"/>
      <c r="Y101" s="204"/>
      <c r="Z101" s="53">
        <v>9.7750000000000004</v>
      </c>
      <c r="AA101" s="204"/>
      <c r="AB101" s="204"/>
      <c r="AC101" s="204"/>
      <c r="AD101" s="204"/>
      <c r="AE101" s="204"/>
      <c r="AF101" s="9">
        <v>2.8481292590803036</v>
      </c>
      <c r="AG101" s="9">
        <v>466</v>
      </c>
      <c r="AH101" s="9">
        <v>0.47261525161378681</v>
      </c>
      <c r="AI101" s="9">
        <v>118</v>
      </c>
      <c r="AJ101" s="9">
        <v>2.0015789473684209</v>
      </c>
      <c r="AK101" s="9" t="s">
        <v>248</v>
      </c>
      <c r="AL101" s="9">
        <v>0</v>
      </c>
      <c r="AM101" s="9"/>
      <c r="AN101" s="9"/>
      <c r="AO101" s="73">
        <v>29</v>
      </c>
      <c r="AP101" s="80">
        <v>4</v>
      </c>
      <c r="AQ101" s="80">
        <v>0</v>
      </c>
      <c r="AR101" s="224">
        <v>101</v>
      </c>
      <c r="AS101" s="224" t="s">
        <v>248</v>
      </c>
      <c r="AT101" s="7">
        <v>5094.38</v>
      </c>
      <c r="AU101" s="7">
        <v>56.817</v>
      </c>
      <c r="AV101" s="201">
        <v>0</v>
      </c>
      <c r="AW101" s="126">
        <v>101</v>
      </c>
      <c r="AX101" s="201" t="s">
        <v>248</v>
      </c>
      <c r="AY101" s="73" t="s">
        <v>248</v>
      </c>
      <c r="AZ101" s="138">
        <v>9878</v>
      </c>
      <c r="BA101" s="138" t="s">
        <v>248</v>
      </c>
      <c r="BB101" s="138" t="s">
        <v>248</v>
      </c>
      <c r="BC101" s="203" t="s">
        <v>248</v>
      </c>
      <c r="BD101" s="217" t="s">
        <v>61</v>
      </c>
      <c r="BE101" s="201" t="s">
        <v>62</v>
      </c>
      <c r="BF101" s="201" t="s">
        <v>63</v>
      </c>
      <c r="BG101" s="201" t="s">
        <v>196</v>
      </c>
      <c r="BH101" s="218" t="s">
        <v>267</v>
      </c>
      <c r="BI101" s="218" t="s">
        <v>68</v>
      </c>
      <c r="BJ101" s="200">
        <v>214</v>
      </c>
      <c r="BK101" s="200">
        <v>4</v>
      </c>
      <c r="BL101" s="219" t="s">
        <v>65</v>
      </c>
      <c r="BM101" s="64"/>
      <c r="BN101" s="64" t="s">
        <v>308</v>
      </c>
      <c r="BO101" s="91" t="s">
        <v>74</v>
      </c>
      <c r="BP101" s="441" t="s">
        <v>681</v>
      </c>
      <c r="BQ101" s="219" t="s">
        <v>717</v>
      </c>
    </row>
    <row r="102" spans="1:69" s="128" customFormat="1" ht="15.75">
      <c r="A102" s="207" t="s">
        <v>33</v>
      </c>
      <c r="B102" s="208" t="s">
        <v>9</v>
      </c>
      <c r="C102" s="202" t="s">
        <v>35</v>
      </c>
      <c r="D102" s="210" t="s">
        <v>710</v>
      </c>
      <c r="E102" s="24" t="s">
        <v>142</v>
      </c>
      <c r="F102" s="86">
        <v>100</v>
      </c>
      <c r="G102" s="80">
        <v>0</v>
      </c>
      <c r="H102" s="204"/>
      <c r="I102" s="204"/>
      <c r="J102" s="204"/>
      <c r="K102" s="204"/>
      <c r="L102" s="80">
        <v>0</v>
      </c>
      <c r="M102" s="203"/>
      <c r="N102" s="52">
        <v>0</v>
      </c>
      <c r="O102" s="204"/>
      <c r="P102" s="204"/>
      <c r="Q102" s="11">
        <v>7.4174898100000002</v>
      </c>
      <c r="R102" s="204"/>
      <c r="S102" s="204"/>
      <c r="T102" s="53">
        <v>8.4499999999999993</v>
      </c>
      <c r="U102" s="204"/>
      <c r="V102" s="204"/>
      <c r="W102" s="11">
        <v>7.4978898100000002</v>
      </c>
      <c r="X102" s="204"/>
      <c r="Y102" s="204"/>
      <c r="Z102" s="53">
        <v>8.4117647058823533</v>
      </c>
      <c r="AA102" s="204"/>
      <c r="AB102" s="204"/>
      <c r="AC102" s="204"/>
      <c r="AD102" s="204"/>
      <c r="AE102" s="204"/>
      <c r="AF102" s="9">
        <v>3.4523250028491019</v>
      </c>
      <c r="AG102" s="9">
        <v>400</v>
      </c>
      <c r="AH102" s="9">
        <v>0.43693617445958677</v>
      </c>
      <c r="AI102" s="9">
        <v>9</v>
      </c>
      <c r="AJ102" s="9">
        <v>2.5964912280701755</v>
      </c>
      <c r="AK102" s="9" t="s">
        <v>248</v>
      </c>
      <c r="AL102" s="9">
        <v>100</v>
      </c>
      <c r="AM102" s="9">
        <v>3.4523250028491019</v>
      </c>
      <c r="AN102" s="9">
        <v>3.5104712041884816</v>
      </c>
      <c r="AO102" s="73">
        <v>0</v>
      </c>
      <c r="AP102" s="80">
        <v>0</v>
      </c>
      <c r="AQ102" s="80">
        <v>0</v>
      </c>
      <c r="AR102" s="224">
        <v>200</v>
      </c>
      <c r="AS102" s="224" t="s">
        <v>248</v>
      </c>
      <c r="AT102" s="7">
        <v>7710.2690000000002</v>
      </c>
      <c r="AU102" s="7">
        <v>0</v>
      </c>
      <c r="AV102" s="201">
        <v>0</v>
      </c>
      <c r="AW102" s="126">
        <v>200</v>
      </c>
      <c r="AX102" s="201" t="s">
        <v>248</v>
      </c>
      <c r="AY102" s="73" t="s">
        <v>248</v>
      </c>
      <c r="AZ102" s="138">
        <v>20821</v>
      </c>
      <c r="BA102" s="138" t="s">
        <v>248</v>
      </c>
      <c r="BB102" s="138" t="s">
        <v>248</v>
      </c>
      <c r="BC102" s="203" t="s">
        <v>248</v>
      </c>
      <c r="BD102" s="217" t="s">
        <v>61</v>
      </c>
      <c r="BE102" s="201" t="s">
        <v>62</v>
      </c>
      <c r="BF102" s="201" t="s">
        <v>63</v>
      </c>
      <c r="BG102" s="201" t="s">
        <v>196</v>
      </c>
      <c r="BH102" s="218" t="s">
        <v>267</v>
      </c>
      <c r="BI102" s="218" t="s">
        <v>64</v>
      </c>
      <c r="BJ102" s="200">
        <v>214</v>
      </c>
      <c r="BK102" s="200">
        <v>1</v>
      </c>
      <c r="BL102" s="219" t="s">
        <v>65</v>
      </c>
      <c r="BM102" s="64"/>
      <c r="BN102" s="64" t="s">
        <v>308</v>
      </c>
      <c r="BO102" s="91" t="s">
        <v>697</v>
      </c>
      <c r="BP102" s="441" t="s">
        <v>698</v>
      </c>
      <c r="BQ102" s="219" t="s">
        <v>714</v>
      </c>
    </row>
    <row r="103" spans="1:69" s="128" customFormat="1" ht="15.75">
      <c r="A103" s="207" t="s">
        <v>33</v>
      </c>
      <c r="B103" s="208" t="s">
        <v>9</v>
      </c>
      <c r="C103" s="202" t="s">
        <v>35</v>
      </c>
      <c r="D103" s="210" t="s">
        <v>710</v>
      </c>
      <c r="E103" s="24" t="s">
        <v>142</v>
      </c>
      <c r="F103" s="86">
        <v>97</v>
      </c>
      <c r="G103" s="80">
        <v>1</v>
      </c>
      <c r="H103" s="204"/>
      <c r="I103" s="204"/>
      <c r="J103" s="204"/>
      <c r="K103" s="204"/>
      <c r="L103" s="80">
        <v>0</v>
      </c>
      <c r="M103" s="203"/>
      <c r="N103" s="52">
        <v>1</v>
      </c>
      <c r="O103" s="204"/>
      <c r="P103" s="204"/>
      <c r="Q103" s="11">
        <v>6.6477808958000004</v>
      </c>
      <c r="R103" s="204"/>
      <c r="S103" s="204"/>
      <c r="T103" s="53">
        <v>8.8714285714285701</v>
      </c>
      <c r="U103" s="204"/>
      <c r="V103" s="204"/>
      <c r="W103" s="11">
        <v>6.5761247708333004</v>
      </c>
      <c r="X103" s="204"/>
      <c r="Y103" s="204"/>
      <c r="Z103" s="53">
        <v>8.6833333333333318</v>
      </c>
      <c r="AA103" s="204"/>
      <c r="AB103" s="204"/>
      <c r="AC103" s="204"/>
      <c r="AD103" s="204"/>
      <c r="AE103" s="204"/>
      <c r="AF103" s="9">
        <v>3.4987631615839505</v>
      </c>
      <c r="AG103" s="9">
        <v>384</v>
      </c>
      <c r="AH103" s="9">
        <v>0.41442273485323322</v>
      </c>
      <c r="AI103" s="9">
        <v>11</v>
      </c>
      <c r="AJ103" s="9">
        <v>2.6273437500000001</v>
      </c>
      <c r="AK103" s="9" t="s">
        <v>248</v>
      </c>
      <c r="AL103" s="9">
        <v>96</v>
      </c>
      <c r="AM103" s="9">
        <v>3.5088031957758234</v>
      </c>
      <c r="AN103" s="9">
        <v>3.5584577114427862</v>
      </c>
      <c r="AO103" s="73">
        <v>68</v>
      </c>
      <c r="AP103" s="80">
        <v>0</v>
      </c>
      <c r="AQ103" s="80">
        <v>2</v>
      </c>
      <c r="AR103" s="224">
        <v>122</v>
      </c>
      <c r="AS103" s="224" t="s">
        <v>248</v>
      </c>
      <c r="AT103" s="7">
        <v>7363.29</v>
      </c>
      <c r="AU103" s="7">
        <v>26.783999999999999</v>
      </c>
      <c r="AV103" s="201">
        <v>0</v>
      </c>
      <c r="AW103" s="126">
        <v>122</v>
      </c>
      <c r="AX103" s="201" t="s">
        <v>248</v>
      </c>
      <c r="AY103" s="73" t="s">
        <v>248</v>
      </c>
      <c r="AZ103" s="138">
        <v>20821</v>
      </c>
      <c r="BA103" s="138" t="s">
        <v>248</v>
      </c>
      <c r="BB103" s="138" t="s">
        <v>248</v>
      </c>
      <c r="BC103" s="203" t="s">
        <v>248</v>
      </c>
      <c r="BD103" s="217" t="s">
        <v>61</v>
      </c>
      <c r="BE103" s="201" t="s">
        <v>62</v>
      </c>
      <c r="BF103" s="201" t="s">
        <v>63</v>
      </c>
      <c r="BG103" s="201" t="s">
        <v>196</v>
      </c>
      <c r="BH103" s="218" t="s">
        <v>267</v>
      </c>
      <c r="BI103" s="218" t="s">
        <v>66</v>
      </c>
      <c r="BJ103" s="200">
        <v>214</v>
      </c>
      <c r="BK103" s="200">
        <v>7</v>
      </c>
      <c r="BL103" s="219" t="s">
        <v>65</v>
      </c>
      <c r="BM103" s="64"/>
      <c r="BN103" s="64" t="s">
        <v>308</v>
      </c>
      <c r="BO103" s="91" t="s">
        <v>697</v>
      </c>
      <c r="BP103" s="441" t="s">
        <v>698</v>
      </c>
      <c r="BQ103" s="219" t="s">
        <v>714</v>
      </c>
    </row>
    <row r="104" spans="1:69" s="128" customFormat="1" ht="15.75">
      <c r="A104" s="207" t="s">
        <v>33</v>
      </c>
      <c r="B104" s="208" t="s">
        <v>9</v>
      </c>
      <c r="C104" s="202" t="s">
        <v>35</v>
      </c>
      <c r="D104" s="210" t="s">
        <v>710</v>
      </c>
      <c r="E104" s="24" t="s">
        <v>142</v>
      </c>
      <c r="F104" s="86">
        <v>97</v>
      </c>
      <c r="G104" s="80">
        <v>11</v>
      </c>
      <c r="H104" s="204"/>
      <c r="I104" s="204"/>
      <c r="J104" s="204"/>
      <c r="K104" s="204"/>
      <c r="L104" s="80">
        <v>0</v>
      </c>
      <c r="M104" s="203"/>
      <c r="N104" s="52">
        <v>1</v>
      </c>
      <c r="O104" s="204"/>
      <c r="P104" s="204"/>
      <c r="Q104" s="11">
        <v>8.2787207092999999</v>
      </c>
      <c r="R104" s="204"/>
      <c r="S104" s="204"/>
      <c r="T104" s="53">
        <v>12.175000000000001</v>
      </c>
      <c r="U104" s="204"/>
      <c r="V104" s="204"/>
      <c r="W104" s="11">
        <v>8.4513833953488007</v>
      </c>
      <c r="X104" s="204"/>
      <c r="Y104" s="204"/>
      <c r="Z104" s="53">
        <v>12.350000000000001</v>
      </c>
      <c r="AA104" s="204"/>
      <c r="AB104" s="204"/>
      <c r="AC104" s="204"/>
      <c r="AD104" s="204"/>
      <c r="AE104" s="204"/>
      <c r="AF104" s="9">
        <v>3.4940116253010061</v>
      </c>
      <c r="AG104" s="9">
        <v>344</v>
      </c>
      <c r="AH104" s="9">
        <v>0.45972947839054301</v>
      </c>
      <c r="AI104" s="9">
        <v>11</v>
      </c>
      <c r="AJ104" s="9">
        <v>2.6</v>
      </c>
      <c r="AK104" s="9" t="s">
        <v>248</v>
      </c>
      <c r="AL104" s="9">
        <v>86</v>
      </c>
      <c r="AM104" s="9">
        <v>3.5233529385398414</v>
      </c>
      <c r="AN104" s="9">
        <v>3.6018041237113403</v>
      </c>
      <c r="AO104" s="73">
        <v>0</v>
      </c>
      <c r="AP104" s="80">
        <v>0</v>
      </c>
      <c r="AQ104" s="80">
        <v>0</v>
      </c>
      <c r="AR104" s="224">
        <v>172</v>
      </c>
      <c r="AS104" s="224" t="s">
        <v>248</v>
      </c>
      <c r="AT104" s="7">
        <v>6928.4390000000003</v>
      </c>
      <c r="AU104" s="7">
        <v>0</v>
      </c>
      <c r="AV104" s="201">
        <v>0</v>
      </c>
      <c r="AW104" s="126">
        <v>172</v>
      </c>
      <c r="AX104" s="201" t="s">
        <v>248</v>
      </c>
      <c r="AY104" s="73" t="s">
        <v>248</v>
      </c>
      <c r="AZ104" s="138">
        <v>20821</v>
      </c>
      <c r="BA104" s="138" t="s">
        <v>248</v>
      </c>
      <c r="BB104" s="138" t="s">
        <v>248</v>
      </c>
      <c r="BC104" s="203" t="s">
        <v>248</v>
      </c>
      <c r="BD104" s="217" t="s">
        <v>61</v>
      </c>
      <c r="BE104" s="201" t="s">
        <v>62</v>
      </c>
      <c r="BF104" s="201" t="s">
        <v>63</v>
      </c>
      <c r="BG104" s="201" t="s">
        <v>196</v>
      </c>
      <c r="BH104" s="218" t="s">
        <v>267</v>
      </c>
      <c r="BI104" s="218" t="s">
        <v>67</v>
      </c>
      <c r="BJ104" s="200">
        <v>214</v>
      </c>
      <c r="BK104" s="200">
        <v>3</v>
      </c>
      <c r="BL104" s="219" t="s">
        <v>65</v>
      </c>
      <c r="BM104" s="64"/>
      <c r="BN104" s="64" t="s">
        <v>308</v>
      </c>
      <c r="BO104" s="91" t="s">
        <v>697</v>
      </c>
      <c r="BP104" s="441" t="s">
        <v>698</v>
      </c>
      <c r="BQ104" s="219" t="s">
        <v>714</v>
      </c>
    </row>
    <row r="105" spans="1:69" s="128" customFormat="1" ht="15.75">
      <c r="A105" s="207" t="s">
        <v>33</v>
      </c>
      <c r="B105" s="208" t="s">
        <v>9</v>
      </c>
      <c r="C105" s="202" t="s">
        <v>35</v>
      </c>
      <c r="D105" s="210" t="s">
        <v>710</v>
      </c>
      <c r="E105" s="24" t="s">
        <v>142</v>
      </c>
      <c r="F105" s="86">
        <v>98</v>
      </c>
      <c r="G105" s="80">
        <v>4</v>
      </c>
      <c r="H105" s="204"/>
      <c r="I105" s="204"/>
      <c r="J105" s="204"/>
      <c r="K105" s="204"/>
      <c r="L105" s="80">
        <v>0</v>
      </c>
      <c r="M105" s="203"/>
      <c r="N105" s="52">
        <v>0</v>
      </c>
      <c r="O105" s="204"/>
      <c r="P105" s="204"/>
      <c r="Q105" s="11">
        <v>6.2953189787000001</v>
      </c>
      <c r="R105" s="204"/>
      <c r="S105" s="204"/>
      <c r="T105" s="53">
        <v>9.1499999999999986</v>
      </c>
      <c r="U105" s="204"/>
      <c r="V105" s="204"/>
      <c r="W105" s="11">
        <v>6.0984891914892998</v>
      </c>
      <c r="X105" s="204"/>
      <c r="Y105" s="204"/>
      <c r="Z105" s="53">
        <v>9.1499999999999986</v>
      </c>
      <c r="AA105" s="204"/>
      <c r="AB105" s="204"/>
      <c r="AC105" s="204"/>
      <c r="AD105" s="204"/>
      <c r="AE105" s="204"/>
      <c r="AF105" s="9">
        <v>2.6672872330280062</v>
      </c>
      <c r="AG105" s="9">
        <v>376</v>
      </c>
      <c r="AH105" s="9">
        <v>0.26358144340026018</v>
      </c>
      <c r="AI105" s="9">
        <v>83</v>
      </c>
      <c r="AJ105" s="9">
        <v>2.0831168831168831</v>
      </c>
      <c r="AK105" s="9" t="s">
        <v>248</v>
      </c>
      <c r="AL105" s="9">
        <v>0</v>
      </c>
      <c r="AM105" s="9"/>
      <c r="AN105" s="9"/>
      <c r="AO105" s="73">
        <v>186</v>
      </c>
      <c r="AP105" s="80">
        <v>0</v>
      </c>
      <c r="AQ105" s="80">
        <v>2</v>
      </c>
      <c r="AR105" s="224">
        <v>0</v>
      </c>
      <c r="AS105" s="224" t="s">
        <v>248</v>
      </c>
      <c r="AT105" s="7">
        <v>7260.3950000000004</v>
      </c>
      <c r="AU105" s="7">
        <v>0</v>
      </c>
      <c r="AV105" s="201">
        <v>0</v>
      </c>
      <c r="AW105" s="126">
        <v>0</v>
      </c>
      <c r="AX105" s="201" t="s">
        <v>248</v>
      </c>
      <c r="AY105" s="73" t="s">
        <v>248</v>
      </c>
      <c r="AZ105" s="138">
        <v>20821</v>
      </c>
      <c r="BA105" s="138" t="s">
        <v>248</v>
      </c>
      <c r="BB105" s="138" t="s">
        <v>248</v>
      </c>
      <c r="BC105" s="203" t="s">
        <v>248</v>
      </c>
      <c r="BD105" s="217" t="s">
        <v>61</v>
      </c>
      <c r="BE105" s="201" t="s">
        <v>62</v>
      </c>
      <c r="BF105" s="201" t="s">
        <v>63</v>
      </c>
      <c r="BG105" s="201" t="s">
        <v>196</v>
      </c>
      <c r="BH105" s="218" t="s">
        <v>267</v>
      </c>
      <c r="BI105" s="218" t="s">
        <v>68</v>
      </c>
      <c r="BJ105" s="200">
        <v>214</v>
      </c>
      <c r="BK105" s="200">
        <v>4</v>
      </c>
      <c r="BL105" s="219" t="s">
        <v>65</v>
      </c>
      <c r="BM105" s="64"/>
      <c r="BN105" s="64" t="s">
        <v>308</v>
      </c>
      <c r="BO105" s="91" t="s">
        <v>697</v>
      </c>
      <c r="BP105" s="441" t="s">
        <v>698</v>
      </c>
      <c r="BQ105" s="219" t="s">
        <v>714</v>
      </c>
    </row>
    <row r="106" spans="1:69" s="128" customFormat="1" ht="15.75">
      <c r="A106" s="207" t="s">
        <v>33</v>
      </c>
      <c r="B106" s="208" t="s">
        <v>9</v>
      </c>
      <c r="C106" s="202" t="s">
        <v>35</v>
      </c>
      <c r="D106" s="210" t="s">
        <v>710</v>
      </c>
      <c r="E106" s="24" t="s">
        <v>143</v>
      </c>
      <c r="F106" s="86">
        <v>59</v>
      </c>
      <c r="G106" s="80">
        <v>1</v>
      </c>
      <c r="H106" s="204"/>
      <c r="I106" s="204"/>
      <c r="J106" s="204"/>
      <c r="K106" s="204"/>
      <c r="L106" s="80">
        <v>0</v>
      </c>
      <c r="M106" s="203"/>
      <c r="N106" s="52">
        <v>0</v>
      </c>
      <c r="O106" s="204"/>
      <c r="P106" s="204"/>
      <c r="Q106" s="11">
        <v>7.3265686034000002</v>
      </c>
      <c r="R106" s="204"/>
      <c r="S106" s="204"/>
      <c r="T106" s="53">
        <v>10.774999999999999</v>
      </c>
      <c r="U106" s="204"/>
      <c r="V106" s="204"/>
      <c r="W106" s="11">
        <v>7.2834480517240996</v>
      </c>
      <c r="X106" s="204"/>
      <c r="Y106" s="204"/>
      <c r="Z106" s="53">
        <v>10.774999999999999</v>
      </c>
      <c r="AA106" s="204"/>
      <c r="AB106" s="204"/>
      <c r="AC106" s="204"/>
      <c r="AD106" s="204"/>
      <c r="AE106" s="204"/>
      <c r="AF106" s="9">
        <v>3.4208867141765911</v>
      </c>
      <c r="AG106" s="9">
        <v>406</v>
      </c>
      <c r="AH106" s="9">
        <v>0.51814371211464194</v>
      </c>
      <c r="AI106" s="9">
        <v>20</v>
      </c>
      <c r="AJ106" s="9">
        <v>2.5024999999999999</v>
      </c>
      <c r="AK106" s="9" t="s">
        <v>248</v>
      </c>
      <c r="AL106" s="9">
        <v>56</v>
      </c>
      <c r="AM106" s="9">
        <v>3.4431887904600225</v>
      </c>
      <c r="AN106" s="9">
        <v>3.5380116959064329</v>
      </c>
      <c r="AO106" s="73">
        <v>5</v>
      </c>
      <c r="AP106" s="80">
        <v>0</v>
      </c>
      <c r="AQ106" s="80">
        <v>0</v>
      </c>
      <c r="AR106" s="224">
        <v>111</v>
      </c>
      <c r="AS106" s="224" t="s">
        <v>248</v>
      </c>
      <c r="AT106" s="7">
        <v>4434.7809999999999</v>
      </c>
      <c r="AU106" s="7">
        <v>73.373999999999995</v>
      </c>
      <c r="AV106" s="201">
        <v>0</v>
      </c>
      <c r="AW106" s="126">
        <v>111</v>
      </c>
      <c r="AX106" s="201" t="s">
        <v>248</v>
      </c>
      <c r="AY106" s="73" t="s">
        <v>248</v>
      </c>
      <c r="AZ106" s="138">
        <v>17830</v>
      </c>
      <c r="BA106" s="138" t="s">
        <v>248</v>
      </c>
      <c r="BB106" s="138" t="s">
        <v>248</v>
      </c>
      <c r="BC106" s="203" t="s">
        <v>248</v>
      </c>
      <c r="BD106" s="217" t="s">
        <v>61</v>
      </c>
      <c r="BE106" s="201" t="s">
        <v>62</v>
      </c>
      <c r="BF106" s="201" t="s">
        <v>63</v>
      </c>
      <c r="BG106" s="201" t="s">
        <v>196</v>
      </c>
      <c r="BH106" s="218" t="s">
        <v>488</v>
      </c>
      <c r="BI106" s="218" t="s">
        <v>64</v>
      </c>
      <c r="BJ106" s="200">
        <v>214</v>
      </c>
      <c r="BK106" s="200">
        <v>1</v>
      </c>
      <c r="BL106" s="219" t="s">
        <v>65</v>
      </c>
      <c r="BM106" s="64"/>
      <c r="BN106" s="64" t="s">
        <v>308</v>
      </c>
      <c r="BO106" s="91" t="s">
        <v>349</v>
      </c>
      <c r="BP106" s="441" t="s">
        <v>699</v>
      </c>
      <c r="BQ106" s="219" t="s">
        <v>715</v>
      </c>
    </row>
    <row r="107" spans="1:69" s="128" customFormat="1" ht="15.75">
      <c r="A107" s="207" t="s">
        <v>33</v>
      </c>
      <c r="B107" s="208" t="s">
        <v>9</v>
      </c>
      <c r="C107" s="202" t="s">
        <v>35</v>
      </c>
      <c r="D107" s="210" t="s">
        <v>710</v>
      </c>
      <c r="E107" s="24" t="s">
        <v>143</v>
      </c>
      <c r="F107" s="86">
        <v>57</v>
      </c>
      <c r="G107" s="80">
        <v>0</v>
      </c>
      <c r="H107" s="204"/>
      <c r="I107" s="204"/>
      <c r="J107" s="204"/>
      <c r="K107" s="204"/>
      <c r="L107" s="80">
        <v>0</v>
      </c>
      <c r="M107" s="203"/>
      <c r="N107" s="52">
        <v>0</v>
      </c>
      <c r="O107" s="204"/>
      <c r="P107" s="204"/>
      <c r="Q107" s="11">
        <v>7.0241049649000002</v>
      </c>
      <c r="R107" s="204"/>
      <c r="S107" s="204"/>
      <c r="T107" s="53">
        <v>10.574999999999999</v>
      </c>
      <c r="U107" s="204"/>
      <c r="V107" s="204"/>
      <c r="W107" s="11">
        <v>6.9437188771929002</v>
      </c>
      <c r="X107" s="204"/>
      <c r="Y107" s="204"/>
      <c r="Z107" s="53">
        <v>10.574999999999999</v>
      </c>
      <c r="AA107" s="204"/>
      <c r="AB107" s="204"/>
      <c r="AC107" s="204"/>
      <c r="AD107" s="204"/>
      <c r="AE107" s="204"/>
      <c r="AF107" s="9">
        <v>3.3148120426593866</v>
      </c>
      <c r="AG107" s="9">
        <v>399</v>
      </c>
      <c r="AH107" s="9">
        <v>0.56121421798726023</v>
      </c>
      <c r="AI107" s="9">
        <v>32</v>
      </c>
      <c r="AJ107" s="9">
        <v>2.2768518518518519</v>
      </c>
      <c r="AK107" s="9" t="s">
        <v>248</v>
      </c>
      <c r="AL107" s="9">
        <v>57</v>
      </c>
      <c r="AM107" s="9">
        <v>3.3148120426593866</v>
      </c>
      <c r="AN107" s="9">
        <v>3.4023809523809523</v>
      </c>
      <c r="AO107" s="73">
        <v>11</v>
      </c>
      <c r="AP107" s="80">
        <v>0</v>
      </c>
      <c r="AQ107" s="80">
        <v>0</v>
      </c>
      <c r="AR107" s="224">
        <v>103</v>
      </c>
      <c r="AS107" s="224" t="s">
        <v>248</v>
      </c>
      <c r="AT107" s="7">
        <v>4368.1130000000003</v>
      </c>
      <c r="AU107" s="7">
        <v>0</v>
      </c>
      <c r="AV107" s="201">
        <v>0</v>
      </c>
      <c r="AW107" s="126">
        <v>103</v>
      </c>
      <c r="AX107" s="201" t="s">
        <v>248</v>
      </c>
      <c r="AY107" s="73" t="s">
        <v>248</v>
      </c>
      <c r="AZ107" s="138">
        <v>17830</v>
      </c>
      <c r="BA107" s="138" t="s">
        <v>248</v>
      </c>
      <c r="BB107" s="138" t="s">
        <v>248</v>
      </c>
      <c r="BC107" s="203" t="s">
        <v>248</v>
      </c>
      <c r="BD107" s="217" t="s">
        <v>61</v>
      </c>
      <c r="BE107" s="201" t="s">
        <v>62</v>
      </c>
      <c r="BF107" s="201" t="s">
        <v>63</v>
      </c>
      <c r="BG107" s="201" t="s">
        <v>196</v>
      </c>
      <c r="BH107" s="218" t="s">
        <v>488</v>
      </c>
      <c r="BI107" s="218" t="s">
        <v>66</v>
      </c>
      <c r="BJ107" s="200">
        <v>214</v>
      </c>
      <c r="BK107" s="200">
        <v>7</v>
      </c>
      <c r="BL107" s="219" t="s">
        <v>65</v>
      </c>
      <c r="BM107" s="64"/>
      <c r="BN107" s="64" t="s">
        <v>308</v>
      </c>
      <c r="BO107" s="91" t="s">
        <v>349</v>
      </c>
      <c r="BP107" s="441" t="s">
        <v>699</v>
      </c>
      <c r="BQ107" s="219" t="s">
        <v>715</v>
      </c>
    </row>
    <row r="108" spans="1:69" s="128" customFormat="1" ht="15.75">
      <c r="A108" s="207" t="s">
        <v>33</v>
      </c>
      <c r="B108" s="208" t="s">
        <v>9</v>
      </c>
      <c r="C108" s="202" t="s">
        <v>35</v>
      </c>
      <c r="D108" s="210" t="s">
        <v>710</v>
      </c>
      <c r="E108" s="24" t="s">
        <v>143</v>
      </c>
      <c r="F108" s="86">
        <v>57</v>
      </c>
      <c r="G108" s="80">
        <v>3</v>
      </c>
      <c r="H108" s="204"/>
      <c r="I108" s="204"/>
      <c r="J108" s="204"/>
      <c r="K108" s="204"/>
      <c r="L108" s="80">
        <v>0</v>
      </c>
      <c r="M108" s="203"/>
      <c r="N108" s="52">
        <v>0</v>
      </c>
      <c r="O108" s="204"/>
      <c r="P108" s="204"/>
      <c r="Q108" s="11">
        <v>7.5373516111000001</v>
      </c>
      <c r="R108" s="204"/>
      <c r="S108" s="204"/>
      <c r="T108" s="53">
        <v>9.6499999999999986</v>
      </c>
      <c r="U108" s="204"/>
      <c r="V108" s="204"/>
      <c r="W108" s="11">
        <v>7.4842218148148003</v>
      </c>
      <c r="X108" s="204"/>
      <c r="Y108" s="204"/>
      <c r="Z108" s="53">
        <v>9.0749999999999993</v>
      </c>
      <c r="AA108" s="204"/>
      <c r="AB108" s="204"/>
      <c r="AC108" s="204"/>
      <c r="AD108" s="204"/>
      <c r="AE108" s="204"/>
      <c r="AF108" s="9">
        <v>3.356723102837853</v>
      </c>
      <c r="AG108" s="9">
        <v>378</v>
      </c>
      <c r="AH108" s="9">
        <v>0.52315076408487071</v>
      </c>
      <c r="AI108" s="9">
        <v>22</v>
      </c>
      <c r="AJ108" s="9">
        <v>2.3966666666666665</v>
      </c>
      <c r="AK108" s="9" t="s">
        <v>248</v>
      </c>
      <c r="AL108" s="9">
        <v>51</v>
      </c>
      <c r="AM108" s="9">
        <v>3.3737535012536353</v>
      </c>
      <c r="AN108" s="9">
        <v>3.5014619883040936</v>
      </c>
      <c r="AO108" s="73">
        <v>9</v>
      </c>
      <c r="AP108" s="80">
        <v>0</v>
      </c>
      <c r="AQ108" s="80">
        <v>0</v>
      </c>
      <c r="AR108" s="224">
        <v>99</v>
      </c>
      <c r="AS108" s="224" t="s">
        <v>248</v>
      </c>
      <c r="AT108" s="7">
        <v>4100.1490000000003</v>
      </c>
      <c r="AU108" s="7">
        <v>81.296999999999997</v>
      </c>
      <c r="AV108" s="201">
        <v>0</v>
      </c>
      <c r="AW108" s="126">
        <v>99</v>
      </c>
      <c r="AX108" s="201" t="s">
        <v>248</v>
      </c>
      <c r="AY108" s="73" t="s">
        <v>248</v>
      </c>
      <c r="AZ108" s="138">
        <v>17830</v>
      </c>
      <c r="BA108" s="138" t="s">
        <v>248</v>
      </c>
      <c r="BB108" s="138" t="s">
        <v>248</v>
      </c>
      <c r="BC108" s="203" t="s">
        <v>248</v>
      </c>
      <c r="BD108" s="217" t="s">
        <v>61</v>
      </c>
      <c r="BE108" s="201" t="s">
        <v>62</v>
      </c>
      <c r="BF108" s="201" t="s">
        <v>63</v>
      </c>
      <c r="BG108" s="201" t="s">
        <v>196</v>
      </c>
      <c r="BH108" s="218" t="s">
        <v>488</v>
      </c>
      <c r="BI108" s="218" t="s">
        <v>67</v>
      </c>
      <c r="BJ108" s="200">
        <v>214</v>
      </c>
      <c r="BK108" s="200">
        <v>3</v>
      </c>
      <c r="BL108" s="219" t="s">
        <v>65</v>
      </c>
      <c r="BM108" s="64"/>
      <c r="BN108" s="64" t="s">
        <v>308</v>
      </c>
      <c r="BO108" s="91" t="s">
        <v>349</v>
      </c>
      <c r="BP108" s="441" t="s">
        <v>699</v>
      </c>
      <c r="BQ108" s="219" t="s">
        <v>715</v>
      </c>
    </row>
    <row r="109" spans="1:69" s="128" customFormat="1" ht="15.75">
      <c r="A109" s="207" t="s">
        <v>33</v>
      </c>
      <c r="B109" s="208" t="s">
        <v>9</v>
      </c>
      <c r="C109" s="202" t="s">
        <v>35</v>
      </c>
      <c r="D109" s="210" t="s">
        <v>710</v>
      </c>
      <c r="E109" s="24" t="s">
        <v>143</v>
      </c>
      <c r="F109" s="86">
        <v>58</v>
      </c>
      <c r="G109" s="80">
        <v>3</v>
      </c>
      <c r="H109" s="204"/>
      <c r="I109" s="204"/>
      <c r="J109" s="204"/>
      <c r="K109" s="204"/>
      <c r="L109" s="80">
        <v>0</v>
      </c>
      <c r="M109" s="203"/>
      <c r="N109" s="52">
        <v>0</v>
      </c>
      <c r="O109" s="204"/>
      <c r="P109" s="204"/>
      <c r="Q109" s="11">
        <v>7.0302907817999998</v>
      </c>
      <c r="R109" s="204"/>
      <c r="S109" s="204"/>
      <c r="T109" s="53">
        <v>10.125</v>
      </c>
      <c r="U109" s="204"/>
      <c r="V109" s="204"/>
      <c r="W109" s="11">
        <v>7.0103088545454</v>
      </c>
      <c r="X109" s="204"/>
      <c r="Y109" s="204"/>
      <c r="Z109" s="53">
        <v>9.90625</v>
      </c>
      <c r="AA109" s="204"/>
      <c r="AB109" s="204"/>
      <c r="AC109" s="204"/>
      <c r="AD109" s="204"/>
      <c r="AE109" s="204"/>
      <c r="AF109" s="9">
        <v>2.7692717039952424</v>
      </c>
      <c r="AG109" s="9">
        <v>384</v>
      </c>
      <c r="AH109" s="9">
        <v>0.4682011945442599</v>
      </c>
      <c r="AI109" s="9">
        <v>99</v>
      </c>
      <c r="AJ109" s="9">
        <v>1.8380952380952382</v>
      </c>
      <c r="AK109" s="9" t="s">
        <v>248</v>
      </c>
      <c r="AL109" s="9">
        <v>0</v>
      </c>
      <c r="AM109" s="9"/>
      <c r="AN109" s="9"/>
      <c r="AO109" s="73">
        <v>48</v>
      </c>
      <c r="AP109" s="80">
        <v>1</v>
      </c>
      <c r="AQ109" s="80">
        <v>3</v>
      </c>
      <c r="AR109" s="224">
        <v>58</v>
      </c>
      <c r="AS109" s="224" t="s">
        <v>248</v>
      </c>
      <c r="AT109" s="7">
        <v>3651.3780000000002</v>
      </c>
      <c r="AU109" s="7">
        <v>603.51700000000005</v>
      </c>
      <c r="AV109" s="201">
        <v>0</v>
      </c>
      <c r="AW109" s="126">
        <v>58</v>
      </c>
      <c r="AX109" s="201" t="s">
        <v>248</v>
      </c>
      <c r="AY109" s="73" t="s">
        <v>248</v>
      </c>
      <c r="AZ109" s="138">
        <v>17830</v>
      </c>
      <c r="BA109" s="138" t="s">
        <v>248</v>
      </c>
      <c r="BB109" s="138" t="s">
        <v>248</v>
      </c>
      <c r="BC109" s="203" t="s">
        <v>248</v>
      </c>
      <c r="BD109" s="217" t="s">
        <v>61</v>
      </c>
      <c r="BE109" s="201" t="s">
        <v>62</v>
      </c>
      <c r="BF109" s="201" t="s">
        <v>63</v>
      </c>
      <c r="BG109" s="201" t="s">
        <v>196</v>
      </c>
      <c r="BH109" s="218" t="s">
        <v>488</v>
      </c>
      <c r="BI109" s="218" t="s">
        <v>68</v>
      </c>
      <c r="BJ109" s="200">
        <v>214</v>
      </c>
      <c r="BK109" s="200">
        <v>4</v>
      </c>
      <c r="BL109" s="219" t="s">
        <v>65</v>
      </c>
      <c r="BM109" s="64"/>
      <c r="BN109" s="64" t="s">
        <v>308</v>
      </c>
      <c r="BO109" s="91" t="s">
        <v>349</v>
      </c>
      <c r="BP109" s="441" t="s">
        <v>699</v>
      </c>
      <c r="BQ109" s="219" t="s">
        <v>715</v>
      </c>
    </row>
    <row r="110" spans="1:69" s="128" customFormat="1" ht="15.75">
      <c r="A110" s="207" t="s">
        <v>33</v>
      </c>
      <c r="B110" s="208" t="s">
        <v>9</v>
      </c>
      <c r="C110" s="202" t="s">
        <v>35</v>
      </c>
      <c r="D110" s="210" t="s">
        <v>710</v>
      </c>
      <c r="E110" s="24" t="s">
        <v>144</v>
      </c>
      <c r="F110" s="86">
        <v>68</v>
      </c>
      <c r="G110" s="80">
        <v>0</v>
      </c>
      <c r="H110" s="204"/>
      <c r="I110" s="204"/>
      <c r="J110" s="204"/>
      <c r="K110" s="204"/>
      <c r="L110" s="80">
        <v>0</v>
      </c>
      <c r="M110" s="203"/>
      <c r="N110" s="52">
        <v>0</v>
      </c>
      <c r="O110" s="204"/>
      <c r="P110" s="204"/>
      <c r="Q110" s="11">
        <v>6.3501027940999997</v>
      </c>
      <c r="R110" s="204"/>
      <c r="S110" s="204"/>
      <c r="T110" s="53">
        <v>10.1</v>
      </c>
      <c r="U110" s="204"/>
      <c r="V110" s="204"/>
      <c r="W110" s="11">
        <v>6.3297056764704998</v>
      </c>
      <c r="X110" s="204"/>
      <c r="Y110" s="204"/>
      <c r="Z110" s="53">
        <v>10.266666666666666</v>
      </c>
      <c r="AA110" s="204"/>
      <c r="AB110" s="204"/>
      <c r="AC110" s="204"/>
      <c r="AD110" s="204"/>
      <c r="AE110" s="204"/>
      <c r="AF110" s="9">
        <v>3.6736974994174574</v>
      </c>
      <c r="AG110" s="9">
        <v>476</v>
      </c>
      <c r="AH110" s="9">
        <v>0.47932370719168904</v>
      </c>
      <c r="AI110" s="9">
        <v>14</v>
      </c>
      <c r="AJ110" s="9">
        <v>2.6484848484848484</v>
      </c>
      <c r="AK110" s="9" t="s">
        <v>248</v>
      </c>
      <c r="AL110" s="9">
        <v>68</v>
      </c>
      <c r="AM110" s="9">
        <v>3.6736974994174574</v>
      </c>
      <c r="AN110" s="9">
        <v>3.73</v>
      </c>
      <c r="AO110" s="73">
        <v>0</v>
      </c>
      <c r="AP110" s="80">
        <v>0</v>
      </c>
      <c r="AQ110" s="80">
        <v>0</v>
      </c>
      <c r="AR110" s="224">
        <v>136</v>
      </c>
      <c r="AS110" s="224" t="s">
        <v>248</v>
      </c>
      <c r="AT110" s="7">
        <v>5197.4110000000001</v>
      </c>
      <c r="AU110" s="7">
        <v>0</v>
      </c>
      <c r="AV110" s="201">
        <v>0</v>
      </c>
      <c r="AW110" s="126">
        <v>136</v>
      </c>
      <c r="AX110" s="201" t="s">
        <v>248</v>
      </c>
      <c r="AY110" s="73" t="s">
        <v>248</v>
      </c>
      <c r="AZ110" s="138">
        <v>78543</v>
      </c>
      <c r="BA110" s="138" t="s">
        <v>248</v>
      </c>
      <c r="BB110" s="138" t="s">
        <v>248</v>
      </c>
      <c r="BC110" s="203" t="s">
        <v>248</v>
      </c>
      <c r="BD110" s="217" t="s">
        <v>61</v>
      </c>
      <c r="BE110" s="201" t="s">
        <v>62</v>
      </c>
      <c r="BF110" s="201" t="s">
        <v>63</v>
      </c>
      <c r="BG110" s="201" t="s">
        <v>196</v>
      </c>
      <c r="BH110" s="218" t="s">
        <v>488</v>
      </c>
      <c r="BI110" s="218" t="s">
        <v>64</v>
      </c>
      <c r="BJ110" s="200">
        <v>214</v>
      </c>
      <c r="BK110" s="200">
        <v>1</v>
      </c>
      <c r="BL110" s="219" t="s">
        <v>65</v>
      </c>
      <c r="BM110" s="64"/>
      <c r="BN110" s="64" t="s">
        <v>308</v>
      </c>
      <c r="BO110" s="91" t="s">
        <v>57</v>
      </c>
      <c r="BP110" s="441" t="s">
        <v>681</v>
      </c>
      <c r="BQ110" s="219" t="s">
        <v>717</v>
      </c>
    </row>
    <row r="111" spans="1:69" s="128" customFormat="1" ht="15.75">
      <c r="A111" s="207" t="s">
        <v>33</v>
      </c>
      <c r="B111" s="208" t="s">
        <v>9</v>
      </c>
      <c r="C111" s="202" t="s">
        <v>35</v>
      </c>
      <c r="D111" s="210" t="s">
        <v>710</v>
      </c>
      <c r="E111" s="24" t="s">
        <v>144</v>
      </c>
      <c r="F111" s="86">
        <v>67</v>
      </c>
      <c r="G111" s="80">
        <v>4</v>
      </c>
      <c r="H111" s="204"/>
      <c r="I111" s="204"/>
      <c r="J111" s="204"/>
      <c r="K111" s="204"/>
      <c r="L111" s="80">
        <v>0</v>
      </c>
      <c r="M111" s="203"/>
      <c r="N111" s="52">
        <v>0</v>
      </c>
      <c r="O111" s="204"/>
      <c r="P111" s="204"/>
      <c r="Q111" s="11">
        <v>8.1966665556000002</v>
      </c>
      <c r="R111" s="204"/>
      <c r="S111" s="204"/>
      <c r="T111" s="53">
        <v>13.641666666666666</v>
      </c>
      <c r="U111" s="204"/>
      <c r="V111" s="204"/>
      <c r="W111" s="11">
        <v>8.2392696984126008</v>
      </c>
      <c r="X111" s="204"/>
      <c r="Y111" s="204"/>
      <c r="Z111" s="53">
        <v>13.641666666666666</v>
      </c>
      <c r="AA111" s="204"/>
      <c r="AB111" s="204"/>
      <c r="AC111" s="204"/>
      <c r="AD111" s="204"/>
      <c r="AE111" s="204"/>
      <c r="AF111" s="9">
        <v>3.4308717479720459</v>
      </c>
      <c r="AG111" s="9">
        <v>441</v>
      </c>
      <c r="AH111" s="9">
        <v>0.55579256952027689</v>
      </c>
      <c r="AI111" s="9">
        <v>34</v>
      </c>
      <c r="AJ111" s="9">
        <v>2.2866071428571431</v>
      </c>
      <c r="AK111" s="9" t="s">
        <v>248</v>
      </c>
      <c r="AL111" s="9">
        <v>60</v>
      </c>
      <c r="AM111" s="9">
        <v>3.4410714396408624</v>
      </c>
      <c r="AN111" s="9">
        <v>3.5515463917525771</v>
      </c>
      <c r="AO111" s="73">
        <v>15</v>
      </c>
      <c r="AP111" s="80">
        <v>2</v>
      </c>
      <c r="AQ111" s="80">
        <v>0</v>
      </c>
      <c r="AR111" s="224">
        <v>109</v>
      </c>
      <c r="AS111" s="224" t="s">
        <v>248</v>
      </c>
      <c r="AT111" s="7">
        <v>4877.1899999999996</v>
      </c>
      <c r="AU111" s="7">
        <v>79.488</v>
      </c>
      <c r="AV111" s="201">
        <v>0</v>
      </c>
      <c r="AW111" s="126">
        <v>109</v>
      </c>
      <c r="AX111" s="201" t="s">
        <v>248</v>
      </c>
      <c r="AY111" s="73" t="s">
        <v>248</v>
      </c>
      <c r="AZ111" s="138">
        <v>78543</v>
      </c>
      <c r="BA111" s="138" t="s">
        <v>248</v>
      </c>
      <c r="BB111" s="138" t="s">
        <v>248</v>
      </c>
      <c r="BC111" s="203" t="s">
        <v>248</v>
      </c>
      <c r="BD111" s="217" t="s">
        <v>61</v>
      </c>
      <c r="BE111" s="201" t="s">
        <v>62</v>
      </c>
      <c r="BF111" s="201" t="s">
        <v>63</v>
      </c>
      <c r="BG111" s="201" t="s">
        <v>196</v>
      </c>
      <c r="BH111" s="218" t="s">
        <v>488</v>
      </c>
      <c r="BI111" s="218" t="s">
        <v>66</v>
      </c>
      <c r="BJ111" s="200">
        <v>214</v>
      </c>
      <c r="BK111" s="200">
        <v>7</v>
      </c>
      <c r="BL111" s="219" t="s">
        <v>65</v>
      </c>
      <c r="BM111" s="64"/>
      <c r="BN111" s="64" t="s">
        <v>308</v>
      </c>
      <c r="BO111" s="91" t="s">
        <v>57</v>
      </c>
      <c r="BP111" s="441" t="s">
        <v>681</v>
      </c>
      <c r="BQ111" s="219" t="s">
        <v>717</v>
      </c>
    </row>
    <row r="112" spans="1:69" s="128" customFormat="1" ht="15.75">
      <c r="A112" s="207" t="s">
        <v>33</v>
      </c>
      <c r="B112" s="208" t="s">
        <v>9</v>
      </c>
      <c r="C112" s="202" t="s">
        <v>35</v>
      </c>
      <c r="D112" s="210" t="s">
        <v>710</v>
      </c>
      <c r="E112" s="24" t="s">
        <v>144</v>
      </c>
      <c r="F112" s="86">
        <v>67</v>
      </c>
      <c r="G112" s="80">
        <v>0</v>
      </c>
      <c r="H112" s="204"/>
      <c r="I112" s="204"/>
      <c r="J112" s="204"/>
      <c r="K112" s="204"/>
      <c r="L112" s="80">
        <v>0</v>
      </c>
      <c r="M112" s="203"/>
      <c r="N112" s="52">
        <v>0</v>
      </c>
      <c r="O112" s="204"/>
      <c r="P112" s="204"/>
      <c r="Q112" s="11">
        <v>6.9027611492999998</v>
      </c>
      <c r="R112" s="204"/>
      <c r="S112" s="204"/>
      <c r="T112" s="53">
        <v>8.9124999999999996</v>
      </c>
      <c r="U112" s="204"/>
      <c r="V112" s="204"/>
      <c r="W112" s="11">
        <v>7.1407461791043998</v>
      </c>
      <c r="X112" s="204"/>
      <c r="Y112" s="204"/>
      <c r="Z112" s="53">
        <v>9.3249999999999993</v>
      </c>
      <c r="AA112" s="204"/>
      <c r="AB112" s="204"/>
      <c r="AC112" s="204"/>
      <c r="AD112" s="204"/>
      <c r="AE112" s="204"/>
      <c r="AF112" s="9">
        <v>3.5017910551838445</v>
      </c>
      <c r="AG112" s="9">
        <v>468</v>
      </c>
      <c r="AH112" s="9">
        <v>0.51701497992536971</v>
      </c>
      <c r="AI112" s="9">
        <v>30</v>
      </c>
      <c r="AJ112" s="9">
        <v>2.3624999999999998</v>
      </c>
      <c r="AK112" s="9" t="s">
        <v>248</v>
      </c>
      <c r="AL112" s="9">
        <v>66</v>
      </c>
      <c r="AM112" s="9">
        <v>3.5196969794676591</v>
      </c>
      <c r="AN112" s="9">
        <v>3.6053149606299213</v>
      </c>
      <c r="AO112" s="73">
        <v>4</v>
      </c>
      <c r="AP112" s="80">
        <v>0</v>
      </c>
      <c r="AQ112" s="80">
        <v>0</v>
      </c>
      <c r="AR112" s="224">
        <v>130</v>
      </c>
      <c r="AS112" s="224" t="s">
        <v>248</v>
      </c>
      <c r="AT112" s="7">
        <v>5134.741</v>
      </c>
      <c r="AU112" s="7">
        <v>37.433999999999997</v>
      </c>
      <c r="AV112" s="201">
        <v>0</v>
      </c>
      <c r="AW112" s="126">
        <v>130</v>
      </c>
      <c r="AX112" s="201" t="s">
        <v>248</v>
      </c>
      <c r="AY112" s="73" t="s">
        <v>248</v>
      </c>
      <c r="AZ112" s="138">
        <v>78543</v>
      </c>
      <c r="BA112" s="138" t="s">
        <v>248</v>
      </c>
      <c r="BB112" s="138" t="s">
        <v>248</v>
      </c>
      <c r="BC112" s="203" t="s">
        <v>248</v>
      </c>
      <c r="BD112" s="217" t="s">
        <v>61</v>
      </c>
      <c r="BE112" s="201" t="s">
        <v>62</v>
      </c>
      <c r="BF112" s="201" t="s">
        <v>63</v>
      </c>
      <c r="BG112" s="201" t="s">
        <v>196</v>
      </c>
      <c r="BH112" s="218" t="s">
        <v>488</v>
      </c>
      <c r="BI112" s="218" t="s">
        <v>67</v>
      </c>
      <c r="BJ112" s="200">
        <v>214</v>
      </c>
      <c r="BK112" s="200">
        <v>3</v>
      </c>
      <c r="BL112" s="219" t="s">
        <v>65</v>
      </c>
      <c r="BM112" s="64"/>
      <c r="BN112" s="64" t="s">
        <v>308</v>
      </c>
      <c r="BO112" s="91" t="s">
        <v>57</v>
      </c>
      <c r="BP112" s="441" t="s">
        <v>681</v>
      </c>
      <c r="BQ112" s="219" t="s">
        <v>717</v>
      </c>
    </row>
    <row r="113" spans="1:69" s="128" customFormat="1" ht="15.75">
      <c r="A113" s="207" t="s">
        <v>33</v>
      </c>
      <c r="B113" s="208" t="s">
        <v>9</v>
      </c>
      <c r="C113" s="202" t="s">
        <v>35</v>
      </c>
      <c r="D113" s="210" t="s">
        <v>710</v>
      </c>
      <c r="E113" s="24" t="s">
        <v>144</v>
      </c>
      <c r="F113" s="86">
        <v>64</v>
      </c>
      <c r="G113" s="80">
        <v>1</v>
      </c>
      <c r="H113" s="204"/>
      <c r="I113" s="204"/>
      <c r="J113" s="204"/>
      <c r="K113" s="204"/>
      <c r="L113" s="80">
        <v>1</v>
      </c>
      <c r="M113" s="203"/>
      <c r="N113" s="52">
        <v>0</v>
      </c>
      <c r="O113" s="204"/>
      <c r="P113" s="204"/>
      <c r="Q113" s="11">
        <v>7.1189352902999996</v>
      </c>
      <c r="R113" s="204"/>
      <c r="S113" s="204"/>
      <c r="T113" s="53">
        <v>11.95</v>
      </c>
      <c r="U113" s="204"/>
      <c r="V113" s="204"/>
      <c r="W113" s="11">
        <v>7.2380481451612004</v>
      </c>
      <c r="X113" s="204"/>
      <c r="Y113" s="204"/>
      <c r="Z113" s="53">
        <v>11.95</v>
      </c>
      <c r="AA113" s="204"/>
      <c r="AB113" s="204"/>
      <c r="AC113" s="204"/>
      <c r="AD113" s="204"/>
      <c r="AE113" s="204"/>
      <c r="AF113" s="9">
        <v>2.7836243387252568</v>
      </c>
      <c r="AG113" s="9">
        <v>434</v>
      </c>
      <c r="AH113" s="9">
        <v>0.55264389861777363</v>
      </c>
      <c r="AI113" s="9">
        <v>156</v>
      </c>
      <c r="AJ113" s="9">
        <v>1.6411111111111112</v>
      </c>
      <c r="AK113" s="9" t="s">
        <v>248</v>
      </c>
      <c r="AL113" s="9">
        <v>0</v>
      </c>
      <c r="AM113" s="9"/>
      <c r="AN113" s="9"/>
      <c r="AO113" s="73">
        <v>17</v>
      </c>
      <c r="AP113" s="80">
        <v>9</v>
      </c>
      <c r="AQ113" s="80">
        <v>3</v>
      </c>
      <c r="AR113" s="224">
        <v>97</v>
      </c>
      <c r="AS113" s="224" t="s">
        <v>248</v>
      </c>
      <c r="AT113" s="7">
        <v>3545.75</v>
      </c>
      <c r="AU113" s="7">
        <v>1363.3969999999999</v>
      </c>
      <c r="AV113" s="201">
        <v>0</v>
      </c>
      <c r="AW113" s="126">
        <v>97</v>
      </c>
      <c r="AX113" s="201" t="s">
        <v>248</v>
      </c>
      <c r="AY113" s="73" t="s">
        <v>248</v>
      </c>
      <c r="AZ113" s="138">
        <v>78543</v>
      </c>
      <c r="BA113" s="138" t="s">
        <v>248</v>
      </c>
      <c r="BB113" s="138" t="s">
        <v>248</v>
      </c>
      <c r="BC113" s="203" t="s">
        <v>248</v>
      </c>
      <c r="BD113" s="217" t="s">
        <v>61</v>
      </c>
      <c r="BE113" s="201" t="s">
        <v>62</v>
      </c>
      <c r="BF113" s="201" t="s">
        <v>63</v>
      </c>
      <c r="BG113" s="201" t="s">
        <v>196</v>
      </c>
      <c r="BH113" s="218" t="s">
        <v>488</v>
      </c>
      <c r="BI113" s="218" t="s">
        <v>68</v>
      </c>
      <c r="BJ113" s="200">
        <v>214</v>
      </c>
      <c r="BK113" s="200">
        <v>4</v>
      </c>
      <c r="BL113" s="219" t="s">
        <v>65</v>
      </c>
      <c r="BM113" s="64"/>
      <c r="BN113" s="64" t="s">
        <v>308</v>
      </c>
      <c r="BO113" s="91" t="s">
        <v>57</v>
      </c>
      <c r="BP113" s="441" t="s">
        <v>681</v>
      </c>
      <c r="BQ113" s="219" t="s">
        <v>717</v>
      </c>
    </row>
    <row r="114" spans="1:69" s="128" customFormat="1" ht="15.75">
      <c r="A114" s="207" t="s">
        <v>33</v>
      </c>
      <c r="B114" s="208" t="s">
        <v>9</v>
      </c>
      <c r="C114" s="202" t="s">
        <v>35</v>
      </c>
      <c r="D114" s="210" t="s">
        <v>710</v>
      </c>
      <c r="E114" s="24" t="s">
        <v>145</v>
      </c>
      <c r="F114" s="86">
        <v>71</v>
      </c>
      <c r="G114" s="80">
        <v>1</v>
      </c>
      <c r="H114" s="204"/>
      <c r="I114" s="204"/>
      <c r="J114" s="204"/>
      <c r="K114" s="204"/>
      <c r="L114" s="80">
        <v>0</v>
      </c>
      <c r="M114" s="203"/>
      <c r="N114" s="52">
        <v>0</v>
      </c>
      <c r="O114" s="204"/>
      <c r="P114" s="204"/>
      <c r="Q114" s="11">
        <v>7.3426713713999998</v>
      </c>
      <c r="R114" s="204"/>
      <c r="S114" s="204"/>
      <c r="T114" s="53">
        <v>9.25</v>
      </c>
      <c r="U114" s="204"/>
      <c r="V114" s="204"/>
      <c r="W114" s="11">
        <v>7.4475142285714</v>
      </c>
      <c r="X114" s="204"/>
      <c r="Y114" s="204"/>
      <c r="Z114" s="53">
        <v>9.375</v>
      </c>
      <c r="AA114" s="204"/>
      <c r="AB114" s="204"/>
      <c r="AC114" s="204"/>
      <c r="AD114" s="204"/>
      <c r="AE114" s="204"/>
      <c r="AF114" s="9">
        <v>3.5132857250315803</v>
      </c>
      <c r="AG114" s="9">
        <v>280</v>
      </c>
      <c r="AH114" s="9">
        <v>0.50950703060361291</v>
      </c>
      <c r="AI114" s="9">
        <v>12</v>
      </c>
      <c r="AJ114" s="9">
        <v>2.532258064516129</v>
      </c>
      <c r="AK114" s="9" t="s">
        <v>248</v>
      </c>
      <c r="AL114" s="9">
        <v>70</v>
      </c>
      <c r="AM114" s="9">
        <v>3.5321014601251353</v>
      </c>
      <c r="AN114" s="9">
        <v>3.6258992805755397</v>
      </c>
      <c r="AO114" s="73">
        <v>1</v>
      </c>
      <c r="AP114" s="80">
        <v>0</v>
      </c>
      <c r="AQ114" s="80">
        <v>0</v>
      </c>
      <c r="AR114" s="224">
        <v>139</v>
      </c>
      <c r="AS114" s="224" t="s">
        <v>248</v>
      </c>
      <c r="AT114" s="7">
        <v>5614.317</v>
      </c>
      <c r="AU114" s="7">
        <v>63.776000000000003</v>
      </c>
      <c r="AV114" s="201">
        <v>0</v>
      </c>
      <c r="AW114" s="126">
        <v>139</v>
      </c>
      <c r="AX114" s="201" t="s">
        <v>248</v>
      </c>
      <c r="AY114" s="73" t="s">
        <v>248</v>
      </c>
      <c r="AZ114" s="138">
        <v>28929</v>
      </c>
      <c r="BA114" s="138" t="s">
        <v>248</v>
      </c>
      <c r="BB114" s="138" t="s">
        <v>248</v>
      </c>
      <c r="BC114" s="203" t="s">
        <v>248</v>
      </c>
      <c r="BD114" s="217" t="s">
        <v>61</v>
      </c>
      <c r="BE114" s="201" t="s">
        <v>62</v>
      </c>
      <c r="BF114" s="201" t="s">
        <v>63</v>
      </c>
      <c r="BG114" s="201" t="s">
        <v>196</v>
      </c>
      <c r="BH114" s="218" t="s">
        <v>253</v>
      </c>
      <c r="BI114" s="218" t="s">
        <v>64</v>
      </c>
      <c r="BJ114" s="200">
        <v>214</v>
      </c>
      <c r="BK114" s="200">
        <v>1</v>
      </c>
      <c r="BL114" s="219" t="s">
        <v>65</v>
      </c>
      <c r="BM114" s="64"/>
      <c r="BN114" s="64" t="s">
        <v>308</v>
      </c>
      <c r="BO114" s="91" t="s">
        <v>702</v>
      </c>
      <c r="BP114" s="441" t="s">
        <v>698</v>
      </c>
      <c r="BQ114" s="219" t="s">
        <v>714</v>
      </c>
    </row>
    <row r="115" spans="1:69" s="128" customFormat="1" ht="15.75">
      <c r="A115" s="207" t="s">
        <v>33</v>
      </c>
      <c r="B115" s="208" t="s">
        <v>9</v>
      </c>
      <c r="C115" s="202" t="s">
        <v>35</v>
      </c>
      <c r="D115" s="210" t="s">
        <v>710</v>
      </c>
      <c r="E115" s="24" t="s">
        <v>145</v>
      </c>
      <c r="F115" s="86">
        <v>70</v>
      </c>
      <c r="G115" s="80">
        <v>3</v>
      </c>
      <c r="H115" s="204"/>
      <c r="I115" s="204"/>
      <c r="J115" s="204"/>
      <c r="K115" s="204"/>
      <c r="L115" s="80">
        <v>0</v>
      </c>
      <c r="M115" s="203"/>
      <c r="N115" s="52">
        <v>0</v>
      </c>
      <c r="O115" s="204"/>
      <c r="P115" s="204"/>
      <c r="Q115" s="11">
        <v>7.6885073433000004</v>
      </c>
      <c r="R115" s="204"/>
      <c r="S115" s="204"/>
      <c r="T115" s="53">
        <v>10.441666666666666</v>
      </c>
      <c r="U115" s="204"/>
      <c r="V115" s="204"/>
      <c r="W115" s="11">
        <v>7.5446267910447</v>
      </c>
      <c r="X115" s="204"/>
      <c r="Y115" s="204"/>
      <c r="Z115" s="53">
        <v>10.824999999999999</v>
      </c>
      <c r="AA115" s="204"/>
      <c r="AB115" s="204"/>
      <c r="AC115" s="204"/>
      <c r="AD115" s="204"/>
      <c r="AE115" s="204"/>
      <c r="AF115" s="9">
        <v>3.4736567246380137</v>
      </c>
      <c r="AG115" s="9">
        <v>268</v>
      </c>
      <c r="AH115" s="9">
        <v>0.4824140561740255</v>
      </c>
      <c r="AI115" s="9">
        <v>9</v>
      </c>
      <c r="AJ115" s="9">
        <v>2.5666666666666669</v>
      </c>
      <c r="AK115" s="9" t="s">
        <v>248</v>
      </c>
      <c r="AL115" s="9">
        <v>67</v>
      </c>
      <c r="AM115" s="9">
        <v>3.4938636449250309</v>
      </c>
      <c r="AN115" s="9">
        <v>3.5753968253968256</v>
      </c>
      <c r="AO115" s="73">
        <v>1</v>
      </c>
      <c r="AP115" s="80">
        <v>0</v>
      </c>
      <c r="AQ115" s="80">
        <v>0</v>
      </c>
      <c r="AR115" s="224">
        <v>133</v>
      </c>
      <c r="AS115" s="224" t="s">
        <v>248</v>
      </c>
      <c r="AT115" s="7">
        <v>5351.2830000000004</v>
      </c>
      <c r="AU115" s="7">
        <v>68.049000000000007</v>
      </c>
      <c r="AV115" s="201">
        <v>0</v>
      </c>
      <c r="AW115" s="126">
        <v>133</v>
      </c>
      <c r="AX115" s="201" t="s">
        <v>248</v>
      </c>
      <c r="AY115" s="73" t="s">
        <v>248</v>
      </c>
      <c r="AZ115" s="138">
        <v>28929</v>
      </c>
      <c r="BA115" s="138" t="s">
        <v>248</v>
      </c>
      <c r="BB115" s="138" t="s">
        <v>248</v>
      </c>
      <c r="BC115" s="203" t="s">
        <v>248</v>
      </c>
      <c r="BD115" s="217" t="s">
        <v>61</v>
      </c>
      <c r="BE115" s="201" t="s">
        <v>62</v>
      </c>
      <c r="BF115" s="201" t="s">
        <v>63</v>
      </c>
      <c r="BG115" s="201" t="s">
        <v>196</v>
      </c>
      <c r="BH115" s="218" t="s">
        <v>253</v>
      </c>
      <c r="BI115" s="218" t="s">
        <v>66</v>
      </c>
      <c r="BJ115" s="200">
        <v>214</v>
      </c>
      <c r="BK115" s="200">
        <v>7</v>
      </c>
      <c r="BL115" s="219" t="s">
        <v>65</v>
      </c>
      <c r="BM115" s="64"/>
      <c r="BN115" s="64" t="s">
        <v>308</v>
      </c>
      <c r="BO115" s="91" t="s">
        <v>702</v>
      </c>
      <c r="BP115" s="441" t="s">
        <v>698</v>
      </c>
      <c r="BQ115" s="219" t="s">
        <v>714</v>
      </c>
    </row>
    <row r="116" spans="1:69" s="128" customFormat="1" ht="15.75">
      <c r="A116" s="207" t="s">
        <v>33</v>
      </c>
      <c r="B116" s="208" t="s">
        <v>9</v>
      </c>
      <c r="C116" s="202" t="s">
        <v>35</v>
      </c>
      <c r="D116" s="210" t="s">
        <v>710</v>
      </c>
      <c r="E116" s="24" t="s">
        <v>145</v>
      </c>
      <c r="F116" s="86">
        <v>72</v>
      </c>
      <c r="G116" s="80">
        <v>2</v>
      </c>
      <c r="H116" s="204"/>
      <c r="I116" s="204"/>
      <c r="J116" s="204"/>
      <c r="K116" s="204"/>
      <c r="L116" s="80">
        <v>4</v>
      </c>
      <c r="M116" s="203"/>
      <c r="N116" s="52">
        <v>1</v>
      </c>
      <c r="O116" s="204"/>
      <c r="P116" s="204"/>
      <c r="Q116" s="11">
        <v>7.7240605000000002</v>
      </c>
      <c r="R116" s="204"/>
      <c r="S116" s="204"/>
      <c r="T116" s="53">
        <v>9.6749999999999989</v>
      </c>
      <c r="U116" s="204"/>
      <c r="V116" s="204"/>
      <c r="W116" s="11">
        <v>7.9548331969695996</v>
      </c>
      <c r="X116" s="204"/>
      <c r="Y116" s="204"/>
      <c r="Z116" s="53">
        <v>9.6749999999999989</v>
      </c>
      <c r="AA116" s="204"/>
      <c r="AB116" s="204"/>
      <c r="AC116" s="204"/>
      <c r="AD116" s="204"/>
      <c r="AE116" s="204"/>
      <c r="AF116" s="9">
        <v>3.3556794813046089</v>
      </c>
      <c r="AG116" s="9">
        <v>264</v>
      </c>
      <c r="AH116" s="9">
        <v>0.53381357696946508</v>
      </c>
      <c r="AI116" s="9">
        <v>23</v>
      </c>
      <c r="AJ116" s="9">
        <v>2.236842105263158</v>
      </c>
      <c r="AK116" s="9" t="s">
        <v>248</v>
      </c>
      <c r="AL116" s="9">
        <v>66</v>
      </c>
      <c r="AM116" s="9">
        <v>3.3556794813046089</v>
      </c>
      <c r="AN116" s="9">
        <v>3.5</v>
      </c>
      <c r="AO116" s="73">
        <v>1</v>
      </c>
      <c r="AP116" s="80">
        <v>0</v>
      </c>
      <c r="AQ116" s="80">
        <v>1</v>
      </c>
      <c r="AR116" s="224">
        <v>138</v>
      </c>
      <c r="AS116" s="224" t="s">
        <v>248</v>
      </c>
      <c r="AT116" s="7">
        <v>5446.85</v>
      </c>
      <c r="AU116" s="7">
        <v>138.42699999999999</v>
      </c>
      <c r="AV116" s="201">
        <v>0</v>
      </c>
      <c r="AW116" s="126">
        <v>138</v>
      </c>
      <c r="AX116" s="201" t="s">
        <v>248</v>
      </c>
      <c r="AY116" s="73" t="s">
        <v>248</v>
      </c>
      <c r="AZ116" s="138">
        <v>28929</v>
      </c>
      <c r="BA116" s="138" t="s">
        <v>248</v>
      </c>
      <c r="BB116" s="138" t="s">
        <v>248</v>
      </c>
      <c r="BC116" s="203" t="s">
        <v>248</v>
      </c>
      <c r="BD116" s="217" t="s">
        <v>61</v>
      </c>
      <c r="BE116" s="201" t="s">
        <v>62</v>
      </c>
      <c r="BF116" s="201" t="s">
        <v>63</v>
      </c>
      <c r="BG116" s="201" t="s">
        <v>196</v>
      </c>
      <c r="BH116" s="218" t="s">
        <v>253</v>
      </c>
      <c r="BI116" s="218" t="s">
        <v>67</v>
      </c>
      <c r="BJ116" s="200">
        <v>214</v>
      </c>
      <c r="BK116" s="200">
        <v>3</v>
      </c>
      <c r="BL116" s="219" t="s">
        <v>65</v>
      </c>
      <c r="BM116" s="64"/>
      <c r="BN116" s="64" t="s">
        <v>308</v>
      </c>
      <c r="BO116" s="91" t="s">
        <v>702</v>
      </c>
      <c r="BP116" s="441" t="s">
        <v>698</v>
      </c>
      <c r="BQ116" s="219" t="s">
        <v>714</v>
      </c>
    </row>
    <row r="117" spans="1:69" s="128" customFormat="1" ht="15.75">
      <c r="A117" s="207" t="s">
        <v>33</v>
      </c>
      <c r="B117" s="208" t="s">
        <v>9</v>
      </c>
      <c r="C117" s="202" t="s">
        <v>35</v>
      </c>
      <c r="D117" s="210" t="s">
        <v>710</v>
      </c>
      <c r="E117" s="24" t="s">
        <v>145</v>
      </c>
      <c r="F117" s="86">
        <v>71</v>
      </c>
      <c r="G117" s="80">
        <v>5</v>
      </c>
      <c r="H117" s="204"/>
      <c r="I117" s="204"/>
      <c r="J117" s="204"/>
      <c r="K117" s="204"/>
      <c r="L117" s="80">
        <v>1</v>
      </c>
      <c r="M117" s="203"/>
      <c r="N117" s="52">
        <v>0</v>
      </c>
      <c r="O117" s="204"/>
      <c r="P117" s="204"/>
      <c r="Q117" s="11">
        <v>7.7422768307999998</v>
      </c>
      <c r="R117" s="204"/>
      <c r="S117" s="204"/>
      <c r="T117" s="53">
        <v>11.875</v>
      </c>
      <c r="U117" s="204"/>
      <c r="V117" s="204"/>
      <c r="W117" s="11">
        <v>7.6994767538461</v>
      </c>
      <c r="X117" s="204"/>
      <c r="Y117" s="204"/>
      <c r="Z117" s="53">
        <v>12.375</v>
      </c>
      <c r="AA117" s="204"/>
      <c r="AB117" s="204"/>
      <c r="AC117" s="204"/>
      <c r="AD117" s="204"/>
      <c r="AE117" s="204"/>
      <c r="AF117" s="9">
        <v>2.7281923037308915</v>
      </c>
      <c r="AG117" s="9">
        <v>260</v>
      </c>
      <c r="AH117" s="9">
        <v>0.40015496701152869</v>
      </c>
      <c r="AI117" s="9">
        <v>56</v>
      </c>
      <c r="AJ117" s="9">
        <v>1.9230769230769231</v>
      </c>
      <c r="AK117" s="9" t="s">
        <v>248</v>
      </c>
      <c r="AL117" s="9">
        <v>0</v>
      </c>
      <c r="AM117" s="9"/>
      <c r="AN117" s="9"/>
      <c r="AO117" s="73">
        <v>82</v>
      </c>
      <c r="AP117" s="80">
        <v>5</v>
      </c>
      <c r="AQ117" s="80">
        <v>5</v>
      </c>
      <c r="AR117" s="224">
        <v>40</v>
      </c>
      <c r="AS117" s="224" t="s">
        <v>248</v>
      </c>
      <c r="AT117" s="7">
        <v>5505.55</v>
      </c>
      <c r="AU117" s="7">
        <v>712.61800000000005</v>
      </c>
      <c r="AV117" s="201">
        <v>0</v>
      </c>
      <c r="AW117" s="126">
        <v>40</v>
      </c>
      <c r="AX117" s="201" t="s">
        <v>248</v>
      </c>
      <c r="AY117" s="73" t="s">
        <v>248</v>
      </c>
      <c r="AZ117" s="138">
        <v>28929</v>
      </c>
      <c r="BA117" s="138" t="s">
        <v>248</v>
      </c>
      <c r="BB117" s="138" t="s">
        <v>248</v>
      </c>
      <c r="BC117" s="203" t="s">
        <v>248</v>
      </c>
      <c r="BD117" s="217" t="s">
        <v>61</v>
      </c>
      <c r="BE117" s="201" t="s">
        <v>62</v>
      </c>
      <c r="BF117" s="201" t="s">
        <v>63</v>
      </c>
      <c r="BG117" s="201" t="s">
        <v>196</v>
      </c>
      <c r="BH117" s="218" t="s">
        <v>253</v>
      </c>
      <c r="BI117" s="218" t="s">
        <v>68</v>
      </c>
      <c r="BJ117" s="200">
        <v>214</v>
      </c>
      <c r="BK117" s="200">
        <v>4</v>
      </c>
      <c r="BL117" s="219" t="s">
        <v>65</v>
      </c>
      <c r="BM117" s="64"/>
      <c r="BN117" s="64" t="s">
        <v>308</v>
      </c>
      <c r="BO117" s="91" t="s">
        <v>702</v>
      </c>
      <c r="BP117" s="441" t="s">
        <v>698</v>
      </c>
      <c r="BQ117" s="219" t="s">
        <v>714</v>
      </c>
    </row>
    <row r="118" spans="1:69" s="128" customFormat="1" ht="15.75">
      <c r="A118" s="207" t="s">
        <v>33</v>
      </c>
      <c r="B118" s="208" t="s">
        <v>9</v>
      </c>
      <c r="C118" s="202" t="s">
        <v>35</v>
      </c>
      <c r="D118" s="210" t="s">
        <v>710</v>
      </c>
      <c r="E118" s="24" t="s">
        <v>146</v>
      </c>
      <c r="F118" s="86">
        <v>277</v>
      </c>
      <c r="G118" s="80">
        <v>1</v>
      </c>
      <c r="H118" s="204"/>
      <c r="I118" s="204"/>
      <c r="J118" s="204"/>
      <c r="K118" s="204"/>
      <c r="L118" s="80">
        <v>0</v>
      </c>
      <c r="M118" s="203"/>
      <c r="N118" s="52">
        <v>1</v>
      </c>
      <c r="O118" s="204"/>
      <c r="P118" s="204"/>
      <c r="Q118" s="11">
        <v>7.6853910217000001</v>
      </c>
      <c r="R118" s="204"/>
      <c r="S118" s="204"/>
      <c r="T118" s="53">
        <v>12.959999999999999</v>
      </c>
      <c r="U118" s="204"/>
      <c r="V118" s="204"/>
      <c r="W118" s="11">
        <v>7.7039636050724001</v>
      </c>
      <c r="X118" s="204"/>
      <c r="Y118" s="204"/>
      <c r="Z118" s="53">
        <v>13.066666666666666</v>
      </c>
      <c r="AA118" s="204"/>
      <c r="AB118" s="204"/>
      <c r="AC118" s="204"/>
      <c r="AD118" s="204"/>
      <c r="AE118" s="204"/>
      <c r="AF118" s="9">
        <v>3.5959844257924463</v>
      </c>
      <c r="AG118" s="9">
        <v>1932</v>
      </c>
      <c r="AH118" s="9">
        <v>0.41220949398905582</v>
      </c>
      <c r="AI118" s="9">
        <v>35</v>
      </c>
      <c r="AJ118" s="9">
        <v>2.7153846153846155</v>
      </c>
      <c r="AK118" s="9" t="s">
        <v>248</v>
      </c>
      <c r="AL118" s="9">
        <v>276</v>
      </c>
      <c r="AM118" s="9">
        <v>3.5959844257924463</v>
      </c>
      <c r="AN118" s="9">
        <v>3.6417391304347828</v>
      </c>
      <c r="AO118" s="73">
        <v>9</v>
      </c>
      <c r="AP118" s="80">
        <v>0</v>
      </c>
      <c r="AQ118" s="80">
        <v>0</v>
      </c>
      <c r="AR118" s="224">
        <v>543</v>
      </c>
      <c r="AS118" s="224" t="s">
        <v>248</v>
      </c>
      <c r="AT118" s="7">
        <v>21204.116000000002</v>
      </c>
      <c r="AU118" s="7">
        <v>0</v>
      </c>
      <c r="AV118" s="201">
        <v>0</v>
      </c>
      <c r="AW118" s="126">
        <v>543</v>
      </c>
      <c r="AX118" s="201" t="s">
        <v>248</v>
      </c>
      <c r="AY118" s="73" t="s">
        <v>248</v>
      </c>
      <c r="AZ118" s="138">
        <v>87696</v>
      </c>
      <c r="BA118" s="138" t="s">
        <v>248</v>
      </c>
      <c r="BB118" s="138" t="s">
        <v>248</v>
      </c>
      <c r="BC118" s="203" t="s">
        <v>248</v>
      </c>
      <c r="BD118" s="217" t="s">
        <v>61</v>
      </c>
      <c r="BE118" s="201" t="s">
        <v>62</v>
      </c>
      <c r="BF118" s="201" t="s">
        <v>63</v>
      </c>
      <c r="BG118" s="201" t="s">
        <v>196</v>
      </c>
      <c r="BH118" s="218" t="s">
        <v>267</v>
      </c>
      <c r="BI118" s="218" t="s">
        <v>64</v>
      </c>
      <c r="BJ118" s="200">
        <v>214</v>
      </c>
      <c r="BK118" s="200">
        <v>1</v>
      </c>
      <c r="BL118" s="219" t="s">
        <v>65</v>
      </c>
      <c r="BM118" s="64"/>
      <c r="BN118" s="64" t="s">
        <v>308</v>
      </c>
      <c r="BO118" s="91" t="s">
        <v>347</v>
      </c>
      <c r="BP118" s="441" t="s">
        <v>684</v>
      </c>
      <c r="BQ118" s="219" t="s">
        <v>716</v>
      </c>
    </row>
    <row r="119" spans="1:69" s="128" customFormat="1" ht="15.75">
      <c r="A119" s="207" t="s">
        <v>33</v>
      </c>
      <c r="B119" s="208" t="s">
        <v>9</v>
      </c>
      <c r="C119" s="202" t="s">
        <v>35</v>
      </c>
      <c r="D119" s="210" t="s">
        <v>710</v>
      </c>
      <c r="E119" s="24" t="s">
        <v>146</v>
      </c>
      <c r="F119" s="86">
        <v>276</v>
      </c>
      <c r="G119" s="80">
        <v>1</v>
      </c>
      <c r="H119" s="204"/>
      <c r="I119" s="204"/>
      <c r="J119" s="204"/>
      <c r="K119" s="204"/>
      <c r="L119" s="80">
        <v>0</v>
      </c>
      <c r="M119" s="203"/>
      <c r="N119" s="52">
        <v>0</v>
      </c>
      <c r="O119" s="204"/>
      <c r="P119" s="204"/>
      <c r="Q119" s="11">
        <v>9.0245815855</v>
      </c>
      <c r="R119" s="204"/>
      <c r="S119" s="204"/>
      <c r="T119" s="53">
        <v>14.2125</v>
      </c>
      <c r="U119" s="204"/>
      <c r="V119" s="204"/>
      <c r="W119" s="11">
        <v>9.0773998436363001</v>
      </c>
      <c r="X119" s="204"/>
      <c r="Y119" s="204"/>
      <c r="Z119" s="53">
        <v>14.291666666666666</v>
      </c>
      <c r="AA119" s="204"/>
      <c r="AB119" s="204"/>
      <c r="AC119" s="204"/>
      <c r="AD119" s="204"/>
      <c r="AE119" s="204"/>
      <c r="AF119" s="9">
        <v>3.4393399448290354</v>
      </c>
      <c r="AG119" s="9">
        <v>1925</v>
      </c>
      <c r="AH119" s="9">
        <v>0.49567846503266683</v>
      </c>
      <c r="AI119" s="9">
        <v>104</v>
      </c>
      <c r="AJ119" s="9">
        <v>2.4569444444444444</v>
      </c>
      <c r="AK119" s="9" t="s">
        <v>248</v>
      </c>
      <c r="AL119" s="9">
        <v>268</v>
      </c>
      <c r="AM119" s="9">
        <v>3.4581236751603166</v>
      </c>
      <c r="AN119" s="9">
        <v>3.5554679284963195</v>
      </c>
      <c r="AO119" s="73">
        <v>13</v>
      </c>
      <c r="AP119" s="80">
        <v>6</v>
      </c>
      <c r="AQ119" s="80">
        <v>0</v>
      </c>
      <c r="AR119" s="224">
        <v>531</v>
      </c>
      <c r="AS119" s="224" t="s">
        <v>248</v>
      </c>
      <c r="AT119" s="7">
        <v>21202.433000000001</v>
      </c>
      <c r="AU119" s="7">
        <v>408.96600000000001</v>
      </c>
      <c r="AV119" s="201">
        <v>0</v>
      </c>
      <c r="AW119" s="126">
        <v>531</v>
      </c>
      <c r="AX119" s="201" t="s">
        <v>248</v>
      </c>
      <c r="AY119" s="73" t="s">
        <v>248</v>
      </c>
      <c r="AZ119" s="138">
        <v>87696</v>
      </c>
      <c r="BA119" s="138" t="s">
        <v>248</v>
      </c>
      <c r="BB119" s="138" t="s">
        <v>248</v>
      </c>
      <c r="BC119" s="203" t="s">
        <v>248</v>
      </c>
      <c r="BD119" s="217" t="s">
        <v>61</v>
      </c>
      <c r="BE119" s="201" t="s">
        <v>62</v>
      </c>
      <c r="BF119" s="201" t="s">
        <v>63</v>
      </c>
      <c r="BG119" s="201" t="s">
        <v>196</v>
      </c>
      <c r="BH119" s="218" t="s">
        <v>267</v>
      </c>
      <c r="BI119" s="218" t="s">
        <v>66</v>
      </c>
      <c r="BJ119" s="200">
        <v>214</v>
      </c>
      <c r="BK119" s="200">
        <v>7</v>
      </c>
      <c r="BL119" s="219" t="s">
        <v>65</v>
      </c>
      <c r="BM119" s="64"/>
      <c r="BN119" s="64" t="s">
        <v>308</v>
      </c>
      <c r="BO119" s="91" t="s">
        <v>347</v>
      </c>
      <c r="BP119" s="441" t="s">
        <v>684</v>
      </c>
      <c r="BQ119" s="219" t="s">
        <v>716</v>
      </c>
    </row>
    <row r="120" spans="1:69" s="128" customFormat="1" ht="15.75">
      <c r="A120" s="207" t="s">
        <v>33</v>
      </c>
      <c r="B120" s="208" t="s">
        <v>9</v>
      </c>
      <c r="C120" s="202" t="s">
        <v>35</v>
      </c>
      <c r="D120" s="210" t="s">
        <v>710</v>
      </c>
      <c r="E120" s="24" t="s">
        <v>146</v>
      </c>
      <c r="F120" s="86">
        <v>275</v>
      </c>
      <c r="G120" s="80">
        <v>6</v>
      </c>
      <c r="H120" s="204"/>
      <c r="I120" s="204"/>
      <c r="J120" s="204"/>
      <c r="K120" s="204"/>
      <c r="L120" s="80">
        <v>0</v>
      </c>
      <c r="M120" s="203"/>
      <c r="N120" s="52">
        <v>0</v>
      </c>
      <c r="O120" s="204"/>
      <c r="P120" s="204"/>
      <c r="Q120" s="11">
        <v>6.6850333233999999</v>
      </c>
      <c r="R120" s="204"/>
      <c r="S120" s="204"/>
      <c r="T120" s="53">
        <v>9.1937499999999979</v>
      </c>
      <c r="U120" s="204"/>
      <c r="V120" s="204"/>
      <c r="W120" s="11">
        <v>6.9235463308550003</v>
      </c>
      <c r="X120" s="204"/>
      <c r="Y120" s="204"/>
      <c r="Z120" s="53">
        <v>9.254999999999999</v>
      </c>
      <c r="AA120" s="204"/>
      <c r="AB120" s="204"/>
      <c r="AC120" s="204"/>
      <c r="AD120" s="204"/>
      <c r="AE120" s="204"/>
      <c r="AF120" s="9">
        <v>3.3681729854148754</v>
      </c>
      <c r="AG120" s="9">
        <v>1878</v>
      </c>
      <c r="AH120" s="9">
        <v>0.57003006027351544</v>
      </c>
      <c r="AI120" s="9">
        <v>163</v>
      </c>
      <c r="AJ120" s="9">
        <v>2.2213709677419353</v>
      </c>
      <c r="AK120" s="9" t="s">
        <v>248</v>
      </c>
      <c r="AL120" s="9">
        <v>260</v>
      </c>
      <c r="AM120" s="9">
        <v>3.3850055052683894</v>
      </c>
      <c r="AN120" s="9">
        <v>3.5145314353499408</v>
      </c>
      <c r="AO120" s="73">
        <v>37</v>
      </c>
      <c r="AP120" s="80">
        <v>1</v>
      </c>
      <c r="AQ120" s="80">
        <v>3</v>
      </c>
      <c r="AR120" s="224">
        <v>497</v>
      </c>
      <c r="AS120" s="224" t="s">
        <v>248</v>
      </c>
      <c r="AT120" s="7">
        <v>20604.588</v>
      </c>
      <c r="AU120" s="7">
        <v>150.55500000000001</v>
      </c>
      <c r="AV120" s="201">
        <v>0</v>
      </c>
      <c r="AW120" s="126">
        <v>497</v>
      </c>
      <c r="AX120" s="201" t="s">
        <v>248</v>
      </c>
      <c r="AY120" s="73" t="s">
        <v>248</v>
      </c>
      <c r="AZ120" s="138">
        <v>87696</v>
      </c>
      <c r="BA120" s="138" t="s">
        <v>248</v>
      </c>
      <c r="BB120" s="138" t="s">
        <v>248</v>
      </c>
      <c r="BC120" s="203" t="s">
        <v>248</v>
      </c>
      <c r="BD120" s="217" t="s">
        <v>61</v>
      </c>
      <c r="BE120" s="201" t="s">
        <v>62</v>
      </c>
      <c r="BF120" s="201" t="s">
        <v>63</v>
      </c>
      <c r="BG120" s="201" t="s">
        <v>196</v>
      </c>
      <c r="BH120" s="218" t="s">
        <v>267</v>
      </c>
      <c r="BI120" s="218" t="s">
        <v>67</v>
      </c>
      <c r="BJ120" s="200">
        <v>214</v>
      </c>
      <c r="BK120" s="200">
        <v>3</v>
      </c>
      <c r="BL120" s="219" t="s">
        <v>65</v>
      </c>
      <c r="BM120" s="64"/>
      <c r="BN120" s="64" t="s">
        <v>308</v>
      </c>
      <c r="BO120" s="91" t="s">
        <v>347</v>
      </c>
      <c r="BP120" s="441" t="s">
        <v>684</v>
      </c>
      <c r="BQ120" s="219" t="s">
        <v>716</v>
      </c>
    </row>
    <row r="121" spans="1:69" s="128" customFormat="1" ht="15.75">
      <c r="A121" s="207" t="s">
        <v>33</v>
      </c>
      <c r="B121" s="208" t="s">
        <v>9</v>
      </c>
      <c r="C121" s="202" t="s">
        <v>35</v>
      </c>
      <c r="D121" s="210" t="s">
        <v>710</v>
      </c>
      <c r="E121" s="24" t="s">
        <v>146</v>
      </c>
      <c r="F121" s="86">
        <v>276</v>
      </c>
      <c r="G121" s="80">
        <v>10</v>
      </c>
      <c r="H121" s="204"/>
      <c r="I121" s="204"/>
      <c r="J121" s="204"/>
      <c r="K121" s="204"/>
      <c r="L121" s="80">
        <v>0</v>
      </c>
      <c r="M121" s="203"/>
      <c r="N121" s="52">
        <v>0</v>
      </c>
      <c r="O121" s="204"/>
      <c r="P121" s="204"/>
      <c r="Q121" s="11">
        <v>6.9838156053000002</v>
      </c>
      <c r="R121" s="204"/>
      <c r="S121" s="204"/>
      <c r="T121" s="53">
        <v>8.9749999999999996</v>
      </c>
      <c r="U121" s="204"/>
      <c r="V121" s="204"/>
      <c r="W121" s="11">
        <v>7.1207216052630997</v>
      </c>
      <c r="X121" s="204"/>
      <c r="Y121" s="204"/>
      <c r="Z121" s="53">
        <v>9.1166666666666654</v>
      </c>
      <c r="AA121" s="204"/>
      <c r="AB121" s="204"/>
      <c r="AC121" s="204"/>
      <c r="AD121" s="204"/>
      <c r="AE121" s="204"/>
      <c r="AF121" s="9">
        <v>2.9137504184131635</v>
      </c>
      <c r="AG121" s="9">
        <v>1860</v>
      </c>
      <c r="AH121" s="9">
        <v>0.44542021859689207</v>
      </c>
      <c r="AI121" s="9">
        <v>323</v>
      </c>
      <c r="AJ121" s="9">
        <v>2.018828451882845</v>
      </c>
      <c r="AK121" s="9" t="s">
        <v>248</v>
      </c>
      <c r="AL121" s="9">
        <v>0</v>
      </c>
      <c r="AM121" s="9"/>
      <c r="AN121" s="9"/>
      <c r="AO121" s="73">
        <v>56</v>
      </c>
      <c r="AP121" s="80">
        <v>3</v>
      </c>
      <c r="AQ121" s="80">
        <v>12</v>
      </c>
      <c r="AR121" s="224">
        <v>461</v>
      </c>
      <c r="AS121" s="224" t="s">
        <v>248</v>
      </c>
      <c r="AT121" s="7">
        <v>19215.89</v>
      </c>
      <c r="AU121" s="7">
        <v>1519.3510000000001</v>
      </c>
      <c r="AV121" s="201">
        <v>0</v>
      </c>
      <c r="AW121" s="126">
        <v>461</v>
      </c>
      <c r="AX121" s="201" t="s">
        <v>248</v>
      </c>
      <c r="AY121" s="73" t="s">
        <v>248</v>
      </c>
      <c r="AZ121" s="138">
        <v>87696</v>
      </c>
      <c r="BA121" s="138" t="s">
        <v>248</v>
      </c>
      <c r="BB121" s="138" t="s">
        <v>248</v>
      </c>
      <c r="BC121" s="203" t="s">
        <v>248</v>
      </c>
      <c r="BD121" s="217" t="s">
        <v>61</v>
      </c>
      <c r="BE121" s="201" t="s">
        <v>62</v>
      </c>
      <c r="BF121" s="201" t="s">
        <v>63</v>
      </c>
      <c r="BG121" s="201" t="s">
        <v>196</v>
      </c>
      <c r="BH121" s="218" t="s">
        <v>267</v>
      </c>
      <c r="BI121" s="218" t="s">
        <v>68</v>
      </c>
      <c r="BJ121" s="200">
        <v>214</v>
      </c>
      <c r="BK121" s="200">
        <v>4</v>
      </c>
      <c r="BL121" s="219" t="s">
        <v>65</v>
      </c>
      <c r="BM121" s="64"/>
      <c r="BN121" s="64" t="s">
        <v>308</v>
      </c>
      <c r="BO121" s="91" t="s">
        <v>347</v>
      </c>
      <c r="BP121" s="441" t="s">
        <v>684</v>
      </c>
      <c r="BQ121" s="219" t="s">
        <v>716</v>
      </c>
    </row>
    <row r="122" spans="1:69" s="128" customFormat="1" ht="15.75">
      <c r="A122" s="207" t="s">
        <v>33</v>
      </c>
      <c r="B122" s="208" t="s">
        <v>9</v>
      </c>
      <c r="C122" s="202" t="s">
        <v>35</v>
      </c>
      <c r="D122" s="210" t="s">
        <v>710</v>
      </c>
      <c r="E122" s="24" t="s">
        <v>147</v>
      </c>
      <c r="F122" s="86">
        <v>226</v>
      </c>
      <c r="G122" s="80">
        <v>1</v>
      </c>
      <c r="H122" s="204"/>
      <c r="I122" s="204"/>
      <c r="J122" s="204"/>
      <c r="K122" s="204"/>
      <c r="L122" s="80">
        <v>1</v>
      </c>
      <c r="M122" s="203"/>
      <c r="N122" s="52">
        <v>2</v>
      </c>
      <c r="O122" s="204"/>
      <c r="P122" s="204"/>
      <c r="Q122" s="11">
        <v>8.0129998125000004</v>
      </c>
      <c r="R122" s="204"/>
      <c r="S122" s="204"/>
      <c r="T122" s="53">
        <v>13.233333333333333</v>
      </c>
      <c r="U122" s="204"/>
      <c r="V122" s="204"/>
      <c r="W122" s="11">
        <v>7.9913703348213998</v>
      </c>
      <c r="X122" s="204"/>
      <c r="Y122" s="204"/>
      <c r="Z122" s="53">
        <v>13.233333333333333</v>
      </c>
      <c r="AA122" s="204"/>
      <c r="AB122" s="204"/>
      <c r="AC122" s="204"/>
      <c r="AD122" s="204"/>
      <c r="AE122" s="204"/>
      <c r="AF122" s="9">
        <v>3.5465283239286691</v>
      </c>
      <c r="AG122" s="9">
        <v>1566</v>
      </c>
      <c r="AH122" s="9">
        <v>0.4593946885386414</v>
      </c>
      <c r="AI122" s="9">
        <v>38</v>
      </c>
      <c r="AJ122" s="9">
        <v>2.6243827160493827</v>
      </c>
      <c r="AK122" s="9" t="s">
        <v>248</v>
      </c>
      <c r="AL122" s="9">
        <v>219</v>
      </c>
      <c r="AM122" s="9">
        <v>3.5575279887763198</v>
      </c>
      <c r="AN122" s="9">
        <v>3.6201442841287457</v>
      </c>
      <c r="AO122" s="73">
        <v>11</v>
      </c>
      <c r="AP122" s="80">
        <v>0</v>
      </c>
      <c r="AQ122" s="80">
        <v>0</v>
      </c>
      <c r="AR122" s="224">
        <v>439</v>
      </c>
      <c r="AS122" s="224" t="s">
        <v>248</v>
      </c>
      <c r="AT122" s="7">
        <v>17164.321</v>
      </c>
      <c r="AU122" s="7">
        <v>223.33799999999999</v>
      </c>
      <c r="AV122" s="201">
        <v>0</v>
      </c>
      <c r="AW122" s="126">
        <v>439</v>
      </c>
      <c r="AX122" s="201" t="s">
        <v>248</v>
      </c>
      <c r="AY122" s="73" t="s">
        <v>248</v>
      </c>
      <c r="AZ122" s="138">
        <v>87868</v>
      </c>
      <c r="BA122" s="138" t="s">
        <v>248</v>
      </c>
      <c r="BB122" s="138" t="s">
        <v>248</v>
      </c>
      <c r="BC122" s="203" t="s">
        <v>248</v>
      </c>
      <c r="BD122" s="217" t="s">
        <v>61</v>
      </c>
      <c r="BE122" s="201" t="s">
        <v>62</v>
      </c>
      <c r="BF122" s="201" t="s">
        <v>63</v>
      </c>
      <c r="BG122" s="201" t="s">
        <v>196</v>
      </c>
      <c r="BH122" s="218" t="s">
        <v>488</v>
      </c>
      <c r="BI122" s="218" t="s">
        <v>64</v>
      </c>
      <c r="BJ122" s="200">
        <v>214</v>
      </c>
      <c r="BK122" s="200">
        <v>1</v>
      </c>
      <c r="BL122" s="219" t="s">
        <v>65</v>
      </c>
      <c r="BM122" s="64"/>
      <c r="BN122" s="64" t="s">
        <v>308</v>
      </c>
      <c r="BO122" s="91" t="s">
        <v>315</v>
      </c>
      <c r="BP122" s="441" t="s">
        <v>684</v>
      </c>
      <c r="BQ122" s="219" t="s">
        <v>716</v>
      </c>
    </row>
    <row r="123" spans="1:69" s="128" customFormat="1" ht="15.75">
      <c r="A123" s="207" t="s">
        <v>33</v>
      </c>
      <c r="B123" s="208" t="s">
        <v>9</v>
      </c>
      <c r="C123" s="202" t="s">
        <v>35</v>
      </c>
      <c r="D123" s="210" t="s">
        <v>710</v>
      </c>
      <c r="E123" s="24" t="s">
        <v>147</v>
      </c>
      <c r="F123" s="86">
        <v>230</v>
      </c>
      <c r="G123" s="80">
        <v>3</v>
      </c>
      <c r="H123" s="204"/>
      <c r="I123" s="204"/>
      <c r="J123" s="204"/>
      <c r="K123" s="204"/>
      <c r="L123" s="80">
        <v>0</v>
      </c>
      <c r="M123" s="203"/>
      <c r="N123" s="52">
        <v>0</v>
      </c>
      <c r="O123" s="204"/>
      <c r="P123" s="204"/>
      <c r="Q123" s="11">
        <v>8.6159777312999992</v>
      </c>
      <c r="R123" s="204"/>
      <c r="S123" s="204"/>
      <c r="T123" s="53">
        <v>14.202777777777776</v>
      </c>
      <c r="U123" s="204"/>
      <c r="V123" s="204"/>
      <c r="W123" s="11">
        <v>8.6246914625550009</v>
      </c>
      <c r="X123" s="204"/>
      <c r="Y123" s="204"/>
      <c r="Z123" s="53">
        <v>14.332142857142856</v>
      </c>
      <c r="AA123" s="204"/>
      <c r="AB123" s="204"/>
      <c r="AC123" s="204"/>
      <c r="AD123" s="204"/>
      <c r="AE123" s="204"/>
      <c r="AF123" s="9">
        <v>3.3992998869333579</v>
      </c>
      <c r="AG123" s="9">
        <v>1590</v>
      </c>
      <c r="AH123" s="9">
        <v>0.50200852465491752</v>
      </c>
      <c r="AI123" s="9">
        <v>97</v>
      </c>
      <c r="AJ123" s="9">
        <v>2.3945783132530121</v>
      </c>
      <c r="AK123" s="9" t="s">
        <v>248</v>
      </c>
      <c r="AL123" s="9">
        <v>227</v>
      </c>
      <c r="AM123" s="9">
        <v>3.3992998869333579</v>
      </c>
      <c r="AN123" s="9">
        <v>3.5073924731182795</v>
      </c>
      <c r="AO123" s="73">
        <v>35</v>
      </c>
      <c r="AP123" s="80">
        <v>0</v>
      </c>
      <c r="AQ123" s="80">
        <v>0</v>
      </c>
      <c r="AR123" s="224">
        <v>419</v>
      </c>
      <c r="AS123" s="224" t="s">
        <v>248</v>
      </c>
      <c r="AT123" s="7">
        <v>17968.951000000001</v>
      </c>
      <c r="AU123" s="7">
        <v>0</v>
      </c>
      <c r="AV123" s="201">
        <v>0</v>
      </c>
      <c r="AW123" s="126">
        <v>419</v>
      </c>
      <c r="AX123" s="201" t="s">
        <v>248</v>
      </c>
      <c r="AY123" s="73" t="s">
        <v>248</v>
      </c>
      <c r="AZ123" s="138">
        <v>87868</v>
      </c>
      <c r="BA123" s="138" t="s">
        <v>248</v>
      </c>
      <c r="BB123" s="138" t="s">
        <v>248</v>
      </c>
      <c r="BC123" s="203" t="s">
        <v>248</v>
      </c>
      <c r="BD123" s="217" t="s">
        <v>61</v>
      </c>
      <c r="BE123" s="201" t="s">
        <v>62</v>
      </c>
      <c r="BF123" s="201" t="s">
        <v>63</v>
      </c>
      <c r="BG123" s="201" t="s">
        <v>196</v>
      </c>
      <c r="BH123" s="218" t="s">
        <v>488</v>
      </c>
      <c r="BI123" s="218" t="s">
        <v>66</v>
      </c>
      <c r="BJ123" s="200">
        <v>214</v>
      </c>
      <c r="BK123" s="200">
        <v>7</v>
      </c>
      <c r="BL123" s="219" t="s">
        <v>65</v>
      </c>
      <c r="BM123" s="64"/>
      <c r="BN123" s="64" t="s">
        <v>308</v>
      </c>
      <c r="BO123" s="91" t="s">
        <v>315</v>
      </c>
      <c r="BP123" s="441" t="s">
        <v>684</v>
      </c>
      <c r="BQ123" s="219" t="s">
        <v>716</v>
      </c>
    </row>
    <row r="124" spans="1:69" s="128" customFormat="1" ht="15.75">
      <c r="A124" s="207" t="s">
        <v>33</v>
      </c>
      <c r="B124" s="208" t="s">
        <v>9</v>
      </c>
      <c r="C124" s="202" t="s">
        <v>35</v>
      </c>
      <c r="D124" s="210" t="s">
        <v>710</v>
      </c>
      <c r="E124" s="24" t="s">
        <v>147</v>
      </c>
      <c r="F124" s="86">
        <v>229</v>
      </c>
      <c r="G124" s="80">
        <v>5</v>
      </c>
      <c r="H124" s="204"/>
      <c r="I124" s="204"/>
      <c r="J124" s="204"/>
      <c r="K124" s="204"/>
      <c r="L124" s="80">
        <v>1</v>
      </c>
      <c r="M124" s="203"/>
      <c r="N124" s="52">
        <v>1</v>
      </c>
      <c r="O124" s="204"/>
      <c r="P124" s="204"/>
      <c r="Q124" s="11">
        <v>7.1355468071999999</v>
      </c>
      <c r="R124" s="204"/>
      <c r="S124" s="204"/>
      <c r="T124" s="53">
        <v>9.4812499999999993</v>
      </c>
      <c r="U124" s="204"/>
      <c r="V124" s="204"/>
      <c r="W124" s="11">
        <v>7.3396814260088998</v>
      </c>
      <c r="X124" s="204"/>
      <c r="Y124" s="204"/>
      <c r="Z124" s="53">
        <v>9.4874999999999989</v>
      </c>
      <c r="AA124" s="204"/>
      <c r="AB124" s="204"/>
      <c r="AC124" s="204"/>
      <c r="AD124" s="204"/>
      <c r="AE124" s="204"/>
      <c r="AF124" s="9">
        <v>3.3293189696107799</v>
      </c>
      <c r="AG124" s="9">
        <v>1561</v>
      </c>
      <c r="AH124" s="9">
        <v>0.54889352750349096</v>
      </c>
      <c r="AI124" s="9">
        <v>134</v>
      </c>
      <c r="AJ124" s="9">
        <v>2.2085937499999999</v>
      </c>
      <c r="AK124" s="9" t="s">
        <v>248</v>
      </c>
      <c r="AL124" s="9">
        <v>213</v>
      </c>
      <c r="AM124" s="9">
        <v>3.3532345093324816</v>
      </c>
      <c r="AN124" s="9">
        <v>3.4338709677419357</v>
      </c>
      <c r="AO124" s="73">
        <v>13</v>
      </c>
      <c r="AP124" s="80">
        <v>1</v>
      </c>
      <c r="AQ124" s="80">
        <v>1</v>
      </c>
      <c r="AR124" s="224">
        <v>433</v>
      </c>
      <c r="AS124" s="224" t="s">
        <v>248</v>
      </c>
      <c r="AT124" s="7">
        <v>17296.526000000002</v>
      </c>
      <c r="AU124" s="7">
        <v>173.58500000000001</v>
      </c>
      <c r="AV124" s="201">
        <v>0</v>
      </c>
      <c r="AW124" s="126">
        <v>433</v>
      </c>
      <c r="AX124" s="201" t="s">
        <v>248</v>
      </c>
      <c r="AY124" s="73" t="s">
        <v>248</v>
      </c>
      <c r="AZ124" s="138">
        <v>87868</v>
      </c>
      <c r="BA124" s="138" t="s">
        <v>248</v>
      </c>
      <c r="BB124" s="138" t="s">
        <v>248</v>
      </c>
      <c r="BC124" s="203" t="s">
        <v>248</v>
      </c>
      <c r="BD124" s="217" t="s">
        <v>61</v>
      </c>
      <c r="BE124" s="201" t="s">
        <v>62</v>
      </c>
      <c r="BF124" s="201" t="s">
        <v>63</v>
      </c>
      <c r="BG124" s="201" t="s">
        <v>196</v>
      </c>
      <c r="BH124" s="218" t="s">
        <v>488</v>
      </c>
      <c r="BI124" s="218" t="s">
        <v>67</v>
      </c>
      <c r="BJ124" s="441">
        <v>214</v>
      </c>
      <c r="BK124" s="441">
        <v>3</v>
      </c>
      <c r="BL124" s="219" t="s">
        <v>65</v>
      </c>
      <c r="BM124" s="64"/>
      <c r="BN124" s="64" t="s">
        <v>308</v>
      </c>
      <c r="BO124" s="91" t="s">
        <v>315</v>
      </c>
      <c r="BP124" s="441" t="s">
        <v>684</v>
      </c>
      <c r="BQ124" s="219" t="s">
        <v>716</v>
      </c>
    </row>
    <row r="125" spans="1:69" s="128" customFormat="1" ht="15.75">
      <c r="A125" s="207" t="s">
        <v>33</v>
      </c>
      <c r="B125" s="208" t="s">
        <v>9</v>
      </c>
      <c r="C125" s="202" t="s">
        <v>35</v>
      </c>
      <c r="D125" s="210" t="s">
        <v>710</v>
      </c>
      <c r="E125" s="24" t="s">
        <v>147</v>
      </c>
      <c r="F125" s="86">
        <v>229</v>
      </c>
      <c r="G125" s="80">
        <v>1</v>
      </c>
      <c r="H125" s="204"/>
      <c r="I125" s="204"/>
      <c r="J125" s="204"/>
      <c r="K125" s="204"/>
      <c r="L125" s="80">
        <v>0</v>
      </c>
      <c r="M125" s="203"/>
      <c r="N125" s="52">
        <v>0</v>
      </c>
      <c r="O125" s="204"/>
      <c r="P125" s="204"/>
      <c r="Q125" s="11">
        <v>7.6207366841999997</v>
      </c>
      <c r="R125" s="204"/>
      <c r="S125" s="204"/>
      <c r="T125" s="53">
        <v>9.5749999999999993</v>
      </c>
      <c r="U125" s="204"/>
      <c r="V125" s="204"/>
      <c r="W125" s="11">
        <v>7.7531577631577999</v>
      </c>
      <c r="X125" s="204"/>
      <c r="Y125" s="204"/>
      <c r="Z125" s="53">
        <v>9.8249999999999993</v>
      </c>
      <c r="AA125" s="204"/>
      <c r="AB125" s="204"/>
      <c r="AC125" s="204"/>
      <c r="AD125" s="204"/>
      <c r="AE125" s="204"/>
      <c r="AF125" s="9">
        <v>2.8357770043383081</v>
      </c>
      <c r="AG125" s="9">
        <v>1596</v>
      </c>
      <c r="AH125" s="9">
        <v>0.48474339100326647</v>
      </c>
      <c r="AI125" s="9">
        <v>371</v>
      </c>
      <c r="AJ125" s="9">
        <v>1.7645833333333334</v>
      </c>
      <c r="AK125" s="9" t="s">
        <v>248</v>
      </c>
      <c r="AL125" s="9">
        <v>0</v>
      </c>
      <c r="AM125" s="9"/>
      <c r="AN125" s="9"/>
      <c r="AO125" s="73">
        <v>42</v>
      </c>
      <c r="AP125" s="80">
        <v>16</v>
      </c>
      <c r="AQ125" s="80">
        <v>3</v>
      </c>
      <c r="AR125" s="224">
        <v>395</v>
      </c>
      <c r="AS125" s="224" t="s">
        <v>248</v>
      </c>
      <c r="AT125" s="7">
        <v>15344.789000000001</v>
      </c>
      <c r="AU125" s="7">
        <v>2326.547</v>
      </c>
      <c r="AV125" s="201">
        <v>0</v>
      </c>
      <c r="AW125" s="126">
        <v>395</v>
      </c>
      <c r="AX125" s="201" t="s">
        <v>248</v>
      </c>
      <c r="AY125" s="73" t="s">
        <v>248</v>
      </c>
      <c r="AZ125" s="138">
        <v>87868</v>
      </c>
      <c r="BA125" s="138" t="s">
        <v>248</v>
      </c>
      <c r="BB125" s="138" t="s">
        <v>248</v>
      </c>
      <c r="BC125" s="203" t="s">
        <v>248</v>
      </c>
      <c r="BD125" s="217" t="s">
        <v>61</v>
      </c>
      <c r="BE125" s="201" t="s">
        <v>62</v>
      </c>
      <c r="BF125" s="201" t="s">
        <v>63</v>
      </c>
      <c r="BG125" s="201" t="s">
        <v>196</v>
      </c>
      <c r="BH125" s="218" t="s">
        <v>488</v>
      </c>
      <c r="BI125" s="218" t="s">
        <v>68</v>
      </c>
      <c r="BJ125" s="200">
        <v>214</v>
      </c>
      <c r="BK125" s="200">
        <v>4</v>
      </c>
      <c r="BL125" s="219" t="s">
        <v>65</v>
      </c>
      <c r="BM125" s="64"/>
      <c r="BN125" s="64" t="s">
        <v>308</v>
      </c>
      <c r="BO125" s="91" t="s">
        <v>315</v>
      </c>
      <c r="BP125" s="441" t="s">
        <v>684</v>
      </c>
      <c r="BQ125" s="219" t="s">
        <v>716</v>
      </c>
    </row>
    <row r="126" spans="1:69" s="128" customFormat="1" ht="15.75">
      <c r="A126" s="207" t="s">
        <v>33</v>
      </c>
      <c r="B126" s="208" t="s">
        <v>9</v>
      </c>
      <c r="C126" s="202" t="s">
        <v>35</v>
      </c>
      <c r="D126" s="210" t="s">
        <v>710</v>
      </c>
      <c r="E126" s="24" t="s">
        <v>148</v>
      </c>
      <c r="F126" s="86">
        <v>84</v>
      </c>
      <c r="G126" s="80">
        <v>2</v>
      </c>
      <c r="H126" s="204"/>
      <c r="I126" s="204"/>
      <c r="J126" s="204"/>
      <c r="K126" s="204"/>
      <c r="L126" s="80">
        <v>0</v>
      </c>
      <c r="M126" s="203"/>
      <c r="N126" s="52">
        <v>0</v>
      </c>
      <c r="O126" s="204"/>
      <c r="P126" s="204"/>
      <c r="Q126" s="11">
        <v>7.0964632560999998</v>
      </c>
      <c r="R126" s="204"/>
      <c r="S126" s="204"/>
      <c r="T126" s="53">
        <v>10.724999999999998</v>
      </c>
      <c r="U126" s="204"/>
      <c r="V126" s="204"/>
      <c r="W126" s="11">
        <v>7.0298291097560002</v>
      </c>
      <c r="X126" s="204"/>
      <c r="Y126" s="204"/>
      <c r="Z126" s="53">
        <v>10.69</v>
      </c>
      <c r="AA126" s="204"/>
      <c r="AB126" s="204"/>
      <c r="AC126" s="204"/>
      <c r="AD126" s="204"/>
      <c r="AE126" s="204"/>
      <c r="AF126" s="9">
        <v>3.4227613376477315</v>
      </c>
      <c r="AG126" s="9">
        <v>571</v>
      </c>
      <c r="AH126" s="9">
        <v>0.54007523637518251</v>
      </c>
      <c r="AI126" s="9">
        <v>32</v>
      </c>
      <c r="AJ126" s="9">
        <v>2.4361111111111109</v>
      </c>
      <c r="AK126" s="9" t="s">
        <v>248</v>
      </c>
      <c r="AL126" s="9">
        <v>80</v>
      </c>
      <c r="AM126" s="9">
        <v>3.4406428708207044</v>
      </c>
      <c r="AN126" s="9">
        <v>3.5033783783783785</v>
      </c>
      <c r="AO126" s="73">
        <v>5</v>
      </c>
      <c r="AP126" s="80">
        <v>0</v>
      </c>
      <c r="AQ126" s="80">
        <v>0</v>
      </c>
      <c r="AR126" s="224">
        <v>159</v>
      </c>
      <c r="AS126" s="224" t="s">
        <v>248</v>
      </c>
      <c r="AT126" s="7">
        <v>6267.2709999999997</v>
      </c>
      <c r="AU126" s="7">
        <v>0</v>
      </c>
      <c r="AV126" s="201">
        <v>0</v>
      </c>
      <c r="AW126" s="126">
        <v>159</v>
      </c>
      <c r="AX126" s="201" t="s">
        <v>248</v>
      </c>
      <c r="AY126" s="73" t="s">
        <v>248</v>
      </c>
      <c r="AZ126" s="138">
        <v>19891</v>
      </c>
      <c r="BA126" s="138" t="s">
        <v>248</v>
      </c>
      <c r="BB126" s="138" t="s">
        <v>248</v>
      </c>
      <c r="BC126" s="203" t="s">
        <v>248</v>
      </c>
      <c r="BD126" s="217" t="s">
        <v>61</v>
      </c>
      <c r="BE126" s="201" t="s">
        <v>62</v>
      </c>
      <c r="BF126" s="201" t="s">
        <v>63</v>
      </c>
      <c r="BG126" s="201" t="s">
        <v>196</v>
      </c>
      <c r="BH126" s="218" t="s">
        <v>488</v>
      </c>
      <c r="BI126" s="218" t="s">
        <v>64</v>
      </c>
      <c r="BJ126" s="200">
        <v>214</v>
      </c>
      <c r="BK126" s="200">
        <v>1</v>
      </c>
      <c r="BL126" s="219" t="s">
        <v>65</v>
      </c>
      <c r="BM126" s="64"/>
      <c r="BN126" s="64" t="s">
        <v>308</v>
      </c>
      <c r="BO126" s="91" t="s">
        <v>349</v>
      </c>
      <c r="BP126" s="441" t="s">
        <v>699</v>
      </c>
      <c r="BQ126" s="219" t="s">
        <v>715</v>
      </c>
    </row>
    <row r="127" spans="1:69" s="128" customFormat="1" ht="15.75">
      <c r="A127" s="207" t="s">
        <v>33</v>
      </c>
      <c r="B127" s="208" t="s">
        <v>9</v>
      </c>
      <c r="C127" s="202" t="s">
        <v>35</v>
      </c>
      <c r="D127" s="210" t="s">
        <v>710</v>
      </c>
      <c r="E127" s="24" t="s">
        <v>148</v>
      </c>
      <c r="F127" s="86">
        <v>81</v>
      </c>
      <c r="G127" s="80">
        <v>2</v>
      </c>
      <c r="H127" s="204"/>
      <c r="I127" s="204"/>
      <c r="J127" s="204"/>
      <c r="K127" s="204"/>
      <c r="L127" s="80">
        <v>1</v>
      </c>
      <c r="M127" s="203"/>
      <c r="N127" s="52">
        <v>1</v>
      </c>
      <c r="O127" s="204"/>
      <c r="P127" s="204"/>
      <c r="Q127" s="11">
        <v>6.7287817692000003</v>
      </c>
      <c r="R127" s="204"/>
      <c r="S127" s="204"/>
      <c r="T127" s="53">
        <v>10.549999999999997</v>
      </c>
      <c r="U127" s="204"/>
      <c r="V127" s="204"/>
      <c r="W127" s="11">
        <v>6.6258716153846002</v>
      </c>
      <c r="X127" s="204"/>
      <c r="Y127" s="204"/>
      <c r="Z127" s="53">
        <v>10.774999999999999</v>
      </c>
      <c r="AA127" s="204"/>
      <c r="AB127" s="204"/>
      <c r="AC127" s="204"/>
      <c r="AD127" s="204"/>
      <c r="AE127" s="204"/>
      <c r="AF127" s="9">
        <v>3.3848423135081558</v>
      </c>
      <c r="AG127" s="9">
        <v>546</v>
      </c>
      <c r="AH127" s="9">
        <v>0.54101837039470924</v>
      </c>
      <c r="AI127" s="9">
        <v>33</v>
      </c>
      <c r="AJ127" s="9">
        <v>2.3944444444444444</v>
      </c>
      <c r="AK127" s="9" t="s">
        <v>248</v>
      </c>
      <c r="AL127" s="9">
        <v>78</v>
      </c>
      <c r="AM127" s="9">
        <v>3.3848423135081558</v>
      </c>
      <c r="AN127" s="9">
        <v>3.4468749999999999</v>
      </c>
      <c r="AO127" s="73">
        <v>35</v>
      </c>
      <c r="AP127" s="80">
        <v>0</v>
      </c>
      <c r="AQ127" s="80">
        <v>0</v>
      </c>
      <c r="AR127" s="224">
        <v>123</v>
      </c>
      <c r="AS127" s="224" t="s">
        <v>248</v>
      </c>
      <c r="AT127" s="7">
        <v>6014.7209999999995</v>
      </c>
      <c r="AU127" s="7">
        <v>0</v>
      </c>
      <c r="AV127" s="201">
        <v>0</v>
      </c>
      <c r="AW127" s="126">
        <v>123</v>
      </c>
      <c r="AX127" s="201" t="s">
        <v>248</v>
      </c>
      <c r="AY127" s="73" t="s">
        <v>248</v>
      </c>
      <c r="AZ127" s="138">
        <v>19891</v>
      </c>
      <c r="BA127" s="138" t="s">
        <v>248</v>
      </c>
      <c r="BB127" s="138" t="s">
        <v>248</v>
      </c>
      <c r="BC127" s="203" t="s">
        <v>248</v>
      </c>
      <c r="BD127" s="217" t="s">
        <v>61</v>
      </c>
      <c r="BE127" s="201" t="s">
        <v>62</v>
      </c>
      <c r="BF127" s="201" t="s">
        <v>63</v>
      </c>
      <c r="BG127" s="201" t="s">
        <v>196</v>
      </c>
      <c r="BH127" s="218" t="s">
        <v>488</v>
      </c>
      <c r="BI127" s="218" t="s">
        <v>66</v>
      </c>
      <c r="BJ127" s="200">
        <v>214</v>
      </c>
      <c r="BK127" s="200">
        <v>7</v>
      </c>
      <c r="BL127" s="219" t="s">
        <v>65</v>
      </c>
      <c r="BM127" s="64"/>
      <c r="BN127" s="64" t="s">
        <v>308</v>
      </c>
      <c r="BO127" s="91" t="s">
        <v>349</v>
      </c>
      <c r="BP127" s="441" t="s">
        <v>699</v>
      </c>
      <c r="BQ127" s="219" t="s">
        <v>715</v>
      </c>
    </row>
    <row r="128" spans="1:69" s="128" customFormat="1" ht="15.75">
      <c r="A128" s="207" t="s">
        <v>33</v>
      </c>
      <c r="B128" s="208" t="s">
        <v>9</v>
      </c>
      <c r="C128" s="202" t="s">
        <v>35</v>
      </c>
      <c r="D128" s="210" t="s">
        <v>710</v>
      </c>
      <c r="E128" s="24" t="s">
        <v>148</v>
      </c>
      <c r="F128" s="86">
        <v>83</v>
      </c>
      <c r="G128" s="80">
        <v>3</v>
      </c>
      <c r="H128" s="204"/>
      <c r="I128" s="204"/>
      <c r="J128" s="204"/>
      <c r="K128" s="204"/>
      <c r="L128" s="80">
        <v>1</v>
      </c>
      <c r="M128" s="203"/>
      <c r="N128" s="52">
        <v>1</v>
      </c>
      <c r="O128" s="204"/>
      <c r="P128" s="204"/>
      <c r="Q128" s="11">
        <v>7.1950884050999999</v>
      </c>
      <c r="R128" s="204"/>
      <c r="S128" s="204"/>
      <c r="T128" s="53">
        <v>10.024999999999999</v>
      </c>
      <c r="U128" s="204"/>
      <c r="V128" s="204"/>
      <c r="W128" s="11">
        <v>7.2340252278481003</v>
      </c>
      <c r="X128" s="204"/>
      <c r="Y128" s="204"/>
      <c r="Z128" s="53">
        <v>10.024999999999999</v>
      </c>
      <c r="AA128" s="204"/>
      <c r="AB128" s="204"/>
      <c r="AC128" s="204"/>
      <c r="AD128" s="204"/>
      <c r="AE128" s="204"/>
      <c r="AF128" s="9">
        <v>3.4057319978509053</v>
      </c>
      <c r="AG128" s="9">
        <v>551</v>
      </c>
      <c r="AH128" s="9">
        <v>0.54371057063754014</v>
      </c>
      <c r="AI128" s="9">
        <v>40</v>
      </c>
      <c r="AJ128" s="9">
        <v>2.2925</v>
      </c>
      <c r="AK128" s="9" t="s">
        <v>248</v>
      </c>
      <c r="AL128" s="9">
        <v>74</v>
      </c>
      <c r="AM128" s="9">
        <v>3.444308552956628</v>
      </c>
      <c r="AN128" s="9">
        <v>3.5613879003558719</v>
      </c>
      <c r="AO128" s="73">
        <v>24</v>
      </c>
      <c r="AP128" s="80">
        <v>0</v>
      </c>
      <c r="AQ128" s="80">
        <v>1</v>
      </c>
      <c r="AR128" s="224">
        <v>135</v>
      </c>
      <c r="AS128" s="224" t="s">
        <v>248</v>
      </c>
      <c r="AT128" s="7">
        <v>6153.357</v>
      </c>
      <c r="AU128" s="7">
        <v>112.322</v>
      </c>
      <c r="AV128" s="201">
        <v>0</v>
      </c>
      <c r="AW128" s="126">
        <v>135</v>
      </c>
      <c r="AX128" s="201" t="s">
        <v>248</v>
      </c>
      <c r="AY128" s="73" t="s">
        <v>248</v>
      </c>
      <c r="AZ128" s="138">
        <v>19891</v>
      </c>
      <c r="BA128" s="138" t="s">
        <v>248</v>
      </c>
      <c r="BB128" s="138" t="s">
        <v>248</v>
      </c>
      <c r="BC128" s="203" t="s">
        <v>248</v>
      </c>
      <c r="BD128" s="217" t="s">
        <v>61</v>
      </c>
      <c r="BE128" s="201" t="s">
        <v>62</v>
      </c>
      <c r="BF128" s="201" t="s">
        <v>63</v>
      </c>
      <c r="BG128" s="201" t="s">
        <v>196</v>
      </c>
      <c r="BH128" s="218" t="s">
        <v>488</v>
      </c>
      <c r="BI128" s="218" t="s">
        <v>67</v>
      </c>
      <c r="BJ128" s="200">
        <v>214</v>
      </c>
      <c r="BK128" s="200">
        <v>3</v>
      </c>
      <c r="BL128" s="219" t="s">
        <v>65</v>
      </c>
      <c r="BM128" s="64"/>
      <c r="BN128" s="64" t="s">
        <v>308</v>
      </c>
      <c r="BO128" s="91" t="s">
        <v>349</v>
      </c>
      <c r="BP128" s="441" t="s">
        <v>699</v>
      </c>
      <c r="BQ128" s="219" t="s">
        <v>715</v>
      </c>
    </row>
    <row r="129" spans="1:69" s="128" customFormat="1" ht="15.75">
      <c r="A129" s="207" t="s">
        <v>33</v>
      </c>
      <c r="B129" s="208" t="s">
        <v>9</v>
      </c>
      <c r="C129" s="202" t="s">
        <v>35</v>
      </c>
      <c r="D129" s="210" t="s">
        <v>710</v>
      </c>
      <c r="E129" s="24" t="s">
        <v>148</v>
      </c>
      <c r="F129" s="86">
        <v>82</v>
      </c>
      <c r="G129" s="80">
        <v>5</v>
      </c>
      <c r="H129" s="204"/>
      <c r="I129" s="204"/>
      <c r="J129" s="204"/>
      <c r="K129" s="204"/>
      <c r="L129" s="80">
        <v>0</v>
      </c>
      <c r="M129" s="203"/>
      <c r="N129" s="52">
        <v>0</v>
      </c>
      <c r="O129" s="204"/>
      <c r="P129" s="204"/>
      <c r="Q129" s="11">
        <v>7.1191817142999998</v>
      </c>
      <c r="R129" s="204"/>
      <c r="S129" s="204"/>
      <c r="T129" s="53">
        <v>9.5749999999999957</v>
      </c>
      <c r="U129" s="204"/>
      <c r="V129" s="204"/>
      <c r="W129" s="11">
        <v>7.2077140129870001</v>
      </c>
      <c r="X129" s="204"/>
      <c r="Y129" s="204"/>
      <c r="Z129" s="53">
        <v>10.037499999999998</v>
      </c>
      <c r="AA129" s="204"/>
      <c r="AB129" s="204"/>
      <c r="AC129" s="204"/>
      <c r="AD129" s="204"/>
      <c r="AE129" s="204"/>
      <c r="AF129" s="9">
        <v>2.9579809479486379</v>
      </c>
      <c r="AG129" s="9">
        <v>539</v>
      </c>
      <c r="AH129" s="9">
        <v>0.45343212552351558</v>
      </c>
      <c r="AI129" s="9">
        <v>84</v>
      </c>
      <c r="AJ129" s="9">
        <v>2.0611538461538461</v>
      </c>
      <c r="AK129" s="9" t="s">
        <v>248</v>
      </c>
      <c r="AL129" s="9">
        <v>0</v>
      </c>
      <c r="AM129" s="9"/>
      <c r="AN129" s="9"/>
      <c r="AO129" s="73">
        <v>16</v>
      </c>
      <c r="AP129" s="80">
        <v>0</v>
      </c>
      <c r="AQ129" s="80">
        <v>2</v>
      </c>
      <c r="AR129" s="224">
        <v>136</v>
      </c>
      <c r="AS129" s="224" t="s">
        <v>248</v>
      </c>
      <c r="AT129" s="7">
        <v>5214.8289999999997</v>
      </c>
      <c r="AU129" s="7">
        <v>847.86199999999997</v>
      </c>
      <c r="AV129" s="201">
        <v>0</v>
      </c>
      <c r="AW129" s="126">
        <v>136</v>
      </c>
      <c r="AX129" s="201" t="s">
        <v>248</v>
      </c>
      <c r="AY129" s="73" t="s">
        <v>248</v>
      </c>
      <c r="AZ129" s="138">
        <v>19891</v>
      </c>
      <c r="BA129" s="138" t="s">
        <v>248</v>
      </c>
      <c r="BB129" s="138" t="s">
        <v>248</v>
      </c>
      <c r="BC129" s="203" t="s">
        <v>248</v>
      </c>
      <c r="BD129" s="217" t="s">
        <v>61</v>
      </c>
      <c r="BE129" s="201" t="s">
        <v>62</v>
      </c>
      <c r="BF129" s="201" t="s">
        <v>63</v>
      </c>
      <c r="BG129" s="201" t="s">
        <v>196</v>
      </c>
      <c r="BH129" s="218" t="s">
        <v>488</v>
      </c>
      <c r="BI129" s="218" t="s">
        <v>68</v>
      </c>
      <c r="BJ129" s="200">
        <v>214</v>
      </c>
      <c r="BK129" s="200">
        <v>4</v>
      </c>
      <c r="BL129" s="219" t="s">
        <v>65</v>
      </c>
      <c r="BM129" s="64"/>
      <c r="BN129" s="64" t="s">
        <v>308</v>
      </c>
      <c r="BO129" s="91" t="s">
        <v>349</v>
      </c>
      <c r="BP129" s="441" t="s">
        <v>699</v>
      </c>
      <c r="BQ129" s="219" t="s">
        <v>715</v>
      </c>
    </row>
    <row r="130" spans="1:69" s="128" customFormat="1" ht="15.75">
      <c r="A130" s="207" t="s">
        <v>33</v>
      </c>
      <c r="B130" s="208" t="s">
        <v>9</v>
      </c>
      <c r="C130" s="202" t="s">
        <v>35</v>
      </c>
      <c r="D130" s="210" t="s">
        <v>710</v>
      </c>
      <c r="E130" s="24" t="s">
        <v>149</v>
      </c>
      <c r="F130" s="86">
        <v>54</v>
      </c>
      <c r="G130" s="80">
        <v>0</v>
      </c>
      <c r="H130" s="204"/>
      <c r="I130" s="204"/>
      <c r="J130" s="204"/>
      <c r="K130" s="204"/>
      <c r="L130" s="80">
        <v>0</v>
      </c>
      <c r="M130" s="203"/>
      <c r="N130" s="52">
        <v>0</v>
      </c>
      <c r="O130" s="204"/>
      <c r="P130" s="204"/>
      <c r="Q130" s="11">
        <v>6.9334070926000004</v>
      </c>
      <c r="R130" s="204"/>
      <c r="S130" s="204"/>
      <c r="T130" s="53">
        <v>8.6499999999999986</v>
      </c>
      <c r="U130" s="204"/>
      <c r="V130" s="204"/>
      <c r="W130" s="11">
        <v>6.8240551666666001</v>
      </c>
      <c r="X130" s="204"/>
      <c r="Y130" s="204"/>
      <c r="Z130" s="53">
        <v>8.3833333333333329</v>
      </c>
      <c r="AA130" s="204"/>
      <c r="AB130" s="204"/>
      <c r="AC130" s="204"/>
      <c r="AD130" s="204"/>
      <c r="AE130" s="204"/>
      <c r="AF130" s="9">
        <v>3.370092596641924</v>
      </c>
      <c r="AG130" s="9">
        <v>378</v>
      </c>
      <c r="AH130" s="9">
        <v>0.55983155067886536</v>
      </c>
      <c r="AI130" s="9">
        <v>26</v>
      </c>
      <c r="AJ130" s="9">
        <v>2.2911764705882351</v>
      </c>
      <c r="AK130" s="9" t="s">
        <v>248</v>
      </c>
      <c r="AL130" s="9">
        <v>53</v>
      </c>
      <c r="AM130" s="9">
        <v>3.3741509480617764</v>
      </c>
      <c r="AN130" s="9">
        <v>3.4679487179487181</v>
      </c>
      <c r="AO130" s="73">
        <v>7</v>
      </c>
      <c r="AP130" s="80">
        <v>0</v>
      </c>
      <c r="AQ130" s="80">
        <v>0</v>
      </c>
      <c r="AR130" s="224">
        <v>101</v>
      </c>
      <c r="AS130" s="224" t="s">
        <v>248</v>
      </c>
      <c r="AT130" s="7">
        <v>4062.357</v>
      </c>
      <c r="AU130" s="7">
        <v>47.826000000000001</v>
      </c>
      <c r="AV130" s="201">
        <v>0</v>
      </c>
      <c r="AW130" s="126">
        <v>101</v>
      </c>
      <c r="AX130" s="201" t="s">
        <v>248</v>
      </c>
      <c r="AY130" s="73" t="s">
        <v>248</v>
      </c>
      <c r="AZ130" s="138">
        <v>14487</v>
      </c>
      <c r="BA130" s="138" t="s">
        <v>248</v>
      </c>
      <c r="BB130" s="138" t="s">
        <v>248</v>
      </c>
      <c r="BC130" s="203" t="s">
        <v>248</v>
      </c>
      <c r="BD130" s="217" t="s">
        <v>61</v>
      </c>
      <c r="BE130" s="201" t="s">
        <v>62</v>
      </c>
      <c r="BF130" s="201" t="s">
        <v>63</v>
      </c>
      <c r="BG130" s="201" t="s">
        <v>196</v>
      </c>
      <c r="BH130" s="218" t="s">
        <v>267</v>
      </c>
      <c r="BI130" s="218" t="s">
        <v>64</v>
      </c>
      <c r="BJ130" s="200">
        <v>214</v>
      </c>
      <c r="BK130" s="200">
        <v>1</v>
      </c>
      <c r="BL130" s="219" t="s">
        <v>65</v>
      </c>
      <c r="BM130" s="64"/>
      <c r="BN130" s="64" t="s">
        <v>308</v>
      </c>
      <c r="BO130" s="91" t="s">
        <v>705</v>
      </c>
      <c r="BP130" s="441" t="s">
        <v>690</v>
      </c>
      <c r="BQ130" s="219" t="s">
        <v>718</v>
      </c>
    </row>
    <row r="131" spans="1:69" s="128" customFormat="1" ht="15.75">
      <c r="A131" s="207" t="s">
        <v>33</v>
      </c>
      <c r="B131" s="208" t="s">
        <v>9</v>
      </c>
      <c r="C131" s="202" t="s">
        <v>35</v>
      </c>
      <c r="D131" s="210" t="s">
        <v>710</v>
      </c>
      <c r="E131" s="24" t="s">
        <v>149</v>
      </c>
      <c r="F131" s="86">
        <v>55</v>
      </c>
      <c r="G131" s="80">
        <v>3</v>
      </c>
      <c r="H131" s="204"/>
      <c r="I131" s="204"/>
      <c r="J131" s="204"/>
      <c r="K131" s="204"/>
      <c r="L131" s="80">
        <v>0</v>
      </c>
      <c r="M131" s="203"/>
      <c r="N131" s="52">
        <v>1</v>
      </c>
      <c r="O131" s="204"/>
      <c r="P131" s="204"/>
      <c r="Q131" s="11">
        <v>7.0913267692000002</v>
      </c>
      <c r="R131" s="204"/>
      <c r="S131" s="204"/>
      <c r="T131" s="53">
        <v>12.7</v>
      </c>
      <c r="U131" s="204"/>
      <c r="V131" s="204"/>
      <c r="W131" s="11">
        <v>7.1101921538460999</v>
      </c>
      <c r="X131" s="204"/>
      <c r="Y131" s="204"/>
      <c r="Z131" s="53">
        <v>12.7</v>
      </c>
      <c r="AA131" s="204"/>
      <c r="AB131" s="204"/>
      <c r="AC131" s="204"/>
      <c r="AD131" s="204"/>
      <c r="AE131" s="204"/>
      <c r="AF131" s="9">
        <v>3.0921952419053933</v>
      </c>
      <c r="AG131" s="9">
        <v>364</v>
      </c>
      <c r="AH131" s="9">
        <v>0.62071648396894674</v>
      </c>
      <c r="AI131" s="9">
        <v>72</v>
      </c>
      <c r="AJ131" s="9">
        <v>2.0440677966101695</v>
      </c>
      <c r="AK131" s="9" t="s">
        <v>248</v>
      </c>
      <c r="AL131" s="9">
        <v>50</v>
      </c>
      <c r="AM131" s="9">
        <v>3.0871720164579828</v>
      </c>
      <c r="AN131" s="9">
        <v>3.1166666666666667</v>
      </c>
      <c r="AO131" s="73">
        <v>2</v>
      </c>
      <c r="AP131" s="80">
        <v>1</v>
      </c>
      <c r="AQ131" s="80">
        <v>0</v>
      </c>
      <c r="AR131" s="224">
        <v>101</v>
      </c>
      <c r="AS131" s="224" t="s">
        <v>248</v>
      </c>
      <c r="AT131" s="7">
        <v>4040.1309999999999</v>
      </c>
      <c r="AU131" s="7">
        <v>87.899000000000001</v>
      </c>
      <c r="AV131" s="201">
        <v>0</v>
      </c>
      <c r="AW131" s="126">
        <v>101</v>
      </c>
      <c r="AX131" s="201" t="s">
        <v>248</v>
      </c>
      <c r="AY131" s="73" t="s">
        <v>248</v>
      </c>
      <c r="AZ131" s="138">
        <v>14487</v>
      </c>
      <c r="BA131" s="138" t="s">
        <v>248</v>
      </c>
      <c r="BB131" s="138" t="s">
        <v>248</v>
      </c>
      <c r="BC131" s="203" t="s">
        <v>248</v>
      </c>
      <c r="BD131" s="217" t="s">
        <v>61</v>
      </c>
      <c r="BE131" s="201" t="s">
        <v>62</v>
      </c>
      <c r="BF131" s="201" t="s">
        <v>63</v>
      </c>
      <c r="BG131" s="201" t="s">
        <v>196</v>
      </c>
      <c r="BH131" s="218" t="s">
        <v>267</v>
      </c>
      <c r="BI131" s="218" t="s">
        <v>66</v>
      </c>
      <c r="BJ131" s="200">
        <v>214</v>
      </c>
      <c r="BK131" s="200">
        <v>7</v>
      </c>
      <c r="BL131" s="219" t="s">
        <v>65</v>
      </c>
      <c r="BM131" s="64"/>
      <c r="BN131" s="64" t="s">
        <v>308</v>
      </c>
      <c r="BO131" s="91" t="s">
        <v>705</v>
      </c>
      <c r="BP131" s="441" t="s">
        <v>690</v>
      </c>
      <c r="BQ131" s="219" t="s">
        <v>718</v>
      </c>
    </row>
    <row r="132" spans="1:69" s="128" customFormat="1" ht="15.75">
      <c r="A132" s="207" t="s">
        <v>33</v>
      </c>
      <c r="B132" s="208" t="s">
        <v>9</v>
      </c>
      <c r="C132" s="202" t="s">
        <v>35</v>
      </c>
      <c r="D132" s="210" t="s">
        <v>710</v>
      </c>
      <c r="E132" s="24" t="s">
        <v>149</v>
      </c>
      <c r="F132" s="86">
        <v>54</v>
      </c>
      <c r="G132" s="80">
        <v>1</v>
      </c>
      <c r="H132" s="204"/>
      <c r="I132" s="204"/>
      <c r="J132" s="204"/>
      <c r="K132" s="204"/>
      <c r="L132" s="80">
        <v>0</v>
      </c>
      <c r="M132" s="203"/>
      <c r="N132" s="52">
        <v>0</v>
      </c>
      <c r="O132" s="204"/>
      <c r="P132" s="204"/>
      <c r="Q132" s="11">
        <v>6.7918110755000001</v>
      </c>
      <c r="R132" s="204"/>
      <c r="S132" s="204"/>
      <c r="T132" s="53">
        <v>8.6749999999999972</v>
      </c>
      <c r="U132" s="204"/>
      <c r="V132" s="204"/>
      <c r="W132" s="11">
        <v>6.8844714150942998</v>
      </c>
      <c r="X132" s="204"/>
      <c r="Y132" s="204"/>
      <c r="Z132" s="53">
        <v>8.1749999999999972</v>
      </c>
      <c r="AA132" s="204"/>
      <c r="AB132" s="204"/>
      <c r="AC132" s="204"/>
      <c r="AD132" s="204"/>
      <c r="AE132" s="204"/>
      <c r="AF132" s="9">
        <v>3.3621886850367333</v>
      </c>
      <c r="AG132" s="9">
        <v>369</v>
      </c>
      <c r="AH132" s="9">
        <v>0.45619742361511323</v>
      </c>
      <c r="AI132" s="9">
        <v>15</v>
      </c>
      <c r="AJ132" s="9">
        <v>2.52827868852459</v>
      </c>
      <c r="AK132" s="9" t="s">
        <v>248</v>
      </c>
      <c r="AL132" s="9">
        <v>52</v>
      </c>
      <c r="AM132" s="9">
        <v>3.3555000051692287</v>
      </c>
      <c r="AN132" s="9">
        <v>3.4048507462686568</v>
      </c>
      <c r="AO132" s="73">
        <v>1</v>
      </c>
      <c r="AP132" s="80">
        <v>0</v>
      </c>
      <c r="AQ132" s="80">
        <v>0</v>
      </c>
      <c r="AR132" s="224">
        <v>105</v>
      </c>
      <c r="AS132" s="224" t="s">
        <v>248</v>
      </c>
      <c r="AT132" s="7">
        <v>4000.279</v>
      </c>
      <c r="AU132" s="7">
        <v>21.635000000000002</v>
      </c>
      <c r="AV132" s="201">
        <v>0</v>
      </c>
      <c r="AW132" s="126">
        <v>105</v>
      </c>
      <c r="AX132" s="201" t="s">
        <v>248</v>
      </c>
      <c r="AY132" s="73" t="s">
        <v>248</v>
      </c>
      <c r="AZ132" s="138">
        <v>14487</v>
      </c>
      <c r="BA132" s="138" t="s">
        <v>248</v>
      </c>
      <c r="BB132" s="138" t="s">
        <v>248</v>
      </c>
      <c r="BC132" s="203" t="s">
        <v>248</v>
      </c>
      <c r="BD132" s="217" t="s">
        <v>61</v>
      </c>
      <c r="BE132" s="201" t="s">
        <v>62</v>
      </c>
      <c r="BF132" s="201" t="s">
        <v>63</v>
      </c>
      <c r="BG132" s="201" t="s">
        <v>196</v>
      </c>
      <c r="BH132" s="218" t="s">
        <v>267</v>
      </c>
      <c r="BI132" s="218" t="s">
        <v>67</v>
      </c>
      <c r="BJ132" s="200">
        <v>214</v>
      </c>
      <c r="BK132" s="200">
        <v>3</v>
      </c>
      <c r="BL132" s="219" t="s">
        <v>65</v>
      </c>
      <c r="BM132" s="64"/>
      <c r="BN132" s="64" t="s">
        <v>308</v>
      </c>
      <c r="BO132" s="91" t="s">
        <v>705</v>
      </c>
      <c r="BP132" s="441" t="s">
        <v>690</v>
      </c>
      <c r="BQ132" s="219" t="s">
        <v>718</v>
      </c>
    </row>
    <row r="133" spans="1:69" s="128" customFormat="1" ht="15.75">
      <c r="A133" s="207" t="s">
        <v>33</v>
      </c>
      <c r="B133" s="208" t="s">
        <v>9</v>
      </c>
      <c r="C133" s="202" t="s">
        <v>35</v>
      </c>
      <c r="D133" s="210" t="s">
        <v>710</v>
      </c>
      <c r="E133" s="24" t="s">
        <v>149</v>
      </c>
      <c r="F133" s="86">
        <v>52</v>
      </c>
      <c r="G133" s="80">
        <v>2</v>
      </c>
      <c r="H133" s="204"/>
      <c r="I133" s="204"/>
      <c r="J133" s="204"/>
      <c r="K133" s="204"/>
      <c r="L133" s="80">
        <v>0</v>
      </c>
      <c r="M133" s="203"/>
      <c r="N133" s="52">
        <v>0</v>
      </c>
      <c r="O133" s="204"/>
      <c r="P133" s="204"/>
      <c r="Q133" s="11">
        <v>6.7762197400000002</v>
      </c>
      <c r="R133" s="204"/>
      <c r="S133" s="204"/>
      <c r="T133" s="53">
        <v>8.25</v>
      </c>
      <c r="U133" s="204"/>
      <c r="V133" s="204"/>
      <c r="W133" s="11">
        <v>6.8506597600000001</v>
      </c>
      <c r="X133" s="204"/>
      <c r="Y133" s="204"/>
      <c r="Z133" s="53">
        <v>8.3125</v>
      </c>
      <c r="AA133" s="204"/>
      <c r="AB133" s="204"/>
      <c r="AC133" s="204"/>
      <c r="AD133" s="204"/>
      <c r="AE133" s="204"/>
      <c r="AF133" s="9">
        <v>2.7122619000692221</v>
      </c>
      <c r="AG133" s="9">
        <v>346</v>
      </c>
      <c r="AH133" s="9">
        <v>0.47747494580026734</v>
      </c>
      <c r="AI133" s="9">
        <v>101</v>
      </c>
      <c r="AJ133" s="9">
        <v>1.7196428571428573</v>
      </c>
      <c r="AK133" s="9" t="s">
        <v>248</v>
      </c>
      <c r="AL133" s="9">
        <v>0</v>
      </c>
      <c r="AM133" s="9"/>
      <c r="AN133" s="9"/>
      <c r="AO133" s="73">
        <v>29</v>
      </c>
      <c r="AP133" s="80">
        <v>0</v>
      </c>
      <c r="AQ133" s="80">
        <v>5</v>
      </c>
      <c r="AR133" s="224">
        <v>66</v>
      </c>
      <c r="AS133" s="224" t="s">
        <v>248</v>
      </c>
      <c r="AT133" s="7">
        <v>3584.8679999999999</v>
      </c>
      <c r="AU133" s="7">
        <v>218.245</v>
      </c>
      <c r="AV133" s="201">
        <v>0</v>
      </c>
      <c r="AW133" s="126">
        <v>66</v>
      </c>
      <c r="AX133" s="201" t="s">
        <v>248</v>
      </c>
      <c r="AY133" s="73" t="s">
        <v>248</v>
      </c>
      <c r="AZ133" s="138">
        <v>14487</v>
      </c>
      <c r="BA133" s="138" t="s">
        <v>248</v>
      </c>
      <c r="BB133" s="138" t="s">
        <v>248</v>
      </c>
      <c r="BC133" s="203" t="s">
        <v>248</v>
      </c>
      <c r="BD133" s="217" t="s">
        <v>61</v>
      </c>
      <c r="BE133" s="201" t="s">
        <v>62</v>
      </c>
      <c r="BF133" s="201" t="s">
        <v>63</v>
      </c>
      <c r="BG133" s="201" t="s">
        <v>196</v>
      </c>
      <c r="BH133" s="218" t="s">
        <v>267</v>
      </c>
      <c r="BI133" s="218" t="s">
        <v>68</v>
      </c>
      <c r="BJ133" s="200">
        <v>214</v>
      </c>
      <c r="BK133" s="200">
        <v>4</v>
      </c>
      <c r="BL133" s="219" t="s">
        <v>65</v>
      </c>
      <c r="BM133" s="64"/>
      <c r="BN133" s="64" t="s">
        <v>308</v>
      </c>
      <c r="BO133" s="91" t="s">
        <v>705</v>
      </c>
      <c r="BP133" s="441" t="s">
        <v>690</v>
      </c>
      <c r="BQ133" s="219" t="s">
        <v>718</v>
      </c>
    </row>
    <row r="134" spans="1:69" s="128" customFormat="1" ht="15.75">
      <c r="A134" s="207" t="s">
        <v>33</v>
      </c>
      <c r="B134" s="208" t="s">
        <v>9</v>
      </c>
      <c r="C134" s="202" t="s">
        <v>35</v>
      </c>
      <c r="D134" s="210" t="s">
        <v>710</v>
      </c>
      <c r="E134" s="24" t="s">
        <v>150</v>
      </c>
      <c r="F134" s="86">
        <v>123</v>
      </c>
      <c r="G134" s="80">
        <v>1</v>
      </c>
      <c r="H134" s="204"/>
      <c r="I134" s="204"/>
      <c r="J134" s="204"/>
      <c r="K134" s="204"/>
      <c r="L134" s="80">
        <v>0</v>
      </c>
      <c r="M134" s="203"/>
      <c r="N134" s="52">
        <v>0</v>
      </c>
      <c r="O134" s="204"/>
      <c r="P134" s="204"/>
      <c r="Q134" s="11">
        <v>6.1819833769999999</v>
      </c>
      <c r="R134" s="204"/>
      <c r="S134" s="204"/>
      <c r="T134" s="53">
        <v>7.4499999999999993</v>
      </c>
      <c r="U134" s="204"/>
      <c r="V134" s="204"/>
      <c r="W134" s="11">
        <v>6.2033849426229004</v>
      </c>
      <c r="X134" s="204"/>
      <c r="Y134" s="204"/>
      <c r="Z134" s="53">
        <v>7.8899999999999988</v>
      </c>
      <c r="AA134" s="204"/>
      <c r="AB134" s="204"/>
      <c r="AC134" s="204"/>
      <c r="AD134" s="204"/>
      <c r="AE134" s="204"/>
      <c r="AF134" s="9">
        <v>3.5585070385726336</v>
      </c>
      <c r="AG134" s="9">
        <v>851</v>
      </c>
      <c r="AH134" s="9">
        <v>0.44501726678125914</v>
      </c>
      <c r="AI134" s="9">
        <v>12</v>
      </c>
      <c r="AJ134" s="9">
        <v>2.6642473118279568</v>
      </c>
      <c r="AK134" s="9" t="s">
        <v>248</v>
      </c>
      <c r="AL134" s="9">
        <v>122</v>
      </c>
      <c r="AM134" s="9">
        <v>3.5585070385726336</v>
      </c>
      <c r="AN134" s="9">
        <v>3.6223653395784545</v>
      </c>
      <c r="AO134" s="73">
        <v>9</v>
      </c>
      <c r="AP134" s="80">
        <v>0</v>
      </c>
      <c r="AQ134" s="80">
        <v>0</v>
      </c>
      <c r="AR134" s="224">
        <v>235</v>
      </c>
      <c r="AS134" s="224" t="s">
        <v>248</v>
      </c>
      <c r="AT134" s="7">
        <v>9240.018</v>
      </c>
      <c r="AU134" s="7">
        <v>0</v>
      </c>
      <c r="AV134" s="201">
        <v>0</v>
      </c>
      <c r="AW134" s="126">
        <v>235</v>
      </c>
      <c r="AX134" s="201" t="s">
        <v>248</v>
      </c>
      <c r="AY134" s="73" t="s">
        <v>248</v>
      </c>
      <c r="AZ134" s="138">
        <v>26752</v>
      </c>
      <c r="BA134" s="138" t="s">
        <v>248</v>
      </c>
      <c r="BB134" s="138" t="s">
        <v>248</v>
      </c>
      <c r="BC134" s="203" t="s">
        <v>248</v>
      </c>
      <c r="BD134" s="217" t="s">
        <v>61</v>
      </c>
      <c r="BE134" s="201" t="s">
        <v>62</v>
      </c>
      <c r="BF134" s="201" t="s">
        <v>63</v>
      </c>
      <c r="BG134" s="201" t="s">
        <v>196</v>
      </c>
      <c r="BH134" s="218" t="s">
        <v>509</v>
      </c>
      <c r="BI134" s="218" t="s">
        <v>64</v>
      </c>
      <c r="BJ134" s="200">
        <v>214</v>
      </c>
      <c r="BK134" s="200">
        <v>1</v>
      </c>
      <c r="BL134" s="219" t="s">
        <v>65</v>
      </c>
      <c r="BM134" s="64"/>
      <c r="BN134" s="64" t="s">
        <v>308</v>
      </c>
      <c r="BO134" s="91" t="s">
        <v>339</v>
      </c>
      <c r="BP134" s="441" t="s">
        <v>699</v>
      </c>
      <c r="BQ134" s="219" t="s">
        <v>715</v>
      </c>
    </row>
    <row r="135" spans="1:69" s="128" customFormat="1" ht="15.75">
      <c r="A135" s="207" t="s">
        <v>33</v>
      </c>
      <c r="B135" s="208" t="s">
        <v>9</v>
      </c>
      <c r="C135" s="202" t="s">
        <v>35</v>
      </c>
      <c r="D135" s="210" t="s">
        <v>710</v>
      </c>
      <c r="E135" s="24" t="s">
        <v>150</v>
      </c>
      <c r="F135" s="86">
        <v>123</v>
      </c>
      <c r="G135" s="80">
        <v>0</v>
      </c>
      <c r="H135" s="204"/>
      <c r="I135" s="204"/>
      <c r="J135" s="204"/>
      <c r="K135" s="204"/>
      <c r="L135" s="80">
        <v>0</v>
      </c>
      <c r="M135" s="203"/>
      <c r="N135" s="52">
        <v>0</v>
      </c>
      <c r="O135" s="204"/>
      <c r="P135" s="204"/>
      <c r="Q135" s="11">
        <v>6.8424224553000004</v>
      </c>
      <c r="R135" s="204"/>
      <c r="S135" s="204"/>
      <c r="T135" s="53">
        <v>8.4924999999999997</v>
      </c>
      <c r="U135" s="204"/>
      <c r="V135" s="204"/>
      <c r="W135" s="11">
        <v>6.7701136666666004</v>
      </c>
      <c r="X135" s="204"/>
      <c r="Y135" s="204"/>
      <c r="Z135" s="53">
        <v>8.4906249999999996</v>
      </c>
      <c r="AA135" s="204"/>
      <c r="AB135" s="204"/>
      <c r="AC135" s="204"/>
      <c r="AD135" s="204"/>
      <c r="AE135" s="204"/>
      <c r="AF135" s="9">
        <v>3.4347386841989973</v>
      </c>
      <c r="AG135" s="9">
        <v>861</v>
      </c>
      <c r="AH135" s="9">
        <v>0.51144690637300427</v>
      </c>
      <c r="AI135" s="9">
        <v>40</v>
      </c>
      <c r="AJ135" s="9">
        <v>2.5112132352941177</v>
      </c>
      <c r="AK135" s="9" t="s">
        <v>248</v>
      </c>
      <c r="AL135" s="9">
        <v>123</v>
      </c>
      <c r="AM135" s="9">
        <v>3.4347386841989973</v>
      </c>
      <c r="AN135" s="9">
        <v>3.5367647058823528</v>
      </c>
      <c r="AO135" s="73">
        <v>23</v>
      </c>
      <c r="AP135" s="80">
        <v>0</v>
      </c>
      <c r="AQ135" s="80">
        <v>0</v>
      </c>
      <c r="AR135" s="224">
        <v>223</v>
      </c>
      <c r="AS135" s="224" t="s">
        <v>248</v>
      </c>
      <c r="AT135" s="7">
        <v>9386.0210000000006</v>
      </c>
      <c r="AU135" s="7">
        <v>0</v>
      </c>
      <c r="AV135" s="201">
        <v>0</v>
      </c>
      <c r="AW135" s="126">
        <v>223</v>
      </c>
      <c r="AX135" s="201" t="s">
        <v>248</v>
      </c>
      <c r="AY135" s="73" t="s">
        <v>248</v>
      </c>
      <c r="AZ135" s="138">
        <v>26752</v>
      </c>
      <c r="BA135" s="138" t="s">
        <v>248</v>
      </c>
      <c r="BB135" s="138" t="s">
        <v>248</v>
      </c>
      <c r="BC135" s="203" t="s">
        <v>248</v>
      </c>
      <c r="BD135" s="217" t="s">
        <v>61</v>
      </c>
      <c r="BE135" s="201" t="s">
        <v>62</v>
      </c>
      <c r="BF135" s="201" t="s">
        <v>63</v>
      </c>
      <c r="BG135" s="201" t="s">
        <v>196</v>
      </c>
      <c r="BH135" s="218" t="s">
        <v>509</v>
      </c>
      <c r="BI135" s="218" t="s">
        <v>66</v>
      </c>
      <c r="BJ135" s="200">
        <v>214</v>
      </c>
      <c r="BK135" s="200">
        <v>7</v>
      </c>
      <c r="BL135" s="219" t="s">
        <v>65</v>
      </c>
      <c r="BM135" s="64"/>
      <c r="BN135" s="64" t="s">
        <v>308</v>
      </c>
      <c r="BO135" s="91" t="s">
        <v>339</v>
      </c>
      <c r="BP135" s="441" t="s">
        <v>699</v>
      </c>
      <c r="BQ135" s="219" t="s">
        <v>715</v>
      </c>
    </row>
    <row r="136" spans="1:69" s="128" customFormat="1" ht="15.75">
      <c r="A136" s="207" t="s">
        <v>33</v>
      </c>
      <c r="B136" s="208" t="s">
        <v>9</v>
      </c>
      <c r="C136" s="202" t="s">
        <v>35</v>
      </c>
      <c r="D136" s="210" t="s">
        <v>710</v>
      </c>
      <c r="E136" s="24" t="s">
        <v>150</v>
      </c>
      <c r="F136" s="86">
        <v>122</v>
      </c>
      <c r="G136" s="80">
        <v>0</v>
      </c>
      <c r="H136" s="204"/>
      <c r="I136" s="204"/>
      <c r="J136" s="204"/>
      <c r="K136" s="204"/>
      <c r="L136" s="80">
        <v>0</v>
      </c>
      <c r="M136" s="203"/>
      <c r="N136" s="52">
        <v>0</v>
      </c>
      <c r="O136" s="204"/>
      <c r="P136" s="204"/>
      <c r="Q136" s="11">
        <v>7.1661800574000001</v>
      </c>
      <c r="R136" s="204"/>
      <c r="S136" s="204"/>
      <c r="T136" s="53">
        <v>9.2374999999999989</v>
      </c>
      <c r="U136" s="204"/>
      <c r="V136" s="204"/>
      <c r="W136" s="11">
        <v>7.2953685819671996</v>
      </c>
      <c r="X136" s="204"/>
      <c r="Y136" s="204"/>
      <c r="Z136" s="53">
        <v>9.3624999999999989</v>
      </c>
      <c r="AA136" s="204"/>
      <c r="AB136" s="204"/>
      <c r="AC136" s="204"/>
      <c r="AD136" s="204"/>
      <c r="AE136" s="204"/>
      <c r="AF136" s="9">
        <v>3.4117525376489994</v>
      </c>
      <c r="AG136" s="9">
        <v>854</v>
      </c>
      <c r="AH136" s="9">
        <v>0.50357627870638921</v>
      </c>
      <c r="AI136" s="9">
        <v>49</v>
      </c>
      <c r="AJ136" s="9">
        <v>2.41</v>
      </c>
      <c r="AK136" s="9" t="s">
        <v>248</v>
      </c>
      <c r="AL136" s="9">
        <v>116</v>
      </c>
      <c r="AM136" s="9">
        <v>3.4200246313522595</v>
      </c>
      <c r="AN136" s="9">
        <v>3.5318509615384617</v>
      </c>
      <c r="AO136" s="73">
        <v>0</v>
      </c>
      <c r="AP136" s="80">
        <v>1</v>
      </c>
      <c r="AQ136" s="80">
        <v>0</v>
      </c>
      <c r="AR136" s="224">
        <v>243</v>
      </c>
      <c r="AS136" s="224" t="s">
        <v>248</v>
      </c>
      <c r="AT136" s="7">
        <v>9217.9009999999998</v>
      </c>
      <c r="AU136" s="7">
        <v>131.66200000000001</v>
      </c>
      <c r="AV136" s="201">
        <v>0</v>
      </c>
      <c r="AW136" s="126">
        <v>243</v>
      </c>
      <c r="AX136" s="201" t="s">
        <v>248</v>
      </c>
      <c r="AY136" s="73" t="s">
        <v>248</v>
      </c>
      <c r="AZ136" s="138">
        <v>26752</v>
      </c>
      <c r="BA136" s="138" t="s">
        <v>248</v>
      </c>
      <c r="BB136" s="138" t="s">
        <v>248</v>
      </c>
      <c r="BC136" s="203" t="s">
        <v>248</v>
      </c>
      <c r="BD136" s="217" t="s">
        <v>61</v>
      </c>
      <c r="BE136" s="201" t="s">
        <v>62</v>
      </c>
      <c r="BF136" s="201" t="s">
        <v>63</v>
      </c>
      <c r="BG136" s="201" t="s">
        <v>196</v>
      </c>
      <c r="BH136" s="218" t="s">
        <v>509</v>
      </c>
      <c r="BI136" s="218" t="s">
        <v>67</v>
      </c>
      <c r="BJ136" s="441">
        <v>214</v>
      </c>
      <c r="BK136" s="441">
        <v>3</v>
      </c>
      <c r="BL136" s="219" t="s">
        <v>65</v>
      </c>
      <c r="BM136" s="64"/>
      <c r="BN136" s="64" t="s">
        <v>308</v>
      </c>
      <c r="BO136" s="91" t="s">
        <v>339</v>
      </c>
      <c r="BP136" s="441" t="s">
        <v>699</v>
      </c>
      <c r="BQ136" s="219" t="s">
        <v>715</v>
      </c>
    </row>
    <row r="137" spans="1:69" s="128" customFormat="1" ht="15.75">
      <c r="A137" s="207" t="s">
        <v>33</v>
      </c>
      <c r="B137" s="208" t="s">
        <v>9</v>
      </c>
      <c r="C137" s="202" t="s">
        <v>35</v>
      </c>
      <c r="D137" s="210" t="s">
        <v>710</v>
      </c>
      <c r="E137" s="24" t="s">
        <v>150</v>
      </c>
      <c r="F137" s="86">
        <v>123</v>
      </c>
      <c r="G137" s="80">
        <v>1</v>
      </c>
      <c r="H137" s="204"/>
      <c r="I137" s="204"/>
      <c r="J137" s="204"/>
      <c r="K137" s="204"/>
      <c r="L137" s="80">
        <v>0</v>
      </c>
      <c r="M137" s="203"/>
      <c r="N137" s="52">
        <v>0</v>
      </c>
      <c r="O137" s="204"/>
      <c r="P137" s="204"/>
      <c r="Q137" s="11">
        <v>7.0398850819999996</v>
      </c>
      <c r="R137" s="204"/>
      <c r="S137" s="204"/>
      <c r="T137" s="53">
        <v>10.949999999999996</v>
      </c>
      <c r="U137" s="204"/>
      <c r="V137" s="204"/>
      <c r="W137" s="11">
        <v>7.1053193606556997</v>
      </c>
      <c r="X137" s="204"/>
      <c r="Y137" s="204"/>
      <c r="Z137" s="53">
        <v>10.949999999999996</v>
      </c>
      <c r="AA137" s="204"/>
      <c r="AB137" s="204"/>
      <c r="AC137" s="204"/>
      <c r="AD137" s="204"/>
      <c r="AE137" s="204"/>
      <c r="AF137" s="9">
        <v>2.932148861951855</v>
      </c>
      <c r="AG137" s="9">
        <v>850</v>
      </c>
      <c r="AH137" s="9">
        <v>0.43524048817514788</v>
      </c>
      <c r="AI137" s="9">
        <v>138</v>
      </c>
      <c r="AJ137" s="9">
        <v>2.0537383177570092</v>
      </c>
      <c r="AK137" s="9" t="s">
        <v>248</v>
      </c>
      <c r="AL137" s="9">
        <v>0</v>
      </c>
      <c r="AM137" s="9"/>
      <c r="AN137" s="9"/>
      <c r="AO137" s="73">
        <v>30</v>
      </c>
      <c r="AP137" s="80">
        <v>3</v>
      </c>
      <c r="AQ137" s="80">
        <v>2</v>
      </c>
      <c r="AR137" s="224">
        <v>209</v>
      </c>
      <c r="AS137" s="224" t="s">
        <v>248</v>
      </c>
      <c r="AT137" s="7">
        <v>7834.7139999999999</v>
      </c>
      <c r="AU137" s="7">
        <v>1447.242</v>
      </c>
      <c r="AV137" s="201">
        <v>0</v>
      </c>
      <c r="AW137" s="126">
        <v>209</v>
      </c>
      <c r="AX137" s="201" t="s">
        <v>248</v>
      </c>
      <c r="AY137" s="73" t="s">
        <v>248</v>
      </c>
      <c r="AZ137" s="138">
        <v>26752</v>
      </c>
      <c r="BA137" s="138" t="s">
        <v>248</v>
      </c>
      <c r="BB137" s="138" t="s">
        <v>248</v>
      </c>
      <c r="BC137" s="203" t="s">
        <v>248</v>
      </c>
      <c r="BD137" s="217" t="s">
        <v>61</v>
      </c>
      <c r="BE137" s="201" t="s">
        <v>62</v>
      </c>
      <c r="BF137" s="201" t="s">
        <v>63</v>
      </c>
      <c r="BG137" s="201" t="s">
        <v>196</v>
      </c>
      <c r="BH137" s="218" t="s">
        <v>509</v>
      </c>
      <c r="BI137" s="218" t="s">
        <v>68</v>
      </c>
      <c r="BJ137" s="200">
        <v>214</v>
      </c>
      <c r="BK137" s="200">
        <v>4</v>
      </c>
      <c r="BL137" s="219" t="s">
        <v>65</v>
      </c>
      <c r="BM137" s="64"/>
      <c r="BN137" s="64" t="s">
        <v>308</v>
      </c>
      <c r="BO137" s="91" t="s">
        <v>339</v>
      </c>
      <c r="BP137" s="441" t="s">
        <v>699</v>
      </c>
      <c r="BQ137" s="219" t="s">
        <v>715</v>
      </c>
    </row>
    <row r="138" spans="1:69" s="128" customFormat="1" ht="15.75">
      <c r="A138" s="207" t="s">
        <v>33</v>
      </c>
      <c r="B138" s="208" t="s">
        <v>9</v>
      </c>
      <c r="C138" s="202" t="s">
        <v>35</v>
      </c>
      <c r="D138" s="210" t="s">
        <v>710</v>
      </c>
      <c r="E138" s="24" t="s">
        <v>151</v>
      </c>
      <c r="F138" s="86">
        <v>178</v>
      </c>
      <c r="G138" s="80">
        <v>4</v>
      </c>
      <c r="H138" s="204"/>
      <c r="I138" s="204"/>
      <c r="J138" s="204"/>
      <c r="K138" s="204"/>
      <c r="L138" s="80">
        <v>0</v>
      </c>
      <c r="M138" s="203"/>
      <c r="N138" s="52">
        <v>0</v>
      </c>
      <c r="O138" s="204"/>
      <c r="P138" s="204"/>
      <c r="Q138" s="11">
        <v>7.6964539368000002</v>
      </c>
      <c r="R138" s="204"/>
      <c r="S138" s="204"/>
      <c r="T138" s="53">
        <v>9.8249999999999957</v>
      </c>
      <c r="U138" s="204"/>
      <c r="V138" s="204"/>
      <c r="W138" s="11">
        <v>7.7278160114942001</v>
      </c>
      <c r="X138" s="204"/>
      <c r="Y138" s="204"/>
      <c r="Z138" s="53">
        <v>9.7166666666666632</v>
      </c>
      <c r="AA138" s="204"/>
      <c r="AB138" s="204"/>
      <c r="AC138" s="204"/>
      <c r="AD138" s="204"/>
      <c r="AE138" s="204"/>
      <c r="AF138" s="9">
        <v>3.4509482841039527</v>
      </c>
      <c r="AG138" s="9">
        <v>696</v>
      </c>
      <c r="AH138" s="9">
        <v>0.47308917035017972</v>
      </c>
      <c r="AI138" s="9">
        <v>27</v>
      </c>
      <c r="AJ138" s="9">
        <v>2.5464285714285713</v>
      </c>
      <c r="AK138" s="9" t="s">
        <v>248</v>
      </c>
      <c r="AL138" s="9">
        <v>174</v>
      </c>
      <c r="AM138" s="9">
        <v>3.4579215200487958</v>
      </c>
      <c r="AN138" s="9">
        <v>3.5431034482758621</v>
      </c>
      <c r="AO138" s="73">
        <v>31</v>
      </c>
      <c r="AP138" s="80">
        <v>1</v>
      </c>
      <c r="AQ138" s="80">
        <v>0</v>
      </c>
      <c r="AR138" s="224">
        <v>316</v>
      </c>
      <c r="AS138" s="224" t="s">
        <v>248</v>
      </c>
      <c r="AT138" s="7">
        <v>13410.968999999999</v>
      </c>
      <c r="AU138" s="7">
        <v>78.962000000000003</v>
      </c>
      <c r="AV138" s="201">
        <v>0</v>
      </c>
      <c r="AW138" s="126">
        <v>316</v>
      </c>
      <c r="AX138" s="201" t="s">
        <v>248</v>
      </c>
      <c r="AY138" s="73" t="s">
        <v>248</v>
      </c>
      <c r="AZ138" s="138">
        <v>56698</v>
      </c>
      <c r="BA138" s="138" t="s">
        <v>248</v>
      </c>
      <c r="BB138" s="138" t="s">
        <v>248</v>
      </c>
      <c r="BC138" s="203" t="s">
        <v>248</v>
      </c>
      <c r="BD138" s="217" t="s">
        <v>61</v>
      </c>
      <c r="BE138" s="201" t="s">
        <v>62</v>
      </c>
      <c r="BF138" s="201" t="s">
        <v>63</v>
      </c>
      <c r="BG138" s="201" t="s">
        <v>196</v>
      </c>
      <c r="BH138" s="218" t="s">
        <v>267</v>
      </c>
      <c r="BI138" s="218" t="s">
        <v>64</v>
      </c>
      <c r="BJ138" s="200">
        <v>214</v>
      </c>
      <c r="BK138" s="200">
        <v>1</v>
      </c>
      <c r="BL138" s="219" t="s">
        <v>65</v>
      </c>
      <c r="BM138" s="64"/>
      <c r="BN138" s="64" t="s">
        <v>308</v>
      </c>
      <c r="BO138" s="91" t="s">
        <v>697</v>
      </c>
      <c r="BP138" s="441" t="s">
        <v>698</v>
      </c>
      <c r="BQ138" s="219" t="s">
        <v>714</v>
      </c>
    </row>
    <row r="139" spans="1:69" s="128" customFormat="1" ht="15.75">
      <c r="A139" s="207" t="s">
        <v>33</v>
      </c>
      <c r="B139" s="208" t="s">
        <v>9</v>
      </c>
      <c r="C139" s="202" t="s">
        <v>35</v>
      </c>
      <c r="D139" s="210" t="s">
        <v>710</v>
      </c>
      <c r="E139" s="24" t="s">
        <v>151</v>
      </c>
      <c r="F139" s="86">
        <v>179</v>
      </c>
      <c r="G139" s="80">
        <v>4</v>
      </c>
      <c r="H139" s="204"/>
      <c r="I139" s="204"/>
      <c r="J139" s="204"/>
      <c r="K139" s="204"/>
      <c r="L139" s="80">
        <v>0</v>
      </c>
      <c r="M139" s="203"/>
      <c r="N139" s="52">
        <v>0</v>
      </c>
      <c r="O139" s="204"/>
      <c r="P139" s="204"/>
      <c r="Q139" s="11">
        <v>7.4029713257000003</v>
      </c>
      <c r="R139" s="204"/>
      <c r="S139" s="204"/>
      <c r="T139" s="53">
        <v>9.65625</v>
      </c>
      <c r="U139" s="204"/>
      <c r="V139" s="204"/>
      <c r="W139" s="11">
        <v>7.3349999085714002</v>
      </c>
      <c r="X139" s="204"/>
      <c r="Y139" s="204"/>
      <c r="Z139" s="53">
        <v>9.5416666666666661</v>
      </c>
      <c r="AA139" s="204"/>
      <c r="AB139" s="204"/>
      <c r="AC139" s="204"/>
      <c r="AD139" s="204"/>
      <c r="AE139" s="204"/>
      <c r="AF139" s="9">
        <v>3.376180954660688</v>
      </c>
      <c r="AG139" s="9">
        <v>700</v>
      </c>
      <c r="AH139" s="9">
        <v>0.59903355641962008</v>
      </c>
      <c r="AI139" s="9">
        <v>72</v>
      </c>
      <c r="AJ139" s="9">
        <v>2.0697674418604652</v>
      </c>
      <c r="AK139" s="9" t="s">
        <v>248</v>
      </c>
      <c r="AL139" s="9">
        <v>175</v>
      </c>
      <c r="AM139" s="9">
        <v>3.3981237840234186</v>
      </c>
      <c r="AN139" s="9">
        <v>3.5605187319884726</v>
      </c>
      <c r="AO139" s="73">
        <v>37</v>
      </c>
      <c r="AP139" s="80">
        <v>0</v>
      </c>
      <c r="AQ139" s="80">
        <v>2</v>
      </c>
      <c r="AR139" s="224">
        <v>311</v>
      </c>
      <c r="AS139" s="224" t="s">
        <v>248</v>
      </c>
      <c r="AT139" s="7">
        <v>13067.492</v>
      </c>
      <c r="AU139" s="7">
        <v>464.95499999999998</v>
      </c>
      <c r="AV139" s="201">
        <v>0</v>
      </c>
      <c r="AW139" s="126">
        <v>309</v>
      </c>
      <c r="AX139" s="201" t="s">
        <v>248</v>
      </c>
      <c r="AY139" s="73" t="s">
        <v>248</v>
      </c>
      <c r="AZ139" s="138">
        <v>56698</v>
      </c>
      <c r="BA139" s="138" t="s">
        <v>248</v>
      </c>
      <c r="BB139" s="138" t="s">
        <v>248</v>
      </c>
      <c r="BC139" s="203" t="s">
        <v>248</v>
      </c>
      <c r="BD139" s="217" t="s">
        <v>61</v>
      </c>
      <c r="BE139" s="201" t="s">
        <v>62</v>
      </c>
      <c r="BF139" s="201" t="s">
        <v>63</v>
      </c>
      <c r="BG139" s="201" t="s">
        <v>196</v>
      </c>
      <c r="BH139" s="218" t="s">
        <v>267</v>
      </c>
      <c r="BI139" s="218" t="s">
        <v>66</v>
      </c>
      <c r="BJ139" s="200">
        <v>214</v>
      </c>
      <c r="BK139" s="200">
        <v>7</v>
      </c>
      <c r="BL139" s="219" t="s">
        <v>65</v>
      </c>
      <c r="BM139" s="64"/>
      <c r="BN139" s="64" t="s">
        <v>308</v>
      </c>
      <c r="BO139" s="91" t="s">
        <v>697</v>
      </c>
      <c r="BP139" s="441" t="s">
        <v>698</v>
      </c>
      <c r="BQ139" s="219" t="s">
        <v>714</v>
      </c>
    </row>
    <row r="140" spans="1:69" s="128" customFormat="1" ht="15.75">
      <c r="A140" s="207" t="s">
        <v>33</v>
      </c>
      <c r="B140" s="208" t="s">
        <v>9</v>
      </c>
      <c r="C140" s="202" t="s">
        <v>35</v>
      </c>
      <c r="D140" s="210" t="s">
        <v>710</v>
      </c>
      <c r="E140" s="24" t="s">
        <v>151</v>
      </c>
      <c r="F140" s="86">
        <v>179</v>
      </c>
      <c r="G140" s="80">
        <v>6</v>
      </c>
      <c r="H140" s="204"/>
      <c r="I140" s="204"/>
      <c r="J140" s="204"/>
      <c r="K140" s="204"/>
      <c r="L140" s="80">
        <v>1</v>
      </c>
      <c r="M140" s="203"/>
      <c r="N140" s="52">
        <v>2</v>
      </c>
      <c r="O140" s="204"/>
      <c r="P140" s="204"/>
      <c r="Q140" s="11">
        <v>7.2706161743999997</v>
      </c>
      <c r="R140" s="204"/>
      <c r="S140" s="204"/>
      <c r="T140" s="53">
        <v>9.1750000000000007</v>
      </c>
      <c r="U140" s="204"/>
      <c r="V140" s="204"/>
      <c r="W140" s="11">
        <v>7.5119243372093001</v>
      </c>
      <c r="X140" s="204"/>
      <c r="Y140" s="204"/>
      <c r="Z140" s="53">
        <v>9.5666666666666682</v>
      </c>
      <c r="AA140" s="204"/>
      <c r="AB140" s="204"/>
      <c r="AC140" s="204"/>
      <c r="AD140" s="204"/>
      <c r="AE140" s="204"/>
      <c r="AF140" s="9">
        <v>3.3760735331797136</v>
      </c>
      <c r="AG140" s="9">
        <v>688</v>
      </c>
      <c r="AH140" s="9">
        <v>0.5391054977421591</v>
      </c>
      <c r="AI140" s="9">
        <v>51</v>
      </c>
      <c r="AJ140" s="9">
        <v>2.2906249999999999</v>
      </c>
      <c r="AK140" s="9" t="s">
        <v>248</v>
      </c>
      <c r="AL140" s="9">
        <v>172</v>
      </c>
      <c r="AM140" s="9">
        <v>3.3760735331797136</v>
      </c>
      <c r="AN140" s="9">
        <v>3.4932432432432434</v>
      </c>
      <c r="AO140" s="73">
        <v>38</v>
      </c>
      <c r="AP140" s="80">
        <v>0</v>
      </c>
      <c r="AQ140" s="80">
        <v>11</v>
      </c>
      <c r="AR140" s="224">
        <v>297</v>
      </c>
      <c r="AS140" s="224" t="s">
        <v>248</v>
      </c>
      <c r="AT140" s="7">
        <v>13411.942999999999</v>
      </c>
      <c r="AU140" s="7">
        <v>193.154</v>
      </c>
      <c r="AV140" s="201">
        <v>0</v>
      </c>
      <c r="AW140" s="126">
        <v>297</v>
      </c>
      <c r="AX140" s="201" t="s">
        <v>248</v>
      </c>
      <c r="AY140" s="73" t="s">
        <v>248</v>
      </c>
      <c r="AZ140" s="138">
        <v>56698</v>
      </c>
      <c r="BA140" s="138" t="s">
        <v>248</v>
      </c>
      <c r="BB140" s="138" t="s">
        <v>248</v>
      </c>
      <c r="BC140" s="203" t="s">
        <v>248</v>
      </c>
      <c r="BD140" s="217" t="s">
        <v>61</v>
      </c>
      <c r="BE140" s="201" t="s">
        <v>62</v>
      </c>
      <c r="BF140" s="201" t="s">
        <v>63</v>
      </c>
      <c r="BG140" s="201" t="s">
        <v>196</v>
      </c>
      <c r="BH140" s="218" t="s">
        <v>267</v>
      </c>
      <c r="BI140" s="218" t="s">
        <v>67</v>
      </c>
      <c r="BJ140" s="200">
        <v>214</v>
      </c>
      <c r="BK140" s="200">
        <v>3</v>
      </c>
      <c r="BL140" s="219" t="s">
        <v>65</v>
      </c>
      <c r="BM140" s="64"/>
      <c r="BN140" s="64" t="s">
        <v>308</v>
      </c>
      <c r="BO140" s="91" t="s">
        <v>697</v>
      </c>
      <c r="BP140" s="441" t="s">
        <v>698</v>
      </c>
      <c r="BQ140" s="219" t="s">
        <v>714</v>
      </c>
    </row>
    <row r="141" spans="1:69" s="128" customFormat="1" ht="15.75">
      <c r="A141" s="207" t="s">
        <v>33</v>
      </c>
      <c r="B141" s="208" t="s">
        <v>9</v>
      </c>
      <c r="C141" s="202" t="s">
        <v>35</v>
      </c>
      <c r="D141" s="210" t="s">
        <v>710</v>
      </c>
      <c r="E141" s="24" t="s">
        <v>151</v>
      </c>
      <c r="F141" s="86">
        <v>177</v>
      </c>
      <c r="G141" s="80">
        <v>9</v>
      </c>
      <c r="H141" s="204"/>
      <c r="I141" s="204"/>
      <c r="J141" s="204"/>
      <c r="K141" s="204"/>
      <c r="L141" s="80">
        <v>1</v>
      </c>
      <c r="M141" s="203"/>
      <c r="N141" s="52">
        <v>1</v>
      </c>
      <c r="O141" s="204"/>
      <c r="P141" s="204"/>
      <c r="Q141" s="11">
        <v>9.2447663653000003</v>
      </c>
      <c r="R141" s="204"/>
      <c r="S141" s="204"/>
      <c r="T141" s="53">
        <v>12.662500000000001</v>
      </c>
      <c r="U141" s="204"/>
      <c r="V141" s="204"/>
      <c r="W141" s="11">
        <v>9.3136166706586003</v>
      </c>
      <c r="X141" s="204"/>
      <c r="Y141" s="204"/>
      <c r="Z141" s="53">
        <v>12.662500000000001</v>
      </c>
      <c r="AA141" s="204"/>
      <c r="AB141" s="204"/>
      <c r="AC141" s="204"/>
      <c r="AD141" s="204"/>
      <c r="AE141" s="204"/>
      <c r="AF141" s="9">
        <v>2.8715718550953322</v>
      </c>
      <c r="AG141" s="9">
        <v>668</v>
      </c>
      <c r="AH141" s="9">
        <v>0.43796093859029145</v>
      </c>
      <c r="AI141" s="9">
        <v>106</v>
      </c>
      <c r="AJ141" s="9">
        <v>2.0027397260273974</v>
      </c>
      <c r="AK141" s="9" t="s">
        <v>248</v>
      </c>
      <c r="AL141" s="9">
        <v>0</v>
      </c>
      <c r="AM141" s="9"/>
      <c r="AN141" s="9"/>
      <c r="AO141" s="73">
        <v>65</v>
      </c>
      <c r="AP141" s="80">
        <v>6</v>
      </c>
      <c r="AQ141" s="80">
        <v>9</v>
      </c>
      <c r="AR141" s="224">
        <v>256</v>
      </c>
      <c r="AS141" s="224" t="s">
        <v>248</v>
      </c>
      <c r="AT141" s="7">
        <v>12192.865</v>
      </c>
      <c r="AU141" s="7">
        <v>966.61400000000003</v>
      </c>
      <c r="AV141" s="201">
        <v>0</v>
      </c>
      <c r="AW141" s="126">
        <v>256</v>
      </c>
      <c r="AX141" s="201" t="s">
        <v>248</v>
      </c>
      <c r="AY141" s="73" t="s">
        <v>248</v>
      </c>
      <c r="AZ141" s="138">
        <v>56698</v>
      </c>
      <c r="BA141" s="138" t="s">
        <v>248</v>
      </c>
      <c r="BB141" s="138" t="s">
        <v>248</v>
      </c>
      <c r="BC141" s="203" t="s">
        <v>248</v>
      </c>
      <c r="BD141" s="217" t="s">
        <v>61</v>
      </c>
      <c r="BE141" s="201" t="s">
        <v>62</v>
      </c>
      <c r="BF141" s="201" t="s">
        <v>63</v>
      </c>
      <c r="BG141" s="201" t="s">
        <v>196</v>
      </c>
      <c r="BH141" s="218" t="s">
        <v>267</v>
      </c>
      <c r="BI141" s="218" t="s">
        <v>68</v>
      </c>
      <c r="BJ141" s="200">
        <v>214</v>
      </c>
      <c r="BK141" s="200">
        <v>4</v>
      </c>
      <c r="BL141" s="219" t="s">
        <v>65</v>
      </c>
      <c r="BM141" s="64"/>
      <c r="BN141" s="64" t="s">
        <v>308</v>
      </c>
      <c r="BO141" s="91" t="s">
        <v>697</v>
      </c>
      <c r="BP141" s="441" t="s">
        <v>698</v>
      </c>
      <c r="BQ141" s="219" t="s">
        <v>714</v>
      </c>
    </row>
    <row r="142" spans="1:69" s="128" customFormat="1" ht="15.75">
      <c r="A142" s="207" t="s">
        <v>33</v>
      </c>
      <c r="B142" s="208" t="s">
        <v>9</v>
      </c>
      <c r="C142" s="202" t="s">
        <v>35</v>
      </c>
      <c r="D142" s="210" t="s">
        <v>710</v>
      </c>
      <c r="E142" s="24" t="s">
        <v>152</v>
      </c>
      <c r="F142" s="86">
        <v>68</v>
      </c>
      <c r="G142" s="80">
        <v>0</v>
      </c>
      <c r="H142" s="204"/>
      <c r="I142" s="204"/>
      <c r="J142" s="204"/>
      <c r="K142" s="204"/>
      <c r="L142" s="80">
        <v>0</v>
      </c>
      <c r="M142" s="203"/>
      <c r="N142" s="52">
        <v>0</v>
      </c>
      <c r="O142" s="204"/>
      <c r="P142" s="204"/>
      <c r="Q142" s="11">
        <v>6.4750733381999996</v>
      </c>
      <c r="R142" s="204"/>
      <c r="S142" s="204"/>
      <c r="T142" s="53">
        <v>9.2999999999999972</v>
      </c>
      <c r="U142" s="204"/>
      <c r="V142" s="204"/>
      <c r="W142" s="11">
        <v>6.4857792647058004</v>
      </c>
      <c r="X142" s="204"/>
      <c r="Y142" s="204"/>
      <c r="Z142" s="53">
        <v>8.7999999999999972</v>
      </c>
      <c r="AA142" s="204"/>
      <c r="AB142" s="204"/>
      <c r="AC142" s="204"/>
      <c r="AD142" s="204"/>
      <c r="AE142" s="204"/>
      <c r="AF142" s="9">
        <v>3.4476470674286368</v>
      </c>
      <c r="AG142" s="9">
        <v>476</v>
      </c>
      <c r="AH142" s="9">
        <v>0.46675406186558566</v>
      </c>
      <c r="AI142" s="9">
        <v>15</v>
      </c>
      <c r="AJ142" s="9">
        <v>2.5721311475409836</v>
      </c>
      <c r="AK142" s="9" t="s">
        <v>248</v>
      </c>
      <c r="AL142" s="9">
        <v>68</v>
      </c>
      <c r="AM142" s="9">
        <v>3.4476470674286368</v>
      </c>
      <c r="AN142" s="9">
        <v>3.5</v>
      </c>
      <c r="AO142" s="73">
        <v>3</v>
      </c>
      <c r="AP142" s="80">
        <v>0</v>
      </c>
      <c r="AQ142" s="80">
        <v>0</v>
      </c>
      <c r="AR142" s="224">
        <v>133</v>
      </c>
      <c r="AS142" s="224" t="s">
        <v>248</v>
      </c>
      <c r="AT142" s="7">
        <v>5169.6329999999998</v>
      </c>
      <c r="AU142" s="7">
        <v>0</v>
      </c>
      <c r="AV142" s="201">
        <v>0</v>
      </c>
      <c r="AW142" s="126">
        <v>133</v>
      </c>
      <c r="AX142" s="201" t="s">
        <v>248</v>
      </c>
      <c r="AY142" s="73" t="s">
        <v>248</v>
      </c>
      <c r="AZ142" s="138">
        <v>15245</v>
      </c>
      <c r="BA142" s="138" t="s">
        <v>248</v>
      </c>
      <c r="BB142" s="138" t="s">
        <v>248</v>
      </c>
      <c r="BC142" s="203" t="s">
        <v>248</v>
      </c>
      <c r="BD142" s="217" t="s">
        <v>61</v>
      </c>
      <c r="BE142" s="201" t="s">
        <v>62</v>
      </c>
      <c r="BF142" s="201" t="s">
        <v>63</v>
      </c>
      <c r="BG142" s="201" t="s">
        <v>196</v>
      </c>
      <c r="BH142" s="218" t="s">
        <v>509</v>
      </c>
      <c r="BI142" s="218" t="s">
        <v>64</v>
      </c>
      <c r="BJ142" s="200">
        <v>214</v>
      </c>
      <c r="BK142" s="200">
        <v>1</v>
      </c>
      <c r="BL142" s="219" t="s">
        <v>65</v>
      </c>
      <c r="BM142" s="64"/>
      <c r="BN142" s="64" t="s">
        <v>308</v>
      </c>
      <c r="BO142" s="91" t="s">
        <v>339</v>
      </c>
      <c r="BP142" s="441" t="s">
        <v>699</v>
      </c>
      <c r="BQ142" s="219" t="s">
        <v>715</v>
      </c>
    </row>
    <row r="143" spans="1:69" s="128" customFormat="1" ht="15.75">
      <c r="A143" s="207" t="s">
        <v>33</v>
      </c>
      <c r="B143" s="208" t="s">
        <v>9</v>
      </c>
      <c r="C143" s="202" t="s">
        <v>35</v>
      </c>
      <c r="D143" s="210" t="s">
        <v>710</v>
      </c>
      <c r="E143" s="24" t="s">
        <v>152</v>
      </c>
      <c r="F143" s="86">
        <v>69</v>
      </c>
      <c r="G143" s="80">
        <v>0</v>
      </c>
      <c r="H143" s="204"/>
      <c r="I143" s="204"/>
      <c r="J143" s="204"/>
      <c r="K143" s="204"/>
      <c r="L143" s="80">
        <v>0</v>
      </c>
      <c r="M143" s="203"/>
      <c r="N143" s="52">
        <v>0</v>
      </c>
      <c r="O143" s="204"/>
      <c r="P143" s="204"/>
      <c r="Q143" s="11">
        <v>6.2408984058000003</v>
      </c>
      <c r="R143" s="204"/>
      <c r="S143" s="204"/>
      <c r="T143" s="53">
        <v>7.7749999999999986</v>
      </c>
      <c r="U143" s="204"/>
      <c r="V143" s="204"/>
      <c r="W143" s="11">
        <v>6.1410575652172996</v>
      </c>
      <c r="X143" s="204"/>
      <c r="Y143" s="204"/>
      <c r="Z143" s="53">
        <v>7.7749999999999986</v>
      </c>
      <c r="AA143" s="204"/>
      <c r="AB143" s="204"/>
      <c r="AC143" s="204"/>
      <c r="AD143" s="204"/>
      <c r="AE143" s="204"/>
      <c r="AF143" s="9">
        <v>3.408550734352128</v>
      </c>
      <c r="AG143" s="9">
        <v>483</v>
      </c>
      <c r="AH143" s="9">
        <v>0.50179655418562363</v>
      </c>
      <c r="AI143" s="9">
        <v>26</v>
      </c>
      <c r="AJ143" s="9">
        <v>2.4597826086956522</v>
      </c>
      <c r="AK143" s="9" t="s">
        <v>248</v>
      </c>
      <c r="AL143" s="9">
        <v>69</v>
      </c>
      <c r="AM143" s="9">
        <v>3.408550734352128</v>
      </c>
      <c r="AN143" s="9">
        <v>3.4914383561643838</v>
      </c>
      <c r="AO143" s="73">
        <v>8</v>
      </c>
      <c r="AP143" s="80">
        <v>0</v>
      </c>
      <c r="AQ143" s="80">
        <v>0</v>
      </c>
      <c r="AR143" s="224">
        <v>130</v>
      </c>
      <c r="AS143" s="224" t="s">
        <v>248</v>
      </c>
      <c r="AT143" s="7">
        <v>5245.3059999999996</v>
      </c>
      <c r="AU143" s="7">
        <v>0</v>
      </c>
      <c r="AV143" s="201">
        <v>0</v>
      </c>
      <c r="AW143" s="126">
        <v>130</v>
      </c>
      <c r="AX143" s="201" t="s">
        <v>248</v>
      </c>
      <c r="AY143" s="73" t="s">
        <v>248</v>
      </c>
      <c r="AZ143" s="138">
        <v>15245</v>
      </c>
      <c r="BA143" s="138" t="s">
        <v>248</v>
      </c>
      <c r="BB143" s="138" t="s">
        <v>248</v>
      </c>
      <c r="BC143" s="203" t="s">
        <v>248</v>
      </c>
      <c r="BD143" s="217" t="s">
        <v>61</v>
      </c>
      <c r="BE143" s="201" t="s">
        <v>62</v>
      </c>
      <c r="BF143" s="201" t="s">
        <v>63</v>
      </c>
      <c r="BG143" s="201" t="s">
        <v>196</v>
      </c>
      <c r="BH143" s="218" t="s">
        <v>509</v>
      </c>
      <c r="BI143" s="218" t="s">
        <v>66</v>
      </c>
      <c r="BJ143" s="200">
        <v>214</v>
      </c>
      <c r="BK143" s="200">
        <v>7</v>
      </c>
      <c r="BL143" s="219" t="s">
        <v>65</v>
      </c>
      <c r="BM143" s="64"/>
      <c r="BN143" s="64" t="s">
        <v>308</v>
      </c>
      <c r="BO143" s="91" t="s">
        <v>339</v>
      </c>
      <c r="BP143" s="441" t="s">
        <v>699</v>
      </c>
      <c r="BQ143" s="219" t="s">
        <v>715</v>
      </c>
    </row>
    <row r="144" spans="1:69" s="128" customFormat="1" ht="15.75">
      <c r="A144" s="207" t="s">
        <v>33</v>
      </c>
      <c r="B144" s="208" t="s">
        <v>9</v>
      </c>
      <c r="C144" s="202" t="s">
        <v>35</v>
      </c>
      <c r="D144" s="210" t="s">
        <v>710</v>
      </c>
      <c r="E144" s="24" t="s">
        <v>152</v>
      </c>
      <c r="F144" s="86">
        <v>69</v>
      </c>
      <c r="G144" s="80">
        <v>0</v>
      </c>
      <c r="H144" s="204"/>
      <c r="I144" s="204"/>
      <c r="J144" s="204"/>
      <c r="K144" s="204"/>
      <c r="L144" s="80">
        <v>0</v>
      </c>
      <c r="M144" s="203"/>
      <c r="N144" s="52">
        <v>0</v>
      </c>
      <c r="O144" s="204"/>
      <c r="P144" s="204"/>
      <c r="Q144" s="11">
        <v>6.7898548261</v>
      </c>
      <c r="R144" s="204"/>
      <c r="S144" s="204"/>
      <c r="T144" s="53">
        <v>8.1374999999999993</v>
      </c>
      <c r="U144" s="204"/>
      <c r="V144" s="204"/>
      <c r="W144" s="11">
        <v>6.9484200869565003</v>
      </c>
      <c r="X144" s="204"/>
      <c r="Y144" s="204"/>
      <c r="Z144" s="53">
        <v>8.2583333333333329</v>
      </c>
      <c r="AA144" s="204"/>
      <c r="AB144" s="204"/>
      <c r="AC144" s="204"/>
      <c r="AD144" s="204"/>
      <c r="AE144" s="204"/>
      <c r="AF144" s="9">
        <v>3.5088198811864753</v>
      </c>
      <c r="AG144" s="9">
        <v>483</v>
      </c>
      <c r="AH144" s="9">
        <v>0.43362420098716908</v>
      </c>
      <c r="AI144" s="9">
        <v>17</v>
      </c>
      <c r="AJ144" s="9">
        <v>2.5687500000000001</v>
      </c>
      <c r="AK144" s="9" t="s">
        <v>248</v>
      </c>
      <c r="AL144" s="9">
        <v>69</v>
      </c>
      <c r="AM144" s="9">
        <v>3.5088198811864753</v>
      </c>
      <c r="AN144" s="9">
        <v>3.6023131672597866</v>
      </c>
      <c r="AO144" s="73">
        <v>1</v>
      </c>
      <c r="AP144" s="80">
        <v>0</v>
      </c>
      <c r="AQ144" s="80">
        <v>0</v>
      </c>
      <c r="AR144" s="224">
        <v>137</v>
      </c>
      <c r="AS144" s="224" t="s">
        <v>248</v>
      </c>
      <c r="AT144" s="7">
        <v>5274.41</v>
      </c>
      <c r="AU144" s="7">
        <v>0</v>
      </c>
      <c r="AV144" s="201">
        <v>0</v>
      </c>
      <c r="AW144" s="126">
        <v>137</v>
      </c>
      <c r="AX144" s="201" t="s">
        <v>248</v>
      </c>
      <c r="AY144" s="73" t="s">
        <v>248</v>
      </c>
      <c r="AZ144" s="138">
        <v>15245</v>
      </c>
      <c r="BA144" s="138" t="s">
        <v>248</v>
      </c>
      <c r="BB144" s="138" t="s">
        <v>248</v>
      </c>
      <c r="BC144" s="203" t="s">
        <v>248</v>
      </c>
      <c r="BD144" s="217" t="s">
        <v>61</v>
      </c>
      <c r="BE144" s="201" t="s">
        <v>62</v>
      </c>
      <c r="BF144" s="201" t="s">
        <v>63</v>
      </c>
      <c r="BG144" s="201" t="s">
        <v>196</v>
      </c>
      <c r="BH144" s="218" t="s">
        <v>509</v>
      </c>
      <c r="BI144" s="218" t="s">
        <v>67</v>
      </c>
      <c r="BJ144" s="200">
        <v>214</v>
      </c>
      <c r="BK144" s="200">
        <v>3</v>
      </c>
      <c r="BL144" s="219" t="s">
        <v>65</v>
      </c>
      <c r="BM144" s="64"/>
      <c r="BN144" s="64" t="s">
        <v>308</v>
      </c>
      <c r="BO144" s="91" t="s">
        <v>339</v>
      </c>
      <c r="BP144" s="441" t="s">
        <v>699</v>
      </c>
      <c r="BQ144" s="219" t="s">
        <v>715</v>
      </c>
    </row>
    <row r="145" spans="1:69" s="128" customFormat="1" ht="15.75">
      <c r="A145" s="207" t="s">
        <v>33</v>
      </c>
      <c r="B145" s="208" t="s">
        <v>9</v>
      </c>
      <c r="C145" s="202" t="s">
        <v>35</v>
      </c>
      <c r="D145" s="210" t="s">
        <v>710</v>
      </c>
      <c r="E145" s="24" t="s">
        <v>152</v>
      </c>
      <c r="F145" s="86">
        <v>67</v>
      </c>
      <c r="G145" s="80">
        <v>3</v>
      </c>
      <c r="H145" s="204"/>
      <c r="I145" s="204"/>
      <c r="J145" s="204"/>
      <c r="K145" s="204"/>
      <c r="L145" s="80">
        <v>0</v>
      </c>
      <c r="M145" s="203"/>
      <c r="N145" s="52">
        <v>0</v>
      </c>
      <c r="O145" s="204"/>
      <c r="P145" s="204"/>
      <c r="Q145" s="11">
        <v>6.8149372344000003</v>
      </c>
      <c r="R145" s="204"/>
      <c r="S145" s="204"/>
      <c r="T145" s="53">
        <v>13.2</v>
      </c>
      <c r="U145" s="204"/>
      <c r="V145" s="204"/>
      <c r="W145" s="11">
        <v>6.7757966093749999</v>
      </c>
      <c r="X145" s="204"/>
      <c r="Y145" s="204"/>
      <c r="Z145" s="53">
        <v>12.899999999999999</v>
      </c>
      <c r="AA145" s="204"/>
      <c r="AB145" s="204"/>
      <c r="AC145" s="204"/>
      <c r="AD145" s="204"/>
      <c r="AE145" s="204"/>
      <c r="AF145" s="9">
        <v>2.6402073755242306</v>
      </c>
      <c r="AG145" s="9">
        <v>448</v>
      </c>
      <c r="AH145" s="9">
        <v>0.41901106197131655</v>
      </c>
      <c r="AI145" s="9">
        <v>143</v>
      </c>
      <c r="AJ145" s="9">
        <v>1.8730769230769231</v>
      </c>
      <c r="AK145" s="9" t="s">
        <v>248</v>
      </c>
      <c r="AL145" s="9">
        <v>0</v>
      </c>
      <c r="AM145" s="9"/>
      <c r="AN145" s="9"/>
      <c r="AO145" s="73">
        <v>88</v>
      </c>
      <c r="AP145" s="80">
        <v>1</v>
      </c>
      <c r="AQ145" s="80">
        <v>3</v>
      </c>
      <c r="AR145" s="224">
        <v>36</v>
      </c>
      <c r="AS145" s="224" t="s">
        <v>248</v>
      </c>
      <c r="AT145" s="7">
        <v>4810.0569999999998</v>
      </c>
      <c r="AU145" s="7">
        <v>126.807</v>
      </c>
      <c r="AV145" s="201">
        <v>0</v>
      </c>
      <c r="AW145" s="126">
        <v>36</v>
      </c>
      <c r="AX145" s="201" t="s">
        <v>248</v>
      </c>
      <c r="AY145" s="73" t="s">
        <v>248</v>
      </c>
      <c r="AZ145" s="138">
        <v>15245</v>
      </c>
      <c r="BA145" s="138" t="s">
        <v>248</v>
      </c>
      <c r="BB145" s="138" t="s">
        <v>248</v>
      </c>
      <c r="BC145" s="203" t="s">
        <v>248</v>
      </c>
      <c r="BD145" s="217" t="s">
        <v>61</v>
      </c>
      <c r="BE145" s="201" t="s">
        <v>62</v>
      </c>
      <c r="BF145" s="201" t="s">
        <v>63</v>
      </c>
      <c r="BG145" s="201" t="s">
        <v>196</v>
      </c>
      <c r="BH145" s="218" t="s">
        <v>509</v>
      </c>
      <c r="BI145" s="218" t="s">
        <v>68</v>
      </c>
      <c r="BJ145" s="200">
        <v>214</v>
      </c>
      <c r="BK145" s="200">
        <v>4</v>
      </c>
      <c r="BL145" s="219" t="s">
        <v>65</v>
      </c>
      <c r="BM145" s="64"/>
      <c r="BN145" s="64" t="s">
        <v>308</v>
      </c>
      <c r="BO145" s="91" t="s">
        <v>339</v>
      </c>
      <c r="BP145" s="441" t="s">
        <v>699</v>
      </c>
      <c r="BQ145" s="219" t="s">
        <v>715</v>
      </c>
    </row>
    <row r="146" spans="1:69" s="128" customFormat="1" ht="15.75">
      <c r="A146" s="207" t="s">
        <v>33</v>
      </c>
      <c r="B146" s="208" t="s">
        <v>9</v>
      </c>
      <c r="C146" s="202" t="s">
        <v>35</v>
      </c>
      <c r="D146" s="210" t="s">
        <v>710</v>
      </c>
      <c r="E146" s="24" t="s">
        <v>153</v>
      </c>
      <c r="F146" s="86">
        <v>181</v>
      </c>
      <c r="G146" s="80">
        <v>1</v>
      </c>
      <c r="H146" s="204"/>
      <c r="I146" s="204"/>
      <c r="J146" s="204"/>
      <c r="K146" s="204"/>
      <c r="L146" s="80">
        <v>0</v>
      </c>
      <c r="M146" s="203"/>
      <c r="N146" s="52">
        <v>1</v>
      </c>
      <c r="O146" s="204"/>
      <c r="P146" s="204"/>
      <c r="Q146" s="11">
        <v>6.8519609610999996</v>
      </c>
      <c r="R146" s="204"/>
      <c r="S146" s="204"/>
      <c r="T146" s="53">
        <v>8.5</v>
      </c>
      <c r="U146" s="204"/>
      <c r="V146" s="204"/>
      <c r="W146" s="11">
        <v>6.7431664277776999</v>
      </c>
      <c r="X146" s="204"/>
      <c r="Y146" s="204"/>
      <c r="Z146" s="53">
        <v>8.3000000000000007</v>
      </c>
      <c r="AA146" s="204"/>
      <c r="AB146" s="204"/>
      <c r="AC146" s="204"/>
      <c r="AD146" s="204"/>
      <c r="AE146" s="204"/>
      <c r="AF146" s="9">
        <v>3.4738773679314683</v>
      </c>
      <c r="AG146" s="9">
        <v>1260</v>
      </c>
      <c r="AH146" s="9">
        <v>0.44699135574487864</v>
      </c>
      <c r="AI146" s="9">
        <v>31</v>
      </c>
      <c r="AJ146" s="9">
        <v>2.6019108280254777</v>
      </c>
      <c r="AK146" s="9" t="s">
        <v>248</v>
      </c>
      <c r="AL146" s="9">
        <v>179</v>
      </c>
      <c r="AM146" s="9">
        <v>3.4726163790849789</v>
      </c>
      <c r="AN146" s="9">
        <v>3.5383683360258482</v>
      </c>
      <c r="AO146" s="73">
        <v>5</v>
      </c>
      <c r="AP146" s="80">
        <v>0</v>
      </c>
      <c r="AQ146" s="80">
        <v>0</v>
      </c>
      <c r="AR146" s="224">
        <v>355</v>
      </c>
      <c r="AS146" s="224" t="s">
        <v>248</v>
      </c>
      <c r="AT146" s="7">
        <v>13687.772000000001</v>
      </c>
      <c r="AU146" s="7">
        <v>0</v>
      </c>
      <c r="AV146" s="201">
        <v>0</v>
      </c>
      <c r="AW146" s="126">
        <v>355</v>
      </c>
      <c r="AX146" s="201" t="s">
        <v>248</v>
      </c>
      <c r="AY146" s="73" t="s">
        <v>248</v>
      </c>
      <c r="AZ146" s="138">
        <v>95092</v>
      </c>
      <c r="BA146" s="138" t="s">
        <v>248</v>
      </c>
      <c r="BB146" s="138" t="s">
        <v>248</v>
      </c>
      <c r="BC146" s="203" t="s">
        <v>248</v>
      </c>
      <c r="BD146" s="217" t="s">
        <v>61</v>
      </c>
      <c r="BE146" s="201" t="s">
        <v>62</v>
      </c>
      <c r="BF146" s="201" t="s">
        <v>63</v>
      </c>
      <c r="BG146" s="201" t="s">
        <v>196</v>
      </c>
      <c r="BH146" s="218" t="s">
        <v>267</v>
      </c>
      <c r="BI146" s="218" t="s">
        <v>64</v>
      </c>
      <c r="BJ146" s="200">
        <v>214</v>
      </c>
      <c r="BK146" s="200">
        <v>1</v>
      </c>
      <c r="BL146" s="219" t="s">
        <v>65</v>
      </c>
      <c r="BM146" s="64"/>
      <c r="BN146" s="64" t="s">
        <v>308</v>
      </c>
      <c r="BO146" s="91" t="s">
        <v>705</v>
      </c>
      <c r="BP146" s="441" t="s">
        <v>690</v>
      </c>
      <c r="BQ146" s="219" t="s">
        <v>718</v>
      </c>
    </row>
    <row r="147" spans="1:69" s="128" customFormat="1" ht="15.75">
      <c r="A147" s="207" t="s">
        <v>33</v>
      </c>
      <c r="B147" s="208" t="s">
        <v>9</v>
      </c>
      <c r="C147" s="202" t="s">
        <v>35</v>
      </c>
      <c r="D147" s="210" t="s">
        <v>710</v>
      </c>
      <c r="E147" s="24" t="s">
        <v>153</v>
      </c>
      <c r="F147" s="86">
        <v>182</v>
      </c>
      <c r="G147" s="80">
        <v>2</v>
      </c>
      <c r="H147" s="204"/>
      <c r="I147" s="204"/>
      <c r="J147" s="204"/>
      <c r="K147" s="204"/>
      <c r="L147" s="80">
        <v>0</v>
      </c>
      <c r="M147" s="203"/>
      <c r="N147" s="52">
        <v>0</v>
      </c>
      <c r="O147" s="204"/>
      <c r="P147" s="204"/>
      <c r="Q147" s="11">
        <v>7.9384831166999996</v>
      </c>
      <c r="R147" s="204"/>
      <c r="S147" s="204"/>
      <c r="T147" s="53">
        <v>13.5</v>
      </c>
      <c r="U147" s="204"/>
      <c r="V147" s="204"/>
      <c r="W147" s="11">
        <v>7.9886887444444001</v>
      </c>
      <c r="X147" s="204"/>
      <c r="Y147" s="204"/>
      <c r="Z147" s="53">
        <v>13.5</v>
      </c>
      <c r="AA147" s="204"/>
      <c r="AB147" s="204"/>
      <c r="AC147" s="204"/>
      <c r="AD147" s="204"/>
      <c r="AE147" s="204"/>
      <c r="AF147" s="9">
        <v>3.2351045058044812</v>
      </c>
      <c r="AG147" s="9">
        <v>1260</v>
      </c>
      <c r="AH147" s="9">
        <v>0.57838060541027148</v>
      </c>
      <c r="AI147" s="9">
        <v>150</v>
      </c>
      <c r="AJ147" s="9">
        <v>2.1375000000000002</v>
      </c>
      <c r="AK147" s="9" t="s">
        <v>248</v>
      </c>
      <c r="AL147" s="9">
        <v>177</v>
      </c>
      <c r="AM147" s="9">
        <v>3.2389427050166408</v>
      </c>
      <c r="AN147" s="9">
        <v>3.2969696969696969</v>
      </c>
      <c r="AO147" s="73">
        <v>6</v>
      </c>
      <c r="AP147" s="80">
        <v>0</v>
      </c>
      <c r="AQ147" s="80">
        <v>1</v>
      </c>
      <c r="AR147" s="224">
        <v>353</v>
      </c>
      <c r="AS147" s="224" t="s">
        <v>248</v>
      </c>
      <c r="AT147" s="7">
        <v>14057.171</v>
      </c>
      <c r="AU147" s="7">
        <v>15.353</v>
      </c>
      <c r="AV147" s="201">
        <v>0</v>
      </c>
      <c r="AW147" s="126">
        <v>353</v>
      </c>
      <c r="AX147" s="201" t="s">
        <v>248</v>
      </c>
      <c r="AY147" s="73" t="s">
        <v>248</v>
      </c>
      <c r="AZ147" s="138">
        <v>95092</v>
      </c>
      <c r="BA147" s="138" t="s">
        <v>248</v>
      </c>
      <c r="BB147" s="138" t="s">
        <v>248</v>
      </c>
      <c r="BC147" s="203" t="s">
        <v>248</v>
      </c>
      <c r="BD147" s="217" t="s">
        <v>61</v>
      </c>
      <c r="BE147" s="201" t="s">
        <v>62</v>
      </c>
      <c r="BF147" s="201" t="s">
        <v>63</v>
      </c>
      <c r="BG147" s="201" t="s">
        <v>196</v>
      </c>
      <c r="BH147" s="218" t="s">
        <v>267</v>
      </c>
      <c r="BI147" s="218" t="s">
        <v>66</v>
      </c>
      <c r="BJ147" s="200">
        <v>214</v>
      </c>
      <c r="BK147" s="200">
        <v>7</v>
      </c>
      <c r="BL147" s="219" t="s">
        <v>65</v>
      </c>
      <c r="BM147" s="64"/>
      <c r="BN147" s="64" t="s">
        <v>308</v>
      </c>
      <c r="BO147" s="91" t="s">
        <v>705</v>
      </c>
      <c r="BP147" s="441" t="s">
        <v>690</v>
      </c>
      <c r="BQ147" s="219" t="s">
        <v>718</v>
      </c>
    </row>
    <row r="148" spans="1:69" s="128" customFormat="1" ht="16.5" thickBot="1">
      <c r="A148" s="151" t="s">
        <v>33</v>
      </c>
      <c r="B148" s="152" t="s">
        <v>9</v>
      </c>
      <c r="C148" s="153" t="s">
        <v>35</v>
      </c>
      <c r="D148" s="154" t="s">
        <v>710</v>
      </c>
      <c r="E148" s="190" t="s">
        <v>153</v>
      </c>
      <c r="F148" s="191">
        <v>182</v>
      </c>
      <c r="G148" s="192">
        <v>1</v>
      </c>
      <c r="H148" s="161"/>
      <c r="I148" s="161"/>
      <c r="J148" s="161"/>
      <c r="K148" s="161"/>
      <c r="L148" s="192">
        <v>0</v>
      </c>
      <c r="M148" s="158"/>
      <c r="N148" s="160">
        <v>0</v>
      </c>
      <c r="O148" s="161"/>
      <c r="P148" s="161"/>
      <c r="Q148" s="194">
        <v>7.7312207623999996</v>
      </c>
      <c r="R148" s="161"/>
      <c r="S148" s="161"/>
      <c r="T148" s="193">
        <v>9.3475000000000001</v>
      </c>
      <c r="U148" s="161"/>
      <c r="V148" s="161"/>
      <c r="W148" s="194">
        <v>7.7124804033148999</v>
      </c>
      <c r="X148" s="161"/>
      <c r="Y148" s="161"/>
      <c r="Z148" s="193">
        <v>9.2749999999999986</v>
      </c>
      <c r="AA148" s="161"/>
      <c r="AB148" s="161"/>
      <c r="AC148" s="161"/>
      <c r="AD148" s="161"/>
      <c r="AE148" s="161"/>
      <c r="AF148" s="178">
        <v>3.4714759300332783</v>
      </c>
      <c r="AG148" s="178">
        <v>1267</v>
      </c>
      <c r="AH148" s="178">
        <v>0.47738016760894908</v>
      </c>
      <c r="AI148" s="178">
        <v>62</v>
      </c>
      <c r="AJ148" s="178">
        <v>2.5047872340425532</v>
      </c>
      <c r="AK148" s="178" t="s">
        <v>248</v>
      </c>
      <c r="AL148" s="178">
        <v>179</v>
      </c>
      <c r="AM148" s="178">
        <v>3.4724980068511218</v>
      </c>
      <c r="AN148" s="178">
        <v>3.5769508670520231</v>
      </c>
      <c r="AO148" s="195">
        <v>4</v>
      </c>
      <c r="AP148" s="192">
        <v>0</v>
      </c>
      <c r="AQ148" s="192">
        <v>0</v>
      </c>
      <c r="AR148" s="226">
        <v>358</v>
      </c>
      <c r="AS148" s="226" t="s">
        <v>248</v>
      </c>
      <c r="AT148" s="227">
        <v>13827.953</v>
      </c>
      <c r="AU148" s="227">
        <v>24.077000000000002</v>
      </c>
      <c r="AV148" s="163">
        <v>0</v>
      </c>
      <c r="AW148" s="228">
        <v>358</v>
      </c>
      <c r="AX148" s="163" t="s">
        <v>248</v>
      </c>
      <c r="AY148" s="195" t="s">
        <v>248</v>
      </c>
      <c r="AZ148" s="156">
        <v>95092</v>
      </c>
      <c r="BA148" s="156" t="s">
        <v>248</v>
      </c>
      <c r="BB148" s="156" t="s">
        <v>248</v>
      </c>
      <c r="BC148" s="158" t="s">
        <v>248</v>
      </c>
      <c r="BD148" s="162" t="s">
        <v>61</v>
      </c>
      <c r="BE148" s="163" t="s">
        <v>62</v>
      </c>
      <c r="BF148" s="163" t="s">
        <v>63</v>
      </c>
      <c r="BG148" s="163" t="s">
        <v>196</v>
      </c>
      <c r="BH148" s="164" t="s">
        <v>267</v>
      </c>
      <c r="BI148" s="164" t="s">
        <v>67</v>
      </c>
      <c r="BJ148" s="165">
        <v>214</v>
      </c>
      <c r="BK148" s="165">
        <v>3</v>
      </c>
      <c r="BL148" s="166" t="s">
        <v>65</v>
      </c>
      <c r="BM148" s="198"/>
      <c r="BN148" s="198" t="s">
        <v>308</v>
      </c>
      <c r="BO148" s="197" t="s">
        <v>705</v>
      </c>
      <c r="BP148" s="165" t="s">
        <v>690</v>
      </c>
      <c r="BQ148" s="166" t="s">
        <v>718</v>
      </c>
    </row>
    <row r="149" spans="1:69" s="128" customFormat="1" ht="15.75">
      <c r="A149" s="205" t="s">
        <v>33</v>
      </c>
      <c r="B149" s="206" t="s">
        <v>9</v>
      </c>
      <c r="C149" s="220" t="s">
        <v>35</v>
      </c>
      <c r="D149" s="209" t="s">
        <v>710</v>
      </c>
      <c r="E149" s="26" t="s">
        <v>153</v>
      </c>
      <c r="F149" s="93">
        <v>180</v>
      </c>
      <c r="G149" s="79">
        <v>6</v>
      </c>
      <c r="H149" s="222"/>
      <c r="I149" s="222"/>
      <c r="J149" s="222"/>
      <c r="K149" s="222"/>
      <c r="L149" s="79">
        <v>0</v>
      </c>
      <c r="M149" s="221"/>
      <c r="N149" s="62">
        <v>0</v>
      </c>
      <c r="O149" s="222"/>
      <c r="P149" s="222"/>
      <c r="Q149" s="68">
        <v>7.2136722931000001</v>
      </c>
      <c r="R149" s="222"/>
      <c r="S149" s="222"/>
      <c r="T149" s="71">
        <v>10.149999999999991</v>
      </c>
      <c r="U149" s="222"/>
      <c r="V149" s="222"/>
      <c r="W149" s="68">
        <v>7.2271320862068</v>
      </c>
      <c r="X149" s="222"/>
      <c r="Y149" s="222"/>
      <c r="Z149" s="71">
        <v>10.074999999999996</v>
      </c>
      <c r="AA149" s="222"/>
      <c r="AB149" s="222"/>
      <c r="AC149" s="222"/>
      <c r="AD149" s="222"/>
      <c r="AE149" s="222"/>
      <c r="AF149" s="60">
        <v>2.5430149034279461</v>
      </c>
      <c r="AG149" s="60">
        <v>1217</v>
      </c>
      <c r="AH149" s="60">
        <v>0.38156030597190038</v>
      </c>
      <c r="AI149" s="60">
        <v>522</v>
      </c>
      <c r="AJ149" s="60">
        <v>1.7245495495495495</v>
      </c>
      <c r="AK149" s="60" t="s">
        <v>248</v>
      </c>
      <c r="AL149" s="60">
        <v>0</v>
      </c>
      <c r="AM149" s="60"/>
      <c r="AN149" s="60"/>
      <c r="AO149" s="72">
        <v>210</v>
      </c>
      <c r="AP149" s="79">
        <v>0</v>
      </c>
      <c r="AQ149" s="79">
        <v>7</v>
      </c>
      <c r="AR149" s="225">
        <v>131</v>
      </c>
      <c r="AS149" s="225" t="s">
        <v>248</v>
      </c>
      <c r="AT149" s="223">
        <v>13048.022000000001</v>
      </c>
      <c r="AU149" s="223">
        <v>301.55500000000001</v>
      </c>
      <c r="AV149" s="212">
        <v>0</v>
      </c>
      <c r="AW149" s="213">
        <v>131</v>
      </c>
      <c r="AX149" s="212" t="s">
        <v>248</v>
      </c>
      <c r="AY149" s="72" t="s">
        <v>248</v>
      </c>
      <c r="AZ149" s="137">
        <v>95092</v>
      </c>
      <c r="BA149" s="137" t="s">
        <v>248</v>
      </c>
      <c r="BB149" s="137" t="s">
        <v>248</v>
      </c>
      <c r="BC149" s="221" t="s">
        <v>248</v>
      </c>
      <c r="BD149" s="211" t="s">
        <v>61</v>
      </c>
      <c r="BE149" s="212" t="s">
        <v>62</v>
      </c>
      <c r="BF149" s="212" t="s">
        <v>63</v>
      </c>
      <c r="BG149" s="212" t="s">
        <v>196</v>
      </c>
      <c r="BH149" s="214" t="s">
        <v>267</v>
      </c>
      <c r="BI149" s="214" t="s">
        <v>68</v>
      </c>
      <c r="BJ149" s="215">
        <v>214</v>
      </c>
      <c r="BK149" s="215">
        <v>4</v>
      </c>
      <c r="BL149" s="216" t="s">
        <v>65</v>
      </c>
      <c r="BM149" s="63"/>
      <c r="BN149" s="63" t="s">
        <v>308</v>
      </c>
      <c r="BO149" s="90" t="s">
        <v>705</v>
      </c>
      <c r="BP149" s="215" t="s">
        <v>690</v>
      </c>
      <c r="BQ149" s="216" t="s">
        <v>718</v>
      </c>
    </row>
    <row r="150" spans="1:69" s="128" customFormat="1" ht="15.75">
      <c r="A150" s="207" t="s">
        <v>33</v>
      </c>
      <c r="B150" s="208" t="s">
        <v>9</v>
      </c>
      <c r="C150" s="202" t="s">
        <v>35</v>
      </c>
      <c r="D150" s="210" t="s">
        <v>710</v>
      </c>
      <c r="E150" s="24" t="s">
        <v>154</v>
      </c>
      <c r="F150" s="86">
        <v>60</v>
      </c>
      <c r="G150" s="80">
        <v>0</v>
      </c>
      <c r="H150" s="204"/>
      <c r="I150" s="204"/>
      <c r="J150" s="204"/>
      <c r="K150" s="204"/>
      <c r="L150" s="80">
        <v>0</v>
      </c>
      <c r="M150" s="203"/>
      <c r="N150" s="52">
        <v>0</v>
      </c>
      <c r="O150" s="204"/>
      <c r="P150" s="204"/>
      <c r="Q150" s="11">
        <v>6.9430165332999998</v>
      </c>
      <c r="R150" s="204"/>
      <c r="S150" s="204"/>
      <c r="T150" s="53">
        <v>8</v>
      </c>
      <c r="U150" s="204"/>
      <c r="V150" s="204"/>
      <c r="W150" s="11">
        <v>7.0000832666666</v>
      </c>
      <c r="X150" s="204"/>
      <c r="Y150" s="204"/>
      <c r="Z150" s="53">
        <v>7.75</v>
      </c>
      <c r="AA150" s="204"/>
      <c r="AB150" s="204"/>
      <c r="AC150" s="204"/>
      <c r="AD150" s="204"/>
      <c r="AE150" s="204"/>
      <c r="AF150" s="9">
        <v>3.4877083470424015</v>
      </c>
      <c r="AG150" s="9">
        <v>240</v>
      </c>
      <c r="AH150" s="9">
        <v>0.450084255245708</v>
      </c>
      <c r="AI150" s="9">
        <v>11</v>
      </c>
      <c r="AJ150" s="9">
        <v>2.5249999999999999</v>
      </c>
      <c r="AK150" s="9" t="s">
        <v>248</v>
      </c>
      <c r="AL150" s="9">
        <v>60</v>
      </c>
      <c r="AM150" s="9">
        <v>3.4877083470424015</v>
      </c>
      <c r="AN150" s="9">
        <v>3.5760000000000001</v>
      </c>
      <c r="AO150" s="73">
        <v>0</v>
      </c>
      <c r="AP150" s="80">
        <v>0</v>
      </c>
      <c r="AQ150" s="80">
        <v>0</v>
      </c>
      <c r="AR150" s="224">
        <v>120</v>
      </c>
      <c r="AS150" s="224" t="s">
        <v>248</v>
      </c>
      <c r="AT150" s="7">
        <v>4813.0739999999996</v>
      </c>
      <c r="AU150" s="7">
        <v>0</v>
      </c>
      <c r="AV150" s="201">
        <v>0</v>
      </c>
      <c r="AW150" s="126">
        <v>120</v>
      </c>
      <c r="AX150" s="201" t="s">
        <v>248</v>
      </c>
      <c r="AY150" s="73" t="s">
        <v>248</v>
      </c>
      <c r="AZ150" s="138">
        <v>12050</v>
      </c>
      <c r="BA150" s="138" t="s">
        <v>248</v>
      </c>
      <c r="BB150" s="138" t="s">
        <v>248</v>
      </c>
      <c r="BC150" s="203" t="s">
        <v>248</v>
      </c>
      <c r="BD150" s="217" t="s">
        <v>61</v>
      </c>
      <c r="BE150" s="201" t="s">
        <v>62</v>
      </c>
      <c r="BF150" s="201" t="s">
        <v>63</v>
      </c>
      <c r="BG150" s="201" t="s">
        <v>196</v>
      </c>
      <c r="BH150" s="218" t="s">
        <v>253</v>
      </c>
      <c r="BI150" s="218" t="s">
        <v>64</v>
      </c>
      <c r="BJ150" s="200">
        <v>214</v>
      </c>
      <c r="BK150" s="200">
        <v>1</v>
      </c>
      <c r="BL150" s="219" t="s">
        <v>65</v>
      </c>
      <c r="BM150" s="64"/>
      <c r="BN150" s="64" t="s">
        <v>308</v>
      </c>
      <c r="BO150" s="91" t="s">
        <v>702</v>
      </c>
      <c r="BP150" s="441" t="s">
        <v>698</v>
      </c>
      <c r="BQ150" s="219" t="s">
        <v>714</v>
      </c>
    </row>
    <row r="151" spans="1:69" s="128" customFormat="1" ht="15.75">
      <c r="A151" s="207" t="s">
        <v>33</v>
      </c>
      <c r="B151" s="208" t="s">
        <v>9</v>
      </c>
      <c r="C151" s="202" t="s">
        <v>35</v>
      </c>
      <c r="D151" s="210" t="s">
        <v>710</v>
      </c>
      <c r="E151" s="24" t="s">
        <v>154</v>
      </c>
      <c r="F151" s="86">
        <v>60</v>
      </c>
      <c r="G151" s="80">
        <v>0</v>
      </c>
      <c r="H151" s="204"/>
      <c r="I151" s="204"/>
      <c r="J151" s="204"/>
      <c r="K151" s="204"/>
      <c r="L151" s="80">
        <v>0</v>
      </c>
      <c r="M151" s="203"/>
      <c r="N151" s="52">
        <v>0</v>
      </c>
      <c r="O151" s="204"/>
      <c r="P151" s="204"/>
      <c r="Q151" s="11">
        <v>6.2786165499999997</v>
      </c>
      <c r="R151" s="204"/>
      <c r="S151" s="204"/>
      <c r="T151" s="53">
        <v>7.4615384615384617</v>
      </c>
      <c r="U151" s="204"/>
      <c r="V151" s="204"/>
      <c r="W151" s="11">
        <v>6.2049998666665998</v>
      </c>
      <c r="X151" s="204"/>
      <c r="Y151" s="204"/>
      <c r="Z151" s="53">
        <v>7.4545454545454541</v>
      </c>
      <c r="AA151" s="204"/>
      <c r="AB151" s="204"/>
      <c r="AC151" s="204"/>
      <c r="AD151" s="204"/>
      <c r="AE151" s="204"/>
      <c r="AF151" s="9">
        <v>3.4837083369493484</v>
      </c>
      <c r="AG151" s="9">
        <v>240</v>
      </c>
      <c r="AH151" s="9">
        <v>0.47246349840191437</v>
      </c>
      <c r="AI151" s="9">
        <v>8</v>
      </c>
      <c r="AJ151" s="9">
        <v>2.5555555555555554</v>
      </c>
      <c r="AK151" s="9" t="s">
        <v>248</v>
      </c>
      <c r="AL151" s="9">
        <v>60</v>
      </c>
      <c r="AM151" s="9">
        <v>3.4837083369493484</v>
      </c>
      <c r="AN151" s="9">
        <v>3.5912698412698414</v>
      </c>
      <c r="AO151" s="73">
        <v>20</v>
      </c>
      <c r="AP151" s="80">
        <v>0</v>
      </c>
      <c r="AQ151" s="80">
        <v>0</v>
      </c>
      <c r="AR151" s="224">
        <v>100</v>
      </c>
      <c r="AS151" s="224" t="s">
        <v>248</v>
      </c>
      <c r="AT151" s="7">
        <v>6581.3469999999998</v>
      </c>
      <c r="AU151" s="7">
        <v>0</v>
      </c>
      <c r="AV151" s="201">
        <v>0</v>
      </c>
      <c r="AW151" s="126">
        <v>100</v>
      </c>
      <c r="AX151" s="201" t="s">
        <v>248</v>
      </c>
      <c r="AY151" s="73" t="s">
        <v>248</v>
      </c>
      <c r="AZ151" s="138">
        <v>12050</v>
      </c>
      <c r="BA151" s="138" t="s">
        <v>248</v>
      </c>
      <c r="BB151" s="138" t="s">
        <v>248</v>
      </c>
      <c r="BC151" s="203" t="s">
        <v>248</v>
      </c>
      <c r="BD151" s="217" t="s">
        <v>61</v>
      </c>
      <c r="BE151" s="201" t="s">
        <v>62</v>
      </c>
      <c r="BF151" s="201" t="s">
        <v>63</v>
      </c>
      <c r="BG151" s="201" t="s">
        <v>196</v>
      </c>
      <c r="BH151" s="218" t="s">
        <v>253</v>
      </c>
      <c r="BI151" s="218" t="s">
        <v>66</v>
      </c>
      <c r="BJ151" s="200">
        <v>214</v>
      </c>
      <c r="BK151" s="200">
        <v>7</v>
      </c>
      <c r="BL151" s="219" t="s">
        <v>65</v>
      </c>
      <c r="BM151" s="64"/>
      <c r="BN151" s="64" t="s">
        <v>308</v>
      </c>
      <c r="BO151" s="91" t="s">
        <v>702</v>
      </c>
      <c r="BP151" s="441" t="s">
        <v>698</v>
      </c>
      <c r="BQ151" s="219" t="s">
        <v>714</v>
      </c>
    </row>
    <row r="152" spans="1:69" s="128" customFormat="1" ht="15.75">
      <c r="A152" s="207" t="s">
        <v>33</v>
      </c>
      <c r="B152" s="208" t="s">
        <v>9</v>
      </c>
      <c r="C152" s="202" t="s">
        <v>35</v>
      </c>
      <c r="D152" s="210" t="s">
        <v>710</v>
      </c>
      <c r="E152" s="24" t="s">
        <v>154</v>
      </c>
      <c r="F152" s="86">
        <v>60</v>
      </c>
      <c r="G152" s="80">
        <v>0</v>
      </c>
      <c r="H152" s="204"/>
      <c r="I152" s="204"/>
      <c r="J152" s="204"/>
      <c r="K152" s="204"/>
      <c r="L152" s="80">
        <v>0</v>
      </c>
      <c r="M152" s="203"/>
      <c r="N152" s="52">
        <v>0</v>
      </c>
      <c r="O152" s="204"/>
      <c r="P152" s="204"/>
      <c r="Q152" s="11">
        <v>7.7418498832999996</v>
      </c>
      <c r="R152" s="204"/>
      <c r="S152" s="204"/>
      <c r="T152" s="53">
        <v>8.75</v>
      </c>
      <c r="U152" s="204"/>
      <c r="V152" s="204"/>
      <c r="W152" s="11">
        <v>8.0472999166665993</v>
      </c>
      <c r="X152" s="204"/>
      <c r="Y152" s="204"/>
      <c r="Z152" s="53">
        <v>9</v>
      </c>
      <c r="AA152" s="204"/>
      <c r="AB152" s="204"/>
      <c r="AC152" s="204"/>
      <c r="AD152" s="204"/>
      <c r="AE152" s="204"/>
      <c r="AF152" s="9">
        <v>3.6020000033908417</v>
      </c>
      <c r="AG152" s="9">
        <v>240</v>
      </c>
      <c r="AH152" s="9">
        <v>0.38449735341588698</v>
      </c>
      <c r="AI152" s="9">
        <v>4</v>
      </c>
      <c r="AJ152" s="9">
        <v>2.7666666666666666</v>
      </c>
      <c r="AK152" s="9" t="s">
        <v>248</v>
      </c>
      <c r="AL152" s="9">
        <v>60</v>
      </c>
      <c r="AM152" s="9">
        <v>3.6105084786307335</v>
      </c>
      <c r="AN152" s="9">
        <v>3.662751677852349</v>
      </c>
      <c r="AO152" s="73">
        <v>0</v>
      </c>
      <c r="AP152" s="80">
        <v>0</v>
      </c>
      <c r="AQ152" s="80">
        <v>0</v>
      </c>
      <c r="AR152" s="224">
        <v>120</v>
      </c>
      <c r="AS152" s="224" t="s">
        <v>248</v>
      </c>
      <c r="AT152" s="7">
        <v>5027.7569999999996</v>
      </c>
      <c r="AU152" s="7">
        <v>37.277000000000001</v>
      </c>
      <c r="AV152" s="201">
        <v>0</v>
      </c>
      <c r="AW152" s="126">
        <v>120</v>
      </c>
      <c r="AX152" s="201" t="s">
        <v>248</v>
      </c>
      <c r="AY152" s="73" t="s">
        <v>248</v>
      </c>
      <c r="AZ152" s="138">
        <v>12050</v>
      </c>
      <c r="BA152" s="138" t="s">
        <v>248</v>
      </c>
      <c r="BB152" s="138" t="s">
        <v>248</v>
      </c>
      <c r="BC152" s="203" t="s">
        <v>248</v>
      </c>
      <c r="BD152" s="217" t="s">
        <v>61</v>
      </c>
      <c r="BE152" s="201" t="s">
        <v>62</v>
      </c>
      <c r="BF152" s="201" t="s">
        <v>63</v>
      </c>
      <c r="BG152" s="201" t="s">
        <v>196</v>
      </c>
      <c r="BH152" s="218" t="s">
        <v>253</v>
      </c>
      <c r="BI152" s="218" t="s">
        <v>67</v>
      </c>
      <c r="BJ152" s="200">
        <v>214</v>
      </c>
      <c r="BK152" s="200">
        <v>3</v>
      </c>
      <c r="BL152" s="219" t="s">
        <v>65</v>
      </c>
      <c r="BM152" s="64"/>
      <c r="BN152" s="64" t="s">
        <v>308</v>
      </c>
      <c r="BO152" s="91" t="s">
        <v>702</v>
      </c>
      <c r="BP152" s="441" t="s">
        <v>698</v>
      </c>
      <c r="BQ152" s="219" t="s">
        <v>714</v>
      </c>
    </row>
    <row r="153" spans="1:69" s="128" customFormat="1" ht="15.75">
      <c r="A153" s="207" t="s">
        <v>33</v>
      </c>
      <c r="B153" s="208" t="s">
        <v>9</v>
      </c>
      <c r="C153" s="202" t="s">
        <v>35</v>
      </c>
      <c r="D153" s="210" t="s">
        <v>710</v>
      </c>
      <c r="E153" s="24" t="s">
        <v>154</v>
      </c>
      <c r="F153" s="86">
        <v>60</v>
      </c>
      <c r="G153" s="80">
        <v>2</v>
      </c>
      <c r="H153" s="204"/>
      <c r="I153" s="204"/>
      <c r="J153" s="204"/>
      <c r="K153" s="204"/>
      <c r="L153" s="80">
        <v>0</v>
      </c>
      <c r="M153" s="203"/>
      <c r="N153" s="52">
        <v>0</v>
      </c>
      <c r="O153" s="204"/>
      <c r="P153" s="204"/>
      <c r="Q153" s="11">
        <v>6.2447758103000002</v>
      </c>
      <c r="R153" s="204"/>
      <c r="S153" s="204"/>
      <c r="T153" s="53">
        <v>8.5499999999999972</v>
      </c>
      <c r="U153" s="204"/>
      <c r="V153" s="204"/>
      <c r="W153" s="11">
        <v>6.1759137068965</v>
      </c>
      <c r="X153" s="204"/>
      <c r="Y153" s="204"/>
      <c r="Z153" s="53">
        <v>8.5499999999999972</v>
      </c>
      <c r="AA153" s="204"/>
      <c r="AB153" s="204"/>
      <c r="AC153" s="204"/>
      <c r="AD153" s="204"/>
      <c r="AE153" s="204"/>
      <c r="AF153" s="9">
        <v>2.6819396496846757</v>
      </c>
      <c r="AG153" s="9">
        <v>232</v>
      </c>
      <c r="AH153" s="9">
        <v>0.24709085098419881</v>
      </c>
      <c r="AI153" s="9">
        <v>42</v>
      </c>
      <c r="AJ153" s="9">
        <v>2.12</v>
      </c>
      <c r="AK153" s="9" t="s">
        <v>248</v>
      </c>
      <c r="AL153" s="9">
        <v>0</v>
      </c>
      <c r="AM153" s="9"/>
      <c r="AN153" s="9"/>
      <c r="AO153" s="73">
        <v>115</v>
      </c>
      <c r="AP153" s="80">
        <v>1</v>
      </c>
      <c r="AQ153" s="80">
        <v>0</v>
      </c>
      <c r="AR153" s="224">
        <v>0</v>
      </c>
      <c r="AS153" s="224" t="s">
        <v>248</v>
      </c>
      <c r="AT153" s="7">
        <v>6159.8159999999998</v>
      </c>
      <c r="AU153" s="7">
        <v>8.9049999999999994</v>
      </c>
      <c r="AV153" s="201">
        <v>0</v>
      </c>
      <c r="AW153" s="126">
        <v>0</v>
      </c>
      <c r="AX153" s="201" t="s">
        <v>248</v>
      </c>
      <c r="AY153" s="73" t="s">
        <v>248</v>
      </c>
      <c r="AZ153" s="138">
        <v>12050</v>
      </c>
      <c r="BA153" s="138" t="s">
        <v>248</v>
      </c>
      <c r="BB153" s="138" t="s">
        <v>248</v>
      </c>
      <c r="BC153" s="203" t="s">
        <v>248</v>
      </c>
      <c r="BD153" s="217" t="s">
        <v>61</v>
      </c>
      <c r="BE153" s="201" t="s">
        <v>62</v>
      </c>
      <c r="BF153" s="201" t="s">
        <v>63</v>
      </c>
      <c r="BG153" s="201" t="s">
        <v>196</v>
      </c>
      <c r="BH153" s="218" t="s">
        <v>253</v>
      </c>
      <c r="BI153" s="218" t="s">
        <v>68</v>
      </c>
      <c r="BJ153" s="200">
        <v>214</v>
      </c>
      <c r="BK153" s="200">
        <v>4</v>
      </c>
      <c r="BL153" s="219" t="s">
        <v>65</v>
      </c>
      <c r="BM153" s="64"/>
      <c r="BN153" s="64" t="s">
        <v>308</v>
      </c>
      <c r="BO153" s="91" t="s">
        <v>702</v>
      </c>
      <c r="BP153" s="441" t="s">
        <v>698</v>
      </c>
      <c r="BQ153" s="219" t="s">
        <v>714</v>
      </c>
    </row>
    <row r="154" spans="1:69" s="128" customFormat="1" ht="15.75">
      <c r="A154" s="207" t="s">
        <v>33</v>
      </c>
      <c r="B154" s="208" t="s">
        <v>9</v>
      </c>
      <c r="C154" s="202" t="s">
        <v>35</v>
      </c>
      <c r="D154" s="210" t="s">
        <v>710</v>
      </c>
      <c r="E154" s="24" t="s">
        <v>155</v>
      </c>
      <c r="F154" s="86">
        <v>63</v>
      </c>
      <c r="G154" s="80">
        <v>0</v>
      </c>
      <c r="H154" s="204"/>
      <c r="I154" s="204"/>
      <c r="J154" s="204"/>
      <c r="K154" s="204"/>
      <c r="L154" s="80">
        <v>0</v>
      </c>
      <c r="M154" s="203"/>
      <c r="N154" s="52">
        <v>1</v>
      </c>
      <c r="O154" s="204"/>
      <c r="P154" s="204"/>
      <c r="Q154" s="11">
        <v>7.5621266507999998</v>
      </c>
      <c r="R154" s="204"/>
      <c r="S154" s="204"/>
      <c r="T154" s="53">
        <v>9.9849999999999994</v>
      </c>
      <c r="U154" s="204"/>
      <c r="V154" s="204"/>
      <c r="W154" s="11">
        <v>7.4479520793649998</v>
      </c>
      <c r="X154" s="204"/>
      <c r="Y154" s="204"/>
      <c r="Z154" s="53">
        <v>9.9849999999999994</v>
      </c>
      <c r="AA154" s="204"/>
      <c r="AB154" s="204"/>
      <c r="AC154" s="204"/>
      <c r="AD154" s="204"/>
      <c r="AE154" s="204"/>
      <c r="AF154" s="9">
        <v>3.3874232009991712</v>
      </c>
      <c r="AG154" s="9">
        <v>438</v>
      </c>
      <c r="AH154" s="9">
        <v>0.52803002860276316</v>
      </c>
      <c r="AI154" s="9">
        <v>26</v>
      </c>
      <c r="AJ154" s="9">
        <v>2.3861111111111111</v>
      </c>
      <c r="AK154" s="9" t="s">
        <v>248</v>
      </c>
      <c r="AL154" s="9">
        <v>63</v>
      </c>
      <c r="AM154" s="9">
        <v>3.3874232009991712</v>
      </c>
      <c r="AN154" s="9">
        <v>3.464788732394366</v>
      </c>
      <c r="AO154" s="73">
        <v>17</v>
      </c>
      <c r="AP154" s="80">
        <v>0</v>
      </c>
      <c r="AQ154" s="80">
        <v>0</v>
      </c>
      <c r="AR154" s="224">
        <v>109</v>
      </c>
      <c r="AS154" s="224" t="s">
        <v>248</v>
      </c>
      <c r="AT154" s="7">
        <v>4855.9409999999998</v>
      </c>
      <c r="AU154" s="7">
        <v>0</v>
      </c>
      <c r="AV154" s="201">
        <v>0</v>
      </c>
      <c r="AW154" s="126">
        <v>109</v>
      </c>
      <c r="AX154" s="201" t="s">
        <v>248</v>
      </c>
      <c r="AY154" s="73" t="s">
        <v>248</v>
      </c>
      <c r="AZ154" s="138">
        <v>17315</v>
      </c>
      <c r="BA154" s="138" t="s">
        <v>248</v>
      </c>
      <c r="BB154" s="138" t="s">
        <v>248</v>
      </c>
      <c r="BC154" s="203" t="s">
        <v>248</v>
      </c>
      <c r="BD154" s="217" t="s">
        <v>61</v>
      </c>
      <c r="BE154" s="201" t="s">
        <v>62</v>
      </c>
      <c r="BF154" s="201" t="s">
        <v>63</v>
      </c>
      <c r="BG154" s="201" t="s">
        <v>196</v>
      </c>
      <c r="BH154" s="218" t="s">
        <v>488</v>
      </c>
      <c r="BI154" s="218" t="s">
        <v>64</v>
      </c>
      <c r="BJ154" s="200">
        <v>214</v>
      </c>
      <c r="BK154" s="200">
        <v>1</v>
      </c>
      <c r="BL154" s="219" t="s">
        <v>65</v>
      </c>
      <c r="BM154" s="64"/>
      <c r="BN154" s="64" t="s">
        <v>308</v>
      </c>
      <c r="BO154" s="91" t="s">
        <v>335</v>
      </c>
      <c r="BP154" s="441" t="s">
        <v>690</v>
      </c>
      <c r="BQ154" s="219" t="s">
        <v>718</v>
      </c>
    </row>
    <row r="155" spans="1:69" s="128" customFormat="1" ht="15.75">
      <c r="A155" s="207" t="s">
        <v>33</v>
      </c>
      <c r="B155" s="208" t="s">
        <v>9</v>
      </c>
      <c r="C155" s="202" t="s">
        <v>35</v>
      </c>
      <c r="D155" s="210" t="s">
        <v>710</v>
      </c>
      <c r="E155" s="24" t="s">
        <v>155</v>
      </c>
      <c r="F155" s="86">
        <v>63</v>
      </c>
      <c r="G155" s="80">
        <v>0</v>
      </c>
      <c r="H155" s="204"/>
      <c r="I155" s="204"/>
      <c r="J155" s="204"/>
      <c r="K155" s="204"/>
      <c r="L155" s="80">
        <v>0</v>
      </c>
      <c r="M155" s="203"/>
      <c r="N155" s="52">
        <v>0</v>
      </c>
      <c r="O155" s="204"/>
      <c r="P155" s="204"/>
      <c r="Q155" s="11">
        <v>7.5010315873</v>
      </c>
      <c r="R155" s="204"/>
      <c r="S155" s="204"/>
      <c r="T155" s="53">
        <v>9.4812499999999993</v>
      </c>
      <c r="U155" s="204"/>
      <c r="V155" s="204"/>
      <c r="W155" s="11">
        <v>7.5530158253968001</v>
      </c>
      <c r="X155" s="204"/>
      <c r="Y155" s="204"/>
      <c r="Z155" s="53">
        <v>9.4749999999999996</v>
      </c>
      <c r="AA155" s="204"/>
      <c r="AB155" s="204"/>
      <c r="AC155" s="204"/>
      <c r="AD155" s="204"/>
      <c r="AE155" s="204"/>
      <c r="AF155" s="9">
        <v>3.1999385630205484</v>
      </c>
      <c r="AG155" s="9">
        <v>440</v>
      </c>
      <c r="AH155" s="9">
        <v>0.56369850574942759</v>
      </c>
      <c r="AI155" s="9">
        <v>55</v>
      </c>
      <c r="AJ155" s="9">
        <v>2.1489361702127661</v>
      </c>
      <c r="AK155" s="9" t="s">
        <v>248</v>
      </c>
      <c r="AL155" s="9">
        <v>62</v>
      </c>
      <c r="AM155" s="9">
        <v>3.1999385630205484</v>
      </c>
      <c r="AN155" s="9">
        <v>3.2593457943925235</v>
      </c>
      <c r="AO155" s="73">
        <v>8</v>
      </c>
      <c r="AP155" s="80">
        <v>0</v>
      </c>
      <c r="AQ155" s="80">
        <v>1</v>
      </c>
      <c r="AR155" s="224">
        <v>117</v>
      </c>
      <c r="AS155" s="224" t="s">
        <v>248</v>
      </c>
      <c r="AT155" s="7">
        <v>4909.0129999999999</v>
      </c>
      <c r="AU155" s="7">
        <v>0</v>
      </c>
      <c r="AV155" s="201">
        <v>0</v>
      </c>
      <c r="AW155" s="126">
        <v>117</v>
      </c>
      <c r="AX155" s="201" t="s">
        <v>248</v>
      </c>
      <c r="AY155" s="73" t="s">
        <v>248</v>
      </c>
      <c r="AZ155" s="138">
        <v>17315</v>
      </c>
      <c r="BA155" s="138" t="s">
        <v>248</v>
      </c>
      <c r="BB155" s="138" t="s">
        <v>248</v>
      </c>
      <c r="BC155" s="203" t="s">
        <v>248</v>
      </c>
      <c r="BD155" s="217" t="s">
        <v>61</v>
      </c>
      <c r="BE155" s="201" t="s">
        <v>62</v>
      </c>
      <c r="BF155" s="201" t="s">
        <v>63</v>
      </c>
      <c r="BG155" s="201" t="s">
        <v>196</v>
      </c>
      <c r="BH155" s="218" t="s">
        <v>488</v>
      </c>
      <c r="BI155" s="218" t="s">
        <v>66</v>
      </c>
      <c r="BJ155" s="200">
        <v>214</v>
      </c>
      <c r="BK155" s="200">
        <v>7</v>
      </c>
      <c r="BL155" s="219" t="s">
        <v>65</v>
      </c>
      <c r="BM155" s="64"/>
      <c r="BN155" s="64" t="s">
        <v>308</v>
      </c>
      <c r="BO155" s="91" t="s">
        <v>335</v>
      </c>
      <c r="BP155" s="441" t="s">
        <v>690</v>
      </c>
      <c r="BQ155" s="219" t="s">
        <v>718</v>
      </c>
    </row>
    <row r="156" spans="1:69" s="128" customFormat="1" ht="15.75">
      <c r="A156" s="207" t="s">
        <v>33</v>
      </c>
      <c r="B156" s="208" t="s">
        <v>9</v>
      </c>
      <c r="C156" s="202" t="s">
        <v>35</v>
      </c>
      <c r="D156" s="210" t="s">
        <v>710</v>
      </c>
      <c r="E156" s="24" t="s">
        <v>155</v>
      </c>
      <c r="F156" s="86">
        <v>64</v>
      </c>
      <c r="G156" s="80">
        <v>1</v>
      </c>
      <c r="H156" s="204"/>
      <c r="I156" s="204"/>
      <c r="J156" s="204"/>
      <c r="K156" s="204"/>
      <c r="L156" s="80">
        <v>0</v>
      </c>
      <c r="M156" s="203"/>
      <c r="N156" s="52">
        <v>0</v>
      </c>
      <c r="O156" s="204"/>
      <c r="P156" s="204"/>
      <c r="Q156" s="11">
        <v>6.8496981746000003</v>
      </c>
      <c r="R156" s="204"/>
      <c r="S156" s="204"/>
      <c r="T156" s="53">
        <v>8.2124999999999986</v>
      </c>
      <c r="U156" s="204"/>
      <c r="V156" s="204"/>
      <c r="W156" s="11">
        <v>6.9229204444443999</v>
      </c>
      <c r="X156" s="204"/>
      <c r="Y156" s="204"/>
      <c r="Z156" s="53">
        <v>7.9361111111111109</v>
      </c>
      <c r="AA156" s="204"/>
      <c r="AB156" s="204"/>
      <c r="AC156" s="204"/>
      <c r="AD156" s="204"/>
      <c r="AE156" s="204"/>
      <c r="AF156" s="9">
        <v>3.4340783490380198</v>
      </c>
      <c r="AG156" s="9">
        <v>440</v>
      </c>
      <c r="AH156" s="9">
        <v>0.52909620442697847</v>
      </c>
      <c r="AI156" s="9">
        <v>28</v>
      </c>
      <c r="AJ156" s="9">
        <v>2.3333333333333335</v>
      </c>
      <c r="AK156" s="9" t="s">
        <v>248</v>
      </c>
      <c r="AL156" s="9">
        <v>61</v>
      </c>
      <c r="AM156" s="9">
        <v>3.4452927475511603</v>
      </c>
      <c r="AN156" s="9">
        <v>3.5560538116591927</v>
      </c>
      <c r="AO156" s="73">
        <v>1</v>
      </c>
      <c r="AP156" s="80">
        <v>0</v>
      </c>
      <c r="AQ156" s="80">
        <v>0</v>
      </c>
      <c r="AR156" s="224">
        <v>125</v>
      </c>
      <c r="AS156" s="224" t="s">
        <v>248</v>
      </c>
      <c r="AT156" s="7">
        <v>4745.0870000000004</v>
      </c>
      <c r="AU156" s="7">
        <v>43.959000000000003</v>
      </c>
      <c r="AV156" s="201">
        <v>0</v>
      </c>
      <c r="AW156" s="126">
        <v>125</v>
      </c>
      <c r="AX156" s="201" t="s">
        <v>248</v>
      </c>
      <c r="AY156" s="73" t="s">
        <v>248</v>
      </c>
      <c r="AZ156" s="138">
        <v>17315</v>
      </c>
      <c r="BA156" s="138" t="s">
        <v>248</v>
      </c>
      <c r="BB156" s="138" t="s">
        <v>248</v>
      </c>
      <c r="BC156" s="203" t="s">
        <v>248</v>
      </c>
      <c r="BD156" s="217" t="s">
        <v>61</v>
      </c>
      <c r="BE156" s="201" t="s">
        <v>62</v>
      </c>
      <c r="BF156" s="201" t="s">
        <v>63</v>
      </c>
      <c r="BG156" s="201" t="s">
        <v>196</v>
      </c>
      <c r="BH156" s="218" t="s">
        <v>488</v>
      </c>
      <c r="BI156" s="218" t="s">
        <v>67</v>
      </c>
      <c r="BJ156" s="200">
        <v>214</v>
      </c>
      <c r="BK156" s="200">
        <v>3</v>
      </c>
      <c r="BL156" s="219" t="s">
        <v>65</v>
      </c>
      <c r="BM156" s="64"/>
      <c r="BN156" s="64" t="s">
        <v>308</v>
      </c>
      <c r="BO156" s="91" t="s">
        <v>335</v>
      </c>
      <c r="BP156" s="441" t="s">
        <v>690</v>
      </c>
      <c r="BQ156" s="219" t="s">
        <v>718</v>
      </c>
    </row>
    <row r="157" spans="1:69" s="128" customFormat="1" ht="15.75">
      <c r="A157" s="207" t="s">
        <v>33</v>
      </c>
      <c r="B157" s="208" t="s">
        <v>9</v>
      </c>
      <c r="C157" s="202" t="s">
        <v>35</v>
      </c>
      <c r="D157" s="210" t="s">
        <v>710</v>
      </c>
      <c r="E157" s="24" t="s">
        <v>155</v>
      </c>
      <c r="F157" s="86">
        <v>64</v>
      </c>
      <c r="G157" s="80">
        <v>1</v>
      </c>
      <c r="H157" s="204"/>
      <c r="I157" s="204"/>
      <c r="J157" s="204"/>
      <c r="K157" s="204"/>
      <c r="L157" s="80">
        <v>0</v>
      </c>
      <c r="M157" s="203"/>
      <c r="N157" s="52">
        <v>0</v>
      </c>
      <c r="O157" s="204"/>
      <c r="P157" s="204"/>
      <c r="Q157" s="11">
        <v>6.7143173651000003</v>
      </c>
      <c r="R157" s="204"/>
      <c r="S157" s="204"/>
      <c r="T157" s="53">
        <v>8.9624999999999986</v>
      </c>
      <c r="U157" s="204"/>
      <c r="V157" s="204"/>
      <c r="W157" s="11">
        <v>6.7883808571428004</v>
      </c>
      <c r="X157" s="204"/>
      <c r="Y157" s="204"/>
      <c r="Z157" s="53">
        <v>8.9624999999999986</v>
      </c>
      <c r="AA157" s="204"/>
      <c r="AB157" s="204"/>
      <c r="AC157" s="204"/>
      <c r="AD157" s="204"/>
      <c r="AE157" s="204"/>
      <c r="AF157" s="9">
        <v>2.7082019738963083</v>
      </c>
      <c r="AG157" s="9">
        <v>441</v>
      </c>
      <c r="AH157" s="9">
        <v>0.38746130468249684</v>
      </c>
      <c r="AI157" s="9">
        <v>117</v>
      </c>
      <c r="AJ157" s="9">
        <v>1.841</v>
      </c>
      <c r="AK157" s="9" t="s">
        <v>248</v>
      </c>
      <c r="AL157" s="9">
        <v>0</v>
      </c>
      <c r="AM157" s="9"/>
      <c r="AN157" s="9"/>
      <c r="AO157" s="73">
        <v>53</v>
      </c>
      <c r="AP157" s="80">
        <v>1</v>
      </c>
      <c r="AQ157" s="80">
        <v>1</v>
      </c>
      <c r="AR157" s="224">
        <v>71</v>
      </c>
      <c r="AS157" s="224" t="s">
        <v>248</v>
      </c>
      <c r="AT157" s="7">
        <v>4675.9709999999995</v>
      </c>
      <c r="AU157" s="7">
        <v>138.232</v>
      </c>
      <c r="AV157" s="201">
        <v>0</v>
      </c>
      <c r="AW157" s="126">
        <v>71</v>
      </c>
      <c r="AX157" s="201" t="s">
        <v>248</v>
      </c>
      <c r="AY157" s="73" t="s">
        <v>248</v>
      </c>
      <c r="AZ157" s="138">
        <v>17315</v>
      </c>
      <c r="BA157" s="138" t="s">
        <v>248</v>
      </c>
      <c r="BB157" s="138" t="s">
        <v>248</v>
      </c>
      <c r="BC157" s="203" t="s">
        <v>248</v>
      </c>
      <c r="BD157" s="217" t="s">
        <v>61</v>
      </c>
      <c r="BE157" s="201" t="s">
        <v>62</v>
      </c>
      <c r="BF157" s="201" t="s">
        <v>63</v>
      </c>
      <c r="BG157" s="201" t="s">
        <v>196</v>
      </c>
      <c r="BH157" s="218" t="s">
        <v>488</v>
      </c>
      <c r="BI157" s="218" t="s">
        <v>68</v>
      </c>
      <c r="BJ157" s="200">
        <v>214</v>
      </c>
      <c r="BK157" s="200">
        <v>4</v>
      </c>
      <c r="BL157" s="219" t="s">
        <v>65</v>
      </c>
      <c r="BM157" s="64"/>
      <c r="BN157" s="64" t="s">
        <v>308</v>
      </c>
      <c r="BO157" s="91" t="s">
        <v>335</v>
      </c>
      <c r="BP157" s="441" t="s">
        <v>690</v>
      </c>
      <c r="BQ157" s="219" t="s">
        <v>718</v>
      </c>
    </row>
    <row r="158" spans="1:69" s="128" customFormat="1" ht="15.75">
      <c r="A158" s="207" t="s">
        <v>33</v>
      </c>
      <c r="B158" s="208" t="s">
        <v>9</v>
      </c>
      <c r="C158" s="202" t="s">
        <v>35</v>
      </c>
      <c r="D158" s="210" t="s">
        <v>710</v>
      </c>
      <c r="E158" s="24" t="s">
        <v>156</v>
      </c>
      <c r="F158" s="86">
        <v>82</v>
      </c>
      <c r="G158" s="80">
        <v>0</v>
      </c>
      <c r="H158" s="204"/>
      <c r="I158" s="204"/>
      <c r="J158" s="204"/>
      <c r="K158" s="204"/>
      <c r="L158" s="80">
        <v>0</v>
      </c>
      <c r="M158" s="203"/>
      <c r="N158" s="52">
        <v>0</v>
      </c>
      <c r="O158" s="204"/>
      <c r="P158" s="204"/>
      <c r="Q158" s="11">
        <v>5.7614510487999997</v>
      </c>
      <c r="R158" s="204"/>
      <c r="S158" s="204"/>
      <c r="T158" s="53">
        <v>7.4749999999999979</v>
      </c>
      <c r="U158" s="204"/>
      <c r="V158" s="204"/>
      <c r="W158" s="11">
        <v>5.4960120243902004</v>
      </c>
      <c r="X158" s="204"/>
      <c r="Y158" s="204"/>
      <c r="Z158" s="53">
        <v>7.4499999999999957</v>
      </c>
      <c r="AA158" s="204"/>
      <c r="AB158" s="204"/>
      <c r="AC158" s="204"/>
      <c r="AD158" s="204"/>
      <c r="AE158" s="204"/>
      <c r="AF158" s="9">
        <v>3.8349826130302103</v>
      </c>
      <c r="AG158" s="9">
        <v>574</v>
      </c>
      <c r="AH158" s="9">
        <v>0.42357873584607381</v>
      </c>
      <c r="AI158" s="9">
        <v>8</v>
      </c>
      <c r="AJ158" s="9">
        <v>3.0072916666666667</v>
      </c>
      <c r="AK158" s="9" t="s">
        <v>248</v>
      </c>
      <c r="AL158" s="9">
        <v>82</v>
      </c>
      <c r="AM158" s="9">
        <v>3.8349826130302103</v>
      </c>
      <c r="AN158" s="9">
        <v>3.872791519434629</v>
      </c>
      <c r="AO158" s="73">
        <v>0</v>
      </c>
      <c r="AP158" s="80">
        <v>0</v>
      </c>
      <c r="AQ158" s="80">
        <v>0</v>
      </c>
      <c r="AR158" s="224">
        <v>164</v>
      </c>
      <c r="AS158" s="224" t="s">
        <v>248</v>
      </c>
      <c r="AT158" s="7">
        <v>6224.2430000000004</v>
      </c>
      <c r="AU158" s="7">
        <v>0</v>
      </c>
      <c r="AV158" s="201">
        <v>0</v>
      </c>
      <c r="AW158" s="126">
        <v>164</v>
      </c>
      <c r="AX158" s="201" t="s">
        <v>248</v>
      </c>
      <c r="AY158" s="73" t="s">
        <v>248</v>
      </c>
      <c r="AZ158" s="138">
        <v>29140</v>
      </c>
      <c r="BA158" s="138" t="s">
        <v>248</v>
      </c>
      <c r="BB158" s="138" t="s">
        <v>248</v>
      </c>
      <c r="BC158" s="203" t="s">
        <v>248</v>
      </c>
      <c r="BD158" s="217" t="s">
        <v>61</v>
      </c>
      <c r="BE158" s="201" t="s">
        <v>62</v>
      </c>
      <c r="BF158" s="201" t="s">
        <v>63</v>
      </c>
      <c r="BG158" s="201" t="s">
        <v>196</v>
      </c>
      <c r="BH158" s="218" t="s">
        <v>488</v>
      </c>
      <c r="BI158" s="218" t="s">
        <v>64</v>
      </c>
      <c r="BJ158" s="200">
        <v>214</v>
      </c>
      <c r="BK158" s="200">
        <v>1</v>
      </c>
      <c r="BL158" s="219" t="s">
        <v>65</v>
      </c>
      <c r="BM158" s="64"/>
      <c r="BN158" s="64" t="s">
        <v>308</v>
      </c>
      <c r="BO158" s="91" t="s">
        <v>54</v>
      </c>
      <c r="BP158" s="441" t="s">
        <v>699</v>
      </c>
      <c r="BQ158" s="219" t="s">
        <v>715</v>
      </c>
    </row>
    <row r="159" spans="1:69" s="128" customFormat="1" ht="15.75">
      <c r="A159" s="207" t="s">
        <v>33</v>
      </c>
      <c r="B159" s="208" t="s">
        <v>9</v>
      </c>
      <c r="C159" s="202" t="s">
        <v>35</v>
      </c>
      <c r="D159" s="210" t="s">
        <v>710</v>
      </c>
      <c r="E159" s="24" t="s">
        <v>156</v>
      </c>
      <c r="F159" s="86">
        <v>82</v>
      </c>
      <c r="G159" s="80">
        <v>0</v>
      </c>
      <c r="H159" s="204"/>
      <c r="I159" s="204"/>
      <c r="J159" s="204"/>
      <c r="K159" s="204"/>
      <c r="L159" s="80">
        <v>0</v>
      </c>
      <c r="M159" s="203"/>
      <c r="N159" s="52">
        <v>0</v>
      </c>
      <c r="O159" s="204"/>
      <c r="P159" s="204"/>
      <c r="Q159" s="11">
        <v>6.8123656829000003</v>
      </c>
      <c r="R159" s="204"/>
      <c r="S159" s="204"/>
      <c r="T159" s="53">
        <v>9.2249999999999979</v>
      </c>
      <c r="U159" s="204"/>
      <c r="V159" s="204"/>
      <c r="W159" s="11">
        <v>6.7220241585364997</v>
      </c>
      <c r="X159" s="204"/>
      <c r="Y159" s="204"/>
      <c r="Z159" s="53">
        <v>9.2249999999999979</v>
      </c>
      <c r="AA159" s="204"/>
      <c r="AB159" s="204"/>
      <c r="AC159" s="204"/>
      <c r="AD159" s="204"/>
      <c r="AE159" s="204"/>
      <c r="AF159" s="9">
        <v>3.3385714338216217</v>
      </c>
      <c r="AG159" s="9">
        <v>574</v>
      </c>
      <c r="AH159" s="9">
        <v>0.54731551643046128</v>
      </c>
      <c r="AI159" s="9">
        <v>48</v>
      </c>
      <c r="AJ159" s="9">
        <v>2.2702380952380952</v>
      </c>
      <c r="AK159" s="9" t="s">
        <v>248</v>
      </c>
      <c r="AL159" s="9">
        <v>82</v>
      </c>
      <c r="AM159" s="9">
        <v>3.3385714338216217</v>
      </c>
      <c r="AN159" s="9">
        <v>3.4226190476190474</v>
      </c>
      <c r="AO159" s="73">
        <v>8</v>
      </c>
      <c r="AP159" s="80">
        <v>0</v>
      </c>
      <c r="AQ159" s="80">
        <v>0</v>
      </c>
      <c r="AR159" s="224">
        <v>156</v>
      </c>
      <c r="AS159" s="224" t="s">
        <v>248</v>
      </c>
      <c r="AT159" s="7">
        <v>6237.4250000000002</v>
      </c>
      <c r="AU159" s="7">
        <v>0</v>
      </c>
      <c r="AV159" s="201">
        <v>0</v>
      </c>
      <c r="AW159" s="126">
        <v>156</v>
      </c>
      <c r="AX159" s="201" t="s">
        <v>248</v>
      </c>
      <c r="AY159" s="73" t="s">
        <v>248</v>
      </c>
      <c r="AZ159" s="138">
        <v>29140</v>
      </c>
      <c r="BA159" s="138" t="s">
        <v>248</v>
      </c>
      <c r="BB159" s="138" t="s">
        <v>248</v>
      </c>
      <c r="BC159" s="203" t="s">
        <v>248</v>
      </c>
      <c r="BD159" s="217" t="s">
        <v>61</v>
      </c>
      <c r="BE159" s="201" t="s">
        <v>62</v>
      </c>
      <c r="BF159" s="201" t="s">
        <v>63</v>
      </c>
      <c r="BG159" s="201" t="s">
        <v>196</v>
      </c>
      <c r="BH159" s="218" t="s">
        <v>488</v>
      </c>
      <c r="BI159" s="218" t="s">
        <v>66</v>
      </c>
      <c r="BJ159" s="200">
        <v>214</v>
      </c>
      <c r="BK159" s="200">
        <v>7</v>
      </c>
      <c r="BL159" s="219" t="s">
        <v>65</v>
      </c>
      <c r="BM159" s="64"/>
      <c r="BN159" s="64" t="s">
        <v>308</v>
      </c>
      <c r="BO159" s="91" t="s">
        <v>54</v>
      </c>
      <c r="BP159" s="441" t="s">
        <v>699</v>
      </c>
      <c r="BQ159" s="219" t="s">
        <v>715</v>
      </c>
    </row>
    <row r="160" spans="1:69" s="128" customFormat="1" ht="15.75">
      <c r="A160" s="207" t="s">
        <v>33</v>
      </c>
      <c r="B160" s="208" t="s">
        <v>9</v>
      </c>
      <c r="C160" s="202" t="s">
        <v>35</v>
      </c>
      <c r="D160" s="210" t="s">
        <v>710</v>
      </c>
      <c r="E160" s="24" t="s">
        <v>156</v>
      </c>
      <c r="F160" s="86">
        <v>83</v>
      </c>
      <c r="G160" s="80">
        <v>0</v>
      </c>
      <c r="H160" s="204"/>
      <c r="I160" s="204"/>
      <c r="J160" s="204"/>
      <c r="K160" s="204"/>
      <c r="L160" s="80">
        <v>0</v>
      </c>
      <c r="M160" s="203"/>
      <c r="N160" s="52">
        <v>0</v>
      </c>
      <c r="O160" s="204"/>
      <c r="P160" s="204"/>
      <c r="Q160" s="11">
        <v>6.8192528915999997</v>
      </c>
      <c r="R160" s="204"/>
      <c r="S160" s="204"/>
      <c r="T160" s="53">
        <v>8.2374999999999989</v>
      </c>
      <c r="U160" s="204"/>
      <c r="V160" s="204"/>
      <c r="W160" s="11">
        <v>6.9556144216867004</v>
      </c>
      <c r="X160" s="204"/>
      <c r="Y160" s="204"/>
      <c r="Z160" s="53">
        <v>8.1416666666666657</v>
      </c>
      <c r="AA160" s="204"/>
      <c r="AB160" s="204"/>
      <c r="AC160" s="204"/>
      <c r="AD160" s="204"/>
      <c r="AE160" s="204"/>
      <c r="AF160" s="9">
        <v>3.3986747046551069</v>
      </c>
      <c r="AG160" s="9">
        <v>581</v>
      </c>
      <c r="AH160" s="9">
        <v>0.48187364302912744</v>
      </c>
      <c r="AI160" s="9">
        <v>33</v>
      </c>
      <c r="AJ160" s="9">
        <v>2.4362903225806454</v>
      </c>
      <c r="AK160" s="9" t="s">
        <v>248</v>
      </c>
      <c r="AL160" s="9">
        <v>82</v>
      </c>
      <c r="AM160" s="9">
        <v>3.4041463471040494</v>
      </c>
      <c r="AN160" s="9">
        <v>3.5063636363636363</v>
      </c>
      <c r="AO160" s="73">
        <v>0</v>
      </c>
      <c r="AP160" s="80">
        <v>0</v>
      </c>
      <c r="AQ160" s="80">
        <v>0</v>
      </c>
      <c r="AR160" s="224">
        <v>166</v>
      </c>
      <c r="AS160" s="224" t="s">
        <v>248</v>
      </c>
      <c r="AT160" s="7">
        <v>6318.8639999999996</v>
      </c>
      <c r="AU160" s="7">
        <v>0</v>
      </c>
      <c r="AV160" s="201">
        <v>0</v>
      </c>
      <c r="AW160" s="126">
        <v>166</v>
      </c>
      <c r="AX160" s="201" t="s">
        <v>248</v>
      </c>
      <c r="AY160" s="73" t="s">
        <v>248</v>
      </c>
      <c r="AZ160" s="138">
        <v>29140</v>
      </c>
      <c r="BA160" s="138" t="s">
        <v>248</v>
      </c>
      <c r="BB160" s="138" t="s">
        <v>248</v>
      </c>
      <c r="BC160" s="203" t="s">
        <v>248</v>
      </c>
      <c r="BD160" s="217" t="s">
        <v>61</v>
      </c>
      <c r="BE160" s="201" t="s">
        <v>62</v>
      </c>
      <c r="BF160" s="201" t="s">
        <v>63</v>
      </c>
      <c r="BG160" s="201" t="s">
        <v>196</v>
      </c>
      <c r="BH160" s="218" t="s">
        <v>488</v>
      </c>
      <c r="BI160" s="218" t="s">
        <v>67</v>
      </c>
      <c r="BJ160" s="200">
        <v>214</v>
      </c>
      <c r="BK160" s="200">
        <v>3</v>
      </c>
      <c r="BL160" s="219" t="s">
        <v>65</v>
      </c>
      <c r="BM160" s="64"/>
      <c r="BN160" s="64" t="s">
        <v>308</v>
      </c>
      <c r="BO160" s="91" t="s">
        <v>54</v>
      </c>
      <c r="BP160" s="441" t="s">
        <v>699</v>
      </c>
      <c r="BQ160" s="219" t="s">
        <v>715</v>
      </c>
    </row>
    <row r="161" spans="1:69" s="128" customFormat="1" ht="15.75">
      <c r="A161" s="207" t="s">
        <v>33</v>
      </c>
      <c r="B161" s="208" t="s">
        <v>9</v>
      </c>
      <c r="C161" s="202" t="s">
        <v>35</v>
      </c>
      <c r="D161" s="210" t="s">
        <v>710</v>
      </c>
      <c r="E161" s="24" t="s">
        <v>156</v>
      </c>
      <c r="F161" s="86">
        <v>81</v>
      </c>
      <c r="G161" s="80">
        <v>2</v>
      </c>
      <c r="H161" s="204"/>
      <c r="I161" s="204"/>
      <c r="J161" s="204"/>
      <c r="K161" s="204"/>
      <c r="L161" s="80">
        <v>0</v>
      </c>
      <c r="M161" s="203"/>
      <c r="N161" s="52">
        <v>0</v>
      </c>
      <c r="O161" s="204"/>
      <c r="P161" s="204"/>
      <c r="Q161" s="11">
        <v>6.6935693923999997</v>
      </c>
      <c r="R161" s="204"/>
      <c r="S161" s="204"/>
      <c r="T161" s="53">
        <v>9.0249999999999986</v>
      </c>
      <c r="U161" s="204"/>
      <c r="V161" s="204"/>
      <c r="W161" s="11">
        <v>6.6342150126582</v>
      </c>
      <c r="X161" s="204"/>
      <c r="Y161" s="204"/>
      <c r="Z161" s="53">
        <v>8.7562499999999996</v>
      </c>
      <c r="AA161" s="204"/>
      <c r="AB161" s="204"/>
      <c r="AC161" s="204"/>
      <c r="AD161" s="204"/>
      <c r="AE161" s="204"/>
      <c r="AF161" s="9">
        <v>2.7808301119730738</v>
      </c>
      <c r="AG161" s="9">
        <v>553</v>
      </c>
      <c r="AH161" s="9">
        <v>0.45335862576649333</v>
      </c>
      <c r="AI161" s="9">
        <v>137</v>
      </c>
      <c r="AJ161" s="9">
        <v>1.9077586206896551</v>
      </c>
      <c r="AK161" s="9" t="s">
        <v>248</v>
      </c>
      <c r="AL161" s="9">
        <v>0</v>
      </c>
      <c r="AM161" s="9"/>
      <c r="AN161" s="9"/>
      <c r="AO161" s="73">
        <v>72</v>
      </c>
      <c r="AP161" s="80">
        <v>0</v>
      </c>
      <c r="AQ161" s="80">
        <v>2</v>
      </c>
      <c r="AR161" s="224">
        <v>84</v>
      </c>
      <c r="AS161" s="224" t="s">
        <v>248</v>
      </c>
      <c r="AT161" s="7">
        <v>5633.4859999999999</v>
      </c>
      <c r="AU161" s="7">
        <v>465.04899999999998</v>
      </c>
      <c r="AV161" s="201">
        <v>0</v>
      </c>
      <c r="AW161" s="126">
        <v>84</v>
      </c>
      <c r="AX161" s="201" t="s">
        <v>248</v>
      </c>
      <c r="AY161" s="73" t="s">
        <v>248</v>
      </c>
      <c r="AZ161" s="138">
        <v>29140</v>
      </c>
      <c r="BA161" s="138" t="s">
        <v>248</v>
      </c>
      <c r="BB161" s="138" t="s">
        <v>248</v>
      </c>
      <c r="BC161" s="203" t="s">
        <v>248</v>
      </c>
      <c r="BD161" s="217" t="s">
        <v>61</v>
      </c>
      <c r="BE161" s="201" t="s">
        <v>62</v>
      </c>
      <c r="BF161" s="201" t="s">
        <v>63</v>
      </c>
      <c r="BG161" s="201" t="s">
        <v>196</v>
      </c>
      <c r="BH161" s="218" t="s">
        <v>488</v>
      </c>
      <c r="BI161" s="218" t="s">
        <v>68</v>
      </c>
      <c r="BJ161" s="200">
        <v>214</v>
      </c>
      <c r="BK161" s="200">
        <v>4</v>
      </c>
      <c r="BL161" s="219" t="s">
        <v>65</v>
      </c>
      <c r="BM161" s="64"/>
      <c r="BN161" s="64" t="s">
        <v>308</v>
      </c>
      <c r="BO161" s="91" t="s">
        <v>54</v>
      </c>
      <c r="BP161" s="441" t="s">
        <v>699</v>
      </c>
      <c r="BQ161" s="219" t="s">
        <v>715</v>
      </c>
    </row>
    <row r="162" spans="1:69" s="128" customFormat="1" ht="15.75">
      <c r="A162" s="207" t="s">
        <v>33</v>
      </c>
      <c r="B162" s="208" t="s">
        <v>9</v>
      </c>
      <c r="C162" s="202" t="s">
        <v>35</v>
      </c>
      <c r="D162" s="210" t="s">
        <v>710</v>
      </c>
      <c r="E162" s="24" t="s">
        <v>157</v>
      </c>
      <c r="F162" s="86">
        <v>141</v>
      </c>
      <c r="G162" s="80">
        <v>1</v>
      </c>
      <c r="H162" s="204"/>
      <c r="I162" s="204"/>
      <c r="J162" s="204"/>
      <c r="K162" s="204"/>
      <c r="L162" s="80">
        <v>0</v>
      </c>
      <c r="M162" s="203"/>
      <c r="N162" s="52">
        <v>1</v>
      </c>
      <c r="O162" s="204"/>
      <c r="P162" s="204"/>
      <c r="Q162" s="11">
        <v>7.0525141714000004</v>
      </c>
      <c r="R162" s="204"/>
      <c r="S162" s="204"/>
      <c r="T162" s="53">
        <v>12.4</v>
      </c>
      <c r="U162" s="204"/>
      <c r="V162" s="204"/>
      <c r="W162" s="11">
        <v>7.0312926714285</v>
      </c>
      <c r="X162" s="204"/>
      <c r="Y162" s="204"/>
      <c r="Z162" s="53">
        <v>12.5</v>
      </c>
      <c r="AA162" s="204"/>
      <c r="AB162" s="204"/>
      <c r="AC162" s="204"/>
      <c r="AD162" s="204"/>
      <c r="AE162" s="204"/>
      <c r="AF162" s="9">
        <v>3.5363367439532767</v>
      </c>
      <c r="AG162" s="9">
        <v>980</v>
      </c>
      <c r="AH162" s="9">
        <v>0.45548342743070486</v>
      </c>
      <c r="AI162" s="9">
        <v>30</v>
      </c>
      <c r="AJ162" s="9">
        <v>2.6007978723404257</v>
      </c>
      <c r="AK162" s="9" t="s">
        <v>248</v>
      </c>
      <c r="AL162" s="9">
        <v>139</v>
      </c>
      <c r="AM162" s="9">
        <v>3.5612215415784787</v>
      </c>
      <c r="AN162" s="9">
        <v>3.631779661016949</v>
      </c>
      <c r="AO162" s="73">
        <v>34</v>
      </c>
      <c r="AP162" s="80">
        <v>0</v>
      </c>
      <c r="AQ162" s="80">
        <v>0</v>
      </c>
      <c r="AR162" s="224">
        <v>246</v>
      </c>
      <c r="AS162" s="224" t="s">
        <v>248</v>
      </c>
      <c r="AT162" s="7">
        <v>10724.125</v>
      </c>
      <c r="AU162" s="7">
        <v>0</v>
      </c>
      <c r="AV162" s="201">
        <v>0</v>
      </c>
      <c r="AW162" s="126">
        <v>246</v>
      </c>
      <c r="AX162" s="201" t="s">
        <v>248</v>
      </c>
      <c r="AY162" s="73" t="s">
        <v>248</v>
      </c>
      <c r="AZ162" s="138">
        <v>29249</v>
      </c>
      <c r="BA162" s="138" t="s">
        <v>248</v>
      </c>
      <c r="BB162" s="138" t="s">
        <v>248</v>
      </c>
      <c r="BC162" s="203" t="s">
        <v>248</v>
      </c>
      <c r="BD162" s="217" t="s">
        <v>61</v>
      </c>
      <c r="BE162" s="201" t="s">
        <v>62</v>
      </c>
      <c r="BF162" s="201" t="s">
        <v>63</v>
      </c>
      <c r="BG162" s="201" t="s">
        <v>196</v>
      </c>
      <c r="BH162" s="218" t="s">
        <v>267</v>
      </c>
      <c r="BI162" s="218" t="s">
        <v>64</v>
      </c>
      <c r="BJ162" s="200">
        <v>214</v>
      </c>
      <c r="BK162" s="200">
        <v>1</v>
      </c>
      <c r="BL162" s="219" t="s">
        <v>65</v>
      </c>
      <c r="BM162" s="64"/>
      <c r="BN162" s="64" t="s">
        <v>308</v>
      </c>
      <c r="BO162" s="91" t="s">
        <v>347</v>
      </c>
      <c r="BP162" s="441" t="s">
        <v>684</v>
      </c>
      <c r="BQ162" s="219" t="s">
        <v>716</v>
      </c>
    </row>
    <row r="163" spans="1:69" s="128" customFormat="1" ht="15.75">
      <c r="A163" s="207" t="s">
        <v>33</v>
      </c>
      <c r="B163" s="208" t="s">
        <v>9</v>
      </c>
      <c r="C163" s="202" t="s">
        <v>35</v>
      </c>
      <c r="D163" s="210" t="s">
        <v>710</v>
      </c>
      <c r="E163" s="24" t="s">
        <v>157</v>
      </c>
      <c r="F163" s="86">
        <v>139</v>
      </c>
      <c r="G163" s="80">
        <v>2</v>
      </c>
      <c r="H163" s="204"/>
      <c r="I163" s="204"/>
      <c r="J163" s="204"/>
      <c r="K163" s="204"/>
      <c r="L163" s="80">
        <v>0</v>
      </c>
      <c r="M163" s="203"/>
      <c r="N163" s="52">
        <v>0</v>
      </c>
      <c r="O163" s="204"/>
      <c r="P163" s="204"/>
      <c r="Q163" s="11">
        <v>7.7776276277000003</v>
      </c>
      <c r="R163" s="204"/>
      <c r="S163" s="204"/>
      <c r="T163" s="53">
        <v>13.575000000000003</v>
      </c>
      <c r="U163" s="204"/>
      <c r="V163" s="204"/>
      <c r="W163" s="11">
        <v>7.790510729927</v>
      </c>
      <c r="X163" s="204"/>
      <c r="Y163" s="204"/>
      <c r="Z163" s="53">
        <v>13.537500000000001</v>
      </c>
      <c r="AA163" s="204"/>
      <c r="AB163" s="204"/>
      <c r="AC163" s="204"/>
      <c r="AD163" s="204"/>
      <c r="AE163" s="204"/>
      <c r="AF163" s="9">
        <v>3.4336703510678444</v>
      </c>
      <c r="AG163" s="9">
        <v>971</v>
      </c>
      <c r="AH163" s="9">
        <v>0.53271880865026455</v>
      </c>
      <c r="AI163" s="9">
        <v>60</v>
      </c>
      <c r="AJ163" s="9">
        <v>2.3661111111111111</v>
      </c>
      <c r="AK163" s="9" t="s">
        <v>248</v>
      </c>
      <c r="AL163" s="9">
        <v>130</v>
      </c>
      <c r="AM163" s="9">
        <v>3.4669011079348047</v>
      </c>
      <c r="AN163" s="9">
        <v>3.5666666666666669</v>
      </c>
      <c r="AO163" s="73">
        <v>43</v>
      </c>
      <c r="AP163" s="80">
        <v>4</v>
      </c>
      <c r="AQ163" s="80">
        <v>0</v>
      </c>
      <c r="AR163" s="224">
        <v>227</v>
      </c>
      <c r="AS163" s="224" t="s">
        <v>248</v>
      </c>
      <c r="AT163" s="7">
        <v>10365.031000000001</v>
      </c>
      <c r="AU163" s="7">
        <v>333.89299999999997</v>
      </c>
      <c r="AV163" s="201">
        <v>0</v>
      </c>
      <c r="AW163" s="126">
        <v>227</v>
      </c>
      <c r="AX163" s="201" t="s">
        <v>248</v>
      </c>
      <c r="AY163" s="73" t="s">
        <v>248</v>
      </c>
      <c r="AZ163" s="138">
        <v>29249</v>
      </c>
      <c r="BA163" s="138" t="s">
        <v>248</v>
      </c>
      <c r="BB163" s="138" t="s">
        <v>248</v>
      </c>
      <c r="BC163" s="203" t="s">
        <v>248</v>
      </c>
      <c r="BD163" s="217" t="s">
        <v>61</v>
      </c>
      <c r="BE163" s="201" t="s">
        <v>62</v>
      </c>
      <c r="BF163" s="201" t="s">
        <v>63</v>
      </c>
      <c r="BG163" s="201" t="s">
        <v>196</v>
      </c>
      <c r="BH163" s="218" t="s">
        <v>267</v>
      </c>
      <c r="BI163" s="218" t="s">
        <v>66</v>
      </c>
      <c r="BJ163" s="200">
        <v>214</v>
      </c>
      <c r="BK163" s="200">
        <v>7</v>
      </c>
      <c r="BL163" s="219" t="s">
        <v>65</v>
      </c>
      <c r="BM163" s="64"/>
      <c r="BN163" s="64" t="s">
        <v>308</v>
      </c>
      <c r="BO163" s="91" t="s">
        <v>347</v>
      </c>
      <c r="BP163" s="441" t="s">
        <v>684</v>
      </c>
      <c r="BQ163" s="219" t="s">
        <v>716</v>
      </c>
    </row>
    <row r="164" spans="1:69" s="128" customFormat="1" ht="15.75">
      <c r="A164" s="207" t="s">
        <v>33</v>
      </c>
      <c r="B164" s="208" t="s">
        <v>9</v>
      </c>
      <c r="C164" s="202" t="s">
        <v>35</v>
      </c>
      <c r="D164" s="210" t="s">
        <v>710</v>
      </c>
      <c r="E164" s="24" t="s">
        <v>157</v>
      </c>
      <c r="F164" s="86">
        <v>137</v>
      </c>
      <c r="G164" s="80">
        <v>6</v>
      </c>
      <c r="H164" s="204"/>
      <c r="I164" s="204"/>
      <c r="J164" s="204"/>
      <c r="K164" s="204"/>
      <c r="L164" s="80">
        <v>0</v>
      </c>
      <c r="M164" s="203"/>
      <c r="N164" s="52">
        <v>1</v>
      </c>
      <c r="O164" s="204"/>
      <c r="P164" s="204"/>
      <c r="Q164" s="11">
        <v>6.7381830076</v>
      </c>
      <c r="R164" s="204"/>
      <c r="S164" s="204"/>
      <c r="T164" s="53">
        <v>9.1124999999999972</v>
      </c>
      <c r="U164" s="204"/>
      <c r="V164" s="204"/>
      <c r="W164" s="11">
        <v>6.9155952595418997</v>
      </c>
      <c r="X164" s="204"/>
      <c r="Y164" s="204"/>
      <c r="Z164" s="53">
        <v>9.1124999999999972</v>
      </c>
      <c r="AA164" s="204"/>
      <c r="AB164" s="204"/>
      <c r="AC164" s="204"/>
      <c r="AD164" s="204"/>
      <c r="AE164" s="204"/>
      <c r="AF164" s="9">
        <v>3.3276252755315312</v>
      </c>
      <c r="AG164" s="9">
        <v>915</v>
      </c>
      <c r="AH164" s="9">
        <v>0.54595260622166253</v>
      </c>
      <c r="AI164" s="9">
        <v>80</v>
      </c>
      <c r="AJ164" s="9">
        <v>2.204310344827586</v>
      </c>
      <c r="AK164" s="9" t="s">
        <v>248</v>
      </c>
      <c r="AL164" s="9">
        <v>123</v>
      </c>
      <c r="AM164" s="9">
        <v>3.358715457101058</v>
      </c>
      <c r="AN164" s="9">
        <v>3.4509090909090911</v>
      </c>
      <c r="AO164" s="73">
        <v>28</v>
      </c>
      <c r="AP164" s="80">
        <v>0</v>
      </c>
      <c r="AQ164" s="80">
        <v>3</v>
      </c>
      <c r="AR164" s="224">
        <v>231</v>
      </c>
      <c r="AS164" s="224" t="s">
        <v>248</v>
      </c>
      <c r="AT164" s="7">
        <v>10031.419</v>
      </c>
      <c r="AU164" s="7">
        <v>197.89099999999999</v>
      </c>
      <c r="AV164" s="201">
        <v>0</v>
      </c>
      <c r="AW164" s="126">
        <v>231</v>
      </c>
      <c r="AX164" s="201" t="s">
        <v>248</v>
      </c>
      <c r="AY164" s="73" t="s">
        <v>248</v>
      </c>
      <c r="AZ164" s="138">
        <v>29249</v>
      </c>
      <c r="BA164" s="138" t="s">
        <v>248</v>
      </c>
      <c r="BB164" s="138" t="s">
        <v>248</v>
      </c>
      <c r="BC164" s="203" t="s">
        <v>248</v>
      </c>
      <c r="BD164" s="217" t="s">
        <v>61</v>
      </c>
      <c r="BE164" s="201" t="s">
        <v>62</v>
      </c>
      <c r="BF164" s="201" t="s">
        <v>63</v>
      </c>
      <c r="BG164" s="201" t="s">
        <v>196</v>
      </c>
      <c r="BH164" s="218" t="s">
        <v>267</v>
      </c>
      <c r="BI164" s="218" t="s">
        <v>67</v>
      </c>
      <c r="BJ164" s="200">
        <v>214</v>
      </c>
      <c r="BK164" s="200">
        <v>3</v>
      </c>
      <c r="BL164" s="219" t="s">
        <v>65</v>
      </c>
      <c r="BM164" s="64"/>
      <c r="BN164" s="64" t="s">
        <v>308</v>
      </c>
      <c r="BO164" s="91" t="s">
        <v>347</v>
      </c>
      <c r="BP164" s="441" t="s">
        <v>684</v>
      </c>
      <c r="BQ164" s="219" t="s">
        <v>716</v>
      </c>
    </row>
    <row r="165" spans="1:69" s="128" customFormat="1" ht="15.75">
      <c r="A165" s="207" t="s">
        <v>33</v>
      </c>
      <c r="B165" s="208" t="s">
        <v>9</v>
      </c>
      <c r="C165" s="202" t="s">
        <v>35</v>
      </c>
      <c r="D165" s="210" t="s">
        <v>710</v>
      </c>
      <c r="E165" s="24" t="s">
        <v>157</v>
      </c>
      <c r="F165" s="86">
        <v>143</v>
      </c>
      <c r="G165" s="80">
        <v>7</v>
      </c>
      <c r="H165" s="204"/>
      <c r="I165" s="204"/>
      <c r="J165" s="204"/>
      <c r="K165" s="204"/>
      <c r="L165" s="80">
        <v>0</v>
      </c>
      <c r="M165" s="203"/>
      <c r="N165" s="52">
        <v>0</v>
      </c>
      <c r="O165" s="204"/>
      <c r="P165" s="204"/>
      <c r="Q165" s="11">
        <v>7.7258674412000001</v>
      </c>
      <c r="R165" s="204"/>
      <c r="S165" s="204"/>
      <c r="T165" s="53">
        <v>13.719999999999999</v>
      </c>
      <c r="U165" s="204"/>
      <c r="V165" s="204"/>
      <c r="W165" s="11">
        <v>7.8041762941175996</v>
      </c>
      <c r="X165" s="204"/>
      <c r="Y165" s="204"/>
      <c r="Z165" s="53">
        <v>13.774999999999999</v>
      </c>
      <c r="AA165" s="204"/>
      <c r="AB165" s="204"/>
      <c r="AC165" s="204"/>
      <c r="AD165" s="204"/>
      <c r="AE165" s="204"/>
      <c r="AF165" s="9">
        <v>2.5704800003596713</v>
      </c>
      <c r="AG165" s="9">
        <v>954</v>
      </c>
      <c r="AH165" s="9">
        <v>0.45952854701493079</v>
      </c>
      <c r="AI165" s="9">
        <v>480</v>
      </c>
      <c r="AJ165" s="9">
        <v>1.741860465116279</v>
      </c>
      <c r="AK165" s="9" t="s">
        <v>248</v>
      </c>
      <c r="AL165" s="9">
        <v>0</v>
      </c>
      <c r="AM165" s="9"/>
      <c r="AN165" s="9"/>
      <c r="AO165" s="73">
        <v>140</v>
      </c>
      <c r="AP165" s="80">
        <v>6</v>
      </c>
      <c r="AQ165" s="80">
        <v>0</v>
      </c>
      <c r="AR165" s="224">
        <v>126</v>
      </c>
      <c r="AS165" s="224" t="s">
        <v>248</v>
      </c>
      <c r="AT165" s="7">
        <v>10180.523999999999</v>
      </c>
      <c r="AU165" s="7">
        <v>507.43200000000002</v>
      </c>
      <c r="AV165" s="201">
        <v>0</v>
      </c>
      <c r="AW165" s="126">
        <v>126</v>
      </c>
      <c r="AX165" s="201" t="s">
        <v>248</v>
      </c>
      <c r="AY165" s="73" t="s">
        <v>248</v>
      </c>
      <c r="AZ165" s="138">
        <v>29249</v>
      </c>
      <c r="BA165" s="138" t="s">
        <v>248</v>
      </c>
      <c r="BB165" s="138" t="s">
        <v>248</v>
      </c>
      <c r="BC165" s="203" t="s">
        <v>248</v>
      </c>
      <c r="BD165" s="217" t="s">
        <v>61</v>
      </c>
      <c r="BE165" s="201" t="s">
        <v>62</v>
      </c>
      <c r="BF165" s="201" t="s">
        <v>63</v>
      </c>
      <c r="BG165" s="201" t="s">
        <v>196</v>
      </c>
      <c r="BH165" s="218" t="s">
        <v>267</v>
      </c>
      <c r="BI165" s="218" t="s">
        <v>68</v>
      </c>
      <c r="BJ165" s="200">
        <v>214</v>
      </c>
      <c r="BK165" s="200">
        <v>4</v>
      </c>
      <c r="BL165" s="219" t="s">
        <v>65</v>
      </c>
      <c r="BM165" s="64"/>
      <c r="BN165" s="64" t="s">
        <v>308</v>
      </c>
      <c r="BO165" s="91" t="s">
        <v>347</v>
      </c>
      <c r="BP165" s="441" t="s">
        <v>684</v>
      </c>
      <c r="BQ165" s="219" t="s">
        <v>716</v>
      </c>
    </row>
    <row r="166" spans="1:69" s="128" customFormat="1" ht="15.75">
      <c r="A166" s="207" t="s">
        <v>33</v>
      </c>
      <c r="B166" s="208" t="s">
        <v>9</v>
      </c>
      <c r="C166" s="202" t="s">
        <v>35</v>
      </c>
      <c r="D166" s="210" t="s">
        <v>710</v>
      </c>
      <c r="E166" s="24" t="s">
        <v>158</v>
      </c>
      <c r="F166" s="86">
        <v>146</v>
      </c>
      <c r="G166" s="80">
        <v>6</v>
      </c>
      <c r="H166" s="204"/>
      <c r="I166" s="204"/>
      <c r="J166" s="204"/>
      <c r="K166" s="204"/>
      <c r="L166" s="80">
        <v>1</v>
      </c>
      <c r="M166" s="203"/>
      <c r="N166" s="52">
        <v>10</v>
      </c>
      <c r="O166" s="204"/>
      <c r="P166" s="204"/>
      <c r="Q166" s="11">
        <v>7.9254458488999999</v>
      </c>
      <c r="R166" s="204"/>
      <c r="S166" s="204"/>
      <c r="T166" s="53">
        <v>9.9406249999999989</v>
      </c>
      <c r="U166" s="204"/>
      <c r="V166" s="204"/>
      <c r="W166" s="11">
        <v>8.0355394244603993</v>
      </c>
      <c r="X166" s="204"/>
      <c r="Y166" s="204"/>
      <c r="Z166" s="53">
        <v>10.381249999999998</v>
      </c>
      <c r="AA166" s="204"/>
      <c r="AB166" s="204"/>
      <c r="AC166" s="204"/>
      <c r="AD166" s="204"/>
      <c r="AE166" s="204"/>
      <c r="AF166" s="9">
        <v>2.9771124041357706</v>
      </c>
      <c r="AG166" s="9">
        <v>556</v>
      </c>
      <c r="AH166" s="9">
        <v>0.84862580639788721</v>
      </c>
      <c r="AI166" s="9">
        <v>175</v>
      </c>
      <c r="AJ166" s="9">
        <v>1.3021739130434784</v>
      </c>
      <c r="AK166" s="9" t="s">
        <v>248</v>
      </c>
      <c r="AL166" s="9">
        <v>139</v>
      </c>
      <c r="AM166" s="9">
        <v>2.9771124041357706</v>
      </c>
      <c r="AN166" s="9">
        <v>3.1428571428571428</v>
      </c>
      <c r="AO166" s="73">
        <v>13</v>
      </c>
      <c r="AP166" s="80">
        <v>0</v>
      </c>
      <c r="AQ166" s="80">
        <v>0</v>
      </c>
      <c r="AR166" s="224">
        <v>267</v>
      </c>
      <c r="AS166" s="224" t="s">
        <v>248</v>
      </c>
      <c r="AT166" s="7">
        <v>10818.146000000001</v>
      </c>
      <c r="AU166" s="7">
        <v>2.681</v>
      </c>
      <c r="AV166" s="201">
        <v>0</v>
      </c>
      <c r="AW166" s="126">
        <v>267</v>
      </c>
      <c r="AX166" s="201" t="s">
        <v>248</v>
      </c>
      <c r="AY166" s="73" t="s">
        <v>248</v>
      </c>
      <c r="AZ166" s="138">
        <v>20451</v>
      </c>
      <c r="BA166" s="138" t="s">
        <v>248</v>
      </c>
      <c r="BB166" s="138" t="s">
        <v>248</v>
      </c>
      <c r="BC166" s="203" t="s">
        <v>248</v>
      </c>
      <c r="BD166" s="217" t="s">
        <v>61</v>
      </c>
      <c r="BE166" s="201" t="s">
        <v>62</v>
      </c>
      <c r="BF166" s="201" t="s">
        <v>63</v>
      </c>
      <c r="BG166" s="201" t="s">
        <v>196</v>
      </c>
      <c r="BH166" s="218" t="s">
        <v>267</v>
      </c>
      <c r="BI166" s="218" t="s">
        <v>64</v>
      </c>
      <c r="BJ166" s="200">
        <v>214</v>
      </c>
      <c r="BK166" s="200">
        <v>1</v>
      </c>
      <c r="BL166" s="219" t="s">
        <v>65</v>
      </c>
      <c r="BM166" s="64"/>
      <c r="BN166" s="64" t="s">
        <v>308</v>
      </c>
      <c r="BO166" s="91" t="s">
        <v>697</v>
      </c>
      <c r="BP166" s="441" t="s">
        <v>698</v>
      </c>
      <c r="BQ166" s="219" t="s">
        <v>714</v>
      </c>
    </row>
    <row r="167" spans="1:69" s="128" customFormat="1" ht="15.75">
      <c r="A167" s="207" t="s">
        <v>33</v>
      </c>
      <c r="B167" s="208" t="s">
        <v>9</v>
      </c>
      <c r="C167" s="202" t="s">
        <v>35</v>
      </c>
      <c r="D167" s="210" t="s">
        <v>710</v>
      </c>
      <c r="E167" s="24" t="s">
        <v>158</v>
      </c>
      <c r="F167" s="86">
        <v>148</v>
      </c>
      <c r="G167" s="80">
        <v>0</v>
      </c>
      <c r="H167" s="204"/>
      <c r="I167" s="204"/>
      <c r="J167" s="204"/>
      <c r="K167" s="204"/>
      <c r="L167" s="80">
        <v>1</v>
      </c>
      <c r="M167" s="203"/>
      <c r="N167" s="52">
        <v>2</v>
      </c>
      <c r="O167" s="204"/>
      <c r="P167" s="204"/>
      <c r="Q167" s="11">
        <v>7.5021184443999998</v>
      </c>
      <c r="R167" s="204"/>
      <c r="S167" s="204"/>
      <c r="T167" s="53">
        <v>10.625</v>
      </c>
      <c r="U167" s="204"/>
      <c r="V167" s="204"/>
      <c r="W167" s="11">
        <v>7.4301007563025001</v>
      </c>
      <c r="X167" s="204"/>
      <c r="Y167" s="204"/>
      <c r="Z167" s="53">
        <v>10.524999999999999</v>
      </c>
      <c r="AA167" s="204"/>
      <c r="AB167" s="204"/>
      <c r="AC167" s="204"/>
      <c r="AD167" s="204"/>
      <c r="AE167" s="204"/>
      <c r="AF167" s="9">
        <v>3.3308673460467331</v>
      </c>
      <c r="AG167" s="9">
        <v>588</v>
      </c>
      <c r="AH167" s="9">
        <v>0.58739457875491841</v>
      </c>
      <c r="AI167" s="9">
        <v>56</v>
      </c>
      <c r="AJ167" s="9">
        <v>2.0566666666666666</v>
      </c>
      <c r="AK167" s="9" t="s">
        <v>248</v>
      </c>
      <c r="AL167" s="9">
        <v>147</v>
      </c>
      <c r="AM167" s="9">
        <v>3.4182291651035057</v>
      </c>
      <c r="AN167" s="9">
        <v>3.5431654676258995</v>
      </c>
      <c r="AO167" s="73">
        <v>6</v>
      </c>
      <c r="AP167" s="80">
        <v>0</v>
      </c>
      <c r="AQ167" s="80">
        <v>2</v>
      </c>
      <c r="AR167" s="224">
        <v>260</v>
      </c>
      <c r="AS167" s="224" t="s">
        <v>248</v>
      </c>
      <c r="AT167" s="7">
        <v>10434.398999999999</v>
      </c>
      <c r="AU167" s="7">
        <v>943.05700000000002</v>
      </c>
      <c r="AV167" s="201">
        <v>0</v>
      </c>
      <c r="AW167" s="126">
        <v>260</v>
      </c>
      <c r="AX167" s="201" t="s">
        <v>248</v>
      </c>
      <c r="AY167" s="73" t="s">
        <v>248</v>
      </c>
      <c r="AZ167" s="138">
        <v>20451</v>
      </c>
      <c r="BA167" s="138" t="s">
        <v>248</v>
      </c>
      <c r="BB167" s="138" t="s">
        <v>248</v>
      </c>
      <c r="BC167" s="203" t="s">
        <v>248</v>
      </c>
      <c r="BD167" s="217" t="s">
        <v>61</v>
      </c>
      <c r="BE167" s="201" t="s">
        <v>62</v>
      </c>
      <c r="BF167" s="201" t="s">
        <v>63</v>
      </c>
      <c r="BG167" s="201" t="s">
        <v>196</v>
      </c>
      <c r="BH167" s="218" t="s">
        <v>267</v>
      </c>
      <c r="BI167" s="218" t="s">
        <v>66</v>
      </c>
      <c r="BJ167" s="200">
        <v>214</v>
      </c>
      <c r="BK167" s="200">
        <v>7</v>
      </c>
      <c r="BL167" s="219" t="s">
        <v>65</v>
      </c>
      <c r="BM167" s="64"/>
      <c r="BN167" s="64" t="s">
        <v>308</v>
      </c>
      <c r="BO167" s="91" t="s">
        <v>697</v>
      </c>
      <c r="BP167" s="441" t="s">
        <v>698</v>
      </c>
      <c r="BQ167" s="219" t="s">
        <v>714</v>
      </c>
    </row>
    <row r="168" spans="1:69" s="128" customFormat="1" ht="15.75">
      <c r="A168" s="207" t="s">
        <v>33</v>
      </c>
      <c r="B168" s="208" t="s">
        <v>9</v>
      </c>
      <c r="C168" s="202" t="s">
        <v>35</v>
      </c>
      <c r="D168" s="210" t="s">
        <v>710</v>
      </c>
      <c r="E168" s="24" t="s">
        <v>158</v>
      </c>
      <c r="F168" s="86">
        <v>147</v>
      </c>
      <c r="G168" s="80">
        <v>20</v>
      </c>
      <c r="H168" s="204"/>
      <c r="I168" s="204"/>
      <c r="J168" s="204"/>
      <c r="K168" s="204"/>
      <c r="L168" s="80">
        <v>2</v>
      </c>
      <c r="M168" s="203"/>
      <c r="N168" s="52">
        <v>3</v>
      </c>
      <c r="O168" s="204"/>
      <c r="P168" s="204"/>
      <c r="Q168" s="11">
        <v>8.3968878480000004</v>
      </c>
      <c r="R168" s="204"/>
      <c r="S168" s="204"/>
      <c r="T168" s="53">
        <v>14.458333333333334</v>
      </c>
      <c r="U168" s="204"/>
      <c r="V168" s="204"/>
      <c r="W168" s="11">
        <v>8.6550638880000008</v>
      </c>
      <c r="X168" s="204"/>
      <c r="Y168" s="204"/>
      <c r="Z168" s="53">
        <v>14.958333333333334</v>
      </c>
      <c r="AA168" s="204"/>
      <c r="AB168" s="204"/>
      <c r="AC168" s="204"/>
      <c r="AD168" s="204"/>
      <c r="AE168" s="204"/>
      <c r="AF168" s="9">
        <v>3.0071721314732489</v>
      </c>
      <c r="AG168" s="9">
        <v>500</v>
      </c>
      <c r="AH168" s="9">
        <v>0.78578608969161468</v>
      </c>
      <c r="AI168" s="9">
        <v>137</v>
      </c>
      <c r="AJ168" s="9">
        <v>1.498</v>
      </c>
      <c r="AK168" s="9" t="s">
        <v>248</v>
      </c>
      <c r="AL168" s="9">
        <v>125</v>
      </c>
      <c r="AM168" s="9">
        <v>3.028186275191556</v>
      </c>
      <c r="AN168" s="9">
        <v>3.1677215189873418</v>
      </c>
      <c r="AO168" s="73">
        <v>92</v>
      </c>
      <c r="AP168" s="80">
        <v>2</v>
      </c>
      <c r="AQ168" s="80">
        <v>11</v>
      </c>
      <c r="AR168" s="224">
        <v>149</v>
      </c>
      <c r="AS168" s="224" t="s">
        <v>248</v>
      </c>
      <c r="AT168" s="7">
        <v>8198.3040000000001</v>
      </c>
      <c r="AU168" s="7">
        <v>1799.546</v>
      </c>
      <c r="AV168" s="201">
        <v>20</v>
      </c>
      <c r="AW168" s="126">
        <v>123</v>
      </c>
      <c r="AX168" s="201" t="s">
        <v>248</v>
      </c>
      <c r="AY168" s="73" t="s">
        <v>248</v>
      </c>
      <c r="AZ168" s="138">
        <v>20451</v>
      </c>
      <c r="BA168" s="138" t="s">
        <v>248</v>
      </c>
      <c r="BB168" s="138" t="s">
        <v>248</v>
      </c>
      <c r="BC168" s="203" t="s">
        <v>248</v>
      </c>
      <c r="BD168" s="217" t="s">
        <v>61</v>
      </c>
      <c r="BE168" s="201" t="s">
        <v>62</v>
      </c>
      <c r="BF168" s="201" t="s">
        <v>63</v>
      </c>
      <c r="BG168" s="201" t="s">
        <v>196</v>
      </c>
      <c r="BH168" s="218" t="s">
        <v>267</v>
      </c>
      <c r="BI168" s="218" t="s">
        <v>67</v>
      </c>
      <c r="BJ168" s="200">
        <v>214</v>
      </c>
      <c r="BK168" s="200">
        <v>3</v>
      </c>
      <c r="BL168" s="219" t="s">
        <v>65</v>
      </c>
      <c r="BM168" s="64"/>
      <c r="BN168" s="64" t="s">
        <v>308</v>
      </c>
      <c r="BO168" s="91" t="s">
        <v>697</v>
      </c>
      <c r="BP168" s="441" t="s">
        <v>698</v>
      </c>
      <c r="BQ168" s="219" t="s">
        <v>714</v>
      </c>
    </row>
    <row r="169" spans="1:69" s="128" customFormat="1" ht="15.75">
      <c r="A169" s="207" t="s">
        <v>33</v>
      </c>
      <c r="B169" s="208" t="s">
        <v>9</v>
      </c>
      <c r="C169" s="202" t="s">
        <v>35</v>
      </c>
      <c r="D169" s="210" t="s">
        <v>710</v>
      </c>
      <c r="E169" s="24" t="s">
        <v>158</v>
      </c>
      <c r="F169" s="86">
        <v>143</v>
      </c>
      <c r="G169" s="80">
        <v>10</v>
      </c>
      <c r="H169" s="204"/>
      <c r="I169" s="204"/>
      <c r="J169" s="204"/>
      <c r="K169" s="204"/>
      <c r="L169" s="80">
        <v>3</v>
      </c>
      <c r="M169" s="203"/>
      <c r="N169" s="52">
        <v>0</v>
      </c>
      <c r="O169" s="204"/>
      <c r="P169" s="204"/>
      <c r="Q169" s="11">
        <v>7.0264844691999997</v>
      </c>
      <c r="R169" s="204"/>
      <c r="S169" s="204"/>
      <c r="T169" s="53">
        <v>13.1875</v>
      </c>
      <c r="U169" s="204"/>
      <c r="V169" s="204"/>
      <c r="W169" s="11">
        <v>6.8471536769229999</v>
      </c>
      <c r="X169" s="204"/>
      <c r="Y169" s="204"/>
      <c r="Z169" s="53">
        <v>13.083333333333334</v>
      </c>
      <c r="AA169" s="204"/>
      <c r="AB169" s="204"/>
      <c r="AC169" s="204"/>
      <c r="AD169" s="204"/>
      <c r="AE169" s="204"/>
      <c r="AF169" s="9">
        <v>2.5327564048461428</v>
      </c>
      <c r="AG169" s="9">
        <v>520</v>
      </c>
      <c r="AH169" s="9">
        <v>0.38537127726828746</v>
      </c>
      <c r="AI169" s="9">
        <v>181</v>
      </c>
      <c r="AJ169" s="9">
        <v>1.6835526315789475</v>
      </c>
      <c r="AK169" s="9" t="s">
        <v>248</v>
      </c>
      <c r="AL169" s="9">
        <v>0</v>
      </c>
      <c r="AM169" s="9"/>
      <c r="AN169" s="9"/>
      <c r="AO169" s="73">
        <v>199</v>
      </c>
      <c r="AP169" s="80">
        <v>42</v>
      </c>
      <c r="AQ169" s="80">
        <v>25</v>
      </c>
      <c r="AR169" s="224">
        <v>0</v>
      </c>
      <c r="AS169" s="224" t="s">
        <v>248</v>
      </c>
      <c r="AT169" s="7">
        <v>8628.6880000000001</v>
      </c>
      <c r="AU169" s="7">
        <v>1599.124</v>
      </c>
      <c r="AV169" s="201">
        <v>0</v>
      </c>
      <c r="AW169" s="126">
        <v>0</v>
      </c>
      <c r="AX169" s="201" t="s">
        <v>248</v>
      </c>
      <c r="AY169" s="73" t="s">
        <v>248</v>
      </c>
      <c r="AZ169" s="138">
        <v>20451</v>
      </c>
      <c r="BA169" s="138" t="s">
        <v>248</v>
      </c>
      <c r="BB169" s="138" t="s">
        <v>248</v>
      </c>
      <c r="BC169" s="203" t="s">
        <v>248</v>
      </c>
      <c r="BD169" s="217" t="s">
        <v>61</v>
      </c>
      <c r="BE169" s="201" t="s">
        <v>62</v>
      </c>
      <c r="BF169" s="201" t="s">
        <v>63</v>
      </c>
      <c r="BG169" s="201" t="s">
        <v>196</v>
      </c>
      <c r="BH169" s="218" t="s">
        <v>267</v>
      </c>
      <c r="BI169" s="218" t="s">
        <v>68</v>
      </c>
      <c r="BJ169" s="200">
        <v>214</v>
      </c>
      <c r="BK169" s="200">
        <v>4</v>
      </c>
      <c r="BL169" s="219" t="s">
        <v>65</v>
      </c>
      <c r="BM169" s="64"/>
      <c r="BN169" s="64" t="s">
        <v>308</v>
      </c>
      <c r="BO169" s="91" t="s">
        <v>697</v>
      </c>
      <c r="BP169" s="441" t="s">
        <v>698</v>
      </c>
      <c r="BQ169" s="219" t="s">
        <v>714</v>
      </c>
    </row>
    <row r="170" spans="1:69" s="128" customFormat="1" ht="15.75">
      <c r="A170" s="207" t="s">
        <v>33</v>
      </c>
      <c r="B170" s="208" t="s">
        <v>9</v>
      </c>
      <c r="C170" s="202" t="s">
        <v>35</v>
      </c>
      <c r="D170" s="210" t="s">
        <v>710</v>
      </c>
      <c r="E170" s="24" t="s">
        <v>159</v>
      </c>
      <c r="F170" s="86">
        <v>171</v>
      </c>
      <c r="G170" s="80">
        <v>4</v>
      </c>
      <c r="H170" s="204"/>
      <c r="I170" s="204"/>
      <c r="J170" s="204"/>
      <c r="K170" s="204"/>
      <c r="L170" s="80">
        <v>0</v>
      </c>
      <c r="M170" s="203"/>
      <c r="N170" s="52">
        <v>1</v>
      </c>
      <c r="O170" s="204"/>
      <c r="P170" s="204"/>
      <c r="Q170" s="11">
        <v>5.8658321137999998</v>
      </c>
      <c r="R170" s="204"/>
      <c r="S170" s="204"/>
      <c r="T170" s="53">
        <v>8.8250000000000028</v>
      </c>
      <c r="U170" s="204"/>
      <c r="V170" s="204"/>
      <c r="W170" s="11">
        <v>5.8195806407184998</v>
      </c>
      <c r="X170" s="204"/>
      <c r="Y170" s="204"/>
      <c r="Z170" s="53">
        <v>8.9125000000000014</v>
      </c>
      <c r="AA170" s="204"/>
      <c r="AB170" s="204"/>
      <c r="AC170" s="204"/>
      <c r="AD170" s="204"/>
      <c r="AE170" s="204"/>
      <c r="AF170" s="9">
        <v>3.5988640423417437</v>
      </c>
      <c r="AG170" s="9">
        <v>1168</v>
      </c>
      <c r="AH170" s="9">
        <v>0.45142034613869941</v>
      </c>
      <c r="AI170" s="9">
        <v>30</v>
      </c>
      <c r="AJ170" s="9">
        <v>2.6463917525773195</v>
      </c>
      <c r="AK170" s="9" t="s">
        <v>248</v>
      </c>
      <c r="AL170" s="9">
        <v>167</v>
      </c>
      <c r="AM170" s="9">
        <v>3.5988640423417437</v>
      </c>
      <c r="AN170" s="9">
        <v>3.6570014144271572</v>
      </c>
      <c r="AO170" s="73">
        <v>35</v>
      </c>
      <c r="AP170" s="80">
        <v>0</v>
      </c>
      <c r="AQ170" s="80">
        <v>0</v>
      </c>
      <c r="AR170" s="224">
        <v>299</v>
      </c>
      <c r="AS170" s="224" t="s">
        <v>248</v>
      </c>
      <c r="AT170" s="7">
        <v>12918.996999999999</v>
      </c>
      <c r="AU170" s="7">
        <v>0</v>
      </c>
      <c r="AV170" s="201">
        <v>0</v>
      </c>
      <c r="AW170" s="126">
        <v>299</v>
      </c>
      <c r="AX170" s="201" t="s">
        <v>248</v>
      </c>
      <c r="AY170" s="73" t="s">
        <v>248</v>
      </c>
      <c r="AZ170" s="138">
        <v>83593</v>
      </c>
      <c r="BA170" s="138" t="s">
        <v>248</v>
      </c>
      <c r="BB170" s="138" t="s">
        <v>248</v>
      </c>
      <c r="BC170" s="203" t="s">
        <v>248</v>
      </c>
      <c r="BD170" s="217" t="s">
        <v>61</v>
      </c>
      <c r="BE170" s="201" t="s">
        <v>62</v>
      </c>
      <c r="BF170" s="201" t="s">
        <v>63</v>
      </c>
      <c r="BG170" s="201" t="s">
        <v>196</v>
      </c>
      <c r="BH170" s="218" t="s">
        <v>488</v>
      </c>
      <c r="BI170" s="218" t="s">
        <v>64</v>
      </c>
      <c r="BJ170" s="200">
        <v>214</v>
      </c>
      <c r="BK170" s="200">
        <v>1</v>
      </c>
      <c r="BL170" s="219" t="s">
        <v>65</v>
      </c>
      <c r="BM170" s="64"/>
      <c r="BN170" s="64" t="s">
        <v>308</v>
      </c>
      <c r="BO170" s="91" t="s">
        <v>159</v>
      </c>
      <c r="BP170" s="441" t="s">
        <v>680</v>
      </c>
      <c r="BQ170" s="219" t="s">
        <v>714</v>
      </c>
    </row>
    <row r="171" spans="1:69" s="128" customFormat="1" ht="15.75">
      <c r="A171" s="207" t="s">
        <v>33</v>
      </c>
      <c r="B171" s="208" t="s">
        <v>9</v>
      </c>
      <c r="C171" s="202" t="s">
        <v>35</v>
      </c>
      <c r="D171" s="210" t="s">
        <v>710</v>
      </c>
      <c r="E171" s="24" t="s">
        <v>159</v>
      </c>
      <c r="F171" s="86">
        <v>173</v>
      </c>
      <c r="G171" s="80">
        <v>6</v>
      </c>
      <c r="H171" s="204"/>
      <c r="I171" s="204"/>
      <c r="J171" s="204"/>
      <c r="K171" s="204"/>
      <c r="L171" s="80">
        <v>1</v>
      </c>
      <c r="M171" s="203"/>
      <c r="N171" s="52">
        <v>0</v>
      </c>
      <c r="O171" s="204"/>
      <c r="P171" s="204"/>
      <c r="Q171" s="11">
        <v>7.0365962048000004</v>
      </c>
      <c r="R171" s="204"/>
      <c r="S171" s="204"/>
      <c r="T171" s="53">
        <v>12.77</v>
      </c>
      <c r="U171" s="204"/>
      <c r="V171" s="204"/>
      <c r="W171" s="11">
        <v>6.9377166506024004</v>
      </c>
      <c r="X171" s="204"/>
      <c r="Y171" s="204"/>
      <c r="Z171" s="53">
        <v>12.837499999999999</v>
      </c>
      <c r="AA171" s="204"/>
      <c r="AB171" s="204"/>
      <c r="AC171" s="204"/>
      <c r="AD171" s="204"/>
      <c r="AE171" s="204"/>
      <c r="AF171" s="9">
        <v>3.2715771913817697</v>
      </c>
      <c r="AG171" s="9">
        <v>1162</v>
      </c>
      <c r="AH171" s="9">
        <v>0.65063323062173628</v>
      </c>
      <c r="AI171" s="9">
        <v>175</v>
      </c>
      <c r="AJ171" s="9">
        <v>1.771311475409836</v>
      </c>
      <c r="AK171" s="9" t="s">
        <v>248</v>
      </c>
      <c r="AL171" s="9">
        <v>117</v>
      </c>
      <c r="AM171" s="9">
        <v>3.3953601950108645</v>
      </c>
      <c r="AN171" s="9">
        <v>3.4811151079136691</v>
      </c>
      <c r="AO171" s="73">
        <v>81</v>
      </c>
      <c r="AP171" s="80">
        <v>5</v>
      </c>
      <c r="AQ171" s="80">
        <v>8</v>
      </c>
      <c r="AR171" s="224">
        <v>240</v>
      </c>
      <c r="AS171" s="224" t="s">
        <v>248</v>
      </c>
      <c r="AT171" s="7">
        <v>10916.772999999999</v>
      </c>
      <c r="AU171" s="7">
        <v>1918.5050000000001</v>
      </c>
      <c r="AV171" s="201">
        <v>0</v>
      </c>
      <c r="AW171" s="126">
        <v>240</v>
      </c>
      <c r="AX171" s="201" t="s">
        <v>248</v>
      </c>
      <c r="AY171" s="73" t="s">
        <v>248</v>
      </c>
      <c r="AZ171" s="138">
        <v>83593</v>
      </c>
      <c r="BA171" s="138" t="s">
        <v>248</v>
      </c>
      <c r="BB171" s="138" t="s">
        <v>248</v>
      </c>
      <c r="BC171" s="203" t="s">
        <v>248</v>
      </c>
      <c r="BD171" s="217" t="s">
        <v>61</v>
      </c>
      <c r="BE171" s="201" t="s">
        <v>62</v>
      </c>
      <c r="BF171" s="201" t="s">
        <v>63</v>
      </c>
      <c r="BG171" s="201" t="s">
        <v>196</v>
      </c>
      <c r="BH171" s="218" t="s">
        <v>488</v>
      </c>
      <c r="BI171" s="218" t="s">
        <v>66</v>
      </c>
      <c r="BJ171" s="200">
        <v>214</v>
      </c>
      <c r="BK171" s="200">
        <v>7</v>
      </c>
      <c r="BL171" s="219" t="s">
        <v>65</v>
      </c>
      <c r="BM171" s="64"/>
      <c r="BN171" s="64" t="s">
        <v>308</v>
      </c>
      <c r="BO171" s="91" t="s">
        <v>159</v>
      </c>
      <c r="BP171" s="441" t="s">
        <v>680</v>
      </c>
      <c r="BQ171" s="219" t="s">
        <v>714</v>
      </c>
    </row>
    <row r="172" spans="1:69" s="128" customFormat="1" ht="15.75">
      <c r="A172" s="207" t="s">
        <v>33</v>
      </c>
      <c r="B172" s="208" t="s">
        <v>9</v>
      </c>
      <c r="C172" s="202" t="s">
        <v>35</v>
      </c>
      <c r="D172" s="210" t="s">
        <v>710</v>
      </c>
      <c r="E172" s="24" t="s">
        <v>159</v>
      </c>
      <c r="F172" s="86">
        <v>177</v>
      </c>
      <c r="G172" s="80">
        <v>3</v>
      </c>
      <c r="H172" s="204"/>
      <c r="I172" s="204"/>
      <c r="J172" s="204"/>
      <c r="K172" s="204"/>
      <c r="L172" s="80">
        <v>2</v>
      </c>
      <c r="M172" s="203"/>
      <c r="N172" s="52">
        <v>0</v>
      </c>
      <c r="O172" s="204"/>
      <c r="P172" s="204"/>
      <c r="Q172" s="11">
        <v>6.9961510464999996</v>
      </c>
      <c r="R172" s="204"/>
      <c r="S172" s="204"/>
      <c r="T172" s="53">
        <v>9.0500000000000007</v>
      </c>
      <c r="U172" s="204"/>
      <c r="V172" s="204"/>
      <c r="W172" s="11">
        <v>7.0803079244185998</v>
      </c>
      <c r="X172" s="204"/>
      <c r="Y172" s="204"/>
      <c r="Z172" s="53">
        <v>8.8666666666666671</v>
      </c>
      <c r="AA172" s="204"/>
      <c r="AB172" s="204"/>
      <c r="AC172" s="204"/>
      <c r="AD172" s="204"/>
      <c r="AE172" s="204"/>
      <c r="AF172" s="9">
        <v>3.3547718310369654</v>
      </c>
      <c r="AG172" s="9">
        <v>1204</v>
      </c>
      <c r="AH172" s="9">
        <v>0.55797364251317172</v>
      </c>
      <c r="AI172" s="9">
        <v>86</v>
      </c>
      <c r="AJ172" s="9">
        <v>2.242</v>
      </c>
      <c r="AK172" s="9" t="s">
        <v>248</v>
      </c>
      <c r="AL172" s="9">
        <v>160</v>
      </c>
      <c r="AM172" s="9">
        <v>3.3943928638739242</v>
      </c>
      <c r="AN172" s="9">
        <v>3.4852507374631267</v>
      </c>
      <c r="AO172" s="73">
        <v>34</v>
      </c>
      <c r="AP172" s="80">
        <v>6</v>
      </c>
      <c r="AQ172" s="80">
        <v>5</v>
      </c>
      <c r="AR172" s="224">
        <v>303</v>
      </c>
      <c r="AS172" s="224" t="s">
        <v>248</v>
      </c>
      <c r="AT172" s="7">
        <v>12942.602000000001</v>
      </c>
      <c r="AU172" s="7">
        <v>335.90300000000002</v>
      </c>
      <c r="AV172" s="201">
        <v>0</v>
      </c>
      <c r="AW172" s="126">
        <v>301</v>
      </c>
      <c r="AX172" s="201" t="s">
        <v>248</v>
      </c>
      <c r="AY172" s="73" t="s">
        <v>248</v>
      </c>
      <c r="AZ172" s="138">
        <v>83593</v>
      </c>
      <c r="BA172" s="138" t="s">
        <v>248</v>
      </c>
      <c r="BB172" s="138" t="s">
        <v>248</v>
      </c>
      <c r="BC172" s="203" t="s">
        <v>248</v>
      </c>
      <c r="BD172" s="217" t="s">
        <v>61</v>
      </c>
      <c r="BE172" s="201" t="s">
        <v>62</v>
      </c>
      <c r="BF172" s="201" t="s">
        <v>63</v>
      </c>
      <c r="BG172" s="201" t="s">
        <v>196</v>
      </c>
      <c r="BH172" s="218" t="s">
        <v>488</v>
      </c>
      <c r="BI172" s="218" t="s">
        <v>67</v>
      </c>
      <c r="BJ172" s="200">
        <v>214</v>
      </c>
      <c r="BK172" s="200">
        <v>3</v>
      </c>
      <c r="BL172" s="219" t="s">
        <v>65</v>
      </c>
      <c r="BM172" s="64"/>
      <c r="BN172" s="64" t="s">
        <v>308</v>
      </c>
      <c r="BO172" s="91" t="s">
        <v>159</v>
      </c>
      <c r="BP172" s="441" t="s">
        <v>680</v>
      </c>
      <c r="BQ172" s="219" t="s">
        <v>714</v>
      </c>
    </row>
    <row r="173" spans="1:69" s="128" customFormat="1" ht="15.75">
      <c r="A173" s="207" t="s">
        <v>33</v>
      </c>
      <c r="B173" s="208" t="s">
        <v>9</v>
      </c>
      <c r="C173" s="202" t="s">
        <v>35</v>
      </c>
      <c r="D173" s="210" t="s">
        <v>710</v>
      </c>
      <c r="E173" s="24" t="s">
        <v>159</v>
      </c>
      <c r="F173" s="86">
        <v>167</v>
      </c>
      <c r="G173" s="80">
        <v>19</v>
      </c>
      <c r="H173" s="204"/>
      <c r="I173" s="204"/>
      <c r="J173" s="204"/>
      <c r="K173" s="204"/>
      <c r="L173" s="80">
        <v>1</v>
      </c>
      <c r="M173" s="203"/>
      <c r="N173" s="52">
        <v>0</v>
      </c>
      <c r="O173" s="204"/>
      <c r="P173" s="204"/>
      <c r="Q173" s="11">
        <v>7.5756461155999997</v>
      </c>
      <c r="R173" s="204"/>
      <c r="S173" s="204"/>
      <c r="T173" s="53">
        <v>13.831250000000001</v>
      </c>
      <c r="U173" s="204"/>
      <c r="V173" s="204"/>
      <c r="W173" s="11">
        <v>7.4825373265305997</v>
      </c>
      <c r="X173" s="204"/>
      <c r="Y173" s="204"/>
      <c r="Z173" s="53">
        <v>13.662500000000001</v>
      </c>
      <c r="AA173" s="204"/>
      <c r="AB173" s="204"/>
      <c r="AC173" s="204"/>
      <c r="AD173" s="204"/>
      <c r="AE173" s="204"/>
      <c r="AF173" s="9">
        <v>2.6920349444784337</v>
      </c>
      <c r="AG173" s="9">
        <v>1029</v>
      </c>
      <c r="AH173" s="9">
        <v>0.41643584339042555</v>
      </c>
      <c r="AI173" s="9">
        <v>270</v>
      </c>
      <c r="AJ173" s="9">
        <v>1.80375</v>
      </c>
      <c r="AK173" s="9" t="s">
        <v>248</v>
      </c>
      <c r="AL173" s="9">
        <v>0</v>
      </c>
      <c r="AM173" s="9"/>
      <c r="AN173" s="9"/>
      <c r="AO173" s="73">
        <v>154</v>
      </c>
      <c r="AP173" s="80">
        <v>36</v>
      </c>
      <c r="AQ173" s="80">
        <v>13</v>
      </c>
      <c r="AR173" s="224">
        <v>93</v>
      </c>
      <c r="AS173" s="224" t="s">
        <v>248</v>
      </c>
      <c r="AT173" s="7">
        <v>9893.5239999999994</v>
      </c>
      <c r="AU173" s="7">
        <v>1859.9290000000001</v>
      </c>
      <c r="AV173" s="201">
        <v>0</v>
      </c>
      <c r="AW173" s="126">
        <v>93</v>
      </c>
      <c r="AX173" s="201" t="s">
        <v>248</v>
      </c>
      <c r="AY173" s="73" t="s">
        <v>248</v>
      </c>
      <c r="AZ173" s="138">
        <v>83593</v>
      </c>
      <c r="BA173" s="138" t="s">
        <v>248</v>
      </c>
      <c r="BB173" s="138" t="s">
        <v>248</v>
      </c>
      <c r="BC173" s="203" t="s">
        <v>248</v>
      </c>
      <c r="BD173" s="217" t="s">
        <v>61</v>
      </c>
      <c r="BE173" s="201" t="s">
        <v>62</v>
      </c>
      <c r="BF173" s="201" t="s">
        <v>63</v>
      </c>
      <c r="BG173" s="201" t="s">
        <v>196</v>
      </c>
      <c r="BH173" s="218" t="s">
        <v>488</v>
      </c>
      <c r="BI173" s="218" t="s">
        <v>68</v>
      </c>
      <c r="BJ173" s="200">
        <v>214</v>
      </c>
      <c r="BK173" s="200">
        <v>4</v>
      </c>
      <c r="BL173" s="219" t="s">
        <v>65</v>
      </c>
      <c r="BM173" s="64"/>
      <c r="BN173" s="64" t="s">
        <v>308</v>
      </c>
      <c r="BO173" s="91" t="s">
        <v>159</v>
      </c>
      <c r="BP173" s="441" t="s">
        <v>680</v>
      </c>
      <c r="BQ173" s="219" t="s">
        <v>714</v>
      </c>
    </row>
    <row r="174" spans="1:69" s="128" customFormat="1" ht="15.75">
      <c r="A174" s="207" t="s">
        <v>33</v>
      </c>
      <c r="B174" s="208" t="s">
        <v>9</v>
      </c>
      <c r="C174" s="202" t="s">
        <v>35</v>
      </c>
      <c r="D174" s="210" t="s">
        <v>710</v>
      </c>
      <c r="E174" s="24" t="s">
        <v>160</v>
      </c>
      <c r="F174" s="86">
        <v>280</v>
      </c>
      <c r="G174" s="80">
        <v>3</v>
      </c>
      <c r="H174" s="204"/>
      <c r="I174" s="204"/>
      <c r="J174" s="204"/>
      <c r="K174" s="204"/>
      <c r="L174" s="80">
        <v>1</v>
      </c>
      <c r="M174" s="203"/>
      <c r="N174" s="52">
        <v>1</v>
      </c>
      <c r="O174" s="204"/>
      <c r="P174" s="204"/>
      <c r="Q174" s="11">
        <v>6.1889454783</v>
      </c>
      <c r="R174" s="204"/>
      <c r="S174" s="204"/>
      <c r="T174" s="53">
        <v>8.4199999999999982</v>
      </c>
      <c r="U174" s="204"/>
      <c r="V174" s="204"/>
      <c r="W174" s="11">
        <v>6.1285251594202004</v>
      </c>
      <c r="X174" s="204"/>
      <c r="Y174" s="204"/>
      <c r="Z174" s="53">
        <v>8.35</v>
      </c>
      <c r="AA174" s="204"/>
      <c r="AB174" s="204"/>
      <c r="AC174" s="204"/>
      <c r="AD174" s="204"/>
      <c r="AE174" s="204"/>
      <c r="AF174" s="9">
        <v>3.5980483278616622</v>
      </c>
      <c r="AG174" s="9">
        <v>1931</v>
      </c>
      <c r="AH174" s="9">
        <v>0.48115837031134773</v>
      </c>
      <c r="AI174" s="9">
        <v>62</v>
      </c>
      <c r="AJ174" s="9">
        <v>2.6121753246753245</v>
      </c>
      <c r="AK174" s="9" t="s">
        <v>248</v>
      </c>
      <c r="AL174" s="9">
        <v>270</v>
      </c>
      <c r="AM174" s="9">
        <v>3.6164737253574</v>
      </c>
      <c r="AN174" s="9">
        <v>3.6646734130634773</v>
      </c>
      <c r="AO174" s="73">
        <v>18</v>
      </c>
      <c r="AP174" s="80">
        <v>3</v>
      </c>
      <c r="AQ174" s="80">
        <v>0</v>
      </c>
      <c r="AR174" s="224">
        <v>533</v>
      </c>
      <c r="AS174" s="224" t="s">
        <v>248</v>
      </c>
      <c r="AT174" s="7">
        <v>21045.981</v>
      </c>
      <c r="AU174" s="7">
        <v>208.833</v>
      </c>
      <c r="AV174" s="201">
        <v>0</v>
      </c>
      <c r="AW174" s="126">
        <v>533</v>
      </c>
      <c r="AX174" s="201" t="s">
        <v>248</v>
      </c>
      <c r="AY174" s="73" t="s">
        <v>248</v>
      </c>
      <c r="AZ174" s="138">
        <v>101792</v>
      </c>
      <c r="BA174" s="138" t="s">
        <v>248</v>
      </c>
      <c r="BB174" s="138" t="s">
        <v>248</v>
      </c>
      <c r="BC174" s="203" t="s">
        <v>248</v>
      </c>
      <c r="BD174" s="217" t="s">
        <v>61</v>
      </c>
      <c r="BE174" s="201" t="s">
        <v>62</v>
      </c>
      <c r="BF174" s="201" t="s">
        <v>63</v>
      </c>
      <c r="BG174" s="201" t="s">
        <v>196</v>
      </c>
      <c r="BH174" s="218" t="s">
        <v>488</v>
      </c>
      <c r="BI174" s="218" t="s">
        <v>64</v>
      </c>
      <c r="BJ174" s="200">
        <v>214</v>
      </c>
      <c r="BK174" s="200">
        <v>1</v>
      </c>
      <c r="BL174" s="219" t="s">
        <v>65</v>
      </c>
      <c r="BM174" s="64"/>
      <c r="BN174" s="64" t="s">
        <v>308</v>
      </c>
      <c r="BO174" s="91" t="s">
        <v>70</v>
      </c>
      <c r="BP174" s="441" t="s">
        <v>681</v>
      </c>
      <c r="BQ174" s="219" t="s">
        <v>717</v>
      </c>
    </row>
    <row r="175" spans="1:69" s="128" customFormat="1" ht="15.75">
      <c r="A175" s="207" t="s">
        <v>33</v>
      </c>
      <c r="B175" s="208" t="s">
        <v>9</v>
      </c>
      <c r="C175" s="202" t="s">
        <v>35</v>
      </c>
      <c r="D175" s="210" t="s">
        <v>710</v>
      </c>
      <c r="E175" s="24" t="s">
        <v>160</v>
      </c>
      <c r="F175" s="86">
        <v>277</v>
      </c>
      <c r="G175" s="80">
        <v>11</v>
      </c>
      <c r="H175" s="204"/>
      <c r="I175" s="204"/>
      <c r="J175" s="204"/>
      <c r="K175" s="204"/>
      <c r="L175" s="80">
        <v>0</v>
      </c>
      <c r="M175" s="203"/>
      <c r="N175" s="52">
        <v>7</v>
      </c>
      <c r="O175" s="204"/>
      <c r="P175" s="204"/>
      <c r="Q175" s="11">
        <v>7.9651765639000001</v>
      </c>
      <c r="R175" s="204"/>
      <c r="S175" s="204"/>
      <c r="T175" s="53">
        <v>13.478571428571428</v>
      </c>
      <c r="U175" s="204"/>
      <c r="V175" s="204"/>
      <c r="W175" s="11">
        <v>8.0046953308269995</v>
      </c>
      <c r="X175" s="204"/>
      <c r="Y175" s="204"/>
      <c r="Z175" s="53">
        <v>13.649999999999999</v>
      </c>
      <c r="AA175" s="204"/>
      <c r="AB175" s="204"/>
      <c r="AC175" s="204"/>
      <c r="AD175" s="204"/>
      <c r="AE175" s="204"/>
      <c r="AF175" s="9">
        <v>3.1078999109116796</v>
      </c>
      <c r="AG175" s="9">
        <v>1856</v>
      </c>
      <c r="AH175" s="9">
        <v>0.63626677891884154</v>
      </c>
      <c r="AI175" s="9">
        <v>319</v>
      </c>
      <c r="AJ175" s="9">
        <v>2.0125000000000002</v>
      </c>
      <c r="AK175" s="9" t="s">
        <v>248</v>
      </c>
      <c r="AL175" s="9">
        <v>229</v>
      </c>
      <c r="AM175" s="9">
        <v>3.182534444453764</v>
      </c>
      <c r="AN175" s="9">
        <v>3.2083333333333335</v>
      </c>
      <c r="AO175" s="73">
        <v>56</v>
      </c>
      <c r="AP175" s="80">
        <v>33</v>
      </c>
      <c r="AQ175" s="80">
        <v>0</v>
      </c>
      <c r="AR175" s="224">
        <v>443</v>
      </c>
      <c r="AS175" s="224" t="s">
        <v>248</v>
      </c>
      <c r="AT175" s="7">
        <v>19490.811000000002</v>
      </c>
      <c r="AU175" s="7">
        <v>1629.895</v>
      </c>
      <c r="AV175" s="201">
        <v>0</v>
      </c>
      <c r="AW175" s="126">
        <v>441</v>
      </c>
      <c r="AX175" s="201" t="s">
        <v>248</v>
      </c>
      <c r="AY175" s="73" t="s">
        <v>248</v>
      </c>
      <c r="AZ175" s="138">
        <v>101792</v>
      </c>
      <c r="BA175" s="138" t="s">
        <v>248</v>
      </c>
      <c r="BB175" s="138" t="s">
        <v>248</v>
      </c>
      <c r="BC175" s="203" t="s">
        <v>248</v>
      </c>
      <c r="BD175" s="217" t="s">
        <v>61</v>
      </c>
      <c r="BE175" s="201" t="s">
        <v>62</v>
      </c>
      <c r="BF175" s="201" t="s">
        <v>63</v>
      </c>
      <c r="BG175" s="201" t="s">
        <v>196</v>
      </c>
      <c r="BH175" s="218" t="s">
        <v>488</v>
      </c>
      <c r="BI175" s="218" t="s">
        <v>66</v>
      </c>
      <c r="BJ175" s="200">
        <v>214</v>
      </c>
      <c r="BK175" s="200">
        <v>7</v>
      </c>
      <c r="BL175" s="219" t="s">
        <v>65</v>
      </c>
      <c r="BM175" s="64"/>
      <c r="BN175" s="64" t="s">
        <v>308</v>
      </c>
      <c r="BO175" s="91" t="s">
        <v>70</v>
      </c>
      <c r="BP175" s="441" t="s">
        <v>681</v>
      </c>
      <c r="BQ175" s="219" t="s">
        <v>717</v>
      </c>
    </row>
    <row r="176" spans="1:69" s="128" customFormat="1" ht="15.75">
      <c r="A176" s="207" t="s">
        <v>33</v>
      </c>
      <c r="B176" s="208" t="s">
        <v>9</v>
      </c>
      <c r="C176" s="202" t="s">
        <v>35</v>
      </c>
      <c r="D176" s="210" t="s">
        <v>710</v>
      </c>
      <c r="E176" s="24" t="s">
        <v>160</v>
      </c>
      <c r="F176" s="86">
        <v>281</v>
      </c>
      <c r="G176" s="80">
        <v>5</v>
      </c>
      <c r="H176" s="204"/>
      <c r="I176" s="204"/>
      <c r="J176" s="204"/>
      <c r="K176" s="204"/>
      <c r="L176" s="80">
        <v>1</v>
      </c>
      <c r="M176" s="203"/>
      <c r="N176" s="52">
        <v>1</v>
      </c>
      <c r="O176" s="204"/>
      <c r="P176" s="204"/>
      <c r="Q176" s="11">
        <v>7.1805889272999996</v>
      </c>
      <c r="R176" s="204"/>
      <c r="S176" s="204"/>
      <c r="T176" s="53">
        <v>11.025</v>
      </c>
      <c r="U176" s="204"/>
      <c r="V176" s="204"/>
      <c r="W176" s="11">
        <v>7.3819889163635999</v>
      </c>
      <c r="X176" s="204"/>
      <c r="Y176" s="204"/>
      <c r="Z176" s="53">
        <v>11.15625</v>
      </c>
      <c r="AA176" s="204"/>
      <c r="AB176" s="204"/>
      <c r="AC176" s="204"/>
      <c r="AD176" s="204"/>
      <c r="AE176" s="204"/>
      <c r="AF176" s="9">
        <v>3.3215304415658071</v>
      </c>
      <c r="AG176" s="9">
        <v>1920</v>
      </c>
      <c r="AH176" s="9">
        <v>0.57886662178017001</v>
      </c>
      <c r="AI176" s="9">
        <v>194</v>
      </c>
      <c r="AJ176" s="9">
        <v>2.1474820143884892</v>
      </c>
      <c r="AK176" s="9" t="s">
        <v>248</v>
      </c>
      <c r="AL176" s="9">
        <v>248</v>
      </c>
      <c r="AM176" s="9">
        <v>3.3729066861801988</v>
      </c>
      <c r="AN176" s="9">
        <v>3.4863636363636363</v>
      </c>
      <c r="AO176" s="73">
        <v>61</v>
      </c>
      <c r="AP176" s="80">
        <v>0</v>
      </c>
      <c r="AQ176" s="80">
        <v>4</v>
      </c>
      <c r="AR176" s="224">
        <v>487</v>
      </c>
      <c r="AS176" s="224" t="s">
        <v>248</v>
      </c>
      <c r="AT176" s="7">
        <v>20970.575000000001</v>
      </c>
      <c r="AU176" s="7">
        <v>533.46299999999997</v>
      </c>
      <c r="AV176" s="201">
        <v>0</v>
      </c>
      <c r="AW176" s="126">
        <v>487</v>
      </c>
      <c r="AX176" s="201" t="s">
        <v>248</v>
      </c>
      <c r="AY176" s="73" t="s">
        <v>248</v>
      </c>
      <c r="AZ176" s="138">
        <v>101792</v>
      </c>
      <c r="BA176" s="138" t="s">
        <v>248</v>
      </c>
      <c r="BB176" s="138" t="s">
        <v>248</v>
      </c>
      <c r="BC176" s="203" t="s">
        <v>248</v>
      </c>
      <c r="BD176" s="217" t="s">
        <v>61</v>
      </c>
      <c r="BE176" s="201" t="s">
        <v>62</v>
      </c>
      <c r="BF176" s="201" t="s">
        <v>63</v>
      </c>
      <c r="BG176" s="201" t="s">
        <v>196</v>
      </c>
      <c r="BH176" s="218" t="s">
        <v>488</v>
      </c>
      <c r="BI176" s="218" t="s">
        <v>67</v>
      </c>
      <c r="BJ176" s="200">
        <v>214</v>
      </c>
      <c r="BK176" s="200">
        <v>3</v>
      </c>
      <c r="BL176" s="219" t="s">
        <v>65</v>
      </c>
      <c r="BM176" s="64"/>
      <c r="BN176" s="64" t="s">
        <v>308</v>
      </c>
      <c r="BO176" s="91" t="s">
        <v>70</v>
      </c>
      <c r="BP176" s="441" t="s">
        <v>681</v>
      </c>
      <c r="BQ176" s="219" t="s">
        <v>717</v>
      </c>
    </row>
    <row r="177" spans="1:69" s="128" customFormat="1" ht="15.75">
      <c r="A177" s="207" t="s">
        <v>33</v>
      </c>
      <c r="B177" s="208" t="s">
        <v>9</v>
      </c>
      <c r="C177" s="202" t="s">
        <v>35</v>
      </c>
      <c r="D177" s="210" t="s">
        <v>710</v>
      </c>
      <c r="E177" s="24" t="s">
        <v>160</v>
      </c>
      <c r="F177" s="86">
        <v>277</v>
      </c>
      <c r="G177" s="80">
        <v>4</v>
      </c>
      <c r="H177" s="204"/>
      <c r="I177" s="204"/>
      <c r="J177" s="204"/>
      <c r="K177" s="204"/>
      <c r="L177" s="80">
        <v>3</v>
      </c>
      <c r="M177" s="203"/>
      <c r="N177" s="52">
        <v>0</v>
      </c>
      <c r="O177" s="204"/>
      <c r="P177" s="204"/>
      <c r="Q177" s="11">
        <v>7.3550516147999998</v>
      </c>
      <c r="R177" s="204"/>
      <c r="S177" s="204"/>
      <c r="T177" s="53">
        <v>10.375</v>
      </c>
      <c r="U177" s="204"/>
      <c r="V177" s="204"/>
      <c r="W177" s="11">
        <v>7.4756812999999998</v>
      </c>
      <c r="X177" s="204"/>
      <c r="Y177" s="204"/>
      <c r="Z177" s="53">
        <v>10.416666666666666</v>
      </c>
      <c r="AA177" s="204"/>
      <c r="AB177" s="204"/>
      <c r="AC177" s="204"/>
      <c r="AD177" s="204"/>
      <c r="AE177" s="204"/>
      <c r="AF177" s="9">
        <v>2.9226627635872058</v>
      </c>
      <c r="AG177" s="9">
        <v>1888</v>
      </c>
      <c r="AH177" s="9">
        <v>0.51118383023881897</v>
      </c>
      <c r="AI177" s="9">
        <v>378</v>
      </c>
      <c r="AJ177" s="9">
        <v>1.7321739130434783</v>
      </c>
      <c r="AK177" s="9" t="s">
        <v>248</v>
      </c>
      <c r="AL177" s="9">
        <v>0</v>
      </c>
      <c r="AM177" s="9"/>
      <c r="AN177" s="9"/>
      <c r="AO177" s="73">
        <v>38</v>
      </c>
      <c r="AP177" s="80">
        <v>6</v>
      </c>
      <c r="AQ177" s="80">
        <v>9</v>
      </c>
      <c r="AR177" s="224">
        <v>493</v>
      </c>
      <c r="AS177" s="224" t="s">
        <v>248</v>
      </c>
      <c r="AT177" s="7">
        <v>17223.708999999999</v>
      </c>
      <c r="AU177" s="7">
        <v>3705.7159999999999</v>
      </c>
      <c r="AV177" s="201">
        <v>0</v>
      </c>
      <c r="AW177" s="126">
        <v>491</v>
      </c>
      <c r="AX177" s="201" t="s">
        <v>248</v>
      </c>
      <c r="AY177" s="73" t="s">
        <v>248</v>
      </c>
      <c r="AZ177" s="138">
        <v>101792</v>
      </c>
      <c r="BA177" s="138" t="s">
        <v>248</v>
      </c>
      <c r="BB177" s="138" t="s">
        <v>248</v>
      </c>
      <c r="BC177" s="203" t="s">
        <v>248</v>
      </c>
      <c r="BD177" s="217" t="s">
        <v>61</v>
      </c>
      <c r="BE177" s="201" t="s">
        <v>62</v>
      </c>
      <c r="BF177" s="201" t="s">
        <v>63</v>
      </c>
      <c r="BG177" s="201" t="s">
        <v>196</v>
      </c>
      <c r="BH177" s="218" t="s">
        <v>488</v>
      </c>
      <c r="BI177" s="218" t="s">
        <v>68</v>
      </c>
      <c r="BJ177" s="200">
        <v>214</v>
      </c>
      <c r="BK177" s="200">
        <v>4</v>
      </c>
      <c r="BL177" s="219" t="s">
        <v>65</v>
      </c>
      <c r="BM177" s="64"/>
      <c r="BN177" s="64" t="s">
        <v>308</v>
      </c>
      <c r="BO177" s="91" t="s">
        <v>70</v>
      </c>
      <c r="BP177" s="441" t="s">
        <v>681</v>
      </c>
      <c r="BQ177" s="219" t="s">
        <v>717</v>
      </c>
    </row>
    <row r="178" spans="1:69" s="128" customFormat="1" ht="15.75">
      <c r="A178" s="207" t="s">
        <v>33</v>
      </c>
      <c r="B178" s="208" t="s">
        <v>9</v>
      </c>
      <c r="C178" s="202" t="s">
        <v>35</v>
      </c>
      <c r="D178" s="210" t="s">
        <v>710</v>
      </c>
      <c r="E178" s="24" t="s">
        <v>161</v>
      </c>
      <c r="F178" s="86">
        <v>74</v>
      </c>
      <c r="G178" s="80">
        <v>0</v>
      </c>
      <c r="H178" s="204"/>
      <c r="I178" s="204"/>
      <c r="J178" s="204"/>
      <c r="K178" s="204"/>
      <c r="L178" s="80">
        <v>0</v>
      </c>
      <c r="M178" s="203"/>
      <c r="N178" s="52">
        <v>0</v>
      </c>
      <c r="O178" s="204"/>
      <c r="P178" s="204"/>
      <c r="Q178" s="11">
        <v>7.0207295540999999</v>
      </c>
      <c r="R178" s="204"/>
      <c r="S178" s="204"/>
      <c r="T178" s="53">
        <v>8.8249999999999993</v>
      </c>
      <c r="U178" s="204"/>
      <c r="V178" s="204"/>
      <c r="W178" s="11">
        <v>6.9249185135135001</v>
      </c>
      <c r="X178" s="204"/>
      <c r="Y178" s="204"/>
      <c r="Z178" s="53">
        <v>8.8249999999999993</v>
      </c>
      <c r="AA178" s="204"/>
      <c r="AB178" s="204"/>
      <c r="AC178" s="204"/>
      <c r="AD178" s="204"/>
      <c r="AE178" s="204"/>
      <c r="AF178" s="9">
        <v>3.5394401676866538</v>
      </c>
      <c r="AG178" s="9">
        <v>518</v>
      </c>
      <c r="AH178" s="9">
        <v>0.46967774699544573</v>
      </c>
      <c r="AI178" s="9">
        <v>16</v>
      </c>
      <c r="AJ178" s="9">
        <v>2.5933962264150945</v>
      </c>
      <c r="AK178" s="9" t="s">
        <v>248</v>
      </c>
      <c r="AL178" s="9">
        <v>74</v>
      </c>
      <c r="AM178" s="9">
        <v>3.5394401676866538</v>
      </c>
      <c r="AN178" s="9">
        <v>3.6035856573705178</v>
      </c>
      <c r="AO178" s="73">
        <v>0</v>
      </c>
      <c r="AP178" s="80">
        <v>0</v>
      </c>
      <c r="AQ178" s="80">
        <v>0</v>
      </c>
      <c r="AR178" s="224">
        <v>148</v>
      </c>
      <c r="AS178" s="224" t="s">
        <v>248</v>
      </c>
      <c r="AT178" s="7">
        <v>5627.9530000000004</v>
      </c>
      <c r="AU178" s="7">
        <v>0</v>
      </c>
      <c r="AV178" s="201">
        <v>0</v>
      </c>
      <c r="AW178" s="126">
        <v>148</v>
      </c>
      <c r="AX178" s="201" t="s">
        <v>248</v>
      </c>
      <c r="AY178" s="73" t="s">
        <v>248</v>
      </c>
      <c r="AZ178" s="138">
        <v>5910</v>
      </c>
      <c r="BA178" s="138" t="s">
        <v>248</v>
      </c>
      <c r="BB178" s="138" t="s">
        <v>248</v>
      </c>
      <c r="BC178" s="203" t="s">
        <v>248</v>
      </c>
      <c r="BD178" s="217" t="s">
        <v>61</v>
      </c>
      <c r="BE178" s="201" t="s">
        <v>62</v>
      </c>
      <c r="BF178" s="201" t="s">
        <v>63</v>
      </c>
      <c r="BG178" s="201" t="s">
        <v>196</v>
      </c>
      <c r="BH178" s="218" t="s">
        <v>488</v>
      </c>
      <c r="BI178" s="218" t="s">
        <v>64</v>
      </c>
      <c r="BJ178" s="200">
        <v>214</v>
      </c>
      <c r="BK178" s="200">
        <v>1</v>
      </c>
      <c r="BL178" s="219" t="s">
        <v>65</v>
      </c>
      <c r="BM178" s="64"/>
      <c r="BN178" s="64" t="s">
        <v>308</v>
      </c>
      <c r="BO178" s="91" t="s">
        <v>349</v>
      </c>
      <c r="BP178" s="441" t="s">
        <v>699</v>
      </c>
      <c r="BQ178" s="219" t="s">
        <v>715</v>
      </c>
    </row>
    <row r="179" spans="1:69" s="128" customFormat="1" ht="15.75">
      <c r="A179" s="207" t="s">
        <v>33</v>
      </c>
      <c r="B179" s="208" t="s">
        <v>9</v>
      </c>
      <c r="C179" s="202" t="s">
        <v>35</v>
      </c>
      <c r="D179" s="210" t="s">
        <v>710</v>
      </c>
      <c r="E179" s="24" t="s">
        <v>161</v>
      </c>
      <c r="F179" s="86">
        <v>74</v>
      </c>
      <c r="G179" s="80">
        <v>1</v>
      </c>
      <c r="H179" s="204"/>
      <c r="I179" s="204"/>
      <c r="J179" s="204"/>
      <c r="K179" s="204"/>
      <c r="L179" s="80">
        <v>0</v>
      </c>
      <c r="M179" s="203"/>
      <c r="N179" s="52">
        <v>0</v>
      </c>
      <c r="O179" s="204"/>
      <c r="P179" s="204"/>
      <c r="Q179" s="11">
        <v>6.5473144932</v>
      </c>
      <c r="R179" s="204"/>
      <c r="S179" s="204"/>
      <c r="T179" s="53">
        <v>8.0874999999999986</v>
      </c>
      <c r="U179" s="204"/>
      <c r="V179" s="204"/>
      <c r="W179" s="11">
        <v>6.4727802739726004</v>
      </c>
      <c r="X179" s="204"/>
      <c r="Y179" s="204"/>
      <c r="Z179" s="53">
        <v>8.0874999999999986</v>
      </c>
      <c r="AA179" s="204"/>
      <c r="AB179" s="204"/>
      <c r="AC179" s="204"/>
      <c r="AD179" s="204"/>
      <c r="AE179" s="204"/>
      <c r="AF179" s="9">
        <v>3.3289432593287782</v>
      </c>
      <c r="AG179" s="9">
        <v>511</v>
      </c>
      <c r="AH179" s="9">
        <v>0.52250859657105786</v>
      </c>
      <c r="AI179" s="9">
        <v>32</v>
      </c>
      <c r="AJ179" s="9">
        <v>2.3464285714285715</v>
      </c>
      <c r="AK179" s="9" t="s">
        <v>248</v>
      </c>
      <c r="AL179" s="9">
        <v>73</v>
      </c>
      <c r="AM179" s="9">
        <v>3.3289432593287782</v>
      </c>
      <c r="AN179" s="9">
        <v>3.3996815286624202</v>
      </c>
      <c r="AO179" s="73">
        <v>2</v>
      </c>
      <c r="AP179" s="80">
        <v>0</v>
      </c>
      <c r="AQ179" s="80">
        <v>0</v>
      </c>
      <c r="AR179" s="224">
        <v>144</v>
      </c>
      <c r="AS179" s="224" t="s">
        <v>248</v>
      </c>
      <c r="AT179" s="7">
        <v>5538.9480000000003</v>
      </c>
      <c r="AU179" s="7">
        <v>0</v>
      </c>
      <c r="AV179" s="201">
        <v>0</v>
      </c>
      <c r="AW179" s="126">
        <v>144</v>
      </c>
      <c r="AX179" s="201" t="s">
        <v>248</v>
      </c>
      <c r="AY179" s="73" t="s">
        <v>248</v>
      </c>
      <c r="AZ179" s="138">
        <v>5910</v>
      </c>
      <c r="BA179" s="138" t="s">
        <v>248</v>
      </c>
      <c r="BB179" s="138" t="s">
        <v>248</v>
      </c>
      <c r="BC179" s="203" t="s">
        <v>248</v>
      </c>
      <c r="BD179" s="217" t="s">
        <v>61</v>
      </c>
      <c r="BE179" s="201" t="s">
        <v>62</v>
      </c>
      <c r="BF179" s="201" t="s">
        <v>63</v>
      </c>
      <c r="BG179" s="201" t="s">
        <v>196</v>
      </c>
      <c r="BH179" s="218" t="s">
        <v>488</v>
      </c>
      <c r="BI179" s="218" t="s">
        <v>66</v>
      </c>
      <c r="BJ179" s="200">
        <v>214</v>
      </c>
      <c r="BK179" s="200">
        <v>7</v>
      </c>
      <c r="BL179" s="219" t="s">
        <v>65</v>
      </c>
      <c r="BM179" s="64"/>
      <c r="BN179" s="64" t="s">
        <v>308</v>
      </c>
      <c r="BO179" s="91" t="s">
        <v>349</v>
      </c>
      <c r="BP179" s="441" t="s">
        <v>699</v>
      </c>
      <c r="BQ179" s="219" t="s">
        <v>715</v>
      </c>
    </row>
    <row r="180" spans="1:69" s="128" customFormat="1" ht="15.75">
      <c r="A180" s="207" t="s">
        <v>33</v>
      </c>
      <c r="B180" s="208" t="s">
        <v>9</v>
      </c>
      <c r="C180" s="202" t="s">
        <v>35</v>
      </c>
      <c r="D180" s="210" t="s">
        <v>710</v>
      </c>
      <c r="E180" s="24" t="s">
        <v>161</v>
      </c>
      <c r="F180" s="86">
        <v>73</v>
      </c>
      <c r="G180" s="80">
        <v>0</v>
      </c>
      <c r="H180" s="204"/>
      <c r="I180" s="204"/>
      <c r="J180" s="204"/>
      <c r="K180" s="204"/>
      <c r="L180" s="80">
        <v>0</v>
      </c>
      <c r="M180" s="203"/>
      <c r="N180" s="52">
        <v>0</v>
      </c>
      <c r="O180" s="204"/>
      <c r="P180" s="204"/>
      <c r="Q180" s="11">
        <v>7.5096162877000001</v>
      </c>
      <c r="R180" s="204"/>
      <c r="S180" s="204"/>
      <c r="T180" s="53">
        <v>8.9187499999999993</v>
      </c>
      <c r="U180" s="204"/>
      <c r="V180" s="204"/>
      <c r="W180" s="11">
        <v>7.5583149452054004</v>
      </c>
      <c r="X180" s="204"/>
      <c r="Y180" s="204"/>
      <c r="Z180" s="53">
        <v>9.0874999999999986</v>
      </c>
      <c r="AA180" s="204"/>
      <c r="AB180" s="204"/>
      <c r="AC180" s="204"/>
      <c r="AD180" s="204"/>
      <c r="AE180" s="204"/>
      <c r="AF180" s="9">
        <v>3.4611350337586519</v>
      </c>
      <c r="AG180" s="9">
        <v>511</v>
      </c>
      <c r="AH180" s="9">
        <v>0.43370390273380865</v>
      </c>
      <c r="AI180" s="9">
        <v>15</v>
      </c>
      <c r="AJ180" s="9">
        <v>2.5775735294117648</v>
      </c>
      <c r="AK180" s="9" t="s">
        <v>248</v>
      </c>
      <c r="AL180" s="9">
        <v>73</v>
      </c>
      <c r="AM180" s="9">
        <v>3.4611350337586519</v>
      </c>
      <c r="AN180" s="9">
        <v>3.5467557251908395</v>
      </c>
      <c r="AO180" s="73">
        <v>2</v>
      </c>
      <c r="AP180" s="80">
        <v>0</v>
      </c>
      <c r="AQ180" s="80">
        <v>0</v>
      </c>
      <c r="AR180" s="224">
        <v>144</v>
      </c>
      <c r="AS180" s="224" t="s">
        <v>248</v>
      </c>
      <c r="AT180" s="7">
        <v>5598.7290000000003</v>
      </c>
      <c r="AU180" s="7">
        <v>0</v>
      </c>
      <c r="AV180" s="201">
        <v>0</v>
      </c>
      <c r="AW180" s="126">
        <v>144</v>
      </c>
      <c r="AX180" s="201" t="s">
        <v>248</v>
      </c>
      <c r="AY180" s="73" t="s">
        <v>248</v>
      </c>
      <c r="AZ180" s="138">
        <v>5910</v>
      </c>
      <c r="BA180" s="138" t="s">
        <v>248</v>
      </c>
      <c r="BB180" s="138" t="s">
        <v>248</v>
      </c>
      <c r="BC180" s="203" t="s">
        <v>248</v>
      </c>
      <c r="BD180" s="217" t="s">
        <v>61</v>
      </c>
      <c r="BE180" s="201" t="s">
        <v>62</v>
      </c>
      <c r="BF180" s="201" t="s">
        <v>63</v>
      </c>
      <c r="BG180" s="201" t="s">
        <v>196</v>
      </c>
      <c r="BH180" s="218" t="s">
        <v>488</v>
      </c>
      <c r="BI180" s="218" t="s">
        <v>67</v>
      </c>
      <c r="BJ180" s="200">
        <v>214</v>
      </c>
      <c r="BK180" s="200">
        <v>3</v>
      </c>
      <c r="BL180" s="219" t="s">
        <v>65</v>
      </c>
      <c r="BM180" s="64"/>
      <c r="BN180" s="64" t="s">
        <v>308</v>
      </c>
      <c r="BO180" s="91" t="s">
        <v>349</v>
      </c>
      <c r="BP180" s="441" t="s">
        <v>699</v>
      </c>
      <c r="BQ180" s="219" t="s">
        <v>715</v>
      </c>
    </row>
    <row r="181" spans="1:69" s="128" customFormat="1" ht="15.75">
      <c r="A181" s="207" t="s">
        <v>33</v>
      </c>
      <c r="B181" s="208" t="s">
        <v>9</v>
      </c>
      <c r="C181" s="202" t="s">
        <v>35</v>
      </c>
      <c r="D181" s="210" t="s">
        <v>710</v>
      </c>
      <c r="E181" s="24" t="s">
        <v>161</v>
      </c>
      <c r="F181" s="86">
        <v>73</v>
      </c>
      <c r="G181" s="80">
        <v>0</v>
      </c>
      <c r="H181" s="204"/>
      <c r="I181" s="204"/>
      <c r="J181" s="204"/>
      <c r="K181" s="204"/>
      <c r="L181" s="80">
        <v>0</v>
      </c>
      <c r="M181" s="203"/>
      <c r="N181" s="52">
        <v>0</v>
      </c>
      <c r="O181" s="204"/>
      <c r="P181" s="204"/>
      <c r="Q181" s="11">
        <v>6.6499724110000002</v>
      </c>
      <c r="R181" s="204"/>
      <c r="S181" s="204"/>
      <c r="T181" s="53">
        <v>7.8916666666666657</v>
      </c>
      <c r="U181" s="204"/>
      <c r="V181" s="204"/>
      <c r="W181" s="11">
        <v>6.7379859315067998</v>
      </c>
      <c r="X181" s="204"/>
      <c r="Y181" s="204"/>
      <c r="Z181" s="53">
        <v>8.0583333333333318</v>
      </c>
      <c r="AA181" s="204"/>
      <c r="AB181" s="204"/>
      <c r="AC181" s="204"/>
      <c r="AD181" s="204"/>
      <c r="AE181" s="204"/>
      <c r="AF181" s="9">
        <v>2.9388845431128132</v>
      </c>
      <c r="AG181" s="9">
        <v>511</v>
      </c>
      <c r="AH181" s="9">
        <v>0.37465561741974795</v>
      </c>
      <c r="AI181" s="9">
        <v>63</v>
      </c>
      <c r="AJ181" s="9">
        <v>2.1656249999999999</v>
      </c>
      <c r="AK181" s="9" t="s">
        <v>248</v>
      </c>
      <c r="AL181" s="9">
        <v>0</v>
      </c>
      <c r="AM181" s="9"/>
      <c r="AN181" s="9"/>
      <c r="AO181" s="73">
        <v>5</v>
      </c>
      <c r="AP181" s="80">
        <v>0</v>
      </c>
      <c r="AQ181" s="80">
        <v>0</v>
      </c>
      <c r="AR181" s="224">
        <v>141</v>
      </c>
      <c r="AS181" s="224" t="s">
        <v>248</v>
      </c>
      <c r="AT181" s="7">
        <v>4874.8980000000001</v>
      </c>
      <c r="AU181" s="7">
        <v>689.74</v>
      </c>
      <c r="AV181" s="201">
        <v>0</v>
      </c>
      <c r="AW181" s="126">
        <v>141</v>
      </c>
      <c r="AX181" s="201" t="s">
        <v>248</v>
      </c>
      <c r="AY181" s="73" t="s">
        <v>248</v>
      </c>
      <c r="AZ181" s="138">
        <v>5910</v>
      </c>
      <c r="BA181" s="138" t="s">
        <v>248</v>
      </c>
      <c r="BB181" s="138" t="s">
        <v>248</v>
      </c>
      <c r="BC181" s="203" t="s">
        <v>248</v>
      </c>
      <c r="BD181" s="217" t="s">
        <v>61</v>
      </c>
      <c r="BE181" s="201" t="s">
        <v>62</v>
      </c>
      <c r="BF181" s="201" t="s">
        <v>63</v>
      </c>
      <c r="BG181" s="201" t="s">
        <v>196</v>
      </c>
      <c r="BH181" s="218" t="s">
        <v>488</v>
      </c>
      <c r="BI181" s="218" t="s">
        <v>68</v>
      </c>
      <c r="BJ181" s="200">
        <v>214</v>
      </c>
      <c r="BK181" s="200">
        <v>4</v>
      </c>
      <c r="BL181" s="219" t="s">
        <v>65</v>
      </c>
      <c r="BM181" s="64"/>
      <c r="BN181" s="64" t="s">
        <v>308</v>
      </c>
      <c r="BO181" s="91" t="s">
        <v>349</v>
      </c>
      <c r="BP181" s="441" t="s">
        <v>699</v>
      </c>
      <c r="BQ181" s="219" t="s">
        <v>715</v>
      </c>
    </row>
    <row r="182" spans="1:69" s="128" customFormat="1" ht="15.75">
      <c r="A182" s="207" t="s">
        <v>33</v>
      </c>
      <c r="B182" s="208" t="s">
        <v>9</v>
      </c>
      <c r="C182" s="202" t="s">
        <v>35</v>
      </c>
      <c r="D182" s="210" t="s">
        <v>710</v>
      </c>
      <c r="E182" s="24" t="s">
        <v>162</v>
      </c>
      <c r="F182" s="86">
        <v>84</v>
      </c>
      <c r="G182" s="80">
        <v>3</v>
      </c>
      <c r="H182" s="204"/>
      <c r="I182" s="204"/>
      <c r="J182" s="204"/>
      <c r="K182" s="204"/>
      <c r="L182" s="80">
        <v>1</v>
      </c>
      <c r="M182" s="203"/>
      <c r="N182" s="52">
        <v>1</v>
      </c>
      <c r="O182" s="204"/>
      <c r="P182" s="204"/>
      <c r="Q182" s="11">
        <v>6.2516622249999996</v>
      </c>
      <c r="R182" s="204"/>
      <c r="S182" s="204"/>
      <c r="T182" s="53">
        <v>9</v>
      </c>
      <c r="U182" s="204"/>
      <c r="V182" s="204"/>
      <c r="W182" s="11">
        <v>6.2857997374999997</v>
      </c>
      <c r="X182" s="204"/>
      <c r="Y182" s="204"/>
      <c r="Z182" s="53">
        <v>9</v>
      </c>
      <c r="AA182" s="204"/>
      <c r="AB182" s="204"/>
      <c r="AC182" s="204"/>
      <c r="AD182" s="204"/>
      <c r="AE182" s="204"/>
      <c r="AF182" s="9">
        <v>3.3449475655288423</v>
      </c>
      <c r="AG182" s="9">
        <v>558</v>
      </c>
      <c r="AH182" s="9">
        <v>0.57273147117074563</v>
      </c>
      <c r="AI182" s="9">
        <v>50</v>
      </c>
      <c r="AJ182" s="9">
        <v>2.2013513513513514</v>
      </c>
      <c r="AK182" s="9" t="s">
        <v>248</v>
      </c>
      <c r="AL182" s="9">
        <v>77</v>
      </c>
      <c r="AM182" s="9">
        <v>3.3873045171113834</v>
      </c>
      <c r="AN182" s="9">
        <v>3.461890243902439</v>
      </c>
      <c r="AO182" s="73">
        <v>11</v>
      </c>
      <c r="AP182" s="80">
        <v>0</v>
      </c>
      <c r="AQ182" s="80">
        <v>3</v>
      </c>
      <c r="AR182" s="224">
        <v>148</v>
      </c>
      <c r="AS182" s="224" t="s">
        <v>248</v>
      </c>
      <c r="AT182" s="7">
        <v>6026.6019999999999</v>
      </c>
      <c r="AU182" s="7">
        <v>129.42400000000001</v>
      </c>
      <c r="AV182" s="201">
        <v>0</v>
      </c>
      <c r="AW182" s="126">
        <v>148</v>
      </c>
      <c r="AX182" s="201" t="s">
        <v>248</v>
      </c>
      <c r="AY182" s="73" t="s">
        <v>248</v>
      </c>
      <c r="AZ182" s="138">
        <v>36747</v>
      </c>
      <c r="BA182" s="138" t="s">
        <v>248</v>
      </c>
      <c r="BB182" s="138" t="s">
        <v>248</v>
      </c>
      <c r="BC182" s="203" t="s">
        <v>248</v>
      </c>
      <c r="BD182" s="217" t="s">
        <v>61</v>
      </c>
      <c r="BE182" s="201" t="s">
        <v>62</v>
      </c>
      <c r="BF182" s="201" t="s">
        <v>63</v>
      </c>
      <c r="BG182" s="201" t="s">
        <v>196</v>
      </c>
      <c r="BH182" s="218" t="s">
        <v>509</v>
      </c>
      <c r="BI182" s="218" t="s">
        <v>64</v>
      </c>
      <c r="BJ182" s="200">
        <v>214</v>
      </c>
      <c r="BK182" s="200">
        <v>1</v>
      </c>
      <c r="BL182" s="219" t="s">
        <v>65</v>
      </c>
      <c r="BM182" s="64"/>
      <c r="BN182" s="64" t="s">
        <v>308</v>
      </c>
      <c r="BO182" s="91" t="s">
        <v>339</v>
      </c>
      <c r="BP182" s="441" t="s">
        <v>699</v>
      </c>
      <c r="BQ182" s="219" t="s">
        <v>715</v>
      </c>
    </row>
    <row r="183" spans="1:69" s="128" customFormat="1" ht="15.75">
      <c r="A183" s="207" t="s">
        <v>33</v>
      </c>
      <c r="B183" s="208" t="s">
        <v>9</v>
      </c>
      <c r="C183" s="202" t="s">
        <v>35</v>
      </c>
      <c r="D183" s="210" t="s">
        <v>710</v>
      </c>
      <c r="E183" s="24" t="s">
        <v>162</v>
      </c>
      <c r="F183" s="86">
        <v>87</v>
      </c>
      <c r="G183" s="80">
        <v>0</v>
      </c>
      <c r="H183" s="204"/>
      <c r="I183" s="204"/>
      <c r="J183" s="204"/>
      <c r="K183" s="204"/>
      <c r="L183" s="80">
        <v>0</v>
      </c>
      <c r="M183" s="203"/>
      <c r="N183" s="52">
        <v>0</v>
      </c>
      <c r="O183" s="204"/>
      <c r="P183" s="204"/>
      <c r="Q183" s="11">
        <v>6.7845627931000001</v>
      </c>
      <c r="R183" s="204"/>
      <c r="S183" s="204"/>
      <c r="T183" s="53">
        <v>8.9562499999999989</v>
      </c>
      <c r="U183" s="204"/>
      <c r="V183" s="204"/>
      <c r="W183" s="11">
        <v>6.6677237586205997</v>
      </c>
      <c r="X183" s="204"/>
      <c r="Y183" s="204"/>
      <c r="Z183" s="53">
        <v>8.9124999999999979</v>
      </c>
      <c r="AA183" s="204"/>
      <c r="AB183" s="204"/>
      <c r="AC183" s="204"/>
      <c r="AD183" s="204"/>
      <c r="AE183" s="204"/>
      <c r="AF183" s="9">
        <v>3.3451724214898348</v>
      </c>
      <c r="AG183" s="9">
        <v>609</v>
      </c>
      <c r="AH183" s="9">
        <v>0.52618255972968653</v>
      </c>
      <c r="AI183" s="9">
        <v>41</v>
      </c>
      <c r="AJ183" s="9">
        <v>2.3401515151515153</v>
      </c>
      <c r="AK183" s="9" t="s">
        <v>248</v>
      </c>
      <c r="AL183" s="9">
        <v>87</v>
      </c>
      <c r="AM183" s="9">
        <v>3.3451724214898348</v>
      </c>
      <c r="AN183" s="9">
        <v>3.4294871794871793</v>
      </c>
      <c r="AO183" s="73">
        <v>11</v>
      </c>
      <c r="AP183" s="80">
        <v>0</v>
      </c>
      <c r="AQ183" s="80">
        <v>0</v>
      </c>
      <c r="AR183" s="224">
        <v>163</v>
      </c>
      <c r="AS183" s="224" t="s">
        <v>248</v>
      </c>
      <c r="AT183" s="7">
        <v>6622.7839999999997</v>
      </c>
      <c r="AU183" s="7">
        <v>0</v>
      </c>
      <c r="AV183" s="201">
        <v>0</v>
      </c>
      <c r="AW183" s="126">
        <v>163</v>
      </c>
      <c r="AX183" s="201" t="s">
        <v>248</v>
      </c>
      <c r="AY183" s="73" t="s">
        <v>248</v>
      </c>
      <c r="AZ183" s="138">
        <v>36747</v>
      </c>
      <c r="BA183" s="138" t="s">
        <v>248</v>
      </c>
      <c r="BB183" s="138" t="s">
        <v>248</v>
      </c>
      <c r="BC183" s="203" t="s">
        <v>248</v>
      </c>
      <c r="BD183" s="217" t="s">
        <v>61</v>
      </c>
      <c r="BE183" s="201" t="s">
        <v>62</v>
      </c>
      <c r="BF183" s="201" t="s">
        <v>63</v>
      </c>
      <c r="BG183" s="201" t="s">
        <v>196</v>
      </c>
      <c r="BH183" s="218" t="s">
        <v>509</v>
      </c>
      <c r="BI183" s="218" t="s">
        <v>66</v>
      </c>
      <c r="BJ183" s="200">
        <v>214</v>
      </c>
      <c r="BK183" s="200">
        <v>7</v>
      </c>
      <c r="BL183" s="219" t="s">
        <v>65</v>
      </c>
      <c r="BM183" s="64"/>
      <c r="BN183" s="64" t="s">
        <v>308</v>
      </c>
      <c r="BO183" s="91" t="s">
        <v>339</v>
      </c>
      <c r="BP183" s="441" t="s">
        <v>699</v>
      </c>
      <c r="BQ183" s="219" t="s">
        <v>715</v>
      </c>
    </row>
    <row r="184" spans="1:69" s="128" customFormat="1" ht="15.75">
      <c r="A184" s="207" t="s">
        <v>33</v>
      </c>
      <c r="B184" s="208" t="s">
        <v>9</v>
      </c>
      <c r="C184" s="202" t="s">
        <v>35</v>
      </c>
      <c r="D184" s="210" t="s">
        <v>710</v>
      </c>
      <c r="E184" s="24" t="s">
        <v>162</v>
      </c>
      <c r="F184" s="86">
        <v>87</v>
      </c>
      <c r="G184" s="80">
        <v>1</v>
      </c>
      <c r="H184" s="204"/>
      <c r="I184" s="204"/>
      <c r="J184" s="204"/>
      <c r="K184" s="204"/>
      <c r="L184" s="80">
        <v>0</v>
      </c>
      <c r="M184" s="203"/>
      <c r="N184" s="52">
        <v>0</v>
      </c>
      <c r="O184" s="204"/>
      <c r="P184" s="204"/>
      <c r="Q184" s="11">
        <v>7.2653834535000001</v>
      </c>
      <c r="R184" s="204"/>
      <c r="S184" s="204"/>
      <c r="T184" s="53">
        <v>9.4625000000000004</v>
      </c>
      <c r="U184" s="204"/>
      <c r="V184" s="204"/>
      <c r="W184" s="11">
        <v>7.3937090697674002</v>
      </c>
      <c r="X184" s="204"/>
      <c r="Y184" s="204"/>
      <c r="Z184" s="53">
        <v>9.8500000000000014</v>
      </c>
      <c r="AA184" s="204"/>
      <c r="AB184" s="204"/>
      <c r="AC184" s="204"/>
      <c r="AD184" s="204"/>
      <c r="AE184" s="204"/>
      <c r="AF184" s="9">
        <v>3.3159913202560913</v>
      </c>
      <c r="AG184" s="9">
        <v>602</v>
      </c>
      <c r="AH184" s="9">
        <v>0.60878157404128008</v>
      </c>
      <c r="AI184" s="9">
        <v>73</v>
      </c>
      <c r="AJ184" s="9">
        <v>2.0233333333333334</v>
      </c>
      <c r="AK184" s="9" t="s">
        <v>248</v>
      </c>
      <c r="AL184" s="9">
        <v>64</v>
      </c>
      <c r="AM184" s="9">
        <v>3.4093973264098167</v>
      </c>
      <c r="AN184" s="9">
        <v>3.5214285714285714</v>
      </c>
      <c r="AO184" s="73">
        <v>16</v>
      </c>
      <c r="AP184" s="80">
        <v>1</v>
      </c>
      <c r="AQ184" s="80">
        <v>2</v>
      </c>
      <c r="AR184" s="224">
        <v>153</v>
      </c>
      <c r="AS184" s="224" t="s">
        <v>248</v>
      </c>
      <c r="AT184" s="7">
        <v>6264.9579999999996</v>
      </c>
      <c r="AU184" s="7">
        <v>330.49299999999999</v>
      </c>
      <c r="AV184" s="201">
        <v>0</v>
      </c>
      <c r="AW184" s="126">
        <v>153</v>
      </c>
      <c r="AX184" s="201" t="s">
        <v>248</v>
      </c>
      <c r="AY184" s="73" t="s">
        <v>248</v>
      </c>
      <c r="AZ184" s="138">
        <v>36747</v>
      </c>
      <c r="BA184" s="138" t="s">
        <v>248</v>
      </c>
      <c r="BB184" s="138" t="s">
        <v>248</v>
      </c>
      <c r="BC184" s="203" t="s">
        <v>248</v>
      </c>
      <c r="BD184" s="217" t="s">
        <v>61</v>
      </c>
      <c r="BE184" s="201" t="s">
        <v>62</v>
      </c>
      <c r="BF184" s="201" t="s">
        <v>63</v>
      </c>
      <c r="BG184" s="201" t="s">
        <v>196</v>
      </c>
      <c r="BH184" s="218" t="s">
        <v>509</v>
      </c>
      <c r="BI184" s="218" t="s">
        <v>67</v>
      </c>
      <c r="BJ184" s="200">
        <v>214</v>
      </c>
      <c r="BK184" s="200">
        <v>3</v>
      </c>
      <c r="BL184" s="219" t="s">
        <v>65</v>
      </c>
      <c r="BM184" s="64"/>
      <c r="BN184" s="64" t="s">
        <v>308</v>
      </c>
      <c r="BO184" s="91" t="s">
        <v>339</v>
      </c>
      <c r="BP184" s="441" t="s">
        <v>699</v>
      </c>
      <c r="BQ184" s="219" t="s">
        <v>715</v>
      </c>
    </row>
    <row r="185" spans="1:69" s="128" customFormat="1" ht="15.75">
      <c r="A185" s="207" t="s">
        <v>33</v>
      </c>
      <c r="B185" s="208" t="s">
        <v>9</v>
      </c>
      <c r="C185" s="202" t="s">
        <v>35</v>
      </c>
      <c r="D185" s="210" t="s">
        <v>710</v>
      </c>
      <c r="E185" s="24" t="s">
        <v>162</v>
      </c>
      <c r="F185" s="86">
        <v>80</v>
      </c>
      <c r="G185" s="80">
        <v>9</v>
      </c>
      <c r="H185" s="204"/>
      <c r="I185" s="204"/>
      <c r="J185" s="204"/>
      <c r="K185" s="204"/>
      <c r="L185" s="80">
        <v>1</v>
      </c>
      <c r="M185" s="203"/>
      <c r="N185" s="52">
        <v>0</v>
      </c>
      <c r="O185" s="204"/>
      <c r="P185" s="204"/>
      <c r="Q185" s="11">
        <v>7.1590428143000002</v>
      </c>
      <c r="R185" s="204"/>
      <c r="S185" s="204"/>
      <c r="T185" s="53">
        <v>13.375</v>
      </c>
      <c r="U185" s="204"/>
      <c r="V185" s="204"/>
      <c r="W185" s="11">
        <v>7.0296855714284998</v>
      </c>
      <c r="X185" s="204"/>
      <c r="Y185" s="204"/>
      <c r="Z185" s="53">
        <v>13.375</v>
      </c>
      <c r="AA185" s="204"/>
      <c r="AB185" s="204"/>
      <c r="AC185" s="204"/>
      <c r="AD185" s="204"/>
      <c r="AE185" s="204"/>
      <c r="AF185" s="9">
        <v>2.5826077082800487</v>
      </c>
      <c r="AG185" s="9">
        <v>490</v>
      </c>
      <c r="AH185" s="9">
        <v>0.43655051625291064</v>
      </c>
      <c r="AI185" s="9">
        <v>195</v>
      </c>
      <c r="AJ185" s="9">
        <v>1.6950000000000001</v>
      </c>
      <c r="AK185" s="9" t="s">
        <v>248</v>
      </c>
      <c r="AL185" s="9">
        <v>0</v>
      </c>
      <c r="AM185" s="9"/>
      <c r="AN185" s="9"/>
      <c r="AO185" s="73">
        <v>114</v>
      </c>
      <c r="AP185" s="80">
        <v>7</v>
      </c>
      <c r="AQ185" s="80">
        <v>1</v>
      </c>
      <c r="AR185" s="224">
        <v>20</v>
      </c>
      <c r="AS185" s="224" t="s">
        <v>248</v>
      </c>
      <c r="AT185" s="7">
        <v>5168.8280000000004</v>
      </c>
      <c r="AU185" s="7">
        <v>426.94299999999998</v>
      </c>
      <c r="AV185" s="201">
        <v>0</v>
      </c>
      <c r="AW185" s="126">
        <v>20</v>
      </c>
      <c r="AX185" s="201" t="s">
        <v>248</v>
      </c>
      <c r="AY185" s="73" t="s">
        <v>248</v>
      </c>
      <c r="AZ185" s="138">
        <v>36747</v>
      </c>
      <c r="BA185" s="138" t="s">
        <v>248</v>
      </c>
      <c r="BB185" s="138" t="s">
        <v>248</v>
      </c>
      <c r="BC185" s="203" t="s">
        <v>248</v>
      </c>
      <c r="BD185" s="217" t="s">
        <v>61</v>
      </c>
      <c r="BE185" s="201" t="s">
        <v>62</v>
      </c>
      <c r="BF185" s="201" t="s">
        <v>63</v>
      </c>
      <c r="BG185" s="201" t="s">
        <v>196</v>
      </c>
      <c r="BH185" s="218" t="s">
        <v>509</v>
      </c>
      <c r="BI185" s="218" t="s">
        <v>68</v>
      </c>
      <c r="BJ185" s="441">
        <v>214</v>
      </c>
      <c r="BK185" s="441">
        <v>4</v>
      </c>
      <c r="BL185" s="219" t="s">
        <v>65</v>
      </c>
      <c r="BM185" s="64"/>
      <c r="BN185" s="64" t="s">
        <v>308</v>
      </c>
      <c r="BO185" s="91" t="s">
        <v>339</v>
      </c>
      <c r="BP185" s="441" t="s">
        <v>699</v>
      </c>
      <c r="BQ185" s="219" t="s">
        <v>715</v>
      </c>
    </row>
    <row r="186" spans="1:69" s="128" customFormat="1" ht="15.75">
      <c r="A186" s="207" t="s">
        <v>33</v>
      </c>
      <c r="B186" s="208" t="s">
        <v>9</v>
      </c>
      <c r="C186" s="202" t="s">
        <v>35</v>
      </c>
      <c r="D186" s="210" t="s">
        <v>710</v>
      </c>
      <c r="E186" s="24" t="s">
        <v>163</v>
      </c>
      <c r="F186" s="86">
        <v>88</v>
      </c>
      <c r="G186" s="80">
        <v>1</v>
      </c>
      <c r="H186" s="204"/>
      <c r="I186" s="204"/>
      <c r="J186" s="204"/>
      <c r="K186" s="204"/>
      <c r="L186" s="80">
        <v>0</v>
      </c>
      <c r="M186" s="203"/>
      <c r="N186" s="52">
        <v>0</v>
      </c>
      <c r="O186" s="204"/>
      <c r="P186" s="204"/>
      <c r="Q186" s="11">
        <v>7.4385976436999997</v>
      </c>
      <c r="R186" s="204"/>
      <c r="S186" s="204"/>
      <c r="T186" s="53">
        <v>10.965</v>
      </c>
      <c r="U186" s="204"/>
      <c r="V186" s="204"/>
      <c r="W186" s="11">
        <v>7.3682297931034002</v>
      </c>
      <c r="X186" s="204"/>
      <c r="Y186" s="204"/>
      <c r="Z186" s="53">
        <v>11.108333333333333</v>
      </c>
      <c r="AA186" s="204"/>
      <c r="AB186" s="204"/>
      <c r="AC186" s="204"/>
      <c r="AD186" s="204"/>
      <c r="AE186" s="204"/>
      <c r="AF186" s="9">
        <v>3.5277375595118121</v>
      </c>
      <c r="AG186" s="9">
        <v>609</v>
      </c>
      <c r="AH186" s="9">
        <v>0.53734573550063724</v>
      </c>
      <c r="AI186" s="9">
        <v>29</v>
      </c>
      <c r="AJ186" s="9">
        <v>2.5105072463768114</v>
      </c>
      <c r="AK186" s="9" t="s">
        <v>248</v>
      </c>
      <c r="AL186" s="9">
        <v>84</v>
      </c>
      <c r="AM186" s="9">
        <v>3.540102059743842</v>
      </c>
      <c r="AN186" s="9">
        <v>3.6181034482758623</v>
      </c>
      <c r="AO186" s="73">
        <v>11</v>
      </c>
      <c r="AP186" s="80">
        <v>0</v>
      </c>
      <c r="AQ186" s="80">
        <v>0</v>
      </c>
      <c r="AR186" s="224">
        <v>163</v>
      </c>
      <c r="AS186" s="224" t="s">
        <v>248</v>
      </c>
      <c r="AT186" s="7">
        <v>6651.5339999999997</v>
      </c>
      <c r="AU186" s="7">
        <v>66.52</v>
      </c>
      <c r="AV186" s="201">
        <v>0</v>
      </c>
      <c r="AW186" s="126">
        <v>163</v>
      </c>
      <c r="AX186" s="201" t="s">
        <v>248</v>
      </c>
      <c r="AY186" s="73" t="s">
        <v>248</v>
      </c>
      <c r="AZ186" s="138">
        <v>37576</v>
      </c>
      <c r="BA186" s="138" t="s">
        <v>248</v>
      </c>
      <c r="BB186" s="138" t="s">
        <v>248</v>
      </c>
      <c r="BC186" s="203" t="s">
        <v>248</v>
      </c>
      <c r="BD186" s="217" t="s">
        <v>61</v>
      </c>
      <c r="BE186" s="201" t="s">
        <v>62</v>
      </c>
      <c r="BF186" s="201" t="s">
        <v>63</v>
      </c>
      <c r="BG186" s="201" t="s">
        <v>196</v>
      </c>
      <c r="BH186" s="218" t="s">
        <v>509</v>
      </c>
      <c r="BI186" s="218" t="s">
        <v>64</v>
      </c>
      <c r="BJ186" s="200">
        <v>214</v>
      </c>
      <c r="BK186" s="200">
        <v>1</v>
      </c>
      <c r="BL186" s="219" t="s">
        <v>65</v>
      </c>
      <c r="BM186" s="64"/>
      <c r="BN186" s="64" t="s">
        <v>308</v>
      </c>
      <c r="BO186" s="91" t="s">
        <v>335</v>
      </c>
      <c r="BP186" s="441" t="s">
        <v>690</v>
      </c>
      <c r="BQ186" s="219" t="s">
        <v>718</v>
      </c>
    </row>
    <row r="187" spans="1:69" s="128" customFormat="1" ht="15.75">
      <c r="A187" s="207" t="s">
        <v>33</v>
      </c>
      <c r="B187" s="208" t="s">
        <v>9</v>
      </c>
      <c r="C187" s="202" t="s">
        <v>35</v>
      </c>
      <c r="D187" s="210" t="s">
        <v>710</v>
      </c>
      <c r="E187" s="24" t="s">
        <v>163</v>
      </c>
      <c r="F187" s="86">
        <v>87</v>
      </c>
      <c r="G187" s="80">
        <v>4</v>
      </c>
      <c r="H187" s="204"/>
      <c r="I187" s="204"/>
      <c r="J187" s="204"/>
      <c r="K187" s="204"/>
      <c r="L187" s="80">
        <v>0</v>
      </c>
      <c r="M187" s="203"/>
      <c r="N187" s="52">
        <v>1</v>
      </c>
      <c r="O187" s="204"/>
      <c r="P187" s="204"/>
      <c r="Q187" s="11">
        <v>8.3107950722999995</v>
      </c>
      <c r="R187" s="204"/>
      <c r="S187" s="204"/>
      <c r="T187" s="53">
        <v>13.856249999999999</v>
      </c>
      <c r="U187" s="204"/>
      <c r="V187" s="204"/>
      <c r="W187" s="11">
        <v>8.3181564337349005</v>
      </c>
      <c r="X187" s="204"/>
      <c r="Y187" s="204"/>
      <c r="Z187" s="53">
        <v>13.808333333333332</v>
      </c>
      <c r="AA187" s="204"/>
      <c r="AB187" s="204"/>
      <c r="AC187" s="204"/>
      <c r="AD187" s="204"/>
      <c r="AE187" s="204"/>
      <c r="AF187" s="9">
        <v>3.2590094116910073</v>
      </c>
      <c r="AG187" s="9">
        <v>580</v>
      </c>
      <c r="AH187" s="9">
        <v>0.5882993480558979</v>
      </c>
      <c r="AI187" s="9">
        <v>68</v>
      </c>
      <c r="AJ187" s="9">
        <v>2.1020408163265305</v>
      </c>
      <c r="AK187" s="9" t="s">
        <v>248</v>
      </c>
      <c r="AL187" s="9">
        <v>76</v>
      </c>
      <c r="AM187" s="9">
        <v>3.3266825453061908</v>
      </c>
      <c r="AN187" s="9">
        <v>3.4254966887417218</v>
      </c>
      <c r="AO187" s="73">
        <v>37</v>
      </c>
      <c r="AP187" s="80">
        <v>1</v>
      </c>
      <c r="AQ187" s="80">
        <v>6</v>
      </c>
      <c r="AR187" s="224">
        <v>122</v>
      </c>
      <c r="AS187" s="224" t="s">
        <v>248</v>
      </c>
      <c r="AT187" s="7">
        <v>6486.8980000000001</v>
      </c>
      <c r="AU187" s="7">
        <v>162.04900000000001</v>
      </c>
      <c r="AV187" s="201">
        <v>0</v>
      </c>
      <c r="AW187" s="126">
        <v>122</v>
      </c>
      <c r="AX187" s="201" t="s">
        <v>248</v>
      </c>
      <c r="AY187" s="73" t="s">
        <v>248</v>
      </c>
      <c r="AZ187" s="138">
        <v>37576</v>
      </c>
      <c r="BA187" s="138" t="s">
        <v>248</v>
      </c>
      <c r="BB187" s="138" t="s">
        <v>248</v>
      </c>
      <c r="BC187" s="203" t="s">
        <v>248</v>
      </c>
      <c r="BD187" s="217" t="s">
        <v>61</v>
      </c>
      <c r="BE187" s="201" t="s">
        <v>62</v>
      </c>
      <c r="BF187" s="201" t="s">
        <v>63</v>
      </c>
      <c r="BG187" s="201" t="s">
        <v>196</v>
      </c>
      <c r="BH187" s="218" t="s">
        <v>509</v>
      </c>
      <c r="BI187" s="218" t="s">
        <v>66</v>
      </c>
      <c r="BJ187" s="200">
        <v>214</v>
      </c>
      <c r="BK187" s="200">
        <v>7</v>
      </c>
      <c r="BL187" s="219" t="s">
        <v>65</v>
      </c>
      <c r="BM187" s="64"/>
      <c r="BN187" s="64" t="s">
        <v>308</v>
      </c>
      <c r="BO187" s="91" t="s">
        <v>335</v>
      </c>
      <c r="BP187" s="441" t="s">
        <v>690</v>
      </c>
      <c r="BQ187" s="219" t="s">
        <v>718</v>
      </c>
    </row>
    <row r="188" spans="1:69" s="128" customFormat="1" ht="15.75">
      <c r="A188" s="207" t="s">
        <v>33</v>
      </c>
      <c r="B188" s="208" t="s">
        <v>9</v>
      </c>
      <c r="C188" s="202" t="s">
        <v>35</v>
      </c>
      <c r="D188" s="210" t="s">
        <v>710</v>
      </c>
      <c r="E188" s="24" t="s">
        <v>163</v>
      </c>
      <c r="F188" s="86">
        <v>85</v>
      </c>
      <c r="G188" s="80">
        <v>1</v>
      </c>
      <c r="H188" s="204"/>
      <c r="I188" s="204"/>
      <c r="J188" s="204"/>
      <c r="K188" s="204"/>
      <c r="L188" s="80">
        <v>0</v>
      </c>
      <c r="M188" s="203"/>
      <c r="N188" s="52">
        <v>0</v>
      </c>
      <c r="O188" s="204"/>
      <c r="P188" s="204"/>
      <c r="Q188" s="11">
        <v>6.7377974881</v>
      </c>
      <c r="R188" s="204"/>
      <c r="S188" s="204"/>
      <c r="T188" s="53">
        <v>8.2999999999999989</v>
      </c>
      <c r="U188" s="204"/>
      <c r="V188" s="204"/>
      <c r="W188" s="11">
        <v>6.8959522738094998</v>
      </c>
      <c r="X188" s="204"/>
      <c r="Y188" s="204"/>
      <c r="Z188" s="53">
        <v>7.99</v>
      </c>
      <c r="AA188" s="204"/>
      <c r="AB188" s="204"/>
      <c r="AC188" s="204"/>
      <c r="AD188" s="204"/>
      <c r="AE188" s="204"/>
      <c r="AF188" s="9">
        <v>3.5191360674747805</v>
      </c>
      <c r="AG188" s="9">
        <v>588</v>
      </c>
      <c r="AH188" s="9">
        <v>0.44012442679504266</v>
      </c>
      <c r="AI188" s="9">
        <v>20</v>
      </c>
      <c r="AJ188" s="9">
        <v>2.5886792452830187</v>
      </c>
      <c r="AK188" s="9" t="s">
        <v>248</v>
      </c>
      <c r="AL188" s="9">
        <v>83</v>
      </c>
      <c r="AM188" s="9">
        <v>3.5272461399564232</v>
      </c>
      <c r="AN188" s="9">
        <v>3.6185714285714288</v>
      </c>
      <c r="AO188" s="73">
        <v>9</v>
      </c>
      <c r="AP188" s="80">
        <v>0</v>
      </c>
      <c r="AQ188" s="80">
        <v>1</v>
      </c>
      <c r="AR188" s="224">
        <v>158</v>
      </c>
      <c r="AS188" s="224" t="s">
        <v>248</v>
      </c>
      <c r="AT188" s="7">
        <v>6428.451</v>
      </c>
      <c r="AU188" s="7">
        <v>0</v>
      </c>
      <c r="AV188" s="201">
        <v>0</v>
      </c>
      <c r="AW188" s="126">
        <v>158</v>
      </c>
      <c r="AX188" s="201" t="s">
        <v>248</v>
      </c>
      <c r="AY188" s="73" t="s">
        <v>248</v>
      </c>
      <c r="AZ188" s="138">
        <v>37576</v>
      </c>
      <c r="BA188" s="138" t="s">
        <v>248</v>
      </c>
      <c r="BB188" s="138" t="s">
        <v>248</v>
      </c>
      <c r="BC188" s="203" t="s">
        <v>248</v>
      </c>
      <c r="BD188" s="217" t="s">
        <v>61</v>
      </c>
      <c r="BE188" s="201" t="s">
        <v>62</v>
      </c>
      <c r="BF188" s="201" t="s">
        <v>63</v>
      </c>
      <c r="BG188" s="201" t="s">
        <v>196</v>
      </c>
      <c r="BH188" s="218" t="s">
        <v>509</v>
      </c>
      <c r="BI188" s="218" t="s">
        <v>67</v>
      </c>
      <c r="BJ188" s="200">
        <v>214</v>
      </c>
      <c r="BK188" s="200">
        <v>3</v>
      </c>
      <c r="BL188" s="219" t="s">
        <v>65</v>
      </c>
      <c r="BM188" s="64"/>
      <c r="BN188" s="64" t="s">
        <v>308</v>
      </c>
      <c r="BO188" s="91" t="s">
        <v>335</v>
      </c>
      <c r="BP188" s="441" t="s">
        <v>690</v>
      </c>
      <c r="BQ188" s="219" t="s">
        <v>718</v>
      </c>
    </row>
    <row r="189" spans="1:69" s="128" customFormat="1" ht="15.75">
      <c r="A189" s="207" t="s">
        <v>33</v>
      </c>
      <c r="B189" s="208" t="s">
        <v>9</v>
      </c>
      <c r="C189" s="202" t="s">
        <v>35</v>
      </c>
      <c r="D189" s="210" t="s">
        <v>710</v>
      </c>
      <c r="E189" s="24" t="s">
        <v>163</v>
      </c>
      <c r="F189" s="86">
        <v>86</v>
      </c>
      <c r="G189" s="80">
        <v>4</v>
      </c>
      <c r="H189" s="204"/>
      <c r="I189" s="204"/>
      <c r="J189" s="204"/>
      <c r="K189" s="204"/>
      <c r="L189" s="80">
        <v>0</v>
      </c>
      <c r="M189" s="203"/>
      <c r="N189" s="52">
        <v>0</v>
      </c>
      <c r="O189" s="204"/>
      <c r="P189" s="204"/>
      <c r="Q189" s="11">
        <v>7.9397925122000004</v>
      </c>
      <c r="R189" s="204"/>
      <c r="S189" s="204"/>
      <c r="T189" s="53">
        <v>11.949999999999996</v>
      </c>
      <c r="U189" s="204"/>
      <c r="V189" s="204"/>
      <c r="W189" s="11">
        <v>7.9634753902439002</v>
      </c>
      <c r="X189" s="204"/>
      <c r="Y189" s="204"/>
      <c r="Z189" s="53">
        <v>11.483333333333333</v>
      </c>
      <c r="AA189" s="204"/>
      <c r="AB189" s="204"/>
      <c r="AC189" s="204"/>
      <c r="AD189" s="204"/>
      <c r="AE189" s="204"/>
      <c r="AF189" s="9">
        <v>2.609363943946605</v>
      </c>
      <c r="AG189" s="9">
        <v>572</v>
      </c>
      <c r="AH189" s="9">
        <v>0.42514300407798233</v>
      </c>
      <c r="AI189" s="9">
        <v>222</v>
      </c>
      <c r="AJ189" s="9">
        <v>1.619298245614035</v>
      </c>
      <c r="AK189" s="9" t="s">
        <v>248</v>
      </c>
      <c r="AL189" s="9">
        <v>0</v>
      </c>
      <c r="AM189" s="9"/>
      <c r="AN189" s="9"/>
      <c r="AO189" s="73">
        <v>56</v>
      </c>
      <c r="AP189" s="80">
        <v>0</v>
      </c>
      <c r="AQ189" s="80">
        <v>13</v>
      </c>
      <c r="AR189" s="224">
        <v>95</v>
      </c>
      <c r="AS189" s="224" t="s">
        <v>248</v>
      </c>
      <c r="AT189" s="7">
        <v>5929.8980000000001</v>
      </c>
      <c r="AU189" s="7">
        <v>434.64</v>
      </c>
      <c r="AV189" s="201">
        <v>0</v>
      </c>
      <c r="AW189" s="126">
        <v>95</v>
      </c>
      <c r="AX189" s="201" t="s">
        <v>248</v>
      </c>
      <c r="AY189" s="73" t="s">
        <v>248</v>
      </c>
      <c r="AZ189" s="138">
        <v>37576</v>
      </c>
      <c r="BA189" s="138" t="s">
        <v>248</v>
      </c>
      <c r="BB189" s="138" t="s">
        <v>248</v>
      </c>
      <c r="BC189" s="203" t="s">
        <v>248</v>
      </c>
      <c r="BD189" s="217" t="s">
        <v>61</v>
      </c>
      <c r="BE189" s="201" t="s">
        <v>62</v>
      </c>
      <c r="BF189" s="201" t="s">
        <v>63</v>
      </c>
      <c r="BG189" s="201" t="s">
        <v>196</v>
      </c>
      <c r="BH189" s="218" t="s">
        <v>509</v>
      </c>
      <c r="BI189" s="218" t="s">
        <v>68</v>
      </c>
      <c r="BJ189" s="200">
        <v>214</v>
      </c>
      <c r="BK189" s="200">
        <v>4</v>
      </c>
      <c r="BL189" s="219" t="s">
        <v>65</v>
      </c>
      <c r="BM189" s="64"/>
      <c r="BN189" s="64" t="s">
        <v>308</v>
      </c>
      <c r="BO189" s="91" t="s">
        <v>335</v>
      </c>
      <c r="BP189" s="441" t="s">
        <v>690</v>
      </c>
      <c r="BQ189" s="219" t="s">
        <v>718</v>
      </c>
    </row>
    <row r="190" spans="1:69" s="128" customFormat="1" ht="15.75">
      <c r="A190" s="207" t="s">
        <v>33</v>
      </c>
      <c r="B190" s="208" t="s">
        <v>9</v>
      </c>
      <c r="C190" s="202" t="s">
        <v>35</v>
      </c>
      <c r="D190" s="210" t="s">
        <v>710</v>
      </c>
      <c r="E190" s="24" t="s">
        <v>164</v>
      </c>
      <c r="F190" s="86">
        <v>307</v>
      </c>
      <c r="G190" s="80">
        <v>5</v>
      </c>
      <c r="H190" s="204"/>
      <c r="I190" s="204"/>
      <c r="J190" s="204"/>
      <c r="K190" s="204"/>
      <c r="L190" s="80">
        <v>0</v>
      </c>
      <c r="M190" s="203"/>
      <c r="N190" s="52">
        <v>1</v>
      </c>
      <c r="O190" s="204"/>
      <c r="P190" s="204"/>
      <c r="Q190" s="11">
        <v>7.3041885463999998</v>
      </c>
      <c r="R190" s="204"/>
      <c r="S190" s="204"/>
      <c r="T190" s="53">
        <v>8.7949999999999982</v>
      </c>
      <c r="U190" s="204"/>
      <c r="V190" s="204"/>
      <c r="W190" s="11">
        <v>7.3874699668873998</v>
      </c>
      <c r="X190" s="204"/>
      <c r="Y190" s="204"/>
      <c r="Z190" s="53">
        <v>8.8807692307692303</v>
      </c>
      <c r="AA190" s="204"/>
      <c r="AB190" s="204"/>
      <c r="AC190" s="204"/>
      <c r="AD190" s="204"/>
      <c r="AE190" s="204"/>
      <c r="AF190" s="9">
        <v>3.4190753098012077</v>
      </c>
      <c r="AG190" s="9">
        <v>1208</v>
      </c>
      <c r="AH190" s="9">
        <v>0.50093376722767613</v>
      </c>
      <c r="AI190" s="9">
        <v>70</v>
      </c>
      <c r="AJ190" s="9">
        <v>2.4035000000000002</v>
      </c>
      <c r="AK190" s="9" t="s">
        <v>248</v>
      </c>
      <c r="AL190" s="9">
        <v>302</v>
      </c>
      <c r="AM190" s="9">
        <v>3.4223222274250458</v>
      </c>
      <c r="AN190" s="9">
        <v>3.5223817567567566</v>
      </c>
      <c r="AO190" s="73">
        <v>121</v>
      </c>
      <c r="AP190" s="80">
        <v>1</v>
      </c>
      <c r="AQ190" s="80">
        <v>0</v>
      </c>
      <c r="AR190" s="224">
        <v>482</v>
      </c>
      <c r="AS190" s="224" t="s">
        <v>248</v>
      </c>
      <c r="AT190" s="7">
        <v>23309.236000000001</v>
      </c>
      <c r="AU190" s="7">
        <v>18.518000000000001</v>
      </c>
      <c r="AV190" s="201">
        <v>0</v>
      </c>
      <c r="AW190" s="126">
        <v>482</v>
      </c>
      <c r="AX190" s="201" t="s">
        <v>248</v>
      </c>
      <c r="AY190" s="73" t="s">
        <v>248</v>
      </c>
      <c r="AZ190" s="138">
        <v>15571</v>
      </c>
      <c r="BA190" s="138" t="s">
        <v>248</v>
      </c>
      <c r="BB190" s="138" t="s">
        <v>248</v>
      </c>
      <c r="BC190" s="203" t="s">
        <v>248</v>
      </c>
      <c r="BD190" s="217" t="s">
        <v>61</v>
      </c>
      <c r="BE190" s="201" t="s">
        <v>62</v>
      </c>
      <c r="BF190" s="201" t="s">
        <v>63</v>
      </c>
      <c r="BG190" s="201" t="s">
        <v>196</v>
      </c>
      <c r="BH190" s="218" t="s">
        <v>267</v>
      </c>
      <c r="BI190" s="218" t="s">
        <v>64</v>
      </c>
      <c r="BJ190" s="200">
        <v>214</v>
      </c>
      <c r="BK190" s="200">
        <v>1</v>
      </c>
      <c r="BL190" s="219" t="s">
        <v>65</v>
      </c>
      <c r="BM190" s="64"/>
      <c r="BN190" s="64" t="s">
        <v>308</v>
      </c>
      <c r="BO190" s="91" t="s">
        <v>697</v>
      </c>
      <c r="BP190" s="441" t="s">
        <v>698</v>
      </c>
      <c r="BQ190" s="219" t="s">
        <v>714</v>
      </c>
    </row>
    <row r="191" spans="1:69" s="128" customFormat="1" ht="15.75">
      <c r="A191" s="207" t="s">
        <v>33</v>
      </c>
      <c r="B191" s="208" t="s">
        <v>9</v>
      </c>
      <c r="C191" s="202" t="s">
        <v>35</v>
      </c>
      <c r="D191" s="210" t="s">
        <v>710</v>
      </c>
      <c r="E191" s="24" t="s">
        <v>164</v>
      </c>
      <c r="F191" s="86">
        <v>309</v>
      </c>
      <c r="G191" s="80">
        <v>6</v>
      </c>
      <c r="H191" s="204"/>
      <c r="I191" s="204"/>
      <c r="J191" s="204"/>
      <c r="K191" s="204"/>
      <c r="L191" s="80">
        <v>0</v>
      </c>
      <c r="M191" s="203"/>
      <c r="N191" s="52">
        <v>0</v>
      </c>
      <c r="O191" s="204"/>
      <c r="P191" s="204"/>
      <c r="Q191" s="11">
        <v>6.8149700428999997</v>
      </c>
      <c r="R191" s="204"/>
      <c r="S191" s="204"/>
      <c r="T191" s="53">
        <v>8.9906249999999979</v>
      </c>
      <c r="U191" s="204"/>
      <c r="V191" s="204"/>
      <c r="W191" s="11">
        <v>6.7340327788777996</v>
      </c>
      <c r="X191" s="204"/>
      <c r="Y191" s="204"/>
      <c r="Z191" s="53">
        <v>8.9892857142857121</v>
      </c>
      <c r="AA191" s="204"/>
      <c r="AB191" s="204"/>
      <c r="AC191" s="204"/>
      <c r="AD191" s="204"/>
      <c r="AE191" s="204"/>
      <c r="AF191" s="9">
        <v>3.4568811963887103</v>
      </c>
      <c r="AG191" s="9">
        <v>1212</v>
      </c>
      <c r="AH191" s="9">
        <v>0.42628898375491714</v>
      </c>
      <c r="AI191" s="9">
        <v>36</v>
      </c>
      <c r="AJ191" s="9">
        <v>2.5829391891891893</v>
      </c>
      <c r="AK191" s="9" t="s">
        <v>248</v>
      </c>
      <c r="AL191" s="9">
        <v>303</v>
      </c>
      <c r="AM191" s="9">
        <v>3.4609634634664288</v>
      </c>
      <c r="AN191" s="9">
        <v>3.5523622047244094</v>
      </c>
      <c r="AO191" s="73">
        <v>131</v>
      </c>
      <c r="AP191" s="80">
        <v>0</v>
      </c>
      <c r="AQ191" s="80">
        <v>3</v>
      </c>
      <c r="AR191" s="224">
        <v>472</v>
      </c>
      <c r="AS191" s="224" t="s">
        <v>248</v>
      </c>
      <c r="AT191" s="7">
        <v>23180.37</v>
      </c>
      <c r="AU191" s="7">
        <v>52.164999999999999</v>
      </c>
      <c r="AV191" s="201">
        <v>0</v>
      </c>
      <c r="AW191" s="126">
        <v>472</v>
      </c>
      <c r="AX191" s="201" t="s">
        <v>248</v>
      </c>
      <c r="AY191" s="73" t="s">
        <v>248</v>
      </c>
      <c r="AZ191" s="138">
        <v>15571</v>
      </c>
      <c r="BA191" s="138" t="s">
        <v>248</v>
      </c>
      <c r="BB191" s="138" t="s">
        <v>248</v>
      </c>
      <c r="BC191" s="203" t="s">
        <v>248</v>
      </c>
      <c r="BD191" s="217" t="s">
        <v>61</v>
      </c>
      <c r="BE191" s="201" t="s">
        <v>62</v>
      </c>
      <c r="BF191" s="201" t="s">
        <v>63</v>
      </c>
      <c r="BG191" s="201" t="s">
        <v>196</v>
      </c>
      <c r="BH191" s="218" t="s">
        <v>267</v>
      </c>
      <c r="BI191" s="218" t="s">
        <v>66</v>
      </c>
      <c r="BJ191" s="200">
        <v>214</v>
      </c>
      <c r="BK191" s="200">
        <v>7</v>
      </c>
      <c r="BL191" s="219" t="s">
        <v>65</v>
      </c>
      <c r="BM191" s="64"/>
      <c r="BN191" s="64" t="s">
        <v>308</v>
      </c>
      <c r="BO191" s="91" t="s">
        <v>697</v>
      </c>
      <c r="BP191" s="441" t="s">
        <v>698</v>
      </c>
      <c r="BQ191" s="219" t="s">
        <v>714</v>
      </c>
    </row>
    <row r="192" spans="1:69" s="128" customFormat="1" ht="15.75">
      <c r="A192" s="207" t="s">
        <v>33</v>
      </c>
      <c r="B192" s="208" t="s">
        <v>9</v>
      </c>
      <c r="C192" s="202" t="s">
        <v>35</v>
      </c>
      <c r="D192" s="210" t="s">
        <v>710</v>
      </c>
      <c r="E192" s="24" t="s">
        <v>164</v>
      </c>
      <c r="F192" s="86">
        <v>305</v>
      </c>
      <c r="G192" s="80">
        <v>92</v>
      </c>
      <c r="H192" s="204"/>
      <c r="I192" s="204"/>
      <c r="J192" s="204"/>
      <c r="K192" s="204"/>
      <c r="L192" s="80">
        <v>5</v>
      </c>
      <c r="M192" s="203"/>
      <c r="N192" s="52">
        <v>11</v>
      </c>
      <c r="O192" s="204"/>
      <c r="P192" s="204"/>
      <c r="Q192" s="11">
        <v>9.7255448700000002</v>
      </c>
      <c r="R192" s="204"/>
      <c r="S192" s="204"/>
      <c r="T192" s="53">
        <v>15.285714285714286</v>
      </c>
      <c r="U192" s="204"/>
      <c r="V192" s="204"/>
      <c r="W192" s="11">
        <v>10.079874864583299</v>
      </c>
      <c r="X192" s="204"/>
      <c r="Y192" s="204"/>
      <c r="Z192" s="53">
        <v>15.549999999999997</v>
      </c>
      <c r="AA192" s="204"/>
      <c r="AB192" s="204"/>
      <c r="AC192" s="204"/>
      <c r="AD192" s="204"/>
      <c r="AE192" s="204"/>
      <c r="AF192" s="9">
        <v>3.0743487027856529</v>
      </c>
      <c r="AG192" s="9">
        <v>832</v>
      </c>
      <c r="AH192" s="9">
        <v>0.67400746544659107</v>
      </c>
      <c r="AI192" s="9">
        <v>142</v>
      </c>
      <c r="AJ192" s="9">
        <v>1.573076923076923</v>
      </c>
      <c r="AK192" s="9" t="s">
        <v>248</v>
      </c>
      <c r="AL192" s="9">
        <v>208</v>
      </c>
      <c r="AM192" s="9">
        <v>3.3561784529726109</v>
      </c>
      <c r="AN192" s="9">
        <v>3.5283783783783784</v>
      </c>
      <c r="AO192" s="73">
        <v>71</v>
      </c>
      <c r="AP192" s="80">
        <v>36</v>
      </c>
      <c r="AQ192" s="80">
        <v>18</v>
      </c>
      <c r="AR192" s="224">
        <v>283</v>
      </c>
      <c r="AS192" s="224" t="s">
        <v>248</v>
      </c>
      <c r="AT192" s="7">
        <v>9303.6129999999994</v>
      </c>
      <c r="AU192" s="7">
        <v>8173.4970000000003</v>
      </c>
      <c r="AV192" s="201">
        <v>102</v>
      </c>
      <c r="AW192" s="126">
        <v>171</v>
      </c>
      <c r="AX192" s="201" t="s">
        <v>248</v>
      </c>
      <c r="AY192" s="73" t="s">
        <v>248</v>
      </c>
      <c r="AZ192" s="138">
        <v>15571</v>
      </c>
      <c r="BA192" s="138" t="s">
        <v>248</v>
      </c>
      <c r="BB192" s="138" t="s">
        <v>248</v>
      </c>
      <c r="BC192" s="203" t="s">
        <v>248</v>
      </c>
      <c r="BD192" s="217" t="s">
        <v>61</v>
      </c>
      <c r="BE192" s="201" t="s">
        <v>62</v>
      </c>
      <c r="BF192" s="201" t="s">
        <v>63</v>
      </c>
      <c r="BG192" s="201" t="s">
        <v>196</v>
      </c>
      <c r="BH192" s="218" t="s">
        <v>267</v>
      </c>
      <c r="BI192" s="218" t="s">
        <v>67</v>
      </c>
      <c r="BJ192" s="200">
        <v>214</v>
      </c>
      <c r="BK192" s="200">
        <v>3</v>
      </c>
      <c r="BL192" s="219" t="s">
        <v>65</v>
      </c>
      <c r="BM192" s="64"/>
      <c r="BN192" s="64" t="s">
        <v>308</v>
      </c>
      <c r="BO192" s="91" t="s">
        <v>697</v>
      </c>
      <c r="BP192" s="441" t="s">
        <v>698</v>
      </c>
      <c r="BQ192" s="219" t="s">
        <v>714</v>
      </c>
    </row>
    <row r="193" spans="1:69" s="128" customFormat="1" ht="15.75">
      <c r="A193" s="207" t="s">
        <v>33</v>
      </c>
      <c r="B193" s="208" t="s">
        <v>9</v>
      </c>
      <c r="C193" s="202" t="s">
        <v>35</v>
      </c>
      <c r="D193" s="210" t="s">
        <v>710</v>
      </c>
      <c r="E193" s="24" t="s">
        <v>164</v>
      </c>
      <c r="F193" s="86">
        <v>307</v>
      </c>
      <c r="G193" s="80">
        <v>25</v>
      </c>
      <c r="H193" s="204"/>
      <c r="I193" s="204"/>
      <c r="J193" s="204"/>
      <c r="K193" s="204"/>
      <c r="L193" s="80">
        <v>0</v>
      </c>
      <c r="M193" s="203"/>
      <c r="N193" s="52">
        <v>0</v>
      </c>
      <c r="O193" s="204"/>
      <c r="P193" s="204"/>
      <c r="Q193" s="11">
        <v>6.2582479894</v>
      </c>
      <c r="R193" s="204"/>
      <c r="S193" s="204"/>
      <c r="T193" s="53">
        <v>8.9899999999999984</v>
      </c>
      <c r="U193" s="204"/>
      <c r="V193" s="204"/>
      <c r="W193" s="11">
        <v>6.1003508404254996</v>
      </c>
      <c r="X193" s="204"/>
      <c r="Y193" s="204"/>
      <c r="Z193" s="53">
        <v>8.9749999999999943</v>
      </c>
      <c r="AA193" s="204"/>
      <c r="AB193" s="204"/>
      <c r="AC193" s="204"/>
      <c r="AD193" s="204"/>
      <c r="AE193" s="204"/>
      <c r="AF193" s="9">
        <v>2.658342200285154</v>
      </c>
      <c r="AG193" s="9">
        <v>1128</v>
      </c>
      <c r="AH193" s="9">
        <v>0.29140488445747009</v>
      </c>
      <c r="AI193" s="9">
        <v>269</v>
      </c>
      <c r="AJ193" s="9">
        <v>2.0495762711864405</v>
      </c>
      <c r="AK193" s="9" t="s">
        <v>248</v>
      </c>
      <c r="AL193" s="9">
        <v>0</v>
      </c>
      <c r="AM193" s="9"/>
      <c r="AN193" s="9"/>
      <c r="AO193" s="73">
        <v>544</v>
      </c>
      <c r="AP193" s="80">
        <v>10</v>
      </c>
      <c r="AQ193" s="80">
        <v>10</v>
      </c>
      <c r="AR193" s="224">
        <v>0</v>
      </c>
      <c r="AS193" s="224" t="s">
        <v>248</v>
      </c>
      <c r="AT193" s="7">
        <v>21523.828000000001</v>
      </c>
      <c r="AU193" s="7">
        <v>263.43099999999998</v>
      </c>
      <c r="AV193" s="201">
        <v>0</v>
      </c>
      <c r="AW193" s="126">
        <v>0</v>
      </c>
      <c r="AX193" s="201" t="s">
        <v>248</v>
      </c>
      <c r="AY193" s="73" t="s">
        <v>248</v>
      </c>
      <c r="AZ193" s="138">
        <v>15571</v>
      </c>
      <c r="BA193" s="138" t="s">
        <v>248</v>
      </c>
      <c r="BB193" s="138" t="s">
        <v>248</v>
      </c>
      <c r="BC193" s="203" t="s">
        <v>248</v>
      </c>
      <c r="BD193" s="217" t="s">
        <v>61</v>
      </c>
      <c r="BE193" s="201" t="s">
        <v>62</v>
      </c>
      <c r="BF193" s="201" t="s">
        <v>63</v>
      </c>
      <c r="BG193" s="201" t="s">
        <v>196</v>
      </c>
      <c r="BH193" s="218" t="s">
        <v>267</v>
      </c>
      <c r="BI193" s="218" t="s">
        <v>68</v>
      </c>
      <c r="BJ193" s="200">
        <v>214</v>
      </c>
      <c r="BK193" s="200">
        <v>4</v>
      </c>
      <c r="BL193" s="219" t="s">
        <v>65</v>
      </c>
      <c r="BM193" s="64"/>
      <c r="BN193" s="64" t="s">
        <v>308</v>
      </c>
      <c r="BO193" s="91" t="s">
        <v>697</v>
      </c>
      <c r="BP193" s="441" t="s">
        <v>698</v>
      </c>
      <c r="BQ193" s="219" t="s">
        <v>714</v>
      </c>
    </row>
    <row r="194" spans="1:69" s="128" customFormat="1" ht="15.75">
      <c r="A194" s="207" t="s">
        <v>33</v>
      </c>
      <c r="B194" s="208" t="s">
        <v>9</v>
      </c>
      <c r="C194" s="202" t="s">
        <v>35</v>
      </c>
      <c r="D194" s="210" t="s">
        <v>710</v>
      </c>
      <c r="E194" s="24" t="s">
        <v>165</v>
      </c>
      <c r="F194" s="86">
        <v>67</v>
      </c>
      <c r="G194" s="80">
        <v>0</v>
      </c>
      <c r="H194" s="204"/>
      <c r="I194" s="204"/>
      <c r="J194" s="204"/>
      <c r="K194" s="204"/>
      <c r="L194" s="80">
        <v>0</v>
      </c>
      <c r="M194" s="203"/>
      <c r="N194" s="52">
        <v>0</v>
      </c>
      <c r="O194" s="204"/>
      <c r="P194" s="204"/>
      <c r="Q194" s="11">
        <v>5.2819849999999997</v>
      </c>
      <c r="R194" s="204"/>
      <c r="S194" s="204"/>
      <c r="T194" s="53">
        <v>6.4124999999999996</v>
      </c>
      <c r="U194" s="204"/>
      <c r="V194" s="204"/>
      <c r="W194" s="11">
        <v>5.2153282686567</v>
      </c>
      <c r="X194" s="204"/>
      <c r="Y194" s="204"/>
      <c r="Z194" s="53">
        <v>6.4124999999999996</v>
      </c>
      <c r="AA194" s="204"/>
      <c r="AB194" s="204"/>
      <c r="AC194" s="204"/>
      <c r="AD194" s="204"/>
      <c r="AE194" s="204"/>
      <c r="AF194" s="9">
        <v>3.7715778442334007</v>
      </c>
      <c r="AG194" s="9">
        <v>469</v>
      </c>
      <c r="AH194" s="9">
        <v>0.32671035089425071</v>
      </c>
      <c r="AI194" s="9">
        <v>4</v>
      </c>
      <c r="AJ194" s="9">
        <v>3.0383333333333336</v>
      </c>
      <c r="AK194" s="9" t="s">
        <v>248</v>
      </c>
      <c r="AL194" s="9">
        <v>67</v>
      </c>
      <c r="AM194" s="9">
        <v>3.7715778442334007</v>
      </c>
      <c r="AN194" s="9">
        <v>3.744236311239193</v>
      </c>
      <c r="AO194" s="73">
        <v>0</v>
      </c>
      <c r="AP194" s="80">
        <v>0</v>
      </c>
      <c r="AQ194" s="80">
        <v>0</v>
      </c>
      <c r="AR194" s="224">
        <v>134</v>
      </c>
      <c r="AS194" s="224" t="s">
        <v>248</v>
      </c>
      <c r="AT194" s="7">
        <v>5097.6490000000003</v>
      </c>
      <c r="AU194" s="7">
        <v>0</v>
      </c>
      <c r="AV194" s="201">
        <v>0</v>
      </c>
      <c r="AW194" s="126">
        <v>134</v>
      </c>
      <c r="AX194" s="201" t="s">
        <v>248</v>
      </c>
      <c r="AY194" s="73" t="s">
        <v>248</v>
      </c>
      <c r="AZ194" s="138">
        <v>22760</v>
      </c>
      <c r="BA194" s="138" t="s">
        <v>248</v>
      </c>
      <c r="BB194" s="124" t="s">
        <v>248</v>
      </c>
      <c r="BC194" s="203" t="s">
        <v>248</v>
      </c>
      <c r="BD194" s="217" t="s">
        <v>61</v>
      </c>
      <c r="BE194" s="201" t="s">
        <v>62</v>
      </c>
      <c r="BF194" s="201" t="s">
        <v>63</v>
      </c>
      <c r="BG194" s="201" t="s">
        <v>196</v>
      </c>
      <c r="BH194" s="218" t="s">
        <v>267</v>
      </c>
      <c r="BI194" s="218" t="s">
        <v>64</v>
      </c>
      <c r="BJ194" s="441">
        <v>214</v>
      </c>
      <c r="BK194" s="441">
        <v>1</v>
      </c>
      <c r="BL194" s="219" t="s">
        <v>65</v>
      </c>
      <c r="BM194" s="64"/>
      <c r="BN194" s="64" t="s">
        <v>308</v>
      </c>
      <c r="BO194" s="91" t="s">
        <v>350</v>
      </c>
      <c r="BP194" s="441" t="s">
        <v>703</v>
      </c>
      <c r="BQ194" s="219" t="s">
        <v>718</v>
      </c>
    </row>
    <row r="195" spans="1:69" s="128" customFormat="1" ht="15.75">
      <c r="A195" s="207" t="s">
        <v>33</v>
      </c>
      <c r="B195" s="208" t="s">
        <v>9</v>
      </c>
      <c r="C195" s="202" t="s">
        <v>35</v>
      </c>
      <c r="D195" s="210" t="s">
        <v>710</v>
      </c>
      <c r="E195" s="24" t="s">
        <v>165</v>
      </c>
      <c r="F195" s="86">
        <v>68</v>
      </c>
      <c r="G195" s="80">
        <v>0</v>
      </c>
      <c r="H195" s="204"/>
      <c r="I195" s="204"/>
      <c r="J195" s="204"/>
      <c r="K195" s="204"/>
      <c r="L195" s="80">
        <v>0</v>
      </c>
      <c r="M195" s="203"/>
      <c r="N195" s="52">
        <v>0</v>
      </c>
      <c r="O195" s="204"/>
      <c r="P195" s="204"/>
      <c r="Q195" s="11">
        <v>6.7085145440999998</v>
      </c>
      <c r="R195" s="204"/>
      <c r="S195" s="204"/>
      <c r="T195" s="53">
        <v>12.399999999999999</v>
      </c>
      <c r="U195" s="204"/>
      <c r="V195" s="204"/>
      <c r="W195" s="11">
        <v>6.6532204558823</v>
      </c>
      <c r="X195" s="204"/>
      <c r="Y195" s="204"/>
      <c r="Z195" s="53">
        <v>12.799999999999997</v>
      </c>
      <c r="AA195" s="204"/>
      <c r="AB195" s="204"/>
      <c r="AC195" s="204"/>
      <c r="AD195" s="204"/>
      <c r="AE195" s="204"/>
      <c r="AF195" s="9">
        <v>3.4851330598863228</v>
      </c>
      <c r="AG195" s="9">
        <v>475</v>
      </c>
      <c r="AH195" s="9">
        <v>0.48262504866320133</v>
      </c>
      <c r="AI195" s="9">
        <v>19</v>
      </c>
      <c r="AJ195" s="9">
        <v>2.5359848484848486</v>
      </c>
      <c r="AK195" s="9" t="s">
        <v>248</v>
      </c>
      <c r="AL195" s="9">
        <v>67</v>
      </c>
      <c r="AM195" s="9">
        <v>3.5021393103386034</v>
      </c>
      <c r="AN195" s="9">
        <v>3.5961538461538463</v>
      </c>
      <c r="AO195" s="73">
        <v>12</v>
      </c>
      <c r="AP195" s="80">
        <v>1</v>
      </c>
      <c r="AQ195" s="80">
        <v>0</v>
      </c>
      <c r="AR195" s="224">
        <v>123</v>
      </c>
      <c r="AS195" s="224" t="s">
        <v>248</v>
      </c>
      <c r="AT195" s="7">
        <v>5173.4610000000002</v>
      </c>
      <c r="AU195" s="7">
        <v>0</v>
      </c>
      <c r="AV195" s="201">
        <v>0</v>
      </c>
      <c r="AW195" s="126">
        <v>123</v>
      </c>
      <c r="AX195" s="201" t="s">
        <v>248</v>
      </c>
      <c r="AY195" s="73" t="s">
        <v>248</v>
      </c>
      <c r="AZ195" s="138">
        <v>22760</v>
      </c>
      <c r="BA195" s="138" t="s">
        <v>248</v>
      </c>
      <c r="BB195" s="124" t="s">
        <v>248</v>
      </c>
      <c r="BC195" s="203" t="s">
        <v>248</v>
      </c>
      <c r="BD195" s="217" t="s">
        <v>61</v>
      </c>
      <c r="BE195" s="201" t="s">
        <v>62</v>
      </c>
      <c r="BF195" s="201" t="s">
        <v>63</v>
      </c>
      <c r="BG195" s="201" t="s">
        <v>196</v>
      </c>
      <c r="BH195" s="218" t="s">
        <v>267</v>
      </c>
      <c r="BI195" s="218" t="s">
        <v>66</v>
      </c>
      <c r="BJ195" s="441">
        <v>214</v>
      </c>
      <c r="BK195" s="441">
        <v>7</v>
      </c>
      <c r="BL195" s="219" t="s">
        <v>65</v>
      </c>
      <c r="BM195" s="64"/>
      <c r="BN195" s="64" t="s">
        <v>308</v>
      </c>
      <c r="BO195" s="91" t="s">
        <v>350</v>
      </c>
      <c r="BP195" s="441" t="s">
        <v>703</v>
      </c>
      <c r="BQ195" s="219" t="s">
        <v>718</v>
      </c>
    </row>
    <row r="196" spans="1:69" s="128" customFormat="1" ht="15.75">
      <c r="A196" s="207" t="s">
        <v>33</v>
      </c>
      <c r="B196" s="208" t="s">
        <v>9</v>
      </c>
      <c r="C196" s="202" t="s">
        <v>35</v>
      </c>
      <c r="D196" s="210" t="s">
        <v>710</v>
      </c>
      <c r="E196" s="24" t="s">
        <v>165</v>
      </c>
      <c r="F196" s="86">
        <v>66</v>
      </c>
      <c r="G196" s="80">
        <v>4</v>
      </c>
      <c r="H196" s="204"/>
      <c r="I196" s="204"/>
      <c r="J196" s="204"/>
      <c r="K196" s="204"/>
      <c r="L196" s="80">
        <v>1</v>
      </c>
      <c r="M196" s="203"/>
      <c r="N196" s="52">
        <v>0</v>
      </c>
      <c r="O196" s="204"/>
      <c r="P196" s="204"/>
      <c r="Q196" s="11">
        <v>7.2604588525000002</v>
      </c>
      <c r="R196" s="204"/>
      <c r="S196" s="204"/>
      <c r="T196" s="53">
        <v>9.2437499999999986</v>
      </c>
      <c r="U196" s="204"/>
      <c r="V196" s="204"/>
      <c r="W196" s="11">
        <v>7.4832456721311003</v>
      </c>
      <c r="X196" s="204"/>
      <c r="Y196" s="204"/>
      <c r="Z196" s="53">
        <v>9.3687499999999986</v>
      </c>
      <c r="AA196" s="204"/>
      <c r="AB196" s="204"/>
      <c r="AC196" s="204"/>
      <c r="AD196" s="204"/>
      <c r="AE196" s="204"/>
      <c r="AF196" s="9">
        <v>3.2265182833383683</v>
      </c>
      <c r="AG196" s="9">
        <v>425</v>
      </c>
      <c r="AH196" s="9">
        <v>0.76517754172888508</v>
      </c>
      <c r="AI196" s="9">
        <v>89</v>
      </c>
      <c r="AJ196" s="9">
        <v>1.5607142857142857</v>
      </c>
      <c r="AK196" s="9" t="s">
        <v>248</v>
      </c>
      <c r="AL196" s="9">
        <v>34</v>
      </c>
      <c r="AM196" s="9">
        <v>3.4236204503130176</v>
      </c>
      <c r="AN196" s="9">
        <v>3.5839160839160837</v>
      </c>
      <c r="AO196" s="73">
        <v>6</v>
      </c>
      <c r="AP196" s="80">
        <v>0</v>
      </c>
      <c r="AQ196" s="80">
        <v>7</v>
      </c>
      <c r="AR196" s="224">
        <v>111</v>
      </c>
      <c r="AS196" s="224" t="s">
        <v>248</v>
      </c>
      <c r="AT196" s="7">
        <v>4001.2080000000001</v>
      </c>
      <c r="AU196" s="7">
        <v>875.76</v>
      </c>
      <c r="AV196" s="201">
        <v>0</v>
      </c>
      <c r="AW196" s="126">
        <v>111</v>
      </c>
      <c r="AX196" s="201" t="s">
        <v>248</v>
      </c>
      <c r="AY196" s="73" t="s">
        <v>248</v>
      </c>
      <c r="AZ196" s="138">
        <v>22760</v>
      </c>
      <c r="BA196" s="138" t="s">
        <v>248</v>
      </c>
      <c r="BB196" s="124" t="s">
        <v>248</v>
      </c>
      <c r="BC196" s="203" t="s">
        <v>248</v>
      </c>
      <c r="BD196" s="217" t="s">
        <v>61</v>
      </c>
      <c r="BE196" s="201" t="s">
        <v>62</v>
      </c>
      <c r="BF196" s="201" t="s">
        <v>63</v>
      </c>
      <c r="BG196" s="201" t="s">
        <v>196</v>
      </c>
      <c r="BH196" s="218" t="s">
        <v>267</v>
      </c>
      <c r="BI196" s="218" t="s">
        <v>67</v>
      </c>
      <c r="BJ196" s="441">
        <v>214</v>
      </c>
      <c r="BK196" s="441">
        <v>3</v>
      </c>
      <c r="BL196" s="219" t="s">
        <v>65</v>
      </c>
      <c r="BM196" s="64"/>
      <c r="BN196" s="64" t="s">
        <v>308</v>
      </c>
      <c r="BO196" s="91" t="s">
        <v>350</v>
      </c>
      <c r="BP196" s="441" t="s">
        <v>703</v>
      </c>
      <c r="BQ196" s="219" t="s">
        <v>718</v>
      </c>
    </row>
    <row r="197" spans="1:69" s="128" customFormat="1" ht="16.5" thickBot="1">
      <c r="A197" s="151" t="s">
        <v>33</v>
      </c>
      <c r="B197" s="152" t="s">
        <v>9</v>
      </c>
      <c r="C197" s="153" t="s">
        <v>35</v>
      </c>
      <c r="D197" s="154" t="s">
        <v>710</v>
      </c>
      <c r="E197" s="190" t="s">
        <v>165</v>
      </c>
      <c r="F197" s="191">
        <v>68</v>
      </c>
      <c r="G197" s="192">
        <v>1</v>
      </c>
      <c r="H197" s="161"/>
      <c r="I197" s="161"/>
      <c r="J197" s="161"/>
      <c r="K197" s="161"/>
      <c r="L197" s="192">
        <v>1</v>
      </c>
      <c r="M197" s="158"/>
      <c r="N197" s="160">
        <v>0</v>
      </c>
      <c r="O197" s="161"/>
      <c r="P197" s="161"/>
      <c r="Q197" s="194">
        <v>6.4089240152000002</v>
      </c>
      <c r="R197" s="161"/>
      <c r="S197" s="161"/>
      <c r="T197" s="193">
        <v>7.8374999999999995</v>
      </c>
      <c r="U197" s="161"/>
      <c r="V197" s="161"/>
      <c r="W197" s="194">
        <v>6.4766362575757004</v>
      </c>
      <c r="X197" s="161"/>
      <c r="Y197" s="161"/>
      <c r="Z197" s="193">
        <v>7.7833333333333323</v>
      </c>
      <c r="AA197" s="161"/>
      <c r="AB197" s="161"/>
      <c r="AC197" s="161"/>
      <c r="AD197" s="161"/>
      <c r="AE197" s="161"/>
      <c r="AF197" s="178">
        <v>2.6963824959394564</v>
      </c>
      <c r="AG197" s="178">
        <v>462</v>
      </c>
      <c r="AH197" s="178">
        <v>0.36854901962030373</v>
      </c>
      <c r="AI197" s="178">
        <v>104</v>
      </c>
      <c r="AJ197" s="178">
        <v>1.835</v>
      </c>
      <c r="AK197" s="178" t="s">
        <v>248</v>
      </c>
      <c r="AL197" s="178">
        <v>0</v>
      </c>
      <c r="AM197" s="178"/>
      <c r="AN197" s="178"/>
      <c r="AO197" s="195">
        <v>6</v>
      </c>
      <c r="AP197" s="192">
        <v>0</v>
      </c>
      <c r="AQ197" s="192">
        <v>0</v>
      </c>
      <c r="AR197" s="226">
        <v>128</v>
      </c>
      <c r="AS197" s="226" t="s">
        <v>248</v>
      </c>
      <c r="AT197" s="227">
        <v>3921.7649999999999</v>
      </c>
      <c r="AU197" s="227">
        <v>1140.0840000000001</v>
      </c>
      <c r="AV197" s="163">
        <v>0</v>
      </c>
      <c r="AW197" s="228">
        <v>128</v>
      </c>
      <c r="AX197" s="163" t="s">
        <v>248</v>
      </c>
      <c r="AY197" s="195" t="s">
        <v>248</v>
      </c>
      <c r="AZ197" s="156">
        <v>22760</v>
      </c>
      <c r="BA197" s="156" t="s">
        <v>248</v>
      </c>
      <c r="BB197" s="199" t="s">
        <v>248</v>
      </c>
      <c r="BC197" s="158" t="s">
        <v>248</v>
      </c>
      <c r="BD197" s="162" t="s">
        <v>61</v>
      </c>
      <c r="BE197" s="163" t="s">
        <v>62</v>
      </c>
      <c r="BF197" s="163" t="s">
        <v>63</v>
      </c>
      <c r="BG197" s="163" t="s">
        <v>196</v>
      </c>
      <c r="BH197" s="164" t="s">
        <v>267</v>
      </c>
      <c r="BI197" s="164" t="s">
        <v>68</v>
      </c>
      <c r="BJ197" s="165">
        <v>214</v>
      </c>
      <c r="BK197" s="165">
        <v>4</v>
      </c>
      <c r="BL197" s="166" t="s">
        <v>65</v>
      </c>
      <c r="BM197" s="198"/>
      <c r="BN197" s="198" t="s">
        <v>308</v>
      </c>
      <c r="BO197" s="197" t="s">
        <v>350</v>
      </c>
      <c r="BP197" s="165" t="s">
        <v>703</v>
      </c>
      <c r="BQ197" s="166" t="s">
        <v>718</v>
      </c>
    </row>
  </sheetData>
  <sortState ref="A2:BO197">
    <sortCondition ref="BI2:BI197" customList="VODAFONE,MOVISTAR,ORANGE,YOIGO"/>
    <sortCondition ref="E2:E197"/>
  </sortState>
  <pageMargins left="0.7" right="0.7" top="0.75" bottom="0.75" header="0.3" footer="0.3"/>
  <pageSetup paperSize="9" scale="59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FFFF00"/>
    <pageSetUpPr fitToPage="1"/>
  </sheetPr>
  <dimension ref="A1:BQ197"/>
  <sheetViews>
    <sheetView showGridLines="0" zoomScale="70" zoomScaleNormal="70" workbookViewId="0">
      <selection activeCell="E1" sqref="E1"/>
    </sheetView>
  </sheetViews>
  <sheetFormatPr baseColWidth="10" defaultColWidth="9.140625" defaultRowHeight="14.25"/>
  <cols>
    <col min="1" max="1" width="20.85546875" style="129" bestFit="1" customWidth="1"/>
    <col min="2" max="2" width="11.85546875" style="75" bestFit="1" customWidth="1"/>
    <col min="3" max="3" width="6.7109375" style="4" bestFit="1" customWidth="1"/>
    <col min="4" max="4" width="18.42578125" style="129" bestFit="1" customWidth="1"/>
    <col min="5" max="5" width="33.140625" style="5" bestFit="1" customWidth="1"/>
    <col min="6" max="7" width="6" style="12" bestFit="1" customWidth="1"/>
    <col min="8" max="12" width="6" style="10" bestFit="1" customWidth="1"/>
    <col min="13" max="14" width="6" style="12" bestFit="1" customWidth="1"/>
    <col min="15" max="16" width="6" style="128" bestFit="1" customWidth="1"/>
    <col min="17" max="17" width="14.85546875" style="128" bestFit="1" customWidth="1"/>
    <col min="18" max="19" width="6" style="128" bestFit="1" customWidth="1"/>
    <col min="20" max="20" width="14.85546875" style="128" bestFit="1" customWidth="1"/>
    <col min="21" max="22" width="6" style="128" bestFit="1" customWidth="1"/>
    <col min="23" max="23" width="14.85546875" style="128" bestFit="1" customWidth="1"/>
    <col min="24" max="25" width="6" style="128" bestFit="1" customWidth="1"/>
    <col min="26" max="26" width="14.85546875" style="128" bestFit="1" customWidth="1"/>
    <col min="27" max="30" width="6" style="128" bestFit="1" customWidth="1"/>
    <col min="31" max="31" width="6" style="10" bestFit="1" customWidth="1"/>
    <col min="32" max="32" width="14.85546875" style="128" bestFit="1" customWidth="1"/>
    <col min="33" max="33" width="6.28515625" style="128" bestFit="1" customWidth="1"/>
    <col min="34" max="34" width="14.85546875" style="128" bestFit="1" customWidth="1"/>
    <col min="35" max="35" width="6" style="128" bestFit="1" customWidth="1"/>
    <col min="36" max="36" width="14.85546875" style="128" bestFit="1" customWidth="1"/>
    <col min="37" max="38" width="6" style="128" bestFit="1" customWidth="1"/>
    <col min="39" max="39" width="14.85546875" style="128" bestFit="1" customWidth="1"/>
    <col min="40" max="40" width="14.85546875" style="12" bestFit="1" customWidth="1"/>
    <col min="41" max="45" width="6" style="12" bestFit="1" customWidth="1"/>
    <col min="46" max="46" width="12.42578125" style="12" bestFit="1" customWidth="1"/>
    <col min="47" max="47" width="11.140625" style="12" bestFit="1" customWidth="1"/>
    <col min="48" max="51" width="6" style="10" bestFit="1" customWidth="1"/>
    <col min="52" max="52" width="8.7109375" style="138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6" style="10" bestFit="1" customWidth="1"/>
    <col min="66" max="66" width="36.42578125" style="10" bestFit="1" customWidth="1"/>
    <col min="67" max="67" width="30" style="10" bestFit="1" customWidth="1"/>
    <col min="68" max="68" width="23.5703125" style="10" bestFit="1" customWidth="1"/>
    <col min="69" max="69" width="9.28515625" style="10" bestFit="1" customWidth="1"/>
    <col min="70" max="16384" width="9.140625" style="128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268</v>
      </c>
      <c r="P1" s="40" t="s">
        <v>269</v>
      </c>
      <c r="Q1" s="40" t="s">
        <v>270</v>
      </c>
      <c r="R1" s="40" t="s">
        <v>271</v>
      </c>
      <c r="S1" s="40" t="s">
        <v>272</v>
      </c>
      <c r="T1" s="41" t="s">
        <v>273</v>
      </c>
      <c r="U1" s="39" t="s">
        <v>274</v>
      </c>
      <c r="V1" s="40" t="s">
        <v>275</v>
      </c>
      <c r="W1" s="40" t="s">
        <v>276</v>
      </c>
      <c r="X1" s="40" t="s">
        <v>277</v>
      </c>
      <c r="Y1" s="40" t="s">
        <v>278</v>
      </c>
      <c r="Z1" s="41" t="s">
        <v>279</v>
      </c>
      <c r="AA1" s="39" t="s">
        <v>280</v>
      </c>
      <c r="AB1" s="40" t="s">
        <v>281</v>
      </c>
      <c r="AC1" s="40" t="s">
        <v>282</v>
      </c>
      <c r="AD1" s="40" t="s">
        <v>283</v>
      </c>
      <c r="AE1" s="41" t="s">
        <v>284</v>
      </c>
      <c r="AF1" s="39" t="s">
        <v>285</v>
      </c>
      <c r="AG1" s="40" t="s">
        <v>286</v>
      </c>
      <c r="AH1" s="40" t="s">
        <v>287</v>
      </c>
      <c r="AI1" s="40" t="s">
        <v>288</v>
      </c>
      <c r="AJ1" s="40" t="s">
        <v>289</v>
      </c>
      <c r="AK1" s="40" t="s">
        <v>223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224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290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3" t="s">
        <v>225</v>
      </c>
      <c r="BO1" s="170" t="s">
        <v>344</v>
      </c>
      <c r="BP1" s="171" t="s">
        <v>691</v>
      </c>
      <c r="BQ1" s="172" t="s">
        <v>692</v>
      </c>
    </row>
    <row r="2" spans="1:69" ht="15.75">
      <c r="A2" s="205" t="s">
        <v>33</v>
      </c>
      <c r="B2" s="206" t="s">
        <v>40</v>
      </c>
      <c r="C2" s="220" t="s">
        <v>35</v>
      </c>
      <c r="D2" s="209" t="s">
        <v>710</v>
      </c>
      <c r="E2" s="26" t="s">
        <v>118</v>
      </c>
      <c r="F2" s="93">
        <v>107</v>
      </c>
      <c r="G2" s="79">
        <v>5</v>
      </c>
      <c r="H2" s="222"/>
      <c r="I2" s="222"/>
      <c r="J2" s="222"/>
      <c r="K2" s="222"/>
      <c r="L2" s="79">
        <v>0</v>
      </c>
      <c r="M2" s="221"/>
      <c r="N2" s="62">
        <v>0</v>
      </c>
      <c r="O2" s="222"/>
      <c r="P2" s="222"/>
      <c r="Q2" s="68">
        <v>7.3674999412000002</v>
      </c>
      <c r="R2" s="222"/>
      <c r="S2" s="222"/>
      <c r="T2" s="71">
        <v>9.4499999999999957</v>
      </c>
      <c r="U2" s="222"/>
      <c r="V2" s="222"/>
      <c r="W2" s="68">
        <v>7.4316469803920997</v>
      </c>
      <c r="X2" s="222"/>
      <c r="Y2" s="222"/>
      <c r="Z2" s="71">
        <v>9.3166666666666647</v>
      </c>
      <c r="AA2" s="222"/>
      <c r="AB2" s="222"/>
      <c r="AC2" s="222"/>
      <c r="AD2" s="222"/>
      <c r="AE2" s="222"/>
      <c r="AF2" s="60">
        <v>3.4640359594151868</v>
      </c>
      <c r="AG2" s="60">
        <v>402</v>
      </c>
      <c r="AH2" s="60">
        <v>0.52919738785421144</v>
      </c>
      <c r="AI2" s="60">
        <v>17</v>
      </c>
      <c r="AJ2" s="60">
        <v>2.5249999999999999</v>
      </c>
      <c r="AK2" s="60" t="s">
        <v>248</v>
      </c>
      <c r="AL2" s="60">
        <v>102</v>
      </c>
      <c r="AM2" s="60">
        <v>3.4640359594151868</v>
      </c>
      <c r="AN2" s="60">
        <v>3.5400641025641026</v>
      </c>
      <c r="AO2" s="72">
        <v>0</v>
      </c>
      <c r="AP2" s="79">
        <v>0</v>
      </c>
      <c r="AQ2" s="79">
        <v>0</v>
      </c>
      <c r="AR2" s="225">
        <v>204</v>
      </c>
      <c r="AS2" s="225" t="s">
        <v>248</v>
      </c>
      <c r="AT2" s="223">
        <v>7870.3980000000001</v>
      </c>
      <c r="AU2" s="223">
        <v>47.912999999999997</v>
      </c>
      <c r="AV2" s="212">
        <v>0</v>
      </c>
      <c r="AW2" s="213">
        <v>204</v>
      </c>
      <c r="AX2" s="221" t="s">
        <v>248</v>
      </c>
      <c r="AY2" s="221" t="s">
        <v>248</v>
      </c>
      <c r="AZ2" s="137">
        <v>49387</v>
      </c>
      <c r="BA2" s="221" t="s">
        <v>248</v>
      </c>
      <c r="BB2" s="221" t="s">
        <v>248</v>
      </c>
      <c r="BC2" s="221" t="s">
        <v>248</v>
      </c>
      <c r="BD2" s="211" t="s">
        <v>61</v>
      </c>
      <c r="BE2" s="212" t="s">
        <v>62</v>
      </c>
      <c r="BF2" s="212" t="s">
        <v>63</v>
      </c>
      <c r="BG2" s="212" t="s">
        <v>196</v>
      </c>
      <c r="BH2" s="214" t="s">
        <v>267</v>
      </c>
      <c r="BI2" s="214" t="s">
        <v>64</v>
      </c>
      <c r="BJ2" s="215">
        <v>214</v>
      </c>
      <c r="BK2" s="215">
        <v>1</v>
      </c>
      <c r="BL2" s="216" t="s">
        <v>65</v>
      </c>
      <c r="BM2" s="63"/>
      <c r="BN2" s="63" t="s">
        <v>309</v>
      </c>
      <c r="BO2" s="91" t="s">
        <v>702</v>
      </c>
      <c r="BP2" s="441" t="s">
        <v>698</v>
      </c>
      <c r="BQ2" s="219" t="s">
        <v>714</v>
      </c>
    </row>
    <row r="3" spans="1:69" ht="15.75">
      <c r="A3" s="207" t="s">
        <v>33</v>
      </c>
      <c r="B3" s="208" t="s">
        <v>40</v>
      </c>
      <c r="C3" s="202" t="s">
        <v>35</v>
      </c>
      <c r="D3" s="210" t="s">
        <v>710</v>
      </c>
      <c r="E3" s="24" t="s">
        <v>118</v>
      </c>
      <c r="F3" s="86">
        <v>68</v>
      </c>
      <c r="G3" s="80">
        <v>0</v>
      </c>
      <c r="H3" s="204"/>
      <c r="I3" s="204"/>
      <c r="J3" s="204"/>
      <c r="K3" s="204"/>
      <c r="L3" s="80">
        <v>0</v>
      </c>
      <c r="M3" s="203"/>
      <c r="N3" s="52">
        <v>0</v>
      </c>
      <c r="O3" s="204"/>
      <c r="P3" s="204"/>
      <c r="Q3" s="11">
        <v>7.5410146618000002</v>
      </c>
      <c r="R3" s="204"/>
      <c r="S3" s="204"/>
      <c r="T3" s="53">
        <v>11.399999999999999</v>
      </c>
      <c r="U3" s="204"/>
      <c r="V3" s="204"/>
      <c r="W3" s="11">
        <v>7.4977205441176</v>
      </c>
      <c r="X3" s="204"/>
      <c r="Y3" s="204"/>
      <c r="Z3" s="53">
        <v>11.799999999999997</v>
      </c>
      <c r="AA3" s="204"/>
      <c r="AB3" s="204"/>
      <c r="AC3" s="204"/>
      <c r="AD3" s="204"/>
      <c r="AE3" s="204"/>
      <c r="AF3" s="9">
        <v>3.4500367816756752</v>
      </c>
      <c r="AG3" s="9">
        <v>268</v>
      </c>
      <c r="AH3" s="9">
        <v>0.58682166146312764</v>
      </c>
      <c r="AI3" s="9">
        <v>23</v>
      </c>
      <c r="AJ3" s="9">
        <v>2.2333333333333334</v>
      </c>
      <c r="AK3" s="9" t="s">
        <v>248</v>
      </c>
      <c r="AL3" s="9">
        <v>68</v>
      </c>
      <c r="AM3" s="9">
        <v>3.4500367816756752</v>
      </c>
      <c r="AN3" s="9">
        <v>3.5723140495867769</v>
      </c>
      <c r="AO3" s="73">
        <v>0</v>
      </c>
      <c r="AP3" s="80">
        <v>0</v>
      </c>
      <c r="AQ3" s="80">
        <v>0</v>
      </c>
      <c r="AR3" s="224">
        <v>136</v>
      </c>
      <c r="AS3" s="224" t="s">
        <v>248</v>
      </c>
      <c r="AT3" s="7">
        <v>5200.8990000000003</v>
      </c>
      <c r="AU3" s="7">
        <v>44.436</v>
      </c>
      <c r="AV3" s="201">
        <v>0</v>
      </c>
      <c r="AW3" s="126">
        <v>136</v>
      </c>
      <c r="AX3" s="203" t="s">
        <v>248</v>
      </c>
      <c r="AY3" s="203" t="s">
        <v>248</v>
      </c>
      <c r="AZ3" s="138">
        <v>49387</v>
      </c>
      <c r="BA3" s="203" t="s">
        <v>248</v>
      </c>
      <c r="BB3" s="203" t="s">
        <v>248</v>
      </c>
      <c r="BC3" s="203" t="s">
        <v>248</v>
      </c>
      <c r="BD3" s="217" t="s">
        <v>61</v>
      </c>
      <c r="BE3" s="201" t="s">
        <v>62</v>
      </c>
      <c r="BF3" s="201" t="s">
        <v>63</v>
      </c>
      <c r="BG3" s="201" t="s">
        <v>196</v>
      </c>
      <c r="BH3" s="218" t="s">
        <v>267</v>
      </c>
      <c r="BI3" s="218" t="s">
        <v>66</v>
      </c>
      <c r="BJ3" s="200">
        <v>214</v>
      </c>
      <c r="BK3" s="200">
        <v>7</v>
      </c>
      <c r="BL3" s="219" t="s">
        <v>65</v>
      </c>
      <c r="BM3" s="64"/>
      <c r="BN3" s="64" t="s">
        <v>309</v>
      </c>
      <c r="BO3" s="91" t="s">
        <v>702</v>
      </c>
      <c r="BP3" s="441" t="s">
        <v>698</v>
      </c>
      <c r="BQ3" s="219" t="s">
        <v>714</v>
      </c>
    </row>
    <row r="4" spans="1:69" ht="15.75">
      <c r="A4" s="207" t="s">
        <v>33</v>
      </c>
      <c r="B4" s="208" t="s">
        <v>40</v>
      </c>
      <c r="C4" s="202" t="s">
        <v>35</v>
      </c>
      <c r="D4" s="210" t="s">
        <v>710</v>
      </c>
      <c r="E4" s="24" t="s">
        <v>118</v>
      </c>
      <c r="F4" s="86">
        <v>86</v>
      </c>
      <c r="G4" s="80">
        <v>0</v>
      </c>
      <c r="H4" s="204"/>
      <c r="I4" s="204"/>
      <c r="J4" s="204"/>
      <c r="K4" s="204"/>
      <c r="L4" s="80">
        <v>1</v>
      </c>
      <c r="M4" s="203"/>
      <c r="N4" s="52">
        <v>0</v>
      </c>
      <c r="O4" s="204"/>
      <c r="P4" s="204"/>
      <c r="Q4" s="11">
        <v>7.1834116824000001</v>
      </c>
      <c r="R4" s="204"/>
      <c r="S4" s="204"/>
      <c r="T4" s="53">
        <v>9.875</v>
      </c>
      <c r="U4" s="204"/>
      <c r="V4" s="204"/>
      <c r="W4" s="11">
        <v>7.4097293882352</v>
      </c>
      <c r="X4" s="204"/>
      <c r="Y4" s="204"/>
      <c r="Z4" s="53">
        <v>9.875</v>
      </c>
      <c r="AA4" s="204"/>
      <c r="AB4" s="204"/>
      <c r="AC4" s="204"/>
      <c r="AD4" s="204"/>
      <c r="AE4" s="204"/>
      <c r="AF4" s="9">
        <v>3.3191764718177277</v>
      </c>
      <c r="AG4" s="9">
        <v>340</v>
      </c>
      <c r="AH4" s="9">
        <v>0.53787649388977776</v>
      </c>
      <c r="AI4" s="9">
        <v>26</v>
      </c>
      <c r="AJ4" s="9">
        <v>2.2954545454545454</v>
      </c>
      <c r="AK4" s="9" t="s">
        <v>248</v>
      </c>
      <c r="AL4" s="9">
        <v>85</v>
      </c>
      <c r="AM4" s="9">
        <v>3.3191764718177277</v>
      </c>
      <c r="AN4" s="9">
        <v>3.4264705882352939</v>
      </c>
      <c r="AO4" s="73">
        <v>0</v>
      </c>
      <c r="AP4" s="80">
        <v>0</v>
      </c>
      <c r="AQ4" s="80">
        <v>0</v>
      </c>
      <c r="AR4" s="224">
        <v>172</v>
      </c>
      <c r="AS4" s="224" t="s">
        <v>248</v>
      </c>
      <c r="AT4" s="7">
        <v>6669.5469999999996</v>
      </c>
      <c r="AU4" s="7">
        <v>0</v>
      </c>
      <c r="AV4" s="201">
        <v>0</v>
      </c>
      <c r="AW4" s="126">
        <v>172</v>
      </c>
      <c r="AX4" s="203" t="s">
        <v>248</v>
      </c>
      <c r="AY4" s="203" t="s">
        <v>248</v>
      </c>
      <c r="AZ4" s="138">
        <v>49387</v>
      </c>
      <c r="BA4" s="203" t="s">
        <v>248</v>
      </c>
      <c r="BB4" s="203" t="s">
        <v>248</v>
      </c>
      <c r="BC4" s="203" t="s">
        <v>248</v>
      </c>
      <c r="BD4" s="217" t="s">
        <v>61</v>
      </c>
      <c r="BE4" s="201" t="s">
        <v>62</v>
      </c>
      <c r="BF4" s="201" t="s">
        <v>63</v>
      </c>
      <c r="BG4" s="201" t="s">
        <v>196</v>
      </c>
      <c r="BH4" s="218" t="s">
        <v>267</v>
      </c>
      <c r="BI4" s="218" t="s">
        <v>67</v>
      </c>
      <c r="BJ4" s="441">
        <v>214</v>
      </c>
      <c r="BK4" s="441">
        <v>3</v>
      </c>
      <c r="BL4" s="219" t="s">
        <v>65</v>
      </c>
      <c r="BM4" s="64"/>
      <c r="BN4" s="64" t="s">
        <v>309</v>
      </c>
      <c r="BO4" s="91" t="s">
        <v>702</v>
      </c>
      <c r="BP4" s="441" t="s">
        <v>698</v>
      </c>
      <c r="BQ4" s="219" t="s">
        <v>714</v>
      </c>
    </row>
    <row r="5" spans="1:69" ht="15.75">
      <c r="A5" s="207" t="s">
        <v>33</v>
      </c>
      <c r="B5" s="208" t="s">
        <v>40</v>
      </c>
      <c r="C5" s="202" t="s">
        <v>35</v>
      </c>
      <c r="D5" s="210" t="s">
        <v>710</v>
      </c>
      <c r="E5" s="24" t="s">
        <v>118</v>
      </c>
      <c r="F5" s="86">
        <v>24</v>
      </c>
      <c r="G5" s="80">
        <v>0</v>
      </c>
      <c r="H5" s="204"/>
      <c r="I5" s="204"/>
      <c r="J5" s="204"/>
      <c r="K5" s="204"/>
      <c r="L5" s="80">
        <v>0</v>
      </c>
      <c r="M5" s="203"/>
      <c r="N5" s="52">
        <v>0</v>
      </c>
      <c r="O5" s="204"/>
      <c r="P5" s="204"/>
      <c r="Q5" s="11">
        <v>9.5522083332999994</v>
      </c>
      <c r="R5" s="204"/>
      <c r="S5" s="204"/>
      <c r="T5" s="53">
        <v>11.399999999999999</v>
      </c>
      <c r="U5" s="204"/>
      <c r="V5" s="204"/>
      <c r="W5" s="11">
        <v>9.6527916666665998</v>
      </c>
      <c r="X5" s="204"/>
      <c r="Y5" s="204"/>
      <c r="Z5" s="53">
        <v>11.899999999999999</v>
      </c>
      <c r="AA5" s="204"/>
      <c r="AB5" s="204"/>
      <c r="AC5" s="204"/>
      <c r="AD5" s="204"/>
      <c r="AE5" s="204"/>
      <c r="AF5" s="9">
        <v>2.9120833401878676</v>
      </c>
      <c r="AG5" s="9">
        <v>96</v>
      </c>
      <c r="AH5" s="9">
        <v>0.40928773175899258</v>
      </c>
      <c r="AI5" s="9">
        <v>15</v>
      </c>
      <c r="AJ5" s="9">
        <v>2.0750000000000002</v>
      </c>
      <c r="AK5" s="9" t="s">
        <v>248</v>
      </c>
      <c r="AL5" s="9">
        <v>0</v>
      </c>
      <c r="AM5" s="9"/>
      <c r="AN5" s="9"/>
      <c r="AO5" s="73">
        <v>0</v>
      </c>
      <c r="AP5" s="80">
        <v>0</v>
      </c>
      <c r="AQ5" s="80">
        <v>0</v>
      </c>
      <c r="AR5" s="224">
        <v>48</v>
      </c>
      <c r="AS5" s="224" t="s">
        <v>248</v>
      </c>
      <c r="AT5" s="7">
        <v>1580.8520000000001</v>
      </c>
      <c r="AU5" s="7">
        <v>302.10899999999998</v>
      </c>
      <c r="AV5" s="201">
        <v>0</v>
      </c>
      <c r="AW5" s="126">
        <v>48</v>
      </c>
      <c r="AX5" s="203" t="s">
        <v>248</v>
      </c>
      <c r="AY5" s="203" t="s">
        <v>248</v>
      </c>
      <c r="AZ5" s="138">
        <v>49387</v>
      </c>
      <c r="BA5" s="203" t="s">
        <v>248</v>
      </c>
      <c r="BB5" s="203" t="s">
        <v>248</v>
      </c>
      <c r="BC5" s="203" t="s">
        <v>248</v>
      </c>
      <c r="BD5" s="217" t="s">
        <v>61</v>
      </c>
      <c r="BE5" s="201" t="s">
        <v>62</v>
      </c>
      <c r="BF5" s="201" t="s">
        <v>63</v>
      </c>
      <c r="BG5" s="201" t="s">
        <v>196</v>
      </c>
      <c r="BH5" s="218" t="s">
        <v>267</v>
      </c>
      <c r="BI5" s="218" t="s">
        <v>68</v>
      </c>
      <c r="BJ5" s="441">
        <v>214</v>
      </c>
      <c r="BK5" s="441">
        <v>4</v>
      </c>
      <c r="BL5" s="219" t="s">
        <v>65</v>
      </c>
      <c r="BM5" s="64"/>
      <c r="BN5" s="64" t="s">
        <v>309</v>
      </c>
      <c r="BO5" s="91" t="s">
        <v>702</v>
      </c>
      <c r="BP5" s="441" t="s">
        <v>698</v>
      </c>
      <c r="BQ5" s="219" t="s">
        <v>714</v>
      </c>
    </row>
    <row r="6" spans="1:69" ht="15.75">
      <c r="A6" s="207" t="s">
        <v>33</v>
      </c>
      <c r="B6" s="208" t="s">
        <v>40</v>
      </c>
      <c r="C6" s="202" t="s">
        <v>35</v>
      </c>
      <c r="D6" s="210" t="s">
        <v>710</v>
      </c>
      <c r="E6" s="24" t="s">
        <v>119</v>
      </c>
      <c r="F6" s="86">
        <v>208</v>
      </c>
      <c r="G6" s="80">
        <v>2</v>
      </c>
      <c r="H6" s="204"/>
      <c r="I6" s="204"/>
      <c r="J6" s="204"/>
      <c r="K6" s="204"/>
      <c r="L6" s="80">
        <v>0</v>
      </c>
      <c r="M6" s="203"/>
      <c r="N6" s="52">
        <v>0</v>
      </c>
      <c r="O6" s="204"/>
      <c r="P6" s="204"/>
      <c r="Q6" s="11">
        <v>7.1941212379000001</v>
      </c>
      <c r="R6" s="204"/>
      <c r="S6" s="204"/>
      <c r="T6" s="53">
        <v>8.6166666666666654</v>
      </c>
      <c r="U6" s="204"/>
      <c r="V6" s="204"/>
      <c r="W6" s="11">
        <v>7.2573299223300003</v>
      </c>
      <c r="X6" s="204"/>
      <c r="Y6" s="204"/>
      <c r="Z6" s="53">
        <v>8.7642857142857142</v>
      </c>
      <c r="AA6" s="204"/>
      <c r="AB6" s="204"/>
      <c r="AC6" s="204"/>
      <c r="AD6" s="204"/>
      <c r="AE6" s="204"/>
      <c r="AF6" s="9">
        <v>3.4542111774671427</v>
      </c>
      <c r="AG6" s="9">
        <v>824</v>
      </c>
      <c r="AH6" s="9">
        <v>0.52218101680305873</v>
      </c>
      <c r="AI6" s="9">
        <v>37</v>
      </c>
      <c r="AJ6" s="9">
        <v>2.5192660550458714</v>
      </c>
      <c r="AK6" s="9" t="s">
        <v>248</v>
      </c>
      <c r="AL6" s="9">
        <v>206</v>
      </c>
      <c r="AM6" s="9">
        <v>3.4585000125373284</v>
      </c>
      <c r="AN6" s="9">
        <v>3.5531335149863761</v>
      </c>
      <c r="AO6" s="73">
        <v>0</v>
      </c>
      <c r="AP6" s="80">
        <v>0</v>
      </c>
      <c r="AQ6" s="80">
        <v>0</v>
      </c>
      <c r="AR6" s="224">
        <v>412</v>
      </c>
      <c r="AS6" s="224" t="s">
        <v>248</v>
      </c>
      <c r="AT6" s="7">
        <v>15624.575000000001</v>
      </c>
      <c r="AU6" s="7">
        <v>138.465</v>
      </c>
      <c r="AV6" s="201">
        <v>0</v>
      </c>
      <c r="AW6" s="126">
        <v>410</v>
      </c>
      <c r="AX6" s="203" t="s">
        <v>248</v>
      </c>
      <c r="AY6" s="203" t="s">
        <v>248</v>
      </c>
      <c r="AZ6" s="138">
        <v>80987</v>
      </c>
      <c r="BA6" s="203" t="s">
        <v>248</v>
      </c>
      <c r="BB6" s="203" t="s">
        <v>248</v>
      </c>
      <c r="BC6" s="203" t="s">
        <v>248</v>
      </c>
      <c r="BD6" s="217" t="s">
        <v>61</v>
      </c>
      <c r="BE6" s="201" t="s">
        <v>62</v>
      </c>
      <c r="BF6" s="201" t="s">
        <v>63</v>
      </c>
      <c r="BG6" s="201" t="s">
        <v>196</v>
      </c>
      <c r="BH6" s="218" t="s">
        <v>267</v>
      </c>
      <c r="BI6" s="218" t="s">
        <v>64</v>
      </c>
      <c r="BJ6" s="200">
        <v>214</v>
      </c>
      <c r="BK6" s="200">
        <v>1</v>
      </c>
      <c r="BL6" s="219" t="s">
        <v>65</v>
      </c>
      <c r="BM6" s="64"/>
      <c r="BN6" s="64" t="s">
        <v>309</v>
      </c>
      <c r="BO6" s="91" t="s">
        <v>702</v>
      </c>
      <c r="BP6" s="441" t="s">
        <v>698</v>
      </c>
      <c r="BQ6" s="219" t="s">
        <v>714</v>
      </c>
    </row>
    <row r="7" spans="1:69" ht="15.75">
      <c r="A7" s="207" t="s">
        <v>33</v>
      </c>
      <c r="B7" s="208" t="s">
        <v>40</v>
      </c>
      <c r="C7" s="202" t="s">
        <v>35</v>
      </c>
      <c r="D7" s="210" t="s">
        <v>710</v>
      </c>
      <c r="E7" s="24" t="s">
        <v>119</v>
      </c>
      <c r="F7" s="86">
        <v>193</v>
      </c>
      <c r="G7" s="80">
        <v>1</v>
      </c>
      <c r="H7" s="204"/>
      <c r="I7" s="204"/>
      <c r="J7" s="204"/>
      <c r="K7" s="204"/>
      <c r="L7" s="80">
        <v>0</v>
      </c>
      <c r="M7" s="203"/>
      <c r="N7" s="52">
        <v>0</v>
      </c>
      <c r="O7" s="204"/>
      <c r="P7" s="204"/>
      <c r="Q7" s="11">
        <v>7.1855467864999998</v>
      </c>
      <c r="R7" s="204"/>
      <c r="S7" s="204"/>
      <c r="T7" s="53">
        <v>9.6749999999999972</v>
      </c>
      <c r="U7" s="204"/>
      <c r="V7" s="204"/>
      <c r="W7" s="11">
        <v>7.1468072187500002</v>
      </c>
      <c r="X7" s="204"/>
      <c r="Y7" s="204"/>
      <c r="Z7" s="53">
        <v>9.5499999999999972</v>
      </c>
      <c r="AA7" s="204"/>
      <c r="AB7" s="204"/>
      <c r="AC7" s="204"/>
      <c r="AD7" s="204"/>
      <c r="AE7" s="204"/>
      <c r="AF7" s="9">
        <v>3.4704991436770389</v>
      </c>
      <c r="AG7" s="9">
        <v>766</v>
      </c>
      <c r="AH7" s="9">
        <v>0.55862973913572722</v>
      </c>
      <c r="AI7" s="9">
        <v>56</v>
      </c>
      <c r="AJ7" s="9">
        <v>2.2787500000000001</v>
      </c>
      <c r="AK7" s="9" t="s">
        <v>248</v>
      </c>
      <c r="AL7" s="9">
        <v>192</v>
      </c>
      <c r="AM7" s="9">
        <v>3.4890204017043955</v>
      </c>
      <c r="AN7" s="9">
        <v>3.6006944444444446</v>
      </c>
      <c r="AO7" s="73">
        <v>0</v>
      </c>
      <c r="AP7" s="80">
        <v>0</v>
      </c>
      <c r="AQ7" s="80">
        <v>0</v>
      </c>
      <c r="AR7" s="224">
        <v>384</v>
      </c>
      <c r="AS7" s="224" t="s">
        <v>248</v>
      </c>
      <c r="AT7" s="7">
        <v>13918.429</v>
      </c>
      <c r="AU7" s="7">
        <v>749.15899999999999</v>
      </c>
      <c r="AV7" s="201">
        <v>0</v>
      </c>
      <c r="AW7" s="126">
        <v>384</v>
      </c>
      <c r="AX7" s="203" t="s">
        <v>248</v>
      </c>
      <c r="AY7" s="203" t="s">
        <v>248</v>
      </c>
      <c r="AZ7" s="138">
        <v>80987</v>
      </c>
      <c r="BA7" s="203" t="s">
        <v>248</v>
      </c>
      <c r="BB7" s="203" t="s">
        <v>248</v>
      </c>
      <c r="BC7" s="203" t="s">
        <v>248</v>
      </c>
      <c r="BD7" s="217" t="s">
        <v>61</v>
      </c>
      <c r="BE7" s="201" t="s">
        <v>62</v>
      </c>
      <c r="BF7" s="201" t="s">
        <v>63</v>
      </c>
      <c r="BG7" s="201" t="s">
        <v>196</v>
      </c>
      <c r="BH7" s="218" t="s">
        <v>267</v>
      </c>
      <c r="BI7" s="218" t="s">
        <v>66</v>
      </c>
      <c r="BJ7" s="200">
        <v>214</v>
      </c>
      <c r="BK7" s="200">
        <v>7</v>
      </c>
      <c r="BL7" s="219" t="s">
        <v>65</v>
      </c>
      <c r="BM7" s="64"/>
      <c r="BN7" s="64" t="s">
        <v>309</v>
      </c>
      <c r="BO7" s="91" t="s">
        <v>702</v>
      </c>
      <c r="BP7" s="441" t="s">
        <v>698</v>
      </c>
      <c r="BQ7" s="219" t="s">
        <v>714</v>
      </c>
    </row>
    <row r="8" spans="1:69" ht="15.75">
      <c r="A8" s="207" t="s">
        <v>33</v>
      </c>
      <c r="B8" s="208" t="s">
        <v>40</v>
      </c>
      <c r="C8" s="202" t="s">
        <v>35</v>
      </c>
      <c r="D8" s="210" t="s">
        <v>710</v>
      </c>
      <c r="E8" s="24" t="s">
        <v>119</v>
      </c>
      <c r="F8" s="86">
        <v>147</v>
      </c>
      <c r="G8" s="80">
        <v>0</v>
      </c>
      <c r="H8" s="204"/>
      <c r="I8" s="204"/>
      <c r="J8" s="204"/>
      <c r="K8" s="204"/>
      <c r="L8" s="80">
        <v>0</v>
      </c>
      <c r="M8" s="203"/>
      <c r="N8" s="52">
        <v>0</v>
      </c>
      <c r="O8" s="204"/>
      <c r="P8" s="204"/>
      <c r="Q8" s="11">
        <v>7.3157550271999998</v>
      </c>
      <c r="R8" s="204"/>
      <c r="S8" s="204"/>
      <c r="T8" s="53">
        <v>10.865</v>
      </c>
      <c r="U8" s="204"/>
      <c r="V8" s="204"/>
      <c r="W8" s="11">
        <v>7.5607753945578002</v>
      </c>
      <c r="X8" s="204"/>
      <c r="Y8" s="204"/>
      <c r="Z8" s="53">
        <v>11.265000000000001</v>
      </c>
      <c r="AA8" s="204"/>
      <c r="AB8" s="204"/>
      <c r="AC8" s="204"/>
      <c r="AD8" s="204"/>
      <c r="AE8" s="204"/>
      <c r="AF8" s="9">
        <v>3.3250793685583298</v>
      </c>
      <c r="AG8" s="9">
        <v>588</v>
      </c>
      <c r="AH8" s="9">
        <v>0.54136242667087153</v>
      </c>
      <c r="AI8" s="9">
        <v>47</v>
      </c>
      <c r="AJ8" s="9">
        <v>2.2250000000000001</v>
      </c>
      <c r="AK8" s="9" t="s">
        <v>248</v>
      </c>
      <c r="AL8" s="9">
        <v>147</v>
      </c>
      <c r="AM8" s="9">
        <v>3.3250793685583298</v>
      </c>
      <c r="AN8" s="9">
        <v>3.4135135135135135</v>
      </c>
      <c r="AO8" s="73">
        <v>0</v>
      </c>
      <c r="AP8" s="80">
        <v>0</v>
      </c>
      <c r="AQ8" s="80">
        <v>0</v>
      </c>
      <c r="AR8" s="224">
        <v>294</v>
      </c>
      <c r="AS8" s="224" t="s">
        <v>248</v>
      </c>
      <c r="AT8" s="7">
        <v>11221.008</v>
      </c>
      <c r="AU8" s="7">
        <v>170.14699999999999</v>
      </c>
      <c r="AV8" s="201">
        <v>0</v>
      </c>
      <c r="AW8" s="126">
        <v>294</v>
      </c>
      <c r="AX8" s="203" t="s">
        <v>248</v>
      </c>
      <c r="AY8" s="203" t="s">
        <v>248</v>
      </c>
      <c r="AZ8" s="138">
        <v>80987</v>
      </c>
      <c r="BA8" s="203" t="s">
        <v>248</v>
      </c>
      <c r="BB8" s="203" t="s">
        <v>248</v>
      </c>
      <c r="BC8" s="203" t="s">
        <v>248</v>
      </c>
      <c r="BD8" s="217" t="s">
        <v>61</v>
      </c>
      <c r="BE8" s="201" t="s">
        <v>62</v>
      </c>
      <c r="BF8" s="201" t="s">
        <v>63</v>
      </c>
      <c r="BG8" s="201" t="s">
        <v>196</v>
      </c>
      <c r="BH8" s="218" t="s">
        <v>267</v>
      </c>
      <c r="BI8" s="218" t="s">
        <v>67</v>
      </c>
      <c r="BJ8" s="200">
        <v>214</v>
      </c>
      <c r="BK8" s="200">
        <v>3</v>
      </c>
      <c r="BL8" s="219" t="s">
        <v>65</v>
      </c>
      <c r="BM8" s="64"/>
      <c r="BN8" s="64" t="s">
        <v>309</v>
      </c>
      <c r="BO8" s="91" t="s">
        <v>702</v>
      </c>
      <c r="BP8" s="441" t="s">
        <v>698</v>
      </c>
      <c r="BQ8" s="219" t="s">
        <v>714</v>
      </c>
    </row>
    <row r="9" spans="1:69" ht="15.75">
      <c r="A9" s="207" t="s">
        <v>33</v>
      </c>
      <c r="B9" s="208" t="s">
        <v>40</v>
      </c>
      <c r="C9" s="202" t="s">
        <v>35</v>
      </c>
      <c r="D9" s="210" t="s">
        <v>710</v>
      </c>
      <c r="E9" s="24" t="s">
        <v>119</v>
      </c>
      <c r="F9" s="86">
        <v>26</v>
      </c>
      <c r="G9" s="80">
        <v>0</v>
      </c>
      <c r="H9" s="204"/>
      <c r="I9" s="204"/>
      <c r="J9" s="204"/>
      <c r="K9" s="204"/>
      <c r="L9" s="80">
        <v>0</v>
      </c>
      <c r="M9" s="203"/>
      <c r="N9" s="52">
        <v>1</v>
      </c>
      <c r="O9" s="204"/>
      <c r="P9" s="204"/>
      <c r="Q9" s="11">
        <v>9.6618845385000007</v>
      </c>
      <c r="R9" s="204"/>
      <c r="S9" s="204"/>
      <c r="T9" s="53">
        <v>11.85</v>
      </c>
      <c r="U9" s="204"/>
      <c r="V9" s="204"/>
      <c r="W9" s="11">
        <v>9.8302692307692006</v>
      </c>
      <c r="X9" s="204"/>
      <c r="Y9" s="204"/>
      <c r="Z9" s="53">
        <v>11.85</v>
      </c>
      <c r="AA9" s="204"/>
      <c r="AB9" s="204"/>
      <c r="AC9" s="204"/>
      <c r="AD9" s="204"/>
      <c r="AE9" s="204"/>
      <c r="AF9" s="9">
        <v>2.8102884670862784</v>
      </c>
      <c r="AG9" s="9">
        <v>104</v>
      </c>
      <c r="AH9" s="9">
        <v>0.54442314847960693</v>
      </c>
      <c r="AI9" s="9">
        <v>25</v>
      </c>
      <c r="AJ9" s="9">
        <v>1.62</v>
      </c>
      <c r="AK9" s="9" t="s">
        <v>248</v>
      </c>
      <c r="AL9" s="9">
        <v>0</v>
      </c>
      <c r="AM9" s="9"/>
      <c r="AN9" s="9"/>
      <c r="AO9" s="73">
        <v>0</v>
      </c>
      <c r="AP9" s="80">
        <v>0</v>
      </c>
      <c r="AQ9" s="80">
        <v>0</v>
      </c>
      <c r="AR9" s="224">
        <v>52</v>
      </c>
      <c r="AS9" s="224" t="s">
        <v>248</v>
      </c>
      <c r="AT9" s="7">
        <v>1695.529</v>
      </c>
      <c r="AU9" s="7">
        <v>336.87700000000001</v>
      </c>
      <c r="AV9" s="201">
        <v>0</v>
      </c>
      <c r="AW9" s="126">
        <v>52</v>
      </c>
      <c r="AX9" s="203" t="s">
        <v>248</v>
      </c>
      <c r="AY9" s="203" t="s">
        <v>248</v>
      </c>
      <c r="AZ9" s="138">
        <v>80987</v>
      </c>
      <c r="BA9" s="203" t="s">
        <v>248</v>
      </c>
      <c r="BB9" s="203" t="s">
        <v>248</v>
      </c>
      <c r="BC9" s="203" t="s">
        <v>248</v>
      </c>
      <c r="BD9" s="217" t="s">
        <v>61</v>
      </c>
      <c r="BE9" s="201" t="s">
        <v>62</v>
      </c>
      <c r="BF9" s="201" t="s">
        <v>63</v>
      </c>
      <c r="BG9" s="201" t="s">
        <v>196</v>
      </c>
      <c r="BH9" s="218" t="s">
        <v>267</v>
      </c>
      <c r="BI9" s="218" t="s">
        <v>68</v>
      </c>
      <c r="BJ9" s="200">
        <v>214</v>
      </c>
      <c r="BK9" s="200">
        <v>4</v>
      </c>
      <c r="BL9" s="219" t="s">
        <v>65</v>
      </c>
      <c r="BM9" s="64"/>
      <c r="BN9" s="64" t="s">
        <v>309</v>
      </c>
      <c r="BO9" s="91" t="s">
        <v>702</v>
      </c>
      <c r="BP9" s="441" t="s">
        <v>698</v>
      </c>
      <c r="BQ9" s="219" t="s">
        <v>714</v>
      </c>
    </row>
    <row r="10" spans="1:69" ht="15.75">
      <c r="A10" s="207" t="s">
        <v>33</v>
      </c>
      <c r="B10" s="208" t="s">
        <v>40</v>
      </c>
      <c r="C10" s="202" t="s">
        <v>35</v>
      </c>
      <c r="D10" s="210" t="s">
        <v>710</v>
      </c>
      <c r="E10" s="24" t="s">
        <v>120</v>
      </c>
      <c r="F10" s="86">
        <v>175</v>
      </c>
      <c r="G10" s="80">
        <v>1</v>
      </c>
      <c r="H10" s="204"/>
      <c r="I10" s="204"/>
      <c r="J10" s="204"/>
      <c r="K10" s="204"/>
      <c r="L10" s="80">
        <v>0</v>
      </c>
      <c r="M10" s="203"/>
      <c r="N10" s="52">
        <v>0</v>
      </c>
      <c r="O10" s="204"/>
      <c r="P10" s="204"/>
      <c r="Q10" s="11">
        <v>7.7062699368000001</v>
      </c>
      <c r="R10" s="204"/>
      <c r="S10" s="204"/>
      <c r="T10" s="53">
        <v>9.9124999999999979</v>
      </c>
      <c r="U10" s="204"/>
      <c r="V10" s="204"/>
      <c r="W10" s="11">
        <v>7.7766721551723998</v>
      </c>
      <c r="X10" s="204"/>
      <c r="Y10" s="204"/>
      <c r="Z10" s="53">
        <v>10.037499999999998</v>
      </c>
      <c r="AA10" s="204"/>
      <c r="AB10" s="204"/>
      <c r="AC10" s="204"/>
      <c r="AD10" s="204"/>
      <c r="AE10" s="204"/>
      <c r="AF10" s="9">
        <v>3.3539511537414857</v>
      </c>
      <c r="AG10" s="9">
        <v>696</v>
      </c>
      <c r="AH10" s="9">
        <v>0.55110855933682945</v>
      </c>
      <c r="AI10" s="9">
        <v>55</v>
      </c>
      <c r="AJ10" s="9">
        <v>2.2270270270270269</v>
      </c>
      <c r="AK10" s="9" t="s">
        <v>248</v>
      </c>
      <c r="AL10" s="9">
        <v>174</v>
      </c>
      <c r="AM10" s="9">
        <v>3.3634157023111055</v>
      </c>
      <c r="AN10" s="9">
        <v>3.4848484848484849</v>
      </c>
      <c r="AO10" s="73">
        <v>0</v>
      </c>
      <c r="AP10" s="80">
        <v>0</v>
      </c>
      <c r="AQ10" s="80">
        <v>0</v>
      </c>
      <c r="AR10" s="224">
        <v>348</v>
      </c>
      <c r="AS10" s="224" t="s">
        <v>248</v>
      </c>
      <c r="AT10" s="7">
        <v>13327.876</v>
      </c>
      <c r="AU10" s="7">
        <v>147.89400000000001</v>
      </c>
      <c r="AV10" s="201">
        <v>0</v>
      </c>
      <c r="AW10" s="126">
        <v>348</v>
      </c>
      <c r="AX10" s="203" t="s">
        <v>248</v>
      </c>
      <c r="AY10" s="203" t="s">
        <v>248</v>
      </c>
      <c r="AZ10" s="138">
        <v>55673</v>
      </c>
      <c r="BA10" s="203" t="s">
        <v>248</v>
      </c>
      <c r="BB10" s="203" t="s">
        <v>248</v>
      </c>
      <c r="BC10" s="203" t="s">
        <v>248</v>
      </c>
      <c r="BD10" s="217" t="s">
        <v>61</v>
      </c>
      <c r="BE10" s="201" t="s">
        <v>62</v>
      </c>
      <c r="BF10" s="201" t="s">
        <v>63</v>
      </c>
      <c r="BG10" s="201" t="s">
        <v>196</v>
      </c>
      <c r="BH10" s="218" t="s">
        <v>267</v>
      </c>
      <c r="BI10" s="218" t="s">
        <v>64</v>
      </c>
      <c r="BJ10" s="200">
        <v>214</v>
      </c>
      <c r="BK10" s="200">
        <v>1</v>
      </c>
      <c r="BL10" s="219" t="s">
        <v>65</v>
      </c>
      <c r="BM10" s="64"/>
      <c r="BN10" s="64" t="s">
        <v>309</v>
      </c>
      <c r="BO10" s="91" t="s">
        <v>697</v>
      </c>
      <c r="BP10" s="441" t="s">
        <v>698</v>
      </c>
      <c r="BQ10" s="219" t="s">
        <v>714</v>
      </c>
    </row>
    <row r="11" spans="1:69" ht="15.75">
      <c r="A11" s="207" t="s">
        <v>33</v>
      </c>
      <c r="B11" s="208" t="s">
        <v>40</v>
      </c>
      <c r="C11" s="202" t="s">
        <v>35</v>
      </c>
      <c r="D11" s="210" t="s">
        <v>710</v>
      </c>
      <c r="E11" s="24" t="s">
        <v>120</v>
      </c>
      <c r="F11" s="86">
        <v>167</v>
      </c>
      <c r="G11" s="80">
        <v>6</v>
      </c>
      <c r="H11" s="204"/>
      <c r="I11" s="204"/>
      <c r="J11" s="204"/>
      <c r="K11" s="204"/>
      <c r="L11" s="80">
        <v>0</v>
      </c>
      <c r="M11" s="203"/>
      <c r="N11" s="52">
        <v>4</v>
      </c>
      <c r="O11" s="204"/>
      <c r="P11" s="204"/>
      <c r="Q11" s="11">
        <v>8.2079190496999992</v>
      </c>
      <c r="R11" s="204"/>
      <c r="S11" s="204"/>
      <c r="T11" s="53">
        <v>12.987499999999997</v>
      </c>
      <c r="U11" s="204"/>
      <c r="V11" s="204"/>
      <c r="W11" s="11">
        <v>8.1345401739130008</v>
      </c>
      <c r="X11" s="204"/>
      <c r="Y11" s="204"/>
      <c r="Z11" s="53">
        <v>12.987499999999997</v>
      </c>
      <c r="AA11" s="204"/>
      <c r="AB11" s="204"/>
      <c r="AC11" s="204"/>
      <c r="AD11" s="204"/>
      <c r="AE11" s="204"/>
      <c r="AF11" s="9">
        <v>3.2135989656671882</v>
      </c>
      <c r="AG11" s="9">
        <v>644</v>
      </c>
      <c r="AH11" s="9">
        <v>0.66645673661818305</v>
      </c>
      <c r="AI11" s="9">
        <v>94</v>
      </c>
      <c r="AJ11" s="9">
        <v>1.7451612903225806</v>
      </c>
      <c r="AK11" s="9" t="s">
        <v>248</v>
      </c>
      <c r="AL11" s="9">
        <v>161</v>
      </c>
      <c r="AM11" s="9">
        <v>3.3223135269188382</v>
      </c>
      <c r="AN11" s="9">
        <v>3.5240384615384617</v>
      </c>
      <c r="AO11" s="73">
        <v>0</v>
      </c>
      <c r="AP11" s="80">
        <v>0</v>
      </c>
      <c r="AQ11" s="80">
        <v>0</v>
      </c>
      <c r="AR11" s="224">
        <v>322</v>
      </c>
      <c r="AS11" s="224" t="s">
        <v>248</v>
      </c>
      <c r="AT11" s="7">
        <v>10656.528</v>
      </c>
      <c r="AU11" s="7">
        <v>1811.3879999999999</v>
      </c>
      <c r="AV11" s="201">
        <v>0</v>
      </c>
      <c r="AW11" s="126">
        <v>322</v>
      </c>
      <c r="AX11" s="203" t="s">
        <v>248</v>
      </c>
      <c r="AY11" s="203" t="s">
        <v>248</v>
      </c>
      <c r="AZ11" s="138">
        <v>55673</v>
      </c>
      <c r="BA11" s="203" t="s">
        <v>248</v>
      </c>
      <c r="BB11" s="203" t="s">
        <v>248</v>
      </c>
      <c r="BC11" s="203" t="s">
        <v>248</v>
      </c>
      <c r="BD11" s="217" t="s">
        <v>61</v>
      </c>
      <c r="BE11" s="201" t="s">
        <v>62</v>
      </c>
      <c r="BF11" s="201" t="s">
        <v>63</v>
      </c>
      <c r="BG11" s="201" t="s">
        <v>196</v>
      </c>
      <c r="BH11" s="218" t="s">
        <v>267</v>
      </c>
      <c r="BI11" s="218" t="s">
        <v>66</v>
      </c>
      <c r="BJ11" s="200">
        <v>214</v>
      </c>
      <c r="BK11" s="200">
        <v>7</v>
      </c>
      <c r="BL11" s="219" t="s">
        <v>65</v>
      </c>
      <c r="BM11" s="64"/>
      <c r="BN11" s="64" t="s">
        <v>309</v>
      </c>
      <c r="BO11" s="91" t="s">
        <v>697</v>
      </c>
      <c r="BP11" s="441" t="s">
        <v>698</v>
      </c>
      <c r="BQ11" s="219" t="s">
        <v>714</v>
      </c>
    </row>
    <row r="12" spans="1:69" ht="15.75">
      <c r="A12" s="207" t="s">
        <v>33</v>
      </c>
      <c r="B12" s="208" t="s">
        <v>40</v>
      </c>
      <c r="C12" s="202" t="s">
        <v>35</v>
      </c>
      <c r="D12" s="210" t="s">
        <v>710</v>
      </c>
      <c r="E12" s="24" t="s">
        <v>120</v>
      </c>
      <c r="F12" s="86">
        <v>154</v>
      </c>
      <c r="G12" s="80">
        <v>2</v>
      </c>
      <c r="H12" s="204"/>
      <c r="I12" s="204"/>
      <c r="J12" s="204"/>
      <c r="K12" s="204"/>
      <c r="L12" s="80">
        <v>2</v>
      </c>
      <c r="M12" s="203"/>
      <c r="N12" s="52">
        <v>1</v>
      </c>
      <c r="O12" s="204"/>
      <c r="P12" s="204"/>
      <c r="Q12" s="11">
        <v>7.4925331599999998</v>
      </c>
      <c r="R12" s="204"/>
      <c r="S12" s="204"/>
      <c r="T12" s="53">
        <v>9.9499999999999993</v>
      </c>
      <c r="U12" s="204"/>
      <c r="V12" s="204"/>
      <c r="W12" s="11">
        <v>7.7182398399999999</v>
      </c>
      <c r="X12" s="204"/>
      <c r="Y12" s="204"/>
      <c r="Z12" s="53">
        <v>10.5625</v>
      </c>
      <c r="AA12" s="204"/>
      <c r="AB12" s="204"/>
      <c r="AC12" s="204"/>
      <c r="AD12" s="204"/>
      <c r="AE12" s="204"/>
      <c r="AF12" s="9">
        <v>3.2039444471730127</v>
      </c>
      <c r="AG12" s="9">
        <v>600</v>
      </c>
      <c r="AH12" s="9">
        <v>0.62833694603437784</v>
      </c>
      <c r="AI12" s="9">
        <v>81</v>
      </c>
      <c r="AJ12" s="9">
        <v>2</v>
      </c>
      <c r="AK12" s="9" t="s">
        <v>248</v>
      </c>
      <c r="AL12" s="9">
        <v>150</v>
      </c>
      <c r="AM12" s="9">
        <v>3.2400462993041237</v>
      </c>
      <c r="AN12" s="9">
        <v>3.3758389261744965</v>
      </c>
      <c r="AO12" s="73">
        <v>0</v>
      </c>
      <c r="AP12" s="80">
        <v>0</v>
      </c>
      <c r="AQ12" s="80">
        <v>0</v>
      </c>
      <c r="AR12" s="224">
        <v>304</v>
      </c>
      <c r="AS12" s="224" t="s">
        <v>248</v>
      </c>
      <c r="AT12" s="7">
        <v>11260.46</v>
      </c>
      <c r="AU12" s="7">
        <v>605.98800000000006</v>
      </c>
      <c r="AV12" s="201">
        <v>0</v>
      </c>
      <c r="AW12" s="126">
        <v>304</v>
      </c>
      <c r="AX12" s="203" t="s">
        <v>248</v>
      </c>
      <c r="AY12" s="203" t="s">
        <v>248</v>
      </c>
      <c r="AZ12" s="138">
        <v>55673</v>
      </c>
      <c r="BA12" s="203" t="s">
        <v>248</v>
      </c>
      <c r="BB12" s="203" t="s">
        <v>248</v>
      </c>
      <c r="BC12" s="203" t="s">
        <v>248</v>
      </c>
      <c r="BD12" s="217" t="s">
        <v>61</v>
      </c>
      <c r="BE12" s="201" t="s">
        <v>62</v>
      </c>
      <c r="BF12" s="201" t="s">
        <v>63</v>
      </c>
      <c r="BG12" s="201" t="s">
        <v>196</v>
      </c>
      <c r="BH12" s="218" t="s">
        <v>267</v>
      </c>
      <c r="BI12" s="218" t="s">
        <v>67</v>
      </c>
      <c r="BJ12" s="200">
        <v>214</v>
      </c>
      <c r="BK12" s="200">
        <v>3</v>
      </c>
      <c r="BL12" s="219" t="s">
        <v>65</v>
      </c>
      <c r="BM12" s="64"/>
      <c r="BN12" s="64" t="s">
        <v>309</v>
      </c>
      <c r="BO12" s="91" t="s">
        <v>697</v>
      </c>
      <c r="BP12" s="441" t="s">
        <v>698</v>
      </c>
      <c r="BQ12" s="219" t="s">
        <v>714</v>
      </c>
    </row>
    <row r="13" spans="1:69" ht="15.75">
      <c r="A13" s="207" t="s">
        <v>33</v>
      </c>
      <c r="B13" s="208" t="s">
        <v>40</v>
      </c>
      <c r="C13" s="202" t="s">
        <v>35</v>
      </c>
      <c r="D13" s="210" t="s">
        <v>710</v>
      </c>
      <c r="E13" s="24" t="s">
        <v>120</v>
      </c>
      <c r="F13" s="86"/>
      <c r="G13" s="80"/>
      <c r="H13" s="204"/>
      <c r="I13" s="204"/>
      <c r="J13" s="204"/>
      <c r="K13" s="204"/>
      <c r="L13" s="80"/>
      <c r="M13" s="203"/>
      <c r="N13" s="52"/>
      <c r="O13" s="204"/>
      <c r="P13" s="204"/>
      <c r="Q13" s="11"/>
      <c r="R13" s="204"/>
      <c r="S13" s="204"/>
      <c r="T13" s="53"/>
      <c r="U13" s="204"/>
      <c r="V13" s="204"/>
      <c r="W13" s="11"/>
      <c r="X13" s="204"/>
      <c r="Y13" s="204"/>
      <c r="Z13" s="53"/>
      <c r="AA13" s="204"/>
      <c r="AB13" s="204"/>
      <c r="AC13" s="204"/>
      <c r="AD13" s="204"/>
      <c r="AE13" s="204"/>
      <c r="AF13" s="9"/>
      <c r="AG13" s="9"/>
      <c r="AH13" s="9"/>
      <c r="AI13" s="9"/>
      <c r="AJ13" s="9"/>
      <c r="AK13" s="9" t="s">
        <v>248</v>
      </c>
      <c r="AL13" s="9">
        <v>0</v>
      </c>
      <c r="AM13" s="9"/>
      <c r="AN13" s="9"/>
      <c r="AO13" s="73"/>
      <c r="AP13" s="80"/>
      <c r="AQ13" s="80"/>
      <c r="AR13" s="224"/>
      <c r="AS13" s="224" t="s">
        <v>248</v>
      </c>
      <c r="AT13" s="7"/>
      <c r="AU13" s="7"/>
      <c r="AV13" s="201"/>
      <c r="AW13" s="126"/>
      <c r="AX13" s="203" t="s">
        <v>248</v>
      </c>
      <c r="AY13" s="203" t="s">
        <v>248</v>
      </c>
      <c r="AZ13" s="138">
        <v>55673</v>
      </c>
      <c r="BA13" s="203" t="s">
        <v>248</v>
      </c>
      <c r="BB13" s="203" t="s">
        <v>248</v>
      </c>
      <c r="BC13" s="203" t="s">
        <v>248</v>
      </c>
      <c r="BD13" s="217" t="s">
        <v>61</v>
      </c>
      <c r="BE13" s="201" t="s">
        <v>62</v>
      </c>
      <c r="BF13" s="201" t="s">
        <v>63</v>
      </c>
      <c r="BG13" s="201" t="s">
        <v>196</v>
      </c>
      <c r="BH13" s="218" t="s">
        <v>267</v>
      </c>
      <c r="BI13" s="218" t="s">
        <v>68</v>
      </c>
      <c r="BJ13" s="200">
        <v>214</v>
      </c>
      <c r="BK13" s="200">
        <v>4</v>
      </c>
      <c r="BL13" s="219" t="s">
        <v>65</v>
      </c>
      <c r="BM13" s="64"/>
      <c r="BN13" s="64" t="s">
        <v>309</v>
      </c>
      <c r="BO13" s="91" t="s">
        <v>697</v>
      </c>
      <c r="BP13" s="441" t="s">
        <v>698</v>
      </c>
      <c r="BQ13" s="219" t="s">
        <v>714</v>
      </c>
    </row>
    <row r="14" spans="1:69" ht="15.75">
      <c r="A14" s="207" t="s">
        <v>33</v>
      </c>
      <c r="B14" s="208" t="s">
        <v>40</v>
      </c>
      <c r="C14" s="202" t="s">
        <v>35</v>
      </c>
      <c r="D14" s="210" t="s">
        <v>710</v>
      </c>
      <c r="E14" s="24" t="s">
        <v>121</v>
      </c>
      <c r="F14" s="86">
        <v>59</v>
      </c>
      <c r="G14" s="80">
        <v>0</v>
      </c>
      <c r="H14" s="204"/>
      <c r="I14" s="204"/>
      <c r="J14" s="204"/>
      <c r="K14" s="204"/>
      <c r="L14" s="80">
        <v>0</v>
      </c>
      <c r="M14" s="203"/>
      <c r="N14" s="52">
        <v>0</v>
      </c>
      <c r="O14" s="204"/>
      <c r="P14" s="204"/>
      <c r="Q14" s="11">
        <v>6.9439319830999997</v>
      </c>
      <c r="R14" s="204"/>
      <c r="S14" s="204"/>
      <c r="T14" s="53">
        <v>8.2624999999999993</v>
      </c>
      <c r="U14" s="204"/>
      <c r="V14" s="204"/>
      <c r="W14" s="11">
        <v>6.8273049322033001</v>
      </c>
      <c r="X14" s="204"/>
      <c r="Y14" s="204"/>
      <c r="Z14" s="53">
        <v>7.9208333333333334</v>
      </c>
      <c r="AA14" s="204"/>
      <c r="AB14" s="204"/>
      <c r="AC14" s="204"/>
      <c r="AD14" s="204"/>
      <c r="AE14" s="204"/>
      <c r="AF14" s="9">
        <v>3.4278692656510095</v>
      </c>
      <c r="AG14" s="9">
        <v>413</v>
      </c>
      <c r="AH14" s="9">
        <v>0.42956006627380311</v>
      </c>
      <c r="AI14" s="9">
        <v>11</v>
      </c>
      <c r="AJ14" s="9">
        <v>2.5893518518518519</v>
      </c>
      <c r="AK14" s="9" t="s">
        <v>248</v>
      </c>
      <c r="AL14" s="9">
        <v>59</v>
      </c>
      <c r="AM14" s="9">
        <v>3.4278692656510095</v>
      </c>
      <c r="AN14" s="9">
        <v>3.4879310344827585</v>
      </c>
      <c r="AO14" s="73">
        <v>0</v>
      </c>
      <c r="AP14" s="80">
        <v>0</v>
      </c>
      <c r="AQ14" s="80">
        <v>0</v>
      </c>
      <c r="AR14" s="224">
        <v>118</v>
      </c>
      <c r="AS14" s="224" t="s">
        <v>248</v>
      </c>
      <c r="AT14" s="7">
        <v>4500.491</v>
      </c>
      <c r="AU14" s="7">
        <v>0</v>
      </c>
      <c r="AV14" s="201">
        <v>0</v>
      </c>
      <c r="AW14" s="126">
        <v>118</v>
      </c>
      <c r="AX14" s="203" t="s">
        <v>248</v>
      </c>
      <c r="AY14" s="203" t="s">
        <v>248</v>
      </c>
      <c r="AZ14" s="138">
        <v>12091</v>
      </c>
      <c r="BA14" s="203" t="s">
        <v>248</v>
      </c>
      <c r="BB14" s="203" t="s">
        <v>248</v>
      </c>
      <c r="BC14" s="203" t="s">
        <v>248</v>
      </c>
      <c r="BD14" s="217" t="s">
        <v>61</v>
      </c>
      <c r="BE14" s="201" t="s">
        <v>62</v>
      </c>
      <c r="BF14" s="201" t="s">
        <v>63</v>
      </c>
      <c r="BG14" s="201" t="s">
        <v>196</v>
      </c>
      <c r="BH14" s="218" t="s">
        <v>488</v>
      </c>
      <c r="BI14" s="218" t="s">
        <v>64</v>
      </c>
      <c r="BJ14" s="200">
        <v>214</v>
      </c>
      <c r="BK14" s="200">
        <v>1</v>
      </c>
      <c r="BL14" s="219" t="s">
        <v>65</v>
      </c>
      <c r="BM14" s="64"/>
      <c r="BN14" s="64" t="s">
        <v>309</v>
      </c>
      <c r="BO14" s="91" t="s">
        <v>335</v>
      </c>
      <c r="BP14" s="441" t="s">
        <v>690</v>
      </c>
      <c r="BQ14" s="219" t="s">
        <v>718</v>
      </c>
    </row>
    <row r="15" spans="1:69" ht="15.75">
      <c r="A15" s="207" t="s">
        <v>33</v>
      </c>
      <c r="B15" s="208" t="s">
        <v>40</v>
      </c>
      <c r="C15" s="202" t="s">
        <v>35</v>
      </c>
      <c r="D15" s="210" t="s">
        <v>710</v>
      </c>
      <c r="E15" s="24" t="s">
        <v>121</v>
      </c>
      <c r="F15" s="86">
        <v>60</v>
      </c>
      <c r="G15" s="80">
        <v>0</v>
      </c>
      <c r="H15" s="204"/>
      <c r="I15" s="204"/>
      <c r="J15" s="204"/>
      <c r="K15" s="204"/>
      <c r="L15" s="80">
        <v>0</v>
      </c>
      <c r="M15" s="203"/>
      <c r="N15" s="52">
        <v>0</v>
      </c>
      <c r="O15" s="204"/>
      <c r="P15" s="204"/>
      <c r="Q15" s="11">
        <v>8.0875830833000002</v>
      </c>
      <c r="R15" s="204"/>
      <c r="S15" s="204"/>
      <c r="T15" s="53">
        <v>13.333333333333334</v>
      </c>
      <c r="U15" s="204"/>
      <c r="V15" s="204"/>
      <c r="W15" s="11">
        <v>8.1072498666665993</v>
      </c>
      <c r="X15" s="204"/>
      <c r="Y15" s="204"/>
      <c r="Z15" s="53">
        <v>13.333333333333334</v>
      </c>
      <c r="AA15" s="204"/>
      <c r="AB15" s="204"/>
      <c r="AC15" s="204"/>
      <c r="AD15" s="204"/>
      <c r="AE15" s="204"/>
      <c r="AF15" s="9">
        <v>3.0669285697596411</v>
      </c>
      <c r="AG15" s="9">
        <v>420</v>
      </c>
      <c r="AH15" s="9">
        <v>0.62972726387436129</v>
      </c>
      <c r="AI15" s="9">
        <v>84</v>
      </c>
      <c r="AJ15" s="9">
        <v>2.0153846153846153</v>
      </c>
      <c r="AK15" s="9" t="s">
        <v>248</v>
      </c>
      <c r="AL15" s="9">
        <v>60</v>
      </c>
      <c r="AM15" s="9">
        <v>3.0669285697596411</v>
      </c>
      <c r="AN15" s="9">
        <v>3.1513761467889907</v>
      </c>
      <c r="AO15" s="73">
        <v>0</v>
      </c>
      <c r="AP15" s="80">
        <v>0</v>
      </c>
      <c r="AQ15" s="80">
        <v>0</v>
      </c>
      <c r="AR15" s="224">
        <v>120</v>
      </c>
      <c r="AS15" s="224" t="s">
        <v>248</v>
      </c>
      <c r="AT15" s="7">
        <v>4677.1689999999999</v>
      </c>
      <c r="AU15" s="7">
        <v>0</v>
      </c>
      <c r="AV15" s="201">
        <v>0</v>
      </c>
      <c r="AW15" s="126">
        <v>120</v>
      </c>
      <c r="AX15" s="203" t="s">
        <v>248</v>
      </c>
      <c r="AY15" s="203" t="s">
        <v>248</v>
      </c>
      <c r="AZ15" s="138">
        <v>12091</v>
      </c>
      <c r="BA15" s="203" t="s">
        <v>248</v>
      </c>
      <c r="BB15" s="203" t="s">
        <v>248</v>
      </c>
      <c r="BC15" s="203" t="s">
        <v>248</v>
      </c>
      <c r="BD15" s="217" t="s">
        <v>61</v>
      </c>
      <c r="BE15" s="201" t="s">
        <v>62</v>
      </c>
      <c r="BF15" s="201" t="s">
        <v>63</v>
      </c>
      <c r="BG15" s="201" t="s">
        <v>196</v>
      </c>
      <c r="BH15" s="218" t="s">
        <v>488</v>
      </c>
      <c r="BI15" s="218" t="s">
        <v>66</v>
      </c>
      <c r="BJ15" s="200">
        <v>214</v>
      </c>
      <c r="BK15" s="200">
        <v>7</v>
      </c>
      <c r="BL15" s="219" t="s">
        <v>65</v>
      </c>
      <c r="BM15" s="64"/>
      <c r="BN15" s="64" t="s">
        <v>309</v>
      </c>
      <c r="BO15" s="91" t="s">
        <v>335</v>
      </c>
      <c r="BP15" s="441" t="s">
        <v>690</v>
      </c>
      <c r="BQ15" s="219" t="s">
        <v>718</v>
      </c>
    </row>
    <row r="16" spans="1:69" ht="15.75">
      <c r="A16" s="207" t="s">
        <v>33</v>
      </c>
      <c r="B16" s="208" t="s">
        <v>40</v>
      </c>
      <c r="C16" s="202" t="s">
        <v>35</v>
      </c>
      <c r="D16" s="210" t="s">
        <v>710</v>
      </c>
      <c r="E16" s="24" t="s">
        <v>121</v>
      </c>
      <c r="F16" s="86">
        <v>60</v>
      </c>
      <c r="G16" s="80">
        <v>1</v>
      </c>
      <c r="H16" s="204"/>
      <c r="I16" s="204"/>
      <c r="J16" s="204"/>
      <c r="K16" s="204"/>
      <c r="L16" s="80">
        <v>0</v>
      </c>
      <c r="M16" s="203"/>
      <c r="N16" s="52">
        <v>0</v>
      </c>
      <c r="O16" s="204"/>
      <c r="P16" s="204"/>
      <c r="Q16" s="11">
        <v>7.4919151356000002</v>
      </c>
      <c r="R16" s="204"/>
      <c r="S16" s="204"/>
      <c r="T16" s="53">
        <v>8.9049999999999994</v>
      </c>
      <c r="U16" s="204"/>
      <c r="V16" s="204"/>
      <c r="W16" s="11">
        <v>7.6043727627118001</v>
      </c>
      <c r="X16" s="204"/>
      <c r="Y16" s="204"/>
      <c r="Z16" s="53">
        <v>9.7624999999999993</v>
      </c>
      <c r="AA16" s="204"/>
      <c r="AB16" s="204"/>
      <c r="AC16" s="204"/>
      <c r="AD16" s="204"/>
      <c r="AE16" s="204"/>
      <c r="AF16" s="9">
        <v>3.3923769234841248</v>
      </c>
      <c r="AG16" s="9">
        <v>413</v>
      </c>
      <c r="AH16" s="9">
        <v>0.49091693371877415</v>
      </c>
      <c r="AI16" s="9">
        <v>22</v>
      </c>
      <c r="AJ16" s="9">
        <v>2.4662500000000001</v>
      </c>
      <c r="AK16" s="9" t="s">
        <v>248</v>
      </c>
      <c r="AL16" s="9">
        <v>58</v>
      </c>
      <c r="AM16" s="9">
        <v>3.3944581344797102</v>
      </c>
      <c r="AN16" s="9">
        <v>3.4957983193277311</v>
      </c>
      <c r="AO16" s="73">
        <v>0</v>
      </c>
      <c r="AP16" s="80">
        <v>0</v>
      </c>
      <c r="AQ16" s="80">
        <v>0</v>
      </c>
      <c r="AR16" s="224">
        <v>118</v>
      </c>
      <c r="AS16" s="224" t="s">
        <v>248</v>
      </c>
      <c r="AT16" s="7">
        <v>4515.5039999999999</v>
      </c>
      <c r="AU16" s="7">
        <v>10.882</v>
      </c>
      <c r="AV16" s="201">
        <v>0</v>
      </c>
      <c r="AW16" s="126">
        <v>118</v>
      </c>
      <c r="AX16" s="203" t="s">
        <v>248</v>
      </c>
      <c r="AY16" s="203" t="s">
        <v>248</v>
      </c>
      <c r="AZ16" s="138">
        <v>12091</v>
      </c>
      <c r="BA16" s="203" t="s">
        <v>248</v>
      </c>
      <c r="BB16" s="203" t="s">
        <v>248</v>
      </c>
      <c r="BC16" s="203" t="s">
        <v>248</v>
      </c>
      <c r="BD16" s="217" t="s">
        <v>61</v>
      </c>
      <c r="BE16" s="201" t="s">
        <v>62</v>
      </c>
      <c r="BF16" s="201" t="s">
        <v>63</v>
      </c>
      <c r="BG16" s="201" t="s">
        <v>196</v>
      </c>
      <c r="BH16" s="218" t="s">
        <v>488</v>
      </c>
      <c r="BI16" s="218" t="s">
        <v>67</v>
      </c>
      <c r="BJ16" s="200">
        <v>214</v>
      </c>
      <c r="BK16" s="200">
        <v>3</v>
      </c>
      <c r="BL16" s="219" t="s">
        <v>65</v>
      </c>
      <c r="BM16" s="64"/>
      <c r="BN16" s="64" t="s">
        <v>309</v>
      </c>
      <c r="BO16" s="91" t="s">
        <v>335</v>
      </c>
      <c r="BP16" s="441" t="s">
        <v>690</v>
      </c>
      <c r="BQ16" s="219" t="s">
        <v>718</v>
      </c>
    </row>
    <row r="17" spans="1:69" ht="15.75">
      <c r="A17" s="207" t="s">
        <v>33</v>
      </c>
      <c r="B17" s="208" t="s">
        <v>40</v>
      </c>
      <c r="C17" s="202" t="s">
        <v>35</v>
      </c>
      <c r="D17" s="210" t="s">
        <v>710</v>
      </c>
      <c r="E17" s="24" t="s">
        <v>121</v>
      </c>
      <c r="F17" s="86">
        <v>15</v>
      </c>
      <c r="G17" s="80">
        <v>0</v>
      </c>
      <c r="H17" s="204"/>
      <c r="I17" s="204"/>
      <c r="J17" s="204"/>
      <c r="K17" s="204"/>
      <c r="L17" s="80">
        <v>0</v>
      </c>
      <c r="M17" s="203"/>
      <c r="N17" s="52">
        <v>0</v>
      </c>
      <c r="O17" s="204"/>
      <c r="P17" s="204"/>
      <c r="Q17" s="11">
        <v>7.9629332000000002</v>
      </c>
      <c r="R17" s="204"/>
      <c r="S17" s="204"/>
      <c r="T17" s="53">
        <v>12.125</v>
      </c>
      <c r="U17" s="204"/>
      <c r="V17" s="204"/>
      <c r="W17" s="11">
        <v>8.1215332666665994</v>
      </c>
      <c r="X17" s="204"/>
      <c r="Y17" s="204"/>
      <c r="Z17" s="53">
        <v>12.125</v>
      </c>
      <c r="AA17" s="204"/>
      <c r="AB17" s="204"/>
      <c r="AC17" s="204"/>
      <c r="AD17" s="204"/>
      <c r="AE17" s="204"/>
      <c r="AF17" s="9">
        <v>2.7514285870960777</v>
      </c>
      <c r="AG17" s="9">
        <v>105</v>
      </c>
      <c r="AH17" s="9">
        <v>0.38415265204506926</v>
      </c>
      <c r="AI17" s="9">
        <v>24</v>
      </c>
      <c r="AJ17" s="9">
        <v>1.825</v>
      </c>
      <c r="AK17" s="9" t="s">
        <v>248</v>
      </c>
      <c r="AL17" s="9">
        <v>0</v>
      </c>
      <c r="AM17" s="9"/>
      <c r="AN17" s="9"/>
      <c r="AO17" s="73">
        <v>0</v>
      </c>
      <c r="AP17" s="80">
        <v>0</v>
      </c>
      <c r="AQ17" s="80">
        <v>0</v>
      </c>
      <c r="AR17" s="224">
        <v>30</v>
      </c>
      <c r="AS17" s="224" t="s">
        <v>248</v>
      </c>
      <c r="AT17" s="7">
        <v>1091.521</v>
      </c>
      <c r="AU17" s="7">
        <v>57.792000000000002</v>
      </c>
      <c r="AV17" s="201">
        <v>0</v>
      </c>
      <c r="AW17" s="126">
        <v>30</v>
      </c>
      <c r="AX17" s="203" t="s">
        <v>248</v>
      </c>
      <c r="AY17" s="203" t="s">
        <v>248</v>
      </c>
      <c r="AZ17" s="138">
        <v>12091</v>
      </c>
      <c r="BA17" s="203" t="s">
        <v>248</v>
      </c>
      <c r="BB17" s="203" t="s">
        <v>248</v>
      </c>
      <c r="BC17" s="203" t="s">
        <v>248</v>
      </c>
      <c r="BD17" s="217" t="s">
        <v>61</v>
      </c>
      <c r="BE17" s="201" t="s">
        <v>62</v>
      </c>
      <c r="BF17" s="201" t="s">
        <v>63</v>
      </c>
      <c r="BG17" s="201" t="s">
        <v>196</v>
      </c>
      <c r="BH17" s="218" t="s">
        <v>488</v>
      </c>
      <c r="BI17" s="218" t="s">
        <v>68</v>
      </c>
      <c r="BJ17" s="200">
        <v>214</v>
      </c>
      <c r="BK17" s="200">
        <v>4</v>
      </c>
      <c r="BL17" s="219" t="s">
        <v>65</v>
      </c>
      <c r="BM17" s="64"/>
      <c r="BN17" s="64" t="s">
        <v>309</v>
      </c>
      <c r="BO17" s="91" t="s">
        <v>335</v>
      </c>
      <c r="BP17" s="441" t="s">
        <v>690</v>
      </c>
      <c r="BQ17" s="219" t="s">
        <v>718</v>
      </c>
    </row>
    <row r="18" spans="1:69" ht="15.75">
      <c r="A18" s="207" t="s">
        <v>33</v>
      </c>
      <c r="B18" s="208" t="s">
        <v>40</v>
      </c>
      <c r="C18" s="202" t="s">
        <v>35</v>
      </c>
      <c r="D18" s="210" t="s">
        <v>710</v>
      </c>
      <c r="E18" s="24" t="s">
        <v>122</v>
      </c>
      <c r="F18" s="86">
        <v>114</v>
      </c>
      <c r="G18" s="80">
        <v>0</v>
      </c>
      <c r="H18" s="204"/>
      <c r="I18" s="204"/>
      <c r="J18" s="204"/>
      <c r="K18" s="204"/>
      <c r="L18" s="80">
        <v>0</v>
      </c>
      <c r="M18" s="203"/>
      <c r="N18" s="52">
        <v>0</v>
      </c>
      <c r="O18" s="204"/>
      <c r="P18" s="204"/>
      <c r="Q18" s="11">
        <v>6.2155788683999997</v>
      </c>
      <c r="R18" s="204"/>
      <c r="S18" s="204"/>
      <c r="T18" s="53">
        <v>10.2875</v>
      </c>
      <c r="U18" s="204"/>
      <c r="V18" s="204"/>
      <c r="W18" s="11">
        <v>6.1915701315789002</v>
      </c>
      <c r="X18" s="204"/>
      <c r="Y18" s="204"/>
      <c r="Z18" s="53">
        <v>10.216666666666667</v>
      </c>
      <c r="AA18" s="204"/>
      <c r="AB18" s="204"/>
      <c r="AC18" s="204"/>
      <c r="AD18" s="204"/>
      <c r="AE18" s="204"/>
      <c r="AF18" s="9">
        <v>3.7101128052051813</v>
      </c>
      <c r="AG18" s="9">
        <v>798</v>
      </c>
      <c r="AH18" s="9">
        <v>0.4585058085448912</v>
      </c>
      <c r="AI18" s="9">
        <v>17</v>
      </c>
      <c r="AJ18" s="9">
        <v>2.7602272727272728</v>
      </c>
      <c r="AK18" s="9" t="s">
        <v>248</v>
      </c>
      <c r="AL18" s="9">
        <v>114</v>
      </c>
      <c r="AM18" s="9">
        <v>3.7101128052051813</v>
      </c>
      <c r="AN18" s="9">
        <v>3.7587412587412588</v>
      </c>
      <c r="AO18" s="73">
        <v>0</v>
      </c>
      <c r="AP18" s="80">
        <v>0</v>
      </c>
      <c r="AQ18" s="80">
        <v>0</v>
      </c>
      <c r="AR18" s="224">
        <v>228</v>
      </c>
      <c r="AS18" s="224" t="s">
        <v>248</v>
      </c>
      <c r="AT18" s="7">
        <v>8727.4410000000007</v>
      </c>
      <c r="AU18" s="7">
        <v>0</v>
      </c>
      <c r="AV18" s="201">
        <v>0</v>
      </c>
      <c r="AW18" s="126">
        <v>228</v>
      </c>
      <c r="AX18" s="203" t="s">
        <v>248</v>
      </c>
      <c r="AY18" s="203" t="s">
        <v>248</v>
      </c>
      <c r="AZ18" s="138">
        <v>18989</v>
      </c>
      <c r="BA18" s="203" t="s">
        <v>248</v>
      </c>
      <c r="BB18" s="203" t="s">
        <v>248</v>
      </c>
      <c r="BC18" s="203" t="s">
        <v>248</v>
      </c>
      <c r="BD18" s="217" t="s">
        <v>61</v>
      </c>
      <c r="BE18" s="201" t="s">
        <v>62</v>
      </c>
      <c r="BF18" s="201" t="s">
        <v>63</v>
      </c>
      <c r="BG18" s="201" t="s">
        <v>196</v>
      </c>
      <c r="BH18" s="218" t="s">
        <v>267</v>
      </c>
      <c r="BI18" s="218" t="s">
        <v>64</v>
      </c>
      <c r="BJ18" s="200">
        <v>214</v>
      </c>
      <c r="BK18" s="200">
        <v>1</v>
      </c>
      <c r="BL18" s="219" t="s">
        <v>65</v>
      </c>
      <c r="BM18" s="64"/>
      <c r="BN18" s="64" t="s">
        <v>309</v>
      </c>
      <c r="BO18" s="91" t="s">
        <v>74</v>
      </c>
      <c r="BP18" s="441" t="s">
        <v>681</v>
      </c>
      <c r="BQ18" s="219" t="s">
        <v>717</v>
      </c>
    </row>
    <row r="19" spans="1:69" ht="15.75">
      <c r="A19" s="207" t="s">
        <v>33</v>
      </c>
      <c r="B19" s="208" t="s">
        <v>40</v>
      </c>
      <c r="C19" s="202" t="s">
        <v>35</v>
      </c>
      <c r="D19" s="210" t="s">
        <v>710</v>
      </c>
      <c r="E19" s="24" t="s">
        <v>122</v>
      </c>
      <c r="F19" s="86">
        <v>108</v>
      </c>
      <c r="G19" s="80">
        <v>1</v>
      </c>
      <c r="H19" s="204"/>
      <c r="I19" s="204"/>
      <c r="J19" s="204"/>
      <c r="K19" s="204"/>
      <c r="L19" s="80">
        <v>0</v>
      </c>
      <c r="M19" s="203"/>
      <c r="N19" s="52">
        <v>1</v>
      </c>
      <c r="O19" s="204"/>
      <c r="P19" s="204"/>
      <c r="Q19" s="11">
        <v>8.1025044860000008</v>
      </c>
      <c r="R19" s="204"/>
      <c r="S19" s="204"/>
      <c r="T19" s="53">
        <v>13.465</v>
      </c>
      <c r="U19" s="204"/>
      <c r="V19" s="204"/>
      <c r="W19" s="11">
        <v>8.1404017196260998</v>
      </c>
      <c r="X19" s="204"/>
      <c r="Y19" s="204"/>
      <c r="Z19" s="53">
        <v>13.824999999999996</v>
      </c>
      <c r="AA19" s="204"/>
      <c r="AB19" s="204"/>
      <c r="AC19" s="204"/>
      <c r="AD19" s="204"/>
      <c r="AE19" s="204"/>
      <c r="AF19" s="9">
        <v>3.3320215721978661</v>
      </c>
      <c r="AG19" s="9">
        <v>749</v>
      </c>
      <c r="AH19" s="9">
        <v>0.62018225178685427</v>
      </c>
      <c r="AI19" s="9">
        <v>83</v>
      </c>
      <c r="AJ19" s="9">
        <v>2.1699275362318842</v>
      </c>
      <c r="AK19" s="9" t="s">
        <v>248</v>
      </c>
      <c r="AL19" s="9">
        <v>107</v>
      </c>
      <c r="AM19" s="9">
        <v>3.3320215721978661</v>
      </c>
      <c r="AN19" s="9">
        <v>3.4341397849462365</v>
      </c>
      <c r="AO19" s="73">
        <v>0</v>
      </c>
      <c r="AP19" s="80">
        <v>0</v>
      </c>
      <c r="AQ19" s="80">
        <v>0</v>
      </c>
      <c r="AR19" s="224">
        <v>214</v>
      </c>
      <c r="AS19" s="224" t="s">
        <v>248</v>
      </c>
      <c r="AT19" s="7">
        <v>8398.68</v>
      </c>
      <c r="AU19" s="7">
        <v>0</v>
      </c>
      <c r="AV19" s="201">
        <v>0</v>
      </c>
      <c r="AW19" s="126">
        <v>214</v>
      </c>
      <c r="AX19" s="203" t="s">
        <v>248</v>
      </c>
      <c r="AY19" s="203" t="s">
        <v>248</v>
      </c>
      <c r="AZ19" s="138">
        <v>18989</v>
      </c>
      <c r="BA19" s="203" t="s">
        <v>248</v>
      </c>
      <c r="BB19" s="203" t="s">
        <v>248</v>
      </c>
      <c r="BC19" s="203" t="s">
        <v>248</v>
      </c>
      <c r="BD19" s="217" t="s">
        <v>61</v>
      </c>
      <c r="BE19" s="201" t="s">
        <v>62</v>
      </c>
      <c r="BF19" s="201" t="s">
        <v>63</v>
      </c>
      <c r="BG19" s="201" t="s">
        <v>196</v>
      </c>
      <c r="BH19" s="218" t="s">
        <v>267</v>
      </c>
      <c r="BI19" s="218" t="s">
        <v>66</v>
      </c>
      <c r="BJ19" s="200">
        <v>214</v>
      </c>
      <c r="BK19" s="200">
        <v>7</v>
      </c>
      <c r="BL19" s="219" t="s">
        <v>65</v>
      </c>
      <c r="BM19" s="64"/>
      <c r="BN19" s="64" t="s">
        <v>309</v>
      </c>
      <c r="BO19" s="91" t="s">
        <v>74</v>
      </c>
      <c r="BP19" s="441" t="s">
        <v>681</v>
      </c>
      <c r="BQ19" s="219" t="s">
        <v>717</v>
      </c>
    </row>
    <row r="20" spans="1:69" ht="15.75">
      <c r="A20" s="207" t="s">
        <v>33</v>
      </c>
      <c r="B20" s="208" t="s">
        <v>40</v>
      </c>
      <c r="C20" s="202" t="s">
        <v>35</v>
      </c>
      <c r="D20" s="210" t="s">
        <v>710</v>
      </c>
      <c r="E20" s="24" t="s">
        <v>122</v>
      </c>
      <c r="F20" s="86">
        <v>114</v>
      </c>
      <c r="G20" s="80">
        <v>2</v>
      </c>
      <c r="H20" s="204"/>
      <c r="I20" s="204"/>
      <c r="J20" s="204"/>
      <c r="K20" s="204"/>
      <c r="L20" s="80">
        <v>0</v>
      </c>
      <c r="M20" s="203"/>
      <c r="N20" s="52">
        <v>0</v>
      </c>
      <c r="O20" s="204"/>
      <c r="P20" s="204"/>
      <c r="Q20" s="11">
        <v>6.9105801517999996</v>
      </c>
      <c r="R20" s="204"/>
      <c r="S20" s="204"/>
      <c r="T20" s="53">
        <v>9.5999999999999979</v>
      </c>
      <c r="U20" s="204"/>
      <c r="V20" s="204"/>
      <c r="W20" s="11">
        <v>7.1344195803571004</v>
      </c>
      <c r="X20" s="204"/>
      <c r="Y20" s="204"/>
      <c r="Z20" s="53">
        <v>9.7333333333333325</v>
      </c>
      <c r="AA20" s="204"/>
      <c r="AB20" s="204"/>
      <c r="AC20" s="204"/>
      <c r="AD20" s="204"/>
      <c r="AE20" s="204"/>
      <c r="AF20" s="9">
        <v>3.4335212712790688</v>
      </c>
      <c r="AG20" s="9">
        <v>784</v>
      </c>
      <c r="AH20" s="9">
        <v>0.5411491479898215</v>
      </c>
      <c r="AI20" s="9">
        <v>53</v>
      </c>
      <c r="AJ20" s="9">
        <v>2.3275000000000001</v>
      </c>
      <c r="AK20" s="9" t="s">
        <v>248</v>
      </c>
      <c r="AL20" s="9">
        <v>106</v>
      </c>
      <c r="AM20" s="9">
        <v>3.451091655502422</v>
      </c>
      <c r="AN20" s="9">
        <v>3.5610079575596818</v>
      </c>
      <c r="AO20" s="73">
        <v>0</v>
      </c>
      <c r="AP20" s="80">
        <v>0</v>
      </c>
      <c r="AQ20" s="80">
        <v>0</v>
      </c>
      <c r="AR20" s="224">
        <v>224</v>
      </c>
      <c r="AS20" s="224" t="s">
        <v>248</v>
      </c>
      <c r="AT20" s="7">
        <v>8625.9719999999998</v>
      </c>
      <c r="AU20" s="7">
        <v>82.421000000000006</v>
      </c>
      <c r="AV20" s="201">
        <v>0</v>
      </c>
      <c r="AW20" s="126">
        <v>224</v>
      </c>
      <c r="AX20" s="203" t="s">
        <v>248</v>
      </c>
      <c r="AY20" s="203" t="s">
        <v>248</v>
      </c>
      <c r="AZ20" s="138">
        <v>18989</v>
      </c>
      <c r="BA20" s="203" t="s">
        <v>248</v>
      </c>
      <c r="BB20" s="203" t="s">
        <v>248</v>
      </c>
      <c r="BC20" s="203" t="s">
        <v>248</v>
      </c>
      <c r="BD20" s="217" t="s">
        <v>61</v>
      </c>
      <c r="BE20" s="201" t="s">
        <v>62</v>
      </c>
      <c r="BF20" s="201" t="s">
        <v>63</v>
      </c>
      <c r="BG20" s="201" t="s">
        <v>196</v>
      </c>
      <c r="BH20" s="218" t="s">
        <v>267</v>
      </c>
      <c r="BI20" s="218" t="s">
        <v>67</v>
      </c>
      <c r="BJ20" s="200">
        <v>214</v>
      </c>
      <c r="BK20" s="200">
        <v>3</v>
      </c>
      <c r="BL20" s="219" t="s">
        <v>65</v>
      </c>
      <c r="BM20" s="64"/>
      <c r="BN20" s="64" t="s">
        <v>309</v>
      </c>
      <c r="BO20" s="91" t="s">
        <v>74</v>
      </c>
      <c r="BP20" s="441" t="s">
        <v>681</v>
      </c>
      <c r="BQ20" s="219" t="s">
        <v>717</v>
      </c>
    </row>
    <row r="21" spans="1:69" ht="15.75">
      <c r="A21" s="207" t="s">
        <v>33</v>
      </c>
      <c r="B21" s="208" t="s">
        <v>40</v>
      </c>
      <c r="C21" s="202" t="s">
        <v>35</v>
      </c>
      <c r="D21" s="210" t="s">
        <v>710</v>
      </c>
      <c r="E21" s="24" t="s">
        <v>122</v>
      </c>
      <c r="F21" s="86">
        <v>48</v>
      </c>
      <c r="G21" s="80">
        <v>0</v>
      </c>
      <c r="H21" s="204"/>
      <c r="I21" s="204"/>
      <c r="J21" s="204"/>
      <c r="K21" s="204"/>
      <c r="L21" s="80">
        <v>2</v>
      </c>
      <c r="M21" s="203"/>
      <c r="N21" s="52">
        <v>0</v>
      </c>
      <c r="O21" s="204"/>
      <c r="P21" s="204"/>
      <c r="Q21" s="11">
        <v>6.7643693695999998</v>
      </c>
      <c r="R21" s="204"/>
      <c r="S21" s="204"/>
      <c r="T21" s="53">
        <v>8.1166666666666654</v>
      </c>
      <c r="U21" s="204"/>
      <c r="V21" s="204"/>
      <c r="W21" s="11">
        <v>6.9129998478259997</v>
      </c>
      <c r="X21" s="204"/>
      <c r="Y21" s="204"/>
      <c r="Z21" s="53">
        <v>8.3374999999999986</v>
      </c>
      <c r="AA21" s="204"/>
      <c r="AB21" s="204"/>
      <c r="AC21" s="204"/>
      <c r="AD21" s="204"/>
      <c r="AE21" s="204"/>
      <c r="AF21" s="9">
        <v>2.9010631297513894</v>
      </c>
      <c r="AG21" s="9">
        <v>322</v>
      </c>
      <c r="AH21" s="9">
        <v>0.54418193257013203</v>
      </c>
      <c r="AI21" s="9">
        <v>79</v>
      </c>
      <c r="AJ21" s="9">
        <v>1.7025000000000001</v>
      </c>
      <c r="AK21" s="9" t="s">
        <v>248</v>
      </c>
      <c r="AL21" s="9">
        <v>0</v>
      </c>
      <c r="AM21" s="9"/>
      <c r="AN21" s="9"/>
      <c r="AO21" s="73">
        <v>0</v>
      </c>
      <c r="AP21" s="80">
        <v>0</v>
      </c>
      <c r="AQ21" s="80">
        <v>0</v>
      </c>
      <c r="AR21" s="224">
        <v>96</v>
      </c>
      <c r="AS21" s="224" t="s">
        <v>248</v>
      </c>
      <c r="AT21" s="7">
        <v>2965.8130000000001</v>
      </c>
      <c r="AU21" s="7">
        <v>652.03</v>
      </c>
      <c r="AV21" s="201">
        <v>0</v>
      </c>
      <c r="AW21" s="126">
        <v>96</v>
      </c>
      <c r="AX21" s="203" t="s">
        <v>248</v>
      </c>
      <c r="AY21" s="203" t="s">
        <v>248</v>
      </c>
      <c r="AZ21" s="138">
        <v>18989</v>
      </c>
      <c r="BA21" s="203" t="s">
        <v>248</v>
      </c>
      <c r="BB21" s="203" t="s">
        <v>248</v>
      </c>
      <c r="BC21" s="203" t="s">
        <v>248</v>
      </c>
      <c r="BD21" s="217" t="s">
        <v>61</v>
      </c>
      <c r="BE21" s="201" t="s">
        <v>62</v>
      </c>
      <c r="BF21" s="201" t="s">
        <v>63</v>
      </c>
      <c r="BG21" s="201" t="s">
        <v>196</v>
      </c>
      <c r="BH21" s="218" t="s">
        <v>267</v>
      </c>
      <c r="BI21" s="218" t="s">
        <v>68</v>
      </c>
      <c r="BJ21" s="200">
        <v>214</v>
      </c>
      <c r="BK21" s="200">
        <v>4</v>
      </c>
      <c r="BL21" s="219" t="s">
        <v>65</v>
      </c>
      <c r="BM21" s="64"/>
      <c r="BN21" s="64" t="s">
        <v>309</v>
      </c>
      <c r="BO21" s="91" t="s">
        <v>74</v>
      </c>
      <c r="BP21" s="441" t="s">
        <v>681</v>
      </c>
      <c r="BQ21" s="219" t="s">
        <v>717</v>
      </c>
    </row>
    <row r="22" spans="1:69" ht="15.75">
      <c r="A22" s="207" t="s">
        <v>33</v>
      </c>
      <c r="B22" s="208" t="s">
        <v>40</v>
      </c>
      <c r="C22" s="202" t="s">
        <v>35</v>
      </c>
      <c r="D22" s="210" t="s">
        <v>710</v>
      </c>
      <c r="E22" s="24" t="s">
        <v>123</v>
      </c>
      <c r="F22" s="86">
        <v>180</v>
      </c>
      <c r="G22" s="80">
        <v>1</v>
      </c>
      <c r="H22" s="204"/>
      <c r="I22" s="204"/>
      <c r="J22" s="204"/>
      <c r="K22" s="204"/>
      <c r="L22" s="80">
        <v>0</v>
      </c>
      <c r="M22" s="203"/>
      <c r="N22" s="52">
        <v>0</v>
      </c>
      <c r="O22" s="204"/>
      <c r="P22" s="204"/>
      <c r="Q22" s="11">
        <v>6.0058377653999999</v>
      </c>
      <c r="R22" s="204"/>
      <c r="S22" s="204"/>
      <c r="T22" s="53">
        <v>7.5124999999999957</v>
      </c>
      <c r="U22" s="204"/>
      <c r="V22" s="204"/>
      <c r="W22" s="11">
        <v>5.9896533631283999</v>
      </c>
      <c r="X22" s="204"/>
      <c r="Y22" s="204"/>
      <c r="Z22" s="53">
        <v>7.5083333333333302</v>
      </c>
      <c r="AA22" s="204"/>
      <c r="AB22" s="204"/>
      <c r="AC22" s="204"/>
      <c r="AD22" s="204"/>
      <c r="AE22" s="204"/>
      <c r="AF22" s="9">
        <v>3.662236255716536</v>
      </c>
      <c r="AG22" s="9">
        <v>1251</v>
      </c>
      <c r="AH22" s="9">
        <v>0.4425740419115663</v>
      </c>
      <c r="AI22" s="9">
        <v>20</v>
      </c>
      <c r="AJ22" s="9">
        <v>2.7337912087912088</v>
      </c>
      <c r="AK22" s="9" t="s">
        <v>248</v>
      </c>
      <c r="AL22" s="9">
        <v>179</v>
      </c>
      <c r="AM22" s="9">
        <v>3.662236255716536</v>
      </c>
      <c r="AN22" s="9">
        <v>3.7191629955947136</v>
      </c>
      <c r="AO22" s="73">
        <v>0</v>
      </c>
      <c r="AP22" s="80">
        <v>0</v>
      </c>
      <c r="AQ22" s="80">
        <v>0</v>
      </c>
      <c r="AR22" s="224">
        <v>358</v>
      </c>
      <c r="AS22" s="224" t="s">
        <v>248</v>
      </c>
      <c r="AT22" s="7">
        <v>13665.111000000001</v>
      </c>
      <c r="AU22" s="7">
        <v>86.364999999999995</v>
      </c>
      <c r="AV22" s="201">
        <v>0</v>
      </c>
      <c r="AW22" s="126">
        <v>358</v>
      </c>
      <c r="AX22" s="203" t="s">
        <v>248</v>
      </c>
      <c r="AY22" s="203" t="s">
        <v>248</v>
      </c>
      <c r="AZ22" s="138">
        <v>71034</v>
      </c>
      <c r="BA22" s="203" t="s">
        <v>248</v>
      </c>
      <c r="BB22" s="203" t="s">
        <v>248</v>
      </c>
      <c r="BC22" s="203" t="s">
        <v>248</v>
      </c>
      <c r="BD22" s="217" t="s">
        <v>61</v>
      </c>
      <c r="BE22" s="201" t="s">
        <v>62</v>
      </c>
      <c r="BF22" s="201" t="s">
        <v>63</v>
      </c>
      <c r="BG22" s="201" t="s">
        <v>196</v>
      </c>
      <c r="BH22" s="218" t="s">
        <v>488</v>
      </c>
      <c r="BI22" s="218" t="s">
        <v>64</v>
      </c>
      <c r="BJ22" s="200">
        <v>214</v>
      </c>
      <c r="BK22" s="200">
        <v>1</v>
      </c>
      <c r="BL22" s="219" t="s">
        <v>65</v>
      </c>
      <c r="BM22" s="64"/>
      <c r="BN22" s="64" t="s">
        <v>309</v>
      </c>
      <c r="BO22" s="91" t="s">
        <v>70</v>
      </c>
      <c r="BP22" s="441" t="s">
        <v>681</v>
      </c>
      <c r="BQ22" s="219" t="s">
        <v>717</v>
      </c>
    </row>
    <row r="23" spans="1:69" ht="15.75">
      <c r="A23" s="207" t="s">
        <v>33</v>
      </c>
      <c r="B23" s="208" t="s">
        <v>40</v>
      </c>
      <c r="C23" s="202" t="s">
        <v>35</v>
      </c>
      <c r="D23" s="210" t="s">
        <v>710</v>
      </c>
      <c r="E23" s="24" t="s">
        <v>123</v>
      </c>
      <c r="F23" s="86">
        <v>170</v>
      </c>
      <c r="G23" s="80">
        <v>4</v>
      </c>
      <c r="H23" s="204"/>
      <c r="I23" s="204"/>
      <c r="J23" s="204"/>
      <c r="K23" s="204"/>
      <c r="L23" s="80">
        <v>0</v>
      </c>
      <c r="M23" s="203"/>
      <c r="N23" s="52">
        <v>0</v>
      </c>
      <c r="O23" s="204"/>
      <c r="P23" s="204"/>
      <c r="Q23" s="11">
        <v>7.9848249999999998</v>
      </c>
      <c r="R23" s="204"/>
      <c r="S23" s="204"/>
      <c r="T23" s="53">
        <v>13.174999999999997</v>
      </c>
      <c r="U23" s="204"/>
      <c r="V23" s="204"/>
      <c r="W23" s="11">
        <v>8.0319093855421002</v>
      </c>
      <c r="X23" s="204"/>
      <c r="Y23" s="204"/>
      <c r="Z23" s="53">
        <v>13.174999999999997</v>
      </c>
      <c r="AA23" s="204"/>
      <c r="AB23" s="204"/>
      <c r="AC23" s="204"/>
      <c r="AD23" s="204"/>
      <c r="AE23" s="204"/>
      <c r="AF23" s="9">
        <v>3.1792269146825411</v>
      </c>
      <c r="AG23" s="9">
        <v>1162</v>
      </c>
      <c r="AH23" s="9">
        <v>0.57814892812612939</v>
      </c>
      <c r="AI23" s="9">
        <v>139</v>
      </c>
      <c r="AJ23" s="9">
        <v>2.1512931034482761</v>
      </c>
      <c r="AK23" s="9" t="s">
        <v>248</v>
      </c>
      <c r="AL23" s="9">
        <v>163</v>
      </c>
      <c r="AM23" s="9">
        <v>3.1901577632746916</v>
      </c>
      <c r="AN23" s="9">
        <v>3.2095808383233533</v>
      </c>
      <c r="AO23" s="73">
        <v>0</v>
      </c>
      <c r="AP23" s="80">
        <v>0</v>
      </c>
      <c r="AQ23" s="80">
        <v>0</v>
      </c>
      <c r="AR23" s="224">
        <v>332</v>
      </c>
      <c r="AS23" s="224" t="s">
        <v>248</v>
      </c>
      <c r="AT23" s="7">
        <v>12955.745999999999</v>
      </c>
      <c r="AU23" s="7">
        <v>51.484000000000002</v>
      </c>
      <c r="AV23" s="201">
        <v>0</v>
      </c>
      <c r="AW23" s="126">
        <v>332</v>
      </c>
      <c r="AX23" s="203" t="s">
        <v>248</v>
      </c>
      <c r="AY23" s="203" t="s">
        <v>248</v>
      </c>
      <c r="AZ23" s="138">
        <v>71034</v>
      </c>
      <c r="BA23" s="203" t="s">
        <v>248</v>
      </c>
      <c r="BB23" s="203" t="s">
        <v>248</v>
      </c>
      <c r="BC23" s="203" t="s">
        <v>248</v>
      </c>
      <c r="BD23" s="217" t="s">
        <v>61</v>
      </c>
      <c r="BE23" s="201" t="s">
        <v>62</v>
      </c>
      <c r="BF23" s="201" t="s">
        <v>63</v>
      </c>
      <c r="BG23" s="201" t="s">
        <v>196</v>
      </c>
      <c r="BH23" s="218" t="s">
        <v>488</v>
      </c>
      <c r="BI23" s="218" t="s">
        <v>66</v>
      </c>
      <c r="BJ23" s="200">
        <v>214</v>
      </c>
      <c r="BK23" s="200">
        <v>7</v>
      </c>
      <c r="BL23" s="219" t="s">
        <v>65</v>
      </c>
      <c r="BM23" s="64"/>
      <c r="BN23" s="64" t="s">
        <v>309</v>
      </c>
      <c r="BO23" s="91" t="s">
        <v>70</v>
      </c>
      <c r="BP23" s="441" t="s">
        <v>681</v>
      </c>
      <c r="BQ23" s="219" t="s">
        <v>717</v>
      </c>
    </row>
    <row r="24" spans="1:69" ht="15.75">
      <c r="A24" s="207" t="s">
        <v>33</v>
      </c>
      <c r="B24" s="208" t="s">
        <v>40</v>
      </c>
      <c r="C24" s="202" t="s">
        <v>35</v>
      </c>
      <c r="D24" s="210" t="s">
        <v>710</v>
      </c>
      <c r="E24" s="24" t="s">
        <v>123</v>
      </c>
      <c r="F24" s="86">
        <v>142</v>
      </c>
      <c r="G24" s="80">
        <v>2</v>
      </c>
      <c r="H24" s="204"/>
      <c r="I24" s="204"/>
      <c r="J24" s="204"/>
      <c r="K24" s="204"/>
      <c r="L24" s="80">
        <v>0</v>
      </c>
      <c r="M24" s="203"/>
      <c r="N24" s="52">
        <v>1</v>
      </c>
      <c r="O24" s="204"/>
      <c r="P24" s="204"/>
      <c r="Q24" s="11">
        <v>7.4362638357000002</v>
      </c>
      <c r="R24" s="204"/>
      <c r="S24" s="204"/>
      <c r="T24" s="53">
        <v>10</v>
      </c>
      <c r="U24" s="204"/>
      <c r="V24" s="204"/>
      <c r="W24" s="11">
        <v>7.6175068499999998</v>
      </c>
      <c r="X24" s="204"/>
      <c r="Y24" s="204"/>
      <c r="Z24" s="53">
        <v>10.5</v>
      </c>
      <c r="AA24" s="204"/>
      <c r="AB24" s="204"/>
      <c r="AC24" s="204"/>
      <c r="AD24" s="204"/>
      <c r="AE24" s="204"/>
      <c r="AF24" s="9">
        <v>3.3213615277943829</v>
      </c>
      <c r="AG24" s="9">
        <v>978</v>
      </c>
      <c r="AH24" s="9">
        <v>0.58835367343477729</v>
      </c>
      <c r="AI24" s="9">
        <v>104</v>
      </c>
      <c r="AJ24" s="9">
        <v>2.1326666666666667</v>
      </c>
      <c r="AK24" s="9" t="s">
        <v>248</v>
      </c>
      <c r="AL24" s="9">
        <v>125</v>
      </c>
      <c r="AM24" s="9">
        <v>3.3697599926806086</v>
      </c>
      <c r="AN24" s="9">
        <v>3.4820000000000002</v>
      </c>
      <c r="AO24" s="73">
        <v>0</v>
      </c>
      <c r="AP24" s="80">
        <v>0</v>
      </c>
      <c r="AQ24" s="80">
        <v>0</v>
      </c>
      <c r="AR24" s="224">
        <v>280</v>
      </c>
      <c r="AS24" s="224" t="s">
        <v>248</v>
      </c>
      <c r="AT24" s="7">
        <v>10571.126</v>
      </c>
      <c r="AU24" s="7">
        <v>247.292</v>
      </c>
      <c r="AV24" s="201">
        <v>0</v>
      </c>
      <c r="AW24" s="126">
        <v>280</v>
      </c>
      <c r="AX24" s="203" t="s">
        <v>248</v>
      </c>
      <c r="AY24" s="203" t="s">
        <v>248</v>
      </c>
      <c r="AZ24" s="138">
        <v>71034</v>
      </c>
      <c r="BA24" s="203" t="s">
        <v>248</v>
      </c>
      <c r="BB24" s="203" t="s">
        <v>248</v>
      </c>
      <c r="BC24" s="203" t="s">
        <v>248</v>
      </c>
      <c r="BD24" s="217" t="s">
        <v>61</v>
      </c>
      <c r="BE24" s="201" t="s">
        <v>62</v>
      </c>
      <c r="BF24" s="201" t="s">
        <v>63</v>
      </c>
      <c r="BG24" s="201" t="s">
        <v>196</v>
      </c>
      <c r="BH24" s="218" t="s">
        <v>488</v>
      </c>
      <c r="BI24" s="218" t="s">
        <v>67</v>
      </c>
      <c r="BJ24" s="200">
        <v>214</v>
      </c>
      <c r="BK24" s="200">
        <v>3</v>
      </c>
      <c r="BL24" s="219" t="s">
        <v>65</v>
      </c>
      <c r="BM24" s="64"/>
      <c r="BN24" s="64" t="s">
        <v>309</v>
      </c>
      <c r="BO24" s="91" t="s">
        <v>70</v>
      </c>
      <c r="BP24" s="441" t="s">
        <v>681</v>
      </c>
      <c r="BQ24" s="219" t="s">
        <v>717</v>
      </c>
    </row>
    <row r="25" spans="1:69" ht="15.75">
      <c r="A25" s="207" t="s">
        <v>33</v>
      </c>
      <c r="B25" s="208" t="s">
        <v>40</v>
      </c>
      <c r="C25" s="202" t="s">
        <v>35</v>
      </c>
      <c r="D25" s="210" t="s">
        <v>710</v>
      </c>
      <c r="E25" s="24" t="s">
        <v>123</v>
      </c>
      <c r="F25" s="86">
        <v>171</v>
      </c>
      <c r="G25" s="80">
        <v>1</v>
      </c>
      <c r="H25" s="204"/>
      <c r="I25" s="204"/>
      <c r="J25" s="204"/>
      <c r="K25" s="204"/>
      <c r="L25" s="80">
        <v>1</v>
      </c>
      <c r="M25" s="203"/>
      <c r="N25" s="52">
        <v>0</v>
      </c>
      <c r="O25" s="204"/>
      <c r="P25" s="204"/>
      <c r="Q25" s="11">
        <v>7.3511949112000003</v>
      </c>
      <c r="R25" s="204"/>
      <c r="S25" s="204"/>
      <c r="T25" s="53">
        <v>9.6374999999999957</v>
      </c>
      <c r="U25" s="204"/>
      <c r="V25" s="204"/>
      <c r="W25" s="11">
        <v>7.4995263727810002</v>
      </c>
      <c r="X25" s="204"/>
      <c r="Y25" s="204"/>
      <c r="Z25" s="53">
        <v>10.068749999999998</v>
      </c>
      <c r="AA25" s="204"/>
      <c r="AB25" s="204"/>
      <c r="AC25" s="204"/>
      <c r="AD25" s="204"/>
      <c r="AE25" s="204"/>
      <c r="AF25" s="9">
        <v>2.983105591894148</v>
      </c>
      <c r="AG25" s="9">
        <v>1183</v>
      </c>
      <c r="AH25" s="9">
        <v>0.46243088200999471</v>
      </c>
      <c r="AI25" s="9">
        <v>181</v>
      </c>
      <c r="AJ25" s="9">
        <v>2.0125999999999999</v>
      </c>
      <c r="AK25" s="9" t="s">
        <v>248</v>
      </c>
      <c r="AL25" s="9">
        <v>0</v>
      </c>
      <c r="AM25" s="9"/>
      <c r="AN25" s="9"/>
      <c r="AO25" s="73">
        <v>0</v>
      </c>
      <c r="AP25" s="80">
        <v>0</v>
      </c>
      <c r="AQ25" s="80">
        <v>0</v>
      </c>
      <c r="AR25" s="224">
        <v>340</v>
      </c>
      <c r="AS25" s="224" t="s">
        <v>248</v>
      </c>
      <c r="AT25" s="7">
        <v>11618.642</v>
      </c>
      <c r="AU25" s="7">
        <v>1398.356</v>
      </c>
      <c r="AV25" s="201">
        <v>0</v>
      </c>
      <c r="AW25" s="126">
        <v>340</v>
      </c>
      <c r="AX25" s="203" t="s">
        <v>248</v>
      </c>
      <c r="AY25" s="203" t="s">
        <v>248</v>
      </c>
      <c r="AZ25" s="138">
        <v>71034</v>
      </c>
      <c r="BA25" s="203" t="s">
        <v>248</v>
      </c>
      <c r="BB25" s="203" t="s">
        <v>248</v>
      </c>
      <c r="BC25" s="203" t="s">
        <v>248</v>
      </c>
      <c r="BD25" s="217" t="s">
        <v>61</v>
      </c>
      <c r="BE25" s="201" t="s">
        <v>62</v>
      </c>
      <c r="BF25" s="201" t="s">
        <v>63</v>
      </c>
      <c r="BG25" s="201" t="s">
        <v>196</v>
      </c>
      <c r="BH25" s="218" t="s">
        <v>488</v>
      </c>
      <c r="BI25" s="218" t="s">
        <v>68</v>
      </c>
      <c r="BJ25" s="200">
        <v>214</v>
      </c>
      <c r="BK25" s="200">
        <v>4</v>
      </c>
      <c r="BL25" s="219" t="s">
        <v>65</v>
      </c>
      <c r="BM25" s="64"/>
      <c r="BN25" s="64" t="s">
        <v>309</v>
      </c>
      <c r="BO25" s="91" t="s">
        <v>70</v>
      </c>
      <c r="BP25" s="441" t="s">
        <v>681</v>
      </c>
      <c r="BQ25" s="219" t="s">
        <v>717</v>
      </c>
    </row>
    <row r="26" spans="1:69" ht="15.75">
      <c r="A26" s="207" t="s">
        <v>33</v>
      </c>
      <c r="B26" s="208" t="s">
        <v>40</v>
      </c>
      <c r="C26" s="202" t="s">
        <v>35</v>
      </c>
      <c r="D26" s="210" t="s">
        <v>710</v>
      </c>
      <c r="E26" s="24" t="s">
        <v>124</v>
      </c>
      <c r="F26" s="86">
        <v>101</v>
      </c>
      <c r="G26" s="80">
        <v>2</v>
      </c>
      <c r="H26" s="204"/>
      <c r="I26" s="204"/>
      <c r="J26" s="204"/>
      <c r="K26" s="204"/>
      <c r="L26" s="80">
        <v>0</v>
      </c>
      <c r="M26" s="203"/>
      <c r="N26" s="52">
        <v>1</v>
      </c>
      <c r="O26" s="204"/>
      <c r="P26" s="204"/>
      <c r="Q26" s="11">
        <v>6.1899190707000002</v>
      </c>
      <c r="R26" s="204"/>
      <c r="S26" s="204"/>
      <c r="T26" s="53">
        <v>8.3812499999999996</v>
      </c>
      <c r="U26" s="204"/>
      <c r="V26" s="204"/>
      <c r="W26" s="11">
        <v>6.1935554343434003</v>
      </c>
      <c r="X26" s="204"/>
      <c r="Y26" s="204"/>
      <c r="Z26" s="53">
        <v>9.5124999999999993</v>
      </c>
      <c r="AA26" s="204"/>
      <c r="AB26" s="204"/>
      <c r="AC26" s="204"/>
      <c r="AD26" s="204"/>
      <c r="AE26" s="204"/>
      <c r="AF26" s="9">
        <v>3.5543284876527323</v>
      </c>
      <c r="AG26" s="9">
        <v>691</v>
      </c>
      <c r="AH26" s="9">
        <v>0.53976989394846564</v>
      </c>
      <c r="AI26" s="9">
        <v>25</v>
      </c>
      <c r="AJ26" s="9">
        <v>2.5770161290322582</v>
      </c>
      <c r="AK26" s="9" t="s">
        <v>248</v>
      </c>
      <c r="AL26" s="9">
        <v>98</v>
      </c>
      <c r="AM26" s="9">
        <v>3.5631016337292194</v>
      </c>
      <c r="AN26" s="9">
        <v>3.6285266457680252</v>
      </c>
      <c r="AO26" s="73">
        <v>0</v>
      </c>
      <c r="AP26" s="80">
        <v>0</v>
      </c>
      <c r="AQ26" s="80">
        <v>0</v>
      </c>
      <c r="AR26" s="224">
        <v>198</v>
      </c>
      <c r="AS26" s="224" t="s">
        <v>248</v>
      </c>
      <c r="AT26" s="7">
        <v>7511.3729999999996</v>
      </c>
      <c r="AU26" s="7">
        <v>0</v>
      </c>
      <c r="AV26" s="201">
        <v>0</v>
      </c>
      <c r="AW26" s="126">
        <v>198</v>
      </c>
      <c r="AX26" s="203" t="s">
        <v>248</v>
      </c>
      <c r="AY26" s="203" t="s">
        <v>248</v>
      </c>
      <c r="AZ26" s="138">
        <v>24265</v>
      </c>
      <c r="BA26" s="203" t="s">
        <v>248</v>
      </c>
      <c r="BB26" s="203" t="s">
        <v>248</v>
      </c>
      <c r="BC26" s="203" t="s">
        <v>248</v>
      </c>
      <c r="BD26" s="217" t="s">
        <v>61</v>
      </c>
      <c r="BE26" s="201" t="s">
        <v>62</v>
      </c>
      <c r="BF26" s="201" t="s">
        <v>63</v>
      </c>
      <c r="BG26" s="201" t="s">
        <v>196</v>
      </c>
      <c r="BH26" s="218" t="s">
        <v>488</v>
      </c>
      <c r="BI26" s="218" t="s">
        <v>64</v>
      </c>
      <c r="BJ26" s="200">
        <v>214</v>
      </c>
      <c r="BK26" s="200">
        <v>1</v>
      </c>
      <c r="BL26" s="219" t="s">
        <v>65</v>
      </c>
      <c r="BM26" s="64"/>
      <c r="BN26" s="64" t="s">
        <v>309</v>
      </c>
      <c r="BO26" s="91" t="s">
        <v>339</v>
      </c>
      <c r="BP26" s="441" t="s">
        <v>699</v>
      </c>
      <c r="BQ26" s="219" t="s">
        <v>715</v>
      </c>
    </row>
    <row r="27" spans="1:69" ht="15.75">
      <c r="A27" s="207" t="s">
        <v>33</v>
      </c>
      <c r="B27" s="208" t="s">
        <v>40</v>
      </c>
      <c r="C27" s="202" t="s">
        <v>35</v>
      </c>
      <c r="D27" s="210" t="s">
        <v>710</v>
      </c>
      <c r="E27" s="24" t="s">
        <v>124</v>
      </c>
      <c r="F27" s="86">
        <v>105</v>
      </c>
      <c r="G27" s="80">
        <v>2</v>
      </c>
      <c r="H27" s="204"/>
      <c r="I27" s="204"/>
      <c r="J27" s="204"/>
      <c r="K27" s="204"/>
      <c r="L27" s="80">
        <v>0</v>
      </c>
      <c r="M27" s="203"/>
      <c r="N27" s="52">
        <v>0</v>
      </c>
      <c r="O27" s="204"/>
      <c r="P27" s="204"/>
      <c r="Q27" s="11">
        <v>7.1529804078000003</v>
      </c>
      <c r="R27" s="204"/>
      <c r="S27" s="204"/>
      <c r="T27" s="53">
        <v>11.924999999999997</v>
      </c>
      <c r="U27" s="204"/>
      <c r="V27" s="204"/>
      <c r="W27" s="11">
        <v>7.1022327961164997</v>
      </c>
      <c r="X27" s="204"/>
      <c r="Y27" s="204"/>
      <c r="Z27" s="53">
        <v>11.924999999999997</v>
      </c>
      <c r="AA27" s="204"/>
      <c r="AB27" s="204"/>
      <c r="AC27" s="204"/>
      <c r="AD27" s="204"/>
      <c r="AE27" s="204"/>
      <c r="AF27" s="9">
        <v>3.3894868298807026</v>
      </c>
      <c r="AG27" s="9">
        <v>721</v>
      </c>
      <c r="AH27" s="9">
        <v>0.50751309417717327</v>
      </c>
      <c r="AI27" s="9">
        <v>42</v>
      </c>
      <c r="AJ27" s="9">
        <v>2.4237179487179485</v>
      </c>
      <c r="AK27" s="9" t="s">
        <v>248</v>
      </c>
      <c r="AL27" s="9">
        <v>102</v>
      </c>
      <c r="AM27" s="9">
        <v>3.3977310981403215</v>
      </c>
      <c r="AN27" s="9">
        <v>3.4880382775119618</v>
      </c>
      <c r="AO27" s="73">
        <v>0</v>
      </c>
      <c r="AP27" s="80">
        <v>0</v>
      </c>
      <c r="AQ27" s="80">
        <v>0</v>
      </c>
      <c r="AR27" s="224">
        <v>206</v>
      </c>
      <c r="AS27" s="224" t="s">
        <v>248</v>
      </c>
      <c r="AT27" s="7">
        <v>7828.13</v>
      </c>
      <c r="AU27" s="7">
        <v>78.45</v>
      </c>
      <c r="AV27" s="201">
        <v>0</v>
      </c>
      <c r="AW27" s="126">
        <v>204</v>
      </c>
      <c r="AX27" s="203" t="s">
        <v>248</v>
      </c>
      <c r="AY27" s="203" t="s">
        <v>248</v>
      </c>
      <c r="AZ27" s="138">
        <v>24265</v>
      </c>
      <c r="BA27" s="203" t="s">
        <v>248</v>
      </c>
      <c r="BB27" s="203" t="s">
        <v>248</v>
      </c>
      <c r="BC27" s="203" t="s">
        <v>248</v>
      </c>
      <c r="BD27" s="217" t="s">
        <v>61</v>
      </c>
      <c r="BE27" s="201" t="s">
        <v>62</v>
      </c>
      <c r="BF27" s="201" t="s">
        <v>63</v>
      </c>
      <c r="BG27" s="201" t="s">
        <v>196</v>
      </c>
      <c r="BH27" s="218" t="s">
        <v>488</v>
      </c>
      <c r="BI27" s="218" t="s">
        <v>66</v>
      </c>
      <c r="BJ27" s="200">
        <v>214</v>
      </c>
      <c r="BK27" s="200">
        <v>7</v>
      </c>
      <c r="BL27" s="219" t="s">
        <v>65</v>
      </c>
      <c r="BM27" s="64"/>
      <c r="BN27" s="64" t="s">
        <v>309</v>
      </c>
      <c r="BO27" s="91" t="s">
        <v>339</v>
      </c>
      <c r="BP27" s="441" t="s">
        <v>699</v>
      </c>
      <c r="BQ27" s="219" t="s">
        <v>715</v>
      </c>
    </row>
    <row r="28" spans="1:69" ht="15.75">
      <c r="A28" s="207" t="s">
        <v>33</v>
      </c>
      <c r="B28" s="208" t="s">
        <v>40</v>
      </c>
      <c r="C28" s="202" t="s">
        <v>35</v>
      </c>
      <c r="D28" s="210" t="s">
        <v>710</v>
      </c>
      <c r="E28" s="24" t="s">
        <v>124</v>
      </c>
      <c r="F28" s="86">
        <v>92</v>
      </c>
      <c r="G28" s="80">
        <v>0</v>
      </c>
      <c r="H28" s="204"/>
      <c r="I28" s="204"/>
      <c r="J28" s="204"/>
      <c r="K28" s="204"/>
      <c r="L28" s="80">
        <v>0</v>
      </c>
      <c r="M28" s="203"/>
      <c r="N28" s="52">
        <v>0</v>
      </c>
      <c r="O28" s="204"/>
      <c r="P28" s="204"/>
      <c r="Q28" s="11">
        <v>7.4524889999999999</v>
      </c>
      <c r="R28" s="204"/>
      <c r="S28" s="204"/>
      <c r="T28" s="53">
        <v>9.0499999999999989</v>
      </c>
      <c r="U28" s="204"/>
      <c r="V28" s="204"/>
      <c r="W28" s="11">
        <v>7.5551737608694998</v>
      </c>
      <c r="X28" s="204"/>
      <c r="Y28" s="204"/>
      <c r="Z28" s="53">
        <v>9.3666666666666654</v>
      </c>
      <c r="AA28" s="204"/>
      <c r="AB28" s="204"/>
      <c r="AC28" s="204"/>
      <c r="AD28" s="204"/>
      <c r="AE28" s="204"/>
      <c r="AF28" s="9">
        <v>3.4361231941490682</v>
      </c>
      <c r="AG28" s="9">
        <v>644</v>
      </c>
      <c r="AH28" s="9">
        <v>0.50380352533206141</v>
      </c>
      <c r="AI28" s="9">
        <v>40</v>
      </c>
      <c r="AJ28" s="9">
        <v>2.3741935483870966</v>
      </c>
      <c r="AK28" s="9" t="s">
        <v>248</v>
      </c>
      <c r="AL28" s="9">
        <v>88</v>
      </c>
      <c r="AM28" s="9">
        <v>3.4486363696587548</v>
      </c>
      <c r="AN28" s="9">
        <v>3.5610294117647059</v>
      </c>
      <c r="AO28" s="73">
        <v>0</v>
      </c>
      <c r="AP28" s="80">
        <v>0</v>
      </c>
      <c r="AQ28" s="80">
        <v>0</v>
      </c>
      <c r="AR28" s="224">
        <v>184</v>
      </c>
      <c r="AS28" s="224" t="s">
        <v>248</v>
      </c>
      <c r="AT28" s="7">
        <v>7049.7969999999996</v>
      </c>
      <c r="AU28" s="7">
        <v>21.052</v>
      </c>
      <c r="AV28" s="201">
        <v>0</v>
      </c>
      <c r="AW28" s="126">
        <v>184</v>
      </c>
      <c r="AX28" s="203" t="s">
        <v>248</v>
      </c>
      <c r="AY28" s="203" t="s">
        <v>248</v>
      </c>
      <c r="AZ28" s="138">
        <v>24265</v>
      </c>
      <c r="BA28" s="203" t="s">
        <v>248</v>
      </c>
      <c r="BB28" s="203" t="s">
        <v>248</v>
      </c>
      <c r="BC28" s="203" t="s">
        <v>248</v>
      </c>
      <c r="BD28" s="217" t="s">
        <v>61</v>
      </c>
      <c r="BE28" s="201" t="s">
        <v>62</v>
      </c>
      <c r="BF28" s="201" t="s">
        <v>63</v>
      </c>
      <c r="BG28" s="201" t="s">
        <v>196</v>
      </c>
      <c r="BH28" s="218" t="s">
        <v>488</v>
      </c>
      <c r="BI28" s="218" t="s">
        <v>67</v>
      </c>
      <c r="BJ28" s="200">
        <v>214</v>
      </c>
      <c r="BK28" s="200">
        <v>3</v>
      </c>
      <c r="BL28" s="219" t="s">
        <v>65</v>
      </c>
      <c r="BM28" s="64"/>
      <c r="BN28" s="64" t="s">
        <v>309</v>
      </c>
      <c r="BO28" s="91" t="s">
        <v>339</v>
      </c>
      <c r="BP28" s="441" t="s">
        <v>699</v>
      </c>
      <c r="BQ28" s="219" t="s">
        <v>715</v>
      </c>
    </row>
    <row r="29" spans="1:69" ht="15.75">
      <c r="A29" s="207" t="s">
        <v>33</v>
      </c>
      <c r="B29" s="208" t="s">
        <v>40</v>
      </c>
      <c r="C29" s="202" t="s">
        <v>35</v>
      </c>
      <c r="D29" s="210" t="s">
        <v>710</v>
      </c>
      <c r="E29" s="24" t="s">
        <v>124</v>
      </c>
      <c r="F29" s="86">
        <v>15</v>
      </c>
      <c r="G29" s="80">
        <v>1</v>
      </c>
      <c r="H29" s="204"/>
      <c r="I29" s="204"/>
      <c r="J29" s="204"/>
      <c r="K29" s="204"/>
      <c r="L29" s="80">
        <v>0</v>
      </c>
      <c r="M29" s="203"/>
      <c r="N29" s="52">
        <v>0</v>
      </c>
      <c r="O29" s="204"/>
      <c r="P29" s="204"/>
      <c r="Q29" s="11">
        <v>6.867</v>
      </c>
      <c r="R29" s="204"/>
      <c r="S29" s="204"/>
      <c r="T29" s="53">
        <v>9.3249999999999993</v>
      </c>
      <c r="U29" s="204"/>
      <c r="V29" s="204"/>
      <c r="W29" s="11">
        <v>6.9905714285713998</v>
      </c>
      <c r="X29" s="204"/>
      <c r="Y29" s="204"/>
      <c r="Z29" s="53">
        <v>9.6499999999999986</v>
      </c>
      <c r="AA29" s="204"/>
      <c r="AB29" s="204"/>
      <c r="AC29" s="204"/>
      <c r="AD29" s="204"/>
      <c r="AE29" s="204"/>
      <c r="AF29" s="9">
        <v>2.9153846227205715</v>
      </c>
      <c r="AG29" s="9">
        <v>98</v>
      </c>
      <c r="AH29" s="9">
        <v>0.51897003469103731</v>
      </c>
      <c r="AI29" s="9">
        <v>20</v>
      </c>
      <c r="AJ29" s="9">
        <v>1.7416666666666667</v>
      </c>
      <c r="AK29" s="9" t="s">
        <v>248</v>
      </c>
      <c r="AL29" s="9">
        <v>0</v>
      </c>
      <c r="AM29" s="9"/>
      <c r="AN29" s="9"/>
      <c r="AO29" s="73">
        <v>0</v>
      </c>
      <c r="AP29" s="80">
        <v>0</v>
      </c>
      <c r="AQ29" s="80">
        <v>0</v>
      </c>
      <c r="AR29" s="224">
        <v>28</v>
      </c>
      <c r="AS29" s="224" t="s">
        <v>248</v>
      </c>
      <c r="AT29" s="7">
        <v>743.25900000000001</v>
      </c>
      <c r="AU29" s="7">
        <v>410.41800000000001</v>
      </c>
      <c r="AV29" s="201">
        <v>0</v>
      </c>
      <c r="AW29" s="126">
        <v>28</v>
      </c>
      <c r="AX29" s="203" t="s">
        <v>248</v>
      </c>
      <c r="AY29" s="203" t="s">
        <v>248</v>
      </c>
      <c r="AZ29" s="138">
        <v>24265</v>
      </c>
      <c r="BA29" s="203" t="s">
        <v>248</v>
      </c>
      <c r="BB29" s="203" t="s">
        <v>248</v>
      </c>
      <c r="BC29" s="203" t="s">
        <v>248</v>
      </c>
      <c r="BD29" s="217" t="s">
        <v>61</v>
      </c>
      <c r="BE29" s="201" t="s">
        <v>62</v>
      </c>
      <c r="BF29" s="201" t="s">
        <v>63</v>
      </c>
      <c r="BG29" s="201" t="s">
        <v>196</v>
      </c>
      <c r="BH29" s="218" t="s">
        <v>488</v>
      </c>
      <c r="BI29" s="218" t="s">
        <v>68</v>
      </c>
      <c r="BJ29" s="200">
        <v>214</v>
      </c>
      <c r="BK29" s="200">
        <v>4</v>
      </c>
      <c r="BL29" s="219" t="s">
        <v>65</v>
      </c>
      <c r="BM29" s="64"/>
      <c r="BN29" s="64" t="s">
        <v>309</v>
      </c>
      <c r="BO29" s="91" t="s">
        <v>339</v>
      </c>
      <c r="BP29" s="441" t="s">
        <v>699</v>
      </c>
      <c r="BQ29" s="219" t="s">
        <v>715</v>
      </c>
    </row>
    <row r="30" spans="1:69" ht="15.75">
      <c r="A30" s="207" t="s">
        <v>33</v>
      </c>
      <c r="B30" s="208" t="s">
        <v>40</v>
      </c>
      <c r="C30" s="202" t="s">
        <v>35</v>
      </c>
      <c r="D30" s="210" t="s">
        <v>710</v>
      </c>
      <c r="E30" s="24" t="s">
        <v>125</v>
      </c>
      <c r="F30" s="86">
        <v>32</v>
      </c>
      <c r="G30" s="80">
        <v>0</v>
      </c>
      <c r="H30" s="204"/>
      <c r="I30" s="204"/>
      <c r="J30" s="204"/>
      <c r="K30" s="204"/>
      <c r="L30" s="80">
        <v>0</v>
      </c>
      <c r="M30" s="203"/>
      <c r="N30" s="52">
        <v>0</v>
      </c>
      <c r="O30" s="204"/>
      <c r="P30" s="204"/>
      <c r="Q30" s="11">
        <v>6.5379998124999998</v>
      </c>
      <c r="R30" s="204"/>
      <c r="S30" s="204"/>
      <c r="T30" s="53">
        <v>10.35</v>
      </c>
      <c r="U30" s="204"/>
      <c r="V30" s="204"/>
      <c r="W30" s="11">
        <v>6.6097186250000002</v>
      </c>
      <c r="X30" s="204"/>
      <c r="Y30" s="204"/>
      <c r="Z30" s="53">
        <v>10.35</v>
      </c>
      <c r="AA30" s="204"/>
      <c r="AB30" s="204"/>
      <c r="AC30" s="204"/>
      <c r="AD30" s="204"/>
      <c r="AE30" s="204"/>
      <c r="AF30" s="9">
        <v>3.6035267912915772</v>
      </c>
      <c r="AG30" s="9">
        <v>224</v>
      </c>
      <c r="AH30" s="9">
        <v>0.56835297491957926</v>
      </c>
      <c r="AI30" s="9">
        <v>11</v>
      </c>
      <c r="AJ30" s="9">
        <v>2.5052631578947371</v>
      </c>
      <c r="AK30" s="9" t="s">
        <v>248</v>
      </c>
      <c r="AL30" s="9">
        <v>32</v>
      </c>
      <c r="AM30" s="9">
        <v>3.6035267912915772</v>
      </c>
      <c r="AN30" s="9">
        <v>3.7075471698113209</v>
      </c>
      <c r="AO30" s="73">
        <v>0</v>
      </c>
      <c r="AP30" s="80">
        <v>0</v>
      </c>
      <c r="AQ30" s="80">
        <v>0</v>
      </c>
      <c r="AR30" s="224">
        <v>64</v>
      </c>
      <c r="AS30" s="224" t="s">
        <v>248</v>
      </c>
      <c r="AT30" s="7">
        <v>2451.1370000000002</v>
      </c>
      <c r="AU30" s="7">
        <v>0</v>
      </c>
      <c r="AV30" s="201">
        <v>0</v>
      </c>
      <c r="AW30" s="126">
        <v>64</v>
      </c>
      <c r="AX30" s="203" t="s">
        <v>248</v>
      </c>
      <c r="AY30" s="203" t="s">
        <v>248</v>
      </c>
      <c r="AZ30" s="138">
        <v>18469</v>
      </c>
      <c r="BA30" s="203" t="s">
        <v>248</v>
      </c>
      <c r="BB30" s="203" t="s">
        <v>248</v>
      </c>
      <c r="BC30" s="203" t="s">
        <v>248</v>
      </c>
      <c r="BD30" s="217" t="s">
        <v>61</v>
      </c>
      <c r="BE30" s="201" t="s">
        <v>62</v>
      </c>
      <c r="BF30" s="201" t="s">
        <v>63</v>
      </c>
      <c r="BG30" s="201" t="s">
        <v>196</v>
      </c>
      <c r="BH30" s="218" t="s">
        <v>488</v>
      </c>
      <c r="BI30" s="218" t="s">
        <v>64</v>
      </c>
      <c r="BJ30" s="200">
        <v>214</v>
      </c>
      <c r="BK30" s="200">
        <v>1</v>
      </c>
      <c r="BL30" s="219" t="s">
        <v>65</v>
      </c>
      <c r="BM30" s="64"/>
      <c r="BN30" s="64" t="s">
        <v>309</v>
      </c>
      <c r="BO30" s="91" t="s">
        <v>54</v>
      </c>
      <c r="BP30" s="441" t="s">
        <v>699</v>
      </c>
      <c r="BQ30" s="219" t="s">
        <v>715</v>
      </c>
    </row>
    <row r="31" spans="1:69" ht="15.75">
      <c r="A31" s="207" t="s">
        <v>33</v>
      </c>
      <c r="B31" s="208" t="s">
        <v>40</v>
      </c>
      <c r="C31" s="202" t="s">
        <v>35</v>
      </c>
      <c r="D31" s="210" t="s">
        <v>710</v>
      </c>
      <c r="E31" s="24" t="s">
        <v>125</v>
      </c>
      <c r="F31" s="86">
        <v>39</v>
      </c>
      <c r="G31" s="80">
        <v>0</v>
      </c>
      <c r="H31" s="204"/>
      <c r="I31" s="204"/>
      <c r="J31" s="204"/>
      <c r="K31" s="204"/>
      <c r="L31" s="80">
        <v>0</v>
      </c>
      <c r="M31" s="203"/>
      <c r="N31" s="52">
        <v>0</v>
      </c>
      <c r="O31" s="204"/>
      <c r="P31" s="204"/>
      <c r="Q31" s="11">
        <v>7.1001279487</v>
      </c>
      <c r="R31" s="204"/>
      <c r="S31" s="204"/>
      <c r="T31" s="53">
        <v>12.524999999999999</v>
      </c>
      <c r="U31" s="204"/>
      <c r="V31" s="204"/>
      <c r="W31" s="11">
        <v>7.0283586410255996</v>
      </c>
      <c r="X31" s="204"/>
      <c r="Y31" s="204"/>
      <c r="Z31" s="53">
        <v>12.524999999999999</v>
      </c>
      <c r="AA31" s="204"/>
      <c r="AB31" s="204"/>
      <c r="AC31" s="204"/>
      <c r="AD31" s="204"/>
      <c r="AE31" s="204"/>
      <c r="AF31" s="9">
        <v>3.5636263849971055</v>
      </c>
      <c r="AG31" s="9">
        <v>273</v>
      </c>
      <c r="AH31" s="9">
        <v>0.48661656343612647</v>
      </c>
      <c r="AI31" s="9">
        <v>10</v>
      </c>
      <c r="AJ31" s="9">
        <v>2.573</v>
      </c>
      <c r="AK31" s="9" t="s">
        <v>248</v>
      </c>
      <c r="AL31" s="9">
        <v>39</v>
      </c>
      <c r="AM31" s="9">
        <v>3.5636263849971055</v>
      </c>
      <c r="AN31" s="9">
        <v>3.6581632653061225</v>
      </c>
      <c r="AO31" s="73">
        <v>0</v>
      </c>
      <c r="AP31" s="80">
        <v>0</v>
      </c>
      <c r="AQ31" s="80">
        <v>0</v>
      </c>
      <c r="AR31" s="224">
        <v>78</v>
      </c>
      <c r="AS31" s="224" t="s">
        <v>248</v>
      </c>
      <c r="AT31" s="7">
        <v>2968.0610000000001</v>
      </c>
      <c r="AU31" s="7">
        <v>0</v>
      </c>
      <c r="AV31" s="201">
        <v>0</v>
      </c>
      <c r="AW31" s="126">
        <v>78</v>
      </c>
      <c r="AX31" s="203" t="s">
        <v>248</v>
      </c>
      <c r="AY31" s="203" t="s">
        <v>248</v>
      </c>
      <c r="AZ31" s="138">
        <v>18469</v>
      </c>
      <c r="BA31" s="203" t="s">
        <v>248</v>
      </c>
      <c r="BB31" s="203" t="s">
        <v>248</v>
      </c>
      <c r="BC31" s="203" t="s">
        <v>248</v>
      </c>
      <c r="BD31" s="217" t="s">
        <v>61</v>
      </c>
      <c r="BE31" s="201" t="s">
        <v>62</v>
      </c>
      <c r="BF31" s="201" t="s">
        <v>63</v>
      </c>
      <c r="BG31" s="201" t="s">
        <v>196</v>
      </c>
      <c r="BH31" s="218" t="s">
        <v>488</v>
      </c>
      <c r="BI31" s="218" t="s">
        <v>66</v>
      </c>
      <c r="BJ31" s="200">
        <v>214</v>
      </c>
      <c r="BK31" s="200">
        <v>7</v>
      </c>
      <c r="BL31" s="219" t="s">
        <v>65</v>
      </c>
      <c r="BM31" s="64"/>
      <c r="BN31" s="64" t="s">
        <v>309</v>
      </c>
      <c r="BO31" s="91" t="s">
        <v>54</v>
      </c>
      <c r="BP31" s="441" t="s">
        <v>699</v>
      </c>
      <c r="BQ31" s="219" t="s">
        <v>715</v>
      </c>
    </row>
    <row r="32" spans="1:69" ht="15.75">
      <c r="A32" s="207" t="s">
        <v>33</v>
      </c>
      <c r="B32" s="208" t="s">
        <v>40</v>
      </c>
      <c r="C32" s="202" t="s">
        <v>35</v>
      </c>
      <c r="D32" s="210" t="s">
        <v>710</v>
      </c>
      <c r="E32" s="24" t="s">
        <v>125</v>
      </c>
      <c r="F32" s="86">
        <v>28</v>
      </c>
      <c r="G32" s="80">
        <v>0</v>
      </c>
      <c r="H32" s="204"/>
      <c r="I32" s="204"/>
      <c r="J32" s="204"/>
      <c r="K32" s="204"/>
      <c r="L32" s="80">
        <v>0</v>
      </c>
      <c r="M32" s="203"/>
      <c r="N32" s="52">
        <v>0</v>
      </c>
      <c r="O32" s="204"/>
      <c r="P32" s="204"/>
      <c r="Q32" s="11">
        <v>7.3052855357000004</v>
      </c>
      <c r="R32" s="204"/>
      <c r="S32" s="204"/>
      <c r="T32" s="53">
        <v>9.2999999999999989</v>
      </c>
      <c r="U32" s="204"/>
      <c r="V32" s="204"/>
      <c r="W32" s="11">
        <v>7.5953213571428</v>
      </c>
      <c r="X32" s="204"/>
      <c r="Y32" s="204"/>
      <c r="Z32" s="53">
        <v>12.299999999999999</v>
      </c>
      <c r="AA32" s="204"/>
      <c r="AB32" s="204"/>
      <c r="AC32" s="204"/>
      <c r="AD32" s="204"/>
      <c r="AE32" s="204"/>
      <c r="AF32" s="9">
        <v>3.5481020544256485</v>
      </c>
      <c r="AG32" s="9">
        <v>194</v>
      </c>
      <c r="AH32" s="9">
        <v>0.47458229337625046</v>
      </c>
      <c r="AI32" s="9">
        <v>6</v>
      </c>
      <c r="AJ32" s="9">
        <v>2.6681818181818184</v>
      </c>
      <c r="AK32" s="9" t="s">
        <v>248</v>
      </c>
      <c r="AL32" s="9">
        <v>27</v>
      </c>
      <c r="AM32" s="9">
        <v>3.5587725012390705</v>
      </c>
      <c r="AN32" s="9">
        <v>3.6351351351351351</v>
      </c>
      <c r="AO32" s="73">
        <v>0</v>
      </c>
      <c r="AP32" s="80">
        <v>0</v>
      </c>
      <c r="AQ32" s="80">
        <v>0</v>
      </c>
      <c r="AR32" s="224">
        <v>56</v>
      </c>
      <c r="AS32" s="224" t="s">
        <v>248</v>
      </c>
      <c r="AT32" s="7">
        <v>2135.6120000000001</v>
      </c>
      <c r="AU32" s="7">
        <v>0</v>
      </c>
      <c r="AV32" s="201">
        <v>0</v>
      </c>
      <c r="AW32" s="126">
        <v>56</v>
      </c>
      <c r="AX32" s="203" t="s">
        <v>248</v>
      </c>
      <c r="AY32" s="203" t="s">
        <v>248</v>
      </c>
      <c r="AZ32" s="138">
        <v>18469</v>
      </c>
      <c r="BA32" s="203" t="s">
        <v>248</v>
      </c>
      <c r="BB32" s="203" t="s">
        <v>248</v>
      </c>
      <c r="BC32" s="203" t="s">
        <v>248</v>
      </c>
      <c r="BD32" s="217" t="s">
        <v>61</v>
      </c>
      <c r="BE32" s="201" t="s">
        <v>62</v>
      </c>
      <c r="BF32" s="201" t="s">
        <v>63</v>
      </c>
      <c r="BG32" s="201" t="s">
        <v>196</v>
      </c>
      <c r="BH32" s="218" t="s">
        <v>488</v>
      </c>
      <c r="BI32" s="218" t="s">
        <v>67</v>
      </c>
      <c r="BJ32" s="200">
        <v>214</v>
      </c>
      <c r="BK32" s="200">
        <v>3</v>
      </c>
      <c r="BL32" s="219" t="s">
        <v>65</v>
      </c>
      <c r="BM32" s="64"/>
      <c r="BN32" s="64" t="s">
        <v>309</v>
      </c>
      <c r="BO32" s="91" t="s">
        <v>54</v>
      </c>
      <c r="BP32" s="441" t="s">
        <v>699</v>
      </c>
      <c r="BQ32" s="219" t="s">
        <v>715</v>
      </c>
    </row>
    <row r="33" spans="1:69" ht="15.75">
      <c r="A33" s="207" t="s">
        <v>33</v>
      </c>
      <c r="B33" s="208" t="s">
        <v>40</v>
      </c>
      <c r="C33" s="202" t="s">
        <v>35</v>
      </c>
      <c r="D33" s="210" t="s">
        <v>710</v>
      </c>
      <c r="E33" s="24" t="s">
        <v>125</v>
      </c>
      <c r="F33" s="86">
        <v>19</v>
      </c>
      <c r="G33" s="80">
        <v>0</v>
      </c>
      <c r="H33" s="204"/>
      <c r="I33" s="204"/>
      <c r="J33" s="204"/>
      <c r="K33" s="204"/>
      <c r="L33" s="80">
        <v>0</v>
      </c>
      <c r="M33" s="203"/>
      <c r="N33" s="52">
        <v>0</v>
      </c>
      <c r="O33" s="204"/>
      <c r="P33" s="204"/>
      <c r="Q33" s="11">
        <v>6.7639998947000004</v>
      </c>
      <c r="R33" s="204"/>
      <c r="S33" s="204"/>
      <c r="T33" s="53">
        <v>11.025</v>
      </c>
      <c r="U33" s="204"/>
      <c r="V33" s="204"/>
      <c r="W33" s="11">
        <v>6.8485789473683996</v>
      </c>
      <c r="X33" s="204"/>
      <c r="Y33" s="204"/>
      <c r="Z33" s="53">
        <v>11.025</v>
      </c>
      <c r="AA33" s="204"/>
      <c r="AB33" s="204"/>
      <c r="AC33" s="204"/>
      <c r="AD33" s="204"/>
      <c r="AE33" s="204"/>
      <c r="AF33" s="9">
        <v>2.8677310893515582</v>
      </c>
      <c r="AG33" s="9">
        <v>133</v>
      </c>
      <c r="AH33" s="9">
        <v>0.46573157625012657</v>
      </c>
      <c r="AI33" s="9">
        <v>25</v>
      </c>
      <c r="AJ33" s="9">
        <v>1.7825</v>
      </c>
      <c r="AK33" s="9" t="s">
        <v>248</v>
      </c>
      <c r="AL33" s="9">
        <v>0</v>
      </c>
      <c r="AM33" s="9"/>
      <c r="AN33" s="9"/>
      <c r="AO33" s="73">
        <v>0</v>
      </c>
      <c r="AP33" s="80">
        <v>0</v>
      </c>
      <c r="AQ33" s="80">
        <v>0</v>
      </c>
      <c r="AR33" s="224">
        <v>38</v>
      </c>
      <c r="AS33" s="224" t="s">
        <v>248</v>
      </c>
      <c r="AT33" s="7">
        <v>1193.1400000000001</v>
      </c>
      <c r="AU33" s="7">
        <v>260.49799999999999</v>
      </c>
      <c r="AV33" s="201">
        <v>0</v>
      </c>
      <c r="AW33" s="126">
        <v>38</v>
      </c>
      <c r="AX33" s="203" t="s">
        <v>248</v>
      </c>
      <c r="AY33" s="203" t="s">
        <v>248</v>
      </c>
      <c r="AZ33" s="138">
        <v>18469</v>
      </c>
      <c r="BA33" s="203" t="s">
        <v>248</v>
      </c>
      <c r="BB33" s="203" t="s">
        <v>248</v>
      </c>
      <c r="BC33" s="203" t="s">
        <v>248</v>
      </c>
      <c r="BD33" s="217" t="s">
        <v>61</v>
      </c>
      <c r="BE33" s="201" t="s">
        <v>62</v>
      </c>
      <c r="BF33" s="201" t="s">
        <v>63</v>
      </c>
      <c r="BG33" s="201" t="s">
        <v>196</v>
      </c>
      <c r="BH33" s="218" t="s">
        <v>488</v>
      </c>
      <c r="BI33" s="218" t="s">
        <v>68</v>
      </c>
      <c r="BJ33" s="200">
        <v>214</v>
      </c>
      <c r="BK33" s="200">
        <v>4</v>
      </c>
      <c r="BL33" s="219" t="s">
        <v>65</v>
      </c>
      <c r="BM33" s="64"/>
      <c r="BN33" s="64" t="s">
        <v>309</v>
      </c>
      <c r="BO33" s="91" t="s">
        <v>54</v>
      </c>
      <c r="BP33" s="441" t="s">
        <v>699</v>
      </c>
      <c r="BQ33" s="219" t="s">
        <v>715</v>
      </c>
    </row>
    <row r="34" spans="1:69" ht="15.75">
      <c r="A34" s="207" t="s">
        <v>33</v>
      </c>
      <c r="B34" s="208" t="s">
        <v>40</v>
      </c>
      <c r="C34" s="202" t="s">
        <v>35</v>
      </c>
      <c r="D34" s="210" t="s">
        <v>710</v>
      </c>
      <c r="E34" s="24" t="s">
        <v>126</v>
      </c>
      <c r="F34" s="86">
        <v>47</v>
      </c>
      <c r="G34" s="80">
        <v>0</v>
      </c>
      <c r="H34" s="204"/>
      <c r="I34" s="204"/>
      <c r="J34" s="204"/>
      <c r="K34" s="204"/>
      <c r="L34" s="80">
        <v>0</v>
      </c>
      <c r="M34" s="203"/>
      <c r="N34" s="52">
        <v>0</v>
      </c>
      <c r="O34" s="204"/>
      <c r="P34" s="204"/>
      <c r="Q34" s="11">
        <v>6.9179573191000001</v>
      </c>
      <c r="R34" s="204"/>
      <c r="S34" s="204"/>
      <c r="T34" s="53">
        <v>8.1624999999999996</v>
      </c>
      <c r="U34" s="204"/>
      <c r="V34" s="204"/>
      <c r="W34" s="11">
        <v>6.8349993404255001</v>
      </c>
      <c r="X34" s="204"/>
      <c r="Y34" s="204"/>
      <c r="Z34" s="53">
        <v>8.3249999999999993</v>
      </c>
      <c r="AA34" s="204"/>
      <c r="AB34" s="204"/>
      <c r="AC34" s="204"/>
      <c r="AD34" s="204"/>
      <c r="AE34" s="204"/>
      <c r="AF34" s="9">
        <v>3.5934346591810336</v>
      </c>
      <c r="AG34" s="9">
        <v>329</v>
      </c>
      <c r="AH34" s="9">
        <v>0.34667168734044251</v>
      </c>
      <c r="AI34" s="9">
        <v>1</v>
      </c>
      <c r="AJ34" s="9">
        <v>2.8218749999999999</v>
      </c>
      <c r="AK34" s="9" t="s">
        <v>248</v>
      </c>
      <c r="AL34" s="9">
        <v>47</v>
      </c>
      <c r="AM34" s="9">
        <v>3.5934346591810336</v>
      </c>
      <c r="AN34" s="9">
        <v>3.6399521531100478</v>
      </c>
      <c r="AO34" s="73">
        <v>0</v>
      </c>
      <c r="AP34" s="80">
        <v>0</v>
      </c>
      <c r="AQ34" s="80">
        <v>0</v>
      </c>
      <c r="AR34" s="224">
        <v>94</v>
      </c>
      <c r="AS34" s="224" t="s">
        <v>248</v>
      </c>
      <c r="AT34" s="7">
        <v>3581.4279999999999</v>
      </c>
      <c r="AU34" s="7">
        <v>0</v>
      </c>
      <c r="AV34" s="201">
        <v>0</v>
      </c>
      <c r="AW34" s="126">
        <v>94</v>
      </c>
      <c r="AX34" s="203" t="s">
        <v>248</v>
      </c>
      <c r="AY34" s="203" t="s">
        <v>248</v>
      </c>
      <c r="AZ34" s="138">
        <v>10858</v>
      </c>
      <c r="BA34" s="203" t="s">
        <v>248</v>
      </c>
      <c r="BB34" s="203" t="s">
        <v>248</v>
      </c>
      <c r="BC34" s="203" t="s">
        <v>248</v>
      </c>
      <c r="BD34" s="217" t="s">
        <v>61</v>
      </c>
      <c r="BE34" s="201" t="s">
        <v>62</v>
      </c>
      <c r="BF34" s="201" t="s">
        <v>63</v>
      </c>
      <c r="BG34" s="201" t="s">
        <v>196</v>
      </c>
      <c r="BH34" s="218" t="s">
        <v>267</v>
      </c>
      <c r="BI34" s="218" t="s">
        <v>64</v>
      </c>
      <c r="BJ34" s="200">
        <v>214</v>
      </c>
      <c r="BK34" s="200">
        <v>1</v>
      </c>
      <c r="BL34" s="219" t="s">
        <v>65</v>
      </c>
      <c r="BM34" s="64"/>
      <c r="BN34" s="64" t="s">
        <v>309</v>
      </c>
      <c r="BO34" s="91" t="s">
        <v>346</v>
      </c>
      <c r="BP34" s="441" t="s">
        <v>685</v>
      </c>
      <c r="BQ34" s="219" t="s">
        <v>718</v>
      </c>
    </row>
    <row r="35" spans="1:69" ht="15.75">
      <c r="A35" s="207" t="s">
        <v>33</v>
      </c>
      <c r="B35" s="208" t="s">
        <v>40</v>
      </c>
      <c r="C35" s="202" t="s">
        <v>35</v>
      </c>
      <c r="D35" s="210" t="s">
        <v>710</v>
      </c>
      <c r="E35" s="24" t="s">
        <v>126</v>
      </c>
      <c r="F35" s="86">
        <v>40</v>
      </c>
      <c r="G35" s="80">
        <v>0</v>
      </c>
      <c r="H35" s="204"/>
      <c r="I35" s="204"/>
      <c r="J35" s="204"/>
      <c r="K35" s="204"/>
      <c r="L35" s="80">
        <v>0</v>
      </c>
      <c r="M35" s="203"/>
      <c r="N35" s="52">
        <v>2</v>
      </c>
      <c r="O35" s="204"/>
      <c r="P35" s="204"/>
      <c r="Q35" s="11">
        <v>6.9248745749999996</v>
      </c>
      <c r="R35" s="204"/>
      <c r="S35" s="204"/>
      <c r="T35" s="53">
        <v>8</v>
      </c>
      <c r="U35" s="204"/>
      <c r="V35" s="204"/>
      <c r="W35" s="11">
        <v>6.9545996499999996</v>
      </c>
      <c r="X35" s="204"/>
      <c r="Y35" s="204"/>
      <c r="Z35" s="53">
        <v>8.375</v>
      </c>
      <c r="AA35" s="204"/>
      <c r="AB35" s="204"/>
      <c r="AC35" s="204"/>
      <c r="AD35" s="204"/>
      <c r="AE35" s="204"/>
      <c r="AF35" s="9">
        <v>3.3841729428535117</v>
      </c>
      <c r="AG35" s="9">
        <v>297</v>
      </c>
      <c r="AH35" s="9">
        <v>0.6147091861299494</v>
      </c>
      <c r="AI35" s="9">
        <v>29</v>
      </c>
      <c r="AJ35" s="9">
        <v>2.125</v>
      </c>
      <c r="AK35" s="9" t="s">
        <v>248</v>
      </c>
      <c r="AL35" s="9">
        <v>40</v>
      </c>
      <c r="AM35" s="9">
        <v>3.3841729428535117</v>
      </c>
      <c r="AN35" s="9">
        <v>3.508</v>
      </c>
      <c r="AO35" s="73">
        <v>0</v>
      </c>
      <c r="AP35" s="80">
        <v>0</v>
      </c>
      <c r="AQ35" s="80">
        <v>0</v>
      </c>
      <c r="AR35" s="224">
        <v>80</v>
      </c>
      <c r="AS35" s="224" t="s">
        <v>248</v>
      </c>
      <c r="AT35" s="7">
        <v>3106.1039999999998</v>
      </c>
      <c r="AU35" s="7">
        <v>0</v>
      </c>
      <c r="AV35" s="201">
        <v>0</v>
      </c>
      <c r="AW35" s="126">
        <v>80</v>
      </c>
      <c r="AX35" s="203" t="s">
        <v>248</v>
      </c>
      <c r="AY35" s="203" t="s">
        <v>248</v>
      </c>
      <c r="AZ35" s="138">
        <v>10858</v>
      </c>
      <c r="BA35" s="203" t="s">
        <v>248</v>
      </c>
      <c r="BB35" s="203" t="s">
        <v>248</v>
      </c>
      <c r="BC35" s="203" t="s">
        <v>248</v>
      </c>
      <c r="BD35" s="217" t="s">
        <v>61</v>
      </c>
      <c r="BE35" s="201" t="s">
        <v>62</v>
      </c>
      <c r="BF35" s="201" t="s">
        <v>63</v>
      </c>
      <c r="BG35" s="201" t="s">
        <v>196</v>
      </c>
      <c r="BH35" s="218" t="s">
        <v>267</v>
      </c>
      <c r="BI35" s="218" t="s">
        <v>66</v>
      </c>
      <c r="BJ35" s="200">
        <v>214</v>
      </c>
      <c r="BK35" s="200">
        <v>7</v>
      </c>
      <c r="BL35" s="219" t="s">
        <v>65</v>
      </c>
      <c r="BM35" s="64"/>
      <c r="BN35" s="64" t="s">
        <v>309</v>
      </c>
      <c r="BO35" s="91" t="s">
        <v>346</v>
      </c>
      <c r="BP35" s="441" t="s">
        <v>685</v>
      </c>
      <c r="BQ35" s="219" t="s">
        <v>718</v>
      </c>
    </row>
    <row r="36" spans="1:69" ht="15.75">
      <c r="A36" s="207" t="s">
        <v>33</v>
      </c>
      <c r="B36" s="208" t="s">
        <v>40</v>
      </c>
      <c r="C36" s="202" t="s">
        <v>35</v>
      </c>
      <c r="D36" s="210" t="s">
        <v>710</v>
      </c>
      <c r="E36" s="24" t="s">
        <v>126</v>
      </c>
      <c r="F36" s="86">
        <v>44</v>
      </c>
      <c r="G36" s="80">
        <v>0</v>
      </c>
      <c r="H36" s="204"/>
      <c r="I36" s="204"/>
      <c r="J36" s="204"/>
      <c r="K36" s="204"/>
      <c r="L36" s="80">
        <v>0</v>
      </c>
      <c r="M36" s="203"/>
      <c r="N36" s="52">
        <v>0</v>
      </c>
      <c r="O36" s="204"/>
      <c r="P36" s="204"/>
      <c r="Q36" s="11">
        <v>7.1978632044999999</v>
      </c>
      <c r="R36" s="204"/>
      <c r="S36" s="204"/>
      <c r="T36" s="53">
        <v>9.8999999999999986</v>
      </c>
      <c r="U36" s="204"/>
      <c r="V36" s="204"/>
      <c r="W36" s="11">
        <v>7.3405677499999999</v>
      </c>
      <c r="X36" s="204"/>
      <c r="Y36" s="204"/>
      <c r="Z36" s="53">
        <v>9.8999999999999986</v>
      </c>
      <c r="AA36" s="204"/>
      <c r="AB36" s="204"/>
      <c r="AC36" s="204"/>
      <c r="AD36" s="204"/>
      <c r="AE36" s="204"/>
      <c r="AF36" s="9">
        <v>3.5369480616086491</v>
      </c>
      <c r="AG36" s="9">
        <v>308</v>
      </c>
      <c r="AH36" s="9">
        <v>0.40650135037580676</v>
      </c>
      <c r="AI36" s="9">
        <v>8</v>
      </c>
      <c r="AJ36" s="9">
        <v>2.6370370370370368</v>
      </c>
      <c r="AK36" s="9" t="s">
        <v>248</v>
      </c>
      <c r="AL36" s="9">
        <v>44</v>
      </c>
      <c r="AM36" s="9">
        <v>3.5369480616086491</v>
      </c>
      <c r="AN36" s="9">
        <v>3.601123595505618</v>
      </c>
      <c r="AO36" s="73">
        <v>0</v>
      </c>
      <c r="AP36" s="80">
        <v>0</v>
      </c>
      <c r="AQ36" s="80">
        <v>0</v>
      </c>
      <c r="AR36" s="224">
        <v>88</v>
      </c>
      <c r="AS36" s="224" t="s">
        <v>248</v>
      </c>
      <c r="AT36" s="7">
        <v>3375.4650000000001</v>
      </c>
      <c r="AU36" s="7">
        <v>0</v>
      </c>
      <c r="AV36" s="201">
        <v>0</v>
      </c>
      <c r="AW36" s="126">
        <v>88</v>
      </c>
      <c r="AX36" s="203" t="s">
        <v>248</v>
      </c>
      <c r="AY36" s="203" t="s">
        <v>248</v>
      </c>
      <c r="AZ36" s="138">
        <v>10858</v>
      </c>
      <c r="BA36" s="203" t="s">
        <v>248</v>
      </c>
      <c r="BB36" s="203" t="s">
        <v>248</v>
      </c>
      <c r="BC36" s="203" t="s">
        <v>248</v>
      </c>
      <c r="BD36" s="217" t="s">
        <v>61</v>
      </c>
      <c r="BE36" s="201" t="s">
        <v>62</v>
      </c>
      <c r="BF36" s="201" t="s">
        <v>63</v>
      </c>
      <c r="BG36" s="201" t="s">
        <v>196</v>
      </c>
      <c r="BH36" s="218" t="s">
        <v>267</v>
      </c>
      <c r="BI36" s="218" t="s">
        <v>67</v>
      </c>
      <c r="BJ36" s="200">
        <v>214</v>
      </c>
      <c r="BK36" s="200">
        <v>3</v>
      </c>
      <c r="BL36" s="219" t="s">
        <v>65</v>
      </c>
      <c r="BM36" s="64"/>
      <c r="BN36" s="64" t="s">
        <v>309</v>
      </c>
      <c r="BO36" s="91" t="s">
        <v>346</v>
      </c>
      <c r="BP36" s="441" t="s">
        <v>685</v>
      </c>
      <c r="BQ36" s="219" t="s">
        <v>718</v>
      </c>
    </row>
    <row r="37" spans="1:69" ht="15.75">
      <c r="A37" s="207" t="s">
        <v>33</v>
      </c>
      <c r="B37" s="208" t="s">
        <v>40</v>
      </c>
      <c r="C37" s="202" t="s">
        <v>35</v>
      </c>
      <c r="D37" s="210" t="s">
        <v>710</v>
      </c>
      <c r="E37" s="24" t="s">
        <v>126</v>
      </c>
      <c r="F37" s="86">
        <v>47</v>
      </c>
      <c r="G37" s="80">
        <v>0</v>
      </c>
      <c r="H37" s="204"/>
      <c r="I37" s="204"/>
      <c r="J37" s="204"/>
      <c r="K37" s="204"/>
      <c r="L37" s="80">
        <v>0</v>
      </c>
      <c r="M37" s="203"/>
      <c r="N37" s="52">
        <v>0</v>
      </c>
      <c r="O37" s="204"/>
      <c r="P37" s="204"/>
      <c r="Q37" s="11">
        <v>6.6602972765999997</v>
      </c>
      <c r="R37" s="204"/>
      <c r="S37" s="204"/>
      <c r="T37" s="53">
        <v>7.4805555555555552</v>
      </c>
      <c r="U37" s="204"/>
      <c r="V37" s="204"/>
      <c r="W37" s="11">
        <v>6.7767442978723</v>
      </c>
      <c r="X37" s="204"/>
      <c r="Y37" s="204"/>
      <c r="Z37" s="53">
        <v>7.4865384615384611</v>
      </c>
      <c r="AA37" s="204"/>
      <c r="AB37" s="204"/>
      <c r="AC37" s="204"/>
      <c r="AD37" s="204"/>
      <c r="AE37" s="204"/>
      <c r="AF37" s="9">
        <v>2.6968085088266069</v>
      </c>
      <c r="AG37" s="9">
        <v>329</v>
      </c>
      <c r="AH37" s="9">
        <v>0.28384088162559096</v>
      </c>
      <c r="AI37" s="9">
        <v>65</v>
      </c>
      <c r="AJ37" s="9">
        <v>2.0741228070175439</v>
      </c>
      <c r="AK37" s="9" t="s">
        <v>248</v>
      </c>
      <c r="AL37" s="9">
        <v>0</v>
      </c>
      <c r="AM37" s="9"/>
      <c r="AN37" s="9"/>
      <c r="AO37" s="73">
        <v>0</v>
      </c>
      <c r="AP37" s="80">
        <v>0</v>
      </c>
      <c r="AQ37" s="80">
        <v>0</v>
      </c>
      <c r="AR37" s="224">
        <v>94</v>
      </c>
      <c r="AS37" s="224" t="s">
        <v>248</v>
      </c>
      <c r="AT37" s="7">
        <v>3563.069</v>
      </c>
      <c r="AU37" s="7">
        <v>0</v>
      </c>
      <c r="AV37" s="201">
        <v>0</v>
      </c>
      <c r="AW37" s="126">
        <v>94</v>
      </c>
      <c r="AX37" s="203" t="s">
        <v>248</v>
      </c>
      <c r="AY37" s="203" t="s">
        <v>248</v>
      </c>
      <c r="AZ37" s="138">
        <v>10858</v>
      </c>
      <c r="BA37" s="203" t="s">
        <v>248</v>
      </c>
      <c r="BB37" s="203" t="s">
        <v>248</v>
      </c>
      <c r="BC37" s="203" t="s">
        <v>248</v>
      </c>
      <c r="BD37" s="217" t="s">
        <v>61</v>
      </c>
      <c r="BE37" s="201" t="s">
        <v>62</v>
      </c>
      <c r="BF37" s="201" t="s">
        <v>63</v>
      </c>
      <c r="BG37" s="201" t="s">
        <v>196</v>
      </c>
      <c r="BH37" s="218" t="s">
        <v>267</v>
      </c>
      <c r="BI37" s="218" t="s">
        <v>68</v>
      </c>
      <c r="BJ37" s="200">
        <v>214</v>
      </c>
      <c r="BK37" s="200">
        <v>4</v>
      </c>
      <c r="BL37" s="219" t="s">
        <v>65</v>
      </c>
      <c r="BM37" s="64"/>
      <c r="BN37" s="64" t="s">
        <v>309</v>
      </c>
      <c r="BO37" s="91" t="s">
        <v>346</v>
      </c>
      <c r="BP37" s="441" t="s">
        <v>685</v>
      </c>
      <c r="BQ37" s="219" t="s">
        <v>718</v>
      </c>
    </row>
    <row r="38" spans="1:69" ht="15.75">
      <c r="A38" s="207" t="s">
        <v>33</v>
      </c>
      <c r="B38" s="208" t="s">
        <v>40</v>
      </c>
      <c r="C38" s="202" t="s">
        <v>35</v>
      </c>
      <c r="D38" s="210" t="s">
        <v>710</v>
      </c>
      <c r="E38" s="24" t="s">
        <v>127</v>
      </c>
      <c r="F38" s="86">
        <v>218</v>
      </c>
      <c r="G38" s="80">
        <v>0</v>
      </c>
      <c r="H38" s="204"/>
      <c r="I38" s="204"/>
      <c r="J38" s="204"/>
      <c r="K38" s="204"/>
      <c r="L38" s="80">
        <v>0</v>
      </c>
      <c r="M38" s="203"/>
      <c r="N38" s="52">
        <v>1</v>
      </c>
      <c r="O38" s="204"/>
      <c r="P38" s="204"/>
      <c r="Q38" s="11">
        <v>7.1947612294000001</v>
      </c>
      <c r="R38" s="204"/>
      <c r="S38" s="204"/>
      <c r="T38" s="53">
        <v>10.512499999999999</v>
      </c>
      <c r="U38" s="204"/>
      <c r="V38" s="204"/>
      <c r="W38" s="11">
        <v>7.1127750045870997</v>
      </c>
      <c r="X38" s="204"/>
      <c r="Y38" s="204"/>
      <c r="Z38" s="53">
        <v>10.274999999999999</v>
      </c>
      <c r="AA38" s="204"/>
      <c r="AB38" s="204"/>
      <c r="AC38" s="204"/>
      <c r="AD38" s="204"/>
      <c r="AE38" s="204"/>
      <c r="AF38" s="9">
        <v>3.4847215348805203</v>
      </c>
      <c r="AG38" s="9">
        <v>1525</v>
      </c>
      <c r="AH38" s="9">
        <v>0.44975527482977906</v>
      </c>
      <c r="AI38" s="9">
        <v>50</v>
      </c>
      <c r="AJ38" s="9">
        <v>2.5772058823529411</v>
      </c>
      <c r="AK38" s="9" t="s">
        <v>248</v>
      </c>
      <c r="AL38" s="9">
        <v>214</v>
      </c>
      <c r="AM38" s="9">
        <v>3.5118810745001552</v>
      </c>
      <c r="AN38" s="9">
        <v>3.592137592137592</v>
      </c>
      <c r="AO38" s="73">
        <v>0</v>
      </c>
      <c r="AP38" s="80">
        <v>0</v>
      </c>
      <c r="AQ38" s="80">
        <v>0</v>
      </c>
      <c r="AR38" s="224">
        <v>436</v>
      </c>
      <c r="AS38" s="224" t="s">
        <v>248</v>
      </c>
      <c r="AT38" s="7">
        <v>16074.084000000001</v>
      </c>
      <c r="AU38" s="7">
        <v>605.60900000000004</v>
      </c>
      <c r="AV38" s="201">
        <v>0</v>
      </c>
      <c r="AW38" s="126">
        <v>436</v>
      </c>
      <c r="AX38" s="203" t="s">
        <v>248</v>
      </c>
      <c r="AY38" s="203" t="s">
        <v>248</v>
      </c>
      <c r="AZ38" s="138">
        <v>77293</v>
      </c>
      <c r="BA38" s="203" t="s">
        <v>248</v>
      </c>
      <c r="BB38" s="203" t="s">
        <v>248</v>
      </c>
      <c r="BC38" s="203" t="s">
        <v>248</v>
      </c>
      <c r="BD38" s="217" t="s">
        <v>61</v>
      </c>
      <c r="BE38" s="201" t="s">
        <v>62</v>
      </c>
      <c r="BF38" s="201" t="s">
        <v>63</v>
      </c>
      <c r="BG38" s="201" t="s">
        <v>196</v>
      </c>
      <c r="BH38" s="218" t="s">
        <v>267</v>
      </c>
      <c r="BI38" s="218" t="s">
        <v>64</v>
      </c>
      <c r="BJ38" s="200">
        <v>214</v>
      </c>
      <c r="BK38" s="200">
        <v>1</v>
      </c>
      <c r="BL38" s="219" t="s">
        <v>65</v>
      </c>
      <c r="BM38" s="64"/>
      <c r="BN38" s="64" t="s">
        <v>309</v>
      </c>
      <c r="BO38" s="91" t="s">
        <v>347</v>
      </c>
      <c r="BP38" s="441" t="s">
        <v>684</v>
      </c>
      <c r="BQ38" s="219" t="s">
        <v>716</v>
      </c>
    </row>
    <row r="39" spans="1:69" ht="15.75">
      <c r="A39" s="207" t="s">
        <v>33</v>
      </c>
      <c r="B39" s="208" t="s">
        <v>40</v>
      </c>
      <c r="C39" s="202" t="s">
        <v>35</v>
      </c>
      <c r="D39" s="210" t="s">
        <v>710</v>
      </c>
      <c r="E39" s="24" t="s">
        <v>127</v>
      </c>
      <c r="F39" s="86">
        <v>201</v>
      </c>
      <c r="G39" s="80">
        <v>7</v>
      </c>
      <c r="H39" s="204"/>
      <c r="I39" s="204"/>
      <c r="J39" s="204"/>
      <c r="K39" s="204"/>
      <c r="L39" s="80">
        <v>0</v>
      </c>
      <c r="M39" s="203"/>
      <c r="N39" s="52">
        <v>0</v>
      </c>
      <c r="O39" s="204"/>
      <c r="P39" s="204"/>
      <c r="Q39" s="11">
        <v>7.7322523968999999</v>
      </c>
      <c r="R39" s="204"/>
      <c r="S39" s="204"/>
      <c r="T39" s="53">
        <v>13.183333333333332</v>
      </c>
      <c r="U39" s="204"/>
      <c r="V39" s="204"/>
      <c r="W39" s="11">
        <v>7.7671956804122999</v>
      </c>
      <c r="X39" s="204"/>
      <c r="Y39" s="204"/>
      <c r="Z39" s="53">
        <v>13.262499999999999</v>
      </c>
      <c r="AA39" s="204"/>
      <c r="AB39" s="204"/>
      <c r="AC39" s="204"/>
      <c r="AD39" s="204"/>
      <c r="AE39" s="204"/>
      <c r="AF39" s="9">
        <v>3.1480486056766024</v>
      </c>
      <c r="AG39" s="9">
        <v>1385</v>
      </c>
      <c r="AH39" s="9">
        <v>0.60600203528779828</v>
      </c>
      <c r="AI39" s="9">
        <v>238</v>
      </c>
      <c r="AJ39" s="9">
        <v>2.0768656716417913</v>
      </c>
      <c r="AK39" s="9" t="s">
        <v>248</v>
      </c>
      <c r="AL39" s="9">
        <v>194</v>
      </c>
      <c r="AM39" s="9">
        <v>3.151080685752484</v>
      </c>
      <c r="AN39" s="9">
        <v>3.1761538461538463</v>
      </c>
      <c r="AO39" s="73">
        <v>0</v>
      </c>
      <c r="AP39" s="80">
        <v>0</v>
      </c>
      <c r="AQ39" s="80">
        <v>0</v>
      </c>
      <c r="AR39" s="224">
        <v>388</v>
      </c>
      <c r="AS39" s="224" t="s">
        <v>248</v>
      </c>
      <c r="AT39" s="7">
        <v>15216.722</v>
      </c>
      <c r="AU39" s="7">
        <v>0</v>
      </c>
      <c r="AV39" s="201">
        <v>0</v>
      </c>
      <c r="AW39" s="126">
        <v>388</v>
      </c>
      <c r="AX39" s="203" t="s">
        <v>248</v>
      </c>
      <c r="AY39" s="203" t="s">
        <v>248</v>
      </c>
      <c r="AZ39" s="138">
        <v>77293</v>
      </c>
      <c r="BA39" s="203" t="s">
        <v>248</v>
      </c>
      <c r="BB39" s="203" t="s">
        <v>248</v>
      </c>
      <c r="BC39" s="203" t="s">
        <v>248</v>
      </c>
      <c r="BD39" s="217" t="s">
        <v>61</v>
      </c>
      <c r="BE39" s="201" t="s">
        <v>62</v>
      </c>
      <c r="BF39" s="201" t="s">
        <v>63</v>
      </c>
      <c r="BG39" s="201" t="s">
        <v>196</v>
      </c>
      <c r="BH39" s="218" t="s">
        <v>267</v>
      </c>
      <c r="BI39" s="218" t="s">
        <v>66</v>
      </c>
      <c r="BJ39" s="200">
        <v>214</v>
      </c>
      <c r="BK39" s="200">
        <v>7</v>
      </c>
      <c r="BL39" s="219" t="s">
        <v>65</v>
      </c>
      <c r="BM39" s="64"/>
      <c r="BN39" s="64" t="s">
        <v>309</v>
      </c>
      <c r="BO39" s="91" t="s">
        <v>347</v>
      </c>
      <c r="BP39" s="441" t="s">
        <v>684</v>
      </c>
      <c r="BQ39" s="219" t="s">
        <v>716</v>
      </c>
    </row>
    <row r="40" spans="1:69" ht="15.75">
      <c r="A40" s="207" t="s">
        <v>33</v>
      </c>
      <c r="B40" s="208" t="s">
        <v>40</v>
      </c>
      <c r="C40" s="202" t="s">
        <v>35</v>
      </c>
      <c r="D40" s="210" t="s">
        <v>710</v>
      </c>
      <c r="E40" s="24" t="s">
        <v>127</v>
      </c>
      <c r="F40" s="86">
        <v>201</v>
      </c>
      <c r="G40" s="80">
        <v>0</v>
      </c>
      <c r="H40" s="204"/>
      <c r="I40" s="204"/>
      <c r="J40" s="204"/>
      <c r="K40" s="204"/>
      <c r="L40" s="80">
        <v>0</v>
      </c>
      <c r="M40" s="203"/>
      <c r="N40" s="52">
        <v>0</v>
      </c>
      <c r="O40" s="204"/>
      <c r="P40" s="204"/>
      <c r="Q40" s="11">
        <v>6.5692983332999999</v>
      </c>
      <c r="R40" s="204"/>
      <c r="S40" s="204"/>
      <c r="T40" s="53">
        <v>8.3687499999999986</v>
      </c>
      <c r="U40" s="204"/>
      <c r="V40" s="204"/>
      <c r="W40" s="11">
        <v>6.7977361243781003</v>
      </c>
      <c r="X40" s="204"/>
      <c r="Y40" s="204"/>
      <c r="Z40" s="53">
        <v>8.4949999999999992</v>
      </c>
      <c r="AA40" s="204"/>
      <c r="AB40" s="204"/>
      <c r="AC40" s="204"/>
      <c r="AD40" s="204"/>
      <c r="AE40" s="204"/>
      <c r="AF40" s="9">
        <v>3.4464463484397405</v>
      </c>
      <c r="AG40" s="9">
        <v>1407</v>
      </c>
      <c r="AH40" s="9">
        <v>0.52809347189404476</v>
      </c>
      <c r="AI40" s="9">
        <v>89</v>
      </c>
      <c r="AJ40" s="9">
        <v>2.3704861111111111</v>
      </c>
      <c r="AK40" s="9" t="s">
        <v>248</v>
      </c>
      <c r="AL40" s="9">
        <v>201</v>
      </c>
      <c r="AM40" s="9">
        <v>3.4464463484397405</v>
      </c>
      <c r="AN40" s="9">
        <v>3.5722765363128492</v>
      </c>
      <c r="AO40" s="73">
        <v>0</v>
      </c>
      <c r="AP40" s="80">
        <v>0</v>
      </c>
      <c r="AQ40" s="80">
        <v>0</v>
      </c>
      <c r="AR40" s="224">
        <v>402</v>
      </c>
      <c r="AS40" s="224" t="s">
        <v>248</v>
      </c>
      <c r="AT40" s="7">
        <v>15426.218999999999</v>
      </c>
      <c r="AU40" s="7">
        <v>50.902999999999999</v>
      </c>
      <c r="AV40" s="201">
        <v>0</v>
      </c>
      <c r="AW40" s="126">
        <v>402</v>
      </c>
      <c r="AX40" s="203" t="s">
        <v>248</v>
      </c>
      <c r="AY40" s="203" t="s">
        <v>248</v>
      </c>
      <c r="AZ40" s="138">
        <v>77293</v>
      </c>
      <c r="BA40" s="203" t="s">
        <v>248</v>
      </c>
      <c r="BB40" s="203" t="s">
        <v>248</v>
      </c>
      <c r="BC40" s="203" t="s">
        <v>248</v>
      </c>
      <c r="BD40" s="217" t="s">
        <v>61</v>
      </c>
      <c r="BE40" s="201" t="s">
        <v>62</v>
      </c>
      <c r="BF40" s="201" t="s">
        <v>63</v>
      </c>
      <c r="BG40" s="201" t="s">
        <v>196</v>
      </c>
      <c r="BH40" s="218" t="s">
        <v>267</v>
      </c>
      <c r="BI40" s="218" t="s">
        <v>67</v>
      </c>
      <c r="BJ40" s="200">
        <v>214</v>
      </c>
      <c r="BK40" s="200">
        <v>3</v>
      </c>
      <c r="BL40" s="219" t="s">
        <v>65</v>
      </c>
      <c r="BM40" s="64"/>
      <c r="BN40" s="64" t="s">
        <v>309</v>
      </c>
      <c r="BO40" s="91" t="s">
        <v>347</v>
      </c>
      <c r="BP40" s="441" t="s">
        <v>684</v>
      </c>
      <c r="BQ40" s="219" t="s">
        <v>716</v>
      </c>
    </row>
    <row r="41" spans="1:69" ht="15.75">
      <c r="A41" s="207" t="s">
        <v>33</v>
      </c>
      <c r="B41" s="208" t="s">
        <v>40</v>
      </c>
      <c r="C41" s="202" t="s">
        <v>35</v>
      </c>
      <c r="D41" s="210" t="s">
        <v>710</v>
      </c>
      <c r="E41" s="24" t="s">
        <v>127</v>
      </c>
      <c r="F41" s="86">
        <v>118</v>
      </c>
      <c r="G41" s="80">
        <v>0</v>
      </c>
      <c r="H41" s="204"/>
      <c r="I41" s="204"/>
      <c r="J41" s="204"/>
      <c r="K41" s="204"/>
      <c r="L41" s="80">
        <v>0</v>
      </c>
      <c r="M41" s="203"/>
      <c r="N41" s="52">
        <v>1</v>
      </c>
      <c r="O41" s="204"/>
      <c r="P41" s="204"/>
      <c r="Q41" s="11">
        <v>7.1600930762999999</v>
      </c>
      <c r="R41" s="204"/>
      <c r="S41" s="204"/>
      <c r="T41" s="53">
        <v>9.5249999999999986</v>
      </c>
      <c r="U41" s="204"/>
      <c r="V41" s="204"/>
      <c r="W41" s="11">
        <v>7.3101015169490999</v>
      </c>
      <c r="X41" s="204"/>
      <c r="Y41" s="204"/>
      <c r="Z41" s="53">
        <v>9.5166666666666657</v>
      </c>
      <c r="AA41" s="204"/>
      <c r="AB41" s="204"/>
      <c r="AC41" s="204"/>
      <c r="AD41" s="204"/>
      <c r="AE41" s="204"/>
      <c r="AF41" s="9">
        <v>2.8694342597094558</v>
      </c>
      <c r="AG41" s="9">
        <v>823</v>
      </c>
      <c r="AH41" s="9">
        <v>0.48430136164232801</v>
      </c>
      <c r="AI41" s="9">
        <v>152</v>
      </c>
      <c r="AJ41" s="9">
        <v>1.8096153846153846</v>
      </c>
      <c r="AK41" s="9" t="s">
        <v>248</v>
      </c>
      <c r="AL41" s="9">
        <v>0</v>
      </c>
      <c r="AM41" s="9"/>
      <c r="AN41" s="9"/>
      <c r="AO41" s="73">
        <v>0</v>
      </c>
      <c r="AP41" s="80">
        <v>0</v>
      </c>
      <c r="AQ41" s="80">
        <v>0</v>
      </c>
      <c r="AR41" s="224">
        <v>236</v>
      </c>
      <c r="AS41" s="224" t="s">
        <v>248</v>
      </c>
      <c r="AT41" s="7">
        <v>7469.665</v>
      </c>
      <c r="AU41" s="7">
        <v>1539.171</v>
      </c>
      <c r="AV41" s="201">
        <v>0</v>
      </c>
      <c r="AW41" s="126">
        <v>236</v>
      </c>
      <c r="AX41" s="203" t="s">
        <v>248</v>
      </c>
      <c r="AY41" s="203" t="s">
        <v>248</v>
      </c>
      <c r="AZ41" s="138">
        <v>77293</v>
      </c>
      <c r="BA41" s="203" t="s">
        <v>248</v>
      </c>
      <c r="BB41" s="203" t="s">
        <v>248</v>
      </c>
      <c r="BC41" s="203" t="s">
        <v>248</v>
      </c>
      <c r="BD41" s="217" t="s">
        <v>61</v>
      </c>
      <c r="BE41" s="201" t="s">
        <v>62</v>
      </c>
      <c r="BF41" s="201" t="s">
        <v>63</v>
      </c>
      <c r="BG41" s="201" t="s">
        <v>196</v>
      </c>
      <c r="BH41" s="218" t="s">
        <v>267</v>
      </c>
      <c r="BI41" s="218" t="s">
        <v>68</v>
      </c>
      <c r="BJ41" s="200">
        <v>214</v>
      </c>
      <c r="BK41" s="200">
        <v>4</v>
      </c>
      <c r="BL41" s="219" t="s">
        <v>65</v>
      </c>
      <c r="BM41" s="64"/>
      <c r="BN41" s="64" t="s">
        <v>309</v>
      </c>
      <c r="BO41" s="91" t="s">
        <v>347</v>
      </c>
      <c r="BP41" s="441" t="s">
        <v>684</v>
      </c>
      <c r="BQ41" s="219" t="s">
        <v>716</v>
      </c>
    </row>
    <row r="42" spans="1:69" ht="15.75">
      <c r="A42" s="207" t="s">
        <v>33</v>
      </c>
      <c r="B42" s="208" t="s">
        <v>40</v>
      </c>
      <c r="C42" s="202" t="s">
        <v>35</v>
      </c>
      <c r="D42" s="210" t="s">
        <v>710</v>
      </c>
      <c r="E42" s="24" t="s">
        <v>128</v>
      </c>
      <c r="F42" s="86">
        <v>123</v>
      </c>
      <c r="G42" s="80">
        <v>0</v>
      </c>
      <c r="H42" s="204"/>
      <c r="I42" s="204"/>
      <c r="J42" s="204"/>
      <c r="K42" s="204"/>
      <c r="L42" s="80">
        <v>0</v>
      </c>
      <c r="M42" s="203"/>
      <c r="N42" s="52">
        <v>0</v>
      </c>
      <c r="O42" s="204"/>
      <c r="P42" s="204"/>
      <c r="Q42" s="11">
        <v>6.2472438210999996</v>
      </c>
      <c r="R42" s="204"/>
      <c r="S42" s="204"/>
      <c r="T42" s="53">
        <v>7.1849999999999996</v>
      </c>
      <c r="U42" s="204"/>
      <c r="V42" s="204"/>
      <c r="W42" s="11">
        <v>6.2839023414634001</v>
      </c>
      <c r="X42" s="204"/>
      <c r="Y42" s="204"/>
      <c r="Z42" s="53">
        <v>7.3849999999999998</v>
      </c>
      <c r="AA42" s="204"/>
      <c r="AB42" s="204"/>
      <c r="AC42" s="204"/>
      <c r="AD42" s="204"/>
      <c r="AE42" s="204"/>
      <c r="AF42" s="9">
        <v>3.641626025845365</v>
      </c>
      <c r="AG42" s="9">
        <v>984</v>
      </c>
      <c r="AH42" s="9">
        <v>0.38585044132162472</v>
      </c>
      <c r="AI42" s="9">
        <v>12</v>
      </c>
      <c r="AJ42" s="9">
        <v>2.7906249999999999</v>
      </c>
      <c r="AK42" s="9" t="s">
        <v>248</v>
      </c>
      <c r="AL42" s="9">
        <v>123</v>
      </c>
      <c r="AM42" s="9">
        <v>3.641626025845365</v>
      </c>
      <c r="AN42" s="9">
        <v>3.6834130781499201</v>
      </c>
      <c r="AO42" s="73">
        <v>0</v>
      </c>
      <c r="AP42" s="80">
        <v>0</v>
      </c>
      <c r="AQ42" s="80">
        <v>0</v>
      </c>
      <c r="AR42" s="224">
        <v>246</v>
      </c>
      <c r="AS42" s="224" t="s">
        <v>248</v>
      </c>
      <c r="AT42" s="7">
        <v>10606.056</v>
      </c>
      <c r="AU42" s="7">
        <v>0</v>
      </c>
      <c r="AV42" s="201">
        <v>0</v>
      </c>
      <c r="AW42" s="126">
        <v>246</v>
      </c>
      <c r="AX42" s="203" t="s">
        <v>248</v>
      </c>
      <c r="AY42" s="203" t="s">
        <v>248</v>
      </c>
      <c r="AZ42" s="138">
        <v>18583</v>
      </c>
      <c r="BA42" s="203" t="s">
        <v>248</v>
      </c>
      <c r="BB42" s="203" t="s">
        <v>248</v>
      </c>
      <c r="BC42" s="203" t="s">
        <v>248</v>
      </c>
      <c r="BD42" s="217" t="s">
        <v>61</v>
      </c>
      <c r="BE42" s="201" t="s">
        <v>62</v>
      </c>
      <c r="BF42" s="201" t="s">
        <v>63</v>
      </c>
      <c r="BG42" s="201" t="s">
        <v>196</v>
      </c>
      <c r="BH42" s="218" t="s">
        <v>253</v>
      </c>
      <c r="BI42" s="218" t="s">
        <v>64</v>
      </c>
      <c r="BJ42" s="200">
        <v>214</v>
      </c>
      <c r="BK42" s="200">
        <v>1</v>
      </c>
      <c r="BL42" s="219" t="s">
        <v>65</v>
      </c>
      <c r="BM42" s="64"/>
      <c r="BN42" s="64" t="s">
        <v>309</v>
      </c>
      <c r="BO42" s="91" t="s">
        <v>347</v>
      </c>
      <c r="BP42" s="441" t="s">
        <v>684</v>
      </c>
      <c r="BQ42" s="219" t="s">
        <v>716</v>
      </c>
    </row>
    <row r="43" spans="1:69" ht="15.75">
      <c r="A43" s="207" t="s">
        <v>33</v>
      </c>
      <c r="B43" s="208" t="s">
        <v>40</v>
      </c>
      <c r="C43" s="202" t="s">
        <v>35</v>
      </c>
      <c r="D43" s="210" t="s">
        <v>710</v>
      </c>
      <c r="E43" s="24" t="s">
        <v>128</v>
      </c>
      <c r="F43" s="86">
        <v>124</v>
      </c>
      <c r="G43" s="80">
        <v>0</v>
      </c>
      <c r="H43" s="204"/>
      <c r="I43" s="204"/>
      <c r="J43" s="204"/>
      <c r="K43" s="204"/>
      <c r="L43" s="80">
        <v>0</v>
      </c>
      <c r="M43" s="203"/>
      <c r="N43" s="52">
        <v>0</v>
      </c>
      <c r="O43" s="204"/>
      <c r="P43" s="204"/>
      <c r="Q43" s="11">
        <v>7.0415160161000001</v>
      </c>
      <c r="R43" s="204"/>
      <c r="S43" s="204"/>
      <c r="T43" s="53">
        <v>9.6999999999999993</v>
      </c>
      <c r="U43" s="204"/>
      <c r="V43" s="204"/>
      <c r="W43" s="11">
        <v>7.0540966290322</v>
      </c>
      <c r="X43" s="204"/>
      <c r="Y43" s="204"/>
      <c r="Z43" s="53">
        <v>9.6999999999999993</v>
      </c>
      <c r="AA43" s="204"/>
      <c r="AB43" s="204"/>
      <c r="AC43" s="204"/>
      <c r="AD43" s="204"/>
      <c r="AE43" s="204"/>
      <c r="AF43" s="9">
        <v>3.3135282263880774</v>
      </c>
      <c r="AG43" s="9">
        <v>992</v>
      </c>
      <c r="AH43" s="9">
        <v>0.53875525453848616</v>
      </c>
      <c r="AI43" s="9">
        <v>83</v>
      </c>
      <c r="AJ43" s="9">
        <v>2.2680555555555557</v>
      </c>
      <c r="AK43" s="9" t="s">
        <v>248</v>
      </c>
      <c r="AL43" s="9">
        <v>124</v>
      </c>
      <c r="AM43" s="9">
        <v>3.3135282263880774</v>
      </c>
      <c r="AN43" s="9">
        <v>3.4096153846153845</v>
      </c>
      <c r="AO43" s="73">
        <v>0</v>
      </c>
      <c r="AP43" s="80">
        <v>0</v>
      </c>
      <c r="AQ43" s="80">
        <v>0</v>
      </c>
      <c r="AR43" s="224">
        <v>248</v>
      </c>
      <c r="AS43" s="224" t="s">
        <v>248</v>
      </c>
      <c r="AT43" s="7">
        <v>10836.308000000001</v>
      </c>
      <c r="AU43" s="7">
        <v>0</v>
      </c>
      <c r="AV43" s="201">
        <v>0</v>
      </c>
      <c r="AW43" s="126">
        <v>248</v>
      </c>
      <c r="AX43" s="203" t="s">
        <v>248</v>
      </c>
      <c r="AY43" s="203" t="s">
        <v>248</v>
      </c>
      <c r="AZ43" s="138">
        <v>18583</v>
      </c>
      <c r="BA43" s="203" t="s">
        <v>248</v>
      </c>
      <c r="BB43" s="203" t="s">
        <v>248</v>
      </c>
      <c r="BC43" s="203" t="s">
        <v>248</v>
      </c>
      <c r="BD43" s="217" t="s">
        <v>61</v>
      </c>
      <c r="BE43" s="201" t="s">
        <v>62</v>
      </c>
      <c r="BF43" s="201" t="s">
        <v>63</v>
      </c>
      <c r="BG43" s="201" t="s">
        <v>196</v>
      </c>
      <c r="BH43" s="218" t="s">
        <v>253</v>
      </c>
      <c r="BI43" s="218" t="s">
        <v>66</v>
      </c>
      <c r="BJ43" s="200">
        <v>214</v>
      </c>
      <c r="BK43" s="200">
        <v>7</v>
      </c>
      <c r="BL43" s="219" t="s">
        <v>65</v>
      </c>
      <c r="BM43" s="64"/>
      <c r="BN43" s="64" t="s">
        <v>309</v>
      </c>
      <c r="BO43" s="91" t="s">
        <v>347</v>
      </c>
      <c r="BP43" s="441" t="s">
        <v>684</v>
      </c>
      <c r="BQ43" s="219" t="s">
        <v>716</v>
      </c>
    </row>
    <row r="44" spans="1:69" ht="15.75">
      <c r="A44" s="207" t="s">
        <v>33</v>
      </c>
      <c r="B44" s="208" t="s">
        <v>40</v>
      </c>
      <c r="C44" s="202" t="s">
        <v>35</v>
      </c>
      <c r="D44" s="210" t="s">
        <v>710</v>
      </c>
      <c r="E44" s="24" t="s">
        <v>128</v>
      </c>
      <c r="F44" s="86">
        <v>113</v>
      </c>
      <c r="G44" s="80">
        <v>2</v>
      </c>
      <c r="H44" s="204"/>
      <c r="I44" s="204"/>
      <c r="J44" s="204"/>
      <c r="K44" s="204"/>
      <c r="L44" s="80">
        <v>0</v>
      </c>
      <c r="M44" s="203"/>
      <c r="N44" s="52">
        <v>0</v>
      </c>
      <c r="O44" s="204"/>
      <c r="P44" s="204"/>
      <c r="Q44" s="11">
        <v>6.0666484685000004</v>
      </c>
      <c r="R44" s="204"/>
      <c r="S44" s="204"/>
      <c r="T44" s="53">
        <v>7.0749999999999984</v>
      </c>
      <c r="U44" s="204"/>
      <c r="V44" s="204"/>
      <c r="W44" s="11">
        <v>6.3183060810810003</v>
      </c>
      <c r="X44" s="204"/>
      <c r="Y44" s="204"/>
      <c r="Z44" s="53">
        <v>7.3062499999999986</v>
      </c>
      <c r="AA44" s="204"/>
      <c r="AB44" s="204"/>
      <c r="AC44" s="204"/>
      <c r="AD44" s="204"/>
      <c r="AE44" s="204"/>
      <c r="AF44" s="9">
        <v>3.4337522613483151</v>
      </c>
      <c r="AG44" s="9">
        <v>888</v>
      </c>
      <c r="AH44" s="9">
        <v>0.56154724765970965</v>
      </c>
      <c r="AI44" s="9">
        <v>68</v>
      </c>
      <c r="AJ44" s="9">
        <v>2.2255813953488373</v>
      </c>
      <c r="AK44" s="9" t="s">
        <v>248</v>
      </c>
      <c r="AL44" s="9">
        <v>111</v>
      </c>
      <c r="AM44" s="9">
        <v>3.4337522613483151</v>
      </c>
      <c r="AN44" s="9">
        <v>3.5635011441647597</v>
      </c>
      <c r="AO44" s="73">
        <v>0</v>
      </c>
      <c r="AP44" s="80">
        <v>0</v>
      </c>
      <c r="AQ44" s="80">
        <v>0</v>
      </c>
      <c r="AR44" s="224">
        <v>222</v>
      </c>
      <c r="AS44" s="224" t="s">
        <v>248</v>
      </c>
      <c r="AT44" s="7">
        <v>9349.7440000000006</v>
      </c>
      <c r="AU44" s="7">
        <v>250.15</v>
      </c>
      <c r="AV44" s="201">
        <v>0</v>
      </c>
      <c r="AW44" s="126">
        <v>222</v>
      </c>
      <c r="AX44" s="203" t="s">
        <v>248</v>
      </c>
      <c r="AY44" s="203" t="s">
        <v>248</v>
      </c>
      <c r="AZ44" s="138">
        <v>18583</v>
      </c>
      <c r="BA44" s="203" t="s">
        <v>248</v>
      </c>
      <c r="BB44" s="203" t="s">
        <v>248</v>
      </c>
      <c r="BC44" s="203" t="s">
        <v>248</v>
      </c>
      <c r="BD44" s="217" t="s">
        <v>61</v>
      </c>
      <c r="BE44" s="201" t="s">
        <v>62</v>
      </c>
      <c r="BF44" s="201" t="s">
        <v>63</v>
      </c>
      <c r="BG44" s="201" t="s">
        <v>196</v>
      </c>
      <c r="BH44" s="218" t="s">
        <v>253</v>
      </c>
      <c r="BI44" s="218" t="s">
        <v>67</v>
      </c>
      <c r="BJ44" s="200">
        <v>214</v>
      </c>
      <c r="BK44" s="200">
        <v>3</v>
      </c>
      <c r="BL44" s="219" t="s">
        <v>65</v>
      </c>
      <c r="BM44" s="64"/>
      <c r="BN44" s="64" t="s">
        <v>309</v>
      </c>
      <c r="BO44" s="91" t="s">
        <v>347</v>
      </c>
      <c r="BP44" s="441" t="s">
        <v>684</v>
      </c>
      <c r="BQ44" s="219" t="s">
        <v>716</v>
      </c>
    </row>
    <row r="45" spans="1:69" ht="15.75">
      <c r="A45" s="207" t="s">
        <v>33</v>
      </c>
      <c r="B45" s="208" t="s">
        <v>40</v>
      </c>
      <c r="C45" s="202" t="s">
        <v>35</v>
      </c>
      <c r="D45" s="210" t="s">
        <v>710</v>
      </c>
      <c r="E45" s="24" t="s">
        <v>128</v>
      </c>
      <c r="F45" s="86">
        <v>92</v>
      </c>
      <c r="G45" s="80">
        <v>2</v>
      </c>
      <c r="H45" s="204"/>
      <c r="I45" s="204"/>
      <c r="J45" s="204"/>
      <c r="K45" s="204"/>
      <c r="L45" s="80">
        <v>0</v>
      </c>
      <c r="M45" s="203"/>
      <c r="N45" s="52">
        <v>0</v>
      </c>
      <c r="O45" s="204"/>
      <c r="P45" s="204"/>
      <c r="Q45" s="11">
        <v>7.0127330556</v>
      </c>
      <c r="R45" s="204"/>
      <c r="S45" s="204"/>
      <c r="T45" s="53">
        <v>9.25</v>
      </c>
      <c r="U45" s="204"/>
      <c r="V45" s="204"/>
      <c r="W45" s="11">
        <v>7.1584775777776999</v>
      </c>
      <c r="X45" s="204"/>
      <c r="Y45" s="204"/>
      <c r="Z45" s="53">
        <v>9.75</v>
      </c>
      <c r="AA45" s="204"/>
      <c r="AB45" s="204"/>
      <c r="AC45" s="204"/>
      <c r="AD45" s="204"/>
      <c r="AE45" s="204"/>
      <c r="AF45" s="9">
        <v>2.900486112303204</v>
      </c>
      <c r="AG45" s="9">
        <v>720</v>
      </c>
      <c r="AH45" s="9">
        <v>0.45025920177925882</v>
      </c>
      <c r="AI45" s="9">
        <v>116</v>
      </c>
      <c r="AJ45" s="9">
        <v>1.9411764705882353</v>
      </c>
      <c r="AK45" s="9" t="s">
        <v>248</v>
      </c>
      <c r="AL45" s="9">
        <v>0</v>
      </c>
      <c r="AM45" s="9"/>
      <c r="AN45" s="9"/>
      <c r="AO45" s="73">
        <v>0</v>
      </c>
      <c r="AP45" s="80">
        <v>0</v>
      </c>
      <c r="AQ45" s="80">
        <v>0</v>
      </c>
      <c r="AR45" s="224">
        <v>180</v>
      </c>
      <c r="AS45" s="224" t="s">
        <v>248</v>
      </c>
      <c r="AT45" s="7">
        <v>6772.97</v>
      </c>
      <c r="AU45" s="7">
        <v>1099.3389999999999</v>
      </c>
      <c r="AV45" s="201">
        <v>0</v>
      </c>
      <c r="AW45" s="126">
        <v>180</v>
      </c>
      <c r="AX45" s="203" t="s">
        <v>248</v>
      </c>
      <c r="AY45" s="203" t="s">
        <v>248</v>
      </c>
      <c r="AZ45" s="138">
        <v>18583</v>
      </c>
      <c r="BA45" s="203" t="s">
        <v>248</v>
      </c>
      <c r="BB45" s="203" t="s">
        <v>248</v>
      </c>
      <c r="BC45" s="203" t="s">
        <v>248</v>
      </c>
      <c r="BD45" s="217" t="s">
        <v>61</v>
      </c>
      <c r="BE45" s="201" t="s">
        <v>62</v>
      </c>
      <c r="BF45" s="201" t="s">
        <v>63</v>
      </c>
      <c r="BG45" s="201" t="s">
        <v>196</v>
      </c>
      <c r="BH45" s="218" t="s">
        <v>253</v>
      </c>
      <c r="BI45" s="218" t="s">
        <v>68</v>
      </c>
      <c r="BJ45" s="200">
        <v>214</v>
      </c>
      <c r="BK45" s="200">
        <v>4</v>
      </c>
      <c r="BL45" s="219" t="s">
        <v>65</v>
      </c>
      <c r="BM45" s="64"/>
      <c r="BN45" s="64" t="s">
        <v>309</v>
      </c>
      <c r="BO45" s="91" t="s">
        <v>347</v>
      </c>
      <c r="BP45" s="441" t="s">
        <v>684</v>
      </c>
      <c r="BQ45" s="219" t="s">
        <v>716</v>
      </c>
    </row>
    <row r="46" spans="1:69" ht="15.75">
      <c r="A46" s="207" t="s">
        <v>33</v>
      </c>
      <c r="B46" s="208" t="s">
        <v>40</v>
      </c>
      <c r="C46" s="202" t="s">
        <v>35</v>
      </c>
      <c r="D46" s="210" t="s">
        <v>710</v>
      </c>
      <c r="E46" s="24" t="s">
        <v>129</v>
      </c>
      <c r="F46" s="86">
        <v>48</v>
      </c>
      <c r="G46" s="80">
        <v>0</v>
      </c>
      <c r="H46" s="204"/>
      <c r="I46" s="204"/>
      <c r="J46" s="204"/>
      <c r="K46" s="204"/>
      <c r="L46" s="80">
        <v>0</v>
      </c>
      <c r="M46" s="203"/>
      <c r="N46" s="52">
        <v>0</v>
      </c>
      <c r="O46" s="204"/>
      <c r="P46" s="204"/>
      <c r="Q46" s="11">
        <v>5.7074165624999997</v>
      </c>
      <c r="R46" s="204"/>
      <c r="S46" s="204"/>
      <c r="T46" s="53">
        <v>6.9599999999999991</v>
      </c>
      <c r="U46" s="204"/>
      <c r="V46" s="204"/>
      <c r="W46" s="11">
        <v>5.6485415208332999</v>
      </c>
      <c r="X46" s="204"/>
      <c r="Y46" s="204"/>
      <c r="Z46" s="53">
        <v>7.0999999999999988</v>
      </c>
      <c r="AA46" s="204"/>
      <c r="AB46" s="204"/>
      <c r="AC46" s="204"/>
      <c r="AD46" s="204"/>
      <c r="AE46" s="204"/>
      <c r="AF46" s="9">
        <v>3.7050595478642552</v>
      </c>
      <c r="AG46" s="9">
        <v>336</v>
      </c>
      <c r="AH46" s="9">
        <v>0.44566138770895269</v>
      </c>
      <c r="AI46" s="9">
        <v>6</v>
      </c>
      <c r="AJ46" s="9">
        <v>2.8</v>
      </c>
      <c r="AK46" s="9" t="s">
        <v>248</v>
      </c>
      <c r="AL46" s="9">
        <v>48</v>
      </c>
      <c r="AM46" s="9">
        <v>3.7050595478642552</v>
      </c>
      <c r="AN46" s="9">
        <v>3.746031746031746</v>
      </c>
      <c r="AO46" s="73">
        <v>0</v>
      </c>
      <c r="AP46" s="80">
        <v>0</v>
      </c>
      <c r="AQ46" s="80">
        <v>0</v>
      </c>
      <c r="AR46" s="224">
        <v>96</v>
      </c>
      <c r="AS46" s="224" t="s">
        <v>248</v>
      </c>
      <c r="AT46" s="7">
        <v>3647.0329999999999</v>
      </c>
      <c r="AU46" s="7">
        <v>0</v>
      </c>
      <c r="AV46" s="201">
        <v>0</v>
      </c>
      <c r="AW46" s="126">
        <v>96</v>
      </c>
      <c r="AX46" s="203" t="s">
        <v>248</v>
      </c>
      <c r="AY46" s="203" t="s">
        <v>248</v>
      </c>
      <c r="AZ46" s="138">
        <v>22292</v>
      </c>
      <c r="BA46" s="203" t="s">
        <v>248</v>
      </c>
      <c r="BB46" s="203" t="s">
        <v>248</v>
      </c>
      <c r="BC46" s="203" t="s">
        <v>248</v>
      </c>
      <c r="BD46" s="217" t="s">
        <v>61</v>
      </c>
      <c r="BE46" s="201" t="s">
        <v>62</v>
      </c>
      <c r="BF46" s="201" t="s">
        <v>63</v>
      </c>
      <c r="BG46" s="201" t="s">
        <v>196</v>
      </c>
      <c r="BH46" s="218" t="s">
        <v>267</v>
      </c>
      <c r="BI46" s="218" t="s">
        <v>64</v>
      </c>
      <c r="BJ46" s="200">
        <v>214</v>
      </c>
      <c r="BK46" s="200">
        <v>1</v>
      </c>
      <c r="BL46" s="219" t="s">
        <v>65</v>
      </c>
      <c r="BM46" s="64"/>
      <c r="BN46" s="64" t="s">
        <v>309</v>
      </c>
      <c r="BO46" s="91" t="s">
        <v>57</v>
      </c>
      <c r="BP46" s="441" t="s">
        <v>681</v>
      </c>
      <c r="BQ46" s="219" t="s">
        <v>717</v>
      </c>
    </row>
    <row r="47" spans="1:69" ht="15.75">
      <c r="A47" s="207" t="s">
        <v>33</v>
      </c>
      <c r="B47" s="208" t="s">
        <v>40</v>
      </c>
      <c r="C47" s="202" t="s">
        <v>35</v>
      </c>
      <c r="D47" s="210" t="s">
        <v>710</v>
      </c>
      <c r="E47" s="24" t="s">
        <v>129</v>
      </c>
      <c r="F47" s="86">
        <v>24</v>
      </c>
      <c r="G47" s="80">
        <v>0</v>
      </c>
      <c r="H47" s="204"/>
      <c r="I47" s="204"/>
      <c r="J47" s="204"/>
      <c r="K47" s="204"/>
      <c r="L47" s="80">
        <v>0</v>
      </c>
      <c r="M47" s="203"/>
      <c r="N47" s="52">
        <v>0</v>
      </c>
      <c r="O47" s="204"/>
      <c r="P47" s="204"/>
      <c r="Q47" s="11">
        <v>7.1287916249999999</v>
      </c>
      <c r="R47" s="204"/>
      <c r="S47" s="204"/>
      <c r="T47" s="53">
        <v>8.8999999999999986</v>
      </c>
      <c r="U47" s="204"/>
      <c r="V47" s="204"/>
      <c r="W47" s="11">
        <v>7.1474582083333003</v>
      </c>
      <c r="X47" s="204"/>
      <c r="Y47" s="204"/>
      <c r="Z47" s="53">
        <v>9.3999999999999986</v>
      </c>
      <c r="AA47" s="204"/>
      <c r="AB47" s="204"/>
      <c r="AC47" s="204"/>
      <c r="AD47" s="204"/>
      <c r="AE47" s="204"/>
      <c r="AF47" s="9">
        <v>3.3908333423591794</v>
      </c>
      <c r="AG47" s="9">
        <v>168</v>
      </c>
      <c r="AH47" s="9">
        <v>0.66112790404223531</v>
      </c>
      <c r="AI47" s="9">
        <v>20</v>
      </c>
      <c r="AJ47" s="9">
        <v>2.1588235294117646</v>
      </c>
      <c r="AK47" s="9" t="s">
        <v>248</v>
      </c>
      <c r="AL47" s="9">
        <v>24</v>
      </c>
      <c r="AM47" s="9">
        <v>3.3908333423591794</v>
      </c>
      <c r="AN47" s="9">
        <v>3.5873015873015874</v>
      </c>
      <c r="AO47" s="73">
        <v>0</v>
      </c>
      <c r="AP47" s="80">
        <v>0</v>
      </c>
      <c r="AQ47" s="80">
        <v>0</v>
      </c>
      <c r="AR47" s="224">
        <v>48</v>
      </c>
      <c r="AS47" s="224" t="s">
        <v>248</v>
      </c>
      <c r="AT47" s="7">
        <v>1859.9659999999999</v>
      </c>
      <c r="AU47" s="7">
        <v>0</v>
      </c>
      <c r="AV47" s="201">
        <v>0</v>
      </c>
      <c r="AW47" s="126">
        <v>48</v>
      </c>
      <c r="AX47" s="203" t="s">
        <v>248</v>
      </c>
      <c r="AY47" s="203" t="s">
        <v>248</v>
      </c>
      <c r="AZ47" s="138">
        <v>22292</v>
      </c>
      <c r="BA47" s="203" t="s">
        <v>248</v>
      </c>
      <c r="BB47" s="203" t="s">
        <v>248</v>
      </c>
      <c r="BC47" s="203" t="s">
        <v>248</v>
      </c>
      <c r="BD47" s="217" t="s">
        <v>61</v>
      </c>
      <c r="BE47" s="201" t="s">
        <v>62</v>
      </c>
      <c r="BF47" s="201" t="s">
        <v>63</v>
      </c>
      <c r="BG47" s="201" t="s">
        <v>196</v>
      </c>
      <c r="BH47" s="218" t="s">
        <v>267</v>
      </c>
      <c r="BI47" s="218" t="s">
        <v>66</v>
      </c>
      <c r="BJ47" s="200">
        <v>214</v>
      </c>
      <c r="BK47" s="200">
        <v>7</v>
      </c>
      <c r="BL47" s="219" t="s">
        <v>65</v>
      </c>
      <c r="BM47" s="64"/>
      <c r="BN47" s="64" t="s">
        <v>309</v>
      </c>
      <c r="BO47" s="91" t="s">
        <v>57</v>
      </c>
      <c r="BP47" s="441" t="s">
        <v>681</v>
      </c>
      <c r="BQ47" s="219" t="s">
        <v>717</v>
      </c>
    </row>
    <row r="48" spans="1:69" ht="15.75">
      <c r="A48" s="207" t="s">
        <v>33</v>
      </c>
      <c r="B48" s="208" t="s">
        <v>40</v>
      </c>
      <c r="C48" s="202" t="s">
        <v>35</v>
      </c>
      <c r="D48" s="210" t="s">
        <v>710</v>
      </c>
      <c r="E48" s="24" t="s">
        <v>129</v>
      </c>
      <c r="F48" s="86">
        <v>45</v>
      </c>
      <c r="G48" s="80">
        <v>0</v>
      </c>
      <c r="H48" s="204"/>
      <c r="I48" s="204"/>
      <c r="J48" s="204"/>
      <c r="K48" s="204"/>
      <c r="L48" s="80">
        <v>0</v>
      </c>
      <c r="M48" s="203"/>
      <c r="N48" s="52">
        <v>0</v>
      </c>
      <c r="O48" s="204"/>
      <c r="P48" s="204"/>
      <c r="Q48" s="11">
        <v>6.5398443332999996</v>
      </c>
      <c r="R48" s="204"/>
      <c r="S48" s="204"/>
      <c r="T48" s="53">
        <v>7.421875</v>
      </c>
      <c r="U48" s="204"/>
      <c r="V48" s="204"/>
      <c r="W48" s="11">
        <v>6.7190221333332998</v>
      </c>
      <c r="X48" s="204"/>
      <c r="Y48" s="204"/>
      <c r="Z48" s="53">
        <v>7.791666666666667</v>
      </c>
      <c r="AA48" s="204"/>
      <c r="AB48" s="204"/>
      <c r="AC48" s="204"/>
      <c r="AD48" s="204"/>
      <c r="AE48" s="204"/>
      <c r="AF48" s="9">
        <v>3.6217777903117843</v>
      </c>
      <c r="AG48" s="9">
        <v>315</v>
      </c>
      <c r="AH48" s="9">
        <v>0.45035624358150961</v>
      </c>
      <c r="AI48" s="9">
        <v>9</v>
      </c>
      <c r="AJ48" s="9">
        <v>2.6298076923076925</v>
      </c>
      <c r="AK48" s="9" t="s">
        <v>248</v>
      </c>
      <c r="AL48" s="9">
        <v>45</v>
      </c>
      <c r="AM48" s="9">
        <v>3.6217777903117843</v>
      </c>
      <c r="AN48" s="9">
        <v>3.6781767955801103</v>
      </c>
      <c r="AO48" s="73">
        <v>0</v>
      </c>
      <c r="AP48" s="80">
        <v>0</v>
      </c>
      <c r="AQ48" s="80">
        <v>0</v>
      </c>
      <c r="AR48" s="224">
        <v>90</v>
      </c>
      <c r="AS48" s="224" t="s">
        <v>248</v>
      </c>
      <c r="AT48" s="7">
        <v>3447.636</v>
      </c>
      <c r="AU48" s="7">
        <v>0</v>
      </c>
      <c r="AV48" s="201">
        <v>0</v>
      </c>
      <c r="AW48" s="126">
        <v>90</v>
      </c>
      <c r="AX48" s="203" t="s">
        <v>248</v>
      </c>
      <c r="AY48" s="203" t="s">
        <v>248</v>
      </c>
      <c r="AZ48" s="138">
        <v>22292</v>
      </c>
      <c r="BA48" s="203" t="s">
        <v>248</v>
      </c>
      <c r="BB48" s="203" t="s">
        <v>248</v>
      </c>
      <c r="BC48" s="203" t="s">
        <v>248</v>
      </c>
      <c r="BD48" s="217" t="s">
        <v>61</v>
      </c>
      <c r="BE48" s="201" t="s">
        <v>62</v>
      </c>
      <c r="BF48" s="201" t="s">
        <v>63</v>
      </c>
      <c r="BG48" s="201" t="s">
        <v>196</v>
      </c>
      <c r="BH48" s="218" t="s">
        <v>267</v>
      </c>
      <c r="BI48" s="218" t="s">
        <v>67</v>
      </c>
      <c r="BJ48" s="200">
        <v>214</v>
      </c>
      <c r="BK48" s="200">
        <v>3</v>
      </c>
      <c r="BL48" s="219" t="s">
        <v>65</v>
      </c>
      <c r="BM48" s="64"/>
      <c r="BN48" s="64" t="s">
        <v>309</v>
      </c>
      <c r="BO48" s="91" t="s">
        <v>57</v>
      </c>
      <c r="BP48" s="441" t="s">
        <v>681</v>
      </c>
      <c r="BQ48" s="219" t="s">
        <v>717</v>
      </c>
    </row>
    <row r="49" spans="1:69" ht="15.75">
      <c r="A49" s="207" t="s">
        <v>33</v>
      </c>
      <c r="B49" s="208" t="s">
        <v>40</v>
      </c>
      <c r="C49" s="202" t="s">
        <v>35</v>
      </c>
      <c r="D49" s="210" t="s">
        <v>710</v>
      </c>
      <c r="E49" s="24" t="s">
        <v>129</v>
      </c>
      <c r="F49" s="86">
        <v>8</v>
      </c>
      <c r="G49" s="80">
        <v>0</v>
      </c>
      <c r="H49" s="204"/>
      <c r="I49" s="204"/>
      <c r="J49" s="204"/>
      <c r="K49" s="204"/>
      <c r="L49" s="80">
        <v>0</v>
      </c>
      <c r="M49" s="203"/>
      <c r="N49" s="52">
        <v>0</v>
      </c>
      <c r="O49" s="204"/>
      <c r="P49" s="204"/>
      <c r="Q49" s="11">
        <v>7.1232497500000003</v>
      </c>
      <c r="R49" s="204"/>
      <c r="S49" s="204"/>
      <c r="T49" s="53">
        <v>8.9</v>
      </c>
      <c r="U49" s="204"/>
      <c r="V49" s="204"/>
      <c r="W49" s="11">
        <v>7.3866248749999999</v>
      </c>
      <c r="X49" s="204"/>
      <c r="Y49" s="204"/>
      <c r="Z49" s="53">
        <v>9.4</v>
      </c>
      <c r="AA49" s="204"/>
      <c r="AB49" s="204"/>
      <c r="AC49" s="204"/>
      <c r="AD49" s="204"/>
      <c r="AE49" s="204"/>
      <c r="AF49" s="9">
        <v>3.0433928476912633</v>
      </c>
      <c r="AG49" s="9">
        <v>56</v>
      </c>
      <c r="AH49" s="9">
        <v>0.38042611105709606</v>
      </c>
      <c r="AI49" s="9">
        <v>5</v>
      </c>
      <c r="AJ49" s="9">
        <v>2.2250000000000001</v>
      </c>
      <c r="AK49" s="9" t="s">
        <v>248</v>
      </c>
      <c r="AL49" s="9">
        <v>0</v>
      </c>
      <c r="AM49" s="9"/>
      <c r="AN49" s="9"/>
      <c r="AO49" s="73">
        <v>0</v>
      </c>
      <c r="AP49" s="80">
        <v>0</v>
      </c>
      <c r="AQ49" s="80">
        <v>0</v>
      </c>
      <c r="AR49" s="224">
        <v>16</v>
      </c>
      <c r="AS49" s="224" t="s">
        <v>248</v>
      </c>
      <c r="AT49" s="7">
        <v>578.13300000000004</v>
      </c>
      <c r="AU49" s="7">
        <v>37.113</v>
      </c>
      <c r="AV49" s="201">
        <v>0</v>
      </c>
      <c r="AW49" s="126">
        <v>16</v>
      </c>
      <c r="AX49" s="203" t="s">
        <v>248</v>
      </c>
      <c r="AY49" s="203" t="s">
        <v>248</v>
      </c>
      <c r="AZ49" s="138">
        <v>22292</v>
      </c>
      <c r="BA49" s="203" t="s">
        <v>248</v>
      </c>
      <c r="BB49" s="203" t="s">
        <v>248</v>
      </c>
      <c r="BC49" s="203" t="s">
        <v>248</v>
      </c>
      <c r="BD49" s="217" t="s">
        <v>61</v>
      </c>
      <c r="BE49" s="201" t="s">
        <v>62</v>
      </c>
      <c r="BF49" s="201" t="s">
        <v>63</v>
      </c>
      <c r="BG49" s="201" t="s">
        <v>196</v>
      </c>
      <c r="BH49" s="218" t="s">
        <v>267</v>
      </c>
      <c r="BI49" s="218" t="s">
        <v>68</v>
      </c>
      <c r="BJ49" s="200">
        <v>214</v>
      </c>
      <c r="BK49" s="200">
        <v>4</v>
      </c>
      <c r="BL49" s="219" t="s">
        <v>65</v>
      </c>
      <c r="BM49" s="64"/>
      <c r="BN49" s="64" t="s">
        <v>309</v>
      </c>
      <c r="BO49" s="91" t="s">
        <v>57</v>
      </c>
      <c r="BP49" s="441" t="s">
        <v>681</v>
      </c>
      <c r="BQ49" s="219" t="s">
        <v>717</v>
      </c>
    </row>
    <row r="50" spans="1:69" ht="16.5" thickBot="1">
      <c r="A50" s="151" t="s">
        <v>33</v>
      </c>
      <c r="B50" s="152" t="s">
        <v>40</v>
      </c>
      <c r="C50" s="153" t="s">
        <v>35</v>
      </c>
      <c r="D50" s="154" t="s">
        <v>710</v>
      </c>
      <c r="E50" s="190" t="s">
        <v>130</v>
      </c>
      <c r="F50" s="191">
        <v>305</v>
      </c>
      <c r="G50" s="192">
        <v>4</v>
      </c>
      <c r="H50" s="161"/>
      <c r="I50" s="161"/>
      <c r="J50" s="161"/>
      <c r="K50" s="161"/>
      <c r="L50" s="192">
        <v>0</v>
      </c>
      <c r="M50" s="158"/>
      <c r="N50" s="160">
        <v>0</v>
      </c>
      <c r="O50" s="161"/>
      <c r="P50" s="161"/>
      <c r="Q50" s="194">
        <v>7.5786939435000003</v>
      </c>
      <c r="R50" s="161"/>
      <c r="S50" s="161"/>
      <c r="T50" s="193">
        <v>11.353571428571428</v>
      </c>
      <c r="U50" s="161"/>
      <c r="V50" s="161"/>
      <c r="W50" s="194">
        <v>7.5379929700995998</v>
      </c>
      <c r="X50" s="161"/>
      <c r="Y50" s="161"/>
      <c r="Z50" s="193">
        <v>11.424999999999999</v>
      </c>
      <c r="AA50" s="161"/>
      <c r="AB50" s="161"/>
      <c r="AC50" s="161"/>
      <c r="AD50" s="161"/>
      <c r="AE50" s="161"/>
      <c r="AF50" s="178">
        <v>3.5166777513238801</v>
      </c>
      <c r="AG50" s="178">
        <v>2107</v>
      </c>
      <c r="AH50" s="178">
        <v>0.42514237757621565</v>
      </c>
      <c r="AI50" s="178">
        <v>48</v>
      </c>
      <c r="AJ50" s="178">
        <v>2.6327546296296296</v>
      </c>
      <c r="AK50" s="178" t="s">
        <v>248</v>
      </c>
      <c r="AL50" s="178">
        <v>301</v>
      </c>
      <c r="AM50" s="178">
        <v>3.5166777513238801</v>
      </c>
      <c r="AN50" s="178">
        <v>3.589561855670103</v>
      </c>
      <c r="AO50" s="195">
        <v>0</v>
      </c>
      <c r="AP50" s="192">
        <v>0</v>
      </c>
      <c r="AQ50" s="192">
        <v>0</v>
      </c>
      <c r="AR50" s="226">
        <v>602</v>
      </c>
      <c r="AS50" s="226" t="s">
        <v>248</v>
      </c>
      <c r="AT50" s="227">
        <v>23254.244999999999</v>
      </c>
      <c r="AU50" s="227">
        <v>0</v>
      </c>
      <c r="AV50" s="163">
        <v>0</v>
      </c>
      <c r="AW50" s="228">
        <v>602</v>
      </c>
      <c r="AX50" s="158" t="s">
        <v>248</v>
      </c>
      <c r="AY50" s="158" t="s">
        <v>248</v>
      </c>
      <c r="AZ50" s="156">
        <v>71482</v>
      </c>
      <c r="BA50" s="158" t="s">
        <v>248</v>
      </c>
      <c r="BB50" s="158" t="s">
        <v>248</v>
      </c>
      <c r="BC50" s="158" t="s">
        <v>248</v>
      </c>
      <c r="BD50" s="162" t="s">
        <v>61</v>
      </c>
      <c r="BE50" s="163" t="s">
        <v>62</v>
      </c>
      <c r="BF50" s="163" t="s">
        <v>63</v>
      </c>
      <c r="BG50" s="163" t="s">
        <v>196</v>
      </c>
      <c r="BH50" s="164" t="s">
        <v>267</v>
      </c>
      <c r="BI50" s="164" t="s">
        <v>64</v>
      </c>
      <c r="BJ50" s="165">
        <v>214</v>
      </c>
      <c r="BK50" s="165">
        <v>1</v>
      </c>
      <c r="BL50" s="166" t="s">
        <v>65</v>
      </c>
      <c r="BM50" s="198"/>
      <c r="BN50" s="198" t="s">
        <v>309</v>
      </c>
      <c r="BO50" s="197" t="s">
        <v>56</v>
      </c>
      <c r="BP50" s="165" t="s">
        <v>684</v>
      </c>
      <c r="BQ50" s="166" t="s">
        <v>716</v>
      </c>
    </row>
    <row r="51" spans="1:69" ht="15.75">
      <c r="A51" s="207" t="s">
        <v>33</v>
      </c>
      <c r="B51" s="208" t="s">
        <v>40</v>
      </c>
      <c r="C51" s="202" t="s">
        <v>35</v>
      </c>
      <c r="D51" s="210" t="s">
        <v>710</v>
      </c>
      <c r="E51" s="24" t="s">
        <v>130</v>
      </c>
      <c r="F51" s="86">
        <v>296</v>
      </c>
      <c r="G51" s="80">
        <v>6</v>
      </c>
      <c r="H51" s="204"/>
      <c r="I51" s="204"/>
      <c r="J51" s="204"/>
      <c r="K51" s="204"/>
      <c r="L51" s="80">
        <v>0</v>
      </c>
      <c r="M51" s="203"/>
      <c r="N51" s="52">
        <v>0</v>
      </c>
      <c r="O51" s="204"/>
      <c r="P51" s="204"/>
      <c r="Q51" s="11">
        <v>8.5162515206999991</v>
      </c>
      <c r="R51" s="204"/>
      <c r="S51" s="204"/>
      <c r="T51" s="53">
        <v>13.8125</v>
      </c>
      <c r="U51" s="204"/>
      <c r="V51" s="204"/>
      <c r="W51" s="11">
        <v>8.5367721034482003</v>
      </c>
      <c r="X51" s="204"/>
      <c r="Y51" s="204"/>
      <c r="Z51" s="53">
        <v>13.854166666666666</v>
      </c>
      <c r="AA51" s="204"/>
      <c r="AB51" s="204"/>
      <c r="AC51" s="204"/>
      <c r="AD51" s="204"/>
      <c r="AE51" s="204"/>
      <c r="AF51" s="9">
        <v>3.2796330091107664</v>
      </c>
      <c r="AG51" s="9">
        <v>2030</v>
      </c>
      <c r="AH51" s="9">
        <v>0.55907635557152202</v>
      </c>
      <c r="AI51" s="9">
        <v>209</v>
      </c>
      <c r="AJ51" s="9">
        <v>2.1800595238095237</v>
      </c>
      <c r="AK51" s="9" t="s">
        <v>248</v>
      </c>
      <c r="AL51" s="9">
        <v>289</v>
      </c>
      <c r="AM51" s="9">
        <v>3.2821057876972541</v>
      </c>
      <c r="AN51" s="9">
        <v>3.3655575539568345</v>
      </c>
      <c r="AO51" s="73">
        <v>0</v>
      </c>
      <c r="AP51" s="80">
        <v>0</v>
      </c>
      <c r="AQ51" s="80">
        <v>0</v>
      </c>
      <c r="AR51" s="224">
        <v>580</v>
      </c>
      <c r="AS51" s="224" t="s">
        <v>248</v>
      </c>
      <c r="AT51" s="7">
        <v>22951.29</v>
      </c>
      <c r="AU51" s="7">
        <v>0</v>
      </c>
      <c r="AV51" s="201">
        <v>0</v>
      </c>
      <c r="AW51" s="126">
        <v>580</v>
      </c>
      <c r="AX51" s="203" t="s">
        <v>248</v>
      </c>
      <c r="AY51" s="203" t="s">
        <v>248</v>
      </c>
      <c r="AZ51" s="137">
        <v>71482</v>
      </c>
      <c r="BA51" s="203" t="s">
        <v>248</v>
      </c>
      <c r="BB51" s="203" t="s">
        <v>248</v>
      </c>
      <c r="BC51" s="203" t="s">
        <v>248</v>
      </c>
      <c r="BD51" s="217" t="s">
        <v>61</v>
      </c>
      <c r="BE51" s="201" t="s">
        <v>62</v>
      </c>
      <c r="BF51" s="201" t="s">
        <v>63</v>
      </c>
      <c r="BG51" s="201" t="s">
        <v>196</v>
      </c>
      <c r="BH51" s="214" t="s">
        <v>267</v>
      </c>
      <c r="BI51" s="218" t="s">
        <v>66</v>
      </c>
      <c r="BJ51" s="200">
        <v>214</v>
      </c>
      <c r="BK51" s="200">
        <v>7</v>
      </c>
      <c r="BL51" s="219" t="s">
        <v>65</v>
      </c>
      <c r="BM51" s="64"/>
      <c r="BN51" s="64" t="s">
        <v>309</v>
      </c>
      <c r="BO51" s="90" t="s">
        <v>56</v>
      </c>
      <c r="BP51" s="215" t="s">
        <v>684</v>
      </c>
      <c r="BQ51" s="216" t="s">
        <v>716</v>
      </c>
    </row>
    <row r="52" spans="1:69" ht="15.75">
      <c r="A52" s="207" t="s">
        <v>33</v>
      </c>
      <c r="B52" s="208" t="s">
        <v>40</v>
      </c>
      <c r="C52" s="202" t="s">
        <v>35</v>
      </c>
      <c r="D52" s="210" t="s">
        <v>710</v>
      </c>
      <c r="E52" s="24" t="s">
        <v>130</v>
      </c>
      <c r="F52" s="86">
        <v>278</v>
      </c>
      <c r="G52" s="80">
        <v>1</v>
      </c>
      <c r="H52" s="204"/>
      <c r="I52" s="204"/>
      <c r="J52" s="204"/>
      <c r="K52" s="204"/>
      <c r="L52" s="80">
        <v>0</v>
      </c>
      <c r="M52" s="203"/>
      <c r="N52" s="52">
        <v>0</v>
      </c>
      <c r="O52" s="204"/>
      <c r="P52" s="204"/>
      <c r="Q52" s="11">
        <v>6.8640032455000002</v>
      </c>
      <c r="R52" s="204"/>
      <c r="S52" s="204"/>
      <c r="T52" s="53">
        <v>8.841666666666665</v>
      </c>
      <c r="U52" s="204"/>
      <c r="V52" s="204"/>
      <c r="W52" s="11">
        <v>7.1384726498194002</v>
      </c>
      <c r="X52" s="204"/>
      <c r="Y52" s="204"/>
      <c r="Z52" s="53">
        <v>9.0821428571428555</v>
      </c>
      <c r="AA52" s="204"/>
      <c r="AB52" s="204"/>
      <c r="AC52" s="204"/>
      <c r="AD52" s="204"/>
      <c r="AE52" s="204"/>
      <c r="AF52" s="9">
        <v>3.3575780124561097</v>
      </c>
      <c r="AG52" s="9">
        <v>1939</v>
      </c>
      <c r="AH52" s="9">
        <v>0.55424614431927843</v>
      </c>
      <c r="AI52" s="9">
        <v>170</v>
      </c>
      <c r="AJ52" s="9">
        <v>2.2054435483870969</v>
      </c>
      <c r="AK52" s="9" t="s">
        <v>248</v>
      </c>
      <c r="AL52" s="9">
        <v>248</v>
      </c>
      <c r="AM52" s="9">
        <v>3.4006451658801549</v>
      </c>
      <c r="AN52" s="9">
        <v>3.4951267056530213</v>
      </c>
      <c r="AO52" s="73">
        <v>0</v>
      </c>
      <c r="AP52" s="80">
        <v>0</v>
      </c>
      <c r="AQ52" s="80">
        <v>0</v>
      </c>
      <c r="AR52" s="224">
        <v>554</v>
      </c>
      <c r="AS52" s="224" t="s">
        <v>248</v>
      </c>
      <c r="AT52" s="7">
        <v>21110.165000000001</v>
      </c>
      <c r="AU52" s="7">
        <v>372.613</v>
      </c>
      <c r="AV52" s="201">
        <v>0</v>
      </c>
      <c r="AW52" s="126">
        <v>554</v>
      </c>
      <c r="AX52" s="203" t="s">
        <v>248</v>
      </c>
      <c r="AY52" s="203" t="s">
        <v>248</v>
      </c>
      <c r="AZ52" s="138">
        <v>71482</v>
      </c>
      <c r="BA52" s="203" t="s">
        <v>248</v>
      </c>
      <c r="BB52" s="203" t="s">
        <v>248</v>
      </c>
      <c r="BC52" s="203" t="s">
        <v>248</v>
      </c>
      <c r="BD52" s="217" t="s">
        <v>61</v>
      </c>
      <c r="BE52" s="201" t="s">
        <v>62</v>
      </c>
      <c r="BF52" s="201" t="s">
        <v>63</v>
      </c>
      <c r="BG52" s="201" t="s">
        <v>196</v>
      </c>
      <c r="BH52" s="218" t="s">
        <v>267</v>
      </c>
      <c r="BI52" s="218" t="s">
        <v>67</v>
      </c>
      <c r="BJ52" s="200">
        <v>214</v>
      </c>
      <c r="BK52" s="200">
        <v>3</v>
      </c>
      <c r="BL52" s="219" t="s">
        <v>65</v>
      </c>
      <c r="BM52" s="64"/>
      <c r="BN52" s="64" t="s">
        <v>309</v>
      </c>
      <c r="BO52" s="91" t="s">
        <v>56</v>
      </c>
      <c r="BP52" s="441" t="s">
        <v>684</v>
      </c>
      <c r="BQ52" s="219" t="s">
        <v>716</v>
      </c>
    </row>
    <row r="53" spans="1:69" ht="15.75">
      <c r="A53" s="207" t="s">
        <v>33</v>
      </c>
      <c r="B53" s="208" t="s">
        <v>40</v>
      </c>
      <c r="C53" s="202" t="s">
        <v>35</v>
      </c>
      <c r="D53" s="210" t="s">
        <v>710</v>
      </c>
      <c r="E53" s="24" t="s">
        <v>130</v>
      </c>
      <c r="F53" s="86">
        <v>185</v>
      </c>
      <c r="G53" s="80">
        <v>5</v>
      </c>
      <c r="H53" s="204"/>
      <c r="I53" s="204"/>
      <c r="J53" s="204"/>
      <c r="K53" s="204"/>
      <c r="L53" s="80">
        <v>0</v>
      </c>
      <c r="M53" s="203"/>
      <c r="N53" s="52">
        <v>0</v>
      </c>
      <c r="O53" s="204"/>
      <c r="P53" s="204"/>
      <c r="Q53" s="11">
        <v>7.7319496667000003</v>
      </c>
      <c r="R53" s="204"/>
      <c r="S53" s="204"/>
      <c r="T53" s="53">
        <v>9.625</v>
      </c>
      <c r="U53" s="204"/>
      <c r="V53" s="204"/>
      <c r="W53" s="11">
        <v>7.8751441166665996</v>
      </c>
      <c r="X53" s="204"/>
      <c r="Y53" s="204"/>
      <c r="Z53" s="53">
        <v>9.8000000000000007</v>
      </c>
      <c r="AA53" s="204"/>
      <c r="AB53" s="204"/>
      <c r="AC53" s="204"/>
      <c r="AD53" s="204"/>
      <c r="AE53" s="204"/>
      <c r="AF53" s="9">
        <v>2.9284729047361848</v>
      </c>
      <c r="AG53" s="9">
        <v>1260</v>
      </c>
      <c r="AH53" s="9">
        <v>0.39673258430229841</v>
      </c>
      <c r="AI53" s="9">
        <v>178</v>
      </c>
      <c r="AJ53" s="9">
        <v>2.103448275862069</v>
      </c>
      <c r="AK53" s="9" t="s">
        <v>248</v>
      </c>
      <c r="AL53" s="9">
        <v>0</v>
      </c>
      <c r="AM53" s="9"/>
      <c r="AN53" s="9"/>
      <c r="AO53" s="73">
        <v>0</v>
      </c>
      <c r="AP53" s="80">
        <v>0</v>
      </c>
      <c r="AQ53" s="80">
        <v>0</v>
      </c>
      <c r="AR53" s="224">
        <v>360</v>
      </c>
      <c r="AS53" s="224" t="s">
        <v>248</v>
      </c>
      <c r="AT53" s="7">
        <v>13434.764999999999</v>
      </c>
      <c r="AU53" s="7">
        <v>600.80399999999997</v>
      </c>
      <c r="AV53" s="201">
        <v>0</v>
      </c>
      <c r="AW53" s="126">
        <v>360</v>
      </c>
      <c r="AX53" s="203" t="s">
        <v>248</v>
      </c>
      <c r="AY53" s="203" t="s">
        <v>248</v>
      </c>
      <c r="AZ53" s="138">
        <v>71482</v>
      </c>
      <c r="BA53" s="203" t="s">
        <v>248</v>
      </c>
      <c r="BB53" s="203" t="s">
        <v>248</v>
      </c>
      <c r="BC53" s="203" t="s">
        <v>248</v>
      </c>
      <c r="BD53" s="217" t="s">
        <v>61</v>
      </c>
      <c r="BE53" s="201" t="s">
        <v>62</v>
      </c>
      <c r="BF53" s="201" t="s">
        <v>63</v>
      </c>
      <c r="BG53" s="201" t="s">
        <v>196</v>
      </c>
      <c r="BH53" s="218" t="s">
        <v>267</v>
      </c>
      <c r="BI53" s="218" t="s">
        <v>68</v>
      </c>
      <c r="BJ53" s="200">
        <v>214</v>
      </c>
      <c r="BK53" s="200">
        <v>4</v>
      </c>
      <c r="BL53" s="219" t="s">
        <v>65</v>
      </c>
      <c r="BM53" s="64"/>
      <c r="BN53" s="64" t="s">
        <v>309</v>
      </c>
      <c r="BO53" s="91" t="s">
        <v>56</v>
      </c>
      <c r="BP53" s="441" t="s">
        <v>684</v>
      </c>
      <c r="BQ53" s="219" t="s">
        <v>716</v>
      </c>
    </row>
    <row r="54" spans="1:69" ht="15.75">
      <c r="A54" s="207" t="s">
        <v>33</v>
      </c>
      <c r="B54" s="208" t="s">
        <v>40</v>
      </c>
      <c r="C54" s="202" t="s">
        <v>35</v>
      </c>
      <c r="D54" s="210" t="s">
        <v>710</v>
      </c>
      <c r="E54" s="24" t="s">
        <v>131</v>
      </c>
      <c r="F54" s="86">
        <v>67</v>
      </c>
      <c r="G54" s="80">
        <v>0</v>
      </c>
      <c r="H54" s="204"/>
      <c r="I54" s="204"/>
      <c r="J54" s="204"/>
      <c r="K54" s="204"/>
      <c r="L54" s="80">
        <v>0</v>
      </c>
      <c r="M54" s="203"/>
      <c r="N54" s="52">
        <v>0</v>
      </c>
      <c r="O54" s="204"/>
      <c r="P54" s="204"/>
      <c r="Q54" s="11">
        <v>6.7230894477999996</v>
      </c>
      <c r="R54" s="204"/>
      <c r="S54" s="204"/>
      <c r="T54" s="53">
        <v>8.1624999999999996</v>
      </c>
      <c r="U54" s="204"/>
      <c r="V54" s="204"/>
      <c r="W54" s="11">
        <v>6.6770594179104004</v>
      </c>
      <c r="X54" s="204"/>
      <c r="Y54" s="204"/>
      <c r="Z54" s="53">
        <v>7.9124999999999996</v>
      </c>
      <c r="AA54" s="204"/>
      <c r="AB54" s="204"/>
      <c r="AC54" s="204"/>
      <c r="AD54" s="204"/>
      <c r="AE54" s="204"/>
      <c r="AF54" s="9">
        <v>3.5167377457689883</v>
      </c>
      <c r="AG54" s="9">
        <v>469</v>
      </c>
      <c r="AH54" s="9">
        <v>0.42061304279120743</v>
      </c>
      <c r="AI54" s="9">
        <v>9</v>
      </c>
      <c r="AJ54" s="9">
        <v>2.6389423076923078</v>
      </c>
      <c r="AK54" s="9" t="s">
        <v>248</v>
      </c>
      <c r="AL54" s="9">
        <v>67</v>
      </c>
      <c r="AM54" s="9">
        <v>3.5167377457689883</v>
      </c>
      <c r="AN54" s="9">
        <v>3.5878378378378377</v>
      </c>
      <c r="AO54" s="73">
        <v>0</v>
      </c>
      <c r="AP54" s="80">
        <v>0</v>
      </c>
      <c r="AQ54" s="80">
        <v>0</v>
      </c>
      <c r="AR54" s="224">
        <v>134</v>
      </c>
      <c r="AS54" s="224" t="s">
        <v>248</v>
      </c>
      <c r="AT54" s="7">
        <v>5105.8130000000001</v>
      </c>
      <c r="AU54" s="7">
        <v>0</v>
      </c>
      <c r="AV54" s="201">
        <v>0</v>
      </c>
      <c r="AW54" s="126">
        <v>134</v>
      </c>
      <c r="AX54" s="203" t="s">
        <v>248</v>
      </c>
      <c r="AY54" s="203" t="s">
        <v>248</v>
      </c>
      <c r="AZ54" s="138">
        <v>10760</v>
      </c>
      <c r="BA54" s="203" t="s">
        <v>248</v>
      </c>
      <c r="BB54" s="203" t="s">
        <v>248</v>
      </c>
      <c r="BC54" s="203" t="s">
        <v>248</v>
      </c>
      <c r="BD54" s="217" t="s">
        <v>61</v>
      </c>
      <c r="BE54" s="201" t="s">
        <v>62</v>
      </c>
      <c r="BF54" s="201" t="s">
        <v>63</v>
      </c>
      <c r="BG54" s="201" t="s">
        <v>196</v>
      </c>
      <c r="BH54" s="218" t="s">
        <v>267</v>
      </c>
      <c r="BI54" s="218" t="s">
        <v>64</v>
      </c>
      <c r="BJ54" s="200">
        <v>214</v>
      </c>
      <c r="BK54" s="200">
        <v>1</v>
      </c>
      <c r="BL54" s="219" t="s">
        <v>65</v>
      </c>
      <c r="BM54" s="64"/>
      <c r="BN54" s="64" t="s">
        <v>309</v>
      </c>
      <c r="BO54" s="91" t="s">
        <v>346</v>
      </c>
      <c r="BP54" s="441" t="s">
        <v>685</v>
      </c>
      <c r="BQ54" s="219" t="s">
        <v>718</v>
      </c>
    </row>
    <row r="55" spans="1:69" ht="15.75">
      <c r="A55" s="207" t="s">
        <v>33</v>
      </c>
      <c r="B55" s="208" t="s">
        <v>40</v>
      </c>
      <c r="C55" s="202" t="s">
        <v>35</v>
      </c>
      <c r="D55" s="210" t="s">
        <v>710</v>
      </c>
      <c r="E55" s="24" t="s">
        <v>131</v>
      </c>
      <c r="F55" s="86">
        <v>68</v>
      </c>
      <c r="G55" s="80">
        <v>0</v>
      </c>
      <c r="H55" s="204"/>
      <c r="I55" s="204"/>
      <c r="J55" s="204"/>
      <c r="K55" s="204"/>
      <c r="L55" s="80">
        <v>0</v>
      </c>
      <c r="M55" s="203"/>
      <c r="N55" s="52">
        <v>0</v>
      </c>
      <c r="O55" s="204"/>
      <c r="P55" s="204"/>
      <c r="Q55" s="11">
        <v>7.1955145293999996</v>
      </c>
      <c r="R55" s="204"/>
      <c r="S55" s="204"/>
      <c r="T55" s="53">
        <v>8.9333333333333318</v>
      </c>
      <c r="U55" s="204"/>
      <c r="V55" s="204"/>
      <c r="W55" s="11">
        <v>7.2137646323529001</v>
      </c>
      <c r="X55" s="204"/>
      <c r="Y55" s="204"/>
      <c r="Z55" s="53">
        <v>8.9499999999999993</v>
      </c>
      <c r="AA55" s="204"/>
      <c r="AB55" s="204"/>
      <c r="AC55" s="204"/>
      <c r="AD55" s="204"/>
      <c r="AE55" s="204"/>
      <c r="AF55" s="9">
        <v>3.5423529466160204</v>
      </c>
      <c r="AG55" s="9">
        <v>496</v>
      </c>
      <c r="AH55" s="9">
        <v>0.45683540219321522</v>
      </c>
      <c r="AI55" s="9">
        <v>18</v>
      </c>
      <c r="AJ55" s="9">
        <v>2.5674418604651161</v>
      </c>
      <c r="AK55" s="9" t="s">
        <v>248</v>
      </c>
      <c r="AL55" s="9">
        <v>68</v>
      </c>
      <c r="AM55" s="9">
        <v>3.5423529466160204</v>
      </c>
      <c r="AN55" s="9">
        <v>3.6199261992619927</v>
      </c>
      <c r="AO55" s="73">
        <v>0</v>
      </c>
      <c r="AP55" s="80">
        <v>0</v>
      </c>
      <c r="AQ55" s="80">
        <v>0</v>
      </c>
      <c r="AR55" s="224">
        <v>136</v>
      </c>
      <c r="AS55" s="224" t="s">
        <v>248</v>
      </c>
      <c r="AT55" s="7">
        <v>5298.44</v>
      </c>
      <c r="AU55" s="7">
        <v>0</v>
      </c>
      <c r="AV55" s="201">
        <v>0</v>
      </c>
      <c r="AW55" s="126">
        <v>136</v>
      </c>
      <c r="AX55" s="203" t="s">
        <v>248</v>
      </c>
      <c r="AY55" s="203" t="s">
        <v>248</v>
      </c>
      <c r="AZ55" s="138">
        <v>10760</v>
      </c>
      <c r="BA55" s="203" t="s">
        <v>248</v>
      </c>
      <c r="BB55" s="203" t="s">
        <v>248</v>
      </c>
      <c r="BC55" s="203" t="s">
        <v>248</v>
      </c>
      <c r="BD55" s="217" t="s">
        <v>61</v>
      </c>
      <c r="BE55" s="201" t="s">
        <v>62</v>
      </c>
      <c r="BF55" s="201" t="s">
        <v>63</v>
      </c>
      <c r="BG55" s="201" t="s">
        <v>196</v>
      </c>
      <c r="BH55" s="218" t="s">
        <v>267</v>
      </c>
      <c r="BI55" s="218" t="s">
        <v>66</v>
      </c>
      <c r="BJ55" s="200">
        <v>214</v>
      </c>
      <c r="BK55" s="200">
        <v>7</v>
      </c>
      <c r="BL55" s="219" t="s">
        <v>65</v>
      </c>
      <c r="BM55" s="64"/>
      <c r="BN55" s="64" t="s">
        <v>309</v>
      </c>
      <c r="BO55" s="91" t="s">
        <v>346</v>
      </c>
      <c r="BP55" s="441" t="s">
        <v>685</v>
      </c>
      <c r="BQ55" s="219" t="s">
        <v>718</v>
      </c>
    </row>
    <row r="56" spans="1:69" ht="15.75">
      <c r="A56" s="207" t="s">
        <v>33</v>
      </c>
      <c r="B56" s="208" t="s">
        <v>40</v>
      </c>
      <c r="C56" s="202" t="s">
        <v>35</v>
      </c>
      <c r="D56" s="210" t="s">
        <v>710</v>
      </c>
      <c r="E56" s="24" t="s">
        <v>131</v>
      </c>
      <c r="F56" s="86">
        <v>69</v>
      </c>
      <c r="G56" s="80">
        <v>1</v>
      </c>
      <c r="H56" s="204"/>
      <c r="I56" s="204"/>
      <c r="J56" s="204"/>
      <c r="K56" s="204"/>
      <c r="L56" s="80">
        <v>0</v>
      </c>
      <c r="M56" s="203"/>
      <c r="N56" s="52">
        <v>0</v>
      </c>
      <c r="O56" s="204"/>
      <c r="P56" s="204"/>
      <c r="Q56" s="11">
        <v>7.2740144265</v>
      </c>
      <c r="R56" s="204"/>
      <c r="S56" s="204"/>
      <c r="T56" s="53">
        <v>9.4499999999999993</v>
      </c>
      <c r="U56" s="204"/>
      <c r="V56" s="204"/>
      <c r="W56" s="11">
        <v>7.4110732647058004</v>
      </c>
      <c r="X56" s="204"/>
      <c r="Y56" s="204"/>
      <c r="Z56" s="53">
        <v>9.7999999999999972</v>
      </c>
      <c r="AA56" s="204"/>
      <c r="AB56" s="204"/>
      <c r="AC56" s="204"/>
      <c r="AD56" s="204"/>
      <c r="AE56" s="204"/>
      <c r="AF56" s="9">
        <v>3.4742647033779561</v>
      </c>
      <c r="AG56" s="9">
        <v>476</v>
      </c>
      <c r="AH56" s="9">
        <v>0.3793019496921255</v>
      </c>
      <c r="AI56" s="9">
        <v>8</v>
      </c>
      <c r="AJ56" s="9">
        <v>2.6717391304347826</v>
      </c>
      <c r="AK56" s="9" t="s">
        <v>248</v>
      </c>
      <c r="AL56" s="9">
        <v>68</v>
      </c>
      <c r="AM56" s="9">
        <v>3.4742647033779561</v>
      </c>
      <c r="AN56" s="9">
        <v>3.55078125</v>
      </c>
      <c r="AO56" s="73">
        <v>0</v>
      </c>
      <c r="AP56" s="80">
        <v>0</v>
      </c>
      <c r="AQ56" s="80">
        <v>0</v>
      </c>
      <c r="AR56" s="224">
        <v>136</v>
      </c>
      <c r="AS56" s="224" t="s">
        <v>248</v>
      </c>
      <c r="AT56" s="7">
        <v>5214.0200000000004</v>
      </c>
      <c r="AU56" s="7">
        <v>0</v>
      </c>
      <c r="AV56" s="201">
        <v>0</v>
      </c>
      <c r="AW56" s="126">
        <v>136</v>
      </c>
      <c r="AX56" s="203" t="s">
        <v>248</v>
      </c>
      <c r="AY56" s="203" t="s">
        <v>248</v>
      </c>
      <c r="AZ56" s="138">
        <v>10760</v>
      </c>
      <c r="BA56" s="203" t="s">
        <v>248</v>
      </c>
      <c r="BB56" s="203" t="s">
        <v>248</v>
      </c>
      <c r="BC56" s="203" t="s">
        <v>248</v>
      </c>
      <c r="BD56" s="217" t="s">
        <v>61</v>
      </c>
      <c r="BE56" s="201" t="s">
        <v>62</v>
      </c>
      <c r="BF56" s="201" t="s">
        <v>63</v>
      </c>
      <c r="BG56" s="201" t="s">
        <v>196</v>
      </c>
      <c r="BH56" s="218" t="s">
        <v>267</v>
      </c>
      <c r="BI56" s="218" t="s">
        <v>67</v>
      </c>
      <c r="BJ56" s="200">
        <v>214</v>
      </c>
      <c r="BK56" s="200">
        <v>3</v>
      </c>
      <c r="BL56" s="219" t="s">
        <v>65</v>
      </c>
      <c r="BM56" s="64"/>
      <c r="BN56" s="64" t="s">
        <v>309</v>
      </c>
      <c r="BO56" s="91" t="s">
        <v>346</v>
      </c>
      <c r="BP56" s="441" t="s">
        <v>685</v>
      </c>
      <c r="BQ56" s="219" t="s">
        <v>718</v>
      </c>
    </row>
    <row r="57" spans="1:69" ht="15.75">
      <c r="A57" s="207" t="s">
        <v>33</v>
      </c>
      <c r="B57" s="208" t="s">
        <v>40</v>
      </c>
      <c r="C57" s="202" t="s">
        <v>35</v>
      </c>
      <c r="D57" s="210" t="s">
        <v>710</v>
      </c>
      <c r="E57" s="24" t="s">
        <v>131</v>
      </c>
      <c r="F57" s="86">
        <v>61</v>
      </c>
      <c r="G57" s="80">
        <v>0</v>
      </c>
      <c r="H57" s="204"/>
      <c r="I57" s="204"/>
      <c r="J57" s="204"/>
      <c r="K57" s="204"/>
      <c r="L57" s="80">
        <v>0</v>
      </c>
      <c r="M57" s="203"/>
      <c r="N57" s="52">
        <v>0</v>
      </c>
      <c r="O57" s="204"/>
      <c r="P57" s="204"/>
      <c r="Q57" s="11">
        <v>6.3257373770000003</v>
      </c>
      <c r="R57" s="204"/>
      <c r="S57" s="204"/>
      <c r="T57" s="53">
        <v>7.1583333333333323</v>
      </c>
      <c r="U57" s="204"/>
      <c r="V57" s="204"/>
      <c r="W57" s="11">
        <v>6.4412785901638996</v>
      </c>
      <c r="X57" s="204"/>
      <c r="Y57" s="204"/>
      <c r="Z57" s="53">
        <v>7.3687499999999995</v>
      </c>
      <c r="AA57" s="204"/>
      <c r="AB57" s="204"/>
      <c r="AC57" s="204"/>
      <c r="AD57" s="204"/>
      <c r="AE57" s="204"/>
      <c r="AF57" s="9">
        <v>2.7370726015305347</v>
      </c>
      <c r="AG57" s="9">
        <v>427</v>
      </c>
      <c r="AH57" s="9">
        <v>0.31903421151380995</v>
      </c>
      <c r="AI57" s="9">
        <v>70</v>
      </c>
      <c r="AJ57" s="9">
        <v>2.0495370370370369</v>
      </c>
      <c r="AK57" s="9" t="s">
        <v>248</v>
      </c>
      <c r="AL57" s="9">
        <v>0</v>
      </c>
      <c r="AM57" s="9"/>
      <c r="AN57" s="9"/>
      <c r="AO57" s="73">
        <v>0</v>
      </c>
      <c r="AP57" s="80">
        <v>0</v>
      </c>
      <c r="AQ57" s="80">
        <v>0</v>
      </c>
      <c r="AR57" s="224">
        <v>122</v>
      </c>
      <c r="AS57" s="224" t="s">
        <v>248</v>
      </c>
      <c r="AT57" s="7">
        <v>4485.4930000000004</v>
      </c>
      <c r="AU57" s="7">
        <v>145.45400000000001</v>
      </c>
      <c r="AV57" s="201">
        <v>0</v>
      </c>
      <c r="AW57" s="126">
        <v>122</v>
      </c>
      <c r="AX57" s="203" t="s">
        <v>248</v>
      </c>
      <c r="AY57" s="203" t="s">
        <v>248</v>
      </c>
      <c r="AZ57" s="138">
        <v>10760</v>
      </c>
      <c r="BA57" s="203" t="s">
        <v>248</v>
      </c>
      <c r="BB57" s="203" t="s">
        <v>248</v>
      </c>
      <c r="BC57" s="203" t="s">
        <v>248</v>
      </c>
      <c r="BD57" s="217" t="s">
        <v>61</v>
      </c>
      <c r="BE57" s="201" t="s">
        <v>62</v>
      </c>
      <c r="BF57" s="201" t="s">
        <v>63</v>
      </c>
      <c r="BG57" s="201" t="s">
        <v>196</v>
      </c>
      <c r="BH57" s="218" t="s">
        <v>267</v>
      </c>
      <c r="BI57" s="218" t="s">
        <v>68</v>
      </c>
      <c r="BJ57" s="200">
        <v>214</v>
      </c>
      <c r="BK57" s="200">
        <v>4</v>
      </c>
      <c r="BL57" s="219" t="s">
        <v>65</v>
      </c>
      <c r="BM57" s="64"/>
      <c r="BN57" s="64" t="s">
        <v>309</v>
      </c>
      <c r="BO57" s="91" t="s">
        <v>346</v>
      </c>
      <c r="BP57" s="441" t="s">
        <v>685</v>
      </c>
      <c r="BQ57" s="219" t="s">
        <v>718</v>
      </c>
    </row>
    <row r="58" spans="1:69" ht="15.75">
      <c r="A58" s="207" t="s">
        <v>33</v>
      </c>
      <c r="B58" s="208" t="s">
        <v>40</v>
      </c>
      <c r="C58" s="202" t="s">
        <v>35</v>
      </c>
      <c r="D58" s="210" t="s">
        <v>710</v>
      </c>
      <c r="E58" s="24" t="s">
        <v>132</v>
      </c>
      <c r="F58" s="86">
        <v>164</v>
      </c>
      <c r="G58" s="80">
        <v>0</v>
      </c>
      <c r="H58" s="204"/>
      <c r="I58" s="204"/>
      <c r="J58" s="204"/>
      <c r="K58" s="204"/>
      <c r="L58" s="80">
        <v>0</v>
      </c>
      <c r="M58" s="203"/>
      <c r="N58" s="52">
        <v>0</v>
      </c>
      <c r="O58" s="204"/>
      <c r="P58" s="204"/>
      <c r="Q58" s="11">
        <v>6.3425363962999999</v>
      </c>
      <c r="R58" s="204"/>
      <c r="S58" s="204"/>
      <c r="T58" s="53">
        <v>7.6799999999999979</v>
      </c>
      <c r="U58" s="204"/>
      <c r="V58" s="204"/>
      <c r="W58" s="11">
        <v>6.3849386341462999</v>
      </c>
      <c r="X58" s="204"/>
      <c r="Y58" s="204"/>
      <c r="Z58" s="53">
        <v>7.7999999999999989</v>
      </c>
      <c r="AA58" s="204"/>
      <c r="AB58" s="204"/>
      <c r="AC58" s="204"/>
      <c r="AD58" s="204"/>
      <c r="AE58" s="204"/>
      <c r="AF58" s="9">
        <v>3.5849542783164399</v>
      </c>
      <c r="AG58" s="9">
        <v>656</v>
      </c>
      <c r="AH58" s="9">
        <v>0.44277595829713978</v>
      </c>
      <c r="AI58" s="9">
        <v>18</v>
      </c>
      <c r="AJ58" s="9">
        <v>2.6121212121212123</v>
      </c>
      <c r="AK58" s="9" t="s">
        <v>248</v>
      </c>
      <c r="AL58" s="9">
        <v>164</v>
      </c>
      <c r="AM58" s="9">
        <v>3.5901840590626186</v>
      </c>
      <c r="AN58" s="9">
        <v>3.6587499999999999</v>
      </c>
      <c r="AO58" s="73">
        <v>0</v>
      </c>
      <c r="AP58" s="80">
        <v>0</v>
      </c>
      <c r="AQ58" s="80">
        <v>0</v>
      </c>
      <c r="AR58" s="224">
        <v>328</v>
      </c>
      <c r="AS58" s="224" t="s">
        <v>248</v>
      </c>
      <c r="AT58" s="7">
        <v>12576.78</v>
      </c>
      <c r="AU58" s="7">
        <v>67.938000000000002</v>
      </c>
      <c r="AV58" s="201">
        <v>0</v>
      </c>
      <c r="AW58" s="126">
        <v>328</v>
      </c>
      <c r="AX58" s="203" t="s">
        <v>248</v>
      </c>
      <c r="AY58" s="203" t="s">
        <v>248</v>
      </c>
      <c r="AZ58" s="138">
        <v>50401</v>
      </c>
      <c r="BA58" s="203" t="s">
        <v>248</v>
      </c>
      <c r="BB58" s="203" t="s">
        <v>248</v>
      </c>
      <c r="BC58" s="203" t="s">
        <v>248</v>
      </c>
      <c r="BD58" s="217" t="s">
        <v>61</v>
      </c>
      <c r="BE58" s="201" t="s">
        <v>62</v>
      </c>
      <c r="BF58" s="201" t="s">
        <v>63</v>
      </c>
      <c r="BG58" s="201" t="s">
        <v>196</v>
      </c>
      <c r="BH58" s="218" t="s">
        <v>267</v>
      </c>
      <c r="BI58" s="218" t="s">
        <v>64</v>
      </c>
      <c r="BJ58" s="200">
        <v>214</v>
      </c>
      <c r="BK58" s="200">
        <v>1</v>
      </c>
      <c r="BL58" s="219" t="s">
        <v>65</v>
      </c>
      <c r="BM58" s="64"/>
      <c r="BN58" s="64" t="s">
        <v>309</v>
      </c>
      <c r="BO58" s="91" t="s">
        <v>701</v>
      </c>
      <c r="BP58" s="441" t="s">
        <v>687</v>
      </c>
      <c r="BQ58" s="219" t="s">
        <v>717</v>
      </c>
    </row>
    <row r="59" spans="1:69" ht="15.75">
      <c r="A59" s="207" t="s">
        <v>33</v>
      </c>
      <c r="B59" s="208" t="s">
        <v>40</v>
      </c>
      <c r="C59" s="202" t="s">
        <v>35</v>
      </c>
      <c r="D59" s="210" t="s">
        <v>710</v>
      </c>
      <c r="E59" s="24" t="s">
        <v>132</v>
      </c>
      <c r="F59" s="86">
        <v>162</v>
      </c>
      <c r="G59" s="80">
        <v>2</v>
      </c>
      <c r="H59" s="204"/>
      <c r="I59" s="204"/>
      <c r="J59" s="204"/>
      <c r="K59" s="204"/>
      <c r="L59" s="80">
        <v>0</v>
      </c>
      <c r="M59" s="203"/>
      <c r="N59" s="52">
        <v>0</v>
      </c>
      <c r="O59" s="204"/>
      <c r="P59" s="204"/>
      <c r="Q59" s="11">
        <v>8.2117870687999996</v>
      </c>
      <c r="R59" s="204"/>
      <c r="S59" s="204"/>
      <c r="T59" s="53">
        <v>14.6875</v>
      </c>
      <c r="U59" s="204"/>
      <c r="V59" s="204"/>
      <c r="W59" s="11">
        <v>8.2304370625000001</v>
      </c>
      <c r="X59" s="204"/>
      <c r="Y59" s="204"/>
      <c r="Z59" s="53">
        <v>14.642857142857142</v>
      </c>
      <c r="AA59" s="204"/>
      <c r="AB59" s="204"/>
      <c r="AC59" s="204"/>
      <c r="AD59" s="204"/>
      <c r="AE59" s="204"/>
      <c r="AF59" s="9">
        <v>3.5321406332775949</v>
      </c>
      <c r="AG59" s="9">
        <v>640</v>
      </c>
      <c r="AH59" s="9">
        <v>0.46048298175578428</v>
      </c>
      <c r="AI59" s="9">
        <v>20</v>
      </c>
      <c r="AJ59" s="9">
        <v>2.5810810810810811</v>
      </c>
      <c r="AK59" s="9" t="s">
        <v>248</v>
      </c>
      <c r="AL59" s="9">
        <v>160</v>
      </c>
      <c r="AM59" s="9">
        <v>3.5321406332775949</v>
      </c>
      <c r="AN59" s="9">
        <v>3.6054913294797686</v>
      </c>
      <c r="AO59" s="73">
        <v>0</v>
      </c>
      <c r="AP59" s="80">
        <v>0</v>
      </c>
      <c r="AQ59" s="80">
        <v>0</v>
      </c>
      <c r="AR59" s="224">
        <v>320</v>
      </c>
      <c r="AS59" s="224" t="s">
        <v>248</v>
      </c>
      <c r="AT59" s="7">
        <v>12542.421</v>
      </c>
      <c r="AU59" s="7">
        <v>0</v>
      </c>
      <c r="AV59" s="201">
        <v>0</v>
      </c>
      <c r="AW59" s="126">
        <v>320</v>
      </c>
      <c r="AX59" s="203" t="s">
        <v>248</v>
      </c>
      <c r="AY59" s="203" t="s">
        <v>248</v>
      </c>
      <c r="AZ59" s="138">
        <v>50401</v>
      </c>
      <c r="BA59" s="203" t="s">
        <v>248</v>
      </c>
      <c r="BB59" s="203" t="s">
        <v>248</v>
      </c>
      <c r="BC59" s="203" t="s">
        <v>248</v>
      </c>
      <c r="BD59" s="217" t="s">
        <v>61</v>
      </c>
      <c r="BE59" s="201" t="s">
        <v>62</v>
      </c>
      <c r="BF59" s="201" t="s">
        <v>63</v>
      </c>
      <c r="BG59" s="201" t="s">
        <v>196</v>
      </c>
      <c r="BH59" s="218" t="s">
        <v>267</v>
      </c>
      <c r="BI59" s="218" t="s">
        <v>66</v>
      </c>
      <c r="BJ59" s="200">
        <v>214</v>
      </c>
      <c r="BK59" s="200">
        <v>7</v>
      </c>
      <c r="BL59" s="219" t="s">
        <v>65</v>
      </c>
      <c r="BM59" s="64"/>
      <c r="BN59" s="64" t="s">
        <v>309</v>
      </c>
      <c r="BO59" s="91" t="s">
        <v>701</v>
      </c>
      <c r="BP59" s="441" t="s">
        <v>687</v>
      </c>
      <c r="BQ59" s="219" t="s">
        <v>717</v>
      </c>
    </row>
    <row r="60" spans="1:69" ht="15.75">
      <c r="A60" s="207" t="s">
        <v>33</v>
      </c>
      <c r="B60" s="208" t="s">
        <v>40</v>
      </c>
      <c r="C60" s="202" t="s">
        <v>35</v>
      </c>
      <c r="D60" s="210" t="s">
        <v>710</v>
      </c>
      <c r="E60" s="24" t="s">
        <v>132</v>
      </c>
      <c r="F60" s="86">
        <v>140</v>
      </c>
      <c r="G60" s="80">
        <v>2</v>
      </c>
      <c r="H60" s="204"/>
      <c r="I60" s="204"/>
      <c r="J60" s="204"/>
      <c r="K60" s="204"/>
      <c r="L60" s="80">
        <v>0</v>
      </c>
      <c r="M60" s="203"/>
      <c r="N60" s="52">
        <v>0</v>
      </c>
      <c r="O60" s="204"/>
      <c r="P60" s="204"/>
      <c r="Q60" s="11">
        <v>7.2639127753999997</v>
      </c>
      <c r="R60" s="204"/>
      <c r="S60" s="204"/>
      <c r="T60" s="53">
        <v>8.8642857142857139</v>
      </c>
      <c r="U60" s="204"/>
      <c r="V60" s="204"/>
      <c r="W60" s="11">
        <v>7.5003256811594001</v>
      </c>
      <c r="X60" s="204"/>
      <c r="Y60" s="204"/>
      <c r="Z60" s="53">
        <v>8.9550000000000001</v>
      </c>
      <c r="AA60" s="204"/>
      <c r="AB60" s="204"/>
      <c r="AC60" s="204"/>
      <c r="AD60" s="204"/>
      <c r="AE60" s="204"/>
      <c r="AF60" s="9">
        <v>3.3472463822595167</v>
      </c>
      <c r="AG60" s="9">
        <v>552</v>
      </c>
      <c r="AH60" s="9">
        <v>0.51942763169952433</v>
      </c>
      <c r="AI60" s="9">
        <v>39</v>
      </c>
      <c r="AJ60" s="9">
        <v>2.31</v>
      </c>
      <c r="AK60" s="9" t="s">
        <v>248</v>
      </c>
      <c r="AL60" s="9">
        <v>138</v>
      </c>
      <c r="AM60" s="9">
        <v>3.3472463822595167</v>
      </c>
      <c r="AN60" s="9">
        <v>3.4610389610389611</v>
      </c>
      <c r="AO60" s="73">
        <v>0</v>
      </c>
      <c r="AP60" s="80">
        <v>0</v>
      </c>
      <c r="AQ60" s="80">
        <v>0</v>
      </c>
      <c r="AR60" s="224">
        <v>276</v>
      </c>
      <c r="AS60" s="224" t="s">
        <v>248</v>
      </c>
      <c r="AT60" s="7">
        <v>10678.098</v>
      </c>
      <c r="AU60" s="7">
        <v>26.577000000000002</v>
      </c>
      <c r="AV60" s="201">
        <v>0</v>
      </c>
      <c r="AW60" s="126">
        <v>276</v>
      </c>
      <c r="AX60" s="203" t="s">
        <v>248</v>
      </c>
      <c r="AY60" s="203" t="s">
        <v>248</v>
      </c>
      <c r="AZ60" s="138">
        <v>50401</v>
      </c>
      <c r="BA60" s="203" t="s">
        <v>248</v>
      </c>
      <c r="BB60" s="203" t="s">
        <v>248</v>
      </c>
      <c r="BC60" s="203" t="s">
        <v>248</v>
      </c>
      <c r="BD60" s="217" t="s">
        <v>61</v>
      </c>
      <c r="BE60" s="201" t="s">
        <v>62</v>
      </c>
      <c r="BF60" s="201" t="s">
        <v>63</v>
      </c>
      <c r="BG60" s="201" t="s">
        <v>196</v>
      </c>
      <c r="BH60" s="218" t="s">
        <v>267</v>
      </c>
      <c r="BI60" s="218" t="s">
        <v>67</v>
      </c>
      <c r="BJ60" s="200">
        <v>214</v>
      </c>
      <c r="BK60" s="200">
        <v>3</v>
      </c>
      <c r="BL60" s="219" t="s">
        <v>65</v>
      </c>
      <c r="BM60" s="64"/>
      <c r="BN60" s="64" t="s">
        <v>309</v>
      </c>
      <c r="BO60" s="91" t="s">
        <v>701</v>
      </c>
      <c r="BP60" s="441" t="s">
        <v>687</v>
      </c>
      <c r="BQ60" s="219" t="s">
        <v>717</v>
      </c>
    </row>
    <row r="61" spans="1:69" ht="15.75">
      <c r="A61" s="207" t="s">
        <v>33</v>
      </c>
      <c r="B61" s="208" t="s">
        <v>40</v>
      </c>
      <c r="C61" s="202" t="s">
        <v>35</v>
      </c>
      <c r="D61" s="210" t="s">
        <v>710</v>
      </c>
      <c r="E61" s="24" t="s">
        <v>132</v>
      </c>
      <c r="F61" s="86">
        <v>158</v>
      </c>
      <c r="G61" s="80">
        <v>1</v>
      </c>
      <c r="H61" s="204"/>
      <c r="I61" s="204"/>
      <c r="J61" s="204"/>
      <c r="K61" s="204"/>
      <c r="L61" s="80">
        <v>0</v>
      </c>
      <c r="M61" s="203"/>
      <c r="N61" s="52">
        <v>1</v>
      </c>
      <c r="O61" s="204"/>
      <c r="P61" s="204"/>
      <c r="Q61" s="11">
        <v>7.4083878917000003</v>
      </c>
      <c r="R61" s="204"/>
      <c r="S61" s="204"/>
      <c r="T61" s="53">
        <v>9.2625000000000011</v>
      </c>
      <c r="U61" s="204"/>
      <c r="V61" s="204"/>
      <c r="W61" s="11">
        <v>7.5763118216559997</v>
      </c>
      <c r="X61" s="204"/>
      <c r="Y61" s="204"/>
      <c r="Z61" s="53">
        <v>9.3458333333333332</v>
      </c>
      <c r="AA61" s="204"/>
      <c r="AB61" s="204"/>
      <c r="AC61" s="204"/>
      <c r="AD61" s="204"/>
      <c r="AE61" s="204"/>
      <c r="AF61" s="9">
        <v>2.7428025555838444</v>
      </c>
      <c r="AG61" s="9">
        <v>628</v>
      </c>
      <c r="AH61" s="9">
        <v>0.33193359030030423</v>
      </c>
      <c r="AI61" s="9">
        <v>113</v>
      </c>
      <c r="AJ61" s="9">
        <v>2.041573033707865</v>
      </c>
      <c r="AK61" s="9" t="s">
        <v>248</v>
      </c>
      <c r="AL61" s="9">
        <v>0</v>
      </c>
      <c r="AM61" s="9"/>
      <c r="AN61" s="9"/>
      <c r="AO61" s="73">
        <v>0</v>
      </c>
      <c r="AP61" s="80">
        <v>0</v>
      </c>
      <c r="AQ61" s="80">
        <v>0</v>
      </c>
      <c r="AR61" s="224">
        <v>314</v>
      </c>
      <c r="AS61" s="224" t="s">
        <v>248</v>
      </c>
      <c r="AT61" s="7">
        <v>11469.98</v>
      </c>
      <c r="AU61" s="7">
        <v>611.48599999999999</v>
      </c>
      <c r="AV61" s="201">
        <v>0</v>
      </c>
      <c r="AW61" s="126">
        <v>314</v>
      </c>
      <c r="AX61" s="203" t="s">
        <v>248</v>
      </c>
      <c r="AY61" s="203" t="s">
        <v>248</v>
      </c>
      <c r="AZ61" s="138">
        <v>50401</v>
      </c>
      <c r="BA61" s="203" t="s">
        <v>248</v>
      </c>
      <c r="BB61" s="203" t="s">
        <v>248</v>
      </c>
      <c r="BC61" s="203" t="s">
        <v>248</v>
      </c>
      <c r="BD61" s="217" t="s">
        <v>61</v>
      </c>
      <c r="BE61" s="201" t="s">
        <v>62</v>
      </c>
      <c r="BF61" s="201" t="s">
        <v>63</v>
      </c>
      <c r="BG61" s="201" t="s">
        <v>196</v>
      </c>
      <c r="BH61" s="218" t="s">
        <v>267</v>
      </c>
      <c r="BI61" s="218" t="s">
        <v>68</v>
      </c>
      <c r="BJ61" s="200">
        <v>214</v>
      </c>
      <c r="BK61" s="200">
        <v>4</v>
      </c>
      <c r="BL61" s="219" t="s">
        <v>65</v>
      </c>
      <c r="BM61" s="64"/>
      <c r="BN61" s="64" t="s">
        <v>309</v>
      </c>
      <c r="BO61" s="91" t="s">
        <v>701</v>
      </c>
      <c r="BP61" s="441" t="s">
        <v>687</v>
      </c>
      <c r="BQ61" s="219" t="s">
        <v>717</v>
      </c>
    </row>
    <row r="62" spans="1:69" ht="15.75">
      <c r="A62" s="207" t="s">
        <v>33</v>
      </c>
      <c r="B62" s="208" t="s">
        <v>40</v>
      </c>
      <c r="C62" s="202" t="s">
        <v>35</v>
      </c>
      <c r="D62" s="210" t="s">
        <v>710</v>
      </c>
      <c r="E62" s="24" t="s">
        <v>194</v>
      </c>
      <c r="F62" s="86">
        <v>104</v>
      </c>
      <c r="G62" s="80">
        <v>2</v>
      </c>
      <c r="H62" s="204"/>
      <c r="I62" s="204"/>
      <c r="J62" s="204"/>
      <c r="K62" s="204"/>
      <c r="L62" s="80">
        <v>0</v>
      </c>
      <c r="M62" s="203"/>
      <c r="N62" s="52">
        <v>0</v>
      </c>
      <c r="O62" s="204"/>
      <c r="P62" s="204"/>
      <c r="Q62" s="11">
        <v>7.5107644607999999</v>
      </c>
      <c r="R62" s="204"/>
      <c r="S62" s="204"/>
      <c r="T62" s="53">
        <v>8.4964285714285719</v>
      </c>
      <c r="U62" s="204"/>
      <c r="V62" s="204"/>
      <c r="W62" s="11">
        <v>7.5733332156862003</v>
      </c>
      <c r="X62" s="204"/>
      <c r="Y62" s="204"/>
      <c r="Z62" s="53">
        <v>8.69</v>
      </c>
      <c r="AA62" s="204"/>
      <c r="AB62" s="204"/>
      <c r="AC62" s="204"/>
      <c r="AD62" s="204"/>
      <c r="AE62" s="204"/>
      <c r="AF62" s="9">
        <v>3.4655882380172316</v>
      </c>
      <c r="AG62" s="9">
        <v>408</v>
      </c>
      <c r="AH62" s="9">
        <v>0.43295359156474544</v>
      </c>
      <c r="AI62" s="9">
        <v>11</v>
      </c>
      <c r="AJ62" s="9">
        <v>2.5921568627450982</v>
      </c>
      <c r="AK62" s="9" t="s">
        <v>248</v>
      </c>
      <c r="AL62" s="9">
        <v>102</v>
      </c>
      <c r="AM62" s="9">
        <v>3.4655882380172316</v>
      </c>
      <c r="AN62" s="9">
        <v>3.5566037735849059</v>
      </c>
      <c r="AO62" s="73">
        <v>0</v>
      </c>
      <c r="AP62" s="80">
        <v>0</v>
      </c>
      <c r="AQ62" s="80">
        <v>0</v>
      </c>
      <c r="AR62" s="224">
        <v>204</v>
      </c>
      <c r="AS62" s="224" t="s">
        <v>248</v>
      </c>
      <c r="AT62" s="7">
        <v>7918.2479999999996</v>
      </c>
      <c r="AU62" s="7">
        <v>0</v>
      </c>
      <c r="AV62" s="201">
        <v>0</v>
      </c>
      <c r="AW62" s="126">
        <v>204</v>
      </c>
      <c r="AX62" s="203" t="s">
        <v>248</v>
      </c>
      <c r="AY62" s="203" t="s">
        <v>248</v>
      </c>
      <c r="AZ62" s="138">
        <v>25083</v>
      </c>
      <c r="BA62" s="203" t="s">
        <v>248</v>
      </c>
      <c r="BB62" s="203" t="s">
        <v>248</v>
      </c>
      <c r="BC62" s="203" t="s">
        <v>248</v>
      </c>
      <c r="BD62" s="217" t="s">
        <v>61</v>
      </c>
      <c r="BE62" s="201" t="s">
        <v>62</v>
      </c>
      <c r="BF62" s="201" t="s">
        <v>63</v>
      </c>
      <c r="BG62" s="201" t="s">
        <v>196</v>
      </c>
      <c r="BH62" s="218" t="s">
        <v>267</v>
      </c>
      <c r="BI62" s="218" t="s">
        <v>64</v>
      </c>
      <c r="BJ62" s="200">
        <v>214</v>
      </c>
      <c r="BK62" s="200">
        <v>1</v>
      </c>
      <c r="BL62" s="219" t="s">
        <v>65</v>
      </c>
      <c r="BM62" s="64"/>
      <c r="BN62" s="64" t="s">
        <v>309</v>
      </c>
      <c r="BO62" s="91" t="s">
        <v>697</v>
      </c>
      <c r="BP62" s="441" t="s">
        <v>698</v>
      </c>
      <c r="BQ62" s="219" t="s">
        <v>714</v>
      </c>
    </row>
    <row r="63" spans="1:69" ht="15.75">
      <c r="A63" s="207" t="s">
        <v>33</v>
      </c>
      <c r="B63" s="208" t="s">
        <v>40</v>
      </c>
      <c r="C63" s="202" t="s">
        <v>35</v>
      </c>
      <c r="D63" s="210" t="s">
        <v>710</v>
      </c>
      <c r="E63" s="24" t="s">
        <v>194</v>
      </c>
      <c r="F63" s="86">
        <v>80</v>
      </c>
      <c r="G63" s="80">
        <v>1</v>
      </c>
      <c r="H63" s="204"/>
      <c r="I63" s="204"/>
      <c r="J63" s="204"/>
      <c r="K63" s="204"/>
      <c r="L63" s="80">
        <v>0</v>
      </c>
      <c r="M63" s="203"/>
      <c r="N63" s="52">
        <v>0</v>
      </c>
      <c r="O63" s="204"/>
      <c r="P63" s="204"/>
      <c r="Q63" s="11">
        <v>7.5960757975000002</v>
      </c>
      <c r="R63" s="204"/>
      <c r="S63" s="204"/>
      <c r="T63" s="53">
        <v>11.524999999999999</v>
      </c>
      <c r="U63" s="204"/>
      <c r="V63" s="204"/>
      <c r="W63" s="11">
        <v>7.4843163544303</v>
      </c>
      <c r="X63" s="204"/>
      <c r="Y63" s="204"/>
      <c r="Z63" s="53">
        <v>11.024999999999999</v>
      </c>
      <c r="AA63" s="204"/>
      <c r="AB63" s="204"/>
      <c r="AC63" s="204"/>
      <c r="AD63" s="204"/>
      <c r="AE63" s="204"/>
      <c r="AF63" s="9">
        <v>3.3767721592625484</v>
      </c>
      <c r="AG63" s="9">
        <v>316</v>
      </c>
      <c r="AH63" s="9">
        <v>0.47576118382921639</v>
      </c>
      <c r="AI63" s="9">
        <v>17</v>
      </c>
      <c r="AJ63" s="9">
        <v>2.4571428571428573</v>
      </c>
      <c r="AK63" s="9" t="s">
        <v>248</v>
      </c>
      <c r="AL63" s="9">
        <v>79</v>
      </c>
      <c r="AM63" s="9">
        <v>3.3767721592625484</v>
      </c>
      <c r="AN63" s="9">
        <v>3.4735576923076925</v>
      </c>
      <c r="AO63" s="73">
        <v>0</v>
      </c>
      <c r="AP63" s="80">
        <v>0</v>
      </c>
      <c r="AQ63" s="80">
        <v>0</v>
      </c>
      <c r="AR63" s="224">
        <v>158</v>
      </c>
      <c r="AS63" s="224" t="s">
        <v>248</v>
      </c>
      <c r="AT63" s="7">
        <v>6042.1459999999997</v>
      </c>
      <c r="AU63" s="7">
        <v>24.311</v>
      </c>
      <c r="AV63" s="201">
        <v>0</v>
      </c>
      <c r="AW63" s="126">
        <v>158</v>
      </c>
      <c r="AX63" s="203" t="s">
        <v>248</v>
      </c>
      <c r="AY63" s="203" t="s">
        <v>248</v>
      </c>
      <c r="AZ63" s="138">
        <v>25083</v>
      </c>
      <c r="BA63" s="203" t="s">
        <v>248</v>
      </c>
      <c r="BB63" s="203" t="s">
        <v>248</v>
      </c>
      <c r="BC63" s="203" t="s">
        <v>248</v>
      </c>
      <c r="BD63" s="217" t="s">
        <v>61</v>
      </c>
      <c r="BE63" s="201" t="s">
        <v>62</v>
      </c>
      <c r="BF63" s="201" t="s">
        <v>63</v>
      </c>
      <c r="BG63" s="201" t="s">
        <v>196</v>
      </c>
      <c r="BH63" s="218" t="s">
        <v>267</v>
      </c>
      <c r="BI63" s="218" t="s">
        <v>66</v>
      </c>
      <c r="BJ63" s="200">
        <v>214</v>
      </c>
      <c r="BK63" s="200">
        <v>7</v>
      </c>
      <c r="BL63" s="219" t="s">
        <v>65</v>
      </c>
      <c r="BM63" s="64"/>
      <c r="BN63" s="64" t="s">
        <v>309</v>
      </c>
      <c r="BO63" s="91" t="s">
        <v>697</v>
      </c>
      <c r="BP63" s="441" t="s">
        <v>698</v>
      </c>
      <c r="BQ63" s="219" t="s">
        <v>714</v>
      </c>
    </row>
    <row r="64" spans="1:69" ht="15.75">
      <c r="A64" s="207" t="s">
        <v>33</v>
      </c>
      <c r="B64" s="208" t="s">
        <v>40</v>
      </c>
      <c r="C64" s="202" t="s">
        <v>35</v>
      </c>
      <c r="D64" s="210" t="s">
        <v>710</v>
      </c>
      <c r="E64" s="24" t="s">
        <v>194</v>
      </c>
      <c r="F64" s="86">
        <v>80</v>
      </c>
      <c r="G64" s="80">
        <v>2</v>
      </c>
      <c r="H64" s="204"/>
      <c r="I64" s="204"/>
      <c r="J64" s="204"/>
      <c r="K64" s="204"/>
      <c r="L64" s="80">
        <v>2</v>
      </c>
      <c r="M64" s="203"/>
      <c r="N64" s="52">
        <v>1</v>
      </c>
      <c r="O64" s="204"/>
      <c r="P64" s="204"/>
      <c r="Q64" s="11">
        <v>7.5028945132000002</v>
      </c>
      <c r="R64" s="204"/>
      <c r="S64" s="204"/>
      <c r="T64" s="53">
        <v>8.8666666666666671</v>
      </c>
      <c r="U64" s="204"/>
      <c r="V64" s="204"/>
      <c r="W64" s="11">
        <v>7.7801577499999999</v>
      </c>
      <c r="X64" s="204"/>
      <c r="Y64" s="204"/>
      <c r="Z64" s="53">
        <v>9.5500000000000007</v>
      </c>
      <c r="AA64" s="204"/>
      <c r="AB64" s="204"/>
      <c r="AC64" s="204"/>
      <c r="AD64" s="204"/>
      <c r="AE64" s="204"/>
      <c r="AF64" s="9">
        <v>3.4504999987284344</v>
      </c>
      <c r="AG64" s="9">
        <v>304</v>
      </c>
      <c r="AH64" s="9">
        <v>0.5005642118022664</v>
      </c>
      <c r="AI64" s="9">
        <v>14</v>
      </c>
      <c r="AJ64" s="9">
        <v>2.5139534883720929</v>
      </c>
      <c r="AK64" s="9" t="s">
        <v>248</v>
      </c>
      <c r="AL64" s="9">
        <v>76</v>
      </c>
      <c r="AM64" s="9">
        <v>3.4504999987284344</v>
      </c>
      <c r="AN64" s="9">
        <v>3.5422077922077921</v>
      </c>
      <c r="AO64" s="73">
        <v>0</v>
      </c>
      <c r="AP64" s="80">
        <v>0</v>
      </c>
      <c r="AQ64" s="80">
        <v>0</v>
      </c>
      <c r="AR64" s="224">
        <v>156</v>
      </c>
      <c r="AS64" s="224" t="s">
        <v>248</v>
      </c>
      <c r="AT64" s="7">
        <v>6011.2659999999996</v>
      </c>
      <c r="AU64" s="7">
        <v>54.106000000000002</v>
      </c>
      <c r="AV64" s="201">
        <v>0</v>
      </c>
      <c r="AW64" s="126">
        <v>156</v>
      </c>
      <c r="AX64" s="203" t="s">
        <v>248</v>
      </c>
      <c r="AY64" s="203" t="s">
        <v>248</v>
      </c>
      <c r="AZ64" s="138">
        <v>25083</v>
      </c>
      <c r="BA64" s="203" t="s">
        <v>248</v>
      </c>
      <c r="BB64" s="203" t="s">
        <v>248</v>
      </c>
      <c r="BC64" s="203" t="s">
        <v>248</v>
      </c>
      <c r="BD64" s="217" t="s">
        <v>61</v>
      </c>
      <c r="BE64" s="201" t="s">
        <v>62</v>
      </c>
      <c r="BF64" s="201" t="s">
        <v>63</v>
      </c>
      <c r="BG64" s="201" t="s">
        <v>196</v>
      </c>
      <c r="BH64" s="218" t="s">
        <v>267</v>
      </c>
      <c r="BI64" s="218" t="s">
        <v>67</v>
      </c>
      <c r="BJ64" s="200">
        <v>214</v>
      </c>
      <c r="BK64" s="200">
        <v>3</v>
      </c>
      <c r="BL64" s="219" t="s">
        <v>65</v>
      </c>
      <c r="BM64" s="64"/>
      <c r="BN64" s="64" t="s">
        <v>309</v>
      </c>
      <c r="BO64" s="91" t="s">
        <v>697</v>
      </c>
      <c r="BP64" s="441" t="s">
        <v>698</v>
      </c>
      <c r="BQ64" s="219" t="s">
        <v>714</v>
      </c>
    </row>
    <row r="65" spans="1:69" ht="15.75">
      <c r="A65" s="207" t="s">
        <v>33</v>
      </c>
      <c r="B65" s="208" t="s">
        <v>40</v>
      </c>
      <c r="C65" s="202" t="s">
        <v>35</v>
      </c>
      <c r="D65" s="210" t="s">
        <v>710</v>
      </c>
      <c r="E65" s="24" t="s">
        <v>194</v>
      </c>
      <c r="F65" s="86"/>
      <c r="G65" s="80"/>
      <c r="H65" s="204"/>
      <c r="I65" s="204"/>
      <c r="J65" s="204"/>
      <c r="K65" s="204"/>
      <c r="L65" s="80"/>
      <c r="M65" s="203"/>
      <c r="N65" s="52"/>
      <c r="O65" s="204"/>
      <c r="P65" s="204"/>
      <c r="Q65" s="11"/>
      <c r="R65" s="204"/>
      <c r="S65" s="204"/>
      <c r="T65" s="53"/>
      <c r="U65" s="204"/>
      <c r="V65" s="204"/>
      <c r="W65" s="11"/>
      <c r="X65" s="204"/>
      <c r="Y65" s="204"/>
      <c r="Z65" s="53"/>
      <c r="AA65" s="204"/>
      <c r="AB65" s="204"/>
      <c r="AC65" s="204"/>
      <c r="AD65" s="204"/>
      <c r="AE65" s="204"/>
      <c r="AF65" s="9"/>
      <c r="AG65" s="9"/>
      <c r="AH65" s="9"/>
      <c r="AI65" s="9"/>
      <c r="AJ65" s="9"/>
      <c r="AK65" s="9" t="s">
        <v>248</v>
      </c>
      <c r="AL65" s="9">
        <v>0</v>
      </c>
      <c r="AM65" s="9"/>
      <c r="AN65" s="9"/>
      <c r="AO65" s="73"/>
      <c r="AP65" s="80"/>
      <c r="AQ65" s="80"/>
      <c r="AR65" s="224"/>
      <c r="AS65" s="224" t="s">
        <v>248</v>
      </c>
      <c r="AT65" s="7"/>
      <c r="AU65" s="7"/>
      <c r="AV65" s="201"/>
      <c r="AW65" s="126"/>
      <c r="AX65" s="203" t="s">
        <v>248</v>
      </c>
      <c r="AY65" s="203" t="s">
        <v>248</v>
      </c>
      <c r="AZ65" s="138">
        <v>25083</v>
      </c>
      <c r="BA65" s="203" t="s">
        <v>248</v>
      </c>
      <c r="BB65" s="203" t="s">
        <v>248</v>
      </c>
      <c r="BC65" s="203" t="s">
        <v>248</v>
      </c>
      <c r="BD65" s="217" t="s">
        <v>61</v>
      </c>
      <c r="BE65" s="201" t="s">
        <v>62</v>
      </c>
      <c r="BF65" s="201" t="s">
        <v>63</v>
      </c>
      <c r="BG65" s="201" t="s">
        <v>196</v>
      </c>
      <c r="BH65" s="218" t="s">
        <v>267</v>
      </c>
      <c r="BI65" s="218" t="s">
        <v>68</v>
      </c>
      <c r="BJ65" s="200">
        <v>214</v>
      </c>
      <c r="BK65" s="200">
        <v>4</v>
      </c>
      <c r="BL65" s="219" t="s">
        <v>65</v>
      </c>
      <c r="BM65" s="64"/>
      <c r="BN65" s="64" t="s">
        <v>309</v>
      </c>
      <c r="BO65" s="91" t="s">
        <v>697</v>
      </c>
      <c r="BP65" s="441" t="s">
        <v>698</v>
      </c>
      <c r="BQ65" s="219" t="s">
        <v>714</v>
      </c>
    </row>
    <row r="66" spans="1:69" ht="15.75">
      <c r="A66" s="207" t="s">
        <v>33</v>
      </c>
      <c r="B66" s="208" t="s">
        <v>40</v>
      </c>
      <c r="C66" s="202" t="s">
        <v>35</v>
      </c>
      <c r="D66" s="210" t="s">
        <v>710</v>
      </c>
      <c r="E66" s="24" t="s">
        <v>133</v>
      </c>
      <c r="F66" s="86">
        <v>54</v>
      </c>
      <c r="G66" s="80">
        <v>0</v>
      </c>
      <c r="H66" s="204"/>
      <c r="I66" s="204"/>
      <c r="J66" s="204"/>
      <c r="K66" s="204"/>
      <c r="L66" s="80">
        <v>0</v>
      </c>
      <c r="M66" s="203"/>
      <c r="N66" s="52">
        <v>0</v>
      </c>
      <c r="O66" s="204"/>
      <c r="P66" s="204"/>
      <c r="Q66" s="11">
        <v>5.9311293703999999</v>
      </c>
      <c r="R66" s="204"/>
      <c r="S66" s="204"/>
      <c r="T66" s="53">
        <v>7.1499999999999986</v>
      </c>
      <c r="U66" s="204"/>
      <c r="V66" s="204"/>
      <c r="W66" s="11">
        <v>5.9828330740739997</v>
      </c>
      <c r="X66" s="204"/>
      <c r="Y66" s="204"/>
      <c r="Z66" s="53">
        <v>7.3249999999999993</v>
      </c>
      <c r="AA66" s="204"/>
      <c r="AB66" s="204"/>
      <c r="AC66" s="204"/>
      <c r="AD66" s="204"/>
      <c r="AE66" s="204"/>
      <c r="AF66" s="9">
        <v>3.6281217156894621</v>
      </c>
      <c r="AG66" s="9">
        <v>381</v>
      </c>
      <c r="AH66" s="9">
        <v>0.48052503868254826</v>
      </c>
      <c r="AI66" s="9">
        <v>14</v>
      </c>
      <c r="AJ66" s="9">
        <v>2.6065217391304349</v>
      </c>
      <c r="AK66" s="9" t="s">
        <v>248</v>
      </c>
      <c r="AL66" s="9">
        <v>54</v>
      </c>
      <c r="AM66" s="9">
        <v>3.6281217156894621</v>
      </c>
      <c r="AN66" s="9">
        <v>3.6792828685258963</v>
      </c>
      <c r="AO66" s="73">
        <v>0</v>
      </c>
      <c r="AP66" s="80">
        <v>0</v>
      </c>
      <c r="AQ66" s="80">
        <v>0</v>
      </c>
      <c r="AR66" s="224">
        <v>108</v>
      </c>
      <c r="AS66" s="224" t="s">
        <v>248</v>
      </c>
      <c r="AT66" s="7">
        <v>4140.5910000000003</v>
      </c>
      <c r="AU66" s="7">
        <v>0</v>
      </c>
      <c r="AV66" s="201">
        <v>0</v>
      </c>
      <c r="AW66" s="126">
        <v>108</v>
      </c>
      <c r="AX66" s="203" t="s">
        <v>248</v>
      </c>
      <c r="AY66" s="203" t="s">
        <v>248</v>
      </c>
      <c r="AZ66" s="138">
        <v>11934</v>
      </c>
      <c r="BA66" s="203" t="s">
        <v>248</v>
      </c>
      <c r="BB66" s="203" t="s">
        <v>248</v>
      </c>
      <c r="BC66" s="203" t="s">
        <v>248</v>
      </c>
      <c r="BD66" s="217" t="s">
        <v>61</v>
      </c>
      <c r="BE66" s="201" t="s">
        <v>62</v>
      </c>
      <c r="BF66" s="201" t="s">
        <v>63</v>
      </c>
      <c r="BG66" s="201" t="s">
        <v>196</v>
      </c>
      <c r="BH66" s="218" t="s">
        <v>267</v>
      </c>
      <c r="BI66" s="218" t="s">
        <v>64</v>
      </c>
      <c r="BJ66" s="200">
        <v>214</v>
      </c>
      <c r="BK66" s="200">
        <v>1</v>
      </c>
      <c r="BL66" s="219" t="s">
        <v>65</v>
      </c>
      <c r="BM66" s="64"/>
      <c r="BN66" s="64" t="s">
        <v>309</v>
      </c>
      <c r="BO66" s="91" t="s">
        <v>348</v>
      </c>
      <c r="BP66" s="441" t="s">
        <v>689</v>
      </c>
      <c r="BQ66" s="219" t="s">
        <v>719</v>
      </c>
    </row>
    <row r="67" spans="1:69" ht="15.75">
      <c r="A67" s="207" t="s">
        <v>33</v>
      </c>
      <c r="B67" s="208" t="s">
        <v>40</v>
      </c>
      <c r="C67" s="202" t="s">
        <v>35</v>
      </c>
      <c r="D67" s="210" t="s">
        <v>710</v>
      </c>
      <c r="E67" s="24" t="s">
        <v>133</v>
      </c>
      <c r="F67" s="86">
        <v>60</v>
      </c>
      <c r="G67" s="80">
        <v>0</v>
      </c>
      <c r="H67" s="204"/>
      <c r="I67" s="204"/>
      <c r="J67" s="204"/>
      <c r="K67" s="204"/>
      <c r="L67" s="80">
        <v>0</v>
      </c>
      <c r="M67" s="203"/>
      <c r="N67" s="52">
        <v>0</v>
      </c>
      <c r="O67" s="204"/>
      <c r="P67" s="204"/>
      <c r="Q67" s="11">
        <v>6.5842996833000003</v>
      </c>
      <c r="R67" s="204"/>
      <c r="S67" s="204"/>
      <c r="T67" s="53">
        <v>8.5</v>
      </c>
      <c r="U67" s="204"/>
      <c r="V67" s="204"/>
      <c r="W67" s="11">
        <v>6.5199165166666004</v>
      </c>
      <c r="X67" s="204"/>
      <c r="Y67" s="204"/>
      <c r="Z67" s="53">
        <v>8</v>
      </c>
      <c r="AA67" s="204"/>
      <c r="AB67" s="204"/>
      <c r="AC67" s="204"/>
      <c r="AD67" s="204"/>
      <c r="AE67" s="204"/>
      <c r="AF67" s="9">
        <v>3.4892857222330003</v>
      </c>
      <c r="AG67" s="9">
        <v>420</v>
      </c>
      <c r="AH67" s="9">
        <v>0.46499831664339503</v>
      </c>
      <c r="AI67" s="9">
        <v>17</v>
      </c>
      <c r="AJ67" s="9">
        <v>2.5377358490566038</v>
      </c>
      <c r="AK67" s="9" t="s">
        <v>248</v>
      </c>
      <c r="AL67" s="9">
        <v>60</v>
      </c>
      <c r="AM67" s="9">
        <v>3.4892857222330003</v>
      </c>
      <c r="AN67" s="9">
        <v>3.5995670995670994</v>
      </c>
      <c r="AO67" s="73">
        <v>0</v>
      </c>
      <c r="AP67" s="80">
        <v>0</v>
      </c>
      <c r="AQ67" s="80">
        <v>0</v>
      </c>
      <c r="AR67" s="224">
        <v>120</v>
      </c>
      <c r="AS67" s="224" t="s">
        <v>248</v>
      </c>
      <c r="AT67" s="7">
        <v>4575.9560000000001</v>
      </c>
      <c r="AU67" s="7">
        <v>0</v>
      </c>
      <c r="AV67" s="201">
        <v>0</v>
      </c>
      <c r="AW67" s="126">
        <v>120</v>
      </c>
      <c r="AX67" s="203" t="s">
        <v>248</v>
      </c>
      <c r="AY67" s="203" t="s">
        <v>248</v>
      </c>
      <c r="AZ67" s="138">
        <v>11934</v>
      </c>
      <c r="BA67" s="203" t="s">
        <v>248</v>
      </c>
      <c r="BB67" s="203" t="s">
        <v>248</v>
      </c>
      <c r="BC67" s="203" t="s">
        <v>248</v>
      </c>
      <c r="BD67" s="217" t="s">
        <v>61</v>
      </c>
      <c r="BE67" s="201" t="s">
        <v>62</v>
      </c>
      <c r="BF67" s="201" t="s">
        <v>63</v>
      </c>
      <c r="BG67" s="201" t="s">
        <v>196</v>
      </c>
      <c r="BH67" s="218" t="s">
        <v>267</v>
      </c>
      <c r="BI67" s="218" t="s">
        <v>66</v>
      </c>
      <c r="BJ67" s="200">
        <v>214</v>
      </c>
      <c r="BK67" s="200">
        <v>7</v>
      </c>
      <c r="BL67" s="219" t="s">
        <v>65</v>
      </c>
      <c r="BM67" s="64"/>
      <c r="BN67" s="64" t="s">
        <v>309</v>
      </c>
      <c r="BO67" s="91" t="s">
        <v>348</v>
      </c>
      <c r="BP67" s="441" t="s">
        <v>689</v>
      </c>
      <c r="BQ67" s="219" t="s">
        <v>719</v>
      </c>
    </row>
    <row r="68" spans="1:69" ht="15.75">
      <c r="A68" s="207" t="s">
        <v>33</v>
      </c>
      <c r="B68" s="208" t="s">
        <v>40</v>
      </c>
      <c r="C68" s="202" t="s">
        <v>35</v>
      </c>
      <c r="D68" s="210" t="s">
        <v>710</v>
      </c>
      <c r="E68" s="24" t="s">
        <v>133</v>
      </c>
      <c r="F68" s="86">
        <v>54</v>
      </c>
      <c r="G68" s="80">
        <v>0</v>
      </c>
      <c r="H68" s="204"/>
      <c r="I68" s="204"/>
      <c r="J68" s="204"/>
      <c r="K68" s="204"/>
      <c r="L68" s="80">
        <v>0</v>
      </c>
      <c r="M68" s="203"/>
      <c r="N68" s="52">
        <v>0</v>
      </c>
      <c r="O68" s="204"/>
      <c r="P68" s="204"/>
      <c r="Q68" s="11">
        <v>6.4707405185000004</v>
      </c>
      <c r="R68" s="204"/>
      <c r="S68" s="204"/>
      <c r="T68" s="53">
        <v>7.6499999999999986</v>
      </c>
      <c r="U68" s="204"/>
      <c r="V68" s="204"/>
      <c r="W68" s="11">
        <v>6.6596476851851003</v>
      </c>
      <c r="X68" s="204"/>
      <c r="Y68" s="204"/>
      <c r="Z68" s="53">
        <v>8.0499999999999989</v>
      </c>
      <c r="AA68" s="204"/>
      <c r="AB68" s="204"/>
      <c r="AC68" s="204"/>
      <c r="AD68" s="204"/>
      <c r="AE68" s="204"/>
      <c r="AF68" s="9">
        <v>3.5705767218398043</v>
      </c>
      <c r="AG68" s="9">
        <v>378</v>
      </c>
      <c r="AH68" s="9">
        <v>0.40492595129726072</v>
      </c>
      <c r="AI68" s="9">
        <v>9</v>
      </c>
      <c r="AJ68" s="9">
        <v>2.670689655172414</v>
      </c>
      <c r="AK68" s="9" t="s">
        <v>248</v>
      </c>
      <c r="AL68" s="9">
        <v>54</v>
      </c>
      <c r="AM68" s="9">
        <v>3.5705767218398043</v>
      </c>
      <c r="AN68" s="9">
        <v>3.6388888888888888</v>
      </c>
      <c r="AO68" s="73">
        <v>0</v>
      </c>
      <c r="AP68" s="80">
        <v>0</v>
      </c>
      <c r="AQ68" s="80">
        <v>0</v>
      </c>
      <c r="AR68" s="224">
        <v>108</v>
      </c>
      <c r="AS68" s="224" t="s">
        <v>248</v>
      </c>
      <c r="AT68" s="7">
        <v>4130.2849999999999</v>
      </c>
      <c r="AU68" s="7">
        <v>15.571999999999999</v>
      </c>
      <c r="AV68" s="201">
        <v>0</v>
      </c>
      <c r="AW68" s="126">
        <v>108</v>
      </c>
      <c r="AX68" s="203" t="s">
        <v>248</v>
      </c>
      <c r="AY68" s="203" t="s">
        <v>248</v>
      </c>
      <c r="AZ68" s="138">
        <v>11934</v>
      </c>
      <c r="BA68" s="203" t="s">
        <v>248</v>
      </c>
      <c r="BB68" s="203" t="s">
        <v>248</v>
      </c>
      <c r="BC68" s="203" t="s">
        <v>248</v>
      </c>
      <c r="BD68" s="217" t="s">
        <v>61</v>
      </c>
      <c r="BE68" s="201" t="s">
        <v>62</v>
      </c>
      <c r="BF68" s="201" t="s">
        <v>63</v>
      </c>
      <c r="BG68" s="201" t="s">
        <v>196</v>
      </c>
      <c r="BH68" s="218" t="s">
        <v>267</v>
      </c>
      <c r="BI68" s="218" t="s">
        <v>67</v>
      </c>
      <c r="BJ68" s="200">
        <v>214</v>
      </c>
      <c r="BK68" s="200">
        <v>3</v>
      </c>
      <c r="BL68" s="219" t="s">
        <v>65</v>
      </c>
      <c r="BM68" s="64"/>
      <c r="BN68" s="64" t="s">
        <v>309</v>
      </c>
      <c r="BO68" s="91" t="s">
        <v>348</v>
      </c>
      <c r="BP68" s="441" t="s">
        <v>689</v>
      </c>
      <c r="BQ68" s="219" t="s">
        <v>719</v>
      </c>
    </row>
    <row r="69" spans="1:69" ht="15.75">
      <c r="A69" s="207" t="s">
        <v>33</v>
      </c>
      <c r="B69" s="208" t="s">
        <v>40</v>
      </c>
      <c r="C69" s="202" t="s">
        <v>35</v>
      </c>
      <c r="D69" s="210" t="s">
        <v>710</v>
      </c>
      <c r="E69" s="24" t="s">
        <v>133</v>
      </c>
      <c r="F69" s="86">
        <v>25</v>
      </c>
      <c r="G69" s="80">
        <v>0</v>
      </c>
      <c r="H69" s="204"/>
      <c r="I69" s="204"/>
      <c r="J69" s="204"/>
      <c r="K69" s="204"/>
      <c r="L69" s="80">
        <v>0</v>
      </c>
      <c r="M69" s="203"/>
      <c r="N69" s="52">
        <v>2</v>
      </c>
      <c r="O69" s="204"/>
      <c r="P69" s="204"/>
      <c r="Q69" s="11">
        <v>7.2315998800000001</v>
      </c>
      <c r="R69" s="204"/>
      <c r="S69" s="204"/>
      <c r="T69" s="53">
        <v>8.375</v>
      </c>
      <c r="U69" s="204"/>
      <c r="V69" s="204"/>
      <c r="W69" s="11">
        <v>7.3315199199999999</v>
      </c>
      <c r="X69" s="204"/>
      <c r="Y69" s="204"/>
      <c r="Z69" s="53">
        <v>8.4375</v>
      </c>
      <c r="AA69" s="204"/>
      <c r="AB69" s="204"/>
      <c r="AC69" s="204"/>
      <c r="AD69" s="204"/>
      <c r="AE69" s="204"/>
      <c r="AF69" s="9">
        <v>2.5228000055040631</v>
      </c>
      <c r="AG69" s="9">
        <v>175</v>
      </c>
      <c r="AH69" s="9">
        <v>0.52204284846378646</v>
      </c>
      <c r="AI69" s="9">
        <v>64</v>
      </c>
      <c r="AJ69" s="9">
        <v>1.3125</v>
      </c>
      <c r="AK69" s="9" t="s">
        <v>248</v>
      </c>
      <c r="AL69" s="9">
        <v>0</v>
      </c>
      <c r="AM69" s="9"/>
      <c r="AN69" s="9"/>
      <c r="AO69" s="73">
        <v>0</v>
      </c>
      <c r="AP69" s="80">
        <v>0</v>
      </c>
      <c r="AQ69" s="80">
        <v>0</v>
      </c>
      <c r="AR69" s="224">
        <v>50</v>
      </c>
      <c r="AS69" s="224" t="s">
        <v>248</v>
      </c>
      <c r="AT69" s="7">
        <v>1337.173</v>
      </c>
      <c r="AU69" s="7">
        <v>593.79300000000001</v>
      </c>
      <c r="AV69" s="201">
        <v>0</v>
      </c>
      <c r="AW69" s="126">
        <v>50</v>
      </c>
      <c r="AX69" s="203" t="s">
        <v>248</v>
      </c>
      <c r="AY69" s="203" t="s">
        <v>248</v>
      </c>
      <c r="AZ69" s="138">
        <v>11934</v>
      </c>
      <c r="BA69" s="203" t="s">
        <v>248</v>
      </c>
      <c r="BB69" s="203" t="s">
        <v>248</v>
      </c>
      <c r="BC69" s="203" t="s">
        <v>248</v>
      </c>
      <c r="BD69" s="217" t="s">
        <v>61</v>
      </c>
      <c r="BE69" s="201" t="s">
        <v>62</v>
      </c>
      <c r="BF69" s="201" t="s">
        <v>63</v>
      </c>
      <c r="BG69" s="201" t="s">
        <v>196</v>
      </c>
      <c r="BH69" s="218" t="s">
        <v>267</v>
      </c>
      <c r="BI69" s="218" t="s">
        <v>68</v>
      </c>
      <c r="BJ69" s="200">
        <v>214</v>
      </c>
      <c r="BK69" s="200">
        <v>4</v>
      </c>
      <c r="BL69" s="219" t="s">
        <v>65</v>
      </c>
      <c r="BM69" s="64"/>
      <c r="BN69" s="64" t="s">
        <v>309</v>
      </c>
      <c r="BO69" s="91" t="s">
        <v>348</v>
      </c>
      <c r="BP69" s="441" t="s">
        <v>689</v>
      </c>
      <c r="BQ69" s="219" t="s">
        <v>719</v>
      </c>
    </row>
    <row r="70" spans="1:69" ht="15.75">
      <c r="A70" s="207" t="s">
        <v>33</v>
      </c>
      <c r="B70" s="208" t="s">
        <v>40</v>
      </c>
      <c r="C70" s="202" t="s">
        <v>35</v>
      </c>
      <c r="D70" s="210" t="s">
        <v>710</v>
      </c>
      <c r="E70" s="24" t="s">
        <v>134</v>
      </c>
      <c r="F70" s="86">
        <v>62</v>
      </c>
      <c r="G70" s="80">
        <v>0</v>
      </c>
      <c r="H70" s="204"/>
      <c r="I70" s="204"/>
      <c r="J70" s="204"/>
      <c r="K70" s="204"/>
      <c r="L70" s="80">
        <v>0</v>
      </c>
      <c r="M70" s="203"/>
      <c r="N70" s="52">
        <v>0</v>
      </c>
      <c r="O70" s="204"/>
      <c r="P70" s="204"/>
      <c r="Q70" s="11">
        <v>7.2323546289999996</v>
      </c>
      <c r="R70" s="204"/>
      <c r="S70" s="204"/>
      <c r="T70" s="53">
        <v>11.475</v>
      </c>
      <c r="U70" s="204"/>
      <c r="V70" s="204"/>
      <c r="W70" s="11">
        <v>7.1768543870967001</v>
      </c>
      <c r="X70" s="204"/>
      <c r="Y70" s="204"/>
      <c r="Z70" s="53">
        <v>11.725</v>
      </c>
      <c r="AA70" s="204"/>
      <c r="AB70" s="204"/>
      <c r="AC70" s="204"/>
      <c r="AD70" s="204"/>
      <c r="AE70" s="204"/>
      <c r="AF70" s="9">
        <v>3.5241013938380825</v>
      </c>
      <c r="AG70" s="9">
        <v>434</v>
      </c>
      <c r="AH70" s="9">
        <v>0.47221970935263452</v>
      </c>
      <c r="AI70" s="9">
        <v>15</v>
      </c>
      <c r="AJ70" s="9">
        <v>2.5558333333333332</v>
      </c>
      <c r="AK70" s="9" t="s">
        <v>248</v>
      </c>
      <c r="AL70" s="9">
        <v>62</v>
      </c>
      <c r="AM70" s="9">
        <v>3.6139796047794577</v>
      </c>
      <c r="AN70" s="9">
        <v>3.6489361702127661</v>
      </c>
      <c r="AO70" s="73">
        <v>0</v>
      </c>
      <c r="AP70" s="80">
        <v>0</v>
      </c>
      <c r="AQ70" s="80">
        <v>0</v>
      </c>
      <c r="AR70" s="224">
        <v>124</v>
      </c>
      <c r="AS70" s="224" t="s">
        <v>248</v>
      </c>
      <c r="AT70" s="7">
        <v>4456.0389999999998</v>
      </c>
      <c r="AU70" s="7">
        <v>296.80599999999998</v>
      </c>
      <c r="AV70" s="201">
        <v>0</v>
      </c>
      <c r="AW70" s="126">
        <v>124</v>
      </c>
      <c r="AX70" s="203" t="s">
        <v>248</v>
      </c>
      <c r="AY70" s="203" t="s">
        <v>248</v>
      </c>
      <c r="AZ70" s="138">
        <v>13572</v>
      </c>
      <c r="BA70" s="203" t="s">
        <v>248</v>
      </c>
      <c r="BB70" s="203" t="s">
        <v>248</v>
      </c>
      <c r="BC70" s="203" t="s">
        <v>248</v>
      </c>
      <c r="BD70" s="217" t="s">
        <v>61</v>
      </c>
      <c r="BE70" s="201" t="s">
        <v>62</v>
      </c>
      <c r="BF70" s="201" t="s">
        <v>63</v>
      </c>
      <c r="BG70" s="201" t="s">
        <v>196</v>
      </c>
      <c r="BH70" s="218" t="s">
        <v>267</v>
      </c>
      <c r="BI70" s="218" t="s">
        <v>64</v>
      </c>
      <c r="BJ70" s="200">
        <v>214</v>
      </c>
      <c r="BK70" s="200">
        <v>1</v>
      </c>
      <c r="BL70" s="219" t="s">
        <v>65</v>
      </c>
      <c r="BM70" s="64"/>
      <c r="BN70" s="64" t="s">
        <v>309</v>
      </c>
      <c r="BO70" s="91" t="s">
        <v>346</v>
      </c>
      <c r="BP70" s="441" t="s">
        <v>685</v>
      </c>
      <c r="BQ70" s="219" t="s">
        <v>718</v>
      </c>
    </row>
    <row r="71" spans="1:69" ht="15.75">
      <c r="A71" s="207" t="s">
        <v>33</v>
      </c>
      <c r="B71" s="208" t="s">
        <v>40</v>
      </c>
      <c r="C71" s="202" t="s">
        <v>35</v>
      </c>
      <c r="D71" s="210" t="s">
        <v>710</v>
      </c>
      <c r="E71" s="24" t="s">
        <v>134</v>
      </c>
      <c r="F71" s="86">
        <v>65</v>
      </c>
      <c r="G71" s="80">
        <v>0</v>
      </c>
      <c r="H71" s="204"/>
      <c r="I71" s="204"/>
      <c r="J71" s="204"/>
      <c r="K71" s="204"/>
      <c r="L71" s="80">
        <v>0</v>
      </c>
      <c r="M71" s="203"/>
      <c r="N71" s="52">
        <v>0</v>
      </c>
      <c r="O71" s="204"/>
      <c r="P71" s="204"/>
      <c r="Q71" s="11">
        <v>7.7294610154000001</v>
      </c>
      <c r="R71" s="204"/>
      <c r="S71" s="204"/>
      <c r="T71" s="53">
        <v>13.21875</v>
      </c>
      <c r="U71" s="204"/>
      <c r="V71" s="204"/>
      <c r="W71" s="11">
        <v>7.7956920615384</v>
      </c>
      <c r="X71" s="204"/>
      <c r="Y71" s="204"/>
      <c r="Z71" s="53">
        <v>13.21875</v>
      </c>
      <c r="AA71" s="204"/>
      <c r="AB71" s="204"/>
      <c r="AC71" s="204"/>
      <c r="AD71" s="204"/>
      <c r="AE71" s="204"/>
      <c r="AF71" s="9">
        <v>3.2664203353417225</v>
      </c>
      <c r="AG71" s="9">
        <v>478</v>
      </c>
      <c r="AH71" s="9">
        <v>0.5426791637457925</v>
      </c>
      <c r="AI71" s="9">
        <v>44</v>
      </c>
      <c r="AJ71" s="9">
        <v>2.1971428571428571</v>
      </c>
      <c r="AK71" s="9" t="s">
        <v>248</v>
      </c>
      <c r="AL71" s="9">
        <v>65</v>
      </c>
      <c r="AM71" s="9">
        <v>3.2664203353417225</v>
      </c>
      <c r="AN71" s="9">
        <v>3.3387681159420288</v>
      </c>
      <c r="AO71" s="73">
        <v>0</v>
      </c>
      <c r="AP71" s="80">
        <v>0</v>
      </c>
      <c r="AQ71" s="80">
        <v>0</v>
      </c>
      <c r="AR71" s="224">
        <v>130</v>
      </c>
      <c r="AS71" s="224" t="s">
        <v>248</v>
      </c>
      <c r="AT71" s="7">
        <v>5057.9790000000003</v>
      </c>
      <c r="AU71" s="7">
        <v>0</v>
      </c>
      <c r="AV71" s="201">
        <v>0</v>
      </c>
      <c r="AW71" s="126">
        <v>130</v>
      </c>
      <c r="AX71" s="203" t="s">
        <v>248</v>
      </c>
      <c r="AY71" s="203" t="s">
        <v>248</v>
      </c>
      <c r="AZ71" s="138">
        <v>13572</v>
      </c>
      <c r="BA71" s="203" t="s">
        <v>248</v>
      </c>
      <c r="BB71" s="203" t="s">
        <v>248</v>
      </c>
      <c r="BC71" s="203" t="s">
        <v>248</v>
      </c>
      <c r="BD71" s="217" t="s">
        <v>61</v>
      </c>
      <c r="BE71" s="201" t="s">
        <v>62</v>
      </c>
      <c r="BF71" s="201" t="s">
        <v>63</v>
      </c>
      <c r="BG71" s="201" t="s">
        <v>196</v>
      </c>
      <c r="BH71" s="218" t="s">
        <v>267</v>
      </c>
      <c r="BI71" s="218" t="s">
        <v>66</v>
      </c>
      <c r="BJ71" s="200">
        <v>214</v>
      </c>
      <c r="BK71" s="200">
        <v>7</v>
      </c>
      <c r="BL71" s="219" t="s">
        <v>65</v>
      </c>
      <c r="BM71" s="64"/>
      <c r="BN71" s="64" t="s">
        <v>309</v>
      </c>
      <c r="BO71" s="91" t="s">
        <v>346</v>
      </c>
      <c r="BP71" s="441" t="s">
        <v>685</v>
      </c>
      <c r="BQ71" s="219" t="s">
        <v>718</v>
      </c>
    </row>
    <row r="72" spans="1:69" ht="15.75">
      <c r="A72" s="207" t="s">
        <v>33</v>
      </c>
      <c r="B72" s="208" t="s">
        <v>40</v>
      </c>
      <c r="C72" s="202" t="s">
        <v>35</v>
      </c>
      <c r="D72" s="210" t="s">
        <v>710</v>
      </c>
      <c r="E72" s="24" t="s">
        <v>134</v>
      </c>
      <c r="F72" s="86">
        <v>66</v>
      </c>
      <c r="G72" s="80">
        <v>0</v>
      </c>
      <c r="H72" s="204"/>
      <c r="I72" s="204"/>
      <c r="J72" s="204"/>
      <c r="K72" s="204"/>
      <c r="L72" s="80">
        <v>0</v>
      </c>
      <c r="M72" s="203"/>
      <c r="N72" s="52">
        <v>0</v>
      </c>
      <c r="O72" s="204"/>
      <c r="P72" s="204"/>
      <c r="Q72" s="11">
        <v>6.8041513788000003</v>
      </c>
      <c r="R72" s="204"/>
      <c r="S72" s="204"/>
      <c r="T72" s="53">
        <v>8.2833333333333332</v>
      </c>
      <c r="U72" s="204"/>
      <c r="V72" s="204"/>
      <c r="W72" s="11">
        <v>6.9854240151514997</v>
      </c>
      <c r="X72" s="204"/>
      <c r="Y72" s="204"/>
      <c r="Z72" s="53">
        <v>8.3374999999999986</v>
      </c>
      <c r="AA72" s="204"/>
      <c r="AB72" s="204"/>
      <c r="AC72" s="204"/>
      <c r="AD72" s="204"/>
      <c r="AE72" s="204"/>
      <c r="AF72" s="9">
        <v>3.5082251195611716</v>
      </c>
      <c r="AG72" s="9">
        <v>462</v>
      </c>
      <c r="AH72" s="9">
        <v>0.42907567378585343</v>
      </c>
      <c r="AI72" s="9">
        <v>14</v>
      </c>
      <c r="AJ72" s="9">
        <v>2.6109756097560974</v>
      </c>
      <c r="AK72" s="9" t="s">
        <v>248</v>
      </c>
      <c r="AL72" s="9">
        <v>66</v>
      </c>
      <c r="AM72" s="9">
        <v>3.5082251195611716</v>
      </c>
      <c r="AN72" s="9">
        <v>3.5944881889763778</v>
      </c>
      <c r="AO72" s="73">
        <v>0</v>
      </c>
      <c r="AP72" s="80">
        <v>0</v>
      </c>
      <c r="AQ72" s="80">
        <v>0</v>
      </c>
      <c r="AR72" s="224">
        <v>132</v>
      </c>
      <c r="AS72" s="224" t="s">
        <v>248</v>
      </c>
      <c r="AT72" s="7">
        <v>5050.4070000000002</v>
      </c>
      <c r="AU72" s="7">
        <v>0</v>
      </c>
      <c r="AV72" s="201">
        <v>0</v>
      </c>
      <c r="AW72" s="126">
        <v>132</v>
      </c>
      <c r="AX72" s="203" t="s">
        <v>248</v>
      </c>
      <c r="AY72" s="203" t="s">
        <v>248</v>
      </c>
      <c r="AZ72" s="138">
        <v>13572</v>
      </c>
      <c r="BA72" s="203" t="s">
        <v>248</v>
      </c>
      <c r="BB72" s="203" t="s">
        <v>248</v>
      </c>
      <c r="BC72" s="203" t="s">
        <v>248</v>
      </c>
      <c r="BD72" s="217" t="s">
        <v>61</v>
      </c>
      <c r="BE72" s="201" t="s">
        <v>62</v>
      </c>
      <c r="BF72" s="201" t="s">
        <v>63</v>
      </c>
      <c r="BG72" s="201" t="s">
        <v>196</v>
      </c>
      <c r="BH72" s="218" t="s">
        <v>267</v>
      </c>
      <c r="BI72" s="218" t="s">
        <v>67</v>
      </c>
      <c r="BJ72" s="200">
        <v>214</v>
      </c>
      <c r="BK72" s="200">
        <v>3</v>
      </c>
      <c r="BL72" s="219" t="s">
        <v>65</v>
      </c>
      <c r="BM72" s="64"/>
      <c r="BN72" s="64" t="s">
        <v>309</v>
      </c>
      <c r="BO72" s="91" t="s">
        <v>346</v>
      </c>
      <c r="BP72" s="441" t="s">
        <v>685</v>
      </c>
      <c r="BQ72" s="219" t="s">
        <v>718</v>
      </c>
    </row>
    <row r="73" spans="1:69" ht="15.75">
      <c r="A73" s="207" t="s">
        <v>33</v>
      </c>
      <c r="B73" s="208" t="s">
        <v>40</v>
      </c>
      <c r="C73" s="202" t="s">
        <v>35</v>
      </c>
      <c r="D73" s="210" t="s">
        <v>710</v>
      </c>
      <c r="E73" s="24" t="s">
        <v>134</v>
      </c>
      <c r="F73" s="86">
        <v>43</v>
      </c>
      <c r="G73" s="80">
        <v>0</v>
      </c>
      <c r="H73" s="204"/>
      <c r="I73" s="204"/>
      <c r="J73" s="204"/>
      <c r="K73" s="204"/>
      <c r="L73" s="80">
        <v>1</v>
      </c>
      <c r="M73" s="203"/>
      <c r="N73" s="52">
        <v>3</v>
      </c>
      <c r="O73" s="204"/>
      <c r="P73" s="204"/>
      <c r="Q73" s="11">
        <v>6.7096187618999998</v>
      </c>
      <c r="R73" s="204"/>
      <c r="S73" s="204"/>
      <c r="T73" s="53">
        <v>7.9833333333333334</v>
      </c>
      <c r="U73" s="204"/>
      <c r="V73" s="204"/>
      <c r="W73" s="11">
        <v>6.8301189523809001</v>
      </c>
      <c r="X73" s="204"/>
      <c r="Y73" s="204"/>
      <c r="Z73" s="53">
        <v>8.4833333333333325</v>
      </c>
      <c r="AA73" s="204"/>
      <c r="AB73" s="204"/>
      <c r="AC73" s="204"/>
      <c r="AD73" s="204"/>
      <c r="AE73" s="204"/>
      <c r="AF73" s="9">
        <v>2.6382312957121403</v>
      </c>
      <c r="AG73" s="9">
        <v>296</v>
      </c>
      <c r="AH73" s="9">
        <v>0.3773035476610524</v>
      </c>
      <c r="AI73" s="9">
        <v>75</v>
      </c>
      <c r="AJ73" s="9">
        <v>1.7791666666666668</v>
      </c>
      <c r="AK73" s="9" t="s">
        <v>248</v>
      </c>
      <c r="AL73" s="9">
        <v>0</v>
      </c>
      <c r="AM73" s="9"/>
      <c r="AN73" s="9"/>
      <c r="AO73" s="73">
        <v>0</v>
      </c>
      <c r="AP73" s="80">
        <v>0</v>
      </c>
      <c r="AQ73" s="80">
        <v>0</v>
      </c>
      <c r="AR73" s="224">
        <v>86</v>
      </c>
      <c r="AS73" s="224" t="s">
        <v>248</v>
      </c>
      <c r="AT73" s="7">
        <v>2963.232</v>
      </c>
      <c r="AU73" s="7">
        <v>279.07799999999997</v>
      </c>
      <c r="AV73" s="201">
        <v>0</v>
      </c>
      <c r="AW73" s="126">
        <v>86</v>
      </c>
      <c r="AX73" s="203" t="s">
        <v>248</v>
      </c>
      <c r="AY73" s="203" t="s">
        <v>248</v>
      </c>
      <c r="AZ73" s="138">
        <v>13572</v>
      </c>
      <c r="BA73" s="203" t="s">
        <v>248</v>
      </c>
      <c r="BB73" s="203" t="s">
        <v>248</v>
      </c>
      <c r="BC73" s="203" t="s">
        <v>248</v>
      </c>
      <c r="BD73" s="217" t="s">
        <v>61</v>
      </c>
      <c r="BE73" s="201" t="s">
        <v>62</v>
      </c>
      <c r="BF73" s="201" t="s">
        <v>63</v>
      </c>
      <c r="BG73" s="201" t="s">
        <v>196</v>
      </c>
      <c r="BH73" s="218" t="s">
        <v>267</v>
      </c>
      <c r="BI73" s="218" t="s">
        <v>68</v>
      </c>
      <c r="BJ73" s="200">
        <v>214</v>
      </c>
      <c r="BK73" s="200">
        <v>4</v>
      </c>
      <c r="BL73" s="219" t="s">
        <v>65</v>
      </c>
      <c r="BM73" s="64"/>
      <c r="BN73" s="64" t="s">
        <v>309</v>
      </c>
      <c r="BO73" s="91" t="s">
        <v>346</v>
      </c>
      <c r="BP73" s="441" t="s">
        <v>685</v>
      </c>
      <c r="BQ73" s="219" t="s">
        <v>718</v>
      </c>
    </row>
    <row r="74" spans="1:69" ht="15.75">
      <c r="A74" s="207" t="s">
        <v>33</v>
      </c>
      <c r="B74" s="208" t="s">
        <v>40</v>
      </c>
      <c r="C74" s="202" t="s">
        <v>35</v>
      </c>
      <c r="D74" s="210" t="s">
        <v>710</v>
      </c>
      <c r="E74" s="24" t="s">
        <v>135</v>
      </c>
      <c r="F74" s="86">
        <v>63</v>
      </c>
      <c r="G74" s="80">
        <v>0</v>
      </c>
      <c r="H74" s="204"/>
      <c r="I74" s="204"/>
      <c r="J74" s="204"/>
      <c r="K74" s="204"/>
      <c r="L74" s="80">
        <v>0</v>
      </c>
      <c r="M74" s="203"/>
      <c r="N74" s="52">
        <v>0</v>
      </c>
      <c r="O74" s="204"/>
      <c r="P74" s="204"/>
      <c r="Q74" s="11">
        <v>7.5638887459999999</v>
      </c>
      <c r="R74" s="204"/>
      <c r="S74" s="204"/>
      <c r="T74" s="53">
        <v>10.424999999999997</v>
      </c>
      <c r="U74" s="204"/>
      <c r="V74" s="204"/>
      <c r="W74" s="11">
        <v>7.5366982857142002</v>
      </c>
      <c r="X74" s="204"/>
      <c r="Y74" s="204"/>
      <c r="Z74" s="53">
        <v>10.924999999999997</v>
      </c>
      <c r="AA74" s="204"/>
      <c r="AB74" s="204"/>
      <c r="AC74" s="204"/>
      <c r="AD74" s="204"/>
      <c r="AE74" s="204"/>
      <c r="AF74" s="9">
        <v>3.28940092501003</v>
      </c>
      <c r="AG74" s="9">
        <v>441</v>
      </c>
      <c r="AH74" s="9">
        <v>0.52808663076220297</v>
      </c>
      <c r="AI74" s="9">
        <v>29</v>
      </c>
      <c r="AJ74" s="9">
        <v>2.3171052631578948</v>
      </c>
      <c r="AK74" s="9" t="s">
        <v>248</v>
      </c>
      <c r="AL74" s="9">
        <v>53</v>
      </c>
      <c r="AM74" s="9">
        <v>3.3793261504237546</v>
      </c>
      <c r="AN74" s="9">
        <v>3.4519230769230771</v>
      </c>
      <c r="AO74" s="73">
        <v>0</v>
      </c>
      <c r="AP74" s="80">
        <v>0</v>
      </c>
      <c r="AQ74" s="80">
        <v>0</v>
      </c>
      <c r="AR74" s="224">
        <v>126</v>
      </c>
      <c r="AS74" s="224" t="s">
        <v>248</v>
      </c>
      <c r="AT74" s="7">
        <v>4077.7669999999998</v>
      </c>
      <c r="AU74" s="7">
        <v>736.39200000000005</v>
      </c>
      <c r="AV74" s="201">
        <v>0</v>
      </c>
      <c r="AW74" s="126">
        <v>126</v>
      </c>
      <c r="AX74" s="203" t="s">
        <v>248</v>
      </c>
      <c r="AY74" s="203" t="s">
        <v>248</v>
      </c>
      <c r="AZ74" s="138">
        <v>40803</v>
      </c>
      <c r="BA74" s="203" t="s">
        <v>248</v>
      </c>
      <c r="BB74" s="203" t="s">
        <v>248</v>
      </c>
      <c r="BC74" s="203" t="s">
        <v>248</v>
      </c>
      <c r="BD74" s="217" t="s">
        <v>61</v>
      </c>
      <c r="BE74" s="201" t="s">
        <v>62</v>
      </c>
      <c r="BF74" s="201" t="s">
        <v>63</v>
      </c>
      <c r="BG74" s="201" t="s">
        <v>196</v>
      </c>
      <c r="BH74" s="218" t="s">
        <v>488</v>
      </c>
      <c r="BI74" s="218" t="s">
        <v>64</v>
      </c>
      <c r="BJ74" s="200">
        <v>214</v>
      </c>
      <c r="BK74" s="200">
        <v>1</v>
      </c>
      <c r="BL74" s="219" t="s">
        <v>65</v>
      </c>
      <c r="BM74" s="64"/>
      <c r="BN74" s="64" t="s">
        <v>309</v>
      </c>
      <c r="BO74" s="91" t="s">
        <v>349</v>
      </c>
      <c r="BP74" s="441" t="s">
        <v>699</v>
      </c>
      <c r="BQ74" s="219" t="s">
        <v>715</v>
      </c>
    </row>
    <row r="75" spans="1:69" ht="15.75">
      <c r="A75" s="207" t="s">
        <v>33</v>
      </c>
      <c r="B75" s="208" t="s">
        <v>40</v>
      </c>
      <c r="C75" s="202" t="s">
        <v>35</v>
      </c>
      <c r="D75" s="210" t="s">
        <v>710</v>
      </c>
      <c r="E75" s="24" t="s">
        <v>135</v>
      </c>
      <c r="F75" s="86">
        <v>46</v>
      </c>
      <c r="G75" s="80">
        <v>0</v>
      </c>
      <c r="H75" s="204"/>
      <c r="I75" s="204"/>
      <c r="J75" s="204"/>
      <c r="K75" s="204"/>
      <c r="L75" s="80">
        <v>0</v>
      </c>
      <c r="M75" s="203"/>
      <c r="N75" s="52">
        <v>0</v>
      </c>
      <c r="O75" s="204"/>
      <c r="P75" s="204"/>
      <c r="Q75" s="11">
        <v>6.6236737826000001</v>
      </c>
      <c r="R75" s="204"/>
      <c r="S75" s="204"/>
      <c r="T75" s="53">
        <v>7.8699999999999992</v>
      </c>
      <c r="U75" s="204"/>
      <c r="V75" s="204"/>
      <c r="W75" s="11">
        <v>6.5635214565217002</v>
      </c>
      <c r="X75" s="204"/>
      <c r="Y75" s="204"/>
      <c r="Z75" s="53">
        <v>7.7833333333333323</v>
      </c>
      <c r="AA75" s="204"/>
      <c r="AB75" s="204"/>
      <c r="AC75" s="204"/>
      <c r="AD75" s="204"/>
      <c r="AE75" s="204"/>
      <c r="AF75" s="9">
        <v>3.29642856676386</v>
      </c>
      <c r="AG75" s="9">
        <v>322</v>
      </c>
      <c r="AH75" s="9">
        <v>0.52115378292341863</v>
      </c>
      <c r="AI75" s="9">
        <v>28</v>
      </c>
      <c r="AJ75" s="9">
        <v>2.2295454545454545</v>
      </c>
      <c r="AK75" s="9" t="s">
        <v>248</v>
      </c>
      <c r="AL75" s="9">
        <v>46</v>
      </c>
      <c r="AM75" s="9">
        <v>3.29642856676386</v>
      </c>
      <c r="AN75" s="9">
        <v>3.3559322033898304</v>
      </c>
      <c r="AO75" s="73">
        <v>0</v>
      </c>
      <c r="AP75" s="80">
        <v>0</v>
      </c>
      <c r="AQ75" s="80">
        <v>0</v>
      </c>
      <c r="AR75" s="224">
        <v>92</v>
      </c>
      <c r="AS75" s="224" t="s">
        <v>248</v>
      </c>
      <c r="AT75" s="7">
        <v>3509.4720000000002</v>
      </c>
      <c r="AU75" s="7">
        <v>0</v>
      </c>
      <c r="AV75" s="201">
        <v>0</v>
      </c>
      <c r="AW75" s="126">
        <v>92</v>
      </c>
      <c r="AX75" s="203" t="s">
        <v>248</v>
      </c>
      <c r="AY75" s="203" t="s">
        <v>248</v>
      </c>
      <c r="AZ75" s="138">
        <v>40803</v>
      </c>
      <c r="BA75" s="203" t="s">
        <v>248</v>
      </c>
      <c r="BB75" s="203" t="s">
        <v>248</v>
      </c>
      <c r="BC75" s="203" t="s">
        <v>248</v>
      </c>
      <c r="BD75" s="217" t="s">
        <v>61</v>
      </c>
      <c r="BE75" s="201" t="s">
        <v>62</v>
      </c>
      <c r="BF75" s="201" t="s">
        <v>63</v>
      </c>
      <c r="BG75" s="201" t="s">
        <v>196</v>
      </c>
      <c r="BH75" s="218" t="s">
        <v>488</v>
      </c>
      <c r="BI75" s="218" t="s">
        <v>66</v>
      </c>
      <c r="BJ75" s="200">
        <v>214</v>
      </c>
      <c r="BK75" s="200">
        <v>7</v>
      </c>
      <c r="BL75" s="219" t="s">
        <v>65</v>
      </c>
      <c r="BM75" s="64"/>
      <c r="BN75" s="64" t="s">
        <v>309</v>
      </c>
      <c r="BO75" s="91" t="s">
        <v>349</v>
      </c>
      <c r="BP75" s="441" t="s">
        <v>699</v>
      </c>
      <c r="BQ75" s="219" t="s">
        <v>715</v>
      </c>
    </row>
    <row r="76" spans="1:69" ht="15.75">
      <c r="A76" s="207" t="s">
        <v>33</v>
      </c>
      <c r="B76" s="208" t="s">
        <v>40</v>
      </c>
      <c r="C76" s="202" t="s">
        <v>35</v>
      </c>
      <c r="D76" s="210" t="s">
        <v>710</v>
      </c>
      <c r="E76" s="24" t="s">
        <v>135</v>
      </c>
      <c r="F76" s="86">
        <v>77</v>
      </c>
      <c r="G76" s="80">
        <v>1</v>
      </c>
      <c r="H76" s="204"/>
      <c r="I76" s="204"/>
      <c r="J76" s="204"/>
      <c r="K76" s="204"/>
      <c r="L76" s="80">
        <v>0</v>
      </c>
      <c r="M76" s="203"/>
      <c r="N76" s="52">
        <v>0</v>
      </c>
      <c r="O76" s="204"/>
      <c r="P76" s="204"/>
      <c r="Q76" s="11">
        <v>7.5644601841999997</v>
      </c>
      <c r="R76" s="204"/>
      <c r="S76" s="204"/>
      <c r="T76" s="53">
        <v>9.1000000000000014</v>
      </c>
      <c r="U76" s="204"/>
      <c r="V76" s="204"/>
      <c r="W76" s="11">
        <v>7.5914996315789001</v>
      </c>
      <c r="X76" s="204"/>
      <c r="Y76" s="204"/>
      <c r="Z76" s="53">
        <v>8.9428571428571431</v>
      </c>
      <c r="AA76" s="204"/>
      <c r="AB76" s="204"/>
      <c r="AC76" s="204"/>
      <c r="AD76" s="204"/>
      <c r="AE76" s="204"/>
      <c r="AF76" s="9">
        <v>3.4447809566770284</v>
      </c>
      <c r="AG76" s="9">
        <v>532</v>
      </c>
      <c r="AH76" s="9">
        <v>0.48932919785597839</v>
      </c>
      <c r="AI76" s="9">
        <v>32</v>
      </c>
      <c r="AJ76" s="9">
        <v>2.4035714285714285</v>
      </c>
      <c r="AK76" s="9" t="s">
        <v>248</v>
      </c>
      <c r="AL76" s="9">
        <v>75</v>
      </c>
      <c r="AM76" s="9">
        <v>3.4447809566770284</v>
      </c>
      <c r="AN76" s="9">
        <v>3.5516304347826089</v>
      </c>
      <c r="AO76" s="73">
        <v>0</v>
      </c>
      <c r="AP76" s="80">
        <v>0</v>
      </c>
      <c r="AQ76" s="80">
        <v>0</v>
      </c>
      <c r="AR76" s="224">
        <v>152</v>
      </c>
      <c r="AS76" s="224" t="s">
        <v>248</v>
      </c>
      <c r="AT76" s="7">
        <v>5747.1989999999996</v>
      </c>
      <c r="AU76" s="7">
        <v>59.551000000000002</v>
      </c>
      <c r="AV76" s="201">
        <v>0</v>
      </c>
      <c r="AW76" s="126">
        <v>152</v>
      </c>
      <c r="AX76" s="203" t="s">
        <v>248</v>
      </c>
      <c r="AY76" s="203" t="s">
        <v>248</v>
      </c>
      <c r="AZ76" s="138">
        <v>40803</v>
      </c>
      <c r="BA76" s="203" t="s">
        <v>248</v>
      </c>
      <c r="BB76" s="203" t="s">
        <v>248</v>
      </c>
      <c r="BC76" s="203" t="s">
        <v>248</v>
      </c>
      <c r="BD76" s="217" t="s">
        <v>61</v>
      </c>
      <c r="BE76" s="201" t="s">
        <v>62</v>
      </c>
      <c r="BF76" s="201" t="s">
        <v>63</v>
      </c>
      <c r="BG76" s="201" t="s">
        <v>196</v>
      </c>
      <c r="BH76" s="218" t="s">
        <v>488</v>
      </c>
      <c r="BI76" s="218" t="s">
        <v>67</v>
      </c>
      <c r="BJ76" s="200">
        <v>214</v>
      </c>
      <c r="BK76" s="200">
        <v>3</v>
      </c>
      <c r="BL76" s="219" t="s">
        <v>65</v>
      </c>
      <c r="BM76" s="64"/>
      <c r="BN76" s="64" t="s">
        <v>309</v>
      </c>
      <c r="BO76" s="91" t="s">
        <v>349</v>
      </c>
      <c r="BP76" s="441" t="s">
        <v>699</v>
      </c>
      <c r="BQ76" s="219" t="s">
        <v>715</v>
      </c>
    </row>
    <row r="77" spans="1:69" ht="15.75">
      <c r="A77" s="207" t="s">
        <v>33</v>
      </c>
      <c r="B77" s="208" t="s">
        <v>40</v>
      </c>
      <c r="C77" s="202" t="s">
        <v>35</v>
      </c>
      <c r="D77" s="210" t="s">
        <v>710</v>
      </c>
      <c r="E77" s="24" t="s">
        <v>135</v>
      </c>
      <c r="F77" s="86">
        <v>60</v>
      </c>
      <c r="G77" s="80">
        <v>0</v>
      </c>
      <c r="H77" s="204"/>
      <c r="I77" s="204"/>
      <c r="J77" s="204"/>
      <c r="K77" s="204"/>
      <c r="L77" s="80">
        <v>0</v>
      </c>
      <c r="M77" s="203"/>
      <c r="N77" s="52">
        <v>0</v>
      </c>
      <c r="O77" s="204"/>
      <c r="P77" s="204"/>
      <c r="Q77" s="11">
        <v>6.6232498333000001</v>
      </c>
      <c r="R77" s="204"/>
      <c r="S77" s="204"/>
      <c r="T77" s="53">
        <v>9</v>
      </c>
      <c r="U77" s="204"/>
      <c r="V77" s="204"/>
      <c r="W77" s="11">
        <v>6.71304955</v>
      </c>
      <c r="X77" s="204"/>
      <c r="Y77" s="204"/>
      <c r="Z77" s="53">
        <v>9</v>
      </c>
      <c r="AA77" s="204"/>
      <c r="AB77" s="204"/>
      <c r="AC77" s="204"/>
      <c r="AD77" s="204"/>
      <c r="AE77" s="204"/>
      <c r="AF77" s="9">
        <v>2.9897820845643195</v>
      </c>
      <c r="AG77" s="9">
        <v>420</v>
      </c>
      <c r="AH77" s="9">
        <v>0.42788898955795779</v>
      </c>
      <c r="AI77" s="9">
        <v>54</v>
      </c>
      <c r="AJ77" s="9">
        <v>2.0657894736842106</v>
      </c>
      <c r="AK77" s="9" t="s">
        <v>248</v>
      </c>
      <c r="AL77" s="9">
        <v>0</v>
      </c>
      <c r="AM77" s="9"/>
      <c r="AN77" s="9"/>
      <c r="AO77" s="73">
        <v>0</v>
      </c>
      <c r="AP77" s="80">
        <v>0</v>
      </c>
      <c r="AQ77" s="80">
        <v>0</v>
      </c>
      <c r="AR77" s="224">
        <v>120</v>
      </c>
      <c r="AS77" s="224" t="s">
        <v>248</v>
      </c>
      <c r="AT77" s="7">
        <v>3490.6439999999998</v>
      </c>
      <c r="AU77" s="7">
        <v>1083.8599999999999</v>
      </c>
      <c r="AV77" s="201">
        <v>0</v>
      </c>
      <c r="AW77" s="126">
        <v>120</v>
      </c>
      <c r="AX77" s="203" t="s">
        <v>248</v>
      </c>
      <c r="AY77" s="203" t="s">
        <v>248</v>
      </c>
      <c r="AZ77" s="138">
        <v>40803</v>
      </c>
      <c r="BA77" s="203" t="s">
        <v>248</v>
      </c>
      <c r="BB77" s="203" t="s">
        <v>248</v>
      </c>
      <c r="BC77" s="203" t="s">
        <v>248</v>
      </c>
      <c r="BD77" s="217" t="s">
        <v>61</v>
      </c>
      <c r="BE77" s="201" t="s">
        <v>62</v>
      </c>
      <c r="BF77" s="201" t="s">
        <v>63</v>
      </c>
      <c r="BG77" s="201" t="s">
        <v>196</v>
      </c>
      <c r="BH77" s="218" t="s">
        <v>488</v>
      </c>
      <c r="BI77" s="218" t="s">
        <v>68</v>
      </c>
      <c r="BJ77" s="200">
        <v>214</v>
      </c>
      <c r="BK77" s="200">
        <v>4</v>
      </c>
      <c r="BL77" s="219" t="s">
        <v>65</v>
      </c>
      <c r="BM77" s="64"/>
      <c r="BN77" s="64" t="s">
        <v>309</v>
      </c>
      <c r="BO77" s="91" t="s">
        <v>349</v>
      </c>
      <c r="BP77" s="441" t="s">
        <v>699</v>
      </c>
      <c r="BQ77" s="219" t="s">
        <v>715</v>
      </c>
    </row>
    <row r="78" spans="1:69" ht="15.75">
      <c r="A78" s="207" t="s">
        <v>33</v>
      </c>
      <c r="B78" s="208" t="s">
        <v>40</v>
      </c>
      <c r="C78" s="202" t="s">
        <v>35</v>
      </c>
      <c r="D78" s="210" t="s">
        <v>710</v>
      </c>
      <c r="E78" s="24" t="s">
        <v>136</v>
      </c>
      <c r="F78" s="86">
        <v>310</v>
      </c>
      <c r="G78" s="80">
        <v>0</v>
      </c>
      <c r="H78" s="204"/>
      <c r="I78" s="204"/>
      <c r="J78" s="204"/>
      <c r="K78" s="204"/>
      <c r="L78" s="80">
        <v>0</v>
      </c>
      <c r="M78" s="203"/>
      <c r="N78" s="52">
        <v>0</v>
      </c>
      <c r="O78" s="204"/>
      <c r="P78" s="204"/>
      <c r="Q78" s="11">
        <v>7.3750997547999999</v>
      </c>
      <c r="R78" s="204"/>
      <c r="S78" s="204"/>
      <c r="T78" s="53">
        <v>9.9166666666666661</v>
      </c>
      <c r="U78" s="204"/>
      <c r="V78" s="204"/>
      <c r="W78" s="11">
        <v>7.3572803774192996</v>
      </c>
      <c r="X78" s="204"/>
      <c r="Y78" s="204"/>
      <c r="Z78" s="53">
        <v>9.8125</v>
      </c>
      <c r="AA78" s="204"/>
      <c r="AB78" s="204"/>
      <c r="AC78" s="204"/>
      <c r="AD78" s="204"/>
      <c r="AE78" s="204"/>
      <c r="AF78" s="9">
        <v>3.4157649812610469</v>
      </c>
      <c r="AG78" s="9">
        <v>2170</v>
      </c>
      <c r="AH78" s="9">
        <v>0.42774511191915005</v>
      </c>
      <c r="AI78" s="9">
        <v>54</v>
      </c>
      <c r="AJ78" s="9">
        <v>2.5841049382716048</v>
      </c>
      <c r="AK78" s="9" t="s">
        <v>248</v>
      </c>
      <c r="AL78" s="9">
        <v>310</v>
      </c>
      <c r="AM78" s="9">
        <v>3.4157649812610469</v>
      </c>
      <c r="AN78" s="9">
        <v>3.4816076294277929</v>
      </c>
      <c r="AO78" s="73">
        <v>0</v>
      </c>
      <c r="AP78" s="80">
        <v>0</v>
      </c>
      <c r="AQ78" s="80">
        <v>0</v>
      </c>
      <c r="AR78" s="224">
        <v>620</v>
      </c>
      <c r="AS78" s="224" t="s">
        <v>248</v>
      </c>
      <c r="AT78" s="7">
        <v>23691.5</v>
      </c>
      <c r="AU78" s="7">
        <v>0</v>
      </c>
      <c r="AV78" s="201">
        <v>0</v>
      </c>
      <c r="AW78" s="126">
        <v>620</v>
      </c>
      <c r="AX78" s="203" t="s">
        <v>248</v>
      </c>
      <c r="AY78" s="203" t="s">
        <v>248</v>
      </c>
      <c r="AZ78" s="138">
        <v>134623</v>
      </c>
      <c r="BA78" s="203" t="s">
        <v>248</v>
      </c>
      <c r="BB78" s="203" t="s">
        <v>248</v>
      </c>
      <c r="BC78" s="203" t="s">
        <v>248</v>
      </c>
      <c r="BD78" s="217" t="s">
        <v>61</v>
      </c>
      <c r="BE78" s="201" t="s">
        <v>62</v>
      </c>
      <c r="BF78" s="201" t="s">
        <v>63</v>
      </c>
      <c r="BG78" s="201" t="s">
        <v>196</v>
      </c>
      <c r="BH78" s="218" t="s">
        <v>267</v>
      </c>
      <c r="BI78" s="218" t="s">
        <v>64</v>
      </c>
      <c r="BJ78" s="200">
        <v>214</v>
      </c>
      <c r="BK78" s="200">
        <v>1</v>
      </c>
      <c r="BL78" s="219" t="s">
        <v>65</v>
      </c>
      <c r="BM78" s="64"/>
      <c r="BN78" s="64" t="s">
        <v>309</v>
      </c>
      <c r="BO78" s="91" t="s">
        <v>56</v>
      </c>
      <c r="BP78" s="441" t="s">
        <v>684</v>
      </c>
      <c r="BQ78" s="219" t="s">
        <v>716</v>
      </c>
    </row>
    <row r="79" spans="1:69" ht="15.75">
      <c r="A79" s="207" t="s">
        <v>33</v>
      </c>
      <c r="B79" s="208" t="s">
        <v>40</v>
      </c>
      <c r="C79" s="202" t="s">
        <v>35</v>
      </c>
      <c r="D79" s="210" t="s">
        <v>710</v>
      </c>
      <c r="E79" s="24" t="s">
        <v>136</v>
      </c>
      <c r="F79" s="86">
        <v>308</v>
      </c>
      <c r="G79" s="80">
        <v>5</v>
      </c>
      <c r="H79" s="204"/>
      <c r="I79" s="204"/>
      <c r="J79" s="204"/>
      <c r="K79" s="204"/>
      <c r="L79" s="80">
        <v>0</v>
      </c>
      <c r="M79" s="203"/>
      <c r="N79" s="52">
        <v>0</v>
      </c>
      <c r="O79" s="204"/>
      <c r="P79" s="204"/>
      <c r="Q79" s="11">
        <v>7.9600195973999996</v>
      </c>
      <c r="R79" s="204"/>
      <c r="S79" s="204"/>
      <c r="T79" s="53">
        <v>13.553124999999998</v>
      </c>
      <c r="U79" s="204"/>
      <c r="V79" s="204"/>
      <c r="W79" s="11">
        <v>7.9974815973597</v>
      </c>
      <c r="X79" s="204"/>
      <c r="Y79" s="204"/>
      <c r="Z79" s="53">
        <v>13.487499999999997</v>
      </c>
      <c r="AA79" s="204"/>
      <c r="AB79" s="204"/>
      <c r="AC79" s="204"/>
      <c r="AD79" s="204"/>
      <c r="AE79" s="204"/>
      <c r="AF79" s="9">
        <v>3.2588778929236026</v>
      </c>
      <c r="AG79" s="9">
        <v>2121</v>
      </c>
      <c r="AH79" s="9">
        <v>0.53969026183006641</v>
      </c>
      <c r="AI79" s="9">
        <v>217</v>
      </c>
      <c r="AJ79" s="9">
        <v>2.2110677083333332</v>
      </c>
      <c r="AK79" s="9" t="s">
        <v>248</v>
      </c>
      <c r="AL79" s="9">
        <v>302</v>
      </c>
      <c r="AM79" s="9">
        <v>3.2622989645631337</v>
      </c>
      <c r="AN79" s="9">
        <v>3.3183962264150946</v>
      </c>
      <c r="AO79" s="73">
        <v>0</v>
      </c>
      <c r="AP79" s="80">
        <v>0</v>
      </c>
      <c r="AQ79" s="80">
        <v>0</v>
      </c>
      <c r="AR79" s="224">
        <v>606</v>
      </c>
      <c r="AS79" s="224" t="s">
        <v>248</v>
      </c>
      <c r="AT79" s="7">
        <v>23633.929</v>
      </c>
      <c r="AU79" s="7">
        <v>69.778999999999996</v>
      </c>
      <c r="AV79" s="201">
        <v>0</v>
      </c>
      <c r="AW79" s="126">
        <v>606</v>
      </c>
      <c r="AX79" s="203" t="s">
        <v>248</v>
      </c>
      <c r="AY79" s="203" t="s">
        <v>248</v>
      </c>
      <c r="AZ79" s="138">
        <v>134623</v>
      </c>
      <c r="BA79" s="203" t="s">
        <v>248</v>
      </c>
      <c r="BB79" s="203" t="s">
        <v>248</v>
      </c>
      <c r="BC79" s="203" t="s">
        <v>248</v>
      </c>
      <c r="BD79" s="217" t="s">
        <v>61</v>
      </c>
      <c r="BE79" s="201" t="s">
        <v>62</v>
      </c>
      <c r="BF79" s="201" t="s">
        <v>63</v>
      </c>
      <c r="BG79" s="201" t="s">
        <v>196</v>
      </c>
      <c r="BH79" s="218" t="s">
        <v>267</v>
      </c>
      <c r="BI79" s="218" t="s">
        <v>66</v>
      </c>
      <c r="BJ79" s="200">
        <v>214</v>
      </c>
      <c r="BK79" s="200">
        <v>7</v>
      </c>
      <c r="BL79" s="219" t="s">
        <v>65</v>
      </c>
      <c r="BM79" s="64"/>
      <c r="BN79" s="64" t="s">
        <v>309</v>
      </c>
      <c r="BO79" s="91" t="s">
        <v>56</v>
      </c>
      <c r="BP79" s="441" t="s">
        <v>684</v>
      </c>
      <c r="BQ79" s="219" t="s">
        <v>716</v>
      </c>
    </row>
    <row r="80" spans="1:69" ht="15.75">
      <c r="A80" s="207" t="s">
        <v>33</v>
      </c>
      <c r="B80" s="208" t="s">
        <v>40</v>
      </c>
      <c r="C80" s="202" t="s">
        <v>35</v>
      </c>
      <c r="D80" s="210" t="s">
        <v>710</v>
      </c>
      <c r="E80" s="24" t="s">
        <v>136</v>
      </c>
      <c r="F80" s="86">
        <v>241</v>
      </c>
      <c r="G80" s="80">
        <v>0</v>
      </c>
      <c r="H80" s="204"/>
      <c r="I80" s="204"/>
      <c r="J80" s="204"/>
      <c r="K80" s="204"/>
      <c r="L80" s="80">
        <v>0</v>
      </c>
      <c r="M80" s="203"/>
      <c r="N80" s="52">
        <v>0</v>
      </c>
      <c r="O80" s="204"/>
      <c r="P80" s="204"/>
      <c r="Q80" s="11">
        <v>6.8859375477000002</v>
      </c>
      <c r="R80" s="204"/>
      <c r="S80" s="204"/>
      <c r="T80" s="53">
        <v>9.3687499999999986</v>
      </c>
      <c r="U80" s="204"/>
      <c r="V80" s="204"/>
      <c r="W80" s="11">
        <v>7.1236761244812996</v>
      </c>
      <c r="X80" s="204"/>
      <c r="Y80" s="204"/>
      <c r="Z80" s="53">
        <v>9.7458333333333318</v>
      </c>
      <c r="AA80" s="204"/>
      <c r="AB80" s="204"/>
      <c r="AC80" s="204"/>
      <c r="AD80" s="204"/>
      <c r="AE80" s="204"/>
      <c r="AF80" s="9">
        <v>3.5331088835013946</v>
      </c>
      <c r="AG80" s="9">
        <v>1685</v>
      </c>
      <c r="AH80" s="9">
        <v>0.48449787276391443</v>
      </c>
      <c r="AI80" s="9">
        <v>77</v>
      </c>
      <c r="AJ80" s="9">
        <v>2.519385026737968</v>
      </c>
      <c r="AK80" s="9" t="s">
        <v>248</v>
      </c>
      <c r="AL80" s="9">
        <v>236</v>
      </c>
      <c r="AM80" s="9">
        <v>3.5423325387530977</v>
      </c>
      <c r="AN80" s="9">
        <v>3.6273784355179703</v>
      </c>
      <c r="AO80" s="73">
        <v>0</v>
      </c>
      <c r="AP80" s="80">
        <v>0</v>
      </c>
      <c r="AQ80" s="80">
        <v>0</v>
      </c>
      <c r="AR80" s="224">
        <v>482</v>
      </c>
      <c r="AS80" s="224" t="s">
        <v>248</v>
      </c>
      <c r="AT80" s="7">
        <v>18526.11</v>
      </c>
      <c r="AU80" s="7">
        <v>84.081000000000003</v>
      </c>
      <c r="AV80" s="201">
        <v>0</v>
      </c>
      <c r="AW80" s="126">
        <v>482</v>
      </c>
      <c r="AX80" s="203" t="s">
        <v>248</v>
      </c>
      <c r="AY80" s="203" t="s">
        <v>248</v>
      </c>
      <c r="AZ80" s="138">
        <v>134623</v>
      </c>
      <c r="BA80" s="203" t="s">
        <v>248</v>
      </c>
      <c r="BB80" s="203" t="s">
        <v>248</v>
      </c>
      <c r="BC80" s="203" t="s">
        <v>248</v>
      </c>
      <c r="BD80" s="217" t="s">
        <v>61</v>
      </c>
      <c r="BE80" s="201" t="s">
        <v>62</v>
      </c>
      <c r="BF80" s="201" t="s">
        <v>63</v>
      </c>
      <c r="BG80" s="201" t="s">
        <v>196</v>
      </c>
      <c r="BH80" s="218" t="s">
        <v>267</v>
      </c>
      <c r="BI80" s="218" t="s">
        <v>67</v>
      </c>
      <c r="BJ80" s="200">
        <v>214</v>
      </c>
      <c r="BK80" s="200">
        <v>3</v>
      </c>
      <c r="BL80" s="219" t="s">
        <v>65</v>
      </c>
      <c r="BM80" s="64"/>
      <c r="BN80" s="64" t="s">
        <v>309</v>
      </c>
      <c r="BO80" s="91" t="s">
        <v>56</v>
      </c>
      <c r="BP80" s="441" t="s">
        <v>684</v>
      </c>
      <c r="BQ80" s="219" t="s">
        <v>716</v>
      </c>
    </row>
    <row r="81" spans="1:69" ht="15.75">
      <c r="A81" s="207" t="s">
        <v>33</v>
      </c>
      <c r="B81" s="208" t="s">
        <v>40</v>
      </c>
      <c r="C81" s="202" t="s">
        <v>35</v>
      </c>
      <c r="D81" s="210" t="s">
        <v>710</v>
      </c>
      <c r="E81" s="24" t="s">
        <v>136</v>
      </c>
      <c r="F81" s="86">
        <v>266</v>
      </c>
      <c r="G81" s="80">
        <v>0</v>
      </c>
      <c r="H81" s="204"/>
      <c r="I81" s="204"/>
      <c r="J81" s="204"/>
      <c r="K81" s="204"/>
      <c r="L81" s="80">
        <v>1</v>
      </c>
      <c r="M81" s="203"/>
      <c r="N81" s="52">
        <v>0</v>
      </c>
      <c r="O81" s="204"/>
      <c r="P81" s="204"/>
      <c r="Q81" s="11">
        <v>7.0814713849000004</v>
      </c>
      <c r="R81" s="204"/>
      <c r="S81" s="204"/>
      <c r="T81" s="53">
        <v>8.9519230769230766</v>
      </c>
      <c r="U81" s="204"/>
      <c r="V81" s="204"/>
      <c r="W81" s="11">
        <v>7.2280639245282998</v>
      </c>
      <c r="X81" s="204"/>
      <c r="Y81" s="204"/>
      <c r="Z81" s="53">
        <v>9.2410714285714288</v>
      </c>
      <c r="AA81" s="204"/>
      <c r="AB81" s="204"/>
      <c r="AC81" s="204"/>
      <c r="AD81" s="204"/>
      <c r="AE81" s="204"/>
      <c r="AF81" s="9">
        <v>2.9434592223389262</v>
      </c>
      <c r="AG81" s="9">
        <v>1855</v>
      </c>
      <c r="AH81" s="9">
        <v>0.38472103625241727</v>
      </c>
      <c r="AI81" s="9">
        <v>218</v>
      </c>
      <c r="AJ81" s="9">
        <v>2.1481741573033708</v>
      </c>
      <c r="AK81" s="9" t="s">
        <v>248</v>
      </c>
      <c r="AL81" s="9">
        <v>0</v>
      </c>
      <c r="AM81" s="9"/>
      <c r="AN81" s="9"/>
      <c r="AO81" s="73">
        <v>0</v>
      </c>
      <c r="AP81" s="80">
        <v>0</v>
      </c>
      <c r="AQ81" s="80">
        <v>0</v>
      </c>
      <c r="AR81" s="224">
        <v>532</v>
      </c>
      <c r="AS81" s="224" t="s">
        <v>248</v>
      </c>
      <c r="AT81" s="7">
        <v>19672.617999999999</v>
      </c>
      <c r="AU81" s="7">
        <v>629.74099999999999</v>
      </c>
      <c r="AV81" s="201">
        <v>0</v>
      </c>
      <c r="AW81" s="126">
        <v>532</v>
      </c>
      <c r="AX81" s="203" t="s">
        <v>248</v>
      </c>
      <c r="AY81" s="203" t="s">
        <v>248</v>
      </c>
      <c r="AZ81" s="138">
        <v>134623</v>
      </c>
      <c r="BA81" s="203" t="s">
        <v>248</v>
      </c>
      <c r="BB81" s="203" t="s">
        <v>248</v>
      </c>
      <c r="BC81" s="203" t="s">
        <v>248</v>
      </c>
      <c r="BD81" s="217" t="s">
        <v>61</v>
      </c>
      <c r="BE81" s="201" t="s">
        <v>62</v>
      </c>
      <c r="BF81" s="201" t="s">
        <v>63</v>
      </c>
      <c r="BG81" s="201" t="s">
        <v>196</v>
      </c>
      <c r="BH81" s="218" t="s">
        <v>267</v>
      </c>
      <c r="BI81" s="218" t="s">
        <v>68</v>
      </c>
      <c r="BJ81" s="200">
        <v>214</v>
      </c>
      <c r="BK81" s="200">
        <v>4</v>
      </c>
      <c r="BL81" s="219" t="s">
        <v>65</v>
      </c>
      <c r="BM81" s="64"/>
      <c r="BN81" s="64" t="s">
        <v>309</v>
      </c>
      <c r="BO81" s="91" t="s">
        <v>56</v>
      </c>
      <c r="BP81" s="441" t="s">
        <v>684</v>
      </c>
      <c r="BQ81" s="219" t="s">
        <v>716</v>
      </c>
    </row>
    <row r="82" spans="1:69" ht="15.75">
      <c r="A82" s="207" t="s">
        <v>33</v>
      </c>
      <c r="B82" s="208" t="s">
        <v>40</v>
      </c>
      <c r="C82" s="202" t="s">
        <v>35</v>
      </c>
      <c r="D82" s="210" t="s">
        <v>710</v>
      </c>
      <c r="E82" s="24" t="s">
        <v>137</v>
      </c>
      <c r="F82" s="86">
        <v>70</v>
      </c>
      <c r="G82" s="80">
        <v>1</v>
      </c>
      <c r="H82" s="204"/>
      <c r="I82" s="204"/>
      <c r="J82" s="204"/>
      <c r="K82" s="204"/>
      <c r="L82" s="80">
        <v>1</v>
      </c>
      <c r="M82" s="203"/>
      <c r="N82" s="52">
        <v>0</v>
      </c>
      <c r="O82" s="204"/>
      <c r="P82" s="204"/>
      <c r="Q82" s="11">
        <v>7.2622793675999997</v>
      </c>
      <c r="R82" s="204"/>
      <c r="S82" s="204"/>
      <c r="T82" s="53">
        <v>8.4333333333333318</v>
      </c>
      <c r="U82" s="204"/>
      <c r="V82" s="204"/>
      <c r="W82" s="11">
        <v>7.3362205735293999</v>
      </c>
      <c r="X82" s="204"/>
      <c r="Y82" s="204"/>
      <c r="Z82" s="53">
        <v>8.6</v>
      </c>
      <c r="AA82" s="204"/>
      <c r="AB82" s="204"/>
      <c r="AC82" s="204"/>
      <c r="AD82" s="204"/>
      <c r="AE82" s="204"/>
      <c r="AF82" s="9">
        <v>3.4379779420354786</v>
      </c>
      <c r="AG82" s="9">
        <v>272</v>
      </c>
      <c r="AH82" s="9">
        <v>0.45539896089914195</v>
      </c>
      <c r="AI82" s="9">
        <v>9</v>
      </c>
      <c r="AJ82" s="9">
        <v>2.5589743589743592</v>
      </c>
      <c r="AK82" s="9" t="s">
        <v>248</v>
      </c>
      <c r="AL82" s="9">
        <v>68</v>
      </c>
      <c r="AM82" s="9">
        <v>3.4379779420354786</v>
      </c>
      <c r="AN82" s="9">
        <v>3.5113636363636362</v>
      </c>
      <c r="AO82" s="73">
        <v>0</v>
      </c>
      <c r="AP82" s="80">
        <v>0</v>
      </c>
      <c r="AQ82" s="80">
        <v>0</v>
      </c>
      <c r="AR82" s="224">
        <v>138</v>
      </c>
      <c r="AS82" s="224" t="s">
        <v>248</v>
      </c>
      <c r="AT82" s="7">
        <v>5351.1909999999998</v>
      </c>
      <c r="AU82" s="7">
        <v>0</v>
      </c>
      <c r="AV82" s="201">
        <v>0</v>
      </c>
      <c r="AW82" s="126">
        <v>138</v>
      </c>
      <c r="AX82" s="203" t="s">
        <v>248</v>
      </c>
      <c r="AY82" s="203" t="s">
        <v>248</v>
      </c>
      <c r="AZ82" s="138">
        <v>21782</v>
      </c>
      <c r="BA82" s="203" t="s">
        <v>248</v>
      </c>
      <c r="BB82" s="203" t="s">
        <v>248</v>
      </c>
      <c r="BC82" s="203" t="s">
        <v>248</v>
      </c>
      <c r="BD82" s="217" t="s">
        <v>61</v>
      </c>
      <c r="BE82" s="201" t="s">
        <v>62</v>
      </c>
      <c r="BF82" s="201" t="s">
        <v>63</v>
      </c>
      <c r="BG82" s="201" t="s">
        <v>196</v>
      </c>
      <c r="BH82" s="218" t="s">
        <v>267</v>
      </c>
      <c r="BI82" s="218" t="s">
        <v>64</v>
      </c>
      <c r="BJ82" s="200">
        <v>214</v>
      </c>
      <c r="BK82" s="200">
        <v>1</v>
      </c>
      <c r="BL82" s="219" t="s">
        <v>65</v>
      </c>
      <c r="BM82" s="64"/>
      <c r="BN82" s="64" t="s">
        <v>309</v>
      </c>
      <c r="BO82" s="91" t="s">
        <v>697</v>
      </c>
      <c r="BP82" s="441" t="s">
        <v>698</v>
      </c>
      <c r="BQ82" s="219" t="s">
        <v>714</v>
      </c>
    </row>
    <row r="83" spans="1:69" ht="15.75">
      <c r="A83" s="207" t="s">
        <v>33</v>
      </c>
      <c r="B83" s="208" t="s">
        <v>40</v>
      </c>
      <c r="C83" s="202" t="s">
        <v>35</v>
      </c>
      <c r="D83" s="210" t="s">
        <v>710</v>
      </c>
      <c r="E83" s="24" t="s">
        <v>137</v>
      </c>
      <c r="F83" s="86">
        <v>73</v>
      </c>
      <c r="G83" s="80">
        <v>0</v>
      </c>
      <c r="H83" s="204"/>
      <c r="I83" s="204"/>
      <c r="J83" s="204"/>
      <c r="K83" s="204"/>
      <c r="L83" s="80">
        <v>0</v>
      </c>
      <c r="M83" s="203"/>
      <c r="N83" s="52">
        <v>0</v>
      </c>
      <c r="O83" s="204"/>
      <c r="P83" s="204"/>
      <c r="Q83" s="11">
        <v>7.0497671232999997</v>
      </c>
      <c r="R83" s="204"/>
      <c r="S83" s="204"/>
      <c r="T83" s="53">
        <v>8.5583333333333318</v>
      </c>
      <c r="U83" s="204"/>
      <c r="V83" s="204"/>
      <c r="W83" s="11">
        <v>6.9211506849314999</v>
      </c>
      <c r="X83" s="204"/>
      <c r="Y83" s="204"/>
      <c r="Z83" s="53">
        <v>7.9593749999999996</v>
      </c>
      <c r="AA83" s="204"/>
      <c r="AB83" s="204"/>
      <c r="AC83" s="204"/>
      <c r="AD83" s="204"/>
      <c r="AE83" s="204"/>
      <c r="AF83" s="9">
        <v>3.4582534260945779</v>
      </c>
      <c r="AG83" s="9">
        <v>292</v>
      </c>
      <c r="AH83" s="9">
        <v>0.43984177505417077</v>
      </c>
      <c r="AI83" s="9">
        <v>8</v>
      </c>
      <c r="AJ83" s="9">
        <v>2.5970588235294119</v>
      </c>
      <c r="AK83" s="9" t="s">
        <v>248</v>
      </c>
      <c r="AL83" s="9">
        <v>73</v>
      </c>
      <c r="AM83" s="9">
        <v>3.4582534260945779</v>
      </c>
      <c r="AN83" s="9">
        <v>3.5536912751677852</v>
      </c>
      <c r="AO83" s="73">
        <v>0</v>
      </c>
      <c r="AP83" s="80">
        <v>0</v>
      </c>
      <c r="AQ83" s="80">
        <v>0</v>
      </c>
      <c r="AR83" s="224">
        <v>146</v>
      </c>
      <c r="AS83" s="224" t="s">
        <v>248</v>
      </c>
      <c r="AT83" s="7">
        <v>5606.0990000000002</v>
      </c>
      <c r="AU83" s="7">
        <v>16.937000000000001</v>
      </c>
      <c r="AV83" s="201">
        <v>0</v>
      </c>
      <c r="AW83" s="126">
        <v>146</v>
      </c>
      <c r="AX83" s="203" t="s">
        <v>248</v>
      </c>
      <c r="AY83" s="203" t="s">
        <v>248</v>
      </c>
      <c r="AZ83" s="138">
        <v>21782</v>
      </c>
      <c r="BA83" s="203" t="s">
        <v>248</v>
      </c>
      <c r="BB83" s="203" t="s">
        <v>248</v>
      </c>
      <c r="BC83" s="203" t="s">
        <v>248</v>
      </c>
      <c r="BD83" s="217" t="s">
        <v>61</v>
      </c>
      <c r="BE83" s="201" t="s">
        <v>62</v>
      </c>
      <c r="BF83" s="201" t="s">
        <v>63</v>
      </c>
      <c r="BG83" s="201" t="s">
        <v>196</v>
      </c>
      <c r="BH83" s="218" t="s">
        <v>267</v>
      </c>
      <c r="BI83" s="218" t="s">
        <v>66</v>
      </c>
      <c r="BJ83" s="200">
        <v>214</v>
      </c>
      <c r="BK83" s="200">
        <v>7</v>
      </c>
      <c r="BL83" s="219" t="s">
        <v>65</v>
      </c>
      <c r="BM83" s="64"/>
      <c r="BN83" s="64" t="s">
        <v>309</v>
      </c>
      <c r="BO83" s="91" t="s">
        <v>697</v>
      </c>
      <c r="BP83" s="441" t="s">
        <v>698</v>
      </c>
      <c r="BQ83" s="219" t="s">
        <v>714</v>
      </c>
    </row>
    <row r="84" spans="1:69" ht="15.75">
      <c r="A84" s="207" t="s">
        <v>33</v>
      </c>
      <c r="B84" s="208" t="s">
        <v>40</v>
      </c>
      <c r="C84" s="202" t="s">
        <v>35</v>
      </c>
      <c r="D84" s="210" t="s">
        <v>710</v>
      </c>
      <c r="E84" s="24" t="s">
        <v>137</v>
      </c>
      <c r="F84" s="86">
        <v>63</v>
      </c>
      <c r="G84" s="80">
        <v>1</v>
      </c>
      <c r="H84" s="204"/>
      <c r="I84" s="204"/>
      <c r="J84" s="204"/>
      <c r="K84" s="204"/>
      <c r="L84" s="80">
        <v>0</v>
      </c>
      <c r="M84" s="203"/>
      <c r="N84" s="52">
        <v>2</v>
      </c>
      <c r="O84" s="204"/>
      <c r="P84" s="204"/>
      <c r="Q84" s="11">
        <v>7.2160966612999999</v>
      </c>
      <c r="R84" s="204"/>
      <c r="S84" s="204"/>
      <c r="T84" s="53">
        <v>8.4937500000000004</v>
      </c>
      <c r="U84" s="204"/>
      <c r="V84" s="204"/>
      <c r="W84" s="11">
        <v>7.4673870483869997</v>
      </c>
      <c r="X84" s="204"/>
      <c r="Y84" s="204"/>
      <c r="Z84" s="53">
        <v>8.7899999999999991</v>
      </c>
      <c r="AA84" s="204"/>
      <c r="AB84" s="204"/>
      <c r="AC84" s="204"/>
      <c r="AD84" s="204"/>
      <c r="AE84" s="204"/>
      <c r="AF84" s="9">
        <v>3.3267500064439246</v>
      </c>
      <c r="AG84" s="9">
        <v>248</v>
      </c>
      <c r="AH84" s="9">
        <v>0.60411728198523706</v>
      </c>
      <c r="AI84" s="9">
        <v>22</v>
      </c>
      <c r="AJ84" s="9">
        <v>2.0590909090909091</v>
      </c>
      <c r="AK84" s="9" t="s">
        <v>248</v>
      </c>
      <c r="AL84" s="9">
        <v>62</v>
      </c>
      <c r="AM84" s="9">
        <v>3.3386842181459508</v>
      </c>
      <c r="AN84" s="9">
        <v>3.4623287671232879</v>
      </c>
      <c r="AO84" s="73">
        <v>0</v>
      </c>
      <c r="AP84" s="80">
        <v>0</v>
      </c>
      <c r="AQ84" s="80">
        <v>0</v>
      </c>
      <c r="AR84" s="224">
        <v>124</v>
      </c>
      <c r="AS84" s="224" t="s">
        <v>248</v>
      </c>
      <c r="AT84" s="7">
        <v>4742.2309999999998</v>
      </c>
      <c r="AU84" s="7">
        <v>104.22799999999999</v>
      </c>
      <c r="AV84" s="201">
        <v>0</v>
      </c>
      <c r="AW84" s="126">
        <v>124</v>
      </c>
      <c r="AX84" s="203" t="s">
        <v>248</v>
      </c>
      <c r="AY84" s="203" t="s">
        <v>248</v>
      </c>
      <c r="AZ84" s="138">
        <v>21782</v>
      </c>
      <c r="BA84" s="203" t="s">
        <v>248</v>
      </c>
      <c r="BB84" s="203" t="s">
        <v>248</v>
      </c>
      <c r="BC84" s="203" t="s">
        <v>248</v>
      </c>
      <c r="BD84" s="217" t="s">
        <v>61</v>
      </c>
      <c r="BE84" s="201" t="s">
        <v>62</v>
      </c>
      <c r="BF84" s="201" t="s">
        <v>63</v>
      </c>
      <c r="BG84" s="201" t="s">
        <v>196</v>
      </c>
      <c r="BH84" s="218" t="s">
        <v>267</v>
      </c>
      <c r="BI84" s="218" t="s">
        <v>67</v>
      </c>
      <c r="BJ84" s="200">
        <v>214</v>
      </c>
      <c r="BK84" s="200">
        <v>3</v>
      </c>
      <c r="BL84" s="219" t="s">
        <v>65</v>
      </c>
      <c r="BM84" s="64"/>
      <c r="BN84" s="64" t="s">
        <v>309</v>
      </c>
      <c r="BO84" s="91" t="s">
        <v>697</v>
      </c>
      <c r="BP84" s="441" t="s">
        <v>698</v>
      </c>
      <c r="BQ84" s="219" t="s">
        <v>714</v>
      </c>
    </row>
    <row r="85" spans="1:69" ht="15.75">
      <c r="A85" s="207" t="s">
        <v>33</v>
      </c>
      <c r="B85" s="208" t="s">
        <v>40</v>
      </c>
      <c r="C85" s="202" t="s">
        <v>35</v>
      </c>
      <c r="D85" s="210" t="s">
        <v>710</v>
      </c>
      <c r="E85" s="24" t="s">
        <v>137</v>
      </c>
      <c r="F85" s="86">
        <v>22</v>
      </c>
      <c r="G85" s="80">
        <v>0</v>
      </c>
      <c r="H85" s="204"/>
      <c r="I85" s="204"/>
      <c r="J85" s="204"/>
      <c r="K85" s="204"/>
      <c r="L85" s="80">
        <v>0</v>
      </c>
      <c r="M85" s="203"/>
      <c r="N85" s="52">
        <v>0</v>
      </c>
      <c r="O85" s="204"/>
      <c r="P85" s="204"/>
      <c r="Q85" s="11">
        <v>9.9828634545000003</v>
      </c>
      <c r="R85" s="204"/>
      <c r="S85" s="204"/>
      <c r="T85" s="53">
        <v>11.487500000000001</v>
      </c>
      <c r="U85" s="204"/>
      <c r="V85" s="204"/>
      <c r="W85" s="11">
        <v>10.148454363636301</v>
      </c>
      <c r="X85" s="204"/>
      <c r="Y85" s="204"/>
      <c r="Z85" s="53">
        <v>11.816666666666666</v>
      </c>
      <c r="AA85" s="204"/>
      <c r="AB85" s="204"/>
      <c r="AC85" s="204"/>
      <c r="AD85" s="204"/>
      <c r="AE85" s="204"/>
      <c r="AF85" s="9">
        <v>3.0082954466342926</v>
      </c>
      <c r="AG85" s="9">
        <v>88</v>
      </c>
      <c r="AH85" s="9">
        <v>0.33039786344855326</v>
      </c>
      <c r="AI85" s="9">
        <v>8</v>
      </c>
      <c r="AJ85" s="9">
        <v>2.2749999999999999</v>
      </c>
      <c r="AK85" s="9" t="s">
        <v>248</v>
      </c>
      <c r="AL85" s="9">
        <v>0</v>
      </c>
      <c r="AM85" s="9"/>
      <c r="AN85" s="9"/>
      <c r="AO85" s="73">
        <v>0</v>
      </c>
      <c r="AP85" s="80">
        <v>0</v>
      </c>
      <c r="AQ85" s="80">
        <v>0</v>
      </c>
      <c r="AR85" s="224">
        <v>44</v>
      </c>
      <c r="AS85" s="224" t="s">
        <v>248</v>
      </c>
      <c r="AT85" s="7">
        <v>1706.9259999999999</v>
      </c>
      <c r="AU85" s="7">
        <v>26.542000000000002</v>
      </c>
      <c r="AV85" s="201">
        <v>0</v>
      </c>
      <c r="AW85" s="126">
        <v>44</v>
      </c>
      <c r="AX85" s="203" t="s">
        <v>248</v>
      </c>
      <c r="AY85" s="203" t="s">
        <v>248</v>
      </c>
      <c r="AZ85" s="138">
        <v>21782</v>
      </c>
      <c r="BA85" s="203" t="s">
        <v>248</v>
      </c>
      <c r="BB85" s="203" t="s">
        <v>248</v>
      </c>
      <c r="BC85" s="203" t="s">
        <v>248</v>
      </c>
      <c r="BD85" s="217" t="s">
        <v>61</v>
      </c>
      <c r="BE85" s="201" t="s">
        <v>62</v>
      </c>
      <c r="BF85" s="201" t="s">
        <v>63</v>
      </c>
      <c r="BG85" s="201" t="s">
        <v>196</v>
      </c>
      <c r="BH85" s="218" t="s">
        <v>267</v>
      </c>
      <c r="BI85" s="218" t="s">
        <v>68</v>
      </c>
      <c r="BJ85" s="200">
        <v>214</v>
      </c>
      <c r="BK85" s="200">
        <v>4</v>
      </c>
      <c r="BL85" s="219" t="s">
        <v>65</v>
      </c>
      <c r="BM85" s="64"/>
      <c r="BN85" s="64" t="s">
        <v>309</v>
      </c>
      <c r="BO85" s="91" t="s">
        <v>697</v>
      </c>
      <c r="BP85" s="441" t="s">
        <v>698</v>
      </c>
      <c r="BQ85" s="219" t="s">
        <v>714</v>
      </c>
    </row>
    <row r="86" spans="1:69" ht="15.75">
      <c r="A86" s="207" t="s">
        <v>33</v>
      </c>
      <c r="B86" s="208" t="s">
        <v>40</v>
      </c>
      <c r="C86" s="202" t="s">
        <v>35</v>
      </c>
      <c r="D86" s="210" t="s">
        <v>710</v>
      </c>
      <c r="E86" s="24" t="s">
        <v>138</v>
      </c>
      <c r="F86" s="86">
        <v>98</v>
      </c>
      <c r="G86" s="80">
        <v>2</v>
      </c>
      <c r="H86" s="204"/>
      <c r="I86" s="204"/>
      <c r="J86" s="204"/>
      <c r="K86" s="204"/>
      <c r="L86" s="80">
        <v>0</v>
      </c>
      <c r="M86" s="203"/>
      <c r="N86" s="52">
        <v>0</v>
      </c>
      <c r="O86" s="204"/>
      <c r="P86" s="204"/>
      <c r="Q86" s="11">
        <v>6.9575832916999998</v>
      </c>
      <c r="R86" s="204"/>
      <c r="S86" s="204"/>
      <c r="T86" s="53">
        <v>8.1833333333333318</v>
      </c>
      <c r="U86" s="204"/>
      <c r="V86" s="204"/>
      <c r="W86" s="11">
        <v>6.8632706979166</v>
      </c>
      <c r="X86" s="204"/>
      <c r="Y86" s="204"/>
      <c r="Z86" s="53">
        <v>8.1199999999999992</v>
      </c>
      <c r="AA86" s="204"/>
      <c r="AB86" s="204"/>
      <c r="AC86" s="204"/>
      <c r="AD86" s="204"/>
      <c r="AE86" s="204"/>
      <c r="AF86" s="9">
        <v>3.3896131034763086</v>
      </c>
      <c r="AG86" s="9">
        <v>672</v>
      </c>
      <c r="AH86" s="9">
        <v>0.4716028526053252</v>
      </c>
      <c r="AI86" s="9">
        <v>27</v>
      </c>
      <c r="AJ86" s="9">
        <v>2.5289473684210528</v>
      </c>
      <c r="AK86" s="9" t="s">
        <v>248</v>
      </c>
      <c r="AL86" s="9">
        <v>96</v>
      </c>
      <c r="AM86" s="9">
        <v>3.3896131034763086</v>
      </c>
      <c r="AN86" s="9">
        <v>3.4599056603773586</v>
      </c>
      <c r="AO86" s="73">
        <v>0</v>
      </c>
      <c r="AP86" s="80">
        <v>0</v>
      </c>
      <c r="AQ86" s="80">
        <v>0</v>
      </c>
      <c r="AR86" s="224">
        <v>192</v>
      </c>
      <c r="AS86" s="224" t="s">
        <v>248</v>
      </c>
      <c r="AT86" s="7">
        <v>7332.1679999999997</v>
      </c>
      <c r="AU86" s="7">
        <v>0</v>
      </c>
      <c r="AV86" s="201">
        <v>0</v>
      </c>
      <c r="AW86" s="126">
        <v>192</v>
      </c>
      <c r="AX86" s="203" t="s">
        <v>248</v>
      </c>
      <c r="AY86" s="203" t="s">
        <v>248</v>
      </c>
      <c r="AZ86" s="138">
        <v>18021</v>
      </c>
      <c r="BA86" s="203" t="s">
        <v>248</v>
      </c>
      <c r="BB86" s="203" t="s">
        <v>248</v>
      </c>
      <c r="BC86" s="203" t="s">
        <v>248</v>
      </c>
      <c r="BD86" s="217" t="s">
        <v>61</v>
      </c>
      <c r="BE86" s="201" t="s">
        <v>62</v>
      </c>
      <c r="BF86" s="201" t="s">
        <v>63</v>
      </c>
      <c r="BG86" s="201" t="s">
        <v>196</v>
      </c>
      <c r="BH86" s="218" t="s">
        <v>488</v>
      </c>
      <c r="BI86" s="218" t="s">
        <v>64</v>
      </c>
      <c r="BJ86" s="200">
        <v>214</v>
      </c>
      <c r="BK86" s="200">
        <v>1</v>
      </c>
      <c r="BL86" s="219" t="s">
        <v>65</v>
      </c>
      <c r="BM86" s="64"/>
      <c r="BN86" s="64" t="s">
        <v>309</v>
      </c>
      <c r="BO86" s="91" t="s">
        <v>335</v>
      </c>
      <c r="BP86" s="441" t="s">
        <v>690</v>
      </c>
      <c r="BQ86" s="219" t="s">
        <v>718</v>
      </c>
    </row>
    <row r="87" spans="1:69" ht="15.75">
      <c r="A87" s="207" t="s">
        <v>33</v>
      </c>
      <c r="B87" s="208" t="s">
        <v>40</v>
      </c>
      <c r="C87" s="202" t="s">
        <v>35</v>
      </c>
      <c r="D87" s="210" t="s">
        <v>710</v>
      </c>
      <c r="E87" s="24" t="s">
        <v>138</v>
      </c>
      <c r="F87" s="86">
        <v>84</v>
      </c>
      <c r="G87" s="80">
        <v>1</v>
      </c>
      <c r="H87" s="204"/>
      <c r="I87" s="204"/>
      <c r="J87" s="204"/>
      <c r="K87" s="204"/>
      <c r="L87" s="80">
        <v>0</v>
      </c>
      <c r="M87" s="203"/>
      <c r="N87" s="52">
        <v>1</v>
      </c>
      <c r="O87" s="204"/>
      <c r="P87" s="204"/>
      <c r="Q87" s="11">
        <v>7.8213612771000003</v>
      </c>
      <c r="R87" s="204"/>
      <c r="S87" s="204"/>
      <c r="T87" s="53">
        <v>13.385</v>
      </c>
      <c r="U87" s="204"/>
      <c r="V87" s="204"/>
      <c r="W87" s="11">
        <v>7.8588672891566</v>
      </c>
      <c r="X87" s="204"/>
      <c r="Y87" s="204"/>
      <c r="Z87" s="53">
        <v>13.481249999999999</v>
      </c>
      <c r="AA87" s="204"/>
      <c r="AB87" s="204"/>
      <c r="AC87" s="204"/>
      <c r="AD87" s="204"/>
      <c r="AE87" s="204"/>
      <c r="AF87" s="9">
        <v>3.0163559793179875</v>
      </c>
      <c r="AG87" s="9">
        <v>580</v>
      </c>
      <c r="AH87" s="9">
        <v>0.57389654551378266</v>
      </c>
      <c r="AI87" s="9">
        <v>113</v>
      </c>
      <c r="AJ87" s="9">
        <v>2.0483870967741935</v>
      </c>
      <c r="AK87" s="9" t="s">
        <v>248</v>
      </c>
      <c r="AL87" s="9">
        <v>82</v>
      </c>
      <c r="AM87" s="9">
        <v>3.0204732485338912</v>
      </c>
      <c r="AN87" s="9">
        <v>3.0052083333333335</v>
      </c>
      <c r="AO87" s="73">
        <v>0</v>
      </c>
      <c r="AP87" s="80">
        <v>0</v>
      </c>
      <c r="AQ87" s="80">
        <v>0</v>
      </c>
      <c r="AR87" s="224">
        <v>166</v>
      </c>
      <c r="AS87" s="224" t="s">
        <v>248</v>
      </c>
      <c r="AT87" s="7">
        <v>6425.6670000000004</v>
      </c>
      <c r="AU87" s="7">
        <v>68.367000000000004</v>
      </c>
      <c r="AV87" s="201">
        <v>0</v>
      </c>
      <c r="AW87" s="126">
        <v>166</v>
      </c>
      <c r="AX87" s="203" t="s">
        <v>248</v>
      </c>
      <c r="AY87" s="203" t="s">
        <v>248</v>
      </c>
      <c r="AZ87" s="138">
        <v>18021</v>
      </c>
      <c r="BA87" s="203" t="s">
        <v>248</v>
      </c>
      <c r="BB87" s="203" t="s">
        <v>248</v>
      </c>
      <c r="BC87" s="203" t="s">
        <v>248</v>
      </c>
      <c r="BD87" s="217" t="s">
        <v>61</v>
      </c>
      <c r="BE87" s="201" t="s">
        <v>62</v>
      </c>
      <c r="BF87" s="201" t="s">
        <v>63</v>
      </c>
      <c r="BG87" s="201" t="s">
        <v>196</v>
      </c>
      <c r="BH87" s="218" t="s">
        <v>488</v>
      </c>
      <c r="BI87" s="218" t="s">
        <v>66</v>
      </c>
      <c r="BJ87" s="200">
        <v>214</v>
      </c>
      <c r="BK87" s="200">
        <v>7</v>
      </c>
      <c r="BL87" s="219" t="s">
        <v>65</v>
      </c>
      <c r="BM87" s="64"/>
      <c r="BN87" s="64" t="s">
        <v>309</v>
      </c>
      <c r="BO87" s="91" t="s">
        <v>335</v>
      </c>
      <c r="BP87" s="441" t="s">
        <v>690</v>
      </c>
      <c r="BQ87" s="219" t="s">
        <v>718</v>
      </c>
    </row>
    <row r="88" spans="1:69" ht="15.75">
      <c r="A88" s="207" t="s">
        <v>33</v>
      </c>
      <c r="B88" s="208" t="s">
        <v>40</v>
      </c>
      <c r="C88" s="202" t="s">
        <v>35</v>
      </c>
      <c r="D88" s="210" t="s">
        <v>710</v>
      </c>
      <c r="E88" s="24" t="s">
        <v>138</v>
      </c>
      <c r="F88" s="86">
        <v>102</v>
      </c>
      <c r="G88" s="80">
        <v>0</v>
      </c>
      <c r="H88" s="204"/>
      <c r="I88" s="204"/>
      <c r="J88" s="204"/>
      <c r="K88" s="204"/>
      <c r="L88" s="80">
        <v>0</v>
      </c>
      <c r="M88" s="203"/>
      <c r="N88" s="52">
        <v>0</v>
      </c>
      <c r="O88" s="204"/>
      <c r="P88" s="204"/>
      <c r="Q88" s="11">
        <v>7.1963136569000001</v>
      </c>
      <c r="R88" s="204"/>
      <c r="S88" s="204"/>
      <c r="T88" s="53">
        <v>8.6499999999999986</v>
      </c>
      <c r="U88" s="204"/>
      <c r="V88" s="204"/>
      <c r="W88" s="11">
        <v>7.2534704901960003</v>
      </c>
      <c r="X88" s="204"/>
      <c r="Y88" s="204"/>
      <c r="Z88" s="53">
        <v>8.8166666666666647</v>
      </c>
      <c r="AA88" s="204"/>
      <c r="AB88" s="204"/>
      <c r="AC88" s="204"/>
      <c r="AD88" s="204"/>
      <c r="AE88" s="204"/>
      <c r="AF88" s="9">
        <v>3.4358053325938926</v>
      </c>
      <c r="AG88" s="9">
        <v>714</v>
      </c>
      <c r="AH88" s="9">
        <v>0.48032626744478762</v>
      </c>
      <c r="AI88" s="9">
        <v>32</v>
      </c>
      <c r="AJ88" s="9">
        <v>2.5169724770642201</v>
      </c>
      <c r="AK88" s="9" t="s">
        <v>248</v>
      </c>
      <c r="AL88" s="9">
        <v>101</v>
      </c>
      <c r="AM88" s="9">
        <v>3.4390806327277583</v>
      </c>
      <c r="AN88" s="9">
        <v>3.5416666666666665</v>
      </c>
      <c r="AO88" s="73">
        <v>0</v>
      </c>
      <c r="AP88" s="80">
        <v>0</v>
      </c>
      <c r="AQ88" s="80">
        <v>0</v>
      </c>
      <c r="AR88" s="224">
        <v>204</v>
      </c>
      <c r="AS88" s="224" t="s">
        <v>248</v>
      </c>
      <c r="AT88" s="7">
        <v>7730.402</v>
      </c>
      <c r="AU88" s="7">
        <v>40.76</v>
      </c>
      <c r="AV88" s="201">
        <v>0</v>
      </c>
      <c r="AW88" s="126">
        <v>204</v>
      </c>
      <c r="AX88" s="203" t="s">
        <v>248</v>
      </c>
      <c r="AY88" s="203" t="s">
        <v>248</v>
      </c>
      <c r="AZ88" s="138">
        <v>18021</v>
      </c>
      <c r="BA88" s="203" t="s">
        <v>248</v>
      </c>
      <c r="BB88" s="203" t="s">
        <v>248</v>
      </c>
      <c r="BC88" s="203" t="s">
        <v>248</v>
      </c>
      <c r="BD88" s="217" t="s">
        <v>61</v>
      </c>
      <c r="BE88" s="201" t="s">
        <v>62</v>
      </c>
      <c r="BF88" s="201" t="s">
        <v>63</v>
      </c>
      <c r="BG88" s="201" t="s">
        <v>196</v>
      </c>
      <c r="BH88" s="218" t="s">
        <v>488</v>
      </c>
      <c r="BI88" s="218" t="s">
        <v>67</v>
      </c>
      <c r="BJ88" s="200">
        <v>214</v>
      </c>
      <c r="BK88" s="200">
        <v>3</v>
      </c>
      <c r="BL88" s="219" t="s">
        <v>65</v>
      </c>
      <c r="BM88" s="64"/>
      <c r="BN88" s="64" t="s">
        <v>309</v>
      </c>
      <c r="BO88" s="91" t="s">
        <v>335</v>
      </c>
      <c r="BP88" s="441" t="s">
        <v>690</v>
      </c>
      <c r="BQ88" s="219" t="s">
        <v>718</v>
      </c>
    </row>
    <row r="89" spans="1:69" ht="15.75">
      <c r="A89" s="207" t="s">
        <v>33</v>
      </c>
      <c r="B89" s="208" t="s">
        <v>40</v>
      </c>
      <c r="C89" s="202" t="s">
        <v>35</v>
      </c>
      <c r="D89" s="210" t="s">
        <v>710</v>
      </c>
      <c r="E89" s="24" t="s">
        <v>138</v>
      </c>
      <c r="F89" s="86">
        <v>57</v>
      </c>
      <c r="G89" s="80">
        <v>2</v>
      </c>
      <c r="H89" s="204"/>
      <c r="I89" s="204"/>
      <c r="J89" s="204"/>
      <c r="K89" s="204"/>
      <c r="L89" s="80">
        <v>0</v>
      </c>
      <c r="M89" s="203"/>
      <c r="N89" s="52">
        <v>0</v>
      </c>
      <c r="O89" s="204"/>
      <c r="P89" s="204"/>
      <c r="Q89" s="11">
        <v>6.9225088726999999</v>
      </c>
      <c r="R89" s="204"/>
      <c r="S89" s="204"/>
      <c r="T89" s="53">
        <v>8.0625</v>
      </c>
      <c r="U89" s="204"/>
      <c r="V89" s="204"/>
      <c r="W89" s="11">
        <v>7.0196361999999999</v>
      </c>
      <c r="X89" s="204"/>
      <c r="Y89" s="204"/>
      <c r="Z89" s="53">
        <v>8.0625</v>
      </c>
      <c r="AA89" s="204"/>
      <c r="AB89" s="204"/>
      <c r="AC89" s="204"/>
      <c r="AD89" s="204"/>
      <c r="AE89" s="204"/>
      <c r="AF89" s="9">
        <v>2.7129670306221474</v>
      </c>
      <c r="AG89" s="9">
        <v>385</v>
      </c>
      <c r="AH89" s="9">
        <v>0.34194602400573887</v>
      </c>
      <c r="AI89" s="9">
        <v>84</v>
      </c>
      <c r="AJ89" s="9">
        <v>1.9765625</v>
      </c>
      <c r="AK89" s="9" t="s">
        <v>248</v>
      </c>
      <c r="AL89" s="9">
        <v>0</v>
      </c>
      <c r="AM89" s="9"/>
      <c r="AN89" s="9"/>
      <c r="AO89" s="73">
        <v>0</v>
      </c>
      <c r="AP89" s="80">
        <v>0</v>
      </c>
      <c r="AQ89" s="80">
        <v>0</v>
      </c>
      <c r="AR89" s="224">
        <v>110</v>
      </c>
      <c r="AS89" s="224" t="s">
        <v>248</v>
      </c>
      <c r="AT89" s="7">
        <v>4089.096</v>
      </c>
      <c r="AU89" s="7">
        <v>145.50399999999999</v>
      </c>
      <c r="AV89" s="201">
        <v>0</v>
      </c>
      <c r="AW89" s="126">
        <v>110</v>
      </c>
      <c r="AX89" s="203" t="s">
        <v>248</v>
      </c>
      <c r="AY89" s="203" t="s">
        <v>248</v>
      </c>
      <c r="AZ89" s="138">
        <v>18021</v>
      </c>
      <c r="BA89" s="203" t="s">
        <v>248</v>
      </c>
      <c r="BB89" s="203" t="s">
        <v>248</v>
      </c>
      <c r="BC89" s="203" t="s">
        <v>248</v>
      </c>
      <c r="BD89" s="217" t="s">
        <v>61</v>
      </c>
      <c r="BE89" s="201" t="s">
        <v>62</v>
      </c>
      <c r="BF89" s="201" t="s">
        <v>63</v>
      </c>
      <c r="BG89" s="201" t="s">
        <v>196</v>
      </c>
      <c r="BH89" s="218" t="s">
        <v>488</v>
      </c>
      <c r="BI89" s="218" t="s">
        <v>68</v>
      </c>
      <c r="BJ89" s="200">
        <v>214</v>
      </c>
      <c r="BK89" s="200">
        <v>4</v>
      </c>
      <c r="BL89" s="219" t="s">
        <v>65</v>
      </c>
      <c r="BM89" s="64"/>
      <c r="BN89" s="64" t="s">
        <v>309</v>
      </c>
      <c r="BO89" s="91" t="s">
        <v>335</v>
      </c>
      <c r="BP89" s="441" t="s">
        <v>690</v>
      </c>
      <c r="BQ89" s="219" t="s">
        <v>718</v>
      </c>
    </row>
    <row r="90" spans="1:69" ht="15.75">
      <c r="A90" s="207" t="s">
        <v>33</v>
      </c>
      <c r="B90" s="208" t="s">
        <v>40</v>
      </c>
      <c r="C90" s="202" t="s">
        <v>35</v>
      </c>
      <c r="D90" s="210" t="s">
        <v>710</v>
      </c>
      <c r="E90" s="24" t="s">
        <v>139</v>
      </c>
      <c r="F90" s="86">
        <v>66</v>
      </c>
      <c r="G90" s="80">
        <v>0</v>
      </c>
      <c r="H90" s="204"/>
      <c r="I90" s="204"/>
      <c r="J90" s="204"/>
      <c r="K90" s="204"/>
      <c r="L90" s="80">
        <v>0</v>
      </c>
      <c r="M90" s="203"/>
      <c r="N90" s="52">
        <v>0</v>
      </c>
      <c r="O90" s="204"/>
      <c r="P90" s="204"/>
      <c r="Q90" s="11">
        <v>6.3622421818000001</v>
      </c>
      <c r="R90" s="204"/>
      <c r="S90" s="204"/>
      <c r="T90" s="53">
        <v>8.8499999999999979</v>
      </c>
      <c r="U90" s="204"/>
      <c r="V90" s="204"/>
      <c r="W90" s="11">
        <v>6.3857876666665998</v>
      </c>
      <c r="X90" s="204"/>
      <c r="Y90" s="204"/>
      <c r="Z90" s="53">
        <v>8.7833333333333332</v>
      </c>
      <c r="AA90" s="204"/>
      <c r="AB90" s="204"/>
      <c r="AC90" s="204"/>
      <c r="AD90" s="204"/>
      <c r="AE90" s="204"/>
      <c r="AF90" s="9">
        <v>3.666782131614795</v>
      </c>
      <c r="AG90" s="9">
        <v>462</v>
      </c>
      <c r="AH90" s="9">
        <v>0.47001261801811539</v>
      </c>
      <c r="AI90" s="9">
        <v>15</v>
      </c>
      <c r="AJ90" s="9">
        <v>2.6396551724137933</v>
      </c>
      <c r="AK90" s="9" t="s">
        <v>248</v>
      </c>
      <c r="AL90" s="9">
        <v>66</v>
      </c>
      <c r="AM90" s="9">
        <v>3.666782131614795</v>
      </c>
      <c r="AN90" s="9">
        <v>3.7119932432432434</v>
      </c>
      <c r="AO90" s="73">
        <v>0</v>
      </c>
      <c r="AP90" s="80">
        <v>0</v>
      </c>
      <c r="AQ90" s="80">
        <v>0</v>
      </c>
      <c r="AR90" s="224">
        <v>132</v>
      </c>
      <c r="AS90" s="224" t="s">
        <v>248</v>
      </c>
      <c r="AT90" s="7">
        <v>5044.058</v>
      </c>
      <c r="AU90" s="7">
        <v>0</v>
      </c>
      <c r="AV90" s="201">
        <v>0</v>
      </c>
      <c r="AW90" s="126">
        <v>132</v>
      </c>
      <c r="AX90" s="203" t="s">
        <v>248</v>
      </c>
      <c r="AY90" s="203" t="s">
        <v>248</v>
      </c>
      <c r="AZ90" s="138">
        <v>2635</v>
      </c>
      <c r="BA90" s="203" t="s">
        <v>248</v>
      </c>
      <c r="BB90" s="203" t="s">
        <v>248</v>
      </c>
      <c r="BC90" s="203" t="s">
        <v>248</v>
      </c>
      <c r="BD90" s="217" t="s">
        <v>61</v>
      </c>
      <c r="BE90" s="201" t="s">
        <v>62</v>
      </c>
      <c r="BF90" s="201" t="s">
        <v>63</v>
      </c>
      <c r="BG90" s="201" t="s">
        <v>196</v>
      </c>
      <c r="BH90" s="218" t="s">
        <v>267</v>
      </c>
      <c r="BI90" s="218" t="s">
        <v>64</v>
      </c>
      <c r="BJ90" s="200">
        <v>214</v>
      </c>
      <c r="BK90" s="200">
        <v>1</v>
      </c>
      <c r="BL90" s="219" t="s">
        <v>65</v>
      </c>
      <c r="BM90" s="64"/>
      <c r="BN90" s="64" t="s">
        <v>309</v>
      </c>
      <c r="BO90" s="91" t="s">
        <v>348</v>
      </c>
      <c r="BP90" s="441" t="s">
        <v>689</v>
      </c>
      <c r="BQ90" s="219" t="s">
        <v>719</v>
      </c>
    </row>
    <row r="91" spans="1:69" ht="15.75">
      <c r="A91" s="207" t="s">
        <v>33</v>
      </c>
      <c r="B91" s="208" t="s">
        <v>40</v>
      </c>
      <c r="C91" s="202" t="s">
        <v>35</v>
      </c>
      <c r="D91" s="210" t="s">
        <v>710</v>
      </c>
      <c r="E91" s="24" t="s">
        <v>139</v>
      </c>
      <c r="F91" s="86">
        <v>71</v>
      </c>
      <c r="G91" s="80">
        <v>2</v>
      </c>
      <c r="H91" s="204"/>
      <c r="I91" s="204"/>
      <c r="J91" s="204"/>
      <c r="K91" s="204"/>
      <c r="L91" s="80">
        <v>0</v>
      </c>
      <c r="M91" s="203"/>
      <c r="N91" s="52">
        <v>0</v>
      </c>
      <c r="O91" s="204"/>
      <c r="P91" s="204"/>
      <c r="Q91" s="11">
        <v>6.6312317535999998</v>
      </c>
      <c r="R91" s="204"/>
      <c r="S91" s="204"/>
      <c r="T91" s="53">
        <v>8.2749999999999986</v>
      </c>
      <c r="U91" s="204"/>
      <c r="V91" s="204"/>
      <c r="W91" s="11">
        <v>6.6390723768114999</v>
      </c>
      <c r="X91" s="204"/>
      <c r="Y91" s="204"/>
      <c r="Z91" s="53">
        <v>8.1374999999999993</v>
      </c>
      <c r="AA91" s="204"/>
      <c r="AB91" s="204"/>
      <c r="AC91" s="204"/>
      <c r="AD91" s="204"/>
      <c r="AE91" s="204"/>
      <c r="AF91" s="9">
        <v>3.4898343750161906</v>
      </c>
      <c r="AG91" s="9">
        <v>483</v>
      </c>
      <c r="AH91" s="9">
        <v>0.43356723853337775</v>
      </c>
      <c r="AI91" s="9">
        <v>11</v>
      </c>
      <c r="AJ91" s="9">
        <v>2.6027343749999998</v>
      </c>
      <c r="AK91" s="9" t="s">
        <v>248</v>
      </c>
      <c r="AL91" s="9">
        <v>69</v>
      </c>
      <c r="AM91" s="9">
        <v>3.4898343750161906</v>
      </c>
      <c r="AN91" s="9">
        <v>3.5758426966292136</v>
      </c>
      <c r="AO91" s="73">
        <v>0</v>
      </c>
      <c r="AP91" s="80">
        <v>0</v>
      </c>
      <c r="AQ91" s="80">
        <v>0</v>
      </c>
      <c r="AR91" s="224">
        <v>138</v>
      </c>
      <c r="AS91" s="224" t="s">
        <v>248</v>
      </c>
      <c r="AT91" s="7">
        <v>5251.4629999999997</v>
      </c>
      <c r="AU91" s="7">
        <v>0</v>
      </c>
      <c r="AV91" s="201">
        <v>0</v>
      </c>
      <c r="AW91" s="126">
        <v>138</v>
      </c>
      <c r="AX91" s="203" t="s">
        <v>248</v>
      </c>
      <c r="AY91" s="203" t="s">
        <v>248</v>
      </c>
      <c r="AZ91" s="138">
        <v>2635</v>
      </c>
      <c r="BA91" s="203" t="s">
        <v>248</v>
      </c>
      <c r="BB91" s="203" t="s">
        <v>248</v>
      </c>
      <c r="BC91" s="203" t="s">
        <v>248</v>
      </c>
      <c r="BD91" s="217" t="s">
        <v>61</v>
      </c>
      <c r="BE91" s="201" t="s">
        <v>62</v>
      </c>
      <c r="BF91" s="201" t="s">
        <v>63</v>
      </c>
      <c r="BG91" s="201" t="s">
        <v>196</v>
      </c>
      <c r="BH91" s="218" t="s">
        <v>267</v>
      </c>
      <c r="BI91" s="218" t="s">
        <v>66</v>
      </c>
      <c r="BJ91" s="200">
        <v>214</v>
      </c>
      <c r="BK91" s="200">
        <v>7</v>
      </c>
      <c r="BL91" s="219" t="s">
        <v>65</v>
      </c>
      <c r="BM91" s="64"/>
      <c r="BN91" s="64" t="s">
        <v>309</v>
      </c>
      <c r="BO91" s="91" t="s">
        <v>348</v>
      </c>
      <c r="BP91" s="441" t="s">
        <v>689</v>
      </c>
      <c r="BQ91" s="219" t="s">
        <v>719</v>
      </c>
    </row>
    <row r="92" spans="1:69" ht="15.75">
      <c r="A92" s="207" t="s">
        <v>33</v>
      </c>
      <c r="B92" s="208" t="s">
        <v>40</v>
      </c>
      <c r="C92" s="202" t="s">
        <v>35</v>
      </c>
      <c r="D92" s="210" t="s">
        <v>710</v>
      </c>
      <c r="E92" s="24" t="s">
        <v>139</v>
      </c>
      <c r="F92" s="86">
        <v>69</v>
      </c>
      <c r="G92" s="80">
        <v>1</v>
      </c>
      <c r="H92" s="204"/>
      <c r="I92" s="204"/>
      <c r="J92" s="204"/>
      <c r="K92" s="204"/>
      <c r="L92" s="80">
        <v>0</v>
      </c>
      <c r="M92" s="203"/>
      <c r="N92" s="52">
        <v>0</v>
      </c>
      <c r="O92" s="204"/>
      <c r="P92" s="204"/>
      <c r="Q92" s="11">
        <v>6.8032350588000003</v>
      </c>
      <c r="R92" s="204"/>
      <c r="S92" s="204"/>
      <c r="T92" s="53">
        <v>7.8999999999999995</v>
      </c>
      <c r="U92" s="204"/>
      <c r="V92" s="204"/>
      <c r="W92" s="11">
        <v>6.9879262941176004</v>
      </c>
      <c r="X92" s="204"/>
      <c r="Y92" s="204"/>
      <c r="Z92" s="53">
        <v>8.2666666666666657</v>
      </c>
      <c r="AA92" s="204"/>
      <c r="AB92" s="204"/>
      <c r="AC92" s="204"/>
      <c r="AD92" s="204"/>
      <c r="AE92" s="204"/>
      <c r="AF92" s="9">
        <v>3.5090423748523243</v>
      </c>
      <c r="AG92" s="9">
        <v>473</v>
      </c>
      <c r="AH92" s="9">
        <v>0.50245304303067262</v>
      </c>
      <c r="AI92" s="9">
        <v>31</v>
      </c>
      <c r="AJ92" s="9">
        <v>2.358653846153846</v>
      </c>
      <c r="AK92" s="9" t="s">
        <v>248</v>
      </c>
      <c r="AL92" s="9">
        <v>68</v>
      </c>
      <c r="AM92" s="9">
        <v>3.5317454313183876</v>
      </c>
      <c r="AN92" s="9">
        <v>3.6391050583657587</v>
      </c>
      <c r="AO92" s="73">
        <v>0</v>
      </c>
      <c r="AP92" s="80">
        <v>0</v>
      </c>
      <c r="AQ92" s="80">
        <v>0</v>
      </c>
      <c r="AR92" s="224">
        <v>136</v>
      </c>
      <c r="AS92" s="224" t="s">
        <v>248</v>
      </c>
      <c r="AT92" s="7">
        <v>4879.6400000000003</v>
      </c>
      <c r="AU92" s="7">
        <v>277.113</v>
      </c>
      <c r="AV92" s="201">
        <v>0</v>
      </c>
      <c r="AW92" s="126">
        <v>136</v>
      </c>
      <c r="AX92" s="203" t="s">
        <v>248</v>
      </c>
      <c r="AY92" s="203" t="s">
        <v>248</v>
      </c>
      <c r="AZ92" s="138">
        <v>2635</v>
      </c>
      <c r="BA92" s="203" t="s">
        <v>248</v>
      </c>
      <c r="BB92" s="203" t="s">
        <v>248</v>
      </c>
      <c r="BC92" s="203" t="s">
        <v>248</v>
      </c>
      <c r="BD92" s="217" t="s">
        <v>61</v>
      </c>
      <c r="BE92" s="201" t="s">
        <v>62</v>
      </c>
      <c r="BF92" s="201" t="s">
        <v>63</v>
      </c>
      <c r="BG92" s="201" t="s">
        <v>196</v>
      </c>
      <c r="BH92" s="218" t="s">
        <v>267</v>
      </c>
      <c r="BI92" s="218" t="s">
        <v>67</v>
      </c>
      <c r="BJ92" s="200">
        <v>214</v>
      </c>
      <c r="BK92" s="200">
        <v>3</v>
      </c>
      <c r="BL92" s="219" t="s">
        <v>65</v>
      </c>
      <c r="BM92" s="64"/>
      <c r="BN92" s="64" t="s">
        <v>309</v>
      </c>
      <c r="BO92" s="91" t="s">
        <v>348</v>
      </c>
      <c r="BP92" s="441" t="s">
        <v>689</v>
      </c>
      <c r="BQ92" s="219" t="s">
        <v>719</v>
      </c>
    </row>
    <row r="93" spans="1:69" ht="15.75">
      <c r="A93" s="207" t="s">
        <v>33</v>
      </c>
      <c r="B93" s="208" t="s">
        <v>40</v>
      </c>
      <c r="C93" s="202" t="s">
        <v>35</v>
      </c>
      <c r="D93" s="210" t="s">
        <v>710</v>
      </c>
      <c r="E93" s="24" t="s">
        <v>139</v>
      </c>
      <c r="F93" s="86">
        <v>12</v>
      </c>
      <c r="G93" s="80">
        <v>1</v>
      </c>
      <c r="H93" s="204"/>
      <c r="I93" s="204"/>
      <c r="J93" s="204"/>
      <c r="K93" s="204"/>
      <c r="L93" s="80">
        <v>0</v>
      </c>
      <c r="M93" s="203"/>
      <c r="N93" s="52">
        <v>1</v>
      </c>
      <c r="O93" s="204"/>
      <c r="P93" s="204"/>
      <c r="Q93" s="11">
        <v>8.5769090908999992</v>
      </c>
      <c r="R93" s="204"/>
      <c r="S93" s="204"/>
      <c r="T93" s="53">
        <v>16.225000000000001</v>
      </c>
      <c r="U93" s="204"/>
      <c r="V93" s="204"/>
      <c r="W93" s="11">
        <v>8.6548181818181007</v>
      </c>
      <c r="X93" s="204"/>
      <c r="Y93" s="204"/>
      <c r="Z93" s="53">
        <v>16.225000000000001</v>
      </c>
      <c r="AA93" s="204"/>
      <c r="AB93" s="204"/>
      <c r="AC93" s="204"/>
      <c r="AD93" s="204"/>
      <c r="AE93" s="204"/>
      <c r="AF93" s="9">
        <v>2.6038961069924493</v>
      </c>
      <c r="AG93" s="9">
        <v>77</v>
      </c>
      <c r="AH93" s="9">
        <v>0.47231993860297056</v>
      </c>
      <c r="AI93" s="9">
        <v>21</v>
      </c>
      <c r="AJ93" s="9">
        <v>1.48125</v>
      </c>
      <c r="AK93" s="9" t="s">
        <v>248</v>
      </c>
      <c r="AL93" s="9">
        <v>0</v>
      </c>
      <c r="AM93" s="9"/>
      <c r="AN93" s="9"/>
      <c r="AO93" s="73">
        <v>0</v>
      </c>
      <c r="AP93" s="80">
        <v>0</v>
      </c>
      <c r="AQ93" s="80">
        <v>0</v>
      </c>
      <c r="AR93" s="224">
        <v>22</v>
      </c>
      <c r="AS93" s="224" t="s">
        <v>248</v>
      </c>
      <c r="AT93" s="7">
        <v>764.85299999999995</v>
      </c>
      <c r="AU93" s="7">
        <v>74.942999999999998</v>
      </c>
      <c r="AV93" s="201">
        <v>0</v>
      </c>
      <c r="AW93" s="126">
        <v>22</v>
      </c>
      <c r="AX93" s="203" t="s">
        <v>248</v>
      </c>
      <c r="AY93" s="203" t="s">
        <v>248</v>
      </c>
      <c r="AZ93" s="138">
        <v>2635</v>
      </c>
      <c r="BA93" s="203" t="s">
        <v>248</v>
      </c>
      <c r="BB93" s="203" t="s">
        <v>248</v>
      </c>
      <c r="BC93" s="203" t="s">
        <v>248</v>
      </c>
      <c r="BD93" s="217" t="s">
        <v>61</v>
      </c>
      <c r="BE93" s="201" t="s">
        <v>62</v>
      </c>
      <c r="BF93" s="201" t="s">
        <v>63</v>
      </c>
      <c r="BG93" s="201" t="s">
        <v>196</v>
      </c>
      <c r="BH93" s="218" t="s">
        <v>267</v>
      </c>
      <c r="BI93" s="218" t="s">
        <v>68</v>
      </c>
      <c r="BJ93" s="200">
        <v>214</v>
      </c>
      <c r="BK93" s="200">
        <v>4</v>
      </c>
      <c r="BL93" s="219" t="s">
        <v>65</v>
      </c>
      <c r="BM93" s="64"/>
      <c r="BN93" s="64" t="s">
        <v>309</v>
      </c>
      <c r="BO93" s="91" t="s">
        <v>348</v>
      </c>
      <c r="BP93" s="441" t="s">
        <v>689</v>
      </c>
      <c r="BQ93" s="219" t="s">
        <v>719</v>
      </c>
    </row>
    <row r="94" spans="1:69" ht="15.75">
      <c r="A94" s="207" t="s">
        <v>33</v>
      </c>
      <c r="B94" s="208" t="s">
        <v>40</v>
      </c>
      <c r="C94" s="202" t="s">
        <v>35</v>
      </c>
      <c r="D94" s="210" t="s">
        <v>710</v>
      </c>
      <c r="E94" s="24" t="s">
        <v>140</v>
      </c>
      <c r="F94" s="86">
        <v>34</v>
      </c>
      <c r="G94" s="80">
        <v>0</v>
      </c>
      <c r="H94" s="204"/>
      <c r="I94" s="204"/>
      <c r="J94" s="204"/>
      <c r="K94" s="204"/>
      <c r="L94" s="80">
        <v>0</v>
      </c>
      <c r="M94" s="203"/>
      <c r="N94" s="52">
        <v>0</v>
      </c>
      <c r="O94" s="204"/>
      <c r="P94" s="204"/>
      <c r="Q94" s="11">
        <v>9.8200881470999999</v>
      </c>
      <c r="R94" s="204"/>
      <c r="S94" s="204"/>
      <c r="T94" s="53">
        <v>11.824999999999999</v>
      </c>
      <c r="U94" s="204"/>
      <c r="V94" s="204"/>
      <c r="W94" s="11">
        <v>9.8956468529411001</v>
      </c>
      <c r="X94" s="204"/>
      <c r="Y94" s="204"/>
      <c r="Z94" s="53">
        <v>11.883333333333333</v>
      </c>
      <c r="AA94" s="204"/>
      <c r="AB94" s="204"/>
      <c r="AC94" s="204"/>
      <c r="AD94" s="204"/>
      <c r="AE94" s="204"/>
      <c r="AF94" s="9">
        <v>3.5279411838836023</v>
      </c>
      <c r="AG94" s="9">
        <v>238</v>
      </c>
      <c r="AH94" s="9">
        <v>0.47026235924503923</v>
      </c>
      <c r="AI94" s="9">
        <v>7</v>
      </c>
      <c r="AJ94" s="9">
        <v>2.6633333333333336</v>
      </c>
      <c r="AK94" s="9" t="s">
        <v>248</v>
      </c>
      <c r="AL94" s="9">
        <v>34</v>
      </c>
      <c r="AM94" s="9">
        <v>3.5279411838836023</v>
      </c>
      <c r="AN94" s="9">
        <v>3.6134453781512605</v>
      </c>
      <c r="AO94" s="73">
        <v>0</v>
      </c>
      <c r="AP94" s="80">
        <v>0</v>
      </c>
      <c r="AQ94" s="80">
        <v>0</v>
      </c>
      <c r="AR94" s="224">
        <v>68</v>
      </c>
      <c r="AS94" s="224" t="s">
        <v>248</v>
      </c>
      <c r="AT94" s="7">
        <v>2670.4090000000001</v>
      </c>
      <c r="AU94" s="7">
        <v>0</v>
      </c>
      <c r="AV94" s="201">
        <v>0</v>
      </c>
      <c r="AW94" s="126">
        <v>68</v>
      </c>
      <c r="AX94" s="203" t="s">
        <v>248</v>
      </c>
      <c r="AY94" s="203" t="s">
        <v>248</v>
      </c>
      <c r="AZ94" s="138">
        <v>11250</v>
      </c>
      <c r="BA94" s="203" t="s">
        <v>248</v>
      </c>
      <c r="BB94" s="203" t="s">
        <v>248</v>
      </c>
      <c r="BC94" s="203" t="s">
        <v>248</v>
      </c>
      <c r="BD94" s="217" t="s">
        <v>61</v>
      </c>
      <c r="BE94" s="201" t="s">
        <v>62</v>
      </c>
      <c r="BF94" s="201" t="s">
        <v>63</v>
      </c>
      <c r="BG94" s="201" t="s">
        <v>196</v>
      </c>
      <c r="BH94" s="218" t="s">
        <v>488</v>
      </c>
      <c r="BI94" s="218" t="s">
        <v>64</v>
      </c>
      <c r="BJ94" s="200">
        <v>214</v>
      </c>
      <c r="BK94" s="200">
        <v>1</v>
      </c>
      <c r="BL94" s="219" t="s">
        <v>65</v>
      </c>
      <c r="BM94" s="64"/>
      <c r="BN94" s="64" t="s">
        <v>309</v>
      </c>
      <c r="BO94" s="91" t="s">
        <v>335</v>
      </c>
      <c r="BP94" s="441" t="s">
        <v>690</v>
      </c>
      <c r="BQ94" s="219" t="s">
        <v>718</v>
      </c>
    </row>
    <row r="95" spans="1:69" ht="15.75">
      <c r="A95" s="207" t="s">
        <v>33</v>
      </c>
      <c r="B95" s="208" t="s">
        <v>40</v>
      </c>
      <c r="C95" s="202" t="s">
        <v>35</v>
      </c>
      <c r="D95" s="210" t="s">
        <v>710</v>
      </c>
      <c r="E95" s="24" t="s">
        <v>140</v>
      </c>
      <c r="F95" s="86">
        <v>46</v>
      </c>
      <c r="G95" s="80">
        <v>1</v>
      </c>
      <c r="H95" s="204"/>
      <c r="I95" s="204"/>
      <c r="J95" s="204"/>
      <c r="K95" s="204"/>
      <c r="L95" s="80">
        <v>0</v>
      </c>
      <c r="M95" s="203"/>
      <c r="N95" s="52">
        <v>0</v>
      </c>
      <c r="O95" s="204"/>
      <c r="P95" s="204"/>
      <c r="Q95" s="11">
        <v>7.9581332221999999</v>
      </c>
      <c r="R95" s="204"/>
      <c r="S95" s="204"/>
      <c r="T95" s="53">
        <v>13.6875</v>
      </c>
      <c r="U95" s="204"/>
      <c r="V95" s="204"/>
      <c r="W95" s="11">
        <v>8.0037332222222002</v>
      </c>
      <c r="X95" s="204"/>
      <c r="Y95" s="204"/>
      <c r="Z95" s="53">
        <v>13.4375</v>
      </c>
      <c r="AA95" s="204"/>
      <c r="AB95" s="204"/>
      <c r="AC95" s="204"/>
      <c r="AD95" s="204"/>
      <c r="AE95" s="204"/>
      <c r="AF95" s="9">
        <v>3.047402600189308</v>
      </c>
      <c r="AG95" s="9">
        <v>315</v>
      </c>
      <c r="AH95" s="9">
        <v>0.59799482957341887</v>
      </c>
      <c r="AI95" s="9">
        <v>50</v>
      </c>
      <c r="AJ95" s="9">
        <v>1.925</v>
      </c>
      <c r="AK95" s="9" t="s">
        <v>248</v>
      </c>
      <c r="AL95" s="9">
        <v>43</v>
      </c>
      <c r="AM95" s="9">
        <v>3.0705980106049595</v>
      </c>
      <c r="AN95" s="9">
        <v>3.0731707317073171</v>
      </c>
      <c r="AO95" s="73">
        <v>0</v>
      </c>
      <c r="AP95" s="80">
        <v>0</v>
      </c>
      <c r="AQ95" s="80">
        <v>0</v>
      </c>
      <c r="AR95" s="224">
        <v>90</v>
      </c>
      <c r="AS95" s="224" t="s">
        <v>248</v>
      </c>
      <c r="AT95" s="7">
        <v>3517.9609999999998</v>
      </c>
      <c r="AU95" s="7">
        <v>17.13</v>
      </c>
      <c r="AV95" s="201">
        <v>0</v>
      </c>
      <c r="AW95" s="126">
        <v>90</v>
      </c>
      <c r="AX95" s="203" t="s">
        <v>248</v>
      </c>
      <c r="AY95" s="203" t="s">
        <v>248</v>
      </c>
      <c r="AZ95" s="138">
        <v>11250</v>
      </c>
      <c r="BA95" s="203" t="s">
        <v>248</v>
      </c>
      <c r="BB95" s="203" t="s">
        <v>248</v>
      </c>
      <c r="BC95" s="203" t="s">
        <v>248</v>
      </c>
      <c r="BD95" s="217" t="s">
        <v>61</v>
      </c>
      <c r="BE95" s="201" t="s">
        <v>62</v>
      </c>
      <c r="BF95" s="201" t="s">
        <v>63</v>
      </c>
      <c r="BG95" s="201" t="s">
        <v>196</v>
      </c>
      <c r="BH95" s="218" t="s">
        <v>488</v>
      </c>
      <c r="BI95" s="218" t="s">
        <v>66</v>
      </c>
      <c r="BJ95" s="200">
        <v>214</v>
      </c>
      <c r="BK95" s="200">
        <v>7</v>
      </c>
      <c r="BL95" s="219" t="s">
        <v>65</v>
      </c>
      <c r="BM95" s="64"/>
      <c r="BN95" s="64" t="s">
        <v>309</v>
      </c>
      <c r="BO95" s="91" t="s">
        <v>335</v>
      </c>
      <c r="BP95" s="441" t="s">
        <v>690</v>
      </c>
      <c r="BQ95" s="219" t="s">
        <v>718</v>
      </c>
    </row>
    <row r="96" spans="1:69" ht="15.75">
      <c r="A96" s="207" t="s">
        <v>33</v>
      </c>
      <c r="B96" s="208" t="s">
        <v>40</v>
      </c>
      <c r="C96" s="202" t="s">
        <v>35</v>
      </c>
      <c r="D96" s="210" t="s">
        <v>710</v>
      </c>
      <c r="E96" s="24" t="s">
        <v>140</v>
      </c>
      <c r="F96" s="86">
        <v>47</v>
      </c>
      <c r="G96" s="80">
        <v>2</v>
      </c>
      <c r="H96" s="204"/>
      <c r="I96" s="204"/>
      <c r="J96" s="204"/>
      <c r="K96" s="204"/>
      <c r="L96" s="80">
        <v>0</v>
      </c>
      <c r="M96" s="203"/>
      <c r="N96" s="52">
        <v>0</v>
      </c>
      <c r="O96" s="204"/>
      <c r="P96" s="204"/>
      <c r="Q96" s="11">
        <v>7.1406220888999998</v>
      </c>
      <c r="R96" s="204"/>
      <c r="S96" s="204"/>
      <c r="T96" s="53">
        <v>9.4375</v>
      </c>
      <c r="U96" s="204"/>
      <c r="V96" s="204"/>
      <c r="W96" s="11">
        <v>7.2129776666665997</v>
      </c>
      <c r="X96" s="204"/>
      <c r="Y96" s="204"/>
      <c r="Z96" s="53">
        <v>9.4375</v>
      </c>
      <c r="AA96" s="204"/>
      <c r="AB96" s="204"/>
      <c r="AC96" s="204"/>
      <c r="AD96" s="204"/>
      <c r="AE96" s="204"/>
      <c r="AF96" s="9">
        <v>3.3086788408403045</v>
      </c>
      <c r="AG96" s="9">
        <v>314</v>
      </c>
      <c r="AH96" s="9">
        <v>0.5333641536172552</v>
      </c>
      <c r="AI96" s="9">
        <v>29</v>
      </c>
      <c r="AJ96" s="9">
        <v>2.1977272727272728</v>
      </c>
      <c r="AK96" s="9" t="s">
        <v>248</v>
      </c>
      <c r="AL96" s="9">
        <v>41</v>
      </c>
      <c r="AM96" s="9">
        <v>3.3297328735754737</v>
      </c>
      <c r="AN96" s="9">
        <v>3.4192708333333335</v>
      </c>
      <c r="AO96" s="73">
        <v>0</v>
      </c>
      <c r="AP96" s="80">
        <v>0</v>
      </c>
      <c r="AQ96" s="80">
        <v>0</v>
      </c>
      <c r="AR96" s="224">
        <v>90</v>
      </c>
      <c r="AS96" s="224" t="s">
        <v>248</v>
      </c>
      <c r="AT96" s="7">
        <v>3434.5639999999999</v>
      </c>
      <c r="AU96" s="7">
        <v>21.875</v>
      </c>
      <c r="AV96" s="201">
        <v>0</v>
      </c>
      <c r="AW96" s="126">
        <v>90</v>
      </c>
      <c r="AX96" s="203" t="s">
        <v>248</v>
      </c>
      <c r="AY96" s="203" t="s">
        <v>248</v>
      </c>
      <c r="AZ96" s="138">
        <v>11250</v>
      </c>
      <c r="BA96" s="203" t="s">
        <v>248</v>
      </c>
      <c r="BB96" s="203" t="s">
        <v>248</v>
      </c>
      <c r="BC96" s="203" t="s">
        <v>248</v>
      </c>
      <c r="BD96" s="217" t="s">
        <v>61</v>
      </c>
      <c r="BE96" s="201" t="s">
        <v>62</v>
      </c>
      <c r="BF96" s="201" t="s">
        <v>63</v>
      </c>
      <c r="BG96" s="201" t="s">
        <v>196</v>
      </c>
      <c r="BH96" s="218" t="s">
        <v>488</v>
      </c>
      <c r="BI96" s="218" t="s">
        <v>67</v>
      </c>
      <c r="BJ96" s="200">
        <v>214</v>
      </c>
      <c r="BK96" s="200">
        <v>3</v>
      </c>
      <c r="BL96" s="219" t="s">
        <v>65</v>
      </c>
      <c r="BM96" s="64"/>
      <c r="BN96" s="64" t="s">
        <v>309</v>
      </c>
      <c r="BO96" s="91" t="s">
        <v>335</v>
      </c>
      <c r="BP96" s="441" t="s">
        <v>690</v>
      </c>
      <c r="BQ96" s="219" t="s">
        <v>718</v>
      </c>
    </row>
    <row r="97" spans="1:69" ht="15.75">
      <c r="A97" s="207" t="s">
        <v>33</v>
      </c>
      <c r="B97" s="208" t="s">
        <v>40</v>
      </c>
      <c r="C97" s="202" t="s">
        <v>35</v>
      </c>
      <c r="D97" s="210" t="s">
        <v>710</v>
      </c>
      <c r="E97" s="24" t="s">
        <v>140</v>
      </c>
      <c r="F97" s="86">
        <v>4</v>
      </c>
      <c r="G97" s="80">
        <v>0</v>
      </c>
      <c r="H97" s="204"/>
      <c r="I97" s="204"/>
      <c r="J97" s="204"/>
      <c r="K97" s="204"/>
      <c r="L97" s="80">
        <v>0</v>
      </c>
      <c r="M97" s="203"/>
      <c r="N97" s="52">
        <v>0</v>
      </c>
      <c r="O97" s="204"/>
      <c r="P97" s="204"/>
      <c r="Q97" s="11">
        <v>7.3847497500000001</v>
      </c>
      <c r="R97" s="204"/>
      <c r="S97" s="204"/>
      <c r="T97" s="53">
        <v>7.9</v>
      </c>
      <c r="U97" s="204"/>
      <c r="V97" s="204"/>
      <c r="W97" s="11">
        <v>7.5987497499999996</v>
      </c>
      <c r="X97" s="204"/>
      <c r="Y97" s="204"/>
      <c r="Z97" s="53">
        <v>7.9666666666666668</v>
      </c>
      <c r="AA97" s="204"/>
      <c r="AB97" s="204"/>
      <c r="AC97" s="204"/>
      <c r="AD97" s="204"/>
      <c r="AE97" s="204"/>
      <c r="AF97" s="9">
        <v>2.8157142911638533</v>
      </c>
      <c r="AG97" s="9">
        <v>28</v>
      </c>
      <c r="AH97" s="9">
        <v>0.26972453123756235</v>
      </c>
      <c r="AI97" s="9">
        <v>3</v>
      </c>
      <c r="AJ97" s="9">
        <v>2.2333333333333334</v>
      </c>
      <c r="AK97" s="9" t="s">
        <v>248</v>
      </c>
      <c r="AL97" s="9">
        <v>0</v>
      </c>
      <c r="AM97" s="9"/>
      <c r="AN97" s="9"/>
      <c r="AO97" s="73">
        <v>0</v>
      </c>
      <c r="AP97" s="80">
        <v>0</v>
      </c>
      <c r="AQ97" s="80">
        <v>0</v>
      </c>
      <c r="AR97" s="224">
        <v>8</v>
      </c>
      <c r="AS97" s="224" t="s">
        <v>248</v>
      </c>
      <c r="AT97" s="7">
        <v>311.63400000000001</v>
      </c>
      <c r="AU97" s="7">
        <v>0</v>
      </c>
      <c r="AV97" s="201">
        <v>0</v>
      </c>
      <c r="AW97" s="126">
        <v>8</v>
      </c>
      <c r="AX97" s="203" t="s">
        <v>248</v>
      </c>
      <c r="AY97" s="203" t="s">
        <v>248</v>
      </c>
      <c r="AZ97" s="138">
        <v>11250</v>
      </c>
      <c r="BA97" s="203" t="s">
        <v>248</v>
      </c>
      <c r="BB97" s="203" t="s">
        <v>248</v>
      </c>
      <c r="BC97" s="203" t="s">
        <v>248</v>
      </c>
      <c r="BD97" s="217" t="s">
        <v>61</v>
      </c>
      <c r="BE97" s="201" t="s">
        <v>62</v>
      </c>
      <c r="BF97" s="201" t="s">
        <v>63</v>
      </c>
      <c r="BG97" s="201" t="s">
        <v>196</v>
      </c>
      <c r="BH97" s="218" t="s">
        <v>488</v>
      </c>
      <c r="BI97" s="218" t="s">
        <v>68</v>
      </c>
      <c r="BJ97" s="200">
        <v>214</v>
      </c>
      <c r="BK97" s="200">
        <v>4</v>
      </c>
      <c r="BL97" s="219" t="s">
        <v>65</v>
      </c>
      <c r="BM97" s="64"/>
      <c r="BN97" s="64" t="s">
        <v>309</v>
      </c>
      <c r="BO97" s="91" t="s">
        <v>335</v>
      </c>
      <c r="BP97" s="441" t="s">
        <v>690</v>
      </c>
      <c r="BQ97" s="219" t="s">
        <v>718</v>
      </c>
    </row>
    <row r="98" spans="1:69" ht="15.75">
      <c r="A98" s="207" t="s">
        <v>33</v>
      </c>
      <c r="B98" s="208" t="s">
        <v>40</v>
      </c>
      <c r="C98" s="202" t="s">
        <v>35</v>
      </c>
      <c r="D98" s="210" t="s">
        <v>710</v>
      </c>
      <c r="E98" s="24" t="s">
        <v>141</v>
      </c>
      <c r="F98" s="86">
        <v>71</v>
      </c>
      <c r="G98" s="80">
        <v>0</v>
      </c>
      <c r="H98" s="204"/>
      <c r="I98" s="204"/>
      <c r="J98" s="204"/>
      <c r="K98" s="204"/>
      <c r="L98" s="80">
        <v>0</v>
      </c>
      <c r="M98" s="203"/>
      <c r="N98" s="52">
        <v>0</v>
      </c>
      <c r="O98" s="204"/>
      <c r="P98" s="204"/>
      <c r="Q98" s="11">
        <v>6.1725208309999999</v>
      </c>
      <c r="R98" s="204"/>
      <c r="S98" s="204"/>
      <c r="T98" s="53">
        <v>9.2250000000000014</v>
      </c>
      <c r="U98" s="204"/>
      <c r="V98" s="204"/>
      <c r="W98" s="11">
        <v>6.1152814225352001</v>
      </c>
      <c r="X98" s="204"/>
      <c r="Y98" s="204"/>
      <c r="Z98" s="53">
        <v>9.2250000000000014</v>
      </c>
      <c r="AA98" s="204"/>
      <c r="AB98" s="204"/>
      <c r="AC98" s="204"/>
      <c r="AD98" s="204"/>
      <c r="AE98" s="204"/>
      <c r="AF98" s="9">
        <v>3.6662173302360697</v>
      </c>
      <c r="AG98" s="9">
        <v>497</v>
      </c>
      <c r="AH98" s="9">
        <v>0.51283859426569778</v>
      </c>
      <c r="AI98" s="9">
        <v>15</v>
      </c>
      <c r="AJ98" s="9">
        <v>2.6331081081081082</v>
      </c>
      <c r="AK98" s="9" t="s">
        <v>248</v>
      </c>
      <c r="AL98" s="9">
        <v>71</v>
      </c>
      <c r="AM98" s="9">
        <v>3.6662173302360697</v>
      </c>
      <c r="AN98" s="9">
        <v>3.7428861788617884</v>
      </c>
      <c r="AO98" s="73">
        <v>0</v>
      </c>
      <c r="AP98" s="80">
        <v>0</v>
      </c>
      <c r="AQ98" s="80">
        <v>0</v>
      </c>
      <c r="AR98" s="224">
        <v>142</v>
      </c>
      <c r="AS98" s="224" t="s">
        <v>248</v>
      </c>
      <c r="AT98" s="7">
        <v>5404.9870000000001</v>
      </c>
      <c r="AU98" s="7">
        <v>0</v>
      </c>
      <c r="AV98" s="201">
        <v>0</v>
      </c>
      <c r="AW98" s="126">
        <v>142</v>
      </c>
      <c r="AX98" s="203" t="s">
        <v>248</v>
      </c>
      <c r="AY98" s="203" t="s">
        <v>248</v>
      </c>
      <c r="AZ98" s="138">
        <v>9878</v>
      </c>
      <c r="BA98" s="203" t="s">
        <v>248</v>
      </c>
      <c r="BB98" s="203" t="s">
        <v>248</v>
      </c>
      <c r="BC98" s="203" t="s">
        <v>248</v>
      </c>
      <c r="BD98" s="217" t="s">
        <v>61</v>
      </c>
      <c r="BE98" s="201" t="s">
        <v>62</v>
      </c>
      <c r="BF98" s="201" t="s">
        <v>63</v>
      </c>
      <c r="BG98" s="201" t="s">
        <v>196</v>
      </c>
      <c r="BH98" s="218" t="s">
        <v>267</v>
      </c>
      <c r="BI98" s="218" t="s">
        <v>64</v>
      </c>
      <c r="BJ98" s="200">
        <v>214</v>
      </c>
      <c r="BK98" s="200">
        <v>1</v>
      </c>
      <c r="BL98" s="219" t="s">
        <v>65</v>
      </c>
      <c r="BM98" s="64"/>
      <c r="BN98" s="64" t="s">
        <v>309</v>
      </c>
      <c r="BO98" s="91" t="s">
        <v>74</v>
      </c>
      <c r="BP98" s="441" t="s">
        <v>681</v>
      </c>
      <c r="BQ98" s="219" t="s">
        <v>717</v>
      </c>
    </row>
    <row r="99" spans="1:69" ht="16.5" thickBot="1">
      <c r="A99" s="151" t="s">
        <v>33</v>
      </c>
      <c r="B99" s="152" t="s">
        <v>40</v>
      </c>
      <c r="C99" s="153" t="s">
        <v>35</v>
      </c>
      <c r="D99" s="154" t="s">
        <v>710</v>
      </c>
      <c r="E99" s="190" t="s">
        <v>141</v>
      </c>
      <c r="F99" s="191">
        <v>60</v>
      </c>
      <c r="G99" s="192">
        <v>0</v>
      </c>
      <c r="H99" s="161"/>
      <c r="I99" s="161"/>
      <c r="J99" s="161"/>
      <c r="K99" s="161"/>
      <c r="L99" s="192">
        <v>0</v>
      </c>
      <c r="M99" s="158"/>
      <c r="N99" s="160">
        <v>0</v>
      </c>
      <c r="O99" s="161"/>
      <c r="P99" s="161"/>
      <c r="Q99" s="194">
        <v>7.5700665999999996</v>
      </c>
      <c r="R99" s="161"/>
      <c r="S99" s="161"/>
      <c r="T99" s="193">
        <v>13</v>
      </c>
      <c r="U99" s="161"/>
      <c r="V99" s="161"/>
      <c r="W99" s="194">
        <v>7.6421331166666002</v>
      </c>
      <c r="X99" s="161"/>
      <c r="Y99" s="161"/>
      <c r="Z99" s="193">
        <v>13</v>
      </c>
      <c r="AA99" s="161"/>
      <c r="AB99" s="161"/>
      <c r="AC99" s="161"/>
      <c r="AD99" s="161"/>
      <c r="AE99" s="161"/>
      <c r="AF99" s="178">
        <v>3.1922380890165054</v>
      </c>
      <c r="AG99" s="178">
        <v>420</v>
      </c>
      <c r="AH99" s="178">
        <v>0.54453342378523917</v>
      </c>
      <c r="AI99" s="178">
        <v>45</v>
      </c>
      <c r="AJ99" s="178">
        <v>2.2073170731707319</v>
      </c>
      <c r="AK99" s="178" t="s">
        <v>248</v>
      </c>
      <c r="AL99" s="178">
        <v>60</v>
      </c>
      <c r="AM99" s="178">
        <v>3.1922380890165054</v>
      </c>
      <c r="AN99" s="178">
        <v>3.2260869565217392</v>
      </c>
      <c r="AO99" s="195">
        <v>0</v>
      </c>
      <c r="AP99" s="192">
        <v>0</v>
      </c>
      <c r="AQ99" s="192">
        <v>0</v>
      </c>
      <c r="AR99" s="226">
        <v>120</v>
      </c>
      <c r="AS99" s="226" t="s">
        <v>248</v>
      </c>
      <c r="AT99" s="227">
        <v>4699.0630000000001</v>
      </c>
      <c r="AU99" s="227">
        <v>0</v>
      </c>
      <c r="AV99" s="163">
        <v>0</v>
      </c>
      <c r="AW99" s="228">
        <v>120</v>
      </c>
      <c r="AX99" s="158" t="s">
        <v>248</v>
      </c>
      <c r="AY99" s="158" t="s">
        <v>248</v>
      </c>
      <c r="AZ99" s="156">
        <v>9878</v>
      </c>
      <c r="BA99" s="158" t="s">
        <v>248</v>
      </c>
      <c r="BB99" s="158" t="s">
        <v>248</v>
      </c>
      <c r="BC99" s="158" t="s">
        <v>248</v>
      </c>
      <c r="BD99" s="162" t="s">
        <v>61</v>
      </c>
      <c r="BE99" s="163" t="s">
        <v>62</v>
      </c>
      <c r="BF99" s="163" t="s">
        <v>63</v>
      </c>
      <c r="BG99" s="163" t="s">
        <v>196</v>
      </c>
      <c r="BH99" s="164" t="s">
        <v>267</v>
      </c>
      <c r="BI99" s="164" t="s">
        <v>66</v>
      </c>
      <c r="BJ99" s="165">
        <v>214</v>
      </c>
      <c r="BK99" s="165">
        <v>7</v>
      </c>
      <c r="BL99" s="166" t="s">
        <v>65</v>
      </c>
      <c r="BM99" s="198"/>
      <c r="BN99" s="198" t="s">
        <v>309</v>
      </c>
      <c r="BO99" s="197" t="s">
        <v>74</v>
      </c>
      <c r="BP99" s="165" t="s">
        <v>681</v>
      </c>
      <c r="BQ99" s="166" t="s">
        <v>717</v>
      </c>
    </row>
    <row r="100" spans="1:69" ht="15.75">
      <c r="A100" s="205" t="s">
        <v>33</v>
      </c>
      <c r="B100" s="206" t="s">
        <v>40</v>
      </c>
      <c r="C100" s="220" t="s">
        <v>35</v>
      </c>
      <c r="D100" s="209" t="s">
        <v>710</v>
      </c>
      <c r="E100" s="26" t="s">
        <v>141</v>
      </c>
      <c r="F100" s="93">
        <v>28</v>
      </c>
      <c r="G100" s="79">
        <v>0</v>
      </c>
      <c r="H100" s="222"/>
      <c r="I100" s="222"/>
      <c r="J100" s="222"/>
      <c r="K100" s="222"/>
      <c r="L100" s="79">
        <v>0</v>
      </c>
      <c r="M100" s="221"/>
      <c r="N100" s="62">
        <v>0</v>
      </c>
      <c r="O100" s="222"/>
      <c r="P100" s="222"/>
      <c r="Q100" s="68">
        <v>7.0258571071000002</v>
      </c>
      <c r="R100" s="222"/>
      <c r="S100" s="222"/>
      <c r="T100" s="71">
        <v>8.2999999999999989</v>
      </c>
      <c r="U100" s="222"/>
      <c r="V100" s="222"/>
      <c r="W100" s="68">
        <v>7.2096068571428003</v>
      </c>
      <c r="X100" s="222"/>
      <c r="Y100" s="222"/>
      <c r="Z100" s="71">
        <v>8.3999999999999986</v>
      </c>
      <c r="AA100" s="222"/>
      <c r="AB100" s="222"/>
      <c r="AC100" s="222"/>
      <c r="AD100" s="222"/>
      <c r="AE100" s="222"/>
      <c r="AF100" s="60">
        <v>3.5245238283954596</v>
      </c>
      <c r="AG100" s="60">
        <v>196</v>
      </c>
      <c r="AH100" s="60">
        <v>0.58841510780186623</v>
      </c>
      <c r="AI100" s="60">
        <v>14</v>
      </c>
      <c r="AJ100" s="60">
        <v>2.2374999999999998</v>
      </c>
      <c r="AK100" s="60" t="s">
        <v>248</v>
      </c>
      <c r="AL100" s="60">
        <v>25</v>
      </c>
      <c r="AM100" s="60">
        <v>3.6198857361929755</v>
      </c>
      <c r="AN100" s="60">
        <v>3.6517857142857144</v>
      </c>
      <c r="AO100" s="72">
        <v>0</v>
      </c>
      <c r="AP100" s="79">
        <v>0</v>
      </c>
      <c r="AQ100" s="79">
        <v>0</v>
      </c>
      <c r="AR100" s="225">
        <v>56</v>
      </c>
      <c r="AS100" s="225" t="s">
        <v>248</v>
      </c>
      <c r="AT100" s="223">
        <v>2036.703</v>
      </c>
      <c r="AU100" s="223">
        <v>121.105</v>
      </c>
      <c r="AV100" s="212">
        <v>0</v>
      </c>
      <c r="AW100" s="213">
        <v>56</v>
      </c>
      <c r="AX100" s="221" t="s">
        <v>248</v>
      </c>
      <c r="AY100" s="221" t="s">
        <v>248</v>
      </c>
      <c r="AZ100" s="137">
        <v>9878</v>
      </c>
      <c r="BA100" s="221" t="s">
        <v>248</v>
      </c>
      <c r="BB100" s="221" t="s">
        <v>248</v>
      </c>
      <c r="BC100" s="221" t="s">
        <v>248</v>
      </c>
      <c r="BD100" s="211" t="s">
        <v>61</v>
      </c>
      <c r="BE100" s="212" t="s">
        <v>62</v>
      </c>
      <c r="BF100" s="212" t="s">
        <v>63</v>
      </c>
      <c r="BG100" s="212" t="s">
        <v>196</v>
      </c>
      <c r="BH100" s="214" t="s">
        <v>267</v>
      </c>
      <c r="BI100" s="214" t="s">
        <v>67</v>
      </c>
      <c r="BJ100" s="215">
        <v>214</v>
      </c>
      <c r="BK100" s="215">
        <v>3</v>
      </c>
      <c r="BL100" s="216" t="s">
        <v>65</v>
      </c>
      <c r="BM100" s="63"/>
      <c r="BN100" s="63" t="s">
        <v>309</v>
      </c>
      <c r="BO100" s="90" t="s">
        <v>74</v>
      </c>
      <c r="BP100" s="215" t="s">
        <v>681</v>
      </c>
      <c r="BQ100" s="216" t="s">
        <v>717</v>
      </c>
    </row>
    <row r="101" spans="1:69" ht="15.75">
      <c r="A101" s="207" t="s">
        <v>33</v>
      </c>
      <c r="B101" s="208" t="s">
        <v>40</v>
      </c>
      <c r="C101" s="202" t="s">
        <v>35</v>
      </c>
      <c r="D101" s="210" t="s">
        <v>710</v>
      </c>
      <c r="E101" s="24" t="s">
        <v>141</v>
      </c>
      <c r="F101" s="86">
        <v>44</v>
      </c>
      <c r="G101" s="80">
        <v>0</v>
      </c>
      <c r="H101" s="204"/>
      <c r="I101" s="204"/>
      <c r="J101" s="204"/>
      <c r="K101" s="204"/>
      <c r="L101" s="80">
        <v>0</v>
      </c>
      <c r="M101" s="203"/>
      <c r="N101" s="52">
        <v>0</v>
      </c>
      <c r="O101" s="204"/>
      <c r="P101" s="204"/>
      <c r="Q101" s="11">
        <v>7.0081816135999997</v>
      </c>
      <c r="R101" s="204"/>
      <c r="S101" s="204"/>
      <c r="T101" s="53">
        <v>8.9499999999999993</v>
      </c>
      <c r="U101" s="204"/>
      <c r="V101" s="204"/>
      <c r="W101" s="11">
        <v>7.1627042954544997</v>
      </c>
      <c r="X101" s="204"/>
      <c r="Y101" s="204"/>
      <c r="Z101" s="53">
        <v>8.9666666666666668</v>
      </c>
      <c r="AA101" s="204"/>
      <c r="AB101" s="204"/>
      <c r="AC101" s="204"/>
      <c r="AD101" s="204"/>
      <c r="AE101" s="204"/>
      <c r="AF101" s="9">
        <v>2.9952759829821529</v>
      </c>
      <c r="AG101" s="9">
        <v>305</v>
      </c>
      <c r="AH101" s="9">
        <v>0.37789720630512508</v>
      </c>
      <c r="AI101" s="9">
        <v>35</v>
      </c>
      <c r="AJ101" s="9">
        <v>2.2007575757575757</v>
      </c>
      <c r="AK101" s="9" t="s">
        <v>248</v>
      </c>
      <c r="AL101" s="9">
        <v>0</v>
      </c>
      <c r="AM101" s="9"/>
      <c r="AN101" s="9"/>
      <c r="AO101" s="73">
        <v>0</v>
      </c>
      <c r="AP101" s="80">
        <v>0</v>
      </c>
      <c r="AQ101" s="80">
        <v>0</v>
      </c>
      <c r="AR101" s="224">
        <v>88</v>
      </c>
      <c r="AS101" s="224" t="s">
        <v>248</v>
      </c>
      <c r="AT101" s="7">
        <v>3340.5709999999999</v>
      </c>
      <c r="AU101" s="7">
        <v>0</v>
      </c>
      <c r="AV101" s="201">
        <v>0</v>
      </c>
      <c r="AW101" s="126">
        <v>88</v>
      </c>
      <c r="AX101" s="203" t="s">
        <v>248</v>
      </c>
      <c r="AY101" s="203" t="s">
        <v>248</v>
      </c>
      <c r="AZ101" s="138">
        <v>9878</v>
      </c>
      <c r="BA101" s="203" t="s">
        <v>248</v>
      </c>
      <c r="BB101" s="203" t="s">
        <v>248</v>
      </c>
      <c r="BC101" s="203" t="s">
        <v>248</v>
      </c>
      <c r="BD101" s="217" t="s">
        <v>61</v>
      </c>
      <c r="BE101" s="201" t="s">
        <v>62</v>
      </c>
      <c r="BF101" s="201" t="s">
        <v>63</v>
      </c>
      <c r="BG101" s="201" t="s">
        <v>196</v>
      </c>
      <c r="BH101" s="218" t="s">
        <v>267</v>
      </c>
      <c r="BI101" s="218" t="s">
        <v>68</v>
      </c>
      <c r="BJ101" s="200">
        <v>214</v>
      </c>
      <c r="BK101" s="200">
        <v>4</v>
      </c>
      <c r="BL101" s="219" t="s">
        <v>65</v>
      </c>
      <c r="BM101" s="64"/>
      <c r="BN101" s="64" t="s">
        <v>309</v>
      </c>
      <c r="BO101" s="91" t="s">
        <v>74</v>
      </c>
      <c r="BP101" s="441" t="s">
        <v>681</v>
      </c>
      <c r="BQ101" s="219" t="s">
        <v>717</v>
      </c>
    </row>
    <row r="102" spans="1:69" ht="15.75">
      <c r="A102" s="207" t="s">
        <v>33</v>
      </c>
      <c r="B102" s="208" t="s">
        <v>40</v>
      </c>
      <c r="C102" s="202" t="s">
        <v>35</v>
      </c>
      <c r="D102" s="210" t="s">
        <v>710</v>
      </c>
      <c r="E102" s="24" t="s">
        <v>142</v>
      </c>
      <c r="F102" s="86">
        <v>100</v>
      </c>
      <c r="G102" s="80">
        <v>0</v>
      </c>
      <c r="H102" s="204"/>
      <c r="I102" s="204"/>
      <c r="J102" s="204"/>
      <c r="K102" s="204"/>
      <c r="L102" s="80">
        <v>0</v>
      </c>
      <c r="M102" s="203"/>
      <c r="N102" s="52">
        <v>0</v>
      </c>
      <c r="O102" s="204"/>
      <c r="P102" s="204"/>
      <c r="Q102" s="11">
        <v>7.4174898100000002</v>
      </c>
      <c r="R102" s="204"/>
      <c r="S102" s="204"/>
      <c r="T102" s="53">
        <v>8.4499999999999993</v>
      </c>
      <c r="U102" s="204"/>
      <c r="V102" s="204"/>
      <c r="W102" s="11">
        <v>7.4978898100000002</v>
      </c>
      <c r="X102" s="204"/>
      <c r="Y102" s="204"/>
      <c r="Z102" s="53">
        <v>8.4117647058823533</v>
      </c>
      <c r="AA102" s="204"/>
      <c r="AB102" s="204"/>
      <c r="AC102" s="204"/>
      <c r="AD102" s="204"/>
      <c r="AE102" s="204"/>
      <c r="AF102" s="9">
        <v>3.4523250028491019</v>
      </c>
      <c r="AG102" s="9">
        <v>400</v>
      </c>
      <c r="AH102" s="9">
        <v>0.43693617445958677</v>
      </c>
      <c r="AI102" s="9">
        <v>9</v>
      </c>
      <c r="AJ102" s="9">
        <v>2.5964912280701755</v>
      </c>
      <c r="AK102" s="9" t="s">
        <v>248</v>
      </c>
      <c r="AL102" s="9">
        <v>100</v>
      </c>
      <c r="AM102" s="9">
        <v>3.4523250028491019</v>
      </c>
      <c r="AN102" s="9">
        <v>3.5104712041884816</v>
      </c>
      <c r="AO102" s="73">
        <v>0</v>
      </c>
      <c r="AP102" s="80">
        <v>0</v>
      </c>
      <c r="AQ102" s="80">
        <v>0</v>
      </c>
      <c r="AR102" s="224">
        <v>200</v>
      </c>
      <c r="AS102" s="224" t="s">
        <v>248</v>
      </c>
      <c r="AT102" s="7">
        <v>7710.2690000000002</v>
      </c>
      <c r="AU102" s="7">
        <v>0</v>
      </c>
      <c r="AV102" s="201">
        <v>0</v>
      </c>
      <c r="AW102" s="126">
        <v>200</v>
      </c>
      <c r="AX102" s="203" t="s">
        <v>248</v>
      </c>
      <c r="AY102" s="203" t="s">
        <v>248</v>
      </c>
      <c r="AZ102" s="138">
        <v>20821</v>
      </c>
      <c r="BA102" s="203" t="s">
        <v>248</v>
      </c>
      <c r="BB102" s="203" t="s">
        <v>248</v>
      </c>
      <c r="BC102" s="203" t="s">
        <v>248</v>
      </c>
      <c r="BD102" s="217" t="s">
        <v>61</v>
      </c>
      <c r="BE102" s="201" t="s">
        <v>62</v>
      </c>
      <c r="BF102" s="201" t="s">
        <v>63</v>
      </c>
      <c r="BG102" s="201" t="s">
        <v>196</v>
      </c>
      <c r="BH102" s="218" t="s">
        <v>267</v>
      </c>
      <c r="BI102" s="218" t="s">
        <v>64</v>
      </c>
      <c r="BJ102" s="200">
        <v>214</v>
      </c>
      <c r="BK102" s="200">
        <v>1</v>
      </c>
      <c r="BL102" s="219" t="s">
        <v>65</v>
      </c>
      <c r="BM102" s="64"/>
      <c r="BN102" s="64" t="s">
        <v>309</v>
      </c>
      <c r="BO102" s="91" t="s">
        <v>697</v>
      </c>
      <c r="BP102" s="441" t="s">
        <v>698</v>
      </c>
      <c r="BQ102" s="219" t="s">
        <v>714</v>
      </c>
    </row>
    <row r="103" spans="1:69" ht="15.75">
      <c r="A103" s="207" t="s">
        <v>33</v>
      </c>
      <c r="B103" s="208" t="s">
        <v>40</v>
      </c>
      <c r="C103" s="202" t="s">
        <v>35</v>
      </c>
      <c r="D103" s="210" t="s">
        <v>710</v>
      </c>
      <c r="E103" s="24" t="s">
        <v>142</v>
      </c>
      <c r="F103" s="86">
        <v>62</v>
      </c>
      <c r="G103" s="80">
        <v>1</v>
      </c>
      <c r="H103" s="204"/>
      <c r="I103" s="204"/>
      <c r="J103" s="204"/>
      <c r="K103" s="204"/>
      <c r="L103" s="80">
        <v>0</v>
      </c>
      <c r="M103" s="203"/>
      <c r="N103" s="52">
        <v>1</v>
      </c>
      <c r="O103" s="204"/>
      <c r="P103" s="204"/>
      <c r="Q103" s="11">
        <v>7.3170161967</v>
      </c>
      <c r="R103" s="204"/>
      <c r="S103" s="204"/>
      <c r="T103" s="53">
        <v>8.9958333333333336</v>
      </c>
      <c r="U103" s="204"/>
      <c r="V103" s="204"/>
      <c r="W103" s="11">
        <v>7.2184752131146999</v>
      </c>
      <c r="X103" s="204"/>
      <c r="Y103" s="204"/>
      <c r="Z103" s="53">
        <v>8.7458333333333336</v>
      </c>
      <c r="AA103" s="204"/>
      <c r="AB103" s="204"/>
      <c r="AC103" s="204"/>
      <c r="AD103" s="204"/>
      <c r="AE103" s="204"/>
      <c r="AF103" s="9">
        <v>3.5542499979337054</v>
      </c>
      <c r="AG103" s="9">
        <v>244</v>
      </c>
      <c r="AH103" s="9">
        <v>0.41436718819141749</v>
      </c>
      <c r="AI103" s="9">
        <v>5</v>
      </c>
      <c r="AJ103" s="9">
        <v>2.6881578947368423</v>
      </c>
      <c r="AK103" s="9" t="s">
        <v>248</v>
      </c>
      <c r="AL103" s="9">
        <v>61</v>
      </c>
      <c r="AM103" s="9">
        <v>3.5542499979337054</v>
      </c>
      <c r="AN103" s="9">
        <v>3.6089285714285713</v>
      </c>
      <c r="AO103" s="73">
        <v>0</v>
      </c>
      <c r="AP103" s="80">
        <v>0</v>
      </c>
      <c r="AQ103" s="80">
        <v>0</v>
      </c>
      <c r="AR103" s="224">
        <v>122</v>
      </c>
      <c r="AS103" s="224" t="s">
        <v>248</v>
      </c>
      <c r="AT103" s="7">
        <v>4693.4920000000002</v>
      </c>
      <c r="AU103" s="7">
        <v>0</v>
      </c>
      <c r="AV103" s="201">
        <v>0</v>
      </c>
      <c r="AW103" s="126">
        <v>122</v>
      </c>
      <c r="AX103" s="203" t="s">
        <v>248</v>
      </c>
      <c r="AY103" s="203" t="s">
        <v>248</v>
      </c>
      <c r="AZ103" s="138">
        <v>20821</v>
      </c>
      <c r="BA103" s="203" t="s">
        <v>248</v>
      </c>
      <c r="BB103" s="203" t="s">
        <v>248</v>
      </c>
      <c r="BC103" s="203" t="s">
        <v>248</v>
      </c>
      <c r="BD103" s="217" t="s">
        <v>61</v>
      </c>
      <c r="BE103" s="201" t="s">
        <v>62</v>
      </c>
      <c r="BF103" s="201" t="s">
        <v>63</v>
      </c>
      <c r="BG103" s="201" t="s">
        <v>196</v>
      </c>
      <c r="BH103" s="218" t="s">
        <v>267</v>
      </c>
      <c r="BI103" s="218" t="s">
        <v>66</v>
      </c>
      <c r="BJ103" s="200">
        <v>214</v>
      </c>
      <c r="BK103" s="200">
        <v>7</v>
      </c>
      <c r="BL103" s="219" t="s">
        <v>65</v>
      </c>
      <c r="BM103" s="64"/>
      <c r="BN103" s="64" t="s">
        <v>309</v>
      </c>
      <c r="BO103" s="91" t="s">
        <v>697</v>
      </c>
      <c r="BP103" s="441" t="s">
        <v>698</v>
      </c>
      <c r="BQ103" s="219" t="s">
        <v>714</v>
      </c>
    </row>
    <row r="104" spans="1:69" ht="15.75">
      <c r="A104" s="207" t="s">
        <v>33</v>
      </c>
      <c r="B104" s="208" t="s">
        <v>40</v>
      </c>
      <c r="C104" s="202" t="s">
        <v>35</v>
      </c>
      <c r="D104" s="210" t="s">
        <v>710</v>
      </c>
      <c r="E104" s="24" t="s">
        <v>142</v>
      </c>
      <c r="F104" s="86">
        <v>97</v>
      </c>
      <c r="G104" s="80">
        <v>11</v>
      </c>
      <c r="H104" s="204"/>
      <c r="I104" s="204"/>
      <c r="J104" s="204"/>
      <c r="K104" s="204"/>
      <c r="L104" s="80">
        <v>0</v>
      </c>
      <c r="M104" s="203"/>
      <c r="N104" s="52">
        <v>1</v>
      </c>
      <c r="O104" s="204"/>
      <c r="P104" s="204"/>
      <c r="Q104" s="11">
        <v>8.2787207092999999</v>
      </c>
      <c r="R104" s="204"/>
      <c r="S104" s="204"/>
      <c r="T104" s="53">
        <v>12.175000000000001</v>
      </c>
      <c r="U104" s="204"/>
      <c r="V104" s="204"/>
      <c r="W104" s="11">
        <v>8.4513833953488007</v>
      </c>
      <c r="X104" s="204"/>
      <c r="Y104" s="204"/>
      <c r="Z104" s="53">
        <v>12.350000000000001</v>
      </c>
      <c r="AA104" s="204"/>
      <c r="AB104" s="204"/>
      <c r="AC104" s="204"/>
      <c r="AD104" s="204"/>
      <c r="AE104" s="204"/>
      <c r="AF104" s="9">
        <v>3.4940116253010061</v>
      </c>
      <c r="AG104" s="9">
        <v>344</v>
      </c>
      <c r="AH104" s="9">
        <v>0.45972947839054301</v>
      </c>
      <c r="AI104" s="9">
        <v>11</v>
      </c>
      <c r="AJ104" s="9">
        <v>2.6</v>
      </c>
      <c r="AK104" s="9" t="s">
        <v>248</v>
      </c>
      <c r="AL104" s="9">
        <v>86</v>
      </c>
      <c r="AM104" s="9">
        <v>3.5233529385398414</v>
      </c>
      <c r="AN104" s="9">
        <v>3.6018041237113403</v>
      </c>
      <c r="AO104" s="73">
        <v>0</v>
      </c>
      <c r="AP104" s="80">
        <v>0</v>
      </c>
      <c r="AQ104" s="80">
        <v>0</v>
      </c>
      <c r="AR104" s="224">
        <v>172</v>
      </c>
      <c r="AS104" s="224" t="s">
        <v>248</v>
      </c>
      <c r="AT104" s="7">
        <v>6928.4390000000003</v>
      </c>
      <c r="AU104" s="7">
        <v>0</v>
      </c>
      <c r="AV104" s="201">
        <v>0</v>
      </c>
      <c r="AW104" s="126">
        <v>172</v>
      </c>
      <c r="AX104" s="203" t="s">
        <v>248</v>
      </c>
      <c r="AY104" s="203" t="s">
        <v>248</v>
      </c>
      <c r="AZ104" s="138">
        <v>20821</v>
      </c>
      <c r="BA104" s="203" t="s">
        <v>248</v>
      </c>
      <c r="BB104" s="203" t="s">
        <v>248</v>
      </c>
      <c r="BC104" s="203" t="s">
        <v>248</v>
      </c>
      <c r="BD104" s="217" t="s">
        <v>61</v>
      </c>
      <c r="BE104" s="201" t="s">
        <v>62</v>
      </c>
      <c r="BF104" s="201" t="s">
        <v>63</v>
      </c>
      <c r="BG104" s="201" t="s">
        <v>196</v>
      </c>
      <c r="BH104" s="218" t="s">
        <v>267</v>
      </c>
      <c r="BI104" s="218" t="s">
        <v>67</v>
      </c>
      <c r="BJ104" s="200">
        <v>214</v>
      </c>
      <c r="BK104" s="200">
        <v>3</v>
      </c>
      <c r="BL104" s="219" t="s">
        <v>65</v>
      </c>
      <c r="BM104" s="64"/>
      <c r="BN104" s="64" t="s">
        <v>309</v>
      </c>
      <c r="BO104" s="91" t="s">
        <v>697</v>
      </c>
      <c r="BP104" s="441" t="s">
        <v>698</v>
      </c>
      <c r="BQ104" s="219" t="s">
        <v>714</v>
      </c>
    </row>
    <row r="105" spans="1:69" ht="15.75">
      <c r="A105" s="207" t="s">
        <v>33</v>
      </c>
      <c r="B105" s="208" t="s">
        <v>40</v>
      </c>
      <c r="C105" s="202" t="s">
        <v>35</v>
      </c>
      <c r="D105" s="210" t="s">
        <v>710</v>
      </c>
      <c r="E105" s="24" t="s">
        <v>142</v>
      </c>
      <c r="F105" s="86"/>
      <c r="G105" s="80"/>
      <c r="H105" s="204"/>
      <c r="I105" s="204"/>
      <c r="J105" s="204"/>
      <c r="K105" s="204"/>
      <c r="L105" s="80"/>
      <c r="M105" s="203"/>
      <c r="N105" s="52"/>
      <c r="O105" s="204"/>
      <c r="P105" s="204"/>
      <c r="Q105" s="11"/>
      <c r="R105" s="204"/>
      <c r="S105" s="204"/>
      <c r="T105" s="53"/>
      <c r="U105" s="204"/>
      <c r="V105" s="204"/>
      <c r="W105" s="11"/>
      <c r="X105" s="204"/>
      <c r="Y105" s="204"/>
      <c r="Z105" s="53"/>
      <c r="AA105" s="204"/>
      <c r="AB105" s="204"/>
      <c r="AC105" s="204"/>
      <c r="AD105" s="204"/>
      <c r="AE105" s="204"/>
      <c r="AF105" s="9"/>
      <c r="AG105" s="9"/>
      <c r="AH105" s="9"/>
      <c r="AI105" s="9"/>
      <c r="AJ105" s="9"/>
      <c r="AK105" s="9" t="s">
        <v>248</v>
      </c>
      <c r="AL105" s="9">
        <v>0</v>
      </c>
      <c r="AM105" s="9"/>
      <c r="AN105" s="9"/>
      <c r="AO105" s="73"/>
      <c r="AP105" s="80"/>
      <c r="AQ105" s="80"/>
      <c r="AR105" s="224"/>
      <c r="AS105" s="224" t="s">
        <v>248</v>
      </c>
      <c r="AT105" s="7"/>
      <c r="AU105" s="7"/>
      <c r="AV105" s="201"/>
      <c r="AW105" s="126"/>
      <c r="AX105" s="203" t="s">
        <v>248</v>
      </c>
      <c r="AY105" s="203" t="s">
        <v>248</v>
      </c>
      <c r="AZ105" s="138">
        <v>20821</v>
      </c>
      <c r="BA105" s="203" t="s">
        <v>248</v>
      </c>
      <c r="BB105" s="203" t="s">
        <v>248</v>
      </c>
      <c r="BC105" s="203" t="s">
        <v>248</v>
      </c>
      <c r="BD105" s="217" t="s">
        <v>61</v>
      </c>
      <c r="BE105" s="201" t="s">
        <v>62</v>
      </c>
      <c r="BF105" s="201" t="s">
        <v>63</v>
      </c>
      <c r="BG105" s="201" t="s">
        <v>196</v>
      </c>
      <c r="BH105" s="218" t="s">
        <v>267</v>
      </c>
      <c r="BI105" s="218" t="s">
        <v>68</v>
      </c>
      <c r="BJ105" s="200">
        <v>214</v>
      </c>
      <c r="BK105" s="200">
        <v>4</v>
      </c>
      <c r="BL105" s="219" t="s">
        <v>65</v>
      </c>
      <c r="BM105" s="64"/>
      <c r="BN105" s="64" t="s">
        <v>309</v>
      </c>
      <c r="BO105" s="91" t="s">
        <v>697</v>
      </c>
      <c r="BP105" s="441" t="s">
        <v>698</v>
      </c>
      <c r="BQ105" s="219" t="s">
        <v>714</v>
      </c>
    </row>
    <row r="106" spans="1:69" ht="15.75">
      <c r="A106" s="207" t="s">
        <v>33</v>
      </c>
      <c r="B106" s="208" t="s">
        <v>40</v>
      </c>
      <c r="C106" s="202" t="s">
        <v>35</v>
      </c>
      <c r="D106" s="210" t="s">
        <v>710</v>
      </c>
      <c r="E106" s="24" t="s">
        <v>143</v>
      </c>
      <c r="F106" s="86">
        <v>54</v>
      </c>
      <c r="G106" s="80">
        <v>1</v>
      </c>
      <c r="H106" s="204"/>
      <c r="I106" s="204"/>
      <c r="J106" s="204"/>
      <c r="K106" s="204"/>
      <c r="L106" s="80">
        <v>0</v>
      </c>
      <c r="M106" s="203"/>
      <c r="N106" s="52">
        <v>0</v>
      </c>
      <c r="O106" s="204"/>
      <c r="P106" s="204"/>
      <c r="Q106" s="11">
        <v>7.4309998113000004</v>
      </c>
      <c r="R106" s="204"/>
      <c r="S106" s="204"/>
      <c r="T106" s="53">
        <v>10.837499999999999</v>
      </c>
      <c r="U106" s="204"/>
      <c r="V106" s="204"/>
      <c r="W106" s="11">
        <v>7.3876035660376997</v>
      </c>
      <c r="X106" s="204"/>
      <c r="Y106" s="204"/>
      <c r="Z106" s="53">
        <v>10.837499999999999</v>
      </c>
      <c r="AA106" s="204"/>
      <c r="AB106" s="204"/>
      <c r="AC106" s="204"/>
      <c r="AD106" s="204"/>
      <c r="AE106" s="204"/>
      <c r="AF106" s="9">
        <v>3.4220754859261118</v>
      </c>
      <c r="AG106" s="9">
        <v>371</v>
      </c>
      <c r="AH106" s="9">
        <v>0.51905835694278535</v>
      </c>
      <c r="AI106" s="9">
        <v>18</v>
      </c>
      <c r="AJ106" s="9">
        <v>2.5049107142857143</v>
      </c>
      <c r="AK106" s="9" t="s">
        <v>248</v>
      </c>
      <c r="AL106" s="9">
        <v>51</v>
      </c>
      <c r="AM106" s="9">
        <v>3.4466106587765268</v>
      </c>
      <c r="AN106" s="9">
        <v>3.5427215189873418</v>
      </c>
      <c r="AO106" s="73">
        <v>0</v>
      </c>
      <c r="AP106" s="80">
        <v>0</v>
      </c>
      <c r="AQ106" s="80">
        <v>0</v>
      </c>
      <c r="AR106" s="224">
        <v>106</v>
      </c>
      <c r="AS106" s="224" t="s">
        <v>248</v>
      </c>
      <c r="AT106" s="7">
        <v>4054.2750000000001</v>
      </c>
      <c r="AU106" s="7">
        <v>73.373999999999995</v>
      </c>
      <c r="AV106" s="201">
        <v>0</v>
      </c>
      <c r="AW106" s="126">
        <v>106</v>
      </c>
      <c r="AX106" s="203" t="s">
        <v>248</v>
      </c>
      <c r="AY106" s="203" t="s">
        <v>248</v>
      </c>
      <c r="AZ106" s="138">
        <v>17830</v>
      </c>
      <c r="BA106" s="203" t="s">
        <v>248</v>
      </c>
      <c r="BB106" s="203" t="s">
        <v>248</v>
      </c>
      <c r="BC106" s="203" t="s">
        <v>248</v>
      </c>
      <c r="BD106" s="217" t="s">
        <v>61</v>
      </c>
      <c r="BE106" s="201" t="s">
        <v>62</v>
      </c>
      <c r="BF106" s="201" t="s">
        <v>63</v>
      </c>
      <c r="BG106" s="201" t="s">
        <v>196</v>
      </c>
      <c r="BH106" s="218" t="s">
        <v>488</v>
      </c>
      <c r="BI106" s="218" t="s">
        <v>64</v>
      </c>
      <c r="BJ106" s="200">
        <v>214</v>
      </c>
      <c r="BK106" s="200">
        <v>1</v>
      </c>
      <c r="BL106" s="219" t="s">
        <v>65</v>
      </c>
      <c r="BM106" s="64"/>
      <c r="BN106" s="64" t="s">
        <v>309</v>
      </c>
      <c r="BO106" s="91" t="s">
        <v>349</v>
      </c>
      <c r="BP106" s="441" t="s">
        <v>699</v>
      </c>
      <c r="BQ106" s="219" t="s">
        <v>715</v>
      </c>
    </row>
    <row r="107" spans="1:69" ht="15.75">
      <c r="A107" s="207" t="s">
        <v>33</v>
      </c>
      <c r="B107" s="208" t="s">
        <v>40</v>
      </c>
      <c r="C107" s="202" t="s">
        <v>35</v>
      </c>
      <c r="D107" s="210" t="s">
        <v>710</v>
      </c>
      <c r="E107" s="24" t="s">
        <v>143</v>
      </c>
      <c r="F107" s="86">
        <v>47</v>
      </c>
      <c r="G107" s="80">
        <v>0</v>
      </c>
      <c r="H107" s="204"/>
      <c r="I107" s="204"/>
      <c r="J107" s="204"/>
      <c r="K107" s="204"/>
      <c r="L107" s="80">
        <v>0</v>
      </c>
      <c r="M107" s="203"/>
      <c r="N107" s="52">
        <v>0</v>
      </c>
      <c r="O107" s="204"/>
      <c r="P107" s="204"/>
      <c r="Q107" s="11">
        <v>7.2797231063999996</v>
      </c>
      <c r="R107" s="204"/>
      <c r="S107" s="204"/>
      <c r="T107" s="53">
        <v>10.824999999999999</v>
      </c>
      <c r="U107" s="204"/>
      <c r="V107" s="204"/>
      <c r="W107" s="11">
        <v>7.2262550851062999</v>
      </c>
      <c r="X107" s="204"/>
      <c r="Y107" s="204"/>
      <c r="Z107" s="53">
        <v>10.824999999999999</v>
      </c>
      <c r="AA107" s="204"/>
      <c r="AB107" s="204"/>
      <c r="AC107" s="204"/>
      <c r="AD107" s="204"/>
      <c r="AE107" s="204"/>
      <c r="AF107" s="9">
        <v>3.3009118689592118</v>
      </c>
      <c r="AG107" s="9">
        <v>329</v>
      </c>
      <c r="AH107" s="9">
        <v>0.57518607161230528</v>
      </c>
      <c r="AI107" s="9">
        <v>29</v>
      </c>
      <c r="AJ107" s="9">
        <v>2.2490000000000001</v>
      </c>
      <c r="AK107" s="9" t="s">
        <v>248</v>
      </c>
      <c r="AL107" s="9">
        <v>47</v>
      </c>
      <c r="AM107" s="9">
        <v>3.3009118689592118</v>
      </c>
      <c r="AN107" s="9">
        <v>3.390625</v>
      </c>
      <c r="AO107" s="73">
        <v>0</v>
      </c>
      <c r="AP107" s="80">
        <v>0</v>
      </c>
      <c r="AQ107" s="80">
        <v>0</v>
      </c>
      <c r="AR107" s="224">
        <v>94</v>
      </c>
      <c r="AS107" s="224" t="s">
        <v>248</v>
      </c>
      <c r="AT107" s="7">
        <v>3604.8090000000002</v>
      </c>
      <c r="AU107" s="7">
        <v>0</v>
      </c>
      <c r="AV107" s="201">
        <v>0</v>
      </c>
      <c r="AW107" s="126">
        <v>94</v>
      </c>
      <c r="AX107" s="203" t="s">
        <v>248</v>
      </c>
      <c r="AY107" s="203" t="s">
        <v>248</v>
      </c>
      <c r="AZ107" s="138">
        <v>17830</v>
      </c>
      <c r="BA107" s="203" t="s">
        <v>248</v>
      </c>
      <c r="BB107" s="203" t="s">
        <v>248</v>
      </c>
      <c r="BC107" s="203" t="s">
        <v>248</v>
      </c>
      <c r="BD107" s="217" t="s">
        <v>61</v>
      </c>
      <c r="BE107" s="201" t="s">
        <v>62</v>
      </c>
      <c r="BF107" s="201" t="s">
        <v>63</v>
      </c>
      <c r="BG107" s="201" t="s">
        <v>196</v>
      </c>
      <c r="BH107" s="218" t="s">
        <v>488</v>
      </c>
      <c r="BI107" s="218" t="s">
        <v>66</v>
      </c>
      <c r="BJ107" s="200">
        <v>214</v>
      </c>
      <c r="BK107" s="200">
        <v>7</v>
      </c>
      <c r="BL107" s="219" t="s">
        <v>65</v>
      </c>
      <c r="BM107" s="64"/>
      <c r="BN107" s="64" t="s">
        <v>309</v>
      </c>
      <c r="BO107" s="91" t="s">
        <v>349</v>
      </c>
      <c r="BP107" s="441" t="s">
        <v>699</v>
      </c>
      <c r="BQ107" s="219" t="s">
        <v>715</v>
      </c>
    </row>
    <row r="108" spans="1:69" ht="15.75">
      <c r="A108" s="207" t="s">
        <v>33</v>
      </c>
      <c r="B108" s="208" t="s">
        <v>40</v>
      </c>
      <c r="C108" s="202" t="s">
        <v>35</v>
      </c>
      <c r="D108" s="210" t="s">
        <v>710</v>
      </c>
      <c r="E108" s="24" t="s">
        <v>143</v>
      </c>
      <c r="F108" s="86">
        <v>47</v>
      </c>
      <c r="G108" s="80">
        <v>1</v>
      </c>
      <c r="H108" s="204"/>
      <c r="I108" s="204"/>
      <c r="J108" s="204"/>
      <c r="K108" s="204"/>
      <c r="L108" s="80">
        <v>0</v>
      </c>
      <c r="M108" s="203"/>
      <c r="N108" s="52">
        <v>0</v>
      </c>
      <c r="O108" s="204"/>
      <c r="P108" s="204"/>
      <c r="Q108" s="11">
        <v>7.5472825216999997</v>
      </c>
      <c r="R108" s="204"/>
      <c r="S108" s="204"/>
      <c r="T108" s="53">
        <v>9.3499999999999979</v>
      </c>
      <c r="U108" s="204"/>
      <c r="V108" s="204"/>
      <c r="W108" s="11">
        <v>7.4711301521738998</v>
      </c>
      <c r="X108" s="204"/>
      <c r="Y108" s="204"/>
      <c r="Z108" s="53">
        <v>8.9624999999999986</v>
      </c>
      <c r="AA108" s="204"/>
      <c r="AB108" s="204"/>
      <c r="AC108" s="204"/>
      <c r="AD108" s="204"/>
      <c r="AE108" s="204"/>
      <c r="AF108" s="9">
        <v>3.3386997901381421</v>
      </c>
      <c r="AG108" s="9">
        <v>322</v>
      </c>
      <c r="AH108" s="9">
        <v>0.54182116132154445</v>
      </c>
      <c r="AI108" s="9">
        <v>22</v>
      </c>
      <c r="AJ108" s="9">
        <v>2.3033333333333332</v>
      </c>
      <c r="AK108" s="9" t="s">
        <v>248</v>
      </c>
      <c r="AL108" s="9">
        <v>43</v>
      </c>
      <c r="AM108" s="9">
        <v>3.3576411943499034</v>
      </c>
      <c r="AN108" s="9">
        <v>3.5017241379310344</v>
      </c>
      <c r="AO108" s="73">
        <v>0</v>
      </c>
      <c r="AP108" s="80">
        <v>0</v>
      </c>
      <c r="AQ108" s="80">
        <v>0</v>
      </c>
      <c r="AR108" s="224">
        <v>92</v>
      </c>
      <c r="AS108" s="224" t="s">
        <v>248</v>
      </c>
      <c r="AT108" s="7">
        <v>3474.46</v>
      </c>
      <c r="AU108" s="7">
        <v>81.296999999999997</v>
      </c>
      <c r="AV108" s="201">
        <v>0</v>
      </c>
      <c r="AW108" s="126">
        <v>92</v>
      </c>
      <c r="AX108" s="203" t="s">
        <v>248</v>
      </c>
      <c r="AY108" s="203" t="s">
        <v>248</v>
      </c>
      <c r="AZ108" s="138">
        <v>17830</v>
      </c>
      <c r="BA108" s="203" t="s">
        <v>248</v>
      </c>
      <c r="BB108" s="203" t="s">
        <v>248</v>
      </c>
      <c r="BC108" s="203" t="s">
        <v>248</v>
      </c>
      <c r="BD108" s="217" t="s">
        <v>61</v>
      </c>
      <c r="BE108" s="201" t="s">
        <v>62</v>
      </c>
      <c r="BF108" s="201" t="s">
        <v>63</v>
      </c>
      <c r="BG108" s="201" t="s">
        <v>196</v>
      </c>
      <c r="BH108" s="218" t="s">
        <v>488</v>
      </c>
      <c r="BI108" s="218" t="s">
        <v>67</v>
      </c>
      <c r="BJ108" s="200">
        <v>214</v>
      </c>
      <c r="BK108" s="200">
        <v>3</v>
      </c>
      <c r="BL108" s="219" t="s">
        <v>65</v>
      </c>
      <c r="BM108" s="64"/>
      <c r="BN108" s="64" t="s">
        <v>309</v>
      </c>
      <c r="BO108" s="91" t="s">
        <v>349</v>
      </c>
      <c r="BP108" s="441" t="s">
        <v>699</v>
      </c>
      <c r="BQ108" s="219" t="s">
        <v>715</v>
      </c>
    </row>
    <row r="109" spans="1:69" ht="15.75">
      <c r="A109" s="207" t="s">
        <v>33</v>
      </c>
      <c r="B109" s="208" t="s">
        <v>40</v>
      </c>
      <c r="C109" s="202" t="s">
        <v>35</v>
      </c>
      <c r="D109" s="210" t="s">
        <v>710</v>
      </c>
      <c r="E109" s="24" t="s">
        <v>143</v>
      </c>
      <c r="F109" s="86">
        <v>23</v>
      </c>
      <c r="G109" s="80">
        <v>0</v>
      </c>
      <c r="H109" s="204"/>
      <c r="I109" s="204"/>
      <c r="J109" s="204"/>
      <c r="K109" s="204"/>
      <c r="L109" s="80">
        <v>0</v>
      </c>
      <c r="M109" s="203"/>
      <c r="N109" s="52">
        <v>0</v>
      </c>
      <c r="O109" s="204"/>
      <c r="P109" s="204"/>
      <c r="Q109" s="11">
        <v>6.7501736957</v>
      </c>
      <c r="R109" s="204"/>
      <c r="S109" s="204"/>
      <c r="T109" s="53">
        <v>8.2124999999999986</v>
      </c>
      <c r="U109" s="204"/>
      <c r="V109" s="204"/>
      <c r="W109" s="11">
        <v>6.8429129565217002</v>
      </c>
      <c r="X109" s="204"/>
      <c r="Y109" s="204"/>
      <c r="Z109" s="53">
        <v>8.3083333333333336</v>
      </c>
      <c r="AA109" s="204"/>
      <c r="AB109" s="204"/>
      <c r="AC109" s="204"/>
      <c r="AD109" s="204"/>
      <c r="AE109" s="204"/>
      <c r="AF109" s="9">
        <v>2.8946583818945082</v>
      </c>
      <c r="AG109" s="9">
        <v>160</v>
      </c>
      <c r="AH109" s="9">
        <v>0.4687984775771103</v>
      </c>
      <c r="AI109" s="9">
        <v>26</v>
      </c>
      <c r="AJ109" s="9">
        <v>2.0263157894736841</v>
      </c>
      <c r="AK109" s="9" t="s">
        <v>248</v>
      </c>
      <c r="AL109" s="9">
        <v>0</v>
      </c>
      <c r="AM109" s="9"/>
      <c r="AN109" s="9"/>
      <c r="AO109" s="73">
        <v>0</v>
      </c>
      <c r="AP109" s="80">
        <v>0</v>
      </c>
      <c r="AQ109" s="80">
        <v>0</v>
      </c>
      <c r="AR109" s="224">
        <v>46</v>
      </c>
      <c r="AS109" s="224" t="s">
        <v>248</v>
      </c>
      <c r="AT109" s="7">
        <v>1300.4459999999999</v>
      </c>
      <c r="AU109" s="7">
        <v>457.25700000000001</v>
      </c>
      <c r="AV109" s="201">
        <v>0</v>
      </c>
      <c r="AW109" s="126">
        <v>46</v>
      </c>
      <c r="AX109" s="203" t="s">
        <v>248</v>
      </c>
      <c r="AY109" s="203" t="s">
        <v>248</v>
      </c>
      <c r="AZ109" s="138">
        <v>17830</v>
      </c>
      <c r="BA109" s="203" t="s">
        <v>248</v>
      </c>
      <c r="BB109" s="203" t="s">
        <v>248</v>
      </c>
      <c r="BC109" s="203" t="s">
        <v>248</v>
      </c>
      <c r="BD109" s="217" t="s">
        <v>61</v>
      </c>
      <c r="BE109" s="201" t="s">
        <v>62</v>
      </c>
      <c r="BF109" s="201" t="s">
        <v>63</v>
      </c>
      <c r="BG109" s="201" t="s">
        <v>196</v>
      </c>
      <c r="BH109" s="218" t="s">
        <v>488</v>
      </c>
      <c r="BI109" s="218" t="s">
        <v>68</v>
      </c>
      <c r="BJ109" s="200">
        <v>214</v>
      </c>
      <c r="BK109" s="200">
        <v>4</v>
      </c>
      <c r="BL109" s="219" t="s">
        <v>65</v>
      </c>
      <c r="BM109" s="64"/>
      <c r="BN109" s="64" t="s">
        <v>309</v>
      </c>
      <c r="BO109" s="91" t="s">
        <v>349</v>
      </c>
      <c r="BP109" s="441" t="s">
        <v>699</v>
      </c>
      <c r="BQ109" s="219" t="s">
        <v>715</v>
      </c>
    </row>
    <row r="110" spans="1:69" ht="15.75">
      <c r="A110" s="207" t="s">
        <v>33</v>
      </c>
      <c r="B110" s="208" t="s">
        <v>40</v>
      </c>
      <c r="C110" s="202" t="s">
        <v>35</v>
      </c>
      <c r="D110" s="210" t="s">
        <v>710</v>
      </c>
      <c r="E110" s="24" t="s">
        <v>144</v>
      </c>
      <c r="F110" s="86">
        <v>68</v>
      </c>
      <c r="G110" s="80">
        <v>0</v>
      </c>
      <c r="H110" s="204"/>
      <c r="I110" s="204"/>
      <c r="J110" s="204"/>
      <c r="K110" s="204"/>
      <c r="L110" s="80">
        <v>0</v>
      </c>
      <c r="M110" s="203"/>
      <c r="N110" s="52">
        <v>0</v>
      </c>
      <c r="O110" s="204"/>
      <c r="P110" s="204"/>
      <c r="Q110" s="11">
        <v>6.3501027940999997</v>
      </c>
      <c r="R110" s="204"/>
      <c r="S110" s="204"/>
      <c r="T110" s="53">
        <v>10.1</v>
      </c>
      <c r="U110" s="204"/>
      <c r="V110" s="204"/>
      <c r="W110" s="11">
        <v>6.3297056764704998</v>
      </c>
      <c r="X110" s="204"/>
      <c r="Y110" s="204"/>
      <c r="Z110" s="53">
        <v>10.266666666666666</v>
      </c>
      <c r="AA110" s="204"/>
      <c r="AB110" s="204"/>
      <c r="AC110" s="204"/>
      <c r="AD110" s="204"/>
      <c r="AE110" s="204"/>
      <c r="AF110" s="9">
        <v>3.6736974994174569</v>
      </c>
      <c r="AG110" s="9">
        <v>476</v>
      </c>
      <c r="AH110" s="9">
        <v>0.47932370719168904</v>
      </c>
      <c r="AI110" s="9">
        <v>14</v>
      </c>
      <c r="AJ110" s="9">
        <v>2.6484848484848484</v>
      </c>
      <c r="AK110" s="9" t="s">
        <v>248</v>
      </c>
      <c r="AL110" s="9">
        <v>68</v>
      </c>
      <c r="AM110" s="9">
        <v>3.6736974994174569</v>
      </c>
      <c r="AN110" s="9">
        <v>3.73</v>
      </c>
      <c r="AO110" s="73">
        <v>0</v>
      </c>
      <c r="AP110" s="80">
        <v>0</v>
      </c>
      <c r="AQ110" s="80">
        <v>0</v>
      </c>
      <c r="AR110" s="224">
        <v>136</v>
      </c>
      <c r="AS110" s="224" t="s">
        <v>248</v>
      </c>
      <c r="AT110" s="7">
        <v>5197.4110000000001</v>
      </c>
      <c r="AU110" s="7">
        <v>0</v>
      </c>
      <c r="AV110" s="201">
        <v>0</v>
      </c>
      <c r="AW110" s="126">
        <v>136</v>
      </c>
      <c r="AX110" s="203" t="s">
        <v>248</v>
      </c>
      <c r="AY110" s="203" t="s">
        <v>248</v>
      </c>
      <c r="AZ110" s="138">
        <v>78543</v>
      </c>
      <c r="BA110" s="203" t="s">
        <v>248</v>
      </c>
      <c r="BB110" s="203" t="s">
        <v>248</v>
      </c>
      <c r="BC110" s="203" t="s">
        <v>248</v>
      </c>
      <c r="BD110" s="217" t="s">
        <v>61</v>
      </c>
      <c r="BE110" s="201" t="s">
        <v>62</v>
      </c>
      <c r="BF110" s="201" t="s">
        <v>63</v>
      </c>
      <c r="BG110" s="201" t="s">
        <v>196</v>
      </c>
      <c r="BH110" s="218" t="s">
        <v>488</v>
      </c>
      <c r="BI110" s="218" t="s">
        <v>64</v>
      </c>
      <c r="BJ110" s="200">
        <v>214</v>
      </c>
      <c r="BK110" s="200">
        <v>1</v>
      </c>
      <c r="BL110" s="219" t="s">
        <v>65</v>
      </c>
      <c r="BM110" s="64"/>
      <c r="BN110" s="64" t="s">
        <v>309</v>
      </c>
      <c r="BO110" s="91" t="s">
        <v>57</v>
      </c>
      <c r="BP110" s="441" t="s">
        <v>681</v>
      </c>
      <c r="BQ110" s="219" t="s">
        <v>717</v>
      </c>
    </row>
    <row r="111" spans="1:69" ht="15.75">
      <c r="A111" s="207" t="s">
        <v>33</v>
      </c>
      <c r="B111" s="208" t="s">
        <v>40</v>
      </c>
      <c r="C111" s="202" t="s">
        <v>35</v>
      </c>
      <c r="D111" s="210" t="s">
        <v>710</v>
      </c>
      <c r="E111" s="24" t="s">
        <v>144</v>
      </c>
      <c r="F111" s="86">
        <v>55</v>
      </c>
      <c r="G111" s="80">
        <v>1</v>
      </c>
      <c r="H111" s="204"/>
      <c r="I111" s="204"/>
      <c r="J111" s="204"/>
      <c r="K111" s="204"/>
      <c r="L111" s="80">
        <v>0</v>
      </c>
      <c r="M111" s="203"/>
      <c r="N111" s="52">
        <v>0</v>
      </c>
      <c r="O111" s="204"/>
      <c r="P111" s="204"/>
      <c r="Q111" s="11">
        <v>8.1556479999999993</v>
      </c>
      <c r="R111" s="204"/>
      <c r="S111" s="204"/>
      <c r="T111" s="53">
        <v>13.574999999999999</v>
      </c>
      <c r="U111" s="204"/>
      <c r="V111" s="204"/>
      <c r="W111" s="11">
        <v>8.1942591111110996</v>
      </c>
      <c r="X111" s="204"/>
      <c r="Y111" s="204"/>
      <c r="Z111" s="53">
        <v>13.574999999999999</v>
      </c>
      <c r="AA111" s="204"/>
      <c r="AB111" s="204"/>
      <c r="AC111" s="204"/>
      <c r="AD111" s="204"/>
      <c r="AE111" s="204"/>
      <c r="AF111" s="9">
        <v>3.4556834355022961</v>
      </c>
      <c r="AG111" s="9">
        <v>378</v>
      </c>
      <c r="AH111" s="9">
        <v>0.54529866850000586</v>
      </c>
      <c r="AI111" s="9">
        <v>27</v>
      </c>
      <c r="AJ111" s="9">
        <v>2.3312499999999998</v>
      </c>
      <c r="AK111" s="9" t="s">
        <v>248</v>
      </c>
      <c r="AL111" s="9">
        <v>53</v>
      </c>
      <c r="AM111" s="9">
        <v>3.4580862660292344</v>
      </c>
      <c r="AN111" s="9">
        <v>3.5646551724137931</v>
      </c>
      <c r="AO111" s="73">
        <v>0</v>
      </c>
      <c r="AP111" s="80">
        <v>0</v>
      </c>
      <c r="AQ111" s="80">
        <v>0</v>
      </c>
      <c r="AR111" s="224">
        <v>108</v>
      </c>
      <c r="AS111" s="224" t="s">
        <v>248</v>
      </c>
      <c r="AT111" s="7">
        <v>4234.085</v>
      </c>
      <c r="AU111" s="7">
        <v>0</v>
      </c>
      <c r="AV111" s="201">
        <v>0</v>
      </c>
      <c r="AW111" s="126">
        <v>108</v>
      </c>
      <c r="AX111" s="203" t="s">
        <v>248</v>
      </c>
      <c r="AY111" s="203" t="s">
        <v>248</v>
      </c>
      <c r="AZ111" s="138">
        <v>78543</v>
      </c>
      <c r="BA111" s="203" t="s">
        <v>248</v>
      </c>
      <c r="BB111" s="203" t="s">
        <v>248</v>
      </c>
      <c r="BC111" s="203" t="s">
        <v>248</v>
      </c>
      <c r="BD111" s="217" t="s">
        <v>61</v>
      </c>
      <c r="BE111" s="201" t="s">
        <v>62</v>
      </c>
      <c r="BF111" s="201" t="s">
        <v>63</v>
      </c>
      <c r="BG111" s="201" t="s">
        <v>196</v>
      </c>
      <c r="BH111" s="218" t="s">
        <v>488</v>
      </c>
      <c r="BI111" s="218" t="s">
        <v>66</v>
      </c>
      <c r="BJ111" s="200">
        <v>214</v>
      </c>
      <c r="BK111" s="200">
        <v>7</v>
      </c>
      <c r="BL111" s="219" t="s">
        <v>65</v>
      </c>
      <c r="BM111" s="64"/>
      <c r="BN111" s="64" t="s">
        <v>309</v>
      </c>
      <c r="BO111" s="91" t="s">
        <v>57</v>
      </c>
      <c r="BP111" s="441" t="s">
        <v>681</v>
      </c>
      <c r="BQ111" s="219" t="s">
        <v>717</v>
      </c>
    </row>
    <row r="112" spans="1:69" ht="15.75">
      <c r="A112" s="207" t="s">
        <v>33</v>
      </c>
      <c r="B112" s="208" t="s">
        <v>40</v>
      </c>
      <c r="C112" s="202" t="s">
        <v>35</v>
      </c>
      <c r="D112" s="210" t="s">
        <v>710</v>
      </c>
      <c r="E112" s="24" t="s">
        <v>144</v>
      </c>
      <c r="F112" s="86">
        <v>64</v>
      </c>
      <c r="G112" s="80">
        <v>0</v>
      </c>
      <c r="H112" s="204"/>
      <c r="I112" s="204"/>
      <c r="J112" s="204"/>
      <c r="K112" s="204"/>
      <c r="L112" s="80">
        <v>0</v>
      </c>
      <c r="M112" s="203"/>
      <c r="N112" s="52">
        <v>0</v>
      </c>
      <c r="O112" s="204"/>
      <c r="P112" s="204"/>
      <c r="Q112" s="11">
        <v>6.9183123905999997</v>
      </c>
      <c r="R112" s="204"/>
      <c r="S112" s="204"/>
      <c r="T112" s="53">
        <v>8.9499999999999993</v>
      </c>
      <c r="U112" s="204"/>
      <c r="V112" s="204"/>
      <c r="W112" s="11">
        <v>7.1616716562500002</v>
      </c>
      <c r="X112" s="204"/>
      <c r="Y112" s="204"/>
      <c r="Z112" s="53">
        <v>9.3999999999999986</v>
      </c>
      <c r="AA112" s="204"/>
      <c r="AB112" s="204"/>
      <c r="AC112" s="204"/>
      <c r="AD112" s="204"/>
      <c r="AE112" s="204"/>
      <c r="AF112" s="9">
        <v>3.5041964383174977</v>
      </c>
      <c r="AG112" s="9">
        <v>447</v>
      </c>
      <c r="AH112" s="9">
        <v>0.51663958764173734</v>
      </c>
      <c r="AI112" s="9">
        <v>29</v>
      </c>
      <c r="AJ112" s="9">
        <v>2.3554347826086959</v>
      </c>
      <c r="AK112" s="9" t="s">
        <v>248</v>
      </c>
      <c r="AL112" s="9">
        <v>63</v>
      </c>
      <c r="AM112" s="9">
        <v>3.5229932063471074</v>
      </c>
      <c r="AN112" s="9">
        <v>3.6077235772357725</v>
      </c>
      <c r="AO112" s="73">
        <v>0</v>
      </c>
      <c r="AP112" s="80">
        <v>0</v>
      </c>
      <c r="AQ112" s="80">
        <v>0</v>
      </c>
      <c r="AR112" s="224">
        <v>128</v>
      </c>
      <c r="AS112" s="224" t="s">
        <v>248</v>
      </c>
      <c r="AT112" s="7">
        <v>4900.7529999999997</v>
      </c>
      <c r="AU112" s="7">
        <v>37.433999999999997</v>
      </c>
      <c r="AV112" s="201">
        <v>0</v>
      </c>
      <c r="AW112" s="126">
        <v>128</v>
      </c>
      <c r="AX112" s="203" t="s">
        <v>248</v>
      </c>
      <c r="AY112" s="203" t="s">
        <v>248</v>
      </c>
      <c r="AZ112" s="138">
        <v>78543</v>
      </c>
      <c r="BA112" s="203" t="s">
        <v>248</v>
      </c>
      <c r="BB112" s="203" t="s">
        <v>248</v>
      </c>
      <c r="BC112" s="203" t="s">
        <v>248</v>
      </c>
      <c r="BD112" s="217" t="s">
        <v>61</v>
      </c>
      <c r="BE112" s="201" t="s">
        <v>62</v>
      </c>
      <c r="BF112" s="201" t="s">
        <v>63</v>
      </c>
      <c r="BG112" s="201" t="s">
        <v>196</v>
      </c>
      <c r="BH112" s="218" t="s">
        <v>488</v>
      </c>
      <c r="BI112" s="218" t="s">
        <v>67</v>
      </c>
      <c r="BJ112" s="200">
        <v>214</v>
      </c>
      <c r="BK112" s="200">
        <v>3</v>
      </c>
      <c r="BL112" s="219" t="s">
        <v>65</v>
      </c>
      <c r="BM112" s="64"/>
      <c r="BN112" s="64" t="s">
        <v>309</v>
      </c>
      <c r="BO112" s="91" t="s">
        <v>57</v>
      </c>
      <c r="BP112" s="441" t="s">
        <v>681</v>
      </c>
      <c r="BQ112" s="219" t="s">
        <v>717</v>
      </c>
    </row>
    <row r="113" spans="1:69" ht="15.75">
      <c r="A113" s="207" t="s">
        <v>33</v>
      </c>
      <c r="B113" s="208" t="s">
        <v>40</v>
      </c>
      <c r="C113" s="202" t="s">
        <v>35</v>
      </c>
      <c r="D113" s="210" t="s">
        <v>710</v>
      </c>
      <c r="E113" s="24" t="s">
        <v>144</v>
      </c>
      <c r="F113" s="86">
        <v>44</v>
      </c>
      <c r="G113" s="80">
        <v>0</v>
      </c>
      <c r="H113" s="204"/>
      <c r="I113" s="204"/>
      <c r="J113" s="204"/>
      <c r="K113" s="204"/>
      <c r="L113" s="80">
        <v>1</v>
      </c>
      <c r="M113" s="203"/>
      <c r="N113" s="52">
        <v>0</v>
      </c>
      <c r="O113" s="204"/>
      <c r="P113" s="204"/>
      <c r="Q113" s="11">
        <v>6.7989532557999999</v>
      </c>
      <c r="R113" s="204"/>
      <c r="S113" s="204"/>
      <c r="T113" s="53">
        <v>9.2125000000000004</v>
      </c>
      <c r="U113" s="204"/>
      <c r="V113" s="204"/>
      <c r="W113" s="11">
        <v>6.9297207209301996</v>
      </c>
      <c r="X113" s="204"/>
      <c r="Y113" s="204"/>
      <c r="Z113" s="53">
        <v>9.3083333333333336</v>
      </c>
      <c r="AA113" s="204"/>
      <c r="AB113" s="204"/>
      <c r="AC113" s="204"/>
      <c r="AD113" s="204"/>
      <c r="AE113" s="204"/>
      <c r="AF113" s="9">
        <v>2.9222710634762552</v>
      </c>
      <c r="AG113" s="9">
        <v>301</v>
      </c>
      <c r="AH113" s="9">
        <v>0.52095087267289319</v>
      </c>
      <c r="AI113" s="9">
        <v>72</v>
      </c>
      <c r="AJ113" s="9">
        <v>1.763095238095238</v>
      </c>
      <c r="AK113" s="9" t="s">
        <v>248</v>
      </c>
      <c r="AL113" s="9">
        <v>0</v>
      </c>
      <c r="AM113" s="9"/>
      <c r="AN113" s="9"/>
      <c r="AO113" s="73">
        <v>0</v>
      </c>
      <c r="AP113" s="80">
        <v>0</v>
      </c>
      <c r="AQ113" s="80">
        <v>0</v>
      </c>
      <c r="AR113" s="224">
        <v>88</v>
      </c>
      <c r="AS113" s="224" t="s">
        <v>248</v>
      </c>
      <c r="AT113" s="7">
        <v>2347.308</v>
      </c>
      <c r="AU113" s="7">
        <v>986.74900000000002</v>
      </c>
      <c r="AV113" s="201">
        <v>0</v>
      </c>
      <c r="AW113" s="126">
        <v>88</v>
      </c>
      <c r="AX113" s="203" t="s">
        <v>248</v>
      </c>
      <c r="AY113" s="203" t="s">
        <v>248</v>
      </c>
      <c r="AZ113" s="138">
        <v>78543</v>
      </c>
      <c r="BA113" s="203" t="s">
        <v>248</v>
      </c>
      <c r="BB113" s="203" t="s">
        <v>248</v>
      </c>
      <c r="BC113" s="203" t="s">
        <v>248</v>
      </c>
      <c r="BD113" s="217" t="s">
        <v>61</v>
      </c>
      <c r="BE113" s="201" t="s">
        <v>62</v>
      </c>
      <c r="BF113" s="201" t="s">
        <v>63</v>
      </c>
      <c r="BG113" s="201" t="s">
        <v>196</v>
      </c>
      <c r="BH113" s="218" t="s">
        <v>488</v>
      </c>
      <c r="BI113" s="218" t="s">
        <v>68</v>
      </c>
      <c r="BJ113" s="200">
        <v>214</v>
      </c>
      <c r="BK113" s="200">
        <v>4</v>
      </c>
      <c r="BL113" s="219" t="s">
        <v>65</v>
      </c>
      <c r="BM113" s="64"/>
      <c r="BN113" s="64" t="s">
        <v>309</v>
      </c>
      <c r="BO113" s="91" t="s">
        <v>57</v>
      </c>
      <c r="BP113" s="441" t="s">
        <v>681</v>
      </c>
      <c r="BQ113" s="219" t="s">
        <v>717</v>
      </c>
    </row>
    <row r="114" spans="1:69" ht="15.75">
      <c r="A114" s="207" t="s">
        <v>33</v>
      </c>
      <c r="B114" s="208" t="s">
        <v>40</v>
      </c>
      <c r="C114" s="202" t="s">
        <v>35</v>
      </c>
      <c r="D114" s="210" t="s">
        <v>710</v>
      </c>
      <c r="E114" s="24" t="s">
        <v>145</v>
      </c>
      <c r="F114" s="86">
        <v>70</v>
      </c>
      <c r="G114" s="80">
        <v>1</v>
      </c>
      <c r="H114" s="204"/>
      <c r="I114" s="204"/>
      <c r="J114" s="204"/>
      <c r="K114" s="204"/>
      <c r="L114" s="80">
        <v>0</v>
      </c>
      <c r="M114" s="203"/>
      <c r="N114" s="52">
        <v>0</v>
      </c>
      <c r="O114" s="204"/>
      <c r="P114" s="204"/>
      <c r="Q114" s="11">
        <v>7.3581738551000004</v>
      </c>
      <c r="R114" s="204"/>
      <c r="S114" s="204"/>
      <c r="T114" s="53">
        <v>9.2749999999999986</v>
      </c>
      <c r="U114" s="204"/>
      <c r="V114" s="204"/>
      <c r="W114" s="11">
        <v>7.4575216811593998</v>
      </c>
      <c r="X114" s="204"/>
      <c r="Y114" s="204"/>
      <c r="Z114" s="53">
        <v>9.3874999999999993</v>
      </c>
      <c r="AA114" s="204"/>
      <c r="AB114" s="204"/>
      <c r="AC114" s="204"/>
      <c r="AD114" s="204"/>
      <c r="AE114" s="204"/>
      <c r="AF114" s="9">
        <v>3.5122463880241783</v>
      </c>
      <c r="AG114" s="9">
        <v>276</v>
      </c>
      <c r="AH114" s="9">
        <v>0.51058621918342684</v>
      </c>
      <c r="AI114" s="9">
        <v>12</v>
      </c>
      <c r="AJ114" s="9">
        <v>2.5290322580645159</v>
      </c>
      <c r="AK114" s="9" t="s">
        <v>248</v>
      </c>
      <c r="AL114" s="9">
        <v>69</v>
      </c>
      <c r="AM114" s="9">
        <v>3.531323540736647</v>
      </c>
      <c r="AN114" s="9">
        <v>3.6268115942028984</v>
      </c>
      <c r="AO114" s="73">
        <v>0</v>
      </c>
      <c r="AP114" s="80">
        <v>0</v>
      </c>
      <c r="AQ114" s="80">
        <v>0</v>
      </c>
      <c r="AR114" s="224">
        <v>138</v>
      </c>
      <c r="AS114" s="224" t="s">
        <v>248</v>
      </c>
      <c r="AT114" s="7">
        <v>5524.59</v>
      </c>
      <c r="AU114" s="7">
        <v>63.776000000000003</v>
      </c>
      <c r="AV114" s="201">
        <v>0</v>
      </c>
      <c r="AW114" s="126">
        <v>138</v>
      </c>
      <c r="AX114" s="203" t="s">
        <v>248</v>
      </c>
      <c r="AY114" s="203" t="s">
        <v>248</v>
      </c>
      <c r="AZ114" s="138">
        <v>28929</v>
      </c>
      <c r="BA114" s="203" t="s">
        <v>248</v>
      </c>
      <c r="BB114" s="203" t="s">
        <v>248</v>
      </c>
      <c r="BC114" s="203" t="s">
        <v>248</v>
      </c>
      <c r="BD114" s="217" t="s">
        <v>61</v>
      </c>
      <c r="BE114" s="201" t="s">
        <v>62</v>
      </c>
      <c r="BF114" s="201" t="s">
        <v>63</v>
      </c>
      <c r="BG114" s="201" t="s">
        <v>196</v>
      </c>
      <c r="BH114" s="218" t="s">
        <v>253</v>
      </c>
      <c r="BI114" s="218" t="s">
        <v>64</v>
      </c>
      <c r="BJ114" s="200">
        <v>214</v>
      </c>
      <c r="BK114" s="200">
        <v>1</v>
      </c>
      <c r="BL114" s="219" t="s">
        <v>65</v>
      </c>
      <c r="BM114" s="64"/>
      <c r="BN114" s="64" t="s">
        <v>309</v>
      </c>
      <c r="BO114" s="91" t="s">
        <v>702</v>
      </c>
      <c r="BP114" s="441" t="s">
        <v>698</v>
      </c>
      <c r="BQ114" s="219" t="s">
        <v>714</v>
      </c>
    </row>
    <row r="115" spans="1:69" ht="15.75">
      <c r="A115" s="207" t="s">
        <v>33</v>
      </c>
      <c r="B115" s="208" t="s">
        <v>40</v>
      </c>
      <c r="C115" s="202" t="s">
        <v>35</v>
      </c>
      <c r="D115" s="210" t="s">
        <v>710</v>
      </c>
      <c r="E115" s="24" t="s">
        <v>145</v>
      </c>
      <c r="F115" s="86">
        <v>69</v>
      </c>
      <c r="G115" s="80">
        <v>3</v>
      </c>
      <c r="H115" s="204"/>
      <c r="I115" s="204"/>
      <c r="J115" s="204"/>
      <c r="K115" s="204"/>
      <c r="L115" s="80">
        <v>0</v>
      </c>
      <c r="M115" s="203"/>
      <c r="N115" s="52">
        <v>0</v>
      </c>
      <c r="O115" s="204"/>
      <c r="P115" s="204"/>
      <c r="Q115" s="11">
        <v>7.7134393030000004</v>
      </c>
      <c r="R115" s="204"/>
      <c r="S115" s="204"/>
      <c r="T115" s="53">
        <v>10.45</v>
      </c>
      <c r="U115" s="204"/>
      <c r="V115" s="204"/>
      <c r="W115" s="11">
        <v>7.5709090151514999</v>
      </c>
      <c r="X115" s="204"/>
      <c r="Y115" s="204"/>
      <c r="Z115" s="53">
        <v>10.849999999999998</v>
      </c>
      <c r="AA115" s="204"/>
      <c r="AB115" s="204"/>
      <c r="AC115" s="204"/>
      <c r="AD115" s="204"/>
      <c r="AE115" s="204"/>
      <c r="AF115" s="9">
        <v>3.4752651606545304</v>
      </c>
      <c r="AG115" s="9">
        <v>264</v>
      </c>
      <c r="AH115" s="9">
        <v>0.48114809094974914</v>
      </c>
      <c r="AI115" s="9">
        <v>9</v>
      </c>
      <c r="AJ115" s="9">
        <v>2.5656249999999998</v>
      </c>
      <c r="AK115" s="9" t="s">
        <v>248</v>
      </c>
      <c r="AL115" s="9">
        <v>66</v>
      </c>
      <c r="AM115" s="9">
        <v>3.4958077018077556</v>
      </c>
      <c r="AN115" s="9">
        <v>3.5760000000000001</v>
      </c>
      <c r="AO115" s="73">
        <v>0</v>
      </c>
      <c r="AP115" s="80">
        <v>0</v>
      </c>
      <c r="AQ115" s="80">
        <v>0</v>
      </c>
      <c r="AR115" s="224">
        <v>132</v>
      </c>
      <c r="AS115" s="224" t="s">
        <v>248</v>
      </c>
      <c r="AT115" s="7">
        <v>5270.3649999999998</v>
      </c>
      <c r="AU115" s="7">
        <v>68.049000000000007</v>
      </c>
      <c r="AV115" s="201">
        <v>0</v>
      </c>
      <c r="AW115" s="126">
        <v>132</v>
      </c>
      <c r="AX115" s="203" t="s">
        <v>248</v>
      </c>
      <c r="AY115" s="203" t="s">
        <v>248</v>
      </c>
      <c r="AZ115" s="138">
        <v>28929</v>
      </c>
      <c r="BA115" s="203" t="s">
        <v>248</v>
      </c>
      <c r="BB115" s="203" t="s">
        <v>248</v>
      </c>
      <c r="BC115" s="203" t="s">
        <v>248</v>
      </c>
      <c r="BD115" s="217" t="s">
        <v>61</v>
      </c>
      <c r="BE115" s="201" t="s">
        <v>62</v>
      </c>
      <c r="BF115" s="201" t="s">
        <v>63</v>
      </c>
      <c r="BG115" s="201" t="s">
        <v>196</v>
      </c>
      <c r="BH115" s="218" t="s">
        <v>253</v>
      </c>
      <c r="BI115" s="218" t="s">
        <v>66</v>
      </c>
      <c r="BJ115" s="200">
        <v>214</v>
      </c>
      <c r="BK115" s="200">
        <v>7</v>
      </c>
      <c r="BL115" s="219" t="s">
        <v>65</v>
      </c>
      <c r="BM115" s="64"/>
      <c r="BN115" s="64" t="s">
        <v>309</v>
      </c>
      <c r="BO115" s="91" t="s">
        <v>702</v>
      </c>
      <c r="BP115" s="441" t="s">
        <v>698</v>
      </c>
      <c r="BQ115" s="219" t="s">
        <v>714</v>
      </c>
    </row>
    <row r="116" spans="1:69" ht="15.75">
      <c r="A116" s="207" t="s">
        <v>33</v>
      </c>
      <c r="B116" s="208" t="s">
        <v>40</v>
      </c>
      <c r="C116" s="202" t="s">
        <v>35</v>
      </c>
      <c r="D116" s="210" t="s">
        <v>710</v>
      </c>
      <c r="E116" s="24" t="s">
        <v>145</v>
      </c>
      <c r="F116" s="86">
        <v>68</v>
      </c>
      <c r="G116" s="80">
        <v>0</v>
      </c>
      <c r="H116" s="204"/>
      <c r="I116" s="204"/>
      <c r="J116" s="204"/>
      <c r="K116" s="204"/>
      <c r="L116" s="80">
        <v>3</v>
      </c>
      <c r="M116" s="203"/>
      <c r="N116" s="52">
        <v>1</v>
      </c>
      <c r="O116" s="204"/>
      <c r="P116" s="204"/>
      <c r="Q116" s="11">
        <v>7.7273382308</v>
      </c>
      <c r="R116" s="204"/>
      <c r="S116" s="204"/>
      <c r="T116" s="53">
        <v>9.6875</v>
      </c>
      <c r="U116" s="204"/>
      <c r="V116" s="204"/>
      <c r="W116" s="11">
        <v>7.9596920615383997</v>
      </c>
      <c r="X116" s="204"/>
      <c r="Y116" s="204"/>
      <c r="Z116" s="53">
        <v>9.6875</v>
      </c>
      <c r="AA116" s="204"/>
      <c r="AB116" s="204"/>
      <c r="AC116" s="204"/>
      <c r="AD116" s="204"/>
      <c r="AE116" s="204"/>
      <c r="AF116" s="9">
        <v>3.363229161594063</v>
      </c>
      <c r="AG116" s="9">
        <v>260</v>
      </c>
      <c r="AH116" s="9">
        <v>0.53237337972627485</v>
      </c>
      <c r="AI116" s="9">
        <v>22</v>
      </c>
      <c r="AJ116" s="9">
        <v>2.2444444444444445</v>
      </c>
      <c r="AK116" s="9" t="s">
        <v>248</v>
      </c>
      <c r="AL116" s="9">
        <v>65</v>
      </c>
      <c r="AM116" s="9">
        <v>3.363229161594063</v>
      </c>
      <c r="AN116" s="9">
        <v>3.5083333333333333</v>
      </c>
      <c r="AO116" s="73">
        <v>0</v>
      </c>
      <c r="AP116" s="80">
        <v>0</v>
      </c>
      <c r="AQ116" s="80">
        <v>0</v>
      </c>
      <c r="AR116" s="224">
        <v>136</v>
      </c>
      <c r="AS116" s="224" t="s">
        <v>248</v>
      </c>
      <c r="AT116" s="7">
        <v>5296.991</v>
      </c>
      <c r="AU116" s="7">
        <v>120.47</v>
      </c>
      <c r="AV116" s="201">
        <v>0</v>
      </c>
      <c r="AW116" s="126">
        <v>136</v>
      </c>
      <c r="AX116" s="203" t="s">
        <v>248</v>
      </c>
      <c r="AY116" s="203" t="s">
        <v>248</v>
      </c>
      <c r="AZ116" s="138">
        <v>28929</v>
      </c>
      <c r="BA116" s="203" t="s">
        <v>248</v>
      </c>
      <c r="BB116" s="203" t="s">
        <v>248</v>
      </c>
      <c r="BC116" s="203" t="s">
        <v>248</v>
      </c>
      <c r="BD116" s="217" t="s">
        <v>61</v>
      </c>
      <c r="BE116" s="201" t="s">
        <v>62</v>
      </c>
      <c r="BF116" s="201" t="s">
        <v>63</v>
      </c>
      <c r="BG116" s="201" t="s">
        <v>196</v>
      </c>
      <c r="BH116" s="218" t="s">
        <v>253</v>
      </c>
      <c r="BI116" s="218" t="s">
        <v>67</v>
      </c>
      <c r="BJ116" s="200">
        <v>214</v>
      </c>
      <c r="BK116" s="200">
        <v>3</v>
      </c>
      <c r="BL116" s="219" t="s">
        <v>65</v>
      </c>
      <c r="BM116" s="64"/>
      <c r="BN116" s="64" t="s">
        <v>309</v>
      </c>
      <c r="BO116" s="91" t="s">
        <v>702</v>
      </c>
      <c r="BP116" s="441" t="s">
        <v>698</v>
      </c>
      <c r="BQ116" s="219" t="s">
        <v>714</v>
      </c>
    </row>
    <row r="117" spans="1:69" ht="15.75">
      <c r="A117" s="207" t="s">
        <v>33</v>
      </c>
      <c r="B117" s="208" t="s">
        <v>40</v>
      </c>
      <c r="C117" s="202" t="s">
        <v>35</v>
      </c>
      <c r="D117" s="210" t="s">
        <v>710</v>
      </c>
      <c r="E117" s="24" t="s">
        <v>145</v>
      </c>
      <c r="F117" s="86">
        <v>14</v>
      </c>
      <c r="G117" s="80">
        <v>0</v>
      </c>
      <c r="H117" s="204"/>
      <c r="I117" s="204"/>
      <c r="J117" s="204"/>
      <c r="K117" s="204"/>
      <c r="L117" s="80">
        <v>1</v>
      </c>
      <c r="M117" s="203"/>
      <c r="N117" s="52">
        <v>0</v>
      </c>
      <c r="O117" s="204"/>
      <c r="P117" s="204"/>
      <c r="Q117" s="11">
        <v>9.4755383077000008</v>
      </c>
      <c r="R117" s="204"/>
      <c r="S117" s="204"/>
      <c r="T117" s="53">
        <v>11.675000000000001</v>
      </c>
      <c r="U117" s="204"/>
      <c r="V117" s="204"/>
      <c r="W117" s="11">
        <v>9.6487690769229992</v>
      </c>
      <c r="X117" s="204"/>
      <c r="Y117" s="204"/>
      <c r="Z117" s="53">
        <v>12.175000000000001</v>
      </c>
      <c r="AA117" s="204"/>
      <c r="AB117" s="204"/>
      <c r="AC117" s="204"/>
      <c r="AD117" s="204"/>
      <c r="AE117" s="204"/>
      <c r="AF117" s="9">
        <v>3.0669230543650112</v>
      </c>
      <c r="AG117" s="9">
        <v>52</v>
      </c>
      <c r="AH117" s="9">
        <v>0.29240640946399576</v>
      </c>
      <c r="AI117" s="9">
        <v>1</v>
      </c>
      <c r="AJ117" s="9">
        <v>2.5571428571428569</v>
      </c>
      <c r="AK117" s="9" t="s">
        <v>248</v>
      </c>
      <c r="AL117" s="9">
        <v>0</v>
      </c>
      <c r="AM117" s="9"/>
      <c r="AN117" s="9"/>
      <c r="AO117" s="73">
        <v>0</v>
      </c>
      <c r="AP117" s="80">
        <v>0</v>
      </c>
      <c r="AQ117" s="80">
        <v>0</v>
      </c>
      <c r="AR117" s="224">
        <v>28</v>
      </c>
      <c r="AS117" s="224" t="s">
        <v>248</v>
      </c>
      <c r="AT117" s="7">
        <v>1008.048</v>
      </c>
      <c r="AU117" s="7">
        <v>164.76400000000001</v>
      </c>
      <c r="AV117" s="201">
        <v>0</v>
      </c>
      <c r="AW117" s="126">
        <v>28</v>
      </c>
      <c r="AX117" s="203" t="s">
        <v>248</v>
      </c>
      <c r="AY117" s="203" t="s">
        <v>248</v>
      </c>
      <c r="AZ117" s="138">
        <v>28929</v>
      </c>
      <c r="BA117" s="203" t="s">
        <v>248</v>
      </c>
      <c r="BB117" s="203" t="s">
        <v>248</v>
      </c>
      <c r="BC117" s="203" t="s">
        <v>248</v>
      </c>
      <c r="BD117" s="217" t="s">
        <v>61</v>
      </c>
      <c r="BE117" s="201" t="s">
        <v>62</v>
      </c>
      <c r="BF117" s="201" t="s">
        <v>63</v>
      </c>
      <c r="BG117" s="201" t="s">
        <v>196</v>
      </c>
      <c r="BH117" s="218" t="s">
        <v>253</v>
      </c>
      <c r="BI117" s="218" t="s">
        <v>68</v>
      </c>
      <c r="BJ117" s="200">
        <v>214</v>
      </c>
      <c r="BK117" s="200">
        <v>4</v>
      </c>
      <c r="BL117" s="219" t="s">
        <v>65</v>
      </c>
      <c r="BM117" s="64"/>
      <c r="BN117" s="64" t="s">
        <v>309</v>
      </c>
      <c r="BO117" s="91" t="s">
        <v>702</v>
      </c>
      <c r="BP117" s="441" t="s">
        <v>698</v>
      </c>
      <c r="BQ117" s="219" t="s">
        <v>714</v>
      </c>
    </row>
    <row r="118" spans="1:69" ht="15.75">
      <c r="A118" s="207" t="s">
        <v>33</v>
      </c>
      <c r="B118" s="208" t="s">
        <v>40</v>
      </c>
      <c r="C118" s="202" t="s">
        <v>35</v>
      </c>
      <c r="D118" s="210" t="s">
        <v>710</v>
      </c>
      <c r="E118" s="24" t="s">
        <v>146</v>
      </c>
      <c r="F118" s="86">
        <v>269</v>
      </c>
      <c r="G118" s="80">
        <v>1</v>
      </c>
      <c r="H118" s="204"/>
      <c r="I118" s="204"/>
      <c r="J118" s="204"/>
      <c r="K118" s="204"/>
      <c r="L118" s="80">
        <v>0</v>
      </c>
      <c r="M118" s="203"/>
      <c r="N118" s="52">
        <v>1</v>
      </c>
      <c r="O118" s="204"/>
      <c r="P118" s="204"/>
      <c r="Q118" s="11">
        <v>7.6969922462999998</v>
      </c>
      <c r="R118" s="204"/>
      <c r="S118" s="204"/>
      <c r="T118" s="53">
        <v>12.98</v>
      </c>
      <c r="U118" s="204"/>
      <c r="V118" s="204"/>
      <c r="W118" s="11">
        <v>7.7155297014924997</v>
      </c>
      <c r="X118" s="204"/>
      <c r="Y118" s="204"/>
      <c r="Z118" s="53">
        <v>13.088888888888889</v>
      </c>
      <c r="AA118" s="204"/>
      <c r="AB118" s="204"/>
      <c r="AC118" s="204"/>
      <c r="AD118" s="204"/>
      <c r="AE118" s="204"/>
      <c r="AF118" s="9">
        <v>3.5976565115715871</v>
      </c>
      <c r="AG118" s="9">
        <v>1876</v>
      </c>
      <c r="AH118" s="9">
        <v>0.41174814101289686</v>
      </c>
      <c r="AI118" s="9">
        <v>34</v>
      </c>
      <c r="AJ118" s="9">
        <v>2.7214814814814816</v>
      </c>
      <c r="AK118" s="9" t="s">
        <v>248</v>
      </c>
      <c r="AL118" s="9">
        <v>268</v>
      </c>
      <c r="AM118" s="9">
        <v>3.5976565115715871</v>
      </c>
      <c r="AN118" s="9">
        <v>3.64247311827957</v>
      </c>
      <c r="AO118" s="73">
        <v>0</v>
      </c>
      <c r="AP118" s="80">
        <v>0</v>
      </c>
      <c r="AQ118" s="80">
        <v>0</v>
      </c>
      <c r="AR118" s="224">
        <v>536</v>
      </c>
      <c r="AS118" s="224" t="s">
        <v>248</v>
      </c>
      <c r="AT118" s="7">
        <v>20577.202000000001</v>
      </c>
      <c r="AU118" s="7">
        <v>0</v>
      </c>
      <c r="AV118" s="201">
        <v>0</v>
      </c>
      <c r="AW118" s="126">
        <v>536</v>
      </c>
      <c r="AX118" s="203" t="s">
        <v>248</v>
      </c>
      <c r="AY118" s="203" t="s">
        <v>248</v>
      </c>
      <c r="AZ118" s="138">
        <v>87696</v>
      </c>
      <c r="BA118" s="203" t="s">
        <v>248</v>
      </c>
      <c r="BB118" s="203" t="s">
        <v>248</v>
      </c>
      <c r="BC118" s="203" t="s">
        <v>248</v>
      </c>
      <c r="BD118" s="217" t="s">
        <v>61</v>
      </c>
      <c r="BE118" s="201" t="s">
        <v>62</v>
      </c>
      <c r="BF118" s="201" t="s">
        <v>63</v>
      </c>
      <c r="BG118" s="201" t="s">
        <v>196</v>
      </c>
      <c r="BH118" s="218" t="s">
        <v>267</v>
      </c>
      <c r="BI118" s="218" t="s">
        <v>64</v>
      </c>
      <c r="BJ118" s="200">
        <v>214</v>
      </c>
      <c r="BK118" s="200">
        <v>1</v>
      </c>
      <c r="BL118" s="219" t="s">
        <v>65</v>
      </c>
      <c r="BM118" s="64"/>
      <c r="BN118" s="64" t="s">
        <v>309</v>
      </c>
      <c r="BO118" s="91" t="s">
        <v>347</v>
      </c>
      <c r="BP118" s="441" t="s">
        <v>684</v>
      </c>
      <c r="BQ118" s="219" t="s">
        <v>716</v>
      </c>
    </row>
    <row r="119" spans="1:69" ht="15.75">
      <c r="A119" s="207" t="s">
        <v>33</v>
      </c>
      <c r="B119" s="208" t="s">
        <v>40</v>
      </c>
      <c r="C119" s="202" t="s">
        <v>35</v>
      </c>
      <c r="D119" s="210" t="s">
        <v>710</v>
      </c>
      <c r="E119" s="24" t="s">
        <v>146</v>
      </c>
      <c r="F119" s="86">
        <v>259</v>
      </c>
      <c r="G119" s="80">
        <v>1</v>
      </c>
      <c r="H119" s="204"/>
      <c r="I119" s="204"/>
      <c r="J119" s="204"/>
      <c r="K119" s="204"/>
      <c r="L119" s="80">
        <v>0</v>
      </c>
      <c r="M119" s="203"/>
      <c r="N119" s="52">
        <v>0</v>
      </c>
      <c r="O119" s="204"/>
      <c r="P119" s="204"/>
      <c r="Q119" s="11">
        <v>9.0155656473000008</v>
      </c>
      <c r="R119" s="204"/>
      <c r="S119" s="204"/>
      <c r="T119" s="53">
        <v>14.19375</v>
      </c>
      <c r="U119" s="204"/>
      <c r="V119" s="204"/>
      <c r="W119" s="11">
        <v>9.0714145387595995</v>
      </c>
      <c r="X119" s="204"/>
      <c r="Y119" s="204"/>
      <c r="Z119" s="53">
        <v>14.292857142857143</v>
      </c>
      <c r="AA119" s="204"/>
      <c r="AB119" s="204"/>
      <c r="AC119" s="204"/>
      <c r="AD119" s="204"/>
      <c r="AE119" s="204"/>
      <c r="AF119" s="9">
        <v>3.4597032190029271</v>
      </c>
      <c r="AG119" s="9">
        <v>1806</v>
      </c>
      <c r="AH119" s="9">
        <v>0.47175752661678955</v>
      </c>
      <c r="AI119" s="9">
        <v>75</v>
      </c>
      <c r="AJ119" s="9">
        <v>2.5308467741935483</v>
      </c>
      <c r="AK119" s="9" t="s">
        <v>248</v>
      </c>
      <c r="AL119" s="9">
        <v>257</v>
      </c>
      <c r="AM119" s="9">
        <v>3.4606281343336036</v>
      </c>
      <c r="AN119" s="9">
        <v>3.5568927789934355</v>
      </c>
      <c r="AO119" s="73">
        <v>0</v>
      </c>
      <c r="AP119" s="80">
        <v>0</v>
      </c>
      <c r="AQ119" s="80">
        <v>0</v>
      </c>
      <c r="AR119" s="224">
        <v>516</v>
      </c>
      <c r="AS119" s="224" t="s">
        <v>248</v>
      </c>
      <c r="AT119" s="7">
        <v>20264.151000000002</v>
      </c>
      <c r="AU119" s="7">
        <v>18.501999999999999</v>
      </c>
      <c r="AV119" s="201">
        <v>0</v>
      </c>
      <c r="AW119" s="126">
        <v>516</v>
      </c>
      <c r="AX119" s="203" t="s">
        <v>248</v>
      </c>
      <c r="AY119" s="203" t="s">
        <v>248</v>
      </c>
      <c r="AZ119" s="138">
        <v>87696</v>
      </c>
      <c r="BA119" s="203" t="s">
        <v>248</v>
      </c>
      <c r="BB119" s="203" t="s">
        <v>248</v>
      </c>
      <c r="BC119" s="203" t="s">
        <v>248</v>
      </c>
      <c r="BD119" s="217" t="s">
        <v>61</v>
      </c>
      <c r="BE119" s="201" t="s">
        <v>62</v>
      </c>
      <c r="BF119" s="201" t="s">
        <v>63</v>
      </c>
      <c r="BG119" s="201" t="s">
        <v>196</v>
      </c>
      <c r="BH119" s="218" t="s">
        <v>267</v>
      </c>
      <c r="BI119" s="218" t="s">
        <v>66</v>
      </c>
      <c r="BJ119" s="200">
        <v>214</v>
      </c>
      <c r="BK119" s="200">
        <v>7</v>
      </c>
      <c r="BL119" s="219" t="s">
        <v>65</v>
      </c>
      <c r="BM119" s="64"/>
      <c r="BN119" s="64" t="s">
        <v>309</v>
      </c>
      <c r="BO119" s="91" t="s">
        <v>347</v>
      </c>
      <c r="BP119" s="441" t="s">
        <v>684</v>
      </c>
      <c r="BQ119" s="219" t="s">
        <v>716</v>
      </c>
    </row>
    <row r="120" spans="1:69" ht="15.75">
      <c r="A120" s="207" t="s">
        <v>33</v>
      </c>
      <c r="B120" s="208" t="s">
        <v>40</v>
      </c>
      <c r="C120" s="202" t="s">
        <v>35</v>
      </c>
      <c r="D120" s="210" t="s">
        <v>710</v>
      </c>
      <c r="E120" s="24" t="s">
        <v>146</v>
      </c>
      <c r="F120" s="86">
        <v>236</v>
      </c>
      <c r="G120" s="80">
        <v>1</v>
      </c>
      <c r="H120" s="204"/>
      <c r="I120" s="204"/>
      <c r="J120" s="204"/>
      <c r="K120" s="204"/>
      <c r="L120" s="80">
        <v>0</v>
      </c>
      <c r="M120" s="203"/>
      <c r="N120" s="52">
        <v>0</v>
      </c>
      <c r="O120" s="204"/>
      <c r="P120" s="204"/>
      <c r="Q120" s="11">
        <v>6.5692509276999997</v>
      </c>
      <c r="R120" s="204"/>
      <c r="S120" s="204"/>
      <c r="T120" s="53">
        <v>8.1041666666666661</v>
      </c>
      <c r="U120" s="204"/>
      <c r="V120" s="204"/>
      <c r="W120" s="11">
        <v>6.8045616255318997</v>
      </c>
      <c r="X120" s="204"/>
      <c r="Y120" s="204"/>
      <c r="Z120" s="53">
        <v>8.3625000000000007</v>
      </c>
      <c r="AA120" s="204"/>
      <c r="AB120" s="204"/>
      <c r="AC120" s="204"/>
      <c r="AD120" s="204"/>
      <c r="AE120" s="204"/>
      <c r="AF120" s="9">
        <v>3.386829089584563</v>
      </c>
      <c r="AG120" s="9">
        <v>1642</v>
      </c>
      <c r="AH120" s="9">
        <v>0.56043429468763439</v>
      </c>
      <c r="AI120" s="9">
        <v>136</v>
      </c>
      <c r="AJ120" s="9">
        <v>2.2481308411214953</v>
      </c>
      <c r="AK120" s="9" t="s">
        <v>248</v>
      </c>
      <c r="AL120" s="9">
        <v>230</v>
      </c>
      <c r="AM120" s="9">
        <v>3.3971913156894415</v>
      </c>
      <c r="AN120" s="9">
        <v>3.5257255936675462</v>
      </c>
      <c r="AO120" s="73">
        <v>0</v>
      </c>
      <c r="AP120" s="80">
        <v>0</v>
      </c>
      <c r="AQ120" s="80">
        <v>0</v>
      </c>
      <c r="AR120" s="224">
        <v>470</v>
      </c>
      <c r="AS120" s="224" t="s">
        <v>248</v>
      </c>
      <c r="AT120" s="7">
        <v>18008.809000000001</v>
      </c>
      <c r="AU120" s="7">
        <v>57.381999999999998</v>
      </c>
      <c r="AV120" s="201">
        <v>0</v>
      </c>
      <c r="AW120" s="126">
        <v>470</v>
      </c>
      <c r="AX120" s="203" t="s">
        <v>248</v>
      </c>
      <c r="AY120" s="203" t="s">
        <v>248</v>
      </c>
      <c r="AZ120" s="138">
        <v>87696</v>
      </c>
      <c r="BA120" s="203" t="s">
        <v>248</v>
      </c>
      <c r="BB120" s="203" t="s">
        <v>248</v>
      </c>
      <c r="BC120" s="203" t="s">
        <v>248</v>
      </c>
      <c r="BD120" s="217" t="s">
        <v>61</v>
      </c>
      <c r="BE120" s="201" t="s">
        <v>62</v>
      </c>
      <c r="BF120" s="201" t="s">
        <v>63</v>
      </c>
      <c r="BG120" s="201" t="s">
        <v>196</v>
      </c>
      <c r="BH120" s="218" t="s">
        <v>267</v>
      </c>
      <c r="BI120" s="218" t="s">
        <v>67</v>
      </c>
      <c r="BJ120" s="200">
        <v>214</v>
      </c>
      <c r="BK120" s="200">
        <v>3</v>
      </c>
      <c r="BL120" s="219" t="s">
        <v>65</v>
      </c>
      <c r="BM120" s="64"/>
      <c r="BN120" s="64" t="s">
        <v>309</v>
      </c>
      <c r="BO120" s="91" t="s">
        <v>347</v>
      </c>
      <c r="BP120" s="441" t="s">
        <v>684</v>
      </c>
      <c r="BQ120" s="219" t="s">
        <v>716</v>
      </c>
    </row>
    <row r="121" spans="1:69" ht="15.75">
      <c r="A121" s="207" t="s">
        <v>33</v>
      </c>
      <c r="B121" s="208" t="s">
        <v>40</v>
      </c>
      <c r="C121" s="202" t="s">
        <v>35</v>
      </c>
      <c r="D121" s="210" t="s">
        <v>710</v>
      </c>
      <c r="E121" s="24" t="s">
        <v>146</v>
      </c>
      <c r="F121" s="86">
        <v>211</v>
      </c>
      <c r="G121" s="80">
        <v>2</v>
      </c>
      <c r="H121" s="204"/>
      <c r="I121" s="204"/>
      <c r="J121" s="204"/>
      <c r="K121" s="204"/>
      <c r="L121" s="80">
        <v>0</v>
      </c>
      <c r="M121" s="203"/>
      <c r="N121" s="52">
        <v>0</v>
      </c>
      <c r="O121" s="204"/>
      <c r="P121" s="204"/>
      <c r="Q121" s="11">
        <v>6.7156122392000004</v>
      </c>
      <c r="R121" s="204"/>
      <c r="S121" s="204"/>
      <c r="T121" s="53">
        <v>8.1821428571428552</v>
      </c>
      <c r="U121" s="204"/>
      <c r="V121" s="204"/>
      <c r="W121" s="11">
        <v>6.867042875598</v>
      </c>
      <c r="X121" s="204"/>
      <c r="Y121" s="204"/>
      <c r="Z121" s="53">
        <v>8.3638888888888872</v>
      </c>
      <c r="AA121" s="204"/>
      <c r="AB121" s="204"/>
      <c r="AC121" s="204"/>
      <c r="AD121" s="204"/>
      <c r="AE121" s="204"/>
      <c r="AF121" s="9">
        <v>2.9857142800207077</v>
      </c>
      <c r="AG121" s="9">
        <v>1463</v>
      </c>
      <c r="AH121" s="9">
        <v>0.40307941141196535</v>
      </c>
      <c r="AI121" s="9">
        <v>174</v>
      </c>
      <c r="AJ121" s="9">
        <v>2.1150763358778626</v>
      </c>
      <c r="AK121" s="9" t="s">
        <v>248</v>
      </c>
      <c r="AL121" s="9">
        <v>0</v>
      </c>
      <c r="AM121" s="9"/>
      <c r="AN121" s="9"/>
      <c r="AO121" s="73">
        <v>0</v>
      </c>
      <c r="AP121" s="80">
        <v>0</v>
      </c>
      <c r="AQ121" s="80">
        <v>0</v>
      </c>
      <c r="AR121" s="224">
        <v>418</v>
      </c>
      <c r="AS121" s="224" t="s">
        <v>248</v>
      </c>
      <c r="AT121" s="7">
        <v>15589.924999999999</v>
      </c>
      <c r="AU121" s="7">
        <v>546.26</v>
      </c>
      <c r="AV121" s="201">
        <v>0</v>
      </c>
      <c r="AW121" s="126">
        <v>418</v>
      </c>
      <c r="AX121" s="203" t="s">
        <v>248</v>
      </c>
      <c r="AY121" s="203" t="s">
        <v>248</v>
      </c>
      <c r="AZ121" s="138">
        <v>87696</v>
      </c>
      <c r="BA121" s="203" t="s">
        <v>248</v>
      </c>
      <c r="BB121" s="203" t="s">
        <v>248</v>
      </c>
      <c r="BC121" s="203" t="s">
        <v>248</v>
      </c>
      <c r="BD121" s="217" t="s">
        <v>61</v>
      </c>
      <c r="BE121" s="201" t="s">
        <v>62</v>
      </c>
      <c r="BF121" s="201" t="s">
        <v>63</v>
      </c>
      <c r="BG121" s="201" t="s">
        <v>196</v>
      </c>
      <c r="BH121" s="218" t="s">
        <v>267</v>
      </c>
      <c r="BI121" s="218" t="s">
        <v>68</v>
      </c>
      <c r="BJ121" s="200">
        <v>214</v>
      </c>
      <c r="BK121" s="200">
        <v>4</v>
      </c>
      <c r="BL121" s="219" t="s">
        <v>65</v>
      </c>
      <c r="BM121" s="64"/>
      <c r="BN121" s="64" t="s">
        <v>309</v>
      </c>
      <c r="BO121" s="91" t="s">
        <v>347</v>
      </c>
      <c r="BP121" s="441" t="s">
        <v>684</v>
      </c>
      <c r="BQ121" s="219" t="s">
        <v>716</v>
      </c>
    </row>
    <row r="122" spans="1:69" ht="15.75">
      <c r="A122" s="207" t="s">
        <v>33</v>
      </c>
      <c r="B122" s="208" t="s">
        <v>40</v>
      </c>
      <c r="C122" s="202" t="s">
        <v>35</v>
      </c>
      <c r="D122" s="210" t="s">
        <v>710</v>
      </c>
      <c r="E122" s="24" t="s">
        <v>147</v>
      </c>
      <c r="F122" s="86">
        <v>216</v>
      </c>
      <c r="G122" s="80">
        <v>1</v>
      </c>
      <c r="H122" s="204"/>
      <c r="I122" s="204"/>
      <c r="J122" s="204"/>
      <c r="K122" s="204"/>
      <c r="L122" s="80">
        <v>1</v>
      </c>
      <c r="M122" s="203"/>
      <c r="N122" s="52">
        <v>1</v>
      </c>
      <c r="O122" s="204"/>
      <c r="P122" s="204"/>
      <c r="Q122" s="11">
        <v>7.9626259346000001</v>
      </c>
      <c r="R122" s="204"/>
      <c r="S122" s="204"/>
      <c r="T122" s="53">
        <v>13.108333333333333</v>
      </c>
      <c r="U122" s="204"/>
      <c r="V122" s="204"/>
      <c r="W122" s="11">
        <v>7.9409764205607001</v>
      </c>
      <c r="X122" s="204"/>
      <c r="Y122" s="204"/>
      <c r="Z122" s="53">
        <v>13.108333333333333</v>
      </c>
      <c r="AA122" s="204"/>
      <c r="AB122" s="204"/>
      <c r="AC122" s="204"/>
      <c r="AD122" s="204"/>
      <c r="AE122" s="204"/>
      <c r="AF122" s="9">
        <v>3.5438531286599733</v>
      </c>
      <c r="AG122" s="9">
        <v>1496</v>
      </c>
      <c r="AH122" s="9">
        <v>0.44476337726152843</v>
      </c>
      <c r="AI122" s="9">
        <v>30</v>
      </c>
      <c r="AJ122" s="9">
        <v>2.6408805031446541</v>
      </c>
      <c r="AK122" s="9" t="s">
        <v>248</v>
      </c>
      <c r="AL122" s="9">
        <v>209</v>
      </c>
      <c r="AM122" s="9">
        <v>3.5552644329657261</v>
      </c>
      <c r="AN122" s="9">
        <v>3.620639534883721</v>
      </c>
      <c r="AO122" s="73">
        <v>0</v>
      </c>
      <c r="AP122" s="80">
        <v>0</v>
      </c>
      <c r="AQ122" s="80">
        <v>0</v>
      </c>
      <c r="AR122" s="224">
        <v>430</v>
      </c>
      <c r="AS122" s="224" t="s">
        <v>248</v>
      </c>
      <c r="AT122" s="7">
        <v>16373.638999999999</v>
      </c>
      <c r="AU122" s="7">
        <v>223.33799999999999</v>
      </c>
      <c r="AV122" s="201">
        <v>0</v>
      </c>
      <c r="AW122" s="126">
        <v>430</v>
      </c>
      <c r="AX122" s="203" t="s">
        <v>248</v>
      </c>
      <c r="AY122" s="203" t="s">
        <v>248</v>
      </c>
      <c r="AZ122" s="138">
        <v>87868</v>
      </c>
      <c r="BA122" s="203" t="s">
        <v>248</v>
      </c>
      <c r="BB122" s="203" t="s">
        <v>248</v>
      </c>
      <c r="BC122" s="203" t="s">
        <v>248</v>
      </c>
      <c r="BD122" s="217" t="s">
        <v>61</v>
      </c>
      <c r="BE122" s="201" t="s">
        <v>62</v>
      </c>
      <c r="BF122" s="201" t="s">
        <v>63</v>
      </c>
      <c r="BG122" s="201" t="s">
        <v>196</v>
      </c>
      <c r="BH122" s="218" t="s">
        <v>488</v>
      </c>
      <c r="BI122" s="218" t="s">
        <v>64</v>
      </c>
      <c r="BJ122" s="200">
        <v>214</v>
      </c>
      <c r="BK122" s="200">
        <v>1</v>
      </c>
      <c r="BL122" s="219" t="s">
        <v>65</v>
      </c>
      <c r="BM122" s="64"/>
      <c r="BN122" s="64" t="s">
        <v>309</v>
      </c>
      <c r="BO122" s="91" t="s">
        <v>315</v>
      </c>
      <c r="BP122" s="441" t="s">
        <v>684</v>
      </c>
      <c r="BQ122" s="219" t="s">
        <v>716</v>
      </c>
    </row>
    <row r="123" spans="1:69" ht="15.75">
      <c r="A123" s="207" t="s">
        <v>33</v>
      </c>
      <c r="B123" s="208" t="s">
        <v>40</v>
      </c>
      <c r="C123" s="202" t="s">
        <v>35</v>
      </c>
      <c r="D123" s="210" t="s">
        <v>710</v>
      </c>
      <c r="E123" s="24" t="s">
        <v>147</v>
      </c>
      <c r="F123" s="86">
        <v>206</v>
      </c>
      <c r="G123" s="80">
        <v>3</v>
      </c>
      <c r="H123" s="204"/>
      <c r="I123" s="204"/>
      <c r="J123" s="204"/>
      <c r="K123" s="204"/>
      <c r="L123" s="80">
        <v>0</v>
      </c>
      <c r="M123" s="203"/>
      <c r="N123" s="52">
        <v>0</v>
      </c>
      <c r="O123" s="204"/>
      <c r="P123" s="204"/>
      <c r="Q123" s="11">
        <v>8.8125810787999992</v>
      </c>
      <c r="R123" s="204"/>
      <c r="S123" s="204"/>
      <c r="T123" s="53">
        <v>14.269444444444444</v>
      </c>
      <c r="U123" s="204"/>
      <c r="V123" s="204"/>
      <c r="W123" s="11">
        <v>8.8186845123151993</v>
      </c>
      <c r="X123" s="204"/>
      <c r="Y123" s="204"/>
      <c r="Z123" s="53">
        <v>14.417857142857143</v>
      </c>
      <c r="AA123" s="204"/>
      <c r="AB123" s="204"/>
      <c r="AC123" s="204"/>
      <c r="AD123" s="204"/>
      <c r="AE123" s="204"/>
      <c r="AF123" s="9">
        <v>3.3998997317159119</v>
      </c>
      <c r="AG123" s="9">
        <v>1422</v>
      </c>
      <c r="AH123" s="9">
        <v>0.50644079767462846</v>
      </c>
      <c r="AI123" s="9">
        <v>91</v>
      </c>
      <c r="AJ123" s="9">
        <v>2.3724358974358974</v>
      </c>
      <c r="AK123" s="9" t="s">
        <v>248</v>
      </c>
      <c r="AL123" s="9">
        <v>203</v>
      </c>
      <c r="AM123" s="9">
        <v>3.3998997317159119</v>
      </c>
      <c r="AN123" s="9">
        <v>3.5097305389221556</v>
      </c>
      <c r="AO123" s="73">
        <v>0</v>
      </c>
      <c r="AP123" s="80">
        <v>0</v>
      </c>
      <c r="AQ123" s="80">
        <v>0</v>
      </c>
      <c r="AR123" s="224">
        <v>406</v>
      </c>
      <c r="AS123" s="224" t="s">
        <v>248</v>
      </c>
      <c r="AT123" s="7">
        <v>16079.91</v>
      </c>
      <c r="AU123" s="7">
        <v>0</v>
      </c>
      <c r="AV123" s="201">
        <v>0</v>
      </c>
      <c r="AW123" s="126">
        <v>406</v>
      </c>
      <c r="AX123" s="203" t="s">
        <v>248</v>
      </c>
      <c r="AY123" s="203" t="s">
        <v>248</v>
      </c>
      <c r="AZ123" s="138">
        <v>87868</v>
      </c>
      <c r="BA123" s="203" t="s">
        <v>248</v>
      </c>
      <c r="BB123" s="203" t="s">
        <v>248</v>
      </c>
      <c r="BC123" s="203" t="s">
        <v>248</v>
      </c>
      <c r="BD123" s="217" t="s">
        <v>61</v>
      </c>
      <c r="BE123" s="201" t="s">
        <v>62</v>
      </c>
      <c r="BF123" s="201" t="s">
        <v>63</v>
      </c>
      <c r="BG123" s="201" t="s">
        <v>196</v>
      </c>
      <c r="BH123" s="218" t="s">
        <v>488</v>
      </c>
      <c r="BI123" s="218" t="s">
        <v>66</v>
      </c>
      <c r="BJ123" s="200">
        <v>214</v>
      </c>
      <c r="BK123" s="200">
        <v>7</v>
      </c>
      <c r="BL123" s="219" t="s">
        <v>65</v>
      </c>
      <c r="BM123" s="64"/>
      <c r="BN123" s="64" t="s">
        <v>309</v>
      </c>
      <c r="BO123" s="91" t="s">
        <v>315</v>
      </c>
      <c r="BP123" s="441" t="s">
        <v>684</v>
      </c>
      <c r="BQ123" s="219" t="s">
        <v>716</v>
      </c>
    </row>
    <row r="124" spans="1:69" ht="15.75">
      <c r="A124" s="207" t="s">
        <v>33</v>
      </c>
      <c r="B124" s="208" t="s">
        <v>40</v>
      </c>
      <c r="C124" s="202" t="s">
        <v>35</v>
      </c>
      <c r="D124" s="210" t="s">
        <v>710</v>
      </c>
      <c r="E124" s="24" t="s">
        <v>147</v>
      </c>
      <c r="F124" s="86">
        <v>212</v>
      </c>
      <c r="G124" s="80">
        <v>3</v>
      </c>
      <c r="H124" s="204"/>
      <c r="I124" s="204"/>
      <c r="J124" s="204"/>
      <c r="K124" s="204"/>
      <c r="L124" s="80">
        <v>1</v>
      </c>
      <c r="M124" s="203"/>
      <c r="N124" s="52">
        <v>1</v>
      </c>
      <c r="O124" s="204"/>
      <c r="P124" s="204"/>
      <c r="Q124" s="11">
        <v>7.0325046010000003</v>
      </c>
      <c r="R124" s="204"/>
      <c r="S124" s="204"/>
      <c r="T124" s="53">
        <v>9.1</v>
      </c>
      <c r="U124" s="204"/>
      <c r="V124" s="204"/>
      <c r="W124" s="11">
        <v>7.2383988269230004</v>
      </c>
      <c r="X124" s="204"/>
      <c r="Y124" s="204"/>
      <c r="Z124" s="53">
        <v>9.26</v>
      </c>
      <c r="AA124" s="204"/>
      <c r="AB124" s="204"/>
      <c r="AC124" s="204"/>
      <c r="AD124" s="204"/>
      <c r="AE124" s="204"/>
      <c r="AF124" s="9">
        <v>3.3456924392597296</v>
      </c>
      <c r="AG124" s="9">
        <v>1456</v>
      </c>
      <c r="AH124" s="9">
        <v>0.53289687495790794</v>
      </c>
      <c r="AI124" s="9">
        <v>110</v>
      </c>
      <c r="AJ124" s="9">
        <v>2.2731707317073169</v>
      </c>
      <c r="AK124" s="9" t="s">
        <v>248</v>
      </c>
      <c r="AL124" s="9">
        <v>201</v>
      </c>
      <c r="AM124" s="9">
        <v>3.3653571510314935</v>
      </c>
      <c r="AN124" s="9">
        <v>3.445150115473441</v>
      </c>
      <c r="AO124" s="73">
        <v>0</v>
      </c>
      <c r="AP124" s="80">
        <v>0</v>
      </c>
      <c r="AQ124" s="80">
        <v>0</v>
      </c>
      <c r="AR124" s="224">
        <v>418</v>
      </c>
      <c r="AS124" s="224" t="s">
        <v>248</v>
      </c>
      <c r="AT124" s="7">
        <v>16191.179</v>
      </c>
      <c r="AU124" s="7">
        <v>93.474000000000004</v>
      </c>
      <c r="AV124" s="201">
        <v>0</v>
      </c>
      <c r="AW124" s="126">
        <v>418</v>
      </c>
      <c r="AX124" s="203" t="s">
        <v>248</v>
      </c>
      <c r="AY124" s="203" t="s">
        <v>248</v>
      </c>
      <c r="AZ124" s="138">
        <v>87868</v>
      </c>
      <c r="BA124" s="203" t="s">
        <v>248</v>
      </c>
      <c r="BB124" s="203" t="s">
        <v>248</v>
      </c>
      <c r="BC124" s="203" t="s">
        <v>248</v>
      </c>
      <c r="BD124" s="217" t="s">
        <v>61</v>
      </c>
      <c r="BE124" s="201" t="s">
        <v>62</v>
      </c>
      <c r="BF124" s="201" t="s">
        <v>63</v>
      </c>
      <c r="BG124" s="201" t="s">
        <v>196</v>
      </c>
      <c r="BH124" s="218" t="s">
        <v>488</v>
      </c>
      <c r="BI124" s="218" t="s">
        <v>67</v>
      </c>
      <c r="BJ124" s="200">
        <v>214</v>
      </c>
      <c r="BK124" s="200">
        <v>3</v>
      </c>
      <c r="BL124" s="219" t="s">
        <v>65</v>
      </c>
      <c r="BM124" s="64"/>
      <c r="BN124" s="64" t="s">
        <v>309</v>
      </c>
      <c r="BO124" s="91" t="s">
        <v>315</v>
      </c>
      <c r="BP124" s="441" t="s">
        <v>684</v>
      </c>
      <c r="BQ124" s="219" t="s">
        <v>716</v>
      </c>
    </row>
    <row r="125" spans="1:69" ht="15.75">
      <c r="A125" s="207" t="s">
        <v>33</v>
      </c>
      <c r="B125" s="208" t="s">
        <v>40</v>
      </c>
      <c r="C125" s="202" t="s">
        <v>35</v>
      </c>
      <c r="D125" s="210" t="s">
        <v>710</v>
      </c>
      <c r="E125" s="24" t="s">
        <v>147</v>
      </c>
      <c r="F125" s="86">
        <v>176</v>
      </c>
      <c r="G125" s="80">
        <v>0</v>
      </c>
      <c r="H125" s="204"/>
      <c r="I125" s="204"/>
      <c r="J125" s="204"/>
      <c r="K125" s="204"/>
      <c r="L125" s="80">
        <v>0</v>
      </c>
      <c r="M125" s="203"/>
      <c r="N125" s="52">
        <v>0</v>
      </c>
      <c r="O125" s="204"/>
      <c r="P125" s="204"/>
      <c r="Q125" s="11">
        <v>7.4030793807000004</v>
      </c>
      <c r="R125" s="204"/>
      <c r="S125" s="204"/>
      <c r="T125" s="53">
        <v>9.1199999999999992</v>
      </c>
      <c r="U125" s="204"/>
      <c r="V125" s="204"/>
      <c r="W125" s="11">
        <v>7.5549088977272003</v>
      </c>
      <c r="X125" s="204"/>
      <c r="Y125" s="204"/>
      <c r="Z125" s="53">
        <v>9.2666666666666657</v>
      </c>
      <c r="AA125" s="204"/>
      <c r="AB125" s="204"/>
      <c r="AC125" s="204"/>
      <c r="AD125" s="204"/>
      <c r="AE125" s="204"/>
      <c r="AF125" s="9">
        <v>2.9012142859399317</v>
      </c>
      <c r="AG125" s="9">
        <v>1232</v>
      </c>
      <c r="AH125" s="9">
        <v>0.47145665988673963</v>
      </c>
      <c r="AI125" s="9">
        <v>237</v>
      </c>
      <c r="AJ125" s="9">
        <v>1.8484375</v>
      </c>
      <c r="AK125" s="9" t="s">
        <v>248</v>
      </c>
      <c r="AL125" s="9">
        <v>0</v>
      </c>
      <c r="AM125" s="9"/>
      <c r="AN125" s="9"/>
      <c r="AO125" s="73">
        <v>0</v>
      </c>
      <c r="AP125" s="80">
        <v>0</v>
      </c>
      <c r="AQ125" s="80">
        <v>0</v>
      </c>
      <c r="AR125" s="224">
        <v>352</v>
      </c>
      <c r="AS125" s="224" t="s">
        <v>248</v>
      </c>
      <c r="AT125" s="7">
        <v>12109.325999999999</v>
      </c>
      <c r="AU125" s="7">
        <v>1439.2550000000001</v>
      </c>
      <c r="AV125" s="201">
        <v>0</v>
      </c>
      <c r="AW125" s="126">
        <v>352</v>
      </c>
      <c r="AX125" s="203" t="s">
        <v>248</v>
      </c>
      <c r="AY125" s="203" t="s">
        <v>248</v>
      </c>
      <c r="AZ125" s="138">
        <v>87868</v>
      </c>
      <c r="BA125" s="203" t="s">
        <v>248</v>
      </c>
      <c r="BB125" s="203" t="s">
        <v>248</v>
      </c>
      <c r="BC125" s="203" t="s">
        <v>248</v>
      </c>
      <c r="BD125" s="217" t="s">
        <v>61</v>
      </c>
      <c r="BE125" s="201" t="s">
        <v>62</v>
      </c>
      <c r="BF125" s="201" t="s">
        <v>63</v>
      </c>
      <c r="BG125" s="201" t="s">
        <v>196</v>
      </c>
      <c r="BH125" s="218" t="s">
        <v>488</v>
      </c>
      <c r="BI125" s="218" t="s">
        <v>68</v>
      </c>
      <c r="BJ125" s="200">
        <v>214</v>
      </c>
      <c r="BK125" s="200">
        <v>4</v>
      </c>
      <c r="BL125" s="219" t="s">
        <v>65</v>
      </c>
      <c r="BM125" s="64"/>
      <c r="BN125" s="64" t="s">
        <v>309</v>
      </c>
      <c r="BO125" s="91" t="s">
        <v>315</v>
      </c>
      <c r="BP125" s="441" t="s">
        <v>684</v>
      </c>
      <c r="BQ125" s="219" t="s">
        <v>716</v>
      </c>
    </row>
    <row r="126" spans="1:69" ht="15.75">
      <c r="A126" s="207" t="s">
        <v>33</v>
      </c>
      <c r="B126" s="208" t="s">
        <v>40</v>
      </c>
      <c r="C126" s="202" t="s">
        <v>35</v>
      </c>
      <c r="D126" s="210" t="s">
        <v>710</v>
      </c>
      <c r="E126" s="24" t="s">
        <v>148</v>
      </c>
      <c r="F126" s="86">
        <v>81</v>
      </c>
      <c r="G126" s="80">
        <v>2</v>
      </c>
      <c r="H126" s="204"/>
      <c r="I126" s="204"/>
      <c r="J126" s="204"/>
      <c r="K126" s="204"/>
      <c r="L126" s="80">
        <v>0</v>
      </c>
      <c r="M126" s="203"/>
      <c r="N126" s="52">
        <v>0</v>
      </c>
      <c r="O126" s="204"/>
      <c r="P126" s="204"/>
      <c r="Q126" s="11">
        <v>7.1026834050999996</v>
      </c>
      <c r="R126" s="204"/>
      <c r="S126" s="204"/>
      <c r="T126" s="53">
        <v>10.762499999999999</v>
      </c>
      <c r="U126" s="204"/>
      <c r="V126" s="204"/>
      <c r="W126" s="11">
        <v>7.0388100126581996</v>
      </c>
      <c r="X126" s="204"/>
      <c r="Y126" s="204"/>
      <c r="Z126" s="53">
        <v>10.705</v>
      </c>
      <c r="AA126" s="204"/>
      <c r="AB126" s="204"/>
      <c r="AC126" s="204"/>
      <c r="AD126" s="204"/>
      <c r="AE126" s="204"/>
      <c r="AF126" s="9">
        <v>3.4162929611726289</v>
      </c>
      <c r="AG126" s="9">
        <v>551</v>
      </c>
      <c r="AH126" s="9">
        <v>0.54169038864372077</v>
      </c>
      <c r="AI126" s="9">
        <v>32</v>
      </c>
      <c r="AJ126" s="9">
        <v>2.4175925925925927</v>
      </c>
      <c r="AK126" s="9" t="s">
        <v>248</v>
      </c>
      <c r="AL126" s="9">
        <v>77</v>
      </c>
      <c r="AM126" s="9">
        <v>3.4347031676776627</v>
      </c>
      <c r="AN126" s="9">
        <v>3.4925595238095237</v>
      </c>
      <c r="AO126" s="73">
        <v>0</v>
      </c>
      <c r="AP126" s="80">
        <v>0</v>
      </c>
      <c r="AQ126" s="80">
        <v>0</v>
      </c>
      <c r="AR126" s="224">
        <v>158</v>
      </c>
      <c r="AS126" s="224" t="s">
        <v>248</v>
      </c>
      <c r="AT126" s="7">
        <v>6053.66</v>
      </c>
      <c r="AU126" s="7">
        <v>0</v>
      </c>
      <c r="AV126" s="201">
        <v>0</v>
      </c>
      <c r="AW126" s="126">
        <v>158</v>
      </c>
      <c r="AX126" s="203" t="s">
        <v>248</v>
      </c>
      <c r="AY126" s="203" t="s">
        <v>248</v>
      </c>
      <c r="AZ126" s="138">
        <v>19891</v>
      </c>
      <c r="BA126" s="203" t="s">
        <v>248</v>
      </c>
      <c r="BB126" s="203" t="s">
        <v>248</v>
      </c>
      <c r="BC126" s="203" t="s">
        <v>248</v>
      </c>
      <c r="BD126" s="217" t="s">
        <v>61</v>
      </c>
      <c r="BE126" s="201" t="s">
        <v>62</v>
      </c>
      <c r="BF126" s="201" t="s">
        <v>63</v>
      </c>
      <c r="BG126" s="201" t="s">
        <v>196</v>
      </c>
      <c r="BH126" s="218" t="s">
        <v>488</v>
      </c>
      <c r="BI126" s="218" t="s">
        <v>64</v>
      </c>
      <c r="BJ126" s="200">
        <v>214</v>
      </c>
      <c r="BK126" s="200">
        <v>1</v>
      </c>
      <c r="BL126" s="219" t="s">
        <v>65</v>
      </c>
      <c r="BM126" s="64"/>
      <c r="BN126" s="64" t="s">
        <v>309</v>
      </c>
      <c r="BO126" s="91" t="s">
        <v>349</v>
      </c>
      <c r="BP126" s="441" t="s">
        <v>699</v>
      </c>
      <c r="BQ126" s="219" t="s">
        <v>715</v>
      </c>
    </row>
    <row r="127" spans="1:69" ht="15.75">
      <c r="A127" s="207" t="s">
        <v>33</v>
      </c>
      <c r="B127" s="208" t="s">
        <v>40</v>
      </c>
      <c r="C127" s="202" t="s">
        <v>35</v>
      </c>
      <c r="D127" s="210" t="s">
        <v>710</v>
      </c>
      <c r="E127" s="24" t="s">
        <v>148</v>
      </c>
      <c r="F127" s="86">
        <v>56</v>
      </c>
      <c r="G127" s="80">
        <v>2</v>
      </c>
      <c r="H127" s="204"/>
      <c r="I127" s="204"/>
      <c r="J127" s="204"/>
      <c r="K127" s="204"/>
      <c r="L127" s="80">
        <v>1</v>
      </c>
      <c r="M127" s="203"/>
      <c r="N127" s="52">
        <v>1</v>
      </c>
      <c r="O127" s="204"/>
      <c r="P127" s="204"/>
      <c r="Q127" s="11">
        <v>7.2227169434</v>
      </c>
      <c r="R127" s="204"/>
      <c r="S127" s="204"/>
      <c r="T127" s="53">
        <v>11.174999999999997</v>
      </c>
      <c r="U127" s="204"/>
      <c r="V127" s="204"/>
      <c r="W127" s="11">
        <v>7.1478678490565999</v>
      </c>
      <c r="X127" s="204"/>
      <c r="Y127" s="204"/>
      <c r="Z127" s="53">
        <v>11.174999999999997</v>
      </c>
      <c r="AA127" s="204"/>
      <c r="AB127" s="204"/>
      <c r="AC127" s="204"/>
      <c r="AD127" s="204"/>
      <c r="AE127" s="204"/>
      <c r="AF127" s="9">
        <v>3.3778296830234944</v>
      </c>
      <c r="AG127" s="9">
        <v>371</v>
      </c>
      <c r="AH127" s="9">
        <v>0.54427689870483897</v>
      </c>
      <c r="AI127" s="9">
        <v>25</v>
      </c>
      <c r="AJ127" s="9">
        <v>2.3464285714285715</v>
      </c>
      <c r="AK127" s="9" t="s">
        <v>248</v>
      </c>
      <c r="AL127" s="9">
        <v>53</v>
      </c>
      <c r="AM127" s="9">
        <v>3.3778296830234944</v>
      </c>
      <c r="AN127" s="9">
        <v>3.4369158878504673</v>
      </c>
      <c r="AO127" s="73">
        <v>0</v>
      </c>
      <c r="AP127" s="80">
        <v>0</v>
      </c>
      <c r="AQ127" s="80">
        <v>0</v>
      </c>
      <c r="AR127" s="224">
        <v>108</v>
      </c>
      <c r="AS127" s="224" t="s">
        <v>248</v>
      </c>
      <c r="AT127" s="7">
        <v>4101.8280000000004</v>
      </c>
      <c r="AU127" s="7">
        <v>0</v>
      </c>
      <c r="AV127" s="201">
        <v>0</v>
      </c>
      <c r="AW127" s="126">
        <v>108</v>
      </c>
      <c r="AX127" s="203" t="s">
        <v>248</v>
      </c>
      <c r="AY127" s="203" t="s">
        <v>248</v>
      </c>
      <c r="AZ127" s="138">
        <v>19891</v>
      </c>
      <c r="BA127" s="203" t="s">
        <v>248</v>
      </c>
      <c r="BB127" s="203" t="s">
        <v>248</v>
      </c>
      <c r="BC127" s="203" t="s">
        <v>248</v>
      </c>
      <c r="BD127" s="217" t="s">
        <v>61</v>
      </c>
      <c r="BE127" s="201" t="s">
        <v>62</v>
      </c>
      <c r="BF127" s="201" t="s">
        <v>63</v>
      </c>
      <c r="BG127" s="201" t="s">
        <v>196</v>
      </c>
      <c r="BH127" s="218" t="s">
        <v>488</v>
      </c>
      <c r="BI127" s="218" t="s">
        <v>66</v>
      </c>
      <c r="BJ127" s="200">
        <v>214</v>
      </c>
      <c r="BK127" s="200">
        <v>7</v>
      </c>
      <c r="BL127" s="219" t="s">
        <v>65</v>
      </c>
      <c r="BM127" s="64"/>
      <c r="BN127" s="64" t="s">
        <v>309</v>
      </c>
      <c r="BO127" s="91" t="s">
        <v>349</v>
      </c>
      <c r="BP127" s="441" t="s">
        <v>699</v>
      </c>
      <c r="BQ127" s="219" t="s">
        <v>715</v>
      </c>
    </row>
    <row r="128" spans="1:69" ht="15.75">
      <c r="A128" s="207" t="s">
        <v>33</v>
      </c>
      <c r="B128" s="208" t="s">
        <v>40</v>
      </c>
      <c r="C128" s="202" t="s">
        <v>35</v>
      </c>
      <c r="D128" s="210" t="s">
        <v>710</v>
      </c>
      <c r="E128" s="24" t="s">
        <v>148</v>
      </c>
      <c r="F128" s="86">
        <v>59</v>
      </c>
      <c r="G128" s="80">
        <v>1</v>
      </c>
      <c r="H128" s="204"/>
      <c r="I128" s="204"/>
      <c r="J128" s="204"/>
      <c r="K128" s="204"/>
      <c r="L128" s="80">
        <v>1</v>
      </c>
      <c r="M128" s="203"/>
      <c r="N128" s="52">
        <v>1</v>
      </c>
      <c r="O128" s="204"/>
      <c r="P128" s="204"/>
      <c r="Q128" s="11">
        <v>7.4215962807000002</v>
      </c>
      <c r="R128" s="204"/>
      <c r="S128" s="204"/>
      <c r="T128" s="53">
        <v>10.074999999999999</v>
      </c>
      <c r="U128" s="204"/>
      <c r="V128" s="204"/>
      <c r="W128" s="11">
        <v>7.4279647017543002</v>
      </c>
      <c r="X128" s="204"/>
      <c r="Y128" s="204"/>
      <c r="Z128" s="53">
        <v>10.074999999999999</v>
      </c>
      <c r="AA128" s="204"/>
      <c r="AB128" s="204"/>
      <c r="AC128" s="204"/>
      <c r="AD128" s="204"/>
      <c r="AE128" s="204"/>
      <c r="AF128" s="9">
        <v>3.3882134434925453</v>
      </c>
      <c r="AG128" s="9">
        <v>397</v>
      </c>
      <c r="AH128" s="9">
        <v>0.57371412933251087</v>
      </c>
      <c r="AI128" s="9">
        <v>35</v>
      </c>
      <c r="AJ128" s="9">
        <v>2.2086538461538461</v>
      </c>
      <c r="AK128" s="9" t="s">
        <v>248</v>
      </c>
      <c r="AL128" s="9">
        <v>53</v>
      </c>
      <c r="AM128" s="9">
        <v>3.42827381832259</v>
      </c>
      <c r="AN128" s="9">
        <v>3.5507614213197969</v>
      </c>
      <c r="AO128" s="73">
        <v>0</v>
      </c>
      <c r="AP128" s="80">
        <v>0</v>
      </c>
      <c r="AQ128" s="80">
        <v>0</v>
      </c>
      <c r="AR128" s="224">
        <v>116</v>
      </c>
      <c r="AS128" s="224" t="s">
        <v>248</v>
      </c>
      <c r="AT128" s="7">
        <v>4500.1610000000001</v>
      </c>
      <c r="AU128" s="7">
        <v>47.465000000000003</v>
      </c>
      <c r="AV128" s="201">
        <v>0</v>
      </c>
      <c r="AW128" s="126">
        <v>116</v>
      </c>
      <c r="AX128" s="203" t="s">
        <v>248</v>
      </c>
      <c r="AY128" s="203" t="s">
        <v>248</v>
      </c>
      <c r="AZ128" s="138">
        <v>19891</v>
      </c>
      <c r="BA128" s="203" t="s">
        <v>248</v>
      </c>
      <c r="BB128" s="203" t="s">
        <v>248</v>
      </c>
      <c r="BC128" s="203" t="s">
        <v>248</v>
      </c>
      <c r="BD128" s="217" t="s">
        <v>61</v>
      </c>
      <c r="BE128" s="201" t="s">
        <v>62</v>
      </c>
      <c r="BF128" s="201" t="s">
        <v>63</v>
      </c>
      <c r="BG128" s="201" t="s">
        <v>196</v>
      </c>
      <c r="BH128" s="218" t="s">
        <v>488</v>
      </c>
      <c r="BI128" s="218" t="s">
        <v>67</v>
      </c>
      <c r="BJ128" s="200">
        <v>214</v>
      </c>
      <c r="BK128" s="200">
        <v>3</v>
      </c>
      <c r="BL128" s="219" t="s">
        <v>65</v>
      </c>
      <c r="BM128" s="64"/>
      <c r="BN128" s="64" t="s">
        <v>309</v>
      </c>
      <c r="BO128" s="91" t="s">
        <v>349</v>
      </c>
      <c r="BP128" s="441" t="s">
        <v>699</v>
      </c>
      <c r="BQ128" s="219" t="s">
        <v>715</v>
      </c>
    </row>
    <row r="129" spans="1:69" ht="15.75">
      <c r="A129" s="207" t="s">
        <v>33</v>
      </c>
      <c r="B129" s="208" t="s">
        <v>40</v>
      </c>
      <c r="C129" s="202" t="s">
        <v>35</v>
      </c>
      <c r="D129" s="210" t="s">
        <v>710</v>
      </c>
      <c r="E129" s="24" t="s">
        <v>148</v>
      </c>
      <c r="F129" s="86">
        <v>64</v>
      </c>
      <c r="G129" s="80">
        <v>2</v>
      </c>
      <c r="H129" s="204"/>
      <c r="I129" s="204"/>
      <c r="J129" s="204"/>
      <c r="K129" s="204"/>
      <c r="L129" s="80">
        <v>0</v>
      </c>
      <c r="M129" s="203"/>
      <c r="N129" s="52">
        <v>0</v>
      </c>
      <c r="O129" s="204"/>
      <c r="P129" s="204"/>
      <c r="Q129" s="11">
        <v>6.8765482097000001</v>
      </c>
      <c r="R129" s="204"/>
      <c r="S129" s="204"/>
      <c r="T129" s="53">
        <v>8.8166666666666664</v>
      </c>
      <c r="U129" s="204"/>
      <c r="V129" s="204"/>
      <c r="W129" s="11">
        <v>6.9827255806451003</v>
      </c>
      <c r="X129" s="204"/>
      <c r="Y129" s="204"/>
      <c r="Z129" s="53">
        <v>8.8166666666666664</v>
      </c>
      <c r="AA129" s="204"/>
      <c r="AB129" s="204"/>
      <c r="AC129" s="204"/>
      <c r="AD129" s="204"/>
      <c r="AE129" s="204"/>
      <c r="AF129" s="9">
        <v>3.0209133443564382</v>
      </c>
      <c r="AG129" s="9">
        <v>434</v>
      </c>
      <c r="AH129" s="9">
        <v>0.43283216741130137</v>
      </c>
      <c r="AI129" s="9">
        <v>56</v>
      </c>
      <c r="AJ129" s="9">
        <v>2.1102272727272728</v>
      </c>
      <c r="AK129" s="9" t="s">
        <v>248</v>
      </c>
      <c r="AL129" s="9">
        <v>0</v>
      </c>
      <c r="AM129" s="9"/>
      <c r="AN129" s="9"/>
      <c r="AO129" s="73">
        <v>0</v>
      </c>
      <c r="AP129" s="80">
        <v>0</v>
      </c>
      <c r="AQ129" s="80">
        <v>0</v>
      </c>
      <c r="AR129" s="224">
        <v>124</v>
      </c>
      <c r="AS129" s="224" t="s">
        <v>248</v>
      </c>
      <c r="AT129" s="7">
        <v>3987.9650000000001</v>
      </c>
      <c r="AU129" s="7">
        <v>775.38499999999999</v>
      </c>
      <c r="AV129" s="201">
        <v>0</v>
      </c>
      <c r="AW129" s="126">
        <v>124</v>
      </c>
      <c r="AX129" s="203" t="s">
        <v>248</v>
      </c>
      <c r="AY129" s="203" t="s">
        <v>248</v>
      </c>
      <c r="AZ129" s="138">
        <v>19891</v>
      </c>
      <c r="BA129" s="203" t="s">
        <v>248</v>
      </c>
      <c r="BB129" s="203" t="s">
        <v>248</v>
      </c>
      <c r="BC129" s="203" t="s">
        <v>248</v>
      </c>
      <c r="BD129" s="217" t="s">
        <v>61</v>
      </c>
      <c r="BE129" s="201" t="s">
        <v>62</v>
      </c>
      <c r="BF129" s="201" t="s">
        <v>63</v>
      </c>
      <c r="BG129" s="201" t="s">
        <v>196</v>
      </c>
      <c r="BH129" s="218" t="s">
        <v>488</v>
      </c>
      <c r="BI129" s="218" t="s">
        <v>68</v>
      </c>
      <c r="BJ129" s="200">
        <v>214</v>
      </c>
      <c r="BK129" s="200">
        <v>4</v>
      </c>
      <c r="BL129" s="219" t="s">
        <v>65</v>
      </c>
      <c r="BM129" s="64"/>
      <c r="BN129" s="64" t="s">
        <v>309</v>
      </c>
      <c r="BO129" s="91" t="s">
        <v>349</v>
      </c>
      <c r="BP129" s="441" t="s">
        <v>699</v>
      </c>
      <c r="BQ129" s="219" t="s">
        <v>715</v>
      </c>
    </row>
    <row r="130" spans="1:69" ht="15.75">
      <c r="A130" s="207" t="s">
        <v>33</v>
      </c>
      <c r="B130" s="208" t="s">
        <v>40</v>
      </c>
      <c r="C130" s="202" t="s">
        <v>35</v>
      </c>
      <c r="D130" s="210" t="s">
        <v>710</v>
      </c>
      <c r="E130" s="24" t="s">
        <v>149</v>
      </c>
      <c r="F130" s="86">
        <v>47</v>
      </c>
      <c r="G130" s="80">
        <v>0</v>
      </c>
      <c r="H130" s="204"/>
      <c r="I130" s="204"/>
      <c r="J130" s="204"/>
      <c r="K130" s="204"/>
      <c r="L130" s="80">
        <v>0</v>
      </c>
      <c r="M130" s="203"/>
      <c r="N130" s="52">
        <v>0</v>
      </c>
      <c r="O130" s="204"/>
      <c r="P130" s="204"/>
      <c r="Q130" s="11">
        <v>7.0494677872000002</v>
      </c>
      <c r="R130" s="204"/>
      <c r="S130" s="204"/>
      <c r="T130" s="53">
        <v>8.4416666666666664</v>
      </c>
      <c r="U130" s="204"/>
      <c r="V130" s="204"/>
      <c r="W130" s="11">
        <v>6.9183826808509998</v>
      </c>
      <c r="X130" s="204"/>
      <c r="Y130" s="204"/>
      <c r="Z130" s="53">
        <v>8.2750000000000004</v>
      </c>
      <c r="AA130" s="204"/>
      <c r="AB130" s="204"/>
      <c r="AC130" s="204"/>
      <c r="AD130" s="204"/>
      <c r="AE130" s="204"/>
      <c r="AF130" s="9">
        <v>3.368343466683362</v>
      </c>
      <c r="AG130" s="9">
        <v>329</v>
      </c>
      <c r="AH130" s="9">
        <v>0.56411191723884013</v>
      </c>
      <c r="AI130" s="9">
        <v>24</v>
      </c>
      <c r="AJ130" s="9">
        <v>2.2483333333333335</v>
      </c>
      <c r="AK130" s="9" t="s">
        <v>248</v>
      </c>
      <c r="AL130" s="9">
        <v>46</v>
      </c>
      <c r="AM130" s="9">
        <v>3.3729813687549619</v>
      </c>
      <c r="AN130" s="9">
        <v>3.4663461538461537</v>
      </c>
      <c r="AO130" s="73">
        <v>0</v>
      </c>
      <c r="AP130" s="80">
        <v>0</v>
      </c>
      <c r="AQ130" s="80">
        <v>0</v>
      </c>
      <c r="AR130" s="224">
        <v>94</v>
      </c>
      <c r="AS130" s="224" t="s">
        <v>248</v>
      </c>
      <c r="AT130" s="7">
        <v>3534.0709999999999</v>
      </c>
      <c r="AU130" s="7">
        <v>47.826000000000001</v>
      </c>
      <c r="AV130" s="201">
        <v>0</v>
      </c>
      <c r="AW130" s="126">
        <v>94</v>
      </c>
      <c r="AX130" s="203" t="s">
        <v>248</v>
      </c>
      <c r="AY130" s="203" t="s">
        <v>248</v>
      </c>
      <c r="AZ130" s="138">
        <v>14487</v>
      </c>
      <c r="BA130" s="203" t="s">
        <v>248</v>
      </c>
      <c r="BB130" s="203" t="s">
        <v>248</v>
      </c>
      <c r="BC130" s="203" t="s">
        <v>248</v>
      </c>
      <c r="BD130" s="217" t="s">
        <v>61</v>
      </c>
      <c r="BE130" s="201" t="s">
        <v>62</v>
      </c>
      <c r="BF130" s="201" t="s">
        <v>63</v>
      </c>
      <c r="BG130" s="201" t="s">
        <v>196</v>
      </c>
      <c r="BH130" s="218" t="s">
        <v>267</v>
      </c>
      <c r="BI130" s="218" t="s">
        <v>64</v>
      </c>
      <c r="BJ130" s="200">
        <v>214</v>
      </c>
      <c r="BK130" s="200">
        <v>1</v>
      </c>
      <c r="BL130" s="219" t="s">
        <v>65</v>
      </c>
      <c r="BM130" s="64"/>
      <c r="BN130" s="64" t="s">
        <v>309</v>
      </c>
      <c r="BO130" s="91" t="s">
        <v>705</v>
      </c>
      <c r="BP130" s="441" t="s">
        <v>690</v>
      </c>
      <c r="BQ130" s="219" t="s">
        <v>718</v>
      </c>
    </row>
    <row r="131" spans="1:69" ht="15.75">
      <c r="A131" s="207" t="s">
        <v>33</v>
      </c>
      <c r="B131" s="208" t="s">
        <v>40</v>
      </c>
      <c r="C131" s="202" t="s">
        <v>35</v>
      </c>
      <c r="D131" s="210" t="s">
        <v>710</v>
      </c>
      <c r="E131" s="24" t="s">
        <v>149</v>
      </c>
      <c r="F131" s="86">
        <v>52</v>
      </c>
      <c r="G131" s="80">
        <v>3</v>
      </c>
      <c r="H131" s="204"/>
      <c r="I131" s="204"/>
      <c r="J131" s="204"/>
      <c r="K131" s="204"/>
      <c r="L131" s="80">
        <v>0</v>
      </c>
      <c r="M131" s="203"/>
      <c r="N131" s="52">
        <v>1</v>
      </c>
      <c r="O131" s="204"/>
      <c r="P131" s="204"/>
      <c r="Q131" s="11">
        <v>7.0507957347000003</v>
      </c>
      <c r="R131" s="204"/>
      <c r="S131" s="204"/>
      <c r="T131" s="53">
        <v>12.774999999999999</v>
      </c>
      <c r="U131" s="204"/>
      <c r="V131" s="204"/>
      <c r="W131" s="11">
        <v>7.0703671428571004</v>
      </c>
      <c r="X131" s="204"/>
      <c r="Y131" s="204"/>
      <c r="Z131" s="53">
        <v>12.774999999999999</v>
      </c>
      <c r="AA131" s="204"/>
      <c r="AB131" s="204"/>
      <c r="AC131" s="204"/>
      <c r="AD131" s="204"/>
      <c r="AE131" s="204"/>
      <c r="AF131" s="9">
        <v>3.0866319481579079</v>
      </c>
      <c r="AG131" s="9">
        <v>343</v>
      </c>
      <c r="AH131" s="9">
        <v>0.59658637132456116</v>
      </c>
      <c r="AI131" s="9">
        <v>64</v>
      </c>
      <c r="AJ131" s="9">
        <v>2.0816964285714286</v>
      </c>
      <c r="AK131" s="9" t="s">
        <v>248</v>
      </c>
      <c r="AL131" s="9">
        <v>48</v>
      </c>
      <c r="AM131" s="9">
        <v>3.0812766004840642</v>
      </c>
      <c r="AN131" s="9">
        <v>3.1120689655172415</v>
      </c>
      <c r="AO131" s="73">
        <v>0</v>
      </c>
      <c r="AP131" s="80">
        <v>0</v>
      </c>
      <c r="AQ131" s="80">
        <v>0</v>
      </c>
      <c r="AR131" s="224">
        <v>98</v>
      </c>
      <c r="AS131" s="224" t="s">
        <v>248</v>
      </c>
      <c r="AT131" s="7">
        <v>3880.8319999999999</v>
      </c>
      <c r="AU131" s="7">
        <v>8.7720000000000002</v>
      </c>
      <c r="AV131" s="201">
        <v>0</v>
      </c>
      <c r="AW131" s="126">
        <v>98</v>
      </c>
      <c r="AX131" s="203" t="s">
        <v>248</v>
      </c>
      <c r="AY131" s="203" t="s">
        <v>248</v>
      </c>
      <c r="AZ131" s="138">
        <v>14487</v>
      </c>
      <c r="BA131" s="203" t="s">
        <v>248</v>
      </c>
      <c r="BB131" s="203" t="s">
        <v>248</v>
      </c>
      <c r="BC131" s="203" t="s">
        <v>248</v>
      </c>
      <c r="BD131" s="217" t="s">
        <v>61</v>
      </c>
      <c r="BE131" s="201" t="s">
        <v>62</v>
      </c>
      <c r="BF131" s="201" t="s">
        <v>63</v>
      </c>
      <c r="BG131" s="201" t="s">
        <v>196</v>
      </c>
      <c r="BH131" s="218" t="s">
        <v>267</v>
      </c>
      <c r="BI131" s="218" t="s">
        <v>66</v>
      </c>
      <c r="BJ131" s="200">
        <v>214</v>
      </c>
      <c r="BK131" s="200">
        <v>7</v>
      </c>
      <c r="BL131" s="219" t="s">
        <v>65</v>
      </c>
      <c r="BM131" s="64"/>
      <c r="BN131" s="64" t="s">
        <v>309</v>
      </c>
      <c r="BO131" s="91" t="s">
        <v>705</v>
      </c>
      <c r="BP131" s="441" t="s">
        <v>690</v>
      </c>
      <c r="BQ131" s="219" t="s">
        <v>718</v>
      </c>
    </row>
    <row r="132" spans="1:69" ht="15.75">
      <c r="A132" s="207" t="s">
        <v>33</v>
      </c>
      <c r="B132" s="208" t="s">
        <v>40</v>
      </c>
      <c r="C132" s="202" t="s">
        <v>35</v>
      </c>
      <c r="D132" s="210" t="s">
        <v>710</v>
      </c>
      <c r="E132" s="24" t="s">
        <v>149</v>
      </c>
      <c r="F132" s="86">
        <v>53</v>
      </c>
      <c r="G132" s="80">
        <v>1</v>
      </c>
      <c r="H132" s="204"/>
      <c r="I132" s="204"/>
      <c r="J132" s="204"/>
      <c r="K132" s="204"/>
      <c r="L132" s="80">
        <v>0</v>
      </c>
      <c r="M132" s="203"/>
      <c r="N132" s="52">
        <v>0</v>
      </c>
      <c r="O132" s="204"/>
      <c r="P132" s="204"/>
      <c r="Q132" s="11">
        <v>6.8173266923</v>
      </c>
      <c r="R132" s="204"/>
      <c r="S132" s="204"/>
      <c r="T132" s="53">
        <v>8.6999999999999993</v>
      </c>
      <c r="U132" s="204"/>
      <c r="V132" s="204"/>
      <c r="W132" s="11">
        <v>6.9055959615383999</v>
      </c>
      <c r="X132" s="204"/>
      <c r="Y132" s="204"/>
      <c r="Z132" s="53">
        <v>8.1999999999999993</v>
      </c>
      <c r="AA132" s="204"/>
      <c r="AB132" s="204"/>
      <c r="AC132" s="204"/>
      <c r="AD132" s="204"/>
      <c r="AE132" s="204"/>
      <c r="AF132" s="9">
        <v>3.3575055003821186</v>
      </c>
      <c r="AG132" s="9">
        <v>362</v>
      </c>
      <c r="AH132" s="9">
        <v>0.45661844636923415</v>
      </c>
      <c r="AI132" s="9">
        <v>15</v>
      </c>
      <c r="AJ132" s="9">
        <v>2.5258333333333334</v>
      </c>
      <c r="AK132" s="9" t="s">
        <v>248</v>
      </c>
      <c r="AL132" s="9">
        <v>51</v>
      </c>
      <c r="AM132" s="9">
        <v>3.3505938427788875</v>
      </c>
      <c r="AN132" s="9">
        <v>3.3955223880597014</v>
      </c>
      <c r="AO132" s="73">
        <v>0</v>
      </c>
      <c r="AP132" s="80">
        <v>0</v>
      </c>
      <c r="AQ132" s="80">
        <v>0</v>
      </c>
      <c r="AR132" s="224">
        <v>104</v>
      </c>
      <c r="AS132" s="224" t="s">
        <v>248</v>
      </c>
      <c r="AT132" s="7">
        <v>3922.5940000000001</v>
      </c>
      <c r="AU132" s="7">
        <v>21.635000000000002</v>
      </c>
      <c r="AV132" s="201">
        <v>0</v>
      </c>
      <c r="AW132" s="126">
        <v>104</v>
      </c>
      <c r="AX132" s="203" t="s">
        <v>248</v>
      </c>
      <c r="AY132" s="203" t="s">
        <v>248</v>
      </c>
      <c r="AZ132" s="138">
        <v>14487</v>
      </c>
      <c r="BA132" s="203" t="s">
        <v>248</v>
      </c>
      <c r="BB132" s="203" t="s">
        <v>248</v>
      </c>
      <c r="BC132" s="203" t="s">
        <v>248</v>
      </c>
      <c r="BD132" s="217" t="s">
        <v>61</v>
      </c>
      <c r="BE132" s="201" t="s">
        <v>62</v>
      </c>
      <c r="BF132" s="201" t="s">
        <v>63</v>
      </c>
      <c r="BG132" s="201" t="s">
        <v>196</v>
      </c>
      <c r="BH132" s="218" t="s">
        <v>267</v>
      </c>
      <c r="BI132" s="218" t="s">
        <v>67</v>
      </c>
      <c r="BJ132" s="200">
        <v>214</v>
      </c>
      <c r="BK132" s="200">
        <v>3</v>
      </c>
      <c r="BL132" s="219" t="s">
        <v>65</v>
      </c>
      <c r="BM132" s="64"/>
      <c r="BN132" s="64" t="s">
        <v>309</v>
      </c>
      <c r="BO132" s="91" t="s">
        <v>705</v>
      </c>
      <c r="BP132" s="441" t="s">
        <v>690</v>
      </c>
      <c r="BQ132" s="219" t="s">
        <v>718</v>
      </c>
    </row>
    <row r="133" spans="1:69" ht="15.75">
      <c r="A133" s="207" t="s">
        <v>33</v>
      </c>
      <c r="B133" s="208" t="s">
        <v>40</v>
      </c>
      <c r="C133" s="202" t="s">
        <v>35</v>
      </c>
      <c r="D133" s="210" t="s">
        <v>710</v>
      </c>
      <c r="E133" s="24" t="s">
        <v>149</v>
      </c>
      <c r="F133" s="86">
        <v>24</v>
      </c>
      <c r="G133" s="80">
        <v>0</v>
      </c>
      <c r="H133" s="204"/>
      <c r="I133" s="204"/>
      <c r="J133" s="204"/>
      <c r="K133" s="204"/>
      <c r="L133" s="80">
        <v>0</v>
      </c>
      <c r="M133" s="203"/>
      <c r="N133" s="52">
        <v>0</v>
      </c>
      <c r="O133" s="204"/>
      <c r="P133" s="204"/>
      <c r="Q133" s="11">
        <v>6.9350414999999996</v>
      </c>
      <c r="R133" s="204"/>
      <c r="S133" s="204"/>
      <c r="T133" s="53">
        <v>7.6999999999999993</v>
      </c>
      <c r="U133" s="204"/>
      <c r="V133" s="204"/>
      <c r="W133" s="11">
        <v>7.0824999166665998</v>
      </c>
      <c r="X133" s="204"/>
      <c r="Y133" s="204"/>
      <c r="Z133" s="53">
        <v>7.9799999999999995</v>
      </c>
      <c r="AA133" s="204"/>
      <c r="AB133" s="204"/>
      <c r="AC133" s="204"/>
      <c r="AD133" s="204"/>
      <c r="AE133" s="204"/>
      <c r="AF133" s="9">
        <v>2.9126785759414946</v>
      </c>
      <c r="AG133" s="9">
        <v>168</v>
      </c>
      <c r="AH133" s="9">
        <v>0.43672152623175614</v>
      </c>
      <c r="AI133" s="9">
        <v>24</v>
      </c>
      <c r="AJ133" s="9">
        <v>1.9624999999999999</v>
      </c>
      <c r="AK133" s="9" t="s">
        <v>248</v>
      </c>
      <c r="AL133" s="9">
        <v>0</v>
      </c>
      <c r="AM133" s="9"/>
      <c r="AN133" s="9"/>
      <c r="AO133" s="73">
        <v>0</v>
      </c>
      <c r="AP133" s="80">
        <v>0</v>
      </c>
      <c r="AQ133" s="80">
        <v>0</v>
      </c>
      <c r="AR133" s="224">
        <v>48</v>
      </c>
      <c r="AS133" s="224" t="s">
        <v>248</v>
      </c>
      <c r="AT133" s="7">
        <v>1805.9359999999999</v>
      </c>
      <c r="AU133" s="7">
        <v>33.828000000000003</v>
      </c>
      <c r="AV133" s="201">
        <v>0</v>
      </c>
      <c r="AW133" s="126">
        <v>48</v>
      </c>
      <c r="AX133" s="203" t="s">
        <v>248</v>
      </c>
      <c r="AY133" s="203" t="s">
        <v>248</v>
      </c>
      <c r="AZ133" s="138">
        <v>14487</v>
      </c>
      <c r="BA133" s="203" t="s">
        <v>248</v>
      </c>
      <c r="BB133" s="203" t="s">
        <v>248</v>
      </c>
      <c r="BC133" s="203" t="s">
        <v>248</v>
      </c>
      <c r="BD133" s="217" t="s">
        <v>61</v>
      </c>
      <c r="BE133" s="201" t="s">
        <v>62</v>
      </c>
      <c r="BF133" s="201" t="s">
        <v>63</v>
      </c>
      <c r="BG133" s="201" t="s">
        <v>196</v>
      </c>
      <c r="BH133" s="218" t="s">
        <v>267</v>
      </c>
      <c r="BI133" s="218" t="s">
        <v>68</v>
      </c>
      <c r="BJ133" s="200">
        <v>214</v>
      </c>
      <c r="BK133" s="200">
        <v>4</v>
      </c>
      <c r="BL133" s="219" t="s">
        <v>65</v>
      </c>
      <c r="BM133" s="64"/>
      <c r="BN133" s="64" t="s">
        <v>309</v>
      </c>
      <c r="BO133" s="91" t="s">
        <v>705</v>
      </c>
      <c r="BP133" s="441" t="s">
        <v>690</v>
      </c>
      <c r="BQ133" s="219" t="s">
        <v>718</v>
      </c>
    </row>
    <row r="134" spans="1:69" ht="15.75">
      <c r="A134" s="207" t="s">
        <v>33</v>
      </c>
      <c r="B134" s="208" t="s">
        <v>40</v>
      </c>
      <c r="C134" s="202" t="s">
        <v>35</v>
      </c>
      <c r="D134" s="210" t="s">
        <v>710</v>
      </c>
      <c r="E134" s="24" t="s">
        <v>150</v>
      </c>
      <c r="F134" s="86">
        <v>114</v>
      </c>
      <c r="G134" s="80">
        <v>0</v>
      </c>
      <c r="H134" s="204"/>
      <c r="I134" s="204"/>
      <c r="J134" s="204"/>
      <c r="K134" s="204"/>
      <c r="L134" s="80">
        <v>0</v>
      </c>
      <c r="M134" s="203"/>
      <c r="N134" s="52">
        <v>0</v>
      </c>
      <c r="O134" s="204"/>
      <c r="P134" s="204"/>
      <c r="Q134" s="11">
        <v>6.2056226228</v>
      </c>
      <c r="R134" s="204"/>
      <c r="S134" s="204"/>
      <c r="T134" s="53">
        <v>7.4227272727272728</v>
      </c>
      <c r="U134" s="204"/>
      <c r="V134" s="204"/>
      <c r="W134" s="11">
        <v>6.2509120175437998</v>
      </c>
      <c r="X134" s="204"/>
      <c r="Y134" s="204"/>
      <c r="Z134" s="53">
        <v>7.9124999999999996</v>
      </c>
      <c r="AA134" s="204"/>
      <c r="AB134" s="204"/>
      <c r="AC134" s="204"/>
      <c r="AD134" s="204"/>
      <c r="AE134" s="204"/>
      <c r="AF134" s="9">
        <v>3.5555764533822098</v>
      </c>
      <c r="AG134" s="9">
        <v>798</v>
      </c>
      <c r="AH134" s="9">
        <v>0.44399171550882643</v>
      </c>
      <c r="AI134" s="9">
        <v>11</v>
      </c>
      <c r="AJ134" s="9">
        <v>2.6680232558139534</v>
      </c>
      <c r="AK134" s="9" t="s">
        <v>248</v>
      </c>
      <c r="AL134" s="9">
        <v>114</v>
      </c>
      <c r="AM134" s="9">
        <v>3.5555764533822098</v>
      </c>
      <c r="AN134" s="9">
        <v>3.6215538847117794</v>
      </c>
      <c r="AO134" s="73">
        <v>0</v>
      </c>
      <c r="AP134" s="80">
        <v>0</v>
      </c>
      <c r="AQ134" s="80">
        <v>0</v>
      </c>
      <c r="AR134" s="224">
        <v>228</v>
      </c>
      <c r="AS134" s="224" t="s">
        <v>248</v>
      </c>
      <c r="AT134" s="7">
        <v>8646.0630000000001</v>
      </c>
      <c r="AU134" s="7">
        <v>0</v>
      </c>
      <c r="AV134" s="201">
        <v>0</v>
      </c>
      <c r="AW134" s="126">
        <v>228</v>
      </c>
      <c r="AX134" s="203" t="s">
        <v>248</v>
      </c>
      <c r="AY134" s="203" t="s">
        <v>248</v>
      </c>
      <c r="AZ134" s="138">
        <v>26752</v>
      </c>
      <c r="BA134" s="203" t="s">
        <v>248</v>
      </c>
      <c r="BB134" s="203" t="s">
        <v>248</v>
      </c>
      <c r="BC134" s="203" t="s">
        <v>248</v>
      </c>
      <c r="BD134" s="217" t="s">
        <v>61</v>
      </c>
      <c r="BE134" s="201" t="s">
        <v>62</v>
      </c>
      <c r="BF134" s="201" t="s">
        <v>63</v>
      </c>
      <c r="BG134" s="201" t="s">
        <v>196</v>
      </c>
      <c r="BH134" s="218" t="s">
        <v>509</v>
      </c>
      <c r="BI134" s="218" t="s">
        <v>64</v>
      </c>
      <c r="BJ134" s="200">
        <v>214</v>
      </c>
      <c r="BK134" s="200">
        <v>1</v>
      </c>
      <c r="BL134" s="219" t="s">
        <v>65</v>
      </c>
      <c r="BM134" s="64"/>
      <c r="BN134" s="64" t="s">
        <v>309</v>
      </c>
      <c r="BO134" s="91" t="s">
        <v>339</v>
      </c>
      <c r="BP134" s="441" t="s">
        <v>699</v>
      </c>
      <c r="BQ134" s="219" t="s">
        <v>715</v>
      </c>
    </row>
    <row r="135" spans="1:69" ht="15.75">
      <c r="A135" s="207" t="s">
        <v>33</v>
      </c>
      <c r="B135" s="208" t="s">
        <v>40</v>
      </c>
      <c r="C135" s="202" t="s">
        <v>35</v>
      </c>
      <c r="D135" s="210" t="s">
        <v>710</v>
      </c>
      <c r="E135" s="24" t="s">
        <v>150</v>
      </c>
      <c r="F135" s="86">
        <v>105</v>
      </c>
      <c r="G135" s="80">
        <v>0</v>
      </c>
      <c r="H135" s="204"/>
      <c r="I135" s="204"/>
      <c r="J135" s="204"/>
      <c r="K135" s="204"/>
      <c r="L135" s="80">
        <v>0</v>
      </c>
      <c r="M135" s="203"/>
      <c r="N135" s="52">
        <v>0</v>
      </c>
      <c r="O135" s="204"/>
      <c r="P135" s="204"/>
      <c r="Q135" s="11">
        <v>7.0079806476000002</v>
      </c>
      <c r="R135" s="204"/>
      <c r="S135" s="204"/>
      <c r="T135" s="53">
        <v>8.4875000000000007</v>
      </c>
      <c r="U135" s="204"/>
      <c r="V135" s="204"/>
      <c r="W135" s="11">
        <v>6.9429617523809002</v>
      </c>
      <c r="X135" s="204"/>
      <c r="Y135" s="204"/>
      <c r="Z135" s="53">
        <v>8.484375</v>
      </c>
      <c r="AA135" s="204"/>
      <c r="AB135" s="204"/>
      <c r="AC135" s="204"/>
      <c r="AD135" s="204"/>
      <c r="AE135" s="204"/>
      <c r="AF135" s="9">
        <v>3.4406530693274773</v>
      </c>
      <c r="AG135" s="9">
        <v>735</v>
      </c>
      <c r="AH135" s="9">
        <v>0.51367966684115984</v>
      </c>
      <c r="AI135" s="9">
        <v>34</v>
      </c>
      <c r="AJ135" s="9">
        <v>2.5115546218487395</v>
      </c>
      <c r="AK135" s="9" t="s">
        <v>248</v>
      </c>
      <c r="AL135" s="9">
        <v>105</v>
      </c>
      <c r="AM135" s="9">
        <v>3.4406530693274773</v>
      </c>
      <c r="AN135" s="9">
        <v>3.5524316109422491</v>
      </c>
      <c r="AO135" s="73">
        <v>0</v>
      </c>
      <c r="AP135" s="80">
        <v>0</v>
      </c>
      <c r="AQ135" s="80">
        <v>0</v>
      </c>
      <c r="AR135" s="224">
        <v>210</v>
      </c>
      <c r="AS135" s="224" t="s">
        <v>248</v>
      </c>
      <c r="AT135" s="7">
        <v>8019.0919999999996</v>
      </c>
      <c r="AU135" s="7">
        <v>0</v>
      </c>
      <c r="AV135" s="201">
        <v>0</v>
      </c>
      <c r="AW135" s="126">
        <v>210</v>
      </c>
      <c r="AX135" s="203" t="s">
        <v>248</v>
      </c>
      <c r="AY135" s="203" t="s">
        <v>248</v>
      </c>
      <c r="AZ135" s="138">
        <v>26752</v>
      </c>
      <c r="BA135" s="203" t="s">
        <v>248</v>
      </c>
      <c r="BB135" s="203" t="s">
        <v>248</v>
      </c>
      <c r="BC135" s="203" t="s">
        <v>248</v>
      </c>
      <c r="BD135" s="217" t="s">
        <v>61</v>
      </c>
      <c r="BE135" s="201" t="s">
        <v>62</v>
      </c>
      <c r="BF135" s="201" t="s">
        <v>63</v>
      </c>
      <c r="BG135" s="201" t="s">
        <v>196</v>
      </c>
      <c r="BH135" s="218" t="s">
        <v>509</v>
      </c>
      <c r="BI135" s="218" t="s">
        <v>66</v>
      </c>
      <c r="BJ135" s="200">
        <v>214</v>
      </c>
      <c r="BK135" s="200">
        <v>7</v>
      </c>
      <c r="BL135" s="219" t="s">
        <v>65</v>
      </c>
      <c r="BM135" s="64"/>
      <c r="BN135" s="64" t="s">
        <v>309</v>
      </c>
      <c r="BO135" s="91" t="s">
        <v>339</v>
      </c>
      <c r="BP135" s="441" t="s">
        <v>699</v>
      </c>
      <c r="BQ135" s="219" t="s">
        <v>715</v>
      </c>
    </row>
    <row r="136" spans="1:69" ht="15.75">
      <c r="A136" s="207" t="s">
        <v>33</v>
      </c>
      <c r="B136" s="208" t="s">
        <v>40</v>
      </c>
      <c r="C136" s="202" t="s">
        <v>35</v>
      </c>
      <c r="D136" s="210" t="s">
        <v>710</v>
      </c>
      <c r="E136" s="24" t="s">
        <v>150</v>
      </c>
      <c r="F136" s="86">
        <v>121</v>
      </c>
      <c r="G136" s="80">
        <v>0</v>
      </c>
      <c r="H136" s="204"/>
      <c r="I136" s="204"/>
      <c r="J136" s="204"/>
      <c r="K136" s="204"/>
      <c r="L136" s="80">
        <v>0</v>
      </c>
      <c r="M136" s="203"/>
      <c r="N136" s="52">
        <v>0</v>
      </c>
      <c r="O136" s="204"/>
      <c r="P136" s="204"/>
      <c r="Q136" s="11">
        <v>7.1658179174000001</v>
      </c>
      <c r="R136" s="204"/>
      <c r="S136" s="204"/>
      <c r="T136" s="53">
        <v>9.2437499999999986</v>
      </c>
      <c r="U136" s="204"/>
      <c r="V136" s="204"/>
      <c r="W136" s="11">
        <v>7.2942889834709996</v>
      </c>
      <c r="X136" s="204"/>
      <c r="Y136" s="204"/>
      <c r="Z136" s="53">
        <v>9.3687499999999986</v>
      </c>
      <c r="AA136" s="204"/>
      <c r="AB136" s="204"/>
      <c r="AC136" s="204"/>
      <c r="AD136" s="204"/>
      <c r="AE136" s="204"/>
      <c r="AF136" s="9">
        <v>3.4177646599196847</v>
      </c>
      <c r="AG136" s="9">
        <v>847</v>
      </c>
      <c r="AH136" s="9">
        <v>0.49730490203766897</v>
      </c>
      <c r="AI136" s="9">
        <v>46</v>
      </c>
      <c r="AJ136" s="9">
        <v>2.4463235294117647</v>
      </c>
      <c r="AK136" s="9" t="s">
        <v>248</v>
      </c>
      <c r="AL136" s="9">
        <v>116</v>
      </c>
      <c r="AM136" s="9">
        <v>3.4200246313522591</v>
      </c>
      <c r="AN136" s="9">
        <v>3.5318509615384617</v>
      </c>
      <c r="AO136" s="73">
        <v>0</v>
      </c>
      <c r="AP136" s="80">
        <v>0</v>
      </c>
      <c r="AQ136" s="80">
        <v>0</v>
      </c>
      <c r="AR136" s="224">
        <v>242</v>
      </c>
      <c r="AS136" s="224" t="s">
        <v>248</v>
      </c>
      <c r="AT136" s="7">
        <v>9217.9009999999998</v>
      </c>
      <c r="AU136" s="7">
        <v>53.295999999999999</v>
      </c>
      <c r="AV136" s="201">
        <v>0</v>
      </c>
      <c r="AW136" s="126">
        <v>242</v>
      </c>
      <c r="AX136" s="203" t="s">
        <v>248</v>
      </c>
      <c r="AY136" s="203" t="s">
        <v>248</v>
      </c>
      <c r="AZ136" s="138">
        <v>26752</v>
      </c>
      <c r="BA136" s="203" t="s">
        <v>248</v>
      </c>
      <c r="BB136" s="203" t="s">
        <v>248</v>
      </c>
      <c r="BC136" s="203" t="s">
        <v>248</v>
      </c>
      <c r="BD136" s="217" t="s">
        <v>61</v>
      </c>
      <c r="BE136" s="201" t="s">
        <v>62</v>
      </c>
      <c r="BF136" s="201" t="s">
        <v>63</v>
      </c>
      <c r="BG136" s="201" t="s">
        <v>196</v>
      </c>
      <c r="BH136" s="218" t="s">
        <v>509</v>
      </c>
      <c r="BI136" s="218" t="s">
        <v>67</v>
      </c>
      <c r="BJ136" s="200">
        <v>214</v>
      </c>
      <c r="BK136" s="200">
        <v>3</v>
      </c>
      <c r="BL136" s="219" t="s">
        <v>65</v>
      </c>
      <c r="BM136" s="64"/>
      <c r="BN136" s="64" t="s">
        <v>309</v>
      </c>
      <c r="BO136" s="91" t="s">
        <v>339</v>
      </c>
      <c r="BP136" s="441" t="s">
        <v>699</v>
      </c>
      <c r="BQ136" s="219" t="s">
        <v>715</v>
      </c>
    </row>
    <row r="137" spans="1:69" ht="15.75">
      <c r="A137" s="207" t="s">
        <v>33</v>
      </c>
      <c r="B137" s="208" t="s">
        <v>40</v>
      </c>
      <c r="C137" s="202" t="s">
        <v>35</v>
      </c>
      <c r="D137" s="210" t="s">
        <v>710</v>
      </c>
      <c r="E137" s="24" t="s">
        <v>150</v>
      </c>
      <c r="F137" s="86">
        <v>99</v>
      </c>
      <c r="G137" s="80">
        <v>0</v>
      </c>
      <c r="H137" s="204"/>
      <c r="I137" s="204"/>
      <c r="J137" s="204"/>
      <c r="K137" s="204"/>
      <c r="L137" s="80">
        <v>0</v>
      </c>
      <c r="M137" s="203"/>
      <c r="N137" s="52">
        <v>0</v>
      </c>
      <c r="O137" s="204"/>
      <c r="P137" s="204"/>
      <c r="Q137" s="11">
        <v>6.9165855253000004</v>
      </c>
      <c r="R137" s="204"/>
      <c r="S137" s="204"/>
      <c r="T137" s="53">
        <v>9.5249999999999986</v>
      </c>
      <c r="U137" s="204"/>
      <c r="V137" s="204"/>
      <c r="W137" s="11">
        <v>6.9988785656564998</v>
      </c>
      <c r="X137" s="204"/>
      <c r="Y137" s="204"/>
      <c r="Z137" s="53">
        <v>9.5249999999999986</v>
      </c>
      <c r="AA137" s="204"/>
      <c r="AB137" s="204"/>
      <c r="AC137" s="204"/>
      <c r="AD137" s="204"/>
      <c r="AE137" s="204"/>
      <c r="AF137" s="9">
        <v>3.0048511933003152</v>
      </c>
      <c r="AG137" s="9">
        <v>693</v>
      </c>
      <c r="AH137" s="9">
        <v>0.42378315730896388</v>
      </c>
      <c r="AI137" s="9">
        <v>86</v>
      </c>
      <c r="AJ137" s="9">
        <v>2.0858870967741936</v>
      </c>
      <c r="AK137" s="9" t="s">
        <v>248</v>
      </c>
      <c r="AL137" s="9">
        <v>0</v>
      </c>
      <c r="AM137" s="9"/>
      <c r="AN137" s="9"/>
      <c r="AO137" s="73">
        <v>0</v>
      </c>
      <c r="AP137" s="80">
        <v>0</v>
      </c>
      <c r="AQ137" s="80">
        <v>0</v>
      </c>
      <c r="AR137" s="224">
        <v>198</v>
      </c>
      <c r="AS137" s="224" t="s">
        <v>248</v>
      </c>
      <c r="AT137" s="7">
        <v>6557.5429999999997</v>
      </c>
      <c r="AU137" s="7">
        <v>994.38699999999994</v>
      </c>
      <c r="AV137" s="201">
        <v>0</v>
      </c>
      <c r="AW137" s="126">
        <v>198</v>
      </c>
      <c r="AX137" s="203" t="s">
        <v>248</v>
      </c>
      <c r="AY137" s="203" t="s">
        <v>248</v>
      </c>
      <c r="AZ137" s="138">
        <v>26752</v>
      </c>
      <c r="BA137" s="203" t="s">
        <v>248</v>
      </c>
      <c r="BB137" s="203" t="s">
        <v>248</v>
      </c>
      <c r="BC137" s="203" t="s">
        <v>248</v>
      </c>
      <c r="BD137" s="217" t="s">
        <v>61</v>
      </c>
      <c r="BE137" s="201" t="s">
        <v>62</v>
      </c>
      <c r="BF137" s="201" t="s">
        <v>63</v>
      </c>
      <c r="BG137" s="201" t="s">
        <v>196</v>
      </c>
      <c r="BH137" s="218" t="s">
        <v>509</v>
      </c>
      <c r="BI137" s="218" t="s">
        <v>68</v>
      </c>
      <c r="BJ137" s="200">
        <v>214</v>
      </c>
      <c r="BK137" s="200">
        <v>4</v>
      </c>
      <c r="BL137" s="219" t="s">
        <v>65</v>
      </c>
      <c r="BM137" s="64"/>
      <c r="BN137" s="64" t="s">
        <v>309</v>
      </c>
      <c r="BO137" s="91" t="s">
        <v>339</v>
      </c>
      <c r="BP137" s="441" t="s">
        <v>699</v>
      </c>
      <c r="BQ137" s="219" t="s">
        <v>715</v>
      </c>
    </row>
    <row r="138" spans="1:69" ht="15.75">
      <c r="A138" s="207" t="s">
        <v>33</v>
      </c>
      <c r="B138" s="208" t="s">
        <v>40</v>
      </c>
      <c r="C138" s="202" t="s">
        <v>35</v>
      </c>
      <c r="D138" s="210" t="s">
        <v>710</v>
      </c>
      <c r="E138" s="24" t="s">
        <v>151</v>
      </c>
      <c r="F138" s="86">
        <v>155</v>
      </c>
      <c r="G138" s="80">
        <v>3</v>
      </c>
      <c r="H138" s="204"/>
      <c r="I138" s="204"/>
      <c r="J138" s="204"/>
      <c r="K138" s="204"/>
      <c r="L138" s="80">
        <v>0</v>
      </c>
      <c r="M138" s="203"/>
      <c r="N138" s="52">
        <v>0</v>
      </c>
      <c r="O138" s="204"/>
      <c r="P138" s="204"/>
      <c r="Q138" s="11">
        <v>7.6960262105000004</v>
      </c>
      <c r="R138" s="204"/>
      <c r="S138" s="204"/>
      <c r="T138" s="53">
        <v>9.4500000000000011</v>
      </c>
      <c r="U138" s="204"/>
      <c r="V138" s="204"/>
      <c r="W138" s="11">
        <v>7.7207959605263001</v>
      </c>
      <c r="X138" s="204"/>
      <c r="Y138" s="204"/>
      <c r="Z138" s="53">
        <v>9.3857142857142861</v>
      </c>
      <c r="AA138" s="204"/>
      <c r="AB138" s="204"/>
      <c r="AC138" s="204"/>
      <c r="AD138" s="204"/>
      <c r="AE138" s="204"/>
      <c r="AF138" s="9">
        <v>3.4622861929237843</v>
      </c>
      <c r="AG138" s="9">
        <v>608</v>
      </c>
      <c r="AH138" s="9">
        <v>0.45886616107109129</v>
      </c>
      <c r="AI138" s="9">
        <v>20</v>
      </c>
      <c r="AJ138" s="9">
        <v>2.5693333333333332</v>
      </c>
      <c r="AK138" s="9" t="s">
        <v>248</v>
      </c>
      <c r="AL138" s="9">
        <v>152</v>
      </c>
      <c r="AM138" s="9">
        <v>3.4655629228677181</v>
      </c>
      <c r="AN138" s="9">
        <v>3.5415282392026577</v>
      </c>
      <c r="AO138" s="73">
        <v>0</v>
      </c>
      <c r="AP138" s="80">
        <v>0</v>
      </c>
      <c r="AQ138" s="80">
        <v>0</v>
      </c>
      <c r="AR138" s="224">
        <v>304</v>
      </c>
      <c r="AS138" s="224" t="s">
        <v>248</v>
      </c>
      <c r="AT138" s="7">
        <v>11753.556</v>
      </c>
      <c r="AU138" s="7">
        <v>0</v>
      </c>
      <c r="AV138" s="201">
        <v>0</v>
      </c>
      <c r="AW138" s="126">
        <v>304</v>
      </c>
      <c r="AX138" s="203" t="s">
        <v>248</v>
      </c>
      <c r="AY138" s="203" t="s">
        <v>248</v>
      </c>
      <c r="AZ138" s="138">
        <v>56698</v>
      </c>
      <c r="BA138" s="203" t="s">
        <v>248</v>
      </c>
      <c r="BB138" s="203" t="s">
        <v>248</v>
      </c>
      <c r="BC138" s="203" t="s">
        <v>248</v>
      </c>
      <c r="BD138" s="217" t="s">
        <v>61</v>
      </c>
      <c r="BE138" s="201" t="s">
        <v>62</v>
      </c>
      <c r="BF138" s="201" t="s">
        <v>63</v>
      </c>
      <c r="BG138" s="201" t="s">
        <v>196</v>
      </c>
      <c r="BH138" s="218" t="s">
        <v>267</v>
      </c>
      <c r="BI138" s="218" t="s">
        <v>64</v>
      </c>
      <c r="BJ138" s="200">
        <v>214</v>
      </c>
      <c r="BK138" s="200">
        <v>1</v>
      </c>
      <c r="BL138" s="219" t="s">
        <v>65</v>
      </c>
      <c r="BM138" s="64"/>
      <c r="BN138" s="64" t="s">
        <v>309</v>
      </c>
      <c r="BO138" s="91" t="s">
        <v>697</v>
      </c>
      <c r="BP138" s="441" t="s">
        <v>698</v>
      </c>
      <c r="BQ138" s="219" t="s">
        <v>714</v>
      </c>
    </row>
    <row r="139" spans="1:69" ht="15.75">
      <c r="A139" s="207" t="s">
        <v>33</v>
      </c>
      <c r="B139" s="208" t="s">
        <v>40</v>
      </c>
      <c r="C139" s="202" t="s">
        <v>35</v>
      </c>
      <c r="D139" s="210" t="s">
        <v>710</v>
      </c>
      <c r="E139" s="24" t="s">
        <v>151</v>
      </c>
      <c r="F139" s="86">
        <v>153</v>
      </c>
      <c r="G139" s="80">
        <v>2</v>
      </c>
      <c r="H139" s="204"/>
      <c r="I139" s="204"/>
      <c r="J139" s="204"/>
      <c r="K139" s="204"/>
      <c r="L139" s="80">
        <v>0</v>
      </c>
      <c r="M139" s="203"/>
      <c r="N139" s="52">
        <v>0</v>
      </c>
      <c r="O139" s="204"/>
      <c r="P139" s="204"/>
      <c r="Q139" s="11">
        <v>7.5369336556000004</v>
      </c>
      <c r="R139" s="204"/>
      <c r="S139" s="204"/>
      <c r="T139" s="53">
        <v>9.5562499999999986</v>
      </c>
      <c r="U139" s="204"/>
      <c r="V139" s="204"/>
      <c r="W139" s="11">
        <v>7.4794303443708001</v>
      </c>
      <c r="X139" s="204"/>
      <c r="Y139" s="204"/>
      <c r="Z139" s="53">
        <v>9.4541666666666657</v>
      </c>
      <c r="AA139" s="204"/>
      <c r="AB139" s="204"/>
      <c r="AC139" s="204"/>
      <c r="AD139" s="204"/>
      <c r="AE139" s="204"/>
      <c r="AF139" s="9">
        <v>3.3920088328799403</v>
      </c>
      <c r="AG139" s="9">
        <v>604</v>
      </c>
      <c r="AH139" s="9">
        <v>0.60276315541324177</v>
      </c>
      <c r="AI139" s="9">
        <v>62</v>
      </c>
      <c r="AJ139" s="9">
        <v>2.0702702702702704</v>
      </c>
      <c r="AK139" s="9" t="s">
        <v>248</v>
      </c>
      <c r="AL139" s="9">
        <v>151</v>
      </c>
      <c r="AM139" s="9">
        <v>3.411221849891517</v>
      </c>
      <c r="AN139" s="9">
        <v>3.5660066006600659</v>
      </c>
      <c r="AO139" s="73">
        <v>0</v>
      </c>
      <c r="AP139" s="80">
        <v>0</v>
      </c>
      <c r="AQ139" s="80">
        <v>0</v>
      </c>
      <c r="AR139" s="224">
        <v>302</v>
      </c>
      <c r="AS139" s="224" t="s">
        <v>248</v>
      </c>
      <c r="AT139" s="7">
        <v>11288.721</v>
      </c>
      <c r="AU139" s="7">
        <v>352.22</v>
      </c>
      <c r="AV139" s="201">
        <v>0</v>
      </c>
      <c r="AW139" s="126">
        <v>300</v>
      </c>
      <c r="AX139" s="203" t="s">
        <v>248</v>
      </c>
      <c r="AY139" s="203" t="s">
        <v>248</v>
      </c>
      <c r="AZ139" s="138">
        <v>56698</v>
      </c>
      <c r="BA139" s="203" t="s">
        <v>248</v>
      </c>
      <c r="BB139" s="203" t="s">
        <v>248</v>
      </c>
      <c r="BC139" s="203" t="s">
        <v>248</v>
      </c>
      <c r="BD139" s="217" t="s">
        <v>61</v>
      </c>
      <c r="BE139" s="201" t="s">
        <v>62</v>
      </c>
      <c r="BF139" s="201" t="s">
        <v>63</v>
      </c>
      <c r="BG139" s="201" t="s">
        <v>196</v>
      </c>
      <c r="BH139" s="218" t="s">
        <v>267</v>
      </c>
      <c r="BI139" s="218" t="s">
        <v>66</v>
      </c>
      <c r="BJ139" s="200">
        <v>214</v>
      </c>
      <c r="BK139" s="200">
        <v>7</v>
      </c>
      <c r="BL139" s="219" t="s">
        <v>65</v>
      </c>
      <c r="BM139" s="64"/>
      <c r="BN139" s="64" t="s">
        <v>309</v>
      </c>
      <c r="BO139" s="91" t="s">
        <v>697</v>
      </c>
      <c r="BP139" s="441" t="s">
        <v>698</v>
      </c>
      <c r="BQ139" s="219" t="s">
        <v>714</v>
      </c>
    </row>
    <row r="140" spans="1:69" ht="15.75">
      <c r="A140" s="207" t="s">
        <v>33</v>
      </c>
      <c r="B140" s="208" t="s">
        <v>40</v>
      </c>
      <c r="C140" s="202" t="s">
        <v>35</v>
      </c>
      <c r="D140" s="210" t="s">
        <v>710</v>
      </c>
      <c r="E140" s="24" t="s">
        <v>151</v>
      </c>
      <c r="F140" s="86">
        <v>143</v>
      </c>
      <c r="G140" s="80">
        <v>1</v>
      </c>
      <c r="H140" s="204"/>
      <c r="I140" s="204"/>
      <c r="J140" s="204"/>
      <c r="K140" s="204"/>
      <c r="L140" s="80">
        <v>1</v>
      </c>
      <c r="M140" s="203"/>
      <c r="N140" s="52">
        <v>1</v>
      </c>
      <c r="O140" s="204"/>
      <c r="P140" s="204"/>
      <c r="Q140" s="11">
        <v>7.3669857163000003</v>
      </c>
      <c r="R140" s="204"/>
      <c r="S140" s="204"/>
      <c r="T140" s="53">
        <v>8.9937499999999986</v>
      </c>
      <c r="U140" s="204"/>
      <c r="V140" s="204"/>
      <c r="W140" s="11">
        <v>7.6037162127659004</v>
      </c>
      <c r="X140" s="204"/>
      <c r="Y140" s="204"/>
      <c r="Z140" s="53">
        <v>9.4874999999999972</v>
      </c>
      <c r="AA140" s="204"/>
      <c r="AB140" s="204"/>
      <c r="AC140" s="204"/>
      <c r="AD140" s="204"/>
      <c r="AE140" s="204"/>
      <c r="AF140" s="9">
        <v>3.3616309556223096</v>
      </c>
      <c r="AG140" s="9">
        <v>564</v>
      </c>
      <c r="AH140" s="9">
        <v>0.53884759279625405</v>
      </c>
      <c r="AI140" s="9">
        <v>42</v>
      </c>
      <c r="AJ140" s="9">
        <v>2.2955882352941175</v>
      </c>
      <c r="AK140" s="9" t="s">
        <v>248</v>
      </c>
      <c r="AL140" s="9">
        <v>141</v>
      </c>
      <c r="AM140" s="9">
        <v>3.3616309556223096</v>
      </c>
      <c r="AN140" s="9">
        <v>3.4763513513513513</v>
      </c>
      <c r="AO140" s="73">
        <v>0</v>
      </c>
      <c r="AP140" s="80">
        <v>0</v>
      </c>
      <c r="AQ140" s="80">
        <v>0</v>
      </c>
      <c r="AR140" s="224">
        <v>284</v>
      </c>
      <c r="AS140" s="224" t="s">
        <v>248</v>
      </c>
      <c r="AT140" s="7">
        <v>11008.866</v>
      </c>
      <c r="AU140" s="7">
        <v>57.889000000000003</v>
      </c>
      <c r="AV140" s="201">
        <v>0</v>
      </c>
      <c r="AW140" s="126">
        <v>284</v>
      </c>
      <c r="AX140" s="203" t="s">
        <v>248</v>
      </c>
      <c r="AY140" s="203" t="s">
        <v>248</v>
      </c>
      <c r="AZ140" s="138">
        <v>56698</v>
      </c>
      <c r="BA140" s="203" t="s">
        <v>248</v>
      </c>
      <c r="BB140" s="203" t="s">
        <v>248</v>
      </c>
      <c r="BC140" s="203" t="s">
        <v>248</v>
      </c>
      <c r="BD140" s="217" t="s">
        <v>61</v>
      </c>
      <c r="BE140" s="201" t="s">
        <v>62</v>
      </c>
      <c r="BF140" s="201" t="s">
        <v>63</v>
      </c>
      <c r="BG140" s="201" t="s">
        <v>196</v>
      </c>
      <c r="BH140" s="218" t="s">
        <v>267</v>
      </c>
      <c r="BI140" s="218" t="s">
        <v>67</v>
      </c>
      <c r="BJ140" s="200">
        <v>214</v>
      </c>
      <c r="BK140" s="200">
        <v>3</v>
      </c>
      <c r="BL140" s="219" t="s">
        <v>65</v>
      </c>
      <c r="BM140" s="64"/>
      <c r="BN140" s="64" t="s">
        <v>309</v>
      </c>
      <c r="BO140" s="91" t="s">
        <v>697</v>
      </c>
      <c r="BP140" s="441" t="s">
        <v>698</v>
      </c>
      <c r="BQ140" s="219" t="s">
        <v>714</v>
      </c>
    </row>
    <row r="141" spans="1:69" ht="15.75">
      <c r="A141" s="207" t="s">
        <v>33</v>
      </c>
      <c r="B141" s="208" t="s">
        <v>40</v>
      </c>
      <c r="C141" s="202" t="s">
        <v>35</v>
      </c>
      <c r="D141" s="210" t="s">
        <v>710</v>
      </c>
      <c r="E141" s="24" t="s">
        <v>151</v>
      </c>
      <c r="F141" s="86">
        <v>114</v>
      </c>
      <c r="G141" s="80">
        <v>1</v>
      </c>
      <c r="H141" s="204"/>
      <c r="I141" s="204"/>
      <c r="J141" s="204"/>
      <c r="K141" s="204"/>
      <c r="L141" s="80">
        <v>1</v>
      </c>
      <c r="M141" s="203"/>
      <c r="N141" s="52">
        <v>0</v>
      </c>
      <c r="O141" s="204"/>
      <c r="P141" s="204"/>
      <c r="Q141" s="11">
        <v>10.0657410357</v>
      </c>
      <c r="R141" s="204"/>
      <c r="S141" s="204"/>
      <c r="T141" s="53">
        <v>12.599999999999998</v>
      </c>
      <c r="U141" s="204"/>
      <c r="V141" s="204"/>
      <c r="W141" s="11">
        <v>10.1996249553571</v>
      </c>
      <c r="X141" s="204"/>
      <c r="Y141" s="204"/>
      <c r="Z141" s="53">
        <v>12.599999999999998</v>
      </c>
      <c r="AA141" s="204"/>
      <c r="AB141" s="204"/>
      <c r="AC141" s="204"/>
      <c r="AD141" s="204"/>
      <c r="AE141" s="204"/>
      <c r="AF141" s="9">
        <v>2.9811607085700547</v>
      </c>
      <c r="AG141" s="9">
        <v>448</v>
      </c>
      <c r="AH141" s="9">
        <v>0.40134003725439066</v>
      </c>
      <c r="AI141" s="9">
        <v>53</v>
      </c>
      <c r="AJ141" s="9">
        <v>2.0864864864864865</v>
      </c>
      <c r="AK141" s="9" t="s">
        <v>248</v>
      </c>
      <c r="AL141" s="9">
        <v>0</v>
      </c>
      <c r="AM141" s="9"/>
      <c r="AN141" s="9"/>
      <c r="AO141" s="73">
        <v>0</v>
      </c>
      <c r="AP141" s="80">
        <v>0</v>
      </c>
      <c r="AQ141" s="80">
        <v>0</v>
      </c>
      <c r="AR141" s="224">
        <v>226</v>
      </c>
      <c r="AS141" s="224" t="s">
        <v>248</v>
      </c>
      <c r="AT141" s="7">
        <v>8490.3590000000004</v>
      </c>
      <c r="AU141" s="7">
        <v>333.85500000000002</v>
      </c>
      <c r="AV141" s="201">
        <v>0</v>
      </c>
      <c r="AW141" s="126">
        <v>226</v>
      </c>
      <c r="AX141" s="203" t="s">
        <v>248</v>
      </c>
      <c r="AY141" s="203" t="s">
        <v>248</v>
      </c>
      <c r="AZ141" s="138">
        <v>56698</v>
      </c>
      <c r="BA141" s="203" t="s">
        <v>248</v>
      </c>
      <c r="BB141" s="203" t="s">
        <v>248</v>
      </c>
      <c r="BC141" s="203" t="s">
        <v>248</v>
      </c>
      <c r="BD141" s="217" t="s">
        <v>61</v>
      </c>
      <c r="BE141" s="201" t="s">
        <v>62</v>
      </c>
      <c r="BF141" s="201" t="s">
        <v>63</v>
      </c>
      <c r="BG141" s="201" t="s">
        <v>196</v>
      </c>
      <c r="BH141" s="218" t="s">
        <v>267</v>
      </c>
      <c r="BI141" s="218" t="s">
        <v>68</v>
      </c>
      <c r="BJ141" s="200">
        <v>214</v>
      </c>
      <c r="BK141" s="200">
        <v>4</v>
      </c>
      <c r="BL141" s="219" t="s">
        <v>65</v>
      </c>
      <c r="BM141" s="64"/>
      <c r="BN141" s="64" t="s">
        <v>309</v>
      </c>
      <c r="BO141" s="91" t="s">
        <v>697</v>
      </c>
      <c r="BP141" s="441" t="s">
        <v>698</v>
      </c>
      <c r="BQ141" s="219" t="s">
        <v>714</v>
      </c>
    </row>
    <row r="142" spans="1:69" ht="15.75">
      <c r="A142" s="207" t="s">
        <v>33</v>
      </c>
      <c r="B142" s="208" t="s">
        <v>40</v>
      </c>
      <c r="C142" s="202" t="s">
        <v>35</v>
      </c>
      <c r="D142" s="210" t="s">
        <v>710</v>
      </c>
      <c r="E142" s="24" t="s">
        <v>152</v>
      </c>
      <c r="F142" s="86">
        <v>65</v>
      </c>
      <c r="G142" s="80">
        <v>0</v>
      </c>
      <c r="H142" s="204"/>
      <c r="I142" s="204"/>
      <c r="J142" s="204"/>
      <c r="K142" s="204"/>
      <c r="L142" s="80">
        <v>0</v>
      </c>
      <c r="M142" s="203"/>
      <c r="N142" s="52">
        <v>0</v>
      </c>
      <c r="O142" s="204"/>
      <c r="P142" s="204"/>
      <c r="Q142" s="11">
        <v>6.4482458923000001</v>
      </c>
      <c r="R142" s="204"/>
      <c r="S142" s="204"/>
      <c r="T142" s="53">
        <v>7.46875</v>
      </c>
      <c r="U142" s="204"/>
      <c r="V142" s="204"/>
      <c r="W142" s="11">
        <v>6.4688306000000004</v>
      </c>
      <c r="X142" s="204"/>
      <c r="Y142" s="204"/>
      <c r="Z142" s="53">
        <v>7.4749999999999996</v>
      </c>
      <c r="AA142" s="204"/>
      <c r="AB142" s="204"/>
      <c r="AC142" s="204"/>
      <c r="AD142" s="204"/>
      <c r="AE142" s="204"/>
      <c r="AF142" s="9">
        <v>3.4437582505928295</v>
      </c>
      <c r="AG142" s="9">
        <v>455</v>
      </c>
      <c r="AH142" s="9">
        <v>0.46725574108728607</v>
      </c>
      <c r="AI142" s="9">
        <v>14</v>
      </c>
      <c r="AJ142" s="9">
        <v>2.5729166666666665</v>
      </c>
      <c r="AK142" s="9" t="s">
        <v>248</v>
      </c>
      <c r="AL142" s="9">
        <v>65</v>
      </c>
      <c r="AM142" s="9">
        <v>3.4437582505928295</v>
      </c>
      <c r="AN142" s="9">
        <v>3.4983766233766236</v>
      </c>
      <c r="AO142" s="73">
        <v>0</v>
      </c>
      <c r="AP142" s="80">
        <v>0</v>
      </c>
      <c r="AQ142" s="80">
        <v>0</v>
      </c>
      <c r="AR142" s="224">
        <v>130</v>
      </c>
      <c r="AS142" s="224" t="s">
        <v>248</v>
      </c>
      <c r="AT142" s="7">
        <v>4937.317</v>
      </c>
      <c r="AU142" s="7">
        <v>0</v>
      </c>
      <c r="AV142" s="201">
        <v>0</v>
      </c>
      <c r="AW142" s="126">
        <v>130</v>
      </c>
      <c r="AX142" s="203" t="s">
        <v>248</v>
      </c>
      <c r="AY142" s="203" t="s">
        <v>248</v>
      </c>
      <c r="AZ142" s="138">
        <v>15245</v>
      </c>
      <c r="BA142" s="203" t="s">
        <v>248</v>
      </c>
      <c r="BB142" s="203" t="s">
        <v>248</v>
      </c>
      <c r="BC142" s="203" t="s">
        <v>248</v>
      </c>
      <c r="BD142" s="217" t="s">
        <v>61</v>
      </c>
      <c r="BE142" s="201" t="s">
        <v>62</v>
      </c>
      <c r="BF142" s="201" t="s">
        <v>63</v>
      </c>
      <c r="BG142" s="201" t="s">
        <v>196</v>
      </c>
      <c r="BH142" s="218" t="s">
        <v>509</v>
      </c>
      <c r="BI142" s="218" t="s">
        <v>64</v>
      </c>
      <c r="BJ142" s="200">
        <v>214</v>
      </c>
      <c r="BK142" s="200">
        <v>1</v>
      </c>
      <c r="BL142" s="219" t="s">
        <v>65</v>
      </c>
      <c r="BM142" s="64"/>
      <c r="BN142" s="64" t="s">
        <v>309</v>
      </c>
      <c r="BO142" s="91" t="s">
        <v>339</v>
      </c>
      <c r="BP142" s="441" t="s">
        <v>699</v>
      </c>
      <c r="BQ142" s="219" t="s">
        <v>715</v>
      </c>
    </row>
    <row r="143" spans="1:69" ht="15.75">
      <c r="A143" s="207" t="s">
        <v>33</v>
      </c>
      <c r="B143" s="208" t="s">
        <v>40</v>
      </c>
      <c r="C143" s="202" t="s">
        <v>35</v>
      </c>
      <c r="D143" s="210" t="s">
        <v>710</v>
      </c>
      <c r="E143" s="24" t="s">
        <v>152</v>
      </c>
      <c r="F143" s="86">
        <v>62</v>
      </c>
      <c r="G143" s="80">
        <v>0</v>
      </c>
      <c r="H143" s="204"/>
      <c r="I143" s="204"/>
      <c r="J143" s="204"/>
      <c r="K143" s="204"/>
      <c r="L143" s="80">
        <v>0</v>
      </c>
      <c r="M143" s="203"/>
      <c r="N143" s="52">
        <v>0</v>
      </c>
      <c r="O143" s="204"/>
      <c r="P143" s="204"/>
      <c r="Q143" s="11">
        <v>6.3237255483999997</v>
      </c>
      <c r="R143" s="204"/>
      <c r="S143" s="204"/>
      <c r="T143" s="53">
        <v>7.9499999999999993</v>
      </c>
      <c r="U143" s="204"/>
      <c r="V143" s="204"/>
      <c r="W143" s="11">
        <v>6.2299673870966998</v>
      </c>
      <c r="X143" s="204"/>
      <c r="Y143" s="204"/>
      <c r="Z143" s="53">
        <v>7.9499999999999993</v>
      </c>
      <c r="AA143" s="204"/>
      <c r="AB143" s="204"/>
      <c r="AC143" s="204"/>
      <c r="AD143" s="204"/>
      <c r="AE143" s="204"/>
      <c r="AF143" s="9">
        <v>3.4020046176998302</v>
      </c>
      <c r="AG143" s="9">
        <v>434</v>
      </c>
      <c r="AH143" s="9">
        <v>0.50385641508602375</v>
      </c>
      <c r="AI143" s="9">
        <v>25</v>
      </c>
      <c r="AJ143" s="9">
        <v>2.4249999999999998</v>
      </c>
      <c r="AK143" s="9" t="s">
        <v>248</v>
      </c>
      <c r="AL143" s="9">
        <v>62</v>
      </c>
      <c r="AM143" s="9">
        <v>3.4020046176998302</v>
      </c>
      <c r="AN143" s="9">
        <v>3.4847328244274811</v>
      </c>
      <c r="AO143" s="73">
        <v>0</v>
      </c>
      <c r="AP143" s="80">
        <v>0</v>
      </c>
      <c r="AQ143" s="80">
        <v>0</v>
      </c>
      <c r="AR143" s="224">
        <v>124</v>
      </c>
      <c r="AS143" s="224" t="s">
        <v>248</v>
      </c>
      <c r="AT143" s="7">
        <v>4715.0469999999996</v>
      </c>
      <c r="AU143" s="7">
        <v>0</v>
      </c>
      <c r="AV143" s="201">
        <v>0</v>
      </c>
      <c r="AW143" s="126">
        <v>124</v>
      </c>
      <c r="AX143" s="203" t="s">
        <v>248</v>
      </c>
      <c r="AY143" s="203" t="s">
        <v>248</v>
      </c>
      <c r="AZ143" s="138">
        <v>15245</v>
      </c>
      <c r="BA143" s="203" t="s">
        <v>248</v>
      </c>
      <c r="BB143" s="203" t="s">
        <v>248</v>
      </c>
      <c r="BC143" s="203" t="s">
        <v>248</v>
      </c>
      <c r="BD143" s="217" t="s">
        <v>61</v>
      </c>
      <c r="BE143" s="201" t="s">
        <v>62</v>
      </c>
      <c r="BF143" s="201" t="s">
        <v>63</v>
      </c>
      <c r="BG143" s="201" t="s">
        <v>196</v>
      </c>
      <c r="BH143" s="218" t="s">
        <v>509</v>
      </c>
      <c r="BI143" s="218" t="s">
        <v>66</v>
      </c>
      <c r="BJ143" s="200">
        <v>214</v>
      </c>
      <c r="BK143" s="200">
        <v>7</v>
      </c>
      <c r="BL143" s="219" t="s">
        <v>65</v>
      </c>
      <c r="BM143" s="64"/>
      <c r="BN143" s="64" t="s">
        <v>309</v>
      </c>
      <c r="BO143" s="91" t="s">
        <v>339</v>
      </c>
      <c r="BP143" s="441" t="s">
        <v>699</v>
      </c>
      <c r="BQ143" s="219" t="s">
        <v>715</v>
      </c>
    </row>
    <row r="144" spans="1:69" ht="15.75">
      <c r="A144" s="207" t="s">
        <v>33</v>
      </c>
      <c r="B144" s="208" t="s">
        <v>40</v>
      </c>
      <c r="C144" s="202" t="s">
        <v>35</v>
      </c>
      <c r="D144" s="210" t="s">
        <v>710</v>
      </c>
      <c r="E144" s="24" t="s">
        <v>152</v>
      </c>
      <c r="F144" s="86">
        <v>68</v>
      </c>
      <c r="G144" s="80">
        <v>0</v>
      </c>
      <c r="H144" s="204"/>
      <c r="I144" s="204"/>
      <c r="J144" s="204"/>
      <c r="K144" s="204"/>
      <c r="L144" s="80">
        <v>0</v>
      </c>
      <c r="M144" s="203"/>
      <c r="N144" s="52">
        <v>0</v>
      </c>
      <c r="O144" s="204"/>
      <c r="P144" s="204"/>
      <c r="Q144" s="11">
        <v>6.7753380440999997</v>
      </c>
      <c r="R144" s="204"/>
      <c r="S144" s="204"/>
      <c r="T144" s="53">
        <v>8.1499999999999986</v>
      </c>
      <c r="U144" s="204"/>
      <c r="V144" s="204"/>
      <c r="W144" s="11">
        <v>6.9389556764705</v>
      </c>
      <c r="X144" s="204"/>
      <c r="Y144" s="204"/>
      <c r="Z144" s="53">
        <v>8.2666666666666657</v>
      </c>
      <c r="AA144" s="204"/>
      <c r="AB144" s="204"/>
      <c r="AC144" s="204"/>
      <c r="AD144" s="204"/>
      <c r="AE144" s="204"/>
      <c r="AF144" s="9">
        <v>3.5113655519084768</v>
      </c>
      <c r="AG144" s="9">
        <v>476</v>
      </c>
      <c r="AH144" s="9">
        <v>0.43340576516186513</v>
      </c>
      <c r="AI144" s="9">
        <v>17</v>
      </c>
      <c r="AJ144" s="9">
        <v>2.5680000000000001</v>
      </c>
      <c r="AK144" s="9" t="s">
        <v>248</v>
      </c>
      <c r="AL144" s="9">
        <v>68</v>
      </c>
      <c r="AM144" s="9">
        <v>3.5113655519084768</v>
      </c>
      <c r="AN144" s="9">
        <v>3.6057347670250897</v>
      </c>
      <c r="AO144" s="73">
        <v>0</v>
      </c>
      <c r="AP144" s="80">
        <v>0</v>
      </c>
      <c r="AQ144" s="80">
        <v>0</v>
      </c>
      <c r="AR144" s="224">
        <v>136</v>
      </c>
      <c r="AS144" s="224" t="s">
        <v>248</v>
      </c>
      <c r="AT144" s="7">
        <v>5195.5240000000003</v>
      </c>
      <c r="AU144" s="7">
        <v>0</v>
      </c>
      <c r="AV144" s="201">
        <v>0</v>
      </c>
      <c r="AW144" s="126">
        <v>136</v>
      </c>
      <c r="AX144" s="203" t="s">
        <v>248</v>
      </c>
      <c r="AY144" s="203" t="s">
        <v>248</v>
      </c>
      <c r="AZ144" s="138">
        <v>15245</v>
      </c>
      <c r="BA144" s="203" t="s">
        <v>248</v>
      </c>
      <c r="BB144" s="203" t="s">
        <v>248</v>
      </c>
      <c r="BC144" s="203" t="s">
        <v>248</v>
      </c>
      <c r="BD144" s="217" t="s">
        <v>61</v>
      </c>
      <c r="BE144" s="201" t="s">
        <v>62</v>
      </c>
      <c r="BF144" s="201" t="s">
        <v>63</v>
      </c>
      <c r="BG144" s="201" t="s">
        <v>196</v>
      </c>
      <c r="BH144" s="218" t="s">
        <v>509</v>
      </c>
      <c r="BI144" s="218" t="s">
        <v>67</v>
      </c>
      <c r="BJ144" s="200">
        <v>214</v>
      </c>
      <c r="BK144" s="200">
        <v>3</v>
      </c>
      <c r="BL144" s="219" t="s">
        <v>65</v>
      </c>
      <c r="BM144" s="64"/>
      <c r="BN144" s="64" t="s">
        <v>309</v>
      </c>
      <c r="BO144" s="91" t="s">
        <v>339</v>
      </c>
      <c r="BP144" s="441" t="s">
        <v>699</v>
      </c>
      <c r="BQ144" s="219" t="s">
        <v>715</v>
      </c>
    </row>
    <row r="145" spans="1:69" ht="15.75">
      <c r="A145" s="207" t="s">
        <v>33</v>
      </c>
      <c r="B145" s="208" t="s">
        <v>40</v>
      </c>
      <c r="C145" s="202" t="s">
        <v>35</v>
      </c>
      <c r="D145" s="210" t="s">
        <v>710</v>
      </c>
      <c r="E145" s="24" t="s">
        <v>152</v>
      </c>
      <c r="F145" s="86">
        <v>10</v>
      </c>
      <c r="G145" s="80">
        <v>0</v>
      </c>
      <c r="H145" s="204"/>
      <c r="I145" s="204"/>
      <c r="J145" s="204"/>
      <c r="K145" s="204"/>
      <c r="L145" s="80">
        <v>0</v>
      </c>
      <c r="M145" s="203"/>
      <c r="N145" s="52">
        <v>0</v>
      </c>
      <c r="O145" s="204"/>
      <c r="P145" s="204"/>
      <c r="Q145" s="11">
        <v>6.7882996000000002</v>
      </c>
      <c r="R145" s="204"/>
      <c r="S145" s="204"/>
      <c r="T145" s="53">
        <v>9.25</v>
      </c>
      <c r="U145" s="204"/>
      <c r="V145" s="204"/>
      <c r="W145" s="11">
        <v>6.8980999000000001</v>
      </c>
      <c r="X145" s="204"/>
      <c r="Y145" s="204"/>
      <c r="Z145" s="53">
        <v>9.25</v>
      </c>
      <c r="AA145" s="204"/>
      <c r="AB145" s="204"/>
      <c r="AC145" s="204"/>
      <c r="AD145" s="204"/>
      <c r="AE145" s="204"/>
      <c r="AF145" s="9">
        <v>2.9428571500475442</v>
      </c>
      <c r="AG145" s="9">
        <v>70</v>
      </c>
      <c r="AH145" s="9">
        <v>0.47505039506013558</v>
      </c>
      <c r="AI145" s="9">
        <v>13</v>
      </c>
      <c r="AJ145" s="9">
        <v>1.85</v>
      </c>
      <c r="AK145" s="9" t="s">
        <v>248</v>
      </c>
      <c r="AL145" s="9">
        <v>0</v>
      </c>
      <c r="AM145" s="9"/>
      <c r="AN145" s="9"/>
      <c r="AO145" s="73">
        <v>0</v>
      </c>
      <c r="AP145" s="80">
        <v>0</v>
      </c>
      <c r="AQ145" s="80">
        <v>0</v>
      </c>
      <c r="AR145" s="224">
        <v>20</v>
      </c>
      <c r="AS145" s="224" t="s">
        <v>248</v>
      </c>
      <c r="AT145" s="7">
        <v>713.2</v>
      </c>
      <c r="AU145" s="7">
        <v>49.332999999999998</v>
      </c>
      <c r="AV145" s="201">
        <v>0</v>
      </c>
      <c r="AW145" s="126">
        <v>20</v>
      </c>
      <c r="AX145" s="203" t="s">
        <v>248</v>
      </c>
      <c r="AY145" s="203" t="s">
        <v>248</v>
      </c>
      <c r="AZ145" s="138">
        <v>15245</v>
      </c>
      <c r="BA145" s="203" t="s">
        <v>248</v>
      </c>
      <c r="BB145" s="203" t="s">
        <v>248</v>
      </c>
      <c r="BC145" s="203" t="s">
        <v>248</v>
      </c>
      <c r="BD145" s="217" t="s">
        <v>61</v>
      </c>
      <c r="BE145" s="201" t="s">
        <v>62</v>
      </c>
      <c r="BF145" s="201" t="s">
        <v>63</v>
      </c>
      <c r="BG145" s="201" t="s">
        <v>196</v>
      </c>
      <c r="BH145" s="218" t="s">
        <v>509</v>
      </c>
      <c r="BI145" s="218" t="s">
        <v>68</v>
      </c>
      <c r="BJ145" s="200">
        <v>214</v>
      </c>
      <c r="BK145" s="200">
        <v>4</v>
      </c>
      <c r="BL145" s="219" t="s">
        <v>65</v>
      </c>
      <c r="BM145" s="64"/>
      <c r="BN145" s="64" t="s">
        <v>309</v>
      </c>
      <c r="BO145" s="91" t="s">
        <v>339</v>
      </c>
      <c r="BP145" s="441" t="s">
        <v>699</v>
      </c>
      <c r="BQ145" s="219" t="s">
        <v>715</v>
      </c>
    </row>
    <row r="146" spans="1:69" ht="15.75">
      <c r="A146" s="207" t="s">
        <v>33</v>
      </c>
      <c r="B146" s="208" t="s">
        <v>40</v>
      </c>
      <c r="C146" s="202" t="s">
        <v>35</v>
      </c>
      <c r="D146" s="210" t="s">
        <v>710</v>
      </c>
      <c r="E146" s="24" t="s">
        <v>153</v>
      </c>
      <c r="F146" s="86">
        <v>177</v>
      </c>
      <c r="G146" s="80">
        <v>1</v>
      </c>
      <c r="H146" s="204"/>
      <c r="I146" s="204"/>
      <c r="J146" s="204"/>
      <c r="K146" s="204"/>
      <c r="L146" s="80">
        <v>0</v>
      </c>
      <c r="M146" s="203"/>
      <c r="N146" s="52">
        <v>1</v>
      </c>
      <c r="O146" s="204"/>
      <c r="P146" s="204"/>
      <c r="Q146" s="11">
        <v>6.8639316875</v>
      </c>
      <c r="R146" s="204"/>
      <c r="S146" s="204"/>
      <c r="T146" s="53">
        <v>8.52</v>
      </c>
      <c r="U146" s="204"/>
      <c r="V146" s="204"/>
      <c r="W146" s="11">
        <v>6.7525964090909003</v>
      </c>
      <c r="X146" s="204"/>
      <c r="Y146" s="204"/>
      <c r="Z146" s="53">
        <v>8.3199999999999985</v>
      </c>
      <c r="AA146" s="204"/>
      <c r="AB146" s="204"/>
      <c r="AC146" s="204"/>
      <c r="AD146" s="204"/>
      <c r="AE146" s="204"/>
      <c r="AF146" s="9">
        <v>3.4740721159565213</v>
      </c>
      <c r="AG146" s="9">
        <v>1232</v>
      </c>
      <c r="AH146" s="9">
        <v>0.4482839108961813</v>
      </c>
      <c r="AI146" s="9">
        <v>31</v>
      </c>
      <c r="AJ146" s="9">
        <v>2.6006578947368419</v>
      </c>
      <c r="AK146" s="9" t="s">
        <v>248</v>
      </c>
      <c r="AL146" s="9">
        <v>175</v>
      </c>
      <c r="AM146" s="9">
        <v>3.47278325810221</v>
      </c>
      <c r="AN146" s="9">
        <v>3.5377280265339968</v>
      </c>
      <c r="AO146" s="73">
        <v>0</v>
      </c>
      <c r="AP146" s="80">
        <v>0</v>
      </c>
      <c r="AQ146" s="80">
        <v>0</v>
      </c>
      <c r="AR146" s="224">
        <v>352</v>
      </c>
      <c r="AS146" s="224" t="s">
        <v>248</v>
      </c>
      <c r="AT146" s="7">
        <v>13384.107</v>
      </c>
      <c r="AU146" s="7">
        <v>0</v>
      </c>
      <c r="AV146" s="201">
        <v>0</v>
      </c>
      <c r="AW146" s="126">
        <v>352</v>
      </c>
      <c r="AX146" s="203" t="s">
        <v>248</v>
      </c>
      <c r="AY146" s="203" t="s">
        <v>248</v>
      </c>
      <c r="AZ146" s="138">
        <v>95092</v>
      </c>
      <c r="BA146" s="203" t="s">
        <v>248</v>
      </c>
      <c r="BB146" s="203" t="s">
        <v>248</v>
      </c>
      <c r="BC146" s="203" t="s">
        <v>248</v>
      </c>
      <c r="BD146" s="217" t="s">
        <v>61</v>
      </c>
      <c r="BE146" s="201" t="s">
        <v>62</v>
      </c>
      <c r="BF146" s="201" t="s">
        <v>63</v>
      </c>
      <c r="BG146" s="201" t="s">
        <v>196</v>
      </c>
      <c r="BH146" s="218" t="s">
        <v>267</v>
      </c>
      <c r="BI146" s="218" t="s">
        <v>64</v>
      </c>
      <c r="BJ146" s="200">
        <v>214</v>
      </c>
      <c r="BK146" s="200">
        <v>1</v>
      </c>
      <c r="BL146" s="219" t="s">
        <v>65</v>
      </c>
      <c r="BM146" s="64"/>
      <c r="BN146" s="64" t="s">
        <v>309</v>
      </c>
      <c r="BO146" s="91" t="s">
        <v>705</v>
      </c>
      <c r="BP146" s="441" t="s">
        <v>690</v>
      </c>
      <c r="BQ146" s="219" t="s">
        <v>718</v>
      </c>
    </row>
    <row r="147" spans="1:69" ht="15.75">
      <c r="A147" s="207" t="s">
        <v>33</v>
      </c>
      <c r="B147" s="208" t="s">
        <v>40</v>
      </c>
      <c r="C147" s="202" t="s">
        <v>35</v>
      </c>
      <c r="D147" s="210" t="s">
        <v>710</v>
      </c>
      <c r="E147" s="24" t="s">
        <v>153</v>
      </c>
      <c r="F147" s="86">
        <v>173</v>
      </c>
      <c r="G147" s="80">
        <v>0</v>
      </c>
      <c r="H147" s="204"/>
      <c r="I147" s="204"/>
      <c r="J147" s="204"/>
      <c r="K147" s="204"/>
      <c r="L147" s="80">
        <v>0</v>
      </c>
      <c r="M147" s="203"/>
      <c r="N147" s="52">
        <v>0</v>
      </c>
      <c r="O147" s="204"/>
      <c r="P147" s="204"/>
      <c r="Q147" s="11">
        <v>7.9680113872999998</v>
      </c>
      <c r="R147" s="204"/>
      <c r="S147" s="204"/>
      <c r="T147" s="53">
        <v>13.543749999999999</v>
      </c>
      <c r="U147" s="204"/>
      <c r="V147" s="204"/>
      <c r="W147" s="11">
        <v>8.0209247283235996</v>
      </c>
      <c r="X147" s="204"/>
      <c r="Y147" s="204"/>
      <c r="Z147" s="53">
        <v>13.543749999999999</v>
      </c>
      <c r="AA147" s="204"/>
      <c r="AB147" s="204"/>
      <c r="AC147" s="204"/>
      <c r="AD147" s="204"/>
      <c r="AE147" s="204"/>
      <c r="AF147" s="9">
        <v>3.2330814838376614</v>
      </c>
      <c r="AG147" s="9">
        <v>1211</v>
      </c>
      <c r="AH147" s="9">
        <v>0.57529953583341653</v>
      </c>
      <c r="AI147" s="9">
        <v>143</v>
      </c>
      <c r="AJ147" s="9">
        <v>2.1415217391304346</v>
      </c>
      <c r="AK147" s="9" t="s">
        <v>248</v>
      </c>
      <c r="AL147" s="9">
        <v>171</v>
      </c>
      <c r="AM147" s="9">
        <v>3.233634094347432</v>
      </c>
      <c r="AN147" s="9">
        <v>3.2890625</v>
      </c>
      <c r="AO147" s="73">
        <v>0</v>
      </c>
      <c r="AP147" s="80">
        <v>0</v>
      </c>
      <c r="AQ147" s="80">
        <v>0</v>
      </c>
      <c r="AR147" s="224">
        <v>346</v>
      </c>
      <c r="AS147" s="224" t="s">
        <v>248</v>
      </c>
      <c r="AT147" s="7">
        <v>13522.37</v>
      </c>
      <c r="AU147" s="7">
        <v>0</v>
      </c>
      <c r="AV147" s="201">
        <v>0</v>
      </c>
      <c r="AW147" s="126">
        <v>346</v>
      </c>
      <c r="AX147" s="203" t="s">
        <v>248</v>
      </c>
      <c r="AY147" s="203" t="s">
        <v>248</v>
      </c>
      <c r="AZ147" s="138">
        <v>95092</v>
      </c>
      <c r="BA147" s="203" t="s">
        <v>248</v>
      </c>
      <c r="BB147" s="203" t="s">
        <v>248</v>
      </c>
      <c r="BC147" s="203" t="s">
        <v>248</v>
      </c>
      <c r="BD147" s="217" t="s">
        <v>61</v>
      </c>
      <c r="BE147" s="201" t="s">
        <v>62</v>
      </c>
      <c r="BF147" s="201" t="s">
        <v>63</v>
      </c>
      <c r="BG147" s="201" t="s">
        <v>196</v>
      </c>
      <c r="BH147" s="218" t="s">
        <v>267</v>
      </c>
      <c r="BI147" s="218" t="s">
        <v>66</v>
      </c>
      <c r="BJ147" s="200">
        <v>214</v>
      </c>
      <c r="BK147" s="200">
        <v>7</v>
      </c>
      <c r="BL147" s="219" t="s">
        <v>65</v>
      </c>
      <c r="BM147" s="64"/>
      <c r="BN147" s="64" t="s">
        <v>309</v>
      </c>
      <c r="BO147" s="91" t="s">
        <v>705</v>
      </c>
      <c r="BP147" s="441" t="s">
        <v>690</v>
      </c>
      <c r="BQ147" s="219" t="s">
        <v>718</v>
      </c>
    </row>
    <row r="148" spans="1:69" ht="16.5" thickBot="1">
      <c r="A148" s="151" t="s">
        <v>33</v>
      </c>
      <c r="B148" s="152" t="s">
        <v>40</v>
      </c>
      <c r="C148" s="153" t="s">
        <v>35</v>
      </c>
      <c r="D148" s="154" t="s">
        <v>710</v>
      </c>
      <c r="E148" s="190" t="s">
        <v>153</v>
      </c>
      <c r="F148" s="191">
        <v>178</v>
      </c>
      <c r="G148" s="192">
        <v>1</v>
      </c>
      <c r="H148" s="161"/>
      <c r="I148" s="161"/>
      <c r="J148" s="161"/>
      <c r="K148" s="161"/>
      <c r="L148" s="192">
        <v>0</v>
      </c>
      <c r="M148" s="158"/>
      <c r="N148" s="160">
        <v>0</v>
      </c>
      <c r="O148" s="161"/>
      <c r="P148" s="161"/>
      <c r="Q148" s="194">
        <v>7.7442766157999996</v>
      </c>
      <c r="R148" s="161"/>
      <c r="S148" s="161"/>
      <c r="T148" s="193">
        <v>9.307500000000001</v>
      </c>
      <c r="U148" s="161"/>
      <c r="V148" s="161"/>
      <c r="W148" s="194">
        <v>7.7223104802259002</v>
      </c>
      <c r="X148" s="161"/>
      <c r="Y148" s="161"/>
      <c r="Z148" s="193">
        <v>9.2305555555555561</v>
      </c>
      <c r="AA148" s="161"/>
      <c r="AB148" s="161"/>
      <c r="AC148" s="161"/>
      <c r="AD148" s="161"/>
      <c r="AE148" s="161"/>
      <c r="AF148" s="178">
        <v>3.4672154984809</v>
      </c>
      <c r="AG148" s="178">
        <v>1239</v>
      </c>
      <c r="AH148" s="178">
        <v>0.47914872556237281</v>
      </c>
      <c r="AI148" s="178">
        <v>62</v>
      </c>
      <c r="AJ148" s="178">
        <v>2.4994444444444444</v>
      </c>
      <c r="AK148" s="178" t="s">
        <v>248</v>
      </c>
      <c r="AL148" s="178">
        <v>175</v>
      </c>
      <c r="AM148" s="178">
        <v>3.468212246408267</v>
      </c>
      <c r="AN148" s="178">
        <v>3.5732886904761907</v>
      </c>
      <c r="AO148" s="195">
        <v>0</v>
      </c>
      <c r="AP148" s="192">
        <v>0</v>
      </c>
      <c r="AQ148" s="192">
        <v>0</v>
      </c>
      <c r="AR148" s="226">
        <v>354</v>
      </c>
      <c r="AS148" s="226" t="s">
        <v>248</v>
      </c>
      <c r="AT148" s="227">
        <v>13521.239</v>
      </c>
      <c r="AU148" s="227">
        <v>24.077000000000002</v>
      </c>
      <c r="AV148" s="163">
        <v>0</v>
      </c>
      <c r="AW148" s="228">
        <v>354</v>
      </c>
      <c r="AX148" s="158" t="s">
        <v>248</v>
      </c>
      <c r="AY148" s="158" t="s">
        <v>248</v>
      </c>
      <c r="AZ148" s="156">
        <v>95092</v>
      </c>
      <c r="BA148" s="158" t="s">
        <v>248</v>
      </c>
      <c r="BB148" s="158" t="s">
        <v>248</v>
      </c>
      <c r="BC148" s="158" t="s">
        <v>248</v>
      </c>
      <c r="BD148" s="162" t="s">
        <v>61</v>
      </c>
      <c r="BE148" s="163" t="s">
        <v>62</v>
      </c>
      <c r="BF148" s="163" t="s">
        <v>63</v>
      </c>
      <c r="BG148" s="163" t="s">
        <v>196</v>
      </c>
      <c r="BH148" s="164" t="s">
        <v>267</v>
      </c>
      <c r="BI148" s="164" t="s">
        <v>67</v>
      </c>
      <c r="BJ148" s="165">
        <v>214</v>
      </c>
      <c r="BK148" s="165">
        <v>3</v>
      </c>
      <c r="BL148" s="166" t="s">
        <v>65</v>
      </c>
      <c r="BM148" s="198"/>
      <c r="BN148" s="198" t="s">
        <v>309</v>
      </c>
      <c r="BO148" s="197" t="s">
        <v>705</v>
      </c>
      <c r="BP148" s="165" t="s">
        <v>690</v>
      </c>
      <c r="BQ148" s="166" t="s">
        <v>718</v>
      </c>
    </row>
    <row r="149" spans="1:69" ht="15.75">
      <c r="A149" s="205" t="s">
        <v>33</v>
      </c>
      <c r="B149" s="206" t="s">
        <v>40</v>
      </c>
      <c r="C149" s="220" t="s">
        <v>35</v>
      </c>
      <c r="D149" s="209" t="s">
        <v>710</v>
      </c>
      <c r="E149" s="26" t="s">
        <v>153</v>
      </c>
      <c r="F149" s="93"/>
      <c r="G149" s="79"/>
      <c r="H149" s="222"/>
      <c r="I149" s="222"/>
      <c r="J149" s="222"/>
      <c r="K149" s="222"/>
      <c r="L149" s="79"/>
      <c r="M149" s="221"/>
      <c r="N149" s="62"/>
      <c r="O149" s="222"/>
      <c r="P149" s="222"/>
      <c r="Q149" s="68"/>
      <c r="R149" s="222"/>
      <c r="S149" s="222"/>
      <c r="T149" s="71"/>
      <c r="U149" s="222"/>
      <c r="V149" s="222"/>
      <c r="W149" s="68"/>
      <c r="X149" s="222"/>
      <c r="Y149" s="222"/>
      <c r="Z149" s="71"/>
      <c r="AA149" s="222"/>
      <c r="AB149" s="222"/>
      <c r="AC149" s="222"/>
      <c r="AD149" s="222"/>
      <c r="AE149" s="222"/>
      <c r="AF149" s="60"/>
      <c r="AG149" s="60"/>
      <c r="AH149" s="60"/>
      <c r="AI149" s="60"/>
      <c r="AJ149" s="60"/>
      <c r="AK149" s="60" t="s">
        <v>248</v>
      </c>
      <c r="AL149" s="60">
        <v>0</v>
      </c>
      <c r="AM149" s="60"/>
      <c r="AN149" s="60"/>
      <c r="AO149" s="72"/>
      <c r="AP149" s="79"/>
      <c r="AQ149" s="79"/>
      <c r="AR149" s="225"/>
      <c r="AS149" s="225" t="s">
        <v>248</v>
      </c>
      <c r="AT149" s="223"/>
      <c r="AU149" s="223"/>
      <c r="AV149" s="212"/>
      <c r="AW149" s="213"/>
      <c r="AX149" s="221" t="s">
        <v>248</v>
      </c>
      <c r="AY149" s="221" t="s">
        <v>248</v>
      </c>
      <c r="AZ149" s="137">
        <v>95092</v>
      </c>
      <c r="BA149" s="221" t="s">
        <v>248</v>
      </c>
      <c r="BB149" s="221" t="s">
        <v>248</v>
      </c>
      <c r="BC149" s="221" t="s">
        <v>248</v>
      </c>
      <c r="BD149" s="211" t="s">
        <v>61</v>
      </c>
      <c r="BE149" s="212" t="s">
        <v>62</v>
      </c>
      <c r="BF149" s="212" t="s">
        <v>63</v>
      </c>
      <c r="BG149" s="212" t="s">
        <v>196</v>
      </c>
      <c r="BH149" s="214" t="s">
        <v>267</v>
      </c>
      <c r="BI149" s="214" t="s">
        <v>68</v>
      </c>
      <c r="BJ149" s="215">
        <v>214</v>
      </c>
      <c r="BK149" s="215">
        <v>4</v>
      </c>
      <c r="BL149" s="216" t="s">
        <v>65</v>
      </c>
      <c r="BM149" s="63"/>
      <c r="BN149" s="63" t="s">
        <v>309</v>
      </c>
      <c r="BO149" s="90" t="s">
        <v>705</v>
      </c>
      <c r="BP149" s="215" t="s">
        <v>690</v>
      </c>
      <c r="BQ149" s="216" t="s">
        <v>718</v>
      </c>
    </row>
    <row r="150" spans="1:69" ht="15.75">
      <c r="A150" s="207" t="s">
        <v>33</v>
      </c>
      <c r="B150" s="208" t="s">
        <v>40</v>
      </c>
      <c r="C150" s="202" t="s">
        <v>35</v>
      </c>
      <c r="D150" s="210" t="s">
        <v>710</v>
      </c>
      <c r="E150" s="24" t="s">
        <v>154</v>
      </c>
      <c r="F150" s="86">
        <v>60</v>
      </c>
      <c r="G150" s="80">
        <v>0</v>
      </c>
      <c r="H150" s="204"/>
      <c r="I150" s="204"/>
      <c r="J150" s="204"/>
      <c r="K150" s="204"/>
      <c r="L150" s="80">
        <v>0</v>
      </c>
      <c r="M150" s="203"/>
      <c r="N150" s="52">
        <v>0</v>
      </c>
      <c r="O150" s="204"/>
      <c r="P150" s="204"/>
      <c r="Q150" s="11">
        <v>6.9430165332999998</v>
      </c>
      <c r="R150" s="204"/>
      <c r="S150" s="204"/>
      <c r="T150" s="53">
        <v>8</v>
      </c>
      <c r="U150" s="204"/>
      <c r="V150" s="204"/>
      <c r="W150" s="11">
        <v>7.0000832666666</v>
      </c>
      <c r="X150" s="204"/>
      <c r="Y150" s="204"/>
      <c r="Z150" s="53">
        <v>7.75</v>
      </c>
      <c r="AA150" s="204"/>
      <c r="AB150" s="204"/>
      <c r="AC150" s="204"/>
      <c r="AD150" s="204"/>
      <c r="AE150" s="204"/>
      <c r="AF150" s="9">
        <v>3.4877083470424015</v>
      </c>
      <c r="AG150" s="9">
        <v>240</v>
      </c>
      <c r="AH150" s="9">
        <v>0.45008425524570811</v>
      </c>
      <c r="AI150" s="9">
        <v>11</v>
      </c>
      <c r="AJ150" s="9">
        <v>2.5249999999999999</v>
      </c>
      <c r="AK150" s="9" t="s">
        <v>248</v>
      </c>
      <c r="AL150" s="9">
        <v>60</v>
      </c>
      <c r="AM150" s="9">
        <v>3.4877083470424015</v>
      </c>
      <c r="AN150" s="9">
        <v>3.5760000000000001</v>
      </c>
      <c r="AO150" s="73">
        <v>0</v>
      </c>
      <c r="AP150" s="80">
        <v>0</v>
      </c>
      <c r="AQ150" s="80">
        <v>0</v>
      </c>
      <c r="AR150" s="224">
        <v>120</v>
      </c>
      <c r="AS150" s="224" t="s">
        <v>248</v>
      </c>
      <c r="AT150" s="7">
        <v>4813.0739999999996</v>
      </c>
      <c r="AU150" s="7">
        <v>0</v>
      </c>
      <c r="AV150" s="201">
        <v>0</v>
      </c>
      <c r="AW150" s="126">
        <v>120</v>
      </c>
      <c r="AX150" s="203" t="s">
        <v>248</v>
      </c>
      <c r="AY150" s="203" t="s">
        <v>248</v>
      </c>
      <c r="AZ150" s="138">
        <v>12050</v>
      </c>
      <c r="BA150" s="203" t="s">
        <v>248</v>
      </c>
      <c r="BB150" s="203" t="s">
        <v>248</v>
      </c>
      <c r="BC150" s="203" t="s">
        <v>248</v>
      </c>
      <c r="BD150" s="217" t="s">
        <v>61</v>
      </c>
      <c r="BE150" s="201" t="s">
        <v>62</v>
      </c>
      <c r="BF150" s="201" t="s">
        <v>63</v>
      </c>
      <c r="BG150" s="201" t="s">
        <v>196</v>
      </c>
      <c r="BH150" s="218" t="s">
        <v>253</v>
      </c>
      <c r="BI150" s="218" t="s">
        <v>64</v>
      </c>
      <c r="BJ150" s="200">
        <v>214</v>
      </c>
      <c r="BK150" s="200">
        <v>1</v>
      </c>
      <c r="BL150" s="219" t="s">
        <v>65</v>
      </c>
      <c r="BM150" s="64"/>
      <c r="BN150" s="64" t="s">
        <v>309</v>
      </c>
      <c r="BO150" s="91" t="s">
        <v>702</v>
      </c>
      <c r="BP150" s="441" t="s">
        <v>698</v>
      </c>
      <c r="BQ150" s="219" t="s">
        <v>714</v>
      </c>
    </row>
    <row r="151" spans="1:69" ht="15.75">
      <c r="A151" s="207" t="s">
        <v>33</v>
      </c>
      <c r="B151" s="208" t="s">
        <v>40</v>
      </c>
      <c r="C151" s="202" t="s">
        <v>35</v>
      </c>
      <c r="D151" s="210" t="s">
        <v>710</v>
      </c>
      <c r="E151" s="24" t="s">
        <v>154</v>
      </c>
      <c r="F151" s="86">
        <v>46</v>
      </c>
      <c r="G151" s="80">
        <v>0</v>
      </c>
      <c r="H151" s="204"/>
      <c r="I151" s="204"/>
      <c r="J151" s="204"/>
      <c r="K151" s="204"/>
      <c r="L151" s="80">
        <v>0</v>
      </c>
      <c r="M151" s="203"/>
      <c r="N151" s="52">
        <v>0</v>
      </c>
      <c r="O151" s="204"/>
      <c r="P151" s="204"/>
      <c r="Q151" s="11">
        <v>6.5599129347999998</v>
      </c>
      <c r="R151" s="204"/>
      <c r="S151" s="204"/>
      <c r="T151" s="53">
        <v>7.4874999999999998</v>
      </c>
      <c r="U151" s="204"/>
      <c r="V151" s="204"/>
      <c r="W151" s="11">
        <v>6.5069564347825999</v>
      </c>
      <c r="X151" s="204"/>
      <c r="Y151" s="204"/>
      <c r="Z151" s="53">
        <v>7.4849999999999994</v>
      </c>
      <c r="AA151" s="204"/>
      <c r="AB151" s="204"/>
      <c r="AC151" s="204"/>
      <c r="AD151" s="204"/>
      <c r="AE151" s="204"/>
      <c r="AF151" s="9">
        <v>3.4780434836512026</v>
      </c>
      <c r="AG151" s="9">
        <v>184</v>
      </c>
      <c r="AH151" s="9">
        <v>0.47269686477505163</v>
      </c>
      <c r="AI151" s="9">
        <v>7</v>
      </c>
      <c r="AJ151" s="9">
        <v>2.5458333333333334</v>
      </c>
      <c r="AK151" s="9" t="s">
        <v>248</v>
      </c>
      <c r="AL151" s="9">
        <v>46</v>
      </c>
      <c r="AM151" s="9">
        <v>3.4780434836512026</v>
      </c>
      <c r="AN151" s="9">
        <v>3.5806451612903225</v>
      </c>
      <c r="AO151" s="73">
        <v>0</v>
      </c>
      <c r="AP151" s="80">
        <v>0</v>
      </c>
      <c r="AQ151" s="80">
        <v>0</v>
      </c>
      <c r="AR151" s="224">
        <v>92</v>
      </c>
      <c r="AS151" s="224" t="s">
        <v>248</v>
      </c>
      <c r="AT151" s="7">
        <v>4362.2839999999997</v>
      </c>
      <c r="AU151" s="7">
        <v>0</v>
      </c>
      <c r="AV151" s="201">
        <v>0</v>
      </c>
      <c r="AW151" s="126">
        <v>92</v>
      </c>
      <c r="AX151" s="203" t="s">
        <v>248</v>
      </c>
      <c r="AY151" s="203" t="s">
        <v>248</v>
      </c>
      <c r="AZ151" s="138">
        <v>12050</v>
      </c>
      <c r="BA151" s="203" t="s">
        <v>248</v>
      </c>
      <c r="BB151" s="203" t="s">
        <v>248</v>
      </c>
      <c r="BC151" s="203" t="s">
        <v>248</v>
      </c>
      <c r="BD151" s="217" t="s">
        <v>61</v>
      </c>
      <c r="BE151" s="201" t="s">
        <v>62</v>
      </c>
      <c r="BF151" s="201" t="s">
        <v>63</v>
      </c>
      <c r="BG151" s="201" t="s">
        <v>196</v>
      </c>
      <c r="BH151" s="218" t="s">
        <v>253</v>
      </c>
      <c r="BI151" s="218" t="s">
        <v>66</v>
      </c>
      <c r="BJ151" s="200">
        <v>214</v>
      </c>
      <c r="BK151" s="200">
        <v>7</v>
      </c>
      <c r="BL151" s="219" t="s">
        <v>65</v>
      </c>
      <c r="BM151" s="64"/>
      <c r="BN151" s="64" t="s">
        <v>309</v>
      </c>
      <c r="BO151" s="91" t="s">
        <v>702</v>
      </c>
      <c r="BP151" s="441" t="s">
        <v>698</v>
      </c>
      <c r="BQ151" s="219" t="s">
        <v>714</v>
      </c>
    </row>
    <row r="152" spans="1:69" ht="15.75">
      <c r="A152" s="207" t="s">
        <v>33</v>
      </c>
      <c r="B152" s="208" t="s">
        <v>40</v>
      </c>
      <c r="C152" s="202" t="s">
        <v>35</v>
      </c>
      <c r="D152" s="210" t="s">
        <v>710</v>
      </c>
      <c r="E152" s="24" t="s">
        <v>154</v>
      </c>
      <c r="F152" s="86">
        <v>60</v>
      </c>
      <c r="G152" s="80">
        <v>0</v>
      </c>
      <c r="H152" s="204"/>
      <c r="I152" s="204"/>
      <c r="J152" s="204"/>
      <c r="K152" s="204"/>
      <c r="L152" s="80">
        <v>0</v>
      </c>
      <c r="M152" s="203"/>
      <c r="N152" s="52">
        <v>0</v>
      </c>
      <c r="O152" s="204"/>
      <c r="P152" s="204"/>
      <c r="Q152" s="11">
        <v>7.7418498832999996</v>
      </c>
      <c r="R152" s="204"/>
      <c r="S152" s="204"/>
      <c r="T152" s="53">
        <v>8.75</v>
      </c>
      <c r="U152" s="204"/>
      <c r="V152" s="204"/>
      <c r="W152" s="11">
        <v>8.0472999166665993</v>
      </c>
      <c r="X152" s="204"/>
      <c r="Y152" s="204"/>
      <c r="Z152" s="53">
        <v>9</v>
      </c>
      <c r="AA152" s="204"/>
      <c r="AB152" s="204"/>
      <c r="AC152" s="204"/>
      <c r="AD152" s="204"/>
      <c r="AE152" s="204"/>
      <c r="AF152" s="9">
        <v>3.6020000033908417</v>
      </c>
      <c r="AG152" s="9">
        <v>240</v>
      </c>
      <c r="AH152" s="9">
        <v>0.38449735341588698</v>
      </c>
      <c r="AI152" s="9">
        <v>4</v>
      </c>
      <c r="AJ152" s="9">
        <v>2.7666666666666666</v>
      </c>
      <c r="AK152" s="9" t="s">
        <v>248</v>
      </c>
      <c r="AL152" s="9">
        <v>60</v>
      </c>
      <c r="AM152" s="9">
        <v>3.6105084786307335</v>
      </c>
      <c r="AN152" s="9">
        <v>3.662751677852349</v>
      </c>
      <c r="AO152" s="73">
        <v>0</v>
      </c>
      <c r="AP152" s="80">
        <v>0</v>
      </c>
      <c r="AQ152" s="80">
        <v>0</v>
      </c>
      <c r="AR152" s="224">
        <v>120</v>
      </c>
      <c r="AS152" s="224" t="s">
        <v>248</v>
      </c>
      <c r="AT152" s="7">
        <v>5027.7569999999996</v>
      </c>
      <c r="AU152" s="7">
        <v>37.277000000000001</v>
      </c>
      <c r="AV152" s="201">
        <v>0</v>
      </c>
      <c r="AW152" s="126">
        <v>120</v>
      </c>
      <c r="AX152" s="203" t="s">
        <v>248</v>
      </c>
      <c r="AY152" s="203" t="s">
        <v>248</v>
      </c>
      <c r="AZ152" s="138">
        <v>12050</v>
      </c>
      <c r="BA152" s="203" t="s">
        <v>248</v>
      </c>
      <c r="BB152" s="203" t="s">
        <v>248</v>
      </c>
      <c r="BC152" s="203" t="s">
        <v>248</v>
      </c>
      <c r="BD152" s="217" t="s">
        <v>61</v>
      </c>
      <c r="BE152" s="201" t="s">
        <v>62</v>
      </c>
      <c r="BF152" s="201" t="s">
        <v>63</v>
      </c>
      <c r="BG152" s="201" t="s">
        <v>196</v>
      </c>
      <c r="BH152" s="218" t="s">
        <v>253</v>
      </c>
      <c r="BI152" s="218" t="s">
        <v>67</v>
      </c>
      <c r="BJ152" s="200">
        <v>214</v>
      </c>
      <c r="BK152" s="200">
        <v>3</v>
      </c>
      <c r="BL152" s="219" t="s">
        <v>65</v>
      </c>
      <c r="BM152" s="64"/>
      <c r="BN152" s="64" t="s">
        <v>309</v>
      </c>
      <c r="BO152" s="91" t="s">
        <v>702</v>
      </c>
      <c r="BP152" s="441" t="s">
        <v>698</v>
      </c>
      <c r="BQ152" s="219" t="s">
        <v>714</v>
      </c>
    </row>
    <row r="153" spans="1:69" ht="15.75">
      <c r="A153" s="207" t="s">
        <v>33</v>
      </c>
      <c r="B153" s="208" t="s">
        <v>40</v>
      </c>
      <c r="C153" s="202" t="s">
        <v>35</v>
      </c>
      <c r="D153" s="210" t="s">
        <v>710</v>
      </c>
      <c r="E153" s="24" t="s">
        <v>154</v>
      </c>
      <c r="F153" s="86"/>
      <c r="G153" s="80"/>
      <c r="H153" s="204"/>
      <c r="I153" s="204"/>
      <c r="J153" s="204"/>
      <c r="K153" s="204"/>
      <c r="L153" s="80"/>
      <c r="M153" s="203"/>
      <c r="N153" s="52"/>
      <c r="O153" s="204"/>
      <c r="P153" s="204"/>
      <c r="Q153" s="11"/>
      <c r="R153" s="204"/>
      <c r="S153" s="204"/>
      <c r="T153" s="53"/>
      <c r="U153" s="204"/>
      <c r="V153" s="204"/>
      <c r="W153" s="11"/>
      <c r="X153" s="204"/>
      <c r="Y153" s="204"/>
      <c r="Z153" s="53"/>
      <c r="AA153" s="204"/>
      <c r="AB153" s="204"/>
      <c r="AC153" s="204"/>
      <c r="AD153" s="204"/>
      <c r="AE153" s="204"/>
      <c r="AF153" s="9"/>
      <c r="AG153" s="9"/>
      <c r="AH153" s="9"/>
      <c r="AI153" s="9"/>
      <c r="AJ153" s="9"/>
      <c r="AK153" s="9" t="s">
        <v>248</v>
      </c>
      <c r="AL153" s="9">
        <v>0</v>
      </c>
      <c r="AM153" s="9"/>
      <c r="AN153" s="9"/>
      <c r="AO153" s="73"/>
      <c r="AP153" s="80"/>
      <c r="AQ153" s="80"/>
      <c r="AR153" s="224"/>
      <c r="AS153" s="224" t="s">
        <v>248</v>
      </c>
      <c r="AT153" s="7"/>
      <c r="AU153" s="7"/>
      <c r="AV153" s="201"/>
      <c r="AW153" s="126"/>
      <c r="AX153" s="203" t="s">
        <v>248</v>
      </c>
      <c r="AY153" s="203" t="s">
        <v>248</v>
      </c>
      <c r="AZ153" s="138">
        <v>12050</v>
      </c>
      <c r="BA153" s="203" t="s">
        <v>248</v>
      </c>
      <c r="BB153" s="203" t="s">
        <v>248</v>
      </c>
      <c r="BC153" s="203" t="s">
        <v>248</v>
      </c>
      <c r="BD153" s="217" t="s">
        <v>61</v>
      </c>
      <c r="BE153" s="201" t="s">
        <v>62</v>
      </c>
      <c r="BF153" s="201" t="s">
        <v>63</v>
      </c>
      <c r="BG153" s="201" t="s">
        <v>196</v>
      </c>
      <c r="BH153" s="218" t="s">
        <v>253</v>
      </c>
      <c r="BI153" s="218" t="s">
        <v>68</v>
      </c>
      <c r="BJ153" s="200">
        <v>214</v>
      </c>
      <c r="BK153" s="200">
        <v>4</v>
      </c>
      <c r="BL153" s="219" t="s">
        <v>65</v>
      </c>
      <c r="BM153" s="64"/>
      <c r="BN153" s="64" t="s">
        <v>309</v>
      </c>
      <c r="BO153" s="91" t="s">
        <v>702</v>
      </c>
      <c r="BP153" s="441" t="s">
        <v>698</v>
      </c>
      <c r="BQ153" s="219" t="s">
        <v>714</v>
      </c>
    </row>
    <row r="154" spans="1:69" ht="15.75">
      <c r="A154" s="207" t="s">
        <v>33</v>
      </c>
      <c r="B154" s="208" t="s">
        <v>40</v>
      </c>
      <c r="C154" s="202" t="s">
        <v>35</v>
      </c>
      <c r="D154" s="210" t="s">
        <v>710</v>
      </c>
      <c r="E154" s="24" t="s">
        <v>155</v>
      </c>
      <c r="F154" s="86">
        <v>51</v>
      </c>
      <c r="G154" s="80">
        <v>0</v>
      </c>
      <c r="H154" s="204"/>
      <c r="I154" s="204"/>
      <c r="J154" s="204"/>
      <c r="K154" s="204"/>
      <c r="L154" s="80">
        <v>0</v>
      </c>
      <c r="M154" s="203"/>
      <c r="N154" s="52">
        <v>1</v>
      </c>
      <c r="O154" s="204"/>
      <c r="P154" s="204"/>
      <c r="Q154" s="11">
        <v>7.8258036275</v>
      </c>
      <c r="R154" s="204"/>
      <c r="S154" s="204"/>
      <c r="T154" s="53">
        <v>10.224999999999998</v>
      </c>
      <c r="U154" s="204"/>
      <c r="V154" s="204"/>
      <c r="W154" s="11">
        <v>7.7219017843137001</v>
      </c>
      <c r="X154" s="204"/>
      <c r="Y154" s="204"/>
      <c r="Z154" s="53">
        <v>10.112499999999999</v>
      </c>
      <c r="AA154" s="204"/>
      <c r="AB154" s="204"/>
      <c r="AC154" s="204"/>
      <c r="AD154" s="204"/>
      <c r="AE154" s="204"/>
      <c r="AF154" s="9">
        <v>3.3522476245108108</v>
      </c>
      <c r="AG154" s="9">
        <v>355</v>
      </c>
      <c r="AH154" s="9">
        <v>0.53270159330244427</v>
      </c>
      <c r="AI154" s="9">
        <v>24</v>
      </c>
      <c r="AJ154" s="9">
        <v>2.3161764705882355</v>
      </c>
      <c r="AK154" s="9" t="s">
        <v>248</v>
      </c>
      <c r="AL154" s="9">
        <v>51</v>
      </c>
      <c r="AM154" s="9">
        <v>3.3522476245108108</v>
      </c>
      <c r="AN154" s="9">
        <v>3.4282608695652175</v>
      </c>
      <c r="AO154" s="73">
        <v>0</v>
      </c>
      <c r="AP154" s="80">
        <v>0</v>
      </c>
      <c r="AQ154" s="80">
        <v>0</v>
      </c>
      <c r="AR154" s="224">
        <v>102</v>
      </c>
      <c r="AS154" s="224" t="s">
        <v>248</v>
      </c>
      <c r="AT154" s="7">
        <v>3930.058</v>
      </c>
      <c r="AU154" s="7">
        <v>0</v>
      </c>
      <c r="AV154" s="201">
        <v>0</v>
      </c>
      <c r="AW154" s="126">
        <v>102</v>
      </c>
      <c r="AX154" s="203" t="s">
        <v>248</v>
      </c>
      <c r="AY154" s="203" t="s">
        <v>248</v>
      </c>
      <c r="AZ154" s="138">
        <v>17315</v>
      </c>
      <c r="BA154" s="203" t="s">
        <v>248</v>
      </c>
      <c r="BB154" s="203" t="s">
        <v>248</v>
      </c>
      <c r="BC154" s="203" t="s">
        <v>248</v>
      </c>
      <c r="BD154" s="217" t="s">
        <v>61</v>
      </c>
      <c r="BE154" s="201" t="s">
        <v>62</v>
      </c>
      <c r="BF154" s="201" t="s">
        <v>63</v>
      </c>
      <c r="BG154" s="201" t="s">
        <v>196</v>
      </c>
      <c r="BH154" s="218" t="s">
        <v>488</v>
      </c>
      <c r="BI154" s="218" t="s">
        <v>64</v>
      </c>
      <c r="BJ154" s="200">
        <v>214</v>
      </c>
      <c r="BK154" s="200">
        <v>1</v>
      </c>
      <c r="BL154" s="219" t="s">
        <v>65</v>
      </c>
      <c r="BM154" s="64"/>
      <c r="BN154" s="64" t="s">
        <v>309</v>
      </c>
      <c r="BO154" s="91" t="s">
        <v>335</v>
      </c>
      <c r="BP154" s="441" t="s">
        <v>690</v>
      </c>
      <c r="BQ154" s="219" t="s">
        <v>718</v>
      </c>
    </row>
    <row r="155" spans="1:69" ht="15.75">
      <c r="A155" s="207" t="s">
        <v>33</v>
      </c>
      <c r="B155" s="208" t="s">
        <v>40</v>
      </c>
      <c r="C155" s="202" t="s">
        <v>35</v>
      </c>
      <c r="D155" s="210" t="s">
        <v>710</v>
      </c>
      <c r="E155" s="24" t="s">
        <v>155</v>
      </c>
      <c r="F155" s="86">
        <v>56</v>
      </c>
      <c r="G155" s="80">
        <v>0</v>
      </c>
      <c r="H155" s="204"/>
      <c r="I155" s="204"/>
      <c r="J155" s="204"/>
      <c r="K155" s="204"/>
      <c r="L155" s="80">
        <v>0</v>
      </c>
      <c r="M155" s="203"/>
      <c r="N155" s="52">
        <v>0</v>
      </c>
      <c r="O155" s="204"/>
      <c r="P155" s="204"/>
      <c r="Q155" s="11">
        <v>7.4722498750000002</v>
      </c>
      <c r="R155" s="204"/>
      <c r="S155" s="204"/>
      <c r="T155" s="53">
        <v>13.099999999999998</v>
      </c>
      <c r="U155" s="204"/>
      <c r="V155" s="204"/>
      <c r="W155" s="11">
        <v>7.5298213214284999</v>
      </c>
      <c r="X155" s="204"/>
      <c r="Y155" s="204"/>
      <c r="Z155" s="53">
        <v>13.099999999999998</v>
      </c>
      <c r="AA155" s="204"/>
      <c r="AB155" s="204"/>
      <c r="AC155" s="204"/>
      <c r="AD155" s="204"/>
      <c r="AE155" s="204"/>
      <c r="AF155" s="9">
        <v>3.2106717753471163</v>
      </c>
      <c r="AG155" s="9">
        <v>391</v>
      </c>
      <c r="AH155" s="9">
        <v>0.55349005063021017</v>
      </c>
      <c r="AI155" s="9">
        <v>48</v>
      </c>
      <c r="AJ155" s="9">
        <v>2.1767045454545455</v>
      </c>
      <c r="AK155" s="9" t="s">
        <v>248</v>
      </c>
      <c r="AL155" s="9">
        <v>56</v>
      </c>
      <c r="AM155" s="9">
        <v>3.2106717753471163</v>
      </c>
      <c r="AN155" s="9">
        <v>3.2786458333333335</v>
      </c>
      <c r="AO155" s="73">
        <v>0</v>
      </c>
      <c r="AP155" s="80">
        <v>0</v>
      </c>
      <c r="AQ155" s="80">
        <v>0</v>
      </c>
      <c r="AR155" s="224">
        <v>112</v>
      </c>
      <c r="AS155" s="224" t="s">
        <v>248</v>
      </c>
      <c r="AT155" s="7">
        <v>4365.7650000000003</v>
      </c>
      <c r="AU155" s="7">
        <v>0</v>
      </c>
      <c r="AV155" s="201">
        <v>0</v>
      </c>
      <c r="AW155" s="126">
        <v>112</v>
      </c>
      <c r="AX155" s="203" t="s">
        <v>248</v>
      </c>
      <c r="AY155" s="203" t="s">
        <v>248</v>
      </c>
      <c r="AZ155" s="138">
        <v>17315</v>
      </c>
      <c r="BA155" s="203" t="s">
        <v>248</v>
      </c>
      <c r="BB155" s="203" t="s">
        <v>248</v>
      </c>
      <c r="BC155" s="203" t="s">
        <v>248</v>
      </c>
      <c r="BD155" s="217" t="s">
        <v>61</v>
      </c>
      <c r="BE155" s="201" t="s">
        <v>62</v>
      </c>
      <c r="BF155" s="201" t="s">
        <v>63</v>
      </c>
      <c r="BG155" s="201" t="s">
        <v>196</v>
      </c>
      <c r="BH155" s="218" t="s">
        <v>488</v>
      </c>
      <c r="BI155" s="218" t="s">
        <v>66</v>
      </c>
      <c r="BJ155" s="200">
        <v>214</v>
      </c>
      <c r="BK155" s="200">
        <v>7</v>
      </c>
      <c r="BL155" s="219" t="s">
        <v>65</v>
      </c>
      <c r="BM155" s="64"/>
      <c r="BN155" s="64" t="s">
        <v>309</v>
      </c>
      <c r="BO155" s="91" t="s">
        <v>335</v>
      </c>
      <c r="BP155" s="441" t="s">
        <v>690</v>
      </c>
      <c r="BQ155" s="219" t="s">
        <v>718</v>
      </c>
    </row>
    <row r="156" spans="1:69" ht="15.75">
      <c r="A156" s="207" t="s">
        <v>33</v>
      </c>
      <c r="B156" s="208" t="s">
        <v>40</v>
      </c>
      <c r="C156" s="202" t="s">
        <v>35</v>
      </c>
      <c r="D156" s="210" t="s">
        <v>710</v>
      </c>
      <c r="E156" s="24" t="s">
        <v>155</v>
      </c>
      <c r="F156" s="86">
        <v>63</v>
      </c>
      <c r="G156" s="80">
        <v>1</v>
      </c>
      <c r="H156" s="204"/>
      <c r="I156" s="204"/>
      <c r="J156" s="204"/>
      <c r="K156" s="204"/>
      <c r="L156" s="80">
        <v>0</v>
      </c>
      <c r="M156" s="203"/>
      <c r="N156" s="52">
        <v>0</v>
      </c>
      <c r="O156" s="204"/>
      <c r="P156" s="204"/>
      <c r="Q156" s="11">
        <v>6.8547578870999999</v>
      </c>
      <c r="R156" s="204"/>
      <c r="S156" s="204"/>
      <c r="T156" s="53">
        <v>8.2249999999999996</v>
      </c>
      <c r="U156" s="204"/>
      <c r="V156" s="204"/>
      <c r="W156" s="11">
        <v>6.9280644032258003</v>
      </c>
      <c r="X156" s="204"/>
      <c r="Y156" s="204"/>
      <c r="Z156" s="53">
        <v>7.9388888888888891</v>
      </c>
      <c r="AA156" s="204"/>
      <c r="AB156" s="204"/>
      <c r="AC156" s="204"/>
      <c r="AD156" s="204"/>
      <c r="AE156" s="204"/>
      <c r="AF156" s="9">
        <v>3.4331147615840711</v>
      </c>
      <c r="AG156" s="9">
        <v>433</v>
      </c>
      <c r="AH156" s="9">
        <v>0.53019902318964929</v>
      </c>
      <c r="AI156" s="9">
        <v>28</v>
      </c>
      <c r="AJ156" s="9">
        <v>2.3236111111111111</v>
      </c>
      <c r="AK156" s="9" t="s">
        <v>248</v>
      </c>
      <c r="AL156" s="9">
        <v>60</v>
      </c>
      <c r="AM156" s="9">
        <v>3.4445000069481986</v>
      </c>
      <c r="AN156" s="9">
        <v>3.5538990825688073</v>
      </c>
      <c r="AO156" s="73">
        <v>0</v>
      </c>
      <c r="AP156" s="80">
        <v>0</v>
      </c>
      <c r="AQ156" s="80">
        <v>0</v>
      </c>
      <c r="AR156" s="224">
        <v>124</v>
      </c>
      <c r="AS156" s="224" t="s">
        <v>248</v>
      </c>
      <c r="AT156" s="7">
        <v>4668.1499999999996</v>
      </c>
      <c r="AU156" s="7">
        <v>43.959000000000003</v>
      </c>
      <c r="AV156" s="201">
        <v>0</v>
      </c>
      <c r="AW156" s="126">
        <v>124</v>
      </c>
      <c r="AX156" s="203" t="s">
        <v>248</v>
      </c>
      <c r="AY156" s="203" t="s">
        <v>248</v>
      </c>
      <c r="AZ156" s="138">
        <v>17315</v>
      </c>
      <c r="BA156" s="203" t="s">
        <v>248</v>
      </c>
      <c r="BB156" s="203" t="s">
        <v>248</v>
      </c>
      <c r="BC156" s="203" t="s">
        <v>248</v>
      </c>
      <c r="BD156" s="217" t="s">
        <v>61</v>
      </c>
      <c r="BE156" s="201" t="s">
        <v>62</v>
      </c>
      <c r="BF156" s="201" t="s">
        <v>63</v>
      </c>
      <c r="BG156" s="201" t="s">
        <v>196</v>
      </c>
      <c r="BH156" s="218" t="s">
        <v>488</v>
      </c>
      <c r="BI156" s="218" t="s">
        <v>67</v>
      </c>
      <c r="BJ156" s="200">
        <v>214</v>
      </c>
      <c r="BK156" s="200">
        <v>3</v>
      </c>
      <c r="BL156" s="219" t="s">
        <v>65</v>
      </c>
      <c r="BM156" s="64"/>
      <c r="BN156" s="64" t="s">
        <v>309</v>
      </c>
      <c r="BO156" s="91" t="s">
        <v>335</v>
      </c>
      <c r="BP156" s="441" t="s">
        <v>690</v>
      </c>
      <c r="BQ156" s="219" t="s">
        <v>718</v>
      </c>
    </row>
    <row r="157" spans="1:69" ht="15.75">
      <c r="A157" s="207" t="s">
        <v>33</v>
      </c>
      <c r="B157" s="208" t="s">
        <v>40</v>
      </c>
      <c r="C157" s="202" t="s">
        <v>35</v>
      </c>
      <c r="D157" s="210" t="s">
        <v>710</v>
      </c>
      <c r="E157" s="24" t="s">
        <v>155</v>
      </c>
      <c r="F157" s="86">
        <v>31</v>
      </c>
      <c r="G157" s="80">
        <v>0</v>
      </c>
      <c r="H157" s="204"/>
      <c r="I157" s="204"/>
      <c r="J157" s="204"/>
      <c r="K157" s="204"/>
      <c r="L157" s="80">
        <v>0</v>
      </c>
      <c r="M157" s="203"/>
      <c r="N157" s="52">
        <v>0</v>
      </c>
      <c r="O157" s="204"/>
      <c r="P157" s="204"/>
      <c r="Q157" s="11">
        <v>6.9938062581000002</v>
      </c>
      <c r="R157" s="204"/>
      <c r="S157" s="204"/>
      <c r="T157" s="53">
        <v>8.7249999999999996</v>
      </c>
      <c r="U157" s="204"/>
      <c r="V157" s="204"/>
      <c r="W157" s="11">
        <v>7.1206772258063999</v>
      </c>
      <c r="X157" s="204"/>
      <c r="Y157" s="204"/>
      <c r="Z157" s="53">
        <v>8.7249999999999996</v>
      </c>
      <c r="AA157" s="204"/>
      <c r="AB157" s="204"/>
      <c r="AC157" s="204"/>
      <c r="AD157" s="204"/>
      <c r="AE157" s="204"/>
      <c r="AF157" s="9">
        <v>2.736866359886486</v>
      </c>
      <c r="AG157" s="9">
        <v>217</v>
      </c>
      <c r="AH157" s="9">
        <v>0.29376667009745472</v>
      </c>
      <c r="AI157" s="9">
        <v>37</v>
      </c>
      <c r="AJ157" s="9">
        <v>2.0914062499999999</v>
      </c>
      <c r="AK157" s="9" t="s">
        <v>248</v>
      </c>
      <c r="AL157" s="9">
        <v>0</v>
      </c>
      <c r="AM157" s="9"/>
      <c r="AN157" s="9"/>
      <c r="AO157" s="73">
        <v>0</v>
      </c>
      <c r="AP157" s="80">
        <v>0</v>
      </c>
      <c r="AQ157" s="80">
        <v>0</v>
      </c>
      <c r="AR157" s="224">
        <v>62</v>
      </c>
      <c r="AS157" s="224" t="s">
        <v>248</v>
      </c>
      <c r="AT157" s="7">
        <v>2299.6350000000002</v>
      </c>
      <c r="AU157" s="7">
        <v>58.55</v>
      </c>
      <c r="AV157" s="201">
        <v>0</v>
      </c>
      <c r="AW157" s="126">
        <v>62</v>
      </c>
      <c r="AX157" s="203" t="s">
        <v>248</v>
      </c>
      <c r="AY157" s="203" t="s">
        <v>248</v>
      </c>
      <c r="AZ157" s="138">
        <v>17315</v>
      </c>
      <c r="BA157" s="203" t="s">
        <v>248</v>
      </c>
      <c r="BB157" s="203" t="s">
        <v>248</v>
      </c>
      <c r="BC157" s="203" t="s">
        <v>248</v>
      </c>
      <c r="BD157" s="217" t="s">
        <v>61</v>
      </c>
      <c r="BE157" s="201" t="s">
        <v>62</v>
      </c>
      <c r="BF157" s="201" t="s">
        <v>63</v>
      </c>
      <c r="BG157" s="201" t="s">
        <v>196</v>
      </c>
      <c r="BH157" s="218" t="s">
        <v>488</v>
      </c>
      <c r="BI157" s="218" t="s">
        <v>68</v>
      </c>
      <c r="BJ157" s="200">
        <v>214</v>
      </c>
      <c r="BK157" s="200">
        <v>4</v>
      </c>
      <c r="BL157" s="219" t="s">
        <v>65</v>
      </c>
      <c r="BM157" s="64"/>
      <c r="BN157" s="64" t="s">
        <v>309</v>
      </c>
      <c r="BO157" s="91" t="s">
        <v>335</v>
      </c>
      <c r="BP157" s="441" t="s">
        <v>690</v>
      </c>
      <c r="BQ157" s="219" t="s">
        <v>718</v>
      </c>
    </row>
    <row r="158" spans="1:69" ht="15.75">
      <c r="A158" s="207" t="s">
        <v>33</v>
      </c>
      <c r="B158" s="208" t="s">
        <v>40</v>
      </c>
      <c r="C158" s="202" t="s">
        <v>35</v>
      </c>
      <c r="D158" s="210" t="s">
        <v>710</v>
      </c>
      <c r="E158" s="24" t="s">
        <v>156</v>
      </c>
      <c r="F158" s="86">
        <v>82</v>
      </c>
      <c r="G158" s="80">
        <v>0</v>
      </c>
      <c r="H158" s="204"/>
      <c r="I158" s="204"/>
      <c r="J158" s="204"/>
      <c r="K158" s="204"/>
      <c r="L158" s="80">
        <v>0</v>
      </c>
      <c r="M158" s="203"/>
      <c r="N158" s="52">
        <v>0</v>
      </c>
      <c r="O158" s="204"/>
      <c r="P158" s="204"/>
      <c r="Q158" s="11">
        <v>5.7614510487999997</v>
      </c>
      <c r="R158" s="204"/>
      <c r="S158" s="204"/>
      <c r="T158" s="53">
        <v>7.4749999999999979</v>
      </c>
      <c r="U158" s="204"/>
      <c r="V158" s="204"/>
      <c r="W158" s="11">
        <v>5.4960120243902004</v>
      </c>
      <c r="X158" s="204"/>
      <c r="Y158" s="204"/>
      <c r="Z158" s="53">
        <v>7.4499999999999957</v>
      </c>
      <c r="AA158" s="204"/>
      <c r="AB158" s="204"/>
      <c r="AC158" s="204"/>
      <c r="AD158" s="204"/>
      <c r="AE158" s="204"/>
      <c r="AF158" s="9">
        <v>3.8349826130302103</v>
      </c>
      <c r="AG158" s="9">
        <v>574</v>
      </c>
      <c r="AH158" s="9">
        <v>0.42357873584607381</v>
      </c>
      <c r="AI158" s="9">
        <v>8</v>
      </c>
      <c r="AJ158" s="9">
        <v>3.0072916666666667</v>
      </c>
      <c r="AK158" s="9" t="s">
        <v>248</v>
      </c>
      <c r="AL158" s="9">
        <v>82</v>
      </c>
      <c r="AM158" s="9">
        <v>3.8349826130302103</v>
      </c>
      <c r="AN158" s="9">
        <v>3.872791519434629</v>
      </c>
      <c r="AO158" s="73">
        <v>0</v>
      </c>
      <c r="AP158" s="80">
        <v>0</v>
      </c>
      <c r="AQ158" s="80">
        <v>0</v>
      </c>
      <c r="AR158" s="224">
        <v>164</v>
      </c>
      <c r="AS158" s="224" t="s">
        <v>248</v>
      </c>
      <c r="AT158" s="7">
        <v>6224.2430000000004</v>
      </c>
      <c r="AU158" s="7">
        <v>0</v>
      </c>
      <c r="AV158" s="201">
        <v>0</v>
      </c>
      <c r="AW158" s="126">
        <v>164</v>
      </c>
      <c r="AX158" s="203" t="s">
        <v>248</v>
      </c>
      <c r="AY158" s="203" t="s">
        <v>248</v>
      </c>
      <c r="AZ158" s="138">
        <v>29140</v>
      </c>
      <c r="BA158" s="203" t="s">
        <v>248</v>
      </c>
      <c r="BB158" s="203" t="s">
        <v>248</v>
      </c>
      <c r="BC158" s="203" t="s">
        <v>248</v>
      </c>
      <c r="BD158" s="217" t="s">
        <v>61</v>
      </c>
      <c r="BE158" s="201" t="s">
        <v>62</v>
      </c>
      <c r="BF158" s="201" t="s">
        <v>63</v>
      </c>
      <c r="BG158" s="201" t="s">
        <v>196</v>
      </c>
      <c r="BH158" s="218" t="s">
        <v>488</v>
      </c>
      <c r="BI158" s="218" t="s">
        <v>64</v>
      </c>
      <c r="BJ158" s="200">
        <v>214</v>
      </c>
      <c r="BK158" s="200">
        <v>1</v>
      </c>
      <c r="BL158" s="219" t="s">
        <v>65</v>
      </c>
      <c r="BM158" s="64"/>
      <c r="BN158" s="64" t="s">
        <v>309</v>
      </c>
      <c r="BO158" s="91" t="s">
        <v>54</v>
      </c>
      <c r="BP158" s="441" t="s">
        <v>699</v>
      </c>
      <c r="BQ158" s="219" t="s">
        <v>715</v>
      </c>
    </row>
    <row r="159" spans="1:69" ht="15.75">
      <c r="A159" s="207" t="s">
        <v>33</v>
      </c>
      <c r="B159" s="208" t="s">
        <v>40</v>
      </c>
      <c r="C159" s="202" t="s">
        <v>35</v>
      </c>
      <c r="D159" s="210" t="s">
        <v>710</v>
      </c>
      <c r="E159" s="24" t="s">
        <v>156</v>
      </c>
      <c r="F159" s="86">
        <v>77</v>
      </c>
      <c r="G159" s="80">
        <v>0</v>
      </c>
      <c r="H159" s="204"/>
      <c r="I159" s="204"/>
      <c r="J159" s="204"/>
      <c r="K159" s="204"/>
      <c r="L159" s="80">
        <v>0</v>
      </c>
      <c r="M159" s="203"/>
      <c r="N159" s="52">
        <v>0</v>
      </c>
      <c r="O159" s="204"/>
      <c r="P159" s="204"/>
      <c r="Q159" s="11">
        <v>6.9020777273</v>
      </c>
      <c r="R159" s="204"/>
      <c r="S159" s="204"/>
      <c r="T159" s="53">
        <v>9.2874999999999979</v>
      </c>
      <c r="U159" s="204"/>
      <c r="V159" s="204"/>
      <c r="W159" s="11">
        <v>6.8244153246753001</v>
      </c>
      <c r="X159" s="204"/>
      <c r="Y159" s="204"/>
      <c r="Z159" s="53">
        <v>9.2874999999999979</v>
      </c>
      <c r="AA159" s="204"/>
      <c r="AB159" s="204"/>
      <c r="AC159" s="204"/>
      <c r="AD159" s="204"/>
      <c r="AE159" s="204"/>
      <c r="AF159" s="9">
        <v>3.3345825645609555</v>
      </c>
      <c r="AG159" s="9">
        <v>539</v>
      </c>
      <c r="AH159" s="9">
        <v>0.54659881860412407</v>
      </c>
      <c r="AI159" s="9">
        <v>45</v>
      </c>
      <c r="AJ159" s="9">
        <v>2.2685897435897435</v>
      </c>
      <c r="AK159" s="9" t="s">
        <v>248</v>
      </c>
      <c r="AL159" s="9">
        <v>77</v>
      </c>
      <c r="AM159" s="9">
        <v>3.3345825645609555</v>
      </c>
      <c r="AN159" s="9">
        <v>3.4203125000000001</v>
      </c>
      <c r="AO159" s="73">
        <v>0</v>
      </c>
      <c r="AP159" s="80">
        <v>0</v>
      </c>
      <c r="AQ159" s="80">
        <v>0</v>
      </c>
      <c r="AR159" s="224">
        <v>154</v>
      </c>
      <c r="AS159" s="224" t="s">
        <v>248</v>
      </c>
      <c r="AT159" s="7">
        <v>5858.4849999999997</v>
      </c>
      <c r="AU159" s="7">
        <v>0</v>
      </c>
      <c r="AV159" s="201">
        <v>0</v>
      </c>
      <c r="AW159" s="126">
        <v>154</v>
      </c>
      <c r="AX159" s="203" t="s">
        <v>248</v>
      </c>
      <c r="AY159" s="203" t="s">
        <v>248</v>
      </c>
      <c r="AZ159" s="138">
        <v>29140</v>
      </c>
      <c r="BA159" s="203" t="s">
        <v>248</v>
      </c>
      <c r="BB159" s="203" t="s">
        <v>248</v>
      </c>
      <c r="BC159" s="203" t="s">
        <v>248</v>
      </c>
      <c r="BD159" s="217" t="s">
        <v>61</v>
      </c>
      <c r="BE159" s="201" t="s">
        <v>62</v>
      </c>
      <c r="BF159" s="201" t="s">
        <v>63</v>
      </c>
      <c r="BG159" s="201" t="s">
        <v>196</v>
      </c>
      <c r="BH159" s="218" t="s">
        <v>488</v>
      </c>
      <c r="BI159" s="218" t="s">
        <v>66</v>
      </c>
      <c r="BJ159" s="200">
        <v>214</v>
      </c>
      <c r="BK159" s="200">
        <v>7</v>
      </c>
      <c r="BL159" s="219" t="s">
        <v>65</v>
      </c>
      <c r="BM159" s="64"/>
      <c r="BN159" s="64" t="s">
        <v>309</v>
      </c>
      <c r="BO159" s="91" t="s">
        <v>54</v>
      </c>
      <c r="BP159" s="441" t="s">
        <v>699</v>
      </c>
      <c r="BQ159" s="219" t="s">
        <v>715</v>
      </c>
    </row>
    <row r="160" spans="1:69" ht="15.75">
      <c r="A160" s="207" t="s">
        <v>33</v>
      </c>
      <c r="B160" s="208" t="s">
        <v>40</v>
      </c>
      <c r="C160" s="202" t="s">
        <v>35</v>
      </c>
      <c r="D160" s="210" t="s">
        <v>710</v>
      </c>
      <c r="E160" s="24" t="s">
        <v>156</v>
      </c>
      <c r="F160" s="86">
        <v>83</v>
      </c>
      <c r="G160" s="80">
        <v>0</v>
      </c>
      <c r="H160" s="204"/>
      <c r="I160" s="204"/>
      <c r="J160" s="204"/>
      <c r="K160" s="204"/>
      <c r="L160" s="80">
        <v>0</v>
      </c>
      <c r="M160" s="203"/>
      <c r="N160" s="52">
        <v>0</v>
      </c>
      <c r="O160" s="204"/>
      <c r="P160" s="204"/>
      <c r="Q160" s="11">
        <v>6.8192528915999997</v>
      </c>
      <c r="R160" s="204"/>
      <c r="S160" s="204"/>
      <c r="T160" s="53">
        <v>8.2374999999999989</v>
      </c>
      <c r="U160" s="204"/>
      <c r="V160" s="204"/>
      <c r="W160" s="11">
        <v>6.9556144216867004</v>
      </c>
      <c r="X160" s="204"/>
      <c r="Y160" s="204"/>
      <c r="Z160" s="53">
        <v>8.1416666666666657</v>
      </c>
      <c r="AA160" s="204"/>
      <c r="AB160" s="204"/>
      <c r="AC160" s="204"/>
      <c r="AD160" s="204"/>
      <c r="AE160" s="204"/>
      <c r="AF160" s="9">
        <v>3.3986747046551069</v>
      </c>
      <c r="AG160" s="9">
        <v>581</v>
      </c>
      <c r="AH160" s="9">
        <v>0.48187364302912744</v>
      </c>
      <c r="AI160" s="9">
        <v>33</v>
      </c>
      <c r="AJ160" s="9">
        <v>2.4362903225806454</v>
      </c>
      <c r="AK160" s="9" t="s">
        <v>248</v>
      </c>
      <c r="AL160" s="9">
        <v>82</v>
      </c>
      <c r="AM160" s="9">
        <v>3.4041463471040494</v>
      </c>
      <c r="AN160" s="9">
        <v>3.5063636363636363</v>
      </c>
      <c r="AO160" s="73">
        <v>0</v>
      </c>
      <c r="AP160" s="80">
        <v>0</v>
      </c>
      <c r="AQ160" s="80">
        <v>0</v>
      </c>
      <c r="AR160" s="224">
        <v>166</v>
      </c>
      <c r="AS160" s="224" t="s">
        <v>248</v>
      </c>
      <c r="AT160" s="7">
        <v>6318.8639999999996</v>
      </c>
      <c r="AU160" s="7">
        <v>0</v>
      </c>
      <c r="AV160" s="201">
        <v>0</v>
      </c>
      <c r="AW160" s="126">
        <v>166</v>
      </c>
      <c r="AX160" s="203" t="s">
        <v>248</v>
      </c>
      <c r="AY160" s="203" t="s">
        <v>248</v>
      </c>
      <c r="AZ160" s="138">
        <v>29140</v>
      </c>
      <c r="BA160" s="203" t="s">
        <v>248</v>
      </c>
      <c r="BB160" s="203" t="s">
        <v>248</v>
      </c>
      <c r="BC160" s="203" t="s">
        <v>248</v>
      </c>
      <c r="BD160" s="217" t="s">
        <v>61</v>
      </c>
      <c r="BE160" s="201" t="s">
        <v>62</v>
      </c>
      <c r="BF160" s="201" t="s">
        <v>63</v>
      </c>
      <c r="BG160" s="201" t="s">
        <v>196</v>
      </c>
      <c r="BH160" s="218" t="s">
        <v>488</v>
      </c>
      <c r="BI160" s="218" t="s">
        <v>67</v>
      </c>
      <c r="BJ160" s="200">
        <v>214</v>
      </c>
      <c r="BK160" s="200">
        <v>3</v>
      </c>
      <c r="BL160" s="219" t="s">
        <v>65</v>
      </c>
      <c r="BM160" s="64"/>
      <c r="BN160" s="64" t="s">
        <v>309</v>
      </c>
      <c r="BO160" s="91" t="s">
        <v>54</v>
      </c>
      <c r="BP160" s="441" t="s">
        <v>699</v>
      </c>
      <c r="BQ160" s="219" t="s">
        <v>715</v>
      </c>
    </row>
    <row r="161" spans="1:69" ht="15.75">
      <c r="A161" s="207" t="s">
        <v>33</v>
      </c>
      <c r="B161" s="208" t="s">
        <v>40</v>
      </c>
      <c r="C161" s="202" t="s">
        <v>35</v>
      </c>
      <c r="D161" s="210" t="s">
        <v>710</v>
      </c>
      <c r="E161" s="24" t="s">
        <v>156</v>
      </c>
      <c r="F161" s="86">
        <v>33</v>
      </c>
      <c r="G161" s="80">
        <v>0</v>
      </c>
      <c r="H161" s="204"/>
      <c r="I161" s="204"/>
      <c r="J161" s="204"/>
      <c r="K161" s="204"/>
      <c r="L161" s="80">
        <v>0</v>
      </c>
      <c r="M161" s="203"/>
      <c r="N161" s="52">
        <v>0</v>
      </c>
      <c r="O161" s="204"/>
      <c r="P161" s="204"/>
      <c r="Q161" s="11">
        <v>6.5228180302999998</v>
      </c>
      <c r="R161" s="204"/>
      <c r="S161" s="204"/>
      <c r="T161" s="53">
        <v>8.1749999999999989</v>
      </c>
      <c r="U161" s="204"/>
      <c r="V161" s="204"/>
      <c r="W161" s="11">
        <v>6.6121210303030002</v>
      </c>
      <c r="X161" s="204"/>
      <c r="Y161" s="204"/>
      <c r="Z161" s="53">
        <v>8.1749999999999989</v>
      </c>
      <c r="AA161" s="204"/>
      <c r="AB161" s="204"/>
      <c r="AC161" s="204"/>
      <c r="AD161" s="204"/>
      <c r="AE161" s="204"/>
      <c r="AF161" s="9">
        <v>2.9739170502957113</v>
      </c>
      <c r="AG161" s="9">
        <v>231</v>
      </c>
      <c r="AH161" s="9">
        <v>0.45718226350012786</v>
      </c>
      <c r="AI161" s="9">
        <v>37</v>
      </c>
      <c r="AJ161" s="9">
        <v>2.0287037037037039</v>
      </c>
      <c r="AK161" s="9" t="s">
        <v>248</v>
      </c>
      <c r="AL161" s="9">
        <v>0</v>
      </c>
      <c r="AM161" s="9"/>
      <c r="AN161" s="9"/>
      <c r="AO161" s="73">
        <v>0</v>
      </c>
      <c r="AP161" s="80">
        <v>0</v>
      </c>
      <c r="AQ161" s="80">
        <v>0</v>
      </c>
      <c r="AR161" s="224">
        <v>66</v>
      </c>
      <c r="AS161" s="224" t="s">
        <v>248</v>
      </c>
      <c r="AT161" s="7">
        <v>2170.922</v>
      </c>
      <c r="AU161" s="7">
        <v>340.32299999999998</v>
      </c>
      <c r="AV161" s="201">
        <v>0</v>
      </c>
      <c r="AW161" s="126">
        <v>66</v>
      </c>
      <c r="AX161" s="203" t="s">
        <v>248</v>
      </c>
      <c r="AY161" s="203" t="s">
        <v>248</v>
      </c>
      <c r="AZ161" s="138">
        <v>29140</v>
      </c>
      <c r="BA161" s="203" t="s">
        <v>248</v>
      </c>
      <c r="BB161" s="203" t="s">
        <v>248</v>
      </c>
      <c r="BC161" s="203" t="s">
        <v>248</v>
      </c>
      <c r="BD161" s="217" t="s">
        <v>61</v>
      </c>
      <c r="BE161" s="201" t="s">
        <v>62</v>
      </c>
      <c r="BF161" s="201" t="s">
        <v>63</v>
      </c>
      <c r="BG161" s="201" t="s">
        <v>196</v>
      </c>
      <c r="BH161" s="218" t="s">
        <v>488</v>
      </c>
      <c r="BI161" s="218" t="s">
        <v>68</v>
      </c>
      <c r="BJ161" s="200">
        <v>214</v>
      </c>
      <c r="BK161" s="200">
        <v>4</v>
      </c>
      <c r="BL161" s="219" t="s">
        <v>65</v>
      </c>
      <c r="BM161" s="64"/>
      <c r="BN161" s="64" t="s">
        <v>309</v>
      </c>
      <c r="BO161" s="91" t="s">
        <v>54</v>
      </c>
      <c r="BP161" s="441" t="s">
        <v>699</v>
      </c>
      <c r="BQ161" s="219" t="s">
        <v>715</v>
      </c>
    </row>
    <row r="162" spans="1:69" ht="15.75">
      <c r="A162" s="207" t="s">
        <v>33</v>
      </c>
      <c r="B162" s="208" t="s">
        <v>40</v>
      </c>
      <c r="C162" s="202" t="s">
        <v>35</v>
      </c>
      <c r="D162" s="210" t="s">
        <v>710</v>
      </c>
      <c r="E162" s="24" t="s">
        <v>157</v>
      </c>
      <c r="F162" s="86">
        <v>108</v>
      </c>
      <c r="G162" s="80">
        <v>0</v>
      </c>
      <c r="H162" s="204"/>
      <c r="I162" s="204"/>
      <c r="J162" s="204"/>
      <c r="K162" s="204"/>
      <c r="L162" s="80">
        <v>0</v>
      </c>
      <c r="M162" s="203"/>
      <c r="N162" s="52">
        <v>0</v>
      </c>
      <c r="O162" s="204"/>
      <c r="P162" s="204"/>
      <c r="Q162" s="11">
        <v>7.0971480278000003</v>
      </c>
      <c r="R162" s="204"/>
      <c r="S162" s="204"/>
      <c r="T162" s="53">
        <v>12.26</v>
      </c>
      <c r="U162" s="204"/>
      <c r="V162" s="204"/>
      <c r="W162" s="11">
        <v>7.0800277129628997</v>
      </c>
      <c r="X162" s="204"/>
      <c r="Y162" s="204"/>
      <c r="Z162" s="53">
        <v>12.266666666666666</v>
      </c>
      <c r="AA162" s="204"/>
      <c r="AB162" s="204"/>
      <c r="AC162" s="204"/>
      <c r="AD162" s="204"/>
      <c r="AE162" s="204"/>
      <c r="AF162" s="9">
        <v>3.576838636682147</v>
      </c>
      <c r="AG162" s="9">
        <v>756</v>
      </c>
      <c r="AH162" s="9">
        <v>0.40915011405469282</v>
      </c>
      <c r="AI162" s="9">
        <v>15</v>
      </c>
      <c r="AJ162" s="9">
        <v>2.6781250000000001</v>
      </c>
      <c r="AK162" s="9" t="s">
        <v>248</v>
      </c>
      <c r="AL162" s="9">
        <v>107</v>
      </c>
      <c r="AM162" s="9">
        <v>3.5856074892153567</v>
      </c>
      <c r="AN162" s="9">
        <v>3.6427801724137931</v>
      </c>
      <c r="AO162" s="73">
        <v>0</v>
      </c>
      <c r="AP162" s="80">
        <v>0</v>
      </c>
      <c r="AQ162" s="80">
        <v>0</v>
      </c>
      <c r="AR162" s="224">
        <v>216</v>
      </c>
      <c r="AS162" s="224" t="s">
        <v>248</v>
      </c>
      <c r="AT162" s="7">
        <v>8264.9560000000001</v>
      </c>
      <c r="AU162" s="7">
        <v>0</v>
      </c>
      <c r="AV162" s="201">
        <v>0</v>
      </c>
      <c r="AW162" s="126">
        <v>216</v>
      </c>
      <c r="AX162" s="203" t="s">
        <v>248</v>
      </c>
      <c r="AY162" s="203" t="s">
        <v>248</v>
      </c>
      <c r="AZ162" s="138">
        <v>29249</v>
      </c>
      <c r="BA162" s="203" t="s">
        <v>248</v>
      </c>
      <c r="BB162" s="203" t="s">
        <v>248</v>
      </c>
      <c r="BC162" s="203" t="s">
        <v>248</v>
      </c>
      <c r="BD162" s="217" t="s">
        <v>61</v>
      </c>
      <c r="BE162" s="201" t="s">
        <v>62</v>
      </c>
      <c r="BF162" s="201" t="s">
        <v>63</v>
      </c>
      <c r="BG162" s="201" t="s">
        <v>196</v>
      </c>
      <c r="BH162" s="218" t="s">
        <v>267</v>
      </c>
      <c r="BI162" s="218" t="s">
        <v>64</v>
      </c>
      <c r="BJ162" s="200">
        <v>214</v>
      </c>
      <c r="BK162" s="200">
        <v>1</v>
      </c>
      <c r="BL162" s="219" t="s">
        <v>65</v>
      </c>
      <c r="BM162" s="64"/>
      <c r="BN162" s="64" t="s">
        <v>309</v>
      </c>
      <c r="BO162" s="91" t="s">
        <v>347</v>
      </c>
      <c r="BP162" s="441" t="s">
        <v>684</v>
      </c>
      <c r="BQ162" s="219" t="s">
        <v>716</v>
      </c>
    </row>
    <row r="163" spans="1:69" ht="15.75">
      <c r="A163" s="207" t="s">
        <v>33</v>
      </c>
      <c r="B163" s="208" t="s">
        <v>40</v>
      </c>
      <c r="C163" s="202" t="s">
        <v>35</v>
      </c>
      <c r="D163" s="210" t="s">
        <v>710</v>
      </c>
      <c r="E163" s="24" t="s">
        <v>157</v>
      </c>
      <c r="F163" s="86">
        <v>100</v>
      </c>
      <c r="G163" s="80">
        <v>2</v>
      </c>
      <c r="H163" s="204"/>
      <c r="I163" s="204"/>
      <c r="J163" s="204"/>
      <c r="K163" s="204"/>
      <c r="L163" s="80">
        <v>0</v>
      </c>
      <c r="M163" s="203"/>
      <c r="N163" s="52">
        <v>0</v>
      </c>
      <c r="O163" s="204"/>
      <c r="P163" s="204"/>
      <c r="Q163" s="11">
        <v>8.2052038672999998</v>
      </c>
      <c r="R163" s="204"/>
      <c r="S163" s="204"/>
      <c r="T163" s="53">
        <v>14.137499999999999</v>
      </c>
      <c r="U163" s="204"/>
      <c r="V163" s="204"/>
      <c r="W163" s="11">
        <v>8.2231120714285009</v>
      </c>
      <c r="X163" s="204"/>
      <c r="Y163" s="204"/>
      <c r="Z163" s="53">
        <v>14.016666666666666</v>
      </c>
      <c r="AA163" s="204"/>
      <c r="AB163" s="204"/>
      <c r="AC163" s="204"/>
      <c r="AD163" s="204"/>
      <c r="AE163" s="204"/>
      <c r="AF163" s="9">
        <v>3.425444291980464</v>
      </c>
      <c r="AG163" s="9">
        <v>697</v>
      </c>
      <c r="AH163" s="9">
        <v>0.53140052768428481</v>
      </c>
      <c r="AI163" s="9">
        <v>41</v>
      </c>
      <c r="AJ163" s="9">
        <v>2.3919354838709679</v>
      </c>
      <c r="AK163" s="9" t="s">
        <v>248</v>
      </c>
      <c r="AL163" s="9">
        <v>95</v>
      </c>
      <c r="AM163" s="9">
        <v>3.4387518911433399</v>
      </c>
      <c r="AN163" s="9">
        <v>3.5443925233644862</v>
      </c>
      <c r="AO163" s="73">
        <v>0</v>
      </c>
      <c r="AP163" s="80">
        <v>0</v>
      </c>
      <c r="AQ163" s="80">
        <v>0</v>
      </c>
      <c r="AR163" s="224">
        <v>196</v>
      </c>
      <c r="AS163" s="224" t="s">
        <v>248</v>
      </c>
      <c r="AT163" s="7">
        <v>7584.0280000000002</v>
      </c>
      <c r="AU163" s="7">
        <v>89.953000000000003</v>
      </c>
      <c r="AV163" s="201">
        <v>0</v>
      </c>
      <c r="AW163" s="126">
        <v>196</v>
      </c>
      <c r="AX163" s="203" t="s">
        <v>248</v>
      </c>
      <c r="AY163" s="203" t="s">
        <v>248</v>
      </c>
      <c r="AZ163" s="138">
        <v>29249</v>
      </c>
      <c r="BA163" s="203" t="s">
        <v>248</v>
      </c>
      <c r="BB163" s="203" t="s">
        <v>248</v>
      </c>
      <c r="BC163" s="203" t="s">
        <v>248</v>
      </c>
      <c r="BD163" s="217" t="s">
        <v>61</v>
      </c>
      <c r="BE163" s="201" t="s">
        <v>62</v>
      </c>
      <c r="BF163" s="201" t="s">
        <v>63</v>
      </c>
      <c r="BG163" s="201" t="s">
        <v>196</v>
      </c>
      <c r="BH163" s="218" t="s">
        <v>267</v>
      </c>
      <c r="BI163" s="218" t="s">
        <v>66</v>
      </c>
      <c r="BJ163" s="200">
        <v>214</v>
      </c>
      <c r="BK163" s="200">
        <v>7</v>
      </c>
      <c r="BL163" s="219" t="s">
        <v>65</v>
      </c>
      <c r="BM163" s="64"/>
      <c r="BN163" s="64" t="s">
        <v>309</v>
      </c>
      <c r="BO163" s="91" t="s">
        <v>347</v>
      </c>
      <c r="BP163" s="441" t="s">
        <v>684</v>
      </c>
      <c r="BQ163" s="219" t="s">
        <v>716</v>
      </c>
    </row>
    <row r="164" spans="1:69" ht="15.75">
      <c r="A164" s="207" t="s">
        <v>33</v>
      </c>
      <c r="B164" s="208" t="s">
        <v>40</v>
      </c>
      <c r="C164" s="202" t="s">
        <v>35</v>
      </c>
      <c r="D164" s="210" t="s">
        <v>710</v>
      </c>
      <c r="E164" s="24" t="s">
        <v>157</v>
      </c>
      <c r="F164" s="86">
        <v>106</v>
      </c>
      <c r="G164" s="80">
        <v>0</v>
      </c>
      <c r="H164" s="204"/>
      <c r="I164" s="204"/>
      <c r="J164" s="204"/>
      <c r="K164" s="204"/>
      <c r="L164" s="80">
        <v>0</v>
      </c>
      <c r="M164" s="203"/>
      <c r="N164" s="52">
        <v>1</v>
      </c>
      <c r="O164" s="204"/>
      <c r="P164" s="204"/>
      <c r="Q164" s="11">
        <v>6.6641979999999998</v>
      </c>
      <c r="R164" s="204"/>
      <c r="S164" s="204"/>
      <c r="T164" s="53">
        <v>8.7833333333333314</v>
      </c>
      <c r="U164" s="204"/>
      <c r="V164" s="204"/>
      <c r="W164" s="11">
        <v>6.8497073679245002</v>
      </c>
      <c r="X164" s="204"/>
      <c r="Y164" s="204"/>
      <c r="Z164" s="53">
        <v>8.8374999999999986</v>
      </c>
      <c r="AA164" s="204"/>
      <c r="AB164" s="204"/>
      <c r="AC164" s="204"/>
      <c r="AD164" s="204"/>
      <c r="AE164" s="204"/>
      <c r="AF164" s="9">
        <v>3.3517800471679968</v>
      </c>
      <c r="AG164" s="9">
        <v>742</v>
      </c>
      <c r="AH164" s="9">
        <v>0.53223325699470081</v>
      </c>
      <c r="AI164" s="9">
        <v>59</v>
      </c>
      <c r="AJ164" s="9">
        <v>2.2447674418604651</v>
      </c>
      <c r="AK164" s="9" t="s">
        <v>248</v>
      </c>
      <c r="AL164" s="9">
        <v>102</v>
      </c>
      <c r="AM164" s="9">
        <v>3.3752828868477485</v>
      </c>
      <c r="AN164" s="9">
        <v>3.4713656387665197</v>
      </c>
      <c r="AO164" s="73">
        <v>0</v>
      </c>
      <c r="AP164" s="80">
        <v>0</v>
      </c>
      <c r="AQ164" s="80">
        <v>0</v>
      </c>
      <c r="AR164" s="224">
        <v>212</v>
      </c>
      <c r="AS164" s="224" t="s">
        <v>248</v>
      </c>
      <c r="AT164" s="7">
        <v>8021.3239999999996</v>
      </c>
      <c r="AU164" s="7">
        <v>144.88399999999999</v>
      </c>
      <c r="AV164" s="201">
        <v>0</v>
      </c>
      <c r="AW164" s="126">
        <v>212</v>
      </c>
      <c r="AX164" s="203" t="s">
        <v>248</v>
      </c>
      <c r="AY164" s="203" t="s">
        <v>248</v>
      </c>
      <c r="AZ164" s="138">
        <v>29249</v>
      </c>
      <c r="BA164" s="203" t="s">
        <v>248</v>
      </c>
      <c r="BB164" s="203" t="s">
        <v>248</v>
      </c>
      <c r="BC164" s="203" t="s">
        <v>248</v>
      </c>
      <c r="BD164" s="217" t="s">
        <v>61</v>
      </c>
      <c r="BE164" s="201" t="s">
        <v>62</v>
      </c>
      <c r="BF164" s="201" t="s">
        <v>63</v>
      </c>
      <c r="BG164" s="201" t="s">
        <v>196</v>
      </c>
      <c r="BH164" s="218" t="s">
        <v>267</v>
      </c>
      <c r="BI164" s="218" t="s">
        <v>67</v>
      </c>
      <c r="BJ164" s="200">
        <v>214</v>
      </c>
      <c r="BK164" s="200">
        <v>3</v>
      </c>
      <c r="BL164" s="219" t="s">
        <v>65</v>
      </c>
      <c r="BM164" s="64"/>
      <c r="BN164" s="64" t="s">
        <v>309</v>
      </c>
      <c r="BO164" s="91" t="s">
        <v>347</v>
      </c>
      <c r="BP164" s="441" t="s">
        <v>684</v>
      </c>
      <c r="BQ164" s="219" t="s">
        <v>716</v>
      </c>
    </row>
    <row r="165" spans="1:69" ht="15.75">
      <c r="A165" s="207" t="s">
        <v>33</v>
      </c>
      <c r="B165" s="208" t="s">
        <v>40</v>
      </c>
      <c r="C165" s="202" t="s">
        <v>35</v>
      </c>
      <c r="D165" s="210" t="s">
        <v>710</v>
      </c>
      <c r="E165" s="24" t="s">
        <v>157</v>
      </c>
      <c r="F165" s="86">
        <v>40</v>
      </c>
      <c r="G165" s="80">
        <v>0</v>
      </c>
      <c r="H165" s="204"/>
      <c r="I165" s="204"/>
      <c r="J165" s="204"/>
      <c r="K165" s="204"/>
      <c r="L165" s="80">
        <v>0</v>
      </c>
      <c r="M165" s="203"/>
      <c r="N165" s="52">
        <v>0</v>
      </c>
      <c r="O165" s="204"/>
      <c r="P165" s="204"/>
      <c r="Q165" s="11">
        <v>6.7450496500000003</v>
      </c>
      <c r="R165" s="204"/>
      <c r="S165" s="204"/>
      <c r="T165" s="53">
        <v>8</v>
      </c>
      <c r="U165" s="204"/>
      <c r="V165" s="204"/>
      <c r="W165" s="11">
        <v>6.8682997749999997</v>
      </c>
      <c r="X165" s="204"/>
      <c r="Y165" s="204"/>
      <c r="Z165" s="53">
        <v>8</v>
      </c>
      <c r="AA165" s="204"/>
      <c r="AB165" s="204"/>
      <c r="AC165" s="204"/>
      <c r="AD165" s="204"/>
      <c r="AE165" s="204"/>
      <c r="AF165" s="9">
        <v>2.9780000048024315</v>
      </c>
      <c r="AG165" s="9">
        <v>280</v>
      </c>
      <c r="AH165" s="9">
        <v>0.38563806589851019</v>
      </c>
      <c r="AI165" s="9">
        <v>31</v>
      </c>
      <c r="AJ165" s="9">
        <v>2.1458333333333335</v>
      </c>
      <c r="AK165" s="9" t="s">
        <v>248</v>
      </c>
      <c r="AL165" s="9">
        <v>0</v>
      </c>
      <c r="AM165" s="9"/>
      <c r="AN165" s="9"/>
      <c r="AO165" s="73">
        <v>0</v>
      </c>
      <c r="AP165" s="80">
        <v>0</v>
      </c>
      <c r="AQ165" s="80">
        <v>0</v>
      </c>
      <c r="AR165" s="224">
        <v>80</v>
      </c>
      <c r="AS165" s="224" t="s">
        <v>248</v>
      </c>
      <c r="AT165" s="7">
        <v>2860.3739999999998</v>
      </c>
      <c r="AU165" s="7">
        <v>189.607</v>
      </c>
      <c r="AV165" s="201">
        <v>0</v>
      </c>
      <c r="AW165" s="126">
        <v>80</v>
      </c>
      <c r="AX165" s="203" t="s">
        <v>248</v>
      </c>
      <c r="AY165" s="203" t="s">
        <v>248</v>
      </c>
      <c r="AZ165" s="138">
        <v>29249</v>
      </c>
      <c r="BA165" s="203" t="s">
        <v>248</v>
      </c>
      <c r="BB165" s="203" t="s">
        <v>248</v>
      </c>
      <c r="BC165" s="203" t="s">
        <v>248</v>
      </c>
      <c r="BD165" s="217" t="s">
        <v>61</v>
      </c>
      <c r="BE165" s="201" t="s">
        <v>62</v>
      </c>
      <c r="BF165" s="201" t="s">
        <v>63</v>
      </c>
      <c r="BG165" s="201" t="s">
        <v>196</v>
      </c>
      <c r="BH165" s="218" t="s">
        <v>267</v>
      </c>
      <c r="BI165" s="218" t="s">
        <v>68</v>
      </c>
      <c r="BJ165" s="200">
        <v>214</v>
      </c>
      <c r="BK165" s="200">
        <v>4</v>
      </c>
      <c r="BL165" s="219" t="s">
        <v>65</v>
      </c>
      <c r="BM165" s="64"/>
      <c r="BN165" s="64" t="s">
        <v>309</v>
      </c>
      <c r="BO165" s="91" t="s">
        <v>347</v>
      </c>
      <c r="BP165" s="441" t="s">
        <v>684</v>
      </c>
      <c r="BQ165" s="219" t="s">
        <v>716</v>
      </c>
    </row>
    <row r="166" spans="1:69" ht="15.75">
      <c r="A166" s="207" t="s">
        <v>33</v>
      </c>
      <c r="B166" s="208" t="s">
        <v>40</v>
      </c>
      <c r="C166" s="202" t="s">
        <v>35</v>
      </c>
      <c r="D166" s="210" t="s">
        <v>710</v>
      </c>
      <c r="E166" s="24" t="s">
        <v>158</v>
      </c>
      <c r="F166" s="86">
        <v>136</v>
      </c>
      <c r="G166" s="80">
        <v>4</v>
      </c>
      <c r="H166" s="204"/>
      <c r="I166" s="204"/>
      <c r="J166" s="204"/>
      <c r="K166" s="204"/>
      <c r="L166" s="80">
        <v>1</v>
      </c>
      <c r="M166" s="203"/>
      <c r="N166" s="52">
        <v>9</v>
      </c>
      <c r="O166" s="204"/>
      <c r="P166" s="204"/>
      <c r="Q166" s="11">
        <v>7.9170380153000002</v>
      </c>
      <c r="R166" s="204"/>
      <c r="S166" s="204"/>
      <c r="T166" s="53">
        <v>9.8892857142857142</v>
      </c>
      <c r="U166" s="204"/>
      <c r="V166" s="204"/>
      <c r="W166" s="11">
        <v>8.0308166946563997</v>
      </c>
      <c r="X166" s="204"/>
      <c r="Y166" s="204"/>
      <c r="Z166" s="53">
        <v>10.241666666666665</v>
      </c>
      <c r="AA166" s="204"/>
      <c r="AB166" s="204"/>
      <c r="AC166" s="204"/>
      <c r="AD166" s="204"/>
      <c r="AE166" s="204"/>
      <c r="AF166" s="9">
        <v>2.9808606566464313</v>
      </c>
      <c r="AG166" s="9">
        <v>524</v>
      </c>
      <c r="AH166" s="9">
        <v>0.85161297641420963</v>
      </c>
      <c r="AI166" s="9">
        <v>165</v>
      </c>
      <c r="AJ166" s="9">
        <v>1.2977272727272728</v>
      </c>
      <c r="AK166" s="9" t="s">
        <v>248</v>
      </c>
      <c r="AL166" s="9">
        <v>131</v>
      </c>
      <c r="AM166" s="9">
        <v>2.9808606566464313</v>
      </c>
      <c r="AN166" s="9">
        <v>3.154471544715447</v>
      </c>
      <c r="AO166" s="73">
        <v>0</v>
      </c>
      <c r="AP166" s="80">
        <v>0</v>
      </c>
      <c r="AQ166" s="80">
        <v>0</v>
      </c>
      <c r="AR166" s="224">
        <v>264</v>
      </c>
      <c r="AS166" s="224" t="s">
        <v>248</v>
      </c>
      <c r="AT166" s="7">
        <v>10185.427</v>
      </c>
      <c r="AU166" s="7">
        <v>0</v>
      </c>
      <c r="AV166" s="201">
        <v>0</v>
      </c>
      <c r="AW166" s="126">
        <v>264</v>
      </c>
      <c r="AX166" s="203" t="s">
        <v>248</v>
      </c>
      <c r="AY166" s="203" t="s">
        <v>248</v>
      </c>
      <c r="AZ166" s="138">
        <v>20451</v>
      </c>
      <c r="BA166" s="203" t="s">
        <v>248</v>
      </c>
      <c r="BB166" s="203" t="s">
        <v>248</v>
      </c>
      <c r="BC166" s="203" t="s">
        <v>248</v>
      </c>
      <c r="BD166" s="217" t="s">
        <v>61</v>
      </c>
      <c r="BE166" s="201" t="s">
        <v>62</v>
      </c>
      <c r="BF166" s="201" t="s">
        <v>63</v>
      </c>
      <c r="BG166" s="201" t="s">
        <v>196</v>
      </c>
      <c r="BH166" s="218" t="s">
        <v>267</v>
      </c>
      <c r="BI166" s="218" t="s">
        <v>64</v>
      </c>
      <c r="BJ166" s="200">
        <v>214</v>
      </c>
      <c r="BK166" s="200">
        <v>1</v>
      </c>
      <c r="BL166" s="219" t="s">
        <v>65</v>
      </c>
      <c r="BM166" s="64"/>
      <c r="BN166" s="64" t="s">
        <v>309</v>
      </c>
      <c r="BO166" s="91" t="s">
        <v>697</v>
      </c>
      <c r="BP166" s="441" t="s">
        <v>698</v>
      </c>
      <c r="BQ166" s="219" t="s">
        <v>714</v>
      </c>
    </row>
    <row r="167" spans="1:69" ht="15.75">
      <c r="A167" s="207" t="s">
        <v>33</v>
      </c>
      <c r="B167" s="208" t="s">
        <v>40</v>
      </c>
      <c r="C167" s="202" t="s">
        <v>35</v>
      </c>
      <c r="D167" s="210" t="s">
        <v>710</v>
      </c>
      <c r="E167" s="24" t="s">
        <v>158</v>
      </c>
      <c r="F167" s="86">
        <v>115</v>
      </c>
      <c r="G167" s="80">
        <v>0</v>
      </c>
      <c r="H167" s="204"/>
      <c r="I167" s="204"/>
      <c r="J167" s="204"/>
      <c r="K167" s="204"/>
      <c r="L167" s="80">
        <v>0</v>
      </c>
      <c r="M167" s="203"/>
      <c r="N167" s="52">
        <v>0</v>
      </c>
      <c r="O167" s="204"/>
      <c r="P167" s="204"/>
      <c r="Q167" s="11">
        <v>7.5027216348000003</v>
      </c>
      <c r="R167" s="204"/>
      <c r="S167" s="204"/>
      <c r="T167" s="53">
        <v>9.625</v>
      </c>
      <c r="U167" s="204"/>
      <c r="V167" s="204"/>
      <c r="W167" s="11">
        <v>7.3929042608694999</v>
      </c>
      <c r="X167" s="204"/>
      <c r="Y167" s="204"/>
      <c r="Z167" s="53">
        <v>9.8125</v>
      </c>
      <c r="AA167" s="204"/>
      <c r="AB167" s="204"/>
      <c r="AC167" s="204"/>
      <c r="AD167" s="204"/>
      <c r="AE167" s="204"/>
      <c r="AF167" s="9">
        <v>3.3886666669361833</v>
      </c>
      <c r="AG167" s="9">
        <v>460</v>
      </c>
      <c r="AH167" s="9">
        <v>0.54342867065598854</v>
      </c>
      <c r="AI167" s="9">
        <v>37</v>
      </c>
      <c r="AJ167" s="9">
        <v>2.1956521739130435</v>
      </c>
      <c r="AK167" s="9" t="s">
        <v>248</v>
      </c>
      <c r="AL167" s="9">
        <v>115</v>
      </c>
      <c r="AM167" s="9">
        <v>3.4452217123741771</v>
      </c>
      <c r="AN167" s="9">
        <v>3.5508849557522124</v>
      </c>
      <c r="AO167" s="73">
        <v>0</v>
      </c>
      <c r="AP167" s="80">
        <v>0</v>
      </c>
      <c r="AQ167" s="80">
        <v>0</v>
      </c>
      <c r="AR167" s="224">
        <v>230</v>
      </c>
      <c r="AS167" s="224" t="s">
        <v>248</v>
      </c>
      <c r="AT167" s="7">
        <v>8277.7749999999996</v>
      </c>
      <c r="AU167" s="7">
        <v>551.529</v>
      </c>
      <c r="AV167" s="201">
        <v>0</v>
      </c>
      <c r="AW167" s="126">
        <v>230</v>
      </c>
      <c r="AX167" s="203" t="s">
        <v>248</v>
      </c>
      <c r="AY167" s="203" t="s">
        <v>248</v>
      </c>
      <c r="AZ167" s="138">
        <v>20451</v>
      </c>
      <c r="BA167" s="203" t="s">
        <v>248</v>
      </c>
      <c r="BB167" s="203" t="s">
        <v>248</v>
      </c>
      <c r="BC167" s="203" t="s">
        <v>248</v>
      </c>
      <c r="BD167" s="217" t="s">
        <v>61</v>
      </c>
      <c r="BE167" s="201" t="s">
        <v>62</v>
      </c>
      <c r="BF167" s="201" t="s">
        <v>63</v>
      </c>
      <c r="BG167" s="201" t="s">
        <v>196</v>
      </c>
      <c r="BH167" s="218" t="s">
        <v>267</v>
      </c>
      <c r="BI167" s="218" t="s">
        <v>66</v>
      </c>
      <c r="BJ167" s="200">
        <v>214</v>
      </c>
      <c r="BK167" s="200">
        <v>7</v>
      </c>
      <c r="BL167" s="219" t="s">
        <v>65</v>
      </c>
      <c r="BM167" s="64"/>
      <c r="BN167" s="64" t="s">
        <v>309</v>
      </c>
      <c r="BO167" s="91" t="s">
        <v>697</v>
      </c>
      <c r="BP167" s="441" t="s">
        <v>698</v>
      </c>
      <c r="BQ167" s="219" t="s">
        <v>714</v>
      </c>
    </row>
    <row r="168" spans="1:69" ht="15.75">
      <c r="A168" s="207" t="s">
        <v>33</v>
      </c>
      <c r="B168" s="208" t="s">
        <v>40</v>
      </c>
      <c r="C168" s="202" t="s">
        <v>35</v>
      </c>
      <c r="D168" s="210" t="s">
        <v>710</v>
      </c>
      <c r="E168" s="24" t="s">
        <v>158</v>
      </c>
      <c r="F168" s="86">
        <v>71</v>
      </c>
      <c r="G168" s="80">
        <v>6</v>
      </c>
      <c r="H168" s="204"/>
      <c r="I168" s="204"/>
      <c r="J168" s="204"/>
      <c r="K168" s="204"/>
      <c r="L168" s="80">
        <v>1</v>
      </c>
      <c r="M168" s="203"/>
      <c r="N168" s="52">
        <v>1</v>
      </c>
      <c r="O168" s="204"/>
      <c r="P168" s="204"/>
      <c r="Q168" s="11">
        <v>9.2329060780999992</v>
      </c>
      <c r="R168" s="204"/>
      <c r="S168" s="204"/>
      <c r="T168" s="53">
        <v>14.95</v>
      </c>
      <c r="U168" s="204"/>
      <c r="V168" s="204"/>
      <c r="W168" s="11">
        <v>9.5323279218749999</v>
      </c>
      <c r="X168" s="204"/>
      <c r="Y168" s="204"/>
      <c r="Z168" s="53">
        <v>15.299999999999999</v>
      </c>
      <c r="AA168" s="204"/>
      <c r="AB168" s="204"/>
      <c r="AC168" s="204"/>
      <c r="AD168" s="204"/>
      <c r="AE168" s="204"/>
      <c r="AF168" s="9">
        <v>3.1147883540738825</v>
      </c>
      <c r="AG168" s="9">
        <v>256</v>
      </c>
      <c r="AH168" s="9">
        <v>0.72512111310894545</v>
      </c>
      <c r="AI168" s="9">
        <v>49</v>
      </c>
      <c r="AJ168" s="9">
        <v>1.5840909090909092</v>
      </c>
      <c r="AK168" s="9" t="s">
        <v>248</v>
      </c>
      <c r="AL168" s="9">
        <v>64</v>
      </c>
      <c r="AM168" s="9">
        <v>3.1923731813828149</v>
      </c>
      <c r="AN168" s="9">
        <v>3.4044117647058822</v>
      </c>
      <c r="AO168" s="73">
        <v>0</v>
      </c>
      <c r="AP168" s="80">
        <v>0</v>
      </c>
      <c r="AQ168" s="80">
        <v>0</v>
      </c>
      <c r="AR168" s="224">
        <v>130</v>
      </c>
      <c r="AS168" s="224" t="s">
        <v>248</v>
      </c>
      <c r="AT168" s="7">
        <v>3729.4450000000002</v>
      </c>
      <c r="AU168" s="7">
        <v>1399.3710000000001</v>
      </c>
      <c r="AV168" s="201">
        <v>20</v>
      </c>
      <c r="AW168" s="126">
        <v>104</v>
      </c>
      <c r="AX168" s="203" t="s">
        <v>248</v>
      </c>
      <c r="AY168" s="203" t="s">
        <v>248</v>
      </c>
      <c r="AZ168" s="138">
        <v>20451</v>
      </c>
      <c r="BA168" s="203" t="s">
        <v>248</v>
      </c>
      <c r="BB168" s="203" t="s">
        <v>248</v>
      </c>
      <c r="BC168" s="203" t="s">
        <v>248</v>
      </c>
      <c r="BD168" s="217" t="s">
        <v>61</v>
      </c>
      <c r="BE168" s="201" t="s">
        <v>62</v>
      </c>
      <c r="BF168" s="201" t="s">
        <v>63</v>
      </c>
      <c r="BG168" s="201" t="s">
        <v>196</v>
      </c>
      <c r="BH168" s="218" t="s">
        <v>267</v>
      </c>
      <c r="BI168" s="218" t="s">
        <v>67</v>
      </c>
      <c r="BJ168" s="200">
        <v>214</v>
      </c>
      <c r="BK168" s="200">
        <v>3</v>
      </c>
      <c r="BL168" s="219" t="s">
        <v>65</v>
      </c>
      <c r="BM168" s="64"/>
      <c r="BN168" s="64" t="s">
        <v>309</v>
      </c>
      <c r="BO168" s="91" t="s">
        <v>697</v>
      </c>
      <c r="BP168" s="441" t="s">
        <v>698</v>
      </c>
      <c r="BQ168" s="219" t="s">
        <v>714</v>
      </c>
    </row>
    <row r="169" spans="1:69" ht="15.75">
      <c r="A169" s="207" t="s">
        <v>33</v>
      </c>
      <c r="B169" s="208" t="s">
        <v>40</v>
      </c>
      <c r="C169" s="202" t="s">
        <v>35</v>
      </c>
      <c r="D169" s="210" t="s">
        <v>710</v>
      </c>
      <c r="E169" s="24" t="s">
        <v>158</v>
      </c>
      <c r="F169" s="86"/>
      <c r="G169" s="80"/>
      <c r="H169" s="204"/>
      <c r="I169" s="204"/>
      <c r="J169" s="204"/>
      <c r="K169" s="204"/>
      <c r="L169" s="80"/>
      <c r="M169" s="203"/>
      <c r="N169" s="52"/>
      <c r="O169" s="204"/>
      <c r="P169" s="204"/>
      <c r="Q169" s="11"/>
      <c r="R169" s="204"/>
      <c r="S169" s="204"/>
      <c r="T169" s="53"/>
      <c r="U169" s="204"/>
      <c r="V169" s="204"/>
      <c r="W169" s="11"/>
      <c r="X169" s="204"/>
      <c r="Y169" s="204"/>
      <c r="Z169" s="53"/>
      <c r="AA169" s="204"/>
      <c r="AB169" s="204"/>
      <c r="AC169" s="204"/>
      <c r="AD169" s="204"/>
      <c r="AE169" s="204"/>
      <c r="AF169" s="9"/>
      <c r="AG169" s="9"/>
      <c r="AH169" s="9"/>
      <c r="AI169" s="9"/>
      <c r="AJ169" s="9"/>
      <c r="AK169" s="9" t="s">
        <v>248</v>
      </c>
      <c r="AL169" s="9">
        <v>0</v>
      </c>
      <c r="AM169" s="9"/>
      <c r="AN169" s="9"/>
      <c r="AO169" s="73"/>
      <c r="AP169" s="80"/>
      <c r="AQ169" s="80"/>
      <c r="AR169" s="224"/>
      <c r="AS169" s="224" t="s">
        <v>248</v>
      </c>
      <c r="AT169" s="7"/>
      <c r="AU169" s="7"/>
      <c r="AV169" s="201"/>
      <c r="AW169" s="126"/>
      <c r="AX169" s="203" t="s">
        <v>248</v>
      </c>
      <c r="AY169" s="203" t="s">
        <v>248</v>
      </c>
      <c r="AZ169" s="138">
        <v>20451</v>
      </c>
      <c r="BA169" s="203" t="s">
        <v>248</v>
      </c>
      <c r="BB169" s="203" t="s">
        <v>248</v>
      </c>
      <c r="BC169" s="203" t="s">
        <v>248</v>
      </c>
      <c r="BD169" s="217" t="s">
        <v>61</v>
      </c>
      <c r="BE169" s="201" t="s">
        <v>62</v>
      </c>
      <c r="BF169" s="201" t="s">
        <v>63</v>
      </c>
      <c r="BG169" s="201" t="s">
        <v>196</v>
      </c>
      <c r="BH169" s="218" t="s">
        <v>267</v>
      </c>
      <c r="BI169" s="218" t="s">
        <v>68</v>
      </c>
      <c r="BJ169" s="200">
        <v>214</v>
      </c>
      <c r="BK169" s="200">
        <v>4</v>
      </c>
      <c r="BL169" s="219" t="s">
        <v>65</v>
      </c>
      <c r="BM169" s="64"/>
      <c r="BN169" s="64" t="s">
        <v>309</v>
      </c>
      <c r="BO169" s="91" t="s">
        <v>697</v>
      </c>
      <c r="BP169" s="441" t="s">
        <v>698</v>
      </c>
      <c r="BQ169" s="219" t="s">
        <v>714</v>
      </c>
    </row>
    <row r="170" spans="1:69" ht="15.75">
      <c r="A170" s="207" t="s">
        <v>33</v>
      </c>
      <c r="B170" s="208" t="s">
        <v>40</v>
      </c>
      <c r="C170" s="202" t="s">
        <v>35</v>
      </c>
      <c r="D170" s="210" t="s">
        <v>710</v>
      </c>
      <c r="E170" s="24" t="s">
        <v>159</v>
      </c>
      <c r="F170" s="86">
        <v>143</v>
      </c>
      <c r="G170" s="80">
        <v>4</v>
      </c>
      <c r="H170" s="204"/>
      <c r="I170" s="204"/>
      <c r="J170" s="204"/>
      <c r="K170" s="204"/>
      <c r="L170" s="80">
        <v>0</v>
      </c>
      <c r="M170" s="203"/>
      <c r="N170" s="52">
        <v>1</v>
      </c>
      <c r="O170" s="204"/>
      <c r="P170" s="204"/>
      <c r="Q170" s="11">
        <v>5.9063810431999997</v>
      </c>
      <c r="R170" s="204"/>
      <c r="S170" s="204"/>
      <c r="T170" s="53">
        <v>8.1749999999999972</v>
      </c>
      <c r="U170" s="204"/>
      <c r="V170" s="204"/>
      <c r="W170" s="11">
        <v>5.8537407194244002</v>
      </c>
      <c r="X170" s="204"/>
      <c r="Y170" s="204"/>
      <c r="Z170" s="53">
        <v>8.2624999999999957</v>
      </c>
      <c r="AA170" s="204"/>
      <c r="AB170" s="204"/>
      <c r="AC170" s="204"/>
      <c r="AD170" s="204"/>
      <c r="AE170" s="204"/>
      <c r="AF170" s="9">
        <v>3.6051138865692689</v>
      </c>
      <c r="AG170" s="9">
        <v>972</v>
      </c>
      <c r="AH170" s="9">
        <v>0.44924688943812685</v>
      </c>
      <c r="AI170" s="9">
        <v>23</v>
      </c>
      <c r="AJ170" s="9">
        <v>2.66</v>
      </c>
      <c r="AK170" s="9" t="s">
        <v>248</v>
      </c>
      <c r="AL170" s="9">
        <v>139</v>
      </c>
      <c r="AM170" s="9">
        <v>3.6051138865692689</v>
      </c>
      <c r="AN170" s="9">
        <v>3.6593959731543624</v>
      </c>
      <c r="AO170" s="73">
        <v>0</v>
      </c>
      <c r="AP170" s="80">
        <v>0</v>
      </c>
      <c r="AQ170" s="80">
        <v>0</v>
      </c>
      <c r="AR170" s="224">
        <v>278</v>
      </c>
      <c r="AS170" s="224" t="s">
        <v>248</v>
      </c>
      <c r="AT170" s="7">
        <v>10757.297</v>
      </c>
      <c r="AU170" s="7">
        <v>0</v>
      </c>
      <c r="AV170" s="201">
        <v>0</v>
      </c>
      <c r="AW170" s="126">
        <v>278</v>
      </c>
      <c r="AX170" s="203" t="s">
        <v>248</v>
      </c>
      <c r="AY170" s="203" t="s">
        <v>248</v>
      </c>
      <c r="AZ170" s="138">
        <v>83593</v>
      </c>
      <c r="BA170" s="203" t="s">
        <v>248</v>
      </c>
      <c r="BB170" s="203" t="s">
        <v>248</v>
      </c>
      <c r="BC170" s="203" t="s">
        <v>248</v>
      </c>
      <c r="BD170" s="217" t="s">
        <v>61</v>
      </c>
      <c r="BE170" s="201" t="s">
        <v>62</v>
      </c>
      <c r="BF170" s="201" t="s">
        <v>63</v>
      </c>
      <c r="BG170" s="201" t="s">
        <v>196</v>
      </c>
      <c r="BH170" s="218" t="s">
        <v>488</v>
      </c>
      <c r="BI170" s="218" t="s">
        <v>64</v>
      </c>
      <c r="BJ170" s="200">
        <v>214</v>
      </c>
      <c r="BK170" s="200">
        <v>1</v>
      </c>
      <c r="BL170" s="219" t="s">
        <v>65</v>
      </c>
      <c r="BM170" s="64"/>
      <c r="BN170" s="64" t="s">
        <v>309</v>
      </c>
      <c r="BO170" s="91" t="s">
        <v>159</v>
      </c>
      <c r="BP170" s="441" t="s">
        <v>680</v>
      </c>
      <c r="BQ170" s="219" t="s">
        <v>714</v>
      </c>
    </row>
    <row r="171" spans="1:69" ht="15.75">
      <c r="A171" s="207" t="s">
        <v>33</v>
      </c>
      <c r="B171" s="208" t="s">
        <v>40</v>
      </c>
      <c r="C171" s="202" t="s">
        <v>35</v>
      </c>
      <c r="D171" s="210" t="s">
        <v>710</v>
      </c>
      <c r="E171" s="24" t="s">
        <v>159</v>
      </c>
      <c r="F171" s="86">
        <v>107</v>
      </c>
      <c r="G171" s="80">
        <v>1</v>
      </c>
      <c r="H171" s="204"/>
      <c r="I171" s="204"/>
      <c r="J171" s="204"/>
      <c r="K171" s="204"/>
      <c r="L171" s="80">
        <v>1</v>
      </c>
      <c r="M171" s="203"/>
      <c r="N171" s="52">
        <v>0</v>
      </c>
      <c r="O171" s="204"/>
      <c r="P171" s="204"/>
      <c r="Q171" s="11">
        <v>7.3028379238000003</v>
      </c>
      <c r="R171" s="204"/>
      <c r="S171" s="204"/>
      <c r="T171" s="53">
        <v>12.791666666666666</v>
      </c>
      <c r="U171" s="204"/>
      <c r="V171" s="204"/>
      <c r="W171" s="11">
        <v>7.2109902952380001</v>
      </c>
      <c r="X171" s="204"/>
      <c r="Y171" s="204"/>
      <c r="Z171" s="53">
        <v>12.9375</v>
      </c>
      <c r="AA171" s="204"/>
      <c r="AB171" s="204"/>
      <c r="AC171" s="204"/>
      <c r="AD171" s="204"/>
      <c r="AE171" s="204"/>
      <c r="AF171" s="9">
        <v>3.2082404800029032</v>
      </c>
      <c r="AG171" s="9">
        <v>735</v>
      </c>
      <c r="AH171" s="9">
        <v>0.66877042991686941</v>
      </c>
      <c r="AI171" s="9">
        <v>130</v>
      </c>
      <c r="AJ171" s="9">
        <v>1.7057291666666667</v>
      </c>
      <c r="AK171" s="9" t="s">
        <v>248</v>
      </c>
      <c r="AL171" s="9">
        <v>66</v>
      </c>
      <c r="AM171" s="9">
        <v>3.3737878820080782</v>
      </c>
      <c r="AN171" s="9">
        <v>3.4545454545454546</v>
      </c>
      <c r="AO171" s="73">
        <v>0</v>
      </c>
      <c r="AP171" s="80">
        <v>0</v>
      </c>
      <c r="AQ171" s="80">
        <v>0</v>
      </c>
      <c r="AR171" s="224">
        <v>212</v>
      </c>
      <c r="AS171" s="224" t="s">
        <v>248</v>
      </c>
      <c r="AT171" s="7">
        <v>6464.1279999999997</v>
      </c>
      <c r="AU171" s="7">
        <v>1643.0719999999999</v>
      </c>
      <c r="AV171" s="201">
        <v>0</v>
      </c>
      <c r="AW171" s="126">
        <v>212</v>
      </c>
      <c r="AX171" s="203" t="s">
        <v>248</v>
      </c>
      <c r="AY171" s="203" t="s">
        <v>248</v>
      </c>
      <c r="AZ171" s="138">
        <v>83593</v>
      </c>
      <c r="BA171" s="203" t="s">
        <v>248</v>
      </c>
      <c r="BB171" s="203" t="s">
        <v>248</v>
      </c>
      <c r="BC171" s="203" t="s">
        <v>248</v>
      </c>
      <c r="BD171" s="217" t="s">
        <v>61</v>
      </c>
      <c r="BE171" s="201" t="s">
        <v>62</v>
      </c>
      <c r="BF171" s="201" t="s">
        <v>63</v>
      </c>
      <c r="BG171" s="201" t="s">
        <v>196</v>
      </c>
      <c r="BH171" s="218" t="s">
        <v>488</v>
      </c>
      <c r="BI171" s="218" t="s">
        <v>66</v>
      </c>
      <c r="BJ171" s="200">
        <v>214</v>
      </c>
      <c r="BK171" s="200">
        <v>7</v>
      </c>
      <c r="BL171" s="219" t="s">
        <v>65</v>
      </c>
      <c r="BM171" s="64"/>
      <c r="BN171" s="64" t="s">
        <v>309</v>
      </c>
      <c r="BO171" s="91" t="s">
        <v>159</v>
      </c>
      <c r="BP171" s="441" t="s">
        <v>680</v>
      </c>
      <c r="BQ171" s="219" t="s">
        <v>714</v>
      </c>
    </row>
    <row r="172" spans="1:69" ht="15.75">
      <c r="A172" s="207" t="s">
        <v>33</v>
      </c>
      <c r="B172" s="208" t="s">
        <v>40</v>
      </c>
      <c r="C172" s="202" t="s">
        <v>35</v>
      </c>
      <c r="D172" s="210" t="s">
        <v>710</v>
      </c>
      <c r="E172" s="24" t="s">
        <v>159</v>
      </c>
      <c r="F172" s="86">
        <v>147</v>
      </c>
      <c r="G172" s="80">
        <v>0</v>
      </c>
      <c r="H172" s="204"/>
      <c r="I172" s="204"/>
      <c r="J172" s="204"/>
      <c r="K172" s="204"/>
      <c r="L172" s="80">
        <v>1</v>
      </c>
      <c r="M172" s="203"/>
      <c r="N172" s="52">
        <v>0</v>
      </c>
      <c r="O172" s="204"/>
      <c r="P172" s="204"/>
      <c r="Q172" s="11">
        <v>7.0559108630000003</v>
      </c>
      <c r="R172" s="204"/>
      <c r="S172" s="204"/>
      <c r="T172" s="53">
        <v>8.8699999999999992</v>
      </c>
      <c r="U172" s="204"/>
      <c r="V172" s="204"/>
      <c r="W172" s="11">
        <v>7.1420614246575003</v>
      </c>
      <c r="X172" s="204"/>
      <c r="Y172" s="204"/>
      <c r="Z172" s="53">
        <v>8.6699999999999982</v>
      </c>
      <c r="AA172" s="204"/>
      <c r="AB172" s="204"/>
      <c r="AC172" s="204"/>
      <c r="AD172" s="204"/>
      <c r="AE172" s="204"/>
      <c r="AF172" s="9">
        <v>3.3593865793060376</v>
      </c>
      <c r="AG172" s="9">
        <v>1022</v>
      </c>
      <c r="AH172" s="9">
        <v>0.52686140516346314</v>
      </c>
      <c r="AI172" s="9">
        <v>63</v>
      </c>
      <c r="AJ172" s="9">
        <v>2.3583333333333334</v>
      </c>
      <c r="AK172" s="9" t="s">
        <v>248</v>
      </c>
      <c r="AL172" s="9">
        <v>142</v>
      </c>
      <c r="AM172" s="9">
        <v>3.3774647939373073</v>
      </c>
      <c r="AN172" s="9">
        <v>3.4566993464052289</v>
      </c>
      <c r="AO172" s="73">
        <v>0</v>
      </c>
      <c r="AP172" s="80">
        <v>0</v>
      </c>
      <c r="AQ172" s="80">
        <v>0</v>
      </c>
      <c r="AR172" s="224">
        <v>294</v>
      </c>
      <c r="AS172" s="224" t="s">
        <v>248</v>
      </c>
      <c r="AT172" s="7">
        <v>11211.24</v>
      </c>
      <c r="AU172" s="7">
        <v>0</v>
      </c>
      <c r="AV172" s="201">
        <v>0</v>
      </c>
      <c r="AW172" s="126">
        <v>292</v>
      </c>
      <c r="AX172" s="203" t="s">
        <v>248</v>
      </c>
      <c r="AY172" s="203" t="s">
        <v>248</v>
      </c>
      <c r="AZ172" s="138">
        <v>83593</v>
      </c>
      <c r="BA172" s="203" t="s">
        <v>248</v>
      </c>
      <c r="BB172" s="203" t="s">
        <v>248</v>
      </c>
      <c r="BC172" s="203" t="s">
        <v>248</v>
      </c>
      <c r="BD172" s="217" t="s">
        <v>61</v>
      </c>
      <c r="BE172" s="201" t="s">
        <v>62</v>
      </c>
      <c r="BF172" s="201" t="s">
        <v>63</v>
      </c>
      <c r="BG172" s="201" t="s">
        <v>196</v>
      </c>
      <c r="BH172" s="218" t="s">
        <v>488</v>
      </c>
      <c r="BI172" s="218" t="s">
        <v>67</v>
      </c>
      <c r="BJ172" s="200">
        <v>214</v>
      </c>
      <c r="BK172" s="200">
        <v>3</v>
      </c>
      <c r="BL172" s="219" t="s">
        <v>65</v>
      </c>
      <c r="BM172" s="64"/>
      <c r="BN172" s="64" t="s">
        <v>309</v>
      </c>
      <c r="BO172" s="91" t="s">
        <v>159</v>
      </c>
      <c r="BP172" s="441" t="s">
        <v>680</v>
      </c>
      <c r="BQ172" s="219" t="s">
        <v>714</v>
      </c>
    </row>
    <row r="173" spans="1:69" ht="15.75">
      <c r="A173" s="207" t="s">
        <v>33</v>
      </c>
      <c r="B173" s="208" t="s">
        <v>40</v>
      </c>
      <c r="C173" s="202" t="s">
        <v>35</v>
      </c>
      <c r="D173" s="210" t="s">
        <v>710</v>
      </c>
      <c r="E173" s="24" t="s">
        <v>159</v>
      </c>
      <c r="F173" s="86">
        <v>36</v>
      </c>
      <c r="G173" s="80">
        <v>1</v>
      </c>
      <c r="H173" s="204"/>
      <c r="I173" s="204"/>
      <c r="J173" s="204"/>
      <c r="K173" s="204"/>
      <c r="L173" s="80">
        <v>0</v>
      </c>
      <c r="M173" s="203"/>
      <c r="N173" s="52">
        <v>0</v>
      </c>
      <c r="O173" s="204"/>
      <c r="P173" s="204"/>
      <c r="Q173" s="11">
        <v>7.0467998856999996</v>
      </c>
      <c r="R173" s="204"/>
      <c r="S173" s="204"/>
      <c r="T173" s="53">
        <v>9.625</v>
      </c>
      <c r="U173" s="204"/>
      <c r="V173" s="204"/>
      <c r="W173" s="11">
        <v>7.1246284571427996</v>
      </c>
      <c r="X173" s="204"/>
      <c r="Y173" s="204"/>
      <c r="Z173" s="53">
        <v>9.625</v>
      </c>
      <c r="AA173" s="204"/>
      <c r="AB173" s="204"/>
      <c r="AC173" s="204"/>
      <c r="AD173" s="204"/>
      <c r="AE173" s="204"/>
      <c r="AF173" s="9">
        <v>2.8948319374012343</v>
      </c>
      <c r="AG173" s="9">
        <v>245</v>
      </c>
      <c r="AH173" s="9">
        <v>0.43131440709201779</v>
      </c>
      <c r="AI173" s="9">
        <v>41</v>
      </c>
      <c r="AJ173" s="9">
        <v>2.0208333333333335</v>
      </c>
      <c r="AK173" s="9" t="s">
        <v>248</v>
      </c>
      <c r="AL173" s="9">
        <v>0</v>
      </c>
      <c r="AM173" s="9"/>
      <c r="AN173" s="9"/>
      <c r="AO173" s="73">
        <v>0</v>
      </c>
      <c r="AP173" s="80">
        <v>0</v>
      </c>
      <c r="AQ173" s="80">
        <v>0</v>
      </c>
      <c r="AR173" s="224">
        <v>70</v>
      </c>
      <c r="AS173" s="224" t="s">
        <v>248</v>
      </c>
      <c r="AT173" s="7">
        <v>2393.7779999999998</v>
      </c>
      <c r="AU173" s="7">
        <v>309.56400000000002</v>
      </c>
      <c r="AV173" s="201">
        <v>0</v>
      </c>
      <c r="AW173" s="126">
        <v>70</v>
      </c>
      <c r="AX173" s="203" t="s">
        <v>248</v>
      </c>
      <c r="AY173" s="203" t="s">
        <v>248</v>
      </c>
      <c r="AZ173" s="138">
        <v>83593</v>
      </c>
      <c r="BA173" s="203" t="s">
        <v>248</v>
      </c>
      <c r="BB173" s="203" t="s">
        <v>248</v>
      </c>
      <c r="BC173" s="203" t="s">
        <v>248</v>
      </c>
      <c r="BD173" s="217" t="s">
        <v>61</v>
      </c>
      <c r="BE173" s="201" t="s">
        <v>62</v>
      </c>
      <c r="BF173" s="201" t="s">
        <v>63</v>
      </c>
      <c r="BG173" s="201" t="s">
        <v>196</v>
      </c>
      <c r="BH173" s="218" t="s">
        <v>488</v>
      </c>
      <c r="BI173" s="218" t="s">
        <v>68</v>
      </c>
      <c r="BJ173" s="200">
        <v>214</v>
      </c>
      <c r="BK173" s="200">
        <v>4</v>
      </c>
      <c r="BL173" s="219" t="s">
        <v>65</v>
      </c>
      <c r="BM173" s="64"/>
      <c r="BN173" s="64" t="s">
        <v>309</v>
      </c>
      <c r="BO173" s="91" t="s">
        <v>159</v>
      </c>
      <c r="BP173" s="441" t="s">
        <v>680</v>
      </c>
      <c r="BQ173" s="219" t="s">
        <v>714</v>
      </c>
    </row>
    <row r="174" spans="1:69" ht="15.75">
      <c r="A174" s="207" t="s">
        <v>33</v>
      </c>
      <c r="B174" s="208" t="s">
        <v>40</v>
      </c>
      <c r="C174" s="202" t="s">
        <v>35</v>
      </c>
      <c r="D174" s="210" t="s">
        <v>710</v>
      </c>
      <c r="E174" s="24" t="s">
        <v>160</v>
      </c>
      <c r="F174" s="86">
        <v>264</v>
      </c>
      <c r="G174" s="80">
        <v>3</v>
      </c>
      <c r="H174" s="204"/>
      <c r="I174" s="204"/>
      <c r="J174" s="204"/>
      <c r="K174" s="204"/>
      <c r="L174" s="80">
        <v>1</v>
      </c>
      <c r="M174" s="203"/>
      <c r="N174" s="52">
        <v>1</v>
      </c>
      <c r="O174" s="204"/>
      <c r="P174" s="204"/>
      <c r="Q174" s="11">
        <v>6.2000113577000002</v>
      </c>
      <c r="R174" s="204"/>
      <c r="S174" s="204"/>
      <c r="T174" s="53">
        <v>8.25</v>
      </c>
      <c r="U174" s="204"/>
      <c r="V174" s="204"/>
      <c r="W174" s="11">
        <v>6.1377651999999996</v>
      </c>
      <c r="X174" s="204"/>
      <c r="Y174" s="204"/>
      <c r="Z174" s="53">
        <v>8.1999999999999993</v>
      </c>
      <c r="AA174" s="204"/>
      <c r="AB174" s="204"/>
      <c r="AC174" s="204"/>
      <c r="AD174" s="204"/>
      <c r="AE174" s="204"/>
      <c r="AF174" s="9">
        <v>3.6123126751824723</v>
      </c>
      <c r="AG174" s="9">
        <v>1819</v>
      </c>
      <c r="AH174" s="9">
        <v>0.46883272837619483</v>
      </c>
      <c r="AI174" s="9">
        <v>51</v>
      </c>
      <c r="AJ174" s="9">
        <v>2.6447463768115944</v>
      </c>
      <c r="AK174" s="9" t="s">
        <v>248</v>
      </c>
      <c r="AL174" s="9">
        <v>257</v>
      </c>
      <c r="AM174" s="9">
        <v>3.6210156383125898</v>
      </c>
      <c r="AN174" s="9">
        <v>3.6661041465766635</v>
      </c>
      <c r="AO174" s="73">
        <v>0</v>
      </c>
      <c r="AP174" s="80">
        <v>0</v>
      </c>
      <c r="AQ174" s="80">
        <v>0</v>
      </c>
      <c r="AR174" s="224">
        <v>522</v>
      </c>
      <c r="AS174" s="224" t="s">
        <v>248</v>
      </c>
      <c r="AT174" s="7">
        <v>19887.004000000001</v>
      </c>
      <c r="AU174" s="7">
        <v>132.91499999999999</v>
      </c>
      <c r="AV174" s="201">
        <v>0</v>
      </c>
      <c r="AW174" s="126">
        <v>522</v>
      </c>
      <c r="AX174" s="203" t="s">
        <v>248</v>
      </c>
      <c r="AY174" s="203" t="s">
        <v>248</v>
      </c>
      <c r="AZ174" s="138">
        <v>101792</v>
      </c>
      <c r="BA174" s="203" t="s">
        <v>248</v>
      </c>
      <c r="BB174" s="203" t="s">
        <v>248</v>
      </c>
      <c r="BC174" s="203" t="s">
        <v>248</v>
      </c>
      <c r="BD174" s="217" t="s">
        <v>61</v>
      </c>
      <c r="BE174" s="201" t="s">
        <v>62</v>
      </c>
      <c r="BF174" s="201" t="s">
        <v>63</v>
      </c>
      <c r="BG174" s="201" t="s">
        <v>196</v>
      </c>
      <c r="BH174" s="218" t="s">
        <v>488</v>
      </c>
      <c r="BI174" s="218" t="s">
        <v>64</v>
      </c>
      <c r="BJ174" s="200">
        <v>214</v>
      </c>
      <c r="BK174" s="200">
        <v>1</v>
      </c>
      <c r="BL174" s="219" t="s">
        <v>65</v>
      </c>
      <c r="BM174" s="64"/>
      <c r="BN174" s="64" t="s">
        <v>309</v>
      </c>
      <c r="BO174" s="91" t="s">
        <v>70</v>
      </c>
      <c r="BP174" s="441" t="s">
        <v>681</v>
      </c>
      <c r="BQ174" s="219" t="s">
        <v>717</v>
      </c>
    </row>
    <row r="175" spans="1:69" ht="15.75">
      <c r="A175" s="207" t="s">
        <v>33</v>
      </c>
      <c r="B175" s="208" t="s">
        <v>40</v>
      </c>
      <c r="C175" s="202" t="s">
        <v>35</v>
      </c>
      <c r="D175" s="210" t="s">
        <v>710</v>
      </c>
      <c r="E175" s="24" t="s">
        <v>160</v>
      </c>
      <c r="F175" s="86">
        <v>204</v>
      </c>
      <c r="G175" s="80">
        <v>1</v>
      </c>
      <c r="H175" s="204"/>
      <c r="I175" s="204"/>
      <c r="J175" s="204"/>
      <c r="K175" s="204"/>
      <c r="L175" s="80">
        <v>0</v>
      </c>
      <c r="M175" s="203"/>
      <c r="N175" s="52">
        <v>4</v>
      </c>
      <c r="O175" s="204"/>
      <c r="P175" s="204"/>
      <c r="Q175" s="11">
        <v>8.0056648719000005</v>
      </c>
      <c r="R175" s="204"/>
      <c r="S175" s="204"/>
      <c r="T175" s="53">
        <v>13.184999999999999</v>
      </c>
      <c r="U175" s="204"/>
      <c r="V175" s="204"/>
      <c r="W175" s="11">
        <v>8.0335121822659996</v>
      </c>
      <c r="X175" s="204"/>
      <c r="Y175" s="204"/>
      <c r="Z175" s="53">
        <v>13.475</v>
      </c>
      <c r="AA175" s="204"/>
      <c r="AB175" s="204"/>
      <c r="AC175" s="204"/>
      <c r="AD175" s="204"/>
      <c r="AE175" s="204"/>
      <c r="AF175" s="9">
        <v>3.1659612394571601</v>
      </c>
      <c r="AG175" s="9">
        <v>1419</v>
      </c>
      <c r="AH175" s="9">
        <v>0.60008194687050076</v>
      </c>
      <c r="AI175" s="9">
        <v>191</v>
      </c>
      <c r="AJ175" s="9">
        <v>2.0944256756756756</v>
      </c>
      <c r="AK175" s="9" t="s">
        <v>248</v>
      </c>
      <c r="AL175" s="9">
        <v>197</v>
      </c>
      <c r="AM175" s="9">
        <v>3.1830633333575573</v>
      </c>
      <c r="AN175" s="9">
        <v>3.21875</v>
      </c>
      <c r="AO175" s="73">
        <v>0</v>
      </c>
      <c r="AP175" s="80">
        <v>0</v>
      </c>
      <c r="AQ175" s="80">
        <v>0</v>
      </c>
      <c r="AR175" s="224">
        <v>406</v>
      </c>
      <c r="AS175" s="224" t="s">
        <v>248</v>
      </c>
      <c r="AT175" s="7">
        <v>15967.495000000001</v>
      </c>
      <c r="AU175" s="7">
        <v>0.248</v>
      </c>
      <c r="AV175" s="201">
        <v>0</v>
      </c>
      <c r="AW175" s="126">
        <v>404</v>
      </c>
      <c r="AX175" s="203" t="s">
        <v>248</v>
      </c>
      <c r="AY175" s="203" t="s">
        <v>248</v>
      </c>
      <c r="AZ175" s="138">
        <v>101792</v>
      </c>
      <c r="BA175" s="203" t="s">
        <v>248</v>
      </c>
      <c r="BB175" s="203" t="s">
        <v>248</v>
      </c>
      <c r="BC175" s="203" t="s">
        <v>248</v>
      </c>
      <c r="BD175" s="217" t="s">
        <v>61</v>
      </c>
      <c r="BE175" s="201" t="s">
        <v>62</v>
      </c>
      <c r="BF175" s="201" t="s">
        <v>63</v>
      </c>
      <c r="BG175" s="201" t="s">
        <v>196</v>
      </c>
      <c r="BH175" s="218" t="s">
        <v>488</v>
      </c>
      <c r="BI175" s="218" t="s">
        <v>66</v>
      </c>
      <c r="BJ175" s="200">
        <v>214</v>
      </c>
      <c r="BK175" s="200">
        <v>7</v>
      </c>
      <c r="BL175" s="219" t="s">
        <v>65</v>
      </c>
      <c r="BM175" s="64"/>
      <c r="BN175" s="64" t="s">
        <v>309</v>
      </c>
      <c r="BO175" s="91" t="s">
        <v>70</v>
      </c>
      <c r="BP175" s="441" t="s">
        <v>681</v>
      </c>
      <c r="BQ175" s="219" t="s">
        <v>717</v>
      </c>
    </row>
    <row r="176" spans="1:69" ht="15.75">
      <c r="A176" s="207" t="s">
        <v>33</v>
      </c>
      <c r="B176" s="208" t="s">
        <v>40</v>
      </c>
      <c r="C176" s="202" t="s">
        <v>35</v>
      </c>
      <c r="D176" s="210" t="s">
        <v>710</v>
      </c>
      <c r="E176" s="24" t="s">
        <v>160</v>
      </c>
      <c r="F176" s="86">
        <v>226</v>
      </c>
      <c r="G176" s="80">
        <v>1</v>
      </c>
      <c r="H176" s="204"/>
      <c r="I176" s="204"/>
      <c r="J176" s="204"/>
      <c r="K176" s="204"/>
      <c r="L176" s="80">
        <v>0</v>
      </c>
      <c r="M176" s="203"/>
      <c r="N176" s="52">
        <v>1</v>
      </c>
      <c r="O176" s="204"/>
      <c r="P176" s="204"/>
      <c r="Q176" s="11">
        <v>7.1990576178000003</v>
      </c>
      <c r="R176" s="204"/>
      <c r="S176" s="204"/>
      <c r="T176" s="53">
        <v>10.84375</v>
      </c>
      <c r="U176" s="204"/>
      <c r="V176" s="204"/>
      <c r="W176" s="11">
        <v>7.4010753288888003</v>
      </c>
      <c r="X176" s="204"/>
      <c r="Y176" s="204"/>
      <c r="Z176" s="53">
        <v>10.96875</v>
      </c>
      <c r="AA176" s="204"/>
      <c r="AB176" s="204"/>
      <c r="AC176" s="204"/>
      <c r="AD176" s="204"/>
      <c r="AE176" s="204"/>
      <c r="AF176" s="9">
        <v>3.332439630296157</v>
      </c>
      <c r="AG176" s="9">
        <v>1574</v>
      </c>
      <c r="AH176" s="9">
        <v>0.56211289503487127</v>
      </c>
      <c r="AI176" s="9">
        <v>144</v>
      </c>
      <c r="AJ176" s="9">
        <v>2.2004587155963304</v>
      </c>
      <c r="AK176" s="9" t="s">
        <v>248</v>
      </c>
      <c r="AL176" s="9">
        <v>206</v>
      </c>
      <c r="AM176" s="9">
        <v>3.3780859963407792</v>
      </c>
      <c r="AN176" s="9">
        <v>3.4950617283950618</v>
      </c>
      <c r="AO176" s="73">
        <v>0</v>
      </c>
      <c r="AP176" s="80">
        <v>0</v>
      </c>
      <c r="AQ176" s="80">
        <v>0</v>
      </c>
      <c r="AR176" s="224">
        <v>450</v>
      </c>
      <c r="AS176" s="224" t="s">
        <v>248</v>
      </c>
      <c r="AT176" s="7">
        <v>17014.428</v>
      </c>
      <c r="AU176" s="7">
        <v>395.142</v>
      </c>
      <c r="AV176" s="201">
        <v>0</v>
      </c>
      <c r="AW176" s="126">
        <v>450</v>
      </c>
      <c r="AX176" s="203" t="s">
        <v>248</v>
      </c>
      <c r="AY176" s="203" t="s">
        <v>248</v>
      </c>
      <c r="AZ176" s="138">
        <v>101792</v>
      </c>
      <c r="BA176" s="203" t="s">
        <v>248</v>
      </c>
      <c r="BB176" s="203" t="s">
        <v>248</v>
      </c>
      <c r="BC176" s="203" t="s">
        <v>248</v>
      </c>
      <c r="BD176" s="217" t="s">
        <v>61</v>
      </c>
      <c r="BE176" s="201" t="s">
        <v>62</v>
      </c>
      <c r="BF176" s="201" t="s">
        <v>63</v>
      </c>
      <c r="BG176" s="201" t="s">
        <v>196</v>
      </c>
      <c r="BH176" s="218" t="s">
        <v>488</v>
      </c>
      <c r="BI176" s="218" t="s">
        <v>67</v>
      </c>
      <c r="BJ176" s="200">
        <v>214</v>
      </c>
      <c r="BK176" s="200">
        <v>3</v>
      </c>
      <c r="BL176" s="219" t="s">
        <v>65</v>
      </c>
      <c r="BM176" s="64"/>
      <c r="BN176" s="64" t="s">
        <v>309</v>
      </c>
      <c r="BO176" s="91" t="s">
        <v>70</v>
      </c>
      <c r="BP176" s="441" t="s">
        <v>681</v>
      </c>
      <c r="BQ176" s="219" t="s">
        <v>717</v>
      </c>
    </row>
    <row r="177" spans="1:69" ht="15.75">
      <c r="A177" s="207" t="s">
        <v>33</v>
      </c>
      <c r="B177" s="208" t="s">
        <v>40</v>
      </c>
      <c r="C177" s="202" t="s">
        <v>35</v>
      </c>
      <c r="D177" s="210" t="s">
        <v>710</v>
      </c>
      <c r="E177" s="24" t="s">
        <v>160</v>
      </c>
      <c r="F177" s="86">
        <v>231</v>
      </c>
      <c r="G177" s="80">
        <v>0</v>
      </c>
      <c r="H177" s="204"/>
      <c r="I177" s="204"/>
      <c r="J177" s="204"/>
      <c r="K177" s="204"/>
      <c r="L177" s="80">
        <v>3</v>
      </c>
      <c r="M177" s="203"/>
      <c r="N177" s="52">
        <v>0</v>
      </c>
      <c r="O177" s="204"/>
      <c r="P177" s="204"/>
      <c r="Q177" s="11">
        <v>7.2199428026000003</v>
      </c>
      <c r="R177" s="204"/>
      <c r="S177" s="204"/>
      <c r="T177" s="53">
        <v>9.4</v>
      </c>
      <c r="U177" s="204"/>
      <c r="V177" s="204"/>
      <c r="W177" s="11">
        <v>7.3638243245614001</v>
      </c>
      <c r="X177" s="204"/>
      <c r="Y177" s="204"/>
      <c r="Z177" s="53">
        <v>9.4749999999999996</v>
      </c>
      <c r="AA177" s="204"/>
      <c r="AB177" s="204"/>
      <c r="AC177" s="204"/>
      <c r="AD177" s="204"/>
      <c r="AE177" s="204"/>
      <c r="AF177" s="9">
        <v>2.9743537415452557</v>
      </c>
      <c r="AG177" s="9">
        <v>1596</v>
      </c>
      <c r="AH177" s="9">
        <v>0.48417933469490326</v>
      </c>
      <c r="AI177" s="9">
        <v>258</v>
      </c>
      <c r="AJ177" s="9">
        <v>1.83</v>
      </c>
      <c r="AK177" s="9" t="s">
        <v>248</v>
      </c>
      <c r="AL177" s="9">
        <v>0</v>
      </c>
      <c r="AM177" s="9"/>
      <c r="AN177" s="9"/>
      <c r="AO177" s="73">
        <v>0</v>
      </c>
      <c r="AP177" s="80">
        <v>0</v>
      </c>
      <c r="AQ177" s="80">
        <v>0</v>
      </c>
      <c r="AR177" s="224">
        <v>462</v>
      </c>
      <c r="AS177" s="224" t="s">
        <v>248</v>
      </c>
      <c r="AT177" s="7">
        <v>14999.866</v>
      </c>
      <c r="AU177" s="7">
        <v>2664.252</v>
      </c>
      <c r="AV177" s="201">
        <v>0</v>
      </c>
      <c r="AW177" s="126">
        <v>460</v>
      </c>
      <c r="AX177" s="203" t="s">
        <v>248</v>
      </c>
      <c r="AY177" s="203" t="s">
        <v>248</v>
      </c>
      <c r="AZ177" s="138">
        <v>101792</v>
      </c>
      <c r="BA177" s="203" t="s">
        <v>248</v>
      </c>
      <c r="BB177" s="203" t="s">
        <v>248</v>
      </c>
      <c r="BC177" s="203" t="s">
        <v>248</v>
      </c>
      <c r="BD177" s="217" t="s">
        <v>61</v>
      </c>
      <c r="BE177" s="201" t="s">
        <v>62</v>
      </c>
      <c r="BF177" s="201" t="s">
        <v>63</v>
      </c>
      <c r="BG177" s="201" t="s">
        <v>196</v>
      </c>
      <c r="BH177" s="218" t="s">
        <v>488</v>
      </c>
      <c r="BI177" s="218" t="s">
        <v>68</v>
      </c>
      <c r="BJ177" s="200">
        <v>214</v>
      </c>
      <c r="BK177" s="200">
        <v>4</v>
      </c>
      <c r="BL177" s="219" t="s">
        <v>65</v>
      </c>
      <c r="BM177" s="64"/>
      <c r="BN177" s="64" t="s">
        <v>309</v>
      </c>
      <c r="BO177" s="91" t="s">
        <v>70</v>
      </c>
      <c r="BP177" s="441" t="s">
        <v>681</v>
      </c>
      <c r="BQ177" s="219" t="s">
        <v>717</v>
      </c>
    </row>
    <row r="178" spans="1:69" ht="15.75">
      <c r="A178" s="207" t="s">
        <v>33</v>
      </c>
      <c r="B178" s="208" t="s">
        <v>40</v>
      </c>
      <c r="C178" s="202" t="s">
        <v>35</v>
      </c>
      <c r="D178" s="210" t="s">
        <v>710</v>
      </c>
      <c r="E178" s="24" t="s">
        <v>161</v>
      </c>
      <c r="F178" s="86">
        <v>74</v>
      </c>
      <c r="G178" s="80">
        <v>0</v>
      </c>
      <c r="H178" s="204"/>
      <c r="I178" s="204"/>
      <c r="J178" s="204"/>
      <c r="K178" s="204"/>
      <c r="L178" s="80">
        <v>0</v>
      </c>
      <c r="M178" s="203"/>
      <c r="N178" s="52">
        <v>0</v>
      </c>
      <c r="O178" s="204"/>
      <c r="P178" s="204"/>
      <c r="Q178" s="11">
        <v>7.0207295540999999</v>
      </c>
      <c r="R178" s="204"/>
      <c r="S178" s="204"/>
      <c r="T178" s="53">
        <v>8.8249999999999993</v>
      </c>
      <c r="U178" s="204"/>
      <c r="V178" s="204"/>
      <c r="W178" s="11">
        <v>6.9249185135135001</v>
      </c>
      <c r="X178" s="204"/>
      <c r="Y178" s="204"/>
      <c r="Z178" s="53">
        <v>8.8249999999999993</v>
      </c>
      <c r="AA178" s="204"/>
      <c r="AB178" s="204"/>
      <c r="AC178" s="204"/>
      <c r="AD178" s="204"/>
      <c r="AE178" s="204"/>
      <c r="AF178" s="9">
        <v>3.5394401676866538</v>
      </c>
      <c r="AG178" s="9">
        <v>518</v>
      </c>
      <c r="AH178" s="9">
        <v>0.46967774699544573</v>
      </c>
      <c r="AI178" s="9">
        <v>16</v>
      </c>
      <c r="AJ178" s="9">
        <v>2.5933962264150945</v>
      </c>
      <c r="AK178" s="9" t="s">
        <v>248</v>
      </c>
      <c r="AL178" s="9">
        <v>74</v>
      </c>
      <c r="AM178" s="9">
        <v>3.5394401676866538</v>
      </c>
      <c r="AN178" s="9">
        <v>3.6035856573705178</v>
      </c>
      <c r="AO178" s="73">
        <v>0</v>
      </c>
      <c r="AP178" s="80">
        <v>0</v>
      </c>
      <c r="AQ178" s="80">
        <v>0</v>
      </c>
      <c r="AR178" s="224">
        <v>148</v>
      </c>
      <c r="AS178" s="224" t="s">
        <v>248</v>
      </c>
      <c r="AT178" s="7">
        <v>5627.9530000000004</v>
      </c>
      <c r="AU178" s="7">
        <v>0</v>
      </c>
      <c r="AV178" s="201">
        <v>0</v>
      </c>
      <c r="AW178" s="126">
        <v>148</v>
      </c>
      <c r="AX178" s="203" t="s">
        <v>248</v>
      </c>
      <c r="AY178" s="203" t="s">
        <v>248</v>
      </c>
      <c r="AZ178" s="138">
        <v>5910</v>
      </c>
      <c r="BA178" s="203" t="s">
        <v>248</v>
      </c>
      <c r="BB178" s="203" t="s">
        <v>248</v>
      </c>
      <c r="BC178" s="203" t="s">
        <v>248</v>
      </c>
      <c r="BD178" s="217" t="s">
        <v>61</v>
      </c>
      <c r="BE178" s="201" t="s">
        <v>62</v>
      </c>
      <c r="BF178" s="201" t="s">
        <v>63</v>
      </c>
      <c r="BG178" s="201" t="s">
        <v>196</v>
      </c>
      <c r="BH178" s="218" t="s">
        <v>488</v>
      </c>
      <c r="BI178" s="218" t="s">
        <v>64</v>
      </c>
      <c r="BJ178" s="200">
        <v>214</v>
      </c>
      <c r="BK178" s="200">
        <v>1</v>
      </c>
      <c r="BL178" s="219" t="s">
        <v>65</v>
      </c>
      <c r="BM178" s="64"/>
      <c r="BN178" s="64" t="s">
        <v>309</v>
      </c>
      <c r="BO178" s="91" t="s">
        <v>349</v>
      </c>
      <c r="BP178" s="441" t="s">
        <v>699</v>
      </c>
      <c r="BQ178" s="219" t="s">
        <v>715</v>
      </c>
    </row>
    <row r="179" spans="1:69" ht="15.75">
      <c r="A179" s="207" t="s">
        <v>33</v>
      </c>
      <c r="B179" s="208" t="s">
        <v>40</v>
      </c>
      <c r="C179" s="202" t="s">
        <v>35</v>
      </c>
      <c r="D179" s="210" t="s">
        <v>710</v>
      </c>
      <c r="E179" s="24" t="s">
        <v>161</v>
      </c>
      <c r="F179" s="86">
        <v>72</v>
      </c>
      <c r="G179" s="80">
        <v>1</v>
      </c>
      <c r="H179" s="204"/>
      <c r="I179" s="204"/>
      <c r="J179" s="204"/>
      <c r="K179" s="204"/>
      <c r="L179" s="80">
        <v>0</v>
      </c>
      <c r="M179" s="203"/>
      <c r="N179" s="52">
        <v>0</v>
      </c>
      <c r="O179" s="204"/>
      <c r="P179" s="204"/>
      <c r="Q179" s="11">
        <v>6.5821263238999999</v>
      </c>
      <c r="R179" s="204"/>
      <c r="S179" s="204"/>
      <c r="T179" s="53">
        <v>8.1125000000000007</v>
      </c>
      <c r="U179" s="204"/>
      <c r="V179" s="204"/>
      <c r="W179" s="11">
        <v>6.5074925774647001</v>
      </c>
      <c r="X179" s="204"/>
      <c r="Y179" s="204"/>
      <c r="Z179" s="53">
        <v>8.1125000000000007</v>
      </c>
      <c r="AA179" s="204"/>
      <c r="AB179" s="204"/>
      <c r="AC179" s="204"/>
      <c r="AD179" s="204"/>
      <c r="AE179" s="204"/>
      <c r="AF179" s="9">
        <v>3.3256136932123592</v>
      </c>
      <c r="AG179" s="9">
        <v>497</v>
      </c>
      <c r="AH179" s="9">
        <v>0.52448061448800298</v>
      </c>
      <c r="AI179" s="9">
        <v>31</v>
      </c>
      <c r="AJ179" s="9">
        <v>2.3462499999999999</v>
      </c>
      <c r="AK179" s="9" t="s">
        <v>248</v>
      </c>
      <c r="AL179" s="9">
        <v>71</v>
      </c>
      <c r="AM179" s="9">
        <v>3.3256136932123592</v>
      </c>
      <c r="AN179" s="9">
        <v>3.3963815789473686</v>
      </c>
      <c r="AO179" s="73">
        <v>0</v>
      </c>
      <c r="AP179" s="80">
        <v>0</v>
      </c>
      <c r="AQ179" s="80">
        <v>0</v>
      </c>
      <c r="AR179" s="224">
        <v>142</v>
      </c>
      <c r="AS179" s="224" t="s">
        <v>248</v>
      </c>
      <c r="AT179" s="7">
        <v>5388.3159999999998</v>
      </c>
      <c r="AU179" s="7">
        <v>0</v>
      </c>
      <c r="AV179" s="201">
        <v>0</v>
      </c>
      <c r="AW179" s="126">
        <v>142</v>
      </c>
      <c r="AX179" s="203" t="s">
        <v>248</v>
      </c>
      <c r="AY179" s="203" t="s">
        <v>248</v>
      </c>
      <c r="AZ179" s="138">
        <v>5910</v>
      </c>
      <c r="BA179" s="203" t="s">
        <v>248</v>
      </c>
      <c r="BB179" s="203" t="s">
        <v>248</v>
      </c>
      <c r="BC179" s="203" t="s">
        <v>248</v>
      </c>
      <c r="BD179" s="217" t="s">
        <v>61</v>
      </c>
      <c r="BE179" s="201" t="s">
        <v>62</v>
      </c>
      <c r="BF179" s="201" t="s">
        <v>63</v>
      </c>
      <c r="BG179" s="201" t="s">
        <v>196</v>
      </c>
      <c r="BH179" s="218" t="s">
        <v>488</v>
      </c>
      <c r="BI179" s="218" t="s">
        <v>66</v>
      </c>
      <c r="BJ179" s="200">
        <v>214</v>
      </c>
      <c r="BK179" s="200">
        <v>7</v>
      </c>
      <c r="BL179" s="219" t="s">
        <v>65</v>
      </c>
      <c r="BM179" s="64"/>
      <c r="BN179" s="64" t="s">
        <v>309</v>
      </c>
      <c r="BO179" s="91" t="s">
        <v>349</v>
      </c>
      <c r="BP179" s="441" t="s">
        <v>699</v>
      </c>
      <c r="BQ179" s="219" t="s">
        <v>715</v>
      </c>
    </row>
    <row r="180" spans="1:69" ht="15.75">
      <c r="A180" s="207" t="s">
        <v>33</v>
      </c>
      <c r="B180" s="208" t="s">
        <v>40</v>
      </c>
      <c r="C180" s="202" t="s">
        <v>35</v>
      </c>
      <c r="D180" s="210" t="s">
        <v>710</v>
      </c>
      <c r="E180" s="24" t="s">
        <v>161</v>
      </c>
      <c r="F180" s="86">
        <v>71</v>
      </c>
      <c r="G180" s="80">
        <v>0</v>
      </c>
      <c r="H180" s="204"/>
      <c r="I180" s="204"/>
      <c r="J180" s="204"/>
      <c r="K180" s="204"/>
      <c r="L180" s="80">
        <v>0</v>
      </c>
      <c r="M180" s="203"/>
      <c r="N180" s="52">
        <v>0</v>
      </c>
      <c r="O180" s="204"/>
      <c r="P180" s="204"/>
      <c r="Q180" s="11">
        <v>7.5501686761000002</v>
      </c>
      <c r="R180" s="204"/>
      <c r="S180" s="204"/>
      <c r="T180" s="53">
        <v>8.9312500000000004</v>
      </c>
      <c r="U180" s="204"/>
      <c r="V180" s="204"/>
      <c r="W180" s="11">
        <v>7.5978025633802</v>
      </c>
      <c r="X180" s="204"/>
      <c r="Y180" s="204"/>
      <c r="Z180" s="53">
        <v>9.1125000000000007</v>
      </c>
      <c r="AA180" s="204"/>
      <c r="AB180" s="204"/>
      <c r="AC180" s="204"/>
      <c r="AD180" s="204"/>
      <c r="AE180" s="204"/>
      <c r="AF180" s="9">
        <v>3.4655533239875043</v>
      </c>
      <c r="AG180" s="9">
        <v>497</v>
      </c>
      <c r="AH180" s="9">
        <v>0.4292230312932751</v>
      </c>
      <c r="AI180" s="9">
        <v>13</v>
      </c>
      <c r="AJ180" s="9">
        <v>2.5897727272727273</v>
      </c>
      <c r="AK180" s="9" t="s">
        <v>248</v>
      </c>
      <c r="AL180" s="9">
        <v>71</v>
      </c>
      <c r="AM180" s="9">
        <v>3.4655533239875043</v>
      </c>
      <c r="AN180" s="9">
        <v>3.5498046875</v>
      </c>
      <c r="AO180" s="73">
        <v>0</v>
      </c>
      <c r="AP180" s="80">
        <v>0</v>
      </c>
      <c r="AQ180" s="80">
        <v>0</v>
      </c>
      <c r="AR180" s="224">
        <v>142</v>
      </c>
      <c r="AS180" s="224" t="s">
        <v>248</v>
      </c>
      <c r="AT180" s="7">
        <v>5445.1570000000002</v>
      </c>
      <c r="AU180" s="7">
        <v>0</v>
      </c>
      <c r="AV180" s="201">
        <v>0</v>
      </c>
      <c r="AW180" s="126">
        <v>142</v>
      </c>
      <c r="AX180" s="203" t="s">
        <v>248</v>
      </c>
      <c r="AY180" s="203" t="s">
        <v>248</v>
      </c>
      <c r="AZ180" s="138">
        <v>5910</v>
      </c>
      <c r="BA180" s="203" t="s">
        <v>248</v>
      </c>
      <c r="BB180" s="203" t="s">
        <v>248</v>
      </c>
      <c r="BC180" s="203" t="s">
        <v>248</v>
      </c>
      <c r="BD180" s="217" t="s">
        <v>61</v>
      </c>
      <c r="BE180" s="201" t="s">
        <v>62</v>
      </c>
      <c r="BF180" s="201" t="s">
        <v>63</v>
      </c>
      <c r="BG180" s="201" t="s">
        <v>196</v>
      </c>
      <c r="BH180" s="218" t="s">
        <v>488</v>
      </c>
      <c r="BI180" s="218" t="s">
        <v>67</v>
      </c>
      <c r="BJ180" s="200">
        <v>214</v>
      </c>
      <c r="BK180" s="200">
        <v>3</v>
      </c>
      <c r="BL180" s="219" t="s">
        <v>65</v>
      </c>
      <c r="BM180" s="64"/>
      <c r="BN180" s="64" t="s">
        <v>309</v>
      </c>
      <c r="BO180" s="91" t="s">
        <v>349</v>
      </c>
      <c r="BP180" s="441" t="s">
        <v>699</v>
      </c>
      <c r="BQ180" s="219" t="s">
        <v>715</v>
      </c>
    </row>
    <row r="181" spans="1:69" ht="15.75">
      <c r="A181" s="207" t="s">
        <v>33</v>
      </c>
      <c r="B181" s="208" t="s">
        <v>40</v>
      </c>
      <c r="C181" s="202" t="s">
        <v>35</v>
      </c>
      <c r="D181" s="210" t="s">
        <v>710</v>
      </c>
      <c r="E181" s="24" t="s">
        <v>161</v>
      </c>
      <c r="F181" s="86">
        <v>70</v>
      </c>
      <c r="G181" s="80">
        <v>0</v>
      </c>
      <c r="H181" s="204"/>
      <c r="I181" s="204"/>
      <c r="J181" s="204"/>
      <c r="K181" s="204"/>
      <c r="L181" s="80">
        <v>0</v>
      </c>
      <c r="M181" s="203"/>
      <c r="N181" s="52">
        <v>0</v>
      </c>
      <c r="O181" s="204"/>
      <c r="P181" s="204"/>
      <c r="Q181" s="11">
        <v>6.6371568714000002</v>
      </c>
      <c r="R181" s="204"/>
      <c r="S181" s="204"/>
      <c r="T181" s="53">
        <v>7.625</v>
      </c>
      <c r="U181" s="204"/>
      <c r="V181" s="204"/>
      <c r="W181" s="11">
        <v>6.7313995000000002</v>
      </c>
      <c r="X181" s="204"/>
      <c r="Y181" s="204"/>
      <c r="Z181" s="53">
        <v>7.875</v>
      </c>
      <c r="AA181" s="204"/>
      <c r="AB181" s="204"/>
      <c r="AC181" s="204"/>
      <c r="AD181" s="204"/>
      <c r="AE181" s="204"/>
      <c r="AF181" s="9">
        <v>2.9430000030264569</v>
      </c>
      <c r="AG181" s="9">
        <v>490</v>
      </c>
      <c r="AH181" s="9">
        <v>0.37464978847452529</v>
      </c>
      <c r="AI181" s="9">
        <v>59</v>
      </c>
      <c r="AJ181" s="9">
        <v>2.1682692307692308</v>
      </c>
      <c r="AK181" s="9" t="s">
        <v>248</v>
      </c>
      <c r="AL181" s="9">
        <v>0</v>
      </c>
      <c r="AM181" s="9"/>
      <c r="AN181" s="9"/>
      <c r="AO181" s="73">
        <v>0</v>
      </c>
      <c r="AP181" s="80">
        <v>0</v>
      </c>
      <c r="AQ181" s="80">
        <v>0</v>
      </c>
      <c r="AR181" s="224">
        <v>140</v>
      </c>
      <c r="AS181" s="224" t="s">
        <v>248</v>
      </c>
      <c r="AT181" s="7">
        <v>4645.835</v>
      </c>
      <c r="AU181" s="7">
        <v>689.74</v>
      </c>
      <c r="AV181" s="201">
        <v>0</v>
      </c>
      <c r="AW181" s="126">
        <v>140</v>
      </c>
      <c r="AX181" s="203" t="s">
        <v>248</v>
      </c>
      <c r="AY181" s="203" t="s">
        <v>248</v>
      </c>
      <c r="AZ181" s="138">
        <v>5910</v>
      </c>
      <c r="BA181" s="203" t="s">
        <v>248</v>
      </c>
      <c r="BB181" s="203" t="s">
        <v>248</v>
      </c>
      <c r="BC181" s="203" t="s">
        <v>248</v>
      </c>
      <c r="BD181" s="217" t="s">
        <v>61</v>
      </c>
      <c r="BE181" s="201" t="s">
        <v>62</v>
      </c>
      <c r="BF181" s="201" t="s">
        <v>63</v>
      </c>
      <c r="BG181" s="201" t="s">
        <v>196</v>
      </c>
      <c r="BH181" s="218" t="s">
        <v>488</v>
      </c>
      <c r="BI181" s="218" t="s">
        <v>68</v>
      </c>
      <c r="BJ181" s="200">
        <v>214</v>
      </c>
      <c r="BK181" s="200">
        <v>4</v>
      </c>
      <c r="BL181" s="219" t="s">
        <v>65</v>
      </c>
      <c r="BM181" s="64"/>
      <c r="BN181" s="64" t="s">
        <v>309</v>
      </c>
      <c r="BO181" s="91" t="s">
        <v>349</v>
      </c>
      <c r="BP181" s="441" t="s">
        <v>699</v>
      </c>
      <c r="BQ181" s="219" t="s">
        <v>715</v>
      </c>
    </row>
    <row r="182" spans="1:69" ht="15.75">
      <c r="A182" s="207" t="s">
        <v>33</v>
      </c>
      <c r="B182" s="208" t="s">
        <v>40</v>
      </c>
      <c r="C182" s="202" t="s">
        <v>35</v>
      </c>
      <c r="D182" s="210" t="s">
        <v>710</v>
      </c>
      <c r="E182" s="24" t="s">
        <v>162</v>
      </c>
      <c r="F182" s="86">
        <v>69</v>
      </c>
      <c r="G182" s="80">
        <v>0</v>
      </c>
      <c r="H182" s="204"/>
      <c r="I182" s="204"/>
      <c r="J182" s="204"/>
      <c r="K182" s="204"/>
      <c r="L182" s="80">
        <v>0</v>
      </c>
      <c r="M182" s="203"/>
      <c r="N182" s="52">
        <v>1</v>
      </c>
      <c r="O182" s="204"/>
      <c r="P182" s="204"/>
      <c r="Q182" s="11">
        <v>6.2906954783</v>
      </c>
      <c r="R182" s="204"/>
      <c r="S182" s="204"/>
      <c r="T182" s="53">
        <v>8.7749999999999986</v>
      </c>
      <c r="U182" s="204"/>
      <c r="V182" s="204"/>
      <c r="W182" s="11">
        <v>6.3681592318840003</v>
      </c>
      <c r="X182" s="204"/>
      <c r="Y182" s="204"/>
      <c r="Z182" s="53">
        <v>8.7749999999999986</v>
      </c>
      <c r="AA182" s="204"/>
      <c r="AB182" s="204"/>
      <c r="AC182" s="204"/>
      <c r="AD182" s="204"/>
      <c r="AE182" s="204"/>
      <c r="AF182" s="9">
        <v>3.3832899216844252</v>
      </c>
      <c r="AG182" s="9">
        <v>481</v>
      </c>
      <c r="AH182" s="9">
        <v>0.54386780233544474</v>
      </c>
      <c r="AI182" s="9">
        <v>33</v>
      </c>
      <c r="AJ182" s="9">
        <v>2.3342592592592593</v>
      </c>
      <c r="AK182" s="9" t="s">
        <v>248</v>
      </c>
      <c r="AL182" s="9">
        <v>69</v>
      </c>
      <c r="AM182" s="9">
        <v>3.3832899216844252</v>
      </c>
      <c r="AN182" s="9">
        <v>3.4476351351351351</v>
      </c>
      <c r="AO182" s="73">
        <v>0</v>
      </c>
      <c r="AP182" s="80">
        <v>0</v>
      </c>
      <c r="AQ182" s="80">
        <v>0</v>
      </c>
      <c r="AR182" s="224">
        <v>138</v>
      </c>
      <c r="AS182" s="224" t="s">
        <v>248</v>
      </c>
      <c r="AT182" s="7">
        <v>5229.1419999999998</v>
      </c>
      <c r="AU182" s="7">
        <v>0</v>
      </c>
      <c r="AV182" s="201">
        <v>0</v>
      </c>
      <c r="AW182" s="126">
        <v>138</v>
      </c>
      <c r="AX182" s="203" t="s">
        <v>248</v>
      </c>
      <c r="AY182" s="203" t="s">
        <v>248</v>
      </c>
      <c r="AZ182" s="138">
        <v>36747</v>
      </c>
      <c r="BA182" s="203" t="s">
        <v>248</v>
      </c>
      <c r="BB182" s="203" t="s">
        <v>248</v>
      </c>
      <c r="BC182" s="203" t="s">
        <v>248</v>
      </c>
      <c r="BD182" s="217" t="s">
        <v>61</v>
      </c>
      <c r="BE182" s="201" t="s">
        <v>62</v>
      </c>
      <c r="BF182" s="201" t="s">
        <v>63</v>
      </c>
      <c r="BG182" s="201" t="s">
        <v>196</v>
      </c>
      <c r="BH182" s="218" t="s">
        <v>509</v>
      </c>
      <c r="BI182" s="218" t="s">
        <v>64</v>
      </c>
      <c r="BJ182" s="200">
        <v>214</v>
      </c>
      <c r="BK182" s="200">
        <v>1</v>
      </c>
      <c r="BL182" s="219" t="s">
        <v>65</v>
      </c>
      <c r="BM182" s="64"/>
      <c r="BN182" s="64" t="s">
        <v>309</v>
      </c>
      <c r="BO182" s="91" t="s">
        <v>339</v>
      </c>
      <c r="BP182" s="441" t="s">
        <v>699</v>
      </c>
      <c r="BQ182" s="219" t="s">
        <v>715</v>
      </c>
    </row>
    <row r="183" spans="1:69" ht="15.75">
      <c r="A183" s="207" t="s">
        <v>33</v>
      </c>
      <c r="B183" s="208" t="s">
        <v>40</v>
      </c>
      <c r="C183" s="202" t="s">
        <v>35</v>
      </c>
      <c r="D183" s="210" t="s">
        <v>710</v>
      </c>
      <c r="E183" s="24" t="s">
        <v>162</v>
      </c>
      <c r="F183" s="86">
        <v>77</v>
      </c>
      <c r="G183" s="80">
        <v>0</v>
      </c>
      <c r="H183" s="204"/>
      <c r="I183" s="204"/>
      <c r="J183" s="204"/>
      <c r="K183" s="204"/>
      <c r="L183" s="80">
        <v>0</v>
      </c>
      <c r="M183" s="203"/>
      <c r="N183" s="52">
        <v>0</v>
      </c>
      <c r="O183" s="204"/>
      <c r="P183" s="204"/>
      <c r="Q183" s="11">
        <v>6.8715061557999997</v>
      </c>
      <c r="R183" s="204"/>
      <c r="S183" s="204"/>
      <c r="T183" s="53">
        <v>9.5749999999999957</v>
      </c>
      <c r="U183" s="204"/>
      <c r="V183" s="204"/>
      <c r="W183" s="11">
        <v>6.7470256363635999</v>
      </c>
      <c r="X183" s="204"/>
      <c r="Y183" s="204"/>
      <c r="Z183" s="53">
        <v>9.0749999999999957</v>
      </c>
      <c r="AA183" s="204"/>
      <c r="AB183" s="204"/>
      <c r="AC183" s="204"/>
      <c r="AD183" s="204"/>
      <c r="AE183" s="204"/>
      <c r="AF183" s="9">
        <v>3.3432838662435929</v>
      </c>
      <c r="AG183" s="9">
        <v>539</v>
      </c>
      <c r="AH183" s="9">
        <v>0.51868315549350974</v>
      </c>
      <c r="AI183" s="9">
        <v>36</v>
      </c>
      <c r="AJ183" s="9">
        <v>2.3491666666666666</v>
      </c>
      <c r="AK183" s="9" t="s">
        <v>248</v>
      </c>
      <c r="AL183" s="9">
        <v>77</v>
      </c>
      <c r="AM183" s="9">
        <v>3.3432838662435929</v>
      </c>
      <c r="AN183" s="9">
        <v>3.4185714285714286</v>
      </c>
      <c r="AO183" s="73">
        <v>0</v>
      </c>
      <c r="AP183" s="80">
        <v>0</v>
      </c>
      <c r="AQ183" s="80">
        <v>0</v>
      </c>
      <c r="AR183" s="224">
        <v>154</v>
      </c>
      <c r="AS183" s="224" t="s">
        <v>248</v>
      </c>
      <c r="AT183" s="7">
        <v>5862.6670000000004</v>
      </c>
      <c r="AU183" s="7">
        <v>0</v>
      </c>
      <c r="AV183" s="201">
        <v>0</v>
      </c>
      <c r="AW183" s="126">
        <v>154</v>
      </c>
      <c r="AX183" s="203" t="s">
        <v>248</v>
      </c>
      <c r="AY183" s="203" t="s">
        <v>248</v>
      </c>
      <c r="AZ183" s="138">
        <v>36747</v>
      </c>
      <c r="BA183" s="203" t="s">
        <v>248</v>
      </c>
      <c r="BB183" s="203" t="s">
        <v>248</v>
      </c>
      <c r="BC183" s="203" t="s">
        <v>248</v>
      </c>
      <c r="BD183" s="217" t="s">
        <v>61</v>
      </c>
      <c r="BE183" s="201" t="s">
        <v>62</v>
      </c>
      <c r="BF183" s="201" t="s">
        <v>63</v>
      </c>
      <c r="BG183" s="201" t="s">
        <v>196</v>
      </c>
      <c r="BH183" s="218" t="s">
        <v>509</v>
      </c>
      <c r="BI183" s="218" t="s">
        <v>66</v>
      </c>
      <c r="BJ183" s="200">
        <v>214</v>
      </c>
      <c r="BK183" s="200">
        <v>7</v>
      </c>
      <c r="BL183" s="219" t="s">
        <v>65</v>
      </c>
      <c r="BM183" s="64"/>
      <c r="BN183" s="64" t="s">
        <v>309</v>
      </c>
      <c r="BO183" s="91" t="s">
        <v>339</v>
      </c>
      <c r="BP183" s="441" t="s">
        <v>699</v>
      </c>
      <c r="BQ183" s="219" t="s">
        <v>715</v>
      </c>
    </row>
    <row r="184" spans="1:69" ht="15.75">
      <c r="A184" s="207" t="s">
        <v>33</v>
      </c>
      <c r="B184" s="208" t="s">
        <v>40</v>
      </c>
      <c r="C184" s="202" t="s">
        <v>35</v>
      </c>
      <c r="D184" s="210" t="s">
        <v>710</v>
      </c>
      <c r="E184" s="24" t="s">
        <v>162</v>
      </c>
      <c r="F184" s="86">
        <v>69</v>
      </c>
      <c r="G184" s="80">
        <v>0</v>
      </c>
      <c r="H184" s="204"/>
      <c r="I184" s="204"/>
      <c r="J184" s="204"/>
      <c r="K184" s="204"/>
      <c r="L184" s="80">
        <v>0</v>
      </c>
      <c r="M184" s="203"/>
      <c r="N184" s="52">
        <v>0</v>
      </c>
      <c r="O184" s="204"/>
      <c r="P184" s="204"/>
      <c r="Q184" s="11">
        <v>7.3352608695999999</v>
      </c>
      <c r="R184" s="204"/>
      <c r="S184" s="204"/>
      <c r="T184" s="53">
        <v>9.3187499999999996</v>
      </c>
      <c r="U184" s="204"/>
      <c r="V184" s="204"/>
      <c r="W184" s="11">
        <v>7.4721737681159004</v>
      </c>
      <c r="X184" s="204"/>
      <c r="Y184" s="204"/>
      <c r="Z184" s="53">
        <v>9.4249999999999989</v>
      </c>
      <c r="AA184" s="204"/>
      <c r="AB184" s="204"/>
      <c r="AC184" s="204"/>
      <c r="AD184" s="204"/>
      <c r="AE184" s="204"/>
      <c r="AF184" s="9">
        <v>3.3117188392984431</v>
      </c>
      <c r="AG184" s="9">
        <v>483</v>
      </c>
      <c r="AH184" s="9">
        <v>0.61406320109675661</v>
      </c>
      <c r="AI184" s="9">
        <v>59</v>
      </c>
      <c r="AJ184" s="9">
        <v>2.0021428571428572</v>
      </c>
      <c r="AK184" s="9" t="s">
        <v>248</v>
      </c>
      <c r="AL184" s="9">
        <v>54</v>
      </c>
      <c r="AM184" s="9">
        <v>3.3867724900523188</v>
      </c>
      <c r="AN184" s="9">
        <v>3.4956140350877192</v>
      </c>
      <c r="AO184" s="73">
        <v>0</v>
      </c>
      <c r="AP184" s="80">
        <v>0</v>
      </c>
      <c r="AQ184" s="80">
        <v>0</v>
      </c>
      <c r="AR184" s="224">
        <v>138</v>
      </c>
      <c r="AS184" s="224" t="s">
        <v>248</v>
      </c>
      <c r="AT184" s="7">
        <v>5143.1930000000002</v>
      </c>
      <c r="AU184" s="7">
        <v>151.10599999999999</v>
      </c>
      <c r="AV184" s="201">
        <v>0</v>
      </c>
      <c r="AW184" s="126">
        <v>138</v>
      </c>
      <c r="AX184" s="203" t="s">
        <v>248</v>
      </c>
      <c r="AY184" s="203" t="s">
        <v>248</v>
      </c>
      <c r="AZ184" s="138">
        <v>36747</v>
      </c>
      <c r="BA184" s="203" t="s">
        <v>248</v>
      </c>
      <c r="BB184" s="203" t="s">
        <v>248</v>
      </c>
      <c r="BC184" s="203" t="s">
        <v>248</v>
      </c>
      <c r="BD184" s="217" t="s">
        <v>61</v>
      </c>
      <c r="BE184" s="201" t="s">
        <v>62</v>
      </c>
      <c r="BF184" s="201" t="s">
        <v>63</v>
      </c>
      <c r="BG184" s="201" t="s">
        <v>196</v>
      </c>
      <c r="BH184" s="218" t="s">
        <v>509</v>
      </c>
      <c r="BI184" s="218" t="s">
        <v>67</v>
      </c>
      <c r="BJ184" s="200">
        <v>214</v>
      </c>
      <c r="BK184" s="200">
        <v>3</v>
      </c>
      <c r="BL184" s="219" t="s">
        <v>65</v>
      </c>
      <c r="BM184" s="64"/>
      <c r="BN184" s="64" t="s">
        <v>309</v>
      </c>
      <c r="BO184" s="91" t="s">
        <v>339</v>
      </c>
      <c r="BP184" s="441" t="s">
        <v>699</v>
      </c>
      <c r="BQ184" s="219" t="s">
        <v>715</v>
      </c>
    </row>
    <row r="185" spans="1:69" ht="15.75">
      <c r="A185" s="207" t="s">
        <v>33</v>
      </c>
      <c r="B185" s="208" t="s">
        <v>40</v>
      </c>
      <c r="C185" s="202" t="s">
        <v>35</v>
      </c>
      <c r="D185" s="210" t="s">
        <v>710</v>
      </c>
      <c r="E185" s="24" t="s">
        <v>162</v>
      </c>
      <c r="F185" s="86">
        <v>7</v>
      </c>
      <c r="G185" s="80">
        <v>0</v>
      </c>
      <c r="H185" s="204"/>
      <c r="I185" s="204"/>
      <c r="J185" s="204"/>
      <c r="K185" s="204"/>
      <c r="L185" s="80">
        <v>0</v>
      </c>
      <c r="M185" s="203"/>
      <c r="N185" s="52">
        <v>0</v>
      </c>
      <c r="O185" s="204"/>
      <c r="P185" s="204"/>
      <c r="Q185" s="11">
        <v>7.7314285714000004</v>
      </c>
      <c r="R185" s="204"/>
      <c r="S185" s="204"/>
      <c r="T185" s="53">
        <v>10.324999999999999</v>
      </c>
      <c r="U185" s="204"/>
      <c r="V185" s="204"/>
      <c r="W185" s="11">
        <v>7.7941428571428002</v>
      </c>
      <c r="X185" s="204"/>
      <c r="Y185" s="204"/>
      <c r="Z185" s="53">
        <v>10.324999999999999</v>
      </c>
      <c r="AA185" s="204"/>
      <c r="AB185" s="204"/>
      <c r="AC185" s="204"/>
      <c r="AD185" s="204"/>
      <c r="AE185" s="204"/>
      <c r="AF185" s="9">
        <v>2.9324489783267582</v>
      </c>
      <c r="AG185" s="9">
        <v>49</v>
      </c>
      <c r="AH185" s="9">
        <v>0.40589826479124569</v>
      </c>
      <c r="AI185" s="9">
        <v>8</v>
      </c>
      <c r="AJ185" s="9">
        <v>2.1035714285714286</v>
      </c>
      <c r="AK185" s="9" t="s">
        <v>248</v>
      </c>
      <c r="AL185" s="9">
        <v>0</v>
      </c>
      <c r="AM185" s="9"/>
      <c r="AN185" s="9"/>
      <c r="AO185" s="73">
        <v>0</v>
      </c>
      <c r="AP185" s="80">
        <v>0</v>
      </c>
      <c r="AQ185" s="80">
        <v>0</v>
      </c>
      <c r="AR185" s="224">
        <v>14</v>
      </c>
      <c r="AS185" s="224" t="s">
        <v>248</v>
      </c>
      <c r="AT185" s="7">
        <v>516.52300000000002</v>
      </c>
      <c r="AU185" s="7">
        <v>28.957999999999998</v>
      </c>
      <c r="AV185" s="201">
        <v>0</v>
      </c>
      <c r="AW185" s="126">
        <v>14</v>
      </c>
      <c r="AX185" s="203" t="s">
        <v>248</v>
      </c>
      <c r="AY185" s="203" t="s">
        <v>248</v>
      </c>
      <c r="AZ185" s="138">
        <v>36747</v>
      </c>
      <c r="BA185" s="203" t="s">
        <v>248</v>
      </c>
      <c r="BB185" s="203" t="s">
        <v>248</v>
      </c>
      <c r="BC185" s="203" t="s">
        <v>248</v>
      </c>
      <c r="BD185" s="217" t="s">
        <v>61</v>
      </c>
      <c r="BE185" s="201" t="s">
        <v>62</v>
      </c>
      <c r="BF185" s="201" t="s">
        <v>63</v>
      </c>
      <c r="BG185" s="201" t="s">
        <v>196</v>
      </c>
      <c r="BH185" s="218" t="s">
        <v>509</v>
      </c>
      <c r="BI185" s="218" t="s">
        <v>68</v>
      </c>
      <c r="BJ185" s="200">
        <v>214</v>
      </c>
      <c r="BK185" s="200">
        <v>4</v>
      </c>
      <c r="BL185" s="219" t="s">
        <v>65</v>
      </c>
      <c r="BM185" s="64"/>
      <c r="BN185" s="64" t="s">
        <v>309</v>
      </c>
      <c r="BO185" s="91" t="s">
        <v>339</v>
      </c>
      <c r="BP185" s="441" t="s">
        <v>699</v>
      </c>
      <c r="BQ185" s="219" t="s">
        <v>715</v>
      </c>
    </row>
    <row r="186" spans="1:69" ht="15.75">
      <c r="A186" s="207" t="s">
        <v>33</v>
      </c>
      <c r="B186" s="208" t="s">
        <v>40</v>
      </c>
      <c r="C186" s="202" t="s">
        <v>35</v>
      </c>
      <c r="D186" s="210" t="s">
        <v>710</v>
      </c>
      <c r="E186" s="24" t="s">
        <v>163</v>
      </c>
      <c r="F186" s="86">
        <v>80</v>
      </c>
      <c r="G186" s="80">
        <v>1</v>
      </c>
      <c r="H186" s="204"/>
      <c r="I186" s="204"/>
      <c r="J186" s="204"/>
      <c r="K186" s="204"/>
      <c r="L186" s="80">
        <v>0</v>
      </c>
      <c r="M186" s="203"/>
      <c r="N186" s="52">
        <v>0</v>
      </c>
      <c r="O186" s="204"/>
      <c r="P186" s="204"/>
      <c r="Q186" s="11">
        <v>7.5714936203000001</v>
      </c>
      <c r="R186" s="204"/>
      <c r="S186" s="204"/>
      <c r="T186" s="53">
        <v>11.012499999999999</v>
      </c>
      <c r="U186" s="204"/>
      <c r="V186" s="204"/>
      <c r="W186" s="11">
        <v>7.5164555696201996</v>
      </c>
      <c r="X186" s="204"/>
      <c r="Y186" s="204"/>
      <c r="Z186" s="53">
        <v>11.174999999999999</v>
      </c>
      <c r="AA186" s="204"/>
      <c r="AB186" s="204"/>
      <c r="AC186" s="204"/>
      <c r="AD186" s="204"/>
      <c r="AE186" s="204"/>
      <c r="AF186" s="9">
        <v>3.5268095424323724</v>
      </c>
      <c r="AG186" s="9">
        <v>553</v>
      </c>
      <c r="AH186" s="9">
        <v>0.54599490698326136</v>
      </c>
      <c r="AI186" s="9">
        <v>29</v>
      </c>
      <c r="AJ186" s="9">
        <v>2.467857142857143</v>
      </c>
      <c r="AK186" s="9" t="s">
        <v>248</v>
      </c>
      <c r="AL186" s="9">
        <v>76</v>
      </c>
      <c r="AM186" s="9">
        <v>3.5404511475025262</v>
      </c>
      <c r="AN186" s="9">
        <v>3.625</v>
      </c>
      <c r="AO186" s="73">
        <v>0</v>
      </c>
      <c r="AP186" s="80">
        <v>0</v>
      </c>
      <c r="AQ186" s="80">
        <v>0</v>
      </c>
      <c r="AR186" s="224">
        <v>158</v>
      </c>
      <c r="AS186" s="224" t="s">
        <v>248</v>
      </c>
      <c r="AT186" s="7">
        <v>6034.2929999999997</v>
      </c>
      <c r="AU186" s="7">
        <v>66.52</v>
      </c>
      <c r="AV186" s="201">
        <v>0</v>
      </c>
      <c r="AW186" s="126">
        <v>158</v>
      </c>
      <c r="AX186" s="203" t="s">
        <v>248</v>
      </c>
      <c r="AY186" s="203" t="s">
        <v>248</v>
      </c>
      <c r="AZ186" s="138">
        <v>37576</v>
      </c>
      <c r="BA186" s="203" t="s">
        <v>248</v>
      </c>
      <c r="BB186" s="203" t="s">
        <v>248</v>
      </c>
      <c r="BC186" s="203" t="s">
        <v>248</v>
      </c>
      <c r="BD186" s="217" t="s">
        <v>61</v>
      </c>
      <c r="BE186" s="201" t="s">
        <v>62</v>
      </c>
      <c r="BF186" s="201" t="s">
        <v>63</v>
      </c>
      <c r="BG186" s="201" t="s">
        <v>196</v>
      </c>
      <c r="BH186" s="218" t="s">
        <v>509</v>
      </c>
      <c r="BI186" s="218" t="s">
        <v>64</v>
      </c>
      <c r="BJ186" s="200">
        <v>214</v>
      </c>
      <c r="BK186" s="200">
        <v>1</v>
      </c>
      <c r="BL186" s="219" t="s">
        <v>65</v>
      </c>
      <c r="BM186" s="64"/>
      <c r="BN186" s="64" t="s">
        <v>309</v>
      </c>
      <c r="BO186" s="91" t="s">
        <v>335</v>
      </c>
      <c r="BP186" s="441" t="s">
        <v>690</v>
      </c>
      <c r="BQ186" s="219" t="s">
        <v>718</v>
      </c>
    </row>
    <row r="187" spans="1:69" ht="15.75">
      <c r="A187" s="207" t="s">
        <v>33</v>
      </c>
      <c r="B187" s="208" t="s">
        <v>40</v>
      </c>
      <c r="C187" s="202" t="s">
        <v>35</v>
      </c>
      <c r="D187" s="210" t="s">
        <v>710</v>
      </c>
      <c r="E187" s="24" t="s">
        <v>163</v>
      </c>
      <c r="F187" s="86">
        <v>55</v>
      </c>
      <c r="G187" s="80">
        <v>2</v>
      </c>
      <c r="H187" s="204"/>
      <c r="I187" s="204"/>
      <c r="J187" s="204"/>
      <c r="K187" s="204"/>
      <c r="L187" s="80">
        <v>0</v>
      </c>
      <c r="M187" s="203"/>
      <c r="N187" s="52">
        <v>0</v>
      </c>
      <c r="O187" s="204"/>
      <c r="P187" s="204"/>
      <c r="Q187" s="11">
        <v>8.6030754717000004</v>
      </c>
      <c r="R187" s="204"/>
      <c r="S187" s="204"/>
      <c r="T187" s="53">
        <v>13.891666666666666</v>
      </c>
      <c r="U187" s="204"/>
      <c r="V187" s="204"/>
      <c r="W187" s="11">
        <v>8.5946414339622006</v>
      </c>
      <c r="X187" s="204"/>
      <c r="Y187" s="204"/>
      <c r="Z187" s="53">
        <v>13.725</v>
      </c>
      <c r="AA187" s="204"/>
      <c r="AB187" s="204"/>
      <c r="AC187" s="204"/>
      <c r="AD187" s="204"/>
      <c r="AE187" s="204"/>
      <c r="AF187" s="9">
        <v>3.3844230836564368</v>
      </c>
      <c r="AG187" s="9">
        <v>371</v>
      </c>
      <c r="AH187" s="9">
        <v>0.52165881864617158</v>
      </c>
      <c r="AI187" s="9">
        <v>25</v>
      </c>
      <c r="AJ187" s="9">
        <v>2.3302631578947368</v>
      </c>
      <c r="AK187" s="9" t="s">
        <v>248</v>
      </c>
      <c r="AL187" s="9">
        <v>52</v>
      </c>
      <c r="AM187" s="9">
        <v>3.3844230836564368</v>
      </c>
      <c r="AN187" s="9">
        <v>3.4954128440366974</v>
      </c>
      <c r="AO187" s="73">
        <v>0</v>
      </c>
      <c r="AP187" s="80">
        <v>0</v>
      </c>
      <c r="AQ187" s="80">
        <v>0</v>
      </c>
      <c r="AR187" s="224">
        <v>106</v>
      </c>
      <c r="AS187" s="224" t="s">
        <v>248</v>
      </c>
      <c r="AT187" s="7">
        <v>4227.1409999999996</v>
      </c>
      <c r="AU187" s="7">
        <v>35.921999999999997</v>
      </c>
      <c r="AV187" s="201">
        <v>0</v>
      </c>
      <c r="AW187" s="126">
        <v>106</v>
      </c>
      <c r="AX187" s="203" t="s">
        <v>248</v>
      </c>
      <c r="AY187" s="203" t="s">
        <v>248</v>
      </c>
      <c r="AZ187" s="138">
        <v>37576</v>
      </c>
      <c r="BA187" s="203" t="s">
        <v>248</v>
      </c>
      <c r="BB187" s="203" t="s">
        <v>248</v>
      </c>
      <c r="BC187" s="203" t="s">
        <v>248</v>
      </c>
      <c r="BD187" s="217" t="s">
        <v>61</v>
      </c>
      <c r="BE187" s="201" t="s">
        <v>62</v>
      </c>
      <c r="BF187" s="201" t="s">
        <v>63</v>
      </c>
      <c r="BG187" s="201" t="s">
        <v>196</v>
      </c>
      <c r="BH187" s="218" t="s">
        <v>509</v>
      </c>
      <c r="BI187" s="218" t="s">
        <v>66</v>
      </c>
      <c r="BJ187" s="200">
        <v>214</v>
      </c>
      <c r="BK187" s="200">
        <v>7</v>
      </c>
      <c r="BL187" s="219" t="s">
        <v>65</v>
      </c>
      <c r="BM187" s="64"/>
      <c r="BN187" s="64" t="s">
        <v>309</v>
      </c>
      <c r="BO187" s="91" t="s">
        <v>335</v>
      </c>
      <c r="BP187" s="441" t="s">
        <v>690</v>
      </c>
      <c r="BQ187" s="219" t="s">
        <v>718</v>
      </c>
    </row>
    <row r="188" spans="1:69" ht="15.75">
      <c r="A188" s="207" t="s">
        <v>33</v>
      </c>
      <c r="B188" s="208" t="s">
        <v>40</v>
      </c>
      <c r="C188" s="202" t="s">
        <v>35</v>
      </c>
      <c r="D188" s="210" t="s">
        <v>710</v>
      </c>
      <c r="E188" s="24" t="s">
        <v>163</v>
      </c>
      <c r="F188" s="86">
        <v>79</v>
      </c>
      <c r="G188" s="80">
        <v>1</v>
      </c>
      <c r="H188" s="204"/>
      <c r="I188" s="204"/>
      <c r="J188" s="204"/>
      <c r="K188" s="204"/>
      <c r="L188" s="80">
        <v>0</v>
      </c>
      <c r="M188" s="203"/>
      <c r="N188" s="52">
        <v>0</v>
      </c>
      <c r="O188" s="204"/>
      <c r="P188" s="204"/>
      <c r="Q188" s="11">
        <v>6.7865511154</v>
      </c>
      <c r="R188" s="204"/>
      <c r="S188" s="204"/>
      <c r="T188" s="53">
        <v>8.1833333333333318</v>
      </c>
      <c r="U188" s="204"/>
      <c r="V188" s="204"/>
      <c r="W188" s="11">
        <v>6.9516921666666001</v>
      </c>
      <c r="X188" s="204"/>
      <c r="Y188" s="204"/>
      <c r="Z188" s="53">
        <v>7.9550000000000001</v>
      </c>
      <c r="AA188" s="204"/>
      <c r="AB188" s="204"/>
      <c r="AC188" s="204"/>
      <c r="AD188" s="204"/>
      <c r="AE188" s="204"/>
      <c r="AF188" s="9">
        <v>3.5199816964921502</v>
      </c>
      <c r="AG188" s="9">
        <v>546</v>
      </c>
      <c r="AH188" s="9">
        <v>0.43278321045927337</v>
      </c>
      <c r="AI188" s="9">
        <v>16</v>
      </c>
      <c r="AJ188" s="9">
        <v>2.608653846153846</v>
      </c>
      <c r="AK188" s="9" t="s">
        <v>248</v>
      </c>
      <c r="AL188" s="9">
        <v>78</v>
      </c>
      <c r="AM188" s="9">
        <v>3.5199816964921502</v>
      </c>
      <c r="AN188" s="9">
        <v>3.6145510835913313</v>
      </c>
      <c r="AO188" s="73">
        <v>0</v>
      </c>
      <c r="AP188" s="80">
        <v>0</v>
      </c>
      <c r="AQ188" s="80">
        <v>0</v>
      </c>
      <c r="AR188" s="224">
        <v>156</v>
      </c>
      <c r="AS188" s="224" t="s">
        <v>248</v>
      </c>
      <c r="AT188" s="7">
        <v>5972.6350000000002</v>
      </c>
      <c r="AU188" s="7">
        <v>0</v>
      </c>
      <c r="AV188" s="201">
        <v>0</v>
      </c>
      <c r="AW188" s="126">
        <v>156</v>
      </c>
      <c r="AX188" s="203" t="s">
        <v>248</v>
      </c>
      <c r="AY188" s="203" t="s">
        <v>248</v>
      </c>
      <c r="AZ188" s="138">
        <v>37576</v>
      </c>
      <c r="BA188" s="203" t="s">
        <v>248</v>
      </c>
      <c r="BB188" s="203" t="s">
        <v>248</v>
      </c>
      <c r="BC188" s="203" t="s">
        <v>248</v>
      </c>
      <c r="BD188" s="217" t="s">
        <v>61</v>
      </c>
      <c r="BE188" s="201" t="s">
        <v>62</v>
      </c>
      <c r="BF188" s="201" t="s">
        <v>63</v>
      </c>
      <c r="BG188" s="201" t="s">
        <v>196</v>
      </c>
      <c r="BH188" s="218" t="s">
        <v>509</v>
      </c>
      <c r="BI188" s="218" t="s">
        <v>67</v>
      </c>
      <c r="BJ188" s="200">
        <v>214</v>
      </c>
      <c r="BK188" s="200">
        <v>3</v>
      </c>
      <c r="BL188" s="219" t="s">
        <v>65</v>
      </c>
      <c r="BM188" s="64"/>
      <c r="BN188" s="64" t="s">
        <v>309</v>
      </c>
      <c r="BO188" s="91" t="s">
        <v>335</v>
      </c>
      <c r="BP188" s="441" t="s">
        <v>690</v>
      </c>
      <c r="BQ188" s="219" t="s">
        <v>718</v>
      </c>
    </row>
    <row r="189" spans="1:69" ht="15.75">
      <c r="A189" s="207" t="s">
        <v>33</v>
      </c>
      <c r="B189" s="208" t="s">
        <v>40</v>
      </c>
      <c r="C189" s="202" t="s">
        <v>35</v>
      </c>
      <c r="D189" s="210" t="s">
        <v>710</v>
      </c>
      <c r="E189" s="24" t="s">
        <v>163</v>
      </c>
      <c r="F189" s="86">
        <v>36</v>
      </c>
      <c r="G189" s="80">
        <v>0</v>
      </c>
      <c r="H189" s="204"/>
      <c r="I189" s="204"/>
      <c r="J189" s="204"/>
      <c r="K189" s="204"/>
      <c r="L189" s="80">
        <v>0</v>
      </c>
      <c r="M189" s="203"/>
      <c r="N189" s="52">
        <v>0</v>
      </c>
      <c r="O189" s="204"/>
      <c r="P189" s="204"/>
      <c r="Q189" s="11">
        <v>7.4042498888999999</v>
      </c>
      <c r="R189" s="204"/>
      <c r="S189" s="204"/>
      <c r="T189" s="53">
        <v>9.0999999999999979</v>
      </c>
      <c r="U189" s="204"/>
      <c r="V189" s="204"/>
      <c r="W189" s="11">
        <v>7.4957776666665996</v>
      </c>
      <c r="X189" s="204"/>
      <c r="Y189" s="204"/>
      <c r="Z189" s="53">
        <v>9.2999999999999989</v>
      </c>
      <c r="AA189" s="204"/>
      <c r="AB189" s="204"/>
      <c r="AC189" s="204"/>
      <c r="AD189" s="204"/>
      <c r="AE189" s="204"/>
      <c r="AF189" s="9">
        <v>2.7069841207019865</v>
      </c>
      <c r="AG189" s="9">
        <v>252</v>
      </c>
      <c r="AH189" s="9">
        <v>0.29767406055780177</v>
      </c>
      <c r="AI189" s="9">
        <v>53</v>
      </c>
      <c r="AJ189" s="9">
        <v>2.0608695652173914</v>
      </c>
      <c r="AK189" s="9" t="s">
        <v>248</v>
      </c>
      <c r="AL189" s="9">
        <v>0</v>
      </c>
      <c r="AM189" s="9"/>
      <c r="AN189" s="9"/>
      <c r="AO189" s="73">
        <v>0</v>
      </c>
      <c r="AP189" s="80">
        <v>0</v>
      </c>
      <c r="AQ189" s="80">
        <v>0</v>
      </c>
      <c r="AR189" s="224">
        <v>72</v>
      </c>
      <c r="AS189" s="224" t="s">
        <v>248</v>
      </c>
      <c r="AT189" s="7">
        <v>2749.5479999999998</v>
      </c>
      <c r="AU189" s="7">
        <v>14.675000000000001</v>
      </c>
      <c r="AV189" s="201">
        <v>0</v>
      </c>
      <c r="AW189" s="126">
        <v>72</v>
      </c>
      <c r="AX189" s="203" t="s">
        <v>248</v>
      </c>
      <c r="AY189" s="203" t="s">
        <v>248</v>
      </c>
      <c r="AZ189" s="138">
        <v>37576</v>
      </c>
      <c r="BA189" s="203" t="s">
        <v>248</v>
      </c>
      <c r="BB189" s="203" t="s">
        <v>248</v>
      </c>
      <c r="BC189" s="203" t="s">
        <v>248</v>
      </c>
      <c r="BD189" s="217" t="s">
        <v>61</v>
      </c>
      <c r="BE189" s="201" t="s">
        <v>62</v>
      </c>
      <c r="BF189" s="201" t="s">
        <v>63</v>
      </c>
      <c r="BG189" s="201" t="s">
        <v>196</v>
      </c>
      <c r="BH189" s="218" t="s">
        <v>509</v>
      </c>
      <c r="BI189" s="218" t="s">
        <v>68</v>
      </c>
      <c r="BJ189" s="200">
        <v>214</v>
      </c>
      <c r="BK189" s="200">
        <v>4</v>
      </c>
      <c r="BL189" s="219" t="s">
        <v>65</v>
      </c>
      <c r="BM189" s="64"/>
      <c r="BN189" s="64" t="s">
        <v>309</v>
      </c>
      <c r="BO189" s="91" t="s">
        <v>335</v>
      </c>
      <c r="BP189" s="441" t="s">
        <v>690</v>
      </c>
      <c r="BQ189" s="219" t="s">
        <v>718</v>
      </c>
    </row>
    <row r="190" spans="1:69" ht="15.75">
      <c r="A190" s="207" t="s">
        <v>33</v>
      </c>
      <c r="B190" s="208" t="s">
        <v>40</v>
      </c>
      <c r="C190" s="202" t="s">
        <v>35</v>
      </c>
      <c r="D190" s="210" t="s">
        <v>710</v>
      </c>
      <c r="E190" s="24" t="s">
        <v>164</v>
      </c>
      <c r="F190" s="86">
        <v>239</v>
      </c>
      <c r="G190" s="80">
        <v>1</v>
      </c>
      <c r="H190" s="204"/>
      <c r="I190" s="204"/>
      <c r="J190" s="204"/>
      <c r="K190" s="204"/>
      <c r="L190" s="80">
        <v>0</v>
      </c>
      <c r="M190" s="203"/>
      <c r="N190" s="52">
        <v>0</v>
      </c>
      <c r="O190" s="204"/>
      <c r="P190" s="204"/>
      <c r="Q190" s="11">
        <v>7.5394578235000003</v>
      </c>
      <c r="R190" s="204"/>
      <c r="S190" s="204"/>
      <c r="T190" s="53">
        <v>8.8944444444444439</v>
      </c>
      <c r="U190" s="204"/>
      <c r="V190" s="204"/>
      <c r="W190" s="11">
        <v>7.6457182647058</v>
      </c>
      <c r="X190" s="204"/>
      <c r="Y190" s="204"/>
      <c r="Z190" s="53">
        <v>8.9625000000000004</v>
      </c>
      <c r="AA190" s="204"/>
      <c r="AB190" s="204"/>
      <c r="AC190" s="204"/>
      <c r="AD190" s="204"/>
      <c r="AE190" s="204"/>
      <c r="AF190" s="9">
        <v>3.4298004267596398</v>
      </c>
      <c r="AG190" s="9">
        <v>952</v>
      </c>
      <c r="AH190" s="9">
        <v>0.47777991150988658</v>
      </c>
      <c r="AI190" s="9">
        <v>49</v>
      </c>
      <c r="AJ190" s="9">
        <v>2.4815789473684209</v>
      </c>
      <c r="AK190" s="9" t="s">
        <v>248</v>
      </c>
      <c r="AL190" s="9">
        <v>238</v>
      </c>
      <c r="AM190" s="9">
        <v>3.4298004267596398</v>
      </c>
      <c r="AN190" s="9">
        <v>3.5245726495726495</v>
      </c>
      <c r="AO190" s="73">
        <v>0</v>
      </c>
      <c r="AP190" s="80">
        <v>0</v>
      </c>
      <c r="AQ190" s="80">
        <v>0</v>
      </c>
      <c r="AR190" s="224">
        <v>476</v>
      </c>
      <c r="AS190" s="224" t="s">
        <v>248</v>
      </c>
      <c r="AT190" s="7">
        <v>18314.538</v>
      </c>
      <c r="AU190" s="7">
        <v>0</v>
      </c>
      <c r="AV190" s="201">
        <v>0</v>
      </c>
      <c r="AW190" s="126">
        <v>476</v>
      </c>
      <c r="AX190" s="203" t="s">
        <v>248</v>
      </c>
      <c r="AY190" s="203" t="s">
        <v>248</v>
      </c>
      <c r="AZ190" s="138">
        <v>15571</v>
      </c>
      <c r="BA190" s="203" t="s">
        <v>248</v>
      </c>
      <c r="BB190" s="203" t="s">
        <v>248</v>
      </c>
      <c r="BC190" s="203" t="s">
        <v>248</v>
      </c>
      <c r="BD190" s="217" t="s">
        <v>61</v>
      </c>
      <c r="BE190" s="201" t="s">
        <v>62</v>
      </c>
      <c r="BF190" s="201" t="s">
        <v>63</v>
      </c>
      <c r="BG190" s="201" t="s">
        <v>196</v>
      </c>
      <c r="BH190" s="218" t="s">
        <v>267</v>
      </c>
      <c r="BI190" s="218" t="s">
        <v>64</v>
      </c>
      <c r="BJ190" s="200">
        <v>214</v>
      </c>
      <c r="BK190" s="200">
        <v>1</v>
      </c>
      <c r="BL190" s="219" t="s">
        <v>65</v>
      </c>
      <c r="BM190" s="64"/>
      <c r="BN190" s="64" t="s">
        <v>309</v>
      </c>
      <c r="BO190" s="91" t="s">
        <v>697</v>
      </c>
      <c r="BP190" s="441" t="s">
        <v>698</v>
      </c>
      <c r="BQ190" s="219" t="s">
        <v>714</v>
      </c>
    </row>
    <row r="191" spans="1:69" ht="15.75">
      <c r="A191" s="207" t="s">
        <v>33</v>
      </c>
      <c r="B191" s="208" t="s">
        <v>40</v>
      </c>
      <c r="C191" s="202" t="s">
        <v>35</v>
      </c>
      <c r="D191" s="210" t="s">
        <v>710</v>
      </c>
      <c r="E191" s="24" t="s">
        <v>164</v>
      </c>
      <c r="F191" s="86">
        <v>235</v>
      </c>
      <c r="G191" s="80">
        <v>2</v>
      </c>
      <c r="H191" s="204"/>
      <c r="I191" s="204"/>
      <c r="J191" s="204"/>
      <c r="K191" s="204"/>
      <c r="L191" s="80">
        <v>0</v>
      </c>
      <c r="M191" s="203"/>
      <c r="N191" s="52">
        <v>0</v>
      </c>
      <c r="O191" s="204"/>
      <c r="P191" s="204"/>
      <c r="Q191" s="11">
        <v>7.1787293218999997</v>
      </c>
      <c r="R191" s="204"/>
      <c r="S191" s="204"/>
      <c r="T191" s="53">
        <v>9.2249999999999996</v>
      </c>
      <c r="U191" s="204"/>
      <c r="V191" s="204"/>
      <c r="W191" s="11">
        <v>7.1001456738197</v>
      </c>
      <c r="X191" s="204"/>
      <c r="Y191" s="204"/>
      <c r="Z191" s="53">
        <v>9.1687499999999993</v>
      </c>
      <c r="AA191" s="204"/>
      <c r="AB191" s="204"/>
      <c r="AC191" s="204"/>
      <c r="AD191" s="204"/>
      <c r="AE191" s="204"/>
      <c r="AF191" s="9">
        <v>3.4551502235969247</v>
      </c>
      <c r="AG191" s="9">
        <v>932</v>
      </c>
      <c r="AH191" s="9">
        <v>0.43480884630173489</v>
      </c>
      <c r="AI191" s="9">
        <v>31</v>
      </c>
      <c r="AJ191" s="9">
        <v>2.5666666666666669</v>
      </c>
      <c r="AK191" s="9" t="s">
        <v>248</v>
      </c>
      <c r="AL191" s="9">
        <v>233</v>
      </c>
      <c r="AM191" s="9">
        <v>3.4551502235969247</v>
      </c>
      <c r="AN191" s="9">
        <v>3.5521472392638036</v>
      </c>
      <c r="AO191" s="73">
        <v>0</v>
      </c>
      <c r="AP191" s="80">
        <v>0</v>
      </c>
      <c r="AQ191" s="80">
        <v>0</v>
      </c>
      <c r="AR191" s="224">
        <v>466</v>
      </c>
      <c r="AS191" s="224" t="s">
        <v>248</v>
      </c>
      <c r="AT191" s="7">
        <v>17820.996999999999</v>
      </c>
      <c r="AU191" s="7">
        <v>0</v>
      </c>
      <c r="AV191" s="201">
        <v>0</v>
      </c>
      <c r="AW191" s="126">
        <v>466</v>
      </c>
      <c r="AX191" s="203" t="s">
        <v>248</v>
      </c>
      <c r="AY191" s="203" t="s">
        <v>248</v>
      </c>
      <c r="AZ191" s="138">
        <v>15571</v>
      </c>
      <c r="BA191" s="203" t="s">
        <v>248</v>
      </c>
      <c r="BB191" s="203" t="s">
        <v>248</v>
      </c>
      <c r="BC191" s="203" t="s">
        <v>248</v>
      </c>
      <c r="BD191" s="217" t="s">
        <v>61</v>
      </c>
      <c r="BE191" s="201" t="s">
        <v>62</v>
      </c>
      <c r="BF191" s="201" t="s">
        <v>63</v>
      </c>
      <c r="BG191" s="201" t="s">
        <v>196</v>
      </c>
      <c r="BH191" s="218" t="s">
        <v>267</v>
      </c>
      <c r="BI191" s="218" t="s">
        <v>66</v>
      </c>
      <c r="BJ191" s="200">
        <v>214</v>
      </c>
      <c r="BK191" s="200">
        <v>7</v>
      </c>
      <c r="BL191" s="219" t="s">
        <v>65</v>
      </c>
      <c r="BM191" s="64"/>
      <c r="BN191" s="64" t="s">
        <v>309</v>
      </c>
      <c r="BO191" s="91" t="s">
        <v>697</v>
      </c>
      <c r="BP191" s="441" t="s">
        <v>698</v>
      </c>
      <c r="BQ191" s="219" t="s">
        <v>714</v>
      </c>
    </row>
    <row r="192" spans="1:69" ht="15.75">
      <c r="A192" s="207" t="s">
        <v>33</v>
      </c>
      <c r="B192" s="208" t="s">
        <v>40</v>
      </c>
      <c r="C192" s="202" t="s">
        <v>35</v>
      </c>
      <c r="D192" s="210" t="s">
        <v>710</v>
      </c>
      <c r="E192" s="24" t="s">
        <v>164</v>
      </c>
      <c r="F192" s="86">
        <v>200</v>
      </c>
      <c r="G192" s="80">
        <v>69</v>
      </c>
      <c r="H192" s="204"/>
      <c r="I192" s="204"/>
      <c r="J192" s="204"/>
      <c r="K192" s="204"/>
      <c r="L192" s="80">
        <v>4</v>
      </c>
      <c r="M192" s="203"/>
      <c r="N192" s="52">
        <v>9</v>
      </c>
      <c r="O192" s="204"/>
      <c r="P192" s="204"/>
      <c r="Q192" s="11">
        <v>10.7566140709</v>
      </c>
      <c r="R192" s="204"/>
      <c r="S192" s="204"/>
      <c r="T192" s="53">
        <v>15.608333333333333</v>
      </c>
      <c r="U192" s="204"/>
      <c r="V192" s="204"/>
      <c r="W192" s="11">
        <v>10.9656769921259</v>
      </c>
      <c r="X192" s="204"/>
      <c r="Y192" s="204"/>
      <c r="Z192" s="53">
        <v>15.956249999999999</v>
      </c>
      <c r="AA192" s="204"/>
      <c r="AB192" s="204"/>
      <c r="AC192" s="204"/>
      <c r="AD192" s="204"/>
      <c r="AE192" s="204"/>
      <c r="AF192" s="9">
        <v>3.0334599952697761</v>
      </c>
      <c r="AG192" s="9">
        <v>508</v>
      </c>
      <c r="AH192" s="9">
        <v>0.67751414437773672</v>
      </c>
      <c r="AI192" s="9">
        <v>90</v>
      </c>
      <c r="AJ192" s="9">
        <v>1.4703703703703703</v>
      </c>
      <c r="AK192" s="9" t="s">
        <v>248</v>
      </c>
      <c r="AL192" s="9">
        <v>127</v>
      </c>
      <c r="AM192" s="9">
        <v>3.2685802490622904</v>
      </c>
      <c r="AN192" s="9">
        <v>3.4635416666666665</v>
      </c>
      <c r="AO192" s="73">
        <v>0</v>
      </c>
      <c r="AP192" s="80">
        <v>0</v>
      </c>
      <c r="AQ192" s="80">
        <v>0</v>
      </c>
      <c r="AR192" s="224">
        <v>262</v>
      </c>
      <c r="AS192" s="224" t="s">
        <v>248</v>
      </c>
      <c r="AT192" s="7">
        <v>5099.0320000000002</v>
      </c>
      <c r="AU192" s="7">
        <v>5718.1779999999999</v>
      </c>
      <c r="AV192" s="201">
        <v>90</v>
      </c>
      <c r="AW192" s="126">
        <v>162</v>
      </c>
      <c r="AX192" s="203" t="s">
        <v>248</v>
      </c>
      <c r="AY192" s="203" t="s">
        <v>248</v>
      </c>
      <c r="AZ192" s="138">
        <v>15571</v>
      </c>
      <c r="BA192" s="203" t="s">
        <v>248</v>
      </c>
      <c r="BB192" s="203" t="s">
        <v>248</v>
      </c>
      <c r="BC192" s="203" t="s">
        <v>248</v>
      </c>
      <c r="BD192" s="217" t="s">
        <v>61</v>
      </c>
      <c r="BE192" s="201" t="s">
        <v>62</v>
      </c>
      <c r="BF192" s="201" t="s">
        <v>63</v>
      </c>
      <c r="BG192" s="201" t="s">
        <v>196</v>
      </c>
      <c r="BH192" s="218" t="s">
        <v>267</v>
      </c>
      <c r="BI192" s="218" t="s">
        <v>67</v>
      </c>
      <c r="BJ192" s="200">
        <v>214</v>
      </c>
      <c r="BK192" s="200">
        <v>3</v>
      </c>
      <c r="BL192" s="219" t="s">
        <v>65</v>
      </c>
      <c r="BM192" s="64"/>
      <c r="BN192" s="64" t="s">
        <v>309</v>
      </c>
      <c r="BO192" s="91" t="s">
        <v>697</v>
      </c>
      <c r="BP192" s="441" t="s">
        <v>698</v>
      </c>
      <c r="BQ192" s="219" t="s">
        <v>714</v>
      </c>
    </row>
    <row r="193" spans="1:69" ht="15.75">
      <c r="A193" s="207" t="s">
        <v>33</v>
      </c>
      <c r="B193" s="208" t="s">
        <v>40</v>
      </c>
      <c r="C193" s="202" t="s">
        <v>35</v>
      </c>
      <c r="D193" s="210" t="s">
        <v>710</v>
      </c>
      <c r="E193" s="24" t="s">
        <v>164</v>
      </c>
      <c r="F193" s="86"/>
      <c r="G193" s="80"/>
      <c r="H193" s="204"/>
      <c r="I193" s="204"/>
      <c r="J193" s="204"/>
      <c r="K193" s="204"/>
      <c r="L193" s="80"/>
      <c r="M193" s="203"/>
      <c r="N193" s="52"/>
      <c r="O193" s="204"/>
      <c r="P193" s="204"/>
      <c r="Q193" s="11"/>
      <c r="R193" s="204"/>
      <c r="S193" s="204"/>
      <c r="T193" s="53"/>
      <c r="U193" s="204"/>
      <c r="V193" s="204"/>
      <c r="W193" s="11"/>
      <c r="X193" s="204"/>
      <c r="Y193" s="204"/>
      <c r="Z193" s="53"/>
      <c r="AA193" s="204"/>
      <c r="AB193" s="204"/>
      <c r="AC193" s="204"/>
      <c r="AD193" s="204"/>
      <c r="AE193" s="204"/>
      <c r="AF193" s="9"/>
      <c r="AG193" s="9"/>
      <c r="AH193" s="9"/>
      <c r="AI193" s="9"/>
      <c r="AJ193" s="9"/>
      <c r="AK193" s="9" t="s">
        <v>248</v>
      </c>
      <c r="AL193" s="9">
        <v>0</v>
      </c>
      <c r="AM193" s="9"/>
      <c r="AN193" s="9"/>
      <c r="AO193" s="73"/>
      <c r="AP193" s="80"/>
      <c r="AQ193" s="80"/>
      <c r="AR193" s="224"/>
      <c r="AS193" s="224" t="s">
        <v>248</v>
      </c>
      <c r="AT193" s="7"/>
      <c r="AU193" s="7"/>
      <c r="AV193" s="201"/>
      <c r="AW193" s="126"/>
      <c r="AX193" s="203" t="s">
        <v>248</v>
      </c>
      <c r="AY193" s="203" t="s">
        <v>248</v>
      </c>
      <c r="AZ193" s="138">
        <v>15571</v>
      </c>
      <c r="BA193" s="203" t="s">
        <v>248</v>
      </c>
      <c r="BB193" s="203" t="s">
        <v>248</v>
      </c>
      <c r="BC193" s="203" t="s">
        <v>248</v>
      </c>
      <c r="BD193" s="217" t="s">
        <v>61</v>
      </c>
      <c r="BE193" s="201" t="s">
        <v>62</v>
      </c>
      <c r="BF193" s="201" t="s">
        <v>63</v>
      </c>
      <c r="BG193" s="201" t="s">
        <v>196</v>
      </c>
      <c r="BH193" s="218" t="s">
        <v>267</v>
      </c>
      <c r="BI193" s="218" t="s">
        <v>68</v>
      </c>
      <c r="BJ193" s="200">
        <v>214</v>
      </c>
      <c r="BK193" s="200">
        <v>4</v>
      </c>
      <c r="BL193" s="219" t="s">
        <v>65</v>
      </c>
      <c r="BM193" s="64"/>
      <c r="BN193" s="64" t="s">
        <v>309</v>
      </c>
      <c r="BO193" s="91" t="s">
        <v>697</v>
      </c>
      <c r="BP193" s="441" t="s">
        <v>698</v>
      </c>
      <c r="BQ193" s="219" t="s">
        <v>714</v>
      </c>
    </row>
    <row r="194" spans="1:69" ht="15.75">
      <c r="A194" s="207" t="s">
        <v>33</v>
      </c>
      <c r="B194" s="208" t="s">
        <v>40</v>
      </c>
      <c r="C194" s="202" t="s">
        <v>35</v>
      </c>
      <c r="D194" s="210" t="s">
        <v>710</v>
      </c>
      <c r="E194" s="24" t="s">
        <v>165</v>
      </c>
      <c r="F194" s="86">
        <v>67</v>
      </c>
      <c r="G194" s="80">
        <v>0</v>
      </c>
      <c r="H194" s="204"/>
      <c r="I194" s="204"/>
      <c r="J194" s="204"/>
      <c r="K194" s="204"/>
      <c r="L194" s="80">
        <v>0</v>
      </c>
      <c r="M194" s="203"/>
      <c r="N194" s="52">
        <v>0</v>
      </c>
      <c r="O194" s="204"/>
      <c r="P194" s="204"/>
      <c r="Q194" s="11">
        <v>5.2819849999999997</v>
      </c>
      <c r="R194" s="204"/>
      <c r="S194" s="204"/>
      <c r="T194" s="53">
        <v>6.4124999999999996</v>
      </c>
      <c r="U194" s="204"/>
      <c r="V194" s="204"/>
      <c r="W194" s="11">
        <v>5.2153282686567</v>
      </c>
      <c r="X194" s="204"/>
      <c r="Y194" s="204"/>
      <c r="Z194" s="53">
        <v>6.4124999999999996</v>
      </c>
      <c r="AA194" s="204"/>
      <c r="AB194" s="204"/>
      <c r="AC194" s="204"/>
      <c r="AD194" s="204"/>
      <c r="AE194" s="204"/>
      <c r="AF194" s="9">
        <v>3.7715778442334007</v>
      </c>
      <c r="AG194" s="9">
        <v>469</v>
      </c>
      <c r="AH194" s="9">
        <v>0.32671035089425071</v>
      </c>
      <c r="AI194" s="9">
        <v>4</v>
      </c>
      <c r="AJ194" s="9">
        <v>3.0383333333333336</v>
      </c>
      <c r="AK194" s="9" t="s">
        <v>248</v>
      </c>
      <c r="AL194" s="9">
        <v>67</v>
      </c>
      <c r="AM194" s="9">
        <v>3.7715778442334007</v>
      </c>
      <c r="AN194" s="9">
        <v>3.744236311239193</v>
      </c>
      <c r="AO194" s="73">
        <v>0</v>
      </c>
      <c r="AP194" s="80">
        <v>0</v>
      </c>
      <c r="AQ194" s="80">
        <v>0</v>
      </c>
      <c r="AR194" s="224">
        <v>134</v>
      </c>
      <c r="AS194" s="224" t="s">
        <v>248</v>
      </c>
      <c r="AT194" s="7">
        <v>5097.6490000000003</v>
      </c>
      <c r="AU194" s="7">
        <v>0</v>
      </c>
      <c r="AV194" s="201">
        <v>0</v>
      </c>
      <c r="AW194" s="126">
        <v>134</v>
      </c>
      <c r="AX194" s="203" t="s">
        <v>248</v>
      </c>
      <c r="AY194" s="203" t="s">
        <v>248</v>
      </c>
      <c r="AZ194" s="138">
        <v>22760</v>
      </c>
      <c r="BA194" s="203" t="s">
        <v>248</v>
      </c>
      <c r="BB194" s="203" t="s">
        <v>248</v>
      </c>
      <c r="BC194" s="203" t="s">
        <v>248</v>
      </c>
      <c r="BD194" s="217" t="s">
        <v>61</v>
      </c>
      <c r="BE194" s="201" t="s">
        <v>62</v>
      </c>
      <c r="BF194" s="201" t="s">
        <v>63</v>
      </c>
      <c r="BG194" s="201" t="s">
        <v>196</v>
      </c>
      <c r="BH194" s="218" t="s">
        <v>267</v>
      </c>
      <c r="BI194" s="218" t="s">
        <v>64</v>
      </c>
      <c r="BJ194" s="441">
        <v>214</v>
      </c>
      <c r="BK194" s="441">
        <v>1</v>
      </c>
      <c r="BL194" s="219" t="s">
        <v>65</v>
      </c>
      <c r="BM194" s="64"/>
      <c r="BN194" s="64" t="s">
        <v>309</v>
      </c>
      <c r="BO194" s="91" t="s">
        <v>350</v>
      </c>
      <c r="BP194" s="441" t="s">
        <v>703</v>
      </c>
      <c r="BQ194" s="219" t="s">
        <v>718</v>
      </c>
    </row>
    <row r="195" spans="1:69" ht="15.75">
      <c r="A195" s="207" t="s">
        <v>33</v>
      </c>
      <c r="B195" s="208" t="s">
        <v>40</v>
      </c>
      <c r="C195" s="202" t="s">
        <v>35</v>
      </c>
      <c r="D195" s="210" t="s">
        <v>710</v>
      </c>
      <c r="E195" s="24" t="s">
        <v>165</v>
      </c>
      <c r="F195" s="86">
        <v>60</v>
      </c>
      <c r="G195" s="80">
        <v>0</v>
      </c>
      <c r="H195" s="204"/>
      <c r="I195" s="204"/>
      <c r="J195" s="204"/>
      <c r="K195" s="204"/>
      <c r="L195" s="80">
        <v>0</v>
      </c>
      <c r="M195" s="203"/>
      <c r="N195" s="52">
        <v>0</v>
      </c>
      <c r="O195" s="204"/>
      <c r="P195" s="204"/>
      <c r="Q195" s="11">
        <v>6.6747332167</v>
      </c>
      <c r="R195" s="204"/>
      <c r="S195" s="204"/>
      <c r="T195" s="53">
        <v>12.25</v>
      </c>
      <c r="U195" s="204"/>
      <c r="V195" s="204"/>
      <c r="W195" s="11">
        <v>6.6306165333333</v>
      </c>
      <c r="X195" s="204"/>
      <c r="Y195" s="204"/>
      <c r="Z195" s="53">
        <v>12.5</v>
      </c>
      <c r="AA195" s="204"/>
      <c r="AB195" s="204"/>
      <c r="AC195" s="204"/>
      <c r="AD195" s="204"/>
      <c r="AE195" s="204"/>
      <c r="AF195" s="9">
        <v>3.5044603237083982</v>
      </c>
      <c r="AG195" s="9">
        <v>419</v>
      </c>
      <c r="AH195" s="9">
        <v>0.44695881785206687</v>
      </c>
      <c r="AI195" s="9">
        <v>12</v>
      </c>
      <c r="AJ195" s="9">
        <v>2.5813636363636365</v>
      </c>
      <c r="AK195" s="9" t="s">
        <v>248</v>
      </c>
      <c r="AL195" s="9">
        <v>60</v>
      </c>
      <c r="AM195" s="9">
        <v>3.5044603237083982</v>
      </c>
      <c r="AN195" s="9">
        <v>3.590217391304348</v>
      </c>
      <c r="AO195" s="73">
        <v>0</v>
      </c>
      <c r="AP195" s="80">
        <v>0</v>
      </c>
      <c r="AQ195" s="80">
        <v>0</v>
      </c>
      <c r="AR195" s="224">
        <v>120</v>
      </c>
      <c r="AS195" s="224" t="s">
        <v>248</v>
      </c>
      <c r="AT195" s="7">
        <v>4562.2939999999999</v>
      </c>
      <c r="AU195" s="7">
        <v>0</v>
      </c>
      <c r="AV195" s="201">
        <v>0</v>
      </c>
      <c r="AW195" s="126">
        <v>120</v>
      </c>
      <c r="AX195" s="203" t="s">
        <v>248</v>
      </c>
      <c r="AY195" s="203" t="s">
        <v>248</v>
      </c>
      <c r="AZ195" s="138">
        <v>22760</v>
      </c>
      <c r="BA195" s="203" t="s">
        <v>248</v>
      </c>
      <c r="BB195" s="203" t="s">
        <v>248</v>
      </c>
      <c r="BC195" s="203" t="s">
        <v>248</v>
      </c>
      <c r="BD195" s="217" t="s">
        <v>61</v>
      </c>
      <c r="BE195" s="201" t="s">
        <v>62</v>
      </c>
      <c r="BF195" s="201" t="s">
        <v>63</v>
      </c>
      <c r="BG195" s="201" t="s">
        <v>196</v>
      </c>
      <c r="BH195" s="218" t="s">
        <v>267</v>
      </c>
      <c r="BI195" s="218" t="s">
        <v>66</v>
      </c>
      <c r="BJ195" s="441">
        <v>214</v>
      </c>
      <c r="BK195" s="441">
        <v>7</v>
      </c>
      <c r="BL195" s="219" t="s">
        <v>65</v>
      </c>
      <c r="BM195" s="64"/>
      <c r="BN195" s="64" t="s">
        <v>309</v>
      </c>
      <c r="BO195" s="91" t="s">
        <v>350</v>
      </c>
      <c r="BP195" s="441" t="s">
        <v>703</v>
      </c>
      <c r="BQ195" s="219" t="s">
        <v>718</v>
      </c>
    </row>
    <row r="196" spans="1:69" ht="15.75">
      <c r="A196" s="207" t="s">
        <v>33</v>
      </c>
      <c r="B196" s="208" t="s">
        <v>40</v>
      </c>
      <c r="C196" s="202" t="s">
        <v>35</v>
      </c>
      <c r="D196" s="210" t="s">
        <v>710</v>
      </c>
      <c r="E196" s="24" t="s">
        <v>165</v>
      </c>
      <c r="F196" s="86">
        <v>52</v>
      </c>
      <c r="G196" s="80">
        <v>1</v>
      </c>
      <c r="H196" s="204"/>
      <c r="I196" s="204"/>
      <c r="J196" s="204"/>
      <c r="K196" s="204"/>
      <c r="L196" s="80">
        <v>1</v>
      </c>
      <c r="M196" s="203"/>
      <c r="N196" s="52">
        <v>0</v>
      </c>
      <c r="O196" s="204"/>
      <c r="P196" s="204"/>
      <c r="Q196" s="11">
        <v>7.3354599</v>
      </c>
      <c r="R196" s="204"/>
      <c r="S196" s="204"/>
      <c r="T196" s="53">
        <v>9.3125</v>
      </c>
      <c r="U196" s="204"/>
      <c r="V196" s="204"/>
      <c r="W196" s="11">
        <v>7.5615597399999999</v>
      </c>
      <c r="X196" s="204"/>
      <c r="Y196" s="204"/>
      <c r="Z196" s="53">
        <v>9.4375</v>
      </c>
      <c r="AA196" s="204"/>
      <c r="AB196" s="204"/>
      <c r="AC196" s="204"/>
      <c r="AD196" s="204"/>
      <c r="AE196" s="204"/>
      <c r="AF196" s="9">
        <v>3.2626423387547212</v>
      </c>
      <c r="AG196" s="9">
        <v>349</v>
      </c>
      <c r="AH196" s="9">
        <v>0.76627303028855231</v>
      </c>
      <c r="AI196" s="9">
        <v>68</v>
      </c>
      <c r="AJ196" s="9">
        <v>1.5489999999999999</v>
      </c>
      <c r="AK196" s="9" t="s">
        <v>248</v>
      </c>
      <c r="AL196" s="9">
        <v>31</v>
      </c>
      <c r="AM196" s="9">
        <v>3.4042012284062055</v>
      </c>
      <c r="AN196" s="9">
        <v>3.5813492063492065</v>
      </c>
      <c r="AO196" s="73">
        <v>0</v>
      </c>
      <c r="AP196" s="80">
        <v>0</v>
      </c>
      <c r="AQ196" s="80">
        <v>0</v>
      </c>
      <c r="AR196" s="224">
        <v>102</v>
      </c>
      <c r="AS196" s="224" t="s">
        <v>248</v>
      </c>
      <c r="AT196" s="7">
        <v>3286.1170000000002</v>
      </c>
      <c r="AU196" s="7">
        <v>648.428</v>
      </c>
      <c r="AV196" s="201">
        <v>0</v>
      </c>
      <c r="AW196" s="126">
        <v>102</v>
      </c>
      <c r="AX196" s="203" t="s">
        <v>248</v>
      </c>
      <c r="AY196" s="203" t="s">
        <v>248</v>
      </c>
      <c r="AZ196" s="138">
        <v>22760</v>
      </c>
      <c r="BA196" s="203" t="s">
        <v>248</v>
      </c>
      <c r="BB196" s="203" t="s">
        <v>248</v>
      </c>
      <c r="BC196" s="203" t="s">
        <v>248</v>
      </c>
      <c r="BD196" s="217" t="s">
        <v>61</v>
      </c>
      <c r="BE196" s="201" t="s">
        <v>62</v>
      </c>
      <c r="BF196" s="201" t="s">
        <v>63</v>
      </c>
      <c r="BG196" s="201" t="s">
        <v>196</v>
      </c>
      <c r="BH196" s="218" t="s">
        <v>267</v>
      </c>
      <c r="BI196" s="218" t="s">
        <v>67</v>
      </c>
      <c r="BJ196" s="441">
        <v>214</v>
      </c>
      <c r="BK196" s="441">
        <v>3</v>
      </c>
      <c r="BL196" s="219" t="s">
        <v>65</v>
      </c>
      <c r="BM196" s="64"/>
      <c r="BN196" s="64" t="s">
        <v>309</v>
      </c>
      <c r="BO196" s="91" t="s">
        <v>350</v>
      </c>
      <c r="BP196" s="441" t="s">
        <v>703</v>
      </c>
      <c r="BQ196" s="219" t="s">
        <v>718</v>
      </c>
    </row>
    <row r="197" spans="1:69" ht="16.5" thickBot="1">
      <c r="A197" s="151" t="s">
        <v>33</v>
      </c>
      <c r="B197" s="152" t="s">
        <v>40</v>
      </c>
      <c r="C197" s="153" t="s">
        <v>35</v>
      </c>
      <c r="D197" s="154" t="s">
        <v>710</v>
      </c>
      <c r="E197" s="190" t="s">
        <v>165</v>
      </c>
      <c r="F197" s="191">
        <v>61</v>
      </c>
      <c r="G197" s="192">
        <v>0</v>
      </c>
      <c r="H197" s="161"/>
      <c r="I197" s="161"/>
      <c r="J197" s="161"/>
      <c r="K197" s="161"/>
      <c r="L197" s="192">
        <v>1</v>
      </c>
      <c r="M197" s="158"/>
      <c r="N197" s="160">
        <v>0</v>
      </c>
      <c r="O197" s="161"/>
      <c r="P197" s="161"/>
      <c r="Q197" s="194">
        <v>6.3673997499999997</v>
      </c>
      <c r="R197" s="161"/>
      <c r="S197" s="161"/>
      <c r="T197" s="193">
        <v>7.833333333333333</v>
      </c>
      <c r="U197" s="161"/>
      <c r="V197" s="161"/>
      <c r="W197" s="194">
        <v>6.4542499166666003</v>
      </c>
      <c r="X197" s="161"/>
      <c r="Y197" s="161"/>
      <c r="Z197" s="193">
        <v>7.833333333333333</v>
      </c>
      <c r="AA197" s="161"/>
      <c r="AB197" s="161"/>
      <c r="AC197" s="161"/>
      <c r="AD197" s="161"/>
      <c r="AE197" s="161"/>
      <c r="AF197" s="178">
        <v>2.6940561292731031</v>
      </c>
      <c r="AG197" s="178">
        <v>420</v>
      </c>
      <c r="AH197" s="178">
        <v>0.37315862264495364</v>
      </c>
      <c r="AI197" s="178">
        <v>96</v>
      </c>
      <c r="AJ197" s="178">
        <v>1.8333333333333333</v>
      </c>
      <c r="AK197" s="178" t="s">
        <v>248</v>
      </c>
      <c r="AL197" s="178">
        <v>0</v>
      </c>
      <c r="AM197" s="178"/>
      <c r="AN197" s="178"/>
      <c r="AO197" s="195">
        <v>0</v>
      </c>
      <c r="AP197" s="192">
        <v>0</v>
      </c>
      <c r="AQ197" s="192">
        <v>0</v>
      </c>
      <c r="AR197" s="226">
        <v>122</v>
      </c>
      <c r="AS197" s="226" t="s">
        <v>248</v>
      </c>
      <c r="AT197" s="227">
        <v>3450.3609999999999</v>
      </c>
      <c r="AU197" s="227">
        <v>1140.0840000000001</v>
      </c>
      <c r="AV197" s="163">
        <v>0</v>
      </c>
      <c r="AW197" s="228">
        <v>122</v>
      </c>
      <c r="AX197" s="158" t="s">
        <v>248</v>
      </c>
      <c r="AY197" s="158" t="s">
        <v>248</v>
      </c>
      <c r="AZ197" s="156">
        <v>22760</v>
      </c>
      <c r="BA197" s="158" t="s">
        <v>248</v>
      </c>
      <c r="BB197" s="158" t="s">
        <v>248</v>
      </c>
      <c r="BC197" s="158" t="s">
        <v>248</v>
      </c>
      <c r="BD197" s="162" t="s">
        <v>61</v>
      </c>
      <c r="BE197" s="163" t="s">
        <v>62</v>
      </c>
      <c r="BF197" s="163" t="s">
        <v>63</v>
      </c>
      <c r="BG197" s="163" t="s">
        <v>196</v>
      </c>
      <c r="BH197" s="164" t="s">
        <v>267</v>
      </c>
      <c r="BI197" s="164" t="s">
        <v>68</v>
      </c>
      <c r="BJ197" s="165">
        <v>214</v>
      </c>
      <c r="BK197" s="165">
        <v>4</v>
      </c>
      <c r="BL197" s="166" t="s">
        <v>65</v>
      </c>
      <c r="BM197" s="198"/>
      <c r="BN197" s="198" t="s">
        <v>309</v>
      </c>
      <c r="BO197" s="197" t="s">
        <v>350</v>
      </c>
      <c r="BP197" s="165" t="s">
        <v>703</v>
      </c>
      <c r="BQ197" s="166" t="s">
        <v>718</v>
      </c>
    </row>
  </sheetData>
  <sortState ref="A2:BO197">
    <sortCondition ref="BI2:BI197" customList="VODAFONE,MOVISTAR,ORANGE,YOIGO"/>
    <sortCondition ref="E2:E197"/>
  </sortState>
  <pageMargins left="0.7" right="0.7" top="0.75" bottom="0.75" header="0.3" footer="0.3"/>
  <pageSetup paperSize="9" scale="59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>
    <tabColor rgb="FFFFFF00"/>
    <pageSetUpPr fitToPage="1"/>
  </sheetPr>
  <dimension ref="A1:BQ197"/>
  <sheetViews>
    <sheetView showGridLines="0" zoomScale="70" zoomScaleNormal="70" workbookViewId="0">
      <selection activeCell="E1" sqref="E1"/>
    </sheetView>
  </sheetViews>
  <sheetFormatPr baseColWidth="10" defaultColWidth="9.140625" defaultRowHeight="14.25"/>
  <cols>
    <col min="1" max="1" width="29.5703125" style="129" bestFit="1" customWidth="1"/>
    <col min="2" max="2" width="8.5703125" style="75" bestFit="1" customWidth="1"/>
    <col min="3" max="3" width="8.7109375" style="4" bestFit="1" customWidth="1"/>
    <col min="4" max="4" width="17.42578125" style="129" bestFit="1" customWidth="1"/>
    <col min="5" max="5" width="32.8554687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128" bestFit="1" customWidth="1"/>
    <col min="31" max="31" width="8.7109375" style="10" bestFit="1" customWidth="1"/>
    <col min="32" max="36" width="8.7109375" style="128" bestFit="1" customWidth="1"/>
    <col min="37" max="37" width="8.7109375" style="128" customWidth="1"/>
    <col min="38" max="39" width="8.7109375" style="128" bestFit="1" customWidth="1"/>
    <col min="40" max="43" width="8.7109375" style="12" bestFit="1" customWidth="1"/>
    <col min="44" max="45" width="8.7109375" style="10" bestFit="1" customWidth="1"/>
    <col min="46" max="47" width="8.7109375" style="12" bestFit="1" customWidth="1"/>
    <col min="48" max="49" width="10" style="138" bestFit="1" customWidth="1"/>
    <col min="50" max="51" width="8.7109375" style="10" bestFit="1" customWidth="1"/>
    <col min="52" max="52" width="10" style="138" bestFit="1" customWidth="1"/>
    <col min="53" max="58" width="8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4" width="8.7109375" style="10" bestFit="1" customWidth="1"/>
    <col min="65" max="65" width="8.7109375" style="10" customWidth="1"/>
    <col min="66" max="66" width="29.28515625" style="12" bestFit="1" customWidth="1"/>
    <col min="67" max="67" width="30" style="10" bestFit="1" customWidth="1"/>
    <col min="68" max="68" width="23.5703125" style="10" bestFit="1" customWidth="1"/>
    <col min="69" max="69" width="9.28515625" style="10" customWidth="1"/>
    <col min="70" max="16384" width="9.140625" style="128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268</v>
      </c>
      <c r="P1" s="40" t="s">
        <v>269</v>
      </c>
      <c r="Q1" s="40" t="s">
        <v>270</v>
      </c>
      <c r="R1" s="40" t="s">
        <v>271</v>
      </c>
      <c r="S1" s="40" t="s">
        <v>272</v>
      </c>
      <c r="T1" s="41" t="s">
        <v>273</v>
      </c>
      <c r="U1" s="39" t="s">
        <v>274</v>
      </c>
      <c r="V1" s="40" t="s">
        <v>275</v>
      </c>
      <c r="W1" s="40" t="s">
        <v>276</v>
      </c>
      <c r="X1" s="40" t="s">
        <v>277</v>
      </c>
      <c r="Y1" s="40" t="s">
        <v>278</v>
      </c>
      <c r="Z1" s="41" t="s">
        <v>279</v>
      </c>
      <c r="AA1" s="39" t="s">
        <v>280</v>
      </c>
      <c r="AB1" s="40" t="s">
        <v>281</v>
      </c>
      <c r="AC1" s="40" t="s">
        <v>282</v>
      </c>
      <c r="AD1" s="40" t="s">
        <v>283</v>
      </c>
      <c r="AE1" s="41" t="s">
        <v>284</v>
      </c>
      <c r="AF1" s="39" t="s">
        <v>285</v>
      </c>
      <c r="AG1" s="40" t="s">
        <v>286</v>
      </c>
      <c r="AH1" s="40" t="s">
        <v>287</v>
      </c>
      <c r="AI1" s="40" t="s">
        <v>288</v>
      </c>
      <c r="AJ1" s="40" t="s">
        <v>289</v>
      </c>
      <c r="AK1" s="40" t="s">
        <v>223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224</v>
      </c>
      <c r="AT1" s="40" t="s">
        <v>19</v>
      </c>
      <c r="AU1" s="40" t="s">
        <v>20</v>
      </c>
      <c r="AV1" s="82" t="s">
        <v>48</v>
      </c>
      <c r="AW1" s="82" t="s">
        <v>49</v>
      </c>
      <c r="AX1" s="57" t="s">
        <v>290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7" t="s">
        <v>225</v>
      </c>
      <c r="BO1" s="170" t="s">
        <v>344</v>
      </c>
      <c r="BP1" s="171" t="s">
        <v>691</v>
      </c>
      <c r="BQ1" s="172" t="s">
        <v>692</v>
      </c>
    </row>
    <row r="2" spans="1:69" ht="15.75">
      <c r="A2" s="205" t="s">
        <v>33</v>
      </c>
      <c r="B2" s="206" t="s">
        <v>711</v>
      </c>
      <c r="C2" s="220" t="s">
        <v>35</v>
      </c>
      <c r="D2" s="209" t="s">
        <v>710</v>
      </c>
      <c r="E2" s="26" t="s">
        <v>118</v>
      </c>
      <c r="F2" s="93">
        <v>140</v>
      </c>
      <c r="G2" s="79">
        <v>6</v>
      </c>
      <c r="H2" s="222"/>
      <c r="I2" s="222"/>
      <c r="J2" s="222"/>
      <c r="K2" s="222"/>
      <c r="L2" s="79">
        <v>1</v>
      </c>
      <c r="M2" s="221"/>
      <c r="N2" s="62">
        <v>3</v>
      </c>
      <c r="O2" s="222"/>
      <c r="P2" s="222"/>
      <c r="Q2" s="68">
        <v>6.4617066541000003</v>
      </c>
      <c r="R2" s="222"/>
      <c r="S2" s="222"/>
      <c r="T2" s="71">
        <v>11.337499999999999</v>
      </c>
      <c r="U2" s="222"/>
      <c r="V2" s="222"/>
      <c r="W2" s="68">
        <v>6.4858645939848998</v>
      </c>
      <c r="X2" s="222"/>
      <c r="Y2" s="222"/>
      <c r="Z2" s="71">
        <v>11.674999999999997</v>
      </c>
      <c r="AA2" s="222"/>
      <c r="AB2" s="222"/>
      <c r="AC2" s="222"/>
      <c r="AD2" s="222"/>
      <c r="AE2" s="222"/>
      <c r="AF2" s="60">
        <v>3.4644847423520706</v>
      </c>
      <c r="AG2" s="60">
        <v>528</v>
      </c>
      <c r="AH2" s="60">
        <v>0.59897182968944718</v>
      </c>
      <c r="AI2" s="60">
        <v>40</v>
      </c>
      <c r="AJ2" s="60">
        <v>2.2472222222222222</v>
      </c>
      <c r="AK2" s="60" t="s">
        <v>248</v>
      </c>
      <c r="AL2" s="60">
        <v>133</v>
      </c>
      <c r="AM2" s="60">
        <v>3.4898449706938841</v>
      </c>
      <c r="AN2" s="60">
        <v>3.5913865546218489</v>
      </c>
      <c r="AO2" s="72">
        <v>263</v>
      </c>
      <c r="AP2" s="79">
        <v>1</v>
      </c>
      <c r="AQ2" s="79">
        <v>4</v>
      </c>
      <c r="AR2" s="221">
        <v>0</v>
      </c>
      <c r="AS2" s="221" t="s">
        <v>248</v>
      </c>
      <c r="AT2" s="223">
        <v>10332.388999999999</v>
      </c>
      <c r="AU2" s="223">
        <v>118.842</v>
      </c>
      <c r="AV2" s="221">
        <v>0</v>
      </c>
      <c r="AW2" s="221">
        <v>0</v>
      </c>
      <c r="AX2" s="221" t="s">
        <v>248</v>
      </c>
      <c r="AY2" s="221" t="s">
        <v>248</v>
      </c>
      <c r="AZ2" s="137">
        <v>49387</v>
      </c>
      <c r="BA2" s="221" t="s">
        <v>248</v>
      </c>
      <c r="BB2" s="221" t="s">
        <v>248</v>
      </c>
      <c r="BC2" s="221" t="s">
        <v>248</v>
      </c>
      <c r="BD2" s="211" t="s">
        <v>61</v>
      </c>
      <c r="BE2" s="212" t="s">
        <v>62</v>
      </c>
      <c r="BF2" s="212" t="s">
        <v>63</v>
      </c>
      <c r="BG2" s="212" t="s">
        <v>196</v>
      </c>
      <c r="BH2" s="214" t="s">
        <v>253</v>
      </c>
      <c r="BI2" s="214" t="s">
        <v>64</v>
      </c>
      <c r="BJ2" s="215">
        <v>214</v>
      </c>
      <c r="BK2" s="215">
        <v>1</v>
      </c>
      <c r="BL2" s="216" t="s">
        <v>65</v>
      </c>
      <c r="BM2" s="63"/>
      <c r="BN2" s="62" t="s">
        <v>345</v>
      </c>
      <c r="BO2" s="91" t="s">
        <v>702</v>
      </c>
      <c r="BP2" s="441" t="s">
        <v>698</v>
      </c>
      <c r="BQ2" s="219" t="s">
        <v>714</v>
      </c>
    </row>
    <row r="3" spans="1:69" ht="15.75">
      <c r="A3" s="207" t="s">
        <v>33</v>
      </c>
      <c r="B3" s="208" t="s">
        <v>711</v>
      </c>
      <c r="C3" s="202" t="s">
        <v>35</v>
      </c>
      <c r="D3" s="210" t="s">
        <v>710</v>
      </c>
      <c r="E3" s="24" t="s">
        <v>118</v>
      </c>
      <c r="F3" s="86">
        <v>139</v>
      </c>
      <c r="G3" s="80">
        <v>20</v>
      </c>
      <c r="H3" s="204"/>
      <c r="I3" s="204"/>
      <c r="J3" s="204"/>
      <c r="K3" s="204"/>
      <c r="L3" s="80">
        <v>0</v>
      </c>
      <c r="M3" s="203"/>
      <c r="N3" s="52">
        <v>1</v>
      </c>
      <c r="O3" s="204"/>
      <c r="P3" s="204"/>
      <c r="Q3" s="11">
        <v>6.2539411092000003</v>
      </c>
      <c r="R3" s="204"/>
      <c r="S3" s="204"/>
      <c r="T3" s="53">
        <v>11.024999999999999</v>
      </c>
      <c r="U3" s="204"/>
      <c r="V3" s="204"/>
      <c r="W3" s="11">
        <v>6.1634873025210002</v>
      </c>
      <c r="X3" s="204"/>
      <c r="Y3" s="204"/>
      <c r="Z3" s="53">
        <v>11.174999999999999</v>
      </c>
      <c r="AA3" s="204"/>
      <c r="AB3" s="204"/>
      <c r="AC3" s="204"/>
      <c r="AD3" s="204"/>
      <c r="AE3" s="204"/>
      <c r="AF3" s="9">
        <v>3.3882768405022596</v>
      </c>
      <c r="AG3" s="9">
        <v>476</v>
      </c>
      <c r="AH3" s="9">
        <v>0.59512976394363037</v>
      </c>
      <c r="AI3" s="9">
        <v>41</v>
      </c>
      <c r="AJ3" s="9">
        <v>2.0892857142857144</v>
      </c>
      <c r="AK3" s="9" t="s">
        <v>248</v>
      </c>
      <c r="AL3" s="9">
        <v>119</v>
      </c>
      <c r="AM3" s="9">
        <v>3.4301900637080101</v>
      </c>
      <c r="AN3" s="9">
        <v>3.5553191489361704</v>
      </c>
      <c r="AO3" s="73">
        <v>230</v>
      </c>
      <c r="AP3" s="80">
        <v>4</v>
      </c>
      <c r="AQ3" s="80">
        <v>4</v>
      </c>
      <c r="AR3" s="203">
        <v>0</v>
      </c>
      <c r="AS3" s="203" t="s">
        <v>248</v>
      </c>
      <c r="AT3" s="7">
        <v>9153.2479999999996</v>
      </c>
      <c r="AU3" s="7">
        <v>240.29499999999999</v>
      </c>
      <c r="AV3" s="203">
        <v>0</v>
      </c>
      <c r="AW3" s="203">
        <v>0</v>
      </c>
      <c r="AX3" s="203" t="s">
        <v>248</v>
      </c>
      <c r="AY3" s="203" t="s">
        <v>248</v>
      </c>
      <c r="AZ3" s="138">
        <v>49387</v>
      </c>
      <c r="BA3" s="203" t="s">
        <v>248</v>
      </c>
      <c r="BB3" s="203" t="s">
        <v>248</v>
      </c>
      <c r="BC3" s="203" t="s">
        <v>248</v>
      </c>
      <c r="BD3" s="217" t="s">
        <v>61</v>
      </c>
      <c r="BE3" s="201" t="s">
        <v>62</v>
      </c>
      <c r="BF3" s="201" t="s">
        <v>63</v>
      </c>
      <c r="BG3" s="201" t="s">
        <v>196</v>
      </c>
      <c r="BH3" s="218" t="s">
        <v>253</v>
      </c>
      <c r="BI3" s="218" t="s">
        <v>66</v>
      </c>
      <c r="BJ3" s="441">
        <v>214</v>
      </c>
      <c r="BK3" s="441">
        <v>7</v>
      </c>
      <c r="BL3" s="219" t="s">
        <v>65</v>
      </c>
      <c r="BM3" s="64"/>
      <c r="BN3" s="52" t="s">
        <v>345</v>
      </c>
      <c r="BO3" s="91" t="s">
        <v>702</v>
      </c>
      <c r="BP3" s="441" t="s">
        <v>698</v>
      </c>
      <c r="BQ3" s="219" t="s">
        <v>714</v>
      </c>
    </row>
    <row r="4" spans="1:69" ht="15.75">
      <c r="A4" s="207" t="s">
        <v>33</v>
      </c>
      <c r="B4" s="208" t="s">
        <v>711</v>
      </c>
      <c r="C4" s="202" t="s">
        <v>35</v>
      </c>
      <c r="D4" s="210" t="s">
        <v>710</v>
      </c>
      <c r="E4" s="24" t="s">
        <v>118</v>
      </c>
      <c r="F4" s="86">
        <v>139</v>
      </c>
      <c r="G4" s="80">
        <v>13</v>
      </c>
      <c r="H4" s="204"/>
      <c r="I4" s="204"/>
      <c r="J4" s="204"/>
      <c r="K4" s="204"/>
      <c r="L4" s="80">
        <v>2</v>
      </c>
      <c r="M4" s="203"/>
      <c r="N4" s="52">
        <v>3</v>
      </c>
      <c r="O4" s="204"/>
      <c r="P4" s="204"/>
      <c r="Q4" s="11">
        <v>6.2551612016</v>
      </c>
      <c r="R4" s="204"/>
      <c r="S4" s="204"/>
      <c r="T4" s="53">
        <v>9.4666666666666668</v>
      </c>
      <c r="U4" s="204"/>
      <c r="V4" s="204"/>
      <c r="W4" s="11">
        <v>6.4341773064516001</v>
      </c>
      <c r="X4" s="204"/>
      <c r="Y4" s="204"/>
      <c r="Z4" s="53">
        <v>9.4833333333333325</v>
      </c>
      <c r="AA4" s="204"/>
      <c r="AB4" s="204"/>
      <c r="AC4" s="204"/>
      <c r="AD4" s="204"/>
      <c r="AE4" s="204"/>
      <c r="AF4" s="9">
        <v>3.1985013440892263</v>
      </c>
      <c r="AG4" s="9">
        <v>496</v>
      </c>
      <c r="AH4" s="9">
        <v>0.62498533707140058</v>
      </c>
      <c r="AI4" s="9">
        <v>65</v>
      </c>
      <c r="AJ4" s="9">
        <v>1.9312499999999999</v>
      </c>
      <c r="AK4" s="9" t="s">
        <v>248</v>
      </c>
      <c r="AL4" s="9">
        <v>124</v>
      </c>
      <c r="AM4" s="9">
        <v>3.2491180558171542</v>
      </c>
      <c r="AN4" s="9">
        <v>3.32</v>
      </c>
      <c r="AO4" s="73">
        <v>234</v>
      </c>
      <c r="AP4" s="80">
        <v>1</v>
      </c>
      <c r="AQ4" s="80">
        <v>17</v>
      </c>
      <c r="AR4" s="203">
        <v>0</v>
      </c>
      <c r="AS4" s="203" t="s">
        <v>248</v>
      </c>
      <c r="AT4" s="7">
        <v>9757.7870000000003</v>
      </c>
      <c r="AU4" s="7">
        <v>287.32100000000003</v>
      </c>
      <c r="AV4" s="203">
        <v>0</v>
      </c>
      <c r="AW4" s="203">
        <v>0</v>
      </c>
      <c r="AX4" s="203" t="s">
        <v>248</v>
      </c>
      <c r="AY4" s="203" t="s">
        <v>248</v>
      </c>
      <c r="AZ4" s="138">
        <v>49387</v>
      </c>
      <c r="BA4" s="203" t="s">
        <v>248</v>
      </c>
      <c r="BB4" s="203" t="s">
        <v>248</v>
      </c>
      <c r="BC4" s="203" t="s">
        <v>248</v>
      </c>
      <c r="BD4" s="217" t="s">
        <v>61</v>
      </c>
      <c r="BE4" s="201" t="s">
        <v>62</v>
      </c>
      <c r="BF4" s="201" t="s">
        <v>63</v>
      </c>
      <c r="BG4" s="201" t="s">
        <v>196</v>
      </c>
      <c r="BH4" s="218" t="s">
        <v>253</v>
      </c>
      <c r="BI4" s="218" t="s">
        <v>67</v>
      </c>
      <c r="BJ4" s="441">
        <v>214</v>
      </c>
      <c r="BK4" s="441">
        <v>3</v>
      </c>
      <c r="BL4" s="219" t="s">
        <v>65</v>
      </c>
      <c r="BM4" s="64"/>
      <c r="BN4" s="52" t="s">
        <v>345</v>
      </c>
      <c r="BO4" s="91" t="s">
        <v>702</v>
      </c>
      <c r="BP4" s="441" t="s">
        <v>698</v>
      </c>
      <c r="BQ4" s="219" t="s">
        <v>714</v>
      </c>
    </row>
    <row r="5" spans="1:69" ht="15.75">
      <c r="A5" s="207" t="s">
        <v>33</v>
      </c>
      <c r="B5" s="208" t="s">
        <v>711</v>
      </c>
      <c r="C5" s="202" t="s">
        <v>35</v>
      </c>
      <c r="D5" s="210" t="s">
        <v>710</v>
      </c>
      <c r="E5" s="24" t="s">
        <v>118</v>
      </c>
      <c r="F5" s="86">
        <v>141</v>
      </c>
      <c r="G5" s="80">
        <v>9</v>
      </c>
      <c r="H5" s="204"/>
      <c r="I5" s="204"/>
      <c r="J5" s="204"/>
      <c r="K5" s="204"/>
      <c r="L5" s="80">
        <v>1</v>
      </c>
      <c r="M5" s="203"/>
      <c r="N5" s="52">
        <v>4</v>
      </c>
      <c r="O5" s="204"/>
      <c r="P5" s="204"/>
      <c r="Q5" s="11">
        <v>6.8208778168000004</v>
      </c>
      <c r="R5" s="204"/>
      <c r="S5" s="204"/>
      <c r="T5" s="53">
        <v>12.224999999999994</v>
      </c>
      <c r="U5" s="204"/>
      <c r="V5" s="204"/>
      <c r="W5" s="11">
        <v>6.7760304885496003</v>
      </c>
      <c r="X5" s="204"/>
      <c r="Y5" s="204"/>
      <c r="Z5" s="53">
        <v>12.224999999999994</v>
      </c>
      <c r="AA5" s="204"/>
      <c r="AB5" s="204"/>
      <c r="AC5" s="204"/>
      <c r="AD5" s="204"/>
      <c r="AE5" s="204"/>
      <c r="AF5" s="9">
        <v>2.6483778660078996</v>
      </c>
      <c r="AG5" s="9">
        <v>524</v>
      </c>
      <c r="AH5" s="9">
        <v>0.45771467264214644</v>
      </c>
      <c r="AI5" s="9">
        <v>151</v>
      </c>
      <c r="AJ5" s="9">
        <v>1.6858333333333333</v>
      </c>
      <c r="AK5" s="9" t="s">
        <v>248</v>
      </c>
      <c r="AL5" s="9">
        <v>0</v>
      </c>
      <c r="AM5" s="9"/>
      <c r="AN5" s="9"/>
      <c r="AO5" s="73">
        <v>212</v>
      </c>
      <c r="AP5" s="80">
        <v>5</v>
      </c>
      <c r="AQ5" s="80">
        <v>47</v>
      </c>
      <c r="AR5" s="203">
        <v>0</v>
      </c>
      <c r="AS5" s="203" t="s">
        <v>248</v>
      </c>
      <c r="AT5" s="7">
        <v>9505.6980000000003</v>
      </c>
      <c r="AU5" s="7">
        <v>936.84900000000005</v>
      </c>
      <c r="AV5" s="203">
        <v>0</v>
      </c>
      <c r="AW5" s="203">
        <v>0</v>
      </c>
      <c r="AX5" s="203" t="s">
        <v>248</v>
      </c>
      <c r="AY5" s="203" t="s">
        <v>248</v>
      </c>
      <c r="AZ5" s="138">
        <v>49387</v>
      </c>
      <c r="BA5" s="203" t="s">
        <v>248</v>
      </c>
      <c r="BB5" s="203" t="s">
        <v>248</v>
      </c>
      <c r="BC5" s="203" t="s">
        <v>248</v>
      </c>
      <c r="BD5" s="217" t="s">
        <v>61</v>
      </c>
      <c r="BE5" s="201" t="s">
        <v>62</v>
      </c>
      <c r="BF5" s="201" t="s">
        <v>63</v>
      </c>
      <c r="BG5" s="201" t="s">
        <v>196</v>
      </c>
      <c r="BH5" s="218" t="s">
        <v>253</v>
      </c>
      <c r="BI5" s="218" t="s">
        <v>68</v>
      </c>
      <c r="BJ5" s="441">
        <v>214</v>
      </c>
      <c r="BK5" s="441">
        <v>4</v>
      </c>
      <c r="BL5" s="219" t="s">
        <v>65</v>
      </c>
      <c r="BM5" s="64"/>
      <c r="BN5" s="52" t="s">
        <v>345</v>
      </c>
      <c r="BO5" s="91" t="s">
        <v>702</v>
      </c>
      <c r="BP5" s="441" t="s">
        <v>698</v>
      </c>
      <c r="BQ5" s="219" t="s">
        <v>714</v>
      </c>
    </row>
    <row r="6" spans="1:69" ht="15.75">
      <c r="A6" s="207" t="s">
        <v>33</v>
      </c>
      <c r="B6" s="208" t="s">
        <v>711</v>
      </c>
      <c r="C6" s="202" t="s">
        <v>35</v>
      </c>
      <c r="D6" s="210" t="s">
        <v>710</v>
      </c>
      <c r="E6" s="24" t="s">
        <v>119</v>
      </c>
      <c r="F6" s="86">
        <v>158</v>
      </c>
      <c r="G6" s="80">
        <v>5</v>
      </c>
      <c r="H6" s="204"/>
      <c r="I6" s="204"/>
      <c r="J6" s="204"/>
      <c r="K6" s="204"/>
      <c r="L6" s="80">
        <v>0</v>
      </c>
      <c r="M6" s="203"/>
      <c r="N6" s="52">
        <v>0</v>
      </c>
      <c r="O6" s="204"/>
      <c r="P6" s="204"/>
      <c r="Q6" s="11">
        <v>7.1080979215999998</v>
      </c>
      <c r="R6" s="204"/>
      <c r="S6" s="204"/>
      <c r="T6" s="53">
        <v>12.174999999999997</v>
      </c>
      <c r="U6" s="204"/>
      <c r="V6" s="204"/>
      <c r="W6" s="11">
        <v>7.1542809346405001</v>
      </c>
      <c r="X6" s="204"/>
      <c r="Y6" s="204"/>
      <c r="Z6" s="53">
        <v>12.174999999999997</v>
      </c>
      <c r="AA6" s="204"/>
      <c r="AB6" s="204"/>
      <c r="AC6" s="204"/>
      <c r="AD6" s="204"/>
      <c r="AE6" s="204"/>
      <c r="AF6" s="9">
        <v>3.4379411865683163</v>
      </c>
      <c r="AG6" s="9">
        <v>612</v>
      </c>
      <c r="AH6" s="9">
        <v>0.49748452634434309</v>
      </c>
      <c r="AI6" s="9">
        <v>29</v>
      </c>
      <c r="AJ6" s="9">
        <v>2.5099999999999998</v>
      </c>
      <c r="AK6" s="9" t="s">
        <v>248</v>
      </c>
      <c r="AL6" s="9">
        <v>153</v>
      </c>
      <c r="AM6" s="9">
        <v>3.447698685507111</v>
      </c>
      <c r="AN6" s="9">
        <v>3.5426621160409555</v>
      </c>
      <c r="AO6" s="73">
        <v>301</v>
      </c>
      <c r="AP6" s="80">
        <v>1</v>
      </c>
      <c r="AQ6" s="80">
        <v>4</v>
      </c>
      <c r="AR6" s="203">
        <v>0</v>
      </c>
      <c r="AS6" s="203" t="s">
        <v>248</v>
      </c>
      <c r="AT6" s="7">
        <v>29357.625</v>
      </c>
      <c r="AU6" s="7">
        <v>155.92099999999999</v>
      </c>
      <c r="AV6" s="203">
        <v>0</v>
      </c>
      <c r="AW6" s="203">
        <v>0</v>
      </c>
      <c r="AX6" s="203" t="s">
        <v>248</v>
      </c>
      <c r="AY6" s="203" t="s">
        <v>248</v>
      </c>
      <c r="AZ6" s="138">
        <v>80987</v>
      </c>
      <c r="BA6" s="203" t="s">
        <v>248</v>
      </c>
      <c r="BB6" s="203" t="s">
        <v>248</v>
      </c>
      <c r="BC6" s="203" t="s">
        <v>248</v>
      </c>
      <c r="BD6" s="217" t="s">
        <v>61</v>
      </c>
      <c r="BE6" s="201" t="s">
        <v>62</v>
      </c>
      <c r="BF6" s="201" t="s">
        <v>63</v>
      </c>
      <c r="BG6" s="201" t="s">
        <v>196</v>
      </c>
      <c r="BH6" s="218" t="s">
        <v>253</v>
      </c>
      <c r="BI6" s="218" t="s">
        <v>64</v>
      </c>
      <c r="BJ6" s="200">
        <v>214</v>
      </c>
      <c r="BK6" s="200">
        <v>1</v>
      </c>
      <c r="BL6" s="219" t="s">
        <v>65</v>
      </c>
      <c r="BM6" s="64"/>
      <c r="BN6" s="52" t="s">
        <v>345</v>
      </c>
      <c r="BO6" s="91" t="s">
        <v>702</v>
      </c>
      <c r="BP6" s="441" t="s">
        <v>698</v>
      </c>
      <c r="BQ6" s="219" t="s">
        <v>714</v>
      </c>
    </row>
    <row r="7" spans="1:69" ht="15.75">
      <c r="A7" s="207" t="s">
        <v>33</v>
      </c>
      <c r="B7" s="208" t="s">
        <v>711</v>
      </c>
      <c r="C7" s="202" t="s">
        <v>35</v>
      </c>
      <c r="D7" s="210" t="s">
        <v>710</v>
      </c>
      <c r="E7" s="24" t="s">
        <v>119</v>
      </c>
      <c r="F7" s="86">
        <v>159</v>
      </c>
      <c r="G7" s="80">
        <v>12</v>
      </c>
      <c r="H7" s="204"/>
      <c r="I7" s="204"/>
      <c r="J7" s="204"/>
      <c r="K7" s="204"/>
      <c r="L7" s="80">
        <v>0</v>
      </c>
      <c r="M7" s="203"/>
      <c r="N7" s="52">
        <v>1</v>
      </c>
      <c r="O7" s="204"/>
      <c r="P7" s="204"/>
      <c r="Q7" s="11">
        <v>6.2504897074999999</v>
      </c>
      <c r="R7" s="204"/>
      <c r="S7" s="204"/>
      <c r="T7" s="53">
        <v>12.403571428571428</v>
      </c>
      <c r="U7" s="204"/>
      <c r="V7" s="204"/>
      <c r="W7" s="11">
        <v>6.1499999115646</v>
      </c>
      <c r="X7" s="204"/>
      <c r="Y7" s="204"/>
      <c r="Z7" s="53">
        <v>12.365</v>
      </c>
      <c r="AA7" s="204"/>
      <c r="AB7" s="204"/>
      <c r="AC7" s="204"/>
      <c r="AD7" s="204"/>
      <c r="AE7" s="204"/>
      <c r="AF7" s="9">
        <v>3.4504421797333933</v>
      </c>
      <c r="AG7" s="9">
        <v>588</v>
      </c>
      <c r="AH7" s="9">
        <v>0.50399670467688895</v>
      </c>
      <c r="AI7" s="9">
        <v>31</v>
      </c>
      <c r="AJ7" s="9">
        <v>2.46</v>
      </c>
      <c r="AK7" s="9" t="s">
        <v>248</v>
      </c>
      <c r="AL7" s="9">
        <v>147</v>
      </c>
      <c r="AM7" s="9">
        <v>3.4788715307497315</v>
      </c>
      <c r="AN7" s="9">
        <v>3.5820552147239262</v>
      </c>
      <c r="AO7" s="73">
        <v>284</v>
      </c>
      <c r="AP7" s="80">
        <v>3</v>
      </c>
      <c r="AQ7" s="80">
        <v>7</v>
      </c>
      <c r="AR7" s="203">
        <v>0</v>
      </c>
      <c r="AS7" s="203" t="s">
        <v>248</v>
      </c>
      <c r="AT7" s="7">
        <v>18650.941999999999</v>
      </c>
      <c r="AU7" s="7">
        <v>92.162000000000006</v>
      </c>
      <c r="AV7" s="203">
        <v>0</v>
      </c>
      <c r="AW7" s="203">
        <v>0</v>
      </c>
      <c r="AX7" s="203" t="s">
        <v>248</v>
      </c>
      <c r="AY7" s="203" t="s">
        <v>248</v>
      </c>
      <c r="AZ7" s="138">
        <v>80987</v>
      </c>
      <c r="BA7" s="203" t="s">
        <v>248</v>
      </c>
      <c r="BB7" s="203" t="s">
        <v>248</v>
      </c>
      <c r="BC7" s="203" t="s">
        <v>248</v>
      </c>
      <c r="BD7" s="217" t="s">
        <v>61</v>
      </c>
      <c r="BE7" s="201" t="s">
        <v>62</v>
      </c>
      <c r="BF7" s="201" t="s">
        <v>63</v>
      </c>
      <c r="BG7" s="201" t="s">
        <v>196</v>
      </c>
      <c r="BH7" s="218" t="s">
        <v>253</v>
      </c>
      <c r="BI7" s="218" t="s">
        <v>66</v>
      </c>
      <c r="BJ7" s="200">
        <v>214</v>
      </c>
      <c r="BK7" s="200">
        <v>7</v>
      </c>
      <c r="BL7" s="219" t="s">
        <v>65</v>
      </c>
      <c r="BM7" s="64"/>
      <c r="BN7" s="52" t="s">
        <v>345</v>
      </c>
      <c r="BO7" s="91" t="s">
        <v>702</v>
      </c>
      <c r="BP7" s="441" t="s">
        <v>698</v>
      </c>
      <c r="BQ7" s="219" t="s">
        <v>714</v>
      </c>
    </row>
    <row r="8" spans="1:69" ht="15.75">
      <c r="A8" s="207" t="s">
        <v>33</v>
      </c>
      <c r="B8" s="208" t="s">
        <v>711</v>
      </c>
      <c r="C8" s="202" t="s">
        <v>35</v>
      </c>
      <c r="D8" s="210" t="s">
        <v>710</v>
      </c>
      <c r="E8" s="24" t="s">
        <v>119</v>
      </c>
      <c r="F8" s="86">
        <v>158</v>
      </c>
      <c r="G8" s="80">
        <v>14</v>
      </c>
      <c r="H8" s="204"/>
      <c r="I8" s="204"/>
      <c r="J8" s="204"/>
      <c r="K8" s="204"/>
      <c r="L8" s="80">
        <v>2</v>
      </c>
      <c r="M8" s="203"/>
      <c r="N8" s="52">
        <v>4</v>
      </c>
      <c r="O8" s="204"/>
      <c r="P8" s="204"/>
      <c r="Q8" s="11">
        <v>6.0011478239000002</v>
      </c>
      <c r="R8" s="204"/>
      <c r="S8" s="204"/>
      <c r="T8" s="53">
        <v>10.362500000000001</v>
      </c>
      <c r="U8" s="204"/>
      <c r="V8" s="204"/>
      <c r="W8" s="11">
        <v>6.1990703873238999</v>
      </c>
      <c r="X8" s="204"/>
      <c r="Y8" s="204"/>
      <c r="Z8" s="53">
        <v>10.690000000000001</v>
      </c>
      <c r="AA8" s="204"/>
      <c r="AB8" s="204"/>
      <c r="AC8" s="204"/>
      <c r="AD8" s="204"/>
      <c r="AE8" s="204"/>
      <c r="AF8" s="9">
        <v>3.3028260927269426</v>
      </c>
      <c r="AG8" s="9">
        <v>568</v>
      </c>
      <c r="AH8" s="9">
        <v>0.58352203519608126</v>
      </c>
      <c r="AI8" s="9">
        <v>56</v>
      </c>
      <c r="AJ8" s="9">
        <v>2.1342105263157896</v>
      </c>
      <c r="AK8" s="9" t="s">
        <v>248</v>
      </c>
      <c r="AL8" s="9">
        <v>142</v>
      </c>
      <c r="AM8" s="9">
        <v>3.317830888006617</v>
      </c>
      <c r="AN8" s="9">
        <v>3.4044585987261149</v>
      </c>
      <c r="AO8" s="73">
        <v>274</v>
      </c>
      <c r="AP8" s="80">
        <v>1</v>
      </c>
      <c r="AQ8" s="80">
        <v>13</v>
      </c>
      <c r="AR8" s="203">
        <v>0</v>
      </c>
      <c r="AS8" s="203" t="s">
        <v>248</v>
      </c>
      <c r="AT8" s="7">
        <v>15782.886</v>
      </c>
      <c r="AU8" s="7">
        <v>250.292</v>
      </c>
      <c r="AV8" s="203">
        <v>0</v>
      </c>
      <c r="AW8" s="203">
        <v>0</v>
      </c>
      <c r="AX8" s="203" t="s">
        <v>248</v>
      </c>
      <c r="AY8" s="203" t="s">
        <v>248</v>
      </c>
      <c r="AZ8" s="138">
        <v>80987</v>
      </c>
      <c r="BA8" s="203" t="s">
        <v>248</v>
      </c>
      <c r="BB8" s="203" t="s">
        <v>248</v>
      </c>
      <c r="BC8" s="203" t="s">
        <v>248</v>
      </c>
      <c r="BD8" s="217" t="s">
        <v>61</v>
      </c>
      <c r="BE8" s="201" t="s">
        <v>62</v>
      </c>
      <c r="BF8" s="201" t="s">
        <v>63</v>
      </c>
      <c r="BG8" s="201" t="s">
        <v>196</v>
      </c>
      <c r="BH8" s="218" t="s">
        <v>253</v>
      </c>
      <c r="BI8" s="218" t="s">
        <v>67</v>
      </c>
      <c r="BJ8" s="200">
        <v>214</v>
      </c>
      <c r="BK8" s="200">
        <v>3</v>
      </c>
      <c r="BL8" s="219" t="s">
        <v>65</v>
      </c>
      <c r="BM8" s="64"/>
      <c r="BN8" s="52" t="s">
        <v>345</v>
      </c>
      <c r="BO8" s="91" t="s">
        <v>702</v>
      </c>
      <c r="BP8" s="441" t="s">
        <v>698</v>
      </c>
      <c r="BQ8" s="219" t="s">
        <v>714</v>
      </c>
    </row>
    <row r="9" spans="1:69" ht="15.75">
      <c r="A9" s="207" t="s">
        <v>33</v>
      </c>
      <c r="B9" s="208" t="s">
        <v>711</v>
      </c>
      <c r="C9" s="202" t="s">
        <v>35</v>
      </c>
      <c r="D9" s="210" t="s">
        <v>710</v>
      </c>
      <c r="E9" s="24" t="s">
        <v>119</v>
      </c>
      <c r="F9" s="86">
        <v>157</v>
      </c>
      <c r="G9" s="80">
        <v>9</v>
      </c>
      <c r="H9" s="204"/>
      <c r="I9" s="204"/>
      <c r="J9" s="204"/>
      <c r="K9" s="204"/>
      <c r="L9" s="80">
        <v>0</v>
      </c>
      <c r="M9" s="203"/>
      <c r="N9" s="52">
        <v>1</v>
      </c>
      <c r="O9" s="204"/>
      <c r="P9" s="204"/>
      <c r="Q9" s="11">
        <v>6.6434323784</v>
      </c>
      <c r="R9" s="204"/>
      <c r="S9" s="204"/>
      <c r="T9" s="53">
        <v>10.299999999999997</v>
      </c>
      <c r="U9" s="204"/>
      <c r="V9" s="204"/>
      <c r="W9" s="11">
        <v>6.5797296486486001</v>
      </c>
      <c r="X9" s="204"/>
      <c r="Y9" s="204"/>
      <c r="Z9" s="53">
        <v>10.299999999999997</v>
      </c>
      <c r="AA9" s="204"/>
      <c r="AB9" s="204"/>
      <c r="AC9" s="204"/>
      <c r="AD9" s="204"/>
      <c r="AE9" s="204"/>
      <c r="AF9" s="9">
        <v>2.6788682450313828</v>
      </c>
      <c r="AG9" s="9">
        <v>592</v>
      </c>
      <c r="AH9" s="9">
        <v>0.36509514099021506</v>
      </c>
      <c r="AI9" s="9">
        <v>138</v>
      </c>
      <c r="AJ9" s="9">
        <v>1.9916666666666667</v>
      </c>
      <c r="AK9" s="9" t="s">
        <v>248</v>
      </c>
      <c r="AL9" s="9">
        <v>0</v>
      </c>
      <c r="AM9" s="9"/>
      <c r="AN9" s="9"/>
      <c r="AO9" s="73">
        <v>247</v>
      </c>
      <c r="AP9" s="80">
        <v>14</v>
      </c>
      <c r="AQ9" s="80">
        <v>35</v>
      </c>
      <c r="AR9" s="203">
        <v>0</v>
      </c>
      <c r="AS9" s="203" t="s">
        <v>248</v>
      </c>
      <c r="AT9" s="7">
        <v>18997.52</v>
      </c>
      <c r="AU9" s="7">
        <v>1695.6179999999999</v>
      </c>
      <c r="AV9" s="203">
        <v>0</v>
      </c>
      <c r="AW9" s="203">
        <v>0</v>
      </c>
      <c r="AX9" s="203" t="s">
        <v>248</v>
      </c>
      <c r="AY9" s="203" t="s">
        <v>248</v>
      </c>
      <c r="AZ9" s="138">
        <v>80987</v>
      </c>
      <c r="BA9" s="203" t="s">
        <v>248</v>
      </c>
      <c r="BB9" s="203" t="s">
        <v>248</v>
      </c>
      <c r="BC9" s="203" t="s">
        <v>248</v>
      </c>
      <c r="BD9" s="217" t="s">
        <v>61</v>
      </c>
      <c r="BE9" s="201" t="s">
        <v>62</v>
      </c>
      <c r="BF9" s="201" t="s">
        <v>63</v>
      </c>
      <c r="BG9" s="201" t="s">
        <v>196</v>
      </c>
      <c r="BH9" s="218" t="s">
        <v>253</v>
      </c>
      <c r="BI9" s="218" t="s">
        <v>68</v>
      </c>
      <c r="BJ9" s="200">
        <v>214</v>
      </c>
      <c r="BK9" s="200">
        <v>4</v>
      </c>
      <c r="BL9" s="219" t="s">
        <v>65</v>
      </c>
      <c r="BM9" s="64"/>
      <c r="BN9" s="52" t="s">
        <v>345</v>
      </c>
      <c r="BO9" s="91" t="s">
        <v>702</v>
      </c>
      <c r="BP9" s="441" t="s">
        <v>698</v>
      </c>
      <c r="BQ9" s="219" t="s">
        <v>714</v>
      </c>
    </row>
    <row r="10" spans="1:69" ht="15.75">
      <c r="A10" s="207" t="s">
        <v>33</v>
      </c>
      <c r="B10" s="208" t="s">
        <v>711</v>
      </c>
      <c r="C10" s="202" t="s">
        <v>35</v>
      </c>
      <c r="D10" s="210" t="s">
        <v>710</v>
      </c>
      <c r="E10" s="24" t="s">
        <v>120</v>
      </c>
      <c r="F10" s="86">
        <v>217</v>
      </c>
      <c r="G10" s="80">
        <v>5</v>
      </c>
      <c r="H10" s="204"/>
      <c r="I10" s="204"/>
      <c r="J10" s="204"/>
      <c r="K10" s="204"/>
      <c r="L10" s="80">
        <v>0</v>
      </c>
      <c r="M10" s="203"/>
      <c r="N10" s="52">
        <v>0</v>
      </c>
      <c r="O10" s="204"/>
      <c r="P10" s="204"/>
      <c r="Q10" s="11">
        <v>6.9619902594000003</v>
      </c>
      <c r="R10" s="204"/>
      <c r="S10" s="204"/>
      <c r="T10" s="53">
        <v>10.399999999999997</v>
      </c>
      <c r="U10" s="204"/>
      <c r="V10" s="204"/>
      <c r="W10" s="11">
        <v>6.9678581933962001</v>
      </c>
      <c r="X10" s="204"/>
      <c r="Y10" s="204"/>
      <c r="Z10" s="53">
        <v>10.399999999999997</v>
      </c>
      <c r="AA10" s="204"/>
      <c r="AB10" s="204"/>
      <c r="AC10" s="204"/>
      <c r="AD10" s="204"/>
      <c r="AE10" s="204"/>
      <c r="AF10" s="9">
        <v>3.4103537778247079</v>
      </c>
      <c r="AG10" s="9">
        <v>848</v>
      </c>
      <c r="AH10" s="9">
        <v>0.48832890094893389</v>
      </c>
      <c r="AI10" s="9">
        <v>38</v>
      </c>
      <c r="AJ10" s="9">
        <v>2.5164179104477613</v>
      </c>
      <c r="AK10" s="9" t="s">
        <v>248</v>
      </c>
      <c r="AL10" s="9">
        <v>212</v>
      </c>
      <c r="AM10" s="9">
        <v>3.4154739379882813</v>
      </c>
      <c r="AN10" s="9">
        <v>3.5185643564356437</v>
      </c>
      <c r="AO10" s="73">
        <v>423</v>
      </c>
      <c r="AP10" s="80">
        <v>1</v>
      </c>
      <c r="AQ10" s="80">
        <v>0</v>
      </c>
      <c r="AR10" s="203">
        <v>0</v>
      </c>
      <c r="AS10" s="203" t="s">
        <v>248</v>
      </c>
      <c r="AT10" s="7">
        <v>16595.054</v>
      </c>
      <c r="AU10" s="7">
        <v>0</v>
      </c>
      <c r="AV10" s="203">
        <v>0</v>
      </c>
      <c r="AW10" s="203">
        <v>0</v>
      </c>
      <c r="AX10" s="203" t="s">
        <v>248</v>
      </c>
      <c r="AY10" s="203" t="s">
        <v>248</v>
      </c>
      <c r="AZ10" s="138">
        <v>55673</v>
      </c>
      <c r="BA10" s="203" t="s">
        <v>248</v>
      </c>
      <c r="BB10" s="203" t="s">
        <v>248</v>
      </c>
      <c r="BC10" s="203" t="s">
        <v>248</v>
      </c>
      <c r="BD10" s="217" t="s">
        <v>61</v>
      </c>
      <c r="BE10" s="201" t="s">
        <v>62</v>
      </c>
      <c r="BF10" s="201" t="s">
        <v>63</v>
      </c>
      <c r="BG10" s="201" t="s">
        <v>196</v>
      </c>
      <c r="BH10" s="218" t="s">
        <v>267</v>
      </c>
      <c r="BI10" s="218" t="s">
        <v>64</v>
      </c>
      <c r="BJ10" s="200">
        <v>214</v>
      </c>
      <c r="BK10" s="200">
        <v>1</v>
      </c>
      <c r="BL10" s="219" t="s">
        <v>65</v>
      </c>
      <c r="BM10" s="64"/>
      <c r="BN10" s="52" t="s">
        <v>345</v>
      </c>
      <c r="BO10" s="91" t="s">
        <v>697</v>
      </c>
      <c r="BP10" s="441" t="s">
        <v>698</v>
      </c>
      <c r="BQ10" s="219" t="s">
        <v>714</v>
      </c>
    </row>
    <row r="11" spans="1:69" ht="15.75">
      <c r="A11" s="207" t="s">
        <v>33</v>
      </c>
      <c r="B11" s="208" t="s">
        <v>711</v>
      </c>
      <c r="C11" s="202" t="s">
        <v>35</v>
      </c>
      <c r="D11" s="210" t="s">
        <v>710</v>
      </c>
      <c r="E11" s="24" t="s">
        <v>120</v>
      </c>
      <c r="F11" s="86">
        <v>213</v>
      </c>
      <c r="G11" s="80">
        <v>10</v>
      </c>
      <c r="H11" s="204"/>
      <c r="I11" s="204"/>
      <c r="J11" s="204"/>
      <c r="K11" s="204"/>
      <c r="L11" s="80">
        <v>0</v>
      </c>
      <c r="M11" s="203"/>
      <c r="N11" s="52">
        <v>1</v>
      </c>
      <c r="O11" s="204"/>
      <c r="P11" s="204"/>
      <c r="Q11" s="11">
        <v>6.0255563153000002</v>
      </c>
      <c r="R11" s="204"/>
      <c r="S11" s="204"/>
      <c r="T11" s="53">
        <v>10.356249999999999</v>
      </c>
      <c r="U11" s="204"/>
      <c r="V11" s="204"/>
      <c r="W11" s="11">
        <v>5.8594923694581</v>
      </c>
      <c r="X11" s="204"/>
      <c r="Y11" s="204"/>
      <c r="Z11" s="53">
        <v>10.212499999999999</v>
      </c>
      <c r="AA11" s="204"/>
      <c r="AB11" s="204"/>
      <c r="AC11" s="204"/>
      <c r="AD11" s="204"/>
      <c r="AE11" s="204"/>
      <c r="AF11" s="9">
        <v>3.3710057504952249</v>
      </c>
      <c r="AG11" s="9">
        <v>812</v>
      </c>
      <c r="AH11" s="9">
        <v>0.56284639142764481</v>
      </c>
      <c r="AI11" s="9">
        <v>68</v>
      </c>
      <c r="AJ11" s="9">
        <v>2.1808139534883724</v>
      </c>
      <c r="AK11" s="9" t="s">
        <v>248</v>
      </c>
      <c r="AL11" s="9">
        <v>203</v>
      </c>
      <c r="AM11" s="9">
        <v>3.43724695019697</v>
      </c>
      <c r="AN11" s="9">
        <v>3.5385085574572126</v>
      </c>
      <c r="AO11" s="73">
        <v>370</v>
      </c>
      <c r="AP11" s="80">
        <v>8</v>
      </c>
      <c r="AQ11" s="80">
        <v>28</v>
      </c>
      <c r="AR11" s="203">
        <v>0</v>
      </c>
      <c r="AS11" s="203" t="s">
        <v>248</v>
      </c>
      <c r="AT11" s="7">
        <v>14933.316000000001</v>
      </c>
      <c r="AU11" s="7">
        <v>885.47699999999998</v>
      </c>
      <c r="AV11" s="203">
        <v>0</v>
      </c>
      <c r="AW11" s="203">
        <v>0</v>
      </c>
      <c r="AX11" s="203" t="s">
        <v>248</v>
      </c>
      <c r="AY11" s="203" t="s">
        <v>248</v>
      </c>
      <c r="AZ11" s="138">
        <v>55673</v>
      </c>
      <c r="BA11" s="203" t="s">
        <v>248</v>
      </c>
      <c r="BB11" s="203" t="s">
        <v>248</v>
      </c>
      <c r="BC11" s="203" t="s">
        <v>248</v>
      </c>
      <c r="BD11" s="217" t="s">
        <v>61</v>
      </c>
      <c r="BE11" s="201" t="s">
        <v>62</v>
      </c>
      <c r="BF11" s="201" t="s">
        <v>63</v>
      </c>
      <c r="BG11" s="201" t="s">
        <v>196</v>
      </c>
      <c r="BH11" s="218" t="s">
        <v>267</v>
      </c>
      <c r="BI11" s="218" t="s">
        <v>66</v>
      </c>
      <c r="BJ11" s="200">
        <v>214</v>
      </c>
      <c r="BK11" s="200">
        <v>7</v>
      </c>
      <c r="BL11" s="219" t="s">
        <v>65</v>
      </c>
      <c r="BM11" s="64"/>
      <c r="BN11" s="52" t="s">
        <v>345</v>
      </c>
      <c r="BO11" s="91" t="s">
        <v>697</v>
      </c>
      <c r="BP11" s="441" t="s">
        <v>698</v>
      </c>
      <c r="BQ11" s="219" t="s">
        <v>714</v>
      </c>
    </row>
    <row r="12" spans="1:69" ht="15.75">
      <c r="A12" s="207" t="s">
        <v>33</v>
      </c>
      <c r="B12" s="208" t="s">
        <v>711</v>
      </c>
      <c r="C12" s="202" t="s">
        <v>35</v>
      </c>
      <c r="D12" s="210" t="s">
        <v>710</v>
      </c>
      <c r="E12" s="24" t="s">
        <v>120</v>
      </c>
      <c r="F12" s="86">
        <v>207</v>
      </c>
      <c r="G12" s="80">
        <v>8</v>
      </c>
      <c r="H12" s="204"/>
      <c r="I12" s="204"/>
      <c r="J12" s="204"/>
      <c r="K12" s="204"/>
      <c r="L12" s="80">
        <v>0</v>
      </c>
      <c r="M12" s="203"/>
      <c r="N12" s="52">
        <v>2</v>
      </c>
      <c r="O12" s="204"/>
      <c r="P12" s="204"/>
      <c r="Q12" s="11">
        <v>5.6154037778000001</v>
      </c>
      <c r="R12" s="204"/>
      <c r="S12" s="204"/>
      <c r="T12" s="53">
        <v>8.5124999999999993</v>
      </c>
      <c r="U12" s="204"/>
      <c r="V12" s="204"/>
      <c r="W12" s="11">
        <v>5.8626430150753004</v>
      </c>
      <c r="X12" s="204"/>
      <c r="Y12" s="204"/>
      <c r="Z12" s="53">
        <v>8.8416666666666632</v>
      </c>
      <c r="AA12" s="204"/>
      <c r="AB12" s="204"/>
      <c r="AC12" s="204"/>
      <c r="AD12" s="204"/>
      <c r="AE12" s="204"/>
      <c r="AF12" s="9">
        <v>3.1741624640595636</v>
      </c>
      <c r="AG12" s="9">
        <v>796</v>
      </c>
      <c r="AH12" s="9">
        <v>0.56610894346987439</v>
      </c>
      <c r="AI12" s="9">
        <v>94</v>
      </c>
      <c r="AJ12" s="9">
        <v>2.1280821917808219</v>
      </c>
      <c r="AK12" s="9" t="s">
        <v>248</v>
      </c>
      <c r="AL12" s="9">
        <v>199</v>
      </c>
      <c r="AM12" s="9">
        <v>3.1904700915528164</v>
      </c>
      <c r="AN12" s="9">
        <v>3.2314410480349345</v>
      </c>
      <c r="AO12" s="73">
        <v>373</v>
      </c>
      <c r="AP12" s="80">
        <v>1</v>
      </c>
      <c r="AQ12" s="80">
        <v>24</v>
      </c>
      <c r="AR12" s="203">
        <v>0</v>
      </c>
      <c r="AS12" s="203" t="s">
        <v>248</v>
      </c>
      <c r="AT12" s="7">
        <v>15013.298000000001</v>
      </c>
      <c r="AU12" s="7">
        <v>473.82799999999997</v>
      </c>
      <c r="AV12" s="203">
        <v>0</v>
      </c>
      <c r="AW12" s="203">
        <v>0</v>
      </c>
      <c r="AX12" s="203" t="s">
        <v>248</v>
      </c>
      <c r="AY12" s="203" t="s">
        <v>248</v>
      </c>
      <c r="AZ12" s="138">
        <v>55673</v>
      </c>
      <c r="BA12" s="203" t="s">
        <v>248</v>
      </c>
      <c r="BB12" s="203" t="s">
        <v>248</v>
      </c>
      <c r="BC12" s="203" t="s">
        <v>248</v>
      </c>
      <c r="BD12" s="217" t="s">
        <v>61</v>
      </c>
      <c r="BE12" s="201" t="s">
        <v>62</v>
      </c>
      <c r="BF12" s="201" t="s">
        <v>63</v>
      </c>
      <c r="BG12" s="201" t="s">
        <v>196</v>
      </c>
      <c r="BH12" s="218" t="s">
        <v>267</v>
      </c>
      <c r="BI12" s="218" t="s">
        <v>67</v>
      </c>
      <c r="BJ12" s="200">
        <v>214</v>
      </c>
      <c r="BK12" s="200">
        <v>3</v>
      </c>
      <c r="BL12" s="219" t="s">
        <v>65</v>
      </c>
      <c r="BM12" s="64"/>
      <c r="BN12" s="52" t="s">
        <v>345</v>
      </c>
      <c r="BO12" s="91" t="s">
        <v>697</v>
      </c>
      <c r="BP12" s="441" t="s">
        <v>698</v>
      </c>
      <c r="BQ12" s="219" t="s">
        <v>714</v>
      </c>
    </row>
    <row r="13" spans="1:69" ht="15.75">
      <c r="A13" s="207" t="s">
        <v>33</v>
      </c>
      <c r="B13" s="208" t="s">
        <v>711</v>
      </c>
      <c r="C13" s="202" t="s">
        <v>35</v>
      </c>
      <c r="D13" s="210" t="s">
        <v>710</v>
      </c>
      <c r="E13" s="24" t="s">
        <v>120</v>
      </c>
      <c r="F13" s="86">
        <v>211</v>
      </c>
      <c r="G13" s="80">
        <v>12</v>
      </c>
      <c r="H13" s="204"/>
      <c r="I13" s="204"/>
      <c r="J13" s="204"/>
      <c r="K13" s="204"/>
      <c r="L13" s="80">
        <v>2</v>
      </c>
      <c r="M13" s="203"/>
      <c r="N13" s="52">
        <v>2</v>
      </c>
      <c r="O13" s="204"/>
      <c r="P13" s="204"/>
      <c r="Q13" s="11">
        <v>7.0043043655000004</v>
      </c>
      <c r="R13" s="204"/>
      <c r="S13" s="204"/>
      <c r="T13" s="53">
        <v>13.893749999999997</v>
      </c>
      <c r="U13" s="204"/>
      <c r="V13" s="204"/>
      <c r="W13" s="11">
        <v>6.8094770304568</v>
      </c>
      <c r="X13" s="204"/>
      <c r="Y13" s="204"/>
      <c r="Z13" s="53">
        <v>13.691666666666663</v>
      </c>
      <c r="AA13" s="204"/>
      <c r="AB13" s="204"/>
      <c r="AC13" s="204"/>
      <c r="AD13" s="204"/>
      <c r="AE13" s="204"/>
      <c r="AF13" s="9">
        <v>2.6272165838837021</v>
      </c>
      <c r="AG13" s="9">
        <v>788</v>
      </c>
      <c r="AH13" s="9">
        <v>0.35312961465804277</v>
      </c>
      <c r="AI13" s="9">
        <v>208</v>
      </c>
      <c r="AJ13" s="9">
        <v>1.9022058823529413</v>
      </c>
      <c r="AK13" s="9" t="s">
        <v>248</v>
      </c>
      <c r="AL13" s="9">
        <v>0</v>
      </c>
      <c r="AM13" s="9"/>
      <c r="AN13" s="9"/>
      <c r="AO13" s="73">
        <v>363</v>
      </c>
      <c r="AP13" s="80">
        <v>11</v>
      </c>
      <c r="AQ13" s="80">
        <v>24</v>
      </c>
      <c r="AR13" s="203">
        <v>0</v>
      </c>
      <c r="AS13" s="203" t="s">
        <v>248</v>
      </c>
      <c r="AT13" s="7">
        <v>14624.035</v>
      </c>
      <c r="AU13" s="7">
        <v>730.34299999999996</v>
      </c>
      <c r="AV13" s="203">
        <v>0</v>
      </c>
      <c r="AW13" s="203">
        <v>0</v>
      </c>
      <c r="AX13" s="203" t="s">
        <v>248</v>
      </c>
      <c r="AY13" s="203" t="s">
        <v>248</v>
      </c>
      <c r="AZ13" s="138">
        <v>55673</v>
      </c>
      <c r="BA13" s="203" t="s">
        <v>248</v>
      </c>
      <c r="BB13" s="203" t="s">
        <v>248</v>
      </c>
      <c r="BC13" s="203" t="s">
        <v>248</v>
      </c>
      <c r="BD13" s="217" t="s">
        <v>61</v>
      </c>
      <c r="BE13" s="201" t="s">
        <v>62</v>
      </c>
      <c r="BF13" s="201" t="s">
        <v>63</v>
      </c>
      <c r="BG13" s="201" t="s">
        <v>196</v>
      </c>
      <c r="BH13" s="218" t="s">
        <v>267</v>
      </c>
      <c r="BI13" s="218" t="s">
        <v>68</v>
      </c>
      <c r="BJ13" s="200">
        <v>214</v>
      </c>
      <c r="BK13" s="200">
        <v>4</v>
      </c>
      <c r="BL13" s="219" t="s">
        <v>65</v>
      </c>
      <c r="BM13" s="64"/>
      <c r="BN13" s="52" t="s">
        <v>345</v>
      </c>
      <c r="BO13" s="91" t="s">
        <v>697</v>
      </c>
      <c r="BP13" s="441" t="s">
        <v>698</v>
      </c>
      <c r="BQ13" s="219" t="s">
        <v>714</v>
      </c>
    </row>
    <row r="14" spans="1:69" ht="15.75">
      <c r="A14" s="207" t="s">
        <v>33</v>
      </c>
      <c r="B14" s="208" t="s">
        <v>711</v>
      </c>
      <c r="C14" s="202" t="s">
        <v>35</v>
      </c>
      <c r="D14" s="210" t="s">
        <v>710</v>
      </c>
      <c r="E14" s="24" t="s">
        <v>121</v>
      </c>
      <c r="F14" s="86">
        <v>67</v>
      </c>
      <c r="G14" s="80">
        <v>0</v>
      </c>
      <c r="H14" s="204"/>
      <c r="I14" s="204"/>
      <c r="J14" s="204"/>
      <c r="K14" s="204"/>
      <c r="L14" s="80">
        <v>0</v>
      </c>
      <c r="M14" s="203"/>
      <c r="N14" s="52">
        <v>0</v>
      </c>
      <c r="O14" s="204"/>
      <c r="P14" s="204"/>
      <c r="Q14" s="11">
        <v>7.8201490745999998</v>
      </c>
      <c r="R14" s="204"/>
      <c r="S14" s="204"/>
      <c r="T14" s="53">
        <v>12.275</v>
      </c>
      <c r="U14" s="204"/>
      <c r="V14" s="204"/>
      <c r="W14" s="11">
        <v>7.8121191940298003</v>
      </c>
      <c r="X14" s="204"/>
      <c r="Y14" s="204"/>
      <c r="Z14" s="53">
        <v>12.275</v>
      </c>
      <c r="AA14" s="204"/>
      <c r="AB14" s="204"/>
      <c r="AC14" s="204"/>
      <c r="AD14" s="204"/>
      <c r="AE14" s="204"/>
      <c r="AF14" s="9">
        <v>3.5208742117830942</v>
      </c>
      <c r="AG14" s="9">
        <v>469</v>
      </c>
      <c r="AH14" s="9">
        <v>0.44527428087582566</v>
      </c>
      <c r="AI14" s="9">
        <v>13</v>
      </c>
      <c r="AJ14" s="9">
        <v>2.6044999999999998</v>
      </c>
      <c r="AK14" s="9" t="s">
        <v>248</v>
      </c>
      <c r="AL14" s="9">
        <v>65</v>
      </c>
      <c r="AM14" s="9">
        <v>3.5453626491211274</v>
      </c>
      <c r="AN14" s="9">
        <v>3.6166666666666667</v>
      </c>
      <c r="AO14" s="73">
        <v>132</v>
      </c>
      <c r="AP14" s="80">
        <v>2</v>
      </c>
      <c r="AQ14" s="80">
        <v>0</v>
      </c>
      <c r="AR14" s="203">
        <v>0</v>
      </c>
      <c r="AS14" s="203" t="s">
        <v>248</v>
      </c>
      <c r="AT14" s="7">
        <v>5228.4750000000004</v>
      </c>
      <c r="AU14" s="7">
        <v>0</v>
      </c>
      <c r="AV14" s="203">
        <v>0</v>
      </c>
      <c r="AW14" s="203">
        <v>0</v>
      </c>
      <c r="AX14" s="203" t="s">
        <v>248</v>
      </c>
      <c r="AY14" s="203" t="s">
        <v>248</v>
      </c>
      <c r="AZ14" s="138">
        <v>12091</v>
      </c>
      <c r="BA14" s="203" t="s">
        <v>248</v>
      </c>
      <c r="BB14" s="203" t="s">
        <v>248</v>
      </c>
      <c r="BC14" s="203" t="s">
        <v>248</v>
      </c>
      <c r="BD14" s="217" t="s">
        <v>61</v>
      </c>
      <c r="BE14" s="201" t="s">
        <v>62</v>
      </c>
      <c r="BF14" s="201" t="s">
        <v>63</v>
      </c>
      <c r="BG14" s="201" t="s">
        <v>196</v>
      </c>
      <c r="BH14" s="218" t="s">
        <v>267</v>
      </c>
      <c r="BI14" s="218" t="s">
        <v>64</v>
      </c>
      <c r="BJ14" s="441">
        <v>214</v>
      </c>
      <c r="BK14" s="441">
        <v>1</v>
      </c>
      <c r="BL14" s="219" t="s">
        <v>65</v>
      </c>
      <c r="BM14" s="64"/>
      <c r="BN14" s="52" t="s">
        <v>345</v>
      </c>
      <c r="BO14" s="91" t="s">
        <v>335</v>
      </c>
      <c r="BP14" s="441" t="s">
        <v>690</v>
      </c>
      <c r="BQ14" s="219" t="s">
        <v>718</v>
      </c>
    </row>
    <row r="15" spans="1:69" ht="15.75">
      <c r="A15" s="207" t="s">
        <v>33</v>
      </c>
      <c r="B15" s="208" t="s">
        <v>711</v>
      </c>
      <c r="C15" s="202" t="s">
        <v>35</v>
      </c>
      <c r="D15" s="210" t="s">
        <v>710</v>
      </c>
      <c r="E15" s="24" t="s">
        <v>121</v>
      </c>
      <c r="F15" s="86">
        <v>66</v>
      </c>
      <c r="G15" s="80">
        <v>2</v>
      </c>
      <c r="H15" s="204"/>
      <c r="I15" s="204"/>
      <c r="J15" s="204"/>
      <c r="K15" s="204"/>
      <c r="L15" s="80">
        <v>0</v>
      </c>
      <c r="M15" s="203"/>
      <c r="N15" s="52">
        <v>0</v>
      </c>
      <c r="O15" s="204"/>
      <c r="P15" s="204"/>
      <c r="Q15" s="11">
        <v>7.1038435</v>
      </c>
      <c r="R15" s="204"/>
      <c r="S15" s="204"/>
      <c r="T15" s="53">
        <v>12.95</v>
      </c>
      <c r="U15" s="204"/>
      <c r="V15" s="204"/>
      <c r="W15" s="11">
        <v>7.1427340937499997</v>
      </c>
      <c r="X15" s="204"/>
      <c r="Y15" s="204"/>
      <c r="Z15" s="53">
        <v>13.133333333333333</v>
      </c>
      <c r="AA15" s="204"/>
      <c r="AB15" s="204"/>
      <c r="AC15" s="204"/>
      <c r="AD15" s="204"/>
      <c r="AE15" s="204"/>
      <c r="AF15" s="9">
        <v>3.2570638072765652</v>
      </c>
      <c r="AG15" s="9">
        <v>448</v>
      </c>
      <c r="AH15" s="9">
        <v>0.5685474868528112</v>
      </c>
      <c r="AI15" s="9">
        <v>53</v>
      </c>
      <c r="AJ15" s="9">
        <v>2.1357142857142857</v>
      </c>
      <c r="AK15" s="9" t="s">
        <v>248</v>
      </c>
      <c r="AL15" s="9">
        <v>63</v>
      </c>
      <c r="AM15" s="9">
        <v>3.2663369291178315</v>
      </c>
      <c r="AN15" s="9">
        <v>3.3782051282051282</v>
      </c>
      <c r="AO15" s="73">
        <v>127</v>
      </c>
      <c r="AP15" s="80">
        <v>0</v>
      </c>
      <c r="AQ15" s="80">
        <v>1</v>
      </c>
      <c r="AR15" s="203">
        <v>0</v>
      </c>
      <c r="AS15" s="203" t="s">
        <v>248</v>
      </c>
      <c r="AT15" s="7">
        <v>5009.3159999999998</v>
      </c>
      <c r="AU15" s="7">
        <v>33.412999999999997</v>
      </c>
      <c r="AV15" s="203">
        <v>0</v>
      </c>
      <c r="AW15" s="203">
        <v>0</v>
      </c>
      <c r="AX15" s="203" t="s">
        <v>248</v>
      </c>
      <c r="AY15" s="203" t="s">
        <v>248</v>
      </c>
      <c r="AZ15" s="138">
        <v>12091</v>
      </c>
      <c r="BA15" s="203" t="s">
        <v>248</v>
      </c>
      <c r="BB15" s="203" t="s">
        <v>248</v>
      </c>
      <c r="BC15" s="203" t="s">
        <v>248</v>
      </c>
      <c r="BD15" s="217" t="s">
        <v>61</v>
      </c>
      <c r="BE15" s="201" t="s">
        <v>62</v>
      </c>
      <c r="BF15" s="201" t="s">
        <v>63</v>
      </c>
      <c r="BG15" s="201" t="s">
        <v>196</v>
      </c>
      <c r="BH15" s="218" t="s">
        <v>267</v>
      </c>
      <c r="BI15" s="218" t="s">
        <v>66</v>
      </c>
      <c r="BJ15" s="200">
        <v>214</v>
      </c>
      <c r="BK15" s="200">
        <v>7</v>
      </c>
      <c r="BL15" s="219" t="s">
        <v>65</v>
      </c>
      <c r="BM15" s="64"/>
      <c r="BN15" s="52" t="s">
        <v>345</v>
      </c>
      <c r="BO15" s="91" t="s">
        <v>335</v>
      </c>
      <c r="BP15" s="441" t="s">
        <v>690</v>
      </c>
      <c r="BQ15" s="219" t="s">
        <v>718</v>
      </c>
    </row>
    <row r="16" spans="1:69" ht="15.75">
      <c r="A16" s="207" t="s">
        <v>33</v>
      </c>
      <c r="B16" s="208" t="s">
        <v>711</v>
      </c>
      <c r="C16" s="202" t="s">
        <v>35</v>
      </c>
      <c r="D16" s="210" t="s">
        <v>710</v>
      </c>
      <c r="E16" s="24" t="s">
        <v>121</v>
      </c>
      <c r="F16" s="86">
        <v>66</v>
      </c>
      <c r="G16" s="80">
        <v>1</v>
      </c>
      <c r="H16" s="204"/>
      <c r="I16" s="204"/>
      <c r="J16" s="204"/>
      <c r="K16" s="204"/>
      <c r="L16" s="80">
        <v>0</v>
      </c>
      <c r="M16" s="203"/>
      <c r="N16" s="52">
        <v>0</v>
      </c>
      <c r="O16" s="204"/>
      <c r="P16" s="204"/>
      <c r="Q16" s="11">
        <v>4.9960153076999996</v>
      </c>
      <c r="R16" s="204"/>
      <c r="S16" s="204"/>
      <c r="T16" s="53">
        <v>6.9375</v>
      </c>
      <c r="U16" s="204"/>
      <c r="V16" s="204"/>
      <c r="W16" s="11">
        <v>4.9815691076922999</v>
      </c>
      <c r="X16" s="204"/>
      <c r="Y16" s="204"/>
      <c r="Z16" s="53">
        <v>6.9375</v>
      </c>
      <c r="AA16" s="204"/>
      <c r="AB16" s="204"/>
      <c r="AC16" s="204"/>
      <c r="AD16" s="204"/>
      <c r="AE16" s="204"/>
      <c r="AF16" s="9">
        <v>3.5864450616714274</v>
      </c>
      <c r="AG16" s="9">
        <v>455</v>
      </c>
      <c r="AH16" s="9">
        <v>0.36997754112411252</v>
      </c>
      <c r="AI16" s="9">
        <v>6</v>
      </c>
      <c r="AJ16" s="9">
        <v>2.7791666666666668</v>
      </c>
      <c r="AK16" s="9" t="s">
        <v>248</v>
      </c>
      <c r="AL16" s="9">
        <v>63</v>
      </c>
      <c r="AM16" s="9">
        <v>3.5820861733148965</v>
      </c>
      <c r="AN16" s="9">
        <v>3.632562277580071</v>
      </c>
      <c r="AO16" s="73">
        <v>128</v>
      </c>
      <c r="AP16" s="80">
        <v>0</v>
      </c>
      <c r="AQ16" s="80">
        <v>2</v>
      </c>
      <c r="AR16" s="203">
        <v>0</v>
      </c>
      <c r="AS16" s="203" t="s">
        <v>248</v>
      </c>
      <c r="AT16" s="7">
        <v>4916.8419999999996</v>
      </c>
      <c r="AU16" s="7">
        <v>43.27</v>
      </c>
      <c r="AV16" s="203">
        <v>0</v>
      </c>
      <c r="AW16" s="203">
        <v>0</v>
      </c>
      <c r="AX16" s="203" t="s">
        <v>248</v>
      </c>
      <c r="AY16" s="203" t="s">
        <v>248</v>
      </c>
      <c r="AZ16" s="138">
        <v>12091</v>
      </c>
      <c r="BA16" s="203" t="s">
        <v>248</v>
      </c>
      <c r="BB16" s="203" t="s">
        <v>248</v>
      </c>
      <c r="BC16" s="203" t="s">
        <v>248</v>
      </c>
      <c r="BD16" s="217" t="s">
        <v>61</v>
      </c>
      <c r="BE16" s="201" t="s">
        <v>62</v>
      </c>
      <c r="BF16" s="201" t="s">
        <v>63</v>
      </c>
      <c r="BG16" s="201" t="s">
        <v>196</v>
      </c>
      <c r="BH16" s="218" t="s">
        <v>267</v>
      </c>
      <c r="BI16" s="218" t="s">
        <v>67</v>
      </c>
      <c r="BJ16" s="200">
        <v>214</v>
      </c>
      <c r="BK16" s="200">
        <v>3</v>
      </c>
      <c r="BL16" s="219" t="s">
        <v>65</v>
      </c>
      <c r="BM16" s="64"/>
      <c r="BN16" s="52" t="s">
        <v>345</v>
      </c>
      <c r="BO16" s="91" t="s">
        <v>335</v>
      </c>
      <c r="BP16" s="441" t="s">
        <v>690</v>
      </c>
      <c r="BQ16" s="219" t="s">
        <v>718</v>
      </c>
    </row>
    <row r="17" spans="1:69" ht="15.75">
      <c r="A17" s="207" t="s">
        <v>33</v>
      </c>
      <c r="B17" s="208" t="s">
        <v>711</v>
      </c>
      <c r="C17" s="202" t="s">
        <v>35</v>
      </c>
      <c r="D17" s="210" t="s">
        <v>710</v>
      </c>
      <c r="E17" s="24" t="s">
        <v>121</v>
      </c>
      <c r="F17" s="86">
        <v>66</v>
      </c>
      <c r="G17" s="80">
        <v>2</v>
      </c>
      <c r="H17" s="204"/>
      <c r="I17" s="204"/>
      <c r="J17" s="204"/>
      <c r="K17" s="204"/>
      <c r="L17" s="80">
        <v>0</v>
      </c>
      <c r="M17" s="203"/>
      <c r="N17" s="52">
        <v>0</v>
      </c>
      <c r="O17" s="204"/>
      <c r="P17" s="204"/>
      <c r="Q17" s="11">
        <v>7.2441717344000001</v>
      </c>
      <c r="R17" s="204"/>
      <c r="S17" s="204"/>
      <c r="T17" s="53">
        <v>13.2</v>
      </c>
      <c r="U17" s="204"/>
      <c r="V17" s="204"/>
      <c r="W17" s="11">
        <v>7.1982654999999998</v>
      </c>
      <c r="X17" s="204"/>
      <c r="Y17" s="204"/>
      <c r="Z17" s="53">
        <v>12.899999999999999</v>
      </c>
      <c r="AA17" s="204"/>
      <c r="AB17" s="204"/>
      <c r="AC17" s="204"/>
      <c r="AD17" s="204"/>
      <c r="AE17" s="204"/>
      <c r="AF17" s="9">
        <v>2.5961428517387031</v>
      </c>
      <c r="AG17" s="9">
        <v>448</v>
      </c>
      <c r="AH17" s="9">
        <v>0.4180087844529512</v>
      </c>
      <c r="AI17" s="9">
        <v>168</v>
      </c>
      <c r="AJ17" s="9">
        <v>1.7771428571428571</v>
      </c>
      <c r="AK17" s="9" t="s">
        <v>248</v>
      </c>
      <c r="AL17" s="9">
        <v>0</v>
      </c>
      <c r="AM17" s="9"/>
      <c r="AN17" s="9"/>
      <c r="AO17" s="73">
        <v>116</v>
      </c>
      <c r="AP17" s="80">
        <v>0</v>
      </c>
      <c r="AQ17" s="80">
        <v>12</v>
      </c>
      <c r="AR17" s="203">
        <v>0</v>
      </c>
      <c r="AS17" s="203" t="s">
        <v>248</v>
      </c>
      <c r="AT17" s="7">
        <v>4727.4430000000002</v>
      </c>
      <c r="AU17" s="7">
        <v>338.06400000000002</v>
      </c>
      <c r="AV17" s="203">
        <v>0</v>
      </c>
      <c r="AW17" s="203">
        <v>0</v>
      </c>
      <c r="AX17" s="203" t="s">
        <v>248</v>
      </c>
      <c r="AY17" s="203" t="s">
        <v>248</v>
      </c>
      <c r="AZ17" s="138">
        <v>12091</v>
      </c>
      <c r="BA17" s="203" t="s">
        <v>248</v>
      </c>
      <c r="BB17" s="203" t="s">
        <v>248</v>
      </c>
      <c r="BC17" s="203" t="s">
        <v>248</v>
      </c>
      <c r="BD17" s="217" t="s">
        <v>61</v>
      </c>
      <c r="BE17" s="201" t="s">
        <v>62</v>
      </c>
      <c r="BF17" s="201" t="s">
        <v>63</v>
      </c>
      <c r="BG17" s="201" t="s">
        <v>196</v>
      </c>
      <c r="BH17" s="218" t="s">
        <v>267</v>
      </c>
      <c r="BI17" s="218" t="s">
        <v>68</v>
      </c>
      <c r="BJ17" s="200">
        <v>214</v>
      </c>
      <c r="BK17" s="200">
        <v>4</v>
      </c>
      <c r="BL17" s="219" t="s">
        <v>65</v>
      </c>
      <c r="BM17" s="64"/>
      <c r="BN17" s="52" t="s">
        <v>345</v>
      </c>
      <c r="BO17" s="91" t="s">
        <v>335</v>
      </c>
      <c r="BP17" s="441" t="s">
        <v>690</v>
      </c>
      <c r="BQ17" s="219" t="s">
        <v>718</v>
      </c>
    </row>
    <row r="18" spans="1:69" ht="15.75">
      <c r="A18" s="207" t="s">
        <v>33</v>
      </c>
      <c r="B18" s="208" t="s">
        <v>711</v>
      </c>
      <c r="C18" s="202" t="s">
        <v>35</v>
      </c>
      <c r="D18" s="210" t="s">
        <v>710</v>
      </c>
      <c r="E18" s="24" t="s">
        <v>122</v>
      </c>
      <c r="F18" s="86">
        <v>100</v>
      </c>
      <c r="G18" s="80">
        <v>0</v>
      </c>
      <c r="H18" s="204"/>
      <c r="I18" s="204"/>
      <c r="J18" s="204"/>
      <c r="K18" s="204"/>
      <c r="L18" s="80">
        <v>0</v>
      </c>
      <c r="M18" s="203"/>
      <c r="N18" s="52">
        <v>0</v>
      </c>
      <c r="O18" s="204"/>
      <c r="P18" s="204"/>
      <c r="Q18" s="11">
        <v>5.5133899299999998</v>
      </c>
      <c r="R18" s="204"/>
      <c r="S18" s="204"/>
      <c r="T18" s="53">
        <v>8.75</v>
      </c>
      <c r="U18" s="204"/>
      <c r="V18" s="204"/>
      <c r="W18" s="11">
        <v>5.5571398700000003</v>
      </c>
      <c r="X18" s="204"/>
      <c r="Y18" s="204"/>
      <c r="Z18" s="53">
        <v>8.5</v>
      </c>
      <c r="AA18" s="204"/>
      <c r="AB18" s="204"/>
      <c r="AC18" s="204"/>
      <c r="AD18" s="204"/>
      <c r="AE18" s="204"/>
      <c r="AF18" s="9">
        <v>3.7066666871782337</v>
      </c>
      <c r="AG18" s="9">
        <v>700</v>
      </c>
      <c r="AH18" s="9">
        <v>0.47063580234704644</v>
      </c>
      <c r="AI18" s="9">
        <v>17</v>
      </c>
      <c r="AJ18" s="9">
        <v>2.7571428571428571</v>
      </c>
      <c r="AK18" s="9" t="s">
        <v>248</v>
      </c>
      <c r="AL18" s="9">
        <v>99</v>
      </c>
      <c r="AM18" s="9">
        <v>3.7066666871782337</v>
      </c>
      <c r="AN18" s="9">
        <v>3.7546052631578948</v>
      </c>
      <c r="AO18" s="73">
        <v>199</v>
      </c>
      <c r="AP18" s="80">
        <v>0</v>
      </c>
      <c r="AQ18" s="80">
        <v>1</v>
      </c>
      <c r="AR18" s="203">
        <v>0</v>
      </c>
      <c r="AS18" s="203" t="s">
        <v>248</v>
      </c>
      <c r="AT18" s="7">
        <v>7668.38</v>
      </c>
      <c r="AU18" s="7">
        <v>63.307000000000002</v>
      </c>
      <c r="AV18" s="203">
        <v>0</v>
      </c>
      <c r="AW18" s="203">
        <v>0</v>
      </c>
      <c r="AX18" s="203" t="s">
        <v>248</v>
      </c>
      <c r="AY18" s="203" t="s">
        <v>248</v>
      </c>
      <c r="AZ18" s="138">
        <v>18989</v>
      </c>
      <c r="BA18" s="203" t="s">
        <v>248</v>
      </c>
      <c r="BB18" s="203" t="s">
        <v>248</v>
      </c>
      <c r="BC18" s="203" t="s">
        <v>248</v>
      </c>
      <c r="BD18" s="217" t="s">
        <v>61</v>
      </c>
      <c r="BE18" s="201" t="s">
        <v>62</v>
      </c>
      <c r="BF18" s="201" t="s">
        <v>63</v>
      </c>
      <c r="BG18" s="201" t="s">
        <v>196</v>
      </c>
      <c r="BH18" s="218" t="s">
        <v>267</v>
      </c>
      <c r="BI18" s="218" t="s">
        <v>64</v>
      </c>
      <c r="BJ18" s="200">
        <v>214</v>
      </c>
      <c r="BK18" s="200">
        <v>1</v>
      </c>
      <c r="BL18" s="219" t="s">
        <v>65</v>
      </c>
      <c r="BM18" s="64"/>
      <c r="BN18" s="52" t="s">
        <v>345</v>
      </c>
      <c r="BO18" s="91" t="s">
        <v>74</v>
      </c>
      <c r="BP18" s="441" t="s">
        <v>681</v>
      </c>
      <c r="BQ18" s="219" t="s">
        <v>717</v>
      </c>
    </row>
    <row r="19" spans="1:69" ht="15.75">
      <c r="A19" s="207" t="s">
        <v>33</v>
      </c>
      <c r="B19" s="208" t="s">
        <v>711</v>
      </c>
      <c r="C19" s="202" t="s">
        <v>35</v>
      </c>
      <c r="D19" s="210" t="s">
        <v>710</v>
      </c>
      <c r="E19" s="24" t="s">
        <v>122</v>
      </c>
      <c r="F19" s="86">
        <v>100</v>
      </c>
      <c r="G19" s="80">
        <v>1</v>
      </c>
      <c r="H19" s="204"/>
      <c r="I19" s="204"/>
      <c r="J19" s="204"/>
      <c r="K19" s="204"/>
      <c r="L19" s="80">
        <v>0</v>
      </c>
      <c r="M19" s="203"/>
      <c r="N19" s="52">
        <v>1</v>
      </c>
      <c r="O19" s="204"/>
      <c r="P19" s="204"/>
      <c r="Q19" s="11">
        <v>5.5058786566000002</v>
      </c>
      <c r="R19" s="204"/>
      <c r="S19" s="204"/>
      <c r="T19" s="53">
        <v>7.5249999999999986</v>
      </c>
      <c r="U19" s="204"/>
      <c r="V19" s="204"/>
      <c r="W19" s="11">
        <v>5.5543332323232004</v>
      </c>
      <c r="X19" s="204"/>
      <c r="Y19" s="204"/>
      <c r="Z19" s="53">
        <v>7.8416666666666659</v>
      </c>
      <c r="AA19" s="204"/>
      <c r="AB19" s="204"/>
      <c r="AC19" s="204"/>
      <c r="AD19" s="204"/>
      <c r="AE19" s="204"/>
      <c r="AF19" s="9">
        <v>3.0829446102602027</v>
      </c>
      <c r="AG19" s="9">
        <v>692</v>
      </c>
      <c r="AH19" s="9">
        <v>0.6215979238918361</v>
      </c>
      <c r="AI19" s="9">
        <v>128</v>
      </c>
      <c r="AJ19" s="9">
        <v>2.0185567010309278</v>
      </c>
      <c r="AK19" s="9" t="s">
        <v>248</v>
      </c>
      <c r="AL19" s="9">
        <v>99</v>
      </c>
      <c r="AM19" s="9">
        <v>3.0829446102602027</v>
      </c>
      <c r="AN19" s="9">
        <v>3.115979381443299</v>
      </c>
      <c r="AO19" s="73">
        <v>198</v>
      </c>
      <c r="AP19" s="80">
        <v>0</v>
      </c>
      <c r="AQ19" s="80">
        <v>0</v>
      </c>
      <c r="AR19" s="203">
        <v>0</v>
      </c>
      <c r="AS19" s="203" t="s">
        <v>248</v>
      </c>
      <c r="AT19" s="7">
        <v>7641.9470000000001</v>
      </c>
      <c r="AU19" s="7">
        <v>0</v>
      </c>
      <c r="AV19" s="203">
        <v>0</v>
      </c>
      <c r="AW19" s="203">
        <v>0</v>
      </c>
      <c r="AX19" s="203" t="s">
        <v>248</v>
      </c>
      <c r="AY19" s="203" t="s">
        <v>248</v>
      </c>
      <c r="AZ19" s="138">
        <v>18989</v>
      </c>
      <c r="BA19" s="203" t="s">
        <v>248</v>
      </c>
      <c r="BB19" s="203" t="s">
        <v>248</v>
      </c>
      <c r="BC19" s="203" t="s">
        <v>248</v>
      </c>
      <c r="BD19" s="217" t="s">
        <v>61</v>
      </c>
      <c r="BE19" s="201" t="s">
        <v>62</v>
      </c>
      <c r="BF19" s="201" t="s">
        <v>63</v>
      </c>
      <c r="BG19" s="201" t="s">
        <v>196</v>
      </c>
      <c r="BH19" s="218" t="s">
        <v>267</v>
      </c>
      <c r="BI19" s="218" t="s">
        <v>66</v>
      </c>
      <c r="BJ19" s="200">
        <v>214</v>
      </c>
      <c r="BK19" s="200">
        <v>7</v>
      </c>
      <c r="BL19" s="219" t="s">
        <v>65</v>
      </c>
      <c r="BM19" s="64"/>
      <c r="BN19" s="52" t="s">
        <v>345</v>
      </c>
      <c r="BO19" s="91" t="s">
        <v>74</v>
      </c>
      <c r="BP19" s="441" t="s">
        <v>681</v>
      </c>
      <c r="BQ19" s="219" t="s">
        <v>717</v>
      </c>
    </row>
    <row r="20" spans="1:69" ht="15.75">
      <c r="A20" s="207" t="s">
        <v>33</v>
      </c>
      <c r="B20" s="208" t="s">
        <v>711</v>
      </c>
      <c r="C20" s="202" t="s">
        <v>35</v>
      </c>
      <c r="D20" s="210" t="s">
        <v>710</v>
      </c>
      <c r="E20" s="24" t="s">
        <v>122</v>
      </c>
      <c r="F20" s="86">
        <v>99</v>
      </c>
      <c r="G20" s="80">
        <v>3</v>
      </c>
      <c r="H20" s="204"/>
      <c r="I20" s="204"/>
      <c r="J20" s="204"/>
      <c r="K20" s="204"/>
      <c r="L20" s="80">
        <v>0</v>
      </c>
      <c r="M20" s="203"/>
      <c r="N20" s="52">
        <v>0</v>
      </c>
      <c r="O20" s="204"/>
      <c r="P20" s="204"/>
      <c r="Q20" s="11">
        <v>6.2196978749999996</v>
      </c>
      <c r="R20" s="204"/>
      <c r="S20" s="204"/>
      <c r="T20" s="53">
        <v>11.049999999999997</v>
      </c>
      <c r="U20" s="204"/>
      <c r="V20" s="204"/>
      <c r="W20" s="11">
        <v>6.4397811458333001</v>
      </c>
      <c r="X20" s="204"/>
      <c r="Y20" s="204"/>
      <c r="Z20" s="53">
        <v>11.099999999999994</v>
      </c>
      <c r="AA20" s="204"/>
      <c r="AB20" s="204"/>
      <c r="AC20" s="204"/>
      <c r="AD20" s="204"/>
      <c r="AE20" s="204"/>
      <c r="AF20" s="9">
        <v>3.5274895926907899</v>
      </c>
      <c r="AG20" s="9">
        <v>672</v>
      </c>
      <c r="AH20" s="9">
        <v>0.52078498462695888</v>
      </c>
      <c r="AI20" s="9">
        <v>39</v>
      </c>
      <c r="AJ20" s="9">
        <v>2.4</v>
      </c>
      <c r="AK20" s="9" t="s">
        <v>248</v>
      </c>
      <c r="AL20" s="9">
        <v>91</v>
      </c>
      <c r="AM20" s="9">
        <v>3.5427472626957077</v>
      </c>
      <c r="AN20" s="9">
        <v>3.6314713896457764</v>
      </c>
      <c r="AO20" s="73">
        <v>192</v>
      </c>
      <c r="AP20" s="80">
        <v>0</v>
      </c>
      <c r="AQ20" s="80">
        <v>0</v>
      </c>
      <c r="AR20" s="203">
        <v>0</v>
      </c>
      <c r="AS20" s="203" t="s">
        <v>248</v>
      </c>
      <c r="AT20" s="7">
        <v>7459.0010000000002</v>
      </c>
      <c r="AU20" s="7">
        <v>19.427</v>
      </c>
      <c r="AV20" s="203">
        <v>0</v>
      </c>
      <c r="AW20" s="203">
        <v>0</v>
      </c>
      <c r="AX20" s="203" t="s">
        <v>248</v>
      </c>
      <c r="AY20" s="203" t="s">
        <v>248</v>
      </c>
      <c r="AZ20" s="138">
        <v>18989</v>
      </c>
      <c r="BA20" s="203" t="s">
        <v>248</v>
      </c>
      <c r="BB20" s="203" t="s">
        <v>248</v>
      </c>
      <c r="BC20" s="203" t="s">
        <v>248</v>
      </c>
      <c r="BD20" s="217" t="s">
        <v>61</v>
      </c>
      <c r="BE20" s="201" t="s">
        <v>62</v>
      </c>
      <c r="BF20" s="201" t="s">
        <v>63</v>
      </c>
      <c r="BG20" s="201" t="s">
        <v>196</v>
      </c>
      <c r="BH20" s="218" t="s">
        <v>267</v>
      </c>
      <c r="BI20" s="218" t="s">
        <v>67</v>
      </c>
      <c r="BJ20" s="200">
        <v>214</v>
      </c>
      <c r="BK20" s="200">
        <v>3</v>
      </c>
      <c r="BL20" s="219" t="s">
        <v>65</v>
      </c>
      <c r="BM20" s="64"/>
      <c r="BN20" s="52" t="s">
        <v>345</v>
      </c>
      <c r="BO20" s="91" t="s">
        <v>74</v>
      </c>
      <c r="BP20" s="441" t="s">
        <v>681</v>
      </c>
      <c r="BQ20" s="219" t="s">
        <v>717</v>
      </c>
    </row>
    <row r="21" spans="1:69" ht="15.75">
      <c r="A21" s="207" t="s">
        <v>33</v>
      </c>
      <c r="B21" s="208" t="s">
        <v>711</v>
      </c>
      <c r="C21" s="202" t="s">
        <v>35</v>
      </c>
      <c r="D21" s="210" t="s">
        <v>710</v>
      </c>
      <c r="E21" s="24" t="s">
        <v>122</v>
      </c>
      <c r="F21" s="86">
        <v>60</v>
      </c>
      <c r="G21" s="80">
        <v>4</v>
      </c>
      <c r="H21" s="204"/>
      <c r="I21" s="204"/>
      <c r="J21" s="204"/>
      <c r="K21" s="204"/>
      <c r="L21" s="80">
        <v>1</v>
      </c>
      <c r="M21" s="203"/>
      <c r="N21" s="52">
        <v>0</v>
      </c>
      <c r="O21" s="204"/>
      <c r="P21" s="204"/>
      <c r="Q21" s="11">
        <v>6.8908360908999997</v>
      </c>
      <c r="R21" s="204"/>
      <c r="S21" s="204"/>
      <c r="T21" s="53">
        <v>12.541666666666666</v>
      </c>
      <c r="U21" s="204"/>
      <c r="V21" s="204"/>
      <c r="W21" s="11">
        <v>6.8518180363635999</v>
      </c>
      <c r="X21" s="204"/>
      <c r="Y21" s="204"/>
      <c r="Z21" s="53">
        <v>12.3125</v>
      </c>
      <c r="AA21" s="204"/>
      <c r="AB21" s="204"/>
      <c r="AC21" s="204"/>
      <c r="AD21" s="204"/>
      <c r="AE21" s="204"/>
      <c r="AF21" s="9">
        <v>2.522571425778525</v>
      </c>
      <c r="AG21" s="9">
        <v>385</v>
      </c>
      <c r="AH21" s="9">
        <v>0.44768222244620376</v>
      </c>
      <c r="AI21" s="9">
        <v>194</v>
      </c>
      <c r="AJ21" s="9">
        <v>1.659313725490196</v>
      </c>
      <c r="AK21" s="9" t="s">
        <v>248</v>
      </c>
      <c r="AL21" s="9">
        <v>0</v>
      </c>
      <c r="AM21" s="9"/>
      <c r="AN21" s="9"/>
      <c r="AO21" s="73">
        <v>82</v>
      </c>
      <c r="AP21" s="80">
        <v>15</v>
      </c>
      <c r="AQ21" s="80">
        <v>15</v>
      </c>
      <c r="AR21" s="203">
        <v>0</v>
      </c>
      <c r="AS21" s="203" t="s">
        <v>248</v>
      </c>
      <c r="AT21" s="7">
        <v>2838.3960000000002</v>
      </c>
      <c r="AU21" s="7">
        <v>1606.1130000000001</v>
      </c>
      <c r="AV21" s="203">
        <v>0</v>
      </c>
      <c r="AW21" s="203">
        <v>0</v>
      </c>
      <c r="AX21" s="203" t="s">
        <v>248</v>
      </c>
      <c r="AY21" s="203" t="s">
        <v>248</v>
      </c>
      <c r="AZ21" s="138">
        <v>18989</v>
      </c>
      <c r="BA21" s="203" t="s">
        <v>248</v>
      </c>
      <c r="BB21" s="203" t="s">
        <v>248</v>
      </c>
      <c r="BC21" s="203" t="s">
        <v>248</v>
      </c>
      <c r="BD21" s="217" t="s">
        <v>61</v>
      </c>
      <c r="BE21" s="201" t="s">
        <v>62</v>
      </c>
      <c r="BF21" s="201" t="s">
        <v>63</v>
      </c>
      <c r="BG21" s="201" t="s">
        <v>196</v>
      </c>
      <c r="BH21" s="218" t="s">
        <v>267</v>
      </c>
      <c r="BI21" s="218" t="s">
        <v>68</v>
      </c>
      <c r="BJ21" s="200">
        <v>214</v>
      </c>
      <c r="BK21" s="200">
        <v>4</v>
      </c>
      <c r="BL21" s="219" t="s">
        <v>65</v>
      </c>
      <c r="BM21" s="64"/>
      <c r="BN21" s="52" t="s">
        <v>345</v>
      </c>
      <c r="BO21" s="91" t="s">
        <v>74</v>
      </c>
      <c r="BP21" s="441" t="s">
        <v>681</v>
      </c>
      <c r="BQ21" s="219" t="s">
        <v>717</v>
      </c>
    </row>
    <row r="22" spans="1:69" ht="15.75">
      <c r="A22" s="207" t="s">
        <v>33</v>
      </c>
      <c r="B22" s="208" t="s">
        <v>711</v>
      </c>
      <c r="C22" s="202" t="s">
        <v>35</v>
      </c>
      <c r="D22" s="210" t="s">
        <v>710</v>
      </c>
      <c r="E22" s="24" t="s">
        <v>123</v>
      </c>
      <c r="F22" s="86">
        <v>185</v>
      </c>
      <c r="G22" s="80">
        <v>2</v>
      </c>
      <c r="H22" s="204"/>
      <c r="I22" s="204"/>
      <c r="J22" s="204"/>
      <c r="K22" s="204"/>
      <c r="L22" s="80">
        <v>0</v>
      </c>
      <c r="M22" s="203"/>
      <c r="N22" s="52">
        <v>0</v>
      </c>
      <c r="O22" s="204"/>
      <c r="P22" s="204"/>
      <c r="Q22" s="11">
        <v>5.4696117596000002</v>
      </c>
      <c r="R22" s="204"/>
      <c r="S22" s="204"/>
      <c r="T22" s="53">
        <v>7.6849999999999996</v>
      </c>
      <c r="U22" s="204"/>
      <c r="V22" s="204"/>
      <c r="W22" s="11">
        <v>5.5315188087431002</v>
      </c>
      <c r="X22" s="204"/>
      <c r="Y22" s="204"/>
      <c r="Z22" s="53">
        <v>7.6849999999999996</v>
      </c>
      <c r="AA22" s="204"/>
      <c r="AB22" s="204"/>
      <c r="AC22" s="204"/>
      <c r="AD22" s="204"/>
      <c r="AE22" s="204"/>
      <c r="AF22" s="9">
        <v>3.691194399179285</v>
      </c>
      <c r="AG22" s="9">
        <v>1281</v>
      </c>
      <c r="AH22" s="9">
        <v>0.43331928252155605</v>
      </c>
      <c r="AI22" s="9">
        <v>12</v>
      </c>
      <c r="AJ22" s="9">
        <v>2.8173780487804878</v>
      </c>
      <c r="AK22" s="9" t="s">
        <v>248</v>
      </c>
      <c r="AL22" s="9">
        <v>183</v>
      </c>
      <c r="AM22" s="9">
        <v>3.691194399179285</v>
      </c>
      <c r="AN22" s="9">
        <v>3.7361526946107784</v>
      </c>
      <c r="AO22" s="73">
        <v>366</v>
      </c>
      <c r="AP22" s="80">
        <v>0</v>
      </c>
      <c r="AQ22" s="80">
        <v>0</v>
      </c>
      <c r="AR22" s="203">
        <v>0</v>
      </c>
      <c r="AS22" s="203" t="s">
        <v>248</v>
      </c>
      <c r="AT22" s="7">
        <v>14293.322</v>
      </c>
      <c r="AU22" s="7">
        <v>0</v>
      </c>
      <c r="AV22" s="203">
        <v>0</v>
      </c>
      <c r="AW22" s="203">
        <v>0</v>
      </c>
      <c r="AX22" s="203" t="s">
        <v>248</v>
      </c>
      <c r="AY22" s="203" t="s">
        <v>248</v>
      </c>
      <c r="AZ22" s="138">
        <v>71034</v>
      </c>
      <c r="BA22" s="203" t="s">
        <v>248</v>
      </c>
      <c r="BB22" s="203" t="s">
        <v>248</v>
      </c>
      <c r="BC22" s="203" t="s">
        <v>248</v>
      </c>
      <c r="BD22" s="217" t="s">
        <v>61</v>
      </c>
      <c r="BE22" s="201" t="s">
        <v>62</v>
      </c>
      <c r="BF22" s="201" t="s">
        <v>63</v>
      </c>
      <c r="BG22" s="201" t="s">
        <v>196</v>
      </c>
      <c r="BH22" s="218" t="s">
        <v>488</v>
      </c>
      <c r="BI22" s="218" t="s">
        <v>64</v>
      </c>
      <c r="BJ22" s="200">
        <v>214</v>
      </c>
      <c r="BK22" s="200">
        <v>1</v>
      </c>
      <c r="BL22" s="219" t="s">
        <v>65</v>
      </c>
      <c r="BM22" s="64"/>
      <c r="BN22" s="52" t="s">
        <v>345</v>
      </c>
      <c r="BO22" s="91" t="s">
        <v>70</v>
      </c>
      <c r="BP22" s="441" t="s">
        <v>681</v>
      </c>
      <c r="BQ22" s="219" t="s">
        <v>717</v>
      </c>
    </row>
    <row r="23" spans="1:69" ht="15.75">
      <c r="A23" s="207" t="s">
        <v>33</v>
      </c>
      <c r="B23" s="208" t="s">
        <v>711</v>
      </c>
      <c r="C23" s="202" t="s">
        <v>35</v>
      </c>
      <c r="D23" s="210" t="s">
        <v>710</v>
      </c>
      <c r="E23" s="24" t="s">
        <v>123</v>
      </c>
      <c r="F23" s="86">
        <v>170</v>
      </c>
      <c r="G23" s="80">
        <v>6</v>
      </c>
      <c r="H23" s="204"/>
      <c r="I23" s="204"/>
      <c r="J23" s="204"/>
      <c r="K23" s="204"/>
      <c r="L23" s="80">
        <v>1</v>
      </c>
      <c r="M23" s="203"/>
      <c r="N23" s="52">
        <v>1</v>
      </c>
      <c r="O23" s="204"/>
      <c r="P23" s="204"/>
      <c r="Q23" s="11">
        <v>6.3147483741999997</v>
      </c>
      <c r="R23" s="204"/>
      <c r="S23" s="204"/>
      <c r="T23" s="53">
        <v>12.308333333333332</v>
      </c>
      <c r="U23" s="204"/>
      <c r="V23" s="204"/>
      <c r="W23" s="11">
        <v>6.3635395521472002</v>
      </c>
      <c r="X23" s="204"/>
      <c r="Y23" s="204"/>
      <c r="Z23" s="53">
        <v>12.308333333333332</v>
      </c>
      <c r="AA23" s="204"/>
      <c r="AB23" s="204"/>
      <c r="AC23" s="204"/>
      <c r="AD23" s="204"/>
      <c r="AE23" s="204"/>
      <c r="AF23" s="9">
        <v>3.157419172684492</v>
      </c>
      <c r="AG23" s="9">
        <v>1137</v>
      </c>
      <c r="AH23" s="9">
        <v>0.61713042661748885</v>
      </c>
      <c r="AI23" s="9">
        <v>170</v>
      </c>
      <c r="AJ23" s="9">
        <v>2.0900362318840582</v>
      </c>
      <c r="AK23" s="9" t="s">
        <v>248</v>
      </c>
      <c r="AL23" s="9">
        <v>159</v>
      </c>
      <c r="AM23" s="9">
        <v>3.1681736066371582</v>
      </c>
      <c r="AN23" s="9">
        <v>3.2129934210526314</v>
      </c>
      <c r="AO23" s="73">
        <v>325</v>
      </c>
      <c r="AP23" s="80">
        <v>3</v>
      </c>
      <c r="AQ23" s="80">
        <v>0</v>
      </c>
      <c r="AR23" s="203">
        <v>0</v>
      </c>
      <c r="AS23" s="203" t="s">
        <v>248</v>
      </c>
      <c r="AT23" s="7">
        <v>12824.960999999999</v>
      </c>
      <c r="AU23" s="7">
        <v>0</v>
      </c>
      <c r="AV23" s="203">
        <v>0</v>
      </c>
      <c r="AW23" s="203">
        <v>0</v>
      </c>
      <c r="AX23" s="203" t="s">
        <v>248</v>
      </c>
      <c r="AY23" s="203" t="s">
        <v>248</v>
      </c>
      <c r="AZ23" s="138">
        <v>71034</v>
      </c>
      <c r="BA23" s="203" t="s">
        <v>248</v>
      </c>
      <c r="BB23" s="203" t="s">
        <v>248</v>
      </c>
      <c r="BC23" s="203" t="s">
        <v>248</v>
      </c>
      <c r="BD23" s="217" t="s">
        <v>61</v>
      </c>
      <c r="BE23" s="201" t="s">
        <v>62</v>
      </c>
      <c r="BF23" s="201" t="s">
        <v>63</v>
      </c>
      <c r="BG23" s="201" t="s">
        <v>196</v>
      </c>
      <c r="BH23" s="218" t="s">
        <v>488</v>
      </c>
      <c r="BI23" s="218" t="s">
        <v>66</v>
      </c>
      <c r="BJ23" s="200">
        <v>214</v>
      </c>
      <c r="BK23" s="200">
        <v>7</v>
      </c>
      <c r="BL23" s="219" t="s">
        <v>65</v>
      </c>
      <c r="BM23" s="64"/>
      <c r="BN23" s="52" t="s">
        <v>345</v>
      </c>
      <c r="BO23" s="91" t="s">
        <v>70</v>
      </c>
      <c r="BP23" s="441" t="s">
        <v>681</v>
      </c>
      <c r="BQ23" s="219" t="s">
        <v>717</v>
      </c>
    </row>
    <row r="24" spans="1:69" ht="15.75">
      <c r="A24" s="207" t="s">
        <v>33</v>
      </c>
      <c r="B24" s="208" t="s">
        <v>711</v>
      </c>
      <c r="C24" s="202" t="s">
        <v>35</v>
      </c>
      <c r="D24" s="210" t="s">
        <v>710</v>
      </c>
      <c r="E24" s="24" t="s">
        <v>123</v>
      </c>
      <c r="F24" s="86">
        <v>178</v>
      </c>
      <c r="G24" s="80">
        <v>8</v>
      </c>
      <c r="H24" s="204"/>
      <c r="I24" s="204"/>
      <c r="J24" s="204"/>
      <c r="K24" s="204"/>
      <c r="L24" s="80">
        <v>0</v>
      </c>
      <c r="M24" s="203"/>
      <c r="N24" s="52">
        <v>0</v>
      </c>
      <c r="O24" s="204"/>
      <c r="P24" s="204"/>
      <c r="Q24" s="11">
        <v>6.6897938764999996</v>
      </c>
      <c r="R24" s="204"/>
      <c r="S24" s="204"/>
      <c r="T24" s="53">
        <v>10.75</v>
      </c>
      <c r="U24" s="204"/>
      <c r="V24" s="204"/>
      <c r="W24" s="11">
        <v>6.9043233352940998</v>
      </c>
      <c r="X24" s="204"/>
      <c r="Y24" s="204"/>
      <c r="Z24" s="53">
        <v>10.95</v>
      </c>
      <c r="AA24" s="204"/>
      <c r="AB24" s="204"/>
      <c r="AC24" s="204"/>
      <c r="AD24" s="204"/>
      <c r="AE24" s="204"/>
      <c r="AF24" s="9">
        <v>3.3346123314538265</v>
      </c>
      <c r="AG24" s="9">
        <v>1190</v>
      </c>
      <c r="AH24" s="9">
        <v>0.55387909945155633</v>
      </c>
      <c r="AI24" s="9">
        <v>107</v>
      </c>
      <c r="AJ24" s="9">
        <v>2.2067901234567899</v>
      </c>
      <c r="AK24" s="9" t="s">
        <v>248</v>
      </c>
      <c r="AL24" s="9">
        <v>155</v>
      </c>
      <c r="AM24" s="9">
        <v>3.3710046138631578</v>
      </c>
      <c r="AN24" s="9">
        <v>3.4505988023952097</v>
      </c>
      <c r="AO24" s="73">
        <v>325</v>
      </c>
      <c r="AP24" s="80">
        <v>2</v>
      </c>
      <c r="AQ24" s="80">
        <v>13</v>
      </c>
      <c r="AR24" s="203">
        <v>0</v>
      </c>
      <c r="AS24" s="203" t="s">
        <v>248</v>
      </c>
      <c r="AT24" s="7">
        <v>12979.114</v>
      </c>
      <c r="AU24" s="7">
        <v>357.363</v>
      </c>
      <c r="AV24" s="203">
        <v>0</v>
      </c>
      <c r="AW24" s="203">
        <v>0</v>
      </c>
      <c r="AX24" s="203" t="s">
        <v>248</v>
      </c>
      <c r="AY24" s="203" t="s">
        <v>248</v>
      </c>
      <c r="AZ24" s="138">
        <v>71034</v>
      </c>
      <c r="BA24" s="203" t="s">
        <v>248</v>
      </c>
      <c r="BB24" s="203" t="s">
        <v>248</v>
      </c>
      <c r="BC24" s="203" t="s">
        <v>248</v>
      </c>
      <c r="BD24" s="217" t="s">
        <v>61</v>
      </c>
      <c r="BE24" s="201" t="s">
        <v>62</v>
      </c>
      <c r="BF24" s="201" t="s">
        <v>63</v>
      </c>
      <c r="BG24" s="201" t="s">
        <v>196</v>
      </c>
      <c r="BH24" s="218" t="s">
        <v>488</v>
      </c>
      <c r="BI24" s="218" t="s">
        <v>67</v>
      </c>
      <c r="BJ24" s="200">
        <v>214</v>
      </c>
      <c r="BK24" s="200">
        <v>3</v>
      </c>
      <c r="BL24" s="219" t="s">
        <v>65</v>
      </c>
      <c r="BM24" s="64"/>
      <c r="BN24" s="52" t="s">
        <v>345</v>
      </c>
      <c r="BO24" s="91" t="s">
        <v>70</v>
      </c>
      <c r="BP24" s="441" t="s">
        <v>681</v>
      </c>
      <c r="BQ24" s="219" t="s">
        <v>717</v>
      </c>
    </row>
    <row r="25" spans="1:69" ht="15.75">
      <c r="A25" s="207" t="s">
        <v>33</v>
      </c>
      <c r="B25" s="208" t="s">
        <v>711</v>
      </c>
      <c r="C25" s="202" t="s">
        <v>35</v>
      </c>
      <c r="D25" s="210" t="s">
        <v>710</v>
      </c>
      <c r="E25" s="24" t="s">
        <v>123</v>
      </c>
      <c r="F25" s="86">
        <v>176</v>
      </c>
      <c r="G25" s="80">
        <v>5</v>
      </c>
      <c r="H25" s="204"/>
      <c r="I25" s="204"/>
      <c r="J25" s="204"/>
      <c r="K25" s="204"/>
      <c r="L25" s="80">
        <v>1</v>
      </c>
      <c r="M25" s="203"/>
      <c r="N25" s="52">
        <v>0</v>
      </c>
      <c r="O25" s="204"/>
      <c r="P25" s="204"/>
      <c r="Q25" s="11">
        <v>5.9386880118000001</v>
      </c>
      <c r="R25" s="204"/>
      <c r="S25" s="204"/>
      <c r="T25" s="53">
        <v>9.1875</v>
      </c>
      <c r="U25" s="204"/>
      <c r="V25" s="204"/>
      <c r="W25" s="11">
        <v>5.9211114941176</v>
      </c>
      <c r="X25" s="204"/>
      <c r="Y25" s="204"/>
      <c r="Z25" s="53">
        <v>9.0833333333333339</v>
      </c>
      <c r="AA25" s="204"/>
      <c r="AB25" s="204"/>
      <c r="AC25" s="204"/>
      <c r="AD25" s="204"/>
      <c r="AE25" s="204"/>
      <c r="AF25" s="9">
        <v>2.8993373471159951</v>
      </c>
      <c r="AG25" s="9">
        <v>1190</v>
      </c>
      <c r="AH25" s="9">
        <v>0.44504482312114907</v>
      </c>
      <c r="AI25" s="9">
        <v>207</v>
      </c>
      <c r="AJ25" s="9">
        <v>2.0332278481012658</v>
      </c>
      <c r="AK25" s="9" t="s">
        <v>248</v>
      </c>
      <c r="AL25" s="9">
        <v>0</v>
      </c>
      <c r="AM25" s="9"/>
      <c r="AN25" s="9"/>
      <c r="AO25" s="73">
        <v>265</v>
      </c>
      <c r="AP25" s="80">
        <v>5</v>
      </c>
      <c r="AQ25" s="80">
        <v>68</v>
      </c>
      <c r="AR25" s="203">
        <v>0</v>
      </c>
      <c r="AS25" s="203" t="s">
        <v>248</v>
      </c>
      <c r="AT25" s="7">
        <v>11319.798000000001</v>
      </c>
      <c r="AU25" s="7">
        <v>1916.3330000000001</v>
      </c>
      <c r="AV25" s="203">
        <v>0</v>
      </c>
      <c r="AW25" s="203">
        <v>0</v>
      </c>
      <c r="AX25" s="203" t="s">
        <v>248</v>
      </c>
      <c r="AY25" s="203" t="s">
        <v>248</v>
      </c>
      <c r="AZ25" s="138">
        <v>71034</v>
      </c>
      <c r="BA25" s="203" t="s">
        <v>248</v>
      </c>
      <c r="BB25" s="203" t="s">
        <v>248</v>
      </c>
      <c r="BC25" s="203" t="s">
        <v>248</v>
      </c>
      <c r="BD25" s="217" t="s">
        <v>61</v>
      </c>
      <c r="BE25" s="201" t="s">
        <v>62</v>
      </c>
      <c r="BF25" s="201" t="s">
        <v>63</v>
      </c>
      <c r="BG25" s="201" t="s">
        <v>196</v>
      </c>
      <c r="BH25" s="218" t="s">
        <v>488</v>
      </c>
      <c r="BI25" s="218" t="s">
        <v>68</v>
      </c>
      <c r="BJ25" s="200">
        <v>214</v>
      </c>
      <c r="BK25" s="200">
        <v>4</v>
      </c>
      <c r="BL25" s="219" t="s">
        <v>65</v>
      </c>
      <c r="BM25" s="64"/>
      <c r="BN25" s="52" t="s">
        <v>345</v>
      </c>
      <c r="BO25" s="91" t="s">
        <v>70</v>
      </c>
      <c r="BP25" s="441" t="s">
        <v>681</v>
      </c>
      <c r="BQ25" s="219" t="s">
        <v>717</v>
      </c>
    </row>
    <row r="26" spans="1:69" ht="15.75">
      <c r="A26" s="207" t="s">
        <v>33</v>
      </c>
      <c r="B26" s="208" t="s">
        <v>711</v>
      </c>
      <c r="C26" s="202" t="s">
        <v>35</v>
      </c>
      <c r="D26" s="210" t="s">
        <v>710</v>
      </c>
      <c r="E26" s="24" t="s">
        <v>124</v>
      </c>
      <c r="F26" s="86">
        <v>81</v>
      </c>
      <c r="G26" s="80">
        <v>3</v>
      </c>
      <c r="H26" s="204"/>
      <c r="I26" s="204"/>
      <c r="J26" s="204"/>
      <c r="K26" s="204"/>
      <c r="L26" s="80">
        <v>3</v>
      </c>
      <c r="M26" s="203"/>
      <c r="N26" s="52">
        <v>0</v>
      </c>
      <c r="O26" s="204"/>
      <c r="P26" s="204"/>
      <c r="Q26" s="11">
        <v>5.7838266132999996</v>
      </c>
      <c r="R26" s="204"/>
      <c r="S26" s="204"/>
      <c r="T26" s="53">
        <v>10.3125</v>
      </c>
      <c r="U26" s="204"/>
      <c r="V26" s="204"/>
      <c r="W26" s="11">
        <v>5.3274532533333003</v>
      </c>
      <c r="X26" s="204"/>
      <c r="Y26" s="204"/>
      <c r="Z26" s="53">
        <v>10.0625</v>
      </c>
      <c r="AA26" s="204"/>
      <c r="AB26" s="204"/>
      <c r="AC26" s="204"/>
      <c r="AD26" s="204"/>
      <c r="AE26" s="204"/>
      <c r="AF26" s="9">
        <v>3.4406889021585858</v>
      </c>
      <c r="AG26" s="9">
        <v>524</v>
      </c>
      <c r="AH26" s="9">
        <v>0.55354552804043344</v>
      </c>
      <c r="AI26" s="9">
        <v>22</v>
      </c>
      <c r="AJ26" s="9">
        <v>2.5269230769230768</v>
      </c>
      <c r="AK26" s="9" t="s">
        <v>248</v>
      </c>
      <c r="AL26" s="9">
        <v>75</v>
      </c>
      <c r="AM26" s="9">
        <v>3.4406889021585858</v>
      </c>
      <c r="AN26" s="9">
        <v>3.5491071428571428</v>
      </c>
      <c r="AO26" s="73">
        <v>155</v>
      </c>
      <c r="AP26" s="80">
        <v>0</v>
      </c>
      <c r="AQ26" s="80">
        <v>1</v>
      </c>
      <c r="AR26" s="203">
        <v>0</v>
      </c>
      <c r="AS26" s="203" t="s">
        <v>248</v>
      </c>
      <c r="AT26" s="7">
        <v>6083.1959999999999</v>
      </c>
      <c r="AU26" s="7">
        <v>0</v>
      </c>
      <c r="AV26" s="203">
        <v>0</v>
      </c>
      <c r="AW26" s="203">
        <v>0</v>
      </c>
      <c r="AX26" s="203" t="s">
        <v>248</v>
      </c>
      <c r="AY26" s="203" t="s">
        <v>248</v>
      </c>
      <c r="AZ26" s="138">
        <v>24265</v>
      </c>
      <c r="BA26" s="203" t="s">
        <v>248</v>
      </c>
      <c r="BB26" s="203" t="s">
        <v>248</v>
      </c>
      <c r="BC26" s="203" t="s">
        <v>248</v>
      </c>
      <c r="BD26" s="217" t="s">
        <v>61</v>
      </c>
      <c r="BE26" s="201" t="s">
        <v>62</v>
      </c>
      <c r="BF26" s="201" t="s">
        <v>63</v>
      </c>
      <c r="BG26" s="201" t="s">
        <v>196</v>
      </c>
      <c r="BH26" s="218" t="s">
        <v>488</v>
      </c>
      <c r="BI26" s="218" t="s">
        <v>64</v>
      </c>
      <c r="BJ26" s="200">
        <v>214</v>
      </c>
      <c r="BK26" s="200">
        <v>1</v>
      </c>
      <c r="BL26" s="219" t="s">
        <v>65</v>
      </c>
      <c r="BM26" s="64"/>
      <c r="BN26" s="52" t="s">
        <v>345</v>
      </c>
      <c r="BO26" s="91" t="s">
        <v>339</v>
      </c>
      <c r="BP26" s="441" t="s">
        <v>699</v>
      </c>
      <c r="BQ26" s="219" t="s">
        <v>715</v>
      </c>
    </row>
    <row r="27" spans="1:69" ht="15.75">
      <c r="A27" s="207" t="s">
        <v>33</v>
      </c>
      <c r="B27" s="208" t="s">
        <v>711</v>
      </c>
      <c r="C27" s="202" t="s">
        <v>35</v>
      </c>
      <c r="D27" s="210" t="s">
        <v>710</v>
      </c>
      <c r="E27" s="24" t="s">
        <v>124</v>
      </c>
      <c r="F27" s="86">
        <v>90</v>
      </c>
      <c r="G27" s="80">
        <v>3</v>
      </c>
      <c r="H27" s="204"/>
      <c r="I27" s="204"/>
      <c r="J27" s="204"/>
      <c r="K27" s="204"/>
      <c r="L27" s="80">
        <v>0</v>
      </c>
      <c r="M27" s="203"/>
      <c r="N27" s="52">
        <v>0</v>
      </c>
      <c r="O27" s="204"/>
      <c r="P27" s="204"/>
      <c r="Q27" s="11">
        <v>6.1935746091999997</v>
      </c>
      <c r="R27" s="204"/>
      <c r="S27" s="204"/>
      <c r="T27" s="53">
        <v>11.662499999999998</v>
      </c>
      <c r="U27" s="204"/>
      <c r="V27" s="204"/>
      <c r="W27" s="11">
        <v>5.5807126091954</v>
      </c>
      <c r="X27" s="204"/>
      <c r="Y27" s="204"/>
      <c r="Z27" s="53">
        <v>11.412499999999998</v>
      </c>
      <c r="AA27" s="204"/>
      <c r="AB27" s="204"/>
      <c r="AC27" s="204"/>
      <c r="AD27" s="204"/>
      <c r="AE27" s="204"/>
      <c r="AF27" s="9">
        <v>3.4562594542558172</v>
      </c>
      <c r="AG27" s="9">
        <v>607</v>
      </c>
      <c r="AH27" s="9">
        <v>0.544199382442067</v>
      </c>
      <c r="AI27" s="9">
        <v>32</v>
      </c>
      <c r="AJ27" s="9">
        <v>2.4715517241379312</v>
      </c>
      <c r="AK27" s="9" t="s">
        <v>248</v>
      </c>
      <c r="AL27" s="9">
        <v>87</v>
      </c>
      <c r="AM27" s="9">
        <v>3.4562594542558172</v>
      </c>
      <c r="AN27" s="9">
        <v>3.571564885496183</v>
      </c>
      <c r="AO27" s="73">
        <v>174</v>
      </c>
      <c r="AP27" s="80">
        <v>0</v>
      </c>
      <c r="AQ27" s="80">
        <v>0</v>
      </c>
      <c r="AR27" s="203">
        <v>0</v>
      </c>
      <c r="AS27" s="203" t="s">
        <v>248</v>
      </c>
      <c r="AT27" s="7">
        <v>6761.22</v>
      </c>
      <c r="AU27" s="7">
        <v>0</v>
      </c>
      <c r="AV27" s="203">
        <v>0</v>
      </c>
      <c r="AW27" s="203">
        <v>0</v>
      </c>
      <c r="AX27" s="203" t="s">
        <v>248</v>
      </c>
      <c r="AY27" s="203" t="s">
        <v>248</v>
      </c>
      <c r="AZ27" s="138">
        <v>24265</v>
      </c>
      <c r="BA27" s="203" t="s">
        <v>248</v>
      </c>
      <c r="BB27" s="203" t="s">
        <v>248</v>
      </c>
      <c r="BC27" s="203" t="s">
        <v>248</v>
      </c>
      <c r="BD27" s="217" t="s">
        <v>61</v>
      </c>
      <c r="BE27" s="201" t="s">
        <v>62</v>
      </c>
      <c r="BF27" s="201" t="s">
        <v>63</v>
      </c>
      <c r="BG27" s="201" t="s">
        <v>196</v>
      </c>
      <c r="BH27" s="218" t="s">
        <v>488</v>
      </c>
      <c r="BI27" s="218" t="s">
        <v>66</v>
      </c>
      <c r="BJ27" s="200">
        <v>214</v>
      </c>
      <c r="BK27" s="200">
        <v>7</v>
      </c>
      <c r="BL27" s="219" t="s">
        <v>65</v>
      </c>
      <c r="BM27" s="64"/>
      <c r="BN27" s="52" t="s">
        <v>345</v>
      </c>
      <c r="BO27" s="91" t="s">
        <v>339</v>
      </c>
      <c r="BP27" s="441" t="s">
        <v>699</v>
      </c>
      <c r="BQ27" s="219" t="s">
        <v>715</v>
      </c>
    </row>
    <row r="28" spans="1:69" ht="15.75">
      <c r="A28" s="207" t="s">
        <v>33</v>
      </c>
      <c r="B28" s="208" t="s">
        <v>711</v>
      </c>
      <c r="C28" s="202" t="s">
        <v>35</v>
      </c>
      <c r="D28" s="210" t="s">
        <v>710</v>
      </c>
      <c r="E28" s="24" t="s">
        <v>124</v>
      </c>
      <c r="F28" s="86">
        <v>86</v>
      </c>
      <c r="G28" s="80">
        <v>5</v>
      </c>
      <c r="H28" s="204"/>
      <c r="I28" s="204"/>
      <c r="J28" s="204"/>
      <c r="K28" s="204"/>
      <c r="L28" s="80">
        <v>0</v>
      </c>
      <c r="M28" s="203"/>
      <c r="N28" s="52">
        <v>0</v>
      </c>
      <c r="O28" s="204"/>
      <c r="P28" s="204"/>
      <c r="Q28" s="11">
        <v>6.0681603827000004</v>
      </c>
      <c r="R28" s="204"/>
      <c r="S28" s="204"/>
      <c r="T28" s="53">
        <v>10.475000000000001</v>
      </c>
      <c r="U28" s="204"/>
      <c r="V28" s="204"/>
      <c r="W28" s="11">
        <v>6.1534197160493003</v>
      </c>
      <c r="X28" s="204"/>
      <c r="Y28" s="204"/>
      <c r="Z28" s="53">
        <v>10.658333333333333</v>
      </c>
      <c r="AA28" s="204"/>
      <c r="AB28" s="204"/>
      <c r="AC28" s="204"/>
      <c r="AD28" s="204"/>
      <c r="AE28" s="204"/>
      <c r="AF28" s="9">
        <v>3.6018121802827876</v>
      </c>
      <c r="AG28" s="9">
        <v>567</v>
      </c>
      <c r="AH28" s="9">
        <v>0.45682869312732743</v>
      </c>
      <c r="AI28" s="9">
        <v>25</v>
      </c>
      <c r="AJ28" s="9">
        <v>2.557758620689655</v>
      </c>
      <c r="AK28" s="9" t="s">
        <v>248</v>
      </c>
      <c r="AL28" s="9">
        <v>79</v>
      </c>
      <c r="AM28" s="9">
        <v>3.6147016392478459</v>
      </c>
      <c r="AN28" s="9">
        <v>3.6714876033057853</v>
      </c>
      <c r="AO28" s="73">
        <v>159</v>
      </c>
      <c r="AP28" s="80">
        <v>0</v>
      </c>
      <c r="AQ28" s="80">
        <v>3</v>
      </c>
      <c r="AR28" s="203">
        <v>0</v>
      </c>
      <c r="AS28" s="203" t="s">
        <v>248</v>
      </c>
      <c r="AT28" s="7">
        <v>6240.8090000000002</v>
      </c>
      <c r="AU28" s="7">
        <v>32.957000000000001</v>
      </c>
      <c r="AV28" s="203">
        <v>0</v>
      </c>
      <c r="AW28" s="203">
        <v>0</v>
      </c>
      <c r="AX28" s="203" t="s">
        <v>248</v>
      </c>
      <c r="AY28" s="203" t="s">
        <v>248</v>
      </c>
      <c r="AZ28" s="138">
        <v>24265</v>
      </c>
      <c r="BA28" s="203" t="s">
        <v>248</v>
      </c>
      <c r="BB28" s="203" t="s">
        <v>248</v>
      </c>
      <c r="BC28" s="203" t="s">
        <v>248</v>
      </c>
      <c r="BD28" s="217" t="s">
        <v>61</v>
      </c>
      <c r="BE28" s="201" t="s">
        <v>62</v>
      </c>
      <c r="BF28" s="201" t="s">
        <v>63</v>
      </c>
      <c r="BG28" s="201" t="s">
        <v>196</v>
      </c>
      <c r="BH28" s="218" t="s">
        <v>488</v>
      </c>
      <c r="BI28" s="218" t="s">
        <v>67</v>
      </c>
      <c r="BJ28" s="200">
        <v>214</v>
      </c>
      <c r="BK28" s="200">
        <v>3</v>
      </c>
      <c r="BL28" s="219" t="s">
        <v>65</v>
      </c>
      <c r="BM28" s="64"/>
      <c r="BN28" s="52" t="s">
        <v>345</v>
      </c>
      <c r="BO28" s="91" t="s">
        <v>339</v>
      </c>
      <c r="BP28" s="441" t="s">
        <v>699</v>
      </c>
      <c r="BQ28" s="219" t="s">
        <v>715</v>
      </c>
    </row>
    <row r="29" spans="1:69" ht="15.75">
      <c r="A29" s="207" t="s">
        <v>33</v>
      </c>
      <c r="B29" s="208" t="s">
        <v>711</v>
      </c>
      <c r="C29" s="202" t="s">
        <v>35</v>
      </c>
      <c r="D29" s="210" t="s">
        <v>710</v>
      </c>
      <c r="E29" s="24" t="s">
        <v>124</v>
      </c>
      <c r="F29" s="86">
        <v>86</v>
      </c>
      <c r="G29" s="80">
        <v>9</v>
      </c>
      <c r="H29" s="204"/>
      <c r="I29" s="204"/>
      <c r="J29" s="204"/>
      <c r="K29" s="204"/>
      <c r="L29" s="80">
        <v>1</v>
      </c>
      <c r="M29" s="203"/>
      <c r="N29" s="52">
        <v>0</v>
      </c>
      <c r="O29" s="204"/>
      <c r="P29" s="204"/>
      <c r="Q29" s="11">
        <v>7.3127235789</v>
      </c>
      <c r="R29" s="204"/>
      <c r="S29" s="204"/>
      <c r="T29" s="53">
        <v>14.3</v>
      </c>
      <c r="U29" s="204"/>
      <c r="V29" s="204"/>
      <c r="W29" s="11">
        <v>7.2173156447368001</v>
      </c>
      <c r="X29" s="204"/>
      <c r="Y29" s="204"/>
      <c r="Z29" s="53">
        <v>14.100000000000001</v>
      </c>
      <c r="AA29" s="204"/>
      <c r="AB29" s="204"/>
      <c r="AC29" s="204"/>
      <c r="AD29" s="204"/>
      <c r="AE29" s="204"/>
      <c r="AF29" s="9">
        <v>2.6256302497467074</v>
      </c>
      <c r="AG29" s="9">
        <v>532</v>
      </c>
      <c r="AH29" s="9">
        <v>0.4274236940774469</v>
      </c>
      <c r="AI29" s="9">
        <v>199</v>
      </c>
      <c r="AJ29" s="9">
        <v>1.7568181818181818</v>
      </c>
      <c r="AK29" s="9" t="s">
        <v>248</v>
      </c>
      <c r="AL29" s="9">
        <v>0</v>
      </c>
      <c r="AM29" s="9"/>
      <c r="AN29" s="9"/>
      <c r="AO29" s="73">
        <v>131</v>
      </c>
      <c r="AP29" s="80">
        <v>6</v>
      </c>
      <c r="AQ29" s="80">
        <v>17</v>
      </c>
      <c r="AR29" s="203">
        <v>0</v>
      </c>
      <c r="AS29" s="203" t="s">
        <v>248</v>
      </c>
      <c r="AT29" s="7">
        <v>5343.2920000000004</v>
      </c>
      <c r="AU29" s="7">
        <v>821.16700000000003</v>
      </c>
      <c r="AV29" s="203">
        <v>0</v>
      </c>
      <c r="AW29" s="203">
        <v>0</v>
      </c>
      <c r="AX29" s="203" t="s">
        <v>248</v>
      </c>
      <c r="AY29" s="203" t="s">
        <v>248</v>
      </c>
      <c r="AZ29" s="138">
        <v>24265</v>
      </c>
      <c r="BA29" s="203" t="s">
        <v>248</v>
      </c>
      <c r="BB29" s="203" t="s">
        <v>248</v>
      </c>
      <c r="BC29" s="203" t="s">
        <v>248</v>
      </c>
      <c r="BD29" s="217" t="s">
        <v>61</v>
      </c>
      <c r="BE29" s="201" t="s">
        <v>62</v>
      </c>
      <c r="BF29" s="201" t="s">
        <v>63</v>
      </c>
      <c r="BG29" s="201" t="s">
        <v>196</v>
      </c>
      <c r="BH29" s="218" t="s">
        <v>488</v>
      </c>
      <c r="BI29" s="218" t="s">
        <v>68</v>
      </c>
      <c r="BJ29" s="200">
        <v>214</v>
      </c>
      <c r="BK29" s="200">
        <v>4</v>
      </c>
      <c r="BL29" s="219" t="s">
        <v>65</v>
      </c>
      <c r="BM29" s="64"/>
      <c r="BN29" s="52" t="s">
        <v>345</v>
      </c>
      <c r="BO29" s="91" t="s">
        <v>339</v>
      </c>
      <c r="BP29" s="441" t="s">
        <v>699</v>
      </c>
      <c r="BQ29" s="219" t="s">
        <v>715</v>
      </c>
    </row>
    <row r="30" spans="1:69" ht="15.75">
      <c r="A30" s="207" t="s">
        <v>33</v>
      </c>
      <c r="B30" s="208" t="s">
        <v>711</v>
      </c>
      <c r="C30" s="202" t="s">
        <v>35</v>
      </c>
      <c r="D30" s="210" t="s">
        <v>710</v>
      </c>
      <c r="E30" s="24" t="s">
        <v>125</v>
      </c>
      <c r="F30" s="86">
        <v>36</v>
      </c>
      <c r="G30" s="80">
        <v>0</v>
      </c>
      <c r="H30" s="204"/>
      <c r="I30" s="204"/>
      <c r="J30" s="204"/>
      <c r="K30" s="204"/>
      <c r="L30" s="80">
        <v>0</v>
      </c>
      <c r="M30" s="203"/>
      <c r="N30" s="52">
        <v>0</v>
      </c>
      <c r="O30" s="204"/>
      <c r="P30" s="204"/>
      <c r="Q30" s="11">
        <v>5.7461665000000002</v>
      </c>
      <c r="R30" s="204"/>
      <c r="S30" s="204"/>
      <c r="T30" s="53">
        <v>11.599999999999998</v>
      </c>
      <c r="U30" s="204"/>
      <c r="V30" s="204"/>
      <c r="W30" s="11">
        <v>5.8151666388888001</v>
      </c>
      <c r="X30" s="204"/>
      <c r="Y30" s="204"/>
      <c r="Z30" s="53">
        <v>11.599999999999998</v>
      </c>
      <c r="AA30" s="204"/>
      <c r="AB30" s="204"/>
      <c r="AC30" s="204"/>
      <c r="AD30" s="204"/>
      <c r="AE30" s="204"/>
      <c r="AF30" s="9">
        <v>3.6919775351330082</v>
      </c>
      <c r="AG30" s="9">
        <v>252</v>
      </c>
      <c r="AH30" s="9">
        <v>0.54519685708619492</v>
      </c>
      <c r="AI30" s="9">
        <v>12</v>
      </c>
      <c r="AJ30" s="9">
        <v>2.5300000000000002</v>
      </c>
      <c r="AK30" s="9" t="s">
        <v>248</v>
      </c>
      <c r="AL30" s="9">
        <v>35</v>
      </c>
      <c r="AM30" s="9">
        <v>3.69608165536608</v>
      </c>
      <c r="AN30" s="9">
        <v>3.7725409836065573</v>
      </c>
      <c r="AO30" s="73">
        <v>72</v>
      </c>
      <c r="AP30" s="80">
        <v>0</v>
      </c>
      <c r="AQ30" s="80">
        <v>0</v>
      </c>
      <c r="AR30" s="203">
        <v>0</v>
      </c>
      <c r="AS30" s="203" t="s">
        <v>248</v>
      </c>
      <c r="AT30" s="7">
        <v>2775.2330000000002</v>
      </c>
      <c r="AU30" s="7">
        <v>0</v>
      </c>
      <c r="AV30" s="203">
        <v>0</v>
      </c>
      <c r="AW30" s="203">
        <v>0</v>
      </c>
      <c r="AX30" s="203" t="s">
        <v>248</v>
      </c>
      <c r="AY30" s="203" t="s">
        <v>248</v>
      </c>
      <c r="AZ30" s="138">
        <v>18469</v>
      </c>
      <c r="BA30" s="203" t="s">
        <v>248</v>
      </c>
      <c r="BB30" s="203" t="s">
        <v>248</v>
      </c>
      <c r="BC30" s="203" t="s">
        <v>248</v>
      </c>
      <c r="BD30" s="217" t="s">
        <v>61</v>
      </c>
      <c r="BE30" s="201" t="s">
        <v>62</v>
      </c>
      <c r="BF30" s="201" t="s">
        <v>63</v>
      </c>
      <c r="BG30" s="201" t="s">
        <v>196</v>
      </c>
      <c r="BH30" s="218" t="s">
        <v>488</v>
      </c>
      <c r="BI30" s="218" t="s">
        <v>64</v>
      </c>
      <c r="BJ30" s="200">
        <v>214</v>
      </c>
      <c r="BK30" s="200">
        <v>1</v>
      </c>
      <c r="BL30" s="219" t="s">
        <v>65</v>
      </c>
      <c r="BM30" s="64"/>
      <c r="BN30" s="52" t="s">
        <v>345</v>
      </c>
      <c r="BO30" s="91" t="s">
        <v>54</v>
      </c>
      <c r="BP30" s="441" t="s">
        <v>699</v>
      </c>
      <c r="BQ30" s="219" t="s">
        <v>715</v>
      </c>
    </row>
    <row r="31" spans="1:69" ht="15.75">
      <c r="A31" s="207" t="s">
        <v>33</v>
      </c>
      <c r="B31" s="208" t="s">
        <v>711</v>
      </c>
      <c r="C31" s="202" t="s">
        <v>35</v>
      </c>
      <c r="D31" s="210" t="s">
        <v>710</v>
      </c>
      <c r="E31" s="24" t="s">
        <v>125</v>
      </c>
      <c r="F31" s="86">
        <v>37</v>
      </c>
      <c r="G31" s="80">
        <v>0</v>
      </c>
      <c r="H31" s="204"/>
      <c r="I31" s="204"/>
      <c r="J31" s="204"/>
      <c r="K31" s="204"/>
      <c r="L31" s="80">
        <v>1</v>
      </c>
      <c r="M31" s="203"/>
      <c r="N31" s="52">
        <v>0</v>
      </c>
      <c r="O31" s="204"/>
      <c r="P31" s="204"/>
      <c r="Q31" s="11">
        <v>5.9296111110999998</v>
      </c>
      <c r="R31" s="204"/>
      <c r="S31" s="204"/>
      <c r="T31" s="53">
        <v>13.099999999999998</v>
      </c>
      <c r="U31" s="204"/>
      <c r="V31" s="204"/>
      <c r="W31" s="11">
        <v>5.7253888888887996</v>
      </c>
      <c r="X31" s="204"/>
      <c r="Y31" s="204"/>
      <c r="Z31" s="53">
        <v>13.099999999999998</v>
      </c>
      <c r="AA31" s="204"/>
      <c r="AB31" s="204"/>
      <c r="AC31" s="204"/>
      <c r="AD31" s="204"/>
      <c r="AE31" s="204"/>
      <c r="AF31" s="9">
        <v>3.3408730280777768</v>
      </c>
      <c r="AG31" s="9">
        <v>252</v>
      </c>
      <c r="AH31" s="9">
        <v>0.55952229581973123</v>
      </c>
      <c r="AI31" s="9">
        <v>23</v>
      </c>
      <c r="AJ31" s="9">
        <v>2.2523809523809524</v>
      </c>
      <c r="AK31" s="9" t="s">
        <v>248</v>
      </c>
      <c r="AL31" s="9">
        <v>36</v>
      </c>
      <c r="AM31" s="9">
        <v>3.3408730280777768</v>
      </c>
      <c r="AN31" s="9">
        <v>3.4357142857142859</v>
      </c>
      <c r="AO31" s="73">
        <v>74</v>
      </c>
      <c r="AP31" s="80">
        <v>0</v>
      </c>
      <c r="AQ31" s="80">
        <v>0</v>
      </c>
      <c r="AR31" s="203">
        <v>0</v>
      </c>
      <c r="AS31" s="203" t="s">
        <v>248</v>
      </c>
      <c r="AT31" s="7">
        <v>2832.9209999999998</v>
      </c>
      <c r="AU31" s="7">
        <v>0</v>
      </c>
      <c r="AV31" s="203">
        <v>0</v>
      </c>
      <c r="AW31" s="203">
        <v>0</v>
      </c>
      <c r="AX31" s="203" t="s">
        <v>248</v>
      </c>
      <c r="AY31" s="203" t="s">
        <v>248</v>
      </c>
      <c r="AZ31" s="138">
        <v>18469</v>
      </c>
      <c r="BA31" s="203" t="s">
        <v>248</v>
      </c>
      <c r="BB31" s="203" t="s">
        <v>248</v>
      </c>
      <c r="BC31" s="203" t="s">
        <v>248</v>
      </c>
      <c r="BD31" s="217" t="s">
        <v>61</v>
      </c>
      <c r="BE31" s="201" t="s">
        <v>62</v>
      </c>
      <c r="BF31" s="201" t="s">
        <v>63</v>
      </c>
      <c r="BG31" s="201" t="s">
        <v>196</v>
      </c>
      <c r="BH31" s="218" t="s">
        <v>488</v>
      </c>
      <c r="BI31" s="218" t="s">
        <v>66</v>
      </c>
      <c r="BJ31" s="200">
        <v>214</v>
      </c>
      <c r="BK31" s="200">
        <v>7</v>
      </c>
      <c r="BL31" s="219" t="s">
        <v>65</v>
      </c>
      <c r="BM31" s="64"/>
      <c r="BN31" s="52" t="s">
        <v>345</v>
      </c>
      <c r="BO31" s="91" t="s">
        <v>54</v>
      </c>
      <c r="BP31" s="441" t="s">
        <v>699</v>
      </c>
      <c r="BQ31" s="219" t="s">
        <v>715</v>
      </c>
    </row>
    <row r="32" spans="1:69" ht="15.75">
      <c r="A32" s="207" t="s">
        <v>33</v>
      </c>
      <c r="B32" s="208" t="s">
        <v>711</v>
      </c>
      <c r="C32" s="202" t="s">
        <v>35</v>
      </c>
      <c r="D32" s="210" t="s">
        <v>710</v>
      </c>
      <c r="E32" s="24" t="s">
        <v>125</v>
      </c>
      <c r="F32" s="86">
        <v>37</v>
      </c>
      <c r="G32" s="80">
        <v>0</v>
      </c>
      <c r="H32" s="204"/>
      <c r="I32" s="204"/>
      <c r="J32" s="204"/>
      <c r="K32" s="204"/>
      <c r="L32" s="80">
        <v>1</v>
      </c>
      <c r="M32" s="203"/>
      <c r="N32" s="52">
        <v>0</v>
      </c>
      <c r="O32" s="204"/>
      <c r="P32" s="204"/>
      <c r="Q32" s="11">
        <v>6.0649410000000001</v>
      </c>
      <c r="R32" s="204"/>
      <c r="S32" s="204"/>
      <c r="T32" s="53">
        <v>8.3249999999999993</v>
      </c>
      <c r="U32" s="204"/>
      <c r="V32" s="204"/>
      <c r="W32" s="11">
        <v>6.1964441111111004</v>
      </c>
      <c r="X32" s="204"/>
      <c r="Y32" s="204"/>
      <c r="Z32" s="53">
        <v>8.5999999999999979</v>
      </c>
      <c r="AA32" s="204"/>
      <c r="AB32" s="204"/>
      <c r="AC32" s="204"/>
      <c r="AD32" s="204"/>
      <c r="AE32" s="204"/>
      <c r="AF32" s="9">
        <v>3.6197983026898726</v>
      </c>
      <c r="AG32" s="9">
        <v>251</v>
      </c>
      <c r="AH32" s="9">
        <v>0.57406775284852729</v>
      </c>
      <c r="AI32" s="9">
        <v>12</v>
      </c>
      <c r="AJ32" s="9">
        <v>2.5196428571428573</v>
      </c>
      <c r="AK32" s="9" t="s">
        <v>248</v>
      </c>
      <c r="AL32" s="9">
        <v>35</v>
      </c>
      <c r="AM32" s="9">
        <v>3.6318639679019951</v>
      </c>
      <c r="AN32" s="9">
        <v>3.7121212121212119</v>
      </c>
      <c r="AO32" s="73">
        <v>73</v>
      </c>
      <c r="AP32" s="80">
        <v>0</v>
      </c>
      <c r="AQ32" s="80">
        <v>1</v>
      </c>
      <c r="AR32" s="203">
        <v>0</v>
      </c>
      <c r="AS32" s="203" t="s">
        <v>248</v>
      </c>
      <c r="AT32" s="7">
        <v>2838.0039999999999</v>
      </c>
      <c r="AU32" s="7">
        <v>0</v>
      </c>
      <c r="AV32" s="203">
        <v>0</v>
      </c>
      <c r="AW32" s="203">
        <v>0</v>
      </c>
      <c r="AX32" s="203" t="s">
        <v>248</v>
      </c>
      <c r="AY32" s="203" t="s">
        <v>248</v>
      </c>
      <c r="AZ32" s="138">
        <v>18469</v>
      </c>
      <c r="BA32" s="203" t="s">
        <v>248</v>
      </c>
      <c r="BB32" s="203" t="s">
        <v>248</v>
      </c>
      <c r="BC32" s="203" t="s">
        <v>248</v>
      </c>
      <c r="BD32" s="217" t="s">
        <v>61</v>
      </c>
      <c r="BE32" s="201" t="s">
        <v>62</v>
      </c>
      <c r="BF32" s="201" t="s">
        <v>63</v>
      </c>
      <c r="BG32" s="201" t="s">
        <v>196</v>
      </c>
      <c r="BH32" s="218" t="s">
        <v>488</v>
      </c>
      <c r="BI32" s="218" t="s">
        <v>67</v>
      </c>
      <c r="BJ32" s="200">
        <v>214</v>
      </c>
      <c r="BK32" s="200">
        <v>3</v>
      </c>
      <c r="BL32" s="219" t="s">
        <v>65</v>
      </c>
      <c r="BM32" s="64"/>
      <c r="BN32" s="52" t="s">
        <v>345</v>
      </c>
      <c r="BO32" s="91" t="s">
        <v>54</v>
      </c>
      <c r="BP32" s="441" t="s">
        <v>699</v>
      </c>
      <c r="BQ32" s="219" t="s">
        <v>715</v>
      </c>
    </row>
    <row r="33" spans="1:69" ht="15.75">
      <c r="A33" s="207" t="s">
        <v>33</v>
      </c>
      <c r="B33" s="208" t="s">
        <v>711</v>
      </c>
      <c r="C33" s="202" t="s">
        <v>35</v>
      </c>
      <c r="D33" s="210" t="s">
        <v>710</v>
      </c>
      <c r="E33" s="24" t="s">
        <v>125</v>
      </c>
      <c r="F33" s="86">
        <v>37</v>
      </c>
      <c r="G33" s="80">
        <v>2</v>
      </c>
      <c r="H33" s="204"/>
      <c r="I33" s="204"/>
      <c r="J33" s="204"/>
      <c r="K33" s="204"/>
      <c r="L33" s="80">
        <v>0</v>
      </c>
      <c r="M33" s="203"/>
      <c r="N33" s="52">
        <v>0</v>
      </c>
      <c r="O33" s="204"/>
      <c r="P33" s="204"/>
      <c r="Q33" s="11">
        <v>6.4355710857000004</v>
      </c>
      <c r="R33" s="204"/>
      <c r="S33" s="204"/>
      <c r="T33" s="53">
        <v>11.625</v>
      </c>
      <c r="U33" s="204"/>
      <c r="V33" s="204"/>
      <c r="W33" s="11">
        <v>6.3349425142857001</v>
      </c>
      <c r="X33" s="204"/>
      <c r="Y33" s="204"/>
      <c r="Z33" s="53">
        <v>11.625</v>
      </c>
      <c r="AA33" s="204"/>
      <c r="AB33" s="204"/>
      <c r="AC33" s="204"/>
      <c r="AD33" s="204"/>
      <c r="AE33" s="204"/>
      <c r="AF33" s="9">
        <v>2.8123214266129901</v>
      </c>
      <c r="AG33" s="9">
        <v>245</v>
      </c>
      <c r="AH33" s="9">
        <v>0.45020533585195893</v>
      </c>
      <c r="AI33" s="9">
        <v>55</v>
      </c>
      <c r="AJ33" s="9">
        <v>2.0029069767441858</v>
      </c>
      <c r="AK33" s="9" t="s">
        <v>248</v>
      </c>
      <c r="AL33" s="9">
        <v>0</v>
      </c>
      <c r="AM33" s="9"/>
      <c r="AN33" s="9"/>
      <c r="AO33" s="73">
        <v>60</v>
      </c>
      <c r="AP33" s="80">
        <v>4</v>
      </c>
      <c r="AQ33" s="80">
        <v>6</v>
      </c>
      <c r="AR33" s="203">
        <v>0</v>
      </c>
      <c r="AS33" s="203" t="s">
        <v>248</v>
      </c>
      <c r="AT33" s="7">
        <v>2725.65</v>
      </c>
      <c r="AU33" s="7">
        <v>144.334</v>
      </c>
      <c r="AV33" s="203">
        <v>0</v>
      </c>
      <c r="AW33" s="203">
        <v>0</v>
      </c>
      <c r="AX33" s="203" t="s">
        <v>248</v>
      </c>
      <c r="AY33" s="203" t="s">
        <v>248</v>
      </c>
      <c r="AZ33" s="138">
        <v>18469</v>
      </c>
      <c r="BA33" s="203" t="s">
        <v>248</v>
      </c>
      <c r="BB33" s="203" t="s">
        <v>248</v>
      </c>
      <c r="BC33" s="203" t="s">
        <v>248</v>
      </c>
      <c r="BD33" s="217" t="s">
        <v>61</v>
      </c>
      <c r="BE33" s="201" t="s">
        <v>62</v>
      </c>
      <c r="BF33" s="201" t="s">
        <v>63</v>
      </c>
      <c r="BG33" s="201" t="s">
        <v>196</v>
      </c>
      <c r="BH33" s="218" t="s">
        <v>488</v>
      </c>
      <c r="BI33" s="218" t="s">
        <v>68</v>
      </c>
      <c r="BJ33" s="200">
        <v>214</v>
      </c>
      <c r="BK33" s="200">
        <v>4</v>
      </c>
      <c r="BL33" s="219" t="s">
        <v>65</v>
      </c>
      <c r="BM33" s="64"/>
      <c r="BN33" s="52" t="s">
        <v>345</v>
      </c>
      <c r="BO33" s="91" t="s">
        <v>54</v>
      </c>
      <c r="BP33" s="441" t="s">
        <v>699</v>
      </c>
      <c r="BQ33" s="219" t="s">
        <v>715</v>
      </c>
    </row>
    <row r="34" spans="1:69" ht="15.75">
      <c r="A34" s="207" t="s">
        <v>33</v>
      </c>
      <c r="B34" s="208" t="s">
        <v>711</v>
      </c>
      <c r="C34" s="202" t="s">
        <v>35</v>
      </c>
      <c r="D34" s="210" t="s">
        <v>710</v>
      </c>
      <c r="E34" s="24" t="s">
        <v>126</v>
      </c>
      <c r="F34" s="86">
        <v>37</v>
      </c>
      <c r="G34" s="80">
        <v>0</v>
      </c>
      <c r="H34" s="204"/>
      <c r="I34" s="204"/>
      <c r="J34" s="204"/>
      <c r="K34" s="204"/>
      <c r="L34" s="80">
        <v>0</v>
      </c>
      <c r="M34" s="203"/>
      <c r="N34" s="52">
        <v>0</v>
      </c>
      <c r="O34" s="204"/>
      <c r="P34" s="204"/>
      <c r="Q34" s="11">
        <v>6.7081079188999997</v>
      </c>
      <c r="R34" s="204"/>
      <c r="S34" s="204"/>
      <c r="T34" s="53">
        <v>11.074999999999999</v>
      </c>
      <c r="U34" s="204"/>
      <c r="V34" s="204"/>
      <c r="W34" s="11">
        <v>6.7867834594594001</v>
      </c>
      <c r="X34" s="204"/>
      <c r="Y34" s="204"/>
      <c r="Z34" s="53">
        <v>11.074999999999999</v>
      </c>
      <c r="AA34" s="204"/>
      <c r="AB34" s="204"/>
      <c r="AC34" s="204"/>
      <c r="AD34" s="204"/>
      <c r="AE34" s="204"/>
      <c r="AF34" s="9">
        <v>3.6411969279690597</v>
      </c>
      <c r="AG34" s="9">
        <v>259</v>
      </c>
      <c r="AH34" s="9">
        <v>0.35761992619671212</v>
      </c>
      <c r="AI34" s="9">
        <v>1</v>
      </c>
      <c r="AJ34" s="9">
        <v>2.8319444444444444</v>
      </c>
      <c r="AK34" s="9" t="s">
        <v>248</v>
      </c>
      <c r="AL34" s="9">
        <v>37</v>
      </c>
      <c r="AM34" s="9">
        <v>3.6411969279690597</v>
      </c>
      <c r="AN34" s="9">
        <v>3.6775568181818183</v>
      </c>
      <c r="AO34" s="73">
        <v>74</v>
      </c>
      <c r="AP34" s="80">
        <v>0</v>
      </c>
      <c r="AQ34" s="80">
        <v>0</v>
      </c>
      <c r="AR34" s="203">
        <v>0</v>
      </c>
      <c r="AS34" s="203" t="s">
        <v>248</v>
      </c>
      <c r="AT34" s="7">
        <v>2854.6309999999999</v>
      </c>
      <c r="AU34" s="7">
        <v>0</v>
      </c>
      <c r="AV34" s="203">
        <v>0</v>
      </c>
      <c r="AW34" s="203">
        <v>0</v>
      </c>
      <c r="AX34" s="203" t="s">
        <v>248</v>
      </c>
      <c r="AY34" s="203" t="s">
        <v>248</v>
      </c>
      <c r="AZ34" s="138">
        <v>10858</v>
      </c>
      <c r="BA34" s="203" t="s">
        <v>248</v>
      </c>
      <c r="BB34" s="203" t="s">
        <v>248</v>
      </c>
      <c r="BC34" s="203" t="s">
        <v>248</v>
      </c>
      <c r="BD34" s="217" t="s">
        <v>61</v>
      </c>
      <c r="BE34" s="201" t="s">
        <v>62</v>
      </c>
      <c r="BF34" s="201" t="s">
        <v>63</v>
      </c>
      <c r="BG34" s="201" t="s">
        <v>196</v>
      </c>
      <c r="BH34" s="218" t="s">
        <v>267</v>
      </c>
      <c r="BI34" s="218" t="s">
        <v>64</v>
      </c>
      <c r="BJ34" s="200">
        <v>214</v>
      </c>
      <c r="BK34" s="200">
        <v>1</v>
      </c>
      <c r="BL34" s="219" t="s">
        <v>65</v>
      </c>
      <c r="BM34" s="64"/>
      <c r="BN34" s="52" t="s">
        <v>345</v>
      </c>
      <c r="BO34" s="91" t="s">
        <v>346</v>
      </c>
      <c r="BP34" s="441" t="s">
        <v>685</v>
      </c>
      <c r="BQ34" s="219" t="s">
        <v>718</v>
      </c>
    </row>
    <row r="35" spans="1:69" ht="15.75">
      <c r="A35" s="207" t="s">
        <v>33</v>
      </c>
      <c r="B35" s="208" t="s">
        <v>711</v>
      </c>
      <c r="C35" s="202" t="s">
        <v>35</v>
      </c>
      <c r="D35" s="210" t="s">
        <v>710</v>
      </c>
      <c r="E35" s="24" t="s">
        <v>126</v>
      </c>
      <c r="F35" s="86">
        <v>36</v>
      </c>
      <c r="G35" s="80">
        <v>0</v>
      </c>
      <c r="H35" s="204"/>
      <c r="I35" s="204"/>
      <c r="J35" s="204"/>
      <c r="K35" s="204"/>
      <c r="L35" s="80">
        <v>0</v>
      </c>
      <c r="M35" s="203"/>
      <c r="N35" s="52">
        <v>0</v>
      </c>
      <c r="O35" s="204"/>
      <c r="P35" s="204"/>
      <c r="Q35" s="11">
        <v>7.3683604999999996</v>
      </c>
      <c r="R35" s="204"/>
      <c r="S35" s="204"/>
      <c r="T35" s="53">
        <v>14.599999999999998</v>
      </c>
      <c r="U35" s="204"/>
      <c r="V35" s="204"/>
      <c r="W35" s="11">
        <v>7.3862775000000003</v>
      </c>
      <c r="X35" s="204"/>
      <c r="Y35" s="204"/>
      <c r="Z35" s="53">
        <v>14.599999999999998</v>
      </c>
      <c r="AA35" s="204"/>
      <c r="AB35" s="204"/>
      <c r="AC35" s="204"/>
      <c r="AD35" s="204"/>
      <c r="AE35" s="204"/>
      <c r="AF35" s="9">
        <v>3.3666269873815868</v>
      </c>
      <c r="AG35" s="9">
        <v>252</v>
      </c>
      <c r="AH35" s="9">
        <v>0.50503378952809153</v>
      </c>
      <c r="AI35" s="9">
        <v>20</v>
      </c>
      <c r="AJ35" s="9">
        <v>2.3149999999999999</v>
      </c>
      <c r="AK35" s="9" t="s">
        <v>248</v>
      </c>
      <c r="AL35" s="9">
        <v>36</v>
      </c>
      <c r="AM35" s="9">
        <v>3.3666269873815868</v>
      </c>
      <c r="AN35" s="9">
        <v>3.4714285714285715</v>
      </c>
      <c r="AO35" s="73">
        <v>72</v>
      </c>
      <c r="AP35" s="80">
        <v>0</v>
      </c>
      <c r="AQ35" s="80">
        <v>0</v>
      </c>
      <c r="AR35" s="203">
        <v>0</v>
      </c>
      <c r="AS35" s="203" t="s">
        <v>248</v>
      </c>
      <c r="AT35" s="7">
        <v>2814.4110000000001</v>
      </c>
      <c r="AU35" s="7">
        <v>0</v>
      </c>
      <c r="AV35" s="203">
        <v>0</v>
      </c>
      <c r="AW35" s="203">
        <v>0</v>
      </c>
      <c r="AX35" s="203" t="s">
        <v>248</v>
      </c>
      <c r="AY35" s="203" t="s">
        <v>248</v>
      </c>
      <c r="AZ35" s="138">
        <v>10858</v>
      </c>
      <c r="BA35" s="203" t="s">
        <v>248</v>
      </c>
      <c r="BB35" s="203" t="s">
        <v>248</v>
      </c>
      <c r="BC35" s="203" t="s">
        <v>248</v>
      </c>
      <c r="BD35" s="217" t="s">
        <v>61</v>
      </c>
      <c r="BE35" s="201" t="s">
        <v>62</v>
      </c>
      <c r="BF35" s="201" t="s">
        <v>63</v>
      </c>
      <c r="BG35" s="201" t="s">
        <v>196</v>
      </c>
      <c r="BH35" s="218" t="s">
        <v>267</v>
      </c>
      <c r="BI35" s="218" t="s">
        <v>66</v>
      </c>
      <c r="BJ35" s="200">
        <v>214</v>
      </c>
      <c r="BK35" s="200">
        <v>7</v>
      </c>
      <c r="BL35" s="219" t="s">
        <v>65</v>
      </c>
      <c r="BM35" s="64"/>
      <c r="BN35" s="52" t="s">
        <v>345</v>
      </c>
      <c r="BO35" s="91" t="s">
        <v>346</v>
      </c>
      <c r="BP35" s="441" t="s">
        <v>685</v>
      </c>
      <c r="BQ35" s="219" t="s">
        <v>718</v>
      </c>
    </row>
    <row r="36" spans="1:69" ht="15.75">
      <c r="A36" s="207" t="s">
        <v>33</v>
      </c>
      <c r="B36" s="208" t="s">
        <v>711</v>
      </c>
      <c r="C36" s="202" t="s">
        <v>35</v>
      </c>
      <c r="D36" s="210" t="s">
        <v>710</v>
      </c>
      <c r="E36" s="24" t="s">
        <v>126</v>
      </c>
      <c r="F36" s="86">
        <v>34</v>
      </c>
      <c r="G36" s="80">
        <v>0</v>
      </c>
      <c r="H36" s="204"/>
      <c r="I36" s="204"/>
      <c r="J36" s="204"/>
      <c r="K36" s="204"/>
      <c r="L36" s="80">
        <v>0</v>
      </c>
      <c r="M36" s="203"/>
      <c r="N36" s="52">
        <v>0</v>
      </c>
      <c r="O36" s="204"/>
      <c r="P36" s="204"/>
      <c r="Q36" s="11">
        <v>5.4103820587999998</v>
      </c>
      <c r="R36" s="204"/>
      <c r="S36" s="204"/>
      <c r="T36" s="53">
        <v>9.6499999999999986</v>
      </c>
      <c r="U36" s="204"/>
      <c r="V36" s="204"/>
      <c r="W36" s="11">
        <v>5.4636757647058003</v>
      </c>
      <c r="X36" s="204"/>
      <c r="Y36" s="204"/>
      <c r="Z36" s="53">
        <v>9.6499999999999986</v>
      </c>
      <c r="AA36" s="204"/>
      <c r="AB36" s="204"/>
      <c r="AC36" s="204"/>
      <c r="AD36" s="204"/>
      <c r="AE36" s="204"/>
      <c r="AF36" s="9">
        <v>3.7171848917207799</v>
      </c>
      <c r="AG36" s="9">
        <v>238</v>
      </c>
      <c r="AH36" s="9">
        <v>0.34290024283224302</v>
      </c>
      <c r="AI36" s="9">
        <v>1</v>
      </c>
      <c r="AJ36" s="9">
        <v>3.0140625000000001</v>
      </c>
      <c r="AK36" s="9" t="s">
        <v>248</v>
      </c>
      <c r="AL36" s="9">
        <v>34</v>
      </c>
      <c r="AM36" s="9">
        <v>3.7171848917207799</v>
      </c>
      <c r="AN36" s="9">
        <v>3.7261904761904763</v>
      </c>
      <c r="AO36" s="73">
        <v>68</v>
      </c>
      <c r="AP36" s="80">
        <v>0</v>
      </c>
      <c r="AQ36" s="80">
        <v>0</v>
      </c>
      <c r="AR36" s="203">
        <v>0</v>
      </c>
      <c r="AS36" s="203" t="s">
        <v>248</v>
      </c>
      <c r="AT36" s="7">
        <v>2585.6779999999999</v>
      </c>
      <c r="AU36" s="7">
        <v>0</v>
      </c>
      <c r="AV36" s="203">
        <v>0</v>
      </c>
      <c r="AW36" s="203">
        <v>0</v>
      </c>
      <c r="AX36" s="203" t="s">
        <v>248</v>
      </c>
      <c r="AY36" s="203" t="s">
        <v>248</v>
      </c>
      <c r="AZ36" s="138">
        <v>10858</v>
      </c>
      <c r="BA36" s="203" t="s">
        <v>248</v>
      </c>
      <c r="BB36" s="203" t="s">
        <v>248</v>
      </c>
      <c r="BC36" s="203" t="s">
        <v>248</v>
      </c>
      <c r="BD36" s="217" t="s">
        <v>61</v>
      </c>
      <c r="BE36" s="201" t="s">
        <v>62</v>
      </c>
      <c r="BF36" s="201" t="s">
        <v>63</v>
      </c>
      <c r="BG36" s="201" t="s">
        <v>196</v>
      </c>
      <c r="BH36" s="218" t="s">
        <v>267</v>
      </c>
      <c r="BI36" s="218" t="s">
        <v>67</v>
      </c>
      <c r="BJ36" s="200">
        <v>214</v>
      </c>
      <c r="BK36" s="200">
        <v>3</v>
      </c>
      <c r="BL36" s="219" t="s">
        <v>65</v>
      </c>
      <c r="BM36" s="64"/>
      <c r="BN36" s="52" t="s">
        <v>345</v>
      </c>
      <c r="BO36" s="91" t="s">
        <v>346</v>
      </c>
      <c r="BP36" s="441" t="s">
        <v>685</v>
      </c>
      <c r="BQ36" s="219" t="s">
        <v>718</v>
      </c>
    </row>
    <row r="37" spans="1:69" ht="15.75">
      <c r="A37" s="207" t="s">
        <v>33</v>
      </c>
      <c r="B37" s="208" t="s">
        <v>711</v>
      </c>
      <c r="C37" s="202" t="s">
        <v>35</v>
      </c>
      <c r="D37" s="210" t="s">
        <v>710</v>
      </c>
      <c r="E37" s="24" t="s">
        <v>126</v>
      </c>
      <c r="F37" s="86">
        <v>34</v>
      </c>
      <c r="G37" s="80">
        <v>0</v>
      </c>
      <c r="H37" s="204"/>
      <c r="I37" s="204"/>
      <c r="J37" s="204"/>
      <c r="K37" s="204"/>
      <c r="L37" s="80">
        <v>0</v>
      </c>
      <c r="M37" s="203"/>
      <c r="N37" s="52">
        <v>0</v>
      </c>
      <c r="O37" s="204"/>
      <c r="P37" s="204"/>
      <c r="Q37" s="11">
        <v>5.4078821765000002</v>
      </c>
      <c r="R37" s="204"/>
      <c r="S37" s="204"/>
      <c r="T37" s="53">
        <v>7.6499999999999986</v>
      </c>
      <c r="U37" s="204"/>
      <c r="V37" s="204"/>
      <c r="W37" s="11">
        <v>5.3745879705882</v>
      </c>
      <c r="X37" s="204"/>
      <c r="Y37" s="204"/>
      <c r="Z37" s="53">
        <v>7.6499999999999986</v>
      </c>
      <c r="AA37" s="204"/>
      <c r="AB37" s="204"/>
      <c r="AC37" s="204"/>
      <c r="AD37" s="204"/>
      <c r="AE37" s="204"/>
      <c r="AF37" s="9">
        <v>2.7725630252301188</v>
      </c>
      <c r="AG37" s="9">
        <v>238</v>
      </c>
      <c r="AH37" s="9">
        <v>0.2630152807419544</v>
      </c>
      <c r="AI37" s="9">
        <v>32</v>
      </c>
      <c r="AJ37" s="9">
        <v>2.1534482758620688</v>
      </c>
      <c r="AK37" s="9" t="s">
        <v>248</v>
      </c>
      <c r="AL37" s="9">
        <v>0</v>
      </c>
      <c r="AM37" s="9"/>
      <c r="AN37" s="9"/>
      <c r="AO37" s="73">
        <v>68</v>
      </c>
      <c r="AP37" s="80">
        <v>0</v>
      </c>
      <c r="AQ37" s="80">
        <v>0</v>
      </c>
      <c r="AR37" s="203">
        <v>0</v>
      </c>
      <c r="AS37" s="203" t="s">
        <v>248</v>
      </c>
      <c r="AT37" s="7">
        <v>2592.8980000000001</v>
      </c>
      <c r="AU37" s="7">
        <v>0</v>
      </c>
      <c r="AV37" s="203">
        <v>0</v>
      </c>
      <c r="AW37" s="203">
        <v>0</v>
      </c>
      <c r="AX37" s="203" t="s">
        <v>248</v>
      </c>
      <c r="AY37" s="203" t="s">
        <v>248</v>
      </c>
      <c r="AZ37" s="138">
        <v>10858</v>
      </c>
      <c r="BA37" s="203" t="s">
        <v>248</v>
      </c>
      <c r="BB37" s="203" t="s">
        <v>248</v>
      </c>
      <c r="BC37" s="203" t="s">
        <v>248</v>
      </c>
      <c r="BD37" s="217" t="s">
        <v>61</v>
      </c>
      <c r="BE37" s="201" t="s">
        <v>62</v>
      </c>
      <c r="BF37" s="201" t="s">
        <v>63</v>
      </c>
      <c r="BG37" s="201" t="s">
        <v>196</v>
      </c>
      <c r="BH37" s="218" t="s">
        <v>267</v>
      </c>
      <c r="BI37" s="218" t="s">
        <v>68</v>
      </c>
      <c r="BJ37" s="200">
        <v>214</v>
      </c>
      <c r="BK37" s="200">
        <v>4</v>
      </c>
      <c r="BL37" s="219" t="s">
        <v>65</v>
      </c>
      <c r="BM37" s="64"/>
      <c r="BN37" s="52" t="s">
        <v>345</v>
      </c>
      <c r="BO37" s="91" t="s">
        <v>346</v>
      </c>
      <c r="BP37" s="441" t="s">
        <v>685</v>
      </c>
      <c r="BQ37" s="219" t="s">
        <v>718</v>
      </c>
    </row>
    <row r="38" spans="1:69" ht="15.75">
      <c r="A38" s="207" t="s">
        <v>33</v>
      </c>
      <c r="B38" s="208" t="s">
        <v>711</v>
      </c>
      <c r="C38" s="202" t="s">
        <v>35</v>
      </c>
      <c r="D38" s="210" t="s">
        <v>710</v>
      </c>
      <c r="E38" s="24" t="s">
        <v>127</v>
      </c>
      <c r="F38" s="86">
        <v>272</v>
      </c>
      <c r="G38" s="80">
        <v>6</v>
      </c>
      <c r="H38" s="204"/>
      <c r="I38" s="204"/>
      <c r="J38" s="204"/>
      <c r="K38" s="204"/>
      <c r="L38" s="80">
        <v>2</v>
      </c>
      <c r="M38" s="203"/>
      <c r="N38" s="52">
        <v>2</v>
      </c>
      <c r="O38" s="204"/>
      <c r="P38" s="204"/>
      <c r="Q38" s="11">
        <v>6.6754657197</v>
      </c>
      <c r="R38" s="204"/>
      <c r="S38" s="204"/>
      <c r="T38" s="53">
        <v>11.566666666666665</v>
      </c>
      <c r="U38" s="204"/>
      <c r="V38" s="204"/>
      <c r="W38" s="11">
        <v>6.5241286022727003</v>
      </c>
      <c r="X38" s="204"/>
      <c r="Y38" s="204"/>
      <c r="Z38" s="53">
        <v>11.316666666666665</v>
      </c>
      <c r="AA38" s="204"/>
      <c r="AB38" s="204"/>
      <c r="AC38" s="204"/>
      <c r="AD38" s="204"/>
      <c r="AE38" s="204"/>
      <c r="AF38" s="9">
        <v>3.555011013997408</v>
      </c>
      <c r="AG38" s="9">
        <v>1853</v>
      </c>
      <c r="AH38" s="9">
        <v>0.47049086691456121</v>
      </c>
      <c r="AI38" s="9">
        <v>59</v>
      </c>
      <c r="AJ38" s="9">
        <v>2.5965317919075144</v>
      </c>
      <c r="AK38" s="9" t="s">
        <v>248</v>
      </c>
      <c r="AL38" s="9">
        <v>264</v>
      </c>
      <c r="AM38" s="9">
        <v>3.5745533080153398</v>
      </c>
      <c r="AN38" s="9">
        <v>3.6418669131238448</v>
      </c>
      <c r="AO38" s="73">
        <v>520</v>
      </c>
      <c r="AP38" s="80">
        <v>1</v>
      </c>
      <c r="AQ38" s="80">
        <v>9</v>
      </c>
      <c r="AR38" s="203">
        <v>0</v>
      </c>
      <c r="AS38" s="203" t="s">
        <v>248</v>
      </c>
      <c r="AT38" s="7">
        <v>20508.087</v>
      </c>
      <c r="AU38" s="7">
        <v>298.08499999999998</v>
      </c>
      <c r="AV38" s="203">
        <v>0</v>
      </c>
      <c r="AW38" s="203">
        <v>0</v>
      </c>
      <c r="AX38" s="203" t="s">
        <v>248</v>
      </c>
      <c r="AY38" s="203" t="s">
        <v>248</v>
      </c>
      <c r="AZ38" s="138">
        <v>77293</v>
      </c>
      <c r="BA38" s="203" t="s">
        <v>248</v>
      </c>
      <c r="BB38" s="203" t="s">
        <v>248</v>
      </c>
      <c r="BC38" s="203" t="s">
        <v>248</v>
      </c>
      <c r="BD38" s="217" t="s">
        <v>61</v>
      </c>
      <c r="BE38" s="201" t="s">
        <v>62</v>
      </c>
      <c r="BF38" s="201" t="s">
        <v>63</v>
      </c>
      <c r="BG38" s="201" t="s">
        <v>196</v>
      </c>
      <c r="BH38" s="218" t="s">
        <v>267</v>
      </c>
      <c r="BI38" s="218" t="s">
        <v>64</v>
      </c>
      <c r="BJ38" s="200">
        <v>214</v>
      </c>
      <c r="BK38" s="200">
        <v>1</v>
      </c>
      <c r="BL38" s="219" t="s">
        <v>65</v>
      </c>
      <c r="BM38" s="64"/>
      <c r="BN38" s="52" t="s">
        <v>345</v>
      </c>
      <c r="BO38" s="91" t="s">
        <v>347</v>
      </c>
      <c r="BP38" s="441" t="s">
        <v>684</v>
      </c>
      <c r="BQ38" s="219" t="s">
        <v>716</v>
      </c>
    </row>
    <row r="39" spans="1:69" ht="15.75">
      <c r="A39" s="207" t="s">
        <v>33</v>
      </c>
      <c r="B39" s="208" t="s">
        <v>711</v>
      </c>
      <c r="C39" s="202" t="s">
        <v>35</v>
      </c>
      <c r="D39" s="210" t="s">
        <v>710</v>
      </c>
      <c r="E39" s="24" t="s">
        <v>127</v>
      </c>
      <c r="F39" s="86">
        <v>268</v>
      </c>
      <c r="G39" s="80">
        <v>4</v>
      </c>
      <c r="H39" s="204"/>
      <c r="I39" s="204"/>
      <c r="J39" s="204"/>
      <c r="K39" s="204"/>
      <c r="L39" s="80">
        <v>0</v>
      </c>
      <c r="M39" s="203"/>
      <c r="N39" s="52">
        <v>2</v>
      </c>
      <c r="O39" s="204"/>
      <c r="P39" s="204"/>
      <c r="Q39" s="11">
        <v>7.1961286514999996</v>
      </c>
      <c r="R39" s="204"/>
      <c r="S39" s="204"/>
      <c r="T39" s="53">
        <v>13.079999999999998</v>
      </c>
      <c r="U39" s="204"/>
      <c r="V39" s="204"/>
      <c r="W39" s="11">
        <v>7.2397119659089997</v>
      </c>
      <c r="X39" s="204"/>
      <c r="Y39" s="204"/>
      <c r="Z39" s="53">
        <v>13.174999999999999</v>
      </c>
      <c r="AA39" s="204"/>
      <c r="AB39" s="204"/>
      <c r="AC39" s="204"/>
      <c r="AD39" s="204"/>
      <c r="AE39" s="204"/>
      <c r="AF39" s="9">
        <v>3.3062601887551679</v>
      </c>
      <c r="AG39" s="9">
        <v>1924</v>
      </c>
      <c r="AH39" s="9">
        <v>0.56799424781590335</v>
      </c>
      <c r="AI39" s="9">
        <v>165</v>
      </c>
      <c r="AJ39" s="9">
        <v>2.172972972972973</v>
      </c>
      <c r="AK39" s="9" t="s">
        <v>248</v>
      </c>
      <c r="AL39" s="9">
        <v>264</v>
      </c>
      <c r="AM39" s="9">
        <v>3.333326852507164</v>
      </c>
      <c r="AN39" s="9">
        <v>3.4415448851774531</v>
      </c>
      <c r="AO39" s="73">
        <v>518</v>
      </c>
      <c r="AP39" s="80">
        <v>5</v>
      </c>
      <c r="AQ39" s="80">
        <v>5</v>
      </c>
      <c r="AR39" s="203">
        <v>0</v>
      </c>
      <c r="AS39" s="203" t="s">
        <v>248</v>
      </c>
      <c r="AT39" s="7">
        <v>20636.141</v>
      </c>
      <c r="AU39" s="7">
        <v>146.62</v>
      </c>
      <c r="AV39" s="203">
        <v>0</v>
      </c>
      <c r="AW39" s="203">
        <v>0</v>
      </c>
      <c r="AX39" s="203" t="s">
        <v>248</v>
      </c>
      <c r="AY39" s="203" t="s">
        <v>248</v>
      </c>
      <c r="AZ39" s="138">
        <v>77293</v>
      </c>
      <c r="BA39" s="203" t="s">
        <v>248</v>
      </c>
      <c r="BB39" s="203" t="s">
        <v>248</v>
      </c>
      <c r="BC39" s="203" t="s">
        <v>248</v>
      </c>
      <c r="BD39" s="217" t="s">
        <v>61</v>
      </c>
      <c r="BE39" s="201" t="s">
        <v>62</v>
      </c>
      <c r="BF39" s="201" t="s">
        <v>63</v>
      </c>
      <c r="BG39" s="201" t="s">
        <v>196</v>
      </c>
      <c r="BH39" s="218" t="s">
        <v>267</v>
      </c>
      <c r="BI39" s="218" t="s">
        <v>66</v>
      </c>
      <c r="BJ39" s="200">
        <v>214</v>
      </c>
      <c r="BK39" s="200">
        <v>7</v>
      </c>
      <c r="BL39" s="219" t="s">
        <v>65</v>
      </c>
      <c r="BM39" s="64"/>
      <c r="BN39" s="52" t="s">
        <v>345</v>
      </c>
      <c r="BO39" s="91" t="s">
        <v>347</v>
      </c>
      <c r="BP39" s="441" t="s">
        <v>684</v>
      </c>
      <c r="BQ39" s="219" t="s">
        <v>716</v>
      </c>
    </row>
    <row r="40" spans="1:69" ht="15.75">
      <c r="A40" s="207" t="s">
        <v>33</v>
      </c>
      <c r="B40" s="208" t="s">
        <v>711</v>
      </c>
      <c r="C40" s="202" t="s">
        <v>35</v>
      </c>
      <c r="D40" s="210" t="s">
        <v>710</v>
      </c>
      <c r="E40" s="24" t="s">
        <v>127</v>
      </c>
      <c r="F40" s="86">
        <v>270</v>
      </c>
      <c r="G40" s="80">
        <v>4</v>
      </c>
      <c r="H40" s="204"/>
      <c r="I40" s="204"/>
      <c r="J40" s="204"/>
      <c r="K40" s="204"/>
      <c r="L40" s="80">
        <v>0</v>
      </c>
      <c r="M40" s="203"/>
      <c r="N40" s="52">
        <v>0</v>
      </c>
      <c r="O40" s="204"/>
      <c r="P40" s="204"/>
      <c r="Q40" s="11">
        <v>6.7430562405999996</v>
      </c>
      <c r="R40" s="204"/>
      <c r="S40" s="204"/>
      <c r="T40" s="53">
        <v>10.761111111111111</v>
      </c>
      <c r="U40" s="204"/>
      <c r="V40" s="204"/>
      <c r="W40" s="11">
        <v>6.9739472030074996</v>
      </c>
      <c r="X40" s="204"/>
      <c r="Y40" s="204"/>
      <c r="Z40" s="53">
        <v>10.956666666666667</v>
      </c>
      <c r="AA40" s="204"/>
      <c r="AB40" s="204"/>
      <c r="AC40" s="204"/>
      <c r="AD40" s="204"/>
      <c r="AE40" s="204"/>
      <c r="AF40" s="9">
        <v>3.3332361316898593</v>
      </c>
      <c r="AG40" s="9">
        <v>1864</v>
      </c>
      <c r="AH40" s="9">
        <v>0.54048868899198166</v>
      </c>
      <c r="AI40" s="9">
        <v>143</v>
      </c>
      <c r="AJ40" s="9">
        <v>2.2685185185185186</v>
      </c>
      <c r="AK40" s="9" t="s">
        <v>248</v>
      </c>
      <c r="AL40" s="9">
        <v>266</v>
      </c>
      <c r="AM40" s="9">
        <v>3.3357281277893058</v>
      </c>
      <c r="AN40" s="9">
        <v>3.427941176470588</v>
      </c>
      <c r="AO40" s="73">
        <v>522</v>
      </c>
      <c r="AP40" s="80">
        <v>0</v>
      </c>
      <c r="AQ40" s="80">
        <v>10</v>
      </c>
      <c r="AR40" s="203">
        <v>0</v>
      </c>
      <c r="AS40" s="203" t="s">
        <v>248</v>
      </c>
      <c r="AT40" s="7">
        <v>20469.023000000001</v>
      </c>
      <c r="AU40" s="7">
        <v>340.29300000000001</v>
      </c>
      <c r="AV40" s="203">
        <v>0</v>
      </c>
      <c r="AW40" s="203">
        <v>0</v>
      </c>
      <c r="AX40" s="203" t="s">
        <v>248</v>
      </c>
      <c r="AY40" s="203" t="s">
        <v>248</v>
      </c>
      <c r="AZ40" s="138">
        <v>77293</v>
      </c>
      <c r="BA40" s="203" t="s">
        <v>248</v>
      </c>
      <c r="BB40" s="203" t="s">
        <v>248</v>
      </c>
      <c r="BC40" s="203" t="s">
        <v>248</v>
      </c>
      <c r="BD40" s="217" t="s">
        <v>61</v>
      </c>
      <c r="BE40" s="201" t="s">
        <v>62</v>
      </c>
      <c r="BF40" s="201" t="s">
        <v>63</v>
      </c>
      <c r="BG40" s="201" t="s">
        <v>196</v>
      </c>
      <c r="BH40" s="218" t="s">
        <v>267</v>
      </c>
      <c r="BI40" s="218" t="s">
        <v>67</v>
      </c>
      <c r="BJ40" s="200">
        <v>214</v>
      </c>
      <c r="BK40" s="200">
        <v>3</v>
      </c>
      <c r="BL40" s="219" t="s">
        <v>65</v>
      </c>
      <c r="BM40" s="64"/>
      <c r="BN40" s="52" t="s">
        <v>345</v>
      </c>
      <c r="BO40" s="91" t="s">
        <v>347</v>
      </c>
      <c r="BP40" s="441" t="s">
        <v>684</v>
      </c>
      <c r="BQ40" s="219" t="s">
        <v>716</v>
      </c>
    </row>
    <row r="41" spans="1:69" ht="15.75">
      <c r="A41" s="207" t="s">
        <v>33</v>
      </c>
      <c r="B41" s="208" t="s">
        <v>711</v>
      </c>
      <c r="C41" s="202" t="s">
        <v>35</v>
      </c>
      <c r="D41" s="210" t="s">
        <v>710</v>
      </c>
      <c r="E41" s="24" t="s">
        <v>127</v>
      </c>
      <c r="F41" s="86">
        <v>265</v>
      </c>
      <c r="G41" s="80">
        <v>12</v>
      </c>
      <c r="H41" s="204"/>
      <c r="I41" s="204"/>
      <c r="J41" s="204"/>
      <c r="K41" s="204"/>
      <c r="L41" s="80">
        <v>0</v>
      </c>
      <c r="M41" s="203"/>
      <c r="N41" s="52">
        <v>8</v>
      </c>
      <c r="O41" s="204"/>
      <c r="P41" s="204"/>
      <c r="Q41" s="11">
        <v>7.2618140237000004</v>
      </c>
      <c r="R41" s="204"/>
      <c r="S41" s="204"/>
      <c r="T41" s="53">
        <v>12.391666666666666</v>
      </c>
      <c r="U41" s="204"/>
      <c r="V41" s="204"/>
      <c r="W41" s="11">
        <v>7.2584622608695</v>
      </c>
      <c r="X41" s="204"/>
      <c r="Y41" s="204"/>
      <c r="Z41" s="53">
        <v>12.337499999999999</v>
      </c>
      <c r="AA41" s="204"/>
      <c r="AB41" s="204"/>
      <c r="AC41" s="204"/>
      <c r="AD41" s="204"/>
      <c r="AE41" s="204"/>
      <c r="AF41" s="9">
        <v>2.479116316627429</v>
      </c>
      <c r="AG41" s="9">
        <v>1812</v>
      </c>
      <c r="AH41" s="9">
        <v>0.48881876000937591</v>
      </c>
      <c r="AI41" s="9">
        <v>890</v>
      </c>
      <c r="AJ41" s="9">
        <v>1.6075313807531382</v>
      </c>
      <c r="AK41" s="9" t="s">
        <v>248</v>
      </c>
      <c r="AL41" s="9">
        <v>0</v>
      </c>
      <c r="AM41" s="9"/>
      <c r="AN41" s="9"/>
      <c r="AO41" s="73">
        <v>384</v>
      </c>
      <c r="AP41" s="80">
        <v>30</v>
      </c>
      <c r="AQ41" s="80">
        <v>92</v>
      </c>
      <c r="AR41" s="203">
        <v>0</v>
      </c>
      <c r="AS41" s="203" t="s">
        <v>248</v>
      </c>
      <c r="AT41" s="7">
        <v>16780.261999999999</v>
      </c>
      <c r="AU41" s="7">
        <v>3475.9969999999998</v>
      </c>
      <c r="AV41" s="203">
        <v>0</v>
      </c>
      <c r="AW41" s="203">
        <v>0</v>
      </c>
      <c r="AX41" s="203" t="s">
        <v>248</v>
      </c>
      <c r="AY41" s="203" t="s">
        <v>248</v>
      </c>
      <c r="AZ41" s="138">
        <v>77293</v>
      </c>
      <c r="BA41" s="203" t="s">
        <v>248</v>
      </c>
      <c r="BB41" s="203" t="s">
        <v>248</v>
      </c>
      <c r="BC41" s="203" t="s">
        <v>248</v>
      </c>
      <c r="BD41" s="217" t="s">
        <v>61</v>
      </c>
      <c r="BE41" s="201" t="s">
        <v>62</v>
      </c>
      <c r="BF41" s="201" t="s">
        <v>63</v>
      </c>
      <c r="BG41" s="201" t="s">
        <v>196</v>
      </c>
      <c r="BH41" s="218" t="s">
        <v>267</v>
      </c>
      <c r="BI41" s="218" t="s">
        <v>68</v>
      </c>
      <c r="BJ41" s="200">
        <v>214</v>
      </c>
      <c r="BK41" s="200">
        <v>4</v>
      </c>
      <c r="BL41" s="219" t="s">
        <v>65</v>
      </c>
      <c r="BM41" s="64"/>
      <c r="BN41" s="52" t="s">
        <v>345</v>
      </c>
      <c r="BO41" s="91" t="s">
        <v>347</v>
      </c>
      <c r="BP41" s="441" t="s">
        <v>684</v>
      </c>
      <c r="BQ41" s="219" t="s">
        <v>716</v>
      </c>
    </row>
    <row r="42" spans="1:69" ht="15.75">
      <c r="A42" s="207" t="s">
        <v>33</v>
      </c>
      <c r="B42" s="208" t="s">
        <v>711</v>
      </c>
      <c r="C42" s="202" t="s">
        <v>35</v>
      </c>
      <c r="D42" s="210" t="s">
        <v>710</v>
      </c>
      <c r="E42" s="24" t="s">
        <v>128</v>
      </c>
      <c r="F42" s="86">
        <v>111</v>
      </c>
      <c r="G42" s="80">
        <v>1</v>
      </c>
      <c r="H42" s="204"/>
      <c r="I42" s="204"/>
      <c r="J42" s="204"/>
      <c r="K42" s="204"/>
      <c r="L42" s="80">
        <v>0</v>
      </c>
      <c r="M42" s="203"/>
      <c r="N42" s="52">
        <v>0</v>
      </c>
      <c r="O42" s="204"/>
      <c r="P42" s="204"/>
      <c r="Q42" s="11">
        <v>6.4309452455000002</v>
      </c>
      <c r="R42" s="204"/>
      <c r="S42" s="204"/>
      <c r="T42" s="53">
        <v>11.25</v>
      </c>
      <c r="U42" s="204"/>
      <c r="V42" s="204"/>
      <c r="W42" s="11">
        <v>6.3820906454545003</v>
      </c>
      <c r="X42" s="204"/>
      <c r="Y42" s="204"/>
      <c r="Z42" s="53">
        <v>11.291666666666666</v>
      </c>
      <c r="AA42" s="204"/>
      <c r="AB42" s="204"/>
      <c r="AC42" s="204"/>
      <c r="AD42" s="204"/>
      <c r="AE42" s="204"/>
      <c r="AF42" s="9">
        <v>3.635480531934018</v>
      </c>
      <c r="AG42" s="9">
        <v>773</v>
      </c>
      <c r="AH42" s="9">
        <v>0.38150512951879789</v>
      </c>
      <c r="AI42" s="9">
        <v>11</v>
      </c>
      <c r="AJ42" s="9">
        <v>2.7989130434782608</v>
      </c>
      <c r="AK42" s="9" t="s">
        <v>248</v>
      </c>
      <c r="AL42" s="9">
        <v>110</v>
      </c>
      <c r="AM42" s="9">
        <v>3.635480531934018</v>
      </c>
      <c r="AN42" s="9">
        <v>3.6683569979716024</v>
      </c>
      <c r="AO42" s="73">
        <v>220</v>
      </c>
      <c r="AP42" s="80">
        <v>0</v>
      </c>
      <c r="AQ42" s="80">
        <v>0</v>
      </c>
      <c r="AR42" s="203">
        <v>0</v>
      </c>
      <c r="AS42" s="203" t="s">
        <v>248</v>
      </c>
      <c r="AT42" s="7">
        <v>8581.6949999999997</v>
      </c>
      <c r="AU42" s="7">
        <v>0</v>
      </c>
      <c r="AV42" s="203">
        <v>0</v>
      </c>
      <c r="AW42" s="203">
        <v>0</v>
      </c>
      <c r="AX42" s="203" t="s">
        <v>248</v>
      </c>
      <c r="AY42" s="203" t="s">
        <v>248</v>
      </c>
      <c r="AZ42" s="138">
        <v>18583</v>
      </c>
      <c r="BA42" s="203" t="s">
        <v>248</v>
      </c>
      <c r="BB42" s="203" t="s">
        <v>248</v>
      </c>
      <c r="BC42" s="203" t="s">
        <v>248</v>
      </c>
      <c r="BD42" s="217" t="s">
        <v>61</v>
      </c>
      <c r="BE42" s="201" t="s">
        <v>62</v>
      </c>
      <c r="BF42" s="201" t="s">
        <v>63</v>
      </c>
      <c r="BG42" s="201" t="s">
        <v>196</v>
      </c>
      <c r="BH42" s="218" t="s">
        <v>267</v>
      </c>
      <c r="BI42" s="218" t="s">
        <v>64</v>
      </c>
      <c r="BJ42" s="200">
        <v>214</v>
      </c>
      <c r="BK42" s="200">
        <v>1</v>
      </c>
      <c r="BL42" s="219" t="s">
        <v>65</v>
      </c>
      <c r="BM42" s="64"/>
      <c r="BN42" s="52" t="s">
        <v>345</v>
      </c>
      <c r="BO42" s="91" t="s">
        <v>347</v>
      </c>
      <c r="BP42" s="441" t="s">
        <v>684</v>
      </c>
      <c r="BQ42" s="219" t="s">
        <v>716</v>
      </c>
    </row>
    <row r="43" spans="1:69" ht="15.75">
      <c r="A43" s="207" t="s">
        <v>33</v>
      </c>
      <c r="B43" s="208" t="s">
        <v>711</v>
      </c>
      <c r="C43" s="202" t="s">
        <v>35</v>
      </c>
      <c r="D43" s="210" t="s">
        <v>710</v>
      </c>
      <c r="E43" s="24" t="s">
        <v>128</v>
      </c>
      <c r="F43" s="86">
        <v>133</v>
      </c>
      <c r="G43" s="80">
        <v>2</v>
      </c>
      <c r="H43" s="204"/>
      <c r="I43" s="204"/>
      <c r="J43" s="204"/>
      <c r="K43" s="204"/>
      <c r="L43" s="80">
        <v>0</v>
      </c>
      <c r="M43" s="203"/>
      <c r="N43" s="52">
        <v>0</v>
      </c>
      <c r="O43" s="204"/>
      <c r="P43" s="204"/>
      <c r="Q43" s="11">
        <v>7.0654806717999996</v>
      </c>
      <c r="R43" s="204"/>
      <c r="S43" s="204"/>
      <c r="T43" s="53">
        <v>12.741666666666665</v>
      </c>
      <c r="U43" s="204"/>
      <c r="V43" s="204"/>
      <c r="W43" s="11">
        <v>7.1044807786259003</v>
      </c>
      <c r="X43" s="204"/>
      <c r="Y43" s="204"/>
      <c r="Z43" s="53">
        <v>12.862499999999997</v>
      </c>
      <c r="AA43" s="204"/>
      <c r="AB43" s="204"/>
      <c r="AC43" s="204"/>
      <c r="AD43" s="204"/>
      <c r="AE43" s="204"/>
      <c r="AF43" s="9">
        <v>3.2928571460551237</v>
      </c>
      <c r="AG43" s="9">
        <v>956</v>
      </c>
      <c r="AH43" s="9">
        <v>0.54265577674391707</v>
      </c>
      <c r="AI43" s="9">
        <v>85</v>
      </c>
      <c r="AJ43" s="9">
        <v>2.2203571428571429</v>
      </c>
      <c r="AK43" s="9" t="s">
        <v>248</v>
      </c>
      <c r="AL43" s="9">
        <v>131</v>
      </c>
      <c r="AM43" s="9">
        <v>3.2928571460551237</v>
      </c>
      <c r="AN43" s="9">
        <v>3.391434262948207</v>
      </c>
      <c r="AO43" s="73">
        <v>262</v>
      </c>
      <c r="AP43" s="80">
        <v>0</v>
      </c>
      <c r="AQ43" s="80">
        <v>0</v>
      </c>
      <c r="AR43" s="203">
        <v>0</v>
      </c>
      <c r="AS43" s="203" t="s">
        <v>248</v>
      </c>
      <c r="AT43" s="7">
        <v>10263.235000000001</v>
      </c>
      <c r="AU43" s="7">
        <v>0</v>
      </c>
      <c r="AV43" s="203">
        <v>0</v>
      </c>
      <c r="AW43" s="203">
        <v>0</v>
      </c>
      <c r="AX43" s="203" t="s">
        <v>248</v>
      </c>
      <c r="AY43" s="203" t="s">
        <v>248</v>
      </c>
      <c r="AZ43" s="138">
        <v>18583</v>
      </c>
      <c r="BA43" s="203" t="s">
        <v>248</v>
      </c>
      <c r="BB43" s="203" t="s">
        <v>248</v>
      </c>
      <c r="BC43" s="203" t="s">
        <v>248</v>
      </c>
      <c r="BD43" s="217" t="s">
        <v>61</v>
      </c>
      <c r="BE43" s="201" t="s">
        <v>62</v>
      </c>
      <c r="BF43" s="201" t="s">
        <v>63</v>
      </c>
      <c r="BG43" s="201" t="s">
        <v>196</v>
      </c>
      <c r="BH43" s="218" t="s">
        <v>267</v>
      </c>
      <c r="BI43" s="218" t="s">
        <v>66</v>
      </c>
      <c r="BJ43" s="200">
        <v>214</v>
      </c>
      <c r="BK43" s="200">
        <v>7</v>
      </c>
      <c r="BL43" s="219" t="s">
        <v>65</v>
      </c>
      <c r="BM43" s="64"/>
      <c r="BN43" s="52" t="s">
        <v>345</v>
      </c>
      <c r="BO43" s="91" t="s">
        <v>347</v>
      </c>
      <c r="BP43" s="441" t="s">
        <v>684</v>
      </c>
      <c r="BQ43" s="219" t="s">
        <v>716</v>
      </c>
    </row>
    <row r="44" spans="1:69" ht="15.75">
      <c r="A44" s="207" t="s">
        <v>33</v>
      </c>
      <c r="B44" s="208" t="s">
        <v>711</v>
      </c>
      <c r="C44" s="202" t="s">
        <v>35</v>
      </c>
      <c r="D44" s="210" t="s">
        <v>710</v>
      </c>
      <c r="E44" s="24" t="s">
        <v>128</v>
      </c>
      <c r="F44" s="86">
        <v>132</v>
      </c>
      <c r="G44" s="80">
        <v>7</v>
      </c>
      <c r="H44" s="204"/>
      <c r="I44" s="204"/>
      <c r="J44" s="204"/>
      <c r="K44" s="204"/>
      <c r="L44" s="80">
        <v>1</v>
      </c>
      <c r="M44" s="203"/>
      <c r="N44" s="52">
        <v>1</v>
      </c>
      <c r="O44" s="204"/>
      <c r="P44" s="204"/>
      <c r="Q44" s="11">
        <v>6.9657498467999996</v>
      </c>
      <c r="R44" s="204"/>
      <c r="S44" s="204"/>
      <c r="T44" s="53">
        <v>11.466666666666667</v>
      </c>
      <c r="U44" s="204"/>
      <c r="V44" s="204"/>
      <c r="W44" s="11">
        <v>7.1555482338709</v>
      </c>
      <c r="X44" s="204"/>
      <c r="Y44" s="204"/>
      <c r="Z44" s="53">
        <v>11.7</v>
      </c>
      <c r="AA44" s="204"/>
      <c r="AB44" s="204"/>
      <c r="AC44" s="204"/>
      <c r="AD44" s="204"/>
      <c r="AE44" s="204"/>
      <c r="AF44" s="9">
        <v>3.2419827270411665</v>
      </c>
      <c r="AG44" s="9">
        <v>868</v>
      </c>
      <c r="AH44" s="9">
        <v>0.63509058613488456</v>
      </c>
      <c r="AI44" s="9">
        <v>109</v>
      </c>
      <c r="AJ44" s="9">
        <v>1.9241935483870969</v>
      </c>
      <c r="AK44" s="9" t="s">
        <v>248</v>
      </c>
      <c r="AL44" s="9">
        <v>124</v>
      </c>
      <c r="AM44" s="9">
        <v>3.2703173359831403</v>
      </c>
      <c r="AN44" s="9">
        <v>3.4526066350710902</v>
      </c>
      <c r="AO44" s="73">
        <v>225</v>
      </c>
      <c r="AP44" s="80">
        <v>0</v>
      </c>
      <c r="AQ44" s="80">
        <v>25</v>
      </c>
      <c r="AR44" s="203">
        <v>0</v>
      </c>
      <c r="AS44" s="203" t="s">
        <v>248</v>
      </c>
      <c r="AT44" s="7">
        <v>9310.3850000000002</v>
      </c>
      <c r="AU44" s="7">
        <v>504.72800000000001</v>
      </c>
      <c r="AV44" s="203">
        <v>0</v>
      </c>
      <c r="AW44" s="203">
        <v>0</v>
      </c>
      <c r="AX44" s="203" t="s">
        <v>248</v>
      </c>
      <c r="AY44" s="203" t="s">
        <v>248</v>
      </c>
      <c r="AZ44" s="138">
        <v>18583</v>
      </c>
      <c r="BA44" s="203" t="s">
        <v>248</v>
      </c>
      <c r="BB44" s="203" t="s">
        <v>248</v>
      </c>
      <c r="BC44" s="203" t="s">
        <v>248</v>
      </c>
      <c r="BD44" s="217" t="s">
        <v>61</v>
      </c>
      <c r="BE44" s="201" t="s">
        <v>62</v>
      </c>
      <c r="BF44" s="201" t="s">
        <v>63</v>
      </c>
      <c r="BG44" s="201" t="s">
        <v>196</v>
      </c>
      <c r="BH44" s="218" t="s">
        <v>267</v>
      </c>
      <c r="BI44" s="218" t="s">
        <v>67</v>
      </c>
      <c r="BJ44" s="200">
        <v>214</v>
      </c>
      <c r="BK44" s="200">
        <v>3</v>
      </c>
      <c r="BL44" s="219" t="s">
        <v>65</v>
      </c>
      <c r="BM44" s="64"/>
      <c r="BN44" s="52" t="s">
        <v>345</v>
      </c>
      <c r="BO44" s="91" t="s">
        <v>347</v>
      </c>
      <c r="BP44" s="441" t="s">
        <v>684</v>
      </c>
      <c r="BQ44" s="219" t="s">
        <v>716</v>
      </c>
    </row>
    <row r="45" spans="1:69" ht="15.75">
      <c r="A45" s="207" t="s">
        <v>33</v>
      </c>
      <c r="B45" s="208" t="s">
        <v>711</v>
      </c>
      <c r="C45" s="202" t="s">
        <v>35</v>
      </c>
      <c r="D45" s="210" t="s">
        <v>710</v>
      </c>
      <c r="E45" s="24" t="s">
        <v>128</v>
      </c>
      <c r="F45" s="86">
        <v>131</v>
      </c>
      <c r="G45" s="80">
        <v>3</v>
      </c>
      <c r="H45" s="204"/>
      <c r="I45" s="204"/>
      <c r="J45" s="204"/>
      <c r="K45" s="204"/>
      <c r="L45" s="80">
        <v>2</v>
      </c>
      <c r="M45" s="203"/>
      <c r="N45" s="52">
        <v>1</v>
      </c>
      <c r="O45" s="204"/>
      <c r="P45" s="204"/>
      <c r="Q45" s="11">
        <v>7.6139916825</v>
      </c>
      <c r="R45" s="204"/>
      <c r="S45" s="204"/>
      <c r="T45" s="53">
        <v>13.174999999999997</v>
      </c>
      <c r="U45" s="204"/>
      <c r="V45" s="204"/>
      <c r="W45" s="11">
        <v>7.6176903253967998</v>
      </c>
      <c r="X45" s="204"/>
      <c r="Y45" s="204"/>
      <c r="Z45" s="53">
        <v>13.174999999999997</v>
      </c>
      <c r="AA45" s="204"/>
      <c r="AB45" s="204"/>
      <c r="AC45" s="204"/>
      <c r="AD45" s="204"/>
      <c r="AE45" s="204"/>
      <c r="AF45" s="9">
        <v>2.4107596375504317</v>
      </c>
      <c r="AG45" s="9">
        <v>901</v>
      </c>
      <c r="AH45" s="9">
        <v>0.42264069606566401</v>
      </c>
      <c r="AI45" s="9">
        <v>501</v>
      </c>
      <c r="AJ45" s="9">
        <v>1.6224409448818897</v>
      </c>
      <c r="AK45" s="9" t="s">
        <v>248</v>
      </c>
      <c r="AL45" s="9">
        <v>0</v>
      </c>
      <c r="AM45" s="9"/>
      <c r="AN45" s="9"/>
      <c r="AO45" s="73">
        <v>206</v>
      </c>
      <c r="AP45" s="80">
        <v>8</v>
      </c>
      <c r="AQ45" s="80">
        <v>42</v>
      </c>
      <c r="AR45" s="203">
        <v>0</v>
      </c>
      <c r="AS45" s="203" t="s">
        <v>248</v>
      </c>
      <c r="AT45" s="7">
        <v>8601.634</v>
      </c>
      <c r="AU45" s="7">
        <v>1443.8130000000001</v>
      </c>
      <c r="AV45" s="203">
        <v>0</v>
      </c>
      <c r="AW45" s="203">
        <v>0</v>
      </c>
      <c r="AX45" s="203" t="s">
        <v>248</v>
      </c>
      <c r="AY45" s="203" t="s">
        <v>248</v>
      </c>
      <c r="AZ45" s="138">
        <v>18583</v>
      </c>
      <c r="BA45" s="203" t="s">
        <v>248</v>
      </c>
      <c r="BB45" s="203" t="s">
        <v>248</v>
      </c>
      <c r="BC45" s="203" t="s">
        <v>248</v>
      </c>
      <c r="BD45" s="217" t="s">
        <v>61</v>
      </c>
      <c r="BE45" s="201" t="s">
        <v>62</v>
      </c>
      <c r="BF45" s="201" t="s">
        <v>63</v>
      </c>
      <c r="BG45" s="201" t="s">
        <v>196</v>
      </c>
      <c r="BH45" s="218" t="s">
        <v>267</v>
      </c>
      <c r="BI45" s="218" t="s">
        <v>68</v>
      </c>
      <c r="BJ45" s="200">
        <v>214</v>
      </c>
      <c r="BK45" s="200">
        <v>4</v>
      </c>
      <c r="BL45" s="219" t="s">
        <v>65</v>
      </c>
      <c r="BM45" s="64"/>
      <c r="BN45" s="52" t="s">
        <v>345</v>
      </c>
      <c r="BO45" s="91" t="s">
        <v>347</v>
      </c>
      <c r="BP45" s="441" t="s">
        <v>684</v>
      </c>
      <c r="BQ45" s="219" t="s">
        <v>716</v>
      </c>
    </row>
    <row r="46" spans="1:69" ht="15.75">
      <c r="A46" s="207" t="s">
        <v>33</v>
      </c>
      <c r="B46" s="208" t="s">
        <v>711</v>
      </c>
      <c r="C46" s="202" t="s">
        <v>35</v>
      </c>
      <c r="D46" s="210" t="s">
        <v>710</v>
      </c>
      <c r="E46" s="24" t="s">
        <v>129</v>
      </c>
      <c r="F46" s="86">
        <v>75</v>
      </c>
      <c r="G46" s="80">
        <v>0</v>
      </c>
      <c r="H46" s="204"/>
      <c r="I46" s="204"/>
      <c r="J46" s="204"/>
      <c r="K46" s="204"/>
      <c r="L46" s="80">
        <v>0</v>
      </c>
      <c r="M46" s="203"/>
      <c r="N46" s="52">
        <v>1</v>
      </c>
      <c r="O46" s="204"/>
      <c r="P46" s="204"/>
      <c r="Q46" s="11">
        <v>5.0336530399999999</v>
      </c>
      <c r="R46" s="204"/>
      <c r="S46" s="204"/>
      <c r="T46" s="53">
        <v>6.0625</v>
      </c>
      <c r="U46" s="204"/>
      <c r="V46" s="204"/>
      <c r="W46" s="11">
        <v>5.0889063466666</v>
      </c>
      <c r="X46" s="204"/>
      <c r="Y46" s="204"/>
      <c r="Z46" s="53">
        <v>6.28125</v>
      </c>
      <c r="AA46" s="204"/>
      <c r="AB46" s="204"/>
      <c r="AC46" s="204"/>
      <c r="AD46" s="204"/>
      <c r="AE46" s="204"/>
      <c r="AF46" s="9">
        <v>3.7414092939332644</v>
      </c>
      <c r="AG46" s="9">
        <v>525</v>
      </c>
      <c r="AH46" s="9">
        <v>0.45968316811590249</v>
      </c>
      <c r="AI46" s="9">
        <v>6</v>
      </c>
      <c r="AJ46" s="9">
        <v>2.8068181818181817</v>
      </c>
      <c r="AK46" s="9" t="s">
        <v>248</v>
      </c>
      <c r="AL46" s="9">
        <v>75</v>
      </c>
      <c r="AM46" s="9">
        <v>3.7414092939332644</v>
      </c>
      <c r="AN46" s="9">
        <v>3.7745283018867926</v>
      </c>
      <c r="AO46" s="73">
        <v>150</v>
      </c>
      <c r="AP46" s="80">
        <v>0</v>
      </c>
      <c r="AQ46" s="80">
        <v>0</v>
      </c>
      <c r="AR46" s="203">
        <v>0</v>
      </c>
      <c r="AS46" s="203" t="s">
        <v>248</v>
      </c>
      <c r="AT46" s="7">
        <v>5775.8720000000003</v>
      </c>
      <c r="AU46" s="7">
        <v>0</v>
      </c>
      <c r="AV46" s="203">
        <v>0</v>
      </c>
      <c r="AW46" s="203">
        <v>0</v>
      </c>
      <c r="AX46" s="203" t="s">
        <v>248</v>
      </c>
      <c r="AY46" s="203" t="s">
        <v>248</v>
      </c>
      <c r="AZ46" s="138">
        <v>22292</v>
      </c>
      <c r="BA46" s="203" t="s">
        <v>248</v>
      </c>
      <c r="BB46" s="203" t="s">
        <v>248</v>
      </c>
      <c r="BC46" s="203" t="s">
        <v>248</v>
      </c>
      <c r="BD46" s="217" t="s">
        <v>61</v>
      </c>
      <c r="BE46" s="201" t="s">
        <v>62</v>
      </c>
      <c r="BF46" s="201" t="s">
        <v>63</v>
      </c>
      <c r="BG46" s="201" t="s">
        <v>196</v>
      </c>
      <c r="BH46" s="218" t="s">
        <v>267</v>
      </c>
      <c r="BI46" s="218" t="s">
        <v>64</v>
      </c>
      <c r="BJ46" s="200">
        <v>214</v>
      </c>
      <c r="BK46" s="200">
        <v>1</v>
      </c>
      <c r="BL46" s="219" t="s">
        <v>65</v>
      </c>
      <c r="BM46" s="64"/>
      <c r="BN46" s="52" t="s">
        <v>345</v>
      </c>
      <c r="BO46" s="91" t="s">
        <v>57</v>
      </c>
      <c r="BP46" s="441" t="s">
        <v>681</v>
      </c>
      <c r="BQ46" s="219" t="s">
        <v>717</v>
      </c>
    </row>
    <row r="47" spans="1:69" ht="15.75">
      <c r="A47" s="207" t="s">
        <v>33</v>
      </c>
      <c r="B47" s="208" t="s">
        <v>711</v>
      </c>
      <c r="C47" s="202" t="s">
        <v>35</v>
      </c>
      <c r="D47" s="210" t="s">
        <v>710</v>
      </c>
      <c r="E47" s="24" t="s">
        <v>129</v>
      </c>
      <c r="F47" s="86">
        <v>76</v>
      </c>
      <c r="G47" s="80">
        <v>2</v>
      </c>
      <c r="H47" s="204"/>
      <c r="I47" s="204"/>
      <c r="J47" s="204"/>
      <c r="K47" s="204"/>
      <c r="L47" s="80">
        <v>0</v>
      </c>
      <c r="M47" s="203"/>
      <c r="N47" s="52">
        <v>1</v>
      </c>
      <c r="O47" s="204"/>
      <c r="P47" s="204"/>
      <c r="Q47" s="11">
        <v>5.2170807297000001</v>
      </c>
      <c r="R47" s="204"/>
      <c r="S47" s="204"/>
      <c r="T47" s="53">
        <v>6.8833333333333329</v>
      </c>
      <c r="U47" s="204"/>
      <c r="V47" s="204"/>
      <c r="W47" s="11">
        <v>5.2654727972971997</v>
      </c>
      <c r="X47" s="204"/>
      <c r="Y47" s="204"/>
      <c r="Z47" s="53">
        <v>6.6499999999999986</v>
      </c>
      <c r="AA47" s="204"/>
      <c r="AB47" s="204"/>
      <c r="AC47" s="204"/>
      <c r="AD47" s="204"/>
      <c r="AE47" s="204"/>
      <c r="AF47" s="9">
        <v>3.3328082318097567</v>
      </c>
      <c r="AG47" s="9">
        <v>515</v>
      </c>
      <c r="AH47" s="9">
        <v>0.6413732151196152</v>
      </c>
      <c r="AI47" s="9">
        <v>55</v>
      </c>
      <c r="AJ47" s="9">
        <v>2.125</v>
      </c>
      <c r="AK47" s="9" t="s">
        <v>248</v>
      </c>
      <c r="AL47" s="9">
        <v>74</v>
      </c>
      <c r="AM47" s="9">
        <v>3.3328082318097567</v>
      </c>
      <c r="AN47" s="9">
        <v>3.4270833333333335</v>
      </c>
      <c r="AO47" s="73">
        <v>148</v>
      </c>
      <c r="AP47" s="80">
        <v>0</v>
      </c>
      <c r="AQ47" s="80">
        <v>0</v>
      </c>
      <c r="AR47" s="203">
        <v>0</v>
      </c>
      <c r="AS47" s="203" t="s">
        <v>248</v>
      </c>
      <c r="AT47" s="7">
        <v>5778.6760000000004</v>
      </c>
      <c r="AU47" s="7">
        <v>0</v>
      </c>
      <c r="AV47" s="203">
        <v>0</v>
      </c>
      <c r="AW47" s="203">
        <v>0</v>
      </c>
      <c r="AX47" s="203" t="s">
        <v>248</v>
      </c>
      <c r="AY47" s="203" t="s">
        <v>248</v>
      </c>
      <c r="AZ47" s="138">
        <v>22292</v>
      </c>
      <c r="BA47" s="203" t="s">
        <v>248</v>
      </c>
      <c r="BB47" s="203" t="s">
        <v>248</v>
      </c>
      <c r="BC47" s="203" t="s">
        <v>248</v>
      </c>
      <c r="BD47" s="217" t="s">
        <v>61</v>
      </c>
      <c r="BE47" s="201" t="s">
        <v>62</v>
      </c>
      <c r="BF47" s="201" t="s">
        <v>63</v>
      </c>
      <c r="BG47" s="201" t="s">
        <v>196</v>
      </c>
      <c r="BH47" s="218" t="s">
        <v>267</v>
      </c>
      <c r="BI47" s="218" t="s">
        <v>66</v>
      </c>
      <c r="BJ47" s="200">
        <v>214</v>
      </c>
      <c r="BK47" s="200">
        <v>7</v>
      </c>
      <c r="BL47" s="219" t="s">
        <v>65</v>
      </c>
      <c r="BM47" s="64"/>
      <c r="BN47" s="52" t="s">
        <v>345</v>
      </c>
      <c r="BO47" s="91" t="s">
        <v>57</v>
      </c>
      <c r="BP47" s="441" t="s">
        <v>681</v>
      </c>
      <c r="BQ47" s="219" t="s">
        <v>717</v>
      </c>
    </row>
    <row r="48" spans="1:69" ht="15.75">
      <c r="A48" s="207" t="s">
        <v>33</v>
      </c>
      <c r="B48" s="208" t="s">
        <v>711</v>
      </c>
      <c r="C48" s="202" t="s">
        <v>35</v>
      </c>
      <c r="D48" s="210" t="s">
        <v>710</v>
      </c>
      <c r="E48" s="24" t="s">
        <v>129</v>
      </c>
      <c r="F48" s="86">
        <v>76</v>
      </c>
      <c r="G48" s="80">
        <v>1</v>
      </c>
      <c r="H48" s="204"/>
      <c r="I48" s="204"/>
      <c r="J48" s="204"/>
      <c r="K48" s="204"/>
      <c r="L48" s="80">
        <v>0</v>
      </c>
      <c r="M48" s="203"/>
      <c r="N48" s="52">
        <v>0</v>
      </c>
      <c r="O48" s="204"/>
      <c r="P48" s="204"/>
      <c r="Q48" s="11">
        <v>5.6170264400000001</v>
      </c>
      <c r="R48" s="204"/>
      <c r="S48" s="204"/>
      <c r="T48" s="53">
        <v>9.8125</v>
      </c>
      <c r="U48" s="204"/>
      <c r="V48" s="204"/>
      <c r="W48" s="11">
        <v>5.7884532399999999</v>
      </c>
      <c r="X48" s="204"/>
      <c r="Y48" s="204"/>
      <c r="Z48" s="53">
        <v>10.125</v>
      </c>
      <c r="AA48" s="204"/>
      <c r="AB48" s="204"/>
      <c r="AC48" s="204"/>
      <c r="AD48" s="204"/>
      <c r="AE48" s="204"/>
      <c r="AF48" s="9">
        <v>3.5937428710574197</v>
      </c>
      <c r="AG48" s="9">
        <v>525</v>
      </c>
      <c r="AH48" s="9">
        <v>0.48043699058937184</v>
      </c>
      <c r="AI48" s="9">
        <v>20</v>
      </c>
      <c r="AJ48" s="9">
        <v>2.5578703703703702</v>
      </c>
      <c r="AK48" s="9" t="s">
        <v>248</v>
      </c>
      <c r="AL48" s="9">
        <v>73</v>
      </c>
      <c r="AM48" s="9">
        <v>3.5967906204921625</v>
      </c>
      <c r="AN48" s="9">
        <v>3.6611295681063121</v>
      </c>
      <c r="AO48" s="73">
        <v>150</v>
      </c>
      <c r="AP48" s="80">
        <v>0</v>
      </c>
      <c r="AQ48" s="80">
        <v>0</v>
      </c>
      <c r="AR48" s="203">
        <v>0</v>
      </c>
      <c r="AS48" s="203" t="s">
        <v>248</v>
      </c>
      <c r="AT48" s="7">
        <v>5742.03</v>
      </c>
      <c r="AU48" s="7">
        <v>16.359000000000002</v>
      </c>
      <c r="AV48" s="203">
        <v>0</v>
      </c>
      <c r="AW48" s="203">
        <v>0</v>
      </c>
      <c r="AX48" s="203" t="s">
        <v>248</v>
      </c>
      <c r="AY48" s="203" t="s">
        <v>248</v>
      </c>
      <c r="AZ48" s="138">
        <v>22292</v>
      </c>
      <c r="BA48" s="203" t="s">
        <v>248</v>
      </c>
      <c r="BB48" s="203" t="s">
        <v>248</v>
      </c>
      <c r="BC48" s="203" t="s">
        <v>248</v>
      </c>
      <c r="BD48" s="217" t="s">
        <v>61</v>
      </c>
      <c r="BE48" s="201" t="s">
        <v>62</v>
      </c>
      <c r="BF48" s="201" t="s">
        <v>63</v>
      </c>
      <c r="BG48" s="201" t="s">
        <v>196</v>
      </c>
      <c r="BH48" s="218" t="s">
        <v>267</v>
      </c>
      <c r="BI48" s="218" t="s">
        <v>67</v>
      </c>
      <c r="BJ48" s="200">
        <v>214</v>
      </c>
      <c r="BK48" s="200">
        <v>3</v>
      </c>
      <c r="BL48" s="219" t="s">
        <v>65</v>
      </c>
      <c r="BM48" s="64"/>
      <c r="BN48" s="52" t="s">
        <v>345</v>
      </c>
      <c r="BO48" s="91" t="s">
        <v>57</v>
      </c>
      <c r="BP48" s="441" t="s">
        <v>681</v>
      </c>
      <c r="BQ48" s="219" t="s">
        <v>717</v>
      </c>
    </row>
    <row r="49" spans="1:69" ht="15.75">
      <c r="A49" s="207" t="s">
        <v>33</v>
      </c>
      <c r="B49" s="208" t="s">
        <v>711</v>
      </c>
      <c r="C49" s="202" t="s">
        <v>35</v>
      </c>
      <c r="D49" s="210" t="s">
        <v>710</v>
      </c>
      <c r="E49" s="24" t="s">
        <v>129</v>
      </c>
      <c r="F49" s="86">
        <v>75</v>
      </c>
      <c r="G49" s="80">
        <v>2</v>
      </c>
      <c r="H49" s="204"/>
      <c r="I49" s="204"/>
      <c r="J49" s="204"/>
      <c r="K49" s="204"/>
      <c r="L49" s="80">
        <v>2</v>
      </c>
      <c r="M49" s="203"/>
      <c r="N49" s="52">
        <v>0</v>
      </c>
      <c r="O49" s="204"/>
      <c r="P49" s="204"/>
      <c r="Q49" s="11">
        <v>5.9480700282000001</v>
      </c>
      <c r="R49" s="204"/>
      <c r="S49" s="204"/>
      <c r="T49" s="53">
        <v>11.225000000000001</v>
      </c>
      <c r="U49" s="204"/>
      <c r="V49" s="204"/>
      <c r="W49" s="11">
        <v>5.9415772957746</v>
      </c>
      <c r="X49" s="204"/>
      <c r="Y49" s="204"/>
      <c r="Z49" s="53">
        <v>11.225000000000001</v>
      </c>
      <c r="AA49" s="204"/>
      <c r="AB49" s="204"/>
      <c r="AC49" s="204"/>
      <c r="AD49" s="204"/>
      <c r="AE49" s="204"/>
      <c r="AF49" s="9">
        <v>2.7761980357353919</v>
      </c>
      <c r="AG49" s="9">
        <v>496</v>
      </c>
      <c r="AH49" s="9">
        <v>0.50349766370928062</v>
      </c>
      <c r="AI49" s="9">
        <v>162</v>
      </c>
      <c r="AJ49" s="9">
        <v>1.6971428571428571</v>
      </c>
      <c r="AK49" s="9" t="s">
        <v>248</v>
      </c>
      <c r="AL49" s="9">
        <v>0</v>
      </c>
      <c r="AM49" s="9"/>
      <c r="AN49" s="9"/>
      <c r="AO49" s="73">
        <v>121</v>
      </c>
      <c r="AP49" s="80">
        <v>10</v>
      </c>
      <c r="AQ49" s="80">
        <v>14</v>
      </c>
      <c r="AR49" s="203">
        <v>0</v>
      </c>
      <c r="AS49" s="203" t="s">
        <v>248</v>
      </c>
      <c r="AT49" s="7">
        <v>4915.5690000000004</v>
      </c>
      <c r="AU49" s="7">
        <v>651.70000000000005</v>
      </c>
      <c r="AV49" s="203">
        <v>0</v>
      </c>
      <c r="AW49" s="203">
        <v>0</v>
      </c>
      <c r="AX49" s="203" t="s">
        <v>248</v>
      </c>
      <c r="AY49" s="203" t="s">
        <v>248</v>
      </c>
      <c r="AZ49" s="138">
        <v>22292</v>
      </c>
      <c r="BA49" s="203" t="s">
        <v>248</v>
      </c>
      <c r="BB49" s="203" t="s">
        <v>248</v>
      </c>
      <c r="BC49" s="203" t="s">
        <v>248</v>
      </c>
      <c r="BD49" s="217" t="s">
        <v>61</v>
      </c>
      <c r="BE49" s="201" t="s">
        <v>62</v>
      </c>
      <c r="BF49" s="201" t="s">
        <v>63</v>
      </c>
      <c r="BG49" s="201" t="s">
        <v>196</v>
      </c>
      <c r="BH49" s="218" t="s">
        <v>267</v>
      </c>
      <c r="BI49" s="218" t="s">
        <v>68</v>
      </c>
      <c r="BJ49" s="200">
        <v>214</v>
      </c>
      <c r="BK49" s="200">
        <v>4</v>
      </c>
      <c r="BL49" s="219" t="s">
        <v>65</v>
      </c>
      <c r="BM49" s="64"/>
      <c r="BN49" s="52" t="s">
        <v>345</v>
      </c>
      <c r="BO49" s="91" t="s">
        <v>57</v>
      </c>
      <c r="BP49" s="441" t="s">
        <v>681</v>
      </c>
      <c r="BQ49" s="219" t="s">
        <v>717</v>
      </c>
    </row>
    <row r="50" spans="1:69" ht="16.5" thickBot="1">
      <c r="A50" s="151" t="s">
        <v>33</v>
      </c>
      <c r="B50" s="152" t="s">
        <v>711</v>
      </c>
      <c r="C50" s="153" t="s">
        <v>35</v>
      </c>
      <c r="D50" s="154" t="s">
        <v>710</v>
      </c>
      <c r="E50" s="190" t="s">
        <v>130</v>
      </c>
      <c r="F50" s="191">
        <v>167</v>
      </c>
      <c r="G50" s="192">
        <v>1</v>
      </c>
      <c r="H50" s="161"/>
      <c r="I50" s="161"/>
      <c r="J50" s="161"/>
      <c r="K50" s="161"/>
      <c r="L50" s="192">
        <v>1</v>
      </c>
      <c r="M50" s="158"/>
      <c r="N50" s="160">
        <v>1</v>
      </c>
      <c r="O50" s="161"/>
      <c r="P50" s="161"/>
      <c r="Q50" s="194">
        <v>6.1238604423999998</v>
      </c>
      <c r="R50" s="161"/>
      <c r="S50" s="161"/>
      <c r="T50" s="193">
        <v>8.84375</v>
      </c>
      <c r="U50" s="161"/>
      <c r="V50" s="161"/>
      <c r="W50" s="194">
        <v>6.0474604121212003</v>
      </c>
      <c r="X50" s="161"/>
      <c r="Y50" s="161"/>
      <c r="Z50" s="193">
        <v>8.84375</v>
      </c>
      <c r="AA50" s="161"/>
      <c r="AB50" s="161"/>
      <c r="AC50" s="161"/>
      <c r="AD50" s="161"/>
      <c r="AE50" s="161"/>
      <c r="AF50" s="178">
        <v>3.4954994312216039</v>
      </c>
      <c r="AG50" s="178">
        <v>1154</v>
      </c>
      <c r="AH50" s="178">
        <v>0.45334885474118247</v>
      </c>
      <c r="AI50" s="178">
        <v>38</v>
      </c>
      <c r="AJ50" s="178">
        <v>2.5788000000000002</v>
      </c>
      <c r="AK50" s="178" t="s">
        <v>248</v>
      </c>
      <c r="AL50" s="178">
        <v>162</v>
      </c>
      <c r="AM50" s="178">
        <v>3.5066666782907183</v>
      </c>
      <c r="AN50" s="178">
        <v>3.5765139116202946</v>
      </c>
      <c r="AO50" s="195">
        <v>330</v>
      </c>
      <c r="AP50" s="192">
        <v>0</v>
      </c>
      <c r="AQ50" s="192">
        <v>2</v>
      </c>
      <c r="AR50" s="158">
        <v>0</v>
      </c>
      <c r="AS50" s="158" t="s">
        <v>248</v>
      </c>
      <c r="AT50" s="227">
        <v>12697.913</v>
      </c>
      <c r="AU50" s="227">
        <v>47.792999999999999</v>
      </c>
      <c r="AV50" s="158">
        <v>0</v>
      </c>
      <c r="AW50" s="158">
        <v>0</v>
      </c>
      <c r="AX50" s="158" t="s">
        <v>248</v>
      </c>
      <c r="AY50" s="158" t="s">
        <v>248</v>
      </c>
      <c r="AZ50" s="156">
        <v>71482</v>
      </c>
      <c r="BA50" s="158" t="s">
        <v>248</v>
      </c>
      <c r="BB50" s="158" t="s">
        <v>248</v>
      </c>
      <c r="BC50" s="158" t="s">
        <v>248</v>
      </c>
      <c r="BD50" s="162" t="s">
        <v>61</v>
      </c>
      <c r="BE50" s="163" t="s">
        <v>62</v>
      </c>
      <c r="BF50" s="163" t="s">
        <v>63</v>
      </c>
      <c r="BG50" s="163" t="s">
        <v>196</v>
      </c>
      <c r="BH50" s="164" t="s">
        <v>267</v>
      </c>
      <c r="BI50" s="164" t="s">
        <v>64</v>
      </c>
      <c r="BJ50" s="165">
        <v>214</v>
      </c>
      <c r="BK50" s="165">
        <v>1</v>
      </c>
      <c r="BL50" s="166" t="s">
        <v>65</v>
      </c>
      <c r="BM50" s="198"/>
      <c r="BN50" s="160" t="s">
        <v>345</v>
      </c>
      <c r="BO50" s="197" t="s">
        <v>56</v>
      </c>
      <c r="BP50" s="165" t="s">
        <v>684</v>
      </c>
      <c r="BQ50" s="166" t="s">
        <v>716</v>
      </c>
    </row>
    <row r="51" spans="1:69" ht="15.75">
      <c r="A51" s="205" t="s">
        <v>33</v>
      </c>
      <c r="B51" s="206" t="s">
        <v>711</v>
      </c>
      <c r="C51" s="220" t="s">
        <v>35</v>
      </c>
      <c r="D51" s="209" t="s">
        <v>710</v>
      </c>
      <c r="E51" s="24" t="s">
        <v>130</v>
      </c>
      <c r="F51" s="93">
        <v>168</v>
      </c>
      <c r="G51" s="79">
        <v>0</v>
      </c>
      <c r="H51" s="222"/>
      <c r="I51" s="222"/>
      <c r="J51" s="222"/>
      <c r="K51" s="222"/>
      <c r="L51" s="79">
        <v>1</v>
      </c>
      <c r="M51" s="221"/>
      <c r="N51" s="62">
        <v>1</v>
      </c>
      <c r="O51" s="222"/>
      <c r="P51" s="222"/>
      <c r="Q51" s="68">
        <v>5.8737903113999996</v>
      </c>
      <c r="R51" s="222"/>
      <c r="S51" s="222"/>
      <c r="T51" s="71">
        <v>10.108333333333334</v>
      </c>
      <c r="U51" s="222"/>
      <c r="V51" s="222"/>
      <c r="W51" s="68">
        <v>5.9275746946107004</v>
      </c>
      <c r="X51" s="222"/>
      <c r="Y51" s="222"/>
      <c r="Z51" s="71">
        <v>10.162500000000001</v>
      </c>
      <c r="AA51" s="222"/>
      <c r="AB51" s="222"/>
      <c r="AC51" s="222"/>
      <c r="AD51" s="222"/>
      <c r="AE51" s="222"/>
      <c r="AF51" s="60">
        <v>3.086168962087839</v>
      </c>
      <c r="AG51" s="60">
        <v>1167</v>
      </c>
      <c r="AH51" s="60">
        <v>0.59831536632987936</v>
      </c>
      <c r="AI51" s="60">
        <v>209</v>
      </c>
      <c r="AJ51" s="60">
        <v>2.046234939759036</v>
      </c>
      <c r="AK51" s="60" t="s">
        <v>248</v>
      </c>
      <c r="AL51" s="60">
        <v>166</v>
      </c>
      <c r="AM51" s="60">
        <v>3.0889509384938307</v>
      </c>
      <c r="AN51" s="60">
        <v>3.1266025641025639</v>
      </c>
      <c r="AO51" s="72">
        <v>335</v>
      </c>
      <c r="AP51" s="79">
        <v>0</v>
      </c>
      <c r="AQ51" s="79">
        <v>1</v>
      </c>
      <c r="AR51" s="221">
        <v>0</v>
      </c>
      <c r="AS51" s="221" t="s">
        <v>248</v>
      </c>
      <c r="AT51" s="223">
        <v>12954.415999999999</v>
      </c>
      <c r="AU51" s="223">
        <v>0</v>
      </c>
      <c r="AV51" s="221">
        <v>0</v>
      </c>
      <c r="AW51" s="221">
        <v>0</v>
      </c>
      <c r="AX51" s="221" t="s">
        <v>248</v>
      </c>
      <c r="AY51" s="221" t="s">
        <v>248</v>
      </c>
      <c r="AZ51" s="137">
        <v>71482</v>
      </c>
      <c r="BA51" s="221" t="s">
        <v>248</v>
      </c>
      <c r="BB51" s="221" t="s">
        <v>248</v>
      </c>
      <c r="BC51" s="221" t="s">
        <v>248</v>
      </c>
      <c r="BD51" s="211" t="s">
        <v>61</v>
      </c>
      <c r="BE51" s="212" t="s">
        <v>62</v>
      </c>
      <c r="BF51" s="212" t="s">
        <v>63</v>
      </c>
      <c r="BG51" s="212" t="s">
        <v>196</v>
      </c>
      <c r="BH51" s="214" t="s">
        <v>267</v>
      </c>
      <c r="BI51" s="214" t="s">
        <v>66</v>
      </c>
      <c r="BJ51" s="215">
        <v>214</v>
      </c>
      <c r="BK51" s="215">
        <v>7</v>
      </c>
      <c r="BL51" s="216" t="s">
        <v>65</v>
      </c>
      <c r="BM51" s="63"/>
      <c r="BN51" s="62" t="s">
        <v>345</v>
      </c>
      <c r="BO51" s="90" t="s">
        <v>56</v>
      </c>
      <c r="BP51" s="215" t="s">
        <v>684</v>
      </c>
      <c r="BQ51" s="216" t="s">
        <v>716</v>
      </c>
    </row>
    <row r="52" spans="1:69" ht="15.75">
      <c r="A52" s="207" t="s">
        <v>33</v>
      </c>
      <c r="B52" s="208" t="s">
        <v>711</v>
      </c>
      <c r="C52" s="202" t="s">
        <v>35</v>
      </c>
      <c r="D52" s="210" t="s">
        <v>710</v>
      </c>
      <c r="E52" s="24" t="s">
        <v>130</v>
      </c>
      <c r="F52" s="86">
        <v>167</v>
      </c>
      <c r="G52" s="80">
        <v>6</v>
      </c>
      <c r="H52" s="204"/>
      <c r="I52" s="204"/>
      <c r="J52" s="204"/>
      <c r="K52" s="204"/>
      <c r="L52" s="80">
        <v>0</v>
      </c>
      <c r="M52" s="203"/>
      <c r="N52" s="52">
        <v>0</v>
      </c>
      <c r="O52" s="204"/>
      <c r="P52" s="204"/>
      <c r="Q52" s="11">
        <v>6.5480121863000003</v>
      </c>
      <c r="R52" s="204"/>
      <c r="S52" s="204"/>
      <c r="T52" s="53">
        <v>10.743749999999999</v>
      </c>
      <c r="U52" s="204"/>
      <c r="V52" s="204"/>
      <c r="W52" s="11">
        <v>6.7541053726708</v>
      </c>
      <c r="X52" s="204"/>
      <c r="Y52" s="204"/>
      <c r="Z52" s="53">
        <v>10.868749999999999</v>
      </c>
      <c r="AA52" s="204"/>
      <c r="AB52" s="204"/>
      <c r="AC52" s="204"/>
      <c r="AD52" s="204"/>
      <c r="AE52" s="204"/>
      <c r="AF52" s="9">
        <v>3.4070406326403222</v>
      </c>
      <c r="AG52" s="9">
        <v>1127</v>
      </c>
      <c r="AH52" s="9">
        <v>0.54072953319734929</v>
      </c>
      <c r="AI52" s="9">
        <v>84</v>
      </c>
      <c r="AJ52" s="9">
        <v>2.2439814814814816</v>
      </c>
      <c r="AK52" s="9" t="s">
        <v>248</v>
      </c>
      <c r="AL52" s="9">
        <v>146</v>
      </c>
      <c r="AM52" s="9">
        <v>3.4685616515387294</v>
      </c>
      <c r="AN52" s="9">
        <v>3.5472846441947565</v>
      </c>
      <c r="AO52" s="73">
        <v>310</v>
      </c>
      <c r="AP52" s="80">
        <v>2</v>
      </c>
      <c r="AQ52" s="80">
        <v>10</v>
      </c>
      <c r="AR52" s="203">
        <v>0</v>
      </c>
      <c r="AS52" s="203" t="s">
        <v>248</v>
      </c>
      <c r="AT52" s="7">
        <v>12290.029</v>
      </c>
      <c r="AU52" s="7">
        <v>254.876</v>
      </c>
      <c r="AV52" s="203">
        <v>0</v>
      </c>
      <c r="AW52" s="203">
        <v>0</v>
      </c>
      <c r="AX52" s="203" t="s">
        <v>248</v>
      </c>
      <c r="AY52" s="203" t="s">
        <v>248</v>
      </c>
      <c r="AZ52" s="138">
        <v>71482</v>
      </c>
      <c r="BA52" s="203" t="s">
        <v>248</v>
      </c>
      <c r="BB52" s="203" t="s">
        <v>248</v>
      </c>
      <c r="BC52" s="203" t="s">
        <v>248</v>
      </c>
      <c r="BD52" s="217" t="s">
        <v>61</v>
      </c>
      <c r="BE52" s="201" t="s">
        <v>62</v>
      </c>
      <c r="BF52" s="201" t="s">
        <v>63</v>
      </c>
      <c r="BG52" s="201" t="s">
        <v>196</v>
      </c>
      <c r="BH52" s="218" t="s">
        <v>267</v>
      </c>
      <c r="BI52" s="218" t="s">
        <v>67</v>
      </c>
      <c r="BJ52" s="200">
        <v>214</v>
      </c>
      <c r="BK52" s="200">
        <v>3</v>
      </c>
      <c r="BL52" s="219" t="s">
        <v>65</v>
      </c>
      <c r="BM52" s="64"/>
      <c r="BN52" s="52" t="s">
        <v>345</v>
      </c>
      <c r="BO52" s="91" t="s">
        <v>56</v>
      </c>
      <c r="BP52" s="441" t="s">
        <v>684</v>
      </c>
      <c r="BQ52" s="219" t="s">
        <v>716</v>
      </c>
    </row>
    <row r="53" spans="1:69" ht="15.75">
      <c r="A53" s="207" t="s">
        <v>33</v>
      </c>
      <c r="B53" s="208" t="s">
        <v>711</v>
      </c>
      <c r="C53" s="202" t="s">
        <v>35</v>
      </c>
      <c r="D53" s="210" t="s">
        <v>710</v>
      </c>
      <c r="E53" s="24" t="s">
        <v>130</v>
      </c>
      <c r="F53" s="86">
        <v>168</v>
      </c>
      <c r="G53" s="80">
        <v>5</v>
      </c>
      <c r="H53" s="204"/>
      <c r="I53" s="204"/>
      <c r="J53" s="204"/>
      <c r="K53" s="204"/>
      <c r="L53" s="80">
        <v>1</v>
      </c>
      <c r="M53" s="203"/>
      <c r="N53" s="52">
        <v>0</v>
      </c>
      <c r="O53" s="204"/>
      <c r="P53" s="204"/>
      <c r="Q53" s="11">
        <v>6.4370800493999996</v>
      </c>
      <c r="R53" s="204"/>
      <c r="S53" s="204"/>
      <c r="T53" s="53">
        <v>10.225000000000001</v>
      </c>
      <c r="U53" s="204"/>
      <c r="V53" s="204"/>
      <c r="W53" s="11">
        <v>6.3988516049381996</v>
      </c>
      <c r="X53" s="204"/>
      <c r="Y53" s="204"/>
      <c r="Z53" s="53">
        <v>10.225000000000001</v>
      </c>
      <c r="AA53" s="204"/>
      <c r="AB53" s="204"/>
      <c r="AC53" s="204"/>
      <c r="AD53" s="204"/>
      <c r="AE53" s="204"/>
      <c r="AF53" s="9">
        <v>2.6536090194730835</v>
      </c>
      <c r="AG53" s="9">
        <v>1134</v>
      </c>
      <c r="AH53" s="9">
        <v>0.44753162238590705</v>
      </c>
      <c r="AI53" s="9">
        <v>412</v>
      </c>
      <c r="AJ53" s="9">
        <v>1.7594444444444446</v>
      </c>
      <c r="AK53" s="9" t="s">
        <v>248</v>
      </c>
      <c r="AL53" s="9">
        <v>0</v>
      </c>
      <c r="AM53" s="9"/>
      <c r="AN53" s="9"/>
      <c r="AO53" s="73">
        <v>303</v>
      </c>
      <c r="AP53" s="80">
        <v>9</v>
      </c>
      <c r="AQ53" s="80">
        <v>14</v>
      </c>
      <c r="AR53" s="203">
        <v>0</v>
      </c>
      <c r="AS53" s="203" t="s">
        <v>248</v>
      </c>
      <c r="AT53" s="7">
        <v>12563.696</v>
      </c>
      <c r="AU53" s="7">
        <v>60.554000000000002</v>
      </c>
      <c r="AV53" s="203">
        <v>0</v>
      </c>
      <c r="AW53" s="203">
        <v>0</v>
      </c>
      <c r="AX53" s="203" t="s">
        <v>248</v>
      </c>
      <c r="AY53" s="203" t="s">
        <v>248</v>
      </c>
      <c r="AZ53" s="138">
        <v>71482</v>
      </c>
      <c r="BA53" s="203" t="s">
        <v>248</v>
      </c>
      <c r="BB53" s="203" t="s">
        <v>248</v>
      </c>
      <c r="BC53" s="203" t="s">
        <v>248</v>
      </c>
      <c r="BD53" s="217" t="s">
        <v>61</v>
      </c>
      <c r="BE53" s="201" t="s">
        <v>62</v>
      </c>
      <c r="BF53" s="201" t="s">
        <v>63</v>
      </c>
      <c r="BG53" s="201" t="s">
        <v>196</v>
      </c>
      <c r="BH53" s="218" t="s">
        <v>267</v>
      </c>
      <c r="BI53" s="218" t="s">
        <v>68</v>
      </c>
      <c r="BJ53" s="200">
        <v>214</v>
      </c>
      <c r="BK53" s="200">
        <v>4</v>
      </c>
      <c r="BL53" s="219" t="s">
        <v>65</v>
      </c>
      <c r="BM53" s="64"/>
      <c r="BN53" s="52" t="s">
        <v>345</v>
      </c>
      <c r="BO53" s="91" t="s">
        <v>56</v>
      </c>
      <c r="BP53" s="441" t="s">
        <v>684</v>
      </c>
      <c r="BQ53" s="219" t="s">
        <v>716</v>
      </c>
    </row>
    <row r="54" spans="1:69" ht="15.75">
      <c r="A54" s="207" t="s">
        <v>33</v>
      </c>
      <c r="B54" s="208" t="s">
        <v>711</v>
      </c>
      <c r="C54" s="202" t="s">
        <v>35</v>
      </c>
      <c r="D54" s="210" t="s">
        <v>710</v>
      </c>
      <c r="E54" s="24" t="s">
        <v>131</v>
      </c>
      <c r="F54" s="86">
        <v>60</v>
      </c>
      <c r="G54" s="80">
        <v>0</v>
      </c>
      <c r="H54" s="204"/>
      <c r="I54" s="204"/>
      <c r="J54" s="204"/>
      <c r="K54" s="204"/>
      <c r="L54" s="80">
        <v>0</v>
      </c>
      <c r="M54" s="203"/>
      <c r="N54" s="52">
        <v>0</v>
      </c>
      <c r="O54" s="204"/>
      <c r="P54" s="204"/>
      <c r="Q54" s="11">
        <v>7.0409498499999996</v>
      </c>
      <c r="R54" s="204"/>
      <c r="S54" s="204"/>
      <c r="T54" s="53">
        <v>11</v>
      </c>
      <c r="U54" s="204"/>
      <c r="V54" s="204"/>
      <c r="W54" s="11">
        <v>7.1133331833332996</v>
      </c>
      <c r="X54" s="204"/>
      <c r="Y54" s="204"/>
      <c r="Z54" s="53">
        <v>11</v>
      </c>
      <c r="AA54" s="204"/>
      <c r="AB54" s="204"/>
      <c r="AC54" s="204"/>
      <c r="AD54" s="204"/>
      <c r="AE54" s="204"/>
      <c r="AF54" s="9">
        <v>3.5779380990210035</v>
      </c>
      <c r="AG54" s="9">
        <v>418</v>
      </c>
      <c r="AH54" s="9">
        <v>0.35546097748070343</v>
      </c>
      <c r="AI54" s="9">
        <v>5</v>
      </c>
      <c r="AJ54" s="9">
        <v>2.8312499999999998</v>
      </c>
      <c r="AK54" s="9" t="s">
        <v>248</v>
      </c>
      <c r="AL54" s="9">
        <v>60</v>
      </c>
      <c r="AM54" s="9">
        <v>3.5779380990210035</v>
      </c>
      <c r="AN54" s="9">
        <v>3.6279069767441863</v>
      </c>
      <c r="AO54" s="73">
        <v>120</v>
      </c>
      <c r="AP54" s="80">
        <v>0</v>
      </c>
      <c r="AQ54" s="80">
        <v>0</v>
      </c>
      <c r="AR54" s="203">
        <v>0</v>
      </c>
      <c r="AS54" s="203" t="s">
        <v>248</v>
      </c>
      <c r="AT54" s="7">
        <v>4623.924</v>
      </c>
      <c r="AU54" s="7">
        <v>0</v>
      </c>
      <c r="AV54" s="203">
        <v>0</v>
      </c>
      <c r="AW54" s="203">
        <v>0</v>
      </c>
      <c r="AX54" s="203" t="s">
        <v>248</v>
      </c>
      <c r="AY54" s="203" t="s">
        <v>248</v>
      </c>
      <c r="AZ54" s="138">
        <v>10760</v>
      </c>
      <c r="BA54" s="203" t="s">
        <v>248</v>
      </c>
      <c r="BB54" s="203" t="s">
        <v>248</v>
      </c>
      <c r="BC54" s="203" t="s">
        <v>248</v>
      </c>
      <c r="BD54" s="217" t="s">
        <v>61</v>
      </c>
      <c r="BE54" s="201" t="s">
        <v>62</v>
      </c>
      <c r="BF54" s="201" t="s">
        <v>63</v>
      </c>
      <c r="BG54" s="201" t="s">
        <v>196</v>
      </c>
      <c r="BH54" s="218" t="s">
        <v>267</v>
      </c>
      <c r="BI54" s="218" t="s">
        <v>64</v>
      </c>
      <c r="BJ54" s="200">
        <v>214</v>
      </c>
      <c r="BK54" s="200">
        <v>1</v>
      </c>
      <c r="BL54" s="219" t="s">
        <v>65</v>
      </c>
      <c r="BM54" s="64"/>
      <c r="BN54" s="52" t="s">
        <v>345</v>
      </c>
      <c r="BO54" s="91" t="s">
        <v>346</v>
      </c>
      <c r="BP54" s="441" t="s">
        <v>685</v>
      </c>
      <c r="BQ54" s="219" t="s">
        <v>718</v>
      </c>
    </row>
    <row r="55" spans="1:69" ht="15.75">
      <c r="A55" s="207" t="s">
        <v>33</v>
      </c>
      <c r="B55" s="208" t="s">
        <v>711</v>
      </c>
      <c r="C55" s="202" t="s">
        <v>35</v>
      </c>
      <c r="D55" s="210" t="s">
        <v>710</v>
      </c>
      <c r="E55" s="24" t="s">
        <v>131</v>
      </c>
      <c r="F55" s="86">
        <v>61</v>
      </c>
      <c r="G55" s="80">
        <v>1</v>
      </c>
      <c r="H55" s="204"/>
      <c r="I55" s="204"/>
      <c r="J55" s="204"/>
      <c r="K55" s="204"/>
      <c r="L55" s="80">
        <v>0</v>
      </c>
      <c r="M55" s="203"/>
      <c r="N55" s="52">
        <v>0</v>
      </c>
      <c r="O55" s="204"/>
      <c r="P55" s="204"/>
      <c r="Q55" s="11">
        <v>6.8675829500000001</v>
      </c>
      <c r="R55" s="204"/>
      <c r="S55" s="204"/>
      <c r="T55" s="53">
        <v>12.5</v>
      </c>
      <c r="U55" s="204"/>
      <c r="V55" s="204"/>
      <c r="W55" s="11">
        <v>6.9241163500000003</v>
      </c>
      <c r="X55" s="204"/>
      <c r="Y55" s="204"/>
      <c r="Z55" s="53">
        <v>12.5</v>
      </c>
      <c r="AA55" s="204"/>
      <c r="AB55" s="204"/>
      <c r="AC55" s="204"/>
      <c r="AD55" s="204"/>
      <c r="AE55" s="204"/>
      <c r="AF55" s="9">
        <v>3.4030476223854791</v>
      </c>
      <c r="AG55" s="9">
        <v>420</v>
      </c>
      <c r="AH55" s="9">
        <v>0.47749678761201442</v>
      </c>
      <c r="AI55" s="9">
        <v>19</v>
      </c>
      <c r="AJ55" s="9">
        <v>2.5166666666666666</v>
      </c>
      <c r="AK55" s="9" t="s">
        <v>248</v>
      </c>
      <c r="AL55" s="9">
        <v>60</v>
      </c>
      <c r="AM55" s="9">
        <v>3.4030476223854791</v>
      </c>
      <c r="AN55" s="9">
        <v>3.4816176470588234</v>
      </c>
      <c r="AO55" s="73">
        <v>120</v>
      </c>
      <c r="AP55" s="80">
        <v>0</v>
      </c>
      <c r="AQ55" s="80">
        <v>0</v>
      </c>
      <c r="AR55" s="203">
        <v>0</v>
      </c>
      <c r="AS55" s="203" t="s">
        <v>248</v>
      </c>
      <c r="AT55" s="7">
        <v>4675.607</v>
      </c>
      <c r="AU55" s="7">
        <v>0</v>
      </c>
      <c r="AV55" s="203">
        <v>0</v>
      </c>
      <c r="AW55" s="203">
        <v>0</v>
      </c>
      <c r="AX55" s="203" t="s">
        <v>248</v>
      </c>
      <c r="AY55" s="203" t="s">
        <v>248</v>
      </c>
      <c r="AZ55" s="138">
        <v>10760</v>
      </c>
      <c r="BA55" s="203" t="s">
        <v>248</v>
      </c>
      <c r="BB55" s="203" t="s">
        <v>248</v>
      </c>
      <c r="BC55" s="203" t="s">
        <v>248</v>
      </c>
      <c r="BD55" s="217" t="s">
        <v>61</v>
      </c>
      <c r="BE55" s="201" t="s">
        <v>62</v>
      </c>
      <c r="BF55" s="201" t="s">
        <v>63</v>
      </c>
      <c r="BG55" s="201" t="s">
        <v>196</v>
      </c>
      <c r="BH55" s="218" t="s">
        <v>267</v>
      </c>
      <c r="BI55" s="218" t="s">
        <v>66</v>
      </c>
      <c r="BJ55" s="200">
        <v>214</v>
      </c>
      <c r="BK55" s="200">
        <v>7</v>
      </c>
      <c r="BL55" s="219" t="s">
        <v>65</v>
      </c>
      <c r="BM55" s="64"/>
      <c r="BN55" s="52" t="s">
        <v>345</v>
      </c>
      <c r="BO55" s="91" t="s">
        <v>346</v>
      </c>
      <c r="BP55" s="441" t="s">
        <v>685</v>
      </c>
      <c r="BQ55" s="219" t="s">
        <v>718</v>
      </c>
    </row>
    <row r="56" spans="1:69" ht="15.75">
      <c r="A56" s="207" t="s">
        <v>33</v>
      </c>
      <c r="B56" s="208" t="s">
        <v>711</v>
      </c>
      <c r="C56" s="202" t="s">
        <v>35</v>
      </c>
      <c r="D56" s="210" t="s">
        <v>710</v>
      </c>
      <c r="E56" s="24" t="s">
        <v>131</v>
      </c>
      <c r="F56" s="86">
        <v>60</v>
      </c>
      <c r="G56" s="80">
        <v>0</v>
      </c>
      <c r="H56" s="204"/>
      <c r="I56" s="204"/>
      <c r="J56" s="204"/>
      <c r="K56" s="204"/>
      <c r="L56" s="80">
        <v>0</v>
      </c>
      <c r="M56" s="203"/>
      <c r="N56" s="52">
        <v>0</v>
      </c>
      <c r="O56" s="204"/>
      <c r="P56" s="204"/>
      <c r="Q56" s="11">
        <v>4.9095498167000002</v>
      </c>
      <c r="R56" s="204"/>
      <c r="S56" s="204"/>
      <c r="T56" s="53">
        <v>5.833333333333333</v>
      </c>
      <c r="U56" s="204"/>
      <c r="V56" s="204"/>
      <c r="W56" s="11">
        <v>4.9595331166666003</v>
      </c>
      <c r="X56" s="204"/>
      <c r="Y56" s="204"/>
      <c r="Z56" s="53">
        <v>6</v>
      </c>
      <c r="AA56" s="204"/>
      <c r="AB56" s="204"/>
      <c r="AC56" s="204"/>
      <c r="AD56" s="204"/>
      <c r="AE56" s="204"/>
      <c r="AF56" s="9">
        <v>3.5008333384990689</v>
      </c>
      <c r="AG56" s="9">
        <v>420</v>
      </c>
      <c r="AH56" s="9">
        <v>0.38388672705204074</v>
      </c>
      <c r="AI56" s="9">
        <v>7</v>
      </c>
      <c r="AJ56" s="9">
        <v>2.6944444444444446</v>
      </c>
      <c r="AK56" s="9" t="s">
        <v>248</v>
      </c>
      <c r="AL56" s="9">
        <v>58</v>
      </c>
      <c r="AM56" s="9">
        <v>3.5240886757526484</v>
      </c>
      <c r="AN56" s="9">
        <v>3.5949367088607596</v>
      </c>
      <c r="AO56" s="73">
        <v>118</v>
      </c>
      <c r="AP56" s="80">
        <v>0</v>
      </c>
      <c r="AQ56" s="80">
        <v>2</v>
      </c>
      <c r="AR56" s="203">
        <v>0</v>
      </c>
      <c r="AS56" s="203" t="s">
        <v>248</v>
      </c>
      <c r="AT56" s="7">
        <v>4412.4250000000002</v>
      </c>
      <c r="AU56" s="7">
        <v>134.495</v>
      </c>
      <c r="AV56" s="203">
        <v>0</v>
      </c>
      <c r="AW56" s="203">
        <v>0</v>
      </c>
      <c r="AX56" s="203" t="s">
        <v>248</v>
      </c>
      <c r="AY56" s="203" t="s">
        <v>248</v>
      </c>
      <c r="AZ56" s="138">
        <v>10760</v>
      </c>
      <c r="BA56" s="203" t="s">
        <v>248</v>
      </c>
      <c r="BB56" s="203" t="s">
        <v>248</v>
      </c>
      <c r="BC56" s="203" t="s">
        <v>248</v>
      </c>
      <c r="BD56" s="217" t="s">
        <v>61</v>
      </c>
      <c r="BE56" s="201" t="s">
        <v>62</v>
      </c>
      <c r="BF56" s="201" t="s">
        <v>63</v>
      </c>
      <c r="BG56" s="201" t="s">
        <v>196</v>
      </c>
      <c r="BH56" s="218" t="s">
        <v>267</v>
      </c>
      <c r="BI56" s="218" t="s">
        <v>67</v>
      </c>
      <c r="BJ56" s="200">
        <v>214</v>
      </c>
      <c r="BK56" s="200">
        <v>3</v>
      </c>
      <c r="BL56" s="219" t="s">
        <v>65</v>
      </c>
      <c r="BM56" s="64"/>
      <c r="BN56" s="52" t="s">
        <v>345</v>
      </c>
      <c r="BO56" s="91" t="s">
        <v>346</v>
      </c>
      <c r="BP56" s="441" t="s">
        <v>685</v>
      </c>
      <c r="BQ56" s="219" t="s">
        <v>718</v>
      </c>
    </row>
    <row r="57" spans="1:69" ht="15.75">
      <c r="A57" s="207" t="s">
        <v>33</v>
      </c>
      <c r="B57" s="208" t="s">
        <v>711</v>
      </c>
      <c r="C57" s="202" t="s">
        <v>35</v>
      </c>
      <c r="D57" s="210" t="s">
        <v>710</v>
      </c>
      <c r="E57" s="24" t="s">
        <v>131</v>
      </c>
      <c r="F57" s="86">
        <v>60</v>
      </c>
      <c r="G57" s="80">
        <v>1</v>
      </c>
      <c r="H57" s="204"/>
      <c r="I57" s="204"/>
      <c r="J57" s="204"/>
      <c r="K57" s="204"/>
      <c r="L57" s="80">
        <v>0</v>
      </c>
      <c r="M57" s="203"/>
      <c r="N57" s="52">
        <v>0</v>
      </c>
      <c r="O57" s="204"/>
      <c r="P57" s="204"/>
      <c r="Q57" s="11">
        <v>6.1767116441000001</v>
      </c>
      <c r="R57" s="204"/>
      <c r="S57" s="204"/>
      <c r="T57" s="53">
        <v>10.012499999999999</v>
      </c>
      <c r="U57" s="204"/>
      <c r="V57" s="204"/>
      <c r="W57" s="11">
        <v>6.1397117118643996</v>
      </c>
      <c r="X57" s="204"/>
      <c r="Y57" s="204"/>
      <c r="Z57" s="53">
        <v>9.5124999999999993</v>
      </c>
      <c r="AA57" s="204"/>
      <c r="AB57" s="204"/>
      <c r="AC57" s="204"/>
      <c r="AD57" s="204"/>
      <c r="AE57" s="204"/>
      <c r="AF57" s="9">
        <v>2.6545974062634752</v>
      </c>
      <c r="AG57" s="9">
        <v>413</v>
      </c>
      <c r="AH57" s="9">
        <v>0.38475283571056351</v>
      </c>
      <c r="AI57" s="9">
        <v>132</v>
      </c>
      <c r="AJ57" s="9">
        <v>1.8556818181818182</v>
      </c>
      <c r="AK57" s="9" t="s">
        <v>248</v>
      </c>
      <c r="AL57" s="9">
        <v>0</v>
      </c>
      <c r="AM57" s="9"/>
      <c r="AN57" s="9"/>
      <c r="AO57" s="73">
        <v>107</v>
      </c>
      <c r="AP57" s="80">
        <v>3</v>
      </c>
      <c r="AQ57" s="80">
        <v>8</v>
      </c>
      <c r="AR57" s="203">
        <v>0</v>
      </c>
      <c r="AS57" s="203" t="s">
        <v>248</v>
      </c>
      <c r="AT57" s="7">
        <v>4144.5820000000003</v>
      </c>
      <c r="AU57" s="7">
        <v>388.37400000000002</v>
      </c>
      <c r="AV57" s="203">
        <v>0</v>
      </c>
      <c r="AW57" s="203">
        <v>0</v>
      </c>
      <c r="AX57" s="203" t="s">
        <v>248</v>
      </c>
      <c r="AY57" s="203" t="s">
        <v>248</v>
      </c>
      <c r="AZ57" s="138">
        <v>10760</v>
      </c>
      <c r="BA57" s="203" t="s">
        <v>248</v>
      </c>
      <c r="BB57" s="203" t="s">
        <v>248</v>
      </c>
      <c r="BC57" s="203" t="s">
        <v>248</v>
      </c>
      <c r="BD57" s="217" t="s">
        <v>61</v>
      </c>
      <c r="BE57" s="201" t="s">
        <v>62</v>
      </c>
      <c r="BF57" s="201" t="s">
        <v>63</v>
      </c>
      <c r="BG57" s="201" t="s">
        <v>196</v>
      </c>
      <c r="BH57" s="218" t="s">
        <v>267</v>
      </c>
      <c r="BI57" s="218" t="s">
        <v>68</v>
      </c>
      <c r="BJ57" s="200">
        <v>214</v>
      </c>
      <c r="BK57" s="200">
        <v>4</v>
      </c>
      <c r="BL57" s="219" t="s">
        <v>65</v>
      </c>
      <c r="BM57" s="64"/>
      <c r="BN57" s="52" t="s">
        <v>345</v>
      </c>
      <c r="BO57" s="91" t="s">
        <v>346</v>
      </c>
      <c r="BP57" s="441" t="s">
        <v>685</v>
      </c>
      <c r="BQ57" s="219" t="s">
        <v>718</v>
      </c>
    </row>
    <row r="58" spans="1:69" ht="15.75">
      <c r="A58" s="207" t="s">
        <v>33</v>
      </c>
      <c r="B58" s="208" t="s">
        <v>711</v>
      </c>
      <c r="C58" s="202" t="s">
        <v>35</v>
      </c>
      <c r="D58" s="210" t="s">
        <v>710</v>
      </c>
      <c r="E58" s="24" t="s">
        <v>132</v>
      </c>
      <c r="F58" s="86">
        <v>126</v>
      </c>
      <c r="G58" s="80">
        <v>0</v>
      </c>
      <c r="H58" s="204"/>
      <c r="I58" s="204"/>
      <c r="J58" s="204"/>
      <c r="K58" s="204"/>
      <c r="L58" s="80">
        <v>0</v>
      </c>
      <c r="M58" s="203"/>
      <c r="N58" s="52">
        <v>0</v>
      </c>
      <c r="O58" s="204"/>
      <c r="P58" s="204"/>
      <c r="Q58" s="11">
        <v>5.8239363412999996</v>
      </c>
      <c r="R58" s="204"/>
      <c r="S58" s="204"/>
      <c r="T58" s="53">
        <v>8.3374999999999986</v>
      </c>
      <c r="U58" s="204"/>
      <c r="V58" s="204"/>
      <c r="W58" s="11">
        <v>5.8619046031746</v>
      </c>
      <c r="X58" s="204"/>
      <c r="Y58" s="204"/>
      <c r="Z58" s="53">
        <v>8.2833333333333314</v>
      </c>
      <c r="AA58" s="204"/>
      <c r="AB58" s="204"/>
      <c r="AC58" s="204"/>
      <c r="AD58" s="204"/>
      <c r="AE58" s="204"/>
      <c r="AF58" s="9">
        <v>3.6966468363054217</v>
      </c>
      <c r="AG58" s="9">
        <v>504</v>
      </c>
      <c r="AH58" s="9">
        <v>0.38648880924524887</v>
      </c>
      <c r="AI58" s="9">
        <v>10</v>
      </c>
      <c r="AJ58" s="9">
        <v>2.7814814814814817</v>
      </c>
      <c r="AK58" s="9" t="s">
        <v>248</v>
      </c>
      <c r="AL58" s="9">
        <v>126</v>
      </c>
      <c r="AM58" s="9">
        <v>3.6966468363054217</v>
      </c>
      <c r="AN58" s="9">
        <v>3.7114845938375352</v>
      </c>
      <c r="AO58" s="73">
        <v>252</v>
      </c>
      <c r="AP58" s="80">
        <v>0</v>
      </c>
      <c r="AQ58" s="80">
        <v>0</v>
      </c>
      <c r="AR58" s="203">
        <v>0</v>
      </c>
      <c r="AS58" s="203" t="s">
        <v>248</v>
      </c>
      <c r="AT58" s="7">
        <v>9787.6209999999992</v>
      </c>
      <c r="AU58" s="7">
        <v>0</v>
      </c>
      <c r="AV58" s="203">
        <v>0</v>
      </c>
      <c r="AW58" s="203">
        <v>0</v>
      </c>
      <c r="AX58" s="203" t="s">
        <v>248</v>
      </c>
      <c r="AY58" s="203" t="s">
        <v>248</v>
      </c>
      <c r="AZ58" s="138">
        <v>50401</v>
      </c>
      <c r="BA58" s="203" t="s">
        <v>248</v>
      </c>
      <c r="BB58" s="203" t="s">
        <v>248</v>
      </c>
      <c r="BC58" s="203" t="s">
        <v>248</v>
      </c>
      <c r="BD58" s="217" t="s">
        <v>61</v>
      </c>
      <c r="BE58" s="201" t="s">
        <v>62</v>
      </c>
      <c r="BF58" s="201" t="s">
        <v>63</v>
      </c>
      <c r="BG58" s="201" t="s">
        <v>196</v>
      </c>
      <c r="BH58" s="218" t="s">
        <v>267</v>
      </c>
      <c r="BI58" s="218" t="s">
        <v>64</v>
      </c>
      <c r="BJ58" s="200">
        <v>214</v>
      </c>
      <c r="BK58" s="200">
        <v>1</v>
      </c>
      <c r="BL58" s="219" t="s">
        <v>65</v>
      </c>
      <c r="BM58" s="64"/>
      <c r="BN58" s="52" t="s">
        <v>345</v>
      </c>
      <c r="BO58" s="91" t="s">
        <v>701</v>
      </c>
      <c r="BP58" s="441" t="s">
        <v>687</v>
      </c>
      <c r="BQ58" s="219" t="s">
        <v>717</v>
      </c>
    </row>
    <row r="59" spans="1:69" ht="15.75">
      <c r="A59" s="207" t="s">
        <v>33</v>
      </c>
      <c r="B59" s="208" t="s">
        <v>711</v>
      </c>
      <c r="C59" s="202" t="s">
        <v>35</v>
      </c>
      <c r="D59" s="210" t="s">
        <v>710</v>
      </c>
      <c r="E59" s="24" t="s">
        <v>132</v>
      </c>
      <c r="F59" s="86">
        <v>113</v>
      </c>
      <c r="G59" s="80">
        <v>0</v>
      </c>
      <c r="H59" s="204"/>
      <c r="I59" s="204"/>
      <c r="J59" s="204"/>
      <c r="K59" s="204"/>
      <c r="L59" s="80">
        <v>0</v>
      </c>
      <c r="M59" s="203"/>
      <c r="N59" s="52">
        <v>0</v>
      </c>
      <c r="O59" s="204"/>
      <c r="P59" s="204"/>
      <c r="Q59" s="11">
        <v>6.1887695574999997</v>
      </c>
      <c r="R59" s="204"/>
      <c r="S59" s="204"/>
      <c r="T59" s="53">
        <v>9.7249999999999996</v>
      </c>
      <c r="U59" s="204"/>
      <c r="V59" s="204"/>
      <c r="W59" s="11">
        <v>6.2449376460175996</v>
      </c>
      <c r="X59" s="204"/>
      <c r="Y59" s="204"/>
      <c r="Z59" s="53">
        <v>9.7937499999999993</v>
      </c>
      <c r="AA59" s="204"/>
      <c r="AB59" s="204"/>
      <c r="AC59" s="204"/>
      <c r="AD59" s="204"/>
      <c r="AE59" s="204"/>
      <c r="AF59" s="9">
        <v>3.3440486812486059</v>
      </c>
      <c r="AG59" s="9">
        <v>452</v>
      </c>
      <c r="AH59" s="9">
        <v>0.53440005001573643</v>
      </c>
      <c r="AI59" s="9">
        <v>38</v>
      </c>
      <c r="AJ59" s="9">
        <v>2.2433333333333332</v>
      </c>
      <c r="AK59" s="9" t="s">
        <v>248</v>
      </c>
      <c r="AL59" s="9">
        <v>113</v>
      </c>
      <c r="AM59" s="9">
        <v>3.3440486812486059</v>
      </c>
      <c r="AN59" s="9">
        <v>3.4754098360655736</v>
      </c>
      <c r="AO59" s="73">
        <v>226</v>
      </c>
      <c r="AP59" s="80">
        <v>0</v>
      </c>
      <c r="AQ59" s="80">
        <v>0</v>
      </c>
      <c r="AR59" s="203">
        <v>0</v>
      </c>
      <c r="AS59" s="203" t="s">
        <v>248</v>
      </c>
      <c r="AT59" s="7">
        <v>8764.1669999999995</v>
      </c>
      <c r="AU59" s="7">
        <v>0</v>
      </c>
      <c r="AV59" s="203">
        <v>0</v>
      </c>
      <c r="AW59" s="203">
        <v>0</v>
      </c>
      <c r="AX59" s="203" t="s">
        <v>248</v>
      </c>
      <c r="AY59" s="203" t="s">
        <v>248</v>
      </c>
      <c r="AZ59" s="138">
        <v>50401</v>
      </c>
      <c r="BA59" s="203" t="s">
        <v>248</v>
      </c>
      <c r="BB59" s="203" t="s">
        <v>248</v>
      </c>
      <c r="BC59" s="203" t="s">
        <v>248</v>
      </c>
      <c r="BD59" s="217" t="s">
        <v>61</v>
      </c>
      <c r="BE59" s="201" t="s">
        <v>62</v>
      </c>
      <c r="BF59" s="201" t="s">
        <v>63</v>
      </c>
      <c r="BG59" s="201" t="s">
        <v>196</v>
      </c>
      <c r="BH59" s="218" t="s">
        <v>267</v>
      </c>
      <c r="BI59" s="218" t="s">
        <v>66</v>
      </c>
      <c r="BJ59" s="200">
        <v>214</v>
      </c>
      <c r="BK59" s="200">
        <v>7</v>
      </c>
      <c r="BL59" s="219" t="s">
        <v>65</v>
      </c>
      <c r="BM59" s="64"/>
      <c r="BN59" s="52" t="s">
        <v>345</v>
      </c>
      <c r="BO59" s="91" t="s">
        <v>701</v>
      </c>
      <c r="BP59" s="441" t="s">
        <v>687</v>
      </c>
      <c r="BQ59" s="219" t="s">
        <v>717</v>
      </c>
    </row>
    <row r="60" spans="1:69" ht="15.75">
      <c r="A60" s="207" t="s">
        <v>33</v>
      </c>
      <c r="B60" s="208" t="s">
        <v>711</v>
      </c>
      <c r="C60" s="202" t="s">
        <v>35</v>
      </c>
      <c r="D60" s="210" t="s">
        <v>710</v>
      </c>
      <c r="E60" s="24" t="s">
        <v>132</v>
      </c>
      <c r="F60" s="86">
        <v>120</v>
      </c>
      <c r="G60" s="80">
        <v>5</v>
      </c>
      <c r="H60" s="204"/>
      <c r="I60" s="204"/>
      <c r="J60" s="204"/>
      <c r="K60" s="204"/>
      <c r="L60" s="80">
        <v>0</v>
      </c>
      <c r="M60" s="203"/>
      <c r="N60" s="52">
        <v>0</v>
      </c>
      <c r="O60" s="204"/>
      <c r="P60" s="204"/>
      <c r="Q60" s="11">
        <v>5.8657734260999996</v>
      </c>
      <c r="R60" s="204"/>
      <c r="S60" s="204"/>
      <c r="T60" s="53">
        <v>9.875</v>
      </c>
      <c r="U60" s="204"/>
      <c r="V60" s="204"/>
      <c r="W60" s="11">
        <v>6.0582169652172997</v>
      </c>
      <c r="X60" s="204"/>
      <c r="Y60" s="204"/>
      <c r="Z60" s="53">
        <v>10.28125</v>
      </c>
      <c r="AA60" s="204"/>
      <c r="AB60" s="204"/>
      <c r="AC60" s="204"/>
      <c r="AD60" s="204"/>
      <c r="AE60" s="204"/>
      <c r="AF60" s="9">
        <v>3.2764710121396656</v>
      </c>
      <c r="AG60" s="9">
        <v>460</v>
      </c>
      <c r="AH60" s="9">
        <v>0.50798772602363162</v>
      </c>
      <c r="AI60" s="9">
        <v>34</v>
      </c>
      <c r="AJ60" s="9">
        <v>2.3166666666666664</v>
      </c>
      <c r="AK60" s="9" t="s">
        <v>248</v>
      </c>
      <c r="AL60" s="9">
        <v>115</v>
      </c>
      <c r="AM60" s="9">
        <v>3.2764710121396656</v>
      </c>
      <c r="AN60" s="9">
        <v>3.3464566929133857</v>
      </c>
      <c r="AO60" s="73">
        <v>227</v>
      </c>
      <c r="AP60" s="80">
        <v>0</v>
      </c>
      <c r="AQ60" s="80">
        <v>3</v>
      </c>
      <c r="AR60" s="203">
        <v>0</v>
      </c>
      <c r="AS60" s="203" t="s">
        <v>248</v>
      </c>
      <c r="AT60" s="7">
        <v>8963.0169999999998</v>
      </c>
      <c r="AU60" s="7">
        <v>0</v>
      </c>
      <c r="AV60" s="203">
        <v>0</v>
      </c>
      <c r="AW60" s="203">
        <v>0</v>
      </c>
      <c r="AX60" s="203" t="s">
        <v>248</v>
      </c>
      <c r="AY60" s="203" t="s">
        <v>248</v>
      </c>
      <c r="AZ60" s="138">
        <v>50401</v>
      </c>
      <c r="BA60" s="203" t="s">
        <v>248</v>
      </c>
      <c r="BB60" s="203" t="s">
        <v>248</v>
      </c>
      <c r="BC60" s="203" t="s">
        <v>248</v>
      </c>
      <c r="BD60" s="217" t="s">
        <v>61</v>
      </c>
      <c r="BE60" s="201" t="s">
        <v>62</v>
      </c>
      <c r="BF60" s="201" t="s">
        <v>63</v>
      </c>
      <c r="BG60" s="201" t="s">
        <v>196</v>
      </c>
      <c r="BH60" s="218" t="s">
        <v>267</v>
      </c>
      <c r="BI60" s="218" t="s">
        <v>67</v>
      </c>
      <c r="BJ60" s="200">
        <v>214</v>
      </c>
      <c r="BK60" s="200">
        <v>3</v>
      </c>
      <c r="BL60" s="219" t="s">
        <v>65</v>
      </c>
      <c r="BM60" s="64"/>
      <c r="BN60" s="52" t="s">
        <v>345</v>
      </c>
      <c r="BO60" s="91" t="s">
        <v>701</v>
      </c>
      <c r="BP60" s="441" t="s">
        <v>687</v>
      </c>
      <c r="BQ60" s="219" t="s">
        <v>717</v>
      </c>
    </row>
    <row r="61" spans="1:69" ht="15.75">
      <c r="A61" s="207" t="s">
        <v>33</v>
      </c>
      <c r="B61" s="208" t="s">
        <v>711</v>
      </c>
      <c r="C61" s="202" t="s">
        <v>35</v>
      </c>
      <c r="D61" s="210" t="s">
        <v>710</v>
      </c>
      <c r="E61" s="24" t="s">
        <v>132</v>
      </c>
      <c r="F61" s="86">
        <v>119</v>
      </c>
      <c r="G61" s="80">
        <v>1</v>
      </c>
      <c r="H61" s="204"/>
      <c r="I61" s="204"/>
      <c r="J61" s="204"/>
      <c r="K61" s="204"/>
      <c r="L61" s="80">
        <v>0</v>
      </c>
      <c r="M61" s="203"/>
      <c r="N61" s="52">
        <v>0</v>
      </c>
      <c r="O61" s="204"/>
      <c r="P61" s="204"/>
      <c r="Q61" s="11">
        <v>6.1473048475000001</v>
      </c>
      <c r="R61" s="204"/>
      <c r="S61" s="204"/>
      <c r="T61" s="53">
        <v>9.0249999999999986</v>
      </c>
      <c r="U61" s="204"/>
      <c r="V61" s="204"/>
      <c r="W61" s="11">
        <v>6.1450588728813003</v>
      </c>
      <c r="X61" s="204"/>
      <c r="Y61" s="204"/>
      <c r="Z61" s="53">
        <v>8.6833333333333318</v>
      </c>
      <c r="AA61" s="204"/>
      <c r="AB61" s="204"/>
      <c r="AC61" s="204"/>
      <c r="AD61" s="204"/>
      <c r="AE61" s="204"/>
      <c r="AF61" s="9">
        <v>2.7937923783467986</v>
      </c>
      <c r="AG61" s="9">
        <v>472</v>
      </c>
      <c r="AH61" s="9">
        <v>0.42519520276218709</v>
      </c>
      <c r="AI61" s="9">
        <v>111</v>
      </c>
      <c r="AJ61" s="9">
        <v>2.0249999999999999</v>
      </c>
      <c r="AK61" s="9" t="s">
        <v>248</v>
      </c>
      <c r="AL61" s="9">
        <v>0</v>
      </c>
      <c r="AM61" s="9"/>
      <c r="AN61" s="9"/>
      <c r="AO61" s="73">
        <v>208</v>
      </c>
      <c r="AP61" s="80">
        <v>1</v>
      </c>
      <c r="AQ61" s="80">
        <v>27</v>
      </c>
      <c r="AR61" s="203">
        <v>0</v>
      </c>
      <c r="AS61" s="203" t="s">
        <v>248</v>
      </c>
      <c r="AT61" s="7">
        <v>8520.2950000000001</v>
      </c>
      <c r="AU61" s="7">
        <v>594.79999999999995</v>
      </c>
      <c r="AV61" s="203">
        <v>0</v>
      </c>
      <c r="AW61" s="203">
        <v>0</v>
      </c>
      <c r="AX61" s="203" t="s">
        <v>248</v>
      </c>
      <c r="AY61" s="203" t="s">
        <v>248</v>
      </c>
      <c r="AZ61" s="138">
        <v>50401</v>
      </c>
      <c r="BA61" s="203" t="s">
        <v>248</v>
      </c>
      <c r="BB61" s="203" t="s">
        <v>248</v>
      </c>
      <c r="BC61" s="203" t="s">
        <v>248</v>
      </c>
      <c r="BD61" s="217" t="s">
        <v>61</v>
      </c>
      <c r="BE61" s="201" t="s">
        <v>62</v>
      </c>
      <c r="BF61" s="201" t="s">
        <v>63</v>
      </c>
      <c r="BG61" s="201" t="s">
        <v>196</v>
      </c>
      <c r="BH61" s="218" t="s">
        <v>267</v>
      </c>
      <c r="BI61" s="218" t="s">
        <v>68</v>
      </c>
      <c r="BJ61" s="200">
        <v>214</v>
      </c>
      <c r="BK61" s="200">
        <v>4</v>
      </c>
      <c r="BL61" s="219" t="s">
        <v>65</v>
      </c>
      <c r="BM61" s="64"/>
      <c r="BN61" s="52" t="s">
        <v>345</v>
      </c>
      <c r="BO61" s="91" t="s">
        <v>701</v>
      </c>
      <c r="BP61" s="441" t="s">
        <v>687</v>
      </c>
      <c r="BQ61" s="219" t="s">
        <v>717</v>
      </c>
    </row>
    <row r="62" spans="1:69" ht="15.75">
      <c r="A62" s="207" t="s">
        <v>33</v>
      </c>
      <c r="B62" s="208" t="s">
        <v>711</v>
      </c>
      <c r="C62" s="202" t="s">
        <v>35</v>
      </c>
      <c r="D62" s="210" t="s">
        <v>710</v>
      </c>
      <c r="E62" s="24" t="s">
        <v>194</v>
      </c>
      <c r="F62" s="86">
        <v>93</v>
      </c>
      <c r="G62" s="80">
        <v>5</v>
      </c>
      <c r="H62" s="204"/>
      <c r="I62" s="204"/>
      <c r="J62" s="204"/>
      <c r="K62" s="204"/>
      <c r="L62" s="80">
        <v>0</v>
      </c>
      <c r="M62" s="203"/>
      <c r="N62" s="52">
        <v>0</v>
      </c>
      <c r="O62" s="204"/>
      <c r="P62" s="204"/>
      <c r="Q62" s="11">
        <v>6.6624430682</v>
      </c>
      <c r="R62" s="204"/>
      <c r="S62" s="204"/>
      <c r="T62" s="53">
        <v>9.1</v>
      </c>
      <c r="U62" s="204"/>
      <c r="V62" s="204"/>
      <c r="W62" s="11">
        <v>6.6519090681817996</v>
      </c>
      <c r="X62" s="204"/>
      <c r="Y62" s="204"/>
      <c r="Z62" s="53">
        <v>8.7999999999999972</v>
      </c>
      <c r="AA62" s="204"/>
      <c r="AB62" s="204"/>
      <c r="AC62" s="204"/>
      <c r="AD62" s="204"/>
      <c r="AE62" s="204"/>
      <c r="AF62" s="9">
        <v>3.4145549242243622</v>
      </c>
      <c r="AG62" s="9">
        <v>352</v>
      </c>
      <c r="AH62" s="9">
        <v>0.45971308180877085</v>
      </c>
      <c r="AI62" s="9">
        <v>16</v>
      </c>
      <c r="AJ62" s="9">
        <v>2.5170212765957447</v>
      </c>
      <c r="AK62" s="9" t="s">
        <v>248</v>
      </c>
      <c r="AL62" s="9">
        <v>88</v>
      </c>
      <c r="AM62" s="9">
        <v>3.4145549242243622</v>
      </c>
      <c r="AN62" s="9">
        <v>3.4850427350427351</v>
      </c>
      <c r="AO62" s="73">
        <v>176</v>
      </c>
      <c r="AP62" s="80">
        <v>0</v>
      </c>
      <c r="AQ62" s="80">
        <v>0</v>
      </c>
      <c r="AR62" s="203">
        <v>0</v>
      </c>
      <c r="AS62" s="203" t="s">
        <v>248</v>
      </c>
      <c r="AT62" s="7">
        <v>6837.8320000000003</v>
      </c>
      <c r="AU62" s="7">
        <v>0</v>
      </c>
      <c r="AV62" s="203">
        <v>0</v>
      </c>
      <c r="AW62" s="203">
        <v>0</v>
      </c>
      <c r="AX62" s="203" t="s">
        <v>248</v>
      </c>
      <c r="AY62" s="203" t="s">
        <v>248</v>
      </c>
      <c r="AZ62" s="138">
        <v>25083</v>
      </c>
      <c r="BA62" s="203" t="s">
        <v>248</v>
      </c>
      <c r="BB62" s="203" t="s">
        <v>248</v>
      </c>
      <c r="BC62" s="203" t="s">
        <v>248</v>
      </c>
      <c r="BD62" s="217" t="s">
        <v>61</v>
      </c>
      <c r="BE62" s="201" t="s">
        <v>62</v>
      </c>
      <c r="BF62" s="201" t="s">
        <v>63</v>
      </c>
      <c r="BG62" s="201" t="s">
        <v>196</v>
      </c>
      <c r="BH62" s="218" t="s">
        <v>267</v>
      </c>
      <c r="BI62" s="218" t="s">
        <v>64</v>
      </c>
      <c r="BJ62" s="200">
        <v>214</v>
      </c>
      <c r="BK62" s="200">
        <v>1</v>
      </c>
      <c r="BL62" s="219" t="s">
        <v>65</v>
      </c>
      <c r="BM62" s="64"/>
      <c r="BN62" s="52" t="s">
        <v>345</v>
      </c>
      <c r="BO62" s="91" t="s">
        <v>697</v>
      </c>
      <c r="BP62" s="441" t="s">
        <v>698</v>
      </c>
      <c r="BQ62" s="219" t="s">
        <v>714</v>
      </c>
    </row>
    <row r="63" spans="1:69" ht="15.75">
      <c r="A63" s="207" t="s">
        <v>33</v>
      </c>
      <c r="B63" s="208" t="s">
        <v>711</v>
      </c>
      <c r="C63" s="202" t="s">
        <v>35</v>
      </c>
      <c r="D63" s="210" t="s">
        <v>710</v>
      </c>
      <c r="E63" s="24" t="s">
        <v>194</v>
      </c>
      <c r="F63" s="86">
        <v>93</v>
      </c>
      <c r="G63" s="80">
        <v>5</v>
      </c>
      <c r="H63" s="204"/>
      <c r="I63" s="204"/>
      <c r="J63" s="204"/>
      <c r="K63" s="204"/>
      <c r="L63" s="80">
        <v>0</v>
      </c>
      <c r="M63" s="203"/>
      <c r="N63" s="52">
        <v>0</v>
      </c>
      <c r="O63" s="204"/>
      <c r="P63" s="204"/>
      <c r="Q63" s="11">
        <v>5.9230566818000003</v>
      </c>
      <c r="R63" s="204"/>
      <c r="S63" s="204"/>
      <c r="T63" s="53">
        <v>10.299999999999997</v>
      </c>
      <c r="U63" s="204"/>
      <c r="V63" s="204"/>
      <c r="W63" s="11">
        <v>5.8299430227271998</v>
      </c>
      <c r="X63" s="204"/>
      <c r="Y63" s="204"/>
      <c r="Z63" s="53">
        <v>10.299999999999997</v>
      </c>
      <c r="AA63" s="204"/>
      <c r="AB63" s="204"/>
      <c r="AC63" s="204"/>
      <c r="AD63" s="204"/>
      <c r="AE63" s="204"/>
      <c r="AF63" s="9">
        <v>3.3864204599098726</v>
      </c>
      <c r="AG63" s="9">
        <v>352</v>
      </c>
      <c r="AH63" s="9">
        <v>0.48517711916302991</v>
      </c>
      <c r="AI63" s="9">
        <v>23</v>
      </c>
      <c r="AJ63" s="9">
        <v>2.3411764705882354</v>
      </c>
      <c r="AK63" s="9" t="s">
        <v>248</v>
      </c>
      <c r="AL63" s="9">
        <v>88</v>
      </c>
      <c r="AM63" s="9">
        <v>3.3971839136090773</v>
      </c>
      <c r="AN63" s="9">
        <v>3.5074404761904763</v>
      </c>
      <c r="AO63" s="73">
        <v>169</v>
      </c>
      <c r="AP63" s="80">
        <v>1</v>
      </c>
      <c r="AQ63" s="80">
        <v>6</v>
      </c>
      <c r="AR63" s="203">
        <v>0</v>
      </c>
      <c r="AS63" s="203" t="s">
        <v>248</v>
      </c>
      <c r="AT63" s="7">
        <v>6662.62</v>
      </c>
      <c r="AU63" s="7">
        <v>216.27199999999999</v>
      </c>
      <c r="AV63" s="203">
        <v>0</v>
      </c>
      <c r="AW63" s="203">
        <v>0</v>
      </c>
      <c r="AX63" s="203" t="s">
        <v>248</v>
      </c>
      <c r="AY63" s="203" t="s">
        <v>248</v>
      </c>
      <c r="AZ63" s="138">
        <v>25083</v>
      </c>
      <c r="BA63" s="203" t="s">
        <v>248</v>
      </c>
      <c r="BB63" s="203" t="s">
        <v>248</v>
      </c>
      <c r="BC63" s="203" t="s">
        <v>248</v>
      </c>
      <c r="BD63" s="217" t="s">
        <v>61</v>
      </c>
      <c r="BE63" s="201" t="s">
        <v>62</v>
      </c>
      <c r="BF63" s="201" t="s">
        <v>63</v>
      </c>
      <c r="BG63" s="201" t="s">
        <v>196</v>
      </c>
      <c r="BH63" s="218" t="s">
        <v>267</v>
      </c>
      <c r="BI63" s="218" t="s">
        <v>66</v>
      </c>
      <c r="BJ63" s="441">
        <v>214</v>
      </c>
      <c r="BK63" s="441">
        <v>7</v>
      </c>
      <c r="BL63" s="219" t="s">
        <v>65</v>
      </c>
      <c r="BM63" s="64"/>
      <c r="BN63" s="52" t="s">
        <v>345</v>
      </c>
      <c r="BO63" s="91" t="s">
        <v>697</v>
      </c>
      <c r="BP63" s="441" t="s">
        <v>698</v>
      </c>
      <c r="BQ63" s="219" t="s">
        <v>714</v>
      </c>
    </row>
    <row r="64" spans="1:69" ht="15.75">
      <c r="A64" s="207" t="s">
        <v>33</v>
      </c>
      <c r="B64" s="208" t="s">
        <v>711</v>
      </c>
      <c r="C64" s="202" t="s">
        <v>35</v>
      </c>
      <c r="D64" s="210" t="s">
        <v>710</v>
      </c>
      <c r="E64" s="24" t="s">
        <v>194</v>
      </c>
      <c r="F64" s="86">
        <v>93</v>
      </c>
      <c r="G64" s="80">
        <v>7</v>
      </c>
      <c r="H64" s="204"/>
      <c r="I64" s="204"/>
      <c r="J64" s="204"/>
      <c r="K64" s="204"/>
      <c r="L64" s="80">
        <v>1</v>
      </c>
      <c r="M64" s="203"/>
      <c r="N64" s="52">
        <v>1</v>
      </c>
      <c r="O64" s="204"/>
      <c r="P64" s="204"/>
      <c r="Q64" s="11">
        <v>6.0934704235000003</v>
      </c>
      <c r="R64" s="204"/>
      <c r="S64" s="204"/>
      <c r="T64" s="53">
        <v>9.375</v>
      </c>
      <c r="U64" s="204"/>
      <c r="V64" s="204"/>
      <c r="W64" s="11">
        <v>6.3211175764704999</v>
      </c>
      <c r="X64" s="204"/>
      <c r="Y64" s="204"/>
      <c r="Z64" s="53">
        <v>9.875</v>
      </c>
      <c r="AA64" s="204"/>
      <c r="AB64" s="204"/>
      <c r="AC64" s="204"/>
      <c r="AD64" s="204"/>
      <c r="AE64" s="204"/>
      <c r="AF64" s="9">
        <v>3.3097647128151912</v>
      </c>
      <c r="AG64" s="9">
        <v>340</v>
      </c>
      <c r="AH64" s="9">
        <v>0.55161572162872385</v>
      </c>
      <c r="AI64" s="9">
        <v>28</v>
      </c>
      <c r="AJ64" s="9">
        <v>2.236904761904762</v>
      </c>
      <c r="AK64" s="9" t="s">
        <v>248</v>
      </c>
      <c r="AL64" s="9">
        <v>85</v>
      </c>
      <c r="AM64" s="9">
        <v>3.335178578302028</v>
      </c>
      <c r="AN64" s="9">
        <v>3.4289215686274508</v>
      </c>
      <c r="AO64" s="73">
        <v>166</v>
      </c>
      <c r="AP64" s="80">
        <v>0</v>
      </c>
      <c r="AQ64" s="80">
        <v>6</v>
      </c>
      <c r="AR64" s="203">
        <v>0</v>
      </c>
      <c r="AS64" s="203" t="s">
        <v>248</v>
      </c>
      <c r="AT64" s="7">
        <v>6535.0309999999999</v>
      </c>
      <c r="AU64" s="7">
        <v>171.42099999999999</v>
      </c>
      <c r="AV64" s="203">
        <v>0</v>
      </c>
      <c r="AW64" s="203">
        <v>0</v>
      </c>
      <c r="AX64" s="203" t="s">
        <v>248</v>
      </c>
      <c r="AY64" s="203" t="s">
        <v>248</v>
      </c>
      <c r="AZ64" s="138">
        <v>25083</v>
      </c>
      <c r="BA64" s="203" t="s">
        <v>248</v>
      </c>
      <c r="BB64" s="203" t="s">
        <v>248</v>
      </c>
      <c r="BC64" s="203" t="s">
        <v>248</v>
      </c>
      <c r="BD64" s="217" t="s">
        <v>61</v>
      </c>
      <c r="BE64" s="201" t="s">
        <v>62</v>
      </c>
      <c r="BF64" s="201" t="s">
        <v>63</v>
      </c>
      <c r="BG64" s="201" t="s">
        <v>196</v>
      </c>
      <c r="BH64" s="218" t="s">
        <v>267</v>
      </c>
      <c r="BI64" s="218" t="s">
        <v>67</v>
      </c>
      <c r="BJ64" s="200">
        <v>214</v>
      </c>
      <c r="BK64" s="200">
        <v>3</v>
      </c>
      <c r="BL64" s="219" t="s">
        <v>65</v>
      </c>
      <c r="BM64" s="64"/>
      <c r="BN64" s="52" t="s">
        <v>345</v>
      </c>
      <c r="BO64" s="91" t="s">
        <v>697</v>
      </c>
      <c r="BP64" s="441" t="s">
        <v>698</v>
      </c>
      <c r="BQ64" s="219" t="s">
        <v>714</v>
      </c>
    </row>
    <row r="65" spans="1:69" ht="15.75">
      <c r="A65" s="207" t="s">
        <v>33</v>
      </c>
      <c r="B65" s="208" t="s">
        <v>711</v>
      </c>
      <c r="C65" s="202" t="s">
        <v>35</v>
      </c>
      <c r="D65" s="210" t="s">
        <v>710</v>
      </c>
      <c r="E65" s="24" t="s">
        <v>194</v>
      </c>
      <c r="F65" s="86">
        <v>93</v>
      </c>
      <c r="G65" s="80">
        <v>4</v>
      </c>
      <c r="H65" s="204"/>
      <c r="I65" s="204"/>
      <c r="J65" s="204"/>
      <c r="K65" s="204"/>
      <c r="L65" s="80">
        <v>0</v>
      </c>
      <c r="M65" s="203"/>
      <c r="N65" s="52">
        <v>0</v>
      </c>
      <c r="O65" s="204"/>
      <c r="P65" s="204"/>
      <c r="Q65" s="11">
        <v>6.4325279213000002</v>
      </c>
      <c r="R65" s="204"/>
      <c r="S65" s="204"/>
      <c r="T65" s="53">
        <v>12.137499999999999</v>
      </c>
      <c r="U65" s="204"/>
      <c r="V65" s="204"/>
      <c r="W65" s="11">
        <v>6.2503144494381999</v>
      </c>
      <c r="X65" s="204"/>
      <c r="Y65" s="204"/>
      <c r="Z65" s="53">
        <v>12.137499999999999</v>
      </c>
      <c r="AA65" s="204"/>
      <c r="AB65" s="204"/>
      <c r="AC65" s="204"/>
      <c r="AD65" s="204"/>
      <c r="AE65" s="204"/>
      <c r="AF65" s="9">
        <v>2.6409269624881531</v>
      </c>
      <c r="AG65" s="9">
        <v>356</v>
      </c>
      <c r="AH65" s="9">
        <v>0.31872014194454684</v>
      </c>
      <c r="AI65" s="9">
        <v>89</v>
      </c>
      <c r="AJ65" s="9">
        <v>2.0123287671232877</v>
      </c>
      <c r="AK65" s="9" t="s">
        <v>248</v>
      </c>
      <c r="AL65" s="9">
        <v>0</v>
      </c>
      <c r="AM65" s="9"/>
      <c r="AN65" s="9"/>
      <c r="AO65" s="73">
        <v>175</v>
      </c>
      <c r="AP65" s="80">
        <v>1</v>
      </c>
      <c r="AQ65" s="80">
        <v>2</v>
      </c>
      <c r="AR65" s="203">
        <v>0</v>
      </c>
      <c r="AS65" s="203" t="s">
        <v>248</v>
      </c>
      <c r="AT65" s="7">
        <v>6772.3289999999997</v>
      </c>
      <c r="AU65" s="7">
        <v>80.938999999999993</v>
      </c>
      <c r="AV65" s="203">
        <v>0</v>
      </c>
      <c r="AW65" s="203">
        <v>0</v>
      </c>
      <c r="AX65" s="203" t="s">
        <v>248</v>
      </c>
      <c r="AY65" s="203" t="s">
        <v>248</v>
      </c>
      <c r="AZ65" s="138">
        <v>25083</v>
      </c>
      <c r="BA65" s="203" t="s">
        <v>248</v>
      </c>
      <c r="BB65" s="203" t="s">
        <v>248</v>
      </c>
      <c r="BC65" s="203" t="s">
        <v>248</v>
      </c>
      <c r="BD65" s="217" t="s">
        <v>61</v>
      </c>
      <c r="BE65" s="201" t="s">
        <v>62</v>
      </c>
      <c r="BF65" s="201" t="s">
        <v>63</v>
      </c>
      <c r="BG65" s="201" t="s">
        <v>196</v>
      </c>
      <c r="BH65" s="218" t="s">
        <v>267</v>
      </c>
      <c r="BI65" s="218" t="s">
        <v>68</v>
      </c>
      <c r="BJ65" s="200">
        <v>214</v>
      </c>
      <c r="BK65" s="200">
        <v>4</v>
      </c>
      <c r="BL65" s="219" t="s">
        <v>65</v>
      </c>
      <c r="BM65" s="64"/>
      <c r="BN65" s="52" t="s">
        <v>345</v>
      </c>
      <c r="BO65" s="91" t="s">
        <v>697</v>
      </c>
      <c r="BP65" s="441" t="s">
        <v>698</v>
      </c>
      <c r="BQ65" s="219" t="s">
        <v>714</v>
      </c>
    </row>
    <row r="66" spans="1:69" ht="15.75">
      <c r="A66" s="207" t="s">
        <v>33</v>
      </c>
      <c r="B66" s="208" t="s">
        <v>711</v>
      </c>
      <c r="C66" s="202" t="s">
        <v>35</v>
      </c>
      <c r="D66" s="210" t="s">
        <v>710</v>
      </c>
      <c r="E66" s="24" t="s">
        <v>133</v>
      </c>
      <c r="F66" s="86">
        <v>51</v>
      </c>
      <c r="G66" s="80">
        <v>1</v>
      </c>
      <c r="H66" s="204"/>
      <c r="I66" s="204"/>
      <c r="J66" s="204"/>
      <c r="K66" s="204"/>
      <c r="L66" s="80">
        <v>0</v>
      </c>
      <c r="M66" s="203"/>
      <c r="N66" s="52">
        <v>0</v>
      </c>
      <c r="O66" s="204"/>
      <c r="P66" s="204"/>
      <c r="Q66" s="11">
        <v>5.8407197799999997</v>
      </c>
      <c r="R66" s="204"/>
      <c r="S66" s="204"/>
      <c r="T66" s="53">
        <v>9.25</v>
      </c>
      <c r="U66" s="204"/>
      <c r="V66" s="204"/>
      <c r="W66" s="11">
        <v>5.8711598800000004</v>
      </c>
      <c r="X66" s="204"/>
      <c r="Y66" s="204"/>
      <c r="Z66" s="53">
        <v>9.25</v>
      </c>
      <c r="AA66" s="204"/>
      <c r="AB66" s="204"/>
      <c r="AC66" s="204"/>
      <c r="AD66" s="204"/>
      <c r="AE66" s="204"/>
      <c r="AF66" s="9">
        <v>3.7145143025262013</v>
      </c>
      <c r="AG66" s="9">
        <v>365</v>
      </c>
      <c r="AH66" s="9">
        <v>0.37237002446592449</v>
      </c>
      <c r="AI66" s="9">
        <v>2</v>
      </c>
      <c r="AJ66" s="9">
        <v>2.9305555555555554</v>
      </c>
      <c r="AK66" s="9" t="s">
        <v>248</v>
      </c>
      <c r="AL66" s="9">
        <v>50</v>
      </c>
      <c r="AM66" s="9">
        <v>3.7145143025262013</v>
      </c>
      <c r="AN66" s="9">
        <v>3.7212765957446807</v>
      </c>
      <c r="AO66" s="73">
        <v>100</v>
      </c>
      <c r="AP66" s="80">
        <v>0</v>
      </c>
      <c r="AQ66" s="80">
        <v>0</v>
      </c>
      <c r="AR66" s="203">
        <v>0</v>
      </c>
      <c r="AS66" s="203" t="s">
        <v>248</v>
      </c>
      <c r="AT66" s="7">
        <v>3886.1610000000001</v>
      </c>
      <c r="AU66" s="7">
        <v>0</v>
      </c>
      <c r="AV66" s="203">
        <v>0</v>
      </c>
      <c r="AW66" s="203">
        <v>0</v>
      </c>
      <c r="AX66" s="203" t="s">
        <v>248</v>
      </c>
      <c r="AY66" s="203" t="s">
        <v>248</v>
      </c>
      <c r="AZ66" s="138">
        <v>11934</v>
      </c>
      <c r="BA66" s="203" t="s">
        <v>248</v>
      </c>
      <c r="BB66" s="203" t="s">
        <v>248</v>
      </c>
      <c r="BC66" s="203" t="s">
        <v>248</v>
      </c>
      <c r="BD66" s="217" t="s">
        <v>61</v>
      </c>
      <c r="BE66" s="201" t="s">
        <v>62</v>
      </c>
      <c r="BF66" s="201" t="s">
        <v>63</v>
      </c>
      <c r="BG66" s="201" t="s">
        <v>196</v>
      </c>
      <c r="BH66" s="218" t="s">
        <v>267</v>
      </c>
      <c r="BI66" s="218" t="s">
        <v>64</v>
      </c>
      <c r="BJ66" s="200">
        <v>214</v>
      </c>
      <c r="BK66" s="200">
        <v>1</v>
      </c>
      <c r="BL66" s="219" t="s">
        <v>65</v>
      </c>
      <c r="BM66" s="64"/>
      <c r="BN66" s="52" t="s">
        <v>345</v>
      </c>
      <c r="BO66" s="91" t="s">
        <v>348</v>
      </c>
      <c r="BP66" s="441" t="s">
        <v>689</v>
      </c>
      <c r="BQ66" s="219" t="s">
        <v>719</v>
      </c>
    </row>
    <row r="67" spans="1:69" ht="15.75">
      <c r="A67" s="207" t="s">
        <v>33</v>
      </c>
      <c r="B67" s="208" t="s">
        <v>711</v>
      </c>
      <c r="C67" s="202" t="s">
        <v>35</v>
      </c>
      <c r="D67" s="210" t="s">
        <v>710</v>
      </c>
      <c r="E67" s="24" t="s">
        <v>133</v>
      </c>
      <c r="F67" s="86">
        <v>52</v>
      </c>
      <c r="G67" s="80">
        <v>0</v>
      </c>
      <c r="H67" s="204"/>
      <c r="I67" s="204"/>
      <c r="J67" s="204"/>
      <c r="K67" s="204"/>
      <c r="L67" s="80">
        <v>0</v>
      </c>
      <c r="M67" s="203"/>
      <c r="N67" s="52">
        <v>0</v>
      </c>
      <c r="O67" s="204"/>
      <c r="P67" s="204"/>
      <c r="Q67" s="11">
        <v>5.4638845385000003</v>
      </c>
      <c r="R67" s="204"/>
      <c r="S67" s="204"/>
      <c r="T67" s="53">
        <v>8.6999999999999993</v>
      </c>
      <c r="U67" s="204"/>
      <c r="V67" s="204"/>
      <c r="W67" s="11">
        <v>5.3844998653846003</v>
      </c>
      <c r="X67" s="204"/>
      <c r="Y67" s="204"/>
      <c r="Z67" s="53">
        <v>8.1999999999999993</v>
      </c>
      <c r="AA67" s="204"/>
      <c r="AB67" s="204"/>
      <c r="AC67" s="204"/>
      <c r="AD67" s="204"/>
      <c r="AE67" s="204"/>
      <c r="AF67" s="9">
        <v>3.427307696787866</v>
      </c>
      <c r="AG67" s="9">
        <v>365</v>
      </c>
      <c r="AH67" s="9">
        <v>0.44724405583729215</v>
      </c>
      <c r="AI67" s="9">
        <v>11</v>
      </c>
      <c r="AJ67" s="9">
        <v>2.5631578947368423</v>
      </c>
      <c r="AK67" s="9" t="s">
        <v>248</v>
      </c>
      <c r="AL67" s="9">
        <v>52</v>
      </c>
      <c r="AM67" s="9">
        <v>3.427307696787866</v>
      </c>
      <c r="AN67" s="9">
        <v>3.5170454545454546</v>
      </c>
      <c r="AO67" s="73">
        <v>104</v>
      </c>
      <c r="AP67" s="80">
        <v>0</v>
      </c>
      <c r="AQ67" s="80">
        <v>0</v>
      </c>
      <c r="AR67" s="203">
        <v>0</v>
      </c>
      <c r="AS67" s="203" t="s">
        <v>248</v>
      </c>
      <c r="AT67" s="7">
        <v>3963.3679999999999</v>
      </c>
      <c r="AU67" s="7">
        <v>0</v>
      </c>
      <c r="AV67" s="203">
        <v>0</v>
      </c>
      <c r="AW67" s="203">
        <v>0</v>
      </c>
      <c r="AX67" s="203" t="s">
        <v>248</v>
      </c>
      <c r="AY67" s="203" t="s">
        <v>248</v>
      </c>
      <c r="AZ67" s="138">
        <v>11934</v>
      </c>
      <c r="BA67" s="203" t="s">
        <v>248</v>
      </c>
      <c r="BB67" s="203" t="s">
        <v>248</v>
      </c>
      <c r="BC67" s="203" t="s">
        <v>248</v>
      </c>
      <c r="BD67" s="217" t="s">
        <v>61</v>
      </c>
      <c r="BE67" s="201" t="s">
        <v>62</v>
      </c>
      <c r="BF67" s="201" t="s">
        <v>63</v>
      </c>
      <c r="BG67" s="201" t="s">
        <v>196</v>
      </c>
      <c r="BH67" s="218" t="s">
        <v>267</v>
      </c>
      <c r="BI67" s="218" t="s">
        <v>66</v>
      </c>
      <c r="BJ67" s="200">
        <v>214</v>
      </c>
      <c r="BK67" s="200">
        <v>7</v>
      </c>
      <c r="BL67" s="219" t="s">
        <v>65</v>
      </c>
      <c r="BM67" s="64"/>
      <c r="BN67" s="52" t="s">
        <v>345</v>
      </c>
      <c r="BO67" s="91" t="s">
        <v>348</v>
      </c>
      <c r="BP67" s="441" t="s">
        <v>689</v>
      </c>
      <c r="BQ67" s="219" t="s">
        <v>719</v>
      </c>
    </row>
    <row r="68" spans="1:69" ht="15.75">
      <c r="A68" s="207" t="s">
        <v>33</v>
      </c>
      <c r="B68" s="208" t="s">
        <v>711</v>
      </c>
      <c r="C68" s="202" t="s">
        <v>35</v>
      </c>
      <c r="D68" s="210" t="s">
        <v>710</v>
      </c>
      <c r="E68" s="24" t="s">
        <v>133</v>
      </c>
      <c r="F68" s="86">
        <v>53</v>
      </c>
      <c r="G68" s="80">
        <v>2</v>
      </c>
      <c r="H68" s="204"/>
      <c r="I68" s="204"/>
      <c r="J68" s="204"/>
      <c r="K68" s="204"/>
      <c r="L68" s="80">
        <v>0</v>
      </c>
      <c r="M68" s="203"/>
      <c r="N68" s="52">
        <v>0</v>
      </c>
      <c r="O68" s="204"/>
      <c r="P68" s="204"/>
      <c r="Q68" s="11">
        <v>5.3245096862999999</v>
      </c>
      <c r="R68" s="204"/>
      <c r="S68" s="204"/>
      <c r="T68" s="53">
        <v>6.9083333333333323</v>
      </c>
      <c r="U68" s="204"/>
      <c r="V68" s="204"/>
      <c r="W68" s="11">
        <v>5.3500388823528997</v>
      </c>
      <c r="X68" s="204"/>
      <c r="Y68" s="204"/>
      <c r="Z68" s="53">
        <v>6.9083333333333323</v>
      </c>
      <c r="AA68" s="204"/>
      <c r="AB68" s="204"/>
      <c r="AC68" s="204"/>
      <c r="AD68" s="204"/>
      <c r="AE68" s="204"/>
      <c r="AF68" s="9">
        <v>3.6472479093308543</v>
      </c>
      <c r="AG68" s="9">
        <v>358</v>
      </c>
      <c r="AH68" s="9">
        <v>0.44040207321130714</v>
      </c>
      <c r="AI68" s="9">
        <v>10</v>
      </c>
      <c r="AJ68" s="9">
        <v>2.6635416666666667</v>
      </c>
      <c r="AK68" s="9" t="s">
        <v>248</v>
      </c>
      <c r="AL68" s="9">
        <v>51</v>
      </c>
      <c r="AM68" s="9">
        <v>3.6472479093308543</v>
      </c>
      <c r="AN68" s="9">
        <v>3.6712962962962963</v>
      </c>
      <c r="AO68" s="73">
        <v>96</v>
      </c>
      <c r="AP68" s="80">
        <v>0</v>
      </c>
      <c r="AQ68" s="80">
        <v>6</v>
      </c>
      <c r="AR68" s="203">
        <v>0</v>
      </c>
      <c r="AS68" s="203" t="s">
        <v>248</v>
      </c>
      <c r="AT68" s="7">
        <v>3843.6579999999999</v>
      </c>
      <c r="AU68" s="7">
        <v>57.606000000000002</v>
      </c>
      <c r="AV68" s="203">
        <v>0</v>
      </c>
      <c r="AW68" s="203">
        <v>0</v>
      </c>
      <c r="AX68" s="203" t="s">
        <v>248</v>
      </c>
      <c r="AY68" s="203" t="s">
        <v>248</v>
      </c>
      <c r="AZ68" s="138">
        <v>11934</v>
      </c>
      <c r="BA68" s="203" t="s">
        <v>248</v>
      </c>
      <c r="BB68" s="203" t="s">
        <v>248</v>
      </c>
      <c r="BC68" s="203" t="s">
        <v>248</v>
      </c>
      <c r="BD68" s="217" t="s">
        <v>61</v>
      </c>
      <c r="BE68" s="201" t="s">
        <v>62</v>
      </c>
      <c r="BF68" s="201" t="s">
        <v>63</v>
      </c>
      <c r="BG68" s="201" t="s">
        <v>196</v>
      </c>
      <c r="BH68" s="218" t="s">
        <v>267</v>
      </c>
      <c r="BI68" s="218" t="s">
        <v>67</v>
      </c>
      <c r="BJ68" s="200">
        <v>214</v>
      </c>
      <c r="BK68" s="200">
        <v>3</v>
      </c>
      <c r="BL68" s="219" t="s">
        <v>65</v>
      </c>
      <c r="BM68" s="64"/>
      <c r="BN68" s="52" t="s">
        <v>345</v>
      </c>
      <c r="BO68" s="91" t="s">
        <v>348</v>
      </c>
      <c r="BP68" s="441" t="s">
        <v>689</v>
      </c>
      <c r="BQ68" s="219" t="s">
        <v>719</v>
      </c>
    </row>
    <row r="69" spans="1:69" ht="15.75">
      <c r="A69" s="207" t="s">
        <v>33</v>
      </c>
      <c r="B69" s="208" t="s">
        <v>711</v>
      </c>
      <c r="C69" s="202" t="s">
        <v>35</v>
      </c>
      <c r="D69" s="210" t="s">
        <v>710</v>
      </c>
      <c r="E69" s="24" t="s">
        <v>133</v>
      </c>
      <c r="F69" s="86">
        <v>52</v>
      </c>
      <c r="G69" s="80">
        <v>3</v>
      </c>
      <c r="H69" s="204"/>
      <c r="I69" s="204"/>
      <c r="J69" s="204"/>
      <c r="K69" s="204"/>
      <c r="L69" s="80">
        <v>0</v>
      </c>
      <c r="M69" s="203"/>
      <c r="N69" s="52">
        <v>1</v>
      </c>
      <c r="O69" s="204"/>
      <c r="P69" s="204"/>
      <c r="Q69" s="11">
        <v>7.1515713469</v>
      </c>
      <c r="R69" s="204"/>
      <c r="S69" s="204"/>
      <c r="T69" s="53">
        <v>14.274999999999999</v>
      </c>
      <c r="U69" s="204"/>
      <c r="V69" s="204"/>
      <c r="W69" s="11">
        <v>7.0648976326530004</v>
      </c>
      <c r="X69" s="204"/>
      <c r="Y69" s="204"/>
      <c r="Z69" s="53">
        <v>13.887499999999999</v>
      </c>
      <c r="AA69" s="204"/>
      <c r="AB69" s="204"/>
      <c r="AC69" s="204"/>
      <c r="AD69" s="204"/>
      <c r="AE69" s="204"/>
      <c r="AF69" s="9">
        <v>2.5961224473252584</v>
      </c>
      <c r="AG69" s="9">
        <v>344</v>
      </c>
      <c r="AH69" s="9">
        <v>0.39331120891319321</v>
      </c>
      <c r="AI69" s="9">
        <v>107</v>
      </c>
      <c r="AJ69" s="9">
        <v>1.7985294117647059</v>
      </c>
      <c r="AK69" s="9" t="s">
        <v>248</v>
      </c>
      <c r="AL69" s="9">
        <v>0</v>
      </c>
      <c r="AM69" s="9"/>
      <c r="AN69" s="9"/>
      <c r="AO69" s="73">
        <v>75</v>
      </c>
      <c r="AP69" s="80">
        <v>9</v>
      </c>
      <c r="AQ69" s="80">
        <v>14</v>
      </c>
      <c r="AR69" s="203">
        <v>0</v>
      </c>
      <c r="AS69" s="203" t="s">
        <v>248</v>
      </c>
      <c r="AT69" s="7">
        <v>3363.1790000000001</v>
      </c>
      <c r="AU69" s="7">
        <v>470.52</v>
      </c>
      <c r="AV69" s="203">
        <v>0</v>
      </c>
      <c r="AW69" s="203">
        <v>0</v>
      </c>
      <c r="AX69" s="203" t="s">
        <v>248</v>
      </c>
      <c r="AY69" s="203" t="s">
        <v>248</v>
      </c>
      <c r="AZ69" s="138">
        <v>11934</v>
      </c>
      <c r="BA69" s="203" t="s">
        <v>248</v>
      </c>
      <c r="BB69" s="203" t="s">
        <v>248</v>
      </c>
      <c r="BC69" s="203" t="s">
        <v>248</v>
      </c>
      <c r="BD69" s="217" t="s">
        <v>61</v>
      </c>
      <c r="BE69" s="201" t="s">
        <v>62</v>
      </c>
      <c r="BF69" s="201" t="s">
        <v>63</v>
      </c>
      <c r="BG69" s="201" t="s">
        <v>196</v>
      </c>
      <c r="BH69" s="218" t="s">
        <v>267</v>
      </c>
      <c r="BI69" s="218" t="s">
        <v>68</v>
      </c>
      <c r="BJ69" s="200">
        <v>214</v>
      </c>
      <c r="BK69" s="200">
        <v>4</v>
      </c>
      <c r="BL69" s="219" t="s">
        <v>65</v>
      </c>
      <c r="BM69" s="64"/>
      <c r="BN69" s="52" t="s">
        <v>345</v>
      </c>
      <c r="BO69" s="91" t="s">
        <v>348</v>
      </c>
      <c r="BP69" s="441" t="s">
        <v>689</v>
      </c>
      <c r="BQ69" s="219" t="s">
        <v>719</v>
      </c>
    </row>
    <row r="70" spans="1:69" ht="15.75">
      <c r="A70" s="207" t="s">
        <v>33</v>
      </c>
      <c r="B70" s="208" t="s">
        <v>711</v>
      </c>
      <c r="C70" s="202" t="s">
        <v>35</v>
      </c>
      <c r="D70" s="210" t="s">
        <v>710</v>
      </c>
      <c r="E70" s="24" t="s">
        <v>134</v>
      </c>
      <c r="F70" s="86">
        <v>68</v>
      </c>
      <c r="G70" s="80">
        <v>0</v>
      </c>
      <c r="H70" s="204"/>
      <c r="I70" s="204"/>
      <c r="J70" s="204"/>
      <c r="K70" s="204"/>
      <c r="L70" s="80">
        <v>0</v>
      </c>
      <c r="M70" s="203"/>
      <c r="N70" s="52">
        <v>0</v>
      </c>
      <c r="O70" s="204"/>
      <c r="P70" s="204"/>
      <c r="Q70" s="11">
        <v>6.3887057647000001</v>
      </c>
      <c r="R70" s="204"/>
      <c r="S70" s="204"/>
      <c r="T70" s="53">
        <v>9.3249999999999993</v>
      </c>
      <c r="U70" s="204"/>
      <c r="V70" s="204"/>
      <c r="W70" s="11">
        <v>6.3990143970588003</v>
      </c>
      <c r="X70" s="204"/>
      <c r="Y70" s="204"/>
      <c r="Z70" s="53">
        <v>9.4499999999999993</v>
      </c>
      <c r="AA70" s="204"/>
      <c r="AB70" s="204"/>
      <c r="AC70" s="204"/>
      <c r="AD70" s="204"/>
      <c r="AE70" s="204"/>
      <c r="AF70" s="9">
        <v>3.5767647165711187</v>
      </c>
      <c r="AG70" s="9">
        <v>476</v>
      </c>
      <c r="AH70" s="9">
        <v>0.39022215516905945</v>
      </c>
      <c r="AI70" s="9">
        <v>6</v>
      </c>
      <c r="AJ70" s="9">
        <v>2.7022727272727272</v>
      </c>
      <c r="AK70" s="9" t="s">
        <v>248</v>
      </c>
      <c r="AL70" s="9">
        <v>68</v>
      </c>
      <c r="AM70" s="9">
        <v>3.5767647165711187</v>
      </c>
      <c r="AN70" s="9">
        <v>3.6428571428571428</v>
      </c>
      <c r="AO70" s="73">
        <v>136</v>
      </c>
      <c r="AP70" s="80">
        <v>0</v>
      </c>
      <c r="AQ70" s="80">
        <v>0</v>
      </c>
      <c r="AR70" s="203">
        <v>0</v>
      </c>
      <c r="AS70" s="203" t="s">
        <v>248</v>
      </c>
      <c r="AT70" s="7">
        <v>5238.6220000000003</v>
      </c>
      <c r="AU70" s="7">
        <v>0</v>
      </c>
      <c r="AV70" s="203">
        <v>0</v>
      </c>
      <c r="AW70" s="203">
        <v>0</v>
      </c>
      <c r="AX70" s="203" t="s">
        <v>248</v>
      </c>
      <c r="AY70" s="203" t="s">
        <v>248</v>
      </c>
      <c r="AZ70" s="138">
        <v>13572</v>
      </c>
      <c r="BA70" s="203" t="s">
        <v>248</v>
      </c>
      <c r="BB70" s="203" t="s">
        <v>248</v>
      </c>
      <c r="BC70" s="203" t="s">
        <v>248</v>
      </c>
      <c r="BD70" s="217" t="s">
        <v>61</v>
      </c>
      <c r="BE70" s="201" t="s">
        <v>62</v>
      </c>
      <c r="BF70" s="201" t="s">
        <v>63</v>
      </c>
      <c r="BG70" s="201" t="s">
        <v>196</v>
      </c>
      <c r="BH70" s="218" t="s">
        <v>267</v>
      </c>
      <c r="BI70" s="218" t="s">
        <v>64</v>
      </c>
      <c r="BJ70" s="200">
        <v>214</v>
      </c>
      <c r="BK70" s="200">
        <v>1</v>
      </c>
      <c r="BL70" s="219" t="s">
        <v>65</v>
      </c>
      <c r="BM70" s="64"/>
      <c r="BN70" s="52" t="s">
        <v>345</v>
      </c>
      <c r="BO70" s="91" t="s">
        <v>346</v>
      </c>
      <c r="BP70" s="441" t="s">
        <v>685</v>
      </c>
      <c r="BQ70" s="219" t="s">
        <v>718</v>
      </c>
    </row>
    <row r="71" spans="1:69" ht="15.75">
      <c r="A71" s="207" t="s">
        <v>33</v>
      </c>
      <c r="B71" s="208" t="s">
        <v>711</v>
      </c>
      <c r="C71" s="202" t="s">
        <v>35</v>
      </c>
      <c r="D71" s="210" t="s">
        <v>710</v>
      </c>
      <c r="E71" s="24" t="s">
        <v>134</v>
      </c>
      <c r="F71" s="86">
        <v>62</v>
      </c>
      <c r="G71" s="80">
        <v>2</v>
      </c>
      <c r="H71" s="204"/>
      <c r="I71" s="204"/>
      <c r="J71" s="204"/>
      <c r="K71" s="204"/>
      <c r="L71" s="80">
        <v>0</v>
      </c>
      <c r="M71" s="203"/>
      <c r="N71" s="52">
        <v>0</v>
      </c>
      <c r="O71" s="204"/>
      <c r="P71" s="204"/>
      <c r="Q71" s="11">
        <v>5.7519664332999998</v>
      </c>
      <c r="R71" s="204"/>
      <c r="S71" s="204"/>
      <c r="T71" s="53">
        <v>9</v>
      </c>
      <c r="U71" s="204"/>
      <c r="V71" s="204"/>
      <c r="W71" s="11">
        <v>5.8028329333333</v>
      </c>
      <c r="X71" s="204"/>
      <c r="Y71" s="204"/>
      <c r="Z71" s="53">
        <v>9</v>
      </c>
      <c r="AA71" s="204"/>
      <c r="AB71" s="204"/>
      <c r="AC71" s="204"/>
      <c r="AD71" s="204"/>
      <c r="AE71" s="204"/>
      <c r="AF71" s="9">
        <v>3.0868095307123098</v>
      </c>
      <c r="AG71" s="9">
        <v>420</v>
      </c>
      <c r="AH71" s="9">
        <v>0.597399134290168</v>
      </c>
      <c r="AI71" s="9">
        <v>82</v>
      </c>
      <c r="AJ71" s="9">
        <v>2.0514705882352939</v>
      </c>
      <c r="AK71" s="9" t="s">
        <v>248</v>
      </c>
      <c r="AL71" s="9">
        <v>60</v>
      </c>
      <c r="AM71" s="9">
        <v>3.0868095307123098</v>
      </c>
      <c r="AN71" s="9">
        <v>3.1116071428571428</v>
      </c>
      <c r="AO71" s="73">
        <v>120</v>
      </c>
      <c r="AP71" s="80">
        <v>0</v>
      </c>
      <c r="AQ71" s="80">
        <v>0</v>
      </c>
      <c r="AR71" s="203">
        <v>0</v>
      </c>
      <c r="AS71" s="203" t="s">
        <v>248</v>
      </c>
      <c r="AT71" s="7">
        <v>4630.576</v>
      </c>
      <c r="AU71" s="7">
        <v>0</v>
      </c>
      <c r="AV71" s="203">
        <v>0</v>
      </c>
      <c r="AW71" s="203">
        <v>0</v>
      </c>
      <c r="AX71" s="203" t="s">
        <v>248</v>
      </c>
      <c r="AY71" s="203" t="s">
        <v>248</v>
      </c>
      <c r="AZ71" s="138">
        <v>13572</v>
      </c>
      <c r="BA71" s="203" t="s">
        <v>248</v>
      </c>
      <c r="BB71" s="203" t="s">
        <v>248</v>
      </c>
      <c r="BC71" s="203" t="s">
        <v>248</v>
      </c>
      <c r="BD71" s="217" t="s">
        <v>61</v>
      </c>
      <c r="BE71" s="201" t="s">
        <v>62</v>
      </c>
      <c r="BF71" s="201" t="s">
        <v>63</v>
      </c>
      <c r="BG71" s="201" t="s">
        <v>196</v>
      </c>
      <c r="BH71" s="218" t="s">
        <v>267</v>
      </c>
      <c r="BI71" s="218" t="s">
        <v>66</v>
      </c>
      <c r="BJ71" s="200">
        <v>214</v>
      </c>
      <c r="BK71" s="200">
        <v>7</v>
      </c>
      <c r="BL71" s="219" t="s">
        <v>65</v>
      </c>
      <c r="BM71" s="64"/>
      <c r="BN71" s="52" t="s">
        <v>345</v>
      </c>
      <c r="BO71" s="91" t="s">
        <v>346</v>
      </c>
      <c r="BP71" s="441" t="s">
        <v>685</v>
      </c>
      <c r="BQ71" s="219" t="s">
        <v>718</v>
      </c>
    </row>
    <row r="72" spans="1:69" ht="15.75">
      <c r="A72" s="207" t="s">
        <v>33</v>
      </c>
      <c r="B72" s="208" t="s">
        <v>711</v>
      </c>
      <c r="C72" s="202" t="s">
        <v>35</v>
      </c>
      <c r="D72" s="210" t="s">
        <v>710</v>
      </c>
      <c r="E72" s="24" t="s">
        <v>134</v>
      </c>
      <c r="F72" s="86">
        <v>67</v>
      </c>
      <c r="G72" s="80">
        <v>0</v>
      </c>
      <c r="H72" s="204"/>
      <c r="I72" s="204"/>
      <c r="J72" s="204"/>
      <c r="K72" s="204"/>
      <c r="L72" s="80">
        <v>0</v>
      </c>
      <c r="M72" s="203"/>
      <c r="N72" s="52">
        <v>0</v>
      </c>
      <c r="O72" s="204"/>
      <c r="P72" s="204"/>
      <c r="Q72" s="11">
        <v>5.2543728656999997</v>
      </c>
      <c r="R72" s="204"/>
      <c r="S72" s="204"/>
      <c r="T72" s="53">
        <v>8.3249999999999993</v>
      </c>
      <c r="U72" s="204"/>
      <c r="V72" s="204"/>
      <c r="W72" s="11">
        <v>5.3154473582088997</v>
      </c>
      <c r="X72" s="204"/>
      <c r="Y72" s="204"/>
      <c r="Z72" s="53">
        <v>8.3249999999999993</v>
      </c>
      <c r="AA72" s="204"/>
      <c r="AB72" s="204"/>
      <c r="AC72" s="204"/>
      <c r="AD72" s="204"/>
      <c r="AE72" s="204"/>
      <c r="AF72" s="9">
        <v>3.6197548052395332</v>
      </c>
      <c r="AG72" s="9">
        <v>468</v>
      </c>
      <c r="AH72" s="9">
        <v>0.33950121833730135</v>
      </c>
      <c r="AI72" s="9">
        <v>3</v>
      </c>
      <c r="AJ72" s="9">
        <v>2.9636363636363638</v>
      </c>
      <c r="AK72" s="9" t="s">
        <v>248</v>
      </c>
      <c r="AL72" s="9">
        <v>67</v>
      </c>
      <c r="AM72" s="9">
        <v>3.6197548052395332</v>
      </c>
      <c r="AN72" s="9">
        <v>3.6618122977346279</v>
      </c>
      <c r="AO72" s="73">
        <v>134</v>
      </c>
      <c r="AP72" s="80">
        <v>0</v>
      </c>
      <c r="AQ72" s="80">
        <v>0</v>
      </c>
      <c r="AR72" s="203">
        <v>0</v>
      </c>
      <c r="AS72" s="203" t="s">
        <v>248</v>
      </c>
      <c r="AT72" s="7">
        <v>5098.3040000000001</v>
      </c>
      <c r="AU72" s="7">
        <v>0</v>
      </c>
      <c r="AV72" s="203">
        <v>0</v>
      </c>
      <c r="AW72" s="203">
        <v>0</v>
      </c>
      <c r="AX72" s="203" t="s">
        <v>248</v>
      </c>
      <c r="AY72" s="203" t="s">
        <v>248</v>
      </c>
      <c r="AZ72" s="138">
        <v>13572</v>
      </c>
      <c r="BA72" s="203" t="s">
        <v>248</v>
      </c>
      <c r="BB72" s="203" t="s">
        <v>248</v>
      </c>
      <c r="BC72" s="203" t="s">
        <v>248</v>
      </c>
      <c r="BD72" s="217" t="s">
        <v>61</v>
      </c>
      <c r="BE72" s="201" t="s">
        <v>62</v>
      </c>
      <c r="BF72" s="201" t="s">
        <v>63</v>
      </c>
      <c r="BG72" s="201" t="s">
        <v>196</v>
      </c>
      <c r="BH72" s="218" t="s">
        <v>267</v>
      </c>
      <c r="BI72" s="218" t="s">
        <v>67</v>
      </c>
      <c r="BJ72" s="200">
        <v>214</v>
      </c>
      <c r="BK72" s="200">
        <v>3</v>
      </c>
      <c r="BL72" s="219" t="s">
        <v>65</v>
      </c>
      <c r="BM72" s="64"/>
      <c r="BN72" s="52" t="s">
        <v>345</v>
      </c>
      <c r="BO72" s="91" t="s">
        <v>346</v>
      </c>
      <c r="BP72" s="441" t="s">
        <v>685</v>
      </c>
      <c r="BQ72" s="219" t="s">
        <v>718</v>
      </c>
    </row>
    <row r="73" spans="1:69" ht="15.75">
      <c r="A73" s="207" t="s">
        <v>33</v>
      </c>
      <c r="B73" s="208" t="s">
        <v>711</v>
      </c>
      <c r="C73" s="202" t="s">
        <v>35</v>
      </c>
      <c r="D73" s="210" t="s">
        <v>710</v>
      </c>
      <c r="E73" s="24" t="s">
        <v>134</v>
      </c>
      <c r="F73" s="86">
        <v>66</v>
      </c>
      <c r="G73" s="80">
        <v>1</v>
      </c>
      <c r="H73" s="204"/>
      <c r="I73" s="204"/>
      <c r="J73" s="204"/>
      <c r="K73" s="204"/>
      <c r="L73" s="80">
        <v>0</v>
      </c>
      <c r="M73" s="203"/>
      <c r="N73" s="52">
        <v>0</v>
      </c>
      <c r="O73" s="204"/>
      <c r="P73" s="204"/>
      <c r="Q73" s="11">
        <v>6.5163382154000002</v>
      </c>
      <c r="R73" s="204"/>
      <c r="S73" s="204"/>
      <c r="T73" s="53">
        <v>9.875</v>
      </c>
      <c r="U73" s="204"/>
      <c r="V73" s="204"/>
      <c r="W73" s="11">
        <v>6.5123380153846</v>
      </c>
      <c r="X73" s="204"/>
      <c r="Y73" s="204"/>
      <c r="Z73" s="53">
        <v>9.4375</v>
      </c>
      <c r="AA73" s="204"/>
      <c r="AB73" s="204"/>
      <c r="AC73" s="204"/>
      <c r="AD73" s="204"/>
      <c r="AE73" s="204"/>
      <c r="AF73" s="9">
        <v>2.5014437684353363</v>
      </c>
      <c r="AG73" s="9">
        <v>456</v>
      </c>
      <c r="AH73" s="9">
        <v>0.43801764386054193</v>
      </c>
      <c r="AI73" s="9">
        <v>277</v>
      </c>
      <c r="AJ73" s="9">
        <v>1.6105263157894738</v>
      </c>
      <c r="AK73" s="9" t="s">
        <v>248</v>
      </c>
      <c r="AL73" s="9">
        <v>0</v>
      </c>
      <c r="AM73" s="9"/>
      <c r="AN73" s="9"/>
      <c r="AO73" s="73">
        <v>107</v>
      </c>
      <c r="AP73" s="80">
        <v>7</v>
      </c>
      <c r="AQ73" s="80">
        <v>16</v>
      </c>
      <c r="AR73" s="203">
        <v>0</v>
      </c>
      <c r="AS73" s="203" t="s">
        <v>248</v>
      </c>
      <c r="AT73" s="7">
        <v>4450.2030000000004</v>
      </c>
      <c r="AU73" s="7">
        <v>546.04700000000003</v>
      </c>
      <c r="AV73" s="203">
        <v>0</v>
      </c>
      <c r="AW73" s="203">
        <v>0</v>
      </c>
      <c r="AX73" s="203" t="s">
        <v>248</v>
      </c>
      <c r="AY73" s="203" t="s">
        <v>248</v>
      </c>
      <c r="AZ73" s="138">
        <v>13572</v>
      </c>
      <c r="BA73" s="203" t="s">
        <v>248</v>
      </c>
      <c r="BB73" s="203" t="s">
        <v>248</v>
      </c>
      <c r="BC73" s="203" t="s">
        <v>248</v>
      </c>
      <c r="BD73" s="217" t="s">
        <v>61</v>
      </c>
      <c r="BE73" s="201" t="s">
        <v>62</v>
      </c>
      <c r="BF73" s="201" t="s">
        <v>63</v>
      </c>
      <c r="BG73" s="201" t="s">
        <v>196</v>
      </c>
      <c r="BH73" s="218" t="s">
        <v>267</v>
      </c>
      <c r="BI73" s="218" t="s">
        <v>68</v>
      </c>
      <c r="BJ73" s="200">
        <v>214</v>
      </c>
      <c r="BK73" s="200">
        <v>4</v>
      </c>
      <c r="BL73" s="219" t="s">
        <v>65</v>
      </c>
      <c r="BM73" s="64"/>
      <c r="BN73" s="52" t="s">
        <v>345</v>
      </c>
      <c r="BO73" s="91" t="s">
        <v>346</v>
      </c>
      <c r="BP73" s="441" t="s">
        <v>685</v>
      </c>
      <c r="BQ73" s="219" t="s">
        <v>718</v>
      </c>
    </row>
    <row r="74" spans="1:69" ht="15.75">
      <c r="A74" s="207" t="s">
        <v>33</v>
      </c>
      <c r="B74" s="208" t="s">
        <v>711</v>
      </c>
      <c r="C74" s="202" t="s">
        <v>35</v>
      </c>
      <c r="D74" s="210" t="s">
        <v>710</v>
      </c>
      <c r="E74" s="24" t="s">
        <v>135</v>
      </c>
      <c r="F74" s="86">
        <v>83</v>
      </c>
      <c r="G74" s="80">
        <v>2</v>
      </c>
      <c r="H74" s="204"/>
      <c r="I74" s="204"/>
      <c r="J74" s="204"/>
      <c r="K74" s="204"/>
      <c r="L74" s="80">
        <v>0</v>
      </c>
      <c r="M74" s="203"/>
      <c r="N74" s="52">
        <v>0</v>
      </c>
      <c r="O74" s="204"/>
      <c r="P74" s="204"/>
      <c r="Q74" s="11">
        <v>7.1678268642000003</v>
      </c>
      <c r="R74" s="204"/>
      <c r="S74" s="204"/>
      <c r="T74" s="53">
        <v>11.487500000000001</v>
      </c>
      <c r="U74" s="204"/>
      <c r="V74" s="204"/>
      <c r="W74" s="11">
        <v>6.8707158271604003</v>
      </c>
      <c r="X74" s="204"/>
      <c r="Y74" s="204"/>
      <c r="Z74" s="53">
        <v>11.487500000000001</v>
      </c>
      <c r="AA74" s="204"/>
      <c r="AB74" s="204"/>
      <c r="AC74" s="204"/>
      <c r="AD74" s="204"/>
      <c r="AE74" s="204"/>
      <c r="AF74" s="9">
        <v>3.6219329998816971</v>
      </c>
      <c r="AG74" s="9">
        <v>565</v>
      </c>
      <c r="AH74" s="9">
        <v>0.45828290633967922</v>
      </c>
      <c r="AI74" s="9">
        <v>9</v>
      </c>
      <c r="AJ74" s="9">
        <v>2.7238372093023258</v>
      </c>
      <c r="AK74" s="9" t="s">
        <v>248</v>
      </c>
      <c r="AL74" s="9">
        <v>81</v>
      </c>
      <c r="AM74" s="9">
        <v>3.6219329998816971</v>
      </c>
      <c r="AN74" s="9">
        <v>3.6785714285714284</v>
      </c>
      <c r="AO74" s="73">
        <v>162</v>
      </c>
      <c r="AP74" s="80">
        <v>0</v>
      </c>
      <c r="AQ74" s="80">
        <v>0</v>
      </c>
      <c r="AR74" s="203">
        <v>0</v>
      </c>
      <c r="AS74" s="203" t="s">
        <v>248</v>
      </c>
      <c r="AT74" s="7">
        <v>6261.1589999999997</v>
      </c>
      <c r="AU74" s="7">
        <v>0</v>
      </c>
      <c r="AV74" s="203">
        <v>0</v>
      </c>
      <c r="AW74" s="203">
        <v>0</v>
      </c>
      <c r="AX74" s="203" t="s">
        <v>248</v>
      </c>
      <c r="AY74" s="203" t="s">
        <v>248</v>
      </c>
      <c r="AZ74" s="138">
        <v>40803</v>
      </c>
      <c r="BA74" s="203" t="s">
        <v>248</v>
      </c>
      <c r="BB74" s="203" t="s">
        <v>248</v>
      </c>
      <c r="BC74" s="203" t="s">
        <v>248</v>
      </c>
      <c r="BD74" s="217" t="s">
        <v>61</v>
      </c>
      <c r="BE74" s="201" t="s">
        <v>62</v>
      </c>
      <c r="BF74" s="201" t="s">
        <v>63</v>
      </c>
      <c r="BG74" s="201" t="s">
        <v>196</v>
      </c>
      <c r="BH74" s="218" t="s">
        <v>509</v>
      </c>
      <c r="BI74" s="218" t="s">
        <v>64</v>
      </c>
      <c r="BJ74" s="200">
        <v>214</v>
      </c>
      <c r="BK74" s="200">
        <v>1</v>
      </c>
      <c r="BL74" s="219" t="s">
        <v>65</v>
      </c>
      <c r="BM74" s="64"/>
      <c r="BN74" s="52" t="s">
        <v>345</v>
      </c>
      <c r="BO74" s="91" t="s">
        <v>349</v>
      </c>
      <c r="BP74" s="441" t="s">
        <v>699</v>
      </c>
      <c r="BQ74" s="219" t="s">
        <v>715</v>
      </c>
    </row>
    <row r="75" spans="1:69" ht="15.75">
      <c r="A75" s="207" t="s">
        <v>33</v>
      </c>
      <c r="B75" s="208" t="s">
        <v>711</v>
      </c>
      <c r="C75" s="202" t="s">
        <v>35</v>
      </c>
      <c r="D75" s="210" t="s">
        <v>710</v>
      </c>
      <c r="E75" s="24" t="s">
        <v>135</v>
      </c>
      <c r="F75" s="86">
        <v>83</v>
      </c>
      <c r="G75" s="80">
        <v>3</v>
      </c>
      <c r="H75" s="204"/>
      <c r="I75" s="204"/>
      <c r="J75" s="204"/>
      <c r="K75" s="204"/>
      <c r="L75" s="80">
        <v>0</v>
      </c>
      <c r="M75" s="203"/>
      <c r="N75" s="52">
        <v>0</v>
      </c>
      <c r="O75" s="204"/>
      <c r="P75" s="204"/>
      <c r="Q75" s="11">
        <v>5.5736997124999998</v>
      </c>
      <c r="R75" s="204"/>
      <c r="S75" s="204"/>
      <c r="T75" s="53">
        <v>9.5</v>
      </c>
      <c r="U75" s="204"/>
      <c r="V75" s="204"/>
      <c r="W75" s="11">
        <v>5.4066744250000003</v>
      </c>
      <c r="X75" s="204"/>
      <c r="Y75" s="204"/>
      <c r="Z75" s="53">
        <v>9.25</v>
      </c>
      <c r="AA75" s="204"/>
      <c r="AB75" s="204"/>
      <c r="AC75" s="204"/>
      <c r="AD75" s="204"/>
      <c r="AE75" s="204"/>
      <c r="AF75" s="9">
        <v>3.5744285843202044</v>
      </c>
      <c r="AG75" s="9">
        <v>560</v>
      </c>
      <c r="AH75" s="9">
        <v>0.49030662629043542</v>
      </c>
      <c r="AI75" s="9">
        <v>21</v>
      </c>
      <c r="AJ75" s="9">
        <v>2.5636363636363635</v>
      </c>
      <c r="AK75" s="9" t="s">
        <v>248</v>
      </c>
      <c r="AL75" s="9">
        <v>80</v>
      </c>
      <c r="AM75" s="9">
        <v>3.5744285843202044</v>
      </c>
      <c r="AN75" s="9">
        <v>3.6728187919463089</v>
      </c>
      <c r="AO75" s="73">
        <v>160</v>
      </c>
      <c r="AP75" s="80">
        <v>0</v>
      </c>
      <c r="AQ75" s="80">
        <v>0</v>
      </c>
      <c r="AR75" s="203">
        <v>0</v>
      </c>
      <c r="AS75" s="203" t="s">
        <v>248</v>
      </c>
      <c r="AT75" s="7">
        <v>6140.4290000000001</v>
      </c>
      <c r="AU75" s="7">
        <v>0</v>
      </c>
      <c r="AV75" s="203">
        <v>0</v>
      </c>
      <c r="AW75" s="203">
        <v>0</v>
      </c>
      <c r="AX75" s="203" t="s">
        <v>248</v>
      </c>
      <c r="AY75" s="203" t="s">
        <v>248</v>
      </c>
      <c r="AZ75" s="138">
        <v>40803</v>
      </c>
      <c r="BA75" s="203" t="s">
        <v>248</v>
      </c>
      <c r="BB75" s="203" t="s">
        <v>248</v>
      </c>
      <c r="BC75" s="203" t="s">
        <v>248</v>
      </c>
      <c r="BD75" s="217" t="s">
        <v>61</v>
      </c>
      <c r="BE75" s="201" t="s">
        <v>62</v>
      </c>
      <c r="BF75" s="201" t="s">
        <v>63</v>
      </c>
      <c r="BG75" s="201" t="s">
        <v>196</v>
      </c>
      <c r="BH75" s="218" t="s">
        <v>509</v>
      </c>
      <c r="BI75" s="218" t="s">
        <v>66</v>
      </c>
      <c r="BJ75" s="441">
        <v>214</v>
      </c>
      <c r="BK75" s="441">
        <v>7</v>
      </c>
      <c r="BL75" s="219" t="s">
        <v>65</v>
      </c>
      <c r="BM75" s="64"/>
      <c r="BN75" s="52" t="s">
        <v>345</v>
      </c>
      <c r="BO75" s="91" t="s">
        <v>349</v>
      </c>
      <c r="BP75" s="441" t="s">
        <v>699</v>
      </c>
      <c r="BQ75" s="219" t="s">
        <v>715</v>
      </c>
    </row>
    <row r="76" spans="1:69" ht="15.75">
      <c r="A76" s="207" t="s">
        <v>33</v>
      </c>
      <c r="B76" s="208" t="s">
        <v>711</v>
      </c>
      <c r="C76" s="202" t="s">
        <v>35</v>
      </c>
      <c r="D76" s="210" t="s">
        <v>710</v>
      </c>
      <c r="E76" s="24" t="s">
        <v>135</v>
      </c>
      <c r="F76" s="86">
        <v>81</v>
      </c>
      <c r="G76" s="80">
        <v>1</v>
      </c>
      <c r="H76" s="204"/>
      <c r="I76" s="204"/>
      <c r="J76" s="204"/>
      <c r="K76" s="204"/>
      <c r="L76" s="80">
        <v>0</v>
      </c>
      <c r="M76" s="203"/>
      <c r="N76" s="52">
        <v>0</v>
      </c>
      <c r="O76" s="204"/>
      <c r="P76" s="204"/>
      <c r="Q76" s="11">
        <v>5.1696870124999998</v>
      </c>
      <c r="R76" s="204"/>
      <c r="S76" s="204"/>
      <c r="T76" s="53">
        <v>6.666666666666667</v>
      </c>
      <c r="U76" s="204"/>
      <c r="V76" s="204"/>
      <c r="W76" s="11">
        <v>5.2119493625000004</v>
      </c>
      <c r="X76" s="204"/>
      <c r="Y76" s="204"/>
      <c r="Z76" s="53">
        <v>6.75</v>
      </c>
      <c r="AA76" s="204"/>
      <c r="AB76" s="204"/>
      <c r="AC76" s="204"/>
      <c r="AD76" s="204"/>
      <c r="AE76" s="204"/>
      <c r="AF76" s="9">
        <v>3.6836964481643273</v>
      </c>
      <c r="AG76" s="9">
        <v>560</v>
      </c>
      <c r="AH76" s="9">
        <v>0.35850510070611624</v>
      </c>
      <c r="AI76" s="9">
        <v>6</v>
      </c>
      <c r="AJ76" s="9">
        <v>2.9583333333333335</v>
      </c>
      <c r="AK76" s="9" t="s">
        <v>248</v>
      </c>
      <c r="AL76" s="9">
        <v>80</v>
      </c>
      <c r="AM76" s="9">
        <v>3.6836964481643273</v>
      </c>
      <c r="AN76" s="9">
        <v>3.6981382978723403</v>
      </c>
      <c r="AO76" s="73">
        <v>160</v>
      </c>
      <c r="AP76" s="80">
        <v>0</v>
      </c>
      <c r="AQ76" s="80">
        <v>0</v>
      </c>
      <c r="AR76" s="203">
        <v>0</v>
      </c>
      <c r="AS76" s="203" t="s">
        <v>248</v>
      </c>
      <c r="AT76" s="7">
        <v>6141.3379999999997</v>
      </c>
      <c r="AU76" s="7">
        <v>0</v>
      </c>
      <c r="AV76" s="203">
        <v>0</v>
      </c>
      <c r="AW76" s="203">
        <v>0</v>
      </c>
      <c r="AX76" s="203" t="s">
        <v>248</v>
      </c>
      <c r="AY76" s="203" t="s">
        <v>248</v>
      </c>
      <c r="AZ76" s="138">
        <v>40803</v>
      </c>
      <c r="BA76" s="203" t="s">
        <v>248</v>
      </c>
      <c r="BB76" s="203" t="s">
        <v>248</v>
      </c>
      <c r="BC76" s="203" t="s">
        <v>248</v>
      </c>
      <c r="BD76" s="217" t="s">
        <v>61</v>
      </c>
      <c r="BE76" s="201" t="s">
        <v>62</v>
      </c>
      <c r="BF76" s="201" t="s">
        <v>63</v>
      </c>
      <c r="BG76" s="201" t="s">
        <v>196</v>
      </c>
      <c r="BH76" s="218" t="s">
        <v>509</v>
      </c>
      <c r="BI76" s="218" t="s">
        <v>67</v>
      </c>
      <c r="BJ76" s="200">
        <v>214</v>
      </c>
      <c r="BK76" s="200">
        <v>3</v>
      </c>
      <c r="BL76" s="219" t="s">
        <v>65</v>
      </c>
      <c r="BM76" s="64"/>
      <c r="BN76" s="52" t="s">
        <v>345</v>
      </c>
      <c r="BO76" s="91" t="s">
        <v>349</v>
      </c>
      <c r="BP76" s="441" t="s">
        <v>699</v>
      </c>
      <c r="BQ76" s="219" t="s">
        <v>715</v>
      </c>
    </row>
    <row r="77" spans="1:69" ht="15.75">
      <c r="A77" s="207" t="s">
        <v>33</v>
      </c>
      <c r="B77" s="208" t="s">
        <v>711</v>
      </c>
      <c r="C77" s="202" t="s">
        <v>35</v>
      </c>
      <c r="D77" s="210" t="s">
        <v>710</v>
      </c>
      <c r="E77" s="24" t="s">
        <v>135</v>
      </c>
      <c r="F77" s="86">
        <v>80</v>
      </c>
      <c r="G77" s="80">
        <v>0</v>
      </c>
      <c r="H77" s="204"/>
      <c r="I77" s="204"/>
      <c r="J77" s="204"/>
      <c r="K77" s="204"/>
      <c r="L77" s="80">
        <v>0</v>
      </c>
      <c r="M77" s="203"/>
      <c r="N77" s="52">
        <v>0</v>
      </c>
      <c r="O77" s="204"/>
      <c r="P77" s="204"/>
      <c r="Q77" s="11">
        <v>6.55604955</v>
      </c>
      <c r="R77" s="204"/>
      <c r="S77" s="204"/>
      <c r="T77" s="53">
        <v>13.166666666666666</v>
      </c>
      <c r="U77" s="204"/>
      <c r="V77" s="204"/>
      <c r="W77" s="11">
        <v>6.4926746125000001</v>
      </c>
      <c r="X77" s="204"/>
      <c r="Y77" s="204"/>
      <c r="Z77" s="53">
        <v>12.75</v>
      </c>
      <c r="AA77" s="204"/>
      <c r="AB77" s="204"/>
      <c r="AC77" s="204"/>
      <c r="AD77" s="204"/>
      <c r="AE77" s="204"/>
      <c r="AF77" s="9">
        <v>2.7925602971733392</v>
      </c>
      <c r="AG77" s="9">
        <v>560</v>
      </c>
      <c r="AH77" s="9">
        <v>0.44725645189227176</v>
      </c>
      <c r="AI77" s="9">
        <v>131</v>
      </c>
      <c r="AJ77" s="9">
        <v>1.875</v>
      </c>
      <c r="AK77" s="9" t="s">
        <v>248</v>
      </c>
      <c r="AL77" s="9">
        <v>0</v>
      </c>
      <c r="AM77" s="9"/>
      <c r="AN77" s="9"/>
      <c r="AO77" s="73">
        <v>116</v>
      </c>
      <c r="AP77" s="80">
        <v>10</v>
      </c>
      <c r="AQ77" s="80">
        <v>34</v>
      </c>
      <c r="AR77" s="203">
        <v>0</v>
      </c>
      <c r="AS77" s="203" t="s">
        <v>248</v>
      </c>
      <c r="AT77" s="7">
        <v>4817.6670000000004</v>
      </c>
      <c r="AU77" s="7">
        <v>1394.9770000000001</v>
      </c>
      <c r="AV77" s="203">
        <v>0</v>
      </c>
      <c r="AW77" s="203">
        <v>0</v>
      </c>
      <c r="AX77" s="203" t="s">
        <v>248</v>
      </c>
      <c r="AY77" s="203" t="s">
        <v>248</v>
      </c>
      <c r="AZ77" s="138">
        <v>40803</v>
      </c>
      <c r="BA77" s="203" t="s">
        <v>248</v>
      </c>
      <c r="BB77" s="203" t="s">
        <v>248</v>
      </c>
      <c r="BC77" s="203" t="s">
        <v>248</v>
      </c>
      <c r="BD77" s="217" t="s">
        <v>61</v>
      </c>
      <c r="BE77" s="201" t="s">
        <v>62</v>
      </c>
      <c r="BF77" s="201" t="s">
        <v>63</v>
      </c>
      <c r="BG77" s="201" t="s">
        <v>196</v>
      </c>
      <c r="BH77" s="218" t="s">
        <v>509</v>
      </c>
      <c r="BI77" s="218" t="s">
        <v>68</v>
      </c>
      <c r="BJ77" s="200">
        <v>214</v>
      </c>
      <c r="BK77" s="200">
        <v>4</v>
      </c>
      <c r="BL77" s="219" t="s">
        <v>65</v>
      </c>
      <c r="BM77" s="64"/>
      <c r="BN77" s="52" t="s">
        <v>345</v>
      </c>
      <c r="BO77" s="91" t="s">
        <v>349</v>
      </c>
      <c r="BP77" s="441" t="s">
        <v>699</v>
      </c>
      <c r="BQ77" s="219" t="s">
        <v>715</v>
      </c>
    </row>
    <row r="78" spans="1:69" ht="15.75">
      <c r="A78" s="207" t="s">
        <v>33</v>
      </c>
      <c r="B78" s="208" t="s">
        <v>711</v>
      </c>
      <c r="C78" s="202" t="s">
        <v>35</v>
      </c>
      <c r="D78" s="210" t="s">
        <v>710</v>
      </c>
      <c r="E78" s="24" t="s">
        <v>136</v>
      </c>
      <c r="F78" s="86">
        <v>303</v>
      </c>
      <c r="G78" s="80">
        <v>4</v>
      </c>
      <c r="H78" s="204"/>
      <c r="I78" s="204"/>
      <c r="J78" s="204"/>
      <c r="K78" s="204"/>
      <c r="L78" s="80">
        <v>1</v>
      </c>
      <c r="M78" s="203"/>
      <c r="N78" s="52">
        <v>0</v>
      </c>
      <c r="O78" s="204"/>
      <c r="P78" s="204"/>
      <c r="Q78" s="11">
        <v>6.3050031275</v>
      </c>
      <c r="R78" s="204"/>
      <c r="S78" s="204"/>
      <c r="T78" s="53">
        <v>10.341666666666663</v>
      </c>
      <c r="U78" s="204"/>
      <c r="V78" s="204"/>
      <c r="W78" s="11">
        <v>6.2383454295301997</v>
      </c>
      <c r="X78" s="204"/>
      <c r="Y78" s="204"/>
      <c r="Z78" s="53">
        <v>10.292857142857141</v>
      </c>
      <c r="AA78" s="204"/>
      <c r="AB78" s="204"/>
      <c r="AC78" s="204"/>
      <c r="AD78" s="204"/>
      <c r="AE78" s="204"/>
      <c r="AF78" s="9">
        <v>3.5380345242364077</v>
      </c>
      <c r="AG78" s="9">
        <v>2086</v>
      </c>
      <c r="AH78" s="9">
        <v>0.41392798032499639</v>
      </c>
      <c r="AI78" s="9">
        <v>46</v>
      </c>
      <c r="AJ78" s="9">
        <v>2.6558823529411764</v>
      </c>
      <c r="AK78" s="9" t="s">
        <v>248</v>
      </c>
      <c r="AL78" s="9">
        <v>297</v>
      </c>
      <c r="AM78" s="9">
        <v>3.5394997679309941</v>
      </c>
      <c r="AN78" s="9">
        <v>3.6040772532188843</v>
      </c>
      <c r="AO78" s="73">
        <v>598</v>
      </c>
      <c r="AP78" s="80">
        <v>0</v>
      </c>
      <c r="AQ78" s="80">
        <v>0</v>
      </c>
      <c r="AR78" s="203">
        <v>0</v>
      </c>
      <c r="AS78" s="203" t="s">
        <v>248</v>
      </c>
      <c r="AT78" s="7">
        <v>23089.038</v>
      </c>
      <c r="AU78" s="7">
        <v>0</v>
      </c>
      <c r="AV78" s="203">
        <v>0</v>
      </c>
      <c r="AW78" s="203">
        <v>0</v>
      </c>
      <c r="AX78" s="203" t="s">
        <v>248</v>
      </c>
      <c r="AY78" s="203" t="s">
        <v>248</v>
      </c>
      <c r="AZ78" s="138">
        <v>134623</v>
      </c>
      <c r="BA78" s="203" t="s">
        <v>248</v>
      </c>
      <c r="BB78" s="203" t="s">
        <v>248</v>
      </c>
      <c r="BC78" s="203" t="s">
        <v>248</v>
      </c>
      <c r="BD78" s="217" t="s">
        <v>61</v>
      </c>
      <c r="BE78" s="201" t="s">
        <v>62</v>
      </c>
      <c r="BF78" s="201" t="s">
        <v>63</v>
      </c>
      <c r="BG78" s="201" t="s">
        <v>196</v>
      </c>
      <c r="BH78" s="218" t="s">
        <v>267</v>
      </c>
      <c r="BI78" s="218" t="s">
        <v>64</v>
      </c>
      <c r="BJ78" s="200">
        <v>214</v>
      </c>
      <c r="BK78" s="200">
        <v>1</v>
      </c>
      <c r="BL78" s="219" t="s">
        <v>65</v>
      </c>
      <c r="BM78" s="64"/>
      <c r="BN78" s="52" t="s">
        <v>345</v>
      </c>
      <c r="BO78" s="91" t="s">
        <v>56</v>
      </c>
      <c r="BP78" s="441" t="s">
        <v>684</v>
      </c>
      <c r="BQ78" s="219" t="s">
        <v>716</v>
      </c>
    </row>
    <row r="79" spans="1:69" ht="15.75">
      <c r="A79" s="207" t="s">
        <v>33</v>
      </c>
      <c r="B79" s="208" t="s">
        <v>711</v>
      </c>
      <c r="C79" s="202" t="s">
        <v>35</v>
      </c>
      <c r="D79" s="210" t="s">
        <v>710</v>
      </c>
      <c r="E79" s="24" t="s">
        <v>136</v>
      </c>
      <c r="F79" s="86">
        <v>307</v>
      </c>
      <c r="G79" s="80">
        <v>9</v>
      </c>
      <c r="H79" s="204"/>
      <c r="I79" s="204"/>
      <c r="J79" s="204"/>
      <c r="K79" s="204"/>
      <c r="L79" s="80">
        <v>1</v>
      </c>
      <c r="M79" s="203"/>
      <c r="N79" s="52">
        <v>1</v>
      </c>
      <c r="O79" s="204"/>
      <c r="P79" s="204"/>
      <c r="Q79" s="11">
        <v>6.2850435387000001</v>
      </c>
      <c r="R79" s="204"/>
      <c r="S79" s="204"/>
      <c r="T79" s="53">
        <v>11.393749999999997</v>
      </c>
      <c r="U79" s="204"/>
      <c r="V79" s="204"/>
      <c r="W79" s="11">
        <v>6.3258011111111001</v>
      </c>
      <c r="X79" s="204"/>
      <c r="Y79" s="204"/>
      <c r="Z79" s="53">
        <v>11.514999999999997</v>
      </c>
      <c r="AA79" s="204"/>
      <c r="AB79" s="204"/>
      <c r="AC79" s="204"/>
      <c r="AD79" s="204"/>
      <c r="AE79" s="204"/>
      <c r="AF79" s="9">
        <v>3.253564996915741</v>
      </c>
      <c r="AG79" s="9">
        <v>2079</v>
      </c>
      <c r="AH79" s="9">
        <v>0.57028081823735799</v>
      </c>
      <c r="AI79" s="9">
        <v>247</v>
      </c>
      <c r="AJ79" s="9">
        <v>2.1493872549019608</v>
      </c>
      <c r="AK79" s="9" t="s">
        <v>248</v>
      </c>
      <c r="AL79" s="9">
        <v>295</v>
      </c>
      <c r="AM79" s="9">
        <v>3.2581827052017225</v>
      </c>
      <c r="AN79" s="9">
        <v>3.3505586592178771</v>
      </c>
      <c r="AO79" s="73">
        <v>595</v>
      </c>
      <c r="AP79" s="80">
        <v>1</v>
      </c>
      <c r="AQ79" s="80">
        <v>0</v>
      </c>
      <c r="AR79" s="203">
        <v>0</v>
      </c>
      <c r="AS79" s="203" t="s">
        <v>248</v>
      </c>
      <c r="AT79" s="7">
        <v>23248.53</v>
      </c>
      <c r="AU79" s="7">
        <v>75.778000000000006</v>
      </c>
      <c r="AV79" s="203">
        <v>0</v>
      </c>
      <c r="AW79" s="203">
        <v>0</v>
      </c>
      <c r="AX79" s="203" t="s">
        <v>248</v>
      </c>
      <c r="AY79" s="203" t="s">
        <v>248</v>
      </c>
      <c r="AZ79" s="138">
        <v>134623</v>
      </c>
      <c r="BA79" s="203" t="s">
        <v>248</v>
      </c>
      <c r="BB79" s="203" t="s">
        <v>248</v>
      </c>
      <c r="BC79" s="203" t="s">
        <v>248</v>
      </c>
      <c r="BD79" s="217" t="s">
        <v>61</v>
      </c>
      <c r="BE79" s="201" t="s">
        <v>62</v>
      </c>
      <c r="BF79" s="201" t="s">
        <v>63</v>
      </c>
      <c r="BG79" s="201" t="s">
        <v>196</v>
      </c>
      <c r="BH79" s="218" t="s">
        <v>267</v>
      </c>
      <c r="BI79" s="218" t="s">
        <v>66</v>
      </c>
      <c r="BJ79" s="200">
        <v>214</v>
      </c>
      <c r="BK79" s="200">
        <v>7</v>
      </c>
      <c r="BL79" s="219" t="s">
        <v>65</v>
      </c>
      <c r="BM79" s="64"/>
      <c r="BN79" s="52" t="s">
        <v>345</v>
      </c>
      <c r="BO79" s="91" t="s">
        <v>56</v>
      </c>
      <c r="BP79" s="441" t="s">
        <v>684</v>
      </c>
      <c r="BQ79" s="219" t="s">
        <v>716</v>
      </c>
    </row>
    <row r="80" spans="1:69" ht="15.75">
      <c r="A80" s="207" t="s">
        <v>33</v>
      </c>
      <c r="B80" s="208" t="s">
        <v>711</v>
      </c>
      <c r="C80" s="202" t="s">
        <v>35</v>
      </c>
      <c r="D80" s="210" t="s">
        <v>710</v>
      </c>
      <c r="E80" s="24" t="s">
        <v>136</v>
      </c>
      <c r="F80" s="86">
        <v>310</v>
      </c>
      <c r="G80" s="80">
        <v>4</v>
      </c>
      <c r="H80" s="204"/>
      <c r="I80" s="204"/>
      <c r="J80" s="204"/>
      <c r="K80" s="204"/>
      <c r="L80" s="80">
        <v>0</v>
      </c>
      <c r="M80" s="203"/>
      <c r="N80" s="52">
        <v>0</v>
      </c>
      <c r="O80" s="204"/>
      <c r="P80" s="204"/>
      <c r="Q80" s="11">
        <v>6.4389638268000002</v>
      </c>
      <c r="R80" s="204"/>
      <c r="S80" s="204"/>
      <c r="T80" s="53">
        <v>10.692857142857141</v>
      </c>
      <c r="U80" s="204"/>
      <c r="V80" s="204"/>
      <c r="W80" s="11">
        <v>6.6642774967319998</v>
      </c>
      <c r="X80" s="204"/>
      <c r="Y80" s="204"/>
      <c r="Z80" s="53">
        <v>10.808333333333332</v>
      </c>
      <c r="AA80" s="204"/>
      <c r="AB80" s="204"/>
      <c r="AC80" s="204"/>
      <c r="AD80" s="204"/>
      <c r="AE80" s="204"/>
      <c r="AF80" s="9">
        <v>3.4234382271006072</v>
      </c>
      <c r="AG80" s="9">
        <v>2138</v>
      </c>
      <c r="AH80" s="9">
        <v>0.50998681380945043</v>
      </c>
      <c r="AI80" s="9">
        <v>127</v>
      </c>
      <c r="AJ80" s="9">
        <v>2.4086363636363637</v>
      </c>
      <c r="AK80" s="9" t="s">
        <v>248</v>
      </c>
      <c r="AL80" s="9">
        <v>302</v>
      </c>
      <c r="AM80" s="9">
        <v>3.4280246053197643</v>
      </c>
      <c r="AN80" s="9">
        <v>3.5405859750240154</v>
      </c>
      <c r="AO80" s="73">
        <v>607</v>
      </c>
      <c r="AP80" s="80">
        <v>0</v>
      </c>
      <c r="AQ80" s="80">
        <v>5</v>
      </c>
      <c r="AR80" s="203">
        <v>0</v>
      </c>
      <c r="AS80" s="203" t="s">
        <v>248</v>
      </c>
      <c r="AT80" s="7">
        <v>23717.741999999998</v>
      </c>
      <c r="AU80" s="7">
        <v>37.825000000000003</v>
      </c>
      <c r="AV80" s="203">
        <v>0</v>
      </c>
      <c r="AW80" s="203">
        <v>0</v>
      </c>
      <c r="AX80" s="203" t="s">
        <v>248</v>
      </c>
      <c r="AY80" s="203" t="s">
        <v>248</v>
      </c>
      <c r="AZ80" s="138">
        <v>134623</v>
      </c>
      <c r="BA80" s="203" t="s">
        <v>248</v>
      </c>
      <c r="BB80" s="203" t="s">
        <v>248</v>
      </c>
      <c r="BC80" s="203" t="s">
        <v>248</v>
      </c>
      <c r="BD80" s="217" t="s">
        <v>61</v>
      </c>
      <c r="BE80" s="201" t="s">
        <v>62</v>
      </c>
      <c r="BF80" s="201" t="s">
        <v>63</v>
      </c>
      <c r="BG80" s="201" t="s">
        <v>196</v>
      </c>
      <c r="BH80" s="218" t="s">
        <v>267</v>
      </c>
      <c r="BI80" s="218" t="s">
        <v>67</v>
      </c>
      <c r="BJ80" s="200">
        <v>214</v>
      </c>
      <c r="BK80" s="200">
        <v>3</v>
      </c>
      <c r="BL80" s="219" t="s">
        <v>65</v>
      </c>
      <c r="BM80" s="64"/>
      <c r="BN80" s="52" t="s">
        <v>345</v>
      </c>
      <c r="BO80" s="91" t="s">
        <v>56</v>
      </c>
      <c r="BP80" s="441" t="s">
        <v>684</v>
      </c>
      <c r="BQ80" s="219" t="s">
        <v>716</v>
      </c>
    </row>
    <row r="81" spans="1:69" ht="15.75">
      <c r="A81" s="207" t="s">
        <v>33</v>
      </c>
      <c r="B81" s="208" t="s">
        <v>711</v>
      </c>
      <c r="C81" s="202" t="s">
        <v>35</v>
      </c>
      <c r="D81" s="210" t="s">
        <v>710</v>
      </c>
      <c r="E81" s="24" t="s">
        <v>136</v>
      </c>
      <c r="F81" s="86">
        <v>294</v>
      </c>
      <c r="G81" s="80">
        <v>10</v>
      </c>
      <c r="H81" s="204"/>
      <c r="I81" s="204"/>
      <c r="J81" s="204"/>
      <c r="K81" s="204"/>
      <c r="L81" s="80">
        <v>1</v>
      </c>
      <c r="M81" s="203"/>
      <c r="N81" s="52">
        <v>0</v>
      </c>
      <c r="O81" s="204"/>
      <c r="P81" s="204"/>
      <c r="Q81" s="11">
        <v>6.3833036148</v>
      </c>
      <c r="R81" s="204"/>
      <c r="S81" s="204"/>
      <c r="T81" s="53">
        <v>10.606249999999996</v>
      </c>
      <c r="U81" s="204"/>
      <c r="V81" s="204"/>
      <c r="W81" s="11">
        <v>6.3529078197878999</v>
      </c>
      <c r="X81" s="204"/>
      <c r="Y81" s="204"/>
      <c r="Z81" s="53">
        <v>10.481249999999996</v>
      </c>
      <c r="AA81" s="204"/>
      <c r="AB81" s="204"/>
      <c r="AC81" s="204"/>
      <c r="AD81" s="204"/>
      <c r="AE81" s="204"/>
      <c r="AF81" s="9">
        <v>2.6375608487103985</v>
      </c>
      <c r="AG81" s="9">
        <v>1979</v>
      </c>
      <c r="AH81" s="9">
        <v>0.40263792338163551</v>
      </c>
      <c r="AI81" s="9">
        <v>679</v>
      </c>
      <c r="AJ81" s="9">
        <v>1.8670918367346938</v>
      </c>
      <c r="AK81" s="9" t="s">
        <v>248</v>
      </c>
      <c r="AL81" s="9">
        <v>0</v>
      </c>
      <c r="AM81" s="9"/>
      <c r="AN81" s="9"/>
      <c r="AO81" s="73">
        <v>532</v>
      </c>
      <c r="AP81" s="80">
        <v>7</v>
      </c>
      <c r="AQ81" s="80">
        <v>29</v>
      </c>
      <c r="AR81" s="203">
        <v>0</v>
      </c>
      <c r="AS81" s="203" t="s">
        <v>248</v>
      </c>
      <c r="AT81" s="7">
        <v>21846.496999999999</v>
      </c>
      <c r="AU81" s="7">
        <v>296.834</v>
      </c>
      <c r="AV81" s="203">
        <v>0</v>
      </c>
      <c r="AW81" s="203">
        <v>0</v>
      </c>
      <c r="AX81" s="203" t="s">
        <v>248</v>
      </c>
      <c r="AY81" s="203" t="s">
        <v>248</v>
      </c>
      <c r="AZ81" s="138">
        <v>134623</v>
      </c>
      <c r="BA81" s="203" t="s">
        <v>248</v>
      </c>
      <c r="BB81" s="203" t="s">
        <v>248</v>
      </c>
      <c r="BC81" s="203" t="s">
        <v>248</v>
      </c>
      <c r="BD81" s="217" t="s">
        <v>61</v>
      </c>
      <c r="BE81" s="201" t="s">
        <v>62</v>
      </c>
      <c r="BF81" s="201" t="s">
        <v>63</v>
      </c>
      <c r="BG81" s="201" t="s">
        <v>196</v>
      </c>
      <c r="BH81" s="218" t="s">
        <v>267</v>
      </c>
      <c r="BI81" s="218" t="s">
        <v>68</v>
      </c>
      <c r="BJ81" s="200">
        <v>214</v>
      </c>
      <c r="BK81" s="200">
        <v>4</v>
      </c>
      <c r="BL81" s="219" t="s">
        <v>65</v>
      </c>
      <c r="BM81" s="64"/>
      <c r="BN81" s="52" t="s">
        <v>345</v>
      </c>
      <c r="BO81" s="91" t="s">
        <v>56</v>
      </c>
      <c r="BP81" s="441" t="s">
        <v>684</v>
      </c>
      <c r="BQ81" s="219" t="s">
        <v>716</v>
      </c>
    </row>
    <row r="82" spans="1:69" ht="15.75">
      <c r="A82" s="207" t="s">
        <v>33</v>
      </c>
      <c r="B82" s="208" t="s">
        <v>711</v>
      </c>
      <c r="C82" s="202" t="s">
        <v>35</v>
      </c>
      <c r="D82" s="210" t="s">
        <v>710</v>
      </c>
      <c r="E82" s="24" t="s">
        <v>137</v>
      </c>
      <c r="F82" s="86">
        <v>76</v>
      </c>
      <c r="G82" s="80">
        <v>0</v>
      </c>
      <c r="H82" s="204"/>
      <c r="I82" s="204"/>
      <c r="J82" s="204"/>
      <c r="K82" s="204"/>
      <c r="L82" s="80">
        <v>0</v>
      </c>
      <c r="M82" s="203"/>
      <c r="N82" s="52">
        <v>1</v>
      </c>
      <c r="O82" s="204"/>
      <c r="P82" s="204"/>
      <c r="Q82" s="11">
        <v>6.5631183026000004</v>
      </c>
      <c r="R82" s="204"/>
      <c r="S82" s="204"/>
      <c r="T82" s="53">
        <v>8.4</v>
      </c>
      <c r="U82" s="204"/>
      <c r="V82" s="204"/>
      <c r="W82" s="11">
        <v>6.5330656710525998</v>
      </c>
      <c r="X82" s="204"/>
      <c r="Y82" s="204"/>
      <c r="Z82" s="53">
        <v>8.4</v>
      </c>
      <c r="AA82" s="204"/>
      <c r="AB82" s="204"/>
      <c r="AC82" s="204"/>
      <c r="AD82" s="204"/>
      <c r="AE82" s="204"/>
      <c r="AF82" s="9">
        <v>3.4830666641394297</v>
      </c>
      <c r="AG82" s="9">
        <v>304</v>
      </c>
      <c r="AH82" s="9">
        <v>0.4941659596304267</v>
      </c>
      <c r="AI82" s="9">
        <v>9</v>
      </c>
      <c r="AJ82" s="9">
        <v>2.5794871794871796</v>
      </c>
      <c r="AK82" s="9" t="s">
        <v>248</v>
      </c>
      <c r="AL82" s="9">
        <v>76</v>
      </c>
      <c r="AM82" s="9">
        <v>3.4878716198979198</v>
      </c>
      <c r="AN82" s="9">
        <v>3.5522875816993462</v>
      </c>
      <c r="AO82" s="73">
        <v>151</v>
      </c>
      <c r="AP82" s="80">
        <v>0</v>
      </c>
      <c r="AQ82" s="80">
        <v>1</v>
      </c>
      <c r="AR82" s="203">
        <v>0</v>
      </c>
      <c r="AS82" s="203" t="s">
        <v>248</v>
      </c>
      <c r="AT82" s="7">
        <v>5858.4319999999998</v>
      </c>
      <c r="AU82" s="7">
        <v>72.06</v>
      </c>
      <c r="AV82" s="203">
        <v>0</v>
      </c>
      <c r="AW82" s="203">
        <v>0</v>
      </c>
      <c r="AX82" s="203" t="s">
        <v>248</v>
      </c>
      <c r="AY82" s="203" t="s">
        <v>248</v>
      </c>
      <c r="AZ82" s="138">
        <v>21782</v>
      </c>
      <c r="BA82" s="203" t="s">
        <v>248</v>
      </c>
      <c r="BB82" s="203" t="s">
        <v>248</v>
      </c>
      <c r="BC82" s="203" t="s">
        <v>248</v>
      </c>
      <c r="BD82" s="217" t="s">
        <v>61</v>
      </c>
      <c r="BE82" s="201" t="s">
        <v>62</v>
      </c>
      <c r="BF82" s="201" t="s">
        <v>63</v>
      </c>
      <c r="BG82" s="201" t="s">
        <v>196</v>
      </c>
      <c r="BH82" s="218" t="s">
        <v>267</v>
      </c>
      <c r="BI82" s="218" t="s">
        <v>64</v>
      </c>
      <c r="BJ82" s="200">
        <v>214</v>
      </c>
      <c r="BK82" s="200">
        <v>1</v>
      </c>
      <c r="BL82" s="219" t="s">
        <v>65</v>
      </c>
      <c r="BM82" s="64"/>
      <c r="BN82" s="52" t="s">
        <v>345</v>
      </c>
      <c r="BO82" s="91" t="s">
        <v>697</v>
      </c>
      <c r="BP82" s="441" t="s">
        <v>698</v>
      </c>
      <c r="BQ82" s="219" t="s">
        <v>714</v>
      </c>
    </row>
    <row r="83" spans="1:69" ht="15.75">
      <c r="A83" s="207" t="s">
        <v>33</v>
      </c>
      <c r="B83" s="208" t="s">
        <v>711</v>
      </c>
      <c r="C83" s="202" t="s">
        <v>35</v>
      </c>
      <c r="D83" s="210" t="s">
        <v>710</v>
      </c>
      <c r="E83" s="24" t="s">
        <v>137</v>
      </c>
      <c r="F83" s="86">
        <v>71</v>
      </c>
      <c r="G83" s="80">
        <v>6</v>
      </c>
      <c r="H83" s="204"/>
      <c r="I83" s="204"/>
      <c r="J83" s="204"/>
      <c r="K83" s="204"/>
      <c r="L83" s="80">
        <v>0</v>
      </c>
      <c r="M83" s="203"/>
      <c r="N83" s="52">
        <v>0</v>
      </c>
      <c r="O83" s="204"/>
      <c r="P83" s="204"/>
      <c r="Q83" s="11">
        <v>5.8678615076999998</v>
      </c>
      <c r="R83" s="204"/>
      <c r="S83" s="204"/>
      <c r="T83" s="53">
        <v>11.375</v>
      </c>
      <c r="U83" s="204"/>
      <c r="V83" s="204"/>
      <c r="W83" s="11">
        <v>5.7141691230768998</v>
      </c>
      <c r="X83" s="204"/>
      <c r="Y83" s="204"/>
      <c r="Z83" s="53">
        <v>11.375</v>
      </c>
      <c r="AA83" s="204"/>
      <c r="AB83" s="204"/>
      <c r="AC83" s="204"/>
      <c r="AD83" s="204"/>
      <c r="AE83" s="204"/>
      <c r="AF83" s="9">
        <v>3.4868461567621964</v>
      </c>
      <c r="AG83" s="9">
        <v>260</v>
      </c>
      <c r="AH83" s="9">
        <v>0.44432784622082255</v>
      </c>
      <c r="AI83" s="9">
        <v>8</v>
      </c>
      <c r="AJ83" s="9">
        <v>2.5961538461538463</v>
      </c>
      <c r="AK83" s="9" t="s">
        <v>248</v>
      </c>
      <c r="AL83" s="9">
        <v>65</v>
      </c>
      <c r="AM83" s="9">
        <v>3.4868461567621964</v>
      </c>
      <c r="AN83" s="9">
        <v>3.5833333333333335</v>
      </c>
      <c r="AO83" s="73">
        <v>130</v>
      </c>
      <c r="AP83" s="80">
        <v>0</v>
      </c>
      <c r="AQ83" s="80">
        <v>0</v>
      </c>
      <c r="AR83" s="203">
        <v>0</v>
      </c>
      <c r="AS83" s="203" t="s">
        <v>248</v>
      </c>
      <c r="AT83" s="7">
        <v>5083.2950000000001</v>
      </c>
      <c r="AU83" s="7">
        <v>0</v>
      </c>
      <c r="AV83" s="203">
        <v>0</v>
      </c>
      <c r="AW83" s="203">
        <v>0</v>
      </c>
      <c r="AX83" s="203" t="s">
        <v>248</v>
      </c>
      <c r="AY83" s="203" t="s">
        <v>248</v>
      </c>
      <c r="AZ83" s="138">
        <v>21782</v>
      </c>
      <c r="BA83" s="203" t="s">
        <v>248</v>
      </c>
      <c r="BB83" s="203" t="s">
        <v>248</v>
      </c>
      <c r="BC83" s="203" t="s">
        <v>248</v>
      </c>
      <c r="BD83" s="217" t="s">
        <v>61</v>
      </c>
      <c r="BE83" s="201" t="s">
        <v>62</v>
      </c>
      <c r="BF83" s="201" t="s">
        <v>63</v>
      </c>
      <c r="BG83" s="201" t="s">
        <v>196</v>
      </c>
      <c r="BH83" s="218" t="s">
        <v>267</v>
      </c>
      <c r="BI83" s="218" t="s">
        <v>66</v>
      </c>
      <c r="BJ83" s="200">
        <v>214</v>
      </c>
      <c r="BK83" s="200">
        <v>7</v>
      </c>
      <c r="BL83" s="219" t="s">
        <v>65</v>
      </c>
      <c r="BM83" s="64"/>
      <c r="BN83" s="52" t="s">
        <v>345</v>
      </c>
      <c r="BO83" s="91" t="s">
        <v>697</v>
      </c>
      <c r="BP83" s="441" t="s">
        <v>698</v>
      </c>
      <c r="BQ83" s="219" t="s">
        <v>714</v>
      </c>
    </row>
    <row r="84" spans="1:69" ht="15.75">
      <c r="A84" s="207" t="s">
        <v>33</v>
      </c>
      <c r="B84" s="208" t="s">
        <v>711</v>
      </c>
      <c r="C84" s="202" t="s">
        <v>35</v>
      </c>
      <c r="D84" s="210" t="s">
        <v>710</v>
      </c>
      <c r="E84" s="24" t="s">
        <v>137</v>
      </c>
      <c r="F84" s="86">
        <v>60</v>
      </c>
      <c r="G84" s="80">
        <v>1</v>
      </c>
      <c r="H84" s="204"/>
      <c r="I84" s="204"/>
      <c r="J84" s="204"/>
      <c r="K84" s="204"/>
      <c r="L84" s="80">
        <v>0</v>
      </c>
      <c r="M84" s="203"/>
      <c r="N84" s="52">
        <v>0</v>
      </c>
      <c r="O84" s="204"/>
      <c r="P84" s="204"/>
      <c r="Q84" s="11">
        <v>6.5259490846999997</v>
      </c>
      <c r="R84" s="204"/>
      <c r="S84" s="204"/>
      <c r="T84" s="53">
        <v>10.262499999999999</v>
      </c>
      <c r="U84" s="204"/>
      <c r="V84" s="204"/>
      <c r="W84" s="11">
        <v>6.7212372203389004</v>
      </c>
      <c r="X84" s="204"/>
      <c r="Y84" s="204"/>
      <c r="Z84" s="53">
        <v>10.38125</v>
      </c>
      <c r="AA84" s="204"/>
      <c r="AB84" s="204"/>
      <c r="AC84" s="204"/>
      <c r="AD84" s="204"/>
      <c r="AE84" s="204"/>
      <c r="AF84" s="9">
        <v>3.3996045340252463</v>
      </c>
      <c r="AG84" s="9">
        <v>236</v>
      </c>
      <c r="AH84" s="9">
        <v>0.50321750725788383</v>
      </c>
      <c r="AI84" s="9">
        <v>14</v>
      </c>
      <c r="AJ84" s="9">
        <v>2.40625</v>
      </c>
      <c r="AK84" s="9" t="s">
        <v>248</v>
      </c>
      <c r="AL84" s="9">
        <v>59</v>
      </c>
      <c r="AM84" s="9">
        <v>3.4134064487546509</v>
      </c>
      <c r="AN84" s="9">
        <v>3.5023584905660377</v>
      </c>
      <c r="AO84" s="73">
        <v>107</v>
      </c>
      <c r="AP84" s="80">
        <v>1</v>
      </c>
      <c r="AQ84" s="80">
        <v>10</v>
      </c>
      <c r="AR84" s="203">
        <v>0</v>
      </c>
      <c r="AS84" s="203" t="s">
        <v>248</v>
      </c>
      <c r="AT84" s="7">
        <v>4530.6099999999997</v>
      </c>
      <c r="AU84" s="7">
        <v>93.21</v>
      </c>
      <c r="AV84" s="203">
        <v>0</v>
      </c>
      <c r="AW84" s="203">
        <v>0</v>
      </c>
      <c r="AX84" s="203" t="s">
        <v>248</v>
      </c>
      <c r="AY84" s="203" t="s">
        <v>248</v>
      </c>
      <c r="AZ84" s="138">
        <v>21782</v>
      </c>
      <c r="BA84" s="203" t="s">
        <v>248</v>
      </c>
      <c r="BB84" s="203" t="s">
        <v>248</v>
      </c>
      <c r="BC84" s="203" t="s">
        <v>248</v>
      </c>
      <c r="BD84" s="217" t="s">
        <v>61</v>
      </c>
      <c r="BE84" s="201" t="s">
        <v>62</v>
      </c>
      <c r="BF84" s="201" t="s">
        <v>63</v>
      </c>
      <c r="BG84" s="201" t="s">
        <v>196</v>
      </c>
      <c r="BH84" s="218" t="s">
        <v>267</v>
      </c>
      <c r="BI84" s="218" t="s">
        <v>67</v>
      </c>
      <c r="BJ84" s="200">
        <v>214</v>
      </c>
      <c r="BK84" s="200">
        <v>3</v>
      </c>
      <c r="BL84" s="219" t="s">
        <v>65</v>
      </c>
      <c r="BM84" s="64"/>
      <c r="BN84" s="52" t="s">
        <v>345</v>
      </c>
      <c r="BO84" s="91" t="s">
        <v>697</v>
      </c>
      <c r="BP84" s="441" t="s">
        <v>698</v>
      </c>
      <c r="BQ84" s="219" t="s">
        <v>714</v>
      </c>
    </row>
    <row r="85" spans="1:69" ht="15.75">
      <c r="A85" s="207" t="s">
        <v>33</v>
      </c>
      <c r="B85" s="208" t="s">
        <v>711</v>
      </c>
      <c r="C85" s="202" t="s">
        <v>35</v>
      </c>
      <c r="D85" s="210" t="s">
        <v>710</v>
      </c>
      <c r="E85" s="24" t="s">
        <v>137</v>
      </c>
      <c r="F85" s="86">
        <v>76</v>
      </c>
      <c r="G85" s="80">
        <v>0</v>
      </c>
      <c r="H85" s="204"/>
      <c r="I85" s="204"/>
      <c r="J85" s="204"/>
      <c r="K85" s="204"/>
      <c r="L85" s="80">
        <v>0</v>
      </c>
      <c r="M85" s="203"/>
      <c r="N85" s="52">
        <v>0</v>
      </c>
      <c r="O85" s="204"/>
      <c r="P85" s="204"/>
      <c r="Q85" s="11">
        <v>5.8389998684000002</v>
      </c>
      <c r="R85" s="204"/>
      <c r="S85" s="204"/>
      <c r="T85" s="53">
        <v>7.8666666666666671</v>
      </c>
      <c r="U85" s="204"/>
      <c r="V85" s="204"/>
      <c r="W85" s="11">
        <v>5.7234603289472998</v>
      </c>
      <c r="X85" s="204"/>
      <c r="Y85" s="204"/>
      <c r="Z85" s="53">
        <v>7.7200000000000006</v>
      </c>
      <c r="AA85" s="204"/>
      <c r="AB85" s="204"/>
      <c r="AC85" s="204"/>
      <c r="AD85" s="204"/>
      <c r="AE85" s="204"/>
      <c r="AF85" s="9">
        <v>2.8238486918179611</v>
      </c>
      <c r="AG85" s="9">
        <v>304</v>
      </c>
      <c r="AH85" s="9">
        <v>0.35160970686958049</v>
      </c>
      <c r="AI85" s="9">
        <v>42</v>
      </c>
      <c r="AJ85" s="9">
        <v>2.1058823529411765</v>
      </c>
      <c r="AK85" s="9" t="s">
        <v>248</v>
      </c>
      <c r="AL85" s="9">
        <v>0</v>
      </c>
      <c r="AM85" s="9"/>
      <c r="AN85" s="9"/>
      <c r="AO85" s="73">
        <v>134</v>
      </c>
      <c r="AP85" s="80">
        <v>0</v>
      </c>
      <c r="AQ85" s="80">
        <v>18</v>
      </c>
      <c r="AR85" s="203">
        <v>0</v>
      </c>
      <c r="AS85" s="203" t="s">
        <v>248</v>
      </c>
      <c r="AT85" s="7">
        <v>5577.2380000000003</v>
      </c>
      <c r="AU85" s="7">
        <v>287.49200000000002</v>
      </c>
      <c r="AV85" s="203">
        <v>0</v>
      </c>
      <c r="AW85" s="203">
        <v>0</v>
      </c>
      <c r="AX85" s="203" t="s">
        <v>248</v>
      </c>
      <c r="AY85" s="203" t="s">
        <v>248</v>
      </c>
      <c r="AZ85" s="138">
        <v>21782</v>
      </c>
      <c r="BA85" s="203" t="s">
        <v>248</v>
      </c>
      <c r="BB85" s="203" t="s">
        <v>248</v>
      </c>
      <c r="BC85" s="203" t="s">
        <v>248</v>
      </c>
      <c r="BD85" s="217" t="s">
        <v>61</v>
      </c>
      <c r="BE85" s="201" t="s">
        <v>62</v>
      </c>
      <c r="BF85" s="201" t="s">
        <v>63</v>
      </c>
      <c r="BG85" s="201" t="s">
        <v>196</v>
      </c>
      <c r="BH85" s="218" t="s">
        <v>267</v>
      </c>
      <c r="BI85" s="218" t="s">
        <v>68</v>
      </c>
      <c r="BJ85" s="200">
        <v>214</v>
      </c>
      <c r="BK85" s="200">
        <v>4</v>
      </c>
      <c r="BL85" s="219" t="s">
        <v>65</v>
      </c>
      <c r="BM85" s="64"/>
      <c r="BN85" s="52" t="s">
        <v>345</v>
      </c>
      <c r="BO85" s="91" t="s">
        <v>697</v>
      </c>
      <c r="BP85" s="441" t="s">
        <v>698</v>
      </c>
      <c r="BQ85" s="219" t="s">
        <v>714</v>
      </c>
    </row>
    <row r="86" spans="1:69" ht="15.75">
      <c r="A86" s="207" t="s">
        <v>33</v>
      </c>
      <c r="B86" s="208" t="s">
        <v>711</v>
      </c>
      <c r="C86" s="202" t="s">
        <v>35</v>
      </c>
      <c r="D86" s="210" t="s">
        <v>710</v>
      </c>
      <c r="E86" s="24" t="s">
        <v>138</v>
      </c>
      <c r="F86" s="86">
        <v>74</v>
      </c>
      <c r="G86" s="80">
        <v>3</v>
      </c>
      <c r="H86" s="204"/>
      <c r="I86" s="204"/>
      <c r="J86" s="204"/>
      <c r="K86" s="204"/>
      <c r="L86" s="80">
        <v>0</v>
      </c>
      <c r="M86" s="203"/>
      <c r="N86" s="52">
        <v>0</v>
      </c>
      <c r="O86" s="204"/>
      <c r="P86" s="204"/>
      <c r="Q86" s="11">
        <v>7.0094788168999997</v>
      </c>
      <c r="R86" s="204"/>
      <c r="S86" s="204"/>
      <c r="T86" s="53">
        <v>13.225000000000001</v>
      </c>
      <c r="U86" s="204"/>
      <c r="V86" s="204"/>
      <c r="W86" s="11">
        <v>6.9345351690139996</v>
      </c>
      <c r="X86" s="204"/>
      <c r="Y86" s="204"/>
      <c r="Z86" s="53">
        <v>12.725000000000001</v>
      </c>
      <c r="AA86" s="204"/>
      <c r="AB86" s="204"/>
      <c r="AC86" s="204"/>
      <c r="AD86" s="204"/>
      <c r="AE86" s="204"/>
      <c r="AF86" s="9">
        <v>3.5210865251495078</v>
      </c>
      <c r="AG86" s="9">
        <v>497</v>
      </c>
      <c r="AH86" s="9">
        <v>0.41887463706448863</v>
      </c>
      <c r="AI86" s="9">
        <v>9</v>
      </c>
      <c r="AJ86" s="9">
        <v>2.6524038461538462</v>
      </c>
      <c r="AK86" s="9" t="s">
        <v>248</v>
      </c>
      <c r="AL86" s="9">
        <v>70</v>
      </c>
      <c r="AM86" s="9">
        <v>3.5320000062183454</v>
      </c>
      <c r="AN86" s="9">
        <v>3.609154929577465</v>
      </c>
      <c r="AO86" s="73">
        <v>141</v>
      </c>
      <c r="AP86" s="80">
        <v>1</v>
      </c>
      <c r="AQ86" s="80">
        <v>0</v>
      </c>
      <c r="AR86" s="203">
        <v>0</v>
      </c>
      <c r="AS86" s="203" t="s">
        <v>248</v>
      </c>
      <c r="AT86" s="7">
        <v>5515.6729999999998</v>
      </c>
      <c r="AU86" s="7">
        <v>0</v>
      </c>
      <c r="AV86" s="203">
        <v>0</v>
      </c>
      <c r="AW86" s="203">
        <v>0</v>
      </c>
      <c r="AX86" s="203" t="s">
        <v>248</v>
      </c>
      <c r="AY86" s="203" t="s">
        <v>248</v>
      </c>
      <c r="AZ86" s="138">
        <v>18021</v>
      </c>
      <c r="BA86" s="203" t="s">
        <v>248</v>
      </c>
      <c r="BB86" s="203" t="s">
        <v>248</v>
      </c>
      <c r="BC86" s="203" t="s">
        <v>248</v>
      </c>
      <c r="BD86" s="217" t="s">
        <v>61</v>
      </c>
      <c r="BE86" s="201" t="s">
        <v>62</v>
      </c>
      <c r="BF86" s="201" t="s">
        <v>63</v>
      </c>
      <c r="BG86" s="201" t="s">
        <v>196</v>
      </c>
      <c r="BH86" s="218" t="s">
        <v>488</v>
      </c>
      <c r="BI86" s="218" t="s">
        <v>64</v>
      </c>
      <c r="BJ86" s="200">
        <v>214</v>
      </c>
      <c r="BK86" s="200">
        <v>1</v>
      </c>
      <c r="BL86" s="219" t="s">
        <v>65</v>
      </c>
      <c r="BM86" s="64"/>
      <c r="BN86" s="52" t="s">
        <v>345</v>
      </c>
      <c r="BO86" s="91" t="s">
        <v>335</v>
      </c>
      <c r="BP86" s="441" t="s">
        <v>690</v>
      </c>
      <c r="BQ86" s="219" t="s">
        <v>718</v>
      </c>
    </row>
    <row r="87" spans="1:69" ht="15.75">
      <c r="A87" s="207" t="s">
        <v>33</v>
      </c>
      <c r="B87" s="208" t="s">
        <v>711</v>
      </c>
      <c r="C87" s="202" t="s">
        <v>35</v>
      </c>
      <c r="D87" s="210" t="s">
        <v>710</v>
      </c>
      <c r="E87" s="24" t="s">
        <v>138</v>
      </c>
      <c r="F87" s="86">
        <v>83</v>
      </c>
      <c r="G87" s="80">
        <v>2</v>
      </c>
      <c r="H87" s="204"/>
      <c r="I87" s="204"/>
      <c r="J87" s="204"/>
      <c r="K87" s="204"/>
      <c r="L87" s="80">
        <v>0</v>
      </c>
      <c r="M87" s="203"/>
      <c r="N87" s="52">
        <v>0</v>
      </c>
      <c r="O87" s="204"/>
      <c r="P87" s="204"/>
      <c r="Q87" s="11">
        <v>5.9438271480999996</v>
      </c>
      <c r="R87" s="204"/>
      <c r="S87" s="204"/>
      <c r="T87" s="53">
        <v>11.975000000000001</v>
      </c>
      <c r="U87" s="204"/>
      <c r="V87" s="204"/>
      <c r="W87" s="11">
        <v>5.9872221358023996</v>
      </c>
      <c r="X87" s="204"/>
      <c r="Y87" s="204"/>
      <c r="Z87" s="53">
        <v>12.237500000000001</v>
      </c>
      <c r="AA87" s="204"/>
      <c r="AB87" s="204"/>
      <c r="AC87" s="204"/>
      <c r="AD87" s="204"/>
      <c r="AE87" s="204"/>
      <c r="AF87" s="9">
        <v>2.9452674832153432</v>
      </c>
      <c r="AG87" s="9">
        <v>566</v>
      </c>
      <c r="AH87" s="9">
        <v>0.63509768762690677</v>
      </c>
      <c r="AI87" s="9">
        <v>150</v>
      </c>
      <c r="AJ87" s="9">
        <v>1.8796875</v>
      </c>
      <c r="AK87" s="9" t="s">
        <v>248</v>
      </c>
      <c r="AL87" s="9">
        <v>78</v>
      </c>
      <c r="AM87" s="9">
        <v>2.9622344273860053</v>
      </c>
      <c r="AN87" s="9">
        <v>2.9493243243243246</v>
      </c>
      <c r="AO87" s="73">
        <v>159</v>
      </c>
      <c r="AP87" s="80">
        <v>1</v>
      </c>
      <c r="AQ87" s="80">
        <v>2</v>
      </c>
      <c r="AR87" s="203">
        <v>0</v>
      </c>
      <c r="AS87" s="203" t="s">
        <v>248</v>
      </c>
      <c r="AT87" s="7">
        <v>6069.7920000000004</v>
      </c>
      <c r="AU87" s="7">
        <v>197.56100000000001</v>
      </c>
      <c r="AV87" s="203">
        <v>0</v>
      </c>
      <c r="AW87" s="203">
        <v>0</v>
      </c>
      <c r="AX87" s="203" t="s">
        <v>248</v>
      </c>
      <c r="AY87" s="203" t="s">
        <v>248</v>
      </c>
      <c r="AZ87" s="138">
        <v>18021</v>
      </c>
      <c r="BA87" s="203" t="s">
        <v>248</v>
      </c>
      <c r="BB87" s="203" t="s">
        <v>248</v>
      </c>
      <c r="BC87" s="203" t="s">
        <v>248</v>
      </c>
      <c r="BD87" s="217" t="s">
        <v>61</v>
      </c>
      <c r="BE87" s="201" t="s">
        <v>62</v>
      </c>
      <c r="BF87" s="201" t="s">
        <v>63</v>
      </c>
      <c r="BG87" s="201" t="s">
        <v>196</v>
      </c>
      <c r="BH87" s="218" t="s">
        <v>488</v>
      </c>
      <c r="BI87" s="218" t="s">
        <v>66</v>
      </c>
      <c r="BJ87" s="200">
        <v>214</v>
      </c>
      <c r="BK87" s="200">
        <v>7</v>
      </c>
      <c r="BL87" s="219" t="s">
        <v>65</v>
      </c>
      <c r="BM87" s="64"/>
      <c r="BN87" s="52" t="s">
        <v>345</v>
      </c>
      <c r="BO87" s="91" t="s">
        <v>335</v>
      </c>
      <c r="BP87" s="441" t="s">
        <v>690</v>
      </c>
      <c r="BQ87" s="219" t="s">
        <v>718</v>
      </c>
    </row>
    <row r="88" spans="1:69" ht="15.75">
      <c r="A88" s="207" t="s">
        <v>33</v>
      </c>
      <c r="B88" s="208" t="s">
        <v>711</v>
      </c>
      <c r="C88" s="202" t="s">
        <v>35</v>
      </c>
      <c r="D88" s="210" t="s">
        <v>710</v>
      </c>
      <c r="E88" s="24" t="s">
        <v>138</v>
      </c>
      <c r="F88" s="86">
        <v>77</v>
      </c>
      <c r="G88" s="80">
        <v>2</v>
      </c>
      <c r="H88" s="204"/>
      <c r="I88" s="204"/>
      <c r="J88" s="204"/>
      <c r="K88" s="204"/>
      <c r="L88" s="80">
        <v>0</v>
      </c>
      <c r="M88" s="203"/>
      <c r="N88" s="52">
        <v>0</v>
      </c>
      <c r="O88" s="204"/>
      <c r="P88" s="204"/>
      <c r="Q88" s="11">
        <v>5.2744265866999998</v>
      </c>
      <c r="R88" s="204"/>
      <c r="S88" s="204"/>
      <c r="T88" s="53">
        <v>9.0625</v>
      </c>
      <c r="U88" s="204"/>
      <c r="V88" s="204"/>
      <c r="W88" s="11">
        <v>5.2709065600000002</v>
      </c>
      <c r="X88" s="204"/>
      <c r="Y88" s="204"/>
      <c r="Z88" s="53">
        <v>9.0625</v>
      </c>
      <c r="AA88" s="204"/>
      <c r="AB88" s="204"/>
      <c r="AC88" s="204"/>
      <c r="AD88" s="204"/>
      <c r="AE88" s="204"/>
      <c r="AF88" s="9">
        <v>3.6147238220487323</v>
      </c>
      <c r="AG88" s="9">
        <v>525</v>
      </c>
      <c r="AH88" s="9">
        <v>0.39026689783389618</v>
      </c>
      <c r="AI88" s="9">
        <v>12</v>
      </c>
      <c r="AJ88" s="9">
        <v>2.796875</v>
      </c>
      <c r="AK88" s="9" t="s">
        <v>248</v>
      </c>
      <c r="AL88" s="9">
        <v>75</v>
      </c>
      <c r="AM88" s="9">
        <v>3.6147238220487323</v>
      </c>
      <c r="AN88" s="9">
        <v>3.671242774566474</v>
      </c>
      <c r="AO88" s="73">
        <v>150</v>
      </c>
      <c r="AP88" s="80">
        <v>0</v>
      </c>
      <c r="AQ88" s="80">
        <v>0</v>
      </c>
      <c r="AR88" s="203">
        <v>0</v>
      </c>
      <c r="AS88" s="203" t="s">
        <v>248</v>
      </c>
      <c r="AT88" s="7">
        <v>5723.335</v>
      </c>
      <c r="AU88" s="7">
        <v>0</v>
      </c>
      <c r="AV88" s="203">
        <v>0</v>
      </c>
      <c r="AW88" s="203">
        <v>0</v>
      </c>
      <c r="AX88" s="203" t="s">
        <v>248</v>
      </c>
      <c r="AY88" s="203" t="s">
        <v>248</v>
      </c>
      <c r="AZ88" s="138">
        <v>18021</v>
      </c>
      <c r="BA88" s="203" t="s">
        <v>248</v>
      </c>
      <c r="BB88" s="203" t="s">
        <v>248</v>
      </c>
      <c r="BC88" s="203" t="s">
        <v>248</v>
      </c>
      <c r="BD88" s="217" t="s">
        <v>61</v>
      </c>
      <c r="BE88" s="201" t="s">
        <v>62</v>
      </c>
      <c r="BF88" s="201" t="s">
        <v>63</v>
      </c>
      <c r="BG88" s="201" t="s">
        <v>196</v>
      </c>
      <c r="BH88" s="218" t="s">
        <v>488</v>
      </c>
      <c r="BI88" s="218" t="s">
        <v>67</v>
      </c>
      <c r="BJ88" s="200">
        <v>214</v>
      </c>
      <c r="BK88" s="200">
        <v>3</v>
      </c>
      <c r="BL88" s="219" t="s">
        <v>65</v>
      </c>
      <c r="BM88" s="64"/>
      <c r="BN88" s="52" t="s">
        <v>345</v>
      </c>
      <c r="BO88" s="91" t="s">
        <v>335</v>
      </c>
      <c r="BP88" s="441" t="s">
        <v>690</v>
      </c>
      <c r="BQ88" s="219" t="s">
        <v>718</v>
      </c>
    </row>
    <row r="89" spans="1:69" ht="15.75">
      <c r="A89" s="207" t="s">
        <v>33</v>
      </c>
      <c r="B89" s="208" t="s">
        <v>711</v>
      </c>
      <c r="C89" s="202" t="s">
        <v>35</v>
      </c>
      <c r="D89" s="210" t="s">
        <v>710</v>
      </c>
      <c r="E89" s="24" t="s">
        <v>138</v>
      </c>
      <c r="F89" s="86">
        <v>75</v>
      </c>
      <c r="G89" s="80">
        <v>5</v>
      </c>
      <c r="H89" s="204"/>
      <c r="I89" s="204"/>
      <c r="J89" s="204"/>
      <c r="K89" s="204"/>
      <c r="L89" s="80">
        <v>0</v>
      </c>
      <c r="M89" s="203"/>
      <c r="N89" s="52">
        <v>0</v>
      </c>
      <c r="O89" s="204"/>
      <c r="P89" s="204"/>
      <c r="Q89" s="11">
        <v>6.7996142571</v>
      </c>
      <c r="R89" s="204"/>
      <c r="S89" s="204"/>
      <c r="T89" s="53">
        <v>11.25</v>
      </c>
      <c r="U89" s="204"/>
      <c r="V89" s="204"/>
      <c r="W89" s="11">
        <v>6.7584285285714003</v>
      </c>
      <c r="X89" s="204"/>
      <c r="Y89" s="204"/>
      <c r="Z89" s="53">
        <v>10.875</v>
      </c>
      <c r="AA89" s="204"/>
      <c r="AB89" s="204"/>
      <c r="AC89" s="204"/>
      <c r="AD89" s="204"/>
      <c r="AE89" s="204"/>
      <c r="AF89" s="9">
        <v>2.5122751322372872</v>
      </c>
      <c r="AG89" s="9">
        <v>490</v>
      </c>
      <c r="AH89" s="9">
        <v>0.47820491238899032</v>
      </c>
      <c r="AI89" s="9">
        <v>262</v>
      </c>
      <c r="AJ89" s="9">
        <v>1.5401234567901234</v>
      </c>
      <c r="AK89" s="9" t="s">
        <v>248</v>
      </c>
      <c r="AL89" s="9">
        <v>0</v>
      </c>
      <c r="AM89" s="9"/>
      <c r="AN89" s="9"/>
      <c r="AO89" s="73">
        <v>131</v>
      </c>
      <c r="AP89" s="80">
        <v>0</v>
      </c>
      <c r="AQ89" s="80">
        <v>9</v>
      </c>
      <c r="AR89" s="203">
        <v>0</v>
      </c>
      <c r="AS89" s="203" t="s">
        <v>248</v>
      </c>
      <c r="AT89" s="7">
        <v>5174.973</v>
      </c>
      <c r="AU89" s="7">
        <v>365.61200000000002</v>
      </c>
      <c r="AV89" s="203">
        <v>0</v>
      </c>
      <c r="AW89" s="203">
        <v>0</v>
      </c>
      <c r="AX89" s="203" t="s">
        <v>248</v>
      </c>
      <c r="AY89" s="203" t="s">
        <v>248</v>
      </c>
      <c r="AZ89" s="138">
        <v>18021</v>
      </c>
      <c r="BA89" s="203" t="s">
        <v>248</v>
      </c>
      <c r="BB89" s="203" t="s">
        <v>248</v>
      </c>
      <c r="BC89" s="203" t="s">
        <v>248</v>
      </c>
      <c r="BD89" s="217" t="s">
        <v>61</v>
      </c>
      <c r="BE89" s="201" t="s">
        <v>62</v>
      </c>
      <c r="BF89" s="201" t="s">
        <v>63</v>
      </c>
      <c r="BG89" s="201" t="s">
        <v>196</v>
      </c>
      <c r="BH89" s="218" t="s">
        <v>488</v>
      </c>
      <c r="BI89" s="218" t="s">
        <v>68</v>
      </c>
      <c r="BJ89" s="200">
        <v>214</v>
      </c>
      <c r="BK89" s="200">
        <v>4</v>
      </c>
      <c r="BL89" s="219" t="s">
        <v>65</v>
      </c>
      <c r="BM89" s="64"/>
      <c r="BN89" s="52" t="s">
        <v>345</v>
      </c>
      <c r="BO89" s="91" t="s">
        <v>335</v>
      </c>
      <c r="BP89" s="441" t="s">
        <v>690</v>
      </c>
      <c r="BQ89" s="219" t="s">
        <v>718</v>
      </c>
    </row>
    <row r="90" spans="1:69" ht="15.75">
      <c r="A90" s="207" t="s">
        <v>33</v>
      </c>
      <c r="B90" s="208" t="s">
        <v>711</v>
      </c>
      <c r="C90" s="202" t="s">
        <v>35</v>
      </c>
      <c r="D90" s="210" t="s">
        <v>710</v>
      </c>
      <c r="E90" s="24" t="s">
        <v>139</v>
      </c>
      <c r="F90" s="86">
        <v>74</v>
      </c>
      <c r="G90" s="80">
        <v>2</v>
      </c>
      <c r="H90" s="204"/>
      <c r="I90" s="204"/>
      <c r="J90" s="204"/>
      <c r="K90" s="204"/>
      <c r="L90" s="80">
        <v>1</v>
      </c>
      <c r="M90" s="203"/>
      <c r="N90" s="52">
        <v>0</v>
      </c>
      <c r="O90" s="204"/>
      <c r="P90" s="204"/>
      <c r="Q90" s="11">
        <v>5.7427040282000004</v>
      </c>
      <c r="R90" s="204"/>
      <c r="S90" s="204"/>
      <c r="T90" s="53">
        <v>8.8625000000000007</v>
      </c>
      <c r="U90" s="204"/>
      <c r="V90" s="204"/>
      <c r="W90" s="11">
        <v>5.8076757887322996</v>
      </c>
      <c r="X90" s="204"/>
      <c r="Y90" s="204"/>
      <c r="Z90" s="53">
        <v>8.8625000000000007</v>
      </c>
      <c r="AA90" s="204"/>
      <c r="AB90" s="204"/>
      <c r="AC90" s="204"/>
      <c r="AD90" s="204"/>
      <c r="AE90" s="204"/>
      <c r="AF90" s="9">
        <v>3.6245473038022915</v>
      </c>
      <c r="AG90" s="9">
        <v>517</v>
      </c>
      <c r="AH90" s="9">
        <v>0.47421677252982924</v>
      </c>
      <c r="AI90" s="9">
        <v>16</v>
      </c>
      <c r="AJ90" s="9">
        <v>2.6005681818181818</v>
      </c>
      <c r="AK90" s="9" t="s">
        <v>248</v>
      </c>
      <c r="AL90" s="9">
        <v>71</v>
      </c>
      <c r="AM90" s="9">
        <v>3.6245473038022915</v>
      </c>
      <c r="AN90" s="9">
        <v>3.6826018808777428</v>
      </c>
      <c r="AO90" s="73">
        <v>144</v>
      </c>
      <c r="AP90" s="80">
        <v>0</v>
      </c>
      <c r="AQ90" s="80">
        <v>0</v>
      </c>
      <c r="AR90" s="203">
        <v>0</v>
      </c>
      <c r="AS90" s="203" t="s">
        <v>248</v>
      </c>
      <c r="AT90" s="7">
        <v>5564.2219999999998</v>
      </c>
      <c r="AU90" s="7">
        <v>0</v>
      </c>
      <c r="AV90" s="203">
        <v>0</v>
      </c>
      <c r="AW90" s="203">
        <v>0</v>
      </c>
      <c r="AX90" s="203" t="s">
        <v>248</v>
      </c>
      <c r="AY90" s="203" t="s">
        <v>248</v>
      </c>
      <c r="AZ90" s="138">
        <v>2635</v>
      </c>
      <c r="BA90" s="203" t="s">
        <v>248</v>
      </c>
      <c r="BB90" s="203" t="s">
        <v>248</v>
      </c>
      <c r="BC90" s="203" t="s">
        <v>248</v>
      </c>
      <c r="BD90" s="217" t="s">
        <v>61</v>
      </c>
      <c r="BE90" s="201" t="s">
        <v>62</v>
      </c>
      <c r="BF90" s="201" t="s">
        <v>63</v>
      </c>
      <c r="BG90" s="201" t="s">
        <v>196</v>
      </c>
      <c r="BH90" s="218" t="s">
        <v>267</v>
      </c>
      <c r="BI90" s="218" t="s">
        <v>64</v>
      </c>
      <c r="BJ90" s="200">
        <v>214</v>
      </c>
      <c r="BK90" s="200">
        <v>1</v>
      </c>
      <c r="BL90" s="219" t="s">
        <v>65</v>
      </c>
      <c r="BM90" s="64"/>
      <c r="BN90" s="52" t="s">
        <v>345</v>
      </c>
      <c r="BO90" s="91" t="s">
        <v>348</v>
      </c>
      <c r="BP90" s="441" t="s">
        <v>689</v>
      </c>
      <c r="BQ90" s="219" t="s">
        <v>719</v>
      </c>
    </row>
    <row r="91" spans="1:69" ht="15.75">
      <c r="A91" s="207" t="s">
        <v>33</v>
      </c>
      <c r="B91" s="208" t="s">
        <v>711</v>
      </c>
      <c r="C91" s="202" t="s">
        <v>35</v>
      </c>
      <c r="D91" s="210" t="s">
        <v>710</v>
      </c>
      <c r="E91" s="24" t="s">
        <v>139</v>
      </c>
      <c r="F91" s="86">
        <v>73</v>
      </c>
      <c r="G91" s="80">
        <v>0</v>
      </c>
      <c r="H91" s="204"/>
      <c r="I91" s="204"/>
      <c r="J91" s="204"/>
      <c r="K91" s="204"/>
      <c r="L91" s="80">
        <v>0</v>
      </c>
      <c r="M91" s="203"/>
      <c r="N91" s="52">
        <v>0</v>
      </c>
      <c r="O91" s="204"/>
      <c r="P91" s="204"/>
      <c r="Q91" s="11">
        <v>5.8234655753000002</v>
      </c>
      <c r="R91" s="204"/>
      <c r="S91" s="204"/>
      <c r="T91" s="53">
        <v>11.674999999999997</v>
      </c>
      <c r="U91" s="204"/>
      <c r="V91" s="204"/>
      <c r="W91" s="11">
        <v>5.7194929589040999</v>
      </c>
      <c r="X91" s="204"/>
      <c r="Y91" s="204"/>
      <c r="Z91" s="53">
        <v>10.674999999999997</v>
      </c>
      <c r="AA91" s="204"/>
      <c r="AB91" s="204"/>
      <c r="AC91" s="204"/>
      <c r="AD91" s="204"/>
      <c r="AE91" s="204"/>
      <c r="AF91" s="9">
        <v>3.3903082245833258</v>
      </c>
      <c r="AG91" s="9">
        <v>516</v>
      </c>
      <c r="AH91" s="9">
        <v>0.49776957111408859</v>
      </c>
      <c r="AI91" s="9">
        <v>25</v>
      </c>
      <c r="AJ91" s="9">
        <v>2.5032608695652172</v>
      </c>
      <c r="AK91" s="9" t="s">
        <v>248</v>
      </c>
      <c r="AL91" s="9">
        <v>73</v>
      </c>
      <c r="AM91" s="9">
        <v>3.3903082245833258</v>
      </c>
      <c r="AN91" s="9">
        <v>3.4826388888888888</v>
      </c>
      <c r="AO91" s="73">
        <v>146</v>
      </c>
      <c r="AP91" s="80">
        <v>0</v>
      </c>
      <c r="AQ91" s="80">
        <v>0</v>
      </c>
      <c r="AR91" s="203">
        <v>0</v>
      </c>
      <c r="AS91" s="203" t="s">
        <v>248</v>
      </c>
      <c r="AT91" s="7">
        <v>5583.3010000000004</v>
      </c>
      <c r="AU91" s="7">
        <v>0</v>
      </c>
      <c r="AV91" s="203">
        <v>0</v>
      </c>
      <c r="AW91" s="203">
        <v>0</v>
      </c>
      <c r="AX91" s="203" t="s">
        <v>248</v>
      </c>
      <c r="AY91" s="203" t="s">
        <v>248</v>
      </c>
      <c r="AZ91" s="138">
        <v>2635</v>
      </c>
      <c r="BA91" s="203" t="s">
        <v>248</v>
      </c>
      <c r="BB91" s="203" t="s">
        <v>248</v>
      </c>
      <c r="BC91" s="203" t="s">
        <v>248</v>
      </c>
      <c r="BD91" s="217" t="s">
        <v>61</v>
      </c>
      <c r="BE91" s="201" t="s">
        <v>62</v>
      </c>
      <c r="BF91" s="201" t="s">
        <v>63</v>
      </c>
      <c r="BG91" s="201" t="s">
        <v>196</v>
      </c>
      <c r="BH91" s="218" t="s">
        <v>267</v>
      </c>
      <c r="BI91" s="218" t="s">
        <v>66</v>
      </c>
      <c r="BJ91" s="200">
        <v>214</v>
      </c>
      <c r="BK91" s="200">
        <v>7</v>
      </c>
      <c r="BL91" s="219" t="s">
        <v>65</v>
      </c>
      <c r="BM91" s="64"/>
      <c r="BN91" s="52" t="s">
        <v>345</v>
      </c>
      <c r="BO91" s="91" t="s">
        <v>348</v>
      </c>
      <c r="BP91" s="441" t="s">
        <v>689</v>
      </c>
      <c r="BQ91" s="219" t="s">
        <v>719</v>
      </c>
    </row>
    <row r="92" spans="1:69" ht="15.75">
      <c r="A92" s="207" t="s">
        <v>33</v>
      </c>
      <c r="B92" s="208" t="s">
        <v>711</v>
      </c>
      <c r="C92" s="202" t="s">
        <v>35</v>
      </c>
      <c r="D92" s="210" t="s">
        <v>710</v>
      </c>
      <c r="E92" s="24" t="s">
        <v>139</v>
      </c>
      <c r="F92" s="86">
        <v>74</v>
      </c>
      <c r="G92" s="80">
        <v>3</v>
      </c>
      <c r="H92" s="204"/>
      <c r="I92" s="204"/>
      <c r="J92" s="204"/>
      <c r="K92" s="204"/>
      <c r="L92" s="80">
        <v>0</v>
      </c>
      <c r="M92" s="203"/>
      <c r="N92" s="52">
        <v>0</v>
      </c>
      <c r="O92" s="204"/>
      <c r="P92" s="204"/>
      <c r="Q92" s="11">
        <v>5.7242953098999996</v>
      </c>
      <c r="R92" s="204"/>
      <c r="S92" s="204"/>
      <c r="T92" s="53">
        <v>9.3625000000000007</v>
      </c>
      <c r="U92" s="204"/>
      <c r="V92" s="204"/>
      <c r="W92" s="11">
        <v>5.7415490563380001</v>
      </c>
      <c r="X92" s="204"/>
      <c r="Y92" s="204"/>
      <c r="Z92" s="53">
        <v>9.2250000000000014</v>
      </c>
      <c r="AA92" s="204"/>
      <c r="AB92" s="204"/>
      <c r="AC92" s="204"/>
      <c r="AD92" s="204"/>
      <c r="AE92" s="204"/>
      <c r="AF92" s="9">
        <v>3.569644884132523</v>
      </c>
      <c r="AG92" s="9">
        <v>499</v>
      </c>
      <c r="AH92" s="9">
        <v>0.59306601595399844</v>
      </c>
      <c r="AI92" s="9">
        <v>34</v>
      </c>
      <c r="AJ92" s="9">
        <v>2.1732142857142858</v>
      </c>
      <c r="AK92" s="9" t="s">
        <v>248</v>
      </c>
      <c r="AL92" s="9">
        <v>71</v>
      </c>
      <c r="AM92" s="9">
        <v>3.6242718714895026</v>
      </c>
      <c r="AN92" s="9">
        <v>3.7060931899641578</v>
      </c>
      <c r="AO92" s="73">
        <v>122</v>
      </c>
      <c r="AP92" s="80">
        <v>0</v>
      </c>
      <c r="AQ92" s="80">
        <v>20</v>
      </c>
      <c r="AR92" s="203">
        <v>0</v>
      </c>
      <c r="AS92" s="203" t="s">
        <v>248</v>
      </c>
      <c r="AT92" s="7">
        <v>5106.0709999999999</v>
      </c>
      <c r="AU92" s="7">
        <v>335.976</v>
      </c>
      <c r="AV92" s="203">
        <v>0</v>
      </c>
      <c r="AW92" s="203">
        <v>0</v>
      </c>
      <c r="AX92" s="203" t="s">
        <v>248</v>
      </c>
      <c r="AY92" s="203" t="s">
        <v>248</v>
      </c>
      <c r="AZ92" s="138">
        <v>2635</v>
      </c>
      <c r="BA92" s="203" t="s">
        <v>248</v>
      </c>
      <c r="BB92" s="203" t="s">
        <v>248</v>
      </c>
      <c r="BC92" s="203" t="s">
        <v>248</v>
      </c>
      <c r="BD92" s="217" t="s">
        <v>61</v>
      </c>
      <c r="BE92" s="201" t="s">
        <v>62</v>
      </c>
      <c r="BF92" s="201" t="s">
        <v>63</v>
      </c>
      <c r="BG92" s="201" t="s">
        <v>196</v>
      </c>
      <c r="BH92" s="218" t="s">
        <v>267</v>
      </c>
      <c r="BI92" s="218" t="s">
        <v>67</v>
      </c>
      <c r="BJ92" s="200">
        <v>214</v>
      </c>
      <c r="BK92" s="200">
        <v>3</v>
      </c>
      <c r="BL92" s="219" t="s">
        <v>65</v>
      </c>
      <c r="BM92" s="64"/>
      <c r="BN92" s="52" t="s">
        <v>345</v>
      </c>
      <c r="BO92" s="91" t="s">
        <v>348</v>
      </c>
      <c r="BP92" s="441" t="s">
        <v>689</v>
      </c>
      <c r="BQ92" s="219" t="s">
        <v>719</v>
      </c>
    </row>
    <row r="93" spans="1:69" ht="15.75">
      <c r="A93" s="207" t="s">
        <v>33</v>
      </c>
      <c r="B93" s="208" t="s">
        <v>711</v>
      </c>
      <c r="C93" s="202" t="s">
        <v>35</v>
      </c>
      <c r="D93" s="210" t="s">
        <v>710</v>
      </c>
      <c r="E93" s="24" t="s">
        <v>139</v>
      </c>
      <c r="F93" s="86">
        <v>62</v>
      </c>
      <c r="G93" s="80">
        <v>9</v>
      </c>
      <c r="H93" s="204"/>
      <c r="I93" s="204"/>
      <c r="J93" s="204"/>
      <c r="K93" s="204"/>
      <c r="L93" s="80">
        <v>0</v>
      </c>
      <c r="M93" s="203"/>
      <c r="N93" s="52">
        <v>0</v>
      </c>
      <c r="O93" s="204"/>
      <c r="P93" s="204"/>
      <c r="Q93" s="11">
        <v>6.7054714717000001</v>
      </c>
      <c r="R93" s="204"/>
      <c r="S93" s="204"/>
      <c r="T93" s="53">
        <v>12.587499999999999</v>
      </c>
      <c r="U93" s="204"/>
      <c r="V93" s="204"/>
      <c r="W93" s="11">
        <v>6.6677735471697996</v>
      </c>
      <c r="X93" s="204"/>
      <c r="Y93" s="204"/>
      <c r="Z93" s="53">
        <v>12.337499999999999</v>
      </c>
      <c r="AA93" s="204"/>
      <c r="AB93" s="204"/>
      <c r="AC93" s="204"/>
      <c r="AD93" s="204"/>
      <c r="AE93" s="204"/>
      <c r="AF93" s="9">
        <v>2.6542587640150535</v>
      </c>
      <c r="AG93" s="9">
        <v>375</v>
      </c>
      <c r="AH93" s="9">
        <v>0.36397272138184228</v>
      </c>
      <c r="AI93" s="9">
        <v>102</v>
      </c>
      <c r="AJ93" s="9">
        <v>1.9573529411764707</v>
      </c>
      <c r="AK93" s="9" t="s">
        <v>248</v>
      </c>
      <c r="AL93" s="9">
        <v>0</v>
      </c>
      <c r="AM93" s="9"/>
      <c r="AN93" s="9"/>
      <c r="AO93" s="73">
        <v>87</v>
      </c>
      <c r="AP93" s="80">
        <v>8</v>
      </c>
      <c r="AQ93" s="80">
        <v>11</v>
      </c>
      <c r="AR93" s="203">
        <v>0</v>
      </c>
      <c r="AS93" s="203" t="s">
        <v>248</v>
      </c>
      <c r="AT93" s="7">
        <v>3808.7640000000001</v>
      </c>
      <c r="AU93" s="7">
        <v>446.59100000000001</v>
      </c>
      <c r="AV93" s="203">
        <v>0</v>
      </c>
      <c r="AW93" s="203">
        <v>0</v>
      </c>
      <c r="AX93" s="203" t="s">
        <v>248</v>
      </c>
      <c r="AY93" s="203" t="s">
        <v>248</v>
      </c>
      <c r="AZ93" s="138">
        <v>2635</v>
      </c>
      <c r="BA93" s="203" t="s">
        <v>248</v>
      </c>
      <c r="BB93" s="203" t="s">
        <v>248</v>
      </c>
      <c r="BC93" s="203" t="s">
        <v>248</v>
      </c>
      <c r="BD93" s="217" t="s">
        <v>61</v>
      </c>
      <c r="BE93" s="201" t="s">
        <v>62</v>
      </c>
      <c r="BF93" s="201" t="s">
        <v>63</v>
      </c>
      <c r="BG93" s="201" t="s">
        <v>196</v>
      </c>
      <c r="BH93" s="218" t="s">
        <v>267</v>
      </c>
      <c r="BI93" s="218" t="s">
        <v>68</v>
      </c>
      <c r="BJ93" s="200">
        <v>214</v>
      </c>
      <c r="BK93" s="200">
        <v>4</v>
      </c>
      <c r="BL93" s="219" t="s">
        <v>65</v>
      </c>
      <c r="BM93" s="64"/>
      <c r="BN93" s="52" t="s">
        <v>345</v>
      </c>
      <c r="BO93" s="91" t="s">
        <v>348</v>
      </c>
      <c r="BP93" s="441" t="s">
        <v>689</v>
      </c>
      <c r="BQ93" s="219" t="s">
        <v>719</v>
      </c>
    </row>
    <row r="94" spans="1:69" ht="15.75">
      <c r="A94" s="207" t="s">
        <v>33</v>
      </c>
      <c r="B94" s="208" t="s">
        <v>711</v>
      </c>
      <c r="C94" s="202" t="s">
        <v>35</v>
      </c>
      <c r="D94" s="210" t="s">
        <v>710</v>
      </c>
      <c r="E94" s="24" t="s">
        <v>140</v>
      </c>
      <c r="F94" s="86">
        <v>62</v>
      </c>
      <c r="G94" s="80">
        <v>3</v>
      </c>
      <c r="H94" s="204"/>
      <c r="I94" s="204"/>
      <c r="J94" s="204"/>
      <c r="K94" s="204"/>
      <c r="L94" s="80">
        <v>0</v>
      </c>
      <c r="M94" s="203"/>
      <c r="N94" s="52">
        <v>1</v>
      </c>
      <c r="O94" s="204"/>
      <c r="P94" s="204"/>
      <c r="Q94" s="11">
        <v>7.0177965424000002</v>
      </c>
      <c r="R94" s="204"/>
      <c r="S94" s="204"/>
      <c r="T94" s="53">
        <v>14.524999999999999</v>
      </c>
      <c r="U94" s="204"/>
      <c r="V94" s="204"/>
      <c r="W94" s="11">
        <v>6.9254574915253997</v>
      </c>
      <c r="X94" s="204"/>
      <c r="Y94" s="204"/>
      <c r="Z94" s="53">
        <v>14.341666666666667</v>
      </c>
      <c r="AA94" s="204"/>
      <c r="AB94" s="204"/>
      <c r="AC94" s="204"/>
      <c r="AD94" s="204"/>
      <c r="AE94" s="204"/>
      <c r="AF94" s="9">
        <v>3.4630164285794467</v>
      </c>
      <c r="AG94" s="9">
        <v>413</v>
      </c>
      <c r="AH94" s="9">
        <v>0.59199725815357118</v>
      </c>
      <c r="AI94" s="9">
        <v>32</v>
      </c>
      <c r="AJ94" s="9">
        <v>2.1216666666666666</v>
      </c>
      <c r="AK94" s="9" t="s">
        <v>248</v>
      </c>
      <c r="AL94" s="9">
        <v>56</v>
      </c>
      <c r="AM94" s="9">
        <v>3.4853506580575724</v>
      </c>
      <c r="AN94" s="9">
        <v>3.5870535714285716</v>
      </c>
      <c r="AO94" s="73">
        <v>115</v>
      </c>
      <c r="AP94" s="80">
        <v>0</v>
      </c>
      <c r="AQ94" s="80">
        <v>3</v>
      </c>
      <c r="AR94" s="203">
        <v>0</v>
      </c>
      <c r="AS94" s="203" t="s">
        <v>248</v>
      </c>
      <c r="AT94" s="7">
        <v>4517.9589999999998</v>
      </c>
      <c r="AU94" s="7">
        <v>64.346000000000004</v>
      </c>
      <c r="AV94" s="203">
        <v>0</v>
      </c>
      <c r="AW94" s="203">
        <v>0</v>
      </c>
      <c r="AX94" s="203" t="s">
        <v>248</v>
      </c>
      <c r="AY94" s="203" t="s">
        <v>248</v>
      </c>
      <c r="AZ94" s="138">
        <v>11250</v>
      </c>
      <c r="BA94" s="203" t="s">
        <v>248</v>
      </c>
      <c r="BB94" s="203" t="s">
        <v>248</v>
      </c>
      <c r="BC94" s="203" t="s">
        <v>248</v>
      </c>
      <c r="BD94" s="217" t="s">
        <v>61</v>
      </c>
      <c r="BE94" s="201" t="s">
        <v>62</v>
      </c>
      <c r="BF94" s="201" t="s">
        <v>63</v>
      </c>
      <c r="BG94" s="201" t="s">
        <v>196</v>
      </c>
      <c r="BH94" s="218" t="s">
        <v>267</v>
      </c>
      <c r="BI94" s="218" t="s">
        <v>64</v>
      </c>
      <c r="BJ94" s="200">
        <v>214</v>
      </c>
      <c r="BK94" s="200">
        <v>1</v>
      </c>
      <c r="BL94" s="219" t="s">
        <v>65</v>
      </c>
      <c r="BM94" s="64"/>
      <c r="BN94" s="52" t="s">
        <v>345</v>
      </c>
      <c r="BO94" s="91" t="s">
        <v>335</v>
      </c>
      <c r="BP94" s="441" t="s">
        <v>690</v>
      </c>
      <c r="BQ94" s="219" t="s">
        <v>718</v>
      </c>
    </row>
    <row r="95" spans="1:69" ht="15.75">
      <c r="A95" s="207" t="s">
        <v>33</v>
      </c>
      <c r="B95" s="208" t="s">
        <v>711</v>
      </c>
      <c r="C95" s="202" t="s">
        <v>35</v>
      </c>
      <c r="D95" s="210" t="s">
        <v>710</v>
      </c>
      <c r="E95" s="24" t="s">
        <v>140</v>
      </c>
      <c r="F95" s="86">
        <v>59</v>
      </c>
      <c r="G95" s="80">
        <v>2</v>
      </c>
      <c r="H95" s="204"/>
      <c r="I95" s="204"/>
      <c r="J95" s="204"/>
      <c r="K95" s="204"/>
      <c r="L95" s="80">
        <v>0</v>
      </c>
      <c r="M95" s="203"/>
      <c r="N95" s="52">
        <v>0</v>
      </c>
      <c r="O95" s="204"/>
      <c r="P95" s="204"/>
      <c r="Q95" s="11">
        <v>6.9299472807000004</v>
      </c>
      <c r="R95" s="204"/>
      <c r="S95" s="204"/>
      <c r="T95" s="53">
        <v>11.7875</v>
      </c>
      <c r="U95" s="204"/>
      <c r="V95" s="204"/>
      <c r="W95" s="11">
        <v>6.9431753684209996</v>
      </c>
      <c r="X95" s="204"/>
      <c r="Y95" s="204"/>
      <c r="Z95" s="53">
        <v>12.074999999999999</v>
      </c>
      <c r="AA95" s="204"/>
      <c r="AB95" s="204"/>
      <c r="AC95" s="204"/>
      <c r="AD95" s="204"/>
      <c r="AE95" s="204"/>
      <c r="AF95" s="9">
        <v>3.2582142912611665</v>
      </c>
      <c r="AG95" s="9">
        <v>399</v>
      </c>
      <c r="AH95" s="9">
        <v>0.62880183340691531</v>
      </c>
      <c r="AI95" s="9">
        <v>57</v>
      </c>
      <c r="AJ95" s="9">
        <v>2.0589285714285714</v>
      </c>
      <c r="AK95" s="9" t="s">
        <v>248</v>
      </c>
      <c r="AL95" s="9">
        <v>53</v>
      </c>
      <c r="AM95" s="9">
        <v>3.2475471705439269</v>
      </c>
      <c r="AN95" s="9">
        <v>3.3409090909090908</v>
      </c>
      <c r="AO95" s="73">
        <v>111</v>
      </c>
      <c r="AP95" s="80">
        <v>0</v>
      </c>
      <c r="AQ95" s="80">
        <v>3</v>
      </c>
      <c r="AR95" s="203">
        <v>0</v>
      </c>
      <c r="AS95" s="203" t="s">
        <v>248</v>
      </c>
      <c r="AT95" s="7">
        <v>4472.9260000000004</v>
      </c>
      <c r="AU95" s="7">
        <v>0</v>
      </c>
      <c r="AV95" s="203">
        <v>0</v>
      </c>
      <c r="AW95" s="203">
        <v>0</v>
      </c>
      <c r="AX95" s="203" t="s">
        <v>248</v>
      </c>
      <c r="AY95" s="203" t="s">
        <v>248</v>
      </c>
      <c r="AZ95" s="138">
        <v>11250</v>
      </c>
      <c r="BA95" s="203" t="s">
        <v>248</v>
      </c>
      <c r="BB95" s="203" t="s">
        <v>248</v>
      </c>
      <c r="BC95" s="203" t="s">
        <v>248</v>
      </c>
      <c r="BD95" s="217" t="s">
        <v>61</v>
      </c>
      <c r="BE95" s="201" t="s">
        <v>62</v>
      </c>
      <c r="BF95" s="201" t="s">
        <v>63</v>
      </c>
      <c r="BG95" s="201" t="s">
        <v>196</v>
      </c>
      <c r="BH95" s="218" t="s">
        <v>267</v>
      </c>
      <c r="BI95" s="218" t="s">
        <v>66</v>
      </c>
      <c r="BJ95" s="200">
        <v>214</v>
      </c>
      <c r="BK95" s="200">
        <v>7</v>
      </c>
      <c r="BL95" s="219" t="s">
        <v>65</v>
      </c>
      <c r="BM95" s="64"/>
      <c r="BN95" s="52" t="s">
        <v>345</v>
      </c>
      <c r="BO95" s="91" t="s">
        <v>335</v>
      </c>
      <c r="BP95" s="441" t="s">
        <v>690</v>
      </c>
      <c r="BQ95" s="219" t="s">
        <v>718</v>
      </c>
    </row>
    <row r="96" spans="1:69" ht="15.75">
      <c r="A96" s="207" t="s">
        <v>33</v>
      </c>
      <c r="B96" s="208" t="s">
        <v>711</v>
      </c>
      <c r="C96" s="202" t="s">
        <v>35</v>
      </c>
      <c r="D96" s="210" t="s">
        <v>710</v>
      </c>
      <c r="E96" s="24" t="s">
        <v>140</v>
      </c>
      <c r="F96" s="86">
        <v>59</v>
      </c>
      <c r="G96" s="80">
        <v>2</v>
      </c>
      <c r="H96" s="204"/>
      <c r="I96" s="204"/>
      <c r="J96" s="204"/>
      <c r="K96" s="204"/>
      <c r="L96" s="80">
        <v>0</v>
      </c>
      <c r="M96" s="203"/>
      <c r="N96" s="52">
        <v>0</v>
      </c>
      <c r="O96" s="204"/>
      <c r="P96" s="204"/>
      <c r="Q96" s="11">
        <v>5.1637718772000003</v>
      </c>
      <c r="R96" s="204"/>
      <c r="S96" s="204"/>
      <c r="T96" s="53">
        <v>7.0749999999999993</v>
      </c>
      <c r="U96" s="204"/>
      <c r="V96" s="204"/>
      <c r="W96" s="11">
        <v>5.1722103859648998</v>
      </c>
      <c r="X96" s="204"/>
      <c r="Y96" s="204"/>
      <c r="Z96" s="53">
        <v>7.0749999999999993</v>
      </c>
      <c r="AA96" s="204"/>
      <c r="AB96" s="204"/>
      <c r="AC96" s="204"/>
      <c r="AD96" s="204"/>
      <c r="AE96" s="204"/>
      <c r="AF96" s="9">
        <v>3.5397869781742721</v>
      </c>
      <c r="AG96" s="9">
        <v>399</v>
      </c>
      <c r="AH96" s="9">
        <v>0.44093594032436229</v>
      </c>
      <c r="AI96" s="9">
        <v>14</v>
      </c>
      <c r="AJ96" s="9">
        <v>2.5929687499999998</v>
      </c>
      <c r="AK96" s="9" t="s">
        <v>248</v>
      </c>
      <c r="AL96" s="9">
        <v>56</v>
      </c>
      <c r="AM96" s="9">
        <v>3.5480867469189121</v>
      </c>
      <c r="AN96" s="9">
        <v>3.6212765957446806</v>
      </c>
      <c r="AO96" s="73">
        <v>113</v>
      </c>
      <c r="AP96" s="80">
        <v>0</v>
      </c>
      <c r="AQ96" s="80">
        <v>1</v>
      </c>
      <c r="AR96" s="203">
        <v>0</v>
      </c>
      <c r="AS96" s="203" t="s">
        <v>248</v>
      </c>
      <c r="AT96" s="7">
        <v>4381.8310000000001</v>
      </c>
      <c r="AU96" s="7">
        <v>61.494999999999997</v>
      </c>
      <c r="AV96" s="203">
        <v>0</v>
      </c>
      <c r="AW96" s="203">
        <v>0</v>
      </c>
      <c r="AX96" s="203" t="s">
        <v>248</v>
      </c>
      <c r="AY96" s="203" t="s">
        <v>248</v>
      </c>
      <c r="AZ96" s="138">
        <v>11250</v>
      </c>
      <c r="BA96" s="203" t="s">
        <v>248</v>
      </c>
      <c r="BB96" s="203" t="s">
        <v>248</v>
      </c>
      <c r="BC96" s="203" t="s">
        <v>248</v>
      </c>
      <c r="BD96" s="217" t="s">
        <v>61</v>
      </c>
      <c r="BE96" s="201" t="s">
        <v>62</v>
      </c>
      <c r="BF96" s="201" t="s">
        <v>63</v>
      </c>
      <c r="BG96" s="201" t="s">
        <v>196</v>
      </c>
      <c r="BH96" s="218" t="s">
        <v>267</v>
      </c>
      <c r="BI96" s="218" t="s">
        <v>67</v>
      </c>
      <c r="BJ96" s="200">
        <v>214</v>
      </c>
      <c r="BK96" s="200">
        <v>3</v>
      </c>
      <c r="BL96" s="219" t="s">
        <v>65</v>
      </c>
      <c r="BM96" s="64"/>
      <c r="BN96" s="52" t="s">
        <v>345</v>
      </c>
      <c r="BO96" s="91" t="s">
        <v>335</v>
      </c>
      <c r="BP96" s="441" t="s">
        <v>690</v>
      </c>
      <c r="BQ96" s="219" t="s">
        <v>718</v>
      </c>
    </row>
    <row r="97" spans="1:69" ht="15.75">
      <c r="A97" s="207" t="s">
        <v>33</v>
      </c>
      <c r="B97" s="208" t="s">
        <v>711</v>
      </c>
      <c r="C97" s="202" t="s">
        <v>35</v>
      </c>
      <c r="D97" s="210" t="s">
        <v>710</v>
      </c>
      <c r="E97" s="24" t="s">
        <v>140</v>
      </c>
      <c r="F97" s="86">
        <v>59</v>
      </c>
      <c r="G97" s="80">
        <v>3</v>
      </c>
      <c r="H97" s="204"/>
      <c r="I97" s="204"/>
      <c r="J97" s="204"/>
      <c r="K97" s="204"/>
      <c r="L97" s="80">
        <v>0</v>
      </c>
      <c r="M97" s="203"/>
      <c r="N97" s="52">
        <v>0</v>
      </c>
      <c r="O97" s="204"/>
      <c r="P97" s="204"/>
      <c r="Q97" s="11">
        <v>7.2556070356999998</v>
      </c>
      <c r="R97" s="204"/>
      <c r="S97" s="204"/>
      <c r="T97" s="53">
        <v>16.099999999999998</v>
      </c>
      <c r="U97" s="204"/>
      <c r="V97" s="204"/>
      <c r="W97" s="11">
        <v>7.1945177857141998</v>
      </c>
      <c r="X97" s="204"/>
      <c r="Y97" s="204"/>
      <c r="Z97" s="53">
        <v>16.049999999999997</v>
      </c>
      <c r="AA97" s="204"/>
      <c r="AB97" s="204"/>
      <c r="AC97" s="204"/>
      <c r="AD97" s="204"/>
      <c r="AE97" s="204"/>
      <c r="AF97" s="9">
        <v>2.5108928542051996</v>
      </c>
      <c r="AG97" s="9">
        <v>392</v>
      </c>
      <c r="AH97" s="9">
        <v>0.41405942631244358</v>
      </c>
      <c r="AI97" s="9">
        <v>182</v>
      </c>
      <c r="AJ97" s="9">
        <v>1.6369565217391304</v>
      </c>
      <c r="AK97" s="9" t="s">
        <v>248</v>
      </c>
      <c r="AL97" s="9">
        <v>0</v>
      </c>
      <c r="AM97" s="9"/>
      <c r="AN97" s="9"/>
      <c r="AO97" s="73">
        <v>108</v>
      </c>
      <c r="AP97" s="80">
        <v>0</v>
      </c>
      <c r="AQ97" s="80">
        <v>4</v>
      </c>
      <c r="AR97" s="203">
        <v>0</v>
      </c>
      <c r="AS97" s="203" t="s">
        <v>248</v>
      </c>
      <c r="AT97" s="7">
        <v>4352.3069999999998</v>
      </c>
      <c r="AU97" s="7">
        <v>272.65899999999999</v>
      </c>
      <c r="AV97" s="203">
        <v>0</v>
      </c>
      <c r="AW97" s="203">
        <v>0</v>
      </c>
      <c r="AX97" s="203" t="s">
        <v>248</v>
      </c>
      <c r="AY97" s="203" t="s">
        <v>248</v>
      </c>
      <c r="AZ97" s="138">
        <v>11250</v>
      </c>
      <c r="BA97" s="203" t="s">
        <v>248</v>
      </c>
      <c r="BB97" s="203" t="s">
        <v>248</v>
      </c>
      <c r="BC97" s="203" t="s">
        <v>248</v>
      </c>
      <c r="BD97" s="217" t="s">
        <v>61</v>
      </c>
      <c r="BE97" s="201" t="s">
        <v>62</v>
      </c>
      <c r="BF97" s="201" t="s">
        <v>63</v>
      </c>
      <c r="BG97" s="201" t="s">
        <v>196</v>
      </c>
      <c r="BH97" s="218" t="s">
        <v>267</v>
      </c>
      <c r="BI97" s="218" t="s">
        <v>68</v>
      </c>
      <c r="BJ97" s="200">
        <v>214</v>
      </c>
      <c r="BK97" s="200">
        <v>4</v>
      </c>
      <c r="BL97" s="219" t="s">
        <v>65</v>
      </c>
      <c r="BM97" s="64"/>
      <c r="BN97" s="52" t="s">
        <v>345</v>
      </c>
      <c r="BO97" s="91" t="s">
        <v>335</v>
      </c>
      <c r="BP97" s="441" t="s">
        <v>690</v>
      </c>
      <c r="BQ97" s="219" t="s">
        <v>718</v>
      </c>
    </row>
    <row r="98" spans="1:69" ht="15.75">
      <c r="A98" s="207" t="s">
        <v>33</v>
      </c>
      <c r="B98" s="208" t="s">
        <v>711</v>
      </c>
      <c r="C98" s="202" t="s">
        <v>35</v>
      </c>
      <c r="D98" s="210" t="s">
        <v>710</v>
      </c>
      <c r="E98" s="24" t="s">
        <v>141</v>
      </c>
      <c r="F98" s="86">
        <v>77</v>
      </c>
      <c r="G98" s="80">
        <v>0</v>
      </c>
      <c r="H98" s="204"/>
      <c r="I98" s="204"/>
      <c r="J98" s="204"/>
      <c r="K98" s="204"/>
      <c r="L98" s="80">
        <v>0</v>
      </c>
      <c r="M98" s="203"/>
      <c r="N98" s="52">
        <v>0</v>
      </c>
      <c r="O98" s="204"/>
      <c r="P98" s="204"/>
      <c r="Q98" s="11">
        <v>4.8243374804999997</v>
      </c>
      <c r="R98" s="204"/>
      <c r="S98" s="204"/>
      <c r="T98" s="53">
        <v>7.0249999999999986</v>
      </c>
      <c r="U98" s="204"/>
      <c r="V98" s="204"/>
      <c r="W98" s="11">
        <v>4.8864154025974003</v>
      </c>
      <c r="X98" s="204"/>
      <c r="Y98" s="204"/>
      <c r="Z98" s="53">
        <v>7.0249999999999986</v>
      </c>
      <c r="AA98" s="204"/>
      <c r="AB98" s="204"/>
      <c r="AC98" s="204"/>
      <c r="AD98" s="204"/>
      <c r="AE98" s="204"/>
      <c r="AF98" s="9">
        <v>3.7033024358395523</v>
      </c>
      <c r="AG98" s="9">
        <v>539</v>
      </c>
      <c r="AH98" s="9">
        <v>0.48724515298487575</v>
      </c>
      <c r="AI98" s="9">
        <v>14</v>
      </c>
      <c r="AJ98" s="9">
        <v>2.7023437499999998</v>
      </c>
      <c r="AK98" s="9" t="s">
        <v>248</v>
      </c>
      <c r="AL98" s="9">
        <v>77</v>
      </c>
      <c r="AM98" s="9">
        <v>3.7033024358395523</v>
      </c>
      <c r="AN98" s="9">
        <v>3.7672101449275361</v>
      </c>
      <c r="AO98" s="73">
        <v>154</v>
      </c>
      <c r="AP98" s="80">
        <v>0</v>
      </c>
      <c r="AQ98" s="80">
        <v>0</v>
      </c>
      <c r="AR98" s="203">
        <v>0</v>
      </c>
      <c r="AS98" s="203" t="s">
        <v>248</v>
      </c>
      <c r="AT98" s="7">
        <v>5927.9309999999996</v>
      </c>
      <c r="AU98" s="7">
        <v>0</v>
      </c>
      <c r="AV98" s="203">
        <v>0</v>
      </c>
      <c r="AW98" s="203">
        <v>0</v>
      </c>
      <c r="AX98" s="203" t="s">
        <v>248</v>
      </c>
      <c r="AY98" s="203" t="s">
        <v>248</v>
      </c>
      <c r="AZ98" s="138">
        <v>9878</v>
      </c>
      <c r="BA98" s="203" t="s">
        <v>248</v>
      </c>
      <c r="BB98" s="203" t="s">
        <v>248</v>
      </c>
      <c r="BC98" s="203" t="s">
        <v>248</v>
      </c>
      <c r="BD98" s="217" t="s">
        <v>61</v>
      </c>
      <c r="BE98" s="201" t="s">
        <v>62</v>
      </c>
      <c r="BF98" s="201" t="s">
        <v>63</v>
      </c>
      <c r="BG98" s="201" t="s">
        <v>196</v>
      </c>
      <c r="BH98" s="218" t="s">
        <v>267</v>
      </c>
      <c r="BI98" s="218" t="s">
        <v>64</v>
      </c>
      <c r="BJ98" s="200">
        <v>214</v>
      </c>
      <c r="BK98" s="200">
        <v>1</v>
      </c>
      <c r="BL98" s="219" t="s">
        <v>65</v>
      </c>
      <c r="BM98" s="64"/>
      <c r="BN98" s="52" t="s">
        <v>345</v>
      </c>
      <c r="BO98" s="91" t="s">
        <v>74</v>
      </c>
      <c r="BP98" s="441" t="s">
        <v>681</v>
      </c>
      <c r="BQ98" s="219" t="s">
        <v>717</v>
      </c>
    </row>
    <row r="99" spans="1:69" ht="16.5" thickBot="1">
      <c r="A99" s="151" t="s">
        <v>33</v>
      </c>
      <c r="B99" s="152" t="s">
        <v>711</v>
      </c>
      <c r="C99" s="153" t="s">
        <v>35</v>
      </c>
      <c r="D99" s="154" t="s">
        <v>710</v>
      </c>
      <c r="E99" s="190" t="s">
        <v>141</v>
      </c>
      <c r="F99" s="191">
        <v>76</v>
      </c>
      <c r="G99" s="192">
        <v>0</v>
      </c>
      <c r="H99" s="161"/>
      <c r="I99" s="161"/>
      <c r="J99" s="161"/>
      <c r="K99" s="161"/>
      <c r="L99" s="192">
        <v>0</v>
      </c>
      <c r="M99" s="158"/>
      <c r="N99" s="160">
        <v>1</v>
      </c>
      <c r="O99" s="161"/>
      <c r="P99" s="161"/>
      <c r="Q99" s="194">
        <v>5.7560130920999999</v>
      </c>
      <c r="R99" s="161"/>
      <c r="S99" s="161"/>
      <c r="T99" s="193">
        <v>9.6000000000000014</v>
      </c>
      <c r="U99" s="161"/>
      <c r="V99" s="161"/>
      <c r="W99" s="194">
        <v>5.8077366447368002</v>
      </c>
      <c r="X99" s="161"/>
      <c r="Y99" s="161"/>
      <c r="Z99" s="193">
        <v>9.6000000000000014</v>
      </c>
      <c r="AA99" s="161"/>
      <c r="AB99" s="161"/>
      <c r="AC99" s="161"/>
      <c r="AD99" s="161"/>
      <c r="AE99" s="161"/>
      <c r="AF99" s="178">
        <v>3.0956444437920099</v>
      </c>
      <c r="AG99" s="178">
        <v>530</v>
      </c>
      <c r="AH99" s="178">
        <v>0.59949688218732822</v>
      </c>
      <c r="AI99" s="178">
        <v>78</v>
      </c>
      <c r="AJ99" s="178">
        <v>2.0401785714285716</v>
      </c>
      <c r="AK99" s="178" t="s">
        <v>248</v>
      </c>
      <c r="AL99" s="178">
        <v>76</v>
      </c>
      <c r="AM99" s="178">
        <v>3.0956444437920099</v>
      </c>
      <c r="AN99" s="178">
        <v>3.1402439024390243</v>
      </c>
      <c r="AO99" s="195">
        <v>152</v>
      </c>
      <c r="AP99" s="192">
        <v>0</v>
      </c>
      <c r="AQ99" s="192">
        <v>0</v>
      </c>
      <c r="AR99" s="158">
        <v>0</v>
      </c>
      <c r="AS99" s="158" t="s">
        <v>248</v>
      </c>
      <c r="AT99" s="227">
        <v>5891.7629999999999</v>
      </c>
      <c r="AU99" s="227">
        <v>0</v>
      </c>
      <c r="AV99" s="158">
        <v>0</v>
      </c>
      <c r="AW99" s="158">
        <v>0</v>
      </c>
      <c r="AX99" s="158" t="s">
        <v>248</v>
      </c>
      <c r="AY99" s="158" t="s">
        <v>248</v>
      </c>
      <c r="AZ99" s="156">
        <v>9878</v>
      </c>
      <c r="BA99" s="158" t="s">
        <v>248</v>
      </c>
      <c r="BB99" s="158" t="s">
        <v>248</v>
      </c>
      <c r="BC99" s="158" t="s">
        <v>248</v>
      </c>
      <c r="BD99" s="162" t="s">
        <v>61</v>
      </c>
      <c r="BE99" s="163" t="s">
        <v>62</v>
      </c>
      <c r="BF99" s="163" t="s">
        <v>63</v>
      </c>
      <c r="BG99" s="163" t="s">
        <v>196</v>
      </c>
      <c r="BH99" s="164" t="s">
        <v>267</v>
      </c>
      <c r="BI99" s="164" t="s">
        <v>66</v>
      </c>
      <c r="BJ99" s="165">
        <v>214</v>
      </c>
      <c r="BK99" s="165">
        <v>7</v>
      </c>
      <c r="BL99" s="166" t="s">
        <v>65</v>
      </c>
      <c r="BM99" s="198"/>
      <c r="BN99" s="160" t="s">
        <v>345</v>
      </c>
      <c r="BO99" s="197" t="s">
        <v>74</v>
      </c>
      <c r="BP99" s="165" t="s">
        <v>681</v>
      </c>
      <c r="BQ99" s="166" t="s">
        <v>717</v>
      </c>
    </row>
    <row r="100" spans="1:69" ht="15.75">
      <c r="A100" s="205" t="s">
        <v>33</v>
      </c>
      <c r="B100" s="206" t="s">
        <v>711</v>
      </c>
      <c r="C100" s="220" t="s">
        <v>35</v>
      </c>
      <c r="D100" s="209" t="s">
        <v>710</v>
      </c>
      <c r="E100" s="26" t="s">
        <v>141</v>
      </c>
      <c r="F100" s="93">
        <v>76</v>
      </c>
      <c r="G100" s="79">
        <v>1</v>
      </c>
      <c r="H100" s="222"/>
      <c r="I100" s="222"/>
      <c r="J100" s="222"/>
      <c r="K100" s="222"/>
      <c r="L100" s="79">
        <v>0</v>
      </c>
      <c r="M100" s="221"/>
      <c r="N100" s="62">
        <v>0</v>
      </c>
      <c r="O100" s="222"/>
      <c r="P100" s="222"/>
      <c r="Q100" s="68">
        <v>7.4653998000000001</v>
      </c>
      <c r="R100" s="222"/>
      <c r="S100" s="222"/>
      <c r="T100" s="71">
        <v>10.375</v>
      </c>
      <c r="U100" s="222"/>
      <c r="V100" s="222"/>
      <c r="W100" s="68">
        <v>7.7312398133332998</v>
      </c>
      <c r="X100" s="222"/>
      <c r="Y100" s="222"/>
      <c r="Z100" s="71">
        <v>10.65625</v>
      </c>
      <c r="AA100" s="222"/>
      <c r="AB100" s="222"/>
      <c r="AC100" s="222"/>
      <c r="AD100" s="222"/>
      <c r="AE100" s="222"/>
      <c r="AF100" s="60">
        <v>3.5702249137667921</v>
      </c>
      <c r="AG100" s="60">
        <v>525</v>
      </c>
      <c r="AH100" s="60">
        <v>0.56504086057426184</v>
      </c>
      <c r="AI100" s="60">
        <v>34</v>
      </c>
      <c r="AJ100" s="60">
        <v>2.2578125</v>
      </c>
      <c r="AK100" s="60" t="s">
        <v>248</v>
      </c>
      <c r="AL100" s="60">
        <v>64</v>
      </c>
      <c r="AM100" s="60">
        <v>3.6405580498810322</v>
      </c>
      <c r="AN100" s="60">
        <v>3.6805555555555554</v>
      </c>
      <c r="AO100" s="72">
        <v>136</v>
      </c>
      <c r="AP100" s="79">
        <v>1</v>
      </c>
      <c r="AQ100" s="79">
        <v>13</v>
      </c>
      <c r="AR100" s="221">
        <v>0</v>
      </c>
      <c r="AS100" s="221" t="s">
        <v>248</v>
      </c>
      <c r="AT100" s="223">
        <v>5491.4059999999999</v>
      </c>
      <c r="AU100" s="223">
        <v>439.45</v>
      </c>
      <c r="AV100" s="221">
        <v>0</v>
      </c>
      <c r="AW100" s="221">
        <v>0</v>
      </c>
      <c r="AX100" s="221" t="s">
        <v>248</v>
      </c>
      <c r="AY100" s="221" t="s">
        <v>248</v>
      </c>
      <c r="AZ100" s="137">
        <v>9878</v>
      </c>
      <c r="BA100" s="221" t="s">
        <v>248</v>
      </c>
      <c r="BB100" s="221" t="s">
        <v>248</v>
      </c>
      <c r="BC100" s="221" t="s">
        <v>248</v>
      </c>
      <c r="BD100" s="211" t="s">
        <v>61</v>
      </c>
      <c r="BE100" s="212" t="s">
        <v>62</v>
      </c>
      <c r="BF100" s="212" t="s">
        <v>63</v>
      </c>
      <c r="BG100" s="212" t="s">
        <v>196</v>
      </c>
      <c r="BH100" s="214" t="s">
        <v>267</v>
      </c>
      <c r="BI100" s="214" t="s">
        <v>67</v>
      </c>
      <c r="BJ100" s="215">
        <v>214</v>
      </c>
      <c r="BK100" s="215">
        <v>3</v>
      </c>
      <c r="BL100" s="216" t="s">
        <v>65</v>
      </c>
      <c r="BM100" s="63"/>
      <c r="BN100" s="62" t="s">
        <v>345</v>
      </c>
      <c r="BO100" s="90" t="s">
        <v>74</v>
      </c>
      <c r="BP100" s="215" t="s">
        <v>681</v>
      </c>
      <c r="BQ100" s="216" t="s">
        <v>717</v>
      </c>
    </row>
    <row r="101" spans="1:69" ht="15.75">
      <c r="A101" s="207" t="s">
        <v>33</v>
      </c>
      <c r="B101" s="208" t="s">
        <v>711</v>
      </c>
      <c r="C101" s="202" t="s">
        <v>35</v>
      </c>
      <c r="D101" s="210" t="s">
        <v>710</v>
      </c>
      <c r="E101" s="24" t="s">
        <v>141</v>
      </c>
      <c r="F101" s="86">
        <v>64</v>
      </c>
      <c r="G101" s="80">
        <v>3</v>
      </c>
      <c r="H101" s="204"/>
      <c r="I101" s="204"/>
      <c r="J101" s="204"/>
      <c r="K101" s="204"/>
      <c r="L101" s="80">
        <v>0</v>
      </c>
      <c r="M101" s="203"/>
      <c r="N101" s="52">
        <v>0</v>
      </c>
      <c r="O101" s="204"/>
      <c r="P101" s="204"/>
      <c r="Q101" s="11">
        <v>5.8952458525000004</v>
      </c>
      <c r="R101" s="204"/>
      <c r="S101" s="204"/>
      <c r="T101" s="53">
        <v>8.9874999999999989</v>
      </c>
      <c r="U101" s="204"/>
      <c r="V101" s="204"/>
      <c r="W101" s="11">
        <v>5.8576227868851998</v>
      </c>
      <c r="X101" s="204"/>
      <c r="Y101" s="204"/>
      <c r="Z101" s="53">
        <v>8.9874999999999989</v>
      </c>
      <c r="AA101" s="204"/>
      <c r="AB101" s="204"/>
      <c r="AC101" s="204"/>
      <c r="AD101" s="204"/>
      <c r="AE101" s="204"/>
      <c r="AF101" s="9">
        <v>2.7543409781999322</v>
      </c>
      <c r="AG101" s="9">
        <v>425</v>
      </c>
      <c r="AH101" s="9">
        <v>0.50008878235076859</v>
      </c>
      <c r="AI101" s="9">
        <v>128</v>
      </c>
      <c r="AJ101" s="9">
        <v>1.7638888888888888</v>
      </c>
      <c r="AK101" s="9" t="s">
        <v>248</v>
      </c>
      <c r="AL101" s="9">
        <v>0</v>
      </c>
      <c r="AM101" s="9"/>
      <c r="AN101" s="9"/>
      <c r="AO101" s="73">
        <v>108</v>
      </c>
      <c r="AP101" s="80">
        <v>6</v>
      </c>
      <c r="AQ101" s="80">
        <v>8</v>
      </c>
      <c r="AR101" s="203">
        <v>0</v>
      </c>
      <c r="AS101" s="203" t="s">
        <v>248</v>
      </c>
      <c r="AT101" s="7">
        <v>4308.0050000000001</v>
      </c>
      <c r="AU101" s="7">
        <v>494.97399999999999</v>
      </c>
      <c r="AV101" s="203">
        <v>0</v>
      </c>
      <c r="AW101" s="203">
        <v>0</v>
      </c>
      <c r="AX101" s="203" t="s">
        <v>248</v>
      </c>
      <c r="AY101" s="203" t="s">
        <v>248</v>
      </c>
      <c r="AZ101" s="138">
        <v>9878</v>
      </c>
      <c r="BA101" s="203" t="s">
        <v>248</v>
      </c>
      <c r="BB101" s="203" t="s">
        <v>248</v>
      </c>
      <c r="BC101" s="203" t="s">
        <v>248</v>
      </c>
      <c r="BD101" s="217" t="s">
        <v>61</v>
      </c>
      <c r="BE101" s="201" t="s">
        <v>62</v>
      </c>
      <c r="BF101" s="201" t="s">
        <v>63</v>
      </c>
      <c r="BG101" s="201" t="s">
        <v>196</v>
      </c>
      <c r="BH101" s="218" t="s">
        <v>267</v>
      </c>
      <c r="BI101" s="218" t="s">
        <v>68</v>
      </c>
      <c r="BJ101" s="200">
        <v>214</v>
      </c>
      <c r="BK101" s="200">
        <v>4</v>
      </c>
      <c r="BL101" s="219" t="s">
        <v>65</v>
      </c>
      <c r="BM101" s="64"/>
      <c r="BN101" s="52" t="s">
        <v>345</v>
      </c>
      <c r="BO101" s="91" t="s">
        <v>74</v>
      </c>
      <c r="BP101" s="441" t="s">
        <v>681</v>
      </c>
      <c r="BQ101" s="219" t="s">
        <v>717</v>
      </c>
    </row>
    <row r="102" spans="1:69" ht="15.75">
      <c r="A102" s="207" t="s">
        <v>33</v>
      </c>
      <c r="B102" s="208" t="s">
        <v>711</v>
      </c>
      <c r="C102" s="202" t="s">
        <v>35</v>
      </c>
      <c r="D102" s="210" t="s">
        <v>710</v>
      </c>
      <c r="E102" s="24" t="s">
        <v>142</v>
      </c>
      <c r="F102" s="86">
        <v>84</v>
      </c>
      <c r="G102" s="80">
        <v>0</v>
      </c>
      <c r="H102" s="204"/>
      <c r="I102" s="204"/>
      <c r="J102" s="204"/>
      <c r="K102" s="204"/>
      <c r="L102" s="80">
        <v>0</v>
      </c>
      <c r="M102" s="203"/>
      <c r="N102" s="52">
        <v>1</v>
      </c>
      <c r="O102" s="204"/>
      <c r="P102" s="204"/>
      <c r="Q102" s="11">
        <v>6.6075355357000003</v>
      </c>
      <c r="R102" s="204"/>
      <c r="S102" s="204"/>
      <c r="T102" s="53">
        <v>9.6333333333333329</v>
      </c>
      <c r="U102" s="204"/>
      <c r="V102" s="204"/>
      <c r="W102" s="11">
        <v>6.5724522857142</v>
      </c>
      <c r="X102" s="204"/>
      <c r="Y102" s="204"/>
      <c r="Z102" s="53">
        <v>9.4499999999999993</v>
      </c>
      <c r="AA102" s="204"/>
      <c r="AB102" s="204"/>
      <c r="AC102" s="204"/>
      <c r="AD102" s="204"/>
      <c r="AE102" s="204"/>
      <c r="AF102" s="9">
        <v>3.4211309559288479</v>
      </c>
      <c r="AG102" s="9">
        <v>336</v>
      </c>
      <c r="AH102" s="9">
        <v>0.46090976442821607</v>
      </c>
      <c r="AI102" s="9">
        <v>12</v>
      </c>
      <c r="AJ102" s="9">
        <v>2.5585365853658537</v>
      </c>
      <c r="AK102" s="9" t="s">
        <v>248</v>
      </c>
      <c r="AL102" s="9">
        <v>84</v>
      </c>
      <c r="AM102" s="9">
        <v>3.4555792721306404</v>
      </c>
      <c r="AN102" s="9">
        <v>3.5065359477124183</v>
      </c>
      <c r="AO102" s="73">
        <v>168</v>
      </c>
      <c r="AP102" s="80">
        <v>0</v>
      </c>
      <c r="AQ102" s="80">
        <v>0</v>
      </c>
      <c r="AR102" s="203">
        <v>0</v>
      </c>
      <c r="AS102" s="203" t="s">
        <v>248</v>
      </c>
      <c r="AT102" s="7">
        <v>6530.5219999999999</v>
      </c>
      <c r="AU102" s="7">
        <v>0</v>
      </c>
      <c r="AV102" s="203">
        <v>0</v>
      </c>
      <c r="AW102" s="203">
        <v>0</v>
      </c>
      <c r="AX102" s="203" t="s">
        <v>248</v>
      </c>
      <c r="AY102" s="203" t="s">
        <v>248</v>
      </c>
      <c r="AZ102" s="138">
        <v>20821</v>
      </c>
      <c r="BA102" s="203" t="s">
        <v>248</v>
      </c>
      <c r="BB102" s="203" t="s">
        <v>248</v>
      </c>
      <c r="BC102" s="203" t="s">
        <v>248</v>
      </c>
      <c r="BD102" s="217" t="s">
        <v>61</v>
      </c>
      <c r="BE102" s="201" t="s">
        <v>62</v>
      </c>
      <c r="BF102" s="201" t="s">
        <v>63</v>
      </c>
      <c r="BG102" s="201" t="s">
        <v>196</v>
      </c>
      <c r="BH102" s="218" t="s">
        <v>267</v>
      </c>
      <c r="BI102" s="218" t="s">
        <v>64</v>
      </c>
      <c r="BJ102" s="200">
        <v>214</v>
      </c>
      <c r="BK102" s="200">
        <v>1</v>
      </c>
      <c r="BL102" s="219" t="s">
        <v>65</v>
      </c>
      <c r="BM102" s="64"/>
      <c r="BN102" s="52" t="s">
        <v>345</v>
      </c>
      <c r="BO102" s="91" t="s">
        <v>697</v>
      </c>
      <c r="BP102" s="441" t="s">
        <v>698</v>
      </c>
      <c r="BQ102" s="219" t="s">
        <v>714</v>
      </c>
    </row>
    <row r="103" spans="1:69" ht="15.75">
      <c r="A103" s="207" t="s">
        <v>33</v>
      </c>
      <c r="B103" s="208" t="s">
        <v>711</v>
      </c>
      <c r="C103" s="202" t="s">
        <v>35</v>
      </c>
      <c r="D103" s="210" t="s">
        <v>710</v>
      </c>
      <c r="E103" s="24" t="s">
        <v>142</v>
      </c>
      <c r="F103" s="86">
        <v>81</v>
      </c>
      <c r="G103" s="80">
        <v>3</v>
      </c>
      <c r="H103" s="204"/>
      <c r="I103" s="204"/>
      <c r="J103" s="204"/>
      <c r="K103" s="204"/>
      <c r="L103" s="80">
        <v>0</v>
      </c>
      <c r="M103" s="203"/>
      <c r="N103" s="52">
        <v>0</v>
      </c>
      <c r="O103" s="204"/>
      <c r="P103" s="204"/>
      <c r="Q103" s="11">
        <v>5.8185254615000002</v>
      </c>
      <c r="R103" s="204"/>
      <c r="S103" s="204"/>
      <c r="T103" s="53">
        <v>12.549999999999997</v>
      </c>
      <c r="U103" s="204"/>
      <c r="V103" s="204"/>
      <c r="W103" s="11">
        <v>5.7401024358974002</v>
      </c>
      <c r="X103" s="204"/>
      <c r="Y103" s="204"/>
      <c r="Z103" s="53">
        <v>12.549999999999997</v>
      </c>
      <c r="AA103" s="204"/>
      <c r="AB103" s="204"/>
      <c r="AC103" s="204"/>
      <c r="AD103" s="204"/>
      <c r="AE103" s="204"/>
      <c r="AF103" s="9">
        <v>3.4925641027780681</v>
      </c>
      <c r="AG103" s="9">
        <v>312</v>
      </c>
      <c r="AH103" s="9">
        <v>0.43117916367185899</v>
      </c>
      <c r="AI103" s="9">
        <v>7</v>
      </c>
      <c r="AJ103" s="9">
        <v>2.6433333333333335</v>
      </c>
      <c r="AK103" s="9" t="s">
        <v>248</v>
      </c>
      <c r="AL103" s="9">
        <v>78</v>
      </c>
      <c r="AM103" s="9">
        <v>3.4925641027780681</v>
      </c>
      <c r="AN103" s="9">
        <v>3.57703488372093</v>
      </c>
      <c r="AO103" s="73">
        <v>156</v>
      </c>
      <c r="AP103" s="80">
        <v>0</v>
      </c>
      <c r="AQ103" s="80">
        <v>0</v>
      </c>
      <c r="AR103" s="203">
        <v>0</v>
      </c>
      <c r="AS103" s="203" t="s">
        <v>248</v>
      </c>
      <c r="AT103" s="7">
        <v>6013.0209999999997</v>
      </c>
      <c r="AU103" s="7">
        <v>19.745000000000001</v>
      </c>
      <c r="AV103" s="203">
        <v>0</v>
      </c>
      <c r="AW103" s="203">
        <v>0</v>
      </c>
      <c r="AX103" s="203" t="s">
        <v>248</v>
      </c>
      <c r="AY103" s="203" t="s">
        <v>248</v>
      </c>
      <c r="AZ103" s="138">
        <v>20821</v>
      </c>
      <c r="BA103" s="203" t="s">
        <v>248</v>
      </c>
      <c r="BB103" s="203" t="s">
        <v>248</v>
      </c>
      <c r="BC103" s="203" t="s">
        <v>248</v>
      </c>
      <c r="BD103" s="217" t="s">
        <v>61</v>
      </c>
      <c r="BE103" s="201" t="s">
        <v>62</v>
      </c>
      <c r="BF103" s="201" t="s">
        <v>63</v>
      </c>
      <c r="BG103" s="201" t="s">
        <v>196</v>
      </c>
      <c r="BH103" s="218" t="s">
        <v>267</v>
      </c>
      <c r="BI103" s="218" t="s">
        <v>66</v>
      </c>
      <c r="BJ103" s="200">
        <v>214</v>
      </c>
      <c r="BK103" s="200">
        <v>7</v>
      </c>
      <c r="BL103" s="219" t="s">
        <v>65</v>
      </c>
      <c r="BM103" s="64"/>
      <c r="BN103" s="52" t="s">
        <v>345</v>
      </c>
      <c r="BO103" s="91" t="s">
        <v>697</v>
      </c>
      <c r="BP103" s="441" t="s">
        <v>698</v>
      </c>
      <c r="BQ103" s="219" t="s">
        <v>714</v>
      </c>
    </row>
    <row r="104" spans="1:69" ht="15.75">
      <c r="A104" s="207" t="s">
        <v>33</v>
      </c>
      <c r="B104" s="208" t="s">
        <v>711</v>
      </c>
      <c r="C104" s="202" t="s">
        <v>35</v>
      </c>
      <c r="D104" s="210" t="s">
        <v>710</v>
      </c>
      <c r="E104" s="24" t="s">
        <v>142</v>
      </c>
      <c r="F104" s="86">
        <v>81</v>
      </c>
      <c r="G104" s="80">
        <v>2</v>
      </c>
      <c r="H104" s="204"/>
      <c r="I104" s="204"/>
      <c r="J104" s="204"/>
      <c r="K104" s="204"/>
      <c r="L104" s="80">
        <v>0</v>
      </c>
      <c r="M104" s="203"/>
      <c r="N104" s="52">
        <v>0</v>
      </c>
      <c r="O104" s="204"/>
      <c r="P104" s="204"/>
      <c r="Q104" s="11">
        <v>5.8737339999999998</v>
      </c>
      <c r="R104" s="204"/>
      <c r="S104" s="204"/>
      <c r="T104" s="53">
        <v>7.5249999999999986</v>
      </c>
      <c r="U104" s="204"/>
      <c r="V104" s="204"/>
      <c r="W104" s="11">
        <v>5.9850884556962001</v>
      </c>
      <c r="X104" s="204"/>
      <c r="Y104" s="204"/>
      <c r="Z104" s="53">
        <v>7.7624999999999993</v>
      </c>
      <c r="AA104" s="204"/>
      <c r="AB104" s="204"/>
      <c r="AC104" s="204"/>
      <c r="AD104" s="204"/>
      <c r="AE104" s="204"/>
      <c r="AF104" s="9">
        <v>3.4419620342646975</v>
      </c>
      <c r="AG104" s="9">
        <v>316</v>
      </c>
      <c r="AH104" s="9">
        <v>0.47956010919625991</v>
      </c>
      <c r="AI104" s="9">
        <v>16</v>
      </c>
      <c r="AJ104" s="9">
        <v>2.4923076923076923</v>
      </c>
      <c r="AK104" s="9" t="s">
        <v>248</v>
      </c>
      <c r="AL104" s="9">
        <v>79</v>
      </c>
      <c r="AM104" s="9">
        <v>3.4419620342646975</v>
      </c>
      <c r="AN104" s="9">
        <v>3.5288461538461537</v>
      </c>
      <c r="AO104" s="73">
        <v>157</v>
      </c>
      <c r="AP104" s="80">
        <v>0</v>
      </c>
      <c r="AQ104" s="80">
        <v>1</v>
      </c>
      <c r="AR104" s="203">
        <v>0</v>
      </c>
      <c r="AS104" s="203" t="s">
        <v>248</v>
      </c>
      <c r="AT104" s="7">
        <v>6137.576</v>
      </c>
      <c r="AU104" s="7">
        <v>0</v>
      </c>
      <c r="AV104" s="203">
        <v>0</v>
      </c>
      <c r="AW104" s="203">
        <v>0</v>
      </c>
      <c r="AX104" s="203" t="s">
        <v>248</v>
      </c>
      <c r="AY104" s="203" t="s">
        <v>248</v>
      </c>
      <c r="AZ104" s="138">
        <v>20821</v>
      </c>
      <c r="BA104" s="203" t="s">
        <v>248</v>
      </c>
      <c r="BB104" s="203" t="s">
        <v>248</v>
      </c>
      <c r="BC104" s="203" t="s">
        <v>248</v>
      </c>
      <c r="BD104" s="217" t="s">
        <v>61</v>
      </c>
      <c r="BE104" s="201" t="s">
        <v>62</v>
      </c>
      <c r="BF104" s="201" t="s">
        <v>63</v>
      </c>
      <c r="BG104" s="201" t="s">
        <v>196</v>
      </c>
      <c r="BH104" s="218" t="s">
        <v>267</v>
      </c>
      <c r="BI104" s="218" t="s">
        <v>67</v>
      </c>
      <c r="BJ104" s="200">
        <v>214</v>
      </c>
      <c r="BK104" s="200">
        <v>3</v>
      </c>
      <c r="BL104" s="219" t="s">
        <v>65</v>
      </c>
      <c r="BM104" s="64"/>
      <c r="BN104" s="52" t="s">
        <v>345</v>
      </c>
      <c r="BO104" s="91" t="s">
        <v>697</v>
      </c>
      <c r="BP104" s="441" t="s">
        <v>698</v>
      </c>
      <c r="BQ104" s="219" t="s">
        <v>714</v>
      </c>
    </row>
    <row r="105" spans="1:69" ht="15.75">
      <c r="A105" s="207" t="s">
        <v>33</v>
      </c>
      <c r="B105" s="208" t="s">
        <v>711</v>
      </c>
      <c r="C105" s="202" t="s">
        <v>35</v>
      </c>
      <c r="D105" s="210" t="s">
        <v>710</v>
      </c>
      <c r="E105" s="24" t="s">
        <v>142</v>
      </c>
      <c r="F105" s="86">
        <v>81</v>
      </c>
      <c r="G105" s="80">
        <v>4</v>
      </c>
      <c r="H105" s="204"/>
      <c r="I105" s="204"/>
      <c r="J105" s="204"/>
      <c r="K105" s="204"/>
      <c r="L105" s="80">
        <v>0</v>
      </c>
      <c r="M105" s="203"/>
      <c r="N105" s="52">
        <v>0</v>
      </c>
      <c r="O105" s="204"/>
      <c r="P105" s="204"/>
      <c r="Q105" s="11">
        <v>6.2414414545000003</v>
      </c>
      <c r="R105" s="204"/>
      <c r="S105" s="204"/>
      <c r="T105" s="53">
        <v>12.037499999999998</v>
      </c>
      <c r="U105" s="204"/>
      <c r="V105" s="204"/>
      <c r="W105" s="11">
        <v>6.0956491948050999</v>
      </c>
      <c r="X105" s="204"/>
      <c r="Y105" s="204"/>
      <c r="Z105" s="53">
        <v>11.574999999999996</v>
      </c>
      <c r="AA105" s="204"/>
      <c r="AB105" s="204"/>
      <c r="AC105" s="204"/>
      <c r="AD105" s="204"/>
      <c r="AE105" s="204"/>
      <c r="AF105" s="9">
        <v>2.7140909158564233</v>
      </c>
      <c r="AG105" s="9">
        <v>308</v>
      </c>
      <c r="AH105" s="9">
        <v>0.24136927490179591</v>
      </c>
      <c r="AI105" s="9">
        <v>48</v>
      </c>
      <c r="AJ105" s="9">
        <v>2.1295454545454544</v>
      </c>
      <c r="AK105" s="9" t="s">
        <v>248</v>
      </c>
      <c r="AL105" s="9">
        <v>0</v>
      </c>
      <c r="AM105" s="9"/>
      <c r="AN105" s="9"/>
      <c r="AO105" s="73">
        <v>153</v>
      </c>
      <c r="AP105" s="80">
        <v>0</v>
      </c>
      <c r="AQ105" s="80">
        <v>1</v>
      </c>
      <c r="AR105" s="203">
        <v>0</v>
      </c>
      <c r="AS105" s="203" t="s">
        <v>248</v>
      </c>
      <c r="AT105" s="7">
        <v>5919.3829999999998</v>
      </c>
      <c r="AU105" s="7">
        <v>10.845000000000001</v>
      </c>
      <c r="AV105" s="203">
        <v>0</v>
      </c>
      <c r="AW105" s="203">
        <v>0</v>
      </c>
      <c r="AX105" s="203" t="s">
        <v>248</v>
      </c>
      <c r="AY105" s="203" t="s">
        <v>248</v>
      </c>
      <c r="AZ105" s="138">
        <v>20821</v>
      </c>
      <c r="BA105" s="203" t="s">
        <v>248</v>
      </c>
      <c r="BB105" s="203" t="s">
        <v>248</v>
      </c>
      <c r="BC105" s="203" t="s">
        <v>248</v>
      </c>
      <c r="BD105" s="217" t="s">
        <v>61</v>
      </c>
      <c r="BE105" s="201" t="s">
        <v>62</v>
      </c>
      <c r="BF105" s="201" t="s">
        <v>63</v>
      </c>
      <c r="BG105" s="201" t="s">
        <v>196</v>
      </c>
      <c r="BH105" s="218" t="s">
        <v>267</v>
      </c>
      <c r="BI105" s="218" t="s">
        <v>68</v>
      </c>
      <c r="BJ105" s="200">
        <v>214</v>
      </c>
      <c r="BK105" s="200">
        <v>4</v>
      </c>
      <c r="BL105" s="219" t="s">
        <v>65</v>
      </c>
      <c r="BM105" s="64"/>
      <c r="BN105" s="52" t="s">
        <v>345</v>
      </c>
      <c r="BO105" s="91" t="s">
        <v>697</v>
      </c>
      <c r="BP105" s="441" t="s">
        <v>698</v>
      </c>
      <c r="BQ105" s="219" t="s">
        <v>714</v>
      </c>
    </row>
    <row r="106" spans="1:69" ht="15.75">
      <c r="A106" s="207" t="s">
        <v>33</v>
      </c>
      <c r="B106" s="208" t="s">
        <v>711</v>
      </c>
      <c r="C106" s="202" t="s">
        <v>35</v>
      </c>
      <c r="D106" s="210" t="s">
        <v>710</v>
      </c>
      <c r="E106" s="24" t="s">
        <v>143</v>
      </c>
      <c r="F106" s="86">
        <v>68</v>
      </c>
      <c r="G106" s="80">
        <v>2</v>
      </c>
      <c r="H106" s="204"/>
      <c r="I106" s="204"/>
      <c r="J106" s="204"/>
      <c r="K106" s="204"/>
      <c r="L106" s="80">
        <v>0</v>
      </c>
      <c r="M106" s="203"/>
      <c r="N106" s="52">
        <v>0</v>
      </c>
      <c r="O106" s="204"/>
      <c r="P106" s="204"/>
      <c r="Q106" s="11">
        <v>6.8820150605999997</v>
      </c>
      <c r="R106" s="204"/>
      <c r="S106" s="204"/>
      <c r="T106" s="53">
        <v>13.616666666666665</v>
      </c>
      <c r="U106" s="204"/>
      <c r="V106" s="204"/>
      <c r="W106" s="11">
        <v>6.7425754242423999</v>
      </c>
      <c r="X106" s="204"/>
      <c r="Y106" s="204"/>
      <c r="Z106" s="53">
        <v>13.616666666666665</v>
      </c>
      <c r="AA106" s="204"/>
      <c r="AB106" s="204"/>
      <c r="AC106" s="204"/>
      <c r="AD106" s="204"/>
      <c r="AE106" s="204"/>
      <c r="AF106" s="9">
        <v>3.4464502210740919</v>
      </c>
      <c r="AG106" s="9">
        <v>462</v>
      </c>
      <c r="AH106" s="9">
        <v>0.47400027818748891</v>
      </c>
      <c r="AI106" s="9">
        <v>11</v>
      </c>
      <c r="AJ106" s="9">
        <v>2.5840277777777776</v>
      </c>
      <c r="AK106" s="9" t="s">
        <v>248</v>
      </c>
      <c r="AL106" s="9">
        <v>66</v>
      </c>
      <c r="AM106" s="9">
        <v>3.4464502210740919</v>
      </c>
      <c r="AN106" s="9">
        <v>3.4933333333333332</v>
      </c>
      <c r="AO106" s="73">
        <v>132</v>
      </c>
      <c r="AP106" s="80">
        <v>0</v>
      </c>
      <c r="AQ106" s="80">
        <v>0</v>
      </c>
      <c r="AR106" s="203">
        <v>0</v>
      </c>
      <c r="AS106" s="203" t="s">
        <v>248</v>
      </c>
      <c r="AT106" s="7">
        <v>5212.2740000000003</v>
      </c>
      <c r="AU106" s="7">
        <v>0</v>
      </c>
      <c r="AV106" s="203">
        <v>0</v>
      </c>
      <c r="AW106" s="203">
        <v>0</v>
      </c>
      <c r="AX106" s="203" t="s">
        <v>248</v>
      </c>
      <c r="AY106" s="203" t="s">
        <v>248</v>
      </c>
      <c r="AZ106" s="138">
        <v>17830</v>
      </c>
      <c r="BA106" s="203" t="s">
        <v>248</v>
      </c>
      <c r="BB106" s="203" t="s">
        <v>248</v>
      </c>
      <c r="BC106" s="203" t="s">
        <v>248</v>
      </c>
      <c r="BD106" s="217" t="s">
        <v>61</v>
      </c>
      <c r="BE106" s="201" t="s">
        <v>62</v>
      </c>
      <c r="BF106" s="201" t="s">
        <v>63</v>
      </c>
      <c r="BG106" s="201" t="s">
        <v>196</v>
      </c>
      <c r="BH106" s="218" t="s">
        <v>488</v>
      </c>
      <c r="BI106" s="218" t="s">
        <v>64</v>
      </c>
      <c r="BJ106" s="200">
        <v>214</v>
      </c>
      <c r="BK106" s="200">
        <v>1</v>
      </c>
      <c r="BL106" s="219" t="s">
        <v>65</v>
      </c>
      <c r="BM106" s="64"/>
      <c r="BN106" s="52" t="s">
        <v>345</v>
      </c>
      <c r="BO106" s="91" t="s">
        <v>349</v>
      </c>
      <c r="BP106" s="441" t="s">
        <v>699</v>
      </c>
      <c r="BQ106" s="219" t="s">
        <v>715</v>
      </c>
    </row>
    <row r="107" spans="1:69" ht="15.75">
      <c r="A107" s="207" t="s">
        <v>33</v>
      </c>
      <c r="B107" s="208" t="s">
        <v>711</v>
      </c>
      <c r="C107" s="202" t="s">
        <v>35</v>
      </c>
      <c r="D107" s="210" t="s">
        <v>710</v>
      </c>
      <c r="E107" s="24" t="s">
        <v>143</v>
      </c>
      <c r="F107" s="86">
        <v>70</v>
      </c>
      <c r="G107" s="80">
        <v>3</v>
      </c>
      <c r="H107" s="204"/>
      <c r="I107" s="204"/>
      <c r="J107" s="204"/>
      <c r="K107" s="204"/>
      <c r="L107" s="80">
        <v>0</v>
      </c>
      <c r="M107" s="203"/>
      <c r="N107" s="52">
        <v>0</v>
      </c>
      <c r="O107" s="204"/>
      <c r="P107" s="204"/>
      <c r="Q107" s="11">
        <v>6.1729698954999996</v>
      </c>
      <c r="R107" s="204"/>
      <c r="S107" s="204"/>
      <c r="T107" s="53">
        <v>11.6625</v>
      </c>
      <c r="U107" s="204"/>
      <c r="V107" s="204"/>
      <c r="W107" s="11">
        <v>5.4363728805970002</v>
      </c>
      <c r="X107" s="204"/>
      <c r="Y107" s="204"/>
      <c r="Z107" s="53">
        <v>11.608333333333333</v>
      </c>
      <c r="AA107" s="204"/>
      <c r="AB107" s="204"/>
      <c r="AC107" s="204"/>
      <c r="AD107" s="204"/>
      <c r="AE107" s="204"/>
      <c r="AF107" s="9">
        <v>3.3822551569111732</v>
      </c>
      <c r="AG107" s="9">
        <v>463</v>
      </c>
      <c r="AH107" s="9">
        <v>0.50938110742435472</v>
      </c>
      <c r="AI107" s="9">
        <v>25</v>
      </c>
      <c r="AJ107" s="9">
        <v>2.4559523809523811</v>
      </c>
      <c r="AK107" s="9" t="s">
        <v>248</v>
      </c>
      <c r="AL107" s="9">
        <v>67</v>
      </c>
      <c r="AM107" s="9">
        <v>3.3822551569111732</v>
      </c>
      <c r="AN107" s="9">
        <v>3.4608843537414966</v>
      </c>
      <c r="AO107" s="73">
        <v>134</v>
      </c>
      <c r="AP107" s="80">
        <v>0</v>
      </c>
      <c r="AQ107" s="80">
        <v>0</v>
      </c>
      <c r="AR107" s="203">
        <v>0</v>
      </c>
      <c r="AS107" s="203" t="s">
        <v>248</v>
      </c>
      <c r="AT107" s="7">
        <v>5126.1980000000003</v>
      </c>
      <c r="AU107" s="7">
        <v>0</v>
      </c>
      <c r="AV107" s="203">
        <v>0</v>
      </c>
      <c r="AW107" s="203">
        <v>0</v>
      </c>
      <c r="AX107" s="203" t="s">
        <v>248</v>
      </c>
      <c r="AY107" s="203" t="s">
        <v>248</v>
      </c>
      <c r="AZ107" s="138">
        <v>17830</v>
      </c>
      <c r="BA107" s="203" t="s">
        <v>248</v>
      </c>
      <c r="BB107" s="203" t="s">
        <v>248</v>
      </c>
      <c r="BC107" s="203" t="s">
        <v>248</v>
      </c>
      <c r="BD107" s="217" t="s">
        <v>61</v>
      </c>
      <c r="BE107" s="201" t="s">
        <v>62</v>
      </c>
      <c r="BF107" s="201" t="s">
        <v>63</v>
      </c>
      <c r="BG107" s="201" t="s">
        <v>196</v>
      </c>
      <c r="BH107" s="218" t="s">
        <v>488</v>
      </c>
      <c r="BI107" s="218" t="s">
        <v>66</v>
      </c>
      <c r="BJ107" s="200">
        <v>214</v>
      </c>
      <c r="BK107" s="200">
        <v>7</v>
      </c>
      <c r="BL107" s="219" t="s">
        <v>65</v>
      </c>
      <c r="BM107" s="64"/>
      <c r="BN107" s="52" t="s">
        <v>345</v>
      </c>
      <c r="BO107" s="91" t="s">
        <v>349</v>
      </c>
      <c r="BP107" s="441" t="s">
        <v>699</v>
      </c>
      <c r="BQ107" s="219" t="s">
        <v>715</v>
      </c>
    </row>
    <row r="108" spans="1:69" ht="15.75">
      <c r="A108" s="207" t="s">
        <v>33</v>
      </c>
      <c r="B108" s="208" t="s">
        <v>711</v>
      </c>
      <c r="C108" s="202" t="s">
        <v>35</v>
      </c>
      <c r="D108" s="210" t="s">
        <v>710</v>
      </c>
      <c r="E108" s="24" t="s">
        <v>143</v>
      </c>
      <c r="F108" s="86">
        <v>65</v>
      </c>
      <c r="G108" s="80">
        <v>7</v>
      </c>
      <c r="H108" s="204"/>
      <c r="I108" s="204"/>
      <c r="J108" s="204"/>
      <c r="K108" s="204"/>
      <c r="L108" s="80">
        <v>0</v>
      </c>
      <c r="M108" s="203"/>
      <c r="N108" s="52">
        <v>0</v>
      </c>
      <c r="O108" s="204"/>
      <c r="P108" s="204"/>
      <c r="Q108" s="11">
        <v>5.9610686897000003</v>
      </c>
      <c r="R108" s="204"/>
      <c r="S108" s="204"/>
      <c r="T108" s="53">
        <v>10.549999999999997</v>
      </c>
      <c r="U108" s="204"/>
      <c r="V108" s="204"/>
      <c r="W108" s="11">
        <v>6.0621205862067997</v>
      </c>
      <c r="X108" s="204"/>
      <c r="Y108" s="204"/>
      <c r="Z108" s="53">
        <v>10.549999999999997</v>
      </c>
      <c r="AA108" s="204"/>
      <c r="AB108" s="204"/>
      <c r="AC108" s="204"/>
      <c r="AD108" s="204"/>
      <c r="AE108" s="204"/>
      <c r="AF108" s="9">
        <v>3.4087719361584883</v>
      </c>
      <c r="AG108" s="9">
        <v>406</v>
      </c>
      <c r="AH108" s="9">
        <v>0.48392011516038341</v>
      </c>
      <c r="AI108" s="9">
        <v>23</v>
      </c>
      <c r="AJ108" s="9">
        <v>2.4249999999999998</v>
      </c>
      <c r="AK108" s="9" t="s">
        <v>248</v>
      </c>
      <c r="AL108" s="9">
        <v>57</v>
      </c>
      <c r="AM108" s="9">
        <v>3.4087719361584883</v>
      </c>
      <c r="AN108" s="9">
        <v>3.4865384615384616</v>
      </c>
      <c r="AO108" s="73">
        <v>115</v>
      </c>
      <c r="AP108" s="80">
        <v>0</v>
      </c>
      <c r="AQ108" s="80">
        <v>1</v>
      </c>
      <c r="AR108" s="203">
        <v>0</v>
      </c>
      <c r="AS108" s="203" t="s">
        <v>248</v>
      </c>
      <c r="AT108" s="7">
        <v>4492.3999999999996</v>
      </c>
      <c r="AU108" s="7">
        <v>0</v>
      </c>
      <c r="AV108" s="203">
        <v>0</v>
      </c>
      <c r="AW108" s="203">
        <v>0</v>
      </c>
      <c r="AX108" s="203" t="s">
        <v>248</v>
      </c>
      <c r="AY108" s="203" t="s">
        <v>248</v>
      </c>
      <c r="AZ108" s="138">
        <v>17830</v>
      </c>
      <c r="BA108" s="203" t="s">
        <v>248</v>
      </c>
      <c r="BB108" s="203" t="s">
        <v>248</v>
      </c>
      <c r="BC108" s="203" t="s">
        <v>248</v>
      </c>
      <c r="BD108" s="217" t="s">
        <v>61</v>
      </c>
      <c r="BE108" s="201" t="s">
        <v>62</v>
      </c>
      <c r="BF108" s="201" t="s">
        <v>63</v>
      </c>
      <c r="BG108" s="201" t="s">
        <v>196</v>
      </c>
      <c r="BH108" s="218" t="s">
        <v>488</v>
      </c>
      <c r="BI108" s="218" t="s">
        <v>67</v>
      </c>
      <c r="BJ108" s="200">
        <v>214</v>
      </c>
      <c r="BK108" s="200">
        <v>3</v>
      </c>
      <c r="BL108" s="219" t="s">
        <v>65</v>
      </c>
      <c r="BM108" s="64"/>
      <c r="BN108" s="52" t="s">
        <v>345</v>
      </c>
      <c r="BO108" s="91" t="s">
        <v>349</v>
      </c>
      <c r="BP108" s="441" t="s">
        <v>699</v>
      </c>
      <c r="BQ108" s="219" t="s">
        <v>715</v>
      </c>
    </row>
    <row r="109" spans="1:69" ht="15.75">
      <c r="A109" s="207" t="s">
        <v>33</v>
      </c>
      <c r="B109" s="208" t="s">
        <v>711</v>
      </c>
      <c r="C109" s="202" t="s">
        <v>35</v>
      </c>
      <c r="D109" s="210" t="s">
        <v>710</v>
      </c>
      <c r="E109" s="24" t="s">
        <v>143</v>
      </c>
      <c r="F109" s="86">
        <v>68</v>
      </c>
      <c r="G109" s="80">
        <v>2</v>
      </c>
      <c r="H109" s="204"/>
      <c r="I109" s="204"/>
      <c r="J109" s="204"/>
      <c r="K109" s="204"/>
      <c r="L109" s="80">
        <v>0</v>
      </c>
      <c r="M109" s="203"/>
      <c r="N109" s="52">
        <v>0</v>
      </c>
      <c r="O109" s="204"/>
      <c r="P109" s="204"/>
      <c r="Q109" s="11">
        <v>5.9372573485000002</v>
      </c>
      <c r="R109" s="204"/>
      <c r="S109" s="204"/>
      <c r="T109" s="53">
        <v>9.3499999999999979</v>
      </c>
      <c r="U109" s="204"/>
      <c r="V109" s="204"/>
      <c r="W109" s="11">
        <v>5.8828482878786996</v>
      </c>
      <c r="X109" s="204"/>
      <c r="Y109" s="204"/>
      <c r="Z109" s="53">
        <v>9.3499999999999979</v>
      </c>
      <c r="AA109" s="204"/>
      <c r="AB109" s="204"/>
      <c r="AC109" s="204"/>
      <c r="AD109" s="204"/>
      <c r="AE109" s="204"/>
      <c r="AF109" s="9">
        <v>2.7269047658680838</v>
      </c>
      <c r="AG109" s="9">
        <v>462</v>
      </c>
      <c r="AH109" s="9">
        <v>0.43084882566450222</v>
      </c>
      <c r="AI109" s="9">
        <v>120</v>
      </c>
      <c r="AJ109" s="9">
        <v>1.9220000000000002</v>
      </c>
      <c r="AK109" s="9" t="s">
        <v>248</v>
      </c>
      <c r="AL109" s="9">
        <v>0</v>
      </c>
      <c r="AM109" s="9"/>
      <c r="AN109" s="9"/>
      <c r="AO109" s="73">
        <v>114</v>
      </c>
      <c r="AP109" s="80">
        <v>3</v>
      </c>
      <c r="AQ109" s="80">
        <v>15</v>
      </c>
      <c r="AR109" s="203">
        <v>0</v>
      </c>
      <c r="AS109" s="203" t="s">
        <v>248</v>
      </c>
      <c r="AT109" s="7">
        <v>4654.366</v>
      </c>
      <c r="AU109" s="7">
        <v>433.45800000000003</v>
      </c>
      <c r="AV109" s="203">
        <v>0</v>
      </c>
      <c r="AW109" s="203">
        <v>0</v>
      </c>
      <c r="AX109" s="203" t="s">
        <v>248</v>
      </c>
      <c r="AY109" s="203" t="s">
        <v>248</v>
      </c>
      <c r="AZ109" s="138">
        <v>17830</v>
      </c>
      <c r="BA109" s="203" t="s">
        <v>248</v>
      </c>
      <c r="BB109" s="203" t="s">
        <v>248</v>
      </c>
      <c r="BC109" s="203" t="s">
        <v>248</v>
      </c>
      <c r="BD109" s="217" t="s">
        <v>61</v>
      </c>
      <c r="BE109" s="201" t="s">
        <v>62</v>
      </c>
      <c r="BF109" s="201" t="s">
        <v>63</v>
      </c>
      <c r="BG109" s="201" t="s">
        <v>196</v>
      </c>
      <c r="BH109" s="218" t="s">
        <v>488</v>
      </c>
      <c r="BI109" s="218" t="s">
        <v>68</v>
      </c>
      <c r="BJ109" s="200">
        <v>214</v>
      </c>
      <c r="BK109" s="200">
        <v>4</v>
      </c>
      <c r="BL109" s="219" t="s">
        <v>65</v>
      </c>
      <c r="BM109" s="64"/>
      <c r="BN109" s="52" t="s">
        <v>345</v>
      </c>
      <c r="BO109" s="91" t="s">
        <v>349</v>
      </c>
      <c r="BP109" s="441" t="s">
        <v>699</v>
      </c>
      <c r="BQ109" s="219" t="s">
        <v>715</v>
      </c>
    </row>
    <row r="110" spans="1:69" ht="15.75">
      <c r="A110" s="207" t="s">
        <v>33</v>
      </c>
      <c r="B110" s="208" t="s">
        <v>711</v>
      </c>
      <c r="C110" s="202" t="s">
        <v>35</v>
      </c>
      <c r="D110" s="210" t="s">
        <v>710</v>
      </c>
      <c r="E110" s="24" t="s">
        <v>144</v>
      </c>
      <c r="F110" s="86">
        <v>63</v>
      </c>
      <c r="G110" s="80">
        <v>1</v>
      </c>
      <c r="H110" s="204"/>
      <c r="I110" s="204"/>
      <c r="J110" s="204"/>
      <c r="K110" s="204"/>
      <c r="L110" s="80">
        <v>0</v>
      </c>
      <c r="M110" s="203"/>
      <c r="N110" s="52">
        <v>0</v>
      </c>
      <c r="O110" s="204"/>
      <c r="P110" s="204"/>
      <c r="Q110" s="11">
        <v>5.4207901935000002</v>
      </c>
      <c r="R110" s="204"/>
      <c r="S110" s="204"/>
      <c r="T110" s="53">
        <v>8.4499999999999993</v>
      </c>
      <c r="U110" s="204"/>
      <c r="V110" s="204"/>
      <c r="W110" s="11">
        <v>5.4353063387095997</v>
      </c>
      <c r="X110" s="204"/>
      <c r="Y110" s="204"/>
      <c r="Z110" s="53">
        <v>7.9499999999999993</v>
      </c>
      <c r="AA110" s="204"/>
      <c r="AB110" s="204"/>
      <c r="AC110" s="204"/>
      <c r="AD110" s="204"/>
      <c r="AE110" s="204"/>
      <c r="AF110" s="9">
        <v>3.6456221429983042</v>
      </c>
      <c r="AG110" s="9">
        <v>434</v>
      </c>
      <c r="AH110" s="9">
        <v>0.4829179942473113</v>
      </c>
      <c r="AI110" s="9">
        <v>9</v>
      </c>
      <c r="AJ110" s="9">
        <v>2.6476744186046512</v>
      </c>
      <c r="AK110" s="9" t="s">
        <v>248</v>
      </c>
      <c r="AL110" s="9">
        <v>62</v>
      </c>
      <c r="AM110" s="9">
        <v>3.6456221429983042</v>
      </c>
      <c r="AN110" s="9">
        <v>3.7168949771689497</v>
      </c>
      <c r="AO110" s="73">
        <v>124</v>
      </c>
      <c r="AP110" s="80">
        <v>0</v>
      </c>
      <c r="AQ110" s="80">
        <v>0</v>
      </c>
      <c r="AR110" s="203">
        <v>0</v>
      </c>
      <c r="AS110" s="203" t="s">
        <v>248</v>
      </c>
      <c r="AT110" s="7">
        <v>4818.5039999999999</v>
      </c>
      <c r="AU110" s="7">
        <v>0</v>
      </c>
      <c r="AV110" s="203">
        <v>0</v>
      </c>
      <c r="AW110" s="203">
        <v>0</v>
      </c>
      <c r="AX110" s="203" t="s">
        <v>248</v>
      </c>
      <c r="AY110" s="203" t="s">
        <v>248</v>
      </c>
      <c r="AZ110" s="138">
        <v>78543</v>
      </c>
      <c r="BA110" s="203" t="s">
        <v>248</v>
      </c>
      <c r="BB110" s="203" t="s">
        <v>248</v>
      </c>
      <c r="BC110" s="203" t="s">
        <v>248</v>
      </c>
      <c r="BD110" s="217" t="s">
        <v>61</v>
      </c>
      <c r="BE110" s="201" t="s">
        <v>62</v>
      </c>
      <c r="BF110" s="201" t="s">
        <v>63</v>
      </c>
      <c r="BG110" s="201" t="s">
        <v>196</v>
      </c>
      <c r="BH110" s="218" t="s">
        <v>267</v>
      </c>
      <c r="BI110" s="218" t="s">
        <v>64</v>
      </c>
      <c r="BJ110" s="200">
        <v>214</v>
      </c>
      <c r="BK110" s="200">
        <v>1</v>
      </c>
      <c r="BL110" s="219" t="s">
        <v>65</v>
      </c>
      <c r="BM110" s="64"/>
      <c r="BN110" s="52" t="s">
        <v>345</v>
      </c>
      <c r="BO110" s="91" t="s">
        <v>57</v>
      </c>
      <c r="BP110" s="441" t="s">
        <v>681</v>
      </c>
      <c r="BQ110" s="219" t="s">
        <v>717</v>
      </c>
    </row>
    <row r="111" spans="1:69" ht="15.75">
      <c r="A111" s="207" t="s">
        <v>33</v>
      </c>
      <c r="B111" s="208" t="s">
        <v>711</v>
      </c>
      <c r="C111" s="202" t="s">
        <v>35</v>
      </c>
      <c r="D111" s="210" t="s">
        <v>710</v>
      </c>
      <c r="E111" s="24" t="s">
        <v>144</v>
      </c>
      <c r="F111" s="86">
        <v>62</v>
      </c>
      <c r="G111" s="80">
        <v>1</v>
      </c>
      <c r="H111" s="204"/>
      <c r="I111" s="204"/>
      <c r="J111" s="204"/>
      <c r="K111" s="204"/>
      <c r="L111" s="80">
        <v>1</v>
      </c>
      <c r="M111" s="203"/>
      <c r="N111" s="52">
        <v>0</v>
      </c>
      <c r="O111" s="204"/>
      <c r="P111" s="204"/>
      <c r="Q111" s="11">
        <v>5.7082163667000003</v>
      </c>
      <c r="R111" s="204"/>
      <c r="S111" s="204"/>
      <c r="T111" s="53">
        <v>9</v>
      </c>
      <c r="U111" s="204"/>
      <c r="V111" s="204"/>
      <c r="W111" s="11">
        <v>5.7342497000000003</v>
      </c>
      <c r="X111" s="204"/>
      <c r="Y111" s="204"/>
      <c r="Z111" s="53">
        <v>9</v>
      </c>
      <c r="AA111" s="204"/>
      <c r="AB111" s="204"/>
      <c r="AC111" s="204"/>
      <c r="AD111" s="204"/>
      <c r="AE111" s="204"/>
      <c r="AF111" s="9">
        <v>3.2254206455889207</v>
      </c>
      <c r="AG111" s="9">
        <v>419</v>
      </c>
      <c r="AH111" s="9">
        <v>0.60633933954960828</v>
      </c>
      <c r="AI111" s="9">
        <v>55</v>
      </c>
      <c r="AJ111" s="9">
        <v>2.1216666666666666</v>
      </c>
      <c r="AK111" s="9" t="s">
        <v>248</v>
      </c>
      <c r="AL111" s="9">
        <v>60</v>
      </c>
      <c r="AM111" s="9">
        <v>3.2254206455889207</v>
      </c>
      <c r="AN111" s="9">
        <v>3.286082474226804</v>
      </c>
      <c r="AO111" s="73">
        <v>122</v>
      </c>
      <c r="AP111" s="80">
        <v>0</v>
      </c>
      <c r="AQ111" s="80">
        <v>0</v>
      </c>
      <c r="AR111" s="203">
        <v>0</v>
      </c>
      <c r="AS111" s="203" t="s">
        <v>248</v>
      </c>
      <c r="AT111" s="7">
        <v>4832.3890000000001</v>
      </c>
      <c r="AU111" s="7">
        <v>0</v>
      </c>
      <c r="AV111" s="203">
        <v>0</v>
      </c>
      <c r="AW111" s="203">
        <v>0</v>
      </c>
      <c r="AX111" s="203" t="s">
        <v>248</v>
      </c>
      <c r="AY111" s="203" t="s">
        <v>248</v>
      </c>
      <c r="AZ111" s="138">
        <v>78543</v>
      </c>
      <c r="BA111" s="203" t="s">
        <v>248</v>
      </c>
      <c r="BB111" s="203" t="s">
        <v>248</v>
      </c>
      <c r="BC111" s="203" t="s">
        <v>248</v>
      </c>
      <c r="BD111" s="217" t="s">
        <v>61</v>
      </c>
      <c r="BE111" s="201" t="s">
        <v>62</v>
      </c>
      <c r="BF111" s="201" t="s">
        <v>63</v>
      </c>
      <c r="BG111" s="201" t="s">
        <v>196</v>
      </c>
      <c r="BH111" s="218" t="s">
        <v>267</v>
      </c>
      <c r="BI111" s="218" t="s">
        <v>66</v>
      </c>
      <c r="BJ111" s="200">
        <v>214</v>
      </c>
      <c r="BK111" s="200">
        <v>7</v>
      </c>
      <c r="BL111" s="219" t="s">
        <v>65</v>
      </c>
      <c r="BM111" s="64"/>
      <c r="BN111" s="52" t="s">
        <v>345</v>
      </c>
      <c r="BO111" s="91" t="s">
        <v>57</v>
      </c>
      <c r="BP111" s="441" t="s">
        <v>681</v>
      </c>
      <c r="BQ111" s="219" t="s">
        <v>717</v>
      </c>
    </row>
    <row r="112" spans="1:69" ht="15.75">
      <c r="A112" s="207" t="s">
        <v>33</v>
      </c>
      <c r="B112" s="208" t="s">
        <v>711</v>
      </c>
      <c r="C112" s="202" t="s">
        <v>35</v>
      </c>
      <c r="D112" s="210" t="s">
        <v>710</v>
      </c>
      <c r="E112" s="24" t="s">
        <v>144</v>
      </c>
      <c r="F112" s="86">
        <v>61</v>
      </c>
      <c r="G112" s="80">
        <v>2</v>
      </c>
      <c r="H112" s="204"/>
      <c r="I112" s="204"/>
      <c r="J112" s="204"/>
      <c r="K112" s="204"/>
      <c r="L112" s="80">
        <v>0</v>
      </c>
      <c r="M112" s="203"/>
      <c r="N112" s="52">
        <v>0</v>
      </c>
      <c r="O112" s="204"/>
      <c r="P112" s="204"/>
      <c r="Q112" s="11">
        <v>6.1455929153</v>
      </c>
      <c r="R112" s="204"/>
      <c r="S112" s="204"/>
      <c r="T112" s="53">
        <v>9.2624999999999993</v>
      </c>
      <c r="U112" s="204"/>
      <c r="V112" s="204"/>
      <c r="W112" s="11">
        <v>6.3683218474576</v>
      </c>
      <c r="X112" s="204"/>
      <c r="Y112" s="204"/>
      <c r="Z112" s="53">
        <v>9.5249999999999986</v>
      </c>
      <c r="AA112" s="204"/>
      <c r="AB112" s="204"/>
      <c r="AC112" s="204"/>
      <c r="AD112" s="204"/>
      <c r="AE112" s="204"/>
      <c r="AF112" s="9">
        <v>3.5703506647766412</v>
      </c>
      <c r="AG112" s="9">
        <v>413</v>
      </c>
      <c r="AH112" s="9">
        <v>0.59017775823368301</v>
      </c>
      <c r="AI112" s="9">
        <v>35</v>
      </c>
      <c r="AJ112" s="9">
        <v>2.1583333333333332</v>
      </c>
      <c r="AK112" s="9" t="s">
        <v>248</v>
      </c>
      <c r="AL112" s="9">
        <v>52</v>
      </c>
      <c r="AM112" s="9">
        <v>3.5949450695252687</v>
      </c>
      <c r="AN112" s="9">
        <v>3.6651785714285716</v>
      </c>
      <c r="AO112" s="73">
        <v>109</v>
      </c>
      <c r="AP112" s="80">
        <v>1</v>
      </c>
      <c r="AQ112" s="80">
        <v>8</v>
      </c>
      <c r="AR112" s="203">
        <v>0</v>
      </c>
      <c r="AS112" s="203" t="s">
        <v>248</v>
      </c>
      <c r="AT112" s="7">
        <v>4359.4089999999997</v>
      </c>
      <c r="AU112" s="7">
        <v>288.63600000000002</v>
      </c>
      <c r="AV112" s="203">
        <v>0</v>
      </c>
      <c r="AW112" s="203">
        <v>0</v>
      </c>
      <c r="AX112" s="203" t="s">
        <v>248</v>
      </c>
      <c r="AY112" s="203" t="s">
        <v>248</v>
      </c>
      <c r="AZ112" s="138">
        <v>78543</v>
      </c>
      <c r="BA112" s="203" t="s">
        <v>248</v>
      </c>
      <c r="BB112" s="203" t="s">
        <v>248</v>
      </c>
      <c r="BC112" s="203" t="s">
        <v>248</v>
      </c>
      <c r="BD112" s="217" t="s">
        <v>61</v>
      </c>
      <c r="BE112" s="201" t="s">
        <v>62</v>
      </c>
      <c r="BF112" s="201" t="s">
        <v>63</v>
      </c>
      <c r="BG112" s="201" t="s">
        <v>196</v>
      </c>
      <c r="BH112" s="218" t="s">
        <v>267</v>
      </c>
      <c r="BI112" s="218" t="s">
        <v>67</v>
      </c>
      <c r="BJ112" s="200">
        <v>214</v>
      </c>
      <c r="BK112" s="200">
        <v>3</v>
      </c>
      <c r="BL112" s="219" t="s">
        <v>65</v>
      </c>
      <c r="BM112" s="64"/>
      <c r="BN112" s="52" t="s">
        <v>345</v>
      </c>
      <c r="BO112" s="91" t="s">
        <v>57</v>
      </c>
      <c r="BP112" s="441" t="s">
        <v>681</v>
      </c>
      <c r="BQ112" s="219" t="s">
        <v>717</v>
      </c>
    </row>
    <row r="113" spans="1:69" ht="15.75">
      <c r="A113" s="207" t="s">
        <v>33</v>
      </c>
      <c r="B113" s="208" t="s">
        <v>711</v>
      </c>
      <c r="C113" s="202" t="s">
        <v>35</v>
      </c>
      <c r="D113" s="210" t="s">
        <v>710</v>
      </c>
      <c r="E113" s="24" t="s">
        <v>144</v>
      </c>
      <c r="F113" s="86">
        <v>46</v>
      </c>
      <c r="G113" s="80">
        <v>1</v>
      </c>
      <c r="H113" s="204"/>
      <c r="I113" s="204"/>
      <c r="J113" s="204"/>
      <c r="K113" s="204"/>
      <c r="L113" s="80">
        <v>1</v>
      </c>
      <c r="M113" s="203"/>
      <c r="N113" s="52">
        <v>0</v>
      </c>
      <c r="O113" s="204"/>
      <c r="P113" s="204"/>
      <c r="Q113" s="11">
        <v>6.6907497727000003</v>
      </c>
      <c r="R113" s="204"/>
      <c r="S113" s="204"/>
      <c r="T113" s="53">
        <v>11.899999999999999</v>
      </c>
      <c r="U113" s="204"/>
      <c r="V113" s="204"/>
      <c r="W113" s="11">
        <v>6.694158840909</v>
      </c>
      <c r="X113" s="204"/>
      <c r="Y113" s="204"/>
      <c r="Z113" s="53">
        <v>11.45</v>
      </c>
      <c r="AA113" s="204"/>
      <c r="AB113" s="204"/>
      <c r="AC113" s="204"/>
      <c r="AD113" s="204"/>
      <c r="AE113" s="204"/>
      <c r="AF113" s="9">
        <v>2.6783458630841479</v>
      </c>
      <c r="AG113" s="9">
        <v>308</v>
      </c>
      <c r="AH113" s="9">
        <v>0.50368528495509923</v>
      </c>
      <c r="AI113" s="9">
        <v>109</v>
      </c>
      <c r="AJ113" s="9">
        <v>1.6125</v>
      </c>
      <c r="AK113" s="9" t="s">
        <v>248</v>
      </c>
      <c r="AL113" s="9">
        <v>0</v>
      </c>
      <c r="AM113" s="9"/>
      <c r="AN113" s="9"/>
      <c r="AO113" s="73">
        <v>51</v>
      </c>
      <c r="AP113" s="80">
        <v>22</v>
      </c>
      <c r="AQ113" s="80">
        <v>17</v>
      </c>
      <c r="AR113" s="203">
        <v>0</v>
      </c>
      <c r="AS113" s="203" t="s">
        <v>248</v>
      </c>
      <c r="AT113" s="7">
        <v>2228.4209999999998</v>
      </c>
      <c r="AU113" s="7">
        <v>1225.2750000000001</v>
      </c>
      <c r="AV113" s="203">
        <v>0</v>
      </c>
      <c r="AW113" s="203">
        <v>0</v>
      </c>
      <c r="AX113" s="203" t="s">
        <v>248</v>
      </c>
      <c r="AY113" s="203" t="s">
        <v>248</v>
      </c>
      <c r="AZ113" s="138">
        <v>78543</v>
      </c>
      <c r="BA113" s="203" t="s">
        <v>248</v>
      </c>
      <c r="BB113" s="203" t="s">
        <v>248</v>
      </c>
      <c r="BC113" s="203" t="s">
        <v>248</v>
      </c>
      <c r="BD113" s="217" t="s">
        <v>61</v>
      </c>
      <c r="BE113" s="201" t="s">
        <v>62</v>
      </c>
      <c r="BF113" s="201" t="s">
        <v>63</v>
      </c>
      <c r="BG113" s="201" t="s">
        <v>196</v>
      </c>
      <c r="BH113" s="218" t="s">
        <v>267</v>
      </c>
      <c r="BI113" s="218" t="s">
        <v>68</v>
      </c>
      <c r="BJ113" s="200">
        <v>214</v>
      </c>
      <c r="BK113" s="200">
        <v>4</v>
      </c>
      <c r="BL113" s="219" t="s">
        <v>65</v>
      </c>
      <c r="BM113" s="64"/>
      <c r="BN113" s="52" t="s">
        <v>345</v>
      </c>
      <c r="BO113" s="91" t="s">
        <v>57</v>
      </c>
      <c r="BP113" s="441" t="s">
        <v>681</v>
      </c>
      <c r="BQ113" s="219" t="s">
        <v>717</v>
      </c>
    </row>
    <row r="114" spans="1:69" ht="15.75">
      <c r="A114" s="207" t="s">
        <v>33</v>
      </c>
      <c r="B114" s="208" t="s">
        <v>711</v>
      </c>
      <c r="C114" s="202" t="s">
        <v>35</v>
      </c>
      <c r="D114" s="210" t="s">
        <v>710</v>
      </c>
      <c r="E114" s="24" t="s">
        <v>145</v>
      </c>
      <c r="F114" s="86">
        <v>106</v>
      </c>
      <c r="G114" s="80">
        <v>4</v>
      </c>
      <c r="H114" s="204"/>
      <c r="I114" s="204"/>
      <c r="J114" s="204"/>
      <c r="K114" s="204"/>
      <c r="L114" s="80">
        <v>0</v>
      </c>
      <c r="M114" s="203"/>
      <c r="N114" s="52">
        <v>0</v>
      </c>
      <c r="O114" s="204"/>
      <c r="P114" s="204"/>
      <c r="Q114" s="11">
        <v>6.4399606863000001</v>
      </c>
      <c r="R114" s="204"/>
      <c r="S114" s="204"/>
      <c r="T114" s="53">
        <v>10.949999999999996</v>
      </c>
      <c r="U114" s="204"/>
      <c r="V114" s="204"/>
      <c r="W114" s="11">
        <v>6.4639312745098003</v>
      </c>
      <c r="X114" s="204"/>
      <c r="Y114" s="204"/>
      <c r="Z114" s="53">
        <v>10.949999999999996</v>
      </c>
      <c r="AA114" s="204"/>
      <c r="AB114" s="204"/>
      <c r="AC114" s="204"/>
      <c r="AD114" s="204"/>
      <c r="AE114" s="204"/>
      <c r="AF114" s="9">
        <v>3.5520343356857111</v>
      </c>
      <c r="AG114" s="9">
        <v>402</v>
      </c>
      <c r="AH114" s="9">
        <v>0.51795589503558992</v>
      </c>
      <c r="AI114" s="9">
        <v>16</v>
      </c>
      <c r="AJ114" s="9">
        <v>2.5436170212765958</v>
      </c>
      <c r="AK114" s="9" t="s">
        <v>248</v>
      </c>
      <c r="AL114" s="9">
        <v>102</v>
      </c>
      <c r="AM114" s="9">
        <v>3.5520343356857111</v>
      </c>
      <c r="AN114" s="9">
        <v>3.6492146596858639</v>
      </c>
      <c r="AO114" s="73">
        <v>201</v>
      </c>
      <c r="AP114" s="80">
        <v>0</v>
      </c>
      <c r="AQ114" s="80">
        <v>3</v>
      </c>
      <c r="AR114" s="203">
        <v>0</v>
      </c>
      <c r="AS114" s="203" t="s">
        <v>248</v>
      </c>
      <c r="AT114" s="7">
        <v>7874.1989999999996</v>
      </c>
      <c r="AU114" s="7">
        <v>76.043999999999997</v>
      </c>
      <c r="AV114" s="203">
        <v>0</v>
      </c>
      <c r="AW114" s="203">
        <v>0</v>
      </c>
      <c r="AX114" s="203" t="s">
        <v>248</v>
      </c>
      <c r="AY114" s="203" t="s">
        <v>248</v>
      </c>
      <c r="AZ114" s="138">
        <v>28929</v>
      </c>
      <c r="BA114" s="203" t="s">
        <v>248</v>
      </c>
      <c r="BB114" s="203" t="s">
        <v>248</v>
      </c>
      <c r="BC114" s="203" t="s">
        <v>248</v>
      </c>
      <c r="BD114" s="217" t="s">
        <v>61</v>
      </c>
      <c r="BE114" s="201" t="s">
        <v>62</v>
      </c>
      <c r="BF114" s="201" t="s">
        <v>63</v>
      </c>
      <c r="BG114" s="201" t="s">
        <v>196</v>
      </c>
      <c r="BH114" s="218" t="s">
        <v>253</v>
      </c>
      <c r="BI114" s="218" t="s">
        <v>64</v>
      </c>
      <c r="BJ114" s="200">
        <v>214</v>
      </c>
      <c r="BK114" s="200">
        <v>1</v>
      </c>
      <c r="BL114" s="219" t="s">
        <v>65</v>
      </c>
      <c r="BM114" s="64"/>
      <c r="BN114" s="52" t="s">
        <v>345</v>
      </c>
      <c r="BO114" s="91" t="s">
        <v>702</v>
      </c>
      <c r="BP114" s="441" t="s">
        <v>698</v>
      </c>
      <c r="BQ114" s="219" t="s">
        <v>714</v>
      </c>
    </row>
    <row r="115" spans="1:69" ht="15.75">
      <c r="A115" s="207" t="s">
        <v>33</v>
      </c>
      <c r="B115" s="208" t="s">
        <v>711</v>
      </c>
      <c r="C115" s="202" t="s">
        <v>35</v>
      </c>
      <c r="D115" s="210" t="s">
        <v>710</v>
      </c>
      <c r="E115" s="24" t="s">
        <v>145</v>
      </c>
      <c r="F115" s="86">
        <v>106</v>
      </c>
      <c r="G115" s="80">
        <v>3</v>
      </c>
      <c r="H115" s="204"/>
      <c r="I115" s="204"/>
      <c r="J115" s="204"/>
      <c r="K115" s="204"/>
      <c r="L115" s="80">
        <v>0</v>
      </c>
      <c r="M115" s="203"/>
      <c r="N115" s="52">
        <v>0</v>
      </c>
      <c r="O115" s="204"/>
      <c r="P115" s="204"/>
      <c r="Q115" s="11">
        <v>5.9628930484999998</v>
      </c>
      <c r="R115" s="204"/>
      <c r="S115" s="204"/>
      <c r="T115" s="53">
        <v>10.924999999999997</v>
      </c>
      <c r="U115" s="204"/>
      <c r="V115" s="204"/>
      <c r="W115" s="11">
        <v>5.7886114368932002</v>
      </c>
      <c r="X115" s="204"/>
      <c r="Y115" s="204"/>
      <c r="Z115" s="53">
        <v>10.924999999999997</v>
      </c>
      <c r="AA115" s="204"/>
      <c r="AB115" s="204"/>
      <c r="AC115" s="204"/>
      <c r="AD115" s="204"/>
      <c r="AE115" s="204"/>
      <c r="AF115" s="9">
        <v>3.5106796162221037</v>
      </c>
      <c r="AG115" s="9">
        <v>412</v>
      </c>
      <c r="AH115" s="9">
        <v>0.42046961741707284</v>
      </c>
      <c r="AI115" s="9">
        <v>10</v>
      </c>
      <c r="AJ115" s="9">
        <v>2.6232558139534885</v>
      </c>
      <c r="AK115" s="9" t="s">
        <v>248</v>
      </c>
      <c r="AL115" s="9">
        <v>103</v>
      </c>
      <c r="AM115" s="9">
        <v>3.5106796162221037</v>
      </c>
      <c r="AN115" s="9">
        <v>3.5765765765765765</v>
      </c>
      <c r="AO115" s="73">
        <v>205</v>
      </c>
      <c r="AP115" s="80">
        <v>0</v>
      </c>
      <c r="AQ115" s="80">
        <v>1</v>
      </c>
      <c r="AR115" s="203">
        <v>0</v>
      </c>
      <c r="AS115" s="203" t="s">
        <v>248</v>
      </c>
      <c r="AT115" s="7">
        <v>7915.5389999999998</v>
      </c>
      <c r="AU115" s="7">
        <v>31.806999999999999</v>
      </c>
      <c r="AV115" s="203">
        <v>0</v>
      </c>
      <c r="AW115" s="203">
        <v>0</v>
      </c>
      <c r="AX115" s="203" t="s">
        <v>248</v>
      </c>
      <c r="AY115" s="203" t="s">
        <v>248</v>
      </c>
      <c r="AZ115" s="138">
        <v>28929</v>
      </c>
      <c r="BA115" s="203" t="s">
        <v>248</v>
      </c>
      <c r="BB115" s="203" t="s">
        <v>248</v>
      </c>
      <c r="BC115" s="203" t="s">
        <v>248</v>
      </c>
      <c r="BD115" s="217" t="s">
        <v>61</v>
      </c>
      <c r="BE115" s="201" t="s">
        <v>62</v>
      </c>
      <c r="BF115" s="201" t="s">
        <v>63</v>
      </c>
      <c r="BG115" s="201" t="s">
        <v>196</v>
      </c>
      <c r="BH115" s="218" t="s">
        <v>253</v>
      </c>
      <c r="BI115" s="218" t="s">
        <v>66</v>
      </c>
      <c r="BJ115" s="200">
        <v>214</v>
      </c>
      <c r="BK115" s="200">
        <v>7</v>
      </c>
      <c r="BL115" s="219" t="s">
        <v>65</v>
      </c>
      <c r="BM115" s="64"/>
      <c r="BN115" s="52" t="s">
        <v>345</v>
      </c>
      <c r="BO115" s="91" t="s">
        <v>702</v>
      </c>
      <c r="BP115" s="441" t="s">
        <v>698</v>
      </c>
      <c r="BQ115" s="219" t="s">
        <v>714</v>
      </c>
    </row>
    <row r="116" spans="1:69" ht="15.75">
      <c r="A116" s="207" t="s">
        <v>33</v>
      </c>
      <c r="B116" s="208" t="s">
        <v>711</v>
      </c>
      <c r="C116" s="202" t="s">
        <v>35</v>
      </c>
      <c r="D116" s="210" t="s">
        <v>710</v>
      </c>
      <c r="E116" s="24" t="s">
        <v>145</v>
      </c>
      <c r="F116" s="86">
        <v>107</v>
      </c>
      <c r="G116" s="80">
        <v>9</v>
      </c>
      <c r="H116" s="204"/>
      <c r="I116" s="204"/>
      <c r="J116" s="204"/>
      <c r="K116" s="204"/>
      <c r="L116" s="80">
        <v>1</v>
      </c>
      <c r="M116" s="203"/>
      <c r="N116" s="52">
        <v>1</v>
      </c>
      <c r="O116" s="204"/>
      <c r="P116" s="204"/>
      <c r="Q116" s="11">
        <v>7.0198555257999997</v>
      </c>
      <c r="R116" s="204"/>
      <c r="S116" s="204"/>
      <c r="T116" s="53">
        <v>11.574999999999996</v>
      </c>
      <c r="U116" s="204"/>
      <c r="V116" s="204"/>
      <c r="W116" s="11">
        <v>7.2057112268040999</v>
      </c>
      <c r="X116" s="204"/>
      <c r="Y116" s="204"/>
      <c r="Z116" s="53">
        <v>12.037499999999998</v>
      </c>
      <c r="AA116" s="204"/>
      <c r="AB116" s="204"/>
      <c r="AC116" s="204"/>
      <c r="AD116" s="204"/>
      <c r="AE116" s="204"/>
      <c r="AF116" s="9">
        <v>3.2291065355141964</v>
      </c>
      <c r="AG116" s="9">
        <v>388</v>
      </c>
      <c r="AH116" s="9">
        <v>0.63696788004572524</v>
      </c>
      <c r="AI116" s="9">
        <v>54</v>
      </c>
      <c r="AJ116" s="9">
        <v>1.9433333333333334</v>
      </c>
      <c r="AK116" s="9" t="s">
        <v>248</v>
      </c>
      <c r="AL116" s="9">
        <v>97</v>
      </c>
      <c r="AM116" s="9">
        <v>3.3111481556185973</v>
      </c>
      <c r="AN116" s="9">
        <v>3.4150485436893203</v>
      </c>
      <c r="AO116" s="73">
        <v>172</v>
      </c>
      <c r="AP116" s="80">
        <v>6</v>
      </c>
      <c r="AQ116" s="80">
        <v>18</v>
      </c>
      <c r="AR116" s="203">
        <v>0</v>
      </c>
      <c r="AS116" s="203" t="s">
        <v>248</v>
      </c>
      <c r="AT116" s="7">
        <v>7307.7129999999997</v>
      </c>
      <c r="AU116" s="7">
        <v>440.995</v>
      </c>
      <c r="AV116" s="203">
        <v>0</v>
      </c>
      <c r="AW116" s="203">
        <v>0</v>
      </c>
      <c r="AX116" s="203" t="s">
        <v>248</v>
      </c>
      <c r="AY116" s="203" t="s">
        <v>248</v>
      </c>
      <c r="AZ116" s="138">
        <v>28929</v>
      </c>
      <c r="BA116" s="203" t="s">
        <v>248</v>
      </c>
      <c r="BB116" s="203" t="s">
        <v>248</v>
      </c>
      <c r="BC116" s="203" t="s">
        <v>248</v>
      </c>
      <c r="BD116" s="217" t="s">
        <v>61</v>
      </c>
      <c r="BE116" s="201" t="s">
        <v>62</v>
      </c>
      <c r="BF116" s="201" t="s">
        <v>63</v>
      </c>
      <c r="BG116" s="201" t="s">
        <v>196</v>
      </c>
      <c r="BH116" s="218" t="s">
        <v>253</v>
      </c>
      <c r="BI116" s="218" t="s">
        <v>67</v>
      </c>
      <c r="BJ116" s="200">
        <v>214</v>
      </c>
      <c r="BK116" s="200">
        <v>3</v>
      </c>
      <c r="BL116" s="219" t="s">
        <v>65</v>
      </c>
      <c r="BM116" s="64"/>
      <c r="BN116" s="52" t="s">
        <v>345</v>
      </c>
      <c r="BO116" s="91" t="s">
        <v>702</v>
      </c>
      <c r="BP116" s="441" t="s">
        <v>698</v>
      </c>
      <c r="BQ116" s="219" t="s">
        <v>714</v>
      </c>
    </row>
    <row r="117" spans="1:69" ht="15.75">
      <c r="A117" s="207" t="s">
        <v>33</v>
      </c>
      <c r="B117" s="208" t="s">
        <v>711</v>
      </c>
      <c r="C117" s="202" t="s">
        <v>35</v>
      </c>
      <c r="D117" s="210" t="s">
        <v>710</v>
      </c>
      <c r="E117" s="24" t="s">
        <v>145</v>
      </c>
      <c r="F117" s="86">
        <v>109</v>
      </c>
      <c r="G117" s="80">
        <v>10</v>
      </c>
      <c r="H117" s="204"/>
      <c r="I117" s="204"/>
      <c r="J117" s="204"/>
      <c r="K117" s="204"/>
      <c r="L117" s="80">
        <v>0</v>
      </c>
      <c r="M117" s="203"/>
      <c r="N117" s="52">
        <v>0</v>
      </c>
      <c r="O117" s="204"/>
      <c r="P117" s="204"/>
      <c r="Q117" s="11">
        <v>7.1052119495000001</v>
      </c>
      <c r="R117" s="204"/>
      <c r="S117" s="204"/>
      <c r="T117" s="53">
        <v>13.512499999999999</v>
      </c>
      <c r="U117" s="204"/>
      <c r="V117" s="204"/>
      <c r="W117" s="11">
        <v>7.0321109797979</v>
      </c>
      <c r="X117" s="204"/>
      <c r="Y117" s="204"/>
      <c r="Z117" s="53">
        <v>13.012499999999999</v>
      </c>
      <c r="AA117" s="204"/>
      <c r="AB117" s="204"/>
      <c r="AC117" s="204"/>
      <c r="AD117" s="204"/>
      <c r="AE117" s="204"/>
      <c r="AF117" s="9">
        <v>2.6523737365549263</v>
      </c>
      <c r="AG117" s="9">
        <v>396</v>
      </c>
      <c r="AH117" s="9">
        <v>0.36369889022592072</v>
      </c>
      <c r="AI117" s="9">
        <v>103</v>
      </c>
      <c r="AJ117" s="9">
        <v>1.9388888888888889</v>
      </c>
      <c r="AK117" s="9" t="s">
        <v>248</v>
      </c>
      <c r="AL117" s="9">
        <v>0</v>
      </c>
      <c r="AM117" s="9"/>
      <c r="AN117" s="9"/>
      <c r="AO117" s="73">
        <v>180</v>
      </c>
      <c r="AP117" s="80">
        <v>1</v>
      </c>
      <c r="AQ117" s="80">
        <v>17</v>
      </c>
      <c r="AR117" s="203">
        <v>0</v>
      </c>
      <c r="AS117" s="203" t="s">
        <v>248</v>
      </c>
      <c r="AT117" s="7">
        <v>7195.2510000000002</v>
      </c>
      <c r="AU117" s="7">
        <v>564.46</v>
      </c>
      <c r="AV117" s="203">
        <v>0</v>
      </c>
      <c r="AW117" s="203">
        <v>0</v>
      </c>
      <c r="AX117" s="203" t="s">
        <v>248</v>
      </c>
      <c r="AY117" s="203" t="s">
        <v>248</v>
      </c>
      <c r="AZ117" s="138">
        <v>28929</v>
      </c>
      <c r="BA117" s="203" t="s">
        <v>248</v>
      </c>
      <c r="BB117" s="203" t="s">
        <v>248</v>
      </c>
      <c r="BC117" s="203" t="s">
        <v>248</v>
      </c>
      <c r="BD117" s="217" t="s">
        <v>61</v>
      </c>
      <c r="BE117" s="201" t="s">
        <v>62</v>
      </c>
      <c r="BF117" s="201" t="s">
        <v>63</v>
      </c>
      <c r="BG117" s="201" t="s">
        <v>196</v>
      </c>
      <c r="BH117" s="218" t="s">
        <v>253</v>
      </c>
      <c r="BI117" s="218" t="s">
        <v>68</v>
      </c>
      <c r="BJ117" s="200">
        <v>214</v>
      </c>
      <c r="BK117" s="200">
        <v>4</v>
      </c>
      <c r="BL117" s="219" t="s">
        <v>65</v>
      </c>
      <c r="BM117" s="64"/>
      <c r="BN117" s="52" t="s">
        <v>345</v>
      </c>
      <c r="BO117" s="91" t="s">
        <v>702</v>
      </c>
      <c r="BP117" s="441" t="s">
        <v>698</v>
      </c>
      <c r="BQ117" s="219" t="s">
        <v>714</v>
      </c>
    </row>
    <row r="118" spans="1:69" ht="15.75">
      <c r="A118" s="207" t="s">
        <v>33</v>
      </c>
      <c r="B118" s="208" t="s">
        <v>711</v>
      </c>
      <c r="C118" s="202" t="s">
        <v>35</v>
      </c>
      <c r="D118" s="210" t="s">
        <v>710</v>
      </c>
      <c r="E118" s="24" t="s">
        <v>146</v>
      </c>
      <c r="F118" s="86">
        <v>259</v>
      </c>
      <c r="G118" s="80">
        <v>5</v>
      </c>
      <c r="H118" s="204"/>
      <c r="I118" s="204"/>
      <c r="J118" s="204"/>
      <c r="K118" s="204"/>
      <c r="L118" s="80">
        <v>0</v>
      </c>
      <c r="M118" s="203"/>
      <c r="N118" s="52">
        <v>0</v>
      </c>
      <c r="O118" s="204"/>
      <c r="P118" s="204"/>
      <c r="Q118" s="11">
        <v>5.8147518386000003</v>
      </c>
      <c r="R118" s="204"/>
      <c r="S118" s="204"/>
      <c r="T118" s="53">
        <v>9.0749999999999957</v>
      </c>
      <c r="U118" s="204"/>
      <c r="V118" s="204"/>
      <c r="W118" s="11">
        <v>5.8000077007873996</v>
      </c>
      <c r="X118" s="204"/>
      <c r="Y118" s="204"/>
      <c r="Z118" s="53">
        <v>9.0749999999999957</v>
      </c>
      <c r="AA118" s="204"/>
      <c r="AB118" s="204"/>
      <c r="AC118" s="204"/>
      <c r="AD118" s="204"/>
      <c r="AE118" s="204"/>
      <c r="AF118" s="9">
        <v>3.6171027982043871</v>
      </c>
      <c r="AG118" s="9">
        <v>2032</v>
      </c>
      <c r="AH118" s="9">
        <v>0.39888886962258702</v>
      </c>
      <c r="AI118" s="9">
        <v>35</v>
      </c>
      <c r="AJ118" s="9">
        <v>2.7343309859154932</v>
      </c>
      <c r="AK118" s="9" t="s">
        <v>248</v>
      </c>
      <c r="AL118" s="9">
        <v>254</v>
      </c>
      <c r="AM118" s="9">
        <v>3.6171027982043871</v>
      </c>
      <c r="AN118" s="9">
        <v>3.6587460063897765</v>
      </c>
      <c r="AO118" s="73">
        <v>508</v>
      </c>
      <c r="AP118" s="80">
        <v>0</v>
      </c>
      <c r="AQ118" s="80">
        <v>0</v>
      </c>
      <c r="AR118" s="203">
        <v>0</v>
      </c>
      <c r="AS118" s="203" t="s">
        <v>248</v>
      </c>
      <c r="AT118" s="7">
        <v>22170.681</v>
      </c>
      <c r="AU118" s="7">
        <v>0</v>
      </c>
      <c r="AV118" s="203">
        <v>0</v>
      </c>
      <c r="AW118" s="203">
        <v>0</v>
      </c>
      <c r="AX118" s="203" t="s">
        <v>248</v>
      </c>
      <c r="AY118" s="203" t="s">
        <v>248</v>
      </c>
      <c r="AZ118" s="138">
        <v>87696</v>
      </c>
      <c r="BA118" s="203" t="s">
        <v>248</v>
      </c>
      <c r="BB118" s="203" t="s">
        <v>248</v>
      </c>
      <c r="BC118" s="203" t="s">
        <v>248</v>
      </c>
      <c r="BD118" s="217" t="s">
        <v>61</v>
      </c>
      <c r="BE118" s="201" t="s">
        <v>62</v>
      </c>
      <c r="BF118" s="201" t="s">
        <v>63</v>
      </c>
      <c r="BG118" s="201" t="s">
        <v>196</v>
      </c>
      <c r="BH118" s="218" t="s">
        <v>267</v>
      </c>
      <c r="BI118" s="218" t="s">
        <v>64</v>
      </c>
      <c r="BJ118" s="200">
        <v>214</v>
      </c>
      <c r="BK118" s="200">
        <v>1</v>
      </c>
      <c r="BL118" s="219" t="s">
        <v>65</v>
      </c>
      <c r="BM118" s="64"/>
      <c r="BN118" s="52" t="s">
        <v>345</v>
      </c>
      <c r="BO118" s="91" t="s">
        <v>347</v>
      </c>
      <c r="BP118" s="441" t="s">
        <v>684</v>
      </c>
      <c r="BQ118" s="219" t="s">
        <v>716</v>
      </c>
    </row>
    <row r="119" spans="1:69" ht="15.75">
      <c r="A119" s="207" t="s">
        <v>33</v>
      </c>
      <c r="B119" s="208" t="s">
        <v>711</v>
      </c>
      <c r="C119" s="202" t="s">
        <v>35</v>
      </c>
      <c r="D119" s="210" t="s">
        <v>710</v>
      </c>
      <c r="E119" s="24" t="s">
        <v>146</v>
      </c>
      <c r="F119" s="86">
        <v>261</v>
      </c>
      <c r="G119" s="80">
        <v>4</v>
      </c>
      <c r="H119" s="204"/>
      <c r="I119" s="204"/>
      <c r="J119" s="204"/>
      <c r="K119" s="204"/>
      <c r="L119" s="80">
        <v>0</v>
      </c>
      <c r="M119" s="203"/>
      <c r="N119" s="52">
        <v>2</v>
      </c>
      <c r="O119" s="204"/>
      <c r="P119" s="204"/>
      <c r="Q119" s="11">
        <v>6.4069492022999999</v>
      </c>
      <c r="R119" s="204"/>
      <c r="S119" s="204"/>
      <c r="T119" s="53">
        <v>10.014999999999997</v>
      </c>
      <c r="U119" s="204"/>
      <c r="V119" s="204"/>
      <c r="W119" s="11">
        <v>6.4713617003891004</v>
      </c>
      <c r="X119" s="204"/>
      <c r="Y119" s="204"/>
      <c r="Z119" s="53">
        <v>10.095833333333331</v>
      </c>
      <c r="AA119" s="204"/>
      <c r="AB119" s="204"/>
      <c r="AC119" s="204"/>
      <c r="AD119" s="204"/>
      <c r="AE119" s="204"/>
      <c r="AF119" s="9">
        <v>3.3790514079028484</v>
      </c>
      <c r="AG119" s="9">
        <v>2056</v>
      </c>
      <c r="AH119" s="9">
        <v>0.52787587693763072</v>
      </c>
      <c r="AI119" s="9">
        <v>140</v>
      </c>
      <c r="AJ119" s="9">
        <v>2.3288990825688072</v>
      </c>
      <c r="AK119" s="9" t="s">
        <v>248</v>
      </c>
      <c r="AL119" s="9">
        <v>257</v>
      </c>
      <c r="AM119" s="9">
        <v>3.3790514079028484</v>
      </c>
      <c r="AN119" s="9">
        <v>3.4944852941176472</v>
      </c>
      <c r="AO119" s="73">
        <v>511</v>
      </c>
      <c r="AP119" s="80">
        <v>0</v>
      </c>
      <c r="AQ119" s="80">
        <v>3</v>
      </c>
      <c r="AR119" s="203">
        <v>0</v>
      </c>
      <c r="AS119" s="203" t="s">
        <v>248</v>
      </c>
      <c r="AT119" s="7">
        <v>22635.718000000001</v>
      </c>
      <c r="AU119" s="7">
        <v>31.146999999999998</v>
      </c>
      <c r="AV119" s="203">
        <v>0</v>
      </c>
      <c r="AW119" s="203">
        <v>0</v>
      </c>
      <c r="AX119" s="203" t="s">
        <v>248</v>
      </c>
      <c r="AY119" s="203" t="s">
        <v>248</v>
      </c>
      <c r="AZ119" s="138">
        <v>87696</v>
      </c>
      <c r="BA119" s="203" t="s">
        <v>248</v>
      </c>
      <c r="BB119" s="203" t="s">
        <v>248</v>
      </c>
      <c r="BC119" s="203" t="s">
        <v>248</v>
      </c>
      <c r="BD119" s="217" t="s">
        <v>61</v>
      </c>
      <c r="BE119" s="201" t="s">
        <v>62</v>
      </c>
      <c r="BF119" s="201" t="s">
        <v>63</v>
      </c>
      <c r="BG119" s="201" t="s">
        <v>196</v>
      </c>
      <c r="BH119" s="218" t="s">
        <v>267</v>
      </c>
      <c r="BI119" s="218" t="s">
        <v>66</v>
      </c>
      <c r="BJ119" s="200">
        <v>214</v>
      </c>
      <c r="BK119" s="200">
        <v>7</v>
      </c>
      <c r="BL119" s="219" t="s">
        <v>65</v>
      </c>
      <c r="BM119" s="64"/>
      <c r="BN119" s="52" t="s">
        <v>345</v>
      </c>
      <c r="BO119" s="91" t="s">
        <v>347</v>
      </c>
      <c r="BP119" s="441" t="s">
        <v>684</v>
      </c>
      <c r="BQ119" s="219" t="s">
        <v>716</v>
      </c>
    </row>
    <row r="120" spans="1:69" ht="15.75">
      <c r="A120" s="207" t="s">
        <v>33</v>
      </c>
      <c r="B120" s="208" t="s">
        <v>711</v>
      </c>
      <c r="C120" s="202" t="s">
        <v>35</v>
      </c>
      <c r="D120" s="210" t="s">
        <v>710</v>
      </c>
      <c r="E120" s="24" t="s">
        <v>146</v>
      </c>
      <c r="F120" s="86">
        <v>261</v>
      </c>
      <c r="G120" s="80">
        <v>9</v>
      </c>
      <c r="H120" s="204"/>
      <c r="I120" s="204"/>
      <c r="J120" s="204"/>
      <c r="K120" s="204"/>
      <c r="L120" s="80">
        <v>0</v>
      </c>
      <c r="M120" s="203"/>
      <c r="N120" s="52">
        <v>2</v>
      </c>
      <c r="O120" s="204"/>
      <c r="P120" s="204"/>
      <c r="Q120" s="11">
        <v>6.2231149683</v>
      </c>
      <c r="R120" s="204"/>
      <c r="S120" s="204"/>
      <c r="T120" s="53">
        <v>10.239999999999998</v>
      </c>
      <c r="U120" s="204"/>
      <c r="V120" s="204"/>
      <c r="W120" s="11">
        <v>6.4664561746031</v>
      </c>
      <c r="X120" s="204"/>
      <c r="Y120" s="204"/>
      <c r="Z120" s="53">
        <v>10.533333333333331</v>
      </c>
      <c r="AA120" s="204"/>
      <c r="AB120" s="204"/>
      <c r="AC120" s="204"/>
      <c r="AD120" s="204"/>
      <c r="AE120" s="204"/>
      <c r="AF120" s="9">
        <v>3.3484929389665035</v>
      </c>
      <c r="AG120" s="9">
        <v>2016</v>
      </c>
      <c r="AH120" s="9">
        <v>0.54115452433580036</v>
      </c>
      <c r="AI120" s="9">
        <v>168</v>
      </c>
      <c r="AJ120" s="9">
        <v>2.258273381294964</v>
      </c>
      <c r="AK120" s="9" t="s">
        <v>248</v>
      </c>
      <c r="AL120" s="9">
        <v>252</v>
      </c>
      <c r="AM120" s="9">
        <v>3.3543091473068283</v>
      </c>
      <c r="AN120" s="9">
        <v>3.4859550561797752</v>
      </c>
      <c r="AO120" s="73">
        <v>496</v>
      </c>
      <c r="AP120" s="80">
        <v>1</v>
      </c>
      <c r="AQ120" s="80">
        <v>7</v>
      </c>
      <c r="AR120" s="203">
        <v>0</v>
      </c>
      <c r="AS120" s="203" t="s">
        <v>248</v>
      </c>
      <c r="AT120" s="7">
        <v>21963.745999999999</v>
      </c>
      <c r="AU120" s="7">
        <v>43.357999999999997</v>
      </c>
      <c r="AV120" s="203">
        <v>0</v>
      </c>
      <c r="AW120" s="203">
        <v>0</v>
      </c>
      <c r="AX120" s="203" t="s">
        <v>248</v>
      </c>
      <c r="AY120" s="203" t="s">
        <v>248</v>
      </c>
      <c r="AZ120" s="138">
        <v>87696</v>
      </c>
      <c r="BA120" s="203" t="s">
        <v>248</v>
      </c>
      <c r="BB120" s="203" t="s">
        <v>248</v>
      </c>
      <c r="BC120" s="203" t="s">
        <v>248</v>
      </c>
      <c r="BD120" s="217" t="s">
        <v>61</v>
      </c>
      <c r="BE120" s="201" t="s">
        <v>62</v>
      </c>
      <c r="BF120" s="201" t="s">
        <v>63</v>
      </c>
      <c r="BG120" s="201" t="s">
        <v>196</v>
      </c>
      <c r="BH120" s="218" t="s">
        <v>267</v>
      </c>
      <c r="BI120" s="218" t="s">
        <v>67</v>
      </c>
      <c r="BJ120" s="200">
        <v>214</v>
      </c>
      <c r="BK120" s="200">
        <v>3</v>
      </c>
      <c r="BL120" s="219" t="s">
        <v>65</v>
      </c>
      <c r="BM120" s="64"/>
      <c r="BN120" s="52" t="s">
        <v>345</v>
      </c>
      <c r="BO120" s="91" t="s">
        <v>347</v>
      </c>
      <c r="BP120" s="441" t="s">
        <v>684</v>
      </c>
      <c r="BQ120" s="219" t="s">
        <v>716</v>
      </c>
    </row>
    <row r="121" spans="1:69" ht="15.75">
      <c r="A121" s="207" t="s">
        <v>33</v>
      </c>
      <c r="B121" s="208" t="s">
        <v>711</v>
      </c>
      <c r="C121" s="202" t="s">
        <v>35</v>
      </c>
      <c r="D121" s="210" t="s">
        <v>710</v>
      </c>
      <c r="E121" s="24" t="s">
        <v>146</v>
      </c>
      <c r="F121" s="86">
        <v>261</v>
      </c>
      <c r="G121" s="80">
        <v>2</v>
      </c>
      <c r="H121" s="204"/>
      <c r="I121" s="204"/>
      <c r="J121" s="204"/>
      <c r="K121" s="204"/>
      <c r="L121" s="80">
        <v>3</v>
      </c>
      <c r="M121" s="203"/>
      <c r="N121" s="52">
        <v>2</v>
      </c>
      <c r="O121" s="204"/>
      <c r="P121" s="204"/>
      <c r="Q121" s="11">
        <v>6.2338782352999997</v>
      </c>
      <c r="R121" s="204"/>
      <c r="S121" s="204"/>
      <c r="T121" s="53">
        <v>10.208333333333334</v>
      </c>
      <c r="U121" s="204"/>
      <c r="V121" s="204"/>
      <c r="W121" s="11">
        <v>6.2126600039062003</v>
      </c>
      <c r="X121" s="204"/>
      <c r="Y121" s="204"/>
      <c r="Z121" s="53">
        <v>10.199999999999998</v>
      </c>
      <c r="AA121" s="204"/>
      <c r="AB121" s="204"/>
      <c r="AC121" s="204"/>
      <c r="AD121" s="204"/>
      <c r="AE121" s="204"/>
      <c r="AF121" s="9">
        <v>2.7378271461930126</v>
      </c>
      <c r="AG121" s="9">
        <v>2048</v>
      </c>
      <c r="AH121" s="9">
        <v>0.44324215788187926</v>
      </c>
      <c r="AI121" s="9">
        <v>555</v>
      </c>
      <c r="AJ121" s="9">
        <v>1.9515151515151516</v>
      </c>
      <c r="AK121" s="9" t="s">
        <v>248</v>
      </c>
      <c r="AL121" s="9">
        <v>0</v>
      </c>
      <c r="AM121" s="9"/>
      <c r="AN121" s="9"/>
      <c r="AO121" s="73">
        <v>454</v>
      </c>
      <c r="AP121" s="80">
        <v>12</v>
      </c>
      <c r="AQ121" s="80">
        <v>52</v>
      </c>
      <c r="AR121" s="203">
        <v>0</v>
      </c>
      <c r="AS121" s="203" t="s">
        <v>248</v>
      </c>
      <c r="AT121" s="7">
        <v>21085.984</v>
      </c>
      <c r="AU121" s="7">
        <v>1480.8910000000001</v>
      </c>
      <c r="AV121" s="203">
        <v>0</v>
      </c>
      <c r="AW121" s="203">
        <v>0</v>
      </c>
      <c r="AX121" s="203" t="s">
        <v>248</v>
      </c>
      <c r="AY121" s="203" t="s">
        <v>248</v>
      </c>
      <c r="AZ121" s="138">
        <v>87696</v>
      </c>
      <c r="BA121" s="203" t="s">
        <v>248</v>
      </c>
      <c r="BB121" s="203" t="s">
        <v>248</v>
      </c>
      <c r="BC121" s="203" t="s">
        <v>248</v>
      </c>
      <c r="BD121" s="217" t="s">
        <v>61</v>
      </c>
      <c r="BE121" s="201" t="s">
        <v>62</v>
      </c>
      <c r="BF121" s="201" t="s">
        <v>63</v>
      </c>
      <c r="BG121" s="201" t="s">
        <v>196</v>
      </c>
      <c r="BH121" s="218" t="s">
        <v>267</v>
      </c>
      <c r="BI121" s="218" t="s">
        <v>68</v>
      </c>
      <c r="BJ121" s="200">
        <v>214</v>
      </c>
      <c r="BK121" s="200">
        <v>4</v>
      </c>
      <c r="BL121" s="219" t="s">
        <v>65</v>
      </c>
      <c r="BM121" s="64"/>
      <c r="BN121" s="52" t="s">
        <v>345</v>
      </c>
      <c r="BO121" s="91" t="s">
        <v>347</v>
      </c>
      <c r="BP121" s="441" t="s">
        <v>684</v>
      </c>
      <c r="BQ121" s="219" t="s">
        <v>716</v>
      </c>
    </row>
    <row r="122" spans="1:69" ht="15.75">
      <c r="A122" s="207" t="s">
        <v>33</v>
      </c>
      <c r="B122" s="208" t="s">
        <v>711</v>
      </c>
      <c r="C122" s="202" t="s">
        <v>35</v>
      </c>
      <c r="D122" s="210" t="s">
        <v>710</v>
      </c>
      <c r="E122" s="24" t="s">
        <v>147</v>
      </c>
      <c r="F122" s="86">
        <v>296</v>
      </c>
      <c r="G122" s="80">
        <v>6</v>
      </c>
      <c r="H122" s="204"/>
      <c r="I122" s="204"/>
      <c r="J122" s="204"/>
      <c r="K122" s="204"/>
      <c r="L122" s="80">
        <v>0</v>
      </c>
      <c r="M122" s="203"/>
      <c r="N122" s="52">
        <v>0</v>
      </c>
      <c r="O122" s="204"/>
      <c r="P122" s="204"/>
      <c r="Q122" s="11">
        <v>6.5124688172000003</v>
      </c>
      <c r="R122" s="204"/>
      <c r="S122" s="204"/>
      <c r="T122" s="53">
        <v>10.75</v>
      </c>
      <c r="U122" s="204"/>
      <c r="V122" s="204"/>
      <c r="W122" s="11">
        <v>6.3755308965516999</v>
      </c>
      <c r="X122" s="204"/>
      <c r="Y122" s="204"/>
      <c r="Z122" s="53">
        <v>10.708333333333334</v>
      </c>
      <c r="AA122" s="204"/>
      <c r="AB122" s="204"/>
      <c r="AC122" s="204"/>
      <c r="AD122" s="204"/>
      <c r="AE122" s="204"/>
      <c r="AF122" s="9">
        <v>3.4568777477315002</v>
      </c>
      <c r="AG122" s="9">
        <v>2025</v>
      </c>
      <c r="AH122" s="9">
        <v>0.44337307738106113</v>
      </c>
      <c r="AI122" s="9">
        <v>58</v>
      </c>
      <c r="AJ122" s="9">
        <v>2.5834942084942085</v>
      </c>
      <c r="AK122" s="9" t="s">
        <v>248</v>
      </c>
      <c r="AL122" s="9">
        <v>287</v>
      </c>
      <c r="AM122" s="9">
        <v>3.4610670401995818</v>
      </c>
      <c r="AN122" s="9">
        <v>3.5335025380710658</v>
      </c>
      <c r="AO122" s="73">
        <v>578</v>
      </c>
      <c r="AP122" s="80">
        <v>2</v>
      </c>
      <c r="AQ122" s="80">
        <v>0</v>
      </c>
      <c r="AR122" s="203">
        <v>0</v>
      </c>
      <c r="AS122" s="203" t="s">
        <v>248</v>
      </c>
      <c r="AT122" s="7">
        <v>22651.813999999998</v>
      </c>
      <c r="AU122" s="7">
        <v>0</v>
      </c>
      <c r="AV122" s="203">
        <v>0</v>
      </c>
      <c r="AW122" s="203">
        <v>0</v>
      </c>
      <c r="AX122" s="203" t="s">
        <v>248</v>
      </c>
      <c r="AY122" s="203" t="s">
        <v>248</v>
      </c>
      <c r="AZ122" s="138">
        <v>87868</v>
      </c>
      <c r="BA122" s="203" t="s">
        <v>248</v>
      </c>
      <c r="BB122" s="203" t="s">
        <v>248</v>
      </c>
      <c r="BC122" s="203" t="s">
        <v>248</v>
      </c>
      <c r="BD122" s="217" t="s">
        <v>61</v>
      </c>
      <c r="BE122" s="201" t="s">
        <v>62</v>
      </c>
      <c r="BF122" s="201" t="s">
        <v>63</v>
      </c>
      <c r="BG122" s="201" t="s">
        <v>196</v>
      </c>
      <c r="BH122" s="218" t="s">
        <v>488</v>
      </c>
      <c r="BI122" s="218" t="s">
        <v>64</v>
      </c>
      <c r="BJ122" s="200">
        <v>214</v>
      </c>
      <c r="BK122" s="200">
        <v>1</v>
      </c>
      <c r="BL122" s="219" t="s">
        <v>65</v>
      </c>
      <c r="BM122" s="64"/>
      <c r="BN122" s="52" t="s">
        <v>345</v>
      </c>
      <c r="BO122" s="91" t="s">
        <v>315</v>
      </c>
      <c r="BP122" s="441" t="s">
        <v>684</v>
      </c>
      <c r="BQ122" s="219" t="s">
        <v>716</v>
      </c>
    </row>
    <row r="123" spans="1:69" ht="15.75">
      <c r="A123" s="207" t="s">
        <v>33</v>
      </c>
      <c r="B123" s="208" t="s">
        <v>711</v>
      </c>
      <c r="C123" s="202" t="s">
        <v>35</v>
      </c>
      <c r="D123" s="210" t="s">
        <v>710</v>
      </c>
      <c r="E123" s="24" t="s">
        <v>147</v>
      </c>
      <c r="F123" s="86">
        <v>276</v>
      </c>
      <c r="G123" s="80">
        <v>9</v>
      </c>
      <c r="H123" s="204"/>
      <c r="I123" s="204"/>
      <c r="J123" s="204"/>
      <c r="K123" s="204"/>
      <c r="L123" s="80">
        <v>1</v>
      </c>
      <c r="M123" s="203"/>
      <c r="N123" s="52">
        <v>1</v>
      </c>
      <c r="O123" s="204"/>
      <c r="P123" s="204"/>
      <c r="Q123" s="11">
        <v>6.1915448985000001</v>
      </c>
      <c r="R123" s="204"/>
      <c r="S123" s="204"/>
      <c r="T123" s="53">
        <v>9.8916666666666657</v>
      </c>
      <c r="U123" s="204"/>
      <c r="V123" s="204"/>
      <c r="W123" s="11">
        <v>6.2477855</v>
      </c>
      <c r="X123" s="204"/>
      <c r="Y123" s="204"/>
      <c r="Z123" s="53">
        <v>9.9699999999999989</v>
      </c>
      <c r="AA123" s="204"/>
      <c r="AB123" s="204"/>
      <c r="AC123" s="204"/>
      <c r="AD123" s="204"/>
      <c r="AE123" s="204"/>
      <c r="AF123" s="9">
        <v>3.1302701129563268</v>
      </c>
      <c r="AG123" s="9">
        <v>1858</v>
      </c>
      <c r="AH123" s="9">
        <v>0.57885931461435891</v>
      </c>
      <c r="AI123" s="9">
        <v>265</v>
      </c>
      <c r="AJ123" s="9">
        <v>2.0781862745098039</v>
      </c>
      <c r="AK123" s="9" t="s">
        <v>248</v>
      </c>
      <c r="AL123" s="9">
        <v>258</v>
      </c>
      <c r="AM123" s="9">
        <v>3.1457930346296874</v>
      </c>
      <c r="AN123" s="9">
        <v>3.1906542056074767</v>
      </c>
      <c r="AO123" s="73">
        <v>525</v>
      </c>
      <c r="AP123" s="80">
        <v>6</v>
      </c>
      <c r="AQ123" s="80">
        <v>3</v>
      </c>
      <c r="AR123" s="203">
        <v>0</v>
      </c>
      <c r="AS123" s="203" t="s">
        <v>248</v>
      </c>
      <c r="AT123" s="7">
        <v>20613.277999999998</v>
      </c>
      <c r="AU123" s="7">
        <v>252.54599999999999</v>
      </c>
      <c r="AV123" s="203">
        <v>0</v>
      </c>
      <c r="AW123" s="203">
        <v>0</v>
      </c>
      <c r="AX123" s="203" t="s">
        <v>248</v>
      </c>
      <c r="AY123" s="203" t="s">
        <v>248</v>
      </c>
      <c r="AZ123" s="138">
        <v>87868</v>
      </c>
      <c r="BA123" s="203" t="s">
        <v>248</v>
      </c>
      <c r="BB123" s="203" t="s">
        <v>248</v>
      </c>
      <c r="BC123" s="203" t="s">
        <v>248</v>
      </c>
      <c r="BD123" s="217" t="s">
        <v>61</v>
      </c>
      <c r="BE123" s="201" t="s">
        <v>62</v>
      </c>
      <c r="BF123" s="201" t="s">
        <v>63</v>
      </c>
      <c r="BG123" s="201" t="s">
        <v>196</v>
      </c>
      <c r="BH123" s="218" t="s">
        <v>488</v>
      </c>
      <c r="BI123" s="218" t="s">
        <v>66</v>
      </c>
      <c r="BJ123" s="200">
        <v>214</v>
      </c>
      <c r="BK123" s="200">
        <v>7</v>
      </c>
      <c r="BL123" s="219" t="s">
        <v>65</v>
      </c>
      <c r="BM123" s="64"/>
      <c r="BN123" s="52" t="s">
        <v>345</v>
      </c>
      <c r="BO123" s="91" t="s">
        <v>315</v>
      </c>
      <c r="BP123" s="441" t="s">
        <v>684</v>
      </c>
      <c r="BQ123" s="219" t="s">
        <v>716</v>
      </c>
    </row>
    <row r="124" spans="1:69" ht="15.75">
      <c r="A124" s="207" t="s">
        <v>33</v>
      </c>
      <c r="B124" s="208" t="s">
        <v>711</v>
      </c>
      <c r="C124" s="202" t="s">
        <v>35</v>
      </c>
      <c r="D124" s="210" t="s">
        <v>710</v>
      </c>
      <c r="E124" s="24" t="s">
        <v>147</v>
      </c>
      <c r="F124" s="86">
        <v>299</v>
      </c>
      <c r="G124" s="80">
        <v>7</v>
      </c>
      <c r="H124" s="204"/>
      <c r="I124" s="204"/>
      <c r="J124" s="204"/>
      <c r="K124" s="204"/>
      <c r="L124" s="80">
        <v>0</v>
      </c>
      <c r="M124" s="203"/>
      <c r="N124" s="52">
        <v>4</v>
      </c>
      <c r="O124" s="204"/>
      <c r="P124" s="204"/>
      <c r="Q124" s="11">
        <v>6.2873970171</v>
      </c>
      <c r="R124" s="204"/>
      <c r="S124" s="204"/>
      <c r="T124" s="53">
        <v>10.539999999999997</v>
      </c>
      <c r="U124" s="204"/>
      <c r="V124" s="204"/>
      <c r="W124" s="11">
        <v>6.4911059315067998</v>
      </c>
      <c r="X124" s="204"/>
      <c r="Y124" s="204"/>
      <c r="Z124" s="53">
        <v>10.671428571428569</v>
      </c>
      <c r="AA124" s="204"/>
      <c r="AB124" s="204"/>
      <c r="AC124" s="204"/>
      <c r="AD124" s="204"/>
      <c r="AE124" s="204"/>
      <c r="AF124" s="9">
        <v>3.3769917410300674</v>
      </c>
      <c r="AG124" s="9">
        <v>2040</v>
      </c>
      <c r="AH124" s="9">
        <v>0.5977938180215514</v>
      </c>
      <c r="AI124" s="9">
        <v>197</v>
      </c>
      <c r="AJ124" s="9">
        <v>2.1346153846153846</v>
      </c>
      <c r="AK124" s="9" t="s">
        <v>248</v>
      </c>
      <c r="AL124" s="9">
        <v>274</v>
      </c>
      <c r="AM124" s="9">
        <v>3.4168618089849838</v>
      </c>
      <c r="AN124" s="9">
        <v>3.536726128016789</v>
      </c>
      <c r="AO124" s="73">
        <v>564</v>
      </c>
      <c r="AP124" s="80">
        <v>3</v>
      </c>
      <c r="AQ124" s="80">
        <v>17</v>
      </c>
      <c r="AR124" s="203">
        <v>0</v>
      </c>
      <c r="AS124" s="203" t="s">
        <v>248</v>
      </c>
      <c r="AT124" s="7">
        <v>22265.422999999999</v>
      </c>
      <c r="AU124" s="7">
        <v>463.82600000000002</v>
      </c>
      <c r="AV124" s="203">
        <v>0</v>
      </c>
      <c r="AW124" s="203">
        <v>0</v>
      </c>
      <c r="AX124" s="203" t="s">
        <v>248</v>
      </c>
      <c r="AY124" s="203" t="s">
        <v>248</v>
      </c>
      <c r="AZ124" s="138">
        <v>87868</v>
      </c>
      <c r="BA124" s="203" t="s">
        <v>248</v>
      </c>
      <c r="BB124" s="203" t="s">
        <v>248</v>
      </c>
      <c r="BC124" s="203" t="s">
        <v>248</v>
      </c>
      <c r="BD124" s="217" t="s">
        <v>61</v>
      </c>
      <c r="BE124" s="201" t="s">
        <v>62</v>
      </c>
      <c r="BF124" s="201" t="s">
        <v>63</v>
      </c>
      <c r="BG124" s="201" t="s">
        <v>196</v>
      </c>
      <c r="BH124" s="218" t="s">
        <v>488</v>
      </c>
      <c r="BI124" s="218" t="s">
        <v>67</v>
      </c>
      <c r="BJ124" s="441">
        <v>214</v>
      </c>
      <c r="BK124" s="441">
        <v>3</v>
      </c>
      <c r="BL124" s="219" t="s">
        <v>65</v>
      </c>
      <c r="BM124" s="64"/>
      <c r="BN124" s="52" t="s">
        <v>345</v>
      </c>
      <c r="BO124" s="91" t="s">
        <v>315</v>
      </c>
      <c r="BP124" s="441" t="s">
        <v>684</v>
      </c>
      <c r="BQ124" s="219" t="s">
        <v>716</v>
      </c>
    </row>
    <row r="125" spans="1:69" ht="15.75">
      <c r="A125" s="207" t="s">
        <v>33</v>
      </c>
      <c r="B125" s="208" t="s">
        <v>711</v>
      </c>
      <c r="C125" s="202" t="s">
        <v>35</v>
      </c>
      <c r="D125" s="210" t="s">
        <v>710</v>
      </c>
      <c r="E125" s="24" t="s">
        <v>147</v>
      </c>
      <c r="F125" s="86">
        <v>290</v>
      </c>
      <c r="G125" s="80">
        <v>9</v>
      </c>
      <c r="H125" s="204"/>
      <c r="I125" s="204"/>
      <c r="J125" s="204"/>
      <c r="K125" s="204"/>
      <c r="L125" s="80">
        <v>0</v>
      </c>
      <c r="M125" s="203"/>
      <c r="N125" s="52">
        <v>0</v>
      </c>
      <c r="O125" s="204"/>
      <c r="P125" s="204"/>
      <c r="Q125" s="11">
        <v>6.2693769180999999</v>
      </c>
      <c r="R125" s="204"/>
      <c r="S125" s="204"/>
      <c r="T125" s="53">
        <v>9.6187499999999986</v>
      </c>
      <c r="U125" s="204"/>
      <c r="V125" s="204"/>
      <c r="W125" s="11">
        <v>6.2543165017793001</v>
      </c>
      <c r="X125" s="204"/>
      <c r="Y125" s="204"/>
      <c r="Z125" s="53">
        <v>9.4949999999999992</v>
      </c>
      <c r="AA125" s="204"/>
      <c r="AB125" s="204"/>
      <c r="AC125" s="204"/>
      <c r="AD125" s="204"/>
      <c r="AE125" s="204"/>
      <c r="AF125" s="9">
        <v>2.7102148798915429</v>
      </c>
      <c r="AG125" s="9">
        <v>1963</v>
      </c>
      <c r="AH125" s="9">
        <v>0.4685651787735734</v>
      </c>
      <c r="AI125" s="9">
        <v>671</v>
      </c>
      <c r="AJ125" s="9">
        <v>1.6817307692307693</v>
      </c>
      <c r="AK125" s="9" t="s">
        <v>248</v>
      </c>
      <c r="AL125" s="9">
        <v>0</v>
      </c>
      <c r="AM125" s="9"/>
      <c r="AN125" s="9"/>
      <c r="AO125" s="73">
        <v>466</v>
      </c>
      <c r="AP125" s="80">
        <v>34</v>
      </c>
      <c r="AQ125" s="80">
        <v>62</v>
      </c>
      <c r="AR125" s="203">
        <v>0</v>
      </c>
      <c r="AS125" s="203" t="s">
        <v>248</v>
      </c>
      <c r="AT125" s="7">
        <v>18147.276999999998</v>
      </c>
      <c r="AU125" s="7">
        <v>3535.614</v>
      </c>
      <c r="AV125" s="203">
        <v>0</v>
      </c>
      <c r="AW125" s="203">
        <v>0</v>
      </c>
      <c r="AX125" s="203" t="s">
        <v>248</v>
      </c>
      <c r="AY125" s="203" t="s">
        <v>248</v>
      </c>
      <c r="AZ125" s="138">
        <v>87868</v>
      </c>
      <c r="BA125" s="203" t="s">
        <v>248</v>
      </c>
      <c r="BB125" s="203" t="s">
        <v>248</v>
      </c>
      <c r="BC125" s="203" t="s">
        <v>248</v>
      </c>
      <c r="BD125" s="217" t="s">
        <v>61</v>
      </c>
      <c r="BE125" s="201" t="s">
        <v>62</v>
      </c>
      <c r="BF125" s="201" t="s">
        <v>63</v>
      </c>
      <c r="BG125" s="201" t="s">
        <v>196</v>
      </c>
      <c r="BH125" s="218" t="s">
        <v>488</v>
      </c>
      <c r="BI125" s="218" t="s">
        <v>68</v>
      </c>
      <c r="BJ125" s="200">
        <v>214</v>
      </c>
      <c r="BK125" s="200">
        <v>4</v>
      </c>
      <c r="BL125" s="219" t="s">
        <v>65</v>
      </c>
      <c r="BM125" s="64"/>
      <c r="BN125" s="52" t="s">
        <v>345</v>
      </c>
      <c r="BO125" s="91" t="s">
        <v>315</v>
      </c>
      <c r="BP125" s="441" t="s">
        <v>684</v>
      </c>
      <c r="BQ125" s="219" t="s">
        <v>716</v>
      </c>
    </row>
    <row r="126" spans="1:69" ht="15.75">
      <c r="A126" s="207" t="s">
        <v>33</v>
      </c>
      <c r="B126" s="208" t="s">
        <v>711</v>
      </c>
      <c r="C126" s="202" t="s">
        <v>35</v>
      </c>
      <c r="D126" s="210" t="s">
        <v>710</v>
      </c>
      <c r="E126" s="24" t="s">
        <v>148</v>
      </c>
      <c r="F126" s="86">
        <v>62</v>
      </c>
      <c r="G126" s="80">
        <v>3</v>
      </c>
      <c r="H126" s="204"/>
      <c r="I126" s="204"/>
      <c r="J126" s="204"/>
      <c r="K126" s="204"/>
      <c r="L126" s="80">
        <v>0</v>
      </c>
      <c r="M126" s="203"/>
      <c r="N126" s="52">
        <v>1</v>
      </c>
      <c r="O126" s="204"/>
      <c r="P126" s="204"/>
      <c r="Q126" s="11">
        <v>6.6055761525000003</v>
      </c>
      <c r="R126" s="204"/>
      <c r="S126" s="204"/>
      <c r="T126" s="53">
        <v>10.762499999999999</v>
      </c>
      <c r="U126" s="204"/>
      <c r="V126" s="204"/>
      <c r="W126" s="11">
        <v>6.5185253898304998</v>
      </c>
      <c r="X126" s="204"/>
      <c r="Y126" s="204"/>
      <c r="Z126" s="53">
        <v>10.524999999999999</v>
      </c>
      <c r="AA126" s="204"/>
      <c r="AB126" s="204"/>
      <c r="AC126" s="204"/>
      <c r="AD126" s="204"/>
      <c r="AE126" s="204"/>
      <c r="AF126" s="9">
        <v>3.500882601209462</v>
      </c>
      <c r="AG126" s="9">
        <v>412</v>
      </c>
      <c r="AH126" s="9">
        <v>0.55203135779512902</v>
      </c>
      <c r="AI126" s="9">
        <v>20</v>
      </c>
      <c r="AJ126" s="9">
        <v>2.5068181818181818</v>
      </c>
      <c r="AK126" s="9" t="s">
        <v>248</v>
      </c>
      <c r="AL126" s="9">
        <v>58</v>
      </c>
      <c r="AM126" s="9">
        <v>3.5185672582540293</v>
      </c>
      <c r="AN126" s="9">
        <v>3.611842105263158</v>
      </c>
      <c r="AO126" s="73">
        <v>117</v>
      </c>
      <c r="AP126" s="80">
        <v>1</v>
      </c>
      <c r="AQ126" s="80">
        <v>0</v>
      </c>
      <c r="AR126" s="203">
        <v>0</v>
      </c>
      <c r="AS126" s="203" t="s">
        <v>248</v>
      </c>
      <c r="AT126" s="7">
        <v>4590.3680000000004</v>
      </c>
      <c r="AU126" s="7">
        <v>74.116</v>
      </c>
      <c r="AV126" s="203">
        <v>0</v>
      </c>
      <c r="AW126" s="203">
        <v>0</v>
      </c>
      <c r="AX126" s="203" t="s">
        <v>248</v>
      </c>
      <c r="AY126" s="203" t="s">
        <v>248</v>
      </c>
      <c r="AZ126" s="138">
        <v>19891</v>
      </c>
      <c r="BA126" s="203" t="s">
        <v>248</v>
      </c>
      <c r="BB126" s="203" t="s">
        <v>248</v>
      </c>
      <c r="BC126" s="203" t="s">
        <v>248</v>
      </c>
      <c r="BD126" s="217" t="s">
        <v>61</v>
      </c>
      <c r="BE126" s="201" t="s">
        <v>62</v>
      </c>
      <c r="BF126" s="201" t="s">
        <v>63</v>
      </c>
      <c r="BG126" s="201" t="s">
        <v>196</v>
      </c>
      <c r="BH126" s="218" t="s">
        <v>488</v>
      </c>
      <c r="BI126" s="218" t="s">
        <v>64</v>
      </c>
      <c r="BJ126" s="200">
        <v>214</v>
      </c>
      <c r="BK126" s="200">
        <v>1</v>
      </c>
      <c r="BL126" s="219" t="s">
        <v>65</v>
      </c>
      <c r="BM126" s="64"/>
      <c r="BN126" s="52" t="s">
        <v>345</v>
      </c>
      <c r="BO126" s="91" t="s">
        <v>349</v>
      </c>
      <c r="BP126" s="441" t="s">
        <v>699</v>
      </c>
      <c r="BQ126" s="219" t="s">
        <v>715</v>
      </c>
    </row>
    <row r="127" spans="1:69" ht="15.75">
      <c r="A127" s="207" t="s">
        <v>33</v>
      </c>
      <c r="B127" s="208" t="s">
        <v>711</v>
      </c>
      <c r="C127" s="202" t="s">
        <v>35</v>
      </c>
      <c r="D127" s="210" t="s">
        <v>710</v>
      </c>
      <c r="E127" s="24" t="s">
        <v>148</v>
      </c>
      <c r="F127" s="86">
        <v>62</v>
      </c>
      <c r="G127" s="80">
        <v>4</v>
      </c>
      <c r="H127" s="204"/>
      <c r="I127" s="204"/>
      <c r="J127" s="204"/>
      <c r="K127" s="204"/>
      <c r="L127" s="80">
        <v>1</v>
      </c>
      <c r="M127" s="203"/>
      <c r="N127" s="52">
        <v>0</v>
      </c>
      <c r="O127" s="204"/>
      <c r="P127" s="204"/>
      <c r="Q127" s="11">
        <v>5.6355086666999998</v>
      </c>
      <c r="R127" s="204"/>
      <c r="S127" s="204"/>
      <c r="T127" s="53">
        <v>11.074999999999999</v>
      </c>
      <c r="U127" s="204"/>
      <c r="V127" s="204"/>
      <c r="W127" s="11">
        <v>5.5132630000000002</v>
      </c>
      <c r="X127" s="204"/>
      <c r="Y127" s="204"/>
      <c r="Z127" s="53">
        <v>11.074999999999999</v>
      </c>
      <c r="AA127" s="204"/>
      <c r="AB127" s="204"/>
      <c r="AC127" s="204"/>
      <c r="AD127" s="204"/>
      <c r="AE127" s="204"/>
      <c r="AF127" s="9">
        <v>3.4059899904972926</v>
      </c>
      <c r="AG127" s="9">
        <v>399</v>
      </c>
      <c r="AH127" s="9">
        <v>0.54966726672095212</v>
      </c>
      <c r="AI127" s="9">
        <v>29</v>
      </c>
      <c r="AJ127" s="9">
        <v>2.2845238095238094</v>
      </c>
      <c r="AK127" s="9" t="s">
        <v>248</v>
      </c>
      <c r="AL127" s="9">
        <v>57</v>
      </c>
      <c r="AM127" s="9">
        <v>3.4059899904972926</v>
      </c>
      <c r="AN127" s="9">
        <v>3.5210674157303372</v>
      </c>
      <c r="AO127" s="73">
        <v>116</v>
      </c>
      <c r="AP127" s="80">
        <v>0</v>
      </c>
      <c r="AQ127" s="80">
        <v>0</v>
      </c>
      <c r="AR127" s="203">
        <v>0</v>
      </c>
      <c r="AS127" s="203" t="s">
        <v>248</v>
      </c>
      <c r="AT127" s="7">
        <v>4462.4219999999996</v>
      </c>
      <c r="AU127" s="7">
        <v>0</v>
      </c>
      <c r="AV127" s="203">
        <v>0</v>
      </c>
      <c r="AW127" s="203">
        <v>0</v>
      </c>
      <c r="AX127" s="203" t="s">
        <v>248</v>
      </c>
      <c r="AY127" s="203" t="s">
        <v>248</v>
      </c>
      <c r="AZ127" s="138">
        <v>19891</v>
      </c>
      <c r="BA127" s="203" t="s">
        <v>248</v>
      </c>
      <c r="BB127" s="203" t="s">
        <v>248</v>
      </c>
      <c r="BC127" s="203" t="s">
        <v>248</v>
      </c>
      <c r="BD127" s="217" t="s">
        <v>61</v>
      </c>
      <c r="BE127" s="201" t="s">
        <v>62</v>
      </c>
      <c r="BF127" s="201" t="s">
        <v>63</v>
      </c>
      <c r="BG127" s="201" t="s">
        <v>196</v>
      </c>
      <c r="BH127" s="218" t="s">
        <v>488</v>
      </c>
      <c r="BI127" s="218" t="s">
        <v>66</v>
      </c>
      <c r="BJ127" s="200">
        <v>214</v>
      </c>
      <c r="BK127" s="200">
        <v>7</v>
      </c>
      <c r="BL127" s="219" t="s">
        <v>65</v>
      </c>
      <c r="BM127" s="64"/>
      <c r="BN127" s="52" t="s">
        <v>345</v>
      </c>
      <c r="BO127" s="91" t="s">
        <v>349</v>
      </c>
      <c r="BP127" s="441" t="s">
        <v>699</v>
      </c>
      <c r="BQ127" s="219" t="s">
        <v>715</v>
      </c>
    </row>
    <row r="128" spans="1:69" ht="15.75">
      <c r="A128" s="207" t="s">
        <v>33</v>
      </c>
      <c r="B128" s="208" t="s">
        <v>711</v>
      </c>
      <c r="C128" s="202" t="s">
        <v>35</v>
      </c>
      <c r="D128" s="210" t="s">
        <v>710</v>
      </c>
      <c r="E128" s="24" t="s">
        <v>148</v>
      </c>
      <c r="F128" s="86">
        <v>62</v>
      </c>
      <c r="G128" s="80">
        <v>3</v>
      </c>
      <c r="H128" s="204"/>
      <c r="I128" s="204"/>
      <c r="J128" s="204"/>
      <c r="K128" s="204"/>
      <c r="L128" s="80">
        <v>1</v>
      </c>
      <c r="M128" s="203"/>
      <c r="N128" s="52">
        <v>1</v>
      </c>
      <c r="O128" s="204"/>
      <c r="P128" s="204"/>
      <c r="Q128" s="11">
        <v>6.9823274309999999</v>
      </c>
      <c r="R128" s="204"/>
      <c r="S128" s="204"/>
      <c r="T128" s="53">
        <v>13.049999999999997</v>
      </c>
      <c r="U128" s="204"/>
      <c r="V128" s="204"/>
      <c r="W128" s="11">
        <v>7.0203963448274997</v>
      </c>
      <c r="X128" s="204"/>
      <c r="Y128" s="204"/>
      <c r="Z128" s="53">
        <v>13.049999999999997</v>
      </c>
      <c r="AA128" s="204"/>
      <c r="AB128" s="204"/>
      <c r="AC128" s="204"/>
      <c r="AD128" s="204"/>
      <c r="AE128" s="204"/>
      <c r="AF128" s="9">
        <v>3.4537312057532166</v>
      </c>
      <c r="AG128" s="9">
        <v>407</v>
      </c>
      <c r="AH128" s="9">
        <v>0.52800672948108651</v>
      </c>
      <c r="AI128" s="9">
        <v>18</v>
      </c>
      <c r="AJ128" s="9">
        <v>2.5209821428571431</v>
      </c>
      <c r="AK128" s="9" t="s">
        <v>248</v>
      </c>
      <c r="AL128" s="9">
        <v>58</v>
      </c>
      <c r="AM128" s="9">
        <v>3.4537312057532166</v>
      </c>
      <c r="AN128" s="9">
        <v>3.5591787439613527</v>
      </c>
      <c r="AO128" s="73">
        <v>118</v>
      </c>
      <c r="AP128" s="80">
        <v>0</v>
      </c>
      <c r="AQ128" s="80">
        <v>0</v>
      </c>
      <c r="AR128" s="203">
        <v>0</v>
      </c>
      <c r="AS128" s="203" t="s">
        <v>248</v>
      </c>
      <c r="AT128" s="7">
        <v>4555.0680000000002</v>
      </c>
      <c r="AU128" s="7">
        <v>0</v>
      </c>
      <c r="AV128" s="203">
        <v>0</v>
      </c>
      <c r="AW128" s="203">
        <v>0</v>
      </c>
      <c r="AX128" s="203" t="s">
        <v>248</v>
      </c>
      <c r="AY128" s="203" t="s">
        <v>248</v>
      </c>
      <c r="AZ128" s="138">
        <v>19891</v>
      </c>
      <c r="BA128" s="203" t="s">
        <v>248</v>
      </c>
      <c r="BB128" s="203" t="s">
        <v>248</v>
      </c>
      <c r="BC128" s="203" t="s">
        <v>248</v>
      </c>
      <c r="BD128" s="217" t="s">
        <v>61</v>
      </c>
      <c r="BE128" s="201" t="s">
        <v>62</v>
      </c>
      <c r="BF128" s="201" t="s">
        <v>63</v>
      </c>
      <c r="BG128" s="201" t="s">
        <v>196</v>
      </c>
      <c r="BH128" s="218" t="s">
        <v>488</v>
      </c>
      <c r="BI128" s="218" t="s">
        <v>67</v>
      </c>
      <c r="BJ128" s="200">
        <v>214</v>
      </c>
      <c r="BK128" s="200">
        <v>3</v>
      </c>
      <c r="BL128" s="219" t="s">
        <v>65</v>
      </c>
      <c r="BM128" s="64"/>
      <c r="BN128" s="52" t="s">
        <v>345</v>
      </c>
      <c r="BO128" s="91" t="s">
        <v>349</v>
      </c>
      <c r="BP128" s="441" t="s">
        <v>699</v>
      </c>
      <c r="BQ128" s="219" t="s">
        <v>715</v>
      </c>
    </row>
    <row r="129" spans="1:69" ht="15.75">
      <c r="A129" s="207" t="s">
        <v>33</v>
      </c>
      <c r="B129" s="208" t="s">
        <v>711</v>
      </c>
      <c r="C129" s="202" t="s">
        <v>35</v>
      </c>
      <c r="D129" s="210" t="s">
        <v>710</v>
      </c>
      <c r="E129" s="24" t="s">
        <v>148</v>
      </c>
      <c r="F129" s="86">
        <v>59</v>
      </c>
      <c r="G129" s="80">
        <v>1</v>
      </c>
      <c r="H129" s="204"/>
      <c r="I129" s="204"/>
      <c r="J129" s="204"/>
      <c r="K129" s="204"/>
      <c r="L129" s="80">
        <v>2</v>
      </c>
      <c r="M129" s="203"/>
      <c r="N129" s="52">
        <v>0</v>
      </c>
      <c r="O129" s="204"/>
      <c r="P129" s="204"/>
      <c r="Q129" s="11">
        <v>5.8867678570999997</v>
      </c>
      <c r="R129" s="204"/>
      <c r="S129" s="204"/>
      <c r="T129" s="53">
        <v>8.5999999999999979</v>
      </c>
      <c r="U129" s="204"/>
      <c r="V129" s="204"/>
      <c r="W129" s="11">
        <v>5.8531785714284998</v>
      </c>
      <c r="X129" s="204"/>
      <c r="Y129" s="204"/>
      <c r="Z129" s="53">
        <v>8.5999999999999979</v>
      </c>
      <c r="AA129" s="204"/>
      <c r="AB129" s="204"/>
      <c r="AC129" s="204"/>
      <c r="AD129" s="204"/>
      <c r="AE129" s="204"/>
      <c r="AF129" s="9">
        <v>2.7769811307644909</v>
      </c>
      <c r="AG129" s="9">
        <v>392</v>
      </c>
      <c r="AH129" s="9">
        <v>0.44570364964404097</v>
      </c>
      <c r="AI129" s="9">
        <v>89</v>
      </c>
      <c r="AJ129" s="9">
        <v>1.9294117647058824</v>
      </c>
      <c r="AK129" s="9" t="s">
        <v>248</v>
      </c>
      <c r="AL129" s="9">
        <v>0</v>
      </c>
      <c r="AM129" s="9"/>
      <c r="AN129" s="9"/>
      <c r="AO129" s="73">
        <v>98</v>
      </c>
      <c r="AP129" s="80">
        <v>0</v>
      </c>
      <c r="AQ129" s="80">
        <v>18</v>
      </c>
      <c r="AR129" s="203">
        <v>0</v>
      </c>
      <c r="AS129" s="203" t="s">
        <v>248</v>
      </c>
      <c r="AT129" s="7">
        <v>3815.8629999999998</v>
      </c>
      <c r="AU129" s="7">
        <v>547.33299999999997</v>
      </c>
      <c r="AV129" s="203">
        <v>0</v>
      </c>
      <c r="AW129" s="203">
        <v>0</v>
      </c>
      <c r="AX129" s="203" t="s">
        <v>248</v>
      </c>
      <c r="AY129" s="203" t="s">
        <v>248</v>
      </c>
      <c r="AZ129" s="138">
        <v>19891</v>
      </c>
      <c r="BA129" s="203" t="s">
        <v>248</v>
      </c>
      <c r="BB129" s="203" t="s">
        <v>248</v>
      </c>
      <c r="BC129" s="203" t="s">
        <v>248</v>
      </c>
      <c r="BD129" s="217" t="s">
        <v>61</v>
      </c>
      <c r="BE129" s="201" t="s">
        <v>62</v>
      </c>
      <c r="BF129" s="201" t="s">
        <v>63</v>
      </c>
      <c r="BG129" s="201" t="s">
        <v>196</v>
      </c>
      <c r="BH129" s="218" t="s">
        <v>488</v>
      </c>
      <c r="BI129" s="218" t="s">
        <v>68</v>
      </c>
      <c r="BJ129" s="200">
        <v>214</v>
      </c>
      <c r="BK129" s="200">
        <v>4</v>
      </c>
      <c r="BL129" s="219" t="s">
        <v>65</v>
      </c>
      <c r="BM129" s="64"/>
      <c r="BN129" s="52" t="s">
        <v>345</v>
      </c>
      <c r="BO129" s="91" t="s">
        <v>349</v>
      </c>
      <c r="BP129" s="441" t="s">
        <v>699</v>
      </c>
      <c r="BQ129" s="219" t="s">
        <v>715</v>
      </c>
    </row>
    <row r="130" spans="1:69" ht="15.75">
      <c r="A130" s="207" t="s">
        <v>33</v>
      </c>
      <c r="B130" s="208" t="s">
        <v>711</v>
      </c>
      <c r="C130" s="202" t="s">
        <v>35</v>
      </c>
      <c r="D130" s="210" t="s">
        <v>710</v>
      </c>
      <c r="E130" s="24" t="s">
        <v>149</v>
      </c>
      <c r="F130" s="86">
        <v>55</v>
      </c>
      <c r="G130" s="80">
        <v>0</v>
      </c>
      <c r="H130" s="204"/>
      <c r="I130" s="204"/>
      <c r="J130" s="204"/>
      <c r="K130" s="204"/>
      <c r="L130" s="80">
        <v>0</v>
      </c>
      <c r="M130" s="203"/>
      <c r="N130" s="52">
        <v>0</v>
      </c>
      <c r="O130" s="204"/>
      <c r="P130" s="204"/>
      <c r="Q130" s="11">
        <v>6.1525814726999997</v>
      </c>
      <c r="R130" s="204"/>
      <c r="S130" s="204"/>
      <c r="T130" s="53">
        <v>10.625</v>
      </c>
      <c r="U130" s="204"/>
      <c r="V130" s="204"/>
      <c r="W130" s="11">
        <v>6.0533270000000003</v>
      </c>
      <c r="X130" s="204"/>
      <c r="Y130" s="204"/>
      <c r="Z130" s="53">
        <v>10.125</v>
      </c>
      <c r="AA130" s="204"/>
      <c r="AB130" s="204"/>
      <c r="AC130" s="204"/>
      <c r="AD130" s="204"/>
      <c r="AE130" s="204"/>
      <c r="AF130" s="9">
        <v>3.5139740309157932</v>
      </c>
      <c r="AG130" s="9">
        <v>385</v>
      </c>
      <c r="AH130" s="9">
        <v>0.48020544282215016</v>
      </c>
      <c r="AI130" s="9">
        <v>11</v>
      </c>
      <c r="AJ130" s="9">
        <v>2.5825</v>
      </c>
      <c r="AK130" s="9" t="s">
        <v>248</v>
      </c>
      <c r="AL130" s="9">
        <v>55</v>
      </c>
      <c r="AM130" s="9">
        <v>3.5139740309157932</v>
      </c>
      <c r="AN130" s="9">
        <v>3.6007853403141361</v>
      </c>
      <c r="AO130" s="73">
        <v>110</v>
      </c>
      <c r="AP130" s="80">
        <v>0</v>
      </c>
      <c r="AQ130" s="80">
        <v>0</v>
      </c>
      <c r="AR130" s="203">
        <v>0</v>
      </c>
      <c r="AS130" s="203" t="s">
        <v>248</v>
      </c>
      <c r="AT130" s="7">
        <v>4253.07</v>
      </c>
      <c r="AU130" s="7">
        <v>0</v>
      </c>
      <c r="AV130" s="203">
        <v>0</v>
      </c>
      <c r="AW130" s="203">
        <v>0</v>
      </c>
      <c r="AX130" s="203" t="s">
        <v>248</v>
      </c>
      <c r="AY130" s="203" t="s">
        <v>248</v>
      </c>
      <c r="AZ130" s="138">
        <v>14487</v>
      </c>
      <c r="BA130" s="203" t="s">
        <v>248</v>
      </c>
      <c r="BB130" s="203" t="s">
        <v>248</v>
      </c>
      <c r="BC130" s="203" t="s">
        <v>248</v>
      </c>
      <c r="BD130" s="217" t="s">
        <v>61</v>
      </c>
      <c r="BE130" s="201" t="s">
        <v>62</v>
      </c>
      <c r="BF130" s="201" t="s">
        <v>63</v>
      </c>
      <c r="BG130" s="201" t="s">
        <v>196</v>
      </c>
      <c r="BH130" s="218" t="s">
        <v>267</v>
      </c>
      <c r="BI130" s="218" t="s">
        <v>64</v>
      </c>
      <c r="BJ130" s="200">
        <v>214</v>
      </c>
      <c r="BK130" s="200">
        <v>1</v>
      </c>
      <c r="BL130" s="219" t="s">
        <v>65</v>
      </c>
      <c r="BM130" s="64"/>
      <c r="BN130" s="52" t="s">
        <v>345</v>
      </c>
      <c r="BO130" s="91" t="s">
        <v>705</v>
      </c>
      <c r="BP130" s="441" t="s">
        <v>690</v>
      </c>
      <c r="BQ130" s="219" t="s">
        <v>718</v>
      </c>
    </row>
    <row r="131" spans="1:69" ht="15.75">
      <c r="A131" s="207" t="s">
        <v>33</v>
      </c>
      <c r="B131" s="208" t="s">
        <v>711</v>
      </c>
      <c r="C131" s="202" t="s">
        <v>35</v>
      </c>
      <c r="D131" s="210" t="s">
        <v>710</v>
      </c>
      <c r="E131" s="24" t="s">
        <v>149</v>
      </c>
      <c r="F131" s="86">
        <v>55</v>
      </c>
      <c r="G131" s="80">
        <v>0</v>
      </c>
      <c r="H131" s="204"/>
      <c r="I131" s="204"/>
      <c r="J131" s="204"/>
      <c r="K131" s="204"/>
      <c r="L131" s="80">
        <v>0</v>
      </c>
      <c r="M131" s="203"/>
      <c r="N131" s="52">
        <v>1</v>
      </c>
      <c r="O131" s="204"/>
      <c r="P131" s="204"/>
      <c r="Q131" s="11">
        <v>5.5147452181999999</v>
      </c>
      <c r="R131" s="204"/>
      <c r="S131" s="204"/>
      <c r="T131" s="53">
        <v>8.5416666666666661</v>
      </c>
      <c r="U131" s="204"/>
      <c r="V131" s="204"/>
      <c r="W131" s="11">
        <v>5.5419451272727001</v>
      </c>
      <c r="X131" s="204"/>
      <c r="Y131" s="204"/>
      <c r="Z131" s="53">
        <v>8.125</v>
      </c>
      <c r="AA131" s="204"/>
      <c r="AB131" s="204"/>
      <c r="AC131" s="204"/>
      <c r="AD131" s="204"/>
      <c r="AE131" s="204"/>
      <c r="AF131" s="9">
        <v>3.1955820208504089</v>
      </c>
      <c r="AG131" s="9">
        <v>385</v>
      </c>
      <c r="AH131" s="9">
        <v>0.59245629736353911</v>
      </c>
      <c r="AI131" s="9">
        <v>47</v>
      </c>
      <c r="AJ131" s="9">
        <v>2.125</v>
      </c>
      <c r="AK131" s="9" t="s">
        <v>248</v>
      </c>
      <c r="AL131" s="9">
        <v>55</v>
      </c>
      <c r="AM131" s="9">
        <v>3.1955820208504089</v>
      </c>
      <c r="AN131" s="9">
        <v>3.2172897196261681</v>
      </c>
      <c r="AO131" s="73">
        <v>110</v>
      </c>
      <c r="AP131" s="80">
        <v>0</v>
      </c>
      <c r="AQ131" s="80">
        <v>0</v>
      </c>
      <c r="AR131" s="203">
        <v>0</v>
      </c>
      <c r="AS131" s="203" t="s">
        <v>248</v>
      </c>
      <c r="AT131" s="7">
        <v>4254.9250000000002</v>
      </c>
      <c r="AU131" s="7">
        <v>0</v>
      </c>
      <c r="AV131" s="203">
        <v>0</v>
      </c>
      <c r="AW131" s="203">
        <v>0</v>
      </c>
      <c r="AX131" s="203" t="s">
        <v>248</v>
      </c>
      <c r="AY131" s="203" t="s">
        <v>248</v>
      </c>
      <c r="AZ131" s="138">
        <v>14487</v>
      </c>
      <c r="BA131" s="203" t="s">
        <v>248</v>
      </c>
      <c r="BB131" s="203" t="s">
        <v>248</v>
      </c>
      <c r="BC131" s="203" t="s">
        <v>248</v>
      </c>
      <c r="BD131" s="217" t="s">
        <v>61</v>
      </c>
      <c r="BE131" s="201" t="s">
        <v>62</v>
      </c>
      <c r="BF131" s="201" t="s">
        <v>63</v>
      </c>
      <c r="BG131" s="201" t="s">
        <v>196</v>
      </c>
      <c r="BH131" s="218" t="s">
        <v>267</v>
      </c>
      <c r="BI131" s="218" t="s">
        <v>66</v>
      </c>
      <c r="BJ131" s="200">
        <v>214</v>
      </c>
      <c r="BK131" s="200">
        <v>7</v>
      </c>
      <c r="BL131" s="219" t="s">
        <v>65</v>
      </c>
      <c r="BM131" s="64"/>
      <c r="BN131" s="52" t="s">
        <v>345</v>
      </c>
      <c r="BO131" s="91" t="s">
        <v>705</v>
      </c>
      <c r="BP131" s="441" t="s">
        <v>690</v>
      </c>
      <c r="BQ131" s="219" t="s">
        <v>718</v>
      </c>
    </row>
    <row r="132" spans="1:69" ht="15.75">
      <c r="A132" s="207" t="s">
        <v>33</v>
      </c>
      <c r="B132" s="208" t="s">
        <v>711</v>
      </c>
      <c r="C132" s="202" t="s">
        <v>35</v>
      </c>
      <c r="D132" s="210" t="s">
        <v>710</v>
      </c>
      <c r="E132" s="24" t="s">
        <v>149</v>
      </c>
      <c r="F132" s="86">
        <v>56</v>
      </c>
      <c r="G132" s="80">
        <v>0</v>
      </c>
      <c r="H132" s="204"/>
      <c r="I132" s="204"/>
      <c r="J132" s="204"/>
      <c r="K132" s="204"/>
      <c r="L132" s="80">
        <v>0</v>
      </c>
      <c r="M132" s="203"/>
      <c r="N132" s="52">
        <v>0</v>
      </c>
      <c r="O132" s="204"/>
      <c r="P132" s="204"/>
      <c r="Q132" s="11">
        <v>5.2454104106999999</v>
      </c>
      <c r="R132" s="204"/>
      <c r="S132" s="204"/>
      <c r="T132" s="53">
        <v>9.0999999999999979</v>
      </c>
      <c r="U132" s="204"/>
      <c r="V132" s="204"/>
      <c r="W132" s="11">
        <v>5.3240175357141997</v>
      </c>
      <c r="X132" s="204"/>
      <c r="Y132" s="204"/>
      <c r="Z132" s="53">
        <v>9.0999999999999979</v>
      </c>
      <c r="AA132" s="204"/>
      <c r="AB132" s="204"/>
      <c r="AC132" s="204"/>
      <c r="AD132" s="204"/>
      <c r="AE132" s="204"/>
      <c r="AF132" s="9">
        <v>3.5561989916830647</v>
      </c>
      <c r="AG132" s="9">
        <v>392</v>
      </c>
      <c r="AH132" s="9">
        <v>0.39784302494647894</v>
      </c>
      <c r="AI132" s="9">
        <v>9</v>
      </c>
      <c r="AJ132" s="9">
        <v>2.682758620689655</v>
      </c>
      <c r="AK132" s="9" t="s">
        <v>248</v>
      </c>
      <c r="AL132" s="9">
        <v>56</v>
      </c>
      <c r="AM132" s="9">
        <v>3.5561989916830647</v>
      </c>
      <c r="AN132" s="9">
        <v>3.6239316239316239</v>
      </c>
      <c r="AO132" s="73">
        <v>112</v>
      </c>
      <c r="AP132" s="80">
        <v>0</v>
      </c>
      <c r="AQ132" s="80">
        <v>0</v>
      </c>
      <c r="AR132" s="203">
        <v>0</v>
      </c>
      <c r="AS132" s="203" t="s">
        <v>248</v>
      </c>
      <c r="AT132" s="7">
        <v>4260.9229999999998</v>
      </c>
      <c r="AU132" s="7">
        <v>0</v>
      </c>
      <c r="AV132" s="203">
        <v>0</v>
      </c>
      <c r="AW132" s="203">
        <v>0</v>
      </c>
      <c r="AX132" s="203" t="s">
        <v>248</v>
      </c>
      <c r="AY132" s="203" t="s">
        <v>248</v>
      </c>
      <c r="AZ132" s="138">
        <v>14487</v>
      </c>
      <c r="BA132" s="203" t="s">
        <v>248</v>
      </c>
      <c r="BB132" s="203" t="s">
        <v>248</v>
      </c>
      <c r="BC132" s="203" t="s">
        <v>248</v>
      </c>
      <c r="BD132" s="217" t="s">
        <v>61</v>
      </c>
      <c r="BE132" s="201" t="s">
        <v>62</v>
      </c>
      <c r="BF132" s="201" t="s">
        <v>63</v>
      </c>
      <c r="BG132" s="201" t="s">
        <v>196</v>
      </c>
      <c r="BH132" s="218" t="s">
        <v>267</v>
      </c>
      <c r="BI132" s="218" t="s">
        <v>67</v>
      </c>
      <c r="BJ132" s="200">
        <v>214</v>
      </c>
      <c r="BK132" s="200">
        <v>3</v>
      </c>
      <c r="BL132" s="219" t="s">
        <v>65</v>
      </c>
      <c r="BM132" s="64"/>
      <c r="BN132" s="52" t="s">
        <v>345</v>
      </c>
      <c r="BO132" s="91" t="s">
        <v>705</v>
      </c>
      <c r="BP132" s="441" t="s">
        <v>690</v>
      </c>
      <c r="BQ132" s="219" t="s">
        <v>718</v>
      </c>
    </row>
    <row r="133" spans="1:69" ht="15.75">
      <c r="A133" s="207" t="s">
        <v>33</v>
      </c>
      <c r="B133" s="208" t="s">
        <v>711</v>
      </c>
      <c r="C133" s="202" t="s">
        <v>35</v>
      </c>
      <c r="D133" s="210" t="s">
        <v>710</v>
      </c>
      <c r="E133" s="24" t="s">
        <v>149</v>
      </c>
      <c r="F133" s="86">
        <v>57</v>
      </c>
      <c r="G133" s="80">
        <v>1</v>
      </c>
      <c r="H133" s="204"/>
      <c r="I133" s="204"/>
      <c r="J133" s="204"/>
      <c r="K133" s="204"/>
      <c r="L133" s="80">
        <v>0</v>
      </c>
      <c r="M133" s="203"/>
      <c r="N133" s="52">
        <v>0</v>
      </c>
      <c r="O133" s="204"/>
      <c r="P133" s="204"/>
      <c r="Q133" s="11">
        <v>5.9134284106999999</v>
      </c>
      <c r="R133" s="204"/>
      <c r="S133" s="204"/>
      <c r="T133" s="53">
        <v>8.7999999999999989</v>
      </c>
      <c r="U133" s="204"/>
      <c r="V133" s="204"/>
      <c r="W133" s="11">
        <v>5.8723927142857004</v>
      </c>
      <c r="X133" s="204"/>
      <c r="Y133" s="204"/>
      <c r="Z133" s="53">
        <v>8.5999999999999979</v>
      </c>
      <c r="AA133" s="204"/>
      <c r="AB133" s="204"/>
      <c r="AC133" s="204"/>
      <c r="AD133" s="204"/>
      <c r="AE133" s="204"/>
      <c r="AF133" s="9">
        <v>2.7664109309724609</v>
      </c>
      <c r="AG133" s="9">
        <v>391</v>
      </c>
      <c r="AH133" s="9">
        <v>0.43306286549626283</v>
      </c>
      <c r="AI133" s="9">
        <v>98</v>
      </c>
      <c r="AJ133" s="9">
        <v>1.9573529411764707</v>
      </c>
      <c r="AK133" s="9" t="s">
        <v>248</v>
      </c>
      <c r="AL133" s="9">
        <v>0</v>
      </c>
      <c r="AM133" s="9"/>
      <c r="AN133" s="9"/>
      <c r="AO133" s="73">
        <v>107</v>
      </c>
      <c r="AP133" s="80">
        <v>0</v>
      </c>
      <c r="AQ133" s="80">
        <v>5</v>
      </c>
      <c r="AR133" s="203">
        <v>0</v>
      </c>
      <c r="AS133" s="203" t="s">
        <v>248</v>
      </c>
      <c r="AT133" s="7">
        <v>4246.8249999999998</v>
      </c>
      <c r="AU133" s="7">
        <v>68.575999999999993</v>
      </c>
      <c r="AV133" s="203">
        <v>0</v>
      </c>
      <c r="AW133" s="203">
        <v>0</v>
      </c>
      <c r="AX133" s="203" t="s">
        <v>248</v>
      </c>
      <c r="AY133" s="203" t="s">
        <v>248</v>
      </c>
      <c r="AZ133" s="138">
        <v>14487</v>
      </c>
      <c r="BA133" s="203" t="s">
        <v>248</v>
      </c>
      <c r="BB133" s="203" t="s">
        <v>248</v>
      </c>
      <c r="BC133" s="203" t="s">
        <v>248</v>
      </c>
      <c r="BD133" s="217" t="s">
        <v>61</v>
      </c>
      <c r="BE133" s="201" t="s">
        <v>62</v>
      </c>
      <c r="BF133" s="201" t="s">
        <v>63</v>
      </c>
      <c r="BG133" s="201" t="s">
        <v>196</v>
      </c>
      <c r="BH133" s="218" t="s">
        <v>267</v>
      </c>
      <c r="BI133" s="218" t="s">
        <v>68</v>
      </c>
      <c r="BJ133" s="200">
        <v>214</v>
      </c>
      <c r="BK133" s="200">
        <v>4</v>
      </c>
      <c r="BL133" s="219" t="s">
        <v>65</v>
      </c>
      <c r="BM133" s="64"/>
      <c r="BN133" s="52" t="s">
        <v>345</v>
      </c>
      <c r="BO133" s="91" t="s">
        <v>705</v>
      </c>
      <c r="BP133" s="441" t="s">
        <v>690</v>
      </c>
      <c r="BQ133" s="219" t="s">
        <v>718</v>
      </c>
    </row>
    <row r="134" spans="1:69" ht="15.75">
      <c r="A134" s="207" t="s">
        <v>33</v>
      </c>
      <c r="B134" s="208" t="s">
        <v>711</v>
      </c>
      <c r="C134" s="202" t="s">
        <v>35</v>
      </c>
      <c r="D134" s="210" t="s">
        <v>710</v>
      </c>
      <c r="E134" s="24" t="s">
        <v>150</v>
      </c>
      <c r="F134" s="86">
        <v>159</v>
      </c>
      <c r="G134" s="80">
        <v>3</v>
      </c>
      <c r="H134" s="204"/>
      <c r="I134" s="204"/>
      <c r="J134" s="204"/>
      <c r="K134" s="204"/>
      <c r="L134" s="80">
        <v>0</v>
      </c>
      <c r="M134" s="203"/>
      <c r="N134" s="52">
        <v>0</v>
      </c>
      <c r="O134" s="204"/>
      <c r="P134" s="204"/>
      <c r="Q134" s="11">
        <v>5.8571280321000003</v>
      </c>
      <c r="R134" s="204"/>
      <c r="S134" s="204"/>
      <c r="T134" s="53">
        <v>10.266666666666666</v>
      </c>
      <c r="U134" s="204"/>
      <c r="V134" s="204"/>
      <c r="W134" s="11">
        <v>5.3200574038460999</v>
      </c>
      <c r="X134" s="204"/>
      <c r="Y134" s="204"/>
      <c r="Z134" s="53">
        <v>9.7666666666666657</v>
      </c>
      <c r="AA134" s="204"/>
      <c r="AB134" s="204"/>
      <c r="AC134" s="204"/>
      <c r="AD134" s="204"/>
      <c r="AE134" s="204"/>
      <c r="AF134" s="9">
        <v>3.5580586219008583</v>
      </c>
      <c r="AG134" s="9">
        <v>1092</v>
      </c>
      <c r="AH134" s="9">
        <v>0.45770946786944849</v>
      </c>
      <c r="AI134" s="9">
        <v>24</v>
      </c>
      <c r="AJ134" s="9">
        <v>2.6485436893203884</v>
      </c>
      <c r="AK134" s="9" t="s">
        <v>248</v>
      </c>
      <c r="AL134" s="9">
        <v>156</v>
      </c>
      <c r="AM134" s="9">
        <v>3.5580586219008583</v>
      </c>
      <c r="AN134" s="9">
        <v>3.6190476190476191</v>
      </c>
      <c r="AO134" s="73">
        <v>312</v>
      </c>
      <c r="AP134" s="80">
        <v>0</v>
      </c>
      <c r="AQ134" s="80">
        <v>0</v>
      </c>
      <c r="AR134" s="203">
        <v>0</v>
      </c>
      <c r="AS134" s="203" t="s">
        <v>248</v>
      </c>
      <c r="AT134" s="7">
        <v>11951.937</v>
      </c>
      <c r="AU134" s="7">
        <v>0</v>
      </c>
      <c r="AV134" s="203">
        <v>0</v>
      </c>
      <c r="AW134" s="203">
        <v>0</v>
      </c>
      <c r="AX134" s="203" t="s">
        <v>248</v>
      </c>
      <c r="AY134" s="203" t="s">
        <v>248</v>
      </c>
      <c r="AZ134" s="138">
        <v>26752</v>
      </c>
      <c r="BA134" s="203" t="s">
        <v>248</v>
      </c>
      <c r="BB134" s="203" t="s">
        <v>248</v>
      </c>
      <c r="BC134" s="203" t="s">
        <v>248</v>
      </c>
      <c r="BD134" s="217" t="s">
        <v>61</v>
      </c>
      <c r="BE134" s="201" t="s">
        <v>62</v>
      </c>
      <c r="BF134" s="201" t="s">
        <v>63</v>
      </c>
      <c r="BG134" s="201" t="s">
        <v>196</v>
      </c>
      <c r="BH134" s="218" t="s">
        <v>509</v>
      </c>
      <c r="BI134" s="218" t="s">
        <v>64</v>
      </c>
      <c r="BJ134" s="200">
        <v>214</v>
      </c>
      <c r="BK134" s="200">
        <v>1</v>
      </c>
      <c r="BL134" s="219" t="s">
        <v>65</v>
      </c>
      <c r="BM134" s="64"/>
      <c r="BN134" s="52" t="s">
        <v>345</v>
      </c>
      <c r="BO134" s="91" t="s">
        <v>339</v>
      </c>
      <c r="BP134" s="441" t="s">
        <v>699</v>
      </c>
      <c r="BQ134" s="219" t="s">
        <v>715</v>
      </c>
    </row>
    <row r="135" spans="1:69" ht="15.75">
      <c r="A135" s="207" t="s">
        <v>33</v>
      </c>
      <c r="B135" s="208" t="s">
        <v>711</v>
      </c>
      <c r="C135" s="202" t="s">
        <v>35</v>
      </c>
      <c r="D135" s="210" t="s">
        <v>710</v>
      </c>
      <c r="E135" s="24" t="s">
        <v>150</v>
      </c>
      <c r="F135" s="86">
        <v>158</v>
      </c>
      <c r="G135" s="80">
        <v>3</v>
      </c>
      <c r="H135" s="204"/>
      <c r="I135" s="204"/>
      <c r="J135" s="204"/>
      <c r="K135" s="204"/>
      <c r="L135" s="80">
        <v>0</v>
      </c>
      <c r="M135" s="203"/>
      <c r="N135" s="52">
        <v>0</v>
      </c>
      <c r="O135" s="204"/>
      <c r="P135" s="204"/>
      <c r="Q135" s="11">
        <v>6.7827075324999999</v>
      </c>
      <c r="R135" s="204"/>
      <c r="S135" s="204"/>
      <c r="T135" s="53">
        <v>12.287499999999998</v>
      </c>
      <c r="U135" s="204"/>
      <c r="V135" s="204"/>
      <c r="W135" s="11">
        <v>5.8424641677419</v>
      </c>
      <c r="X135" s="204"/>
      <c r="Y135" s="204"/>
      <c r="Z135" s="53">
        <v>12.025</v>
      </c>
      <c r="AA135" s="204"/>
      <c r="AB135" s="204"/>
      <c r="AC135" s="204"/>
      <c r="AD135" s="204"/>
      <c r="AE135" s="204"/>
      <c r="AF135" s="9">
        <v>3.4363202873133294</v>
      </c>
      <c r="AG135" s="9">
        <v>1078</v>
      </c>
      <c r="AH135" s="9">
        <v>0.5087574559701894</v>
      </c>
      <c r="AI135" s="9">
        <v>57</v>
      </c>
      <c r="AJ135" s="9">
        <v>2.4683673469387757</v>
      </c>
      <c r="AK135" s="9" t="s">
        <v>248</v>
      </c>
      <c r="AL135" s="9">
        <v>155</v>
      </c>
      <c r="AM135" s="9">
        <v>3.4363202873133294</v>
      </c>
      <c r="AN135" s="9">
        <v>3.5343035343035343</v>
      </c>
      <c r="AO135" s="73">
        <v>310</v>
      </c>
      <c r="AP135" s="80">
        <v>0</v>
      </c>
      <c r="AQ135" s="80">
        <v>0</v>
      </c>
      <c r="AR135" s="203">
        <v>0</v>
      </c>
      <c r="AS135" s="203" t="s">
        <v>248</v>
      </c>
      <c r="AT135" s="7">
        <v>11854.758</v>
      </c>
      <c r="AU135" s="7">
        <v>0</v>
      </c>
      <c r="AV135" s="203">
        <v>0</v>
      </c>
      <c r="AW135" s="203">
        <v>0</v>
      </c>
      <c r="AX135" s="203" t="s">
        <v>248</v>
      </c>
      <c r="AY135" s="203" t="s">
        <v>248</v>
      </c>
      <c r="AZ135" s="138">
        <v>26752</v>
      </c>
      <c r="BA135" s="203" t="s">
        <v>248</v>
      </c>
      <c r="BB135" s="203" t="s">
        <v>248</v>
      </c>
      <c r="BC135" s="203" t="s">
        <v>248</v>
      </c>
      <c r="BD135" s="217" t="s">
        <v>61</v>
      </c>
      <c r="BE135" s="201" t="s">
        <v>62</v>
      </c>
      <c r="BF135" s="201" t="s">
        <v>63</v>
      </c>
      <c r="BG135" s="201" t="s">
        <v>196</v>
      </c>
      <c r="BH135" s="218" t="s">
        <v>509</v>
      </c>
      <c r="BI135" s="218" t="s">
        <v>66</v>
      </c>
      <c r="BJ135" s="200">
        <v>214</v>
      </c>
      <c r="BK135" s="200">
        <v>7</v>
      </c>
      <c r="BL135" s="219" t="s">
        <v>65</v>
      </c>
      <c r="BM135" s="64"/>
      <c r="BN135" s="52" t="s">
        <v>345</v>
      </c>
      <c r="BO135" s="91" t="s">
        <v>339</v>
      </c>
      <c r="BP135" s="441" t="s">
        <v>699</v>
      </c>
      <c r="BQ135" s="219" t="s">
        <v>715</v>
      </c>
    </row>
    <row r="136" spans="1:69" ht="15.75">
      <c r="A136" s="207" t="s">
        <v>33</v>
      </c>
      <c r="B136" s="208" t="s">
        <v>711</v>
      </c>
      <c r="C136" s="202" t="s">
        <v>35</v>
      </c>
      <c r="D136" s="210" t="s">
        <v>710</v>
      </c>
      <c r="E136" s="24" t="s">
        <v>150</v>
      </c>
      <c r="F136" s="86">
        <v>159</v>
      </c>
      <c r="G136" s="80">
        <v>2</v>
      </c>
      <c r="H136" s="204"/>
      <c r="I136" s="204"/>
      <c r="J136" s="204"/>
      <c r="K136" s="204"/>
      <c r="L136" s="80">
        <v>0</v>
      </c>
      <c r="M136" s="203"/>
      <c r="N136" s="52">
        <v>0</v>
      </c>
      <c r="O136" s="204"/>
      <c r="P136" s="204"/>
      <c r="Q136" s="11">
        <v>5.5417704967999999</v>
      </c>
      <c r="R136" s="204"/>
      <c r="S136" s="204"/>
      <c r="T136" s="53">
        <v>9.7875000000000014</v>
      </c>
      <c r="U136" s="204"/>
      <c r="V136" s="204"/>
      <c r="W136" s="11">
        <v>5.6279870573248001</v>
      </c>
      <c r="X136" s="204"/>
      <c r="Y136" s="204"/>
      <c r="Z136" s="53">
        <v>9.7875000000000014</v>
      </c>
      <c r="AA136" s="204"/>
      <c r="AB136" s="204"/>
      <c r="AC136" s="204"/>
      <c r="AD136" s="204"/>
      <c r="AE136" s="204"/>
      <c r="AF136" s="9">
        <v>3.5387989134003188</v>
      </c>
      <c r="AG136" s="9">
        <v>1099</v>
      </c>
      <c r="AH136" s="9">
        <v>0.40371829219636518</v>
      </c>
      <c r="AI136" s="9">
        <v>26</v>
      </c>
      <c r="AJ136" s="9">
        <v>2.6956081081081082</v>
      </c>
      <c r="AK136" s="9" t="s">
        <v>248</v>
      </c>
      <c r="AL136" s="9">
        <v>157</v>
      </c>
      <c r="AM136" s="9">
        <v>3.5387989134003188</v>
      </c>
      <c r="AN136" s="9">
        <v>3.6155873493975905</v>
      </c>
      <c r="AO136" s="73">
        <v>314</v>
      </c>
      <c r="AP136" s="80">
        <v>0</v>
      </c>
      <c r="AQ136" s="80">
        <v>0</v>
      </c>
      <c r="AR136" s="203">
        <v>0</v>
      </c>
      <c r="AS136" s="203" t="s">
        <v>248</v>
      </c>
      <c r="AT136" s="7">
        <v>12035.971</v>
      </c>
      <c r="AU136" s="7">
        <v>0</v>
      </c>
      <c r="AV136" s="203">
        <v>0</v>
      </c>
      <c r="AW136" s="203">
        <v>0</v>
      </c>
      <c r="AX136" s="203" t="s">
        <v>248</v>
      </c>
      <c r="AY136" s="203" t="s">
        <v>248</v>
      </c>
      <c r="AZ136" s="138">
        <v>26752</v>
      </c>
      <c r="BA136" s="203" t="s">
        <v>248</v>
      </c>
      <c r="BB136" s="203" t="s">
        <v>248</v>
      </c>
      <c r="BC136" s="203" t="s">
        <v>248</v>
      </c>
      <c r="BD136" s="217" t="s">
        <v>61</v>
      </c>
      <c r="BE136" s="201" t="s">
        <v>62</v>
      </c>
      <c r="BF136" s="201" t="s">
        <v>63</v>
      </c>
      <c r="BG136" s="201" t="s">
        <v>196</v>
      </c>
      <c r="BH136" s="218" t="s">
        <v>509</v>
      </c>
      <c r="BI136" s="218" t="s">
        <v>67</v>
      </c>
      <c r="BJ136" s="441">
        <v>214</v>
      </c>
      <c r="BK136" s="441">
        <v>3</v>
      </c>
      <c r="BL136" s="219" t="s">
        <v>65</v>
      </c>
      <c r="BM136" s="64"/>
      <c r="BN136" s="52" t="s">
        <v>345</v>
      </c>
      <c r="BO136" s="91" t="s">
        <v>339</v>
      </c>
      <c r="BP136" s="441" t="s">
        <v>699</v>
      </c>
      <c r="BQ136" s="219" t="s">
        <v>715</v>
      </c>
    </row>
    <row r="137" spans="1:69" ht="15.75">
      <c r="A137" s="207" t="s">
        <v>33</v>
      </c>
      <c r="B137" s="208" t="s">
        <v>711</v>
      </c>
      <c r="C137" s="202" t="s">
        <v>35</v>
      </c>
      <c r="D137" s="210" t="s">
        <v>710</v>
      </c>
      <c r="E137" s="24" t="s">
        <v>150</v>
      </c>
      <c r="F137" s="86">
        <v>150</v>
      </c>
      <c r="G137" s="80">
        <v>3</v>
      </c>
      <c r="H137" s="204"/>
      <c r="I137" s="204"/>
      <c r="J137" s="204"/>
      <c r="K137" s="204"/>
      <c r="L137" s="80">
        <v>0</v>
      </c>
      <c r="M137" s="203"/>
      <c r="N137" s="52">
        <v>0</v>
      </c>
      <c r="O137" s="204"/>
      <c r="P137" s="204"/>
      <c r="Q137" s="11">
        <v>5.9465372720999996</v>
      </c>
      <c r="R137" s="204"/>
      <c r="S137" s="204"/>
      <c r="T137" s="53">
        <v>10.162500000000001</v>
      </c>
      <c r="U137" s="204"/>
      <c r="V137" s="204"/>
      <c r="W137" s="11">
        <v>5.8988365782312</v>
      </c>
      <c r="X137" s="204"/>
      <c r="Y137" s="204"/>
      <c r="Z137" s="53">
        <v>10.162500000000001</v>
      </c>
      <c r="AA137" s="204"/>
      <c r="AB137" s="204"/>
      <c r="AC137" s="204"/>
      <c r="AD137" s="204"/>
      <c r="AE137" s="204"/>
      <c r="AF137" s="9">
        <v>2.8467253540923019</v>
      </c>
      <c r="AG137" s="9">
        <v>1027</v>
      </c>
      <c r="AH137" s="9">
        <v>0.45197371872873499</v>
      </c>
      <c r="AI137" s="9">
        <v>205</v>
      </c>
      <c r="AJ137" s="9">
        <v>1.9820652173913045</v>
      </c>
      <c r="AK137" s="9" t="s">
        <v>248</v>
      </c>
      <c r="AL137" s="9">
        <v>0</v>
      </c>
      <c r="AM137" s="9"/>
      <c r="AN137" s="9"/>
      <c r="AO137" s="73">
        <v>255</v>
      </c>
      <c r="AP137" s="80">
        <v>17</v>
      </c>
      <c r="AQ137" s="80">
        <v>22</v>
      </c>
      <c r="AR137" s="203">
        <v>0</v>
      </c>
      <c r="AS137" s="203" t="s">
        <v>248</v>
      </c>
      <c r="AT137" s="7">
        <v>10409.192999999999</v>
      </c>
      <c r="AU137" s="7">
        <v>983.13900000000001</v>
      </c>
      <c r="AV137" s="203">
        <v>0</v>
      </c>
      <c r="AW137" s="203">
        <v>0</v>
      </c>
      <c r="AX137" s="203" t="s">
        <v>248</v>
      </c>
      <c r="AY137" s="203" t="s">
        <v>248</v>
      </c>
      <c r="AZ137" s="138">
        <v>26752</v>
      </c>
      <c r="BA137" s="203" t="s">
        <v>248</v>
      </c>
      <c r="BB137" s="203" t="s">
        <v>248</v>
      </c>
      <c r="BC137" s="203" t="s">
        <v>248</v>
      </c>
      <c r="BD137" s="217" t="s">
        <v>61</v>
      </c>
      <c r="BE137" s="201" t="s">
        <v>62</v>
      </c>
      <c r="BF137" s="201" t="s">
        <v>63</v>
      </c>
      <c r="BG137" s="201" t="s">
        <v>196</v>
      </c>
      <c r="BH137" s="218" t="s">
        <v>509</v>
      </c>
      <c r="BI137" s="218" t="s">
        <v>68</v>
      </c>
      <c r="BJ137" s="200">
        <v>214</v>
      </c>
      <c r="BK137" s="200">
        <v>4</v>
      </c>
      <c r="BL137" s="219" t="s">
        <v>65</v>
      </c>
      <c r="BM137" s="64"/>
      <c r="BN137" s="52" t="s">
        <v>345</v>
      </c>
      <c r="BO137" s="91" t="s">
        <v>339</v>
      </c>
      <c r="BP137" s="441" t="s">
        <v>699</v>
      </c>
      <c r="BQ137" s="219" t="s">
        <v>715</v>
      </c>
    </row>
    <row r="138" spans="1:69" ht="15.75">
      <c r="A138" s="207" t="s">
        <v>33</v>
      </c>
      <c r="B138" s="208" t="s">
        <v>711</v>
      </c>
      <c r="C138" s="202" t="s">
        <v>35</v>
      </c>
      <c r="D138" s="210" t="s">
        <v>710</v>
      </c>
      <c r="E138" s="24" t="s">
        <v>151</v>
      </c>
      <c r="F138" s="86">
        <v>201</v>
      </c>
      <c r="G138" s="80">
        <v>5</v>
      </c>
      <c r="H138" s="204"/>
      <c r="I138" s="204"/>
      <c r="J138" s="204"/>
      <c r="K138" s="204"/>
      <c r="L138" s="80">
        <v>1</v>
      </c>
      <c r="M138" s="203"/>
      <c r="N138" s="52">
        <v>0</v>
      </c>
      <c r="O138" s="204"/>
      <c r="P138" s="204"/>
      <c r="Q138" s="11">
        <v>6.7692716923000003</v>
      </c>
      <c r="R138" s="204"/>
      <c r="S138" s="204"/>
      <c r="T138" s="53">
        <v>11.5625</v>
      </c>
      <c r="U138" s="204"/>
      <c r="V138" s="204"/>
      <c r="W138" s="11">
        <v>6.7668050256410002</v>
      </c>
      <c r="X138" s="204"/>
      <c r="Y138" s="204"/>
      <c r="Z138" s="53">
        <v>11.5625</v>
      </c>
      <c r="AA138" s="204"/>
      <c r="AB138" s="204"/>
      <c r="AC138" s="204"/>
      <c r="AD138" s="204"/>
      <c r="AE138" s="204"/>
      <c r="AF138" s="9">
        <v>3.485948727833919</v>
      </c>
      <c r="AG138" s="9">
        <v>780</v>
      </c>
      <c r="AH138" s="9">
        <v>0.46487631312503264</v>
      </c>
      <c r="AI138" s="9">
        <v>34</v>
      </c>
      <c r="AJ138" s="9">
        <v>2.5337837837837838</v>
      </c>
      <c r="AK138" s="9" t="s">
        <v>248</v>
      </c>
      <c r="AL138" s="9">
        <v>195</v>
      </c>
      <c r="AM138" s="9">
        <v>3.4926417622062349</v>
      </c>
      <c r="AN138" s="9">
        <v>3.5777511961722488</v>
      </c>
      <c r="AO138" s="73">
        <v>389</v>
      </c>
      <c r="AP138" s="80">
        <v>1</v>
      </c>
      <c r="AQ138" s="80">
        <v>2</v>
      </c>
      <c r="AR138" s="203">
        <v>0</v>
      </c>
      <c r="AS138" s="203" t="s">
        <v>248</v>
      </c>
      <c r="AT138" s="7">
        <v>15189.537</v>
      </c>
      <c r="AU138" s="7">
        <v>102.196</v>
      </c>
      <c r="AV138" s="203">
        <v>0</v>
      </c>
      <c r="AW138" s="203">
        <v>0</v>
      </c>
      <c r="AX138" s="203" t="s">
        <v>248</v>
      </c>
      <c r="AY138" s="203" t="s">
        <v>248</v>
      </c>
      <c r="AZ138" s="138">
        <v>56698</v>
      </c>
      <c r="BA138" s="203" t="s">
        <v>248</v>
      </c>
      <c r="BB138" s="203" t="s">
        <v>248</v>
      </c>
      <c r="BC138" s="203" t="s">
        <v>248</v>
      </c>
      <c r="BD138" s="217" t="s">
        <v>61</v>
      </c>
      <c r="BE138" s="201" t="s">
        <v>62</v>
      </c>
      <c r="BF138" s="201" t="s">
        <v>63</v>
      </c>
      <c r="BG138" s="201" t="s">
        <v>196</v>
      </c>
      <c r="BH138" s="218" t="s">
        <v>267</v>
      </c>
      <c r="BI138" s="218" t="s">
        <v>64</v>
      </c>
      <c r="BJ138" s="200">
        <v>214</v>
      </c>
      <c r="BK138" s="200">
        <v>1</v>
      </c>
      <c r="BL138" s="219" t="s">
        <v>65</v>
      </c>
      <c r="BM138" s="64"/>
      <c r="BN138" s="52" t="s">
        <v>345</v>
      </c>
      <c r="BO138" s="91" t="s">
        <v>697</v>
      </c>
      <c r="BP138" s="441" t="s">
        <v>698</v>
      </c>
      <c r="BQ138" s="219" t="s">
        <v>714</v>
      </c>
    </row>
    <row r="139" spans="1:69" ht="15.75">
      <c r="A139" s="207" t="s">
        <v>33</v>
      </c>
      <c r="B139" s="208" t="s">
        <v>711</v>
      </c>
      <c r="C139" s="202" t="s">
        <v>35</v>
      </c>
      <c r="D139" s="210" t="s">
        <v>710</v>
      </c>
      <c r="E139" s="24" t="s">
        <v>151</v>
      </c>
      <c r="F139" s="86">
        <v>199</v>
      </c>
      <c r="G139" s="80">
        <v>15</v>
      </c>
      <c r="H139" s="204"/>
      <c r="I139" s="204"/>
      <c r="J139" s="204"/>
      <c r="K139" s="204"/>
      <c r="L139" s="80">
        <v>0</v>
      </c>
      <c r="M139" s="203"/>
      <c r="N139" s="52">
        <v>0</v>
      </c>
      <c r="O139" s="204"/>
      <c r="P139" s="204"/>
      <c r="Q139" s="11">
        <v>6.3498966196</v>
      </c>
      <c r="R139" s="204"/>
      <c r="S139" s="204"/>
      <c r="T139" s="53">
        <v>12.899999999999991</v>
      </c>
      <c r="U139" s="204"/>
      <c r="V139" s="204"/>
      <c r="W139" s="11">
        <v>6.1879020108695002</v>
      </c>
      <c r="X139" s="204"/>
      <c r="Y139" s="204"/>
      <c r="Z139" s="53">
        <v>12.479999999999999</v>
      </c>
      <c r="AA139" s="204"/>
      <c r="AB139" s="204"/>
      <c r="AC139" s="204"/>
      <c r="AD139" s="204"/>
      <c r="AE139" s="204"/>
      <c r="AF139" s="9">
        <v>3.4417798987225345</v>
      </c>
      <c r="AG139" s="9">
        <v>736</v>
      </c>
      <c r="AH139" s="9">
        <v>0.48820568865951874</v>
      </c>
      <c r="AI139" s="9">
        <v>32</v>
      </c>
      <c r="AJ139" s="9">
        <v>2.5226415094339623</v>
      </c>
      <c r="AK139" s="9" t="s">
        <v>248</v>
      </c>
      <c r="AL139" s="9">
        <v>184</v>
      </c>
      <c r="AM139" s="9">
        <v>3.44635246637089</v>
      </c>
      <c r="AN139" s="9">
        <v>3.5655844155844156</v>
      </c>
      <c r="AO139" s="73">
        <v>362</v>
      </c>
      <c r="AP139" s="80">
        <v>1</v>
      </c>
      <c r="AQ139" s="80">
        <v>5</v>
      </c>
      <c r="AR139" s="203">
        <v>0</v>
      </c>
      <c r="AS139" s="203" t="s">
        <v>248</v>
      </c>
      <c r="AT139" s="7">
        <v>14384.289000000001</v>
      </c>
      <c r="AU139" s="7">
        <v>62.470999999999997</v>
      </c>
      <c r="AV139" s="203">
        <v>0</v>
      </c>
      <c r="AW139" s="203">
        <v>0</v>
      </c>
      <c r="AX139" s="203" t="s">
        <v>248</v>
      </c>
      <c r="AY139" s="203" t="s">
        <v>248</v>
      </c>
      <c r="AZ139" s="138">
        <v>56698</v>
      </c>
      <c r="BA139" s="203" t="s">
        <v>248</v>
      </c>
      <c r="BB139" s="203" t="s">
        <v>248</v>
      </c>
      <c r="BC139" s="203" t="s">
        <v>248</v>
      </c>
      <c r="BD139" s="217" t="s">
        <v>61</v>
      </c>
      <c r="BE139" s="201" t="s">
        <v>62</v>
      </c>
      <c r="BF139" s="201" t="s">
        <v>63</v>
      </c>
      <c r="BG139" s="201" t="s">
        <v>196</v>
      </c>
      <c r="BH139" s="218" t="s">
        <v>267</v>
      </c>
      <c r="BI139" s="218" t="s">
        <v>66</v>
      </c>
      <c r="BJ139" s="200">
        <v>214</v>
      </c>
      <c r="BK139" s="200">
        <v>7</v>
      </c>
      <c r="BL139" s="219" t="s">
        <v>65</v>
      </c>
      <c r="BM139" s="64"/>
      <c r="BN139" s="52" t="s">
        <v>345</v>
      </c>
      <c r="BO139" s="91" t="s">
        <v>697</v>
      </c>
      <c r="BP139" s="441" t="s">
        <v>698</v>
      </c>
      <c r="BQ139" s="219" t="s">
        <v>714</v>
      </c>
    </row>
    <row r="140" spans="1:69" ht="15.75">
      <c r="A140" s="207" t="s">
        <v>33</v>
      </c>
      <c r="B140" s="208" t="s">
        <v>711</v>
      </c>
      <c r="C140" s="202" t="s">
        <v>35</v>
      </c>
      <c r="D140" s="210" t="s">
        <v>710</v>
      </c>
      <c r="E140" s="24" t="s">
        <v>151</v>
      </c>
      <c r="F140" s="86">
        <v>198</v>
      </c>
      <c r="G140" s="80">
        <v>8</v>
      </c>
      <c r="H140" s="204"/>
      <c r="I140" s="204"/>
      <c r="J140" s="204"/>
      <c r="K140" s="204"/>
      <c r="L140" s="80">
        <v>0</v>
      </c>
      <c r="M140" s="203"/>
      <c r="N140" s="52">
        <v>1</v>
      </c>
      <c r="O140" s="204"/>
      <c r="P140" s="204"/>
      <c r="Q140" s="11">
        <v>6.2026683158000004</v>
      </c>
      <c r="R140" s="204"/>
      <c r="S140" s="204"/>
      <c r="T140" s="53">
        <v>10.125</v>
      </c>
      <c r="U140" s="204"/>
      <c r="V140" s="204"/>
      <c r="W140" s="11">
        <v>6.4419893368421004</v>
      </c>
      <c r="X140" s="204"/>
      <c r="Y140" s="204"/>
      <c r="Z140" s="53">
        <v>10.375</v>
      </c>
      <c r="AA140" s="204"/>
      <c r="AB140" s="204"/>
      <c r="AC140" s="204"/>
      <c r="AD140" s="204"/>
      <c r="AE140" s="204"/>
      <c r="AF140" s="9">
        <v>3.2657894755141772</v>
      </c>
      <c r="AG140" s="9">
        <v>760</v>
      </c>
      <c r="AH140" s="9">
        <v>0.61645799230688658</v>
      </c>
      <c r="AI140" s="9">
        <v>85</v>
      </c>
      <c r="AJ140" s="9">
        <v>2.0299999999999998</v>
      </c>
      <c r="AK140" s="9" t="s">
        <v>248</v>
      </c>
      <c r="AL140" s="9">
        <v>190</v>
      </c>
      <c r="AM140" s="9">
        <v>3.2934329728933345</v>
      </c>
      <c r="AN140" s="9">
        <v>3.4468085106382977</v>
      </c>
      <c r="AO140" s="73">
        <v>350</v>
      </c>
      <c r="AP140" s="80">
        <v>4</v>
      </c>
      <c r="AQ140" s="80">
        <v>26</v>
      </c>
      <c r="AR140" s="203">
        <v>0</v>
      </c>
      <c r="AS140" s="203" t="s">
        <v>248</v>
      </c>
      <c r="AT140" s="7">
        <v>14265.315000000001</v>
      </c>
      <c r="AU140" s="7">
        <v>619.36900000000003</v>
      </c>
      <c r="AV140" s="203">
        <v>0</v>
      </c>
      <c r="AW140" s="203">
        <v>0</v>
      </c>
      <c r="AX140" s="203" t="s">
        <v>248</v>
      </c>
      <c r="AY140" s="203" t="s">
        <v>248</v>
      </c>
      <c r="AZ140" s="138">
        <v>56698</v>
      </c>
      <c r="BA140" s="203" t="s">
        <v>248</v>
      </c>
      <c r="BB140" s="203" t="s">
        <v>248</v>
      </c>
      <c r="BC140" s="203" t="s">
        <v>248</v>
      </c>
      <c r="BD140" s="217" t="s">
        <v>61</v>
      </c>
      <c r="BE140" s="201" t="s">
        <v>62</v>
      </c>
      <c r="BF140" s="201" t="s">
        <v>63</v>
      </c>
      <c r="BG140" s="201" t="s">
        <v>196</v>
      </c>
      <c r="BH140" s="218" t="s">
        <v>267</v>
      </c>
      <c r="BI140" s="218" t="s">
        <v>67</v>
      </c>
      <c r="BJ140" s="200">
        <v>214</v>
      </c>
      <c r="BK140" s="200">
        <v>3</v>
      </c>
      <c r="BL140" s="219" t="s">
        <v>65</v>
      </c>
      <c r="BM140" s="64"/>
      <c r="BN140" s="52" t="s">
        <v>345</v>
      </c>
      <c r="BO140" s="91" t="s">
        <v>697</v>
      </c>
      <c r="BP140" s="441" t="s">
        <v>698</v>
      </c>
      <c r="BQ140" s="219" t="s">
        <v>714</v>
      </c>
    </row>
    <row r="141" spans="1:69" ht="15.75">
      <c r="A141" s="207" t="s">
        <v>33</v>
      </c>
      <c r="B141" s="208" t="s">
        <v>711</v>
      </c>
      <c r="C141" s="202" t="s">
        <v>35</v>
      </c>
      <c r="D141" s="210" t="s">
        <v>710</v>
      </c>
      <c r="E141" s="24" t="s">
        <v>151</v>
      </c>
      <c r="F141" s="86">
        <v>199</v>
      </c>
      <c r="G141" s="80">
        <v>7</v>
      </c>
      <c r="H141" s="204"/>
      <c r="I141" s="204"/>
      <c r="J141" s="204"/>
      <c r="K141" s="204"/>
      <c r="L141" s="80">
        <v>0</v>
      </c>
      <c r="M141" s="203"/>
      <c r="N141" s="52">
        <v>1</v>
      </c>
      <c r="O141" s="204"/>
      <c r="P141" s="204"/>
      <c r="Q141" s="11">
        <v>6.0292081926999996</v>
      </c>
      <c r="R141" s="204"/>
      <c r="S141" s="204"/>
      <c r="T141" s="53">
        <v>8.733333333333329</v>
      </c>
      <c r="U141" s="204"/>
      <c r="V141" s="204"/>
      <c r="W141" s="11">
        <v>5.9494946354165998</v>
      </c>
      <c r="X141" s="204"/>
      <c r="Y141" s="204"/>
      <c r="Z141" s="53">
        <v>8.4249999999999972</v>
      </c>
      <c r="AA141" s="204"/>
      <c r="AB141" s="204"/>
      <c r="AC141" s="204"/>
      <c r="AD141" s="204"/>
      <c r="AE141" s="204"/>
      <c r="AF141" s="9">
        <v>2.8355859398531416</v>
      </c>
      <c r="AG141" s="9">
        <v>768</v>
      </c>
      <c r="AH141" s="9">
        <v>0.41188312361453971</v>
      </c>
      <c r="AI141" s="9">
        <v>132</v>
      </c>
      <c r="AJ141" s="9">
        <v>2.0456310679611649</v>
      </c>
      <c r="AK141" s="9" t="s">
        <v>248</v>
      </c>
      <c r="AL141" s="9">
        <v>0</v>
      </c>
      <c r="AM141" s="9"/>
      <c r="AN141" s="9"/>
      <c r="AO141" s="73">
        <v>338</v>
      </c>
      <c r="AP141" s="80">
        <v>5</v>
      </c>
      <c r="AQ141" s="80">
        <v>41</v>
      </c>
      <c r="AR141" s="203">
        <v>0</v>
      </c>
      <c r="AS141" s="203" t="s">
        <v>248</v>
      </c>
      <c r="AT141" s="7">
        <v>13929.147000000001</v>
      </c>
      <c r="AU141" s="7">
        <v>1037.056</v>
      </c>
      <c r="AV141" s="203">
        <v>0</v>
      </c>
      <c r="AW141" s="203">
        <v>0</v>
      </c>
      <c r="AX141" s="203" t="s">
        <v>248</v>
      </c>
      <c r="AY141" s="203" t="s">
        <v>248</v>
      </c>
      <c r="AZ141" s="138">
        <v>56698</v>
      </c>
      <c r="BA141" s="203" t="s">
        <v>248</v>
      </c>
      <c r="BB141" s="203" t="s">
        <v>248</v>
      </c>
      <c r="BC141" s="203" t="s">
        <v>248</v>
      </c>
      <c r="BD141" s="217" t="s">
        <v>61</v>
      </c>
      <c r="BE141" s="201" t="s">
        <v>62</v>
      </c>
      <c r="BF141" s="201" t="s">
        <v>63</v>
      </c>
      <c r="BG141" s="201" t="s">
        <v>196</v>
      </c>
      <c r="BH141" s="218" t="s">
        <v>267</v>
      </c>
      <c r="BI141" s="218" t="s">
        <v>68</v>
      </c>
      <c r="BJ141" s="200">
        <v>214</v>
      </c>
      <c r="BK141" s="200">
        <v>4</v>
      </c>
      <c r="BL141" s="219" t="s">
        <v>65</v>
      </c>
      <c r="BM141" s="64"/>
      <c r="BN141" s="52" t="s">
        <v>345</v>
      </c>
      <c r="BO141" s="91" t="s">
        <v>697</v>
      </c>
      <c r="BP141" s="441" t="s">
        <v>698</v>
      </c>
      <c r="BQ141" s="219" t="s">
        <v>714</v>
      </c>
    </row>
    <row r="142" spans="1:69" ht="15.75">
      <c r="A142" s="207" t="s">
        <v>33</v>
      </c>
      <c r="B142" s="208" t="s">
        <v>711</v>
      </c>
      <c r="C142" s="202" t="s">
        <v>35</v>
      </c>
      <c r="D142" s="210" t="s">
        <v>710</v>
      </c>
      <c r="E142" s="24" t="s">
        <v>152</v>
      </c>
      <c r="F142" s="86">
        <v>61</v>
      </c>
      <c r="G142" s="80">
        <v>0</v>
      </c>
      <c r="H142" s="204"/>
      <c r="I142" s="204"/>
      <c r="J142" s="204"/>
      <c r="K142" s="204"/>
      <c r="L142" s="80">
        <v>0</v>
      </c>
      <c r="M142" s="203"/>
      <c r="N142" s="52">
        <v>1</v>
      </c>
      <c r="O142" s="204"/>
      <c r="P142" s="204"/>
      <c r="Q142" s="11">
        <v>6.4396883278999999</v>
      </c>
      <c r="R142" s="204"/>
      <c r="S142" s="204"/>
      <c r="T142" s="53">
        <v>10.824999999999999</v>
      </c>
      <c r="U142" s="204"/>
      <c r="V142" s="204"/>
      <c r="W142" s="11">
        <v>5.9163604590162997</v>
      </c>
      <c r="X142" s="204"/>
      <c r="Y142" s="204"/>
      <c r="Z142" s="53">
        <v>10.324999999999999</v>
      </c>
      <c r="AA142" s="204"/>
      <c r="AB142" s="204"/>
      <c r="AC142" s="204"/>
      <c r="AD142" s="204"/>
      <c r="AE142" s="204"/>
      <c r="AF142" s="9">
        <v>3.475690481776283</v>
      </c>
      <c r="AG142" s="9">
        <v>427</v>
      </c>
      <c r="AH142" s="9">
        <v>0.48041373046628683</v>
      </c>
      <c r="AI142" s="9">
        <v>14</v>
      </c>
      <c r="AJ142" s="9">
        <v>2.5680555555555555</v>
      </c>
      <c r="AK142" s="9" t="s">
        <v>248</v>
      </c>
      <c r="AL142" s="9">
        <v>61</v>
      </c>
      <c r="AM142" s="9">
        <v>3.475690481776283</v>
      </c>
      <c r="AN142" s="9">
        <v>3.5327225130890052</v>
      </c>
      <c r="AO142" s="73">
        <v>122</v>
      </c>
      <c r="AP142" s="80">
        <v>0</v>
      </c>
      <c r="AQ142" s="80">
        <v>0</v>
      </c>
      <c r="AR142" s="203">
        <v>0</v>
      </c>
      <c r="AS142" s="203" t="s">
        <v>248</v>
      </c>
      <c r="AT142" s="7">
        <v>4689.1970000000001</v>
      </c>
      <c r="AU142" s="7">
        <v>0</v>
      </c>
      <c r="AV142" s="203">
        <v>0</v>
      </c>
      <c r="AW142" s="203">
        <v>0</v>
      </c>
      <c r="AX142" s="203" t="s">
        <v>248</v>
      </c>
      <c r="AY142" s="203" t="s">
        <v>248</v>
      </c>
      <c r="AZ142" s="138">
        <v>15245</v>
      </c>
      <c r="BA142" s="203" t="s">
        <v>248</v>
      </c>
      <c r="BB142" s="203" t="s">
        <v>248</v>
      </c>
      <c r="BC142" s="203" t="s">
        <v>248</v>
      </c>
      <c r="BD142" s="217" t="s">
        <v>61</v>
      </c>
      <c r="BE142" s="201" t="s">
        <v>62</v>
      </c>
      <c r="BF142" s="201" t="s">
        <v>63</v>
      </c>
      <c r="BG142" s="201" t="s">
        <v>196</v>
      </c>
      <c r="BH142" s="218" t="s">
        <v>509</v>
      </c>
      <c r="BI142" s="218" t="s">
        <v>64</v>
      </c>
      <c r="BJ142" s="200">
        <v>214</v>
      </c>
      <c r="BK142" s="200">
        <v>1</v>
      </c>
      <c r="BL142" s="219" t="s">
        <v>65</v>
      </c>
      <c r="BM142" s="64"/>
      <c r="BN142" s="52" t="s">
        <v>345</v>
      </c>
      <c r="BO142" s="91" t="s">
        <v>339</v>
      </c>
      <c r="BP142" s="441" t="s">
        <v>699</v>
      </c>
      <c r="BQ142" s="219" t="s">
        <v>715</v>
      </c>
    </row>
    <row r="143" spans="1:69" ht="15.75">
      <c r="A143" s="207" t="s">
        <v>33</v>
      </c>
      <c r="B143" s="208" t="s">
        <v>711</v>
      </c>
      <c r="C143" s="202" t="s">
        <v>35</v>
      </c>
      <c r="D143" s="210" t="s">
        <v>710</v>
      </c>
      <c r="E143" s="24" t="s">
        <v>152</v>
      </c>
      <c r="F143" s="86">
        <v>59</v>
      </c>
      <c r="G143" s="80">
        <v>0</v>
      </c>
      <c r="H143" s="204"/>
      <c r="I143" s="204"/>
      <c r="J143" s="204"/>
      <c r="K143" s="204"/>
      <c r="L143" s="80">
        <v>0</v>
      </c>
      <c r="M143" s="203"/>
      <c r="N143" s="52">
        <v>0</v>
      </c>
      <c r="O143" s="204"/>
      <c r="P143" s="204"/>
      <c r="Q143" s="11">
        <v>5.2010844746</v>
      </c>
      <c r="R143" s="204"/>
      <c r="S143" s="204"/>
      <c r="T143" s="53">
        <v>8.5249999999999986</v>
      </c>
      <c r="U143" s="204"/>
      <c r="V143" s="204"/>
      <c r="W143" s="11">
        <v>5.0597116610169</v>
      </c>
      <c r="X143" s="204"/>
      <c r="Y143" s="204"/>
      <c r="Z143" s="53">
        <v>8.0249999999999986</v>
      </c>
      <c r="AA143" s="204"/>
      <c r="AB143" s="204"/>
      <c r="AC143" s="204"/>
      <c r="AD143" s="204"/>
      <c r="AE143" s="204"/>
      <c r="AF143" s="9">
        <v>3.4440678029025724</v>
      </c>
      <c r="AG143" s="9">
        <v>413</v>
      </c>
      <c r="AH143" s="9">
        <v>0.44929689279722607</v>
      </c>
      <c r="AI143" s="9">
        <v>13</v>
      </c>
      <c r="AJ143" s="9">
        <v>2.5659482758620689</v>
      </c>
      <c r="AK143" s="9" t="s">
        <v>248</v>
      </c>
      <c r="AL143" s="9">
        <v>59</v>
      </c>
      <c r="AM143" s="9">
        <v>3.4440678029025724</v>
      </c>
      <c r="AN143" s="9">
        <v>3.5167525773195876</v>
      </c>
      <c r="AO143" s="73">
        <v>118</v>
      </c>
      <c r="AP143" s="80">
        <v>0</v>
      </c>
      <c r="AQ143" s="80">
        <v>0</v>
      </c>
      <c r="AR143" s="203">
        <v>0</v>
      </c>
      <c r="AS143" s="203" t="s">
        <v>248</v>
      </c>
      <c r="AT143" s="7">
        <v>4480.0950000000003</v>
      </c>
      <c r="AU143" s="7">
        <v>0</v>
      </c>
      <c r="AV143" s="203">
        <v>0</v>
      </c>
      <c r="AW143" s="203">
        <v>0</v>
      </c>
      <c r="AX143" s="203" t="s">
        <v>248</v>
      </c>
      <c r="AY143" s="203" t="s">
        <v>248</v>
      </c>
      <c r="AZ143" s="138">
        <v>15245</v>
      </c>
      <c r="BA143" s="203" t="s">
        <v>248</v>
      </c>
      <c r="BB143" s="203" t="s">
        <v>248</v>
      </c>
      <c r="BC143" s="203" t="s">
        <v>248</v>
      </c>
      <c r="BD143" s="217" t="s">
        <v>61</v>
      </c>
      <c r="BE143" s="201" t="s">
        <v>62</v>
      </c>
      <c r="BF143" s="201" t="s">
        <v>63</v>
      </c>
      <c r="BG143" s="201" t="s">
        <v>196</v>
      </c>
      <c r="BH143" s="218" t="s">
        <v>509</v>
      </c>
      <c r="BI143" s="218" t="s">
        <v>66</v>
      </c>
      <c r="BJ143" s="200">
        <v>214</v>
      </c>
      <c r="BK143" s="200">
        <v>7</v>
      </c>
      <c r="BL143" s="219" t="s">
        <v>65</v>
      </c>
      <c r="BM143" s="64"/>
      <c r="BN143" s="52" t="s">
        <v>345</v>
      </c>
      <c r="BO143" s="91" t="s">
        <v>339</v>
      </c>
      <c r="BP143" s="441" t="s">
        <v>699</v>
      </c>
      <c r="BQ143" s="219" t="s">
        <v>715</v>
      </c>
    </row>
    <row r="144" spans="1:69" ht="15.75">
      <c r="A144" s="207" t="s">
        <v>33</v>
      </c>
      <c r="B144" s="208" t="s">
        <v>711</v>
      </c>
      <c r="C144" s="202" t="s">
        <v>35</v>
      </c>
      <c r="D144" s="210" t="s">
        <v>710</v>
      </c>
      <c r="E144" s="24" t="s">
        <v>152</v>
      </c>
      <c r="F144" s="86">
        <v>60</v>
      </c>
      <c r="G144" s="80">
        <v>1</v>
      </c>
      <c r="H144" s="204"/>
      <c r="I144" s="204"/>
      <c r="J144" s="204"/>
      <c r="K144" s="204"/>
      <c r="L144" s="80">
        <v>0</v>
      </c>
      <c r="M144" s="203"/>
      <c r="N144" s="52">
        <v>0</v>
      </c>
      <c r="O144" s="204"/>
      <c r="P144" s="204"/>
      <c r="Q144" s="11">
        <v>5.0503558136000004</v>
      </c>
      <c r="R144" s="204"/>
      <c r="S144" s="204"/>
      <c r="T144" s="53">
        <v>6.2624999999999993</v>
      </c>
      <c r="U144" s="204"/>
      <c r="V144" s="204"/>
      <c r="W144" s="11">
        <v>5.1132201864405999</v>
      </c>
      <c r="X144" s="204"/>
      <c r="Y144" s="204"/>
      <c r="Z144" s="53">
        <v>6.3416666666666659</v>
      </c>
      <c r="AA144" s="204"/>
      <c r="AB144" s="204"/>
      <c r="AC144" s="204"/>
      <c r="AD144" s="204"/>
      <c r="AE144" s="204"/>
      <c r="AF144" s="9">
        <v>3.6266828166370528</v>
      </c>
      <c r="AG144" s="9">
        <v>413</v>
      </c>
      <c r="AH144" s="9">
        <v>0.35862020776751458</v>
      </c>
      <c r="AI144" s="9">
        <v>2</v>
      </c>
      <c r="AJ144" s="9">
        <v>2.8885416666666668</v>
      </c>
      <c r="AK144" s="9" t="s">
        <v>248</v>
      </c>
      <c r="AL144" s="9">
        <v>59</v>
      </c>
      <c r="AM144" s="9">
        <v>3.6266828166370528</v>
      </c>
      <c r="AN144" s="9">
        <v>3.654669260700389</v>
      </c>
      <c r="AO144" s="73">
        <v>118</v>
      </c>
      <c r="AP144" s="80">
        <v>0</v>
      </c>
      <c r="AQ144" s="80">
        <v>0</v>
      </c>
      <c r="AR144" s="203">
        <v>0</v>
      </c>
      <c r="AS144" s="203" t="s">
        <v>248</v>
      </c>
      <c r="AT144" s="7">
        <v>4500.2719999999999</v>
      </c>
      <c r="AU144" s="7">
        <v>0</v>
      </c>
      <c r="AV144" s="203">
        <v>0</v>
      </c>
      <c r="AW144" s="203">
        <v>0</v>
      </c>
      <c r="AX144" s="203" t="s">
        <v>248</v>
      </c>
      <c r="AY144" s="203" t="s">
        <v>248</v>
      </c>
      <c r="AZ144" s="138">
        <v>15245</v>
      </c>
      <c r="BA144" s="203" t="s">
        <v>248</v>
      </c>
      <c r="BB144" s="203" t="s">
        <v>248</v>
      </c>
      <c r="BC144" s="203" t="s">
        <v>248</v>
      </c>
      <c r="BD144" s="217" t="s">
        <v>61</v>
      </c>
      <c r="BE144" s="201" t="s">
        <v>62</v>
      </c>
      <c r="BF144" s="201" t="s">
        <v>63</v>
      </c>
      <c r="BG144" s="201" t="s">
        <v>196</v>
      </c>
      <c r="BH144" s="218" t="s">
        <v>509</v>
      </c>
      <c r="BI144" s="218" t="s">
        <v>67</v>
      </c>
      <c r="BJ144" s="200">
        <v>214</v>
      </c>
      <c r="BK144" s="200">
        <v>3</v>
      </c>
      <c r="BL144" s="219" t="s">
        <v>65</v>
      </c>
      <c r="BM144" s="64"/>
      <c r="BN144" s="52" t="s">
        <v>345</v>
      </c>
      <c r="BO144" s="91" t="s">
        <v>339</v>
      </c>
      <c r="BP144" s="441" t="s">
        <v>699</v>
      </c>
      <c r="BQ144" s="219" t="s">
        <v>715</v>
      </c>
    </row>
    <row r="145" spans="1:69" ht="15.75">
      <c r="A145" s="207" t="s">
        <v>33</v>
      </c>
      <c r="B145" s="208" t="s">
        <v>711</v>
      </c>
      <c r="C145" s="202" t="s">
        <v>35</v>
      </c>
      <c r="D145" s="210" t="s">
        <v>710</v>
      </c>
      <c r="E145" s="24" t="s">
        <v>152</v>
      </c>
      <c r="F145" s="86">
        <v>59</v>
      </c>
      <c r="G145" s="80">
        <v>0</v>
      </c>
      <c r="H145" s="204"/>
      <c r="I145" s="204"/>
      <c r="J145" s="204"/>
      <c r="K145" s="204"/>
      <c r="L145" s="80">
        <v>0</v>
      </c>
      <c r="M145" s="203"/>
      <c r="N145" s="52">
        <v>0</v>
      </c>
      <c r="O145" s="204"/>
      <c r="P145" s="204"/>
      <c r="Q145" s="11">
        <v>6.4534064915</v>
      </c>
      <c r="R145" s="204"/>
      <c r="S145" s="204"/>
      <c r="T145" s="53">
        <v>12.524999999999999</v>
      </c>
      <c r="U145" s="204"/>
      <c r="V145" s="204"/>
      <c r="W145" s="11">
        <v>6.3706946101693998</v>
      </c>
      <c r="X145" s="204"/>
      <c r="Y145" s="204"/>
      <c r="Z145" s="53">
        <v>12.524999999999999</v>
      </c>
      <c r="AA145" s="204"/>
      <c r="AB145" s="204"/>
      <c r="AC145" s="204"/>
      <c r="AD145" s="204"/>
      <c r="AE145" s="204"/>
      <c r="AF145" s="9">
        <v>2.6168922251627262</v>
      </c>
      <c r="AG145" s="9">
        <v>413</v>
      </c>
      <c r="AH145" s="9">
        <v>0.39069085313172791</v>
      </c>
      <c r="AI145" s="9">
        <v>144</v>
      </c>
      <c r="AJ145" s="9">
        <v>1.91625</v>
      </c>
      <c r="AK145" s="9" t="s">
        <v>248</v>
      </c>
      <c r="AL145" s="9">
        <v>0</v>
      </c>
      <c r="AM145" s="9"/>
      <c r="AN145" s="9"/>
      <c r="AO145" s="73">
        <v>113</v>
      </c>
      <c r="AP145" s="80">
        <v>2</v>
      </c>
      <c r="AQ145" s="80">
        <v>3</v>
      </c>
      <c r="AR145" s="203">
        <v>0</v>
      </c>
      <c r="AS145" s="203" t="s">
        <v>248</v>
      </c>
      <c r="AT145" s="7">
        <v>4257.3829999999998</v>
      </c>
      <c r="AU145" s="7">
        <v>279.88900000000001</v>
      </c>
      <c r="AV145" s="203">
        <v>0</v>
      </c>
      <c r="AW145" s="203">
        <v>0</v>
      </c>
      <c r="AX145" s="203" t="s">
        <v>248</v>
      </c>
      <c r="AY145" s="203" t="s">
        <v>248</v>
      </c>
      <c r="AZ145" s="138">
        <v>15245</v>
      </c>
      <c r="BA145" s="203" t="s">
        <v>248</v>
      </c>
      <c r="BB145" s="203" t="s">
        <v>248</v>
      </c>
      <c r="BC145" s="203" t="s">
        <v>248</v>
      </c>
      <c r="BD145" s="217" t="s">
        <v>61</v>
      </c>
      <c r="BE145" s="201" t="s">
        <v>62</v>
      </c>
      <c r="BF145" s="201" t="s">
        <v>63</v>
      </c>
      <c r="BG145" s="201" t="s">
        <v>196</v>
      </c>
      <c r="BH145" s="218" t="s">
        <v>509</v>
      </c>
      <c r="BI145" s="218" t="s">
        <v>68</v>
      </c>
      <c r="BJ145" s="200">
        <v>214</v>
      </c>
      <c r="BK145" s="200">
        <v>4</v>
      </c>
      <c r="BL145" s="219" t="s">
        <v>65</v>
      </c>
      <c r="BM145" s="64"/>
      <c r="BN145" s="52" t="s">
        <v>345</v>
      </c>
      <c r="BO145" s="91" t="s">
        <v>339</v>
      </c>
      <c r="BP145" s="441" t="s">
        <v>699</v>
      </c>
      <c r="BQ145" s="219" t="s">
        <v>715</v>
      </c>
    </row>
    <row r="146" spans="1:69" ht="15.75">
      <c r="A146" s="207" t="s">
        <v>33</v>
      </c>
      <c r="B146" s="208" t="s">
        <v>711</v>
      </c>
      <c r="C146" s="202" t="s">
        <v>35</v>
      </c>
      <c r="D146" s="210" t="s">
        <v>710</v>
      </c>
      <c r="E146" s="24" t="s">
        <v>153</v>
      </c>
      <c r="F146" s="86">
        <v>158</v>
      </c>
      <c r="G146" s="80">
        <v>0</v>
      </c>
      <c r="H146" s="204"/>
      <c r="I146" s="204"/>
      <c r="J146" s="204"/>
      <c r="K146" s="204"/>
      <c r="L146" s="80">
        <v>0</v>
      </c>
      <c r="M146" s="203"/>
      <c r="N146" s="52">
        <v>0</v>
      </c>
      <c r="O146" s="204"/>
      <c r="P146" s="204"/>
      <c r="Q146" s="11">
        <v>6.2315821709000003</v>
      </c>
      <c r="R146" s="204"/>
      <c r="S146" s="204"/>
      <c r="T146" s="53">
        <v>11.049999999999997</v>
      </c>
      <c r="U146" s="204"/>
      <c r="V146" s="204"/>
      <c r="W146" s="11">
        <v>6.0959618481011999</v>
      </c>
      <c r="X146" s="204"/>
      <c r="Y146" s="204"/>
      <c r="Z146" s="53">
        <v>11.049999999999997</v>
      </c>
      <c r="AA146" s="204"/>
      <c r="AB146" s="204"/>
      <c r="AC146" s="204"/>
      <c r="AD146" s="204"/>
      <c r="AE146" s="204"/>
      <c r="AF146" s="9">
        <v>3.4599276765992371</v>
      </c>
      <c r="AG146" s="9">
        <v>1106</v>
      </c>
      <c r="AH146" s="9">
        <v>0.42310589534545834</v>
      </c>
      <c r="AI146" s="9">
        <v>32</v>
      </c>
      <c r="AJ146" s="9">
        <v>2.5889312977099235</v>
      </c>
      <c r="AK146" s="9" t="s">
        <v>248</v>
      </c>
      <c r="AL146" s="9">
        <v>158</v>
      </c>
      <c r="AM146" s="9">
        <v>3.4599276765992371</v>
      </c>
      <c r="AN146" s="9">
        <v>3.5366071428571431</v>
      </c>
      <c r="AO146" s="73">
        <v>316</v>
      </c>
      <c r="AP146" s="80">
        <v>0</v>
      </c>
      <c r="AQ146" s="80">
        <v>0</v>
      </c>
      <c r="AR146" s="203">
        <v>0</v>
      </c>
      <c r="AS146" s="203" t="s">
        <v>248</v>
      </c>
      <c r="AT146" s="7">
        <v>12215.03</v>
      </c>
      <c r="AU146" s="7">
        <v>0</v>
      </c>
      <c r="AV146" s="203">
        <v>0</v>
      </c>
      <c r="AW146" s="203">
        <v>0</v>
      </c>
      <c r="AX146" s="203" t="s">
        <v>248</v>
      </c>
      <c r="AY146" s="203" t="s">
        <v>248</v>
      </c>
      <c r="AZ146" s="138">
        <v>95092</v>
      </c>
      <c r="BA146" s="203" t="s">
        <v>248</v>
      </c>
      <c r="BB146" s="203" t="s">
        <v>248</v>
      </c>
      <c r="BC146" s="203" t="s">
        <v>248</v>
      </c>
      <c r="BD146" s="217" t="s">
        <v>61</v>
      </c>
      <c r="BE146" s="201" t="s">
        <v>62</v>
      </c>
      <c r="BF146" s="201" t="s">
        <v>63</v>
      </c>
      <c r="BG146" s="201" t="s">
        <v>196</v>
      </c>
      <c r="BH146" s="218" t="s">
        <v>267</v>
      </c>
      <c r="BI146" s="218" t="s">
        <v>64</v>
      </c>
      <c r="BJ146" s="200">
        <v>214</v>
      </c>
      <c r="BK146" s="200">
        <v>1</v>
      </c>
      <c r="BL146" s="219" t="s">
        <v>65</v>
      </c>
      <c r="BM146" s="64"/>
      <c r="BN146" s="52" t="s">
        <v>345</v>
      </c>
      <c r="BO146" s="91" t="s">
        <v>705</v>
      </c>
      <c r="BP146" s="441" t="s">
        <v>690</v>
      </c>
      <c r="BQ146" s="219" t="s">
        <v>718</v>
      </c>
    </row>
    <row r="147" spans="1:69" ht="15.75">
      <c r="A147" s="207" t="s">
        <v>33</v>
      </c>
      <c r="B147" s="208" t="s">
        <v>711</v>
      </c>
      <c r="C147" s="202" t="s">
        <v>35</v>
      </c>
      <c r="D147" s="210" t="s">
        <v>710</v>
      </c>
      <c r="E147" s="24" t="s">
        <v>153</v>
      </c>
      <c r="F147" s="86">
        <v>159</v>
      </c>
      <c r="G147" s="80">
        <v>4</v>
      </c>
      <c r="H147" s="204"/>
      <c r="I147" s="204"/>
      <c r="J147" s="204"/>
      <c r="K147" s="204"/>
      <c r="L147" s="80">
        <v>0</v>
      </c>
      <c r="M147" s="203"/>
      <c r="N147" s="52">
        <v>0</v>
      </c>
      <c r="O147" s="204"/>
      <c r="P147" s="204"/>
      <c r="Q147" s="11">
        <v>5.8652321419</v>
      </c>
      <c r="R147" s="204"/>
      <c r="S147" s="204"/>
      <c r="T147" s="53">
        <v>10.625</v>
      </c>
      <c r="U147" s="204"/>
      <c r="V147" s="204"/>
      <c r="W147" s="11">
        <v>5.9106385870966998</v>
      </c>
      <c r="X147" s="204"/>
      <c r="Y147" s="204"/>
      <c r="Z147" s="53">
        <v>10.625</v>
      </c>
      <c r="AA147" s="204"/>
      <c r="AB147" s="204"/>
      <c r="AC147" s="204"/>
      <c r="AD147" s="204"/>
      <c r="AE147" s="204"/>
      <c r="AF147" s="9">
        <v>3.1372580686472538</v>
      </c>
      <c r="AG147" s="9">
        <v>1085</v>
      </c>
      <c r="AH147" s="9">
        <v>0.5769697073730532</v>
      </c>
      <c r="AI147" s="9">
        <v>175</v>
      </c>
      <c r="AJ147" s="9">
        <v>2.092060810810811</v>
      </c>
      <c r="AK147" s="9" t="s">
        <v>248</v>
      </c>
      <c r="AL147" s="9">
        <v>152</v>
      </c>
      <c r="AM147" s="9">
        <v>3.1284868455022807</v>
      </c>
      <c r="AN147" s="9">
        <v>3.1539145907473309</v>
      </c>
      <c r="AO147" s="73">
        <v>310</v>
      </c>
      <c r="AP147" s="80">
        <v>0</v>
      </c>
      <c r="AQ147" s="80">
        <v>0</v>
      </c>
      <c r="AR147" s="203">
        <v>0</v>
      </c>
      <c r="AS147" s="203" t="s">
        <v>248</v>
      </c>
      <c r="AT147" s="7">
        <v>12086.492</v>
      </c>
      <c r="AU147" s="7">
        <v>0</v>
      </c>
      <c r="AV147" s="203">
        <v>0</v>
      </c>
      <c r="AW147" s="203">
        <v>0</v>
      </c>
      <c r="AX147" s="203" t="s">
        <v>248</v>
      </c>
      <c r="AY147" s="203" t="s">
        <v>248</v>
      </c>
      <c r="AZ147" s="138">
        <v>95092</v>
      </c>
      <c r="BA147" s="203" t="s">
        <v>248</v>
      </c>
      <c r="BB147" s="203" t="s">
        <v>248</v>
      </c>
      <c r="BC147" s="203" t="s">
        <v>248</v>
      </c>
      <c r="BD147" s="217" t="s">
        <v>61</v>
      </c>
      <c r="BE147" s="201" t="s">
        <v>62</v>
      </c>
      <c r="BF147" s="201" t="s">
        <v>63</v>
      </c>
      <c r="BG147" s="201" t="s">
        <v>196</v>
      </c>
      <c r="BH147" s="218" t="s">
        <v>267</v>
      </c>
      <c r="BI147" s="218" t="s">
        <v>66</v>
      </c>
      <c r="BJ147" s="200">
        <v>214</v>
      </c>
      <c r="BK147" s="200">
        <v>7</v>
      </c>
      <c r="BL147" s="219" t="s">
        <v>65</v>
      </c>
      <c r="BM147" s="64"/>
      <c r="BN147" s="52" t="s">
        <v>345</v>
      </c>
      <c r="BO147" s="91" t="s">
        <v>705</v>
      </c>
      <c r="BP147" s="441" t="s">
        <v>690</v>
      </c>
      <c r="BQ147" s="219" t="s">
        <v>718</v>
      </c>
    </row>
    <row r="148" spans="1:69" ht="16.5" thickBot="1">
      <c r="A148" s="151" t="s">
        <v>33</v>
      </c>
      <c r="B148" s="152" t="s">
        <v>711</v>
      </c>
      <c r="C148" s="153" t="s">
        <v>35</v>
      </c>
      <c r="D148" s="154" t="s">
        <v>710</v>
      </c>
      <c r="E148" s="190" t="s">
        <v>153</v>
      </c>
      <c r="F148" s="191">
        <v>160</v>
      </c>
      <c r="G148" s="192">
        <v>5</v>
      </c>
      <c r="H148" s="161"/>
      <c r="I148" s="161"/>
      <c r="J148" s="161"/>
      <c r="K148" s="161"/>
      <c r="L148" s="192">
        <v>0</v>
      </c>
      <c r="M148" s="158"/>
      <c r="N148" s="160">
        <v>0</v>
      </c>
      <c r="O148" s="161"/>
      <c r="P148" s="161"/>
      <c r="Q148" s="194">
        <v>5.6053805548</v>
      </c>
      <c r="R148" s="161"/>
      <c r="S148" s="161"/>
      <c r="T148" s="193">
        <v>9.40625</v>
      </c>
      <c r="U148" s="161"/>
      <c r="V148" s="161"/>
      <c r="W148" s="194">
        <v>5.5907611612902999</v>
      </c>
      <c r="X148" s="161"/>
      <c r="Y148" s="161"/>
      <c r="Z148" s="193">
        <v>9.40625</v>
      </c>
      <c r="AA148" s="161"/>
      <c r="AB148" s="161"/>
      <c r="AC148" s="161"/>
      <c r="AD148" s="161"/>
      <c r="AE148" s="161"/>
      <c r="AF148" s="178">
        <v>3.7261382709450435</v>
      </c>
      <c r="AG148" s="178">
        <v>1085</v>
      </c>
      <c r="AH148" s="178">
        <v>0.32831046794384211</v>
      </c>
      <c r="AI148" s="178">
        <v>6</v>
      </c>
      <c r="AJ148" s="178">
        <v>3.033279220779221</v>
      </c>
      <c r="AK148" s="178" t="s">
        <v>248</v>
      </c>
      <c r="AL148" s="178">
        <v>155</v>
      </c>
      <c r="AM148" s="178">
        <v>3.7261382709450435</v>
      </c>
      <c r="AN148" s="178">
        <v>3.7251633986928105</v>
      </c>
      <c r="AO148" s="195">
        <v>310</v>
      </c>
      <c r="AP148" s="192">
        <v>0</v>
      </c>
      <c r="AQ148" s="192">
        <v>0</v>
      </c>
      <c r="AR148" s="158">
        <v>0</v>
      </c>
      <c r="AS148" s="158" t="s">
        <v>248</v>
      </c>
      <c r="AT148" s="227">
        <v>11989.679</v>
      </c>
      <c r="AU148" s="227">
        <v>0</v>
      </c>
      <c r="AV148" s="158">
        <v>0</v>
      </c>
      <c r="AW148" s="158">
        <v>0</v>
      </c>
      <c r="AX148" s="158" t="s">
        <v>248</v>
      </c>
      <c r="AY148" s="158" t="s">
        <v>248</v>
      </c>
      <c r="AZ148" s="156">
        <v>95092</v>
      </c>
      <c r="BA148" s="158" t="s">
        <v>248</v>
      </c>
      <c r="BB148" s="158" t="s">
        <v>248</v>
      </c>
      <c r="BC148" s="158" t="s">
        <v>248</v>
      </c>
      <c r="BD148" s="162" t="s">
        <v>61</v>
      </c>
      <c r="BE148" s="163" t="s">
        <v>62</v>
      </c>
      <c r="BF148" s="163" t="s">
        <v>63</v>
      </c>
      <c r="BG148" s="163" t="s">
        <v>196</v>
      </c>
      <c r="BH148" s="164" t="s">
        <v>267</v>
      </c>
      <c r="BI148" s="164" t="s">
        <v>67</v>
      </c>
      <c r="BJ148" s="165">
        <v>214</v>
      </c>
      <c r="BK148" s="165">
        <v>3</v>
      </c>
      <c r="BL148" s="166" t="s">
        <v>65</v>
      </c>
      <c r="BM148" s="198"/>
      <c r="BN148" s="160" t="s">
        <v>345</v>
      </c>
      <c r="BO148" s="197" t="s">
        <v>705</v>
      </c>
      <c r="BP148" s="165" t="s">
        <v>690</v>
      </c>
      <c r="BQ148" s="166" t="s">
        <v>718</v>
      </c>
    </row>
    <row r="149" spans="1:69" ht="15.75">
      <c r="A149" s="205" t="s">
        <v>33</v>
      </c>
      <c r="B149" s="206" t="s">
        <v>711</v>
      </c>
      <c r="C149" s="220" t="s">
        <v>35</v>
      </c>
      <c r="D149" s="209" t="s">
        <v>710</v>
      </c>
      <c r="E149" s="26" t="s">
        <v>153</v>
      </c>
      <c r="F149" s="93">
        <v>158</v>
      </c>
      <c r="G149" s="79">
        <v>2</v>
      </c>
      <c r="H149" s="222"/>
      <c r="I149" s="222"/>
      <c r="J149" s="222"/>
      <c r="K149" s="222"/>
      <c r="L149" s="79">
        <v>0</v>
      </c>
      <c r="M149" s="221"/>
      <c r="N149" s="62">
        <v>0</v>
      </c>
      <c r="O149" s="222"/>
      <c r="P149" s="222"/>
      <c r="Q149" s="68">
        <v>6.4161922115000003</v>
      </c>
      <c r="R149" s="222"/>
      <c r="S149" s="222"/>
      <c r="T149" s="71">
        <v>9.7999999999999972</v>
      </c>
      <c r="U149" s="222"/>
      <c r="V149" s="222"/>
      <c r="W149" s="68">
        <v>6.3969228782050997</v>
      </c>
      <c r="X149" s="222"/>
      <c r="Y149" s="222"/>
      <c r="Z149" s="71">
        <v>9.7999999999999972</v>
      </c>
      <c r="AA149" s="222"/>
      <c r="AB149" s="222"/>
      <c r="AC149" s="222"/>
      <c r="AD149" s="222"/>
      <c r="AE149" s="222"/>
      <c r="AF149" s="60">
        <v>2.5350000031140381</v>
      </c>
      <c r="AG149" s="60">
        <v>1092</v>
      </c>
      <c r="AH149" s="60">
        <v>0.39499913268712572</v>
      </c>
      <c r="AI149" s="60">
        <v>490</v>
      </c>
      <c r="AJ149" s="60">
        <v>1.6663551401869159</v>
      </c>
      <c r="AK149" s="60" t="s">
        <v>248</v>
      </c>
      <c r="AL149" s="60">
        <v>0</v>
      </c>
      <c r="AM149" s="60"/>
      <c r="AN149" s="60"/>
      <c r="AO149" s="72">
        <v>300</v>
      </c>
      <c r="AP149" s="79">
        <v>1</v>
      </c>
      <c r="AQ149" s="79">
        <v>11</v>
      </c>
      <c r="AR149" s="221">
        <v>0</v>
      </c>
      <c r="AS149" s="221" t="s">
        <v>248</v>
      </c>
      <c r="AT149" s="223">
        <v>11379.511</v>
      </c>
      <c r="AU149" s="223">
        <v>715.92600000000004</v>
      </c>
      <c r="AV149" s="221">
        <v>0</v>
      </c>
      <c r="AW149" s="221">
        <v>0</v>
      </c>
      <c r="AX149" s="221" t="s">
        <v>248</v>
      </c>
      <c r="AY149" s="221" t="s">
        <v>248</v>
      </c>
      <c r="AZ149" s="137">
        <v>95092</v>
      </c>
      <c r="BA149" s="221" t="s">
        <v>248</v>
      </c>
      <c r="BB149" s="221" t="s">
        <v>248</v>
      </c>
      <c r="BC149" s="221" t="s">
        <v>248</v>
      </c>
      <c r="BD149" s="211" t="s">
        <v>61</v>
      </c>
      <c r="BE149" s="212" t="s">
        <v>62</v>
      </c>
      <c r="BF149" s="212" t="s">
        <v>63</v>
      </c>
      <c r="BG149" s="212" t="s">
        <v>196</v>
      </c>
      <c r="BH149" s="214" t="s">
        <v>267</v>
      </c>
      <c r="BI149" s="214" t="s">
        <v>68</v>
      </c>
      <c r="BJ149" s="215">
        <v>214</v>
      </c>
      <c r="BK149" s="215">
        <v>4</v>
      </c>
      <c r="BL149" s="216" t="s">
        <v>65</v>
      </c>
      <c r="BM149" s="63"/>
      <c r="BN149" s="62" t="s">
        <v>345</v>
      </c>
      <c r="BO149" s="90" t="s">
        <v>705</v>
      </c>
      <c r="BP149" s="215" t="s">
        <v>690</v>
      </c>
      <c r="BQ149" s="216" t="s">
        <v>718</v>
      </c>
    </row>
    <row r="150" spans="1:69" ht="15.75">
      <c r="A150" s="207" t="s">
        <v>33</v>
      </c>
      <c r="B150" s="208" t="s">
        <v>711</v>
      </c>
      <c r="C150" s="202" t="s">
        <v>35</v>
      </c>
      <c r="D150" s="210" t="s">
        <v>710</v>
      </c>
      <c r="E150" s="24" t="s">
        <v>154</v>
      </c>
      <c r="F150" s="86">
        <v>63</v>
      </c>
      <c r="G150" s="80">
        <v>3</v>
      </c>
      <c r="H150" s="204"/>
      <c r="I150" s="204"/>
      <c r="J150" s="204"/>
      <c r="K150" s="204"/>
      <c r="L150" s="80">
        <v>0</v>
      </c>
      <c r="M150" s="203"/>
      <c r="N150" s="52">
        <v>0</v>
      </c>
      <c r="O150" s="204"/>
      <c r="P150" s="204"/>
      <c r="Q150" s="11">
        <v>6.1930664667000004</v>
      </c>
      <c r="R150" s="204"/>
      <c r="S150" s="204"/>
      <c r="T150" s="53">
        <v>7.875</v>
      </c>
      <c r="U150" s="204"/>
      <c r="V150" s="204"/>
      <c r="W150" s="11">
        <v>6.1858165166666002</v>
      </c>
      <c r="X150" s="204"/>
      <c r="Y150" s="204"/>
      <c r="Z150" s="53">
        <v>7.833333333333333</v>
      </c>
      <c r="AA150" s="204"/>
      <c r="AB150" s="204"/>
      <c r="AC150" s="204"/>
      <c r="AD150" s="204"/>
      <c r="AE150" s="204"/>
      <c r="AF150" s="9">
        <v>3.5455833395322163</v>
      </c>
      <c r="AG150" s="9">
        <v>238</v>
      </c>
      <c r="AH150" s="9">
        <v>0.43882589543816714</v>
      </c>
      <c r="AI150" s="9">
        <v>5</v>
      </c>
      <c r="AJ150" s="9">
        <v>2.6724999999999999</v>
      </c>
      <c r="AK150" s="9" t="s">
        <v>248</v>
      </c>
      <c r="AL150" s="9">
        <v>60</v>
      </c>
      <c r="AM150" s="9">
        <v>3.5455833395322163</v>
      </c>
      <c r="AN150" s="9">
        <v>3.5940170940170941</v>
      </c>
      <c r="AO150" s="73">
        <v>120</v>
      </c>
      <c r="AP150" s="80">
        <v>0</v>
      </c>
      <c r="AQ150" s="80">
        <v>0</v>
      </c>
      <c r="AR150" s="203">
        <v>0</v>
      </c>
      <c r="AS150" s="203" t="s">
        <v>248</v>
      </c>
      <c r="AT150" s="7">
        <v>4747.5810000000001</v>
      </c>
      <c r="AU150" s="7">
        <v>0</v>
      </c>
      <c r="AV150" s="203">
        <v>0</v>
      </c>
      <c r="AW150" s="203">
        <v>0</v>
      </c>
      <c r="AX150" s="203" t="s">
        <v>248</v>
      </c>
      <c r="AY150" s="203" t="s">
        <v>248</v>
      </c>
      <c r="AZ150" s="138">
        <v>12050</v>
      </c>
      <c r="BA150" s="203" t="s">
        <v>248</v>
      </c>
      <c r="BB150" s="203" t="s">
        <v>248</v>
      </c>
      <c r="BC150" s="203" t="s">
        <v>248</v>
      </c>
      <c r="BD150" s="217" t="s">
        <v>61</v>
      </c>
      <c r="BE150" s="201" t="s">
        <v>62</v>
      </c>
      <c r="BF150" s="201" t="s">
        <v>63</v>
      </c>
      <c r="BG150" s="201" t="s">
        <v>196</v>
      </c>
      <c r="BH150" s="218" t="s">
        <v>253</v>
      </c>
      <c r="BI150" s="218" t="s">
        <v>64</v>
      </c>
      <c r="BJ150" s="200">
        <v>214</v>
      </c>
      <c r="BK150" s="200">
        <v>1</v>
      </c>
      <c r="BL150" s="219" t="s">
        <v>65</v>
      </c>
      <c r="BM150" s="64"/>
      <c r="BN150" s="52" t="s">
        <v>345</v>
      </c>
      <c r="BO150" s="91" t="s">
        <v>702</v>
      </c>
      <c r="BP150" s="441" t="s">
        <v>698</v>
      </c>
      <c r="BQ150" s="219" t="s">
        <v>714</v>
      </c>
    </row>
    <row r="151" spans="1:69" ht="15.75">
      <c r="A151" s="207" t="s">
        <v>33</v>
      </c>
      <c r="B151" s="208" t="s">
        <v>711</v>
      </c>
      <c r="C151" s="202" t="s">
        <v>35</v>
      </c>
      <c r="D151" s="210" t="s">
        <v>710</v>
      </c>
      <c r="E151" s="24" t="s">
        <v>154</v>
      </c>
      <c r="F151" s="86">
        <v>63</v>
      </c>
      <c r="G151" s="80">
        <v>3</v>
      </c>
      <c r="H151" s="204"/>
      <c r="I151" s="204"/>
      <c r="J151" s="204"/>
      <c r="K151" s="204"/>
      <c r="L151" s="80">
        <v>0</v>
      </c>
      <c r="M151" s="203"/>
      <c r="N151" s="52">
        <v>0</v>
      </c>
      <c r="O151" s="204"/>
      <c r="P151" s="204"/>
      <c r="Q151" s="11">
        <v>5.3707498167000001</v>
      </c>
      <c r="R151" s="204"/>
      <c r="S151" s="204"/>
      <c r="T151" s="53">
        <v>7</v>
      </c>
      <c r="U151" s="204"/>
      <c r="V151" s="204"/>
      <c r="W151" s="11">
        <v>5.2392498833332999</v>
      </c>
      <c r="X151" s="204"/>
      <c r="Y151" s="204"/>
      <c r="Z151" s="53">
        <v>6.5</v>
      </c>
      <c r="AA151" s="204"/>
      <c r="AB151" s="204"/>
      <c r="AC151" s="204"/>
      <c r="AD151" s="204"/>
      <c r="AE151" s="204"/>
      <c r="AF151" s="9">
        <v>3.4529166698455809</v>
      </c>
      <c r="AG151" s="9">
        <v>240</v>
      </c>
      <c r="AH151" s="9">
        <v>0.38639701076776595</v>
      </c>
      <c r="AI151" s="9">
        <v>4</v>
      </c>
      <c r="AJ151" s="9">
        <v>2.66</v>
      </c>
      <c r="AK151" s="9" t="s">
        <v>248</v>
      </c>
      <c r="AL151" s="9">
        <v>60</v>
      </c>
      <c r="AM151" s="9">
        <v>3.4529166698455809</v>
      </c>
      <c r="AN151" s="9">
        <v>3.5125000000000002</v>
      </c>
      <c r="AO151" s="73">
        <v>120</v>
      </c>
      <c r="AP151" s="80">
        <v>0</v>
      </c>
      <c r="AQ151" s="80">
        <v>0</v>
      </c>
      <c r="AR151" s="203">
        <v>0</v>
      </c>
      <c r="AS151" s="203" t="s">
        <v>248</v>
      </c>
      <c r="AT151" s="7">
        <v>4652.232</v>
      </c>
      <c r="AU151" s="7">
        <v>0</v>
      </c>
      <c r="AV151" s="203">
        <v>0</v>
      </c>
      <c r="AW151" s="203">
        <v>0</v>
      </c>
      <c r="AX151" s="203" t="s">
        <v>248</v>
      </c>
      <c r="AY151" s="203" t="s">
        <v>248</v>
      </c>
      <c r="AZ151" s="138">
        <v>12050</v>
      </c>
      <c r="BA151" s="203" t="s">
        <v>248</v>
      </c>
      <c r="BB151" s="203" t="s">
        <v>248</v>
      </c>
      <c r="BC151" s="203" t="s">
        <v>248</v>
      </c>
      <c r="BD151" s="217" t="s">
        <v>61</v>
      </c>
      <c r="BE151" s="201" t="s">
        <v>62</v>
      </c>
      <c r="BF151" s="201" t="s">
        <v>63</v>
      </c>
      <c r="BG151" s="201" t="s">
        <v>196</v>
      </c>
      <c r="BH151" s="218" t="s">
        <v>253</v>
      </c>
      <c r="BI151" s="218" t="s">
        <v>66</v>
      </c>
      <c r="BJ151" s="200">
        <v>214</v>
      </c>
      <c r="BK151" s="200">
        <v>7</v>
      </c>
      <c r="BL151" s="219" t="s">
        <v>65</v>
      </c>
      <c r="BM151" s="64"/>
      <c r="BN151" s="52" t="s">
        <v>345</v>
      </c>
      <c r="BO151" s="91" t="s">
        <v>702</v>
      </c>
      <c r="BP151" s="441" t="s">
        <v>698</v>
      </c>
      <c r="BQ151" s="219" t="s">
        <v>714</v>
      </c>
    </row>
    <row r="152" spans="1:69" ht="15.75">
      <c r="A152" s="207" t="s">
        <v>33</v>
      </c>
      <c r="B152" s="208" t="s">
        <v>711</v>
      </c>
      <c r="C152" s="202" t="s">
        <v>35</v>
      </c>
      <c r="D152" s="210" t="s">
        <v>710</v>
      </c>
      <c r="E152" s="24" t="s">
        <v>154</v>
      </c>
      <c r="F152" s="86">
        <v>60</v>
      </c>
      <c r="G152" s="80">
        <v>0</v>
      </c>
      <c r="H152" s="204"/>
      <c r="I152" s="204"/>
      <c r="J152" s="204"/>
      <c r="K152" s="204"/>
      <c r="L152" s="80">
        <v>0</v>
      </c>
      <c r="M152" s="203"/>
      <c r="N152" s="52">
        <v>0</v>
      </c>
      <c r="O152" s="204"/>
      <c r="P152" s="204"/>
      <c r="Q152" s="11">
        <v>5.7501997666999998</v>
      </c>
      <c r="R152" s="204"/>
      <c r="S152" s="204"/>
      <c r="T152" s="53">
        <v>7.75</v>
      </c>
      <c r="U152" s="204"/>
      <c r="V152" s="204"/>
      <c r="W152" s="11">
        <v>5.9172498999999998</v>
      </c>
      <c r="X152" s="204"/>
      <c r="Y152" s="204"/>
      <c r="Z152" s="53">
        <v>8</v>
      </c>
      <c r="AA152" s="204"/>
      <c r="AB152" s="204"/>
      <c r="AC152" s="204"/>
      <c r="AD152" s="204"/>
      <c r="AE152" s="204"/>
      <c r="AF152" s="9">
        <v>3.4990416725476581</v>
      </c>
      <c r="AG152" s="9">
        <v>240</v>
      </c>
      <c r="AH152" s="9">
        <v>0.42374908202712186</v>
      </c>
      <c r="AI152" s="9">
        <v>2</v>
      </c>
      <c r="AJ152" s="9">
        <v>2.6470588235294117</v>
      </c>
      <c r="AK152" s="9" t="s">
        <v>248</v>
      </c>
      <c r="AL152" s="9">
        <v>60</v>
      </c>
      <c r="AM152" s="9">
        <v>3.4990416725476581</v>
      </c>
      <c r="AN152" s="9">
        <v>3.568548387096774</v>
      </c>
      <c r="AO152" s="73">
        <v>120</v>
      </c>
      <c r="AP152" s="80">
        <v>0</v>
      </c>
      <c r="AQ152" s="80">
        <v>0</v>
      </c>
      <c r="AR152" s="203">
        <v>0</v>
      </c>
      <c r="AS152" s="203" t="s">
        <v>248</v>
      </c>
      <c r="AT152" s="7">
        <v>4622.2920000000004</v>
      </c>
      <c r="AU152" s="7">
        <v>0</v>
      </c>
      <c r="AV152" s="203">
        <v>0</v>
      </c>
      <c r="AW152" s="203">
        <v>0</v>
      </c>
      <c r="AX152" s="203" t="s">
        <v>248</v>
      </c>
      <c r="AY152" s="203" t="s">
        <v>248</v>
      </c>
      <c r="AZ152" s="138">
        <v>12050</v>
      </c>
      <c r="BA152" s="203" t="s">
        <v>248</v>
      </c>
      <c r="BB152" s="203" t="s">
        <v>248</v>
      </c>
      <c r="BC152" s="203" t="s">
        <v>248</v>
      </c>
      <c r="BD152" s="217" t="s">
        <v>61</v>
      </c>
      <c r="BE152" s="201" t="s">
        <v>62</v>
      </c>
      <c r="BF152" s="201" t="s">
        <v>63</v>
      </c>
      <c r="BG152" s="201" t="s">
        <v>196</v>
      </c>
      <c r="BH152" s="218" t="s">
        <v>253</v>
      </c>
      <c r="BI152" s="218" t="s">
        <v>67</v>
      </c>
      <c r="BJ152" s="200">
        <v>214</v>
      </c>
      <c r="BK152" s="200">
        <v>3</v>
      </c>
      <c r="BL152" s="219" t="s">
        <v>65</v>
      </c>
      <c r="BM152" s="64"/>
      <c r="BN152" s="52" t="s">
        <v>345</v>
      </c>
      <c r="BO152" s="91" t="s">
        <v>702</v>
      </c>
      <c r="BP152" s="441" t="s">
        <v>698</v>
      </c>
      <c r="BQ152" s="219" t="s">
        <v>714</v>
      </c>
    </row>
    <row r="153" spans="1:69" ht="15.75">
      <c r="A153" s="207" t="s">
        <v>33</v>
      </c>
      <c r="B153" s="208" t="s">
        <v>711</v>
      </c>
      <c r="C153" s="202" t="s">
        <v>35</v>
      </c>
      <c r="D153" s="210" t="s">
        <v>710</v>
      </c>
      <c r="E153" s="24" t="s">
        <v>154</v>
      </c>
      <c r="F153" s="86">
        <v>63</v>
      </c>
      <c r="G153" s="80">
        <v>0</v>
      </c>
      <c r="H153" s="204"/>
      <c r="I153" s="204"/>
      <c r="J153" s="204"/>
      <c r="K153" s="204"/>
      <c r="L153" s="80">
        <v>0</v>
      </c>
      <c r="M153" s="203"/>
      <c r="N153" s="52">
        <v>0</v>
      </c>
      <c r="O153" s="204"/>
      <c r="P153" s="204"/>
      <c r="Q153" s="11">
        <v>6.3023648888999997</v>
      </c>
      <c r="R153" s="204"/>
      <c r="S153" s="204"/>
      <c r="T153" s="53">
        <v>9.9249999999999972</v>
      </c>
      <c r="U153" s="204"/>
      <c r="V153" s="204"/>
      <c r="W153" s="11">
        <v>6.2180633015872999</v>
      </c>
      <c r="X153" s="204"/>
      <c r="Y153" s="204"/>
      <c r="Z153" s="53">
        <v>9.9249999999999972</v>
      </c>
      <c r="AA153" s="204"/>
      <c r="AB153" s="204"/>
      <c r="AC153" s="204"/>
      <c r="AD153" s="204"/>
      <c r="AE153" s="204"/>
      <c r="AF153" s="9">
        <v>2.6387301626659574</v>
      </c>
      <c r="AG153" s="9">
        <v>252</v>
      </c>
      <c r="AH153" s="9">
        <v>0.27191611480411804</v>
      </c>
      <c r="AI153" s="9">
        <v>68</v>
      </c>
      <c r="AJ153" s="9">
        <v>2.0603174603174605</v>
      </c>
      <c r="AK153" s="9" t="s">
        <v>248</v>
      </c>
      <c r="AL153" s="9">
        <v>0</v>
      </c>
      <c r="AM153" s="9"/>
      <c r="AN153" s="9"/>
      <c r="AO153" s="73">
        <v>126</v>
      </c>
      <c r="AP153" s="80">
        <v>0</v>
      </c>
      <c r="AQ153" s="80">
        <v>0</v>
      </c>
      <c r="AR153" s="203">
        <v>0</v>
      </c>
      <c r="AS153" s="203" t="s">
        <v>248</v>
      </c>
      <c r="AT153" s="7">
        <v>4818.3220000000001</v>
      </c>
      <c r="AU153" s="7">
        <v>0</v>
      </c>
      <c r="AV153" s="203">
        <v>0</v>
      </c>
      <c r="AW153" s="203">
        <v>0</v>
      </c>
      <c r="AX153" s="203" t="s">
        <v>248</v>
      </c>
      <c r="AY153" s="203" t="s">
        <v>248</v>
      </c>
      <c r="AZ153" s="138">
        <v>12050</v>
      </c>
      <c r="BA153" s="203" t="s">
        <v>248</v>
      </c>
      <c r="BB153" s="203" t="s">
        <v>248</v>
      </c>
      <c r="BC153" s="203" t="s">
        <v>248</v>
      </c>
      <c r="BD153" s="217" t="s">
        <v>61</v>
      </c>
      <c r="BE153" s="201" t="s">
        <v>62</v>
      </c>
      <c r="BF153" s="201" t="s">
        <v>63</v>
      </c>
      <c r="BG153" s="201" t="s">
        <v>196</v>
      </c>
      <c r="BH153" s="218" t="s">
        <v>253</v>
      </c>
      <c r="BI153" s="218" t="s">
        <v>68</v>
      </c>
      <c r="BJ153" s="200">
        <v>214</v>
      </c>
      <c r="BK153" s="200">
        <v>4</v>
      </c>
      <c r="BL153" s="219" t="s">
        <v>65</v>
      </c>
      <c r="BM153" s="64"/>
      <c r="BN153" s="52" t="s">
        <v>345</v>
      </c>
      <c r="BO153" s="91" t="s">
        <v>702</v>
      </c>
      <c r="BP153" s="441" t="s">
        <v>698</v>
      </c>
      <c r="BQ153" s="219" t="s">
        <v>714</v>
      </c>
    </row>
    <row r="154" spans="1:69" ht="15.75">
      <c r="A154" s="207" t="s">
        <v>33</v>
      </c>
      <c r="B154" s="208" t="s">
        <v>711</v>
      </c>
      <c r="C154" s="202" t="s">
        <v>35</v>
      </c>
      <c r="D154" s="210" t="s">
        <v>710</v>
      </c>
      <c r="E154" s="24" t="s">
        <v>155</v>
      </c>
      <c r="F154" s="86">
        <v>71</v>
      </c>
      <c r="G154" s="80">
        <v>1</v>
      </c>
      <c r="H154" s="204"/>
      <c r="I154" s="204"/>
      <c r="J154" s="204"/>
      <c r="K154" s="204"/>
      <c r="L154" s="80">
        <v>0</v>
      </c>
      <c r="M154" s="203"/>
      <c r="N154" s="52">
        <v>0</v>
      </c>
      <c r="O154" s="204"/>
      <c r="P154" s="204"/>
      <c r="Q154" s="11">
        <v>6.4248854429</v>
      </c>
      <c r="R154" s="204"/>
      <c r="S154" s="204"/>
      <c r="T154" s="53">
        <v>11.25</v>
      </c>
      <c r="U154" s="204"/>
      <c r="V154" s="204"/>
      <c r="W154" s="11">
        <v>6.3449569571428004</v>
      </c>
      <c r="X154" s="204"/>
      <c r="Y154" s="204"/>
      <c r="Z154" s="53">
        <v>11.25</v>
      </c>
      <c r="AA154" s="204"/>
      <c r="AB154" s="204"/>
      <c r="AC154" s="204"/>
      <c r="AD154" s="204"/>
      <c r="AE154" s="204"/>
      <c r="AF154" s="9">
        <v>3.4618367460309241</v>
      </c>
      <c r="AG154" s="9">
        <v>490</v>
      </c>
      <c r="AH154" s="9">
        <v>0.42213122940911668</v>
      </c>
      <c r="AI154" s="9">
        <v>13</v>
      </c>
      <c r="AJ154" s="9">
        <v>2.6064814814814814</v>
      </c>
      <c r="AK154" s="9" t="s">
        <v>248</v>
      </c>
      <c r="AL154" s="9">
        <v>70</v>
      </c>
      <c r="AM154" s="9">
        <v>3.4618367460309241</v>
      </c>
      <c r="AN154" s="9">
        <v>3.5230125523012554</v>
      </c>
      <c r="AO154" s="73">
        <v>140</v>
      </c>
      <c r="AP154" s="80">
        <v>0</v>
      </c>
      <c r="AQ154" s="80">
        <v>0</v>
      </c>
      <c r="AR154" s="203">
        <v>0</v>
      </c>
      <c r="AS154" s="203" t="s">
        <v>248</v>
      </c>
      <c r="AT154" s="7">
        <v>5411.6840000000002</v>
      </c>
      <c r="AU154" s="7">
        <v>0</v>
      </c>
      <c r="AV154" s="203">
        <v>0</v>
      </c>
      <c r="AW154" s="203">
        <v>0</v>
      </c>
      <c r="AX154" s="203" t="s">
        <v>248</v>
      </c>
      <c r="AY154" s="203" t="s">
        <v>248</v>
      </c>
      <c r="AZ154" s="138">
        <v>17315</v>
      </c>
      <c r="BA154" s="203" t="s">
        <v>248</v>
      </c>
      <c r="BB154" s="203" t="s">
        <v>248</v>
      </c>
      <c r="BC154" s="203" t="s">
        <v>248</v>
      </c>
      <c r="BD154" s="217" t="s">
        <v>61</v>
      </c>
      <c r="BE154" s="201" t="s">
        <v>62</v>
      </c>
      <c r="BF154" s="201" t="s">
        <v>63</v>
      </c>
      <c r="BG154" s="201" t="s">
        <v>196</v>
      </c>
      <c r="BH154" s="218" t="s">
        <v>267</v>
      </c>
      <c r="BI154" s="218" t="s">
        <v>64</v>
      </c>
      <c r="BJ154" s="200">
        <v>214</v>
      </c>
      <c r="BK154" s="200">
        <v>1</v>
      </c>
      <c r="BL154" s="219" t="s">
        <v>65</v>
      </c>
      <c r="BM154" s="64"/>
      <c r="BN154" s="52" t="s">
        <v>345</v>
      </c>
      <c r="BO154" s="91" t="s">
        <v>335</v>
      </c>
      <c r="BP154" s="441" t="s">
        <v>690</v>
      </c>
      <c r="BQ154" s="219" t="s">
        <v>718</v>
      </c>
    </row>
    <row r="155" spans="1:69" ht="15.75">
      <c r="A155" s="207" t="s">
        <v>33</v>
      </c>
      <c r="B155" s="208" t="s">
        <v>711</v>
      </c>
      <c r="C155" s="202" t="s">
        <v>35</v>
      </c>
      <c r="D155" s="210" t="s">
        <v>710</v>
      </c>
      <c r="E155" s="24" t="s">
        <v>155</v>
      </c>
      <c r="F155" s="86">
        <v>72</v>
      </c>
      <c r="G155" s="80">
        <v>0</v>
      </c>
      <c r="H155" s="204"/>
      <c r="I155" s="204"/>
      <c r="J155" s="204"/>
      <c r="K155" s="204"/>
      <c r="L155" s="80">
        <v>0</v>
      </c>
      <c r="M155" s="203"/>
      <c r="N155" s="52">
        <v>0</v>
      </c>
      <c r="O155" s="204"/>
      <c r="P155" s="204"/>
      <c r="Q155" s="11">
        <v>6.6047637360999998</v>
      </c>
      <c r="R155" s="204"/>
      <c r="S155" s="204"/>
      <c r="T155" s="53">
        <v>12.566666666666665</v>
      </c>
      <c r="U155" s="204"/>
      <c r="V155" s="204"/>
      <c r="W155" s="11">
        <v>6.6514164444443997</v>
      </c>
      <c r="X155" s="204"/>
      <c r="Y155" s="204"/>
      <c r="Z155" s="53">
        <v>12.566666666666665</v>
      </c>
      <c r="AA155" s="204"/>
      <c r="AB155" s="204"/>
      <c r="AC155" s="204"/>
      <c r="AD155" s="204"/>
      <c r="AE155" s="204"/>
      <c r="AF155" s="9">
        <v>3.175833338309848</v>
      </c>
      <c r="AG155" s="9">
        <v>504</v>
      </c>
      <c r="AH155" s="9">
        <v>0.59264238063262886</v>
      </c>
      <c r="AI155" s="9">
        <v>68</v>
      </c>
      <c r="AJ155" s="9">
        <v>2.0541666666666667</v>
      </c>
      <c r="AK155" s="9" t="s">
        <v>248</v>
      </c>
      <c r="AL155" s="9">
        <v>72</v>
      </c>
      <c r="AM155" s="9">
        <v>3.175833338309848</v>
      </c>
      <c r="AN155" s="9">
        <v>3.2259259259259259</v>
      </c>
      <c r="AO155" s="73">
        <v>144</v>
      </c>
      <c r="AP155" s="80">
        <v>0</v>
      </c>
      <c r="AQ155" s="80">
        <v>0</v>
      </c>
      <c r="AR155" s="203">
        <v>0</v>
      </c>
      <c r="AS155" s="203" t="s">
        <v>248</v>
      </c>
      <c r="AT155" s="7">
        <v>5582.18</v>
      </c>
      <c r="AU155" s="7">
        <v>0</v>
      </c>
      <c r="AV155" s="203">
        <v>0</v>
      </c>
      <c r="AW155" s="203">
        <v>0</v>
      </c>
      <c r="AX155" s="203" t="s">
        <v>248</v>
      </c>
      <c r="AY155" s="203" t="s">
        <v>248</v>
      </c>
      <c r="AZ155" s="138">
        <v>17315</v>
      </c>
      <c r="BA155" s="203" t="s">
        <v>248</v>
      </c>
      <c r="BB155" s="203" t="s">
        <v>248</v>
      </c>
      <c r="BC155" s="203" t="s">
        <v>248</v>
      </c>
      <c r="BD155" s="217" t="s">
        <v>61</v>
      </c>
      <c r="BE155" s="201" t="s">
        <v>62</v>
      </c>
      <c r="BF155" s="201" t="s">
        <v>63</v>
      </c>
      <c r="BG155" s="201" t="s">
        <v>196</v>
      </c>
      <c r="BH155" s="218" t="s">
        <v>267</v>
      </c>
      <c r="BI155" s="218" t="s">
        <v>66</v>
      </c>
      <c r="BJ155" s="200">
        <v>214</v>
      </c>
      <c r="BK155" s="200">
        <v>7</v>
      </c>
      <c r="BL155" s="219" t="s">
        <v>65</v>
      </c>
      <c r="BM155" s="64"/>
      <c r="BN155" s="52" t="s">
        <v>345</v>
      </c>
      <c r="BO155" s="91" t="s">
        <v>335</v>
      </c>
      <c r="BP155" s="441" t="s">
        <v>690</v>
      </c>
      <c r="BQ155" s="219" t="s">
        <v>718</v>
      </c>
    </row>
    <row r="156" spans="1:69" ht="15.75">
      <c r="A156" s="207" t="s">
        <v>33</v>
      </c>
      <c r="B156" s="208" t="s">
        <v>711</v>
      </c>
      <c r="C156" s="202" t="s">
        <v>35</v>
      </c>
      <c r="D156" s="210" t="s">
        <v>710</v>
      </c>
      <c r="E156" s="24" t="s">
        <v>155</v>
      </c>
      <c r="F156" s="86">
        <v>74</v>
      </c>
      <c r="G156" s="80">
        <v>0</v>
      </c>
      <c r="H156" s="204"/>
      <c r="I156" s="204"/>
      <c r="J156" s="204"/>
      <c r="K156" s="204"/>
      <c r="L156" s="80">
        <v>0</v>
      </c>
      <c r="M156" s="203"/>
      <c r="N156" s="52">
        <v>0</v>
      </c>
      <c r="O156" s="204"/>
      <c r="P156" s="204"/>
      <c r="Q156" s="11">
        <v>5.1905809595000001</v>
      </c>
      <c r="R156" s="204"/>
      <c r="S156" s="204"/>
      <c r="T156" s="53">
        <v>8.5749999999999993</v>
      </c>
      <c r="U156" s="204"/>
      <c r="V156" s="204"/>
      <c r="W156" s="11">
        <v>5.2305268108108001</v>
      </c>
      <c r="X156" s="204"/>
      <c r="Y156" s="204"/>
      <c r="Z156" s="53">
        <v>8.5749999999999993</v>
      </c>
      <c r="AA156" s="204"/>
      <c r="AB156" s="204"/>
      <c r="AC156" s="204"/>
      <c r="AD156" s="204"/>
      <c r="AE156" s="204"/>
      <c r="AF156" s="9">
        <v>3.6835367019112044</v>
      </c>
      <c r="AG156" s="9">
        <v>518</v>
      </c>
      <c r="AH156" s="9">
        <v>0.39599874731978341</v>
      </c>
      <c r="AI156" s="9">
        <v>12</v>
      </c>
      <c r="AJ156" s="9">
        <v>2.7895833333333333</v>
      </c>
      <c r="AK156" s="9" t="s">
        <v>248</v>
      </c>
      <c r="AL156" s="9">
        <v>67</v>
      </c>
      <c r="AM156" s="9">
        <v>3.7163752879161067</v>
      </c>
      <c r="AN156" s="9">
        <v>3.7154411764705881</v>
      </c>
      <c r="AO156" s="73">
        <v>140</v>
      </c>
      <c r="AP156" s="80">
        <v>0</v>
      </c>
      <c r="AQ156" s="80">
        <v>8</v>
      </c>
      <c r="AR156" s="203">
        <v>0</v>
      </c>
      <c r="AS156" s="203" t="s">
        <v>248</v>
      </c>
      <c r="AT156" s="7">
        <v>5313.8069999999998</v>
      </c>
      <c r="AU156" s="7">
        <v>305.31</v>
      </c>
      <c r="AV156" s="203">
        <v>0</v>
      </c>
      <c r="AW156" s="203">
        <v>0</v>
      </c>
      <c r="AX156" s="203" t="s">
        <v>248</v>
      </c>
      <c r="AY156" s="203" t="s">
        <v>248</v>
      </c>
      <c r="AZ156" s="138">
        <v>17315</v>
      </c>
      <c r="BA156" s="203" t="s">
        <v>248</v>
      </c>
      <c r="BB156" s="203" t="s">
        <v>248</v>
      </c>
      <c r="BC156" s="203" t="s">
        <v>248</v>
      </c>
      <c r="BD156" s="217" t="s">
        <v>61</v>
      </c>
      <c r="BE156" s="201" t="s">
        <v>62</v>
      </c>
      <c r="BF156" s="201" t="s">
        <v>63</v>
      </c>
      <c r="BG156" s="201" t="s">
        <v>196</v>
      </c>
      <c r="BH156" s="218" t="s">
        <v>267</v>
      </c>
      <c r="BI156" s="218" t="s">
        <v>67</v>
      </c>
      <c r="BJ156" s="200">
        <v>214</v>
      </c>
      <c r="BK156" s="200">
        <v>3</v>
      </c>
      <c r="BL156" s="219" t="s">
        <v>65</v>
      </c>
      <c r="BM156" s="64"/>
      <c r="BN156" s="52" t="s">
        <v>345</v>
      </c>
      <c r="BO156" s="91" t="s">
        <v>335</v>
      </c>
      <c r="BP156" s="441" t="s">
        <v>690</v>
      </c>
      <c r="BQ156" s="219" t="s">
        <v>718</v>
      </c>
    </row>
    <row r="157" spans="1:69" ht="15.75">
      <c r="A157" s="207" t="s">
        <v>33</v>
      </c>
      <c r="B157" s="208" t="s">
        <v>711</v>
      </c>
      <c r="C157" s="202" t="s">
        <v>35</v>
      </c>
      <c r="D157" s="210" t="s">
        <v>710</v>
      </c>
      <c r="E157" s="24" t="s">
        <v>155</v>
      </c>
      <c r="F157" s="86">
        <v>72</v>
      </c>
      <c r="G157" s="80">
        <v>1</v>
      </c>
      <c r="H157" s="204"/>
      <c r="I157" s="204"/>
      <c r="J157" s="204"/>
      <c r="K157" s="204"/>
      <c r="L157" s="80">
        <v>0</v>
      </c>
      <c r="M157" s="203"/>
      <c r="N157" s="52">
        <v>0</v>
      </c>
      <c r="O157" s="204"/>
      <c r="P157" s="204"/>
      <c r="Q157" s="11">
        <v>6.5438871407999999</v>
      </c>
      <c r="R157" s="204"/>
      <c r="S157" s="204"/>
      <c r="T157" s="53">
        <v>11.225000000000001</v>
      </c>
      <c r="U157" s="204"/>
      <c r="V157" s="204"/>
      <c r="W157" s="11">
        <v>6.5119012816900996</v>
      </c>
      <c r="X157" s="204"/>
      <c r="Y157" s="204"/>
      <c r="Z157" s="53">
        <v>11.612500000000001</v>
      </c>
      <c r="AA157" s="204"/>
      <c r="AB157" s="204"/>
      <c r="AC157" s="204"/>
      <c r="AD157" s="204"/>
      <c r="AE157" s="204"/>
      <c r="AF157" s="9">
        <v>2.5039682580229914</v>
      </c>
      <c r="AG157" s="9">
        <v>497</v>
      </c>
      <c r="AH157" s="9">
        <v>0.39840501109496673</v>
      </c>
      <c r="AI157" s="9">
        <v>240</v>
      </c>
      <c r="AJ157" s="9">
        <v>1.647265625</v>
      </c>
      <c r="AK157" s="9" t="s">
        <v>248</v>
      </c>
      <c r="AL157" s="9">
        <v>0</v>
      </c>
      <c r="AM157" s="9"/>
      <c r="AN157" s="9"/>
      <c r="AO157" s="73">
        <v>140</v>
      </c>
      <c r="AP157" s="80">
        <v>0</v>
      </c>
      <c r="AQ157" s="80">
        <v>2</v>
      </c>
      <c r="AR157" s="203">
        <v>0</v>
      </c>
      <c r="AS157" s="203" t="s">
        <v>248</v>
      </c>
      <c r="AT157" s="7">
        <v>5336.9709999999995</v>
      </c>
      <c r="AU157" s="7">
        <v>114.429</v>
      </c>
      <c r="AV157" s="203">
        <v>0</v>
      </c>
      <c r="AW157" s="203">
        <v>0</v>
      </c>
      <c r="AX157" s="203" t="s">
        <v>248</v>
      </c>
      <c r="AY157" s="203" t="s">
        <v>248</v>
      </c>
      <c r="AZ157" s="138">
        <v>17315</v>
      </c>
      <c r="BA157" s="203" t="s">
        <v>248</v>
      </c>
      <c r="BB157" s="203" t="s">
        <v>248</v>
      </c>
      <c r="BC157" s="203" t="s">
        <v>248</v>
      </c>
      <c r="BD157" s="217" t="s">
        <v>61</v>
      </c>
      <c r="BE157" s="201" t="s">
        <v>62</v>
      </c>
      <c r="BF157" s="201" t="s">
        <v>63</v>
      </c>
      <c r="BG157" s="201" t="s">
        <v>196</v>
      </c>
      <c r="BH157" s="218" t="s">
        <v>267</v>
      </c>
      <c r="BI157" s="218" t="s">
        <v>68</v>
      </c>
      <c r="BJ157" s="200">
        <v>214</v>
      </c>
      <c r="BK157" s="200">
        <v>4</v>
      </c>
      <c r="BL157" s="219" t="s">
        <v>65</v>
      </c>
      <c r="BM157" s="64"/>
      <c r="BN157" s="52" t="s">
        <v>345</v>
      </c>
      <c r="BO157" s="91" t="s">
        <v>335</v>
      </c>
      <c r="BP157" s="441" t="s">
        <v>690</v>
      </c>
      <c r="BQ157" s="219" t="s">
        <v>718</v>
      </c>
    </row>
    <row r="158" spans="1:69" ht="15.75">
      <c r="A158" s="207" t="s">
        <v>33</v>
      </c>
      <c r="B158" s="208" t="s">
        <v>711</v>
      </c>
      <c r="C158" s="202" t="s">
        <v>35</v>
      </c>
      <c r="D158" s="210" t="s">
        <v>710</v>
      </c>
      <c r="E158" s="24" t="s">
        <v>156</v>
      </c>
      <c r="F158" s="86">
        <v>94</v>
      </c>
      <c r="G158" s="80">
        <v>2</v>
      </c>
      <c r="H158" s="204"/>
      <c r="I158" s="204"/>
      <c r="J158" s="204"/>
      <c r="K158" s="204"/>
      <c r="L158" s="80">
        <v>0</v>
      </c>
      <c r="M158" s="203"/>
      <c r="N158" s="52">
        <v>0</v>
      </c>
      <c r="O158" s="204"/>
      <c r="P158" s="204"/>
      <c r="Q158" s="11">
        <v>5.0908474673999997</v>
      </c>
      <c r="R158" s="204"/>
      <c r="S158" s="204"/>
      <c r="T158" s="53">
        <v>7.1999999999999957</v>
      </c>
      <c r="U158" s="204"/>
      <c r="V158" s="204"/>
      <c r="W158" s="11">
        <v>5.2247822826085999</v>
      </c>
      <c r="X158" s="204"/>
      <c r="Y158" s="204"/>
      <c r="Z158" s="53">
        <v>7.1999999999999957</v>
      </c>
      <c r="AA158" s="204"/>
      <c r="AB158" s="204"/>
      <c r="AC158" s="204"/>
      <c r="AD158" s="204"/>
      <c r="AE158" s="204"/>
      <c r="AF158" s="9">
        <v>3.8267236337158246</v>
      </c>
      <c r="AG158" s="9">
        <v>644</v>
      </c>
      <c r="AH158" s="9">
        <v>0.42249425537524454</v>
      </c>
      <c r="AI158" s="9">
        <v>9</v>
      </c>
      <c r="AJ158" s="9">
        <v>3.0419999999999998</v>
      </c>
      <c r="AK158" s="9" t="s">
        <v>248</v>
      </c>
      <c r="AL158" s="9">
        <v>92</v>
      </c>
      <c r="AM158" s="9">
        <v>3.8267236337158246</v>
      </c>
      <c r="AN158" s="9">
        <v>3.8696969696969696</v>
      </c>
      <c r="AO158" s="73">
        <v>184</v>
      </c>
      <c r="AP158" s="80">
        <v>0</v>
      </c>
      <c r="AQ158" s="80">
        <v>0</v>
      </c>
      <c r="AR158" s="203">
        <v>0</v>
      </c>
      <c r="AS158" s="203" t="s">
        <v>248</v>
      </c>
      <c r="AT158" s="7">
        <v>7127.4960000000001</v>
      </c>
      <c r="AU158" s="7">
        <v>0</v>
      </c>
      <c r="AV158" s="203">
        <v>0</v>
      </c>
      <c r="AW158" s="203">
        <v>0</v>
      </c>
      <c r="AX158" s="203" t="s">
        <v>248</v>
      </c>
      <c r="AY158" s="203" t="s">
        <v>248</v>
      </c>
      <c r="AZ158" s="138">
        <v>29140</v>
      </c>
      <c r="BA158" s="203" t="s">
        <v>248</v>
      </c>
      <c r="BB158" s="203" t="s">
        <v>248</v>
      </c>
      <c r="BC158" s="203" t="s">
        <v>248</v>
      </c>
      <c r="BD158" s="217" t="s">
        <v>61</v>
      </c>
      <c r="BE158" s="201" t="s">
        <v>62</v>
      </c>
      <c r="BF158" s="201" t="s">
        <v>63</v>
      </c>
      <c r="BG158" s="201" t="s">
        <v>196</v>
      </c>
      <c r="BH158" s="218" t="s">
        <v>488</v>
      </c>
      <c r="BI158" s="218" t="s">
        <v>64</v>
      </c>
      <c r="BJ158" s="200">
        <v>214</v>
      </c>
      <c r="BK158" s="200">
        <v>1</v>
      </c>
      <c r="BL158" s="219" t="s">
        <v>65</v>
      </c>
      <c r="BM158" s="64"/>
      <c r="BN158" s="52" t="s">
        <v>345</v>
      </c>
      <c r="BO158" s="91" t="s">
        <v>54</v>
      </c>
      <c r="BP158" s="441" t="s">
        <v>699</v>
      </c>
      <c r="BQ158" s="219" t="s">
        <v>715</v>
      </c>
    </row>
    <row r="159" spans="1:69" ht="15.75">
      <c r="A159" s="207" t="s">
        <v>33</v>
      </c>
      <c r="B159" s="208" t="s">
        <v>711</v>
      </c>
      <c r="C159" s="202" t="s">
        <v>35</v>
      </c>
      <c r="D159" s="210" t="s">
        <v>710</v>
      </c>
      <c r="E159" s="24" t="s">
        <v>156</v>
      </c>
      <c r="F159" s="86">
        <v>94</v>
      </c>
      <c r="G159" s="80">
        <v>1</v>
      </c>
      <c r="H159" s="204"/>
      <c r="I159" s="204"/>
      <c r="J159" s="204"/>
      <c r="K159" s="204"/>
      <c r="L159" s="80">
        <v>0</v>
      </c>
      <c r="M159" s="203"/>
      <c r="N159" s="52">
        <v>0</v>
      </c>
      <c r="O159" s="204"/>
      <c r="P159" s="204"/>
      <c r="Q159" s="11">
        <v>5.8348062366000004</v>
      </c>
      <c r="R159" s="204"/>
      <c r="S159" s="204"/>
      <c r="T159" s="53">
        <v>12.087499999999999</v>
      </c>
      <c r="U159" s="204"/>
      <c r="V159" s="204"/>
      <c r="W159" s="11">
        <v>5.6276448924731</v>
      </c>
      <c r="X159" s="204"/>
      <c r="Y159" s="204"/>
      <c r="Z159" s="53">
        <v>11.793749999999999</v>
      </c>
      <c r="AA159" s="204"/>
      <c r="AB159" s="204"/>
      <c r="AC159" s="204"/>
      <c r="AD159" s="204"/>
      <c r="AE159" s="204"/>
      <c r="AF159" s="9">
        <v>3.5865437946011944</v>
      </c>
      <c r="AG159" s="9">
        <v>651</v>
      </c>
      <c r="AH159" s="9">
        <v>0.46504546133253549</v>
      </c>
      <c r="AI159" s="9">
        <v>17</v>
      </c>
      <c r="AJ159" s="9">
        <v>2.6295833333333332</v>
      </c>
      <c r="AK159" s="9" t="s">
        <v>248</v>
      </c>
      <c r="AL159" s="9">
        <v>93</v>
      </c>
      <c r="AM159" s="9">
        <v>3.5865437946011944</v>
      </c>
      <c r="AN159" s="9">
        <v>3.6581632653061225</v>
      </c>
      <c r="AO159" s="73">
        <v>186</v>
      </c>
      <c r="AP159" s="80">
        <v>0</v>
      </c>
      <c r="AQ159" s="80">
        <v>0</v>
      </c>
      <c r="AR159" s="203">
        <v>0</v>
      </c>
      <c r="AS159" s="203" t="s">
        <v>248</v>
      </c>
      <c r="AT159" s="7">
        <v>7092.9579999999996</v>
      </c>
      <c r="AU159" s="7">
        <v>0</v>
      </c>
      <c r="AV159" s="203">
        <v>0</v>
      </c>
      <c r="AW159" s="203">
        <v>0</v>
      </c>
      <c r="AX159" s="203" t="s">
        <v>248</v>
      </c>
      <c r="AY159" s="203" t="s">
        <v>248</v>
      </c>
      <c r="AZ159" s="138">
        <v>29140</v>
      </c>
      <c r="BA159" s="203" t="s">
        <v>248</v>
      </c>
      <c r="BB159" s="203" t="s">
        <v>248</v>
      </c>
      <c r="BC159" s="203" t="s">
        <v>248</v>
      </c>
      <c r="BD159" s="217" t="s">
        <v>61</v>
      </c>
      <c r="BE159" s="201" t="s">
        <v>62</v>
      </c>
      <c r="BF159" s="201" t="s">
        <v>63</v>
      </c>
      <c r="BG159" s="201" t="s">
        <v>196</v>
      </c>
      <c r="BH159" s="218" t="s">
        <v>488</v>
      </c>
      <c r="BI159" s="218" t="s">
        <v>66</v>
      </c>
      <c r="BJ159" s="200">
        <v>214</v>
      </c>
      <c r="BK159" s="200">
        <v>7</v>
      </c>
      <c r="BL159" s="219" t="s">
        <v>65</v>
      </c>
      <c r="BM159" s="64"/>
      <c r="BN159" s="52" t="s">
        <v>345</v>
      </c>
      <c r="BO159" s="91" t="s">
        <v>54</v>
      </c>
      <c r="BP159" s="441" t="s">
        <v>699</v>
      </c>
      <c r="BQ159" s="219" t="s">
        <v>715</v>
      </c>
    </row>
    <row r="160" spans="1:69" ht="15.75">
      <c r="A160" s="207" t="s">
        <v>33</v>
      </c>
      <c r="B160" s="208" t="s">
        <v>711</v>
      </c>
      <c r="C160" s="202" t="s">
        <v>35</v>
      </c>
      <c r="D160" s="210" t="s">
        <v>710</v>
      </c>
      <c r="E160" s="24" t="s">
        <v>156</v>
      </c>
      <c r="F160" s="86">
        <v>95</v>
      </c>
      <c r="G160" s="80">
        <v>1</v>
      </c>
      <c r="H160" s="204"/>
      <c r="I160" s="204"/>
      <c r="J160" s="204"/>
      <c r="K160" s="204"/>
      <c r="L160" s="80">
        <v>0</v>
      </c>
      <c r="M160" s="203"/>
      <c r="N160" s="52">
        <v>0</v>
      </c>
      <c r="O160" s="204"/>
      <c r="P160" s="204"/>
      <c r="Q160" s="11">
        <v>5.0582018403999998</v>
      </c>
      <c r="R160" s="204"/>
      <c r="S160" s="204"/>
      <c r="T160" s="53">
        <v>7.4124999999999996</v>
      </c>
      <c r="U160" s="204"/>
      <c r="V160" s="204"/>
      <c r="W160" s="11">
        <v>5.1571805957445997</v>
      </c>
      <c r="X160" s="204"/>
      <c r="Y160" s="204"/>
      <c r="Z160" s="53">
        <v>7.5749999999999993</v>
      </c>
      <c r="AA160" s="204"/>
      <c r="AB160" s="204"/>
      <c r="AC160" s="204"/>
      <c r="AD160" s="204"/>
      <c r="AE160" s="204"/>
      <c r="AF160" s="9">
        <v>3.6343617113165578</v>
      </c>
      <c r="AG160" s="9">
        <v>658</v>
      </c>
      <c r="AH160" s="9">
        <v>0.30725924434443935</v>
      </c>
      <c r="AI160" s="9">
        <v>1</v>
      </c>
      <c r="AJ160" s="9">
        <v>3.0192810457516339</v>
      </c>
      <c r="AK160" s="9" t="s">
        <v>248</v>
      </c>
      <c r="AL160" s="9">
        <v>94</v>
      </c>
      <c r="AM160" s="9">
        <v>3.6343617113165578</v>
      </c>
      <c r="AN160" s="9">
        <v>3.6648230088495577</v>
      </c>
      <c r="AO160" s="73">
        <v>188</v>
      </c>
      <c r="AP160" s="80">
        <v>0</v>
      </c>
      <c r="AQ160" s="80">
        <v>0</v>
      </c>
      <c r="AR160" s="203">
        <v>0</v>
      </c>
      <c r="AS160" s="203" t="s">
        <v>248</v>
      </c>
      <c r="AT160" s="7">
        <v>7147.2449999999999</v>
      </c>
      <c r="AU160" s="7">
        <v>0</v>
      </c>
      <c r="AV160" s="203">
        <v>0</v>
      </c>
      <c r="AW160" s="203">
        <v>0</v>
      </c>
      <c r="AX160" s="203" t="s">
        <v>248</v>
      </c>
      <c r="AY160" s="203" t="s">
        <v>248</v>
      </c>
      <c r="AZ160" s="138">
        <v>29140</v>
      </c>
      <c r="BA160" s="203" t="s">
        <v>248</v>
      </c>
      <c r="BB160" s="203" t="s">
        <v>248</v>
      </c>
      <c r="BC160" s="203" t="s">
        <v>248</v>
      </c>
      <c r="BD160" s="217" t="s">
        <v>61</v>
      </c>
      <c r="BE160" s="201" t="s">
        <v>62</v>
      </c>
      <c r="BF160" s="201" t="s">
        <v>63</v>
      </c>
      <c r="BG160" s="201" t="s">
        <v>196</v>
      </c>
      <c r="BH160" s="218" t="s">
        <v>488</v>
      </c>
      <c r="BI160" s="218" t="s">
        <v>67</v>
      </c>
      <c r="BJ160" s="200">
        <v>214</v>
      </c>
      <c r="BK160" s="200">
        <v>3</v>
      </c>
      <c r="BL160" s="219" t="s">
        <v>65</v>
      </c>
      <c r="BM160" s="64"/>
      <c r="BN160" s="52" t="s">
        <v>345</v>
      </c>
      <c r="BO160" s="91" t="s">
        <v>54</v>
      </c>
      <c r="BP160" s="441" t="s">
        <v>699</v>
      </c>
      <c r="BQ160" s="219" t="s">
        <v>715</v>
      </c>
    </row>
    <row r="161" spans="1:69" ht="15.75">
      <c r="A161" s="207" t="s">
        <v>33</v>
      </c>
      <c r="B161" s="208" t="s">
        <v>711</v>
      </c>
      <c r="C161" s="202" t="s">
        <v>35</v>
      </c>
      <c r="D161" s="210" t="s">
        <v>710</v>
      </c>
      <c r="E161" s="24" t="s">
        <v>156</v>
      </c>
      <c r="F161" s="86">
        <v>93</v>
      </c>
      <c r="G161" s="80">
        <v>0</v>
      </c>
      <c r="H161" s="204"/>
      <c r="I161" s="204"/>
      <c r="J161" s="204"/>
      <c r="K161" s="204"/>
      <c r="L161" s="80">
        <v>0</v>
      </c>
      <c r="M161" s="203"/>
      <c r="N161" s="52">
        <v>0</v>
      </c>
      <c r="O161" s="204"/>
      <c r="P161" s="204"/>
      <c r="Q161" s="11">
        <v>6.2095159354999998</v>
      </c>
      <c r="R161" s="204"/>
      <c r="S161" s="204"/>
      <c r="T161" s="53">
        <v>11.674999999999997</v>
      </c>
      <c r="U161" s="204"/>
      <c r="V161" s="204"/>
      <c r="W161" s="11">
        <v>6.1131289247311003</v>
      </c>
      <c r="X161" s="204"/>
      <c r="Y161" s="204"/>
      <c r="Z161" s="53">
        <v>11.674999999999997</v>
      </c>
      <c r="AA161" s="204"/>
      <c r="AB161" s="204"/>
      <c r="AC161" s="204"/>
      <c r="AD161" s="204"/>
      <c r="AE161" s="204"/>
      <c r="AF161" s="9">
        <v>2.7975640995598541</v>
      </c>
      <c r="AG161" s="9">
        <v>650</v>
      </c>
      <c r="AH161" s="9">
        <v>0.51453681425405273</v>
      </c>
      <c r="AI161" s="9">
        <v>151</v>
      </c>
      <c r="AJ161" s="9">
        <v>1.5403225806451613</v>
      </c>
      <c r="AK161" s="9" t="s">
        <v>248</v>
      </c>
      <c r="AL161" s="9">
        <v>0</v>
      </c>
      <c r="AM161" s="9"/>
      <c r="AN161" s="9"/>
      <c r="AO161" s="73">
        <v>172</v>
      </c>
      <c r="AP161" s="80">
        <v>4</v>
      </c>
      <c r="AQ161" s="80">
        <v>10</v>
      </c>
      <c r="AR161" s="203">
        <v>0</v>
      </c>
      <c r="AS161" s="203" t="s">
        <v>248</v>
      </c>
      <c r="AT161" s="7">
        <v>6895.1670000000004</v>
      </c>
      <c r="AU161" s="7">
        <v>236.494</v>
      </c>
      <c r="AV161" s="203">
        <v>0</v>
      </c>
      <c r="AW161" s="203">
        <v>0</v>
      </c>
      <c r="AX161" s="203" t="s">
        <v>248</v>
      </c>
      <c r="AY161" s="203" t="s">
        <v>248</v>
      </c>
      <c r="AZ161" s="138">
        <v>29140</v>
      </c>
      <c r="BA161" s="203" t="s">
        <v>248</v>
      </c>
      <c r="BB161" s="203" t="s">
        <v>248</v>
      </c>
      <c r="BC161" s="203" t="s">
        <v>248</v>
      </c>
      <c r="BD161" s="217" t="s">
        <v>61</v>
      </c>
      <c r="BE161" s="201" t="s">
        <v>62</v>
      </c>
      <c r="BF161" s="201" t="s">
        <v>63</v>
      </c>
      <c r="BG161" s="201" t="s">
        <v>196</v>
      </c>
      <c r="BH161" s="218" t="s">
        <v>488</v>
      </c>
      <c r="BI161" s="218" t="s">
        <v>68</v>
      </c>
      <c r="BJ161" s="200">
        <v>214</v>
      </c>
      <c r="BK161" s="200">
        <v>4</v>
      </c>
      <c r="BL161" s="219" t="s">
        <v>65</v>
      </c>
      <c r="BM161" s="64"/>
      <c r="BN161" s="52" t="s">
        <v>345</v>
      </c>
      <c r="BO161" s="91" t="s">
        <v>54</v>
      </c>
      <c r="BP161" s="441" t="s">
        <v>699</v>
      </c>
      <c r="BQ161" s="219" t="s">
        <v>715</v>
      </c>
    </row>
    <row r="162" spans="1:69" ht="15.75">
      <c r="A162" s="207" t="s">
        <v>33</v>
      </c>
      <c r="B162" s="208" t="s">
        <v>711</v>
      </c>
      <c r="C162" s="202" t="s">
        <v>35</v>
      </c>
      <c r="D162" s="210" t="s">
        <v>710</v>
      </c>
      <c r="E162" s="24" t="s">
        <v>157</v>
      </c>
      <c r="F162" s="86">
        <v>112</v>
      </c>
      <c r="G162" s="80">
        <v>4</v>
      </c>
      <c r="H162" s="204"/>
      <c r="I162" s="204"/>
      <c r="J162" s="204"/>
      <c r="K162" s="204"/>
      <c r="L162" s="80">
        <v>1</v>
      </c>
      <c r="M162" s="203"/>
      <c r="N162" s="52">
        <v>0</v>
      </c>
      <c r="O162" s="204"/>
      <c r="P162" s="204"/>
      <c r="Q162" s="11">
        <v>6.2354017195999996</v>
      </c>
      <c r="R162" s="204"/>
      <c r="S162" s="204"/>
      <c r="T162" s="53">
        <v>10.456249999999999</v>
      </c>
      <c r="U162" s="204"/>
      <c r="V162" s="204"/>
      <c r="W162" s="11">
        <v>6.1168783831775002</v>
      </c>
      <c r="X162" s="204"/>
      <c r="Y162" s="204"/>
      <c r="Z162" s="53">
        <v>10.324999999999996</v>
      </c>
      <c r="AA162" s="204"/>
      <c r="AB162" s="204"/>
      <c r="AC162" s="204"/>
      <c r="AD162" s="204"/>
      <c r="AE162" s="204"/>
      <c r="AF162" s="9">
        <v>3.5870462724573215</v>
      </c>
      <c r="AG162" s="9">
        <v>749</v>
      </c>
      <c r="AH162" s="9">
        <v>0.51281650304787185</v>
      </c>
      <c r="AI162" s="9">
        <v>35</v>
      </c>
      <c r="AJ162" s="9">
        <v>2.5240196078431372</v>
      </c>
      <c r="AK162" s="9" t="s">
        <v>248</v>
      </c>
      <c r="AL162" s="9">
        <v>103</v>
      </c>
      <c r="AM162" s="9">
        <v>3.5896394039490023</v>
      </c>
      <c r="AN162" s="9">
        <v>3.6541950113378685</v>
      </c>
      <c r="AO162" s="73">
        <v>211</v>
      </c>
      <c r="AP162" s="80">
        <v>1</v>
      </c>
      <c r="AQ162" s="80">
        <v>4</v>
      </c>
      <c r="AR162" s="203">
        <v>0</v>
      </c>
      <c r="AS162" s="203" t="s">
        <v>248</v>
      </c>
      <c r="AT162" s="7">
        <v>8343.8449999999993</v>
      </c>
      <c r="AU162" s="7">
        <v>114.501</v>
      </c>
      <c r="AV162" s="203">
        <v>0</v>
      </c>
      <c r="AW162" s="203">
        <v>0</v>
      </c>
      <c r="AX162" s="203" t="s">
        <v>248</v>
      </c>
      <c r="AY162" s="203" t="s">
        <v>248</v>
      </c>
      <c r="AZ162" s="138">
        <v>29249</v>
      </c>
      <c r="BA162" s="203" t="s">
        <v>248</v>
      </c>
      <c r="BB162" s="203" t="s">
        <v>248</v>
      </c>
      <c r="BC162" s="203" t="s">
        <v>248</v>
      </c>
      <c r="BD162" s="217" t="s">
        <v>61</v>
      </c>
      <c r="BE162" s="201" t="s">
        <v>62</v>
      </c>
      <c r="BF162" s="201" t="s">
        <v>63</v>
      </c>
      <c r="BG162" s="201" t="s">
        <v>196</v>
      </c>
      <c r="BH162" s="218" t="s">
        <v>267</v>
      </c>
      <c r="BI162" s="218" t="s">
        <v>64</v>
      </c>
      <c r="BJ162" s="200">
        <v>214</v>
      </c>
      <c r="BK162" s="200">
        <v>1</v>
      </c>
      <c r="BL162" s="219" t="s">
        <v>65</v>
      </c>
      <c r="BM162" s="64"/>
      <c r="BN162" s="52" t="s">
        <v>345</v>
      </c>
      <c r="BO162" s="91" t="s">
        <v>347</v>
      </c>
      <c r="BP162" s="441" t="s">
        <v>684</v>
      </c>
      <c r="BQ162" s="219" t="s">
        <v>716</v>
      </c>
    </row>
    <row r="163" spans="1:69" ht="15.75">
      <c r="A163" s="207" t="s">
        <v>33</v>
      </c>
      <c r="B163" s="208" t="s">
        <v>711</v>
      </c>
      <c r="C163" s="202" t="s">
        <v>35</v>
      </c>
      <c r="D163" s="210" t="s">
        <v>710</v>
      </c>
      <c r="E163" s="24" t="s">
        <v>157</v>
      </c>
      <c r="F163" s="86">
        <v>109</v>
      </c>
      <c r="G163" s="80">
        <v>0</v>
      </c>
      <c r="H163" s="204"/>
      <c r="I163" s="204"/>
      <c r="J163" s="204"/>
      <c r="K163" s="204"/>
      <c r="L163" s="80">
        <v>0</v>
      </c>
      <c r="M163" s="203"/>
      <c r="N163" s="52">
        <v>1</v>
      </c>
      <c r="O163" s="204"/>
      <c r="P163" s="204"/>
      <c r="Q163" s="11">
        <v>6.6122659540999997</v>
      </c>
      <c r="R163" s="204"/>
      <c r="S163" s="204"/>
      <c r="T163" s="53">
        <v>11.94375</v>
      </c>
      <c r="U163" s="204"/>
      <c r="V163" s="204"/>
      <c r="W163" s="11">
        <v>6.6885412201834002</v>
      </c>
      <c r="X163" s="204"/>
      <c r="Y163" s="204"/>
      <c r="Z163" s="53">
        <v>11.94375</v>
      </c>
      <c r="AA163" s="204"/>
      <c r="AB163" s="204"/>
      <c r="AC163" s="204"/>
      <c r="AD163" s="204"/>
      <c r="AE163" s="204"/>
      <c r="AF163" s="9">
        <v>3.3723456867472836</v>
      </c>
      <c r="AG163" s="9">
        <v>763</v>
      </c>
      <c r="AH163" s="9">
        <v>0.55243413095033078</v>
      </c>
      <c r="AI163" s="9">
        <v>57</v>
      </c>
      <c r="AJ163" s="9">
        <v>2.280813953488372</v>
      </c>
      <c r="AK163" s="9" t="s">
        <v>248</v>
      </c>
      <c r="AL163" s="9">
        <v>107</v>
      </c>
      <c r="AM163" s="9">
        <v>3.3732075553056045</v>
      </c>
      <c r="AN163" s="9">
        <v>3.5014619883040936</v>
      </c>
      <c r="AO163" s="73">
        <v>216</v>
      </c>
      <c r="AP163" s="80">
        <v>0</v>
      </c>
      <c r="AQ163" s="80">
        <v>2</v>
      </c>
      <c r="AR163" s="203">
        <v>0</v>
      </c>
      <c r="AS163" s="203" t="s">
        <v>248</v>
      </c>
      <c r="AT163" s="7">
        <v>8505.2909999999993</v>
      </c>
      <c r="AU163" s="7">
        <v>0</v>
      </c>
      <c r="AV163" s="203">
        <v>0</v>
      </c>
      <c r="AW163" s="203">
        <v>0</v>
      </c>
      <c r="AX163" s="203" t="s">
        <v>248</v>
      </c>
      <c r="AY163" s="203" t="s">
        <v>248</v>
      </c>
      <c r="AZ163" s="138">
        <v>29249</v>
      </c>
      <c r="BA163" s="203" t="s">
        <v>248</v>
      </c>
      <c r="BB163" s="203" t="s">
        <v>248</v>
      </c>
      <c r="BC163" s="203" t="s">
        <v>248</v>
      </c>
      <c r="BD163" s="217" t="s">
        <v>61</v>
      </c>
      <c r="BE163" s="201" t="s">
        <v>62</v>
      </c>
      <c r="BF163" s="201" t="s">
        <v>63</v>
      </c>
      <c r="BG163" s="201" t="s">
        <v>196</v>
      </c>
      <c r="BH163" s="218" t="s">
        <v>267</v>
      </c>
      <c r="BI163" s="218" t="s">
        <v>66</v>
      </c>
      <c r="BJ163" s="200">
        <v>214</v>
      </c>
      <c r="BK163" s="200">
        <v>7</v>
      </c>
      <c r="BL163" s="219" t="s">
        <v>65</v>
      </c>
      <c r="BM163" s="64"/>
      <c r="BN163" s="52" t="s">
        <v>345</v>
      </c>
      <c r="BO163" s="91" t="s">
        <v>347</v>
      </c>
      <c r="BP163" s="441" t="s">
        <v>684</v>
      </c>
      <c r="BQ163" s="219" t="s">
        <v>716</v>
      </c>
    </row>
    <row r="164" spans="1:69" ht="15.75">
      <c r="A164" s="207" t="s">
        <v>33</v>
      </c>
      <c r="B164" s="208" t="s">
        <v>711</v>
      </c>
      <c r="C164" s="202" t="s">
        <v>35</v>
      </c>
      <c r="D164" s="210" t="s">
        <v>710</v>
      </c>
      <c r="E164" s="24" t="s">
        <v>157</v>
      </c>
      <c r="F164" s="86">
        <v>113</v>
      </c>
      <c r="G164" s="80">
        <v>5</v>
      </c>
      <c r="H164" s="204"/>
      <c r="I164" s="204"/>
      <c r="J164" s="204"/>
      <c r="K164" s="204"/>
      <c r="L164" s="80">
        <v>0</v>
      </c>
      <c r="M164" s="203"/>
      <c r="N164" s="52">
        <v>1</v>
      </c>
      <c r="O164" s="204"/>
      <c r="P164" s="204"/>
      <c r="Q164" s="11">
        <v>7.1126387778</v>
      </c>
      <c r="R164" s="204"/>
      <c r="S164" s="204"/>
      <c r="T164" s="53">
        <v>10.977777777777778</v>
      </c>
      <c r="U164" s="204"/>
      <c r="V164" s="204"/>
      <c r="W164" s="11">
        <v>7.2958424166666003</v>
      </c>
      <c r="X164" s="204"/>
      <c r="Y164" s="204"/>
      <c r="Z164" s="53">
        <v>11.45</v>
      </c>
      <c r="AA164" s="204"/>
      <c r="AB164" s="204"/>
      <c r="AC164" s="204"/>
      <c r="AD164" s="204"/>
      <c r="AE164" s="204"/>
      <c r="AF164" s="9">
        <v>3.3209962162830382</v>
      </c>
      <c r="AG164" s="9">
        <v>752</v>
      </c>
      <c r="AH164" s="9">
        <v>0.57484696133345092</v>
      </c>
      <c r="AI164" s="9">
        <v>67</v>
      </c>
      <c r="AJ164" s="9">
        <v>2.1414634146341465</v>
      </c>
      <c r="AK164" s="9" t="s">
        <v>248</v>
      </c>
      <c r="AL164" s="9">
        <v>99</v>
      </c>
      <c r="AM164" s="9">
        <v>3.36700680284273</v>
      </c>
      <c r="AN164" s="9">
        <v>3.4794871794871796</v>
      </c>
      <c r="AO164" s="73">
        <v>211</v>
      </c>
      <c r="AP164" s="80">
        <v>0</v>
      </c>
      <c r="AQ164" s="80">
        <v>5</v>
      </c>
      <c r="AR164" s="203">
        <v>0</v>
      </c>
      <c r="AS164" s="203" t="s">
        <v>248</v>
      </c>
      <c r="AT164" s="7">
        <v>8260.3240000000005</v>
      </c>
      <c r="AU164" s="7">
        <v>228.15799999999999</v>
      </c>
      <c r="AV164" s="203">
        <v>0</v>
      </c>
      <c r="AW164" s="203">
        <v>0</v>
      </c>
      <c r="AX164" s="203" t="s">
        <v>248</v>
      </c>
      <c r="AY164" s="203" t="s">
        <v>248</v>
      </c>
      <c r="AZ164" s="138">
        <v>29249</v>
      </c>
      <c r="BA164" s="203" t="s">
        <v>248</v>
      </c>
      <c r="BB164" s="203" t="s">
        <v>248</v>
      </c>
      <c r="BC164" s="203" t="s">
        <v>248</v>
      </c>
      <c r="BD164" s="217" t="s">
        <v>61</v>
      </c>
      <c r="BE164" s="201" t="s">
        <v>62</v>
      </c>
      <c r="BF164" s="201" t="s">
        <v>63</v>
      </c>
      <c r="BG164" s="201" t="s">
        <v>196</v>
      </c>
      <c r="BH164" s="218" t="s">
        <v>267</v>
      </c>
      <c r="BI164" s="218" t="s">
        <v>67</v>
      </c>
      <c r="BJ164" s="200">
        <v>214</v>
      </c>
      <c r="BK164" s="200">
        <v>3</v>
      </c>
      <c r="BL164" s="219" t="s">
        <v>65</v>
      </c>
      <c r="BM164" s="64"/>
      <c r="BN164" s="52" t="s">
        <v>345</v>
      </c>
      <c r="BO164" s="91" t="s">
        <v>347</v>
      </c>
      <c r="BP164" s="441" t="s">
        <v>684</v>
      </c>
      <c r="BQ164" s="219" t="s">
        <v>716</v>
      </c>
    </row>
    <row r="165" spans="1:69" ht="15.75">
      <c r="A165" s="207" t="s">
        <v>33</v>
      </c>
      <c r="B165" s="208" t="s">
        <v>711</v>
      </c>
      <c r="C165" s="202" t="s">
        <v>35</v>
      </c>
      <c r="D165" s="210" t="s">
        <v>710</v>
      </c>
      <c r="E165" s="24" t="s">
        <v>157</v>
      </c>
      <c r="F165" s="86">
        <v>107</v>
      </c>
      <c r="G165" s="80">
        <v>0</v>
      </c>
      <c r="H165" s="204"/>
      <c r="I165" s="204"/>
      <c r="J165" s="204"/>
      <c r="K165" s="204"/>
      <c r="L165" s="80">
        <v>0</v>
      </c>
      <c r="M165" s="203"/>
      <c r="N165" s="52">
        <v>0</v>
      </c>
      <c r="O165" s="204"/>
      <c r="P165" s="204"/>
      <c r="Q165" s="11">
        <v>7.4182709251999999</v>
      </c>
      <c r="R165" s="204"/>
      <c r="S165" s="204"/>
      <c r="T165" s="53">
        <v>13.441666666666665</v>
      </c>
      <c r="U165" s="204"/>
      <c r="V165" s="204"/>
      <c r="W165" s="11">
        <v>7.4225045607476003</v>
      </c>
      <c r="X165" s="204"/>
      <c r="Y165" s="204"/>
      <c r="Z165" s="53">
        <v>13.441666666666665</v>
      </c>
      <c r="AA165" s="204"/>
      <c r="AB165" s="204"/>
      <c r="AC165" s="204"/>
      <c r="AD165" s="204"/>
      <c r="AE165" s="204"/>
      <c r="AF165" s="9">
        <v>2.486091047852903</v>
      </c>
      <c r="AG165" s="9">
        <v>749</v>
      </c>
      <c r="AH165" s="9">
        <v>0.3840231963755823</v>
      </c>
      <c r="AI165" s="9">
        <v>404</v>
      </c>
      <c r="AJ165" s="9">
        <v>1.6673529411764707</v>
      </c>
      <c r="AK165" s="9" t="s">
        <v>248</v>
      </c>
      <c r="AL165" s="9">
        <v>0</v>
      </c>
      <c r="AM165" s="9"/>
      <c r="AN165" s="9"/>
      <c r="AO165" s="73">
        <v>191</v>
      </c>
      <c r="AP165" s="80">
        <v>12</v>
      </c>
      <c r="AQ165" s="80">
        <v>11</v>
      </c>
      <c r="AR165" s="203">
        <v>0</v>
      </c>
      <c r="AS165" s="203" t="s">
        <v>248</v>
      </c>
      <c r="AT165" s="7">
        <v>8323.6409999999996</v>
      </c>
      <c r="AU165" s="7">
        <v>39.518000000000001</v>
      </c>
      <c r="AV165" s="203">
        <v>0</v>
      </c>
      <c r="AW165" s="203">
        <v>0</v>
      </c>
      <c r="AX165" s="203" t="s">
        <v>248</v>
      </c>
      <c r="AY165" s="203" t="s">
        <v>248</v>
      </c>
      <c r="AZ165" s="138">
        <v>29249</v>
      </c>
      <c r="BA165" s="203" t="s">
        <v>248</v>
      </c>
      <c r="BB165" s="203" t="s">
        <v>248</v>
      </c>
      <c r="BC165" s="203" t="s">
        <v>248</v>
      </c>
      <c r="BD165" s="217" t="s">
        <v>61</v>
      </c>
      <c r="BE165" s="201" t="s">
        <v>62</v>
      </c>
      <c r="BF165" s="201" t="s">
        <v>63</v>
      </c>
      <c r="BG165" s="201" t="s">
        <v>196</v>
      </c>
      <c r="BH165" s="218" t="s">
        <v>267</v>
      </c>
      <c r="BI165" s="218" t="s">
        <v>68</v>
      </c>
      <c r="BJ165" s="200">
        <v>214</v>
      </c>
      <c r="BK165" s="200">
        <v>4</v>
      </c>
      <c r="BL165" s="219" t="s">
        <v>65</v>
      </c>
      <c r="BM165" s="64"/>
      <c r="BN165" s="52" t="s">
        <v>345</v>
      </c>
      <c r="BO165" s="91" t="s">
        <v>347</v>
      </c>
      <c r="BP165" s="441" t="s">
        <v>684</v>
      </c>
      <c r="BQ165" s="219" t="s">
        <v>716</v>
      </c>
    </row>
    <row r="166" spans="1:69" ht="15.75">
      <c r="A166" s="207" t="s">
        <v>33</v>
      </c>
      <c r="B166" s="208" t="s">
        <v>711</v>
      </c>
      <c r="C166" s="202" t="s">
        <v>35</v>
      </c>
      <c r="D166" s="210" t="s">
        <v>710</v>
      </c>
      <c r="E166" s="24" t="s">
        <v>158</v>
      </c>
      <c r="F166" s="86">
        <v>111</v>
      </c>
      <c r="G166" s="80">
        <v>4</v>
      </c>
      <c r="H166" s="204"/>
      <c r="I166" s="204"/>
      <c r="J166" s="204"/>
      <c r="K166" s="204"/>
      <c r="L166" s="80">
        <v>1</v>
      </c>
      <c r="M166" s="203"/>
      <c r="N166" s="52">
        <v>16</v>
      </c>
      <c r="O166" s="204"/>
      <c r="P166" s="204"/>
      <c r="Q166" s="11">
        <v>7.0126790755000004</v>
      </c>
      <c r="R166" s="204"/>
      <c r="S166" s="204"/>
      <c r="T166" s="53">
        <v>8.9749999999999996</v>
      </c>
      <c r="U166" s="204"/>
      <c r="V166" s="204"/>
      <c r="W166" s="11">
        <v>7.0060753396226003</v>
      </c>
      <c r="X166" s="204"/>
      <c r="Y166" s="204"/>
      <c r="Z166" s="53">
        <v>9.1749999999999972</v>
      </c>
      <c r="AA166" s="204"/>
      <c r="AB166" s="204"/>
      <c r="AC166" s="204"/>
      <c r="AD166" s="204"/>
      <c r="AE166" s="204"/>
      <c r="AF166" s="9">
        <v>2.6747222234805426</v>
      </c>
      <c r="AG166" s="9">
        <v>424</v>
      </c>
      <c r="AH166" s="9">
        <v>0.90916207159159168</v>
      </c>
      <c r="AI166" s="9">
        <v>199</v>
      </c>
      <c r="AJ166" s="9">
        <v>1.1656249999999999</v>
      </c>
      <c r="AK166" s="9" t="s">
        <v>248</v>
      </c>
      <c r="AL166" s="9">
        <v>106</v>
      </c>
      <c r="AM166" s="9">
        <v>2.6747222234805426</v>
      </c>
      <c r="AN166" s="9">
        <v>2.591549295774648</v>
      </c>
      <c r="AO166" s="73">
        <v>214</v>
      </c>
      <c r="AP166" s="80">
        <v>0</v>
      </c>
      <c r="AQ166" s="80">
        <v>0</v>
      </c>
      <c r="AR166" s="203">
        <v>0</v>
      </c>
      <c r="AS166" s="203" t="s">
        <v>248</v>
      </c>
      <c r="AT166" s="7">
        <v>8351.0280000000002</v>
      </c>
      <c r="AU166" s="7">
        <v>0</v>
      </c>
      <c r="AV166" s="203">
        <v>0</v>
      </c>
      <c r="AW166" s="203">
        <v>0</v>
      </c>
      <c r="AX166" s="203" t="s">
        <v>248</v>
      </c>
      <c r="AY166" s="203" t="s">
        <v>248</v>
      </c>
      <c r="AZ166" s="138">
        <v>20451</v>
      </c>
      <c r="BA166" s="203" t="s">
        <v>248</v>
      </c>
      <c r="BB166" s="203" t="s">
        <v>248</v>
      </c>
      <c r="BC166" s="203" t="s">
        <v>248</v>
      </c>
      <c r="BD166" s="217" t="s">
        <v>61</v>
      </c>
      <c r="BE166" s="201" t="s">
        <v>62</v>
      </c>
      <c r="BF166" s="201" t="s">
        <v>63</v>
      </c>
      <c r="BG166" s="201" t="s">
        <v>196</v>
      </c>
      <c r="BH166" s="218" t="s">
        <v>267</v>
      </c>
      <c r="BI166" s="218" t="s">
        <v>64</v>
      </c>
      <c r="BJ166" s="200">
        <v>214</v>
      </c>
      <c r="BK166" s="200">
        <v>1</v>
      </c>
      <c r="BL166" s="219" t="s">
        <v>65</v>
      </c>
      <c r="BM166" s="64"/>
      <c r="BN166" s="52" t="s">
        <v>345</v>
      </c>
      <c r="BO166" s="91" t="s">
        <v>697</v>
      </c>
      <c r="BP166" s="441" t="s">
        <v>698</v>
      </c>
      <c r="BQ166" s="219" t="s">
        <v>714</v>
      </c>
    </row>
    <row r="167" spans="1:69" ht="15.75">
      <c r="A167" s="207" t="s">
        <v>33</v>
      </c>
      <c r="B167" s="208" t="s">
        <v>711</v>
      </c>
      <c r="C167" s="202" t="s">
        <v>35</v>
      </c>
      <c r="D167" s="210" t="s">
        <v>710</v>
      </c>
      <c r="E167" s="24" t="s">
        <v>158</v>
      </c>
      <c r="F167" s="86">
        <v>118</v>
      </c>
      <c r="G167" s="80">
        <v>4</v>
      </c>
      <c r="H167" s="204"/>
      <c r="I167" s="204"/>
      <c r="J167" s="204"/>
      <c r="K167" s="204"/>
      <c r="L167" s="80">
        <v>0</v>
      </c>
      <c r="M167" s="203"/>
      <c r="N167" s="52">
        <v>2</v>
      </c>
      <c r="O167" s="204"/>
      <c r="P167" s="204"/>
      <c r="Q167" s="11">
        <v>6.2554208421000004</v>
      </c>
      <c r="R167" s="204"/>
      <c r="S167" s="204"/>
      <c r="T167" s="53">
        <v>12.324999999999999</v>
      </c>
      <c r="U167" s="204"/>
      <c r="V167" s="204"/>
      <c r="W167" s="11">
        <v>6.1747804736841996</v>
      </c>
      <c r="X167" s="204"/>
      <c r="Y167" s="204"/>
      <c r="Z167" s="53">
        <v>12.649999999999999</v>
      </c>
      <c r="AA167" s="204"/>
      <c r="AB167" s="204"/>
      <c r="AC167" s="204"/>
      <c r="AD167" s="204"/>
      <c r="AE167" s="204"/>
      <c r="AF167" s="9">
        <v>3.2896755224308083</v>
      </c>
      <c r="AG167" s="9">
        <v>456</v>
      </c>
      <c r="AH167" s="9">
        <v>0.62840301713057534</v>
      </c>
      <c r="AI167" s="9">
        <v>54</v>
      </c>
      <c r="AJ167" s="9">
        <v>1.9097222222222223</v>
      </c>
      <c r="AK167" s="9" t="s">
        <v>248</v>
      </c>
      <c r="AL167" s="9">
        <v>114</v>
      </c>
      <c r="AM167" s="9">
        <v>3.3910275142169692</v>
      </c>
      <c r="AN167" s="9">
        <v>3.5283251231527095</v>
      </c>
      <c r="AO167" s="73">
        <v>195</v>
      </c>
      <c r="AP167" s="80">
        <v>12</v>
      </c>
      <c r="AQ167" s="80">
        <v>21</v>
      </c>
      <c r="AR167" s="203">
        <v>0</v>
      </c>
      <c r="AS167" s="203" t="s">
        <v>248</v>
      </c>
      <c r="AT167" s="7">
        <v>8043.6239999999998</v>
      </c>
      <c r="AU167" s="7">
        <v>768.37099999999998</v>
      </c>
      <c r="AV167" s="203">
        <v>0</v>
      </c>
      <c r="AW167" s="203">
        <v>0</v>
      </c>
      <c r="AX167" s="203" t="s">
        <v>248</v>
      </c>
      <c r="AY167" s="203" t="s">
        <v>248</v>
      </c>
      <c r="AZ167" s="138">
        <v>20451</v>
      </c>
      <c r="BA167" s="203" t="s">
        <v>248</v>
      </c>
      <c r="BB167" s="203" t="s">
        <v>248</v>
      </c>
      <c r="BC167" s="203" t="s">
        <v>248</v>
      </c>
      <c r="BD167" s="217" t="s">
        <v>61</v>
      </c>
      <c r="BE167" s="201" t="s">
        <v>62</v>
      </c>
      <c r="BF167" s="201" t="s">
        <v>63</v>
      </c>
      <c r="BG167" s="201" t="s">
        <v>196</v>
      </c>
      <c r="BH167" s="218" t="s">
        <v>267</v>
      </c>
      <c r="BI167" s="218" t="s">
        <v>66</v>
      </c>
      <c r="BJ167" s="200">
        <v>214</v>
      </c>
      <c r="BK167" s="200">
        <v>7</v>
      </c>
      <c r="BL167" s="219" t="s">
        <v>65</v>
      </c>
      <c r="BM167" s="64"/>
      <c r="BN167" s="52" t="s">
        <v>345</v>
      </c>
      <c r="BO167" s="91" t="s">
        <v>697</v>
      </c>
      <c r="BP167" s="441" t="s">
        <v>698</v>
      </c>
      <c r="BQ167" s="219" t="s">
        <v>714</v>
      </c>
    </row>
    <row r="168" spans="1:69" ht="15.75">
      <c r="A168" s="207" t="s">
        <v>33</v>
      </c>
      <c r="B168" s="208" t="s">
        <v>711</v>
      </c>
      <c r="C168" s="202" t="s">
        <v>35</v>
      </c>
      <c r="D168" s="210" t="s">
        <v>710</v>
      </c>
      <c r="E168" s="24" t="s">
        <v>158</v>
      </c>
      <c r="F168" s="86">
        <v>112</v>
      </c>
      <c r="G168" s="80">
        <v>4</v>
      </c>
      <c r="H168" s="204"/>
      <c r="I168" s="204"/>
      <c r="J168" s="204"/>
      <c r="K168" s="204"/>
      <c r="L168" s="80">
        <v>2</v>
      </c>
      <c r="M168" s="203"/>
      <c r="N168" s="52">
        <v>13</v>
      </c>
      <c r="O168" s="204"/>
      <c r="P168" s="204"/>
      <c r="Q168" s="11">
        <v>6.4416318679</v>
      </c>
      <c r="R168" s="204"/>
      <c r="S168" s="204"/>
      <c r="T168" s="53">
        <v>9.3499999999999943</v>
      </c>
      <c r="U168" s="204"/>
      <c r="V168" s="204"/>
      <c r="W168" s="11">
        <v>6.5321697547169002</v>
      </c>
      <c r="X168" s="204"/>
      <c r="Y168" s="204"/>
      <c r="Z168" s="53">
        <v>9.4249999999999972</v>
      </c>
      <c r="AA168" s="204"/>
      <c r="AB168" s="204"/>
      <c r="AC168" s="204"/>
      <c r="AD168" s="204"/>
      <c r="AE168" s="204"/>
      <c r="AF168" s="9">
        <v>2.7277925521769424</v>
      </c>
      <c r="AG168" s="9">
        <v>424</v>
      </c>
      <c r="AH168" s="9">
        <v>0.94074803110195948</v>
      </c>
      <c r="AI168" s="9">
        <v>196</v>
      </c>
      <c r="AJ168" s="9">
        <v>1.1376623376623376</v>
      </c>
      <c r="AK168" s="9" t="s">
        <v>248</v>
      </c>
      <c r="AL168" s="9">
        <v>106</v>
      </c>
      <c r="AM168" s="9">
        <v>2.7529494380683044</v>
      </c>
      <c r="AN168" s="9">
        <v>2.7021276595744679</v>
      </c>
      <c r="AO168" s="73">
        <v>192</v>
      </c>
      <c r="AP168" s="80">
        <v>0</v>
      </c>
      <c r="AQ168" s="80">
        <v>24</v>
      </c>
      <c r="AR168" s="203">
        <v>0</v>
      </c>
      <c r="AS168" s="203" t="s">
        <v>248</v>
      </c>
      <c r="AT168" s="7">
        <v>7889.799</v>
      </c>
      <c r="AU168" s="7">
        <v>519.13599999999997</v>
      </c>
      <c r="AV168" s="203">
        <v>0</v>
      </c>
      <c r="AW168" s="203">
        <v>0</v>
      </c>
      <c r="AX168" s="203" t="s">
        <v>248</v>
      </c>
      <c r="AY168" s="203" t="s">
        <v>248</v>
      </c>
      <c r="AZ168" s="138">
        <v>20451</v>
      </c>
      <c r="BA168" s="203" t="s">
        <v>248</v>
      </c>
      <c r="BB168" s="203" t="s">
        <v>248</v>
      </c>
      <c r="BC168" s="203" t="s">
        <v>248</v>
      </c>
      <c r="BD168" s="217" t="s">
        <v>61</v>
      </c>
      <c r="BE168" s="201" t="s">
        <v>62</v>
      </c>
      <c r="BF168" s="201" t="s">
        <v>63</v>
      </c>
      <c r="BG168" s="201" t="s">
        <v>196</v>
      </c>
      <c r="BH168" s="218" t="s">
        <v>267</v>
      </c>
      <c r="BI168" s="218" t="s">
        <v>67</v>
      </c>
      <c r="BJ168" s="200">
        <v>214</v>
      </c>
      <c r="BK168" s="200">
        <v>3</v>
      </c>
      <c r="BL168" s="219" t="s">
        <v>65</v>
      </c>
      <c r="BM168" s="64"/>
      <c r="BN168" s="52" t="s">
        <v>345</v>
      </c>
      <c r="BO168" s="91" t="s">
        <v>697</v>
      </c>
      <c r="BP168" s="441" t="s">
        <v>698</v>
      </c>
      <c r="BQ168" s="219" t="s">
        <v>714</v>
      </c>
    </row>
    <row r="169" spans="1:69" ht="15.75">
      <c r="A169" s="207" t="s">
        <v>33</v>
      </c>
      <c r="B169" s="208" t="s">
        <v>711</v>
      </c>
      <c r="C169" s="202" t="s">
        <v>35</v>
      </c>
      <c r="D169" s="210" t="s">
        <v>710</v>
      </c>
      <c r="E169" s="24" t="s">
        <v>158</v>
      </c>
      <c r="F169" s="86">
        <v>119</v>
      </c>
      <c r="G169" s="80">
        <v>7</v>
      </c>
      <c r="H169" s="204"/>
      <c r="I169" s="204"/>
      <c r="J169" s="204"/>
      <c r="K169" s="204"/>
      <c r="L169" s="80">
        <v>4</v>
      </c>
      <c r="M169" s="203"/>
      <c r="N169" s="52">
        <v>2</v>
      </c>
      <c r="O169" s="204"/>
      <c r="P169" s="204"/>
      <c r="Q169" s="11">
        <v>6.7020923333000004</v>
      </c>
      <c r="R169" s="204"/>
      <c r="S169" s="204"/>
      <c r="T169" s="53">
        <v>13.149999999999999</v>
      </c>
      <c r="U169" s="204"/>
      <c r="V169" s="204"/>
      <c r="W169" s="11">
        <v>6.5093793425925002</v>
      </c>
      <c r="X169" s="204"/>
      <c r="Y169" s="204"/>
      <c r="Z169" s="53">
        <v>13.1</v>
      </c>
      <c r="AA169" s="204"/>
      <c r="AB169" s="204"/>
      <c r="AC169" s="204"/>
      <c r="AD169" s="204"/>
      <c r="AE169" s="204"/>
      <c r="AF169" s="9">
        <v>2.5830092659151114</v>
      </c>
      <c r="AG169" s="9">
        <v>432</v>
      </c>
      <c r="AH169" s="9">
        <v>0.38659878861234837</v>
      </c>
      <c r="AI169" s="9">
        <v>122</v>
      </c>
      <c r="AJ169" s="9">
        <v>1.6852941176470588</v>
      </c>
      <c r="AK169" s="9" t="s">
        <v>248</v>
      </c>
      <c r="AL169" s="9">
        <v>0</v>
      </c>
      <c r="AM169" s="9"/>
      <c r="AN169" s="9"/>
      <c r="AO169" s="73">
        <v>197</v>
      </c>
      <c r="AP169" s="80">
        <v>11</v>
      </c>
      <c r="AQ169" s="80">
        <v>16</v>
      </c>
      <c r="AR169" s="203">
        <v>0</v>
      </c>
      <c r="AS169" s="203" t="s">
        <v>248</v>
      </c>
      <c r="AT169" s="7">
        <v>7989.5309999999999</v>
      </c>
      <c r="AU169" s="7">
        <v>651.66600000000005</v>
      </c>
      <c r="AV169" s="203">
        <v>0</v>
      </c>
      <c r="AW169" s="203">
        <v>0</v>
      </c>
      <c r="AX169" s="203" t="s">
        <v>248</v>
      </c>
      <c r="AY169" s="203" t="s">
        <v>248</v>
      </c>
      <c r="AZ169" s="138">
        <v>20451</v>
      </c>
      <c r="BA169" s="203" t="s">
        <v>248</v>
      </c>
      <c r="BB169" s="203" t="s">
        <v>248</v>
      </c>
      <c r="BC169" s="203" t="s">
        <v>248</v>
      </c>
      <c r="BD169" s="217" t="s">
        <v>61</v>
      </c>
      <c r="BE169" s="201" t="s">
        <v>62</v>
      </c>
      <c r="BF169" s="201" t="s">
        <v>63</v>
      </c>
      <c r="BG169" s="201" t="s">
        <v>196</v>
      </c>
      <c r="BH169" s="218" t="s">
        <v>267</v>
      </c>
      <c r="BI169" s="218" t="s">
        <v>68</v>
      </c>
      <c r="BJ169" s="200">
        <v>214</v>
      </c>
      <c r="BK169" s="200">
        <v>4</v>
      </c>
      <c r="BL169" s="219" t="s">
        <v>65</v>
      </c>
      <c r="BM169" s="64"/>
      <c r="BN169" s="52" t="s">
        <v>345</v>
      </c>
      <c r="BO169" s="91" t="s">
        <v>697</v>
      </c>
      <c r="BP169" s="441" t="s">
        <v>698</v>
      </c>
      <c r="BQ169" s="219" t="s">
        <v>714</v>
      </c>
    </row>
    <row r="170" spans="1:69" ht="15.75">
      <c r="A170" s="207" t="s">
        <v>33</v>
      </c>
      <c r="B170" s="208" t="s">
        <v>711</v>
      </c>
      <c r="C170" s="202" t="s">
        <v>35</v>
      </c>
      <c r="D170" s="210" t="s">
        <v>710</v>
      </c>
      <c r="E170" s="24" t="s">
        <v>159</v>
      </c>
      <c r="F170" s="86">
        <v>170</v>
      </c>
      <c r="G170" s="80">
        <v>9</v>
      </c>
      <c r="H170" s="204"/>
      <c r="I170" s="204"/>
      <c r="J170" s="204"/>
      <c r="K170" s="204"/>
      <c r="L170" s="80">
        <v>0</v>
      </c>
      <c r="M170" s="203"/>
      <c r="N170" s="52">
        <v>1</v>
      </c>
      <c r="O170" s="204"/>
      <c r="P170" s="204"/>
      <c r="Q170" s="11">
        <v>5.9499439502999998</v>
      </c>
      <c r="R170" s="204"/>
      <c r="S170" s="204"/>
      <c r="T170" s="53">
        <v>8.8949999999999996</v>
      </c>
      <c r="U170" s="204"/>
      <c r="V170" s="204"/>
      <c r="W170" s="11">
        <v>5.9363539130434004</v>
      </c>
      <c r="X170" s="204"/>
      <c r="Y170" s="204"/>
      <c r="Z170" s="53">
        <v>8.7949999999999982</v>
      </c>
      <c r="AA170" s="204"/>
      <c r="AB170" s="204"/>
      <c r="AC170" s="204"/>
      <c r="AD170" s="204"/>
      <c r="AE170" s="204"/>
      <c r="AF170" s="9">
        <v>3.6856026959561161</v>
      </c>
      <c r="AG170" s="9">
        <v>1127</v>
      </c>
      <c r="AH170" s="9">
        <v>0.45089054110665072</v>
      </c>
      <c r="AI170" s="9">
        <v>29</v>
      </c>
      <c r="AJ170" s="9">
        <v>2.7071969696969695</v>
      </c>
      <c r="AK170" s="9" t="s">
        <v>248</v>
      </c>
      <c r="AL170" s="9">
        <v>158</v>
      </c>
      <c r="AM170" s="9">
        <v>3.6916546288062606</v>
      </c>
      <c r="AN170" s="9">
        <v>3.6996551724137929</v>
      </c>
      <c r="AO170" s="73">
        <v>320</v>
      </c>
      <c r="AP170" s="80">
        <v>0</v>
      </c>
      <c r="AQ170" s="80">
        <v>2</v>
      </c>
      <c r="AR170" s="203">
        <v>0</v>
      </c>
      <c r="AS170" s="203" t="s">
        <v>248</v>
      </c>
      <c r="AT170" s="7">
        <v>12561.593000000001</v>
      </c>
      <c r="AU170" s="7">
        <v>36.424999999999997</v>
      </c>
      <c r="AV170" s="203">
        <v>0</v>
      </c>
      <c r="AW170" s="203">
        <v>0</v>
      </c>
      <c r="AX170" s="203" t="s">
        <v>248</v>
      </c>
      <c r="AY170" s="203" t="s">
        <v>248</v>
      </c>
      <c r="AZ170" s="138">
        <v>83593</v>
      </c>
      <c r="BA170" s="203" t="s">
        <v>248</v>
      </c>
      <c r="BB170" s="203" t="s">
        <v>248</v>
      </c>
      <c r="BC170" s="203" t="s">
        <v>248</v>
      </c>
      <c r="BD170" s="217" t="s">
        <v>61</v>
      </c>
      <c r="BE170" s="201" t="s">
        <v>62</v>
      </c>
      <c r="BF170" s="201" t="s">
        <v>63</v>
      </c>
      <c r="BG170" s="201" t="s">
        <v>196</v>
      </c>
      <c r="BH170" s="218" t="s">
        <v>509</v>
      </c>
      <c r="BI170" s="218" t="s">
        <v>64</v>
      </c>
      <c r="BJ170" s="200">
        <v>214</v>
      </c>
      <c r="BK170" s="200">
        <v>1</v>
      </c>
      <c r="BL170" s="219" t="s">
        <v>65</v>
      </c>
      <c r="BM170" s="64"/>
      <c r="BN170" s="52" t="s">
        <v>345</v>
      </c>
      <c r="BO170" s="91" t="s">
        <v>159</v>
      </c>
      <c r="BP170" s="441" t="s">
        <v>680</v>
      </c>
      <c r="BQ170" s="219" t="s">
        <v>714</v>
      </c>
    </row>
    <row r="171" spans="1:69" ht="15.75">
      <c r="A171" s="207" t="s">
        <v>33</v>
      </c>
      <c r="B171" s="208" t="s">
        <v>711</v>
      </c>
      <c r="C171" s="202" t="s">
        <v>35</v>
      </c>
      <c r="D171" s="210" t="s">
        <v>710</v>
      </c>
      <c r="E171" s="24" t="s">
        <v>159</v>
      </c>
      <c r="F171" s="86">
        <v>178</v>
      </c>
      <c r="G171" s="80">
        <v>3</v>
      </c>
      <c r="H171" s="204"/>
      <c r="I171" s="204"/>
      <c r="J171" s="204"/>
      <c r="K171" s="204"/>
      <c r="L171" s="80">
        <v>3</v>
      </c>
      <c r="M171" s="203"/>
      <c r="N171" s="52">
        <v>0</v>
      </c>
      <c r="O171" s="204"/>
      <c r="P171" s="204"/>
      <c r="Q171" s="11">
        <v>5.9035637034999997</v>
      </c>
      <c r="R171" s="204"/>
      <c r="S171" s="204"/>
      <c r="T171" s="53">
        <v>12.100000000000001</v>
      </c>
      <c r="U171" s="204"/>
      <c r="V171" s="204"/>
      <c r="W171" s="11">
        <v>5.7226276046511</v>
      </c>
      <c r="X171" s="204"/>
      <c r="Y171" s="204"/>
      <c r="Z171" s="53">
        <v>11.9</v>
      </c>
      <c r="AA171" s="204"/>
      <c r="AB171" s="204"/>
      <c r="AC171" s="204"/>
      <c r="AD171" s="204"/>
      <c r="AE171" s="204"/>
      <c r="AF171" s="9">
        <v>3.4744635936793156</v>
      </c>
      <c r="AG171" s="9">
        <v>1202</v>
      </c>
      <c r="AH171" s="9">
        <v>0.55564537183698703</v>
      </c>
      <c r="AI171" s="9">
        <v>83</v>
      </c>
      <c r="AJ171" s="9">
        <v>2.2455555555555557</v>
      </c>
      <c r="AK171" s="9" t="s">
        <v>248</v>
      </c>
      <c r="AL171" s="9">
        <v>154</v>
      </c>
      <c r="AM171" s="9">
        <v>3.5302984020779289</v>
      </c>
      <c r="AN171" s="9">
        <v>3.6141304347826089</v>
      </c>
      <c r="AO171" s="73">
        <v>320</v>
      </c>
      <c r="AP171" s="80">
        <v>14</v>
      </c>
      <c r="AQ171" s="80">
        <v>16</v>
      </c>
      <c r="AR171" s="203">
        <v>0</v>
      </c>
      <c r="AS171" s="203" t="s">
        <v>248</v>
      </c>
      <c r="AT171" s="7">
        <v>12431.726000000001</v>
      </c>
      <c r="AU171" s="7">
        <v>1018.4690000000001</v>
      </c>
      <c r="AV171" s="203">
        <v>0</v>
      </c>
      <c r="AW171" s="203">
        <v>0</v>
      </c>
      <c r="AX171" s="203" t="s">
        <v>248</v>
      </c>
      <c r="AY171" s="203" t="s">
        <v>248</v>
      </c>
      <c r="AZ171" s="138">
        <v>83593</v>
      </c>
      <c r="BA171" s="203" t="s">
        <v>248</v>
      </c>
      <c r="BB171" s="203" t="s">
        <v>248</v>
      </c>
      <c r="BC171" s="203" t="s">
        <v>248</v>
      </c>
      <c r="BD171" s="217" t="s">
        <v>61</v>
      </c>
      <c r="BE171" s="201" t="s">
        <v>62</v>
      </c>
      <c r="BF171" s="201" t="s">
        <v>63</v>
      </c>
      <c r="BG171" s="201" t="s">
        <v>196</v>
      </c>
      <c r="BH171" s="218" t="s">
        <v>509</v>
      </c>
      <c r="BI171" s="218" t="s">
        <v>66</v>
      </c>
      <c r="BJ171" s="200">
        <v>214</v>
      </c>
      <c r="BK171" s="200">
        <v>7</v>
      </c>
      <c r="BL171" s="219" t="s">
        <v>65</v>
      </c>
      <c r="BM171" s="64"/>
      <c r="BN171" s="52" t="s">
        <v>345</v>
      </c>
      <c r="BO171" s="91" t="s">
        <v>159</v>
      </c>
      <c r="BP171" s="441" t="s">
        <v>680</v>
      </c>
      <c r="BQ171" s="219" t="s">
        <v>714</v>
      </c>
    </row>
    <row r="172" spans="1:69" ht="15.75">
      <c r="A172" s="207" t="s">
        <v>33</v>
      </c>
      <c r="B172" s="208" t="s">
        <v>711</v>
      </c>
      <c r="C172" s="202" t="s">
        <v>35</v>
      </c>
      <c r="D172" s="210" t="s">
        <v>710</v>
      </c>
      <c r="E172" s="24" t="s">
        <v>159</v>
      </c>
      <c r="F172" s="86">
        <v>177</v>
      </c>
      <c r="G172" s="80">
        <v>4</v>
      </c>
      <c r="H172" s="204"/>
      <c r="I172" s="204"/>
      <c r="J172" s="204"/>
      <c r="K172" s="204"/>
      <c r="L172" s="80">
        <v>0</v>
      </c>
      <c r="M172" s="203"/>
      <c r="N172" s="52">
        <v>0</v>
      </c>
      <c r="O172" s="204"/>
      <c r="P172" s="204"/>
      <c r="Q172" s="11">
        <v>5.5940229075000003</v>
      </c>
      <c r="R172" s="204"/>
      <c r="S172" s="204"/>
      <c r="T172" s="53">
        <v>9.6687499999999993</v>
      </c>
      <c r="U172" s="204"/>
      <c r="V172" s="204"/>
      <c r="W172" s="11">
        <v>5.5516876416183996</v>
      </c>
      <c r="X172" s="204"/>
      <c r="Y172" s="204"/>
      <c r="Z172" s="53">
        <v>9.6349999999999998</v>
      </c>
      <c r="AA172" s="204"/>
      <c r="AB172" s="204"/>
      <c r="AC172" s="204"/>
      <c r="AD172" s="204"/>
      <c r="AE172" s="204"/>
      <c r="AF172" s="9">
        <v>3.5684946120313361</v>
      </c>
      <c r="AG172" s="9">
        <v>1208</v>
      </c>
      <c r="AH172" s="9">
        <v>0.49130539329615081</v>
      </c>
      <c r="AI172" s="9">
        <v>46</v>
      </c>
      <c r="AJ172" s="9">
        <v>2.5911392405063292</v>
      </c>
      <c r="AK172" s="9" t="s">
        <v>248</v>
      </c>
      <c r="AL172" s="9">
        <v>165</v>
      </c>
      <c r="AM172" s="9">
        <v>3.6098225214780664</v>
      </c>
      <c r="AN172" s="9">
        <v>3.6651006711409395</v>
      </c>
      <c r="AO172" s="73">
        <v>336</v>
      </c>
      <c r="AP172" s="80">
        <v>1</v>
      </c>
      <c r="AQ172" s="80">
        <v>9</v>
      </c>
      <c r="AR172" s="203">
        <v>0</v>
      </c>
      <c r="AS172" s="203" t="s">
        <v>248</v>
      </c>
      <c r="AT172" s="7">
        <v>13080.894</v>
      </c>
      <c r="AU172" s="7">
        <v>231.91399999999999</v>
      </c>
      <c r="AV172" s="203">
        <v>0</v>
      </c>
      <c r="AW172" s="203">
        <v>0</v>
      </c>
      <c r="AX172" s="203" t="s">
        <v>248</v>
      </c>
      <c r="AY172" s="203" t="s">
        <v>248</v>
      </c>
      <c r="AZ172" s="138">
        <v>83593</v>
      </c>
      <c r="BA172" s="203" t="s">
        <v>248</v>
      </c>
      <c r="BB172" s="203" t="s">
        <v>248</v>
      </c>
      <c r="BC172" s="203" t="s">
        <v>248</v>
      </c>
      <c r="BD172" s="217" t="s">
        <v>61</v>
      </c>
      <c r="BE172" s="201" t="s">
        <v>62</v>
      </c>
      <c r="BF172" s="201" t="s">
        <v>63</v>
      </c>
      <c r="BG172" s="201" t="s">
        <v>196</v>
      </c>
      <c r="BH172" s="218" t="s">
        <v>509</v>
      </c>
      <c r="BI172" s="218" t="s">
        <v>67</v>
      </c>
      <c r="BJ172" s="200">
        <v>214</v>
      </c>
      <c r="BK172" s="200">
        <v>3</v>
      </c>
      <c r="BL172" s="219" t="s">
        <v>65</v>
      </c>
      <c r="BM172" s="64"/>
      <c r="BN172" s="52" t="s">
        <v>345</v>
      </c>
      <c r="BO172" s="91" t="s">
        <v>159</v>
      </c>
      <c r="BP172" s="441" t="s">
        <v>680</v>
      </c>
      <c r="BQ172" s="219" t="s">
        <v>714</v>
      </c>
    </row>
    <row r="173" spans="1:69" ht="15.75">
      <c r="A173" s="207" t="s">
        <v>33</v>
      </c>
      <c r="B173" s="208" t="s">
        <v>711</v>
      </c>
      <c r="C173" s="202" t="s">
        <v>35</v>
      </c>
      <c r="D173" s="210" t="s">
        <v>710</v>
      </c>
      <c r="E173" s="24" t="s">
        <v>159</v>
      </c>
      <c r="F173" s="86">
        <v>179</v>
      </c>
      <c r="G173" s="80">
        <v>12</v>
      </c>
      <c r="H173" s="204"/>
      <c r="I173" s="204"/>
      <c r="J173" s="204"/>
      <c r="K173" s="204"/>
      <c r="L173" s="80">
        <v>2</v>
      </c>
      <c r="M173" s="203"/>
      <c r="N173" s="52">
        <v>0</v>
      </c>
      <c r="O173" s="204"/>
      <c r="P173" s="204"/>
      <c r="Q173" s="11">
        <v>6.4902742256000003</v>
      </c>
      <c r="R173" s="204"/>
      <c r="S173" s="204"/>
      <c r="T173" s="53">
        <v>11.449999999999996</v>
      </c>
      <c r="U173" s="204"/>
      <c r="V173" s="204"/>
      <c r="W173" s="11">
        <v>6.3568967272726997</v>
      </c>
      <c r="X173" s="204"/>
      <c r="Y173" s="204"/>
      <c r="Z173" s="53">
        <v>11.6875</v>
      </c>
      <c r="AA173" s="204"/>
      <c r="AB173" s="204"/>
      <c r="AC173" s="204"/>
      <c r="AD173" s="204"/>
      <c r="AE173" s="204"/>
      <c r="AF173" s="9">
        <v>2.6944031596490623</v>
      </c>
      <c r="AG173" s="9">
        <v>1154</v>
      </c>
      <c r="AH173" s="9">
        <v>0.3977354556417167</v>
      </c>
      <c r="AI173" s="9">
        <v>302</v>
      </c>
      <c r="AJ173" s="9">
        <v>1.7547297297297297</v>
      </c>
      <c r="AK173" s="9" t="s">
        <v>248</v>
      </c>
      <c r="AL173" s="9">
        <v>0</v>
      </c>
      <c r="AM173" s="9"/>
      <c r="AN173" s="9"/>
      <c r="AO173" s="73">
        <v>271</v>
      </c>
      <c r="AP173" s="80">
        <v>26</v>
      </c>
      <c r="AQ173" s="80">
        <v>37</v>
      </c>
      <c r="AR173" s="203">
        <v>0</v>
      </c>
      <c r="AS173" s="203" t="s">
        <v>248</v>
      </c>
      <c r="AT173" s="7">
        <v>11367.022000000001</v>
      </c>
      <c r="AU173" s="7">
        <v>1723.567</v>
      </c>
      <c r="AV173" s="203">
        <v>0</v>
      </c>
      <c r="AW173" s="203">
        <v>0</v>
      </c>
      <c r="AX173" s="203" t="s">
        <v>248</v>
      </c>
      <c r="AY173" s="203" t="s">
        <v>248</v>
      </c>
      <c r="AZ173" s="138">
        <v>83593</v>
      </c>
      <c r="BA173" s="203" t="s">
        <v>248</v>
      </c>
      <c r="BB173" s="203" t="s">
        <v>248</v>
      </c>
      <c r="BC173" s="203" t="s">
        <v>248</v>
      </c>
      <c r="BD173" s="217" t="s">
        <v>61</v>
      </c>
      <c r="BE173" s="201" t="s">
        <v>62</v>
      </c>
      <c r="BF173" s="201" t="s">
        <v>63</v>
      </c>
      <c r="BG173" s="201" t="s">
        <v>196</v>
      </c>
      <c r="BH173" s="218" t="s">
        <v>509</v>
      </c>
      <c r="BI173" s="218" t="s">
        <v>68</v>
      </c>
      <c r="BJ173" s="200">
        <v>214</v>
      </c>
      <c r="BK173" s="200">
        <v>4</v>
      </c>
      <c r="BL173" s="219" t="s">
        <v>65</v>
      </c>
      <c r="BM173" s="64"/>
      <c r="BN173" s="52" t="s">
        <v>345</v>
      </c>
      <c r="BO173" s="91" t="s">
        <v>159</v>
      </c>
      <c r="BP173" s="441" t="s">
        <v>680</v>
      </c>
      <c r="BQ173" s="219" t="s">
        <v>714</v>
      </c>
    </row>
    <row r="174" spans="1:69" ht="15.75">
      <c r="A174" s="207" t="s">
        <v>33</v>
      </c>
      <c r="B174" s="208" t="s">
        <v>711</v>
      </c>
      <c r="C174" s="202" t="s">
        <v>35</v>
      </c>
      <c r="D174" s="210" t="s">
        <v>710</v>
      </c>
      <c r="E174" s="24" t="s">
        <v>160</v>
      </c>
      <c r="F174" s="86">
        <v>298</v>
      </c>
      <c r="G174" s="80">
        <v>2</v>
      </c>
      <c r="H174" s="204"/>
      <c r="I174" s="204"/>
      <c r="J174" s="204"/>
      <c r="K174" s="204"/>
      <c r="L174" s="80">
        <v>0</v>
      </c>
      <c r="M174" s="203"/>
      <c r="N174" s="52">
        <v>0</v>
      </c>
      <c r="O174" s="204"/>
      <c r="P174" s="204"/>
      <c r="Q174" s="11">
        <v>5.5127395709</v>
      </c>
      <c r="R174" s="204"/>
      <c r="S174" s="204"/>
      <c r="T174" s="53">
        <v>8.02</v>
      </c>
      <c r="U174" s="204"/>
      <c r="V174" s="204"/>
      <c r="W174" s="11">
        <v>5.5693241114863996</v>
      </c>
      <c r="X174" s="204"/>
      <c r="Y174" s="204"/>
      <c r="Z174" s="53">
        <v>8.1</v>
      </c>
      <c r="AA174" s="204"/>
      <c r="AB174" s="204"/>
      <c r="AC174" s="204"/>
      <c r="AD174" s="204"/>
      <c r="AE174" s="204"/>
      <c r="AF174" s="9">
        <v>3.6252533380503325</v>
      </c>
      <c r="AG174" s="9">
        <v>2069</v>
      </c>
      <c r="AH174" s="9">
        <v>0.51435265610400605</v>
      </c>
      <c r="AI174" s="9">
        <v>60</v>
      </c>
      <c r="AJ174" s="9">
        <v>2.6155585106382979</v>
      </c>
      <c r="AK174" s="9" t="s">
        <v>248</v>
      </c>
      <c r="AL174" s="9">
        <v>289</v>
      </c>
      <c r="AM174" s="9">
        <v>3.6418625979982155</v>
      </c>
      <c r="AN174" s="9">
        <v>3.7072996183206106</v>
      </c>
      <c r="AO174" s="73">
        <v>586</v>
      </c>
      <c r="AP174" s="80">
        <v>1</v>
      </c>
      <c r="AQ174" s="80">
        <v>5</v>
      </c>
      <c r="AR174" s="203">
        <v>0</v>
      </c>
      <c r="AS174" s="203" t="s">
        <v>248</v>
      </c>
      <c r="AT174" s="7">
        <v>22941.056</v>
      </c>
      <c r="AU174" s="7">
        <v>110.78</v>
      </c>
      <c r="AV174" s="203">
        <v>0</v>
      </c>
      <c r="AW174" s="203">
        <v>0</v>
      </c>
      <c r="AX174" s="203" t="s">
        <v>248</v>
      </c>
      <c r="AY174" s="203" t="s">
        <v>248</v>
      </c>
      <c r="AZ174" s="138">
        <v>101792</v>
      </c>
      <c r="BA174" s="203" t="s">
        <v>248</v>
      </c>
      <c r="BB174" s="203" t="s">
        <v>248</v>
      </c>
      <c r="BC174" s="203" t="s">
        <v>248</v>
      </c>
      <c r="BD174" s="217" t="s">
        <v>61</v>
      </c>
      <c r="BE174" s="201" t="s">
        <v>62</v>
      </c>
      <c r="BF174" s="201" t="s">
        <v>63</v>
      </c>
      <c r="BG174" s="201" t="s">
        <v>196</v>
      </c>
      <c r="BH174" s="218" t="s">
        <v>488</v>
      </c>
      <c r="BI174" s="218" t="s">
        <v>64</v>
      </c>
      <c r="BJ174" s="200">
        <v>214</v>
      </c>
      <c r="BK174" s="200">
        <v>1</v>
      </c>
      <c r="BL174" s="219" t="s">
        <v>65</v>
      </c>
      <c r="BM174" s="64"/>
      <c r="BN174" s="52" t="s">
        <v>345</v>
      </c>
      <c r="BO174" s="91" t="s">
        <v>70</v>
      </c>
      <c r="BP174" s="441" t="s">
        <v>681</v>
      </c>
      <c r="BQ174" s="219" t="s">
        <v>717</v>
      </c>
    </row>
    <row r="175" spans="1:69" ht="15.75">
      <c r="A175" s="207" t="s">
        <v>33</v>
      </c>
      <c r="B175" s="208" t="s">
        <v>711</v>
      </c>
      <c r="C175" s="202" t="s">
        <v>35</v>
      </c>
      <c r="D175" s="210" t="s">
        <v>710</v>
      </c>
      <c r="E175" s="24" t="s">
        <v>160</v>
      </c>
      <c r="F175" s="86">
        <v>298</v>
      </c>
      <c r="G175" s="80">
        <v>6</v>
      </c>
      <c r="H175" s="204"/>
      <c r="I175" s="204"/>
      <c r="J175" s="204"/>
      <c r="K175" s="204"/>
      <c r="L175" s="80">
        <v>2</v>
      </c>
      <c r="M175" s="203"/>
      <c r="N175" s="52">
        <v>2</v>
      </c>
      <c r="O175" s="204"/>
      <c r="P175" s="204"/>
      <c r="Q175" s="11">
        <v>5.8235687138000003</v>
      </c>
      <c r="R175" s="204"/>
      <c r="S175" s="204"/>
      <c r="T175" s="53">
        <v>9.875</v>
      </c>
      <c r="U175" s="204"/>
      <c r="V175" s="204"/>
      <c r="W175" s="11">
        <v>5.8692100896551</v>
      </c>
      <c r="X175" s="204"/>
      <c r="Y175" s="204"/>
      <c r="Z175" s="53">
        <v>9.875</v>
      </c>
      <c r="AA175" s="204"/>
      <c r="AB175" s="204"/>
      <c r="AC175" s="204"/>
      <c r="AD175" s="204"/>
      <c r="AE175" s="204"/>
      <c r="AF175" s="9">
        <v>3.0461822124247351</v>
      </c>
      <c r="AG175" s="9">
        <v>2026</v>
      </c>
      <c r="AH175" s="9">
        <v>0.62225493105711205</v>
      </c>
      <c r="AI175" s="9">
        <v>394</v>
      </c>
      <c r="AJ175" s="9">
        <v>2.0169966996699671</v>
      </c>
      <c r="AK175" s="9" t="s">
        <v>248</v>
      </c>
      <c r="AL175" s="9">
        <v>289</v>
      </c>
      <c r="AM175" s="9">
        <v>3.0485034047499089</v>
      </c>
      <c r="AN175" s="9">
        <v>3.0464071856287425</v>
      </c>
      <c r="AO175" s="73">
        <v>584</v>
      </c>
      <c r="AP175" s="80">
        <v>0</v>
      </c>
      <c r="AQ175" s="80">
        <v>0</v>
      </c>
      <c r="AR175" s="203">
        <v>0</v>
      </c>
      <c r="AS175" s="203" t="s">
        <v>248</v>
      </c>
      <c r="AT175" s="7">
        <v>22769.708999999999</v>
      </c>
      <c r="AU175" s="7">
        <v>0</v>
      </c>
      <c r="AV175" s="203">
        <v>0</v>
      </c>
      <c r="AW175" s="203">
        <v>0</v>
      </c>
      <c r="AX175" s="203" t="s">
        <v>248</v>
      </c>
      <c r="AY175" s="203" t="s">
        <v>248</v>
      </c>
      <c r="AZ175" s="138">
        <v>101792</v>
      </c>
      <c r="BA175" s="203" t="s">
        <v>248</v>
      </c>
      <c r="BB175" s="203" t="s">
        <v>248</v>
      </c>
      <c r="BC175" s="203" t="s">
        <v>248</v>
      </c>
      <c r="BD175" s="217" t="s">
        <v>61</v>
      </c>
      <c r="BE175" s="201" t="s">
        <v>62</v>
      </c>
      <c r="BF175" s="201" t="s">
        <v>63</v>
      </c>
      <c r="BG175" s="201" t="s">
        <v>196</v>
      </c>
      <c r="BH175" s="218" t="s">
        <v>488</v>
      </c>
      <c r="BI175" s="218" t="s">
        <v>66</v>
      </c>
      <c r="BJ175" s="200">
        <v>214</v>
      </c>
      <c r="BK175" s="200">
        <v>7</v>
      </c>
      <c r="BL175" s="219" t="s">
        <v>65</v>
      </c>
      <c r="BM175" s="64"/>
      <c r="BN175" s="52" t="s">
        <v>345</v>
      </c>
      <c r="BO175" s="91" t="s">
        <v>70</v>
      </c>
      <c r="BP175" s="441" t="s">
        <v>681</v>
      </c>
      <c r="BQ175" s="219" t="s">
        <v>717</v>
      </c>
    </row>
    <row r="176" spans="1:69" ht="15.75">
      <c r="A176" s="207" t="s">
        <v>33</v>
      </c>
      <c r="B176" s="208" t="s">
        <v>711</v>
      </c>
      <c r="C176" s="202" t="s">
        <v>35</v>
      </c>
      <c r="D176" s="210" t="s">
        <v>710</v>
      </c>
      <c r="E176" s="24" t="s">
        <v>160</v>
      </c>
      <c r="F176" s="86">
        <v>289</v>
      </c>
      <c r="G176" s="80">
        <v>14</v>
      </c>
      <c r="H176" s="204"/>
      <c r="I176" s="204"/>
      <c r="J176" s="204"/>
      <c r="K176" s="204"/>
      <c r="L176" s="80">
        <v>1</v>
      </c>
      <c r="M176" s="203"/>
      <c r="N176" s="52">
        <v>0</v>
      </c>
      <c r="O176" s="204"/>
      <c r="P176" s="204"/>
      <c r="Q176" s="11">
        <v>6.4381092591</v>
      </c>
      <c r="R176" s="204"/>
      <c r="S176" s="204"/>
      <c r="T176" s="53">
        <v>10.550000000000002</v>
      </c>
      <c r="U176" s="204"/>
      <c r="V176" s="204"/>
      <c r="W176" s="11">
        <v>6.6071312007299001</v>
      </c>
      <c r="X176" s="204"/>
      <c r="Y176" s="204"/>
      <c r="Z176" s="53">
        <v>10.807142857142859</v>
      </c>
      <c r="AA176" s="204"/>
      <c r="AB176" s="204"/>
      <c r="AC176" s="204"/>
      <c r="AD176" s="204"/>
      <c r="AE176" s="204"/>
      <c r="AF176" s="9">
        <v>3.3055413618867777</v>
      </c>
      <c r="AG176" s="9">
        <v>1917</v>
      </c>
      <c r="AH176" s="9">
        <v>0.57895972253377592</v>
      </c>
      <c r="AI176" s="9">
        <v>192</v>
      </c>
      <c r="AJ176" s="9">
        <v>2.121456692913386</v>
      </c>
      <c r="AK176" s="9" t="s">
        <v>248</v>
      </c>
      <c r="AL176" s="9">
        <v>240</v>
      </c>
      <c r="AM176" s="9">
        <v>3.3677321478014903</v>
      </c>
      <c r="AN176" s="9">
        <v>3.44775390625</v>
      </c>
      <c r="AO176" s="73">
        <v>507</v>
      </c>
      <c r="AP176" s="80">
        <v>7</v>
      </c>
      <c r="AQ176" s="80">
        <v>36</v>
      </c>
      <c r="AR176" s="203">
        <v>0</v>
      </c>
      <c r="AS176" s="203" t="s">
        <v>248</v>
      </c>
      <c r="AT176" s="7">
        <v>20234.356</v>
      </c>
      <c r="AU176" s="7">
        <v>1317.8630000000001</v>
      </c>
      <c r="AV176" s="203">
        <v>0</v>
      </c>
      <c r="AW176" s="203">
        <v>0</v>
      </c>
      <c r="AX176" s="203" t="s">
        <v>248</v>
      </c>
      <c r="AY176" s="203" t="s">
        <v>248</v>
      </c>
      <c r="AZ176" s="138">
        <v>101792</v>
      </c>
      <c r="BA176" s="203" t="s">
        <v>248</v>
      </c>
      <c r="BB176" s="203" t="s">
        <v>248</v>
      </c>
      <c r="BC176" s="203" t="s">
        <v>248</v>
      </c>
      <c r="BD176" s="217" t="s">
        <v>61</v>
      </c>
      <c r="BE176" s="201" t="s">
        <v>62</v>
      </c>
      <c r="BF176" s="201" t="s">
        <v>63</v>
      </c>
      <c r="BG176" s="201" t="s">
        <v>196</v>
      </c>
      <c r="BH176" s="218" t="s">
        <v>488</v>
      </c>
      <c r="BI176" s="218" t="s">
        <v>67</v>
      </c>
      <c r="BJ176" s="200">
        <v>214</v>
      </c>
      <c r="BK176" s="200">
        <v>3</v>
      </c>
      <c r="BL176" s="219" t="s">
        <v>65</v>
      </c>
      <c r="BM176" s="64"/>
      <c r="BN176" s="52" t="s">
        <v>345</v>
      </c>
      <c r="BO176" s="91" t="s">
        <v>70</v>
      </c>
      <c r="BP176" s="441" t="s">
        <v>681</v>
      </c>
      <c r="BQ176" s="219" t="s">
        <v>717</v>
      </c>
    </row>
    <row r="177" spans="1:69" ht="15.75">
      <c r="A177" s="207" t="s">
        <v>33</v>
      </c>
      <c r="B177" s="208" t="s">
        <v>711</v>
      </c>
      <c r="C177" s="202" t="s">
        <v>35</v>
      </c>
      <c r="D177" s="210" t="s">
        <v>710</v>
      </c>
      <c r="E177" s="24" t="s">
        <v>160</v>
      </c>
      <c r="F177" s="86">
        <v>279</v>
      </c>
      <c r="G177" s="80">
        <v>20</v>
      </c>
      <c r="H177" s="204"/>
      <c r="I177" s="204"/>
      <c r="J177" s="204"/>
      <c r="K177" s="204"/>
      <c r="L177" s="80">
        <v>3</v>
      </c>
      <c r="M177" s="203"/>
      <c r="N177" s="52">
        <v>0</v>
      </c>
      <c r="O177" s="204"/>
      <c r="P177" s="204"/>
      <c r="Q177" s="11">
        <v>6.5005271054999998</v>
      </c>
      <c r="R177" s="204"/>
      <c r="S177" s="204"/>
      <c r="T177" s="53">
        <v>11.699999999999998</v>
      </c>
      <c r="U177" s="204"/>
      <c r="V177" s="204"/>
      <c r="W177" s="11">
        <v>6.4755857460937003</v>
      </c>
      <c r="X177" s="204"/>
      <c r="Y177" s="204"/>
      <c r="Z177" s="53">
        <v>11.549999999999997</v>
      </c>
      <c r="AA177" s="204"/>
      <c r="AB177" s="204"/>
      <c r="AC177" s="204"/>
      <c r="AD177" s="204"/>
      <c r="AE177" s="204"/>
      <c r="AF177" s="9">
        <v>2.7429716910360038</v>
      </c>
      <c r="AG177" s="9">
        <v>1788</v>
      </c>
      <c r="AH177" s="9">
        <v>0.54977690688807779</v>
      </c>
      <c r="AI177" s="9">
        <v>602</v>
      </c>
      <c r="AJ177" s="9">
        <v>1.576111111111111</v>
      </c>
      <c r="AK177" s="9" t="s">
        <v>248</v>
      </c>
      <c r="AL177" s="9">
        <v>0</v>
      </c>
      <c r="AM177" s="9"/>
      <c r="AN177" s="9"/>
      <c r="AO177" s="73">
        <v>372</v>
      </c>
      <c r="AP177" s="80">
        <v>31</v>
      </c>
      <c r="AQ177" s="80">
        <v>115</v>
      </c>
      <c r="AR177" s="203">
        <v>0</v>
      </c>
      <c r="AS177" s="203" t="s">
        <v>248</v>
      </c>
      <c r="AT177" s="7">
        <v>17477.72</v>
      </c>
      <c r="AU177" s="7">
        <v>2871.5410000000002</v>
      </c>
      <c r="AV177" s="203">
        <v>0</v>
      </c>
      <c r="AW177" s="203">
        <v>0</v>
      </c>
      <c r="AX177" s="203" t="s">
        <v>248</v>
      </c>
      <c r="AY177" s="203" t="s">
        <v>248</v>
      </c>
      <c r="AZ177" s="138">
        <v>101792</v>
      </c>
      <c r="BA177" s="203" t="s">
        <v>248</v>
      </c>
      <c r="BB177" s="203" t="s">
        <v>248</v>
      </c>
      <c r="BC177" s="203" t="s">
        <v>248</v>
      </c>
      <c r="BD177" s="217" t="s">
        <v>61</v>
      </c>
      <c r="BE177" s="201" t="s">
        <v>62</v>
      </c>
      <c r="BF177" s="201" t="s">
        <v>63</v>
      </c>
      <c r="BG177" s="201" t="s">
        <v>196</v>
      </c>
      <c r="BH177" s="218" t="s">
        <v>488</v>
      </c>
      <c r="BI177" s="218" t="s">
        <v>68</v>
      </c>
      <c r="BJ177" s="200">
        <v>214</v>
      </c>
      <c r="BK177" s="200">
        <v>4</v>
      </c>
      <c r="BL177" s="219" t="s">
        <v>65</v>
      </c>
      <c r="BM177" s="64"/>
      <c r="BN177" s="52" t="s">
        <v>345</v>
      </c>
      <c r="BO177" s="91" t="s">
        <v>70</v>
      </c>
      <c r="BP177" s="441" t="s">
        <v>681</v>
      </c>
      <c r="BQ177" s="219" t="s">
        <v>717</v>
      </c>
    </row>
    <row r="178" spans="1:69" ht="15.75">
      <c r="A178" s="207" t="s">
        <v>33</v>
      </c>
      <c r="B178" s="208" t="s">
        <v>711</v>
      </c>
      <c r="C178" s="202" t="s">
        <v>35</v>
      </c>
      <c r="D178" s="210" t="s">
        <v>710</v>
      </c>
      <c r="E178" s="24" t="s">
        <v>161</v>
      </c>
      <c r="F178" s="86">
        <v>73</v>
      </c>
      <c r="G178" s="80">
        <v>0</v>
      </c>
      <c r="H178" s="204"/>
      <c r="I178" s="204"/>
      <c r="J178" s="204"/>
      <c r="K178" s="204"/>
      <c r="L178" s="80">
        <v>0</v>
      </c>
      <c r="M178" s="203"/>
      <c r="N178" s="52">
        <v>0</v>
      </c>
      <c r="O178" s="204"/>
      <c r="P178" s="204"/>
      <c r="Q178" s="11">
        <v>6.1297801643999996</v>
      </c>
      <c r="R178" s="204"/>
      <c r="S178" s="204"/>
      <c r="T178" s="53">
        <v>8.1749999999999972</v>
      </c>
      <c r="U178" s="204"/>
      <c r="V178" s="204"/>
      <c r="W178" s="11">
        <v>6.0529172328767</v>
      </c>
      <c r="X178" s="204"/>
      <c r="Y178" s="204"/>
      <c r="Z178" s="53">
        <v>7.9535714285714283</v>
      </c>
      <c r="AA178" s="204"/>
      <c r="AB178" s="204"/>
      <c r="AC178" s="204"/>
      <c r="AD178" s="204"/>
      <c r="AE178" s="204"/>
      <c r="AF178" s="9">
        <v>3.4498206256498176</v>
      </c>
      <c r="AG178" s="9">
        <v>510</v>
      </c>
      <c r="AH178" s="9">
        <v>0.48902690030138712</v>
      </c>
      <c r="AI178" s="9">
        <v>17</v>
      </c>
      <c r="AJ178" s="9">
        <v>2.5566666666666666</v>
      </c>
      <c r="AK178" s="9" t="s">
        <v>248</v>
      </c>
      <c r="AL178" s="9">
        <v>73</v>
      </c>
      <c r="AM178" s="9">
        <v>3.4498206256498176</v>
      </c>
      <c r="AN178" s="9">
        <v>3.5072115384615383</v>
      </c>
      <c r="AO178" s="73">
        <v>146</v>
      </c>
      <c r="AP178" s="80">
        <v>0</v>
      </c>
      <c r="AQ178" s="80">
        <v>0</v>
      </c>
      <c r="AR178" s="203">
        <v>0</v>
      </c>
      <c r="AS178" s="203" t="s">
        <v>248</v>
      </c>
      <c r="AT178" s="7">
        <v>5645.576</v>
      </c>
      <c r="AU178" s="7">
        <v>0</v>
      </c>
      <c r="AV178" s="203">
        <v>0</v>
      </c>
      <c r="AW178" s="203">
        <v>0</v>
      </c>
      <c r="AX178" s="203" t="s">
        <v>248</v>
      </c>
      <c r="AY178" s="203" t="s">
        <v>248</v>
      </c>
      <c r="AZ178" s="138">
        <v>5910</v>
      </c>
      <c r="BA178" s="203" t="s">
        <v>248</v>
      </c>
      <c r="BB178" s="203" t="s">
        <v>248</v>
      </c>
      <c r="BC178" s="203" t="s">
        <v>248</v>
      </c>
      <c r="BD178" s="217" t="s">
        <v>61</v>
      </c>
      <c r="BE178" s="201" t="s">
        <v>62</v>
      </c>
      <c r="BF178" s="201" t="s">
        <v>63</v>
      </c>
      <c r="BG178" s="201" t="s">
        <v>196</v>
      </c>
      <c r="BH178" s="218" t="s">
        <v>488</v>
      </c>
      <c r="BI178" s="218" t="s">
        <v>64</v>
      </c>
      <c r="BJ178" s="200">
        <v>214</v>
      </c>
      <c r="BK178" s="200">
        <v>1</v>
      </c>
      <c r="BL178" s="219" t="s">
        <v>65</v>
      </c>
      <c r="BM178" s="64"/>
      <c r="BN178" s="52" t="s">
        <v>345</v>
      </c>
      <c r="BO178" s="91" t="s">
        <v>349</v>
      </c>
      <c r="BP178" s="441" t="s">
        <v>699</v>
      </c>
      <c r="BQ178" s="219" t="s">
        <v>715</v>
      </c>
    </row>
    <row r="179" spans="1:69" ht="15.75">
      <c r="A179" s="207" t="s">
        <v>33</v>
      </c>
      <c r="B179" s="208" t="s">
        <v>711</v>
      </c>
      <c r="C179" s="202" t="s">
        <v>35</v>
      </c>
      <c r="D179" s="210" t="s">
        <v>710</v>
      </c>
      <c r="E179" s="24" t="s">
        <v>161</v>
      </c>
      <c r="F179" s="86">
        <v>74</v>
      </c>
      <c r="G179" s="80">
        <v>1</v>
      </c>
      <c r="H179" s="204"/>
      <c r="I179" s="204"/>
      <c r="J179" s="204"/>
      <c r="K179" s="204"/>
      <c r="L179" s="80">
        <v>0</v>
      </c>
      <c r="M179" s="203"/>
      <c r="N179" s="52">
        <v>1</v>
      </c>
      <c r="O179" s="204"/>
      <c r="P179" s="204"/>
      <c r="Q179" s="11">
        <v>5.4616848493000001</v>
      </c>
      <c r="R179" s="204"/>
      <c r="S179" s="204"/>
      <c r="T179" s="53">
        <v>6.5874999999999986</v>
      </c>
      <c r="U179" s="204"/>
      <c r="V179" s="204"/>
      <c r="W179" s="11">
        <v>4.8593285479452</v>
      </c>
      <c r="X179" s="204"/>
      <c r="Y179" s="204"/>
      <c r="Z179" s="53">
        <v>6.3349999999999991</v>
      </c>
      <c r="AA179" s="204"/>
      <c r="AB179" s="204"/>
      <c r="AC179" s="204"/>
      <c r="AD179" s="204"/>
      <c r="AE179" s="204"/>
      <c r="AF179" s="9">
        <v>3.3247777830513692</v>
      </c>
      <c r="AG179" s="9">
        <v>509</v>
      </c>
      <c r="AH179" s="9">
        <v>0.52828288696187808</v>
      </c>
      <c r="AI179" s="9">
        <v>39</v>
      </c>
      <c r="AJ179" s="9">
        <v>2.2946969696969699</v>
      </c>
      <c r="AK179" s="9" t="s">
        <v>248</v>
      </c>
      <c r="AL179" s="9">
        <v>72</v>
      </c>
      <c r="AM179" s="9">
        <v>3.3372796832915519</v>
      </c>
      <c r="AN179" s="9">
        <v>3.4266666666666667</v>
      </c>
      <c r="AO179" s="73">
        <v>145</v>
      </c>
      <c r="AP179" s="80">
        <v>1</v>
      </c>
      <c r="AQ179" s="80">
        <v>0</v>
      </c>
      <c r="AR179" s="203">
        <v>0</v>
      </c>
      <c r="AS179" s="203" t="s">
        <v>248</v>
      </c>
      <c r="AT179" s="7">
        <v>5549.1890000000003</v>
      </c>
      <c r="AU179" s="7">
        <v>0</v>
      </c>
      <c r="AV179" s="203">
        <v>0</v>
      </c>
      <c r="AW179" s="203">
        <v>0</v>
      </c>
      <c r="AX179" s="203" t="s">
        <v>248</v>
      </c>
      <c r="AY179" s="203" t="s">
        <v>248</v>
      </c>
      <c r="AZ179" s="138">
        <v>5910</v>
      </c>
      <c r="BA179" s="203" t="s">
        <v>248</v>
      </c>
      <c r="BB179" s="203" t="s">
        <v>248</v>
      </c>
      <c r="BC179" s="203" t="s">
        <v>248</v>
      </c>
      <c r="BD179" s="217" t="s">
        <v>61</v>
      </c>
      <c r="BE179" s="201" t="s">
        <v>62</v>
      </c>
      <c r="BF179" s="201" t="s">
        <v>63</v>
      </c>
      <c r="BG179" s="201" t="s">
        <v>196</v>
      </c>
      <c r="BH179" s="218" t="s">
        <v>488</v>
      </c>
      <c r="BI179" s="218" t="s">
        <v>66</v>
      </c>
      <c r="BJ179" s="200">
        <v>214</v>
      </c>
      <c r="BK179" s="200">
        <v>7</v>
      </c>
      <c r="BL179" s="219" t="s">
        <v>65</v>
      </c>
      <c r="BM179" s="64"/>
      <c r="BN179" s="52" t="s">
        <v>345</v>
      </c>
      <c r="BO179" s="91" t="s">
        <v>349</v>
      </c>
      <c r="BP179" s="441" t="s">
        <v>699</v>
      </c>
      <c r="BQ179" s="219" t="s">
        <v>715</v>
      </c>
    </row>
    <row r="180" spans="1:69" ht="15.75">
      <c r="A180" s="207" t="s">
        <v>33</v>
      </c>
      <c r="B180" s="208" t="s">
        <v>711</v>
      </c>
      <c r="C180" s="202" t="s">
        <v>35</v>
      </c>
      <c r="D180" s="210" t="s">
        <v>710</v>
      </c>
      <c r="E180" s="24" t="s">
        <v>161</v>
      </c>
      <c r="F180" s="86">
        <v>73</v>
      </c>
      <c r="G180" s="80">
        <v>3</v>
      </c>
      <c r="H180" s="204"/>
      <c r="I180" s="204"/>
      <c r="J180" s="204"/>
      <c r="K180" s="204"/>
      <c r="L180" s="80">
        <v>0</v>
      </c>
      <c r="M180" s="203"/>
      <c r="N180" s="52">
        <v>0</v>
      </c>
      <c r="O180" s="204"/>
      <c r="P180" s="204"/>
      <c r="Q180" s="11">
        <v>5.4528281714000002</v>
      </c>
      <c r="R180" s="204"/>
      <c r="S180" s="204"/>
      <c r="T180" s="53">
        <v>7.25</v>
      </c>
      <c r="U180" s="204"/>
      <c r="V180" s="204"/>
      <c r="W180" s="11">
        <v>5.5728712142857004</v>
      </c>
      <c r="X180" s="204"/>
      <c r="Y180" s="204"/>
      <c r="Z180" s="53">
        <v>7.75</v>
      </c>
      <c r="AA180" s="204"/>
      <c r="AB180" s="204"/>
      <c r="AC180" s="204"/>
      <c r="AD180" s="204"/>
      <c r="AE180" s="204"/>
      <c r="AF180" s="9">
        <v>3.5053673539842878</v>
      </c>
      <c r="AG180" s="9">
        <v>490</v>
      </c>
      <c r="AH180" s="9">
        <v>0.42451213230938389</v>
      </c>
      <c r="AI180" s="9">
        <v>12</v>
      </c>
      <c r="AJ180" s="9">
        <v>2.65625</v>
      </c>
      <c r="AK180" s="9" t="s">
        <v>248</v>
      </c>
      <c r="AL180" s="9">
        <v>70</v>
      </c>
      <c r="AM180" s="9">
        <v>3.5053673539842878</v>
      </c>
      <c r="AN180" s="9">
        <v>3.587912087912088</v>
      </c>
      <c r="AO180" s="73">
        <v>140</v>
      </c>
      <c r="AP180" s="80">
        <v>0</v>
      </c>
      <c r="AQ180" s="80">
        <v>0</v>
      </c>
      <c r="AR180" s="203">
        <v>0</v>
      </c>
      <c r="AS180" s="203" t="s">
        <v>248</v>
      </c>
      <c r="AT180" s="7">
        <v>5375.8829999999998</v>
      </c>
      <c r="AU180" s="7">
        <v>0</v>
      </c>
      <c r="AV180" s="203">
        <v>0</v>
      </c>
      <c r="AW180" s="203">
        <v>0</v>
      </c>
      <c r="AX180" s="203" t="s">
        <v>248</v>
      </c>
      <c r="AY180" s="203" t="s">
        <v>248</v>
      </c>
      <c r="AZ180" s="138">
        <v>5910</v>
      </c>
      <c r="BA180" s="203" t="s">
        <v>248</v>
      </c>
      <c r="BB180" s="203" t="s">
        <v>248</v>
      </c>
      <c r="BC180" s="203" t="s">
        <v>248</v>
      </c>
      <c r="BD180" s="217" t="s">
        <v>61</v>
      </c>
      <c r="BE180" s="201" t="s">
        <v>62</v>
      </c>
      <c r="BF180" s="201" t="s">
        <v>63</v>
      </c>
      <c r="BG180" s="201" t="s">
        <v>196</v>
      </c>
      <c r="BH180" s="218" t="s">
        <v>488</v>
      </c>
      <c r="BI180" s="218" t="s">
        <v>67</v>
      </c>
      <c r="BJ180" s="200">
        <v>214</v>
      </c>
      <c r="BK180" s="200">
        <v>3</v>
      </c>
      <c r="BL180" s="219" t="s">
        <v>65</v>
      </c>
      <c r="BM180" s="64"/>
      <c r="BN180" s="52" t="s">
        <v>345</v>
      </c>
      <c r="BO180" s="91" t="s">
        <v>349</v>
      </c>
      <c r="BP180" s="441" t="s">
        <v>699</v>
      </c>
      <c r="BQ180" s="219" t="s">
        <v>715</v>
      </c>
    </row>
    <row r="181" spans="1:69" ht="15.75">
      <c r="A181" s="207" t="s">
        <v>33</v>
      </c>
      <c r="B181" s="208" t="s">
        <v>711</v>
      </c>
      <c r="C181" s="202" t="s">
        <v>35</v>
      </c>
      <c r="D181" s="210" t="s">
        <v>710</v>
      </c>
      <c r="E181" s="24" t="s">
        <v>161</v>
      </c>
      <c r="F181" s="86">
        <v>68</v>
      </c>
      <c r="G181" s="80">
        <v>2</v>
      </c>
      <c r="H181" s="204"/>
      <c r="I181" s="204"/>
      <c r="J181" s="204"/>
      <c r="K181" s="204"/>
      <c r="L181" s="80">
        <v>0</v>
      </c>
      <c r="M181" s="203"/>
      <c r="N181" s="52">
        <v>0</v>
      </c>
      <c r="O181" s="204"/>
      <c r="P181" s="204"/>
      <c r="Q181" s="11">
        <v>5.7161663029999996</v>
      </c>
      <c r="R181" s="204"/>
      <c r="S181" s="204"/>
      <c r="T181" s="53">
        <v>7.3499999999999979</v>
      </c>
      <c r="U181" s="204"/>
      <c r="V181" s="204"/>
      <c r="W181" s="11">
        <v>5.6492419242423999</v>
      </c>
      <c r="X181" s="204"/>
      <c r="Y181" s="204"/>
      <c r="Z181" s="53">
        <v>7.3499999999999979</v>
      </c>
      <c r="AA181" s="204"/>
      <c r="AB181" s="204"/>
      <c r="AC181" s="204"/>
      <c r="AD181" s="204"/>
      <c r="AE181" s="204"/>
      <c r="AF181" s="9">
        <v>2.8282251076780871</v>
      </c>
      <c r="AG181" s="9">
        <v>462</v>
      </c>
      <c r="AH181" s="9">
        <v>0.3902132605497986</v>
      </c>
      <c r="AI181" s="9">
        <v>90</v>
      </c>
      <c r="AJ181" s="9">
        <v>2.0920731707317075</v>
      </c>
      <c r="AK181" s="9" t="s">
        <v>248</v>
      </c>
      <c r="AL181" s="9">
        <v>0</v>
      </c>
      <c r="AM181" s="9"/>
      <c r="AN181" s="9"/>
      <c r="AO181" s="73">
        <v>122</v>
      </c>
      <c r="AP181" s="80">
        <v>0</v>
      </c>
      <c r="AQ181" s="80">
        <v>10</v>
      </c>
      <c r="AR181" s="203">
        <v>0</v>
      </c>
      <c r="AS181" s="203" t="s">
        <v>248</v>
      </c>
      <c r="AT181" s="7">
        <v>4741.1210000000001</v>
      </c>
      <c r="AU181" s="7">
        <v>436.31900000000002</v>
      </c>
      <c r="AV181" s="203">
        <v>0</v>
      </c>
      <c r="AW181" s="203">
        <v>0</v>
      </c>
      <c r="AX181" s="203" t="s">
        <v>248</v>
      </c>
      <c r="AY181" s="203" t="s">
        <v>248</v>
      </c>
      <c r="AZ181" s="138">
        <v>5910</v>
      </c>
      <c r="BA181" s="203" t="s">
        <v>248</v>
      </c>
      <c r="BB181" s="203" t="s">
        <v>248</v>
      </c>
      <c r="BC181" s="203" t="s">
        <v>248</v>
      </c>
      <c r="BD181" s="217" t="s">
        <v>61</v>
      </c>
      <c r="BE181" s="201" t="s">
        <v>62</v>
      </c>
      <c r="BF181" s="201" t="s">
        <v>63</v>
      </c>
      <c r="BG181" s="201" t="s">
        <v>196</v>
      </c>
      <c r="BH181" s="218" t="s">
        <v>488</v>
      </c>
      <c r="BI181" s="218" t="s">
        <v>68</v>
      </c>
      <c r="BJ181" s="200">
        <v>214</v>
      </c>
      <c r="BK181" s="200">
        <v>4</v>
      </c>
      <c r="BL181" s="219" t="s">
        <v>65</v>
      </c>
      <c r="BM181" s="64"/>
      <c r="BN181" s="52" t="s">
        <v>345</v>
      </c>
      <c r="BO181" s="91" t="s">
        <v>349</v>
      </c>
      <c r="BP181" s="441" t="s">
        <v>699</v>
      </c>
      <c r="BQ181" s="219" t="s">
        <v>715</v>
      </c>
    </row>
    <row r="182" spans="1:69" ht="15.75">
      <c r="A182" s="207" t="s">
        <v>33</v>
      </c>
      <c r="B182" s="208" t="s">
        <v>711</v>
      </c>
      <c r="C182" s="202" t="s">
        <v>35</v>
      </c>
      <c r="D182" s="210" t="s">
        <v>710</v>
      </c>
      <c r="E182" s="24" t="s">
        <v>162</v>
      </c>
      <c r="F182" s="86">
        <v>81</v>
      </c>
      <c r="G182" s="80">
        <v>0</v>
      </c>
      <c r="H182" s="204"/>
      <c r="I182" s="204"/>
      <c r="J182" s="204"/>
      <c r="K182" s="204"/>
      <c r="L182" s="80">
        <v>1</v>
      </c>
      <c r="M182" s="203"/>
      <c r="N182" s="52">
        <v>1</v>
      </c>
      <c r="O182" s="204"/>
      <c r="P182" s="204"/>
      <c r="Q182" s="11">
        <v>6.1201247250000002</v>
      </c>
      <c r="R182" s="204"/>
      <c r="S182" s="204"/>
      <c r="T182" s="53">
        <v>10.25</v>
      </c>
      <c r="U182" s="204"/>
      <c r="V182" s="204"/>
      <c r="W182" s="11">
        <v>5.5793871749999999</v>
      </c>
      <c r="X182" s="204"/>
      <c r="Y182" s="204"/>
      <c r="Z182" s="53">
        <v>9.8333333333333339</v>
      </c>
      <c r="AA182" s="204"/>
      <c r="AB182" s="204"/>
      <c r="AC182" s="204"/>
      <c r="AD182" s="204"/>
      <c r="AE182" s="204"/>
      <c r="AF182" s="9">
        <v>3.3260036226207057</v>
      </c>
      <c r="AG182" s="9">
        <v>560</v>
      </c>
      <c r="AH182" s="9">
        <v>0.62411130275081028</v>
      </c>
      <c r="AI182" s="9">
        <v>51</v>
      </c>
      <c r="AJ182" s="9">
        <v>2.074074074074074</v>
      </c>
      <c r="AK182" s="9" t="s">
        <v>248</v>
      </c>
      <c r="AL182" s="9">
        <v>76</v>
      </c>
      <c r="AM182" s="9">
        <v>3.3970488789386324</v>
      </c>
      <c r="AN182" s="9">
        <v>3.4513888888888888</v>
      </c>
      <c r="AO182" s="73">
        <v>158</v>
      </c>
      <c r="AP182" s="80">
        <v>0</v>
      </c>
      <c r="AQ182" s="80">
        <v>4</v>
      </c>
      <c r="AR182" s="203">
        <v>0</v>
      </c>
      <c r="AS182" s="203" t="s">
        <v>248</v>
      </c>
      <c r="AT182" s="7">
        <v>6060.0519999999997</v>
      </c>
      <c r="AU182" s="7">
        <v>141.88800000000001</v>
      </c>
      <c r="AV182" s="203">
        <v>0</v>
      </c>
      <c r="AW182" s="203">
        <v>0</v>
      </c>
      <c r="AX182" s="203" t="s">
        <v>248</v>
      </c>
      <c r="AY182" s="203" t="s">
        <v>248</v>
      </c>
      <c r="AZ182" s="138">
        <v>36747</v>
      </c>
      <c r="BA182" s="203" t="s">
        <v>248</v>
      </c>
      <c r="BB182" s="203" t="s">
        <v>248</v>
      </c>
      <c r="BC182" s="203" t="s">
        <v>248</v>
      </c>
      <c r="BD182" s="217" t="s">
        <v>61</v>
      </c>
      <c r="BE182" s="201" t="s">
        <v>62</v>
      </c>
      <c r="BF182" s="201" t="s">
        <v>63</v>
      </c>
      <c r="BG182" s="201" t="s">
        <v>196</v>
      </c>
      <c r="BH182" s="218" t="s">
        <v>509</v>
      </c>
      <c r="BI182" s="218" t="s">
        <v>64</v>
      </c>
      <c r="BJ182" s="200">
        <v>214</v>
      </c>
      <c r="BK182" s="200">
        <v>1</v>
      </c>
      <c r="BL182" s="219" t="s">
        <v>65</v>
      </c>
      <c r="BM182" s="64"/>
      <c r="BN182" s="52" t="s">
        <v>345</v>
      </c>
      <c r="BO182" s="91" t="s">
        <v>339</v>
      </c>
      <c r="BP182" s="441" t="s">
        <v>699</v>
      </c>
      <c r="BQ182" s="219" t="s">
        <v>715</v>
      </c>
    </row>
    <row r="183" spans="1:69" ht="15.75">
      <c r="A183" s="207" t="s">
        <v>33</v>
      </c>
      <c r="B183" s="208" t="s">
        <v>711</v>
      </c>
      <c r="C183" s="202" t="s">
        <v>35</v>
      </c>
      <c r="D183" s="210" t="s">
        <v>710</v>
      </c>
      <c r="E183" s="24" t="s">
        <v>162</v>
      </c>
      <c r="F183" s="86">
        <v>85</v>
      </c>
      <c r="G183" s="80">
        <v>3</v>
      </c>
      <c r="H183" s="204"/>
      <c r="I183" s="204"/>
      <c r="J183" s="204"/>
      <c r="K183" s="204"/>
      <c r="L183" s="80">
        <v>0</v>
      </c>
      <c r="M183" s="203"/>
      <c r="N183" s="52">
        <v>0</v>
      </c>
      <c r="O183" s="204"/>
      <c r="P183" s="204"/>
      <c r="Q183" s="11">
        <v>5.6104021706999996</v>
      </c>
      <c r="R183" s="204"/>
      <c r="S183" s="204"/>
      <c r="T183" s="53">
        <v>10.449999999999996</v>
      </c>
      <c r="U183" s="204"/>
      <c r="V183" s="204"/>
      <c r="W183" s="11">
        <v>5.4331460609756004</v>
      </c>
      <c r="X183" s="204"/>
      <c r="Y183" s="204"/>
      <c r="Z183" s="53">
        <v>9.9749999999999979</v>
      </c>
      <c r="AA183" s="204"/>
      <c r="AB183" s="204"/>
      <c r="AC183" s="204"/>
      <c r="AD183" s="204"/>
      <c r="AE183" s="204"/>
      <c r="AF183" s="9">
        <v>3.4563937340879276</v>
      </c>
      <c r="AG183" s="9">
        <v>572</v>
      </c>
      <c r="AH183" s="9">
        <v>0.49139597180097572</v>
      </c>
      <c r="AI183" s="9">
        <v>24</v>
      </c>
      <c r="AJ183" s="9">
        <v>2.5315068493150683</v>
      </c>
      <c r="AK183" s="9" t="s">
        <v>248</v>
      </c>
      <c r="AL183" s="9">
        <v>82</v>
      </c>
      <c r="AM183" s="9">
        <v>3.4563937340879276</v>
      </c>
      <c r="AN183" s="9">
        <v>3.5531135531135529</v>
      </c>
      <c r="AO183" s="73">
        <v>164</v>
      </c>
      <c r="AP183" s="80">
        <v>0</v>
      </c>
      <c r="AQ183" s="80">
        <v>0</v>
      </c>
      <c r="AR183" s="203">
        <v>0</v>
      </c>
      <c r="AS183" s="203" t="s">
        <v>248</v>
      </c>
      <c r="AT183" s="7">
        <v>6302.5010000000002</v>
      </c>
      <c r="AU183" s="7">
        <v>0</v>
      </c>
      <c r="AV183" s="203">
        <v>0</v>
      </c>
      <c r="AW183" s="203">
        <v>0</v>
      </c>
      <c r="AX183" s="203" t="s">
        <v>248</v>
      </c>
      <c r="AY183" s="203" t="s">
        <v>248</v>
      </c>
      <c r="AZ183" s="138">
        <v>36747</v>
      </c>
      <c r="BA183" s="203" t="s">
        <v>248</v>
      </c>
      <c r="BB183" s="203" t="s">
        <v>248</v>
      </c>
      <c r="BC183" s="203" t="s">
        <v>248</v>
      </c>
      <c r="BD183" s="217" t="s">
        <v>61</v>
      </c>
      <c r="BE183" s="201" t="s">
        <v>62</v>
      </c>
      <c r="BF183" s="201" t="s">
        <v>63</v>
      </c>
      <c r="BG183" s="201" t="s">
        <v>196</v>
      </c>
      <c r="BH183" s="218" t="s">
        <v>509</v>
      </c>
      <c r="BI183" s="218" t="s">
        <v>66</v>
      </c>
      <c r="BJ183" s="200">
        <v>214</v>
      </c>
      <c r="BK183" s="200">
        <v>7</v>
      </c>
      <c r="BL183" s="219" t="s">
        <v>65</v>
      </c>
      <c r="BM183" s="64"/>
      <c r="BN183" s="52" t="s">
        <v>345</v>
      </c>
      <c r="BO183" s="91" t="s">
        <v>339</v>
      </c>
      <c r="BP183" s="441" t="s">
        <v>699</v>
      </c>
      <c r="BQ183" s="219" t="s">
        <v>715</v>
      </c>
    </row>
    <row r="184" spans="1:69" ht="15.75">
      <c r="A184" s="207" t="s">
        <v>33</v>
      </c>
      <c r="B184" s="208" t="s">
        <v>711</v>
      </c>
      <c r="C184" s="202" t="s">
        <v>35</v>
      </c>
      <c r="D184" s="210" t="s">
        <v>710</v>
      </c>
      <c r="E184" s="24" t="s">
        <v>162</v>
      </c>
      <c r="F184" s="86">
        <v>76</v>
      </c>
      <c r="G184" s="80">
        <v>4</v>
      </c>
      <c r="H184" s="204"/>
      <c r="I184" s="204"/>
      <c r="J184" s="204"/>
      <c r="K184" s="204"/>
      <c r="L184" s="80">
        <v>0</v>
      </c>
      <c r="M184" s="203"/>
      <c r="N184" s="52">
        <v>0</v>
      </c>
      <c r="O184" s="204"/>
      <c r="P184" s="204"/>
      <c r="Q184" s="11">
        <v>5.7174026110999998</v>
      </c>
      <c r="R184" s="204"/>
      <c r="S184" s="204"/>
      <c r="T184" s="53">
        <v>9.3499999999999979</v>
      </c>
      <c r="U184" s="204"/>
      <c r="V184" s="204"/>
      <c r="W184" s="11">
        <v>5.7671942083332999</v>
      </c>
      <c r="X184" s="204"/>
      <c r="Y184" s="204"/>
      <c r="Z184" s="53">
        <v>9.7333333333333325</v>
      </c>
      <c r="AA184" s="204"/>
      <c r="AB184" s="204"/>
      <c r="AC184" s="204"/>
      <c r="AD184" s="204"/>
      <c r="AE184" s="204"/>
      <c r="AF184" s="9">
        <v>3.4618997329197665</v>
      </c>
      <c r="AG184" s="9">
        <v>504</v>
      </c>
      <c r="AH184" s="9">
        <v>0.5717445440589769</v>
      </c>
      <c r="AI184" s="9">
        <v>40</v>
      </c>
      <c r="AJ184" s="9">
        <v>2.1476190476190475</v>
      </c>
      <c r="AK184" s="9" t="s">
        <v>248</v>
      </c>
      <c r="AL184" s="9">
        <v>60</v>
      </c>
      <c r="AM184" s="9">
        <v>3.5286428587777277</v>
      </c>
      <c r="AN184" s="9">
        <v>3.6036585365853657</v>
      </c>
      <c r="AO184" s="73">
        <v>130</v>
      </c>
      <c r="AP184" s="80">
        <v>1</v>
      </c>
      <c r="AQ184" s="80">
        <v>13</v>
      </c>
      <c r="AR184" s="203">
        <v>0</v>
      </c>
      <c r="AS184" s="203" t="s">
        <v>248</v>
      </c>
      <c r="AT184" s="7">
        <v>5405.7659999999996</v>
      </c>
      <c r="AU184" s="7">
        <v>134.54400000000001</v>
      </c>
      <c r="AV184" s="203">
        <v>0</v>
      </c>
      <c r="AW184" s="203">
        <v>0</v>
      </c>
      <c r="AX184" s="203" t="s">
        <v>248</v>
      </c>
      <c r="AY184" s="203" t="s">
        <v>248</v>
      </c>
      <c r="AZ184" s="138">
        <v>36747</v>
      </c>
      <c r="BA184" s="203" t="s">
        <v>248</v>
      </c>
      <c r="BB184" s="203" t="s">
        <v>248</v>
      </c>
      <c r="BC184" s="203" t="s">
        <v>248</v>
      </c>
      <c r="BD184" s="217" t="s">
        <v>61</v>
      </c>
      <c r="BE184" s="201" t="s">
        <v>62</v>
      </c>
      <c r="BF184" s="201" t="s">
        <v>63</v>
      </c>
      <c r="BG184" s="201" t="s">
        <v>196</v>
      </c>
      <c r="BH184" s="218" t="s">
        <v>509</v>
      </c>
      <c r="BI184" s="218" t="s">
        <v>67</v>
      </c>
      <c r="BJ184" s="200">
        <v>214</v>
      </c>
      <c r="BK184" s="200">
        <v>3</v>
      </c>
      <c r="BL184" s="219" t="s">
        <v>65</v>
      </c>
      <c r="BM184" s="64"/>
      <c r="BN184" s="52" t="s">
        <v>345</v>
      </c>
      <c r="BO184" s="91" t="s">
        <v>339</v>
      </c>
      <c r="BP184" s="441" t="s">
        <v>699</v>
      </c>
      <c r="BQ184" s="219" t="s">
        <v>715</v>
      </c>
    </row>
    <row r="185" spans="1:69" ht="15.75">
      <c r="A185" s="207" t="s">
        <v>33</v>
      </c>
      <c r="B185" s="208" t="s">
        <v>711</v>
      </c>
      <c r="C185" s="202" t="s">
        <v>35</v>
      </c>
      <c r="D185" s="210" t="s">
        <v>710</v>
      </c>
      <c r="E185" s="24" t="s">
        <v>162</v>
      </c>
      <c r="F185" s="86">
        <v>80</v>
      </c>
      <c r="G185" s="80">
        <v>4</v>
      </c>
      <c r="H185" s="204"/>
      <c r="I185" s="204"/>
      <c r="J185" s="204"/>
      <c r="K185" s="204"/>
      <c r="L185" s="80">
        <v>0</v>
      </c>
      <c r="M185" s="203"/>
      <c r="N185" s="52">
        <v>0</v>
      </c>
      <c r="O185" s="204"/>
      <c r="P185" s="204"/>
      <c r="Q185" s="11">
        <v>6.6223287631999996</v>
      </c>
      <c r="R185" s="204"/>
      <c r="S185" s="204"/>
      <c r="T185" s="53">
        <v>12.3</v>
      </c>
      <c r="U185" s="204"/>
      <c r="V185" s="204"/>
      <c r="W185" s="11">
        <v>6.5197235394735999</v>
      </c>
      <c r="X185" s="204"/>
      <c r="Y185" s="204"/>
      <c r="Z185" s="53">
        <v>12.3</v>
      </c>
      <c r="AA185" s="204"/>
      <c r="AB185" s="204"/>
      <c r="AC185" s="204"/>
      <c r="AD185" s="204"/>
      <c r="AE185" s="204"/>
      <c r="AF185" s="9">
        <v>2.5805041985351496</v>
      </c>
      <c r="AG185" s="9">
        <v>532</v>
      </c>
      <c r="AH185" s="9">
        <v>0.40323602870687003</v>
      </c>
      <c r="AI185" s="9">
        <v>229</v>
      </c>
      <c r="AJ185" s="9">
        <v>1.7744186046511627</v>
      </c>
      <c r="AK185" s="9" t="s">
        <v>248</v>
      </c>
      <c r="AL185" s="9">
        <v>0</v>
      </c>
      <c r="AM185" s="9"/>
      <c r="AN185" s="9"/>
      <c r="AO185" s="73">
        <v>141</v>
      </c>
      <c r="AP185" s="80">
        <v>2</v>
      </c>
      <c r="AQ185" s="80">
        <v>9</v>
      </c>
      <c r="AR185" s="203">
        <v>0</v>
      </c>
      <c r="AS185" s="203" t="s">
        <v>248</v>
      </c>
      <c r="AT185" s="7">
        <v>5732.2740000000003</v>
      </c>
      <c r="AU185" s="7">
        <v>174.72200000000001</v>
      </c>
      <c r="AV185" s="203">
        <v>0</v>
      </c>
      <c r="AW185" s="203">
        <v>0</v>
      </c>
      <c r="AX185" s="203" t="s">
        <v>248</v>
      </c>
      <c r="AY185" s="203" t="s">
        <v>248</v>
      </c>
      <c r="AZ185" s="138">
        <v>36747</v>
      </c>
      <c r="BA185" s="203" t="s">
        <v>248</v>
      </c>
      <c r="BB185" s="203" t="s">
        <v>248</v>
      </c>
      <c r="BC185" s="203" t="s">
        <v>248</v>
      </c>
      <c r="BD185" s="217" t="s">
        <v>61</v>
      </c>
      <c r="BE185" s="201" t="s">
        <v>62</v>
      </c>
      <c r="BF185" s="201" t="s">
        <v>63</v>
      </c>
      <c r="BG185" s="201" t="s">
        <v>196</v>
      </c>
      <c r="BH185" s="218" t="s">
        <v>509</v>
      </c>
      <c r="BI185" s="218" t="s">
        <v>68</v>
      </c>
      <c r="BJ185" s="441">
        <v>214</v>
      </c>
      <c r="BK185" s="441">
        <v>4</v>
      </c>
      <c r="BL185" s="219" t="s">
        <v>65</v>
      </c>
      <c r="BM185" s="64"/>
      <c r="BN185" s="52" t="s">
        <v>345</v>
      </c>
      <c r="BO185" s="91" t="s">
        <v>339</v>
      </c>
      <c r="BP185" s="441" t="s">
        <v>699</v>
      </c>
      <c r="BQ185" s="219" t="s">
        <v>715</v>
      </c>
    </row>
    <row r="186" spans="1:69" ht="15.75">
      <c r="A186" s="207" t="s">
        <v>33</v>
      </c>
      <c r="B186" s="208" t="s">
        <v>711</v>
      </c>
      <c r="C186" s="202" t="s">
        <v>35</v>
      </c>
      <c r="D186" s="210" t="s">
        <v>710</v>
      </c>
      <c r="E186" s="24" t="s">
        <v>163</v>
      </c>
      <c r="F186" s="86">
        <v>92</v>
      </c>
      <c r="G186" s="80">
        <v>4</v>
      </c>
      <c r="H186" s="204"/>
      <c r="I186" s="204"/>
      <c r="J186" s="204"/>
      <c r="K186" s="204"/>
      <c r="L186" s="80">
        <v>0</v>
      </c>
      <c r="M186" s="203"/>
      <c r="N186" s="52">
        <v>0</v>
      </c>
      <c r="O186" s="204"/>
      <c r="P186" s="204"/>
      <c r="Q186" s="11">
        <v>6.3192612614000003</v>
      </c>
      <c r="R186" s="204"/>
      <c r="S186" s="204"/>
      <c r="T186" s="53">
        <v>11.299999999999997</v>
      </c>
      <c r="U186" s="204"/>
      <c r="V186" s="204"/>
      <c r="W186" s="11">
        <v>6.3012044090909001</v>
      </c>
      <c r="X186" s="204"/>
      <c r="Y186" s="204"/>
      <c r="Z186" s="53">
        <v>11.299999999999997</v>
      </c>
      <c r="AA186" s="204"/>
      <c r="AB186" s="204"/>
      <c r="AC186" s="204"/>
      <c r="AD186" s="204"/>
      <c r="AE186" s="204"/>
      <c r="AF186" s="9">
        <v>3.5867884311002567</v>
      </c>
      <c r="AG186" s="9">
        <v>616</v>
      </c>
      <c r="AH186" s="9">
        <v>0.42772106182159714</v>
      </c>
      <c r="AI186" s="9">
        <v>15</v>
      </c>
      <c r="AJ186" s="9">
        <v>2.6837209302325582</v>
      </c>
      <c r="AK186" s="9" t="s">
        <v>248</v>
      </c>
      <c r="AL186" s="9">
        <v>87</v>
      </c>
      <c r="AM186" s="9">
        <v>3.5914450030412968</v>
      </c>
      <c r="AN186" s="9">
        <v>3.6435309973045822</v>
      </c>
      <c r="AO186" s="73">
        <v>176</v>
      </c>
      <c r="AP186" s="80">
        <v>0</v>
      </c>
      <c r="AQ186" s="80">
        <v>0</v>
      </c>
      <c r="AR186" s="203">
        <v>0</v>
      </c>
      <c r="AS186" s="203" t="s">
        <v>248</v>
      </c>
      <c r="AT186" s="7">
        <v>6828.9539999999997</v>
      </c>
      <c r="AU186" s="7">
        <v>0</v>
      </c>
      <c r="AV186" s="203">
        <v>0</v>
      </c>
      <c r="AW186" s="203">
        <v>0</v>
      </c>
      <c r="AX186" s="203" t="s">
        <v>248</v>
      </c>
      <c r="AY186" s="203" t="s">
        <v>248</v>
      </c>
      <c r="AZ186" s="138">
        <v>37576</v>
      </c>
      <c r="BA186" s="203" t="s">
        <v>248</v>
      </c>
      <c r="BB186" s="203" t="s">
        <v>248</v>
      </c>
      <c r="BC186" s="203" t="s">
        <v>248</v>
      </c>
      <c r="BD186" s="217" t="s">
        <v>61</v>
      </c>
      <c r="BE186" s="201" t="s">
        <v>62</v>
      </c>
      <c r="BF186" s="201" t="s">
        <v>63</v>
      </c>
      <c r="BG186" s="201" t="s">
        <v>196</v>
      </c>
      <c r="BH186" s="218" t="s">
        <v>267</v>
      </c>
      <c r="BI186" s="218" t="s">
        <v>64</v>
      </c>
      <c r="BJ186" s="200">
        <v>214</v>
      </c>
      <c r="BK186" s="200">
        <v>1</v>
      </c>
      <c r="BL186" s="219" t="s">
        <v>65</v>
      </c>
      <c r="BM186" s="64"/>
      <c r="BN186" s="52" t="s">
        <v>345</v>
      </c>
      <c r="BO186" s="91" t="s">
        <v>335</v>
      </c>
      <c r="BP186" s="441" t="s">
        <v>690</v>
      </c>
      <c r="BQ186" s="219" t="s">
        <v>718</v>
      </c>
    </row>
    <row r="187" spans="1:69" ht="15.75">
      <c r="A187" s="207" t="s">
        <v>33</v>
      </c>
      <c r="B187" s="208" t="s">
        <v>711</v>
      </c>
      <c r="C187" s="202" t="s">
        <v>35</v>
      </c>
      <c r="D187" s="210" t="s">
        <v>710</v>
      </c>
      <c r="E187" s="24" t="s">
        <v>163</v>
      </c>
      <c r="F187" s="86">
        <v>93</v>
      </c>
      <c r="G187" s="80">
        <v>3</v>
      </c>
      <c r="H187" s="204"/>
      <c r="I187" s="204"/>
      <c r="J187" s="204"/>
      <c r="K187" s="204"/>
      <c r="L187" s="80">
        <v>1</v>
      </c>
      <c r="M187" s="203"/>
      <c r="N187" s="52">
        <v>1</v>
      </c>
      <c r="O187" s="204"/>
      <c r="P187" s="204"/>
      <c r="Q187" s="11">
        <v>7.4773145055999999</v>
      </c>
      <c r="R187" s="204"/>
      <c r="S187" s="204"/>
      <c r="T187" s="53">
        <v>12.955</v>
      </c>
      <c r="U187" s="204"/>
      <c r="V187" s="204"/>
      <c r="W187" s="11">
        <v>7.5057077977527999</v>
      </c>
      <c r="X187" s="204"/>
      <c r="Y187" s="204"/>
      <c r="Z187" s="53">
        <v>13.137499999999999</v>
      </c>
      <c r="AA187" s="204"/>
      <c r="AB187" s="204"/>
      <c r="AC187" s="204"/>
      <c r="AD187" s="204"/>
      <c r="AE187" s="204"/>
      <c r="AF187" s="9">
        <v>3.2248181867135042</v>
      </c>
      <c r="AG187" s="9">
        <v>623</v>
      </c>
      <c r="AH187" s="9">
        <v>0.61927262016541063</v>
      </c>
      <c r="AI187" s="9">
        <v>90</v>
      </c>
      <c r="AJ187" s="9">
        <v>2.0329365079365078</v>
      </c>
      <c r="AK187" s="9" t="s">
        <v>248</v>
      </c>
      <c r="AL187" s="9">
        <v>81</v>
      </c>
      <c r="AM187" s="9">
        <v>3.3024642914533615</v>
      </c>
      <c r="AN187" s="9">
        <v>3.4018987341772151</v>
      </c>
      <c r="AO187" s="73">
        <v>173</v>
      </c>
      <c r="AP187" s="80">
        <v>1</v>
      </c>
      <c r="AQ187" s="80">
        <v>6</v>
      </c>
      <c r="AR187" s="203">
        <v>0</v>
      </c>
      <c r="AS187" s="203" t="s">
        <v>248</v>
      </c>
      <c r="AT187" s="7">
        <v>6826.0540000000001</v>
      </c>
      <c r="AU187" s="7">
        <v>281.839</v>
      </c>
      <c r="AV187" s="203">
        <v>0</v>
      </c>
      <c r="AW187" s="203">
        <v>0</v>
      </c>
      <c r="AX187" s="203" t="s">
        <v>248</v>
      </c>
      <c r="AY187" s="203" t="s">
        <v>248</v>
      </c>
      <c r="AZ187" s="138">
        <v>37576</v>
      </c>
      <c r="BA187" s="203" t="s">
        <v>248</v>
      </c>
      <c r="BB187" s="203" t="s">
        <v>248</v>
      </c>
      <c r="BC187" s="203" t="s">
        <v>248</v>
      </c>
      <c r="BD187" s="217" t="s">
        <v>61</v>
      </c>
      <c r="BE187" s="201" t="s">
        <v>62</v>
      </c>
      <c r="BF187" s="201" t="s">
        <v>63</v>
      </c>
      <c r="BG187" s="201" t="s">
        <v>196</v>
      </c>
      <c r="BH187" s="218" t="s">
        <v>267</v>
      </c>
      <c r="BI187" s="218" t="s">
        <v>66</v>
      </c>
      <c r="BJ187" s="200">
        <v>214</v>
      </c>
      <c r="BK187" s="200">
        <v>7</v>
      </c>
      <c r="BL187" s="219" t="s">
        <v>65</v>
      </c>
      <c r="BM187" s="64"/>
      <c r="BN187" s="52" t="s">
        <v>345</v>
      </c>
      <c r="BO187" s="91" t="s">
        <v>335</v>
      </c>
      <c r="BP187" s="441" t="s">
        <v>690</v>
      </c>
      <c r="BQ187" s="219" t="s">
        <v>718</v>
      </c>
    </row>
    <row r="188" spans="1:69" ht="15.75">
      <c r="A188" s="207" t="s">
        <v>33</v>
      </c>
      <c r="B188" s="208" t="s">
        <v>711</v>
      </c>
      <c r="C188" s="202" t="s">
        <v>35</v>
      </c>
      <c r="D188" s="210" t="s">
        <v>710</v>
      </c>
      <c r="E188" s="24" t="s">
        <v>163</v>
      </c>
      <c r="F188" s="86">
        <v>89</v>
      </c>
      <c r="G188" s="80">
        <v>1</v>
      </c>
      <c r="H188" s="204"/>
      <c r="I188" s="204"/>
      <c r="J188" s="204"/>
      <c r="K188" s="204"/>
      <c r="L188" s="80">
        <v>0</v>
      </c>
      <c r="M188" s="203"/>
      <c r="N188" s="52">
        <v>0</v>
      </c>
      <c r="O188" s="204"/>
      <c r="P188" s="204"/>
      <c r="Q188" s="11">
        <v>5.0452271817999996</v>
      </c>
      <c r="R188" s="204"/>
      <c r="S188" s="204"/>
      <c r="T188" s="53">
        <v>7.1499999999999986</v>
      </c>
      <c r="U188" s="204"/>
      <c r="V188" s="204"/>
      <c r="W188" s="11">
        <v>5.0832612159090003</v>
      </c>
      <c r="X188" s="204"/>
      <c r="Y188" s="204"/>
      <c r="Z188" s="53">
        <v>7.1499999999999986</v>
      </c>
      <c r="AA188" s="204"/>
      <c r="AB188" s="204"/>
      <c r="AC188" s="204"/>
      <c r="AD188" s="204"/>
      <c r="AE188" s="204"/>
      <c r="AF188" s="9">
        <v>3.6677841045833248</v>
      </c>
      <c r="AG188" s="9">
        <v>616</v>
      </c>
      <c r="AH188" s="9">
        <v>0.37394750763280565</v>
      </c>
      <c r="AI188" s="9">
        <v>7</v>
      </c>
      <c r="AJ188" s="9">
        <v>2.976</v>
      </c>
      <c r="AK188" s="9" t="s">
        <v>248</v>
      </c>
      <c r="AL188" s="9">
        <v>86</v>
      </c>
      <c r="AM188" s="9">
        <v>3.6634883862793242</v>
      </c>
      <c r="AN188" s="9">
        <v>3.6840101522842641</v>
      </c>
      <c r="AO188" s="73">
        <v>173</v>
      </c>
      <c r="AP188" s="80">
        <v>0</v>
      </c>
      <c r="AQ188" s="80">
        <v>3</v>
      </c>
      <c r="AR188" s="203">
        <v>0</v>
      </c>
      <c r="AS188" s="203" t="s">
        <v>248</v>
      </c>
      <c r="AT188" s="7">
        <v>6635.44</v>
      </c>
      <c r="AU188" s="7">
        <v>71.194999999999993</v>
      </c>
      <c r="AV188" s="203">
        <v>0</v>
      </c>
      <c r="AW188" s="203">
        <v>0</v>
      </c>
      <c r="AX188" s="203" t="s">
        <v>248</v>
      </c>
      <c r="AY188" s="203" t="s">
        <v>248</v>
      </c>
      <c r="AZ188" s="138">
        <v>37576</v>
      </c>
      <c r="BA188" s="203" t="s">
        <v>248</v>
      </c>
      <c r="BB188" s="203" t="s">
        <v>248</v>
      </c>
      <c r="BC188" s="203" t="s">
        <v>248</v>
      </c>
      <c r="BD188" s="217" t="s">
        <v>61</v>
      </c>
      <c r="BE188" s="201" t="s">
        <v>62</v>
      </c>
      <c r="BF188" s="201" t="s">
        <v>63</v>
      </c>
      <c r="BG188" s="201" t="s">
        <v>196</v>
      </c>
      <c r="BH188" s="218" t="s">
        <v>267</v>
      </c>
      <c r="BI188" s="218" t="s">
        <v>67</v>
      </c>
      <c r="BJ188" s="200">
        <v>214</v>
      </c>
      <c r="BK188" s="200">
        <v>3</v>
      </c>
      <c r="BL188" s="219" t="s">
        <v>65</v>
      </c>
      <c r="BM188" s="64"/>
      <c r="BN188" s="52" t="s">
        <v>345</v>
      </c>
      <c r="BO188" s="91" t="s">
        <v>335</v>
      </c>
      <c r="BP188" s="441" t="s">
        <v>690</v>
      </c>
      <c r="BQ188" s="219" t="s">
        <v>718</v>
      </c>
    </row>
    <row r="189" spans="1:69" ht="15.75">
      <c r="A189" s="207" t="s">
        <v>33</v>
      </c>
      <c r="B189" s="208" t="s">
        <v>711</v>
      </c>
      <c r="C189" s="202" t="s">
        <v>35</v>
      </c>
      <c r="D189" s="210" t="s">
        <v>710</v>
      </c>
      <c r="E189" s="24" t="s">
        <v>163</v>
      </c>
      <c r="F189" s="86">
        <v>93</v>
      </c>
      <c r="G189" s="80">
        <v>3</v>
      </c>
      <c r="H189" s="204"/>
      <c r="I189" s="204"/>
      <c r="J189" s="204"/>
      <c r="K189" s="204"/>
      <c r="L189" s="80">
        <v>0</v>
      </c>
      <c r="M189" s="203"/>
      <c r="N189" s="52">
        <v>0</v>
      </c>
      <c r="O189" s="204"/>
      <c r="P189" s="204"/>
      <c r="Q189" s="11">
        <v>7.6032110222</v>
      </c>
      <c r="R189" s="204"/>
      <c r="S189" s="204"/>
      <c r="T189" s="53">
        <v>13.25</v>
      </c>
      <c r="U189" s="204"/>
      <c r="V189" s="204"/>
      <c r="W189" s="11">
        <v>7.5651665888887996</v>
      </c>
      <c r="X189" s="204"/>
      <c r="Y189" s="204"/>
      <c r="Z189" s="53">
        <v>13.25</v>
      </c>
      <c r="AA189" s="204"/>
      <c r="AB189" s="204"/>
      <c r="AC189" s="204"/>
      <c r="AD189" s="204"/>
      <c r="AE189" s="204"/>
      <c r="AF189" s="9">
        <v>2.5222285740716113</v>
      </c>
      <c r="AG189" s="9">
        <v>630</v>
      </c>
      <c r="AH189" s="9">
        <v>0.42525518977457727</v>
      </c>
      <c r="AI189" s="9">
        <v>291</v>
      </c>
      <c r="AJ189" s="9">
        <v>1.6029411764705883</v>
      </c>
      <c r="AK189" s="9" t="s">
        <v>248</v>
      </c>
      <c r="AL189" s="9">
        <v>0</v>
      </c>
      <c r="AM189" s="9"/>
      <c r="AN189" s="9"/>
      <c r="AO189" s="73">
        <v>164</v>
      </c>
      <c r="AP189" s="80">
        <v>0</v>
      </c>
      <c r="AQ189" s="80">
        <v>16</v>
      </c>
      <c r="AR189" s="203">
        <v>0</v>
      </c>
      <c r="AS189" s="203" t="s">
        <v>248</v>
      </c>
      <c r="AT189" s="7">
        <v>6497.0559999999996</v>
      </c>
      <c r="AU189" s="7">
        <v>555.50699999999995</v>
      </c>
      <c r="AV189" s="203">
        <v>0</v>
      </c>
      <c r="AW189" s="203">
        <v>0</v>
      </c>
      <c r="AX189" s="203" t="s">
        <v>248</v>
      </c>
      <c r="AY189" s="203" t="s">
        <v>248</v>
      </c>
      <c r="AZ189" s="138">
        <v>37576</v>
      </c>
      <c r="BA189" s="203" t="s">
        <v>248</v>
      </c>
      <c r="BB189" s="203" t="s">
        <v>248</v>
      </c>
      <c r="BC189" s="203" t="s">
        <v>248</v>
      </c>
      <c r="BD189" s="217" t="s">
        <v>61</v>
      </c>
      <c r="BE189" s="201" t="s">
        <v>62</v>
      </c>
      <c r="BF189" s="201" t="s">
        <v>63</v>
      </c>
      <c r="BG189" s="201" t="s">
        <v>196</v>
      </c>
      <c r="BH189" s="218" t="s">
        <v>267</v>
      </c>
      <c r="BI189" s="218" t="s">
        <v>68</v>
      </c>
      <c r="BJ189" s="200">
        <v>214</v>
      </c>
      <c r="BK189" s="200">
        <v>4</v>
      </c>
      <c r="BL189" s="219" t="s">
        <v>65</v>
      </c>
      <c r="BM189" s="64"/>
      <c r="BN189" s="52" t="s">
        <v>345</v>
      </c>
      <c r="BO189" s="91" t="s">
        <v>335</v>
      </c>
      <c r="BP189" s="441" t="s">
        <v>690</v>
      </c>
      <c r="BQ189" s="219" t="s">
        <v>718</v>
      </c>
    </row>
    <row r="190" spans="1:69" ht="15.75">
      <c r="A190" s="207" t="s">
        <v>33</v>
      </c>
      <c r="B190" s="208" t="s">
        <v>711</v>
      </c>
      <c r="C190" s="202" t="s">
        <v>35</v>
      </c>
      <c r="D190" s="210" t="s">
        <v>710</v>
      </c>
      <c r="E190" s="24" t="s">
        <v>164</v>
      </c>
      <c r="F190" s="86">
        <v>220</v>
      </c>
      <c r="G190" s="80">
        <v>4</v>
      </c>
      <c r="H190" s="204"/>
      <c r="I190" s="204"/>
      <c r="J190" s="204"/>
      <c r="K190" s="204"/>
      <c r="L190" s="80">
        <v>0</v>
      </c>
      <c r="M190" s="203"/>
      <c r="N190" s="52">
        <v>2</v>
      </c>
      <c r="O190" s="204"/>
      <c r="P190" s="204"/>
      <c r="Q190" s="11">
        <v>6.4460414630000002</v>
      </c>
      <c r="R190" s="204"/>
      <c r="S190" s="204"/>
      <c r="T190" s="53">
        <v>9.6999999999999975</v>
      </c>
      <c r="U190" s="204"/>
      <c r="V190" s="204"/>
      <c r="W190" s="11">
        <v>6.4619998425925003</v>
      </c>
      <c r="X190" s="204"/>
      <c r="Y190" s="204"/>
      <c r="Z190" s="53">
        <v>10.033333333333331</v>
      </c>
      <c r="AA190" s="204"/>
      <c r="AB190" s="204"/>
      <c r="AC190" s="204"/>
      <c r="AD190" s="204"/>
      <c r="AE190" s="204"/>
      <c r="AF190" s="9">
        <v>3.4468496971969662</v>
      </c>
      <c r="AG190" s="9">
        <v>864</v>
      </c>
      <c r="AH190" s="9">
        <v>0.46879698239579498</v>
      </c>
      <c r="AI190" s="9">
        <v>29</v>
      </c>
      <c r="AJ190" s="9">
        <v>2.5577235772357723</v>
      </c>
      <c r="AK190" s="9" t="s">
        <v>248</v>
      </c>
      <c r="AL190" s="9">
        <v>216</v>
      </c>
      <c r="AM190" s="9">
        <v>3.4488888977092564</v>
      </c>
      <c r="AN190" s="9">
        <v>3.5306712962962963</v>
      </c>
      <c r="AO190" s="73">
        <v>430</v>
      </c>
      <c r="AP190" s="80">
        <v>2</v>
      </c>
      <c r="AQ190" s="80">
        <v>0</v>
      </c>
      <c r="AR190" s="203">
        <v>0</v>
      </c>
      <c r="AS190" s="203" t="s">
        <v>248</v>
      </c>
      <c r="AT190" s="7">
        <v>16648.663</v>
      </c>
      <c r="AU190" s="7">
        <v>76.703999999999994</v>
      </c>
      <c r="AV190" s="203">
        <v>0</v>
      </c>
      <c r="AW190" s="203">
        <v>0</v>
      </c>
      <c r="AX190" s="203" t="s">
        <v>248</v>
      </c>
      <c r="AY190" s="203" t="s">
        <v>248</v>
      </c>
      <c r="AZ190" s="138">
        <v>15571</v>
      </c>
      <c r="BA190" s="203" t="s">
        <v>248</v>
      </c>
      <c r="BB190" s="203" t="s">
        <v>248</v>
      </c>
      <c r="BC190" s="203" t="s">
        <v>248</v>
      </c>
      <c r="BD190" s="217" t="s">
        <v>61</v>
      </c>
      <c r="BE190" s="201" t="s">
        <v>62</v>
      </c>
      <c r="BF190" s="201" t="s">
        <v>63</v>
      </c>
      <c r="BG190" s="201" t="s">
        <v>196</v>
      </c>
      <c r="BH190" s="218" t="s">
        <v>267</v>
      </c>
      <c r="BI190" s="218" t="s">
        <v>64</v>
      </c>
      <c r="BJ190" s="200">
        <v>214</v>
      </c>
      <c r="BK190" s="200">
        <v>1</v>
      </c>
      <c r="BL190" s="219" t="s">
        <v>65</v>
      </c>
      <c r="BM190" s="64"/>
      <c r="BN190" s="52" t="s">
        <v>345</v>
      </c>
      <c r="BO190" s="91" t="s">
        <v>697</v>
      </c>
      <c r="BP190" s="441" t="s">
        <v>698</v>
      </c>
      <c r="BQ190" s="219" t="s">
        <v>714</v>
      </c>
    </row>
    <row r="191" spans="1:69" ht="15.75">
      <c r="A191" s="207" t="s">
        <v>33</v>
      </c>
      <c r="B191" s="208" t="s">
        <v>711</v>
      </c>
      <c r="C191" s="202" t="s">
        <v>35</v>
      </c>
      <c r="D191" s="210" t="s">
        <v>710</v>
      </c>
      <c r="E191" s="24" t="s">
        <v>164</v>
      </c>
      <c r="F191" s="86">
        <v>134</v>
      </c>
      <c r="G191" s="80">
        <v>9</v>
      </c>
      <c r="H191" s="204"/>
      <c r="I191" s="204"/>
      <c r="J191" s="204"/>
      <c r="K191" s="204"/>
      <c r="L191" s="80">
        <v>0</v>
      </c>
      <c r="M191" s="203"/>
      <c r="N191" s="52">
        <v>0</v>
      </c>
      <c r="O191" s="204"/>
      <c r="P191" s="204"/>
      <c r="Q191" s="11">
        <v>5.6471999119999996</v>
      </c>
      <c r="R191" s="204"/>
      <c r="S191" s="204"/>
      <c r="T191" s="53">
        <v>7.875</v>
      </c>
      <c r="U191" s="204"/>
      <c r="V191" s="204"/>
      <c r="W191" s="11">
        <v>5.5466478959999996</v>
      </c>
      <c r="X191" s="204"/>
      <c r="Y191" s="204"/>
      <c r="Z191" s="53">
        <v>7.6875</v>
      </c>
      <c r="AA191" s="204"/>
      <c r="AB191" s="204"/>
      <c r="AC191" s="204"/>
      <c r="AD191" s="204"/>
      <c r="AE191" s="204"/>
      <c r="AF191" s="9">
        <v>3.4130200073719026</v>
      </c>
      <c r="AG191" s="9">
        <v>500</v>
      </c>
      <c r="AH191" s="9">
        <v>0.45264198826343777</v>
      </c>
      <c r="AI191" s="9">
        <v>22</v>
      </c>
      <c r="AJ191" s="9">
        <v>2.5254237288135593</v>
      </c>
      <c r="AK191" s="9" t="s">
        <v>248</v>
      </c>
      <c r="AL191" s="9">
        <v>125</v>
      </c>
      <c r="AM191" s="9">
        <v>3.4130200073719026</v>
      </c>
      <c r="AN191" s="9">
        <v>3.5062240663900415</v>
      </c>
      <c r="AO191" s="73">
        <v>250</v>
      </c>
      <c r="AP191" s="80">
        <v>0</v>
      </c>
      <c r="AQ191" s="80">
        <v>0</v>
      </c>
      <c r="AR191" s="203">
        <v>0</v>
      </c>
      <c r="AS191" s="203" t="s">
        <v>248</v>
      </c>
      <c r="AT191" s="7">
        <v>9677.9670000000006</v>
      </c>
      <c r="AU191" s="7">
        <v>0</v>
      </c>
      <c r="AV191" s="203">
        <v>0</v>
      </c>
      <c r="AW191" s="203">
        <v>0</v>
      </c>
      <c r="AX191" s="203" t="s">
        <v>248</v>
      </c>
      <c r="AY191" s="203" t="s">
        <v>248</v>
      </c>
      <c r="AZ191" s="138">
        <v>15571</v>
      </c>
      <c r="BA191" s="203" t="s">
        <v>248</v>
      </c>
      <c r="BB191" s="203" t="s">
        <v>248</v>
      </c>
      <c r="BC191" s="203" t="s">
        <v>248</v>
      </c>
      <c r="BD191" s="217" t="s">
        <v>61</v>
      </c>
      <c r="BE191" s="201" t="s">
        <v>62</v>
      </c>
      <c r="BF191" s="201" t="s">
        <v>63</v>
      </c>
      <c r="BG191" s="201" t="s">
        <v>196</v>
      </c>
      <c r="BH191" s="218" t="s">
        <v>267</v>
      </c>
      <c r="BI191" s="218" t="s">
        <v>66</v>
      </c>
      <c r="BJ191" s="200">
        <v>214</v>
      </c>
      <c r="BK191" s="200">
        <v>7</v>
      </c>
      <c r="BL191" s="219" t="s">
        <v>65</v>
      </c>
      <c r="BM191" s="64"/>
      <c r="BN191" s="52" t="s">
        <v>345</v>
      </c>
      <c r="BO191" s="91" t="s">
        <v>697</v>
      </c>
      <c r="BP191" s="441" t="s">
        <v>698</v>
      </c>
      <c r="BQ191" s="219" t="s">
        <v>714</v>
      </c>
    </row>
    <row r="192" spans="1:69" ht="15.75">
      <c r="A192" s="207" t="s">
        <v>33</v>
      </c>
      <c r="B192" s="208" t="s">
        <v>711</v>
      </c>
      <c r="C192" s="202" t="s">
        <v>35</v>
      </c>
      <c r="D192" s="210" t="s">
        <v>710</v>
      </c>
      <c r="E192" s="24" t="s">
        <v>164</v>
      </c>
      <c r="F192" s="86">
        <v>130</v>
      </c>
      <c r="G192" s="80">
        <v>7</v>
      </c>
      <c r="H192" s="204"/>
      <c r="I192" s="204"/>
      <c r="J192" s="204"/>
      <c r="K192" s="204"/>
      <c r="L192" s="80">
        <v>2</v>
      </c>
      <c r="M192" s="203"/>
      <c r="N192" s="52">
        <v>1</v>
      </c>
      <c r="O192" s="204"/>
      <c r="P192" s="204"/>
      <c r="Q192" s="11">
        <v>6.6354379255999998</v>
      </c>
      <c r="R192" s="204"/>
      <c r="S192" s="204"/>
      <c r="T192" s="53">
        <v>10.658333333333331</v>
      </c>
      <c r="U192" s="204"/>
      <c r="V192" s="204"/>
      <c r="W192" s="11">
        <v>6.8289999421487</v>
      </c>
      <c r="X192" s="204"/>
      <c r="Y192" s="204"/>
      <c r="Z192" s="53">
        <v>10.824999999999998</v>
      </c>
      <c r="AA192" s="204"/>
      <c r="AB192" s="204"/>
      <c r="AC192" s="204"/>
      <c r="AD192" s="204"/>
      <c r="AE192" s="204"/>
      <c r="AF192" s="9">
        <v>3.3399517969651655</v>
      </c>
      <c r="AG192" s="9">
        <v>484</v>
      </c>
      <c r="AH192" s="9">
        <v>0.56960390452089249</v>
      </c>
      <c r="AI192" s="9">
        <v>45</v>
      </c>
      <c r="AJ192" s="9">
        <v>2.1413793103448278</v>
      </c>
      <c r="AK192" s="9" t="s">
        <v>248</v>
      </c>
      <c r="AL192" s="9">
        <v>121</v>
      </c>
      <c r="AM192" s="9">
        <v>3.4670578302169335</v>
      </c>
      <c r="AN192" s="9">
        <v>3.5631313131313131</v>
      </c>
      <c r="AO192" s="73">
        <v>191</v>
      </c>
      <c r="AP192" s="80">
        <v>25</v>
      </c>
      <c r="AQ192" s="80">
        <v>30</v>
      </c>
      <c r="AR192" s="203">
        <v>0</v>
      </c>
      <c r="AS192" s="203" t="s">
        <v>248</v>
      </c>
      <c r="AT192" s="7">
        <v>7956.009</v>
      </c>
      <c r="AU192" s="7">
        <v>1633.9639999999999</v>
      </c>
      <c r="AV192" s="203">
        <v>0</v>
      </c>
      <c r="AW192" s="203">
        <v>0</v>
      </c>
      <c r="AX192" s="203" t="s">
        <v>248</v>
      </c>
      <c r="AY192" s="203" t="s">
        <v>248</v>
      </c>
      <c r="AZ192" s="138">
        <v>15571</v>
      </c>
      <c r="BA192" s="203" t="s">
        <v>248</v>
      </c>
      <c r="BB192" s="203" t="s">
        <v>248</v>
      </c>
      <c r="BC192" s="203" t="s">
        <v>248</v>
      </c>
      <c r="BD192" s="217" t="s">
        <v>61</v>
      </c>
      <c r="BE192" s="201" t="s">
        <v>62</v>
      </c>
      <c r="BF192" s="201" t="s">
        <v>63</v>
      </c>
      <c r="BG192" s="201" t="s">
        <v>196</v>
      </c>
      <c r="BH192" s="218" t="s">
        <v>267</v>
      </c>
      <c r="BI192" s="218" t="s">
        <v>67</v>
      </c>
      <c r="BJ192" s="200">
        <v>214</v>
      </c>
      <c r="BK192" s="200">
        <v>3</v>
      </c>
      <c r="BL192" s="219" t="s">
        <v>65</v>
      </c>
      <c r="BM192" s="64"/>
      <c r="BN192" s="52" t="s">
        <v>345</v>
      </c>
      <c r="BO192" s="91" t="s">
        <v>697</v>
      </c>
      <c r="BP192" s="441" t="s">
        <v>698</v>
      </c>
      <c r="BQ192" s="219" t="s">
        <v>714</v>
      </c>
    </row>
    <row r="193" spans="1:69" ht="15.75">
      <c r="A193" s="207" t="s">
        <v>33</v>
      </c>
      <c r="B193" s="208" t="s">
        <v>711</v>
      </c>
      <c r="C193" s="202" t="s">
        <v>35</v>
      </c>
      <c r="D193" s="210" t="s">
        <v>710</v>
      </c>
      <c r="E193" s="24" t="s">
        <v>164</v>
      </c>
      <c r="F193" s="86">
        <v>219</v>
      </c>
      <c r="G193" s="80">
        <v>15</v>
      </c>
      <c r="H193" s="204"/>
      <c r="I193" s="204"/>
      <c r="J193" s="204"/>
      <c r="K193" s="204"/>
      <c r="L193" s="80">
        <v>0</v>
      </c>
      <c r="M193" s="203"/>
      <c r="N193" s="52">
        <v>0</v>
      </c>
      <c r="O193" s="204"/>
      <c r="P193" s="204"/>
      <c r="Q193" s="11">
        <v>6.0751419068999999</v>
      </c>
      <c r="R193" s="204"/>
      <c r="S193" s="204"/>
      <c r="T193" s="53">
        <v>7.6333333333333302</v>
      </c>
      <c r="U193" s="204"/>
      <c r="V193" s="204"/>
      <c r="W193" s="11">
        <v>5.9144556960783996</v>
      </c>
      <c r="X193" s="204"/>
      <c r="Y193" s="204"/>
      <c r="Z193" s="53">
        <v>7.6799999999999979</v>
      </c>
      <c r="AA193" s="204"/>
      <c r="AB193" s="204"/>
      <c r="AC193" s="204"/>
      <c r="AD193" s="204"/>
      <c r="AE193" s="204"/>
      <c r="AF193" s="9">
        <v>2.6793137258466553</v>
      </c>
      <c r="AG193" s="9">
        <v>816</v>
      </c>
      <c r="AH193" s="9">
        <v>0.29412362408217652</v>
      </c>
      <c r="AI193" s="9">
        <v>169</v>
      </c>
      <c r="AJ193" s="9">
        <v>2.0421428571428573</v>
      </c>
      <c r="AK193" s="9" t="s">
        <v>248</v>
      </c>
      <c r="AL193" s="9">
        <v>0</v>
      </c>
      <c r="AM193" s="9"/>
      <c r="AN193" s="9"/>
      <c r="AO193" s="73">
        <v>407</v>
      </c>
      <c r="AP193" s="80">
        <v>1</v>
      </c>
      <c r="AQ193" s="80">
        <v>0</v>
      </c>
      <c r="AR193" s="203">
        <v>0</v>
      </c>
      <c r="AS193" s="203" t="s">
        <v>248</v>
      </c>
      <c r="AT193" s="7">
        <v>15668.227000000001</v>
      </c>
      <c r="AU193" s="7">
        <v>75.787000000000006</v>
      </c>
      <c r="AV193" s="203">
        <v>0</v>
      </c>
      <c r="AW193" s="203">
        <v>0</v>
      </c>
      <c r="AX193" s="203" t="s">
        <v>248</v>
      </c>
      <c r="AY193" s="203" t="s">
        <v>248</v>
      </c>
      <c r="AZ193" s="138">
        <v>15571</v>
      </c>
      <c r="BA193" s="203" t="s">
        <v>248</v>
      </c>
      <c r="BB193" s="203" t="s">
        <v>248</v>
      </c>
      <c r="BC193" s="203" t="s">
        <v>248</v>
      </c>
      <c r="BD193" s="217" t="s">
        <v>61</v>
      </c>
      <c r="BE193" s="201" t="s">
        <v>62</v>
      </c>
      <c r="BF193" s="201" t="s">
        <v>63</v>
      </c>
      <c r="BG193" s="201" t="s">
        <v>196</v>
      </c>
      <c r="BH193" s="218" t="s">
        <v>267</v>
      </c>
      <c r="BI193" s="218" t="s">
        <v>68</v>
      </c>
      <c r="BJ193" s="200">
        <v>214</v>
      </c>
      <c r="BK193" s="200">
        <v>4</v>
      </c>
      <c r="BL193" s="219" t="s">
        <v>65</v>
      </c>
      <c r="BM193" s="64"/>
      <c r="BN193" s="52" t="s">
        <v>345</v>
      </c>
      <c r="BO193" s="91" t="s">
        <v>697</v>
      </c>
      <c r="BP193" s="441" t="s">
        <v>698</v>
      </c>
      <c r="BQ193" s="219" t="s">
        <v>714</v>
      </c>
    </row>
    <row r="194" spans="1:69" ht="15.75">
      <c r="A194" s="207" t="s">
        <v>33</v>
      </c>
      <c r="B194" s="208" t="s">
        <v>711</v>
      </c>
      <c r="C194" s="202" t="s">
        <v>35</v>
      </c>
      <c r="D194" s="210" t="s">
        <v>710</v>
      </c>
      <c r="E194" s="24" t="s">
        <v>165</v>
      </c>
      <c r="F194" s="86">
        <v>72</v>
      </c>
      <c r="G194" s="80">
        <v>0</v>
      </c>
      <c r="H194" s="204"/>
      <c r="I194" s="204"/>
      <c r="J194" s="204"/>
      <c r="K194" s="204"/>
      <c r="L194" s="80">
        <v>0</v>
      </c>
      <c r="M194" s="203"/>
      <c r="N194" s="52">
        <v>0</v>
      </c>
      <c r="O194" s="204"/>
      <c r="P194" s="204"/>
      <c r="Q194" s="11">
        <v>5.0949305277999999</v>
      </c>
      <c r="R194" s="204"/>
      <c r="S194" s="204"/>
      <c r="T194" s="53">
        <v>7.0999999999999979</v>
      </c>
      <c r="U194" s="204"/>
      <c r="V194" s="204"/>
      <c r="W194" s="11">
        <v>5.1263749861110997</v>
      </c>
      <c r="X194" s="204"/>
      <c r="Y194" s="204"/>
      <c r="Z194" s="53">
        <v>7.0999999999999979</v>
      </c>
      <c r="AA194" s="204"/>
      <c r="AB194" s="204"/>
      <c r="AC194" s="204"/>
      <c r="AD194" s="204"/>
      <c r="AE194" s="204"/>
      <c r="AF194" s="9">
        <v>3.8114484401922377</v>
      </c>
      <c r="AG194" s="9">
        <v>504</v>
      </c>
      <c r="AH194" s="9">
        <v>0.29651955384764234</v>
      </c>
      <c r="AI194" s="9">
        <v>2</v>
      </c>
      <c r="AJ194" s="9">
        <v>3.1320000000000001</v>
      </c>
      <c r="AK194" s="9" t="s">
        <v>248</v>
      </c>
      <c r="AL194" s="9">
        <v>72</v>
      </c>
      <c r="AM194" s="9">
        <v>3.8114484401922377</v>
      </c>
      <c r="AN194" s="9">
        <v>3.7546916890080428</v>
      </c>
      <c r="AO194" s="73">
        <v>144</v>
      </c>
      <c r="AP194" s="80">
        <v>0</v>
      </c>
      <c r="AQ194" s="80">
        <v>0</v>
      </c>
      <c r="AR194" s="203">
        <v>0</v>
      </c>
      <c r="AS194" s="203" t="s">
        <v>248</v>
      </c>
      <c r="AT194" s="7">
        <v>5540.125</v>
      </c>
      <c r="AU194" s="7">
        <v>0</v>
      </c>
      <c r="AV194" s="203">
        <v>0</v>
      </c>
      <c r="AW194" s="203">
        <v>0</v>
      </c>
      <c r="AX194" s="203" t="s">
        <v>248</v>
      </c>
      <c r="AY194" s="203" t="s">
        <v>248</v>
      </c>
      <c r="AZ194" s="138">
        <v>22760</v>
      </c>
      <c r="BA194" s="203" t="s">
        <v>248</v>
      </c>
      <c r="BB194" s="203" t="s">
        <v>248</v>
      </c>
      <c r="BC194" s="203" t="s">
        <v>248</v>
      </c>
      <c r="BD194" s="217" t="s">
        <v>61</v>
      </c>
      <c r="BE194" s="201" t="s">
        <v>62</v>
      </c>
      <c r="BF194" s="201" t="s">
        <v>63</v>
      </c>
      <c r="BG194" s="201" t="s">
        <v>196</v>
      </c>
      <c r="BH194" s="218" t="s">
        <v>267</v>
      </c>
      <c r="BI194" s="218" t="s">
        <v>64</v>
      </c>
      <c r="BJ194" s="441">
        <v>214</v>
      </c>
      <c r="BK194" s="441">
        <v>1</v>
      </c>
      <c r="BL194" s="219" t="s">
        <v>65</v>
      </c>
      <c r="BM194" s="64"/>
      <c r="BN194" s="52" t="s">
        <v>345</v>
      </c>
      <c r="BO194" s="91" t="s">
        <v>350</v>
      </c>
      <c r="BP194" s="441" t="s">
        <v>703</v>
      </c>
      <c r="BQ194" s="219" t="s">
        <v>718</v>
      </c>
    </row>
    <row r="195" spans="1:69" ht="15.75">
      <c r="A195" s="207" t="s">
        <v>33</v>
      </c>
      <c r="B195" s="208" t="s">
        <v>711</v>
      </c>
      <c r="C195" s="202" t="s">
        <v>35</v>
      </c>
      <c r="D195" s="210" t="s">
        <v>710</v>
      </c>
      <c r="E195" s="24" t="s">
        <v>165</v>
      </c>
      <c r="F195" s="86">
        <v>72</v>
      </c>
      <c r="G195" s="80">
        <v>5</v>
      </c>
      <c r="H195" s="204"/>
      <c r="I195" s="204"/>
      <c r="J195" s="204"/>
      <c r="K195" s="204"/>
      <c r="L195" s="80">
        <v>0</v>
      </c>
      <c r="M195" s="203"/>
      <c r="N195" s="52">
        <v>0</v>
      </c>
      <c r="O195" s="204"/>
      <c r="P195" s="204"/>
      <c r="Q195" s="11">
        <v>5.5225671193999997</v>
      </c>
      <c r="R195" s="204"/>
      <c r="S195" s="204"/>
      <c r="T195" s="53">
        <v>11.824999999999999</v>
      </c>
      <c r="U195" s="204"/>
      <c r="V195" s="204"/>
      <c r="W195" s="11">
        <v>5.4535969402984996</v>
      </c>
      <c r="X195" s="204"/>
      <c r="Y195" s="204"/>
      <c r="Z195" s="53">
        <v>11.824999999999999</v>
      </c>
      <c r="AA195" s="204"/>
      <c r="AB195" s="204"/>
      <c r="AC195" s="204"/>
      <c r="AD195" s="204"/>
      <c r="AE195" s="204"/>
      <c r="AF195" s="9">
        <v>3.5201919048325601</v>
      </c>
      <c r="AG195" s="9">
        <v>469</v>
      </c>
      <c r="AH195" s="9">
        <v>0.4617274957769566</v>
      </c>
      <c r="AI195" s="9">
        <v>18</v>
      </c>
      <c r="AJ195" s="9">
        <v>2.5534313725490194</v>
      </c>
      <c r="AK195" s="9" t="s">
        <v>248</v>
      </c>
      <c r="AL195" s="9">
        <v>67</v>
      </c>
      <c r="AM195" s="9">
        <v>3.5201919048325601</v>
      </c>
      <c r="AN195" s="9">
        <v>3.6240808823529411</v>
      </c>
      <c r="AO195" s="73">
        <v>134</v>
      </c>
      <c r="AP195" s="80">
        <v>0</v>
      </c>
      <c r="AQ195" s="80">
        <v>0</v>
      </c>
      <c r="AR195" s="203">
        <v>0</v>
      </c>
      <c r="AS195" s="203" t="s">
        <v>248</v>
      </c>
      <c r="AT195" s="7">
        <v>5222.2860000000001</v>
      </c>
      <c r="AU195" s="7">
        <v>0</v>
      </c>
      <c r="AV195" s="203">
        <v>0</v>
      </c>
      <c r="AW195" s="203">
        <v>0</v>
      </c>
      <c r="AX195" s="203" t="s">
        <v>248</v>
      </c>
      <c r="AY195" s="203" t="s">
        <v>248</v>
      </c>
      <c r="AZ195" s="138">
        <v>22760</v>
      </c>
      <c r="BA195" s="203" t="s">
        <v>248</v>
      </c>
      <c r="BB195" s="203" t="s">
        <v>248</v>
      </c>
      <c r="BC195" s="203" t="s">
        <v>248</v>
      </c>
      <c r="BD195" s="217" t="s">
        <v>61</v>
      </c>
      <c r="BE195" s="201" t="s">
        <v>62</v>
      </c>
      <c r="BF195" s="201" t="s">
        <v>63</v>
      </c>
      <c r="BG195" s="201" t="s">
        <v>196</v>
      </c>
      <c r="BH195" s="218" t="s">
        <v>267</v>
      </c>
      <c r="BI195" s="218" t="s">
        <v>66</v>
      </c>
      <c r="BJ195" s="441">
        <v>214</v>
      </c>
      <c r="BK195" s="441">
        <v>7</v>
      </c>
      <c r="BL195" s="219" t="s">
        <v>65</v>
      </c>
      <c r="BM195" s="64"/>
      <c r="BN195" s="52" t="s">
        <v>345</v>
      </c>
      <c r="BO195" s="91" t="s">
        <v>350</v>
      </c>
      <c r="BP195" s="441" t="s">
        <v>703</v>
      </c>
      <c r="BQ195" s="219" t="s">
        <v>718</v>
      </c>
    </row>
    <row r="196" spans="1:69" ht="15.75">
      <c r="A196" s="207" t="s">
        <v>33</v>
      </c>
      <c r="B196" s="208" t="s">
        <v>711</v>
      </c>
      <c r="C196" s="202" t="s">
        <v>35</v>
      </c>
      <c r="D196" s="210" t="s">
        <v>710</v>
      </c>
      <c r="E196" s="24" t="s">
        <v>165</v>
      </c>
      <c r="F196" s="86">
        <v>68</v>
      </c>
      <c r="G196" s="80">
        <v>5</v>
      </c>
      <c r="H196" s="204"/>
      <c r="I196" s="204"/>
      <c r="J196" s="204"/>
      <c r="K196" s="204"/>
      <c r="L196" s="80">
        <v>0</v>
      </c>
      <c r="M196" s="203"/>
      <c r="N196" s="52">
        <v>2</v>
      </c>
      <c r="O196" s="204"/>
      <c r="P196" s="204"/>
      <c r="Q196" s="11">
        <v>6.3121268571</v>
      </c>
      <c r="R196" s="204"/>
      <c r="S196" s="204"/>
      <c r="T196" s="53">
        <v>9.7124999999999986</v>
      </c>
      <c r="U196" s="204"/>
      <c r="V196" s="204"/>
      <c r="W196" s="11">
        <v>6.4743808095238</v>
      </c>
      <c r="X196" s="204"/>
      <c r="Y196" s="204"/>
      <c r="Z196" s="53">
        <v>9.9624999999999986</v>
      </c>
      <c r="AA196" s="204"/>
      <c r="AB196" s="204"/>
      <c r="AC196" s="204"/>
      <c r="AD196" s="204"/>
      <c r="AE196" s="204"/>
      <c r="AF196" s="9">
        <v>3.2507237330739724</v>
      </c>
      <c r="AG196" s="9">
        <v>440</v>
      </c>
      <c r="AH196" s="9">
        <v>0.77119059561764847</v>
      </c>
      <c r="AI196" s="9">
        <v>81</v>
      </c>
      <c r="AJ196" s="9">
        <v>1.44</v>
      </c>
      <c r="AK196" s="9" t="s">
        <v>248</v>
      </c>
      <c r="AL196" s="9">
        <v>40</v>
      </c>
      <c r="AM196" s="9">
        <v>3.5234642935650689</v>
      </c>
      <c r="AN196" s="9">
        <v>3.595505617977528</v>
      </c>
      <c r="AO196" s="73">
        <v>89</v>
      </c>
      <c r="AP196" s="80">
        <v>4</v>
      </c>
      <c r="AQ196" s="80">
        <v>33</v>
      </c>
      <c r="AR196" s="203">
        <v>0</v>
      </c>
      <c r="AS196" s="203" t="s">
        <v>248</v>
      </c>
      <c r="AT196" s="7">
        <v>3946.1419999999998</v>
      </c>
      <c r="AU196" s="7">
        <v>955.30899999999997</v>
      </c>
      <c r="AV196" s="203">
        <v>0</v>
      </c>
      <c r="AW196" s="203">
        <v>0</v>
      </c>
      <c r="AX196" s="203" t="s">
        <v>248</v>
      </c>
      <c r="AY196" s="203" t="s">
        <v>248</v>
      </c>
      <c r="AZ196" s="138">
        <v>22760</v>
      </c>
      <c r="BA196" s="203" t="s">
        <v>248</v>
      </c>
      <c r="BB196" s="203" t="s">
        <v>248</v>
      </c>
      <c r="BC196" s="203" t="s">
        <v>248</v>
      </c>
      <c r="BD196" s="217" t="s">
        <v>61</v>
      </c>
      <c r="BE196" s="201" t="s">
        <v>62</v>
      </c>
      <c r="BF196" s="201" t="s">
        <v>63</v>
      </c>
      <c r="BG196" s="201" t="s">
        <v>196</v>
      </c>
      <c r="BH196" s="218" t="s">
        <v>267</v>
      </c>
      <c r="BI196" s="218" t="s">
        <v>67</v>
      </c>
      <c r="BJ196" s="441">
        <v>214</v>
      </c>
      <c r="BK196" s="441">
        <v>3</v>
      </c>
      <c r="BL196" s="219" t="s">
        <v>65</v>
      </c>
      <c r="BM196" s="64"/>
      <c r="BN196" s="52" t="s">
        <v>345</v>
      </c>
      <c r="BO196" s="91" t="s">
        <v>350</v>
      </c>
      <c r="BP196" s="441" t="s">
        <v>703</v>
      </c>
      <c r="BQ196" s="219" t="s">
        <v>718</v>
      </c>
    </row>
    <row r="197" spans="1:69" ht="16.5" thickBot="1">
      <c r="A197" s="151" t="s">
        <v>33</v>
      </c>
      <c r="B197" s="152" t="s">
        <v>711</v>
      </c>
      <c r="C197" s="153" t="s">
        <v>35</v>
      </c>
      <c r="D197" s="154" t="s">
        <v>710</v>
      </c>
      <c r="E197" s="190" t="s">
        <v>165</v>
      </c>
      <c r="F197" s="191">
        <v>71</v>
      </c>
      <c r="G197" s="192">
        <v>0</v>
      </c>
      <c r="H197" s="161"/>
      <c r="I197" s="161"/>
      <c r="J197" s="161"/>
      <c r="K197" s="161"/>
      <c r="L197" s="192">
        <v>0</v>
      </c>
      <c r="M197" s="158"/>
      <c r="N197" s="160">
        <v>0</v>
      </c>
      <c r="O197" s="161"/>
      <c r="P197" s="161"/>
      <c r="Q197" s="194">
        <v>6.3834505211000003</v>
      </c>
      <c r="R197" s="161"/>
      <c r="S197" s="161"/>
      <c r="T197" s="193">
        <v>9.7250000000000014</v>
      </c>
      <c r="U197" s="161"/>
      <c r="V197" s="161"/>
      <c r="W197" s="194">
        <v>6.3406476901408002</v>
      </c>
      <c r="X197" s="161"/>
      <c r="Y197" s="161"/>
      <c r="Z197" s="193">
        <v>9.7250000000000014</v>
      </c>
      <c r="AA197" s="161"/>
      <c r="AB197" s="161"/>
      <c r="AC197" s="161"/>
      <c r="AD197" s="161"/>
      <c r="AE197" s="161"/>
      <c r="AF197" s="178">
        <v>2.7579464353621006</v>
      </c>
      <c r="AG197" s="178">
        <v>497</v>
      </c>
      <c r="AH197" s="178">
        <v>0.45441499777104638</v>
      </c>
      <c r="AI197" s="178">
        <v>139</v>
      </c>
      <c r="AJ197" s="178">
        <v>1.7412162162162161</v>
      </c>
      <c r="AK197" s="178" t="s">
        <v>248</v>
      </c>
      <c r="AL197" s="178">
        <v>0</v>
      </c>
      <c r="AM197" s="178"/>
      <c r="AN197" s="178"/>
      <c r="AO197" s="195">
        <v>86</v>
      </c>
      <c r="AP197" s="192">
        <v>3</v>
      </c>
      <c r="AQ197" s="192">
        <v>53</v>
      </c>
      <c r="AR197" s="158">
        <v>0</v>
      </c>
      <c r="AS197" s="158" t="s">
        <v>248</v>
      </c>
      <c r="AT197" s="227">
        <v>4420.4620000000004</v>
      </c>
      <c r="AU197" s="227">
        <v>1019.928</v>
      </c>
      <c r="AV197" s="158">
        <v>0</v>
      </c>
      <c r="AW197" s="158">
        <v>0</v>
      </c>
      <c r="AX197" s="158" t="s">
        <v>248</v>
      </c>
      <c r="AY197" s="158" t="s">
        <v>248</v>
      </c>
      <c r="AZ197" s="156">
        <v>22760</v>
      </c>
      <c r="BA197" s="158" t="s">
        <v>248</v>
      </c>
      <c r="BB197" s="158" t="s">
        <v>248</v>
      </c>
      <c r="BC197" s="158" t="s">
        <v>248</v>
      </c>
      <c r="BD197" s="162" t="s">
        <v>61</v>
      </c>
      <c r="BE197" s="163" t="s">
        <v>62</v>
      </c>
      <c r="BF197" s="163" t="s">
        <v>63</v>
      </c>
      <c r="BG197" s="163" t="s">
        <v>196</v>
      </c>
      <c r="BH197" s="164" t="s">
        <v>267</v>
      </c>
      <c r="BI197" s="164" t="s">
        <v>68</v>
      </c>
      <c r="BJ197" s="165">
        <v>214</v>
      </c>
      <c r="BK197" s="165">
        <v>4</v>
      </c>
      <c r="BL197" s="166" t="s">
        <v>65</v>
      </c>
      <c r="BM197" s="198"/>
      <c r="BN197" s="160" t="s">
        <v>345</v>
      </c>
      <c r="BO197" s="197" t="s">
        <v>350</v>
      </c>
      <c r="BP197" s="165" t="s">
        <v>703</v>
      </c>
      <c r="BQ197" s="166" t="s">
        <v>718</v>
      </c>
    </row>
  </sheetData>
  <sortState ref="A2:BO197">
    <sortCondition ref="BI2:BI197" customList="VODAFONE,MOVISTAR,ORANGE,YOIGO"/>
    <sortCondition ref="E2:E197"/>
  </sortState>
  <pageMargins left="0.7" right="0.7" top="0.75" bottom="0.75" header="0.3" footer="0.3"/>
  <pageSetup paperSize="9" scale="59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rgb="FFFFC000"/>
    <pageSetUpPr fitToPage="1"/>
  </sheetPr>
  <dimension ref="A1:BQ1101"/>
  <sheetViews>
    <sheetView showGridLines="0" zoomScale="70" zoomScaleNormal="70" workbookViewId="0">
      <selection activeCell="E1" sqref="E1"/>
    </sheetView>
  </sheetViews>
  <sheetFormatPr baseColWidth="10" defaultColWidth="9.140625" defaultRowHeight="15"/>
  <cols>
    <col min="1" max="1" width="9.42578125" style="129" bestFit="1" customWidth="1"/>
    <col min="2" max="2" width="12.5703125" style="75" bestFit="1" customWidth="1"/>
    <col min="3" max="3" width="6.7109375" style="4" bestFit="1" customWidth="1"/>
    <col min="4" max="4" width="16.5703125" style="129" bestFit="1" customWidth="1"/>
    <col min="5" max="5" width="33.42578125" style="5" bestFit="1" customWidth="1"/>
    <col min="6" max="6" width="6" style="12" customWidth="1"/>
    <col min="7" max="7" width="6" style="12" bestFit="1" customWidth="1"/>
    <col min="8" max="12" width="6" style="10" bestFit="1" customWidth="1"/>
    <col min="13" max="14" width="6" style="12" bestFit="1" customWidth="1"/>
    <col min="15" max="16" width="6" style="128" bestFit="1" customWidth="1"/>
    <col min="17" max="17" width="14.85546875" style="128" bestFit="1" customWidth="1"/>
    <col min="18" max="19" width="6" style="128" bestFit="1" customWidth="1"/>
    <col min="20" max="20" width="14.85546875" style="128" bestFit="1" customWidth="1"/>
    <col min="21" max="22" width="6" style="128" bestFit="1" customWidth="1"/>
    <col min="23" max="23" width="14.85546875" style="128" bestFit="1" customWidth="1"/>
    <col min="24" max="25" width="6" style="128" bestFit="1" customWidth="1"/>
    <col min="26" max="26" width="14.85546875" style="128" bestFit="1" customWidth="1"/>
    <col min="27" max="30" width="6" style="128" bestFit="1" customWidth="1"/>
    <col min="31" max="31" width="6" style="10" bestFit="1" customWidth="1"/>
    <col min="32" max="32" width="14.85546875" style="128" bestFit="1" customWidth="1"/>
    <col min="33" max="33" width="6" style="128" bestFit="1" customWidth="1"/>
    <col min="34" max="34" width="14.85546875" style="128" bestFit="1" customWidth="1"/>
    <col min="35" max="35" width="6" style="128" bestFit="1" customWidth="1"/>
    <col min="36" max="37" width="14.85546875" style="128" bestFit="1" customWidth="1"/>
    <col min="38" max="38" width="6" style="128" bestFit="1" customWidth="1"/>
    <col min="39" max="39" width="14.85546875" style="128" bestFit="1" customWidth="1"/>
    <col min="40" max="40" width="14.85546875" style="12" bestFit="1" customWidth="1"/>
    <col min="41" max="45" width="6" style="12" bestFit="1" customWidth="1"/>
    <col min="46" max="46" width="12.42578125" style="12" bestFit="1" customWidth="1"/>
    <col min="47" max="47" width="11.140625" style="12" customWidth="1"/>
    <col min="48" max="49" width="6" style="12" bestFit="1" customWidth="1"/>
    <col min="50" max="51" width="6" style="10" bestFit="1" customWidth="1"/>
    <col min="52" max="52" width="8.7109375" style="138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11.5703125" style="263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7.7109375" style="12" bestFit="1" customWidth="1"/>
    <col min="66" max="66" width="31.42578125" style="10" bestFit="1" customWidth="1"/>
    <col min="67" max="67" width="16.7109375" style="177" bestFit="1" customWidth="1"/>
    <col min="68" max="68" width="23.5703125" style="177" bestFit="1" customWidth="1"/>
    <col min="69" max="69" width="9.28515625" style="177" bestFit="1" customWidth="1"/>
    <col min="70" max="16384" width="9.140625" style="128"/>
  </cols>
  <sheetData>
    <row r="1" spans="1:69" ht="409.5" customHeight="1" thickBot="1">
      <c r="A1" s="167" t="s">
        <v>0</v>
      </c>
      <c r="B1" s="167" t="s">
        <v>1</v>
      </c>
      <c r="C1" s="168" t="s">
        <v>39</v>
      </c>
      <c r="D1" s="168" t="s">
        <v>2</v>
      </c>
      <c r="E1" s="169" t="s">
        <v>3</v>
      </c>
      <c r="F1" s="168" t="s">
        <v>42</v>
      </c>
      <c r="G1" s="168" t="s">
        <v>43</v>
      </c>
      <c r="H1" s="168" t="s">
        <v>12</v>
      </c>
      <c r="I1" s="168" t="s">
        <v>13</v>
      </c>
      <c r="J1" s="168" t="s">
        <v>14</v>
      </c>
      <c r="K1" s="168" t="s">
        <v>15</v>
      </c>
      <c r="L1" s="168" t="s">
        <v>16</v>
      </c>
      <c r="M1" s="168" t="s">
        <v>51</v>
      </c>
      <c r="N1" s="169" t="s">
        <v>52</v>
      </c>
      <c r="O1" s="170" t="s">
        <v>268</v>
      </c>
      <c r="P1" s="171" t="s">
        <v>269</v>
      </c>
      <c r="Q1" s="171" t="s">
        <v>270</v>
      </c>
      <c r="R1" s="171" t="s">
        <v>271</v>
      </c>
      <c r="S1" s="171" t="s">
        <v>272</v>
      </c>
      <c r="T1" s="172" t="s">
        <v>273</v>
      </c>
      <c r="U1" s="170" t="s">
        <v>274</v>
      </c>
      <c r="V1" s="171" t="s">
        <v>275</v>
      </c>
      <c r="W1" s="171" t="s">
        <v>276</v>
      </c>
      <c r="X1" s="171" t="s">
        <v>277</v>
      </c>
      <c r="Y1" s="171" t="s">
        <v>278</v>
      </c>
      <c r="Z1" s="172" t="s">
        <v>279</v>
      </c>
      <c r="AA1" s="170" t="s">
        <v>280</v>
      </c>
      <c r="AB1" s="171" t="s">
        <v>281</v>
      </c>
      <c r="AC1" s="171" t="s">
        <v>282</v>
      </c>
      <c r="AD1" s="171" t="s">
        <v>283</v>
      </c>
      <c r="AE1" s="172" t="s">
        <v>284</v>
      </c>
      <c r="AF1" s="170" t="s">
        <v>285</v>
      </c>
      <c r="AG1" s="171" t="s">
        <v>286</v>
      </c>
      <c r="AH1" s="171" t="s">
        <v>287</v>
      </c>
      <c r="AI1" s="171" t="s">
        <v>288</v>
      </c>
      <c r="AJ1" s="171" t="s">
        <v>289</v>
      </c>
      <c r="AK1" s="171" t="s">
        <v>223</v>
      </c>
      <c r="AL1" s="171" t="s">
        <v>44</v>
      </c>
      <c r="AM1" s="171" t="s">
        <v>45</v>
      </c>
      <c r="AN1" s="172" t="s">
        <v>46</v>
      </c>
      <c r="AO1" s="170" t="s">
        <v>47</v>
      </c>
      <c r="AP1" s="171" t="s">
        <v>17</v>
      </c>
      <c r="AQ1" s="171" t="s">
        <v>18</v>
      </c>
      <c r="AR1" s="171" t="s">
        <v>21</v>
      </c>
      <c r="AS1" s="171" t="s">
        <v>224</v>
      </c>
      <c r="AT1" s="171" t="s">
        <v>19</v>
      </c>
      <c r="AU1" s="171" t="s">
        <v>20</v>
      </c>
      <c r="AV1" s="171" t="s">
        <v>48</v>
      </c>
      <c r="AW1" s="171" t="s">
        <v>49</v>
      </c>
      <c r="AX1" s="57" t="s">
        <v>290</v>
      </c>
      <c r="AY1" s="171" t="s">
        <v>22</v>
      </c>
      <c r="AZ1" s="173" t="s">
        <v>23</v>
      </c>
      <c r="BA1" s="171" t="s">
        <v>24</v>
      </c>
      <c r="BB1" s="171" t="s">
        <v>25</v>
      </c>
      <c r="BC1" s="57" t="s">
        <v>26</v>
      </c>
      <c r="BD1" s="171" t="s">
        <v>50</v>
      </c>
      <c r="BE1" s="171" t="s">
        <v>27</v>
      </c>
      <c r="BF1" s="171" t="s">
        <v>28</v>
      </c>
      <c r="BG1" s="171" t="s">
        <v>29</v>
      </c>
      <c r="BH1" s="167" t="s">
        <v>30</v>
      </c>
      <c r="BI1" s="167" t="s">
        <v>4</v>
      </c>
      <c r="BJ1" s="170" t="s">
        <v>5</v>
      </c>
      <c r="BK1" s="171" t="s">
        <v>6</v>
      </c>
      <c r="BL1" s="172" t="s">
        <v>7</v>
      </c>
      <c r="BM1" s="169" t="s">
        <v>31</v>
      </c>
      <c r="BN1" s="167" t="s">
        <v>225</v>
      </c>
      <c r="BO1" s="252" t="s">
        <v>344</v>
      </c>
      <c r="BP1" s="173" t="s">
        <v>691</v>
      </c>
      <c r="BQ1" s="169" t="s">
        <v>692</v>
      </c>
    </row>
    <row r="2" spans="1:69" ht="15.75">
      <c r="A2" s="207" t="s">
        <v>37</v>
      </c>
      <c r="B2" s="208" t="s">
        <v>9</v>
      </c>
      <c r="C2" s="202" t="s">
        <v>35</v>
      </c>
      <c r="D2" s="210" t="s">
        <v>182</v>
      </c>
      <c r="E2" s="24" t="s">
        <v>635</v>
      </c>
      <c r="F2" s="86">
        <v>45</v>
      </c>
      <c r="G2" s="80">
        <v>0</v>
      </c>
      <c r="H2" s="204"/>
      <c r="I2" s="204"/>
      <c r="J2" s="204"/>
      <c r="K2" s="204"/>
      <c r="L2" s="80">
        <v>0</v>
      </c>
      <c r="M2" s="203"/>
      <c r="N2" s="52">
        <v>0</v>
      </c>
      <c r="O2" s="204"/>
      <c r="P2" s="204"/>
      <c r="Q2" s="11">
        <v>5.4987555555999998</v>
      </c>
      <c r="R2" s="204"/>
      <c r="S2" s="204"/>
      <c r="T2" s="53">
        <v>6.4886363636363633</v>
      </c>
      <c r="U2" s="204"/>
      <c r="V2" s="204"/>
      <c r="W2" s="11">
        <v>5.1695999333333003</v>
      </c>
      <c r="X2" s="204"/>
      <c r="Y2" s="204"/>
      <c r="Z2" s="53">
        <v>6.375</v>
      </c>
      <c r="AA2" s="204"/>
      <c r="AB2" s="204"/>
      <c r="AC2" s="204"/>
      <c r="AD2" s="204"/>
      <c r="AE2" s="204"/>
      <c r="AF2" s="9">
        <v>3.5149523928051898</v>
      </c>
      <c r="AG2" s="9">
        <v>315</v>
      </c>
      <c r="AH2" s="9">
        <v>0.45557910431798099</v>
      </c>
      <c r="AI2" s="9">
        <v>12</v>
      </c>
      <c r="AJ2" s="9">
        <v>2.5568181818181817</v>
      </c>
      <c r="AK2" s="9" t="s">
        <v>248</v>
      </c>
      <c r="AL2" s="9">
        <v>41</v>
      </c>
      <c r="AM2" s="9">
        <v>3.5774216174248616</v>
      </c>
      <c r="AN2" s="9">
        <v>3.6401734104046244</v>
      </c>
      <c r="AO2" s="73">
        <v>0</v>
      </c>
      <c r="AP2" s="80">
        <v>1</v>
      </c>
      <c r="AQ2" s="80">
        <v>0</v>
      </c>
      <c r="AR2" s="224">
        <v>89</v>
      </c>
      <c r="AS2" s="224" t="s">
        <v>248</v>
      </c>
      <c r="AT2" s="11">
        <v>3238.5770000000002</v>
      </c>
      <c r="AU2" s="11">
        <v>0</v>
      </c>
      <c r="AV2" s="11">
        <v>0</v>
      </c>
      <c r="AW2" s="11">
        <v>89</v>
      </c>
      <c r="AX2" s="221" t="s">
        <v>248</v>
      </c>
      <c r="AY2" s="235" t="s">
        <v>248</v>
      </c>
      <c r="AZ2" s="138">
        <v>30273</v>
      </c>
      <c r="BA2" s="188" t="s">
        <v>248</v>
      </c>
      <c r="BB2" s="203" t="s">
        <v>248</v>
      </c>
      <c r="BC2" s="221" t="s">
        <v>248</v>
      </c>
      <c r="BD2" s="217" t="s">
        <v>61</v>
      </c>
      <c r="BE2" s="201" t="s">
        <v>62</v>
      </c>
      <c r="BF2" s="201" t="s">
        <v>63</v>
      </c>
      <c r="BG2" s="201" t="s">
        <v>196</v>
      </c>
      <c r="BH2" s="454" t="s">
        <v>713</v>
      </c>
      <c r="BI2" s="218" t="s">
        <v>64</v>
      </c>
      <c r="BJ2" s="370">
        <v>214</v>
      </c>
      <c r="BK2" s="370">
        <v>1</v>
      </c>
      <c r="BL2" s="219" t="s">
        <v>65</v>
      </c>
      <c r="BM2" s="52"/>
      <c r="BN2" s="218" t="s">
        <v>310</v>
      </c>
      <c r="BO2" s="217" t="s">
        <v>57</v>
      </c>
      <c r="BP2" s="201" t="s">
        <v>681</v>
      </c>
      <c r="BQ2" s="52" t="s">
        <v>717</v>
      </c>
    </row>
    <row r="3" spans="1:69" ht="15.75">
      <c r="A3" s="207" t="s">
        <v>37</v>
      </c>
      <c r="B3" s="208" t="s">
        <v>9</v>
      </c>
      <c r="C3" s="202" t="s">
        <v>35</v>
      </c>
      <c r="D3" s="210" t="s">
        <v>182</v>
      </c>
      <c r="E3" s="24" t="s">
        <v>635</v>
      </c>
      <c r="F3" s="86">
        <v>46</v>
      </c>
      <c r="G3" s="80">
        <v>1</v>
      </c>
      <c r="H3" s="204"/>
      <c r="I3" s="204"/>
      <c r="J3" s="204"/>
      <c r="K3" s="204"/>
      <c r="L3" s="80">
        <v>0</v>
      </c>
      <c r="M3" s="203"/>
      <c r="N3" s="52">
        <v>0</v>
      </c>
      <c r="O3" s="204"/>
      <c r="P3" s="204"/>
      <c r="Q3" s="11">
        <v>8.5895106222000006</v>
      </c>
      <c r="R3" s="204"/>
      <c r="S3" s="204"/>
      <c r="T3" s="53">
        <v>14.6875</v>
      </c>
      <c r="U3" s="204"/>
      <c r="V3" s="204"/>
      <c r="W3" s="11">
        <v>8.5942219333332996</v>
      </c>
      <c r="X3" s="204"/>
      <c r="Y3" s="204"/>
      <c r="Z3" s="53">
        <v>14.4375</v>
      </c>
      <c r="AA3" s="204"/>
      <c r="AB3" s="204"/>
      <c r="AC3" s="204"/>
      <c r="AD3" s="204"/>
      <c r="AE3" s="204"/>
      <c r="AF3" s="9">
        <v>3.0853061255684247</v>
      </c>
      <c r="AG3" s="9">
        <v>292</v>
      </c>
      <c r="AH3" s="9">
        <v>0.63052262271108961</v>
      </c>
      <c r="AI3" s="9">
        <v>46</v>
      </c>
      <c r="AJ3" s="9">
        <v>1.851388888888889</v>
      </c>
      <c r="AK3" s="9" t="s">
        <v>248</v>
      </c>
      <c r="AL3" s="9">
        <v>31</v>
      </c>
      <c r="AM3" s="9">
        <v>3.247419356933571</v>
      </c>
      <c r="AN3" s="9">
        <v>3.3026315789473686</v>
      </c>
      <c r="AO3" s="73">
        <v>7</v>
      </c>
      <c r="AP3" s="80">
        <v>17</v>
      </c>
      <c r="AQ3" s="80">
        <v>0</v>
      </c>
      <c r="AR3" s="224">
        <v>66</v>
      </c>
      <c r="AS3" s="224" t="s">
        <v>248</v>
      </c>
      <c r="AT3" s="11">
        <v>2459.4</v>
      </c>
      <c r="AU3" s="11">
        <v>781.88599999999997</v>
      </c>
      <c r="AV3" s="11">
        <v>2</v>
      </c>
      <c r="AW3" s="11">
        <v>64</v>
      </c>
      <c r="AX3" s="203" t="s">
        <v>248</v>
      </c>
      <c r="AY3" s="235" t="s">
        <v>248</v>
      </c>
      <c r="AZ3" s="138">
        <v>30273</v>
      </c>
      <c r="BA3" s="188" t="s">
        <v>248</v>
      </c>
      <c r="BB3" s="203" t="s">
        <v>248</v>
      </c>
      <c r="BC3" s="203" t="s">
        <v>248</v>
      </c>
      <c r="BD3" s="217" t="s">
        <v>61</v>
      </c>
      <c r="BE3" s="201" t="s">
        <v>62</v>
      </c>
      <c r="BF3" s="201" t="s">
        <v>63</v>
      </c>
      <c r="BG3" s="201" t="s">
        <v>196</v>
      </c>
      <c r="BH3" s="455" t="s">
        <v>713</v>
      </c>
      <c r="BI3" s="218" t="s">
        <v>66</v>
      </c>
      <c r="BJ3" s="370">
        <v>214</v>
      </c>
      <c r="BK3" s="370">
        <v>7</v>
      </c>
      <c r="BL3" s="219" t="s">
        <v>65</v>
      </c>
      <c r="BM3" s="52"/>
      <c r="BN3" s="218" t="s">
        <v>310</v>
      </c>
      <c r="BO3" s="217" t="s">
        <v>57</v>
      </c>
      <c r="BP3" s="201" t="s">
        <v>681</v>
      </c>
      <c r="BQ3" s="52" t="s">
        <v>717</v>
      </c>
    </row>
    <row r="4" spans="1:69" ht="15.75">
      <c r="A4" s="207" t="s">
        <v>37</v>
      </c>
      <c r="B4" s="208" t="s">
        <v>9</v>
      </c>
      <c r="C4" s="202" t="s">
        <v>35</v>
      </c>
      <c r="D4" s="210" t="s">
        <v>182</v>
      </c>
      <c r="E4" s="24" t="s">
        <v>635</v>
      </c>
      <c r="F4" s="86">
        <v>46</v>
      </c>
      <c r="G4" s="80">
        <v>1</v>
      </c>
      <c r="H4" s="204"/>
      <c r="I4" s="204"/>
      <c r="J4" s="204"/>
      <c r="K4" s="204"/>
      <c r="L4" s="80">
        <v>0</v>
      </c>
      <c r="M4" s="203"/>
      <c r="N4" s="52">
        <v>0</v>
      </c>
      <c r="O4" s="204"/>
      <c r="P4" s="204"/>
      <c r="Q4" s="11">
        <v>5.8596664889000003</v>
      </c>
      <c r="R4" s="204"/>
      <c r="S4" s="204"/>
      <c r="T4" s="53">
        <v>8.375</v>
      </c>
      <c r="U4" s="204"/>
      <c r="V4" s="204"/>
      <c r="W4" s="11">
        <v>5.3105773777777001</v>
      </c>
      <c r="X4" s="204"/>
      <c r="Y4" s="204"/>
      <c r="Z4" s="53">
        <v>7.958333333333333</v>
      </c>
      <c r="AA4" s="204"/>
      <c r="AB4" s="204"/>
      <c r="AC4" s="204"/>
      <c r="AD4" s="204"/>
      <c r="AE4" s="204"/>
      <c r="AF4" s="9">
        <v>3.505619052099803</v>
      </c>
      <c r="AG4" s="9">
        <v>315</v>
      </c>
      <c r="AH4" s="9">
        <v>0.51973975273714679</v>
      </c>
      <c r="AI4" s="9">
        <v>16</v>
      </c>
      <c r="AJ4" s="9">
        <v>2.484375</v>
      </c>
      <c r="AK4" s="9" t="s">
        <v>248</v>
      </c>
      <c r="AL4" s="9">
        <v>44</v>
      </c>
      <c r="AM4" s="9">
        <v>3.5105194859690481</v>
      </c>
      <c r="AN4" s="9">
        <v>3.6160220994475138</v>
      </c>
      <c r="AO4" s="73">
        <v>5</v>
      </c>
      <c r="AP4" s="80">
        <v>0</v>
      </c>
      <c r="AQ4" s="80">
        <v>0</v>
      </c>
      <c r="AR4" s="224">
        <v>85</v>
      </c>
      <c r="AS4" s="224" t="s">
        <v>248</v>
      </c>
      <c r="AT4" s="11">
        <v>3200.7820000000002</v>
      </c>
      <c r="AU4" s="11">
        <v>45.518000000000001</v>
      </c>
      <c r="AV4" s="11">
        <v>0</v>
      </c>
      <c r="AW4" s="11">
        <v>85</v>
      </c>
      <c r="AX4" s="203" t="s">
        <v>248</v>
      </c>
      <c r="AY4" s="235" t="s">
        <v>248</v>
      </c>
      <c r="AZ4" s="138">
        <v>30273</v>
      </c>
      <c r="BA4" s="188" t="s">
        <v>248</v>
      </c>
      <c r="BB4" s="203" t="s">
        <v>248</v>
      </c>
      <c r="BC4" s="203" t="s">
        <v>248</v>
      </c>
      <c r="BD4" s="217" t="s">
        <v>61</v>
      </c>
      <c r="BE4" s="201" t="s">
        <v>62</v>
      </c>
      <c r="BF4" s="201" t="s">
        <v>63</v>
      </c>
      <c r="BG4" s="201" t="s">
        <v>196</v>
      </c>
      <c r="BH4" s="456" t="s">
        <v>713</v>
      </c>
      <c r="BI4" s="218" t="s">
        <v>67</v>
      </c>
      <c r="BJ4" s="370">
        <v>214</v>
      </c>
      <c r="BK4" s="370">
        <v>3</v>
      </c>
      <c r="BL4" s="219" t="s">
        <v>65</v>
      </c>
      <c r="BM4" s="52"/>
      <c r="BN4" s="218" t="s">
        <v>310</v>
      </c>
      <c r="BO4" s="217" t="s">
        <v>57</v>
      </c>
      <c r="BP4" s="201" t="s">
        <v>681</v>
      </c>
      <c r="BQ4" s="52" t="s">
        <v>717</v>
      </c>
    </row>
    <row r="5" spans="1:69" ht="15.75">
      <c r="A5" s="207" t="s">
        <v>37</v>
      </c>
      <c r="B5" s="208" t="s">
        <v>9</v>
      </c>
      <c r="C5" s="202" t="s">
        <v>35</v>
      </c>
      <c r="D5" s="210" t="s">
        <v>182</v>
      </c>
      <c r="E5" s="24" t="s">
        <v>635</v>
      </c>
      <c r="F5" s="86">
        <v>46</v>
      </c>
      <c r="G5" s="80">
        <v>1</v>
      </c>
      <c r="H5" s="204"/>
      <c r="I5" s="204"/>
      <c r="J5" s="204"/>
      <c r="K5" s="204"/>
      <c r="L5" s="80">
        <v>1</v>
      </c>
      <c r="M5" s="203"/>
      <c r="N5" s="52">
        <v>0</v>
      </c>
      <c r="O5" s="204"/>
      <c r="P5" s="204"/>
      <c r="Q5" s="11">
        <v>8.1947498864000003</v>
      </c>
      <c r="R5" s="204"/>
      <c r="S5" s="204"/>
      <c r="T5" s="53">
        <v>11.399999999999999</v>
      </c>
      <c r="U5" s="204"/>
      <c r="V5" s="204"/>
      <c r="W5" s="11">
        <v>8.2303632272727008</v>
      </c>
      <c r="X5" s="204"/>
      <c r="Y5" s="204"/>
      <c r="Z5" s="53">
        <v>10.899999999999999</v>
      </c>
      <c r="AA5" s="204"/>
      <c r="AB5" s="204"/>
      <c r="AC5" s="204"/>
      <c r="AD5" s="204"/>
      <c r="AE5" s="204"/>
      <c r="AF5" s="9">
        <v>2.6362471700795926</v>
      </c>
      <c r="AG5" s="9">
        <v>293</v>
      </c>
      <c r="AH5" s="9">
        <v>0.33421038095797334</v>
      </c>
      <c r="AI5" s="9">
        <v>86</v>
      </c>
      <c r="AJ5" s="9">
        <v>1.9767857142857144</v>
      </c>
      <c r="AK5" s="9" t="s">
        <v>248</v>
      </c>
      <c r="AL5" s="9">
        <v>0</v>
      </c>
      <c r="AM5" s="9"/>
      <c r="AN5" s="9"/>
      <c r="AO5" s="73">
        <v>4</v>
      </c>
      <c r="AP5" s="80">
        <v>5</v>
      </c>
      <c r="AQ5" s="80">
        <v>0</v>
      </c>
      <c r="AR5" s="224">
        <v>81</v>
      </c>
      <c r="AS5" s="224" t="s">
        <v>248</v>
      </c>
      <c r="AT5" s="11">
        <v>3031.8029999999999</v>
      </c>
      <c r="AU5" s="11">
        <v>178.22900000000001</v>
      </c>
      <c r="AV5" s="11">
        <v>0</v>
      </c>
      <c r="AW5" s="11">
        <v>81</v>
      </c>
      <c r="AX5" s="203" t="s">
        <v>248</v>
      </c>
      <c r="AY5" s="235" t="s">
        <v>248</v>
      </c>
      <c r="AZ5" s="138">
        <v>30273</v>
      </c>
      <c r="BA5" s="188" t="s">
        <v>248</v>
      </c>
      <c r="BB5" s="203" t="s">
        <v>248</v>
      </c>
      <c r="BC5" s="203" t="s">
        <v>248</v>
      </c>
      <c r="BD5" s="217" t="s">
        <v>61</v>
      </c>
      <c r="BE5" s="201" t="s">
        <v>62</v>
      </c>
      <c r="BF5" s="201" t="s">
        <v>63</v>
      </c>
      <c r="BG5" s="201" t="s">
        <v>196</v>
      </c>
      <c r="BH5" s="456" t="s">
        <v>713</v>
      </c>
      <c r="BI5" s="218" t="s">
        <v>68</v>
      </c>
      <c r="BJ5" s="370">
        <v>214</v>
      </c>
      <c r="BK5" s="370">
        <v>4</v>
      </c>
      <c r="BL5" s="219" t="s">
        <v>65</v>
      </c>
      <c r="BM5" s="52"/>
      <c r="BN5" s="218" t="s">
        <v>310</v>
      </c>
      <c r="BO5" s="217" t="s">
        <v>57</v>
      </c>
      <c r="BP5" s="201" t="s">
        <v>681</v>
      </c>
      <c r="BQ5" s="52" t="s">
        <v>717</v>
      </c>
    </row>
    <row r="6" spans="1:69" ht="15.75">
      <c r="A6" s="207" t="s">
        <v>37</v>
      </c>
      <c r="B6" s="208" t="s">
        <v>9</v>
      </c>
      <c r="C6" s="202" t="s">
        <v>35</v>
      </c>
      <c r="D6" s="210" t="s">
        <v>182</v>
      </c>
      <c r="E6" s="24" t="s">
        <v>587</v>
      </c>
      <c r="F6" s="86">
        <v>131</v>
      </c>
      <c r="G6" s="80">
        <v>0</v>
      </c>
      <c r="H6" s="204"/>
      <c r="I6" s="204"/>
      <c r="J6" s="204"/>
      <c r="K6" s="204"/>
      <c r="L6" s="80">
        <v>0</v>
      </c>
      <c r="M6" s="203"/>
      <c r="N6" s="52">
        <v>0</v>
      </c>
      <c r="O6" s="204"/>
      <c r="P6" s="204"/>
      <c r="Q6" s="11">
        <v>5.2296715420000002</v>
      </c>
      <c r="R6" s="204"/>
      <c r="S6" s="204"/>
      <c r="T6" s="53">
        <v>6.4607142857142845</v>
      </c>
      <c r="U6" s="204"/>
      <c r="V6" s="204"/>
      <c r="W6" s="11">
        <v>4.8877020916029998</v>
      </c>
      <c r="X6" s="204"/>
      <c r="Y6" s="204"/>
      <c r="Z6" s="53">
        <v>6.0749999999999984</v>
      </c>
      <c r="AA6" s="204"/>
      <c r="AB6" s="204"/>
      <c r="AC6" s="204"/>
      <c r="AD6" s="204"/>
      <c r="AE6" s="204"/>
      <c r="AF6" s="9">
        <v>3.6919340854162699</v>
      </c>
      <c r="AG6" s="9">
        <v>910</v>
      </c>
      <c r="AH6" s="9">
        <v>0.42616937915060238</v>
      </c>
      <c r="AI6" s="9">
        <v>19</v>
      </c>
      <c r="AJ6" s="9">
        <v>2.7070833333333333</v>
      </c>
      <c r="AK6" s="9" t="s">
        <v>248</v>
      </c>
      <c r="AL6" s="9">
        <v>129</v>
      </c>
      <c r="AM6" s="9">
        <v>3.7008416586672088</v>
      </c>
      <c r="AN6" s="9">
        <v>3.7211375212224107</v>
      </c>
      <c r="AO6" s="73">
        <v>0</v>
      </c>
      <c r="AP6" s="80">
        <v>1</v>
      </c>
      <c r="AQ6" s="80">
        <v>0</v>
      </c>
      <c r="AR6" s="224">
        <v>261</v>
      </c>
      <c r="AS6" s="224" t="s">
        <v>248</v>
      </c>
      <c r="AT6" s="11">
        <v>9792.8680000000004</v>
      </c>
      <c r="AU6" s="11">
        <v>134.678</v>
      </c>
      <c r="AV6" s="11">
        <v>0</v>
      </c>
      <c r="AW6" s="11">
        <v>261</v>
      </c>
      <c r="AX6" s="203" t="s">
        <v>248</v>
      </c>
      <c r="AY6" s="235" t="s">
        <v>248</v>
      </c>
      <c r="AZ6" s="138">
        <v>73876</v>
      </c>
      <c r="BA6" s="188" t="s">
        <v>248</v>
      </c>
      <c r="BB6" s="203" t="s">
        <v>248</v>
      </c>
      <c r="BC6" s="203" t="s">
        <v>248</v>
      </c>
      <c r="BD6" s="217" t="s">
        <v>61</v>
      </c>
      <c r="BE6" s="201" t="s">
        <v>62</v>
      </c>
      <c r="BF6" s="201" t="s">
        <v>63</v>
      </c>
      <c r="BG6" s="201" t="s">
        <v>196</v>
      </c>
      <c r="BH6" s="456" t="s">
        <v>513</v>
      </c>
      <c r="BI6" s="218" t="s">
        <v>64</v>
      </c>
      <c r="BJ6" s="370">
        <v>214</v>
      </c>
      <c r="BK6" s="370">
        <v>1</v>
      </c>
      <c r="BL6" s="219" t="s">
        <v>65</v>
      </c>
      <c r="BM6" s="52"/>
      <c r="BN6" s="218" t="s">
        <v>310</v>
      </c>
      <c r="BO6" s="217" t="s">
        <v>55</v>
      </c>
      <c r="BP6" s="201" t="s">
        <v>684</v>
      </c>
      <c r="BQ6" s="52" t="s">
        <v>716</v>
      </c>
    </row>
    <row r="7" spans="1:69" ht="15.75">
      <c r="A7" s="207" t="s">
        <v>37</v>
      </c>
      <c r="B7" s="208" t="s">
        <v>9</v>
      </c>
      <c r="C7" s="202" t="s">
        <v>35</v>
      </c>
      <c r="D7" s="210" t="s">
        <v>182</v>
      </c>
      <c r="E7" s="24" t="s">
        <v>587</v>
      </c>
      <c r="F7" s="86">
        <v>130</v>
      </c>
      <c r="G7" s="80">
        <v>2</v>
      </c>
      <c r="H7" s="204"/>
      <c r="I7" s="204"/>
      <c r="J7" s="204"/>
      <c r="K7" s="204"/>
      <c r="L7" s="80">
        <v>0</v>
      </c>
      <c r="M7" s="203"/>
      <c r="N7" s="52">
        <v>0</v>
      </c>
      <c r="O7" s="204"/>
      <c r="P7" s="204"/>
      <c r="Q7" s="11">
        <v>6.6612421250000002</v>
      </c>
      <c r="R7" s="204"/>
      <c r="S7" s="204"/>
      <c r="T7" s="53">
        <v>8.4333333333333318</v>
      </c>
      <c r="U7" s="204"/>
      <c r="V7" s="204"/>
      <c r="W7" s="11">
        <v>6.724351515625</v>
      </c>
      <c r="X7" s="204"/>
      <c r="Y7" s="204"/>
      <c r="Z7" s="53">
        <v>8.6</v>
      </c>
      <c r="AA7" s="204"/>
      <c r="AB7" s="204"/>
      <c r="AC7" s="204"/>
      <c r="AD7" s="204"/>
      <c r="AE7" s="204"/>
      <c r="AF7" s="9">
        <v>3.2302276797592637</v>
      </c>
      <c r="AG7" s="9">
        <v>889</v>
      </c>
      <c r="AH7" s="9">
        <v>0.53861603445748496</v>
      </c>
      <c r="AI7" s="9">
        <v>86</v>
      </c>
      <c r="AJ7" s="9">
        <v>2.1857638888888888</v>
      </c>
      <c r="AK7" s="9" t="s">
        <v>248</v>
      </c>
      <c r="AL7" s="9">
        <v>126</v>
      </c>
      <c r="AM7" s="9">
        <v>3.2395351489925601</v>
      </c>
      <c r="AN7" s="9">
        <v>3.289814814814815</v>
      </c>
      <c r="AO7" s="73">
        <v>26</v>
      </c>
      <c r="AP7" s="80">
        <v>1</v>
      </c>
      <c r="AQ7" s="80">
        <v>1</v>
      </c>
      <c r="AR7" s="224">
        <v>228</v>
      </c>
      <c r="AS7" s="224" t="s">
        <v>248</v>
      </c>
      <c r="AT7" s="11">
        <v>9922.0079999999998</v>
      </c>
      <c r="AU7" s="11">
        <v>0</v>
      </c>
      <c r="AV7" s="11">
        <v>0</v>
      </c>
      <c r="AW7" s="11">
        <v>228</v>
      </c>
      <c r="AX7" s="203" t="s">
        <v>248</v>
      </c>
      <c r="AY7" s="235" t="s">
        <v>248</v>
      </c>
      <c r="AZ7" s="138">
        <v>73876</v>
      </c>
      <c r="BA7" s="188" t="s">
        <v>248</v>
      </c>
      <c r="BB7" s="203" t="s">
        <v>248</v>
      </c>
      <c r="BC7" s="203" t="s">
        <v>248</v>
      </c>
      <c r="BD7" s="217" t="s">
        <v>61</v>
      </c>
      <c r="BE7" s="201" t="s">
        <v>62</v>
      </c>
      <c r="BF7" s="201" t="s">
        <v>63</v>
      </c>
      <c r="BG7" s="201" t="s">
        <v>196</v>
      </c>
      <c r="BH7" s="456" t="s">
        <v>513</v>
      </c>
      <c r="BI7" s="218" t="s">
        <v>66</v>
      </c>
      <c r="BJ7" s="370">
        <v>214</v>
      </c>
      <c r="BK7" s="370">
        <v>7</v>
      </c>
      <c r="BL7" s="219" t="s">
        <v>65</v>
      </c>
      <c r="BM7" s="52"/>
      <c r="BN7" s="218" t="s">
        <v>310</v>
      </c>
      <c r="BO7" s="217" t="s">
        <v>55</v>
      </c>
      <c r="BP7" s="201" t="s">
        <v>684</v>
      </c>
      <c r="BQ7" s="52" t="s">
        <v>716</v>
      </c>
    </row>
    <row r="8" spans="1:69" ht="15.75">
      <c r="A8" s="207" t="s">
        <v>37</v>
      </c>
      <c r="B8" s="208" t="s">
        <v>9</v>
      </c>
      <c r="C8" s="202" t="s">
        <v>35</v>
      </c>
      <c r="D8" s="210" t="s">
        <v>182</v>
      </c>
      <c r="E8" s="24" t="s">
        <v>587</v>
      </c>
      <c r="F8" s="86">
        <v>132</v>
      </c>
      <c r="G8" s="80">
        <v>1</v>
      </c>
      <c r="H8" s="204"/>
      <c r="I8" s="204"/>
      <c r="J8" s="204"/>
      <c r="K8" s="204"/>
      <c r="L8" s="80">
        <v>0</v>
      </c>
      <c r="M8" s="203"/>
      <c r="N8" s="52">
        <v>1</v>
      </c>
      <c r="O8" s="204"/>
      <c r="P8" s="204"/>
      <c r="Q8" s="11">
        <v>6.0079846259999998</v>
      </c>
      <c r="R8" s="204"/>
      <c r="S8" s="204"/>
      <c r="T8" s="53">
        <v>8.2249999999999943</v>
      </c>
      <c r="U8" s="204"/>
      <c r="V8" s="204"/>
      <c r="W8" s="11">
        <v>5.2069159236641003</v>
      </c>
      <c r="X8" s="204"/>
      <c r="Y8" s="204"/>
      <c r="Z8" s="53">
        <v>7.4083333333333314</v>
      </c>
      <c r="AA8" s="204"/>
      <c r="AB8" s="204"/>
      <c r="AC8" s="204"/>
      <c r="AD8" s="204"/>
      <c r="AE8" s="204"/>
      <c r="AF8" s="9">
        <v>3.641593418278537</v>
      </c>
      <c r="AG8" s="9">
        <v>910</v>
      </c>
      <c r="AH8" s="9">
        <v>0.42327664117096619</v>
      </c>
      <c r="AI8" s="9">
        <v>21</v>
      </c>
      <c r="AJ8" s="9">
        <v>2.6632142857142855</v>
      </c>
      <c r="AK8" s="9" t="s">
        <v>248</v>
      </c>
      <c r="AL8" s="9">
        <v>130</v>
      </c>
      <c r="AM8" s="9">
        <v>3.641593418278537</v>
      </c>
      <c r="AN8" s="9">
        <v>3.6793300653594772</v>
      </c>
      <c r="AO8" s="73">
        <v>2</v>
      </c>
      <c r="AP8" s="80">
        <v>0</v>
      </c>
      <c r="AQ8" s="80">
        <v>0</v>
      </c>
      <c r="AR8" s="224">
        <v>260</v>
      </c>
      <c r="AS8" s="224" t="s">
        <v>248</v>
      </c>
      <c r="AT8" s="11">
        <v>9960.1450000000004</v>
      </c>
      <c r="AU8" s="11">
        <v>0</v>
      </c>
      <c r="AV8" s="11">
        <v>0</v>
      </c>
      <c r="AW8" s="11">
        <v>260</v>
      </c>
      <c r="AX8" s="203" t="s">
        <v>248</v>
      </c>
      <c r="AY8" s="235" t="s">
        <v>248</v>
      </c>
      <c r="AZ8" s="138">
        <v>73876</v>
      </c>
      <c r="BA8" s="188" t="s">
        <v>248</v>
      </c>
      <c r="BB8" s="203" t="s">
        <v>248</v>
      </c>
      <c r="BC8" s="203" t="s">
        <v>248</v>
      </c>
      <c r="BD8" s="217" t="s">
        <v>61</v>
      </c>
      <c r="BE8" s="201" t="s">
        <v>62</v>
      </c>
      <c r="BF8" s="201" t="s">
        <v>63</v>
      </c>
      <c r="BG8" s="201" t="s">
        <v>196</v>
      </c>
      <c r="BH8" s="456" t="s">
        <v>513</v>
      </c>
      <c r="BI8" s="218" t="s">
        <v>67</v>
      </c>
      <c r="BJ8" s="370">
        <v>214</v>
      </c>
      <c r="BK8" s="370">
        <v>3</v>
      </c>
      <c r="BL8" s="219" t="s">
        <v>65</v>
      </c>
      <c r="BM8" s="52"/>
      <c r="BN8" s="218" t="s">
        <v>310</v>
      </c>
      <c r="BO8" s="217" t="s">
        <v>55</v>
      </c>
      <c r="BP8" s="201" t="s">
        <v>684</v>
      </c>
      <c r="BQ8" s="52" t="s">
        <v>716</v>
      </c>
    </row>
    <row r="9" spans="1:69" ht="15.75">
      <c r="A9" s="207" t="s">
        <v>37</v>
      </c>
      <c r="B9" s="208" t="s">
        <v>9</v>
      </c>
      <c r="C9" s="202" t="s">
        <v>35</v>
      </c>
      <c r="D9" s="210" t="s">
        <v>182</v>
      </c>
      <c r="E9" s="24" t="s">
        <v>587</v>
      </c>
      <c r="F9" s="86">
        <v>130</v>
      </c>
      <c r="G9" s="80">
        <v>1</v>
      </c>
      <c r="H9" s="204"/>
      <c r="I9" s="204"/>
      <c r="J9" s="204"/>
      <c r="K9" s="204"/>
      <c r="L9" s="80">
        <v>1</v>
      </c>
      <c r="M9" s="203"/>
      <c r="N9" s="52">
        <v>0</v>
      </c>
      <c r="O9" s="204"/>
      <c r="P9" s="204"/>
      <c r="Q9" s="11">
        <v>7.1257185233999998</v>
      </c>
      <c r="R9" s="204"/>
      <c r="S9" s="204"/>
      <c r="T9" s="53">
        <v>10.6</v>
      </c>
      <c r="U9" s="204"/>
      <c r="V9" s="204"/>
      <c r="W9" s="11">
        <v>7.1274607578125</v>
      </c>
      <c r="X9" s="204"/>
      <c r="Y9" s="204"/>
      <c r="Z9" s="53">
        <v>10.399999999999999</v>
      </c>
      <c r="AA9" s="204"/>
      <c r="AB9" s="204"/>
      <c r="AC9" s="204"/>
      <c r="AD9" s="204"/>
      <c r="AE9" s="204"/>
      <c r="AF9" s="9">
        <v>2.6832349483350364</v>
      </c>
      <c r="AG9" s="9">
        <v>847</v>
      </c>
      <c r="AH9" s="9">
        <v>0.35777303739788247</v>
      </c>
      <c r="AI9" s="9">
        <v>198</v>
      </c>
      <c r="AJ9" s="9">
        <v>1.9380952380952381</v>
      </c>
      <c r="AK9" s="9" t="s">
        <v>248</v>
      </c>
      <c r="AL9" s="9">
        <v>0</v>
      </c>
      <c r="AM9" s="9"/>
      <c r="AN9" s="9"/>
      <c r="AO9" s="73">
        <v>79</v>
      </c>
      <c r="AP9" s="80">
        <v>1</v>
      </c>
      <c r="AQ9" s="80">
        <v>1</v>
      </c>
      <c r="AR9" s="224">
        <v>177</v>
      </c>
      <c r="AS9" s="224" t="s">
        <v>248</v>
      </c>
      <c r="AT9" s="11">
        <v>9899.6630000000005</v>
      </c>
      <c r="AU9" s="11">
        <v>0</v>
      </c>
      <c r="AV9" s="11">
        <v>0</v>
      </c>
      <c r="AW9" s="11">
        <v>177</v>
      </c>
      <c r="AX9" s="203" t="s">
        <v>248</v>
      </c>
      <c r="AY9" s="235" t="s">
        <v>248</v>
      </c>
      <c r="AZ9" s="138">
        <v>73876</v>
      </c>
      <c r="BA9" s="188" t="s">
        <v>248</v>
      </c>
      <c r="BB9" s="203" t="s">
        <v>248</v>
      </c>
      <c r="BC9" s="203" t="s">
        <v>248</v>
      </c>
      <c r="BD9" s="217" t="s">
        <v>61</v>
      </c>
      <c r="BE9" s="201" t="s">
        <v>62</v>
      </c>
      <c r="BF9" s="201" t="s">
        <v>63</v>
      </c>
      <c r="BG9" s="201" t="s">
        <v>196</v>
      </c>
      <c r="BH9" s="456" t="s">
        <v>513</v>
      </c>
      <c r="BI9" s="218" t="s">
        <v>68</v>
      </c>
      <c r="BJ9" s="370">
        <v>214</v>
      </c>
      <c r="BK9" s="370">
        <v>4</v>
      </c>
      <c r="BL9" s="219" t="s">
        <v>65</v>
      </c>
      <c r="BM9" s="52"/>
      <c r="BN9" s="218" t="s">
        <v>310</v>
      </c>
      <c r="BO9" s="217" t="s">
        <v>55</v>
      </c>
      <c r="BP9" s="201" t="s">
        <v>684</v>
      </c>
      <c r="BQ9" s="52" t="s">
        <v>716</v>
      </c>
    </row>
    <row r="10" spans="1:69" ht="15.75">
      <c r="A10" s="207" t="s">
        <v>37</v>
      </c>
      <c r="B10" s="208" t="s">
        <v>9</v>
      </c>
      <c r="C10" s="202" t="s">
        <v>35</v>
      </c>
      <c r="D10" s="210" t="s">
        <v>182</v>
      </c>
      <c r="E10" s="24" t="s">
        <v>564</v>
      </c>
      <c r="F10" s="86">
        <v>286</v>
      </c>
      <c r="G10" s="80">
        <v>0</v>
      </c>
      <c r="H10" s="204"/>
      <c r="I10" s="204"/>
      <c r="J10" s="204"/>
      <c r="K10" s="204"/>
      <c r="L10" s="80">
        <v>1</v>
      </c>
      <c r="M10" s="203"/>
      <c r="N10" s="52">
        <v>0</v>
      </c>
      <c r="O10" s="204"/>
      <c r="P10" s="204"/>
      <c r="Q10" s="11">
        <v>5.5276243860000003</v>
      </c>
      <c r="R10" s="204"/>
      <c r="S10" s="204"/>
      <c r="T10" s="53">
        <v>6.9553571428571432</v>
      </c>
      <c r="U10" s="204"/>
      <c r="V10" s="204"/>
      <c r="W10" s="11">
        <v>5.1154033228070004</v>
      </c>
      <c r="X10" s="204"/>
      <c r="Y10" s="204"/>
      <c r="Z10" s="53">
        <v>6.4296875</v>
      </c>
      <c r="AA10" s="204"/>
      <c r="AB10" s="204"/>
      <c r="AC10" s="204"/>
      <c r="AD10" s="204"/>
      <c r="AE10" s="204"/>
      <c r="AF10" s="9">
        <v>3.6886917446938368</v>
      </c>
      <c r="AG10" s="9">
        <v>1995</v>
      </c>
      <c r="AH10" s="9">
        <v>0.37871660748015951</v>
      </c>
      <c r="AI10" s="9">
        <v>28</v>
      </c>
      <c r="AJ10" s="9">
        <v>2.8416666666666668</v>
      </c>
      <c r="AK10" s="9" t="s">
        <v>248</v>
      </c>
      <c r="AL10" s="9">
        <v>283</v>
      </c>
      <c r="AM10" s="9">
        <v>3.6930287888650626</v>
      </c>
      <c r="AN10" s="9">
        <v>3.7071587537091988</v>
      </c>
      <c r="AO10" s="73">
        <v>5</v>
      </c>
      <c r="AP10" s="80">
        <v>0</v>
      </c>
      <c r="AQ10" s="80">
        <v>0</v>
      </c>
      <c r="AR10" s="224">
        <v>567</v>
      </c>
      <c r="AS10" s="224" t="s">
        <v>248</v>
      </c>
      <c r="AT10" s="11">
        <v>20416.612000000001</v>
      </c>
      <c r="AU10" s="11">
        <v>0</v>
      </c>
      <c r="AV10" s="11">
        <v>0</v>
      </c>
      <c r="AW10" s="11">
        <v>567</v>
      </c>
      <c r="AX10" s="203" t="s">
        <v>248</v>
      </c>
      <c r="AY10" s="235" t="s">
        <v>248</v>
      </c>
      <c r="AZ10" s="138">
        <v>204823</v>
      </c>
      <c r="BA10" s="188" t="s">
        <v>248</v>
      </c>
      <c r="BB10" s="203" t="s">
        <v>248</v>
      </c>
      <c r="BC10" s="203" t="s">
        <v>248</v>
      </c>
      <c r="BD10" s="217" t="s">
        <v>61</v>
      </c>
      <c r="BE10" s="201" t="s">
        <v>62</v>
      </c>
      <c r="BF10" s="201" t="s">
        <v>63</v>
      </c>
      <c r="BG10" s="201" t="s">
        <v>196</v>
      </c>
      <c r="BH10" s="218" t="s">
        <v>514</v>
      </c>
      <c r="BI10" s="218" t="s">
        <v>64</v>
      </c>
      <c r="BJ10" s="370">
        <v>214</v>
      </c>
      <c r="BK10" s="370">
        <v>1</v>
      </c>
      <c r="BL10" s="219" t="s">
        <v>65</v>
      </c>
      <c r="BM10" s="52"/>
      <c r="BN10" s="218" t="s">
        <v>310</v>
      </c>
      <c r="BO10" s="217" t="s">
        <v>53</v>
      </c>
      <c r="BP10" s="201" t="s">
        <v>704</v>
      </c>
      <c r="BQ10" s="52" t="s">
        <v>714</v>
      </c>
    </row>
    <row r="11" spans="1:69" ht="15.75">
      <c r="A11" s="207" t="s">
        <v>37</v>
      </c>
      <c r="B11" s="208" t="s">
        <v>9</v>
      </c>
      <c r="C11" s="202" t="s">
        <v>35</v>
      </c>
      <c r="D11" s="210" t="s">
        <v>182</v>
      </c>
      <c r="E11" s="24" t="s">
        <v>564</v>
      </c>
      <c r="F11" s="86">
        <v>274</v>
      </c>
      <c r="G11" s="80">
        <v>11</v>
      </c>
      <c r="H11" s="204"/>
      <c r="I11" s="204"/>
      <c r="J11" s="204"/>
      <c r="K11" s="204"/>
      <c r="L11" s="80">
        <v>0</v>
      </c>
      <c r="M11" s="203"/>
      <c r="N11" s="52">
        <v>0</v>
      </c>
      <c r="O11" s="204"/>
      <c r="P11" s="204"/>
      <c r="Q11" s="11">
        <v>7.9018553687999997</v>
      </c>
      <c r="R11" s="204"/>
      <c r="S11" s="204"/>
      <c r="T11" s="53">
        <v>14.106249999999999</v>
      </c>
      <c r="U11" s="204"/>
      <c r="V11" s="204"/>
      <c r="W11" s="11">
        <v>7.9903078250949999</v>
      </c>
      <c r="X11" s="204"/>
      <c r="Y11" s="204"/>
      <c r="Z11" s="53">
        <v>14.462499999999999</v>
      </c>
      <c r="AA11" s="204"/>
      <c r="AB11" s="204"/>
      <c r="AC11" s="204"/>
      <c r="AD11" s="204"/>
      <c r="AE11" s="204"/>
      <c r="AF11" s="9">
        <v>3.3436070080330675</v>
      </c>
      <c r="AG11" s="9">
        <v>1827</v>
      </c>
      <c r="AH11" s="9">
        <v>0.50879788359616374</v>
      </c>
      <c r="AI11" s="9">
        <v>104</v>
      </c>
      <c r="AJ11" s="9">
        <v>2.3823033707865169</v>
      </c>
      <c r="AK11" s="9" t="s">
        <v>248</v>
      </c>
      <c r="AL11" s="9">
        <v>258</v>
      </c>
      <c r="AM11" s="9">
        <v>3.3528848301664667</v>
      </c>
      <c r="AN11" s="9">
        <v>3.4405204460966541</v>
      </c>
      <c r="AO11" s="73">
        <v>29</v>
      </c>
      <c r="AP11" s="80">
        <v>1</v>
      </c>
      <c r="AQ11" s="80">
        <v>0</v>
      </c>
      <c r="AR11" s="224">
        <v>496</v>
      </c>
      <c r="AS11" s="224" t="s">
        <v>248</v>
      </c>
      <c r="AT11" s="11">
        <v>18574.332999999999</v>
      </c>
      <c r="AU11" s="11">
        <v>214.40799999999999</v>
      </c>
      <c r="AV11" s="11">
        <v>0</v>
      </c>
      <c r="AW11" s="11">
        <v>492</v>
      </c>
      <c r="AX11" s="203" t="s">
        <v>248</v>
      </c>
      <c r="AY11" s="235" t="s">
        <v>248</v>
      </c>
      <c r="AZ11" s="138">
        <v>204823</v>
      </c>
      <c r="BA11" s="188" t="s">
        <v>248</v>
      </c>
      <c r="BB11" s="203" t="s">
        <v>248</v>
      </c>
      <c r="BC11" s="203" t="s">
        <v>248</v>
      </c>
      <c r="BD11" s="217" t="s">
        <v>61</v>
      </c>
      <c r="BE11" s="201" t="s">
        <v>62</v>
      </c>
      <c r="BF11" s="201" t="s">
        <v>63</v>
      </c>
      <c r="BG11" s="201" t="s">
        <v>196</v>
      </c>
      <c r="BH11" s="218" t="s">
        <v>514</v>
      </c>
      <c r="BI11" s="218" t="s">
        <v>66</v>
      </c>
      <c r="BJ11" s="370">
        <v>214</v>
      </c>
      <c r="BK11" s="370">
        <v>7</v>
      </c>
      <c r="BL11" s="219" t="s">
        <v>65</v>
      </c>
      <c r="BM11" s="52"/>
      <c r="BN11" s="218" t="s">
        <v>310</v>
      </c>
      <c r="BO11" s="217" t="s">
        <v>53</v>
      </c>
      <c r="BP11" s="201" t="s">
        <v>704</v>
      </c>
      <c r="BQ11" s="52" t="s">
        <v>714</v>
      </c>
    </row>
    <row r="12" spans="1:69" ht="15.75">
      <c r="A12" s="207" t="s">
        <v>37</v>
      </c>
      <c r="B12" s="208" t="s">
        <v>9</v>
      </c>
      <c r="C12" s="202" t="s">
        <v>35</v>
      </c>
      <c r="D12" s="210" t="s">
        <v>182</v>
      </c>
      <c r="E12" s="24" t="s">
        <v>564</v>
      </c>
      <c r="F12" s="86">
        <v>286</v>
      </c>
      <c r="G12" s="80">
        <v>1</v>
      </c>
      <c r="H12" s="204"/>
      <c r="I12" s="204"/>
      <c r="J12" s="204"/>
      <c r="K12" s="204"/>
      <c r="L12" s="80">
        <v>0</v>
      </c>
      <c r="M12" s="203"/>
      <c r="N12" s="52">
        <v>0</v>
      </c>
      <c r="O12" s="204"/>
      <c r="P12" s="204"/>
      <c r="Q12" s="11">
        <v>6.8224139297999997</v>
      </c>
      <c r="R12" s="204"/>
      <c r="S12" s="204"/>
      <c r="T12" s="53">
        <v>8.3618421052631575</v>
      </c>
      <c r="U12" s="204"/>
      <c r="V12" s="204"/>
      <c r="W12" s="11">
        <v>6.9238314561402996</v>
      </c>
      <c r="X12" s="204"/>
      <c r="Y12" s="204"/>
      <c r="Z12" s="53">
        <v>8.5535714285714288</v>
      </c>
      <c r="AA12" s="204"/>
      <c r="AB12" s="204"/>
      <c r="AC12" s="204"/>
      <c r="AD12" s="204"/>
      <c r="AE12" s="204"/>
      <c r="AF12" s="9">
        <v>3.4664394384836688</v>
      </c>
      <c r="AG12" s="9">
        <v>1995</v>
      </c>
      <c r="AH12" s="9">
        <v>0.47545041448426373</v>
      </c>
      <c r="AI12" s="9">
        <v>78</v>
      </c>
      <c r="AJ12" s="9">
        <v>2.540129151291513</v>
      </c>
      <c r="AK12" s="9" t="s">
        <v>248</v>
      </c>
      <c r="AL12" s="9">
        <v>282</v>
      </c>
      <c r="AM12" s="9">
        <v>3.475491394991812</v>
      </c>
      <c r="AN12" s="9">
        <v>3.5710116731517512</v>
      </c>
      <c r="AO12" s="73">
        <v>9</v>
      </c>
      <c r="AP12" s="80">
        <v>0</v>
      </c>
      <c r="AQ12" s="80">
        <v>1</v>
      </c>
      <c r="AR12" s="224">
        <v>560</v>
      </c>
      <c r="AS12" s="224" t="s">
        <v>248</v>
      </c>
      <c r="AT12" s="11">
        <v>20362.045999999998</v>
      </c>
      <c r="AU12" s="11">
        <v>0</v>
      </c>
      <c r="AV12" s="11">
        <v>0</v>
      </c>
      <c r="AW12" s="11">
        <v>560</v>
      </c>
      <c r="AX12" s="203" t="s">
        <v>248</v>
      </c>
      <c r="AY12" s="235" t="s">
        <v>248</v>
      </c>
      <c r="AZ12" s="138">
        <v>204823</v>
      </c>
      <c r="BA12" s="188" t="s">
        <v>248</v>
      </c>
      <c r="BB12" s="203" t="s">
        <v>248</v>
      </c>
      <c r="BC12" s="203" t="s">
        <v>248</v>
      </c>
      <c r="BD12" s="217" t="s">
        <v>61</v>
      </c>
      <c r="BE12" s="201" t="s">
        <v>62</v>
      </c>
      <c r="BF12" s="201" t="s">
        <v>63</v>
      </c>
      <c r="BG12" s="201" t="s">
        <v>196</v>
      </c>
      <c r="BH12" s="218" t="s">
        <v>514</v>
      </c>
      <c r="BI12" s="218" t="s">
        <v>67</v>
      </c>
      <c r="BJ12" s="370">
        <v>214</v>
      </c>
      <c r="BK12" s="370">
        <v>3</v>
      </c>
      <c r="BL12" s="219" t="s">
        <v>65</v>
      </c>
      <c r="BM12" s="52"/>
      <c r="BN12" s="218" t="s">
        <v>310</v>
      </c>
      <c r="BO12" s="217" t="s">
        <v>53</v>
      </c>
      <c r="BP12" s="201" t="s">
        <v>704</v>
      </c>
      <c r="BQ12" s="52" t="s">
        <v>714</v>
      </c>
    </row>
    <row r="13" spans="1:69" ht="15.75">
      <c r="A13" s="207" t="s">
        <v>37</v>
      </c>
      <c r="B13" s="208" t="s">
        <v>9</v>
      </c>
      <c r="C13" s="202" t="s">
        <v>35</v>
      </c>
      <c r="D13" s="210" t="s">
        <v>182</v>
      </c>
      <c r="E13" s="24" t="s">
        <v>564</v>
      </c>
      <c r="F13" s="86">
        <v>281</v>
      </c>
      <c r="G13" s="80">
        <v>6</v>
      </c>
      <c r="H13" s="204"/>
      <c r="I13" s="204"/>
      <c r="J13" s="204"/>
      <c r="K13" s="204"/>
      <c r="L13" s="80">
        <v>2</v>
      </c>
      <c r="M13" s="203"/>
      <c r="N13" s="52">
        <v>0</v>
      </c>
      <c r="O13" s="204"/>
      <c r="P13" s="204"/>
      <c r="Q13" s="11">
        <v>8.4940730293000009</v>
      </c>
      <c r="R13" s="204"/>
      <c r="S13" s="204"/>
      <c r="T13" s="53">
        <v>14.293749999999996</v>
      </c>
      <c r="U13" s="204"/>
      <c r="V13" s="204"/>
      <c r="W13" s="11">
        <v>8.5520034065933999</v>
      </c>
      <c r="X13" s="204"/>
      <c r="Y13" s="204"/>
      <c r="Z13" s="53">
        <v>14.224999999999994</v>
      </c>
      <c r="AA13" s="204"/>
      <c r="AB13" s="204"/>
      <c r="AC13" s="204"/>
      <c r="AD13" s="204"/>
      <c r="AE13" s="204"/>
      <c r="AF13" s="9">
        <v>2.8217569742296713</v>
      </c>
      <c r="AG13" s="9">
        <v>1827</v>
      </c>
      <c r="AH13" s="9">
        <v>0.44272894082504749</v>
      </c>
      <c r="AI13" s="9">
        <v>382</v>
      </c>
      <c r="AJ13" s="9">
        <v>2.0034366576819407</v>
      </c>
      <c r="AK13" s="9" t="s">
        <v>248</v>
      </c>
      <c r="AL13" s="9">
        <v>0</v>
      </c>
      <c r="AM13" s="9"/>
      <c r="AN13" s="9"/>
      <c r="AO13" s="73">
        <v>47</v>
      </c>
      <c r="AP13" s="80">
        <v>0</v>
      </c>
      <c r="AQ13" s="80">
        <v>0</v>
      </c>
      <c r="AR13" s="224">
        <v>503</v>
      </c>
      <c r="AS13" s="224" t="s">
        <v>248</v>
      </c>
      <c r="AT13" s="11">
        <v>19481.796999999999</v>
      </c>
      <c r="AU13" s="11">
        <v>144.00700000000001</v>
      </c>
      <c r="AV13" s="11">
        <v>0</v>
      </c>
      <c r="AW13" s="11">
        <v>501</v>
      </c>
      <c r="AX13" s="203" t="s">
        <v>248</v>
      </c>
      <c r="AY13" s="235" t="s">
        <v>248</v>
      </c>
      <c r="AZ13" s="138">
        <v>204823</v>
      </c>
      <c r="BA13" s="188" t="s">
        <v>248</v>
      </c>
      <c r="BB13" s="203" t="s">
        <v>248</v>
      </c>
      <c r="BC13" s="203" t="s">
        <v>248</v>
      </c>
      <c r="BD13" s="217" t="s">
        <v>61</v>
      </c>
      <c r="BE13" s="201" t="s">
        <v>62</v>
      </c>
      <c r="BF13" s="201" t="s">
        <v>63</v>
      </c>
      <c r="BG13" s="201" t="s">
        <v>196</v>
      </c>
      <c r="BH13" s="218" t="s">
        <v>514</v>
      </c>
      <c r="BI13" s="218" t="s">
        <v>68</v>
      </c>
      <c r="BJ13" s="370">
        <v>214</v>
      </c>
      <c r="BK13" s="370">
        <v>4</v>
      </c>
      <c r="BL13" s="219" t="s">
        <v>65</v>
      </c>
      <c r="BM13" s="52"/>
      <c r="BN13" s="218" t="s">
        <v>310</v>
      </c>
      <c r="BO13" s="217" t="s">
        <v>53</v>
      </c>
      <c r="BP13" s="201" t="s">
        <v>704</v>
      </c>
      <c r="BQ13" s="52" t="s">
        <v>714</v>
      </c>
    </row>
    <row r="14" spans="1:69" ht="15.75">
      <c r="A14" s="207" t="s">
        <v>37</v>
      </c>
      <c r="B14" s="208" t="s">
        <v>9</v>
      </c>
      <c r="C14" s="202" t="s">
        <v>35</v>
      </c>
      <c r="D14" s="210" t="s">
        <v>182</v>
      </c>
      <c r="E14" s="24" t="s">
        <v>649</v>
      </c>
      <c r="F14" s="86">
        <v>80</v>
      </c>
      <c r="G14" s="80">
        <v>0</v>
      </c>
      <c r="H14" s="204"/>
      <c r="I14" s="204"/>
      <c r="J14" s="204"/>
      <c r="K14" s="204"/>
      <c r="L14" s="80">
        <v>0</v>
      </c>
      <c r="M14" s="203"/>
      <c r="N14" s="52">
        <v>0</v>
      </c>
      <c r="O14" s="204"/>
      <c r="P14" s="204"/>
      <c r="Q14" s="11">
        <v>5.4199874000000001</v>
      </c>
      <c r="R14" s="204"/>
      <c r="S14" s="204"/>
      <c r="T14" s="53">
        <v>7</v>
      </c>
      <c r="U14" s="204"/>
      <c r="V14" s="204"/>
      <c r="W14" s="11">
        <v>5.0939998500000003</v>
      </c>
      <c r="X14" s="204"/>
      <c r="Y14" s="204"/>
      <c r="Z14" s="53">
        <v>6.5</v>
      </c>
      <c r="AA14" s="204"/>
      <c r="AB14" s="204"/>
      <c r="AC14" s="204"/>
      <c r="AD14" s="204"/>
      <c r="AE14" s="204"/>
      <c r="AF14" s="9">
        <v>3.6700714511246915</v>
      </c>
      <c r="AG14" s="9">
        <v>560</v>
      </c>
      <c r="AH14" s="9">
        <v>0.42943745556157842</v>
      </c>
      <c r="AI14" s="9">
        <v>16</v>
      </c>
      <c r="AJ14" s="9">
        <v>2.7</v>
      </c>
      <c r="AK14" s="9" t="s">
        <v>248</v>
      </c>
      <c r="AL14" s="9">
        <v>75</v>
      </c>
      <c r="AM14" s="9">
        <v>3.7084952599661696</v>
      </c>
      <c r="AN14" s="9">
        <v>3.7242744063324538</v>
      </c>
      <c r="AO14" s="73">
        <v>5</v>
      </c>
      <c r="AP14" s="80">
        <v>0</v>
      </c>
      <c r="AQ14" s="80">
        <v>0</v>
      </c>
      <c r="AR14" s="224">
        <v>155</v>
      </c>
      <c r="AS14" s="224" t="s">
        <v>248</v>
      </c>
      <c r="AT14" s="11">
        <v>5720.3670000000002</v>
      </c>
      <c r="AU14" s="11">
        <v>29.646000000000001</v>
      </c>
      <c r="AV14" s="11">
        <v>0</v>
      </c>
      <c r="AW14" s="11">
        <v>155</v>
      </c>
      <c r="AX14" s="203" t="s">
        <v>248</v>
      </c>
      <c r="AY14" s="235" t="s">
        <v>248</v>
      </c>
      <c r="AZ14" s="138">
        <v>40695</v>
      </c>
      <c r="BA14" s="188" t="s">
        <v>248</v>
      </c>
      <c r="BB14" s="203" t="s">
        <v>248</v>
      </c>
      <c r="BC14" s="203" t="s">
        <v>248</v>
      </c>
      <c r="BD14" s="217" t="s">
        <v>61</v>
      </c>
      <c r="BE14" s="201" t="s">
        <v>62</v>
      </c>
      <c r="BF14" s="201" t="s">
        <v>63</v>
      </c>
      <c r="BG14" s="201" t="s">
        <v>196</v>
      </c>
      <c r="BH14" s="456" t="s">
        <v>712</v>
      </c>
      <c r="BI14" s="218" t="s">
        <v>64</v>
      </c>
      <c r="BJ14" s="370">
        <v>214</v>
      </c>
      <c r="BK14" s="370">
        <v>1</v>
      </c>
      <c r="BL14" s="219" t="s">
        <v>65</v>
      </c>
      <c r="BM14" s="52"/>
      <c r="BN14" s="218" t="s">
        <v>310</v>
      </c>
      <c r="BO14" s="217" t="s">
        <v>83</v>
      </c>
      <c r="BP14" s="201" t="s">
        <v>683</v>
      </c>
      <c r="BQ14" s="52" t="s">
        <v>717</v>
      </c>
    </row>
    <row r="15" spans="1:69" ht="15.75">
      <c r="A15" s="207" t="s">
        <v>37</v>
      </c>
      <c r="B15" s="208" t="s">
        <v>9</v>
      </c>
      <c r="C15" s="202" t="s">
        <v>35</v>
      </c>
      <c r="D15" s="210" t="s">
        <v>182</v>
      </c>
      <c r="E15" s="24" t="s">
        <v>649</v>
      </c>
      <c r="F15" s="86">
        <v>80</v>
      </c>
      <c r="G15" s="80">
        <v>1</v>
      </c>
      <c r="H15" s="204"/>
      <c r="I15" s="204"/>
      <c r="J15" s="204"/>
      <c r="K15" s="204"/>
      <c r="L15" s="80">
        <v>0</v>
      </c>
      <c r="M15" s="203"/>
      <c r="N15" s="52">
        <v>0</v>
      </c>
      <c r="O15" s="204"/>
      <c r="P15" s="204"/>
      <c r="Q15" s="11">
        <v>8.4642402658000009</v>
      </c>
      <c r="R15" s="204"/>
      <c r="S15" s="204"/>
      <c r="T15" s="53">
        <v>14.38125</v>
      </c>
      <c r="U15" s="204"/>
      <c r="V15" s="204"/>
      <c r="W15" s="11">
        <v>8.5214936075949002</v>
      </c>
      <c r="X15" s="204"/>
      <c r="Y15" s="204"/>
      <c r="Z15" s="53">
        <v>14.38125</v>
      </c>
      <c r="AA15" s="204"/>
      <c r="AB15" s="204"/>
      <c r="AC15" s="204"/>
      <c r="AD15" s="204"/>
      <c r="AE15" s="204"/>
      <c r="AF15" s="9">
        <v>3.2238743248080701</v>
      </c>
      <c r="AG15" s="9">
        <v>553</v>
      </c>
      <c r="AH15" s="9">
        <v>0.57354459551573911</v>
      </c>
      <c r="AI15" s="9">
        <v>69</v>
      </c>
      <c r="AJ15" s="9">
        <v>2.1171296296296296</v>
      </c>
      <c r="AK15" s="9" t="s">
        <v>248</v>
      </c>
      <c r="AL15" s="9">
        <v>78</v>
      </c>
      <c r="AM15" s="9">
        <v>3.2260073281469808</v>
      </c>
      <c r="AN15" s="9">
        <v>3.2818791946308723</v>
      </c>
      <c r="AO15" s="73">
        <v>0</v>
      </c>
      <c r="AP15" s="80">
        <v>0</v>
      </c>
      <c r="AQ15" s="80">
        <v>0</v>
      </c>
      <c r="AR15" s="224">
        <v>158</v>
      </c>
      <c r="AS15" s="224" t="s">
        <v>248</v>
      </c>
      <c r="AT15" s="11">
        <v>5685.7110000000002</v>
      </c>
      <c r="AU15" s="11">
        <v>0</v>
      </c>
      <c r="AV15" s="11">
        <v>0</v>
      </c>
      <c r="AW15" s="11">
        <v>158</v>
      </c>
      <c r="AX15" s="203" t="s">
        <v>248</v>
      </c>
      <c r="AY15" s="235" t="s">
        <v>248</v>
      </c>
      <c r="AZ15" s="138">
        <v>40695</v>
      </c>
      <c r="BA15" s="188" t="s">
        <v>248</v>
      </c>
      <c r="BB15" s="203" t="s">
        <v>248</v>
      </c>
      <c r="BC15" s="203" t="s">
        <v>248</v>
      </c>
      <c r="BD15" s="217" t="s">
        <v>61</v>
      </c>
      <c r="BE15" s="201" t="s">
        <v>62</v>
      </c>
      <c r="BF15" s="201" t="s">
        <v>63</v>
      </c>
      <c r="BG15" s="201" t="s">
        <v>196</v>
      </c>
      <c r="BH15" s="455" t="s">
        <v>712</v>
      </c>
      <c r="BI15" s="218" t="s">
        <v>66</v>
      </c>
      <c r="BJ15" s="370">
        <v>214</v>
      </c>
      <c r="BK15" s="370">
        <v>7</v>
      </c>
      <c r="BL15" s="219" t="s">
        <v>65</v>
      </c>
      <c r="BM15" s="52"/>
      <c r="BN15" s="218" t="s">
        <v>310</v>
      </c>
      <c r="BO15" s="217" t="s">
        <v>83</v>
      </c>
      <c r="BP15" s="201" t="s">
        <v>683</v>
      </c>
      <c r="BQ15" s="52" t="s">
        <v>717</v>
      </c>
    </row>
    <row r="16" spans="1:69" ht="15.75">
      <c r="A16" s="207" t="s">
        <v>37</v>
      </c>
      <c r="B16" s="208" t="s">
        <v>9</v>
      </c>
      <c r="C16" s="202" t="s">
        <v>35</v>
      </c>
      <c r="D16" s="210" t="s">
        <v>182</v>
      </c>
      <c r="E16" s="24" t="s">
        <v>649</v>
      </c>
      <c r="F16" s="86">
        <v>82</v>
      </c>
      <c r="G16" s="80">
        <v>0</v>
      </c>
      <c r="H16" s="204"/>
      <c r="I16" s="204"/>
      <c r="J16" s="204"/>
      <c r="K16" s="204"/>
      <c r="L16" s="80">
        <v>1</v>
      </c>
      <c r="M16" s="203"/>
      <c r="N16" s="52">
        <v>0</v>
      </c>
      <c r="O16" s="204"/>
      <c r="P16" s="204"/>
      <c r="Q16" s="11">
        <v>5.9857405309000002</v>
      </c>
      <c r="R16" s="204"/>
      <c r="S16" s="204"/>
      <c r="T16" s="53">
        <v>8.9750000000000014</v>
      </c>
      <c r="U16" s="204"/>
      <c r="V16" s="204"/>
      <c r="W16" s="11">
        <v>5.3551357037037004</v>
      </c>
      <c r="X16" s="204"/>
      <c r="Y16" s="204"/>
      <c r="Z16" s="53">
        <v>8.4750000000000014</v>
      </c>
      <c r="AA16" s="204"/>
      <c r="AB16" s="204"/>
      <c r="AC16" s="204"/>
      <c r="AD16" s="204"/>
      <c r="AE16" s="204"/>
      <c r="AF16" s="9">
        <v>3.5848706733612792</v>
      </c>
      <c r="AG16" s="9">
        <v>566</v>
      </c>
      <c r="AH16" s="9">
        <v>0.47686395412651661</v>
      </c>
      <c r="AI16" s="9">
        <v>19</v>
      </c>
      <c r="AJ16" s="9">
        <v>2.5968749999999998</v>
      </c>
      <c r="AK16" s="9" t="s">
        <v>248</v>
      </c>
      <c r="AL16" s="9">
        <v>76</v>
      </c>
      <c r="AM16" s="9">
        <v>3.6321522653252263</v>
      </c>
      <c r="AN16" s="9">
        <v>3.6701977401129944</v>
      </c>
      <c r="AO16" s="73">
        <v>7</v>
      </c>
      <c r="AP16" s="80">
        <v>0</v>
      </c>
      <c r="AQ16" s="80">
        <v>4</v>
      </c>
      <c r="AR16" s="224">
        <v>153</v>
      </c>
      <c r="AS16" s="224" t="s">
        <v>248</v>
      </c>
      <c r="AT16" s="11">
        <v>5691.8490000000002</v>
      </c>
      <c r="AU16" s="11">
        <v>197.911</v>
      </c>
      <c r="AV16" s="11">
        <v>0</v>
      </c>
      <c r="AW16" s="11">
        <v>153</v>
      </c>
      <c r="AX16" s="203" t="s">
        <v>248</v>
      </c>
      <c r="AY16" s="235" t="s">
        <v>248</v>
      </c>
      <c r="AZ16" s="138">
        <v>40695</v>
      </c>
      <c r="BA16" s="188" t="s">
        <v>248</v>
      </c>
      <c r="BB16" s="203" t="s">
        <v>248</v>
      </c>
      <c r="BC16" s="203" t="s">
        <v>248</v>
      </c>
      <c r="BD16" s="217" t="s">
        <v>61</v>
      </c>
      <c r="BE16" s="201" t="s">
        <v>62</v>
      </c>
      <c r="BF16" s="201" t="s">
        <v>63</v>
      </c>
      <c r="BG16" s="201" t="s">
        <v>196</v>
      </c>
      <c r="BH16" s="456" t="s">
        <v>712</v>
      </c>
      <c r="BI16" s="218" t="s">
        <v>67</v>
      </c>
      <c r="BJ16" s="370">
        <v>214</v>
      </c>
      <c r="BK16" s="370">
        <v>3</v>
      </c>
      <c r="BL16" s="219" t="s">
        <v>65</v>
      </c>
      <c r="BM16" s="52"/>
      <c r="BN16" s="218" t="s">
        <v>310</v>
      </c>
      <c r="BO16" s="217" t="s">
        <v>83</v>
      </c>
      <c r="BP16" s="201" t="s">
        <v>683</v>
      </c>
      <c r="BQ16" s="52" t="s">
        <v>717</v>
      </c>
    </row>
    <row r="17" spans="1:69" ht="15.75">
      <c r="A17" s="207" t="s">
        <v>37</v>
      </c>
      <c r="B17" s="208" t="s">
        <v>9</v>
      </c>
      <c r="C17" s="202" t="s">
        <v>35</v>
      </c>
      <c r="D17" s="210" t="s">
        <v>182</v>
      </c>
      <c r="E17" s="24" t="s">
        <v>649</v>
      </c>
      <c r="F17" s="86">
        <v>79</v>
      </c>
      <c r="G17" s="80">
        <v>1</v>
      </c>
      <c r="H17" s="204"/>
      <c r="I17" s="204"/>
      <c r="J17" s="204"/>
      <c r="K17" s="204"/>
      <c r="L17" s="80">
        <v>1</v>
      </c>
      <c r="M17" s="203"/>
      <c r="N17" s="52">
        <v>0</v>
      </c>
      <c r="O17" s="204"/>
      <c r="P17" s="204"/>
      <c r="Q17" s="11">
        <v>7.8689349740000001</v>
      </c>
      <c r="R17" s="204"/>
      <c r="S17" s="204"/>
      <c r="T17" s="53">
        <v>10.287499999999998</v>
      </c>
      <c r="U17" s="204"/>
      <c r="V17" s="204"/>
      <c r="W17" s="11">
        <v>7.896753051948</v>
      </c>
      <c r="X17" s="204"/>
      <c r="Y17" s="204"/>
      <c r="Z17" s="53">
        <v>10.074999999999996</v>
      </c>
      <c r="AA17" s="204"/>
      <c r="AB17" s="204"/>
      <c r="AC17" s="204"/>
      <c r="AD17" s="204"/>
      <c r="AE17" s="204"/>
      <c r="AF17" s="9">
        <v>2.6104699323948157</v>
      </c>
      <c r="AG17" s="9">
        <v>532</v>
      </c>
      <c r="AH17" s="9">
        <v>0.33036794833714389</v>
      </c>
      <c r="AI17" s="9">
        <v>174</v>
      </c>
      <c r="AJ17" s="9">
        <v>1.9990384615384615</v>
      </c>
      <c r="AK17" s="9" t="s">
        <v>248</v>
      </c>
      <c r="AL17" s="9">
        <v>0</v>
      </c>
      <c r="AM17" s="9"/>
      <c r="AN17" s="9"/>
      <c r="AO17" s="73">
        <v>5</v>
      </c>
      <c r="AP17" s="80">
        <v>0</v>
      </c>
      <c r="AQ17" s="80">
        <v>0</v>
      </c>
      <c r="AR17" s="224">
        <v>151</v>
      </c>
      <c r="AS17" s="224" t="s">
        <v>248</v>
      </c>
      <c r="AT17" s="11">
        <v>5502.652</v>
      </c>
      <c r="AU17" s="11">
        <v>72.137</v>
      </c>
      <c r="AV17" s="11">
        <v>0</v>
      </c>
      <c r="AW17" s="11">
        <v>149</v>
      </c>
      <c r="AX17" s="203" t="s">
        <v>248</v>
      </c>
      <c r="AY17" s="235" t="s">
        <v>248</v>
      </c>
      <c r="AZ17" s="138">
        <v>40695</v>
      </c>
      <c r="BA17" s="188" t="s">
        <v>248</v>
      </c>
      <c r="BB17" s="203" t="s">
        <v>248</v>
      </c>
      <c r="BC17" s="203" t="s">
        <v>248</v>
      </c>
      <c r="BD17" s="217" t="s">
        <v>61</v>
      </c>
      <c r="BE17" s="201" t="s">
        <v>62</v>
      </c>
      <c r="BF17" s="201" t="s">
        <v>63</v>
      </c>
      <c r="BG17" s="201" t="s">
        <v>196</v>
      </c>
      <c r="BH17" s="456" t="s">
        <v>712</v>
      </c>
      <c r="BI17" s="218" t="s">
        <v>68</v>
      </c>
      <c r="BJ17" s="370">
        <v>214</v>
      </c>
      <c r="BK17" s="370">
        <v>4</v>
      </c>
      <c r="BL17" s="219" t="s">
        <v>65</v>
      </c>
      <c r="BM17" s="52"/>
      <c r="BN17" s="218" t="s">
        <v>310</v>
      </c>
      <c r="BO17" s="217" t="s">
        <v>83</v>
      </c>
      <c r="BP17" s="201" t="s">
        <v>683</v>
      </c>
      <c r="BQ17" s="52" t="s">
        <v>717</v>
      </c>
    </row>
    <row r="18" spans="1:69" ht="15.75">
      <c r="A18" s="207" t="s">
        <v>37</v>
      </c>
      <c r="B18" s="208" t="s">
        <v>9</v>
      </c>
      <c r="C18" s="202" t="s">
        <v>35</v>
      </c>
      <c r="D18" s="210" t="s">
        <v>182</v>
      </c>
      <c r="E18" s="24" t="s">
        <v>595</v>
      </c>
      <c r="F18" s="86">
        <v>198</v>
      </c>
      <c r="G18" s="80">
        <v>1</v>
      </c>
      <c r="H18" s="204"/>
      <c r="I18" s="204"/>
      <c r="J18" s="204"/>
      <c r="K18" s="204"/>
      <c r="L18" s="80">
        <v>0</v>
      </c>
      <c r="M18" s="203"/>
      <c r="N18" s="52">
        <v>0</v>
      </c>
      <c r="O18" s="204"/>
      <c r="P18" s="204"/>
      <c r="Q18" s="11">
        <v>5.8738525938999997</v>
      </c>
      <c r="R18" s="204"/>
      <c r="S18" s="204"/>
      <c r="T18" s="53">
        <v>8.3937499999999972</v>
      </c>
      <c r="U18" s="204"/>
      <c r="V18" s="204"/>
      <c r="W18" s="11">
        <v>5.3768729289339996</v>
      </c>
      <c r="X18" s="204"/>
      <c r="Y18" s="204"/>
      <c r="Z18" s="53">
        <v>7.8458333333333314</v>
      </c>
      <c r="AA18" s="204"/>
      <c r="AB18" s="204"/>
      <c r="AC18" s="204"/>
      <c r="AD18" s="204"/>
      <c r="AE18" s="204"/>
      <c r="AF18" s="9">
        <v>3.6320667276354799</v>
      </c>
      <c r="AG18" s="9">
        <v>1379</v>
      </c>
      <c r="AH18" s="9">
        <v>0.40900628680705881</v>
      </c>
      <c r="AI18" s="9">
        <v>28</v>
      </c>
      <c r="AJ18" s="9">
        <v>2.71781914893617</v>
      </c>
      <c r="AK18" s="9" t="s">
        <v>248</v>
      </c>
      <c r="AL18" s="9">
        <v>194</v>
      </c>
      <c r="AM18" s="9">
        <v>3.6431001602988893</v>
      </c>
      <c r="AN18" s="9">
        <v>3.6808873720136517</v>
      </c>
      <c r="AO18" s="73">
        <v>18</v>
      </c>
      <c r="AP18" s="80">
        <v>0</v>
      </c>
      <c r="AQ18" s="80">
        <v>2</v>
      </c>
      <c r="AR18" s="224">
        <v>374</v>
      </c>
      <c r="AS18" s="224" t="s">
        <v>248</v>
      </c>
      <c r="AT18" s="11">
        <v>14118.523999999999</v>
      </c>
      <c r="AU18" s="11">
        <v>0</v>
      </c>
      <c r="AV18" s="11">
        <v>0</v>
      </c>
      <c r="AW18" s="11">
        <v>374</v>
      </c>
      <c r="AX18" s="203" t="s">
        <v>248</v>
      </c>
      <c r="AY18" s="235" t="s">
        <v>248</v>
      </c>
      <c r="AZ18" s="138">
        <v>112196</v>
      </c>
      <c r="BA18" s="188" t="s">
        <v>248</v>
      </c>
      <c r="BB18" s="203" t="s">
        <v>248</v>
      </c>
      <c r="BC18" s="203" t="s">
        <v>248</v>
      </c>
      <c r="BD18" s="217" t="s">
        <v>61</v>
      </c>
      <c r="BE18" s="201" t="s">
        <v>62</v>
      </c>
      <c r="BF18" s="201" t="s">
        <v>63</v>
      </c>
      <c r="BG18" s="201" t="s">
        <v>196</v>
      </c>
      <c r="BH18" s="218" t="s">
        <v>713</v>
      </c>
      <c r="BI18" s="218" t="s">
        <v>64</v>
      </c>
      <c r="BJ18" s="370">
        <v>214</v>
      </c>
      <c r="BK18" s="370">
        <v>1</v>
      </c>
      <c r="BL18" s="219" t="s">
        <v>65</v>
      </c>
      <c r="BM18" s="52"/>
      <c r="BN18" s="218" t="s">
        <v>310</v>
      </c>
      <c r="BO18" s="217" t="s">
        <v>53</v>
      </c>
      <c r="BP18" s="201" t="s">
        <v>704</v>
      </c>
      <c r="BQ18" s="52" t="s">
        <v>714</v>
      </c>
    </row>
    <row r="19" spans="1:69" ht="15.75">
      <c r="A19" s="207" t="s">
        <v>37</v>
      </c>
      <c r="B19" s="208" t="s">
        <v>9</v>
      </c>
      <c r="C19" s="202" t="s">
        <v>35</v>
      </c>
      <c r="D19" s="210" t="s">
        <v>182</v>
      </c>
      <c r="E19" s="24" t="s">
        <v>595</v>
      </c>
      <c r="F19" s="86">
        <v>156</v>
      </c>
      <c r="G19" s="80">
        <v>16</v>
      </c>
      <c r="H19" s="204"/>
      <c r="I19" s="204"/>
      <c r="J19" s="204"/>
      <c r="K19" s="204"/>
      <c r="L19" s="80">
        <v>1</v>
      </c>
      <c r="M19" s="203"/>
      <c r="N19" s="52">
        <v>0</v>
      </c>
      <c r="O19" s="204"/>
      <c r="P19" s="204"/>
      <c r="Q19" s="11">
        <v>7.7958200647</v>
      </c>
      <c r="R19" s="204"/>
      <c r="S19" s="204"/>
      <c r="T19" s="53">
        <v>14.506249999999998</v>
      </c>
      <c r="U19" s="204"/>
      <c r="V19" s="204"/>
      <c r="W19" s="11">
        <v>7.8329639640286999</v>
      </c>
      <c r="X19" s="204"/>
      <c r="Y19" s="204"/>
      <c r="Z19" s="53">
        <v>14.631249999999998</v>
      </c>
      <c r="AA19" s="204"/>
      <c r="AB19" s="204"/>
      <c r="AC19" s="204"/>
      <c r="AD19" s="204"/>
      <c r="AE19" s="204"/>
      <c r="AF19" s="9">
        <v>3.3731534862894019</v>
      </c>
      <c r="AG19" s="9">
        <v>973</v>
      </c>
      <c r="AH19" s="9">
        <v>0.5352326554002933</v>
      </c>
      <c r="AI19" s="9">
        <v>63</v>
      </c>
      <c r="AJ19" s="9">
        <v>2.3695454545454546</v>
      </c>
      <c r="AK19" s="9" t="s">
        <v>248</v>
      </c>
      <c r="AL19" s="9">
        <v>138</v>
      </c>
      <c r="AM19" s="9">
        <v>3.372971023215023</v>
      </c>
      <c r="AN19" s="9">
        <v>3.4592198581560285</v>
      </c>
      <c r="AO19" s="73">
        <v>15</v>
      </c>
      <c r="AP19" s="80">
        <v>0</v>
      </c>
      <c r="AQ19" s="80">
        <v>0</v>
      </c>
      <c r="AR19" s="224">
        <v>265</v>
      </c>
      <c r="AS19" s="224" t="s">
        <v>248</v>
      </c>
      <c r="AT19" s="11">
        <v>9976.4969999999994</v>
      </c>
      <c r="AU19" s="11">
        <v>0</v>
      </c>
      <c r="AV19" s="11">
        <v>0</v>
      </c>
      <c r="AW19" s="11">
        <v>265</v>
      </c>
      <c r="AX19" s="203" t="s">
        <v>248</v>
      </c>
      <c r="AY19" s="235" t="s">
        <v>248</v>
      </c>
      <c r="AZ19" s="138">
        <v>112196</v>
      </c>
      <c r="BA19" s="188" t="s">
        <v>248</v>
      </c>
      <c r="BB19" s="203" t="s">
        <v>248</v>
      </c>
      <c r="BC19" s="203" t="s">
        <v>248</v>
      </c>
      <c r="BD19" s="217" t="s">
        <v>61</v>
      </c>
      <c r="BE19" s="201" t="s">
        <v>62</v>
      </c>
      <c r="BF19" s="201" t="s">
        <v>63</v>
      </c>
      <c r="BG19" s="201" t="s">
        <v>196</v>
      </c>
      <c r="BH19" s="218" t="s">
        <v>713</v>
      </c>
      <c r="BI19" s="218" t="s">
        <v>66</v>
      </c>
      <c r="BJ19" s="370">
        <v>214</v>
      </c>
      <c r="BK19" s="370">
        <v>7</v>
      </c>
      <c r="BL19" s="219" t="s">
        <v>65</v>
      </c>
      <c r="BM19" s="52"/>
      <c r="BN19" s="218" t="s">
        <v>310</v>
      </c>
      <c r="BO19" s="217" t="s">
        <v>53</v>
      </c>
      <c r="BP19" s="201" t="s">
        <v>704</v>
      </c>
      <c r="BQ19" s="52" t="s">
        <v>714</v>
      </c>
    </row>
    <row r="20" spans="1:69" ht="15.75">
      <c r="A20" s="207" t="s">
        <v>37</v>
      </c>
      <c r="B20" s="208" t="s">
        <v>9</v>
      </c>
      <c r="C20" s="202" t="s">
        <v>35</v>
      </c>
      <c r="D20" s="210" t="s">
        <v>182</v>
      </c>
      <c r="E20" s="24" t="s">
        <v>595</v>
      </c>
      <c r="F20" s="86">
        <v>187</v>
      </c>
      <c r="G20" s="80">
        <v>3</v>
      </c>
      <c r="H20" s="204"/>
      <c r="I20" s="204"/>
      <c r="J20" s="204"/>
      <c r="K20" s="204"/>
      <c r="L20" s="80">
        <v>0</v>
      </c>
      <c r="M20" s="203"/>
      <c r="N20" s="52">
        <v>0</v>
      </c>
      <c r="O20" s="204"/>
      <c r="P20" s="204"/>
      <c r="Q20" s="11">
        <v>7.0548042283000001</v>
      </c>
      <c r="R20" s="204"/>
      <c r="S20" s="204"/>
      <c r="T20" s="53">
        <v>9.879999999999999</v>
      </c>
      <c r="U20" s="204"/>
      <c r="V20" s="204"/>
      <c r="W20" s="11">
        <v>7.1549182934782003</v>
      </c>
      <c r="X20" s="204"/>
      <c r="Y20" s="204"/>
      <c r="Z20" s="53">
        <v>9.879999999999999</v>
      </c>
      <c r="AA20" s="204"/>
      <c r="AB20" s="204"/>
      <c r="AC20" s="204"/>
      <c r="AD20" s="204"/>
      <c r="AE20" s="204"/>
      <c r="AF20" s="9">
        <v>3.422210806113037</v>
      </c>
      <c r="AG20" s="9">
        <v>1282</v>
      </c>
      <c r="AH20" s="9">
        <v>0.57945447912341574</v>
      </c>
      <c r="AI20" s="9">
        <v>89</v>
      </c>
      <c r="AJ20" s="9">
        <v>2.290909090909091</v>
      </c>
      <c r="AK20" s="9" t="s">
        <v>248</v>
      </c>
      <c r="AL20" s="9">
        <v>179</v>
      </c>
      <c r="AM20" s="9">
        <v>3.4356025679056299</v>
      </c>
      <c r="AN20" s="9">
        <v>3.5497237569060776</v>
      </c>
      <c r="AO20" s="73">
        <v>7</v>
      </c>
      <c r="AP20" s="80">
        <v>0</v>
      </c>
      <c r="AQ20" s="80">
        <v>3</v>
      </c>
      <c r="AR20" s="224">
        <v>358</v>
      </c>
      <c r="AS20" s="224" t="s">
        <v>248</v>
      </c>
      <c r="AT20" s="11">
        <v>12934.742</v>
      </c>
      <c r="AU20" s="11">
        <v>235.90799999999999</v>
      </c>
      <c r="AV20" s="11">
        <v>0</v>
      </c>
      <c r="AW20" s="11">
        <v>358</v>
      </c>
      <c r="AX20" s="203" t="s">
        <v>248</v>
      </c>
      <c r="AY20" s="235" t="s">
        <v>248</v>
      </c>
      <c r="AZ20" s="138">
        <v>112196</v>
      </c>
      <c r="BA20" s="188" t="s">
        <v>248</v>
      </c>
      <c r="BB20" s="203" t="s">
        <v>248</v>
      </c>
      <c r="BC20" s="203" t="s">
        <v>248</v>
      </c>
      <c r="BD20" s="217" t="s">
        <v>61</v>
      </c>
      <c r="BE20" s="201" t="s">
        <v>62</v>
      </c>
      <c r="BF20" s="201" t="s">
        <v>63</v>
      </c>
      <c r="BG20" s="201" t="s">
        <v>196</v>
      </c>
      <c r="BH20" s="218" t="s">
        <v>713</v>
      </c>
      <c r="BI20" s="218" t="s">
        <v>67</v>
      </c>
      <c r="BJ20" s="370">
        <v>214</v>
      </c>
      <c r="BK20" s="370">
        <v>3</v>
      </c>
      <c r="BL20" s="219" t="s">
        <v>65</v>
      </c>
      <c r="BM20" s="52"/>
      <c r="BN20" s="218" t="s">
        <v>310</v>
      </c>
      <c r="BO20" s="217" t="s">
        <v>53</v>
      </c>
      <c r="BP20" s="201" t="s">
        <v>704</v>
      </c>
      <c r="BQ20" s="52" t="s">
        <v>714</v>
      </c>
    </row>
    <row r="21" spans="1:69" ht="15.75">
      <c r="A21" s="207" t="s">
        <v>37</v>
      </c>
      <c r="B21" s="208" t="s">
        <v>9</v>
      </c>
      <c r="C21" s="202" t="s">
        <v>35</v>
      </c>
      <c r="D21" s="210" t="s">
        <v>182</v>
      </c>
      <c r="E21" s="24" t="s">
        <v>595</v>
      </c>
      <c r="F21" s="86">
        <v>174</v>
      </c>
      <c r="G21" s="80">
        <v>4</v>
      </c>
      <c r="H21" s="204"/>
      <c r="I21" s="204"/>
      <c r="J21" s="204"/>
      <c r="K21" s="204"/>
      <c r="L21" s="80">
        <v>3</v>
      </c>
      <c r="M21" s="203"/>
      <c r="N21" s="52">
        <v>0</v>
      </c>
      <c r="O21" s="204"/>
      <c r="P21" s="204"/>
      <c r="Q21" s="11">
        <v>8.5999639222000006</v>
      </c>
      <c r="R21" s="204"/>
      <c r="S21" s="204"/>
      <c r="T21" s="53">
        <v>11.325000000000003</v>
      </c>
      <c r="U21" s="204"/>
      <c r="V21" s="204"/>
      <c r="W21" s="11">
        <v>8.6562214251497007</v>
      </c>
      <c r="X21" s="204"/>
      <c r="Y21" s="204"/>
      <c r="Z21" s="53">
        <v>10.941666666666668</v>
      </c>
      <c r="AA21" s="204"/>
      <c r="AB21" s="204"/>
      <c r="AC21" s="204"/>
      <c r="AD21" s="204"/>
      <c r="AE21" s="204"/>
      <c r="AF21" s="9">
        <v>2.8060692082280689</v>
      </c>
      <c r="AG21" s="9">
        <v>1127</v>
      </c>
      <c r="AH21" s="9">
        <v>0.44514707030261275</v>
      </c>
      <c r="AI21" s="9">
        <v>261</v>
      </c>
      <c r="AJ21" s="9">
        <v>2.0129000000000001</v>
      </c>
      <c r="AK21" s="9" t="s">
        <v>248</v>
      </c>
      <c r="AL21" s="9">
        <v>0</v>
      </c>
      <c r="AM21" s="9"/>
      <c r="AN21" s="9"/>
      <c r="AO21" s="73">
        <v>8</v>
      </c>
      <c r="AP21" s="80">
        <v>0</v>
      </c>
      <c r="AQ21" s="80">
        <v>0</v>
      </c>
      <c r="AR21" s="224">
        <v>331</v>
      </c>
      <c r="AS21" s="224" t="s">
        <v>248</v>
      </c>
      <c r="AT21" s="11">
        <v>12061.28</v>
      </c>
      <c r="AU21" s="11">
        <v>0</v>
      </c>
      <c r="AV21" s="11">
        <v>0</v>
      </c>
      <c r="AW21" s="11">
        <v>331</v>
      </c>
      <c r="AX21" s="203" t="s">
        <v>248</v>
      </c>
      <c r="AY21" s="235" t="s">
        <v>248</v>
      </c>
      <c r="AZ21" s="138">
        <v>112196</v>
      </c>
      <c r="BA21" s="188" t="s">
        <v>248</v>
      </c>
      <c r="BB21" s="203" t="s">
        <v>248</v>
      </c>
      <c r="BC21" s="203" t="s">
        <v>248</v>
      </c>
      <c r="BD21" s="217" t="s">
        <v>61</v>
      </c>
      <c r="BE21" s="201" t="s">
        <v>62</v>
      </c>
      <c r="BF21" s="201" t="s">
        <v>63</v>
      </c>
      <c r="BG21" s="201" t="s">
        <v>196</v>
      </c>
      <c r="BH21" s="218" t="s">
        <v>713</v>
      </c>
      <c r="BI21" s="218" t="s">
        <v>68</v>
      </c>
      <c r="BJ21" s="370">
        <v>214</v>
      </c>
      <c r="BK21" s="370">
        <v>4</v>
      </c>
      <c r="BL21" s="219" t="s">
        <v>65</v>
      </c>
      <c r="BM21" s="52"/>
      <c r="BN21" s="218" t="s">
        <v>310</v>
      </c>
      <c r="BO21" s="217" t="s">
        <v>53</v>
      </c>
      <c r="BP21" s="201" t="s">
        <v>704</v>
      </c>
      <c r="BQ21" s="52" t="s">
        <v>714</v>
      </c>
    </row>
    <row r="22" spans="1:69" ht="15.75">
      <c r="A22" s="207" t="s">
        <v>37</v>
      </c>
      <c r="B22" s="208" t="s">
        <v>9</v>
      </c>
      <c r="C22" s="202" t="s">
        <v>35</v>
      </c>
      <c r="D22" s="210" t="s">
        <v>182</v>
      </c>
      <c r="E22" s="24" t="s">
        <v>588</v>
      </c>
      <c r="F22" s="86">
        <v>186</v>
      </c>
      <c r="G22" s="80">
        <v>2</v>
      </c>
      <c r="H22" s="204"/>
      <c r="I22" s="204"/>
      <c r="J22" s="204"/>
      <c r="K22" s="204"/>
      <c r="L22" s="80">
        <v>0</v>
      </c>
      <c r="M22" s="203"/>
      <c r="N22" s="52">
        <v>1</v>
      </c>
      <c r="O22" s="204"/>
      <c r="P22" s="204"/>
      <c r="Q22" s="11">
        <v>5.4996955054000001</v>
      </c>
      <c r="R22" s="204"/>
      <c r="S22" s="204"/>
      <c r="T22" s="53">
        <v>7.3799999999999981</v>
      </c>
      <c r="U22" s="204"/>
      <c r="V22" s="204"/>
      <c r="W22" s="11">
        <v>5.0200052445652004</v>
      </c>
      <c r="X22" s="204"/>
      <c r="Y22" s="204"/>
      <c r="Z22" s="53">
        <v>6.7999999999999972</v>
      </c>
      <c r="AA22" s="204"/>
      <c r="AB22" s="204"/>
      <c r="AC22" s="204"/>
      <c r="AD22" s="204"/>
      <c r="AE22" s="204"/>
      <c r="AF22" s="9">
        <v>3.6538394635895592</v>
      </c>
      <c r="AG22" s="9">
        <v>1281</v>
      </c>
      <c r="AH22" s="9">
        <v>0.44109123451976778</v>
      </c>
      <c r="AI22" s="9">
        <v>28</v>
      </c>
      <c r="AJ22" s="9">
        <v>2.706578947368421</v>
      </c>
      <c r="AK22" s="9" t="s">
        <v>248</v>
      </c>
      <c r="AL22" s="9">
        <v>179</v>
      </c>
      <c r="AM22" s="9">
        <v>3.6638787060095988</v>
      </c>
      <c r="AN22" s="9">
        <v>3.6956257594167679</v>
      </c>
      <c r="AO22" s="73">
        <v>9</v>
      </c>
      <c r="AP22" s="80">
        <v>0</v>
      </c>
      <c r="AQ22" s="80">
        <v>0</v>
      </c>
      <c r="AR22" s="224">
        <v>359</v>
      </c>
      <c r="AS22" s="224" t="s">
        <v>248</v>
      </c>
      <c r="AT22" s="11">
        <v>13145.169</v>
      </c>
      <c r="AU22" s="11">
        <v>0</v>
      </c>
      <c r="AV22" s="11">
        <v>0</v>
      </c>
      <c r="AW22" s="11">
        <v>359</v>
      </c>
      <c r="AX22" s="203" t="s">
        <v>248</v>
      </c>
      <c r="AY22" s="235" t="s">
        <v>248</v>
      </c>
      <c r="AZ22" s="138">
        <v>169773</v>
      </c>
      <c r="BA22" s="188" t="s">
        <v>248</v>
      </c>
      <c r="BB22" s="203" t="s">
        <v>248</v>
      </c>
      <c r="BC22" s="203" t="s">
        <v>248</v>
      </c>
      <c r="BD22" s="217" t="s">
        <v>61</v>
      </c>
      <c r="BE22" s="201" t="s">
        <v>62</v>
      </c>
      <c r="BF22" s="201" t="s">
        <v>63</v>
      </c>
      <c r="BG22" s="201" t="s">
        <v>196</v>
      </c>
      <c r="BH22" s="456" t="s">
        <v>713</v>
      </c>
      <c r="BI22" s="218" t="s">
        <v>64</v>
      </c>
      <c r="BJ22" s="370">
        <v>214</v>
      </c>
      <c r="BK22" s="370">
        <v>1</v>
      </c>
      <c r="BL22" s="219" t="s">
        <v>65</v>
      </c>
      <c r="BM22" s="52"/>
      <c r="BN22" s="218" t="s">
        <v>310</v>
      </c>
      <c r="BO22" s="217" t="s">
        <v>53</v>
      </c>
      <c r="BP22" s="201" t="s">
        <v>704</v>
      </c>
      <c r="BQ22" s="52" t="s">
        <v>714</v>
      </c>
    </row>
    <row r="23" spans="1:69" ht="15.75">
      <c r="A23" s="207" t="s">
        <v>37</v>
      </c>
      <c r="B23" s="208" t="s">
        <v>9</v>
      </c>
      <c r="C23" s="202" t="s">
        <v>35</v>
      </c>
      <c r="D23" s="210" t="s">
        <v>182</v>
      </c>
      <c r="E23" s="24" t="s">
        <v>588</v>
      </c>
      <c r="F23" s="86">
        <v>182</v>
      </c>
      <c r="G23" s="80">
        <v>17</v>
      </c>
      <c r="H23" s="204"/>
      <c r="I23" s="204"/>
      <c r="J23" s="204"/>
      <c r="K23" s="204"/>
      <c r="L23" s="80">
        <v>0</v>
      </c>
      <c r="M23" s="203"/>
      <c r="N23" s="52">
        <v>1</v>
      </c>
      <c r="O23" s="204"/>
      <c r="P23" s="204"/>
      <c r="Q23" s="11">
        <v>8.1687513273000008</v>
      </c>
      <c r="R23" s="204"/>
      <c r="S23" s="204"/>
      <c r="T23" s="53">
        <v>13.96875</v>
      </c>
      <c r="U23" s="204"/>
      <c r="V23" s="204"/>
      <c r="W23" s="11">
        <v>8.1499331818180991</v>
      </c>
      <c r="X23" s="204"/>
      <c r="Y23" s="204"/>
      <c r="Z23" s="53">
        <v>13.975</v>
      </c>
      <c r="AA23" s="204"/>
      <c r="AB23" s="204"/>
      <c r="AC23" s="204"/>
      <c r="AD23" s="204"/>
      <c r="AE23" s="204"/>
      <c r="AF23" s="9">
        <v>3.4018188732226537</v>
      </c>
      <c r="AG23" s="9">
        <v>1085</v>
      </c>
      <c r="AH23" s="9">
        <v>0.63894991533415291</v>
      </c>
      <c r="AI23" s="9">
        <v>57</v>
      </c>
      <c r="AJ23" s="9">
        <v>1.8697916666666667</v>
      </c>
      <c r="AK23" s="9" t="s">
        <v>248</v>
      </c>
      <c r="AL23" s="9">
        <v>148</v>
      </c>
      <c r="AM23" s="9">
        <v>3.4391344990125803</v>
      </c>
      <c r="AN23" s="9">
        <v>3.5415057915057915</v>
      </c>
      <c r="AO23" s="73">
        <v>16</v>
      </c>
      <c r="AP23" s="80">
        <v>2</v>
      </c>
      <c r="AQ23" s="80">
        <v>3</v>
      </c>
      <c r="AR23" s="224">
        <v>309</v>
      </c>
      <c r="AS23" s="224" t="s">
        <v>248</v>
      </c>
      <c r="AT23" s="11">
        <v>10970.959000000001</v>
      </c>
      <c r="AU23" s="11">
        <v>814.38300000000004</v>
      </c>
      <c r="AV23" s="11">
        <v>0</v>
      </c>
      <c r="AW23" s="11">
        <v>309</v>
      </c>
      <c r="AX23" s="203" t="s">
        <v>248</v>
      </c>
      <c r="AY23" s="235" t="s">
        <v>248</v>
      </c>
      <c r="AZ23" s="138">
        <v>169773</v>
      </c>
      <c r="BA23" s="188" t="s">
        <v>248</v>
      </c>
      <c r="BB23" s="203" t="s">
        <v>248</v>
      </c>
      <c r="BC23" s="203" t="s">
        <v>248</v>
      </c>
      <c r="BD23" s="217" t="s">
        <v>61</v>
      </c>
      <c r="BE23" s="201" t="s">
        <v>62</v>
      </c>
      <c r="BF23" s="201" t="s">
        <v>63</v>
      </c>
      <c r="BG23" s="201" t="s">
        <v>196</v>
      </c>
      <c r="BH23" s="455" t="s">
        <v>713</v>
      </c>
      <c r="BI23" s="218" t="s">
        <v>66</v>
      </c>
      <c r="BJ23" s="370">
        <v>214</v>
      </c>
      <c r="BK23" s="370">
        <v>7</v>
      </c>
      <c r="BL23" s="219" t="s">
        <v>65</v>
      </c>
      <c r="BM23" s="52"/>
      <c r="BN23" s="218" t="s">
        <v>310</v>
      </c>
      <c r="BO23" s="217" t="s">
        <v>53</v>
      </c>
      <c r="BP23" s="201" t="s">
        <v>704</v>
      </c>
      <c r="BQ23" s="52" t="s">
        <v>714</v>
      </c>
    </row>
    <row r="24" spans="1:69" ht="15.75">
      <c r="A24" s="207" t="s">
        <v>37</v>
      </c>
      <c r="B24" s="208" t="s">
        <v>9</v>
      </c>
      <c r="C24" s="202" t="s">
        <v>35</v>
      </c>
      <c r="D24" s="210" t="s">
        <v>182</v>
      </c>
      <c r="E24" s="24" t="s">
        <v>588</v>
      </c>
      <c r="F24" s="86">
        <v>187</v>
      </c>
      <c r="G24" s="80">
        <v>2</v>
      </c>
      <c r="H24" s="204"/>
      <c r="I24" s="204"/>
      <c r="J24" s="204"/>
      <c r="K24" s="204"/>
      <c r="L24" s="80">
        <v>0</v>
      </c>
      <c r="M24" s="203"/>
      <c r="N24" s="52">
        <v>0</v>
      </c>
      <c r="O24" s="204"/>
      <c r="P24" s="204"/>
      <c r="Q24" s="11">
        <v>6.9079782162000001</v>
      </c>
      <c r="R24" s="204"/>
      <c r="S24" s="204"/>
      <c r="T24" s="53">
        <v>8.921875</v>
      </c>
      <c r="U24" s="204"/>
      <c r="V24" s="204"/>
      <c r="W24" s="11">
        <v>7.0303348864863997</v>
      </c>
      <c r="X24" s="204"/>
      <c r="Y24" s="204"/>
      <c r="Z24" s="53">
        <v>9.09375</v>
      </c>
      <c r="AA24" s="204"/>
      <c r="AB24" s="204"/>
      <c r="AC24" s="204"/>
      <c r="AD24" s="204"/>
      <c r="AE24" s="204"/>
      <c r="AF24" s="9">
        <v>3.3675778715460152</v>
      </c>
      <c r="AG24" s="9">
        <v>1295</v>
      </c>
      <c r="AH24" s="9">
        <v>0.51179099691829699</v>
      </c>
      <c r="AI24" s="9">
        <v>82</v>
      </c>
      <c r="AJ24" s="9">
        <v>2.3512931034482758</v>
      </c>
      <c r="AK24" s="9" t="s">
        <v>248</v>
      </c>
      <c r="AL24" s="9">
        <v>179</v>
      </c>
      <c r="AM24" s="9">
        <v>3.3904389540671542</v>
      </c>
      <c r="AN24" s="9">
        <v>3.4897172236503855</v>
      </c>
      <c r="AO24" s="73">
        <v>3</v>
      </c>
      <c r="AP24" s="80">
        <v>0</v>
      </c>
      <c r="AQ24" s="80">
        <v>3</v>
      </c>
      <c r="AR24" s="224">
        <v>364</v>
      </c>
      <c r="AS24" s="224" t="s">
        <v>248</v>
      </c>
      <c r="AT24" s="11">
        <v>13104.212</v>
      </c>
      <c r="AU24" s="11">
        <v>117.49299999999999</v>
      </c>
      <c r="AV24" s="11">
        <v>0</v>
      </c>
      <c r="AW24" s="11">
        <v>364</v>
      </c>
      <c r="AX24" s="203" t="s">
        <v>248</v>
      </c>
      <c r="AY24" s="235" t="s">
        <v>248</v>
      </c>
      <c r="AZ24" s="138">
        <v>169773</v>
      </c>
      <c r="BA24" s="188" t="s">
        <v>248</v>
      </c>
      <c r="BB24" s="203" t="s">
        <v>248</v>
      </c>
      <c r="BC24" s="203" t="s">
        <v>248</v>
      </c>
      <c r="BD24" s="217" t="s">
        <v>61</v>
      </c>
      <c r="BE24" s="201" t="s">
        <v>62</v>
      </c>
      <c r="BF24" s="201" t="s">
        <v>63</v>
      </c>
      <c r="BG24" s="201" t="s">
        <v>196</v>
      </c>
      <c r="BH24" s="456" t="s">
        <v>713</v>
      </c>
      <c r="BI24" s="218" t="s">
        <v>67</v>
      </c>
      <c r="BJ24" s="370">
        <v>214</v>
      </c>
      <c r="BK24" s="370">
        <v>3</v>
      </c>
      <c r="BL24" s="219" t="s">
        <v>65</v>
      </c>
      <c r="BM24" s="52"/>
      <c r="BN24" s="218" t="s">
        <v>310</v>
      </c>
      <c r="BO24" s="217" t="s">
        <v>53</v>
      </c>
      <c r="BP24" s="201" t="s">
        <v>704</v>
      </c>
      <c r="BQ24" s="52" t="s">
        <v>714</v>
      </c>
    </row>
    <row r="25" spans="1:69" ht="15.75">
      <c r="A25" s="207" t="s">
        <v>37</v>
      </c>
      <c r="B25" s="208" t="s">
        <v>9</v>
      </c>
      <c r="C25" s="202" t="s">
        <v>35</v>
      </c>
      <c r="D25" s="210" t="s">
        <v>182</v>
      </c>
      <c r="E25" s="24" t="s">
        <v>588</v>
      </c>
      <c r="F25" s="86">
        <v>183</v>
      </c>
      <c r="G25" s="80">
        <v>11</v>
      </c>
      <c r="H25" s="204"/>
      <c r="I25" s="204"/>
      <c r="J25" s="204"/>
      <c r="K25" s="204"/>
      <c r="L25" s="80">
        <v>2</v>
      </c>
      <c r="M25" s="203"/>
      <c r="N25" s="52">
        <v>0</v>
      </c>
      <c r="O25" s="204"/>
      <c r="P25" s="204"/>
      <c r="Q25" s="11">
        <v>8.2747527882000007</v>
      </c>
      <c r="R25" s="204"/>
      <c r="S25" s="204"/>
      <c r="T25" s="53">
        <v>10.25</v>
      </c>
      <c r="U25" s="204"/>
      <c r="V25" s="204"/>
      <c r="W25" s="11">
        <v>8.3583292823528996</v>
      </c>
      <c r="X25" s="204"/>
      <c r="Y25" s="204"/>
      <c r="Z25" s="53">
        <v>10.3125</v>
      </c>
      <c r="AA25" s="204"/>
      <c r="AB25" s="204"/>
      <c r="AC25" s="204"/>
      <c r="AD25" s="204"/>
      <c r="AE25" s="204"/>
      <c r="AF25" s="9">
        <v>2.844726783015898</v>
      </c>
      <c r="AG25" s="9">
        <v>1118</v>
      </c>
      <c r="AH25" s="9">
        <v>0.4882502856442873</v>
      </c>
      <c r="AI25" s="9">
        <v>236</v>
      </c>
      <c r="AJ25" s="9">
        <v>1.830909090909091</v>
      </c>
      <c r="AK25" s="9" t="s">
        <v>248</v>
      </c>
      <c r="AL25" s="9">
        <v>0</v>
      </c>
      <c r="AM25" s="9"/>
      <c r="AN25" s="9"/>
      <c r="AO25" s="73">
        <v>16</v>
      </c>
      <c r="AP25" s="80">
        <v>1</v>
      </c>
      <c r="AQ25" s="80">
        <v>1</v>
      </c>
      <c r="AR25" s="224">
        <v>326</v>
      </c>
      <c r="AS25" s="224" t="s">
        <v>248</v>
      </c>
      <c r="AT25" s="11">
        <v>11909.056</v>
      </c>
      <c r="AU25" s="11">
        <v>365.61700000000002</v>
      </c>
      <c r="AV25" s="11">
        <v>0</v>
      </c>
      <c r="AW25" s="11">
        <v>326</v>
      </c>
      <c r="AX25" s="203" t="s">
        <v>248</v>
      </c>
      <c r="AY25" s="235" t="s">
        <v>248</v>
      </c>
      <c r="AZ25" s="138">
        <v>169773</v>
      </c>
      <c r="BA25" s="188" t="s">
        <v>248</v>
      </c>
      <c r="BB25" s="203" t="s">
        <v>248</v>
      </c>
      <c r="BC25" s="203" t="s">
        <v>248</v>
      </c>
      <c r="BD25" s="217" t="s">
        <v>61</v>
      </c>
      <c r="BE25" s="201" t="s">
        <v>62</v>
      </c>
      <c r="BF25" s="201" t="s">
        <v>63</v>
      </c>
      <c r="BG25" s="201" t="s">
        <v>196</v>
      </c>
      <c r="BH25" s="456" t="s">
        <v>713</v>
      </c>
      <c r="BI25" s="218" t="s">
        <v>68</v>
      </c>
      <c r="BJ25" s="370">
        <v>214</v>
      </c>
      <c r="BK25" s="370">
        <v>4</v>
      </c>
      <c r="BL25" s="219" t="s">
        <v>65</v>
      </c>
      <c r="BM25" s="52"/>
      <c r="BN25" s="218" t="s">
        <v>310</v>
      </c>
      <c r="BO25" s="217" t="s">
        <v>53</v>
      </c>
      <c r="BP25" s="201" t="s">
        <v>704</v>
      </c>
      <c r="BQ25" s="52" t="s">
        <v>714</v>
      </c>
    </row>
    <row r="26" spans="1:69" ht="15.75">
      <c r="A26" s="207" t="s">
        <v>37</v>
      </c>
      <c r="B26" s="208" t="s">
        <v>9</v>
      </c>
      <c r="C26" s="202" t="s">
        <v>35</v>
      </c>
      <c r="D26" s="210" t="s">
        <v>182</v>
      </c>
      <c r="E26" s="24" t="s">
        <v>191</v>
      </c>
      <c r="F26" s="86">
        <v>87</v>
      </c>
      <c r="G26" s="80">
        <v>0</v>
      </c>
      <c r="H26" s="204"/>
      <c r="I26" s="204"/>
      <c r="J26" s="204"/>
      <c r="K26" s="204"/>
      <c r="L26" s="80">
        <v>0</v>
      </c>
      <c r="M26" s="203"/>
      <c r="N26" s="52">
        <v>0</v>
      </c>
      <c r="O26" s="204"/>
      <c r="P26" s="204"/>
      <c r="Q26" s="11">
        <v>5.6162987125999999</v>
      </c>
      <c r="R26" s="204"/>
      <c r="S26" s="204"/>
      <c r="T26" s="53">
        <v>7.6624999999999979</v>
      </c>
      <c r="U26" s="204"/>
      <c r="V26" s="204"/>
      <c r="W26" s="11">
        <v>5.2677813448275002</v>
      </c>
      <c r="X26" s="204"/>
      <c r="Y26" s="204"/>
      <c r="Z26" s="53">
        <v>6.8249999999999957</v>
      </c>
      <c r="AA26" s="204"/>
      <c r="AB26" s="204"/>
      <c r="AC26" s="204"/>
      <c r="AD26" s="204"/>
      <c r="AE26" s="204"/>
      <c r="AF26" s="9">
        <v>3.6379146249031975</v>
      </c>
      <c r="AG26" s="9">
        <v>609</v>
      </c>
      <c r="AH26" s="9">
        <v>0.44163684566425826</v>
      </c>
      <c r="AI26" s="9">
        <v>16</v>
      </c>
      <c r="AJ26" s="9">
        <v>2.6952702702702704</v>
      </c>
      <c r="AK26" s="9" t="s">
        <v>248</v>
      </c>
      <c r="AL26" s="9">
        <v>85</v>
      </c>
      <c r="AM26" s="9">
        <v>3.6378655575904517</v>
      </c>
      <c r="AN26" s="9">
        <v>3.6786649214659688</v>
      </c>
      <c r="AO26" s="73">
        <v>1</v>
      </c>
      <c r="AP26" s="80">
        <v>0</v>
      </c>
      <c r="AQ26" s="80">
        <v>0</v>
      </c>
      <c r="AR26" s="224">
        <v>173</v>
      </c>
      <c r="AS26" s="224" t="s">
        <v>248</v>
      </c>
      <c r="AT26" s="11">
        <v>6606.9840000000004</v>
      </c>
      <c r="AU26" s="11">
        <v>7.81</v>
      </c>
      <c r="AV26" s="11">
        <v>0</v>
      </c>
      <c r="AW26" s="11">
        <v>173</v>
      </c>
      <c r="AX26" s="203" t="s">
        <v>248</v>
      </c>
      <c r="AY26" s="235" t="s">
        <v>248</v>
      </c>
      <c r="AZ26" s="138">
        <v>60105</v>
      </c>
      <c r="BA26" s="384" t="s">
        <v>248</v>
      </c>
      <c r="BB26" s="203" t="s">
        <v>248</v>
      </c>
      <c r="BC26" s="203" t="s">
        <v>248</v>
      </c>
      <c r="BD26" s="217" t="s">
        <v>61</v>
      </c>
      <c r="BE26" s="201" t="s">
        <v>62</v>
      </c>
      <c r="BF26" s="201" t="s">
        <v>63</v>
      </c>
      <c r="BG26" s="201" t="s">
        <v>196</v>
      </c>
      <c r="BH26" s="456" t="s">
        <v>511</v>
      </c>
      <c r="BI26" s="218" t="s">
        <v>64</v>
      </c>
      <c r="BJ26" s="370">
        <v>214</v>
      </c>
      <c r="BK26" s="370">
        <v>1</v>
      </c>
      <c r="BL26" s="219" t="s">
        <v>65</v>
      </c>
      <c r="BM26" s="52"/>
      <c r="BN26" s="218" t="s">
        <v>310</v>
      </c>
      <c r="BO26" s="217" t="s">
        <v>70</v>
      </c>
      <c r="BP26" s="201" t="s">
        <v>681</v>
      </c>
      <c r="BQ26" s="52" t="s">
        <v>717</v>
      </c>
    </row>
    <row r="27" spans="1:69" ht="15.75">
      <c r="A27" s="207" t="s">
        <v>37</v>
      </c>
      <c r="B27" s="208" t="s">
        <v>9</v>
      </c>
      <c r="C27" s="202" t="s">
        <v>35</v>
      </c>
      <c r="D27" s="210" t="s">
        <v>182</v>
      </c>
      <c r="E27" s="24" t="s">
        <v>191</v>
      </c>
      <c r="F27" s="86">
        <v>87</v>
      </c>
      <c r="G27" s="80">
        <v>0</v>
      </c>
      <c r="H27" s="204"/>
      <c r="I27" s="204"/>
      <c r="J27" s="204"/>
      <c r="K27" s="204"/>
      <c r="L27" s="80">
        <v>0</v>
      </c>
      <c r="M27" s="203"/>
      <c r="N27" s="52">
        <v>0</v>
      </c>
      <c r="O27" s="204"/>
      <c r="P27" s="204"/>
      <c r="Q27" s="11">
        <v>7.6014825056999999</v>
      </c>
      <c r="R27" s="204"/>
      <c r="S27" s="204"/>
      <c r="T27" s="53">
        <v>13.324999999999996</v>
      </c>
      <c r="U27" s="204"/>
      <c r="V27" s="204"/>
      <c r="W27" s="11">
        <v>7.6702296206896001</v>
      </c>
      <c r="X27" s="204"/>
      <c r="Y27" s="204"/>
      <c r="Z27" s="53">
        <v>13.412499999999998</v>
      </c>
      <c r="AA27" s="204"/>
      <c r="AB27" s="204"/>
      <c r="AC27" s="204"/>
      <c r="AD27" s="204"/>
      <c r="AE27" s="204"/>
      <c r="AF27" s="9">
        <v>3.3323809605318138</v>
      </c>
      <c r="AG27" s="9">
        <v>609</v>
      </c>
      <c r="AH27" s="9">
        <v>0.55012328620349649</v>
      </c>
      <c r="AI27" s="9">
        <v>58</v>
      </c>
      <c r="AJ27" s="9">
        <v>2.2299019607843138</v>
      </c>
      <c r="AK27" s="9" t="s">
        <v>248</v>
      </c>
      <c r="AL27" s="9">
        <v>85</v>
      </c>
      <c r="AM27" s="9">
        <v>3.3528067306310185</v>
      </c>
      <c r="AN27" s="9">
        <v>3.4945255474452557</v>
      </c>
      <c r="AO27" s="73">
        <v>8</v>
      </c>
      <c r="AP27" s="80">
        <v>2</v>
      </c>
      <c r="AQ27" s="80">
        <v>0</v>
      </c>
      <c r="AR27" s="224">
        <v>164</v>
      </c>
      <c r="AS27" s="224" t="s">
        <v>248</v>
      </c>
      <c r="AT27" s="11">
        <v>6795.5360000000001</v>
      </c>
      <c r="AU27" s="11">
        <v>0</v>
      </c>
      <c r="AV27" s="11">
        <v>0</v>
      </c>
      <c r="AW27" s="11">
        <v>164</v>
      </c>
      <c r="AX27" s="203" t="s">
        <v>248</v>
      </c>
      <c r="AY27" s="235" t="s">
        <v>248</v>
      </c>
      <c r="AZ27" s="138">
        <v>60105</v>
      </c>
      <c r="BA27" s="188" t="s">
        <v>248</v>
      </c>
      <c r="BB27" s="203" t="s">
        <v>248</v>
      </c>
      <c r="BC27" s="203" t="s">
        <v>248</v>
      </c>
      <c r="BD27" s="217" t="s">
        <v>61</v>
      </c>
      <c r="BE27" s="201" t="s">
        <v>62</v>
      </c>
      <c r="BF27" s="201" t="s">
        <v>63</v>
      </c>
      <c r="BG27" s="201" t="s">
        <v>196</v>
      </c>
      <c r="BH27" s="456" t="s">
        <v>511</v>
      </c>
      <c r="BI27" s="218" t="s">
        <v>66</v>
      </c>
      <c r="BJ27" s="370">
        <v>214</v>
      </c>
      <c r="BK27" s="370">
        <v>7</v>
      </c>
      <c r="BL27" s="219" t="s">
        <v>65</v>
      </c>
      <c r="BM27" s="52"/>
      <c r="BN27" s="218" t="s">
        <v>310</v>
      </c>
      <c r="BO27" s="217" t="s">
        <v>70</v>
      </c>
      <c r="BP27" s="201" t="s">
        <v>681</v>
      </c>
      <c r="BQ27" s="52" t="s">
        <v>717</v>
      </c>
    </row>
    <row r="28" spans="1:69" ht="15.75">
      <c r="A28" s="207" t="s">
        <v>37</v>
      </c>
      <c r="B28" s="208" t="s">
        <v>9</v>
      </c>
      <c r="C28" s="202" t="s">
        <v>35</v>
      </c>
      <c r="D28" s="210" t="s">
        <v>182</v>
      </c>
      <c r="E28" s="24" t="s">
        <v>191</v>
      </c>
      <c r="F28" s="86">
        <v>84</v>
      </c>
      <c r="G28" s="80">
        <v>1</v>
      </c>
      <c r="H28" s="204"/>
      <c r="I28" s="204"/>
      <c r="J28" s="204"/>
      <c r="K28" s="204"/>
      <c r="L28" s="80">
        <v>0</v>
      </c>
      <c r="M28" s="203"/>
      <c r="N28" s="52">
        <v>0</v>
      </c>
      <c r="O28" s="204"/>
      <c r="P28" s="204"/>
      <c r="Q28" s="11">
        <v>5.7821443373000001</v>
      </c>
      <c r="R28" s="204"/>
      <c r="S28" s="204"/>
      <c r="T28" s="53">
        <v>8.7124999999999986</v>
      </c>
      <c r="U28" s="204"/>
      <c r="V28" s="204"/>
      <c r="W28" s="11">
        <v>5.2758311927710002</v>
      </c>
      <c r="X28" s="204"/>
      <c r="Y28" s="204"/>
      <c r="Z28" s="53">
        <v>8.4249999999999972</v>
      </c>
      <c r="AA28" s="204"/>
      <c r="AB28" s="204"/>
      <c r="AC28" s="204"/>
      <c r="AD28" s="204"/>
      <c r="AE28" s="204"/>
      <c r="AF28" s="9">
        <v>3.5795936533590642</v>
      </c>
      <c r="AG28" s="9">
        <v>582</v>
      </c>
      <c r="AH28" s="9">
        <v>0.46447579804941214</v>
      </c>
      <c r="AI28" s="9">
        <v>16</v>
      </c>
      <c r="AJ28" s="9">
        <v>2.6110169491525426</v>
      </c>
      <c r="AK28" s="9" t="s">
        <v>248</v>
      </c>
      <c r="AL28" s="9">
        <v>80</v>
      </c>
      <c r="AM28" s="9">
        <v>3.5866584949195386</v>
      </c>
      <c r="AN28" s="9">
        <v>3.6615598885793874</v>
      </c>
      <c r="AO28" s="73">
        <v>9</v>
      </c>
      <c r="AP28" s="80">
        <v>0</v>
      </c>
      <c r="AQ28" s="80">
        <v>1</v>
      </c>
      <c r="AR28" s="224">
        <v>156</v>
      </c>
      <c r="AS28" s="224" t="s">
        <v>248</v>
      </c>
      <c r="AT28" s="11">
        <v>6266.5529999999999</v>
      </c>
      <c r="AU28" s="11">
        <v>61.956000000000003</v>
      </c>
      <c r="AV28" s="11">
        <v>0</v>
      </c>
      <c r="AW28" s="11">
        <v>156</v>
      </c>
      <c r="AX28" s="203" t="s">
        <v>248</v>
      </c>
      <c r="AY28" s="235" t="s">
        <v>248</v>
      </c>
      <c r="AZ28" s="138">
        <v>60105</v>
      </c>
      <c r="BA28" s="188" t="s">
        <v>248</v>
      </c>
      <c r="BB28" s="203" t="s">
        <v>248</v>
      </c>
      <c r="BC28" s="203" t="s">
        <v>248</v>
      </c>
      <c r="BD28" s="217" t="s">
        <v>61</v>
      </c>
      <c r="BE28" s="201" t="s">
        <v>62</v>
      </c>
      <c r="BF28" s="201" t="s">
        <v>63</v>
      </c>
      <c r="BG28" s="201" t="s">
        <v>196</v>
      </c>
      <c r="BH28" s="456" t="s">
        <v>511</v>
      </c>
      <c r="BI28" s="218" t="s">
        <v>67</v>
      </c>
      <c r="BJ28" s="370">
        <v>214</v>
      </c>
      <c r="BK28" s="370">
        <v>3</v>
      </c>
      <c r="BL28" s="219" t="s">
        <v>65</v>
      </c>
      <c r="BM28" s="52"/>
      <c r="BN28" s="218" t="s">
        <v>310</v>
      </c>
      <c r="BO28" s="217" t="s">
        <v>70</v>
      </c>
      <c r="BP28" s="201" t="s">
        <v>681</v>
      </c>
      <c r="BQ28" s="52" t="s">
        <v>717</v>
      </c>
    </row>
    <row r="29" spans="1:69" ht="15.75">
      <c r="A29" s="207" t="s">
        <v>37</v>
      </c>
      <c r="B29" s="208" t="s">
        <v>9</v>
      </c>
      <c r="C29" s="202" t="s">
        <v>35</v>
      </c>
      <c r="D29" s="210" t="s">
        <v>182</v>
      </c>
      <c r="E29" s="24" t="s">
        <v>191</v>
      </c>
      <c r="F29" s="420">
        <v>87</v>
      </c>
      <c r="G29" s="421">
        <v>1</v>
      </c>
      <c r="H29" s="422"/>
      <c r="I29" s="422"/>
      <c r="J29" s="422"/>
      <c r="K29" s="422"/>
      <c r="L29" s="421">
        <v>0</v>
      </c>
      <c r="M29" s="423"/>
      <c r="N29" s="424">
        <v>0</v>
      </c>
      <c r="O29" s="422"/>
      <c r="P29" s="422"/>
      <c r="Q29" s="425">
        <v>7.1850928837000003</v>
      </c>
      <c r="R29" s="422"/>
      <c r="S29" s="422"/>
      <c r="T29" s="426">
        <v>9.1166666666666671</v>
      </c>
      <c r="U29" s="422"/>
      <c r="V29" s="422"/>
      <c r="W29" s="425">
        <v>7.3061625000000001</v>
      </c>
      <c r="X29" s="422"/>
      <c r="Y29" s="422"/>
      <c r="Z29" s="426">
        <v>9.1166666666666671</v>
      </c>
      <c r="AA29" s="422"/>
      <c r="AB29" s="422"/>
      <c r="AC29" s="422"/>
      <c r="AD29" s="422"/>
      <c r="AE29" s="422"/>
      <c r="AF29" s="427">
        <v>2.9353872588907786</v>
      </c>
      <c r="AG29" s="427">
        <v>602</v>
      </c>
      <c r="AH29" s="427">
        <v>0.42028987441039334</v>
      </c>
      <c r="AI29" s="427">
        <v>89</v>
      </c>
      <c r="AJ29" s="427">
        <v>2.0604477611940299</v>
      </c>
      <c r="AK29" s="427" t="s">
        <v>248</v>
      </c>
      <c r="AL29" s="427">
        <v>0</v>
      </c>
      <c r="AM29" s="427"/>
      <c r="AN29" s="427"/>
      <c r="AO29" s="428">
        <v>5</v>
      </c>
      <c r="AP29" s="421">
        <v>0</v>
      </c>
      <c r="AQ29" s="421">
        <v>0</v>
      </c>
      <c r="AR29" s="429">
        <v>167</v>
      </c>
      <c r="AS29" s="429" t="s">
        <v>248</v>
      </c>
      <c r="AT29" s="425">
        <v>6074.9530000000004</v>
      </c>
      <c r="AU29" s="425">
        <v>508.05399999999997</v>
      </c>
      <c r="AV29" s="425">
        <v>0</v>
      </c>
      <c r="AW29" s="425">
        <v>167</v>
      </c>
      <c r="AX29" s="203" t="s">
        <v>248</v>
      </c>
      <c r="AY29" s="235" t="s">
        <v>248</v>
      </c>
      <c r="AZ29" s="138">
        <v>60105</v>
      </c>
      <c r="BA29" s="188" t="s">
        <v>248</v>
      </c>
      <c r="BB29" s="203" t="s">
        <v>248</v>
      </c>
      <c r="BC29" s="203" t="s">
        <v>248</v>
      </c>
      <c r="BD29" s="217" t="s">
        <v>61</v>
      </c>
      <c r="BE29" s="201" t="s">
        <v>62</v>
      </c>
      <c r="BF29" s="201" t="s">
        <v>63</v>
      </c>
      <c r="BG29" s="201" t="s">
        <v>196</v>
      </c>
      <c r="BH29" s="455" t="s">
        <v>511</v>
      </c>
      <c r="BI29" s="218" t="s">
        <v>68</v>
      </c>
      <c r="BJ29" s="370">
        <v>214</v>
      </c>
      <c r="BK29" s="370">
        <v>4</v>
      </c>
      <c r="BL29" s="219" t="s">
        <v>65</v>
      </c>
      <c r="BM29" s="52"/>
      <c r="BN29" s="218" t="s">
        <v>310</v>
      </c>
      <c r="BO29" s="217" t="s">
        <v>70</v>
      </c>
      <c r="BP29" s="201" t="s">
        <v>681</v>
      </c>
      <c r="BQ29" s="52" t="s">
        <v>717</v>
      </c>
    </row>
    <row r="30" spans="1:69" ht="15.75">
      <c r="A30" s="207" t="s">
        <v>37</v>
      </c>
      <c r="B30" s="208" t="s">
        <v>9</v>
      </c>
      <c r="C30" s="202" t="s">
        <v>35</v>
      </c>
      <c r="D30" s="210" t="s">
        <v>182</v>
      </c>
      <c r="E30" s="24" t="s">
        <v>245</v>
      </c>
      <c r="F30" s="420">
        <v>66</v>
      </c>
      <c r="G30" s="421">
        <v>2</v>
      </c>
      <c r="H30" s="422"/>
      <c r="I30" s="422"/>
      <c r="J30" s="422"/>
      <c r="K30" s="422"/>
      <c r="L30" s="421">
        <v>0</v>
      </c>
      <c r="M30" s="423"/>
      <c r="N30" s="424">
        <v>0</v>
      </c>
      <c r="O30" s="422"/>
      <c r="P30" s="422"/>
      <c r="Q30" s="425">
        <v>6.1674529843999997</v>
      </c>
      <c r="R30" s="422"/>
      <c r="S30" s="422"/>
      <c r="T30" s="426">
        <v>10.899999999999999</v>
      </c>
      <c r="U30" s="422"/>
      <c r="V30" s="422"/>
      <c r="W30" s="425">
        <v>5.8909686562500001</v>
      </c>
      <c r="X30" s="422"/>
      <c r="Y30" s="422"/>
      <c r="Z30" s="426">
        <v>9.8999999999999986</v>
      </c>
      <c r="AA30" s="422"/>
      <c r="AB30" s="422"/>
      <c r="AC30" s="422"/>
      <c r="AD30" s="422"/>
      <c r="AE30" s="422"/>
      <c r="AF30" s="427">
        <v>3.5575223354888816</v>
      </c>
      <c r="AG30" s="427">
        <v>448</v>
      </c>
      <c r="AH30" s="427">
        <v>0.48365336932092284</v>
      </c>
      <c r="AI30" s="427">
        <v>18</v>
      </c>
      <c r="AJ30" s="427">
        <v>2.5523809523809522</v>
      </c>
      <c r="AK30" s="427" t="s">
        <v>248</v>
      </c>
      <c r="AL30" s="427">
        <v>64</v>
      </c>
      <c r="AM30" s="427">
        <v>3.5575223354888816</v>
      </c>
      <c r="AN30" s="427">
        <v>3.6431297709923665</v>
      </c>
      <c r="AO30" s="428">
        <v>5</v>
      </c>
      <c r="AP30" s="421">
        <v>0</v>
      </c>
      <c r="AQ30" s="421">
        <v>0</v>
      </c>
      <c r="AR30" s="429">
        <v>123</v>
      </c>
      <c r="AS30" s="429" t="s">
        <v>248</v>
      </c>
      <c r="AT30" s="425">
        <v>4598.83</v>
      </c>
      <c r="AU30" s="425">
        <v>7.5750000000000002</v>
      </c>
      <c r="AV30" s="425">
        <v>0</v>
      </c>
      <c r="AW30" s="425">
        <v>123</v>
      </c>
      <c r="AX30" s="203" t="s">
        <v>248</v>
      </c>
      <c r="AY30" s="235" t="s">
        <v>248</v>
      </c>
      <c r="AZ30" s="138">
        <v>20163</v>
      </c>
      <c r="BA30" s="188" t="s">
        <v>248</v>
      </c>
      <c r="BB30" s="203" t="s">
        <v>248</v>
      </c>
      <c r="BC30" s="203" t="s">
        <v>248</v>
      </c>
      <c r="BD30" s="217" t="s">
        <v>61</v>
      </c>
      <c r="BE30" s="201" t="s">
        <v>62</v>
      </c>
      <c r="BF30" s="201" t="s">
        <v>63</v>
      </c>
      <c r="BG30" s="201" t="s">
        <v>196</v>
      </c>
      <c r="BH30" s="455" t="s">
        <v>514</v>
      </c>
      <c r="BI30" s="218" t="s">
        <v>64</v>
      </c>
      <c r="BJ30" s="370">
        <v>214</v>
      </c>
      <c r="BK30" s="370">
        <v>1</v>
      </c>
      <c r="BL30" s="219" t="s">
        <v>65</v>
      </c>
      <c r="BM30" s="52"/>
      <c r="BN30" s="218" t="s">
        <v>310</v>
      </c>
      <c r="BO30" s="217" t="s">
        <v>701</v>
      </c>
      <c r="BP30" s="201" t="s">
        <v>687</v>
      </c>
      <c r="BQ30" s="52" t="s">
        <v>717</v>
      </c>
    </row>
    <row r="31" spans="1:69" ht="15.75">
      <c r="A31" s="207" t="s">
        <v>37</v>
      </c>
      <c r="B31" s="208" t="s">
        <v>9</v>
      </c>
      <c r="C31" s="202" t="s">
        <v>35</v>
      </c>
      <c r="D31" s="210" t="s">
        <v>182</v>
      </c>
      <c r="E31" s="24" t="s">
        <v>245</v>
      </c>
      <c r="F31" s="420">
        <v>69</v>
      </c>
      <c r="G31" s="421">
        <v>1</v>
      </c>
      <c r="H31" s="422"/>
      <c r="I31" s="422"/>
      <c r="J31" s="422"/>
      <c r="K31" s="422"/>
      <c r="L31" s="421">
        <v>0</v>
      </c>
      <c r="M31" s="423"/>
      <c r="N31" s="424">
        <v>0</v>
      </c>
      <c r="O31" s="422"/>
      <c r="P31" s="422"/>
      <c r="Q31" s="425">
        <v>8.1363969118000004</v>
      </c>
      <c r="R31" s="422"/>
      <c r="S31" s="422"/>
      <c r="T31" s="426">
        <v>13.433333333333332</v>
      </c>
      <c r="U31" s="422"/>
      <c r="V31" s="422"/>
      <c r="W31" s="425">
        <v>8.2189850882352005</v>
      </c>
      <c r="X31" s="422"/>
      <c r="Y31" s="422"/>
      <c r="Z31" s="426">
        <v>13.45</v>
      </c>
      <c r="AA31" s="422"/>
      <c r="AB31" s="422"/>
      <c r="AC31" s="422"/>
      <c r="AD31" s="422"/>
      <c r="AE31" s="422"/>
      <c r="AF31" s="427">
        <v>3.4418277314731061</v>
      </c>
      <c r="AG31" s="427">
        <v>476</v>
      </c>
      <c r="AH31" s="427">
        <v>0.50923362560706498</v>
      </c>
      <c r="AI31" s="427">
        <v>27</v>
      </c>
      <c r="AJ31" s="427">
        <v>2.4238095238095236</v>
      </c>
      <c r="AK31" s="427" t="s">
        <v>248</v>
      </c>
      <c r="AL31" s="427">
        <v>68</v>
      </c>
      <c r="AM31" s="427">
        <v>3.4418277314731061</v>
      </c>
      <c r="AN31" s="427">
        <v>3.5604166666666668</v>
      </c>
      <c r="AO31" s="428">
        <v>0</v>
      </c>
      <c r="AP31" s="421">
        <v>0</v>
      </c>
      <c r="AQ31" s="421">
        <v>0</v>
      </c>
      <c r="AR31" s="429">
        <v>136</v>
      </c>
      <c r="AS31" s="429" t="s">
        <v>248</v>
      </c>
      <c r="AT31" s="425">
        <v>4894.9440000000004</v>
      </c>
      <c r="AU31" s="425">
        <v>0</v>
      </c>
      <c r="AV31" s="425">
        <v>0</v>
      </c>
      <c r="AW31" s="425">
        <v>136</v>
      </c>
      <c r="AX31" s="203" t="s">
        <v>248</v>
      </c>
      <c r="AY31" s="235" t="s">
        <v>248</v>
      </c>
      <c r="AZ31" s="138">
        <v>20163</v>
      </c>
      <c r="BA31" s="188" t="s">
        <v>248</v>
      </c>
      <c r="BB31" s="203" t="s">
        <v>248</v>
      </c>
      <c r="BC31" s="203" t="s">
        <v>248</v>
      </c>
      <c r="BD31" s="217" t="s">
        <v>61</v>
      </c>
      <c r="BE31" s="201" t="s">
        <v>62</v>
      </c>
      <c r="BF31" s="201" t="s">
        <v>63</v>
      </c>
      <c r="BG31" s="201" t="s">
        <v>196</v>
      </c>
      <c r="BH31" s="455" t="s">
        <v>514</v>
      </c>
      <c r="BI31" s="218" t="s">
        <v>66</v>
      </c>
      <c r="BJ31" s="370">
        <v>214</v>
      </c>
      <c r="BK31" s="370">
        <v>7</v>
      </c>
      <c r="BL31" s="219" t="s">
        <v>65</v>
      </c>
      <c r="BM31" s="52"/>
      <c r="BN31" s="218" t="s">
        <v>310</v>
      </c>
      <c r="BO31" s="217" t="s">
        <v>701</v>
      </c>
      <c r="BP31" s="201" t="s">
        <v>687</v>
      </c>
      <c r="BQ31" s="52" t="s">
        <v>717</v>
      </c>
    </row>
    <row r="32" spans="1:69" ht="15.75">
      <c r="A32" s="207" t="s">
        <v>37</v>
      </c>
      <c r="B32" s="208" t="s">
        <v>9</v>
      </c>
      <c r="C32" s="202" t="s">
        <v>35</v>
      </c>
      <c r="D32" s="210" t="s">
        <v>182</v>
      </c>
      <c r="E32" s="24" t="s">
        <v>245</v>
      </c>
      <c r="F32" s="86">
        <v>67</v>
      </c>
      <c r="G32" s="80">
        <v>0</v>
      </c>
      <c r="H32" s="204"/>
      <c r="I32" s="204"/>
      <c r="J32" s="204"/>
      <c r="K32" s="204"/>
      <c r="L32" s="80">
        <v>0</v>
      </c>
      <c r="M32" s="203"/>
      <c r="N32" s="52">
        <v>0</v>
      </c>
      <c r="O32" s="204"/>
      <c r="P32" s="204"/>
      <c r="Q32" s="11">
        <v>5.5051341044999997</v>
      </c>
      <c r="R32" s="204"/>
      <c r="S32" s="204"/>
      <c r="T32" s="53">
        <v>7.1083333333333334</v>
      </c>
      <c r="U32" s="204"/>
      <c r="V32" s="204"/>
      <c r="W32" s="11">
        <v>4.9983131641791001</v>
      </c>
      <c r="X32" s="204"/>
      <c r="Y32" s="204"/>
      <c r="Z32" s="53">
        <v>6.6083333333333334</v>
      </c>
      <c r="AA32" s="204"/>
      <c r="AB32" s="204"/>
      <c r="AC32" s="204"/>
      <c r="AD32" s="204"/>
      <c r="AE32" s="204"/>
      <c r="AF32" s="9">
        <v>3.7048401034462928</v>
      </c>
      <c r="AG32" s="9">
        <v>469</v>
      </c>
      <c r="AH32" s="9">
        <v>0.3882834492456082</v>
      </c>
      <c r="AI32" s="9">
        <v>11</v>
      </c>
      <c r="AJ32" s="9">
        <v>2.8112500000000002</v>
      </c>
      <c r="AK32" s="9" t="s">
        <v>248</v>
      </c>
      <c r="AL32" s="9">
        <v>67</v>
      </c>
      <c r="AM32" s="9">
        <v>3.7048401034462928</v>
      </c>
      <c r="AN32" s="9">
        <v>3.7170245398773005</v>
      </c>
      <c r="AO32" s="73">
        <v>1</v>
      </c>
      <c r="AP32" s="80">
        <v>0</v>
      </c>
      <c r="AQ32" s="80">
        <v>0</v>
      </c>
      <c r="AR32" s="224">
        <v>133</v>
      </c>
      <c r="AS32" s="224" t="s">
        <v>248</v>
      </c>
      <c r="AT32" s="11">
        <v>4834.71</v>
      </c>
      <c r="AU32" s="11">
        <v>0</v>
      </c>
      <c r="AV32" s="11">
        <v>0</v>
      </c>
      <c r="AW32" s="11">
        <v>133</v>
      </c>
      <c r="AX32" s="203" t="s">
        <v>248</v>
      </c>
      <c r="AY32" s="235" t="s">
        <v>248</v>
      </c>
      <c r="AZ32" s="138">
        <v>20163</v>
      </c>
      <c r="BA32" s="188" t="s">
        <v>248</v>
      </c>
      <c r="BB32" s="203" t="s">
        <v>248</v>
      </c>
      <c r="BC32" s="203" t="s">
        <v>248</v>
      </c>
      <c r="BD32" s="217" t="s">
        <v>61</v>
      </c>
      <c r="BE32" s="201" t="s">
        <v>62</v>
      </c>
      <c r="BF32" s="201" t="s">
        <v>63</v>
      </c>
      <c r="BG32" s="201" t="s">
        <v>196</v>
      </c>
      <c r="BH32" s="455" t="s">
        <v>514</v>
      </c>
      <c r="BI32" s="218" t="s">
        <v>67</v>
      </c>
      <c r="BJ32" s="370">
        <v>214</v>
      </c>
      <c r="BK32" s="370">
        <v>3</v>
      </c>
      <c r="BL32" s="219" t="s">
        <v>65</v>
      </c>
      <c r="BM32" s="52"/>
      <c r="BN32" s="218" t="s">
        <v>310</v>
      </c>
      <c r="BO32" s="217" t="s">
        <v>701</v>
      </c>
      <c r="BP32" s="201" t="s">
        <v>687</v>
      </c>
      <c r="BQ32" s="52" t="s">
        <v>717</v>
      </c>
    </row>
    <row r="33" spans="1:69" ht="15.75">
      <c r="A33" s="207" t="s">
        <v>37</v>
      </c>
      <c r="B33" s="208" t="s">
        <v>9</v>
      </c>
      <c r="C33" s="202" t="s">
        <v>35</v>
      </c>
      <c r="D33" s="210" t="s">
        <v>182</v>
      </c>
      <c r="E33" s="24" t="s">
        <v>245</v>
      </c>
      <c r="F33" s="86">
        <v>67</v>
      </c>
      <c r="G33" s="80">
        <v>1</v>
      </c>
      <c r="H33" s="204"/>
      <c r="I33" s="204"/>
      <c r="J33" s="204"/>
      <c r="K33" s="204"/>
      <c r="L33" s="80">
        <v>0</v>
      </c>
      <c r="M33" s="203"/>
      <c r="N33" s="52">
        <v>0</v>
      </c>
      <c r="O33" s="204"/>
      <c r="P33" s="204"/>
      <c r="Q33" s="11">
        <v>7.4196816515000004</v>
      </c>
      <c r="R33" s="204"/>
      <c r="S33" s="204"/>
      <c r="T33" s="53">
        <v>9.9249999999999989</v>
      </c>
      <c r="U33" s="204"/>
      <c r="V33" s="204"/>
      <c r="W33" s="11">
        <v>7.5049846818181001</v>
      </c>
      <c r="X33" s="204"/>
      <c r="Y33" s="204"/>
      <c r="Z33" s="53">
        <v>9.8499999999999979</v>
      </c>
      <c r="AA33" s="204"/>
      <c r="AB33" s="204"/>
      <c r="AC33" s="204"/>
      <c r="AD33" s="204"/>
      <c r="AE33" s="204"/>
      <c r="AF33" s="9">
        <v>2.7416294616247923</v>
      </c>
      <c r="AG33" s="9">
        <v>448</v>
      </c>
      <c r="AH33" s="9">
        <v>0.41773557383111082</v>
      </c>
      <c r="AI33" s="9">
        <v>115</v>
      </c>
      <c r="AJ33" s="9">
        <v>2.0193396226415095</v>
      </c>
      <c r="AK33" s="9" t="s">
        <v>248</v>
      </c>
      <c r="AL33" s="9">
        <v>0</v>
      </c>
      <c r="AM33" s="9"/>
      <c r="AN33" s="9"/>
      <c r="AO33" s="73">
        <v>6</v>
      </c>
      <c r="AP33" s="80">
        <v>1</v>
      </c>
      <c r="AQ33" s="80">
        <v>0</v>
      </c>
      <c r="AR33" s="224">
        <v>125</v>
      </c>
      <c r="AS33" s="224" t="s">
        <v>248</v>
      </c>
      <c r="AT33" s="11">
        <v>4751.4390000000003</v>
      </c>
      <c r="AU33" s="11">
        <v>0</v>
      </c>
      <c r="AV33" s="11">
        <v>0</v>
      </c>
      <c r="AW33" s="11">
        <v>125</v>
      </c>
      <c r="AX33" s="203" t="s">
        <v>248</v>
      </c>
      <c r="AY33" s="235" t="s">
        <v>248</v>
      </c>
      <c r="AZ33" s="138">
        <v>20163</v>
      </c>
      <c r="BA33" s="188" t="s">
        <v>248</v>
      </c>
      <c r="BB33" s="203" t="s">
        <v>248</v>
      </c>
      <c r="BC33" s="203" t="s">
        <v>248</v>
      </c>
      <c r="BD33" s="217" t="s">
        <v>61</v>
      </c>
      <c r="BE33" s="201" t="s">
        <v>62</v>
      </c>
      <c r="BF33" s="201" t="s">
        <v>63</v>
      </c>
      <c r="BG33" s="201" t="s">
        <v>196</v>
      </c>
      <c r="BH33" s="455" t="s">
        <v>514</v>
      </c>
      <c r="BI33" s="218" t="s">
        <v>68</v>
      </c>
      <c r="BJ33" s="370">
        <v>214</v>
      </c>
      <c r="BK33" s="370">
        <v>4</v>
      </c>
      <c r="BL33" s="219" t="s">
        <v>65</v>
      </c>
      <c r="BM33" s="52"/>
      <c r="BN33" s="218" t="s">
        <v>310</v>
      </c>
      <c r="BO33" s="217" t="s">
        <v>701</v>
      </c>
      <c r="BP33" s="201" t="s">
        <v>687</v>
      </c>
      <c r="BQ33" s="52" t="s">
        <v>717</v>
      </c>
    </row>
    <row r="34" spans="1:69" ht="15.75">
      <c r="A34" s="207" t="s">
        <v>37</v>
      </c>
      <c r="B34" s="208" t="s">
        <v>9</v>
      </c>
      <c r="C34" s="202" t="s">
        <v>35</v>
      </c>
      <c r="D34" s="210" t="s">
        <v>182</v>
      </c>
      <c r="E34" s="24" t="s">
        <v>664</v>
      </c>
      <c r="F34" s="86">
        <v>51</v>
      </c>
      <c r="G34" s="80">
        <v>0</v>
      </c>
      <c r="H34" s="204"/>
      <c r="I34" s="204"/>
      <c r="J34" s="204"/>
      <c r="K34" s="204"/>
      <c r="L34" s="80">
        <v>0</v>
      </c>
      <c r="M34" s="203"/>
      <c r="N34" s="52">
        <v>0</v>
      </c>
      <c r="O34" s="204"/>
      <c r="P34" s="204"/>
      <c r="Q34" s="11">
        <v>6.2912938431000001</v>
      </c>
      <c r="R34" s="204"/>
      <c r="S34" s="204"/>
      <c r="T34" s="53">
        <v>9.3624999999999989</v>
      </c>
      <c r="U34" s="204"/>
      <c r="V34" s="204"/>
      <c r="W34" s="11">
        <v>5.9724311372549002</v>
      </c>
      <c r="X34" s="204"/>
      <c r="Y34" s="204"/>
      <c r="Z34" s="53">
        <v>9.6124999999999989</v>
      </c>
      <c r="AA34" s="204"/>
      <c r="AB34" s="204"/>
      <c r="AC34" s="204"/>
      <c r="AD34" s="204"/>
      <c r="AE34" s="204"/>
      <c r="AF34" s="9">
        <v>3.6386041184878595</v>
      </c>
      <c r="AG34" s="9">
        <v>356</v>
      </c>
      <c r="AH34" s="9">
        <v>0.42641830219207771</v>
      </c>
      <c r="AI34" s="9">
        <v>9</v>
      </c>
      <c r="AJ34" s="9">
        <v>2.7749999999999999</v>
      </c>
      <c r="AK34" s="9" t="s">
        <v>248</v>
      </c>
      <c r="AL34" s="9">
        <v>44</v>
      </c>
      <c r="AM34" s="9">
        <v>3.708906939922473</v>
      </c>
      <c r="AN34" s="9">
        <v>3.7087264150943398</v>
      </c>
      <c r="AO34" s="73">
        <v>6</v>
      </c>
      <c r="AP34" s="80">
        <v>0</v>
      </c>
      <c r="AQ34" s="80">
        <v>0</v>
      </c>
      <c r="AR34" s="224">
        <v>96</v>
      </c>
      <c r="AS34" s="224" t="s">
        <v>248</v>
      </c>
      <c r="AT34" s="11">
        <v>3675.239</v>
      </c>
      <c r="AU34" s="11">
        <v>0</v>
      </c>
      <c r="AV34" s="11">
        <v>0</v>
      </c>
      <c r="AW34" s="11">
        <v>96</v>
      </c>
      <c r="AX34" s="203" t="s">
        <v>248</v>
      </c>
      <c r="AY34" s="235" t="s">
        <v>248</v>
      </c>
      <c r="AZ34" s="138">
        <v>31028</v>
      </c>
      <c r="BA34" s="188" t="s">
        <v>248</v>
      </c>
      <c r="BB34" s="203" t="s">
        <v>248</v>
      </c>
      <c r="BC34" s="203" t="s">
        <v>248</v>
      </c>
      <c r="BD34" s="217" t="s">
        <v>61</v>
      </c>
      <c r="BE34" s="201" t="s">
        <v>62</v>
      </c>
      <c r="BF34" s="201" t="s">
        <v>63</v>
      </c>
      <c r="BG34" s="201" t="s">
        <v>196</v>
      </c>
      <c r="BH34" s="456" t="s">
        <v>712</v>
      </c>
      <c r="BI34" s="218" t="s">
        <v>64</v>
      </c>
      <c r="BJ34" s="370">
        <v>214</v>
      </c>
      <c r="BK34" s="370">
        <v>1</v>
      </c>
      <c r="BL34" s="219" t="s">
        <v>65</v>
      </c>
      <c r="BM34" s="52"/>
      <c r="BN34" s="218" t="s">
        <v>310</v>
      </c>
      <c r="BO34" s="217" t="s">
        <v>57</v>
      </c>
      <c r="BP34" s="201" t="s">
        <v>681</v>
      </c>
      <c r="BQ34" s="52" t="s">
        <v>717</v>
      </c>
    </row>
    <row r="35" spans="1:69" ht="15.75">
      <c r="A35" s="207" t="s">
        <v>37</v>
      </c>
      <c r="B35" s="208" t="s">
        <v>9</v>
      </c>
      <c r="C35" s="202" t="s">
        <v>35</v>
      </c>
      <c r="D35" s="210" t="s">
        <v>182</v>
      </c>
      <c r="E35" s="24" t="s">
        <v>664</v>
      </c>
      <c r="F35" s="86">
        <v>47</v>
      </c>
      <c r="G35" s="80">
        <v>0</v>
      </c>
      <c r="H35" s="204"/>
      <c r="I35" s="204"/>
      <c r="J35" s="204"/>
      <c r="K35" s="204"/>
      <c r="L35" s="80">
        <v>0</v>
      </c>
      <c r="M35" s="203"/>
      <c r="N35" s="52">
        <v>0</v>
      </c>
      <c r="O35" s="204"/>
      <c r="P35" s="204"/>
      <c r="Q35" s="11">
        <v>8.2428509574</v>
      </c>
      <c r="R35" s="204"/>
      <c r="S35" s="204"/>
      <c r="T35" s="53">
        <v>13.441666666666666</v>
      </c>
      <c r="U35" s="204"/>
      <c r="V35" s="204"/>
      <c r="W35" s="11">
        <v>8.3313829361702005</v>
      </c>
      <c r="X35" s="204"/>
      <c r="Y35" s="204"/>
      <c r="Z35" s="53">
        <v>13.775</v>
      </c>
      <c r="AA35" s="204"/>
      <c r="AB35" s="204"/>
      <c r="AC35" s="204"/>
      <c r="AD35" s="204"/>
      <c r="AE35" s="204"/>
      <c r="AF35" s="9">
        <v>3.2541511387064839</v>
      </c>
      <c r="AG35" s="9">
        <v>322</v>
      </c>
      <c r="AH35" s="9">
        <v>0.57284117229275178</v>
      </c>
      <c r="AI35" s="9">
        <v>29</v>
      </c>
      <c r="AJ35" s="9">
        <v>2.1432692307692309</v>
      </c>
      <c r="AK35" s="9" t="s">
        <v>248</v>
      </c>
      <c r="AL35" s="9">
        <v>42</v>
      </c>
      <c r="AM35" s="9">
        <v>3.3051360541460468</v>
      </c>
      <c r="AN35" s="9">
        <v>3.3798701298701297</v>
      </c>
      <c r="AO35" s="73">
        <v>1</v>
      </c>
      <c r="AP35" s="80">
        <v>4</v>
      </c>
      <c r="AQ35" s="80">
        <v>0</v>
      </c>
      <c r="AR35" s="224">
        <v>89</v>
      </c>
      <c r="AS35" s="224" t="s">
        <v>248</v>
      </c>
      <c r="AT35" s="11">
        <v>3268.1120000000001</v>
      </c>
      <c r="AU35" s="11">
        <v>118.843</v>
      </c>
      <c r="AV35" s="11">
        <v>0</v>
      </c>
      <c r="AW35" s="11">
        <v>89</v>
      </c>
      <c r="AX35" s="203" t="s">
        <v>248</v>
      </c>
      <c r="AY35" s="235" t="s">
        <v>248</v>
      </c>
      <c r="AZ35" s="138">
        <v>31028</v>
      </c>
      <c r="BA35" s="188" t="s">
        <v>248</v>
      </c>
      <c r="BB35" s="203" t="s">
        <v>248</v>
      </c>
      <c r="BC35" s="203" t="s">
        <v>248</v>
      </c>
      <c r="BD35" s="217" t="s">
        <v>61</v>
      </c>
      <c r="BE35" s="201" t="s">
        <v>62</v>
      </c>
      <c r="BF35" s="201" t="s">
        <v>63</v>
      </c>
      <c r="BG35" s="201" t="s">
        <v>196</v>
      </c>
      <c r="BH35" s="455" t="s">
        <v>712</v>
      </c>
      <c r="BI35" s="218" t="s">
        <v>66</v>
      </c>
      <c r="BJ35" s="370">
        <v>214</v>
      </c>
      <c r="BK35" s="370">
        <v>7</v>
      </c>
      <c r="BL35" s="219" t="s">
        <v>65</v>
      </c>
      <c r="BM35" s="52"/>
      <c r="BN35" s="218" t="s">
        <v>310</v>
      </c>
      <c r="BO35" s="217" t="s">
        <v>57</v>
      </c>
      <c r="BP35" s="201" t="s">
        <v>681</v>
      </c>
      <c r="BQ35" s="52" t="s">
        <v>717</v>
      </c>
    </row>
    <row r="36" spans="1:69" ht="15.75">
      <c r="A36" s="207" t="s">
        <v>37</v>
      </c>
      <c r="B36" s="208" t="s">
        <v>9</v>
      </c>
      <c r="C36" s="202" t="s">
        <v>35</v>
      </c>
      <c r="D36" s="210" t="s">
        <v>182</v>
      </c>
      <c r="E36" s="24" t="s">
        <v>664</v>
      </c>
      <c r="F36" s="86">
        <v>51</v>
      </c>
      <c r="G36" s="80">
        <v>0</v>
      </c>
      <c r="H36" s="204"/>
      <c r="I36" s="204"/>
      <c r="J36" s="204"/>
      <c r="K36" s="204"/>
      <c r="L36" s="80">
        <v>0</v>
      </c>
      <c r="M36" s="203"/>
      <c r="N36" s="52">
        <v>0</v>
      </c>
      <c r="O36" s="204"/>
      <c r="P36" s="204"/>
      <c r="Q36" s="11">
        <v>5.5490194313999996</v>
      </c>
      <c r="R36" s="204"/>
      <c r="S36" s="204"/>
      <c r="T36" s="53">
        <v>7.2249999999999979</v>
      </c>
      <c r="U36" s="204"/>
      <c r="V36" s="204"/>
      <c r="W36" s="11">
        <v>5.0982545098039003</v>
      </c>
      <c r="X36" s="204"/>
      <c r="Y36" s="204"/>
      <c r="Z36" s="53">
        <v>7.7249999999999979</v>
      </c>
      <c r="AA36" s="204"/>
      <c r="AB36" s="204"/>
      <c r="AC36" s="204"/>
      <c r="AD36" s="204"/>
      <c r="AE36" s="204"/>
      <c r="AF36" s="9">
        <v>3.62132120605499</v>
      </c>
      <c r="AG36" s="9">
        <v>356</v>
      </c>
      <c r="AH36" s="9">
        <v>0.45929413218282289</v>
      </c>
      <c r="AI36" s="9">
        <v>13</v>
      </c>
      <c r="AJ36" s="9">
        <v>2.6411764705882352</v>
      </c>
      <c r="AK36" s="9" t="s">
        <v>248</v>
      </c>
      <c r="AL36" s="9">
        <v>50</v>
      </c>
      <c r="AM36" s="9">
        <v>3.6294809632074272</v>
      </c>
      <c r="AN36" s="9">
        <v>3.6807851239669422</v>
      </c>
      <c r="AO36" s="73">
        <v>2</v>
      </c>
      <c r="AP36" s="80">
        <v>0</v>
      </c>
      <c r="AQ36" s="80">
        <v>0</v>
      </c>
      <c r="AR36" s="224">
        <v>100</v>
      </c>
      <c r="AS36" s="224" t="s">
        <v>248</v>
      </c>
      <c r="AT36" s="11">
        <v>3689.134</v>
      </c>
      <c r="AU36" s="11">
        <v>0</v>
      </c>
      <c r="AV36" s="11">
        <v>0</v>
      </c>
      <c r="AW36" s="11">
        <v>100</v>
      </c>
      <c r="AX36" s="203" t="s">
        <v>248</v>
      </c>
      <c r="AY36" s="235" t="s">
        <v>248</v>
      </c>
      <c r="AZ36" s="138">
        <v>31028</v>
      </c>
      <c r="BA36" s="188" t="s">
        <v>248</v>
      </c>
      <c r="BB36" s="203" t="s">
        <v>248</v>
      </c>
      <c r="BC36" s="203" t="s">
        <v>248</v>
      </c>
      <c r="BD36" s="217" t="s">
        <v>61</v>
      </c>
      <c r="BE36" s="201" t="s">
        <v>62</v>
      </c>
      <c r="BF36" s="201" t="s">
        <v>63</v>
      </c>
      <c r="BG36" s="201" t="s">
        <v>196</v>
      </c>
      <c r="BH36" s="456" t="s">
        <v>712</v>
      </c>
      <c r="BI36" s="218" t="s">
        <v>67</v>
      </c>
      <c r="BJ36" s="370">
        <v>214</v>
      </c>
      <c r="BK36" s="370">
        <v>3</v>
      </c>
      <c r="BL36" s="219" t="s">
        <v>65</v>
      </c>
      <c r="BM36" s="52"/>
      <c r="BN36" s="218" t="s">
        <v>310</v>
      </c>
      <c r="BO36" s="217" t="s">
        <v>57</v>
      </c>
      <c r="BP36" s="201" t="s">
        <v>681</v>
      </c>
      <c r="BQ36" s="52" t="s">
        <v>717</v>
      </c>
    </row>
    <row r="37" spans="1:69" ht="15.75">
      <c r="A37" s="207" t="s">
        <v>37</v>
      </c>
      <c r="B37" s="208" t="s">
        <v>9</v>
      </c>
      <c r="C37" s="202" t="s">
        <v>35</v>
      </c>
      <c r="D37" s="210" t="s">
        <v>182</v>
      </c>
      <c r="E37" s="24" t="s">
        <v>664</v>
      </c>
      <c r="F37" s="86">
        <v>49</v>
      </c>
      <c r="G37" s="80">
        <v>0</v>
      </c>
      <c r="H37" s="204"/>
      <c r="I37" s="204"/>
      <c r="J37" s="204"/>
      <c r="K37" s="204"/>
      <c r="L37" s="80">
        <v>1</v>
      </c>
      <c r="M37" s="203"/>
      <c r="N37" s="52">
        <v>0</v>
      </c>
      <c r="O37" s="204"/>
      <c r="P37" s="204"/>
      <c r="Q37" s="11">
        <v>7.3223747916999997</v>
      </c>
      <c r="R37" s="204"/>
      <c r="S37" s="204"/>
      <c r="T37" s="53">
        <v>8.9333333333333318</v>
      </c>
      <c r="U37" s="204"/>
      <c r="V37" s="204"/>
      <c r="W37" s="11">
        <v>7.3236456250000002</v>
      </c>
      <c r="X37" s="204"/>
      <c r="Y37" s="204"/>
      <c r="Z37" s="53">
        <v>8.9333333333333318</v>
      </c>
      <c r="AA37" s="204"/>
      <c r="AB37" s="204"/>
      <c r="AC37" s="204"/>
      <c r="AD37" s="204"/>
      <c r="AE37" s="204"/>
      <c r="AF37" s="9">
        <v>2.6872948411750217</v>
      </c>
      <c r="AG37" s="9">
        <v>329</v>
      </c>
      <c r="AH37" s="9">
        <v>0.32416312897399635</v>
      </c>
      <c r="AI37" s="9">
        <v>85</v>
      </c>
      <c r="AJ37" s="9">
        <v>2.0243589743589743</v>
      </c>
      <c r="AK37" s="9" t="s">
        <v>248</v>
      </c>
      <c r="AL37" s="9">
        <v>0</v>
      </c>
      <c r="AM37" s="9"/>
      <c r="AN37" s="9"/>
      <c r="AO37" s="73">
        <v>0</v>
      </c>
      <c r="AP37" s="80">
        <v>0</v>
      </c>
      <c r="AQ37" s="80">
        <v>0</v>
      </c>
      <c r="AR37" s="224">
        <v>98</v>
      </c>
      <c r="AS37" s="224" t="s">
        <v>248</v>
      </c>
      <c r="AT37" s="11">
        <v>3495.9009999999998</v>
      </c>
      <c r="AU37" s="11">
        <v>0</v>
      </c>
      <c r="AV37" s="11">
        <v>0</v>
      </c>
      <c r="AW37" s="11">
        <v>98</v>
      </c>
      <c r="AX37" s="203" t="s">
        <v>248</v>
      </c>
      <c r="AY37" s="235" t="s">
        <v>248</v>
      </c>
      <c r="AZ37" s="138">
        <v>31028</v>
      </c>
      <c r="BA37" s="188" t="s">
        <v>248</v>
      </c>
      <c r="BB37" s="203" t="s">
        <v>248</v>
      </c>
      <c r="BC37" s="203" t="s">
        <v>248</v>
      </c>
      <c r="BD37" s="217" t="s">
        <v>61</v>
      </c>
      <c r="BE37" s="201" t="s">
        <v>62</v>
      </c>
      <c r="BF37" s="201" t="s">
        <v>63</v>
      </c>
      <c r="BG37" s="201" t="s">
        <v>196</v>
      </c>
      <c r="BH37" s="456" t="s">
        <v>712</v>
      </c>
      <c r="BI37" s="218" t="s">
        <v>68</v>
      </c>
      <c r="BJ37" s="370">
        <v>214</v>
      </c>
      <c r="BK37" s="370">
        <v>4</v>
      </c>
      <c r="BL37" s="219" t="s">
        <v>65</v>
      </c>
      <c r="BM37" s="52"/>
      <c r="BN37" s="218" t="s">
        <v>310</v>
      </c>
      <c r="BO37" s="217" t="s">
        <v>57</v>
      </c>
      <c r="BP37" s="201" t="s">
        <v>681</v>
      </c>
      <c r="BQ37" s="52" t="s">
        <v>717</v>
      </c>
    </row>
    <row r="38" spans="1:69" ht="15.75">
      <c r="A38" s="207" t="s">
        <v>37</v>
      </c>
      <c r="B38" s="208" t="s">
        <v>9</v>
      </c>
      <c r="C38" s="202" t="s">
        <v>35</v>
      </c>
      <c r="D38" s="210" t="s">
        <v>182</v>
      </c>
      <c r="E38" s="24" t="s">
        <v>314</v>
      </c>
      <c r="F38" s="86">
        <v>237</v>
      </c>
      <c r="G38" s="80">
        <v>0</v>
      </c>
      <c r="H38" s="204"/>
      <c r="I38" s="204"/>
      <c r="J38" s="204"/>
      <c r="K38" s="204"/>
      <c r="L38" s="80">
        <v>0</v>
      </c>
      <c r="M38" s="203"/>
      <c r="N38" s="52">
        <v>1</v>
      </c>
      <c r="O38" s="204"/>
      <c r="P38" s="204"/>
      <c r="Q38" s="11">
        <v>6.16314327</v>
      </c>
      <c r="R38" s="204"/>
      <c r="S38" s="204"/>
      <c r="T38" s="53">
        <v>9.0374999999999943</v>
      </c>
      <c r="U38" s="204"/>
      <c r="V38" s="204"/>
      <c r="W38" s="11">
        <v>6.1542487341771999</v>
      </c>
      <c r="X38" s="204"/>
      <c r="Y38" s="204"/>
      <c r="Z38" s="53">
        <v>8.7874999999999943</v>
      </c>
      <c r="AA38" s="204"/>
      <c r="AB38" s="204"/>
      <c r="AC38" s="204"/>
      <c r="AD38" s="204"/>
      <c r="AE38" s="204"/>
      <c r="AF38" s="9">
        <v>3.4815380018895157</v>
      </c>
      <c r="AG38" s="9">
        <v>1659</v>
      </c>
      <c r="AH38" s="9">
        <v>0.46776311213391553</v>
      </c>
      <c r="AI38" s="9">
        <v>54</v>
      </c>
      <c r="AJ38" s="9">
        <v>2.5667050691244238</v>
      </c>
      <c r="AK38" s="9" t="s">
        <v>248</v>
      </c>
      <c r="AL38" s="9">
        <v>229</v>
      </c>
      <c r="AM38" s="9">
        <v>3.5078446202558986</v>
      </c>
      <c r="AN38" s="9">
        <v>3.5804093567251463</v>
      </c>
      <c r="AO38" s="73">
        <v>21</v>
      </c>
      <c r="AP38" s="80">
        <v>0</v>
      </c>
      <c r="AQ38" s="80">
        <v>0</v>
      </c>
      <c r="AR38" s="224">
        <v>453</v>
      </c>
      <c r="AS38" s="224" t="s">
        <v>248</v>
      </c>
      <c r="AT38" s="11">
        <v>17582.538</v>
      </c>
      <c r="AU38" s="11">
        <v>368.66899999999998</v>
      </c>
      <c r="AV38" s="11">
        <v>0</v>
      </c>
      <c r="AW38" s="11">
        <v>451</v>
      </c>
      <c r="AX38" s="203" t="s">
        <v>248</v>
      </c>
      <c r="AY38" s="235" t="s">
        <v>248</v>
      </c>
      <c r="AZ38" s="138">
        <v>114277</v>
      </c>
      <c r="BA38" s="188" t="s">
        <v>248</v>
      </c>
      <c r="BB38" s="203" t="s">
        <v>248</v>
      </c>
      <c r="BC38" s="203" t="s">
        <v>248</v>
      </c>
      <c r="BD38" s="217" t="s">
        <v>61</v>
      </c>
      <c r="BE38" s="201" t="s">
        <v>62</v>
      </c>
      <c r="BF38" s="201" t="s">
        <v>63</v>
      </c>
      <c r="BG38" s="201" t="s">
        <v>196</v>
      </c>
      <c r="BH38" s="456" t="s">
        <v>512</v>
      </c>
      <c r="BI38" s="218" t="s">
        <v>64</v>
      </c>
      <c r="BJ38" s="370">
        <v>214</v>
      </c>
      <c r="BK38" s="370">
        <v>1</v>
      </c>
      <c r="BL38" s="219" t="s">
        <v>65</v>
      </c>
      <c r="BM38" s="52"/>
      <c r="BN38" s="218" t="s">
        <v>310</v>
      </c>
      <c r="BO38" s="217" t="s">
        <v>347</v>
      </c>
      <c r="BP38" s="201" t="s">
        <v>684</v>
      </c>
      <c r="BQ38" s="52" t="s">
        <v>716</v>
      </c>
    </row>
    <row r="39" spans="1:69" ht="15.75">
      <c r="A39" s="207" t="s">
        <v>37</v>
      </c>
      <c r="B39" s="208" t="s">
        <v>9</v>
      </c>
      <c r="C39" s="202" t="s">
        <v>35</v>
      </c>
      <c r="D39" s="210" t="s">
        <v>182</v>
      </c>
      <c r="E39" s="24" t="s">
        <v>314</v>
      </c>
      <c r="F39" s="86">
        <v>238</v>
      </c>
      <c r="G39" s="80">
        <v>6</v>
      </c>
      <c r="H39" s="204"/>
      <c r="I39" s="204"/>
      <c r="J39" s="204"/>
      <c r="K39" s="204"/>
      <c r="L39" s="80">
        <v>0</v>
      </c>
      <c r="M39" s="203"/>
      <c r="N39" s="52">
        <v>2</v>
      </c>
      <c r="O39" s="204"/>
      <c r="P39" s="204"/>
      <c r="Q39" s="11">
        <v>7.4146980689999999</v>
      </c>
      <c r="R39" s="204"/>
      <c r="S39" s="204"/>
      <c r="T39" s="53">
        <v>13.174999999999997</v>
      </c>
      <c r="U39" s="204"/>
      <c r="V39" s="204"/>
      <c r="W39" s="11">
        <v>7.4710299827586004</v>
      </c>
      <c r="X39" s="204"/>
      <c r="Y39" s="204"/>
      <c r="Z39" s="53">
        <v>13.314285714285713</v>
      </c>
      <c r="AA39" s="204"/>
      <c r="AB39" s="204"/>
      <c r="AC39" s="204"/>
      <c r="AD39" s="204"/>
      <c r="AE39" s="204"/>
      <c r="AF39" s="9">
        <v>3.3250142293575009</v>
      </c>
      <c r="AG39" s="9">
        <v>1624</v>
      </c>
      <c r="AH39" s="9">
        <v>0.57199605929499675</v>
      </c>
      <c r="AI39" s="9">
        <v>163</v>
      </c>
      <c r="AJ39" s="9">
        <v>2.190151515151515</v>
      </c>
      <c r="AK39" s="9" t="s">
        <v>248</v>
      </c>
      <c r="AL39" s="9">
        <v>230</v>
      </c>
      <c r="AM39" s="9">
        <v>3.3342857195002837</v>
      </c>
      <c r="AN39" s="9">
        <v>3.4413875598086126</v>
      </c>
      <c r="AO39" s="73">
        <v>12</v>
      </c>
      <c r="AP39" s="80">
        <v>1</v>
      </c>
      <c r="AQ39" s="80">
        <v>0</v>
      </c>
      <c r="AR39" s="224">
        <v>451</v>
      </c>
      <c r="AS39" s="224" t="s">
        <v>248</v>
      </c>
      <c r="AT39" s="11">
        <v>17968.672999999999</v>
      </c>
      <c r="AU39" s="11">
        <v>123.538</v>
      </c>
      <c r="AV39" s="11">
        <v>0</v>
      </c>
      <c r="AW39" s="11">
        <v>451</v>
      </c>
      <c r="AX39" s="203" t="s">
        <v>248</v>
      </c>
      <c r="AY39" s="235" t="s">
        <v>248</v>
      </c>
      <c r="AZ39" s="138">
        <v>114277</v>
      </c>
      <c r="BA39" s="188" t="s">
        <v>248</v>
      </c>
      <c r="BB39" s="203" t="s">
        <v>248</v>
      </c>
      <c r="BC39" s="203" t="s">
        <v>248</v>
      </c>
      <c r="BD39" s="217" t="s">
        <v>61</v>
      </c>
      <c r="BE39" s="201" t="s">
        <v>62</v>
      </c>
      <c r="BF39" s="201" t="s">
        <v>63</v>
      </c>
      <c r="BG39" s="201" t="s">
        <v>196</v>
      </c>
      <c r="BH39" s="456" t="s">
        <v>512</v>
      </c>
      <c r="BI39" s="218" t="s">
        <v>66</v>
      </c>
      <c r="BJ39" s="370">
        <v>214</v>
      </c>
      <c r="BK39" s="370">
        <v>7</v>
      </c>
      <c r="BL39" s="219" t="s">
        <v>65</v>
      </c>
      <c r="BM39" s="52"/>
      <c r="BN39" s="218" t="s">
        <v>310</v>
      </c>
      <c r="BO39" s="217" t="s">
        <v>347</v>
      </c>
      <c r="BP39" s="201" t="s">
        <v>684</v>
      </c>
      <c r="BQ39" s="52" t="s">
        <v>716</v>
      </c>
    </row>
    <row r="40" spans="1:69" ht="15.75">
      <c r="A40" s="207" t="s">
        <v>37</v>
      </c>
      <c r="B40" s="208" t="s">
        <v>9</v>
      </c>
      <c r="C40" s="202" t="s">
        <v>35</v>
      </c>
      <c r="D40" s="210" t="s">
        <v>182</v>
      </c>
      <c r="E40" s="24" t="s">
        <v>314</v>
      </c>
      <c r="F40" s="86">
        <v>239</v>
      </c>
      <c r="G40" s="80">
        <v>2</v>
      </c>
      <c r="H40" s="204"/>
      <c r="I40" s="204"/>
      <c r="J40" s="204"/>
      <c r="K40" s="204"/>
      <c r="L40" s="80">
        <v>1</v>
      </c>
      <c r="M40" s="203"/>
      <c r="N40" s="52">
        <v>0</v>
      </c>
      <c r="O40" s="204"/>
      <c r="P40" s="204"/>
      <c r="Q40" s="11">
        <v>5.8099489958000001</v>
      </c>
      <c r="R40" s="204"/>
      <c r="S40" s="204"/>
      <c r="T40" s="53">
        <v>7.7624999999999993</v>
      </c>
      <c r="U40" s="204"/>
      <c r="V40" s="204"/>
      <c r="W40" s="11">
        <v>5.2052921525422997</v>
      </c>
      <c r="X40" s="204"/>
      <c r="Y40" s="204"/>
      <c r="Z40" s="53">
        <v>7.371428571428571</v>
      </c>
      <c r="AA40" s="204"/>
      <c r="AB40" s="204"/>
      <c r="AC40" s="204"/>
      <c r="AD40" s="204"/>
      <c r="AE40" s="204"/>
      <c r="AF40" s="9">
        <v>3.5714684321562356</v>
      </c>
      <c r="AG40" s="9">
        <v>1652</v>
      </c>
      <c r="AH40" s="9">
        <v>0.45339118057348338</v>
      </c>
      <c r="AI40" s="9">
        <v>58</v>
      </c>
      <c r="AJ40" s="9">
        <v>2.5931818181818183</v>
      </c>
      <c r="AK40" s="9" t="s">
        <v>248</v>
      </c>
      <c r="AL40" s="9">
        <v>229</v>
      </c>
      <c r="AM40" s="9">
        <v>3.5834747453964435</v>
      </c>
      <c r="AN40" s="9">
        <v>3.6468565815324165</v>
      </c>
      <c r="AO40" s="73">
        <v>7</v>
      </c>
      <c r="AP40" s="80">
        <v>0</v>
      </c>
      <c r="AQ40" s="80">
        <v>0</v>
      </c>
      <c r="AR40" s="224">
        <v>467</v>
      </c>
      <c r="AS40" s="224" t="s">
        <v>248</v>
      </c>
      <c r="AT40" s="11">
        <v>18043.026000000002</v>
      </c>
      <c r="AU40" s="11">
        <v>84.057000000000002</v>
      </c>
      <c r="AV40" s="11">
        <v>0</v>
      </c>
      <c r="AW40" s="11">
        <v>467</v>
      </c>
      <c r="AX40" s="203" t="s">
        <v>248</v>
      </c>
      <c r="AY40" s="235" t="s">
        <v>248</v>
      </c>
      <c r="AZ40" s="138">
        <v>114277</v>
      </c>
      <c r="BA40" s="188" t="s">
        <v>248</v>
      </c>
      <c r="BB40" s="203" t="s">
        <v>248</v>
      </c>
      <c r="BC40" s="203" t="s">
        <v>248</v>
      </c>
      <c r="BD40" s="217" t="s">
        <v>61</v>
      </c>
      <c r="BE40" s="201" t="s">
        <v>62</v>
      </c>
      <c r="BF40" s="201" t="s">
        <v>63</v>
      </c>
      <c r="BG40" s="201" t="s">
        <v>196</v>
      </c>
      <c r="BH40" s="456" t="s">
        <v>512</v>
      </c>
      <c r="BI40" s="218" t="s">
        <v>67</v>
      </c>
      <c r="BJ40" s="370">
        <v>214</v>
      </c>
      <c r="BK40" s="370">
        <v>3</v>
      </c>
      <c r="BL40" s="219" t="s">
        <v>65</v>
      </c>
      <c r="BM40" s="52"/>
      <c r="BN40" s="218" t="s">
        <v>310</v>
      </c>
      <c r="BO40" s="217" t="s">
        <v>347</v>
      </c>
      <c r="BP40" s="201" t="s">
        <v>684</v>
      </c>
      <c r="BQ40" s="52" t="s">
        <v>716</v>
      </c>
    </row>
    <row r="41" spans="1:69" ht="15.75">
      <c r="A41" s="207" t="s">
        <v>37</v>
      </c>
      <c r="B41" s="208" t="s">
        <v>9</v>
      </c>
      <c r="C41" s="202" t="s">
        <v>35</v>
      </c>
      <c r="D41" s="210" t="s">
        <v>182</v>
      </c>
      <c r="E41" s="24" t="s">
        <v>314</v>
      </c>
      <c r="F41" s="86">
        <v>231</v>
      </c>
      <c r="G41" s="80">
        <v>4</v>
      </c>
      <c r="H41" s="204"/>
      <c r="I41" s="204"/>
      <c r="J41" s="204"/>
      <c r="K41" s="204"/>
      <c r="L41" s="80">
        <v>1</v>
      </c>
      <c r="M41" s="203"/>
      <c r="N41" s="52">
        <v>0</v>
      </c>
      <c r="O41" s="204"/>
      <c r="P41" s="204"/>
      <c r="Q41" s="11">
        <v>7.2150883274000002</v>
      </c>
      <c r="R41" s="204"/>
      <c r="S41" s="204"/>
      <c r="T41" s="53">
        <v>9.7249999999999996</v>
      </c>
      <c r="U41" s="204"/>
      <c r="V41" s="204"/>
      <c r="W41" s="11">
        <v>7.2081900088494999</v>
      </c>
      <c r="X41" s="204"/>
      <c r="Y41" s="204"/>
      <c r="Z41" s="53">
        <v>9.6749999999999972</v>
      </c>
      <c r="AA41" s="204"/>
      <c r="AB41" s="204"/>
      <c r="AC41" s="204"/>
      <c r="AD41" s="204"/>
      <c r="AE41" s="204"/>
      <c r="AF41" s="9">
        <v>2.6583159973632258</v>
      </c>
      <c r="AG41" s="9">
        <v>1577</v>
      </c>
      <c r="AH41" s="9">
        <v>0.34199399321576612</v>
      </c>
      <c r="AI41" s="9">
        <v>435</v>
      </c>
      <c r="AJ41" s="9">
        <v>1.9846428571428572</v>
      </c>
      <c r="AK41" s="9" t="s">
        <v>248</v>
      </c>
      <c r="AL41" s="9">
        <v>0</v>
      </c>
      <c r="AM41" s="9"/>
      <c r="AN41" s="9"/>
      <c r="AO41" s="73">
        <v>135</v>
      </c>
      <c r="AP41" s="80">
        <v>5</v>
      </c>
      <c r="AQ41" s="80">
        <v>0</v>
      </c>
      <c r="AR41" s="224">
        <v>314</v>
      </c>
      <c r="AS41" s="224" t="s">
        <v>248</v>
      </c>
      <c r="AT41" s="11">
        <v>17348.594000000001</v>
      </c>
      <c r="AU41" s="11">
        <v>0</v>
      </c>
      <c r="AV41" s="11">
        <v>0</v>
      </c>
      <c r="AW41" s="11">
        <v>314</v>
      </c>
      <c r="AX41" s="203" t="s">
        <v>248</v>
      </c>
      <c r="AY41" s="235" t="s">
        <v>248</v>
      </c>
      <c r="AZ41" s="138">
        <v>114277</v>
      </c>
      <c r="BA41" s="188" t="s">
        <v>248</v>
      </c>
      <c r="BB41" s="203" t="s">
        <v>248</v>
      </c>
      <c r="BC41" s="203" t="s">
        <v>248</v>
      </c>
      <c r="BD41" s="217" t="s">
        <v>61</v>
      </c>
      <c r="BE41" s="201" t="s">
        <v>62</v>
      </c>
      <c r="BF41" s="201" t="s">
        <v>63</v>
      </c>
      <c r="BG41" s="201" t="s">
        <v>196</v>
      </c>
      <c r="BH41" s="456" t="s">
        <v>512</v>
      </c>
      <c r="BI41" s="218" t="s">
        <v>68</v>
      </c>
      <c r="BJ41" s="370">
        <v>214</v>
      </c>
      <c r="BK41" s="370">
        <v>4</v>
      </c>
      <c r="BL41" s="219" t="s">
        <v>65</v>
      </c>
      <c r="BM41" s="52"/>
      <c r="BN41" s="218" t="s">
        <v>310</v>
      </c>
      <c r="BO41" s="217" t="s">
        <v>347</v>
      </c>
      <c r="BP41" s="201" t="s">
        <v>684</v>
      </c>
      <c r="BQ41" s="52" t="s">
        <v>716</v>
      </c>
    </row>
    <row r="42" spans="1:69" ht="15.75">
      <c r="A42" s="207" t="s">
        <v>37</v>
      </c>
      <c r="B42" s="208" t="s">
        <v>9</v>
      </c>
      <c r="C42" s="202" t="s">
        <v>35</v>
      </c>
      <c r="D42" s="210" t="s">
        <v>182</v>
      </c>
      <c r="E42" s="24" t="s">
        <v>650</v>
      </c>
      <c r="F42" s="86">
        <v>54</v>
      </c>
      <c r="G42" s="80">
        <v>0</v>
      </c>
      <c r="H42" s="204"/>
      <c r="I42" s="204"/>
      <c r="J42" s="204"/>
      <c r="K42" s="204"/>
      <c r="L42" s="80">
        <v>0</v>
      </c>
      <c r="M42" s="203"/>
      <c r="N42" s="52">
        <v>0</v>
      </c>
      <c r="O42" s="204"/>
      <c r="P42" s="204"/>
      <c r="Q42" s="11">
        <v>5.5133517407000001</v>
      </c>
      <c r="R42" s="204"/>
      <c r="S42" s="204"/>
      <c r="T42" s="53">
        <v>6.8249999999999993</v>
      </c>
      <c r="U42" s="204"/>
      <c r="V42" s="204"/>
      <c r="W42" s="11">
        <v>5.1774256851851002</v>
      </c>
      <c r="X42" s="204"/>
      <c r="Y42" s="204"/>
      <c r="Z42" s="53">
        <v>6.4124999999999996</v>
      </c>
      <c r="AA42" s="204"/>
      <c r="AB42" s="204"/>
      <c r="AC42" s="204"/>
      <c r="AD42" s="204"/>
      <c r="AE42" s="204"/>
      <c r="AF42" s="9">
        <v>3.6838624477386475</v>
      </c>
      <c r="AG42" s="9">
        <v>378</v>
      </c>
      <c r="AH42" s="9">
        <v>0.38789894873679626</v>
      </c>
      <c r="AI42" s="9">
        <v>9</v>
      </c>
      <c r="AJ42" s="9">
        <v>2.8093750000000002</v>
      </c>
      <c r="AK42" s="9" t="s">
        <v>248</v>
      </c>
      <c r="AL42" s="9">
        <v>54</v>
      </c>
      <c r="AM42" s="9">
        <v>3.6838624477386475</v>
      </c>
      <c r="AN42" s="9">
        <v>3.7120622568093387</v>
      </c>
      <c r="AO42" s="73">
        <v>0</v>
      </c>
      <c r="AP42" s="80">
        <v>0</v>
      </c>
      <c r="AQ42" s="80">
        <v>0</v>
      </c>
      <c r="AR42" s="224">
        <v>108</v>
      </c>
      <c r="AS42" s="224" t="s">
        <v>248</v>
      </c>
      <c r="AT42" s="11">
        <v>3844.5509999999999</v>
      </c>
      <c r="AU42" s="11">
        <v>0</v>
      </c>
      <c r="AV42" s="11">
        <v>0</v>
      </c>
      <c r="AW42" s="11">
        <v>108</v>
      </c>
      <c r="AX42" s="203" t="s">
        <v>248</v>
      </c>
      <c r="AY42" s="235" t="s">
        <v>248</v>
      </c>
      <c r="AZ42" s="138">
        <v>26186</v>
      </c>
      <c r="BA42" s="188" t="s">
        <v>248</v>
      </c>
      <c r="BB42" s="203" t="s">
        <v>248</v>
      </c>
      <c r="BC42" s="203" t="s">
        <v>248</v>
      </c>
      <c r="BD42" s="217" t="s">
        <v>61</v>
      </c>
      <c r="BE42" s="201" t="s">
        <v>62</v>
      </c>
      <c r="BF42" s="201" t="s">
        <v>63</v>
      </c>
      <c r="BG42" s="201" t="s">
        <v>196</v>
      </c>
      <c r="BH42" s="456" t="s">
        <v>514</v>
      </c>
      <c r="BI42" s="218" t="s">
        <v>64</v>
      </c>
      <c r="BJ42" s="370">
        <v>214</v>
      </c>
      <c r="BK42" s="370">
        <v>1</v>
      </c>
      <c r="BL42" s="219" t="s">
        <v>65</v>
      </c>
      <c r="BM42" s="52"/>
      <c r="BN42" s="218" t="s">
        <v>310</v>
      </c>
      <c r="BO42" s="217" t="s">
        <v>74</v>
      </c>
      <c r="BP42" s="201" t="s">
        <v>681</v>
      </c>
      <c r="BQ42" s="52" t="s">
        <v>717</v>
      </c>
    </row>
    <row r="43" spans="1:69" ht="15.75">
      <c r="A43" s="207" t="s">
        <v>37</v>
      </c>
      <c r="B43" s="208" t="s">
        <v>9</v>
      </c>
      <c r="C43" s="202" t="s">
        <v>35</v>
      </c>
      <c r="D43" s="210" t="s">
        <v>182</v>
      </c>
      <c r="E43" s="24" t="s">
        <v>650</v>
      </c>
      <c r="F43" s="86">
        <v>53</v>
      </c>
      <c r="G43" s="80">
        <v>2</v>
      </c>
      <c r="H43" s="204"/>
      <c r="I43" s="204"/>
      <c r="J43" s="204"/>
      <c r="K43" s="204"/>
      <c r="L43" s="80">
        <v>0</v>
      </c>
      <c r="M43" s="203"/>
      <c r="N43" s="52">
        <v>0</v>
      </c>
      <c r="O43" s="204"/>
      <c r="P43" s="204"/>
      <c r="Q43" s="11">
        <v>6.9504115685999999</v>
      </c>
      <c r="R43" s="204"/>
      <c r="S43" s="204"/>
      <c r="T43" s="53">
        <v>12.612499999999999</v>
      </c>
      <c r="U43" s="204"/>
      <c r="V43" s="204"/>
      <c r="W43" s="11">
        <v>7.0077253921568001</v>
      </c>
      <c r="X43" s="204"/>
      <c r="Y43" s="204"/>
      <c r="Z43" s="53">
        <v>12.612499999999999</v>
      </c>
      <c r="AA43" s="204"/>
      <c r="AB43" s="204"/>
      <c r="AC43" s="204"/>
      <c r="AD43" s="204"/>
      <c r="AE43" s="204"/>
      <c r="AF43" s="9">
        <v>3.0720448233500246</v>
      </c>
      <c r="AG43" s="9">
        <v>357</v>
      </c>
      <c r="AH43" s="9">
        <v>0.5888838759090792</v>
      </c>
      <c r="AI43" s="9">
        <v>65</v>
      </c>
      <c r="AJ43" s="9">
        <v>2.079017857142857</v>
      </c>
      <c r="AK43" s="9" t="s">
        <v>248</v>
      </c>
      <c r="AL43" s="9">
        <v>51</v>
      </c>
      <c r="AM43" s="9">
        <v>3.0720448233500246</v>
      </c>
      <c r="AN43" s="9">
        <v>3.0994318181818183</v>
      </c>
      <c r="AO43" s="73">
        <v>1</v>
      </c>
      <c r="AP43" s="80">
        <v>0</v>
      </c>
      <c r="AQ43" s="80">
        <v>0</v>
      </c>
      <c r="AR43" s="224">
        <v>101</v>
      </c>
      <c r="AS43" s="224" t="s">
        <v>248</v>
      </c>
      <c r="AT43" s="11">
        <v>3637.5830000000001</v>
      </c>
      <c r="AU43" s="11">
        <v>0</v>
      </c>
      <c r="AV43" s="11">
        <v>0</v>
      </c>
      <c r="AW43" s="11">
        <v>101</v>
      </c>
      <c r="AX43" s="203" t="s">
        <v>248</v>
      </c>
      <c r="AY43" s="235" t="s">
        <v>248</v>
      </c>
      <c r="AZ43" s="138">
        <v>26186</v>
      </c>
      <c r="BA43" s="188" t="s">
        <v>248</v>
      </c>
      <c r="BB43" s="203" t="s">
        <v>248</v>
      </c>
      <c r="BC43" s="203" t="s">
        <v>248</v>
      </c>
      <c r="BD43" s="217" t="s">
        <v>61</v>
      </c>
      <c r="BE43" s="201" t="s">
        <v>62</v>
      </c>
      <c r="BF43" s="201" t="s">
        <v>63</v>
      </c>
      <c r="BG43" s="201" t="s">
        <v>196</v>
      </c>
      <c r="BH43" s="455" t="s">
        <v>514</v>
      </c>
      <c r="BI43" s="218" t="s">
        <v>66</v>
      </c>
      <c r="BJ43" s="370">
        <v>214</v>
      </c>
      <c r="BK43" s="370">
        <v>7</v>
      </c>
      <c r="BL43" s="219" t="s">
        <v>65</v>
      </c>
      <c r="BM43" s="52"/>
      <c r="BN43" s="218" t="s">
        <v>310</v>
      </c>
      <c r="BO43" s="217" t="s">
        <v>74</v>
      </c>
      <c r="BP43" s="201" t="s">
        <v>681</v>
      </c>
      <c r="BQ43" s="52" t="s">
        <v>717</v>
      </c>
    </row>
    <row r="44" spans="1:69" ht="15.75">
      <c r="A44" s="207" t="s">
        <v>37</v>
      </c>
      <c r="B44" s="208" t="s">
        <v>9</v>
      </c>
      <c r="C44" s="202" t="s">
        <v>35</v>
      </c>
      <c r="D44" s="210" t="s">
        <v>182</v>
      </c>
      <c r="E44" s="24" t="s">
        <v>650</v>
      </c>
      <c r="F44" s="86">
        <v>53</v>
      </c>
      <c r="G44" s="80">
        <v>1</v>
      </c>
      <c r="H44" s="204"/>
      <c r="I44" s="204"/>
      <c r="J44" s="204"/>
      <c r="K44" s="204"/>
      <c r="L44" s="80">
        <v>0</v>
      </c>
      <c r="M44" s="203"/>
      <c r="N44" s="52">
        <v>0</v>
      </c>
      <c r="O44" s="204"/>
      <c r="P44" s="204"/>
      <c r="Q44" s="11">
        <v>5.8775575769000001</v>
      </c>
      <c r="R44" s="204"/>
      <c r="S44" s="204"/>
      <c r="T44" s="53">
        <v>8.85</v>
      </c>
      <c r="U44" s="204"/>
      <c r="V44" s="204"/>
      <c r="W44" s="11">
        <v>5.2412113846153003</v>
      </c>
      <c r="X44" s="204"/>
      <c r="Y44" s="204"/>
      <c r="Z44" s="53">
        <v>7.8999999999999995</v>
      </c>
      <c r="AA44" s="204"/>
      <c r="AB44" s="204"/>
      <c r="AC44" s="204"/>
      <c r="AD44" s="204"/>
      <c r="AE44" s="204"/>
      <c r="AF44" s="9">
        <v>3.7380274926568124</v>
      </c>
      <c r="AG44" s="9">
        <v>364</v>
      </c>
      <c r="AH44" s="9">
        <v>0.35605174955862451</v>
      </c>
      <c r="AI44" s="9">
        <v>5</v>
      </c>
      <c r="AJ44" s="9">
        <v>3.0022727272727274</v>
      </c>
      <c r="AK44" s="9" t="s">
        <v>248</v>
      </c>
      <c r="AL44" s="9">
        <v>51</v>
      </c>
      <c r="AM44" s="9">
        <v>3.7461064626522758</v>
      </c>
      <c r="AN44" s="9">
        <v>3.7232472324723247</v>
      </c>
      <c r="AO44" s="73">
        <v>9</v>
      </c>
      <c r="AP44" s="80">
        <v>0</v>
      </c>
      <c r="AQ44" s="80">
        <v>0</v>
      </c>
      <c r="AR44" s="224">
        <v>95</v>
      </c>
      <c r="AS44" s="224" t="s">
        <v>248</v>
      </c>
      <c r="AT44" s="11">
        <v>3717.9760000000001</v>
      </c>
      <c r="AU44" s="11">
        <v>4.8789999999999996</v>
      </c>
      <c r="AV44" s="11">
        <v>0</v>
      </c>
      <c r="AW44" s="11">
        <v>95</v>
      </c>
      <c r="AX44" s="203" t="s">
        <v>248</v>
      </c>
      <c r="AY44" s="235" t="s">
        <v>248</v>
      </c>
      <c r="AZ44" s="138">
        <v>26186</v>
      </c>
      <c r="BA44" s="188" t="s">
        <v>248</v>
      </c>
      <c r="BB44" s="203" t="s">
        <v>248</v>
      </c>
      <c r="BC44" s="203" t="s">
        <v>248</v>
      </c>
      <c r="BD44" s="217" t="s">
        <v>61</v>
      </c>
      <c r="BE44" s="201" t="s">
        <v>62</v>
      </c>
      <c r="BF44" s="201" t="s">
        <v>63</v>
      </c>
      <c r="BG44" s="201" t="s">
        <v>196</v>
      </c>
      <c r="BH44" s="456" t="s">
        <v>514</v>
      </c>
      <c r="BI44" s="218" t="s">
        <v>67</v>
      </c>
      <c r="BJ44" s="370">
        <v>214</v>
      </c>
      <c r="BK44" s="370">
        <v>3</v>
      </c>
      <c r="BL44" s="219" t="s">
        <v>65</v>
      </c>
      <c r="BM44" s="52"/>
      <c r="BN44" s="218" t="s">
        <v>310</v>
      </c>
      <c r="BO44" s="217" t="s">
        <v>74</v>
      </c>
      <c r="BP44" s="201" t="s">
        <v>681</v>
      </c>
      <c r="BQ44" s="52" t="s">
        <v>717</v>
      </c>
    </row>
    <row r="45" spans="1:69" ht="15.75">
      <c r="A45" s="207" t="s">
        <v>37</v>
      </c>
      <c r="B45" s="208" t="s">
        <v>9</v>
      </c>
      <c r="C45" s="202" t="s">
        <v>35</v>
      </c>
      <c r="D45" s="210" t="s">
        <v>182</v>
      </c>
      <c r="E45" s="24" t="s">
        <v>650</v>
      </c>
      <c r="F45" s="86">
        <v>52</v>
      </c>
      <c r="G45" s="80">
        <v>1</v>
      </c>
      <c r="H45" s="204"/>
      <c r="I45" s="204"/>
      <c r="J45" s="204"/>
      <c r="K45" s="204"/>
      <c r="L45" s="80">
        <v>0</v>
      </c>
      <c r="M45" s="203"/>
      <c r="N45" s="52">
        <v>0</v>
      </c>
      <c r="O45" s="204"/>
      <c r="P45" s="204"/>
      <c r="Q45" s="11">
        <v>7.1918233725</v>
      </c>
      <c r="R45" s="204"/>
      <c r="S45" s="204"/>
      <c r="T45" s="53">
        <v>8.8624999999999989</v>
      </c>
      <c r="U45" s="204"/>
      <c r="V45" s="204"/>
      <c r="W45" s="11">
        <v>7.2341371176470002</v>
      </c>
      <c r="X45" s="204"/>
      <c r="Y45" s="204"/>
      <c r="Z45" s="53">
        <v>9.2416666666666654</v>
      </c>
      <c r="AA45" s="204"/>
      <c r="AB45" s="204"/>
      <c r="AC45" s="204"/>
      <c r="AD45" s="204"/>
      <c r="AE45" s="204"/>
      <c r="AF45" s="9">
        <v>2.714000002316066</v>
      </c>
      <c r="AG45" s="9">
        <v>350</v>
      </c>
      <c r="AH45" s="9">
        <v>0.40272769328554903</v>
      </c>
      <c r="AI45" s="9">
        <v>93</v>
      </c>
      <c r="AJ45" s="9">
        <v>2.011280487804878</v>
      </c>
      <c r="AK45" s="9" t="s">
        <v>248</v>
      </c>
      <c r="AL45" s="9">
        <v>0</v>
      </c>
      <c r="AM45" s="9"/>
      <c r="AN45" s="9"/>
      <c r="AO45" s="73">
        <v>4</v>
      </c>
      <c r="AP45" s="80">
        <v>0</v>
      </c>
      <c r="AQ45" s="80">
        <v>0</v>
      </c>
      <c r="AR45" s="224">
        <v>98</v>
      </c>
      <c r="AS45" s="224" t="s">
        <v>248</v>
      </c>
      <c r="AT45" s="11">
        <v>3632.15</v>
      </c>
      <c r="AU45" s="11">
        <v>0</v>
      </c>
      <c r="AV45" s="11">
        <v>0</v>
      </c>
      <c r="AW45" s="11">
        <v>98</v>
      </c>
      <c r="AX45" s="203" t="s">
        <v>248</v>
      </c>
      <c r="AY45" s="235" t="s">
        <v>248</v>
      </c>
      <c r="AZ45" s="138">
        <v>26186</v>
      </c>
      <c r="BA45" s="188" t="s">
        <v>248</v>
      </c>
      <c r="BB45" s="203" t="s">
        <v>248</v>
      </c>
      <c r="BC45" s="203" t="s">
        <v>248</v>
      </c>
      <c r="BD45" s="217" t="s">
        <v>61</v>
      </c>
      <c r="BE45" s="201" t="s">
        <v>62</v>
      </c>
      <c r="BF45" s="201" t="s">
        <v>63</v>
      </c>
      <c r="BG45" s="201" t="s">
        <v>196</v>
      </c>
      <c r="BH45" s="456" t="s">
        <v>514</v>
      </c>
      <c r="BI45" s="218" t="s">
        <v>68</v>
      </c>
      <c r="BJ45" s="370">
        <v>214</v>
      </c>
      <c r="BK45" s="370">
        <v>4</v>
      </c>
      <c r="BL45" s="219" t="s">
        <v>65</v>
      </c>
      <c r="BM45" s="52"/>
      <c r="BN45" s="218" t="s">
        <v>310</v>
      </c>
      <c r="BO45" s="217" t="s">
        <v>74</v>
      </c>
      <c r="BP45" s="201" t="s">
        <v>681</v>
      </c>
      <c r="BQ45" s="52" t="s">
        <v>717</v>
      </c>
    </row>
    <row r="46" spans="1:69" ht="15.75">
      <c r="A46" s="207" t="s">
        <v>37</v>
      </c>
      <c r="B46" s="208" t="s">
        <v>9</v>
      </c>
      <c r="C46" s="202" t="s">
        <v>35</v>
      </c>
      <c r="D46" s="210" t="s">
        <v>182</v>
      </c>
      <c r="E46" s="24" t="s">
        <v>217</v>
      </c>
      <c r="F46" s="86">
        <v>125</v>
      </c>
      <c r="G46" s="80">
        <v>0</v>
      </c>
      <c r="H46" s="204"/>
      <c r="I46" s="204"/>
      <c r="J46" s="204"/>
      <c r="K46" s="204"/>
      <c r="L46" s="80">
        <v>0</v>
      </c>
      <c r="M46" s="203"/>
      <c r="N46" s="52">
        <v>0</v>
      </c>
      <c r="O46" s="204"/>
      <c r="P46" s="204"/>
      <c r="Q46" s="11">
        <v>6.1920558400000001</v>
      </c>
      <c r="R46" s="204"/>
      <c r="S46" s="204"/>
      <c r="T46" s="53">
        <v>7.1749999999999998</v>
      </c>
      <c r="U46" s="204"/>
      <c r="V46" s="204"/>
      <c r="W46" s="11">
        <v>6.1788957440000001</v>
      </c>
      <c r="X46" s="204"/>
      <c r="Y46" s="204"/>
      <c r="Z46" s="53">
        <v>7.09375</v>
      </c>
      <c r="AA46" s="204"/>
      <c r="AB46" s="204"/>
      <c r="AC46" s="204"/>
      <c r="AD46" s="204"/>
      <c r="AE46" s="204"/>
      <c r="AF46" s="9">
        <v>3.4041371428625919</v>
      </c>
      <c r="AG46" s="9">
        <v>875</v>
      </c>
      <c r="AH46" s="9">
        <v>0.40883668353255198</v>
      </c>
      <c r="AI46" s="9">
        <v>19</v>
      </c>
      <c r="AJ46" s="9">
        <v>2.5974409448818898</v>
      </c>
      <c r="AK46" s="9" t="s">
        <v>248</v>
      </c>
      <c r="AL46" s="9">
        <v>124</v>
      </c>
      <c r="AM46" s="9">
        <v>3.4064976958909892</v>
      </c>
      <c r="AN46" s="9">
        <v>3.4723127035830617</v>
      </c>
      <c r="AO46" s="73">
        <v>4</v>
      </c>
      <c r="AP46" s="80">
        <v>0</v>
      </c>
      <c r="AQ46" s="80">
        <v>0</v>
      </c>
      <c r="AR46" s="224">
        <v>246</v>
      </c>
      <c r="AS46" s="224" t="s">
        <v>248</v>
      </c>
      <c r="AT46" s="11">
        <v>8898.6290000000008</v>
      </c>
      <c r="AU46" s="11">
        <v>0</v>
      </c>
      <c r="AV46" s="11">
        <v>0</v>
      </c>
      <c r="AW46" s="11">
        <v>246</v>
      </c>
      <c r="AX46" s="203" t="s">
        <v>248</v>
      </c>
      <c r="AY46" s="235" t="s">
        <v>248</v>
      </c>
      <c r="AZ46" s="138">
        <v>35101</v>
      </c>
      <c r="BA46" s="188" t="s">
        <v>248</v>
      </c>
      <c r="BB46" s="203" t="s">
        <v>248</v>
      </c>
      <c r="BC46" s="203" t="s">
        <v>248</v>
      </c>
      <c r="BD46" s="217" t="s">
        <v>61</v>
      </c>
      <c r="BE46" s="201" t="s">
        <v>62</v>
      </c>
      <c r="BF46" s="201" t="s">
        <v>63</v>
      </c>
      <c r="BG46" s="201" t="s">
        <v>196</v>
      </c>
      <c r="BH46" s="218" t="s">
        <v>513</v>
      </c>
      <c r="BI46" s="218" t="s">
        <v>64</v>
      </c>
      <c r="BJ46" s="370">
        <v>214</v>
      </c>
      <c r="BK46" s="370">
        <v>1</v>
      </c>
      <c r="BL46" s="219" t="s">
        <v>65</v>
      </c>
      <c r="BM46" s="52"/>
      <c r="BN46" s="218" t="s">
        <v>310</v>
      </c>
      <c r="BO46" s="217" t="s">
        <v>71</v>
      </c>
      <c r="BP46" s="201" t="s">
        <v>682</v>
      </c>
      <c r="BQ46" s="52" t="s">
        <v>716</v>
      </c>
    </row>
    <row r="47" spans="1:69" ht="15.75">
      <c r="A47" s="207" t="s">
        <v>37</v>
      </c>
      <c r="B47" s="208" t="s">
        <v>9</v>
      </c>
      <c r="C47" s="202" t="s">
        <v>35</v>
      </c>
      <c r="D47" s="210" t="s">
        <v>182</v>
      </c>
      <c r="E47" s="24" t="s">
        <v>217</v>
      </c>
      <c r="F47" s="86">
        <v>122</v>
      </c>
      <c r="G47" s="80">
        <v>0</v>
      </c>
      <c r="H47" s="204"/>
      <c r="I47" s="204"/>
      <c r="J47" s="204"/>
      <c r="K47" s="204"/>
      <c r="L47" s="80">
        <v>0</v>
      </c>
      <c r="M47" s="203"/>
      <c r="N47" s="52">
        <v>0</v>
      </c>
      <c r="O47" s="204"/>
      <c r="P47" s="204"/>
      <c r="Q47" s="11">
        <v>6.5425488442999997</v>
      </c>
      <c r="R47" s="204"/>
      <c r="S47" s="204"/>
      <c r="T47" s="53">
        <v>7.9937499999999995</v>
      </c>
      <c r="U47" s="204"/>
      <c r="V47" s="204"/>
      <c r="W47" s="11">
        <v>6.4778276639344003</v>
      </c>
      <c r="X47" s="204"/>
      <c r="Y47" s="204"/>
      <c r="Z47" s="53">
        <v>7.9916666666666663</v>
      </c>
      <c r="AA47" s="204"/>
      <c r="AB47" s="204"/>
      <c r="AC47" s="204"/>
      <c r="AD47" s="204"/>
      <c r="AE47" s="204"/>
      <c r="AF47" s="9">
        <v>3.3657260015083419</v>
      </c>
      <c r="AG47" s="9">
        <v>854</v>
      </c>
      <c r="AH47" s="9">
        <v>0.49134607596352292</v>
      </c>
      <c r="AI47" s="9">
        <v>46</v>
      </c>
      <c r="AJ47" s="9">
        <v>2.4597560975609758</v>
      </c>
      <c r="AK47" s="9" t="s">
        <v>248</v>
      </c>
      <c r="AL47" s="9">
        <v>122</v>
      </c>
      <c r="AM47" s="9">
        <v>3.3657260015083419</v>
      </c>
      <c r="AN47" s="9">
        <v>3.4564315352697097</v>
      </c>
      <c r="AO47" s="73">
        <v>0</v>
      </c>
      <c r="AP47" s="80">
        <v>0</v>
      </c>
      <c r="AQ47" s="80">
        <v>0</v>
      </c>
      <c r="AR47" s="224">
        <v>244</v>
      </c>
      <c r="AS47" s="224" t="s">
        <v>248</v>
      </c>
      <c r="AT47" s="11">
        <v>8713.0120000000006</v>
      </c>
      <c r="AU47" s="11">
        <v>0</v>
      </c>
      <c r="AV47" s="11">
        <v>0</v>
      </c>
      <c r="AW47" s="11">
        <v>244</v>
      </c>
      <c r="AX47" s="203" t="s">
        <v>248</v>
      </c>
      <c r="AY47" s="235" t="s">
        <v>248</v>
      </c>
      <c r="AZ47" s="138">
        <v>35101</v>
      </c>
      <c r="BA47" s="188" t="s">
        <v>248</v>
      </c>
      <c r="BB47" s="203" t="s">
        <v>248</v>
      </c>
      <c r="BC47" s="203" t="s">
        <v>248</v>
      </c>
      <c r="BD47" s="217" t="s">
        <v>61</v>
      </c>
      <c r="BE47" s="201" t="s">
        <v>62</v>
      </c>
      <c r="BF47" s="201" t="s">
        <v>63</v>
      </c>
      <c r="BG47" s="201" t="s">
        <v>196</v>
      </c>
      <c r="BH47" s="218" t="s">
        <v>513</v>
      </c>
      <c r="BI47" s="218" t="s">
        <v>66</v>
      </c>
      <c r="BJ47" s="370">
        <v>214</v>
      </c>
      <c r="BK47" s="370">
        <v>7</v>
      </c>
      <c r="BL47" s="219" t="s">
        <v>65</v>
      </c>
      <c r="BM47" s="52"/>
      <c r="BN47" s="218" t="s">
        <v>310</v>
      </c>
      <c r="BO47" s="217" t="s">
        <v>71</v>
      </c>
      <c r="BP47" s="201" t="s">
        <v>682</v>
      </c>
      <c r="BQ47" s="52" t="s">
        <v>716</v>
      </c>
    </row>
    <row r="48" spans="1:69" ht="15.75">
      <c r="A48" s="207" t="s">
        <v>37</v>
      </c>
      <c r="B48" s="208" t="s">
        <v>9</v>
      </c>
      <c r="C48" s="202" t="s">
        <v>35</v>
      </c>
      <c r="D48" s="210" t="s">
        <v>182</v>
      </c>
      <c r="E48" s="24" t="s">
        <v>217</v>
      </c>
      <c r="F48" s="86">
        <v>124</v>
      </c>
      <c r="G48" s="80">
        <v>0</v>
      </c>
      <c r="H48" s="204"/>
      <c r="I48" s="204"/>
      <c r="J48" s="204"/>
      <c r="K48" s="204"/>
      <c r="L48" s="80">
        <v>0</v>
      </c>
      <c r="M48" s="203"/>
      <c r="N48" s="52">
        <v>0</v>
      </c>
      <c r="O48" s="204"/>
      <c r="P48" s="204"/>
      <c r="Q48" s="11">
        <v>5.6830883547999997</v>
      </c>
      <c r="R48" s="204"/>
      <c r="S48" s="204"/>
      <c r="T48" s="53">
        <v>7.6333333333333329</v>
      </c>
      <c r="U48" s="204"/>
      <c r="V48" s="204"/>
      <c r="W48" s="11">
        <v>5.0242255080645002</v>
      </c>
      <c r="X48" s="204"/>
      <c r="Y48" s="204"/>
      <c r="Z48" s="53">
        <v>6.9499999999999993</v>
      </c>
      <c r="AA48" s="204"/>
      <c r="AB48" s="204"/>
      <c r="AC48" s="204"/>
      <c r="AD48" s="204"/>
      <c r="AE48" s="204"/>
      <c r="AF48" s="9">
        <v>3.687177437516401</v>
      </c>
      <c r="AG48" s="9">
        <v>868</v>
      </c>
      <c r="AH48" s="9">
        <v>0.39651630054532877</v>
      </c>
      <c r="AI48" s="9">
        <v>15</v>
      </c>
      <c r="AJ48" s="9">
        <v>2.767924528301887</v>
      </c>
      <c r="AK48" s="9" t="s">
        <v>248</v>
      </c>
      <c r="AL48" s="9">
        <v>123</v>
      </c>
      <c r="AM48" s="9">
        <v>3.6939837579527794</v>
      </c>
      <c r="AN48" s="9">
        <v>3.7106401384083045</v>
      </c>
      <c r="AO48" s="73">
        <v>3</v>
      </c>
      <c r="AP48" s="80">
        <v>0</v>
      </c>
      <c r="AQ48" s="80">
        <v>0</v>
      </c>
      <c r="AR48" s="224">
        <v>245</v>
      </c>
      <c r="AS48" s="224" t="s">
        <v>248</v>
      </c>
      <c r="AT48" s="11">
        <v>8842.4500000000007</v>
      </c>
      <c r="AU48" s="11">
        <v>0</v>
      </c>
      <c r="AV48" s="11">
        <v>0</v>
      </c>
      <c r="AW48" s="11">
        <v>245</v>
      </c>
      <c r="AX48" s="203" t="s">
        <v>248</v>
      </c>
      <c r="AY48" s="235" t="s">
        <v>248</v>
      </c>
      <c r="AZ48" s="138">
        <v>35101</v>
      </c>
      <c r="BA48" s="188" t="s">
        <v>248</v>
      </c>
      <c r="BB48" s="203" t="s">
        <v>248</v>
      </c>
      <c r="BC48" s="203" t="s">
        <v>248</v>
      </c>
      <c r="BD48" s="217" t="s">
        <v>61</v>
      </c>
      <c r="BE48" s="201" t="s">
        <v>62</v>
      </c>
      <c r="BF48" s="201" t="s">
        <v>63</v>
      </c>
      <c r="BG48" s="201" t="s">
        <v>196</v>
      </c>
      <c r="BH48" s="218" t="s">
        <v>513</v>
      </c>
      <c r="BI48" s="218" t="s">
        <v>67</v>
      </c>
      <c r="BJ48" s="370">
        <v>214</v>
      </c>
      <c r="BK48" s="370">
        <v>3</v>
      </c>
      <c r="BL48" s="219" t="s">
        <v>65</v>
      </c>
      <c r="BM48" s="52"/>
      <c r="BN48" s="218" t="s">
        <v>310</v>
      </c>
      <c r="BO48" s="217" t="s">
        <v>71</v>
      </c>
      <c r="BP48" s="201" t="s">
        <v>682</v>
      </c>
      <c r="BQ48" s="52" t="s">
        <v>716</v>
      </c>
    </row>
    <row r="49" spans="1:69" ht="15.75">
      <c r="A49" s="207" t="s">
        <v>37</v>
      </c>
      <c r="B49" s="208" t="s">
        <v>9</v>
      </c>
      <c r="C49" s="202" t="s">
        <v>35</v>
      </c>
      <c r="D49" s="210" t="s">
        <v>182</v>
      </c>
      <c r="E49" s="24" t="s">
        <v>217</v>
      </c>
      <c r="F49" s="86">
        <v>123</v>
      </c>
      <c r="G49" s="80">
        <v>6</v>
      </c>
      <c r="H49" s="204"/>
      <c r="I49" s="204"/>
      <c r="J49" s="204"/>
      <c r="K49" s="204"/>
      <c r="L49" s="80">
        <v>1</v>
      </c>
      <c r="M49" s="203"/>
      <c r="N49" s="52">
        <v>0</v>
      </c>
      <c r="O49" s="204"/>
      <c r="P49" s="204"/>
      <c r="Q49" s="11">
        <v>7.5502153362</v>
      </c>
      <c r="R49" s="204"/>
      <c r="S49" s="204"/>
      <c r="T49" s="53">
        <v>11.299999999999997</v>
      </c>
      <c r="U49" s="204"/>
      <c r="V49" s="204"/>
      <c r="W49" s="11">
        <v>7.5323101120688998</v>
      </c>
      <c r="X49" s="204"/>
      <c r="Y49" s="204"/>
      <c r="Z49" s="53">
        <v>11.299999999999997</v>
      </c>
      <c r="AA49" s="204"/>
      <c r="AB49" s="204"/>
      <c r="AC49" s="204"/>
      <c r="AD49" s="204"/>
      <c r="AE49" s="204"/>
      <c r="AF49" s="9">
        <v>2.6682456158157577</v>
      </c>
      <c r="AG49" s="9">
        <v>798</v>
      </c>
      <c r="AH49" s="9">
        <v>0.30518617633231915</v>
      </c>
      <c r="AI49" s="9">
        <v>191</v>
      </c>
      <c r="AJ49" s="9">
        <v>2.0424418604651162</v>
      </c>
      <c r="AK49" s="9" t="s">
        <v>248</v>
      </c>
      <c r="AL49" s="9">
        <v>0</v>
      </c>
      <c r="AM49" s="9"/>
      <c r="AN49" s="9"/>
      <c r="AO49" s="73">
        <v>122</v>
      </c>
      <c r="AP49" s="80">
        <v>0</v>
      </c>
      <c r="AQ49" s="80">
        <v>0</v>
      </c>
      <c r="AR49" s="224">
        <v>112</v>
      </c>
      <c r="AS49" s="224" t="s">
        <v>248</v>
      </c>
      <c r="AT49" s="11">
        <v>8360.2630000000008</v>
      </c>
      <c r="AU49" s="11">
        <v>0</v>
      </c>
      <c r="AV49" s="11">
        <v>0</v>
      </c>
      <c r="AW49" s="11">
        <v>112</v>
      </c>
      <c r="AX49" s="203" t="s">
        <v>248</v>
      </c>
      <c r="AY49" s="235" t="s">
        <v>248</v>
      </c>
      <c r="AZ49" s="138">
        <v>35101</v>
      </c>
      <c r="BA49" s="188" t="s">
        <v>248</v>
      </c>
      <c r="BB49" s="203" t="s">
        <v>248</v>
      </c>
      <c r="BC49" s="203" t="s">
        <v>248</v>
      </c>
      <c r="BD49" s="217" t="s">
        <v>61</v>
      </c>
      <c r="BE49" s="201" t="s">
        <v>62</v>
      </c>
      <c r="BF49" s="201" t="s">
        <v>63</v>
      </c>
      <c r="BG49" s="201" t="s">
        <v>196</v>
      </c>
      <c r="BH49" s="218" t="s">
        <v>513</v>
      </c>
      <c r="BI49" s="218" t="s">
        <v>68</v>
      </c>
      <c r="BJ49" s="370">
        <v>214</v>
      </c>
      <c r="BK49" s="370">
        <v>4</v>
      </c>
      <c r="BL49" s="219" t="s">
        <v>65</v>
      </c>
      <c r="BM49" s="52"/>
      <c r="BN49" s="218" t="s">
        <v>310</v>
      </c>
      <c r="BO49" s="217" t="s">
        <v>71</v>
      </c>
      <c r="BP49" s="201" t="s">
        <v>682</v>
      </c>
      <c r="BQ49" s="52" t="s">
        <v>716</v>
      </c>
    </row>
    <row r="50" spans="1:69" ht="15.75">
      <c r="A50" s="207" t="s">
        <v>37</v>
      </c>
      <c r="B50" s="208" t="s">
        <v>9</v>
      </c>
      <c r="C50" s="202" t="s">
        <v>35</v>
      </c>
      <c r="D50" s="210" t="s">
        <v>182</v>
      </c>
      <c r="E50" s="24" t="s">
        <v>315</v>
      </c>
      <c r="F50" s="86">
        <v>357</v>
      </c>
      <c r="G50" s="80">
        <v>1</v>
      </c>
      <c r="H50" s="204"/>
      <c r="I50" s="204"/>
      <c r="J50" s="204"/>
      <c r="K50" s="204"/>
      <c r="L50" s="80">
        <v>0</v>
      </c>
      <c r="M50" s="203"/>
      <c r="N50" s="52">
        <v>0</v>
      </c>
      <c r="O50" s="204"/>
      <c r="P50" s="204"/>
      <c r="Q50" s="11">
        <v>5.7836991910000002</v>
      </c>
      <c r="R50" s="204"/>
      <c r="S50" s="204"/>
      <c r="T50" s="53">
        <v>7.1374999999999993</v>
      </c>
      <c r="U50" s="204"/>
      <c r="V50" s="204"/>
      <c r="W50" s="11">
        <v>5.7886148876404002</v>
      </c>
      <c r="X50" s="204"/>
      <c r="Y50" s="204"/>
      <c r="Z50" s="53">
        <v>7.2363636363636354</v>
      </c>
      <c r="AA50" s="204"/>
      <c r="AB50" s="204"/>
      <c r="AC50" s="204"/>
      <c r="AD50" s="204"/>
      <c r="AE50" s="204"/>
      <c r="AF50" s="9">
        <v>3.410306316158108</v>
      </c>
      <c r="AG50" s="9">
        <v>2491</v>
      </c>
      <c r="AH50" s="9">
        <v>0.41055773152724145</v>
      </c>
      <c r="AI50" s="9">
        <v>60</v>
      </c>
      <c r="AJ50" s="9">
        <v>2.5990030674846625</v>
      </c>
      <c r="AK50" s="9" t="s">
        <v>248</v>
      </c>
      <c r="AL50" s="9">
        <v>356</v>
      </c>
      <c r="AM50" s="9">
        <v>3.410306316158108</v>
      </c>
      <c r="AN50" s="9">
        <v>3.46259418729817</v>
      </c>
      <c r="AO50" s="73">
        <v>3</v>
      </c>
      <c r="AP50" s="80">
        <v>0</v>
      </c>
      <c r="AQ50" s="80">
        <v>0</v>
      </c>
      <c r="AR50" s="224">
        <v>709</v>
      </c>
      <c r="AS50" s="224" t="s">
        <v>248</v>
      </c>
      <c r="AT50" s="11">
        <v>25356.642</v>
      </c>
      <c r="AU50" s="11">
        <v>0</v>
      </c>
      <c r="AV50" s="11">
        <v>0</v>
      </c>
      <c r="AW50" s="11">
        <v>709</v>
      </c>
      <c r="AX50" s="203" t="s">
        <v>248</v>
      </c>
      <c r="AY50" s="235" t="s">
        <v>248</v>
      </c>
      <c r="AZ50" s="138">
        <v>192697</v>
      </c>
      <c r="BA50" s="188" t="s">
        <v>248</v>
      </c>
      <c r="BB50" s="203" t="s">
        <v>248</v>
      </c>
      <c r="BC50" s="203" t="s">
        <v>248</v>
      </c>
      <c r="BD50" s="217" t="s">
        <v>61</v>
      </c>
      <c r="BE50" s="201" t="s">
        <v>62</v>
      </c>
      <c r="BF50" s="201" t="s">
        <v>63</v>
      </c>
      <c r="BG50" s="201" t="s">
        <v>196</v>
      </c>
      <c r="BH50" s="456" t="s">
        <v>515</v>
      </c>
      <c r="BI50" s="218" t="s">
        <v>64</v>
      </c>
      <c r="BJ50" s="370">
        <v>214</v>
      </c>
      <c r="BK50" s="370">
        <v>1</v>
      </c>
      <c r="BL50" s="219" t="s">
        <v>65</v>
      </c>
      <c r="BM50" s="52"/>
      <c r="BN50" s="218" t="s">
        <v>310</v>
      </c>
      <c r="BO50" s="217" t="s">
        <v>315</v>
      </c>
      <c r="BP50" s="201" t="s">
        <v>684</v>
      </c>
      <c r="BQ50" s="52" t="s">
        <v>716</v>
      </c>
    </row>
    <row r="51" spans="1:69" ht="15.75">
      <c r="A51" s="207" t="s">
        <v>37</v>
      </c>
      <c r="B51" s="208" t="s">
        <v>9</v>
      </c>
      <c r="C51" s="202" t="s">
        <v>35</v>
      </c>
      <c r="D51" s="210" t="s">
        <v>182</v>
      </c>
      <c r="E51" s="24" t="s">
        <v>315</v>
      </c>
      <c r="F51" s="86">
        <v>355</v>
      </c>
      <c r="G51" s="80">
        <v>5</v>
      </c>
      <c r="H51" s="204"/>
      <c r="I51" s="204"/>
      <c r="J51" s="204"/>
      <c r="K51" s="204"/>
      <c r="L51" s="80">
        <v>0</v>
      </c>
      <c r="M51" s="203"/>
      <c r="N51" s="52">
        <v>2</v>
      </c>
      <c r="O51" s="204"/>
      <c r="P51" s="204"/>
      <c r="Q51" s="11">
        <v>8.0881512313999995</v>
      </c>
      <c r="R51" s="204"/>
      <c r="S51" s="204"/>
      <c r="T51" s="53">
        <v>13.694444444444445</v>
      </c>
      <c r="U51" s="204"/>
      <c r="V51" s="204"/>
      <c r="W51" s="11">
        <v>8.1508426485714001</v>
      </c>
      <c r="X51" s="204"/>
      <c r="Y51" s="204"/>
      <c r="Z51" s="53">
        <v>13.775</v>
      </c>
      <c r="AA51" s="204"/>
      <c r="AB51" s="204"/>
      <c r="AC51" s="204"/>
      <c r="AD51" s="204"/>
      <c r="AE51" s="204"/>
      <c r="AF51" s="9">
        <v>3.0656896562901226</v>
      </c>
      <c r="AG51" s="9">
        <v>2436</v>
      </c>
      <c r="AH51" s="9">
        <v>0.58616034424401153</v>
      </c>
      <c r="AI51" s="9">
        <v>432</v>
      </c>
      <c r="AJ51" s="9">
        <v>2.0531960227272728</v>
      </c>
      <c r="AK51" s="9" t="s">
        <v>248</v>
      </c>
      <c r="AL51" s="9">
        <v>348</v>
      </c>
      <c r="AM51" s="9">
        <v>3.0656896562901226</v>
      </c>
      <c r="AN51" s="9">
        <v>3.0994860499265786</v>
      </c>
      <c r="AO51" s="73">
        <v>2</v>
      </c>
      <c r="AP51" s="80">
        <v>0</v>
      </c>
      <c r="AQ51" s="80">
        <v>0</v>
      </c>
      <c r="AR51" s="224">
        <v>698</v>
      </c>
      <c r="AS51" s="224" t="s">
        <v>248</v>
      </c>
      <c r="AT51" s="11">
        <v>24997.841</v>
      </c>
      <c r="AU51" s="11">
        <v>0</v>
      </c>
      <c r="AV51" s="11">
        <v>0</v>
      </c>
      <c r="AW51" s="11">
        <v>698</v>
      </c>
      <c r="AX51" s="203" t="s">
        <v>248</v>
      </c>
      <c r="AY51" s="235" t="s">
        <v>248</v>
      </c>
      <c r="AZ51" s="138">
        <v>192697</v>
      </c>
      <c r="BA51" s="188" t="s">
        <v>248</v>
      </c>
      <c r="BB51" s="203" t="s">
        <v>248</v>
      </c>
      <c r="BC51" s="203" t="s">
        <v>248</v>
      </c>
      <c r="BD51" s="217" t="s">
        <v>61</v>
      </c>
      <c r="BE51" s="201" t="s">
        <v>62</v>
      </c>
      <c r="BF51" s="201" t="s">
        <v>63</v>
      </c>
      <c r="BG51" s="201" t="s">
        <v>196</v>
      </c>
      <c r="BH51" s="456" t="s">
        <v>515</v>
      </c>
      <c r="BI51" s="218" t="s">
        <v>66</v>
      </c>
      <c r="BJ51" s="370">
        <v>214</v>
      </c>
      <c r="BK51" s="370">
        <v>7</v>
      </c>
      <c r="BL51" s="219" t="s">
        <v>65</v>
      </c>
      <c r="BM51" s="52"/>
      <c r="BN51" s="218" t="s">
        <v>310</v>
      </c>
      <c r="BO51" s="217" t="s">
        <v>315</v>
      </c>
      <c r="BP51" s="201" t="s">
        <v>684</v>
      </c>
      <c r="BQ51" s="52" t="s">
        <v>716</v>
      </c>
    </row>
    <row r="52" spans="1:69" ht="15.75">
      <c r="A52" s="207" t="s">
        <v>37</v>
      </c>
      <c r="B52" s="208" t="s">
        <v>9</v>
      </c>
      <c r="C52" s="202" t="s">
        <v>35</v>
      </c>
      <c r="D52" s="210" t="s">
        <v>182</v>
      </c>
      <c r="E52" s="24" t="s">
        <v>315</v>
      </c>
      <c r="F52" s="86">
        <v>356</v>
      </c>
      <c r="G52" s="80">
        <v>1</v>
      </c>
      <c r="H52" s="204"/>
      <c r="I52" s="204"/>
      <c r="J52" s="204"/>
      <c r="K52" s="204"/>
      <c r="L52" s="80">
        <v>0</v>
      </c>
      <c r="M52" s="203"/>
      <c r="N52" s="52">
        <v>0</v>
      </c>
      <c r="O52" s="204"/>
      <c r="P52" s="204"/>
      <c r="Q52" s="11">
        <v>5.7797235746000002</v>
      </c>
      <c r="R52" s="204"/>
      <c r="S52" s="204"/>
      <c r="T52" s="53">
        <v>7.78125</v>
      </c>
      <c r="U52" s="204"/>
      <c r="V52" s="204"/>
      <c r="W52" s="11">
        <v>5.1734476253521002</v>
      </c>
      <c r="X52" s="204"/>
      <c r="Y52" s="204"/>
      <c r="Z52" s="53">
        <v>7.4375</v>
      </c>
      <c r="AA52" s="204"/>
      <c r="AB52" s="204"/>
      <c r="AC52" s="204"/>
      <c r="AD52" s="204"/>
      <c r="AE52" s="204"/>
      <c r="AF52" s="9">
        <v>3.6344762019868035</v>
      </c>
      <c r="AG52" s="9">
        <v>2485</v>
      </c>
      <c r="AH52" s="9">
        <v>0.40848899230664737</v>
      </c>
      <c r="AI52" s="9">
        <v>60</v>
      </c>
      <c r="AJ52" s="9">
        <v>2.7033227848101267</v>
      </c>
      <c r="AK52" s="9" t="s">
        <v>248</v>
      </c>
      <c r="AL52" s="9">
        <v>354</v>
      </c>
      <c r="AM52" s="9">
        <v>3.6352703910474342</v>
      </c>
      <c r="AN52" s="9">
        <v>3.679004854368932</v>
      </c>
      <c r="AO52" s="73">
        <v>8</v>
      </c>
      <c r="AP52" s="80">
        <v>0</v>
      </c>
      <c r="AQ52" s="80">
        <v>0</v>
      </c>
      <c r="AR52" s="224">
        <v>702</v>
      </c>
      <c r="AS52" s="224" t="s">
        <v>248</v>
      </c>
      <c r="AT52" s="11">
        <v>25409.042000000001</v>
      </c>
      <c r="AU52" s="11">
        <v>0</v>
      </c>
      <c r="AV52" s="11">
        <v>0</v>
      </c>
      <c r="AW52" s="11">
        <v>702</v>
      </c>
      <c r="AX52" s="203" t="s">
        <v>248</v>
      </c>
      <c r="AY52" s="235" t="s">
        <v>248</v>
      </c>
      <c r="AZ52" s="138">
        <v>192697</v>
      </c>
      <c r="BA52" s="188" t="s">
        <v>248</v>
      </c>
      <c r="BB52" s="203" t="s">
        <v>248</v>
      </c>
      <c r="BC52" s="203" t="s">
        <v>248</v>
      </c>
      <c r="BD52" s="217" t="s">
        <v>61</v>
      </c>
      <c r="BE52" s="201" t="s">
        <v>62</v>
      </c>
      <c r="BF52" s="201" t="s">
        <v>63</v>
      </c>
      <c r="BG52" s="201" t="s">
        <v>196</v>
      </c>
      <c r="BH52" s="456" t="s">
        <v>515</v>
      </c>
      <c r="BI52" s="218" t="s">
        <v>67</v>
      </c>
      <c r="BJ52" s="370">
        <v>214</v>
      </c>
      <c r="BK52" s="370">
        <v>3</v>
      </c>
      <c r="BL52" s="219" t="s">
        <v>65</v>
      </c>
      <c r="BM52" s="52"/>
      <c r="BN52" s="218" t="s">
        <v>310</v>
      </c>
      <c r="BO52" s="217" t="s">
        <v>315</v>
      </c>
      <c r="BP52" s="201" t="s">
        <v>684</v>
      </c>
      <c r="BQ52" s="52" t="s">
        <v>716</v>
      </c>
    </row>
    <row r="53" spans="1:69" ht="15.75">
      <c r="A53" s="207" t="s">
        <v>37</v>
      </c>
      <c r="B53" s="208" t="s">
        <v>9</v>
      </c>
      <c r="C53" s="202" t="s">
        <v>35</v>
      </c>
      <c r="D53" s="210" t="s">
        <v>182</v>
      </c>
      <c r="E53" s="24" t="s">
        <v>315</v>
      </c>
      <c r="F53" s="86">
        <v>356</v>
      </c>
      <c r="G53" s="80">
        <v>2</v>
      </c>
      <c r="H53" s="204"/>
      <c r="I53" s="204"/>
      <c r="J53" s="204"/>
      <c r="K53" s="204"/>
      <c r="L53" s="80">
        <v>0</v>
      </c>
      <c r="M53" s="203"/>
      <c r="N53" s="52">
        <v>0</v>
      </c>
      <c r="O53" s="204"/>
      <c r="P53" s="204"/>
      <c r="Q53" s="11">
        <v>7.8781466045000004</v>
      </c>
      <c r="R53" s="204"/>
      <c r="S53" s="204"/>
      <c r="T53" s="53">
        <v>9.7944444444444443</v>
      </c>
      <c r="U53" s="204"/>
      <c r="V53" s="204"/>
      <c r="W53" s="11">
        <v>7.9291636327682999</v>
      </c>
      <c r="X53" s="204"/>
      <c r="Y53" s="204"/>
      <c r="Z53" s="53">
        <v>9.9649999999999999</v>
      </c>
      <c r="AA53" s="204"/>
      <c r="AB53" s="204"/>
      <c r="AC53" s="204"/>
      <c r="AD53" s="204"/>
      <c r="AE53" s="204"/>
      <c r="AF53" s="9">
        <v>2.7586284132085295</v>
      </c>
      <c r="AG53" s="9">
        <v>2457</v>
      </c>
      <c r="AH53" s="9">
        <v>0.29048657893679952</v>
      </c>
      <c r="AI53" s="9">
        <v>385</v>
      </c>
      <c r="AJ53" s="9">
        <v>2.1076149425287358</v>
      </c>
      <c r="AK53" s="9" t="s">
        <v>248</v>
      </c>
      <c r="AL53" s="9">
        <v>0</v>
      </c>
      <c r="AM53" s="9"/>
      <c r="AN53" s="9"/>
      <c r="AO53" s="73">
        <v>5</v>
      </c>
      <c r="AP53" s="80">
        <v>0</v>
      </c>
      <c r="AQ53" s="80">
        <v>0</v>
      </c>
      <c r="AR53" s="224">
        <v>703</v>
      </c>
      <c r="AS53" s="224" t="s">
        <v>248</v>
      </c>
      <c r="AT53" s="11">
        <v>25233.004000000001</v>
      </c>
      <c r="AU53" s="11">
        <v>0</v>
      </c>
      <c r="AV53" s="11">
        <v>0</v>
      </c>
      <c r="AW53" s="11">
        <v>703</v>
      </c>
      <c r="AX53" s="203" t="s">
        <v>248</v>
      </c>
      <c r="AY53" s="235" t="s">
        <v>248</v>
      </c>
      <c r="AZ53" s="138">
        <v>192697</v>
      </c>
      <c r="BA53" s="188" t="s">
        <v>248</v>
      </c>
      <c r="BB53" s="203" t="s">
        <v>248</v>
      </c>
      <c r="BC53" s="203" t="s">
        <v>248</v>
      </c>
      <c r="BD53" s="217" t="s">
        <v>61</v>
      </c>
      <c r="BE53" s="201" t="s">
        <v>62</v>
      </c>
      <c r="BF53" s="201" t="s">
        <v>63</v>
      </c>
      <c r="BG53" s="201" t="s">
        <v>196</v>
      </c>
      <c r="BH53" s="456" t="s">
        <v>515</v>
      </c>
      <c r="BI53" s="218" t="s">
        <v>68</v>
      </c>
      <c r="BJ53" s="370">
        <v>214</v>
      </c>
      <c r="BK53" s="370">
        <v>4</v>
      </c>
      <c r="BL53" s="219" t="s">
        <v>65</v>
      </c>
      <c r="BM53" s="52"/>
      <c r="BN53" s="218" t="s">
        <v>310</v>
      </c>
      <c r="BO53" s="217" t="s">
        <v>315</v>
      </c>
      <c r="BP53" s="201" t="s">
        <v>684</v>
      </c>
      <c r="BQ53" s="52" t="s">
        <v>716</v>
      </c>
    </row>
    <row r="54" spans="1:69" ht="15.75">
      <c r="A54" s="207" t="s">
        <v>37</v>
      </c>
      <c r="B54" s="208" t="s">
        <v>9</v>
      </c>
      <c r="C54" s="202" t="s">
        <v>35</v>
      </c>
      <c r="D54" s="210" t="s">
        <v>182</v>
      </c>
      <c r="E54" s="24" t="s">
        <v>316</v>
      </c>
      <c r="F54" s="86">
        <v>45</v>
      </c>
      <c r="G54" s="80">
        <v>0</v>
      </c>
      <c r="H54" s="204"/>
      <c r="I54" s="204"/>
      <c r="J54" s="204"/>
      <c r="K54" s="204"/>
      <c r="L54" s="80">
        <v>0</v>
      </c>
      <c r="M54" s="203"/>
      <c r="N54" s="52">
        <v>0</v>
      </c>
      <c r="O54" s="204"/>
      <c r="P54" s="204"/>
      <c r="Q54" s="11">
        <v>5.6698665332999996</v>
      </c>
      <c r="R54" s="204"/>
      <c r="S54" s="204"/>
      <c r="T54" s="53">
        <v>7.375</v>
      </c>
      <c r="U54" s="204"/>
      <c r="V54" s="204"/>
      <c r="W54" s="11">
        <v>5.7874882222222004</v>
      </c>
      <c r="X54" s="204"/>
      <c r="Y54" s="204"/>
      <c r="Z54" s="53">
        <v>7.4375</v>
      </c>
      <c r="AA54" s="204"/>
      <c r="AB54" s="204"/>
      <c r="AC54" s="204"/>
      <c r="AD54" s="204"/>
      <c r="AE54" s="204"/>
      <c r="AF54" s="9">
        <v>3.415031751753792</v>
      </c>
      <c r="AG54" s="9">
        <v>315</v>
      </c>
      <c r="AH54" s="9">
        <v>0.40637424412297973</v>
      </c>
      <c r="AI54" s="9">
        <v>4</v>
      </c>
      <c r="AJ54" s="9">
        <v>2.6087962962962963</v>
      </c>
      <c r="AK54" s="9" t="s">
        <v>248</v>
      </c>
      <c r="AL54" s="9">
        <v>44</v>
      </c>
      <c r="AM54" s="9">
        <v>3.4109415636434188</v>
      </c>
      <c r="AN54" s="9">
        <v>3.4419642857142856</v>
      </c>
      <c r="AO54" s="73">
        <v>0</v>
      </c>
      <c r="AP54" s="80">
        <v>0</v>
      </c>
      <c r="AQ54" s="80">
        <v>0</v>
      </c>
      <c r="AR54" s="224">
        <v>90</v>
      </c>
      <c r="AS54" s="224" t="s">
        <v>248</v>
      </c>
      <c r="AT54" s="11">
        <v>3217.3249999999998</v>
      </c>
      <c r="AU54" s="11">
        <v>0</v>
      </c>
      <c r="AV54" s="11">
        <v>0</v>
      </c>
      <c r="AW54" s="11">
        <v>90</v>
      </c>
      <c r="AX54" s="203" t="s">
        <v>248</v>
      </c>
      <c r="AY54" s="235" t="s">
        <v>248</v>
      </c>
      <c r="AZ54" s="138">
        <v>26983</v>
      </c>
      <c r="BA54" s="188" t="s">
        <v>248</v>
      </c>
      <c r="BB54" s="203" t="s">
        <v>248</v>
      </c>
      <c r="BC54" s="203" t="s">
        <v>248</v>
      </c>
      <c r="BD54" s="217" t="s">
        <v>61</v>
      </c>
      <c r="BE54" s="201" t="s">
        <v>62</v>
      </c>
      <c r="BF54" s="201" t="s">
        <v>63</v>
      </c>
      <c r="BG54" s="201" t="s">
        <v>196</v>
      </c>
      <c r="BH54" s="456" t="s">
        <v>514</v>
      </c>
      <c r="BI54" s="218" t="s">
        <v>64</v>
      </c>
      <c r="BJ54" s="370">
        <v>214</v>
      </c>
      <c r="BK54" s="370">
        <v>1</v>
      </c>
      <c r="BL54" s="219" t="s">
        <v>65</v>
      </c>
      <c r="BM54" s="52"/>
      <c r="BN54" s="218" t="s">
        <v>310</v>
      </c>
      <c r="BO54" s="217" t="s">
        <v>705</v>
      </c>
      <c r="BP54" s="201" t="s">
        <v>690</v>
      </c>
      <c r="BQ54" s="52" t="s">
        <v>718</v>
      </c>
    </row>
    <row r="55" spans="1:69" ht="15.75">
      <c r="A55" s="207" t="s">
        <v>37</v>
      </c>
      <c r="B55" s="208" t="s">
        <v>9</v>
      </c>
      <c r="C55" s="202" t="s">
        <v>35</v>
      </c>
      <c r="D55" s="210" t="s">
        <v>182</v>
      </c>
      <c r="E55" s="24" t="s">
        <v>316</v>
      </c>
      <c r="F55" s="86">
        <v>45</v>
      </c>
      <c r="G55" s="80">
        <v>0</v>
      </c>
      <c r="H55" s="204"/>
      <c r="I55" s="204"/>
      <c r="J55" s="204"/>
      <c r="K55" s="204"/>
      <c r="L55" s="80">
        <v>0</v>
      </c>
      <c r="M55" s="203"/>
      <c r="N55" s="52">
        <v>0</v>
      </c>
      <c r="O55" s="204"/>
      <c r="P55" s="204"/>
      <c r="Q55" s="11">
        <v>6.7397105333000003</v>
      </c>
      <c r="R55" s="204"/>
      <c r="S55" s="204"/>
      <c r="T55" s="53">
        <v>8.875</v>
      </c>
      <c r="U55" s="204"/>
      <c r="V55" s="204"/>
      <c r="W55" s="11">
        <v>6.7388439555554998</v>
      </c>
      <c r="X55" s="204"/>
      <c r="Y55" s="204"/>
      <c r="Z55" s="53">
        <v>8.875</v>
      </c>
      <c r="AA55" s="204"/>
      <c r="AB55" s="204"/>
      <c r="AC55" s="204"/>
      <c r="AD55" s="204"/>
      <c r="AE55" s="204"/>
      <c r="AF55" s="9">
        <v>2.6081632606837211</v>
      </c>
      <c r="AG55" s="9">
        <v>294</v>
      </c>
      <c r="AH55" s="9">
        <v>0.43001811568820963</v>
      </c>
      <c r="AI55" s="9">
        <v>114</v>
      </c>
      <c r="AJ55" s="9">
        <v>1.7949999999999999</v>
      </c>
      <c r="AK55" s="9" t="s">
        <v>248</v>
      </c>
      <c r="AL55" s="9">
        <v>0</v>
      </c>
      <c r="AM55" s="9"/>
      <c r="AN55" s="9"/>
      <c r="AO55" s="73">
        <v>0</v>
      </c>
      <c r="AP55" s="80">
        <v>0</v>
      </c>
      <c r="AQ55" s="80">
        <v>0</v>
      </c>
      <c r="AR55" s="224">
        <v>90</v>
      </c>
      <c r="AS55" s="224" t="s">
        <v>248</v>
      </c>
      <c r="AT55" s="11">
        <v>3211.1790000000001</v>
      </c>
      <c r="AU55" s="11">
        <v>0</v>
      </c>
      <c r="AV55" s="11">
        <v>0</v>
      </c>
      <c r="AW55" s="11">
        <v>90</v>
      </c>
      <c r="AX55" s="203" t="s">
        <v>248</v>
      </c>
      <c r="AY55" s="235" t="s">
        <v>248</v>
      </c>
      <c r="AZ55" s="138">
        <v>26983</v>
      </c>
      <c r="BA55" s="188" t="s">
        <v>248</v>
      </c>
      <c r="BB55" s="203" t="s">
        <v>248</v>
      </c>
      <c r="BC55" s="203" t="s">
        <v>248</v>
      </c>
      <c r="BD55" s="217" t="s">
        <v>61</v>
      </c>
      <c r="BE55" s="201" t="s">
        <v>62</v>
      </c>
      <c r="BF55" s="201" t="s">
        <v>63</v>
      </c>
      <c r="BG55" s="201" t="s">
        <v>196</v>
      </c>
      <c r="BH55" s="456" t="s">
        <v>514</v>
      </c>
      <c r="BI55" s="218" t="s">
        <v>66</v>
      </c>
      <c r="BJ55" s="370">
        <v>214</v>
      </c>
      <c r="BK55" s="370">
        <v>7</v>
      </c>
      <c r="BL55" s="219" t="s">
        <v>65</v>
      </c>
      <c r="BM55" s="52"/>
      <c r="BN55" s="218" t="s">
        <v>310</v>
      </c>
      <c r="BO55" s="217" t="s">
        <v>705</v>
      </c>
      <c r="BP55" s="201" t="s">
        <v>690</v>
      </c>
      <c r="BQ55" s="52" t="s">
        <v>718</v>
      </c>
    </row>
    <row r="56" spans="1:69" ht="15.75">
      <c r="A56" s="207" t="s">
        <v>37</v>
      </c>
      <c r="B56" s="208" t="s">
        <v>9</v>
      </c>
      <c r="C56" s="202" t="s">
        <v>35</v>
      </c>
      <c r="D56" s="210" t="s">
        <v>182</v>
      </c>
      <c r="E56" s="24" t="s">
        <v>316</v>
      </c>
      <c r="F56" s="86">
        <v>45</v>
      </c>
      <c r="G56" s="80">
        <v>0</v>
      </c>
      <c r="H56" s="204"/>
      <c r="I56" s="204"/>
      <c r="J56" s="204"/>
      <c r="K56" s="204"/>
      <c r="L56" s="80">
        <v>0</v>
      </c>
      <c r="M56" s="203"/>
      <c r="N56" s="52">
        <v>0</v>
      </c>
      <c r="O56" s="204"/>
      <c r="P56" s="204"/>
      <c r="Q56" s="11">
        <v>7.2577774444000003</v>
      </c>
      <c r="R56" s="204"/>
      <c r="S56" s="204"/>
      <c r="T56" s="53">
        <v>9.1875</v>
      </c>
      <c r="U56" s="204"/>
      <c r="V56" s="204"/>
      <c r="W56" s="11">
        <v>7.3860662222222002</v>
      </c>
      <c r="X56" s="204"/>
      <c r="Y56" s="204"/>
      <c r="Z56" s="53">
        <v>9.375</v>
      </c>
      <c r="AA56" s="204"/>
      <c r="AB56" s="204"/>
      <c r="AC56" s="204"/>
      <c r="AD56" s="204"/>
      <c r="AE56" s="204"/>
      <c r="AF56" s="9">
        <v>3.3628254057869076</v>
      </c>
      <c r="AG56" s="9">
        <v>315</v>
      </c>
      <c r="AH56" s="9">
        <v>0.54078899287006821</v>
      </c>
      <c r="AI56" s="9">
        <v>24</v>
      </c>
      <c r="AJ56" s="9">
        <v>2.2828947368421053</v>
      </c>
      <c r="AK56" s="9" t="s">
        <v>248</v>
      </c>
      <c r="AL56" s="9">
        <v>45</v>
      </c>
      <c r="AM56" s="9">
        <v>3.3628254057869076</v>
      </c>
      <c r="AN56" s="9">
        <v>3.4622093023255816</v>
      </c>
      <c r="AO56" s="73">
        <v>0</v>
      </c>
      <c r="AP56" s="80">
        <v>0</v>
      </c>
      <c r="AQ56" s="80">
        <v>0</v>
      </c>
      <c r="AR56" s="224">
        <v>90</v>
      </c>
      <c r="AS56" s="224" t="s">
        <v>248</v>
      </c>
      <c r="AT56" s="11">
        <v>3213.277</v>
      </c>
      <c r="AU56" s="11">
        <v>0</v>
      </c>
      <c r="AV56" s="11">
        <v>0</v>
      </c>
      <c r="AW56" s="11">
        <v>90</v>
      </c>
      <c r="AX56" s="203" t="s">
        <v>248</v>
      </c>
      <c r="AY56" s="235" t="s">
        <v>248</v>
      </c>
      <c r="AZ56" s="138">
        <v>26983</v>
      </c>
      <c r="BA56" s="188" t="s">
        <v>248</v>
      </c>
      <c r="BB56" s="203" t="s">
        <v>248</v>
      </c>
      <c r="BC56" s="203" t="s">
        <v>248</v>
      </c>
      <c r="BD56" s="217" t="s">
        <v>61</v>
      </c>
      <c r="BE56" s="201" t="s">
        <v>62</v>
      </c>
      <c r="BF56" s="201" t="s">
        <v>63</v>
      </c>
      <c r="BG56" s="201" t="s">
        <v>196</v>
      </c>
      <c r="BH56" s="456" t="s">
        <v>514</v>
      </c>
      <c r="BI56" s="218" t="s">
        <v>67</v>
      </c>
      <c r="BJ56" s="370">
        <v>214</v>
      </c>
      <c r="BK56" s="370">
        <v>3</v>
      </c>
      <c r="BL56" s="219" t="s">
        <v>65</v>
      </c>
      <c r="BM56" s="52"/>
      <c r="BN56" s="218" t="s">
        <v>310</v>
      </c>
      <c r="BO56" s="217" t="s">
        <v>705</v>
      </c>
      <c r="BP56" s="201" t="s">
        <v>690</v>
      </c>
      <c r="BQ56" s="52" t="s">
        <v>718</v>
      </c>
    </row>
    <row r="57" spans="1:69" ht="15.75">
      <c r="A57" s="207" t="s">
        <v>37</v>
      </c>
      <c r="B57" s="208" t="s">
        <v>9</v>
      </c>
      <c r="C57" s="202" t="s">
        <v>35</v>
      </c>
      <c r="D57" s="210" t="s">
        <v>182</v>
      </c>
      <c r="E57" s="24" t="s">
        <v>316</v>
      </c>
      <c r="F57" s="86">
        <v>45</v>
      </c>
      <c r="G57" s="80">
        <v>2</v>
      </c>
      <c r="H57" s="204"/>
      <c r="I57" s="204"/>
      <c r="J57" s="204"/>
      <c r="K57" s="204"/>
      <c r="L57" s="80">
        <v>0</v>
      </c>
      <c r="M57" s="203"/>
      <c r="N57" s="52">
        <v>0</v>
      </c>
      <c r="O57" s="204"/>
      <c r="P57" s="204"/>
      <c r="Q57" s="11">
        <v>7.1749529767000002</v>
      </c>
      <c r="R57" s="204"/>
      <c r="S57" s="204"/>
      <c r="T57" s="53">
        <v>8.4250000000000007</v>
      </c>
      <c r="U57" s="204"/>
      <c r="V57" s="204"/>
      <c r="W57" s="11">
        <v>7.2041856744185999</v>
      </c>
      <c r="X57" s="204"/>
      <c r="Y57" s="204"/>
      <c r="Z57" s="53">
        <v>8.4749999999999996</v>
      </c>
      <c r="AA57" s="204"/>
      <c r="AB57" s="204"/>
      <c r="AC57" s="204"/>
      <c r="AD57" s="204"/>
      <c r="AE57" s="204"/>
      <c r="AF57" s="9">
        <v>2.6945644583851616</v>
      </c>
      <c r="AG57" s="9">
        <v>287</v>
      </c>
      <c r="AH57" s="9">
        <v>0.43670846764665061</v>
      </c>
      <c r="AI57" s="9">
        <v>95</v>
      </c>
      <c r="AJ57" s="9">
        <v>1.9180555555555556</v>
      </c>
      <c r="AK57" s="9" t="s">
        <v>248</v>
      </c>
      <c r="AL57" s="9">
        <v>0</v>
      </c>
      <c r="AM57" s="9"/>
      <c r="AN57" s="9"/>
      <c r="AO57" s="73">
        <v>12</v>
      </c>
      <c r="AP57" s="80">
        <v>0</v>
      </c>
      <c r="AQ57" s="80">
        <v>0</v>
      </c>
      <c r="AR57" s="224">
        <v>74</v>
      </c>
      <c r="AS57" s="224" t="s">
        <v>248</v>
      </c>
      <c r="AT57" s="11">
        <v>3067.15</v>
      </c>
      <c r="AU57" s="11">
        <v>0</v>
      </c>
      <c r="AV57" s="11">
        <v>0</v>
      </c>
      <c r="AW57" s="11">
        <v>74</v>
      </c>
      <c r="AX57" s="203" t="s">
        <v>248</v>
      </c>
      <c r="AY57" s="235" t="s">
        <v>248</v>
      </c>
      <c r="AZ57" s="138">
        <v>26983</v>
      </c>
      <c r="BA57" s="188" t="s">
        <v>248</v>
      </c>
      <c r="BB57" s="203" t="s">
        <v>248</v>
      </c>
      <c r="BC57" s="203" t="s">
        <v>248</v>
      </c>
      <c r="BD57" s="217" t="s">
        <v>61</v>
      </c>
      <c r="BE57" s="201" t="s">
        <v>62</v>
      </c>
      <c r="BF57" s="201" t="s">
        <v>63</v>
      </c>
      <c r="BG57" s="201" t="s">
        <v>196</v>
      </c>
      <c r="BH57" s="456" t="s">
        <v>514</v>
      </c>
      <c r="BI57" s="218" t="s">
        <v>68</v>
      </c>
      <c r="BJ57" s="370">
        <v>214</v>
      </c>
      <c r="BK57" s="370">
        <v>4</v>
      </c>
      <c r="BL57" s="219" t="s">
        <v>65</v>
      </c>
      <c r="BM57" s="52"/>
      <c r="BN57" s="218" t="s">
        <v>310</v>
      </c>
      <c r="BO57" s="217" t="s">
        <v>705</v>
      </c>
      <c r="BP57" s="201" t="s">
        <v>690</v>
      </c>
      <c r="BQ57" s="52" t="s">
        <v>718</v>
      </c>
    </row>
    <row r="58" spans="1:69" ht="15.75">
      <c r="A58" s="207" t="s">
        <v>37</v>
      </c>
      <c r="B58" s="208" t="s">
        <v>9</v>
      </c>
      <c r="C58" s="202" t="s">
        <v>35</v>
      </c>
      <c r="D58" s="210" t="s">
        <v>182</v>
      </c>
      <c r="E58" s="24" t="s">
        <v>602</v>
      </c>
      <c r="F58" s="86">
        <v>47</v>
      </c>
      <c r="G58" s="80">
        <v>0</v>
      </c>
      <c r="H58" s="204"/>
      <c r="I58" s="204"/>
      <c r="J58" s="204"/>
      <c r="K58" s="204"/>
      <c r="L58" s="80">
        <v>0</v>
      </c>
      <c r="M58" s="203"/>
      <c r="N58" s="52">
        <v>0</v>
      </c>
      <c r="O58" s="204"/>
      <c r="P58" s="204"/>
      <c r="Q58" s="11">
        <v>6.0906168085000001</v>
      </c>
      <c r="R58" s="204"/>
      <c r="S58" s="204"/>
      <c r="T58" s="53">
        <v>6.9156250000000004</v>
      </c>
      <c r="U58" s="204"/>
      <c r="V58" s="204"/>
      <c r="W58" s="11">
        <v>6.1115743617021003</v>
      </c>
      <c r="X58" s="204"/>
      <c r="Y58" s="204"/>
      <c r="Z58" s="53">
        <v>6.9386363636363635</v>
      </c>
      <c r="AA58" s="204"/>
      <c r="AB58" s="204"/>
      <c r="AC58" s="204"/>
      <c r="AD58" s="204"/>
      <c r="AE58" s="204"/>
      <c r="AF58" s="9">
        <v>3.4263221913195672</v>
      </c>
      <c r="AG58" s="9">
        <v>329</v>
      </c>
      <c r="AH58" s="9">
        <v>0.40538003776293702</v>
      </c>
      <c r="AI58" s="9">
        <v>6</v>
      </c>
      <c r="AJ58" s="9">
        <v>2.6066326530612245</v>
      </c>
      <c r="AK58" s="9" t="s">
        <v>248</v>
      </c>
      <c r="AL58" s="9">
        <v>47</v>
      </c>
      <c r="AM58" s="9">
        <v>3.4263221913195672</v>
      </c>
      <c r="AN58" s="9">
        <v>3.4600840336134455</v>
      </c>
      <c r="AO58" s="73">
        <v>0</v>
      </c>
      <c r="AP58" s="80">
        <v>0</v>
      </c>
      <c r="AQ58" s="80">
        <v>0</v>
      </c>
      <c r="AR58" s="224">
        <v>94</v>
      </c>
      <c r="AS58" s="224" t="s">
        <v>248</v>
      </c>
      <c r="AT58" s="11">
        <v>3346.4859999999999</v>
      </c>
      <c r="AU58" s="11">
        <v>0</v>
      </c>
      <c r="AV58" s="11">
        <v>0</v>
      </c>
      <c r="AW58" s="11">
        <v>94</v>
      </c>
      <c r="AX58" s="203" t="s">
        <v>248</v>
      </c>
      <c r="AY58" s="235" t="s">
        <v>248</v>
      </c>
      <c r="AZ58" s="138">
        <v>21511</v>
      </c>
      <c r="BA58" s="188" t="s">
        <v>248</v>
      </c>
      <c r="BB58" s="203" t="s">
        <v>248</v>
      </c>
      <c r="BC58" s="203" t="s">
        <v>248</v>
      </c>
      <c r="BD58" s="217" t="s">
        <v>61</v>
      </c>
      <c r="BE58" s="201" t="s">
        <v>62</v>
      </c>
      <c r="BF58" s="201" t="s">
        <v>63</v>
      </c>
      <c r="BG58" s="201" t="s">
        <v>196</v>
      </c>
      <c r="BH58" s="456" t="s">
        <v>513</v>
      </c>
      <c r="BI58" s="218" t="s">
        <v>64</v>
      </c>
      <c r="BJ58" s="370">
        <v>214</v>
      </c>
      <c r="BK58" s="370">
        <v>1</v>
      </c>
      <c r="BL58" s="219" t="s">
        <v>65</v>
      </c>
      <c r="BM58" s="52"/>
      <c r="BN58" s="218" t="s">
        <v>310</v>
      </c>
      <c r="BO58" s="217" t="s">
        <v>339</v>
      </c>
      <c r="BP58" s="201" t="s">
        <v>699</v>
      </c>
      <c r="BQ58" s="52" t="s">
        <v>715</v>
      </c>
    </row>
    <row r="59" spans="1:69" ht="15.75">
      <c r="A59" s="207" t="s">
        <v>37</v>
      </c>
      <c r="B59" s="208" t="s">
        <v>9</v>
      </c>
      <c r="C59" s="202" t="s">
        <v>35</v>
      </c>
      <c r="D59" s="210" t="s">
        <v>182</v>
      </c>
      <c r="E59" s="24" t="s">
        <v>602</v>
      </c>
      <c r="F59" s="86">
        <v>49</v>
      </c>
      <c r="G59" s="80">
        <v>0</v>
      </c>
      <c r="H59" s="204"/>
      <c r="I59" s="204"/>
      <c r="J59" s="204"/>
      <c r="K59" s="204"/>
      <c r="L59" s="80">
        <v>0</v>
      </c>
      <c r="M59" s="203"/>
      <c r="N59" s="52">
        <v>0</v>
      </c>
      <c r="O59" s="204"/>
      <c r="P59" s="204"/>
      <c r="Q59" s="11">
        <v>6.3977547551000002</v>
      </c>
      <c r="R59" s="204"/>
      <c r="S59" s="204"/>
      <c r="T59" s="53">
        <v>7.2583333333333329</v>
      </c>
      <c r="U59" s="204"/>
      <c r="V59" s="204"/>
      <c r="W59" s="11">
        <v>6.3423466326530002</v>
      </c>
      <c r="X59" s="204"/>
      <c r="Y59" s="204"/>
      <c r="Z59" s="53">
        <v>7.1374999999999993</v>
      </c>
      <c r="AA59" s="204"/>
      <c r="AB59" s="204"/>
      <c r="AC59" s="204"/>
      <c r="AD59" s="204"/>
      <c r="AE59" s="204"/>
      <c r="AF59" s="9">
        <v>3.2945189489915139</v>
      </c>
      <c r="AG59" s="9">
        <v>343</v>
      </c>
      <c r="AH59" s="9">
        <v>0.46584720938479723</v>
      </c>
      <c r="AI59" s="9">
        <v>19</v>
      </c>
      <c r="AJ59" s="9">
        <v>2.4513157894736843</v>
      </c>
      <c r="AK59" s="9" t="s">
        <v>248</v>
      </c>
      <c r="AL59" s="9">
        <v>49</v>
      </c>
      <c r="AM59" s="9">
        <v>3.2945189489915139</v>
      </c>
      <c r="AN59" s="9">
        <v>3.3429203539823007</v>
      </c>
      <c r="AO59" s="73">
        <v>3</v>
      </c>
      <c r="AP59" s="80">
        <v>0</v>
      </c>
      <c r="AQ59" s="80">
        <v>0</v>
      </c>
      <c r="AR59" s="224">
        <v>95</v>
      </c>
      <c r="AS59" s="224" t="s">
        <v>248</v>
      </c>
      <c r="AT59" s="11">
        <v>3489.9960000000001</v>
      </c>
      <c r="AU59" s="11">
        <v>0</v>
      </c>
      <c r="AV59" s="11">
        <v>0</v>
      </c>
      <c r="AW59" s="11">
        <v>95</v>
      </c>
      <c r="AX59" s="203" t="s">
        <v>248</v>
      </c>
      <c r="AY59" s="235" t="s">
        <v>248</v>
      </c>
      <c r="AZ59" s="138">
        <v>21511</v>
      </c>
      <c r="BA59" s="188" t="s">
        <v>248</v>
      </c>
      <c r="BB59" s="203" t="s">
        <v>248</v>
      </c>
      <c r="BC59" s="203" t="s">
        <v>248</v>
      </c>
      <c r="BD59" s="217" t="s">
        <v>61</v>
      </c>
      <c r="BE59" s="201" t="s">
        <v>62</v>
      </c>
      <c r="BF59" s="201" t="s">
        <v>63</v>
      </c>
      <c r="BG59" s="201" t="s">
        <v>196</v>
      </c>
      <c r="BH59" s="456" t="s">
        <v>513</v>
      </c>
      <c r="BI59" s="218" t="s">
        <v>66</v>
      </c>
      <c r="BJ59" s="370">
        <v>214</v>
      </c>
      <c r="BK59" s="370">
        <v>7</v>
      </c>
      <c r="BL59" s="219" t="s">
        <v>65</v>
      </c>
      <c r="BM59" s="52"/>
      <c r="BN59" s="218" t="s">
        <v>310</v>
      </c>
      <c r="BO59" s="217" t="s">
        <v>339</v>
      </c>
      <c r="BP59" s="201" t="s">
        <v>699</v>
      </c>
      <c r="BQ59" s="52" t="s">
        <v>715</v>
      </c>
    </row>
    <row r="60" spans="1:69" ht="15.75">
      <c r="A60" s="207" t="s">
        <v>37</v>
      </c>
      <c r="B60" s="208" t="s">
        <v>9</v>
      </c>
      <c r="C60" s="202" t="s">
        <v>35</v>
      </c>
      <c r="D60" s="210" t="s">
        <v>182</v>
      </c>
      <c r="E60" s="24" t="s">
        <v>602</v>
      </c>
      <c r="F60" s="86">
        <v>49</v>
      </c>
      <c r="G60" s="80">
        <v>0</v>
      </c>
      <c r="H60" s="204"/>
      <c r="I60" s="204"/>
      <c r="J60" s="204"/>
      <c r="K60" s="204"/>
      <c r="L60" s="80">
        <v>0</v>
      </c>
      <c r="M60" s="203"/>
      <c r="N60" s="52">
        <v>0</v>
      </c>
      <c r="O60" s="204"/>
      <c r="P60" s="204"/>
      <c r="Q60" s="11">
        <v>7.1387344694000001</v>
      </c>
      <c r="R60" s="204"/>
      <c r="S60" s="204"/>
      <c r="T60" s="53">
        <v>8.3791666666666664</v>
      </c>
      <c r="U60" s="204"/>
      <c r="V60" s="204"/>
      <c r="W60" s="11">
        <v>7.2295712244896997</v>
      </c>
      <c r="X60" s="204"/>
      <c r="Y60" s="204"/>
      <c r="Z60" s="53">
        <v>8.3187499999999996</v>
      </c>
      <c r="AA60" s="204"/>
      <c r="AB60" s="204"/>
      <c r="AC60" s="204"/>
      <c r="AD60" s="204"/>
      <c r="AE60" s="204"/>
      <c r="AF60" s="9">
        <v>3.4649562797462976</v>
      </c>
      <c r="AG60" s="9">
        <v>343</v>
      </c>
      <c r="AH60" s="9">
        <v>0.49608890946428641</v>
      </c>
      <c r="AI60" s="9">
        <v>18</v>
      </c>
      <c r="AJ60" s="9">
        <v>2.4716666666666667</v>
      </c>
      <c r="AK60" s="9" t="s">
        <v>248</v>
      </c>
      <c r="AL60" s="9">
        <v>49</v>
      </c>
      <c r="AM60" s="9">
        <v>3.4649562797462976</v>
      </c>
      <c r="AN60" s="9">
        <v>3.5708092485549132</v>
      </c>
      <c r="AO60" s="73">
        <v>0</v>
      </c>
      <c r="AP60" s="80">
        <v>0</v>
      </c>
      <c r="AQ60" s="80">
        <v>0</v>
      </c>
      <c r="AR60" s="224">
        <v>98</v>
      </c>
      <c r="AS60" s="224" t="s">
        <v>248</v>
      </c>
      <c r="AT60" s="11">
        <v>3494.4520000000002</v>
      </c>
      <c r="AU60" s="11">
        <v>0</v>
      </c>
      <c r="AV60" s="11">
        <v>0</v>
      </c>
      <c r="AW60" s="11">
        <v>98</v>
      </c>
      <c r="AX60" s="203" t="s">
        <v>248</v>
      </c>
      <c r="AY60" s="235" t="s">
        <v>248</v>
      </c>
      <c r="AZ60" s="138">
        <v>21511</v>
      </c>
      <c r="BA60" s="188" t="s">
        <v>248</v>
      </c>
      <c r="BB60" s="203" t="s">
        <v>248</v>
      </c>
      <c r="BC60" s="203" t="s">
        <v>248</v>
      </c>
      <c r="BD60" s="217" t="s">
        <v>61</v>
      </c>
      <c r="BE60" s="201" t="s">
        <v>62</v>
      </c>
      <c r="BF60" s="201" t="s">
        <v>63</v>
      </c>
      <c r="BG60" s="201" t="s">
        <v>196</v>
      </c>
      <c r="BH60" s="456" t="s">
        <v>513</v>
      </c>
      <c r="BI60" s="218" t="s">
        <v>67</v>
      </c>
      <c r="BJ60" s="370">
        <v>214</v>
      </c>
      <c r="BK60" s="370">
        <v>3</v>
      </c>
      <c r="BL60" s="219" t="s">
        <v>65</v>
      </c>
      <c r="BM60" s="52"/>
      <c r="BN60" s="218" t="s">
        <v>310</v>
      </c>
      <c r="BO60" s="217" t="s">
        <v>339</v>
      </c>
      <c r="BP60" s="201" t="s">
        <v>699</v>
      </c>
      <c r="BQ60" s="52" t="s">
        <v>715</v>
      </c>
    </row>
    <row r="61" spans="1:69" ht="15.75">
      <c r="A61" s="207" t="s">
        <v>37</v>
      </c>
      <c r="B61" s="208" t="s">
        <v>9</v>
      </c>
      <c r="C61" s="202" t="s">
        <v>35</v>
      </c>
      <c r="D61" s="210" t="s">
        <v>182</v>
      </c>
      <c r="E61" s="24" t="s">
        <v>602</v>
      </c>
      <c r="F61" s="86">
        <v>46</v>
      </c>
      <c r="G61" s="80">
        <v>3</v>
      </c>
      <c r="H61" s="204"/>
      <c r="I61" s="204"/>
      <c r="J61" s="204"/>
      <c r="K61" s="204"/>
      <c r="L61" s="80">
        <v>0</v>
      </c>
      <c r="M61" s="203"/>
      <c r="N61" s="52">
        <v>0</v>
      </c>
      <c r="O61" s="204"/>
      <c r="P61" s="204"/>
      <c r="Q61" s="11">
        <v>6.6918836743999996</v>
      </c>
      <c r="R61" s="204"/>
      <c r="S61" s="204"/>
      <c r="T61" s="53">
        <v>8.4749999999999996</v>
      </c>
      <c r="U61" s="204"/>
      <c r="V61" s="204"/>
      <c r="W61" s="11">
        <v>6.6455813023254997</v>
      </c>
      <c r="X61" s="204"/>
      <c r="Y61" s="204"/>
      <c r="Z61" s="53">
        <v>8.4625000000000004</v>
      </c>
      <c r="AA61" s="204"/>
      <c r="AB61" s="204"/>
      <c r="AC61" s="204"/>
      <c r="AD61" s="204"/>
      <c r="AE61" s="204"/>
      <c r="AF61" s="9">
        <v>2.6273469365372955</v>
      </c>
      <c r="AG61" s="9">
        <v>294</v>
      </c>
      <c r="AH61" s="9">
        <v>0.32895519020834058</v>
      </c>
      <c r="AI61" s="9">
        <v>86</v>
      </c>
      <c r="AJ61" s="9">
        <v>2.0003289473684212</v>
      </c>
      <c r="AK61" s="9" t="s">
        <v>248</v>
      </c>
      <c r="AL61" s="9">
        <v>0</v>
      </c>
      <c r="AM61" s="9"/>
      <c r="AN61" s="9"/>
      <c r="AO61" s="73">
        <v>65</v>
      </c>
      <c r="AP61" s="80">
        <v>0</v>
      </c>
      <c r="AQ61" s="80">
        <v>0</v>
      </c>
      <c r="AR61" s="224">
        <v>21</v>
      </c>
      <c r="AS61" s="224" t="s">
        <v>248</v>
      </c>
      <c r="AT61" s="11">
        <v>3065.79</v>
      </c>
      <c r="AU61" s="11">
        <v>0</v>
      </c>
      <c r="AV61" s="11">
        <v>0</v>
      </c>
      <c r="AW61" s="11">
        <v>21</v>
      </c>
      <c r="AX61" s="203" t="s">
        <v>248</v>
      </c>
      <c r="AY61" s="235" t="s">
        <v>248</v>
      </c>
      <c r="AZ61" s="138">
        <v>21511</v>
      </c>
      <c r="BA61" s="188" t="s">
        <v>248</v>
      </c>
      <c r="BB61" s="203" t="s">
        <v>248</v>
      </c>
      <c r="BC61" s="203" t="s">
        <v>248</v>
      </c>
      <c r="BD61" s="217" t="s">
        <v>61</v>
      </c>
      <c r="BE61" s="201" t="s">
        <v>62</v>
      </c>
      <c r="BF61" s="201" t="s">
        <v>63</v>
      </c>
      <c r="BG61" s="201" t="s">
        <v>196</v>
      </c>
      <c r="BH61" s="456" t="s">
        <v>513</v>
      </c>
      <c r="BI61" s="218" t="s">
        <v>68</v>
      </c>
      <c r="BJ61" s="370">
        <v>214</v>
      </c>
      <c r="BK61" s="370">
        <v>4</v>
      </c>
      <c r="BL61" s="219" t="s">
        <v>65</v>
      </c>
      <c r="BM61" s="52"/>
      <c r="BN61" s="218" t="s">
        <v>310</v>
      </c>
      <c r="BO61" s="217" t="s">
        <v>339</v>
      </c>
      <c r="BP61" s="201" t="s">
        <v>699</v>
      </c>
      <c r="BQ61" s="52" t="s">
        <v>715</v>
      </c>
    </row>
    <row r="62" spans="1:69" ht="15.75">
      <c r="A62" s="207" t="s">
        <v>37</v>
      </c>
      <c r="B62" s="208" t="s">
        <v>9</v>
      </c>
      <c r="C62" s="202" t="s">
        <v>35</v>
      </c>
      <c r="D62" s="210" t="s">
        <v>182</v>
      </c>
      <c r="E62" s="24" t="s">
        <v>317</v>
      </c>
      <c r="F62" s="86">
        <v>83</v>
      </c>
      <c r="G62" s="80">
        <v>0</v>
      </c>
      <c r="H62" s="204"/>
      <c r="I62" s="204"/>
      <c r="J62" s="204"/>
      <c r="K62" s="204"/>
      <c r="L62" s="80">
        <v>0</v>
      </c>
      <c r="M62" s="203"/>
      <c r="N62" s="52">
        <v>0</v>
      </c>
      <c r="O62" s="204"/>
      <c r="P62" s="204"/>
      <c r="Q62" s="11">
        <v>5.7659757229000004</v>
      </c>
      <c r="R62" s="204"/>
      <c r="S62" s="204"/>
      <c r="T62" s="53">
        <v>7.4249999999999972</v>
      </c>
      <c r="U62" s="204"/>
      <c r="V62" s="204"/>
      <c r="W62" s="11">
        <v>5.6661804457831</v>
      </c>
      <c r="X62" s="204"/>
      <c r="Y62" s="204"/>
      <c r="Z62" s="53">
        <v>7.2124999999999986</v>
      </c>
      <c r="AA62" s="204"/>
      <c r="AB62" s="204"/>
      <c r="AC62" s="204"/>
      <c r="AD62" s="204"/>
      <c r="AE62" s="204"/>
      <c r="AF62" s="9">
        <v>3.4051979341113019</v>
      </c>
      <c r="AG62" s="9">
        <v>581</v>
      </c>
      <c r="AH62" s="9">
        <v>0.39341423980450219</v>
      </c>
      <c r="AI62" s="9">
        <v>10</v>
      </c>
      <c r="AJ62" s="9">
        <v>2.6322916666666667</v>
      </c>
      <c r="AK62" s="9" t="s">
        <v>248</v>
      </c>
      <c r="AL62" s="9">
        <v>82</v>
      </c>
      <c r="AM62" s="9">
        <v>3.4106271771603764</v>
      </c>
      <c r="AN62" s="9">
        <v>3.4541484716157207</v>
      </c>
      <c r="AO62" s="73">
        <v>0</v>
      </c>
      <c r="AP62" s="80">
        <v>0</v>
      </c>
      <c r="AQ62" s="80">
        <v>0</v>
      </c>
      <c r="AR62" s="224">
        <v>166</v>
      </c>
      <c r="AS62" s="224" t="s">
        <v>248</v>
      </c>
      <c r="AT62" s="11">
        <v>5920.3040000000001</v>
      </c>
      <c r="AU62" s="11">
        <v>0</v>
      </c>
      <c r="AV62" s="11">
        <v>0</v>
      </c>
      <c r="AW62" s="11">
        <v>166</v>
      </c>
      <c r="AX62" s="203" t="s">
        <v>248</v>
      </c>
      <c r="AY62" s="235" t="s">
        <v>248</v>
      </c>
      <c r="AZ62" s="138">
        <v>38885</v>
      </c>
      <c r="BA62" s="188" t="s">
        <v>248</v>
      </c>
      <c r="BB62" s="203" t="s">
        <v>248</v>
      </c>
      <c r="BC62" s="203" t="s">
        <v>248</v>
      </c>
      <c r="BD62" s="217" t="s">
        <v>61</v>
      </c>
      <c r="BE62" s="201" t="s">
        <v>62</v>
      </c>
      <c r="BF62" s="201" t="s">
        <v>63</v>
      </c>
      <c r="BG62" s="201" t="s">
        <v>196</v>
      </c>
      <c r="BH62" s="456" t="s">
        <v>514</v>
      </c>
      <c r="BI62" s="218" t="s">
        <v>64</v>
      </c>
      <c r="BJ62" s="370">
        <v>214</v>
      </c>
      <c r="BK62" s="370">
        <v>1</v>
      </c>
      <c r="BL62" s="219" t="s">
        <v>65</v>
      </c>
      <c r="BM62" s="52"/>
      <c r="BN62" s="218" t="s">
        <v>310</v>
      </c>
      <c r="BO62" s="217" t="s">
        <v>351</v>
      </c>
      <c r="BP62" s="201" t="s">
        <v>684</v>
      </c>
      <c r="BQ62" s="52" t="s">
        <v>716</v>
      </c>
    </row>
    <row r="63" spans="1:69" ht="15.75">
      <c r="A63" s="207" t="s">
        <v>37</v>
      </c>
      <c r="B63" s="208" t="s">
        <v>9</v>
      </c>
      <c r="C63" s="202" t="s">
        <v>35</v>
      </c>
      <c r="D63" s="210" t="s">
        <v>182</v>
      </c>
      <c r="E63" s="24" t="s">
        <v>317</v>
      </c>
      <c r="F63" s="86">
        <v>83</v>
      </c>
      <c r="G63" s="80">
        <v>0</v>
      </c>
      <c r="H63" s="204"/>
      <c r="I63" s="204"/>
      <c r="J63" s="204"/>
      <c r="K63" s="204"/>
      <c r="L63" s="80">
        <v>0</v>
      </c>
      <c r="M63" s="203"/>
      <c r="N63" s="52">
        <v>0</v>
      </c>
      <c r="O63" s="204"/>
      <c r="P63" s="204"/>
      <c r="Q63" s="11">
        <v>6.9036264096000002</v>
      </c>
      <c r="R63" s="204"/>
      <c r="S63" s="204"/>
      <c r="T63" s="53">
        <v>8.4849999999999994</v>
      </c>
      <c r="U63" s="204"/>
      <c r="V63" s="204"/>
      <c r="W63" s="11">
        <v>6.9829394578313</v>
      </c>
      <c r="X63" s="204"/>
      <c r="Y63" s="204"/>
      <c r="Z63" s="53">
        <v>8.7124999999999986</v>
      </c>
      <c r="AA63" s="204"/>
      <c r="AB63" s="204"/>
      <c r="AC63" s="204"/>
      <c r="AD63" s="204"/>
      <c r="AE63" s="204"/>
      <c r="AF63" s="9">
        <v>2.3956916129507988</v>
      </c>
      <c r="AG63" s="9">
        <v>441</v>
      </c>
      <c r="AH63" s="9">
        <v>0.46108906064554805</v>
      </c>
      <c r="AI63" s="9">
        <v>272</v>
      </c>
      <c r="AJ63" s="9">
        <v>1.5774999999999999</v>
      </c>
      <c r="AK63" s="9" t="s">
        <v>248</v>
      </c>
      <c r="AL63" s="9">
        <v>0</v>
      </c>
      <c r="AM63" s="9"/>
      <c r="AN63" s="9"/>
      <c r="AO63" s="73">
        <v>0</v>
      </c>
      <c r="AP63" s="80">
        <v>0</v>
      </c>
      <c r="AQ63" s="80">
        <v>0</v>
      </c>
      <c r="AR63" s="224">
        <v>166</v>
      </c>
      <c r="AS63" s="224" t="s">
        <v>248</v>
      </c>
      <c r="AT63" s="11">
        <v>5930.674</v>
      </c>
      <c r="AU63" s="11">
        <v>0</v>
      </c>
      <c r="AV63" s="11">
        <v>0</v>
      </c>
      <c r="AW63" s="11">
        <v>166</v>
      </c>
      <c r="AX63" s="203" t="s">
        <v>248</v>
      </c>
      <c r="AY63" s="235" t="s">
        <v>248</v>
      </c>
      <c r="AZ63" s="138">
        <v>38885</v>
      </c>
      <c r="BA63" s="188" t="s">
        <v>248</v>
      </c>
      <c r="BB63" s="203" t="s">
        <v>248</v>
      </c>
      <c r="BC63" s="203" t="s">
        <v>248</v>
      </c>
      <c r="BD63" s="217" t="s">
        <v>61</v>
      </c>
      <c r="BE63" s="201" t="s">
        <v>62</v>
      </c>
      <c r="BF63" s="201" t="s">
        <v>63</v>
      </c>
      <c r="BG63" s="201" t="s">
        <v>196</v>
      </c>
      <c r="BH63" s="456" t="s">
        <v>514</v>
      </c>
      <c r="BI63" s="218" t="s">
        <v>66</v>
      </c>
      <c r="BJ63" s="370">
        <v>214</v>
      </c>
      <c r="BK63" s="370">
        <v>7</v>
      </c>
      <c r="BL63" s="219" t="s">
        <v>65</v>
      </c>
      <c r="BM63" s="52"/>
      <c r="BN63" s="218" t="s">
        <v>310</v>
      </c>
      <c r="BO63" s="217" t="s">
        <v>351</v>
      </c>
      <c r="BP63" s="201" t="s">
        <v>684</v>
      </c>
      <c r="BQ63" s="52" t="s">
        <v>716</v>
      </c>
    </row>
    <row r="64" spans="1:69" ht="15.75">
      <c r="A64" s="207" t="s">
        <v>37</v>
      </c>
      <c r="B64" s="208" t="s">
        <v>9</v>
      </c>
      <c r="C64" s="202" t="s">
        <v>35</v>
      </c>
      <c r="D64" s="210" t="s">
        <v>182</v>
      </c>
      <c r="E64" s="24" t="s">
        <v>317</v>
      </c>
      <c r="F64" s="86">
        <v>83</v>
      </c>
      <c r="G64" s="80">
        <v>0</v>
      </c>
      <c r="H64" s="204"/>
      <c r="I64" s="204"/>
      <c r="J64" s="204"/>
      <c r="K64" s="204"/>
      <c r="L64" s="80">
        <v>0</v>
      </c>
      <c r="M64" s="203"/>
      <c r="N64" s="52">
        <v>0</v>
      </c>
      <c r="O64" s="204"/>
      <c r="P64" s="204"/>
      <c r="Q64" s="11">
        <v>5.7638069638999996</v>
      </c>
      <c r="R64" s="204"/>
      <c r="S64" s="204"/>
      <c r="T64" s="53">
        <v>8.7124999999999986</v>
      </c>
      <c r="U64" s="204"/>
      <c r="V64" s="204"/>
      <c r="W64" s="11">
        <v>5.1035296987951</v>
      </c>
      <c r="X64" s="204"/>
      <c r="Y64" s="204"/>
      <c r="Z64" s="53">
        <v>7.9249999999999972</v>
      </c>
      <c r="AA64" s="204"/>
      <c r="AB64" s="204"/>
      <c r="AC64" s="204"/>
      <c r="AD64" s="204"/>
      <c r="AE64" s="204"/>
      <c r="AF64" s="9">
        <v>3.6159380530736538</v>
      </c>
      <c r="AG64" s="9">
        <v>581</v>
      </c>
      <c r="AH64" s="9">
        <v>0.39255906226454107</v>
      </c>
      <c r="AI64" s="9">
        <v>11</v>
      </c>
      <c r="AJ64" s="9">
        <v>2.743918918918919</v>
      </c>
      <c r="AK64" s="9" t="s">
        <v>248</v>
      </c>
      <c r="AL64" s="9">
        <v>83</v>
      </c>
      <c r="AM64" s="9">
        <v>3.6159380530736538</v>
      </c>
      <c r="AN64" s="9">
        <v>3.6668848167539267</v>
      </c>
      <c r="AO64" s="73">
        <v>14</v>
      </c>
      <c r="AP64" s="80">
        <v>0</v>
      </c>
      <c r="AQ64" s="80">
        <v>0</v>
      </c>
      <c r="AR64" s="224">
        <v>152</v>
      </c>
      <c r="AS64" s="224" t="s">
        <v>248</v>
      </c>
      <c r="AT64" s="11">
        <v>5941.085</v>
      </c>
      <c r="AU64" s="11">
        <v>0</v>
      </c>
      <c r="AV64" s="11">
        <v>0</v>
      </c>
      <c r="AW64" s="11">
        <v>152</v>
      </c>
      <c r="AX64" s="203" t="s">
        <v>248</v>
      </c>
      <c r="AY64" s="235" t="s">
        <v>248</v>
      </c>
      <c r="AZ64" s="138">
        <v>38885</v>
      </c>
      <c r="BA64" s="188" t="s">
        <v>248</v>
      </c>
      <c r="BB64" s="203" t="s">
        <v>248</v>
      </c>
      <c r="BC64" s="203" t="s">
        <v>248</v>
      </c>
      <c r="BD64" s="217" t="s">
        <v>61</v>
      </c>
      <c r="BE64" s="201" t="s">
        <v>62</v>
      </c>
      <c r="BF64" s="201" t="s">
        <v>63</v>
      </c>
      <c r="BG64" s="201" t="s">
        <v>196</v>
      </c>
      <c r="BH64" s="456" t="s">
        <v>514</v>
      </c>
      <c r="BI64" s="218" t="s">
        <v>67</v>
      </c>
      <c r="BJ64" s="370">
        <v>214</v>
      </c>
      <c r="BK64" s="370">
        <v>3</v>
      </c>
      <c r="BL64" s="219" t="s">
        <v>65</v>
      </c>
      <c r="BM64" s="52"/>
      <c r="BN64" s="218" t="s">
        <v>310</v>
      </c>
      <c r="BO64" s="217" t="s">
        <v>351</v>
      </c>
      <c r="BP64" s="201" t="s">
        <v>684</v>
      </c>
      <c r="BQ64" s="52" t="s">
        <v>716</v>
      </c>
    </row>
    <row r="65" spans="1:69" ht="15.75">
      <c r="A65" s="207" t="s">
        <v>37</v>
      </c>
      <c r="B65" s="208" t="s">
        <v>9</v>
      </c>
      <c r="C65" s="202" t="s">
        <v>35</v>
      </c>
      <c r="D65" s="210" t="s">
        <v>182</v>
      </c>
      <c r="E65" s="24" t="s">
        <v>317</v>
      </c>
      <c r="F65" s="86">
        <v>83</v>
      </c>
      <c r="G65" s="80">
        <v>0</v>
      </c>
      <c r="H65" s="204"/>
      <c r="I65" s="204"/>
      <c r="J65" s="204"/>
      <c r="K65" s="204"/>
      <c r="L65" s="80">
        <v>0</v>
      </c>
      <c r="M65" s="203"/>
      <c r="N65" s="52">
        <v>0</v>
      </c>
      <c r="O65" s="204"/>
      <c r="P65" s="204"/>
      <c r="Q65" s="11">
        <v>7.4309395300999999</v>
      </c>
      <c r="R65" s="204"/>
      <c r="S65" s="204"/>
      <c r="T65" s="53">
        <v>8.8562499999999993</v>
      </c>
      <c r="U65" s="204"/>
      <c r="V65" s="204"/>
      <c r="W65" s="11">
        <v>7.4607106144577999</v>
      </c>
      <c r="X65" s="204"/>
      <c r="Y65" s="204"/>
      <c r="Z65" s="53">
        <v>8.6416666666666657</v>
      </c>
      <c r="AA65" s="204"/>
      <c r="AB65" s="204"/>
      <c r="AC65" s="204"/>
      <c r="AD65" s="204"/>
      <c r="AE65" s="204"/>
      <c r="AF65" s="9">
        <v>2.6815750965705285</v>
      </c>
      <c r="AG65" s="9">
        <v>546</v>
      </c>
      <c r="AH65" s="9">
        <v>0.36748887611692099</v>
      </c>
      <c r="AI65" s="9">
        <v>128</v>
      </c>
      <c r="AJ65" s="9">
        <v>1.8435714285714286</v>
      </c>
      <c r="AK65" s="9" t="s">
        <v>248</v>
      </c>
      <c r="AL65" s="9">
        <v>0</v>
      </c>
      <c r="AM65" s="9"/>
      <c r="AN65" s="9"/>
      <c r="AO65" s="73">
        <v>5</v>
      </c>
      <c r="AP65" s="80">
        <v>0</v>
      </c>
      <c r="AQ65" s="80">
        <v>0</v>
      </c>
      <c r="AR65" s="224">
        <v>161</v>
      </c>
      <c r="AS65" s="224" t="s">
        <v>248</v>
      </c>
      <c r="AT65" s="11">
        <v>5931.6329999999998</v>
      </c>
      <c r="AU65" s="11">
        <v>0</v>
      </c>
      <c r="AV65" s="11">
        <v>0</v>
      </c>
      <c r="AW65" s="11">
        <v>161</v>
      </c>
      <c r="AX65" s="203" t="s">
        <v>248</v>
      </c>
      <c r="AY65" s="235" t="s">
        <v>248</v>
      </c>
      <c r="AZ65" s="138">
        <v>38885</v>
      </c>
      <c r="BA65" s="188" t="s">
        <v>248</v>
      </c>
      <c r="BB65" s="203" t="s">
        <v>248</v>
      </c>
      <c r="BC65" s="203" t="s">
        <v>248</v>
      </c>
      <c r="BD65" s="217" t="s">
        <v>61</v>
      </c>
      <c r="BE65" s="201" t="s">
        <v>62</v>
      </c>
      <c r="BF65" s="201" t="s">
        <v>63</v>
      </c>
      <c r="BG65" s="201" t="s">
        <v>196</v>
      </c>
      <c r="BH65" s="456" t="s">
        <v>514</v>
      </c>
      <c r="BI65" s="218" t="s">
        <v>68</v>
      </c>
      <c r="BJ65" s="370">
        <v>214</v>
      </c>
      <c r="BK65" s="370">
        <v>4</v>
      </c>
      <c r="BL65" s="219" t="s">
        <v>65</v>
      </c>
      <c r="BM65" s="52"/>
      <c r="BN65" s="218" t="s">
        <v>310</v>
      </c>
      <c r="BO65" s="217" t="s">
        <v>351</v>
      </c>
      <c r="BP65" s="201" t="s">
        <v>684</v>
      </c>
      <c r="BQ65" s="52" t="s">
        <v>716</v>
      </c>
    </row>
    <row r="66" spans="1:69" ht="15.75">
      <c r="A66" s="207" t="s">
        <v>37</v>
      </c>
      <c r="B66" s="208" t="s">
        <v>9</v>
      </c>
      <c r="C66" s="202" t="s">
        <v>35</v>
      </c>
      <c r="D66" s="210" t="s">
        <v>182</v>
      </c>
      <c r="E66" s="24" t="s">
        <v>219</v>
      </c>
      <c r="F66" s="86">
        <v>165</v>
      </c>
      <c r="G66" s="80">
        <v>0</v>
      </c>
      <c r="H66" s="204"/>
      <c r="I66" s="204"/>
      <c r="J66" s="204"/>
      <c r="K66" s="204"/>
      <c r="L66" s="80">
        <v>0</v>
      </c>
      <c r="M66" s="203"/>
      <c r="N66" s="52">
        <v>0</v>
      </c>
      <c r="O66" s="204"/>
      <c r="P66" s="204"/>
      <c r="Q66" s="11">
        <v>5.4131451394000001</v>
      </c>
      <c r="R66" s="204"/>
      <c r="S66" s="204"/>
      <c r="T66" s="53">
        <v>6.4886363636363633</v>
      </c>
      <c r="U66" s="204"/>
      <c r="V66" s="204"/>
      <c r="W66" s="11">
        <v>5.5030602424242003</v>
      </c>
      <c r="X66" s="204"/>
      <c r="Y66" s="204"/>
      <c r="Z66" s="53">
        <v>6.4296875</v>
      </c>
      <c r="AA66" s="204"/>
      <c r="AB66" s="204"/>
      <c r="AC66" s="204"/>
      <c r="AD66" s="204"/>
      <c r="AE66" s="204"/>
      <c r="AF66" s="9">
        <v>3.5402857241692489</v>
      </c>
      <c r="AG66" s="9">
        <v>1155</v>
      </c>
      <c r="AH66" s="9">
        <v>0.40637037917097374</v>
      </c>
      <c r="AI66" s="9">
        <v>17</v>
      </c>
      <c r="AJ66" s="9">
        <v>2.6803097345132745</v>
      </c>
      <c r="AK66" s="9" t="s">
        <v>248</v>
      </c>
      <c r="AL66" s="9">
        <v>165</v>
      </c>
      <c r="AM66" s="9">
        <v>3.5402857241692489</v>
      </c>
      <c r="AN66" s="9">
        <v>3.6048761609907123</v>
      </c>
      <c r="AO66" s="73">
        <v>0</v>
      </c>
      <c r="AP66" s="80">
        <v>0</v>
      </c>
      <c r="AQ66" s="80">
        <v>0</v>
      </c>
      <c r="AR66" s="224">
        <v>330</v>
      </c>
      <c r="AS66" s="224" t="s">
        <v>248</v>
      </c>
      <c r="AT66" s="11">
        <v>11861.047</v>
      </c>
      <c r="AU66" s="11">
        <v>0</v>
      </c>
      <c r="AV66" s="11">
        <v>0</v>
      </c>
      <c r="AW66" s="11">
        <v>330</v>
      </c>
      <c r="AX66" s="203" t="s">
        <v>248</v>
      </c>
      <c r="AY66" s="235" t="s">
        <v>248</v>
      </c>
      <c r="AZ66" s="138">
        <v>41620</v>
      </c>
      <c r="BA66" s="188" t="s">
        <v>248</v>
      </c>
      <c r="BB66" s="203" t="s">
        <v>248</v>
      </c>
      <c r="BC66" s="203" t="s">
        <v>248</v>
      </c>
      <c r="BD66" s="217" t="s">
        <v>61</v>
      </c>
      <c r="BE66" s="201" t="s">
        <v>62</v>
      </c>
      <c r="BF66" s="201" t="s">
        <v>63</v>
      </c>
      <c r="BG66" s="201" t="s">
        <v>196</v>
      </c>
      <c r="BH66" s="456" t="s">
        <v>712</v>
      </c>
      <c r="BI66" s="218" t="s">
        <v>64</v>
      </c>
      <c r="BJ66" s="370">
        <v>214</v>
      </c>
      <c r="BK66" s="370">
        <v>1</v>
      </c>
      <c r="BL66" s="219" t="s">
        <v>65</v>
      </c>
      <c r="BM66" s="52"/>
      <c r="BN66" s="218" t="s">
        <v>310</v>
      </c>
      <c r="BO66" s="217" t="s">
        <v>56</v>
      </c>
      <c r="BP66" s="201" t="s">
        <v>684</v>
      </c>
      <c r="BQ66" s="52" t="s">
        <v>716</v>
      </c>
    </row>
    <row r="67" spans="1:69" ht="15.75">
      <c r="A67" s="207" t="s">
        <v>37</v>
      </c>
      <c r="B67" s="208" t="s">
        <v>9</v>
      </c>
      <c r="C67" s="202" t="s">
        <v>35</v>
      </c>
      <c r="D67" s="210" t="s">
        <v>182</v>
      </c>
      <c r="E67" s="24" t="s">
        <v>219</v>
      </c>
      <c r="F67" s="86">
        <v>175</v>
      </c>
      <c r="G67" s="80">
        <v>2</v>
      </c>
      <c r="H67" s="204"/>
      <c r="I67" s="204"/>
      <c r="J67" s="204"/>
      <c r="K67" s="204"/>
      <c r="L67" s="80">
        <v>0</v>
      </c>
      <c r="M67" s="203"/>
      <c r="N67" s="52">
        <v>0</v>
      </c>
      <c r="O67" s="204"/>
      <c r="P67" s="204"/>
      <c r="Q67" s="11">
        <v>8.0213406935999991</v>
      </c>
      <c r="R67" s="204"/>
      <c r="S67" s="204"/>
      <c r="T67" s="53">
        <v>13.725</v>
      </c>
      <c r="U67" s="204"/>
      <c r="V67" s="204"/>
      <c r="W67" s="11">
        <v>8.0916470867051995</v>
      </c>
      <c r="X67" s="204"/>
      <c r="Y67" s="204"/>
      <c r="Z67" s="53">
        <v>13.793749999999999</v>
      </c>
      <c r="AA67" s="204"/>
      <c r="AB67" s="204"/>
      <c r="AC67" s="204"/>
      <c r="AD67" s="204"/>
      <c r="AE67" s="204"/>
      <c r="AF67" s="9">
        <v>3.1731544244791432</v>
      </c>
      <c r="AG67" s="9">
        <v>1211</v>
      </c>
      <c r="AH67" s="9">
        <v>0.60172774923485783</v>
      </c>
      <c r="AI67" s="9">
        <v>193</v>
      </c>
      <c r="AJ67" s="9">
        <v>2.0464041095890413</v>
      </c>
      <c r="AK67" s="9" t="s">
        <v>248</v>
      </c>
      <c r="AL67" s="9">
        <v>172</v>
      </c>
      <c r="AM67" s="9">
        <v>3.176852166553668</v>
      </c>
      <c r="AN67" s="9">
        <v>3.2468553459119498</v>
      </c>
      <c r="AO67" s="73">
        <v>16</v>
      </c>
      <c r="AP67" s="80">
        <v>1</v>
      </c>
      <c r="AQ67" s="80">
        <v>0</v>
      </c>
      <c r="AR67" s="224">
        <v>329</v>
      </c>
      <c r="AS67" s="224" t="s">
        <v>248</v>
      </c>
      <c r="AT67" s="11">
        <v>12341.322</v>
      </c>
      <c r="AU67" s="11">
        <v>72.06</v>
      </c>
      <c r="AV67" s="11">
        <v>0</v>
      </c>
      <c r="AW67" s="11">
        <v>329</v>
      </c>
      <c r="AX67" s="203" t="s">
        <v>248</v>
      </c>
      <c r="AY67" s="235" t="s">
        <v>248</v>
      </c>
      <c r="AZ67" s="138">
        <v>41620</v>
      </c>
      <c r="BA67" s="188" t="s">
        <v>248</v>
      </c>
      <c r="BB67" s="203" t="s">
        <v>248</v>
      </c>
      <c r="BC67" s="203" t="s">
        <v>248</v>
      </c>
      <c r="BD67" s="217" t="s">
        <v>61</v>
      </c>
      <c r="BE67" s="201" t="s">
        <v>62</v>
      </c>
      <c r="BF67" s="201" t="s">
        <v>63</v>
      </c>
      <c r="BG67" s="201" t="s">
        <v>196</v>
      </c>
      <c r="BH67" s="456" t="s">
        <v>712</v>
      </c>
      <c r="BI67" s="218" t="s">
        <v>66</v>
      </c>
      <c r="BJ67" s="370">
        <v>214</v>
      </c>
      <c r="BK67" s="370">
        <v>7</v>
      </c>
      <c r="BL67" s="219" t="s">
        <v>65</v>
      </c>
      <c r="BM67" s="52"/>
      <c r="BN67" s="218" t="s">
        <v>310</v>
      </c>
      <c r="BO67" s="217" t="s">
        <v>56</v>
      </c>
      <c r="BP67" s="201" t="s">
        <v>684</v>
      </c>
      <c r="BQ67" s="52" t="s">
        <v>716</v>
      </c>
    </row>
    <row r="68" spans="1:69" ht="15.75">
      <c r="A68" s="207" t="s">
        <v>37</v>
      </c>
      <c r="B68" s="208" t="s">
        <v>9</v>
      </c>
      <c r="C68" s="202" t="s">
        <v>35</v>
      </c>
      <c r="D68" s="210" t="s">
        <v>182</v>
      </c>
      <c r="E68" s="24" t="s">
        <v>219</v>
      </c>
      <c r="F68" s="86">
        <v>176</v>
      </c>
      <c r="G68" s="80">
        <v>3</v>
      </c>
      <c r="H68" s="204"/>
      <c r="I68" s="204"/>
      <c r="J68" s="204"/>
      <c r="K68" s="204"/>
      <c r="L68" s="80">
        <v>0</v>
      </c>
      <c r="M68" s="203"/>
      <c r="N68" s="52">
        <v>3</v>
      </c>
      <c r="O68" s="204"/>
      <c r="P68" s="204"/>
      <c r="Q68" s="11">
        <v>6.0330979422000004</v>
      </c>
      <c r="R68" s="204"/>
      <c r="S68" s="204"/>
      <c r="T68" s="53">
        <v>8.3916666666666657</v>
      </c>
      <c r="U68" s="204"/>
      <c r="V68" s="204"/>
      <c r="W68" s="11">
        <v>5.3814562890172999</v>
      </c>
      <c r="X68" s="204"/>
      <c r="Y68" s="204"/>
      <c r="Z68" s="53">
        <v>7.6687499999999993</v>
      </c>
      <c r="AA68" s="204"/>
      <c r="AB68" s="204"/>
      <c r="AC68" s="204"/>
      <c r="AD68" s="204"/>
      <c r="AE68" s="204"/>
      <c r="AF68" s="9">
        <v>3.6124011327105081</v>
      </c>
      <c r="AG68" s="9">
        <v>1186</v>
      </c>
      <c r="AH68" s="9">
        <v>0.47624059189079038</v>
      </c>
      <c r="AI68" s="9">
        <v>28</v>
      </c>
      <c r="AJ68" s="9">
        <v>2.6292168674698795</v>
      </c>
      <c r="AK68" s="9" t="s">
        <v>248</v>
      </c>
      <c r="AL68" s="9">
        <v>168</v>
      </c>
      <c r="AM68" s="9">
        <v>3.6147610670382213</v>
      </c>
      <c r="AN68" s="9">
        <v>3.6676245210727969</v>
      </c>
      <c r="AO68" s="73">
        <v>4</v>
      </c>
      <c r="AP68" s="80">
        <v>0</v>
      </c>
      <c r="AQ68" s="80">
        <v>0</v>
      </c>
      <c r="AR68" s="224">
        <v>342</v>
      </c>
      <c r="AS68" s="224" t="s">
        <v>248</v>
      </c>
      <c r="AT68" s="11">
        <v>12371.932000000001</v>
      </c>
      <c r="AU68" s="11">
        <v>16.937000000000001</v>
      </c>
      <c r="AV68" s="11">
        <v>0</v>
      </c>
      <c r="AW68" s="11">
        <v>342</v>
      </c>
      <c r="AX68" s="203" t="s">
        <v>248</v>
      </c>
      <c r="AY68" s="235" t="s">
        <v>248</v>
      </c>
      <c r="AZ68" s="138">
        <v>41620</v>
      </c>
      <c r="BA68" s="188" t="s">
        <v>248</v>
      </c>
      <c r="BB68" s="203" t="s">
        <v>248</v>
      </c>
      <c r="BC68" s="203" t="s">
        <v>248</v>
      </c>
      <c r="BD68" s="217" t="s">
        <v>61</v>
      </c>
      <c r="BE68" s="201" t="s">
        <v>62</v>
      </c>
      <c r="BF68" s="201" t="s">
        <v>63</v>
      </c>
      <c r="BG68" s="201" t="s">
        <v>196</v>
      </c>
      <c r="BH68" s="456" t="s">
        <v>712</v>
      </c>
      <c r="BI68" s="218" t="s">
        <v>67</v>
      </c>
      <c r="BJ68" s="370">
        <v>214</v>
      </c>
      <c r="BK68" s="370">
        <v>3</v>
      </c>
      <c r="BL68" s="219" t="s">
        <v>65</v>
      </c>
      <c r="BM68" s="52"/>
      <c r="BN68" s="218" t="s">
        <v>310</v>
      </c>
      <c r="BO68" s="217" t="s">
        <v>56</v>
      </c>
      <c r="BP68" s="201" t="s">
        <v>684</v>
      </c>
      <c r="BQ68" s="52" t="s">
        <v>716</v>
      </c>
    </row>
    <row r="69" spans="1:69" ht="15.75">
      <c r="A69" s="207" t="s">
        <v>37</v>
      </c>
      <c r="B69" s="208" t="s">
        <v>9</v>
      </c>
      <c r="C69" s="202" t="s">
        <v>35</v>
      </c>
      <c r="D69" s="210" t="s">
        <v>182</v>
      </c>
      <c r="E69" s="24" t="s">
        <v>219</v>
      </c>
      <c r="F69" s="86">
        <v>177</v>
      </c>
      <c r="G69" s="80">
        <v>1</v>
      </c>
      <c r="H69" s="204"/>
      <c r="I69" s="204"/>
      <c r="J69" s="204"/>
      <c r="K69" s="204"/>
      <c r="L69" s="80">
        <v>0</v>
      </c>
      <c r="M69" s="203"/>
      <c r="N69" s="52">
        <v>0</v>
      </c>
      <c r="O69" s="204"/>
      <c r="P69" s="204"/>
      <c r="Q69" s="11">
        <v>7.2034145510999998</v>
      </c>
      <c r="R69" s="204"/>
      <c r="S69" s="204"/>
      <c r="T69" s="53">
        <v>9.0142857142857142</v>
      </c>
      <c r="U69" s="204"/>
      <c r="V69" s="204"/>
      <c r="W69" s="11">
        <v>7.2124826988636004</v>
      </c>
      <c r="X69" s="204"/>
      <c r="Y69" s="204"/>
      <c r="Z69" s="53">
        <v>8.9555555555555557</v>
      </c>
      <c r="AA69" s="204"/>
      <c r="AB69" s="204"/>
      <c r="AC69" s="204"/>
      <c r="AD69" s="204"/>
      <c r="AE69" s="204"/>
      <c r="AF69" s="9">
        <v>2.7126578111387167</v>
      </c>
      <c r="AG69" s="9">
        <v>1204</v>
      </c>
      <c r="AH69" s="9">
        <v>0.30163569848673477</v>
      </c>
      <c r="AI69" s="9">
        <v>240</v>
      </c>
      <c r="AJ69" s="9">
        <v>2.0638888888888891</v>
      </c>
      <c r="AK69" s="9" t="s">
        <v>248</v>
      </c>
      <c r="AL69" s="9">
        <v>0</v>
      </c>
      <c r="AM69" s="9"/>
      <c r="AN69" s="9"/>
      <c r="AO69" s="73">
        <v>7</v>
      </c>
      <c r="AP69" s="80">
        <v>0</v>
      </c>
      <c r="AQ69" s="80">
        <v>0</v>
      </c>
      <c r="AR69" s="224">
        <v>345</v>
      </c>
      <c r="AS69" s="224" t="s">
        <v>248</v>
      </c>
      <c r="AT69" s="11">
        <v>12639.752</v>
      </c>
      <c r="AU69" s="11">
        <v>3.8620000000000001</v>
      </c>
      <c r="AV69" s="11">
        <v>0</v>
      </c>
      <c r="AW69" s="11">
        <v>345</v>
      </c>
      <c r="AX69" s="203" t="s">
        <v>248</v>
      </c>
      <c r="AY69" s="235" t="s">
        <v>248</v>
      </c>
      <c r="AZ69" s="138">
        <v>41620</v>
      </c>
      <c r="BA69" s="188" t="s">
        <v>248</v>
      </c>
      <c r="BB69" s="203" t="s">
        <v>248</v>
      </c>
      <c r="BC69" s="203" t="s">
        <v>248</v>
      </c>
      <c r="BD69" s="217" t="s">
        <v>61</v>
      </c>
      <c r="BE69" s="201" t="s">
        <v>62</v>
      </c>
      <c r="BF69" s="201" t="s">
        <v>63</v>
      </c>
      <c r="BG69" s="201" t="s">
        <v>196</v>
      </c>
      <c r="BH69" s="456" t="s">
        <v>712</v>
      </c>
      <c r="BI69" s="218" t="s">
        <v>68</v>
      </c>
      <c r="BJ69" s="370">
        <v>214</v>
      </c>
      <c r="BK69" s="370">
        <v>4</v>
      </c>
      <c r="BL69" s="219" t="s">
        <v>65</v>
      </c>
      <c r="BM69" s="52"/>
      <c r="BN69" s="218" t="s">
        <v>310</v>
      </c>
      <c r="BO69" s="217" t="s">
        <v>56</v>
      </c>
      <c r="BP69" s="201" t="s">
        <v>684</v>
      </c>
      <c r="BQ69" s="52" t="s">
        <v>716</v>
      </c>
    </row>
    <row r="70" spans="1:69" ht="15.75">
      <c r="A70" s="207" t="s">
        <v>37</v>
      </c>
      <c r="B70" s="208" t="s">
        <v>9</v>
      </c>
      <c r="C70" s="202" t="s">
        <v>35</v>
      </c>
      <c r="D70" s="210" t="s">
        <v>182</v>
      </c>
      <c r="E70" s="24" t="s">
        <v>318</v>
      </c>
      <c r="F70" s="86">
        <v>59</v>
      </c>
      <c r="G70" s="80">
        <v>0</v>
      </c>
      <c r="H70" s="204"/>
      <c r="I70" s="204"/>
      <c r="J70" s="204"/>
      <c r="K70" s="204"/>
      <c r="L70" s="80">
        <v>0</v>
      </c>
      <c r="M70" s="203"/>
      <c r="N70" s="52">
        <v>0</v>
      </c>
      <c r="O70" s="204"/>
      <c r="P70" s="204"/>
      <c r="Q70" s="11">
        <v>6.1929321017000003</v>
      </c>
      <c r="R70" s="204"/>
      <c r="S70" s="204"/>
      <c r="T70" s="53">
        <v>7.1749999999999998</v>
      </c>
      <c r="U70" s="204"/>
      <c r="V70" s="204"/>
      <c r="W70" s="11">
        <v>6.2766270508473996</v>
      </c>
      <c r="X70" s="204"/>
      <c r="Y70" s="204"/>
      <c r="Z70" s="53">
        <v>7.3812499999999996</v>
      </c>
      <c r="AA70" s="204"/>
      <c r="AB70" s="204"/>
      <c r="AC70" s="204"/>
      <c r="AD70" s="204"/>
      <c r="AE70" s="204"/>
      <c r="AF70" s="9">
        <v>3.3864850814155845</v>
      </c>
      <c r="AG70" s="9">
        <v>413</v>
      </c>
      <c r="AH70" s="9">
        <v>0.52490065598454039</v>
      </c>
      <c r="AI70" s="9">
        <v>31</v>
      </c>
      <c r="AJ70" s="9">
        <v>2.3215517241379313</v>
      </c>
      <c r="AK70" s="9" t="s">
        <v>248</v>
      </c>
      <c r="AL70" s="9">
        <v>58</v>
      </c>
      <c r="AM70" s="9">
        <v>3.3900739048502126</v>
      </c>
      <c r="AN70" s="9">
        <v>3.5052910052910051</v>
      </c>
      <c r="AO70" s="73">
        <v>0</v>
      </c>
      <c r="AP70" s="80">
        <v>0</v>
      </c>
      <c r="AQ70" s="80">
        <v>0</v>
      </c>
      <c r="AR70" s="224">
        <v>118</v>
      </c>
      <c r="AS70" s="224" t="s">
        <v>248</v>
      </c>
      <c r="AT70" s="11">
        <v>4477.3900000000003</v>
      </c>
      <c r="AU70" s="11">
        <v>0</v>
      </c>
      <c r="AV70" s="11">
        <v>0</v>
      </c>
      <c r="AW70" s="11">
        <v>118</v>
      </c>
      <c r="AX70" s="203" t="s">
        <v>248</v>
      </c>
      <c r="AY70" s="235" t="s">
        <v>248</v>
      </c>
      <c r="AZ70" s="138">
        <v>33257</v>
      </c>
      <c r="BA70" s="188" t="s">
        <v>248</v>
      </c>
      <c r="BB70" s="203" t="s">
        <v>248</v>
      </c>
      <c r="BC70" s="203" t="s">
        <v>248</v>
      </c>
      <c r="BD70" s="217" t="s">
        <v>61</v>
      </c>
      <c r="BE70" s="201" t="s">
        <v>62</v>
      </c>
      <c r="BF70" s="201" t="s">
        <v>63</v>
      </c>
      <c r="BG70" s="201" t="s">
        <v>196</v>
      </c>
      <c r="BH70" s="456" t="s">
        <v>511</v>
      </c>
      <c r="BI70" s="218" t="s">
        <v>64</v>
      </c>
      <c r="BJ70" s="370">
        <v>214</v>
      </c>
      <c r="BK70" s="370">
        <v>1</v>
      </c>
      <c r="BL70" s="219" t="s">
        <v>65</v>
      </c>
      <c r="BM70" s="52"/>
      <c r="BN70" s="218" t="s">
        <v>310</v>
      </c>
      <c r="BO70" s="217" t="s">
        <v>72</v>
      </c>
      <c r="BP70" s="201" t="s">
        <v>696</v>
      </c>
      <c r="BQ70" s="52" t="s">
        <v>719</v>
      </c>
    </row>
    <row r="71" spans="1:69" ht="15.75">
      <c r="A71" s="207" t="s">
        <v>37</v>
      </c>
      <c r="B71" s="208" t="s">
        <v>9</v>
      </c>
      <c r="C71" s="202" t="s">
        <v>35</v>
      </c>
      <c r="D71" s="210" t="s">
        <v>182</v>
      </c>
      <c r="E71" s="24" t="s">
        <v>318</v>
      </c>
      <c r="F71" s="86">
        <v>59</v>
      </c>
      <c r="G71" s="80">
        <v>0</v>
      </c>
      <c r="H71" s="204"/>
      <c r="I71" s="204"/>
      <c r="J71" s="204"/>
      <c r="K71" s="204"/>
      <c r="L71" s="80">
        <v>0</v>
      </c>
      <c r="M71" s="203"/>
      <c r="N71" s="52">
        <v>1</v>
      </c>
      <c r="O71" s="204"/>
      <c r="P71" s="204"/>
      <c r="Q71" s="11">
        <v>7.0883388136000001</v>
      </c>
      <c r="R71" s="204"/>
      <c r="S71" s="204"/>
      <c r="T71" s="53">
        <v>11.024999999999999</v>
      </c>
      <c r="U71" s="204"/>
      <c r="V71" s="204"/>
      <c r="W71" s="11">
        <v>7.1381693898304999</v>
      </c>
      <c r="X71" s="204"/>
      <c r="Y71" s="204"/>
      <c r="Z71" s="53">
        <v>11.024999999999999</v>
      </c>
      <c r="AA71" s="204"/>
      <c r="AB71" s="204"/>
      <c r="AC71" s="204"/>
      <c r="AD71" s="204"/>
      <c r="AE71" s="204"/>
      <c r="AF71" s="9">
        <v>3.2110098556344724</v>
      </c>
      <c r="AG71" s="9">
        <v>413</v>
      </c>
      <c r="AH71" s="9">
        <v>0.59385324379737858</v>
      </c>
      <c r="AI71" s="9">
        <v>58</v>
      </c>
      <c r="AJ71" s="9">
        <v>2.1109374999999999</v>
      </c>
      <c r="AK71" s="9" t="s">
        <v>248</v>
      </c>
      <c r="AL71" s="9">
        <v>58</v>
      </c>
      <c r="AM71" s="9">
        <v>3.2161654174178458</v>
      </c>
      <c r="AN71" s="9">
        <v>3.2857142857142856</v>
      </c>
      <c r="AO71" s="73">
        <v>17</v>
      </c>
      <c r="AP71" s="80">
        <v>1</v>
      </c>
      <c r="AQ71" s="80">
        <v>0</v>
      </c>
      <c r="AR71" s="224">
        <v>100</v>
      </c>
      <c r="AS71" s="224" t="s">
        <v>248</v>
      </c>
      <c r="AT71" s="11">
        <v>4592.7849999999999</v>
      </c>
      <c r="AU71" s="11">
        <v>0</v>
      </c>
      <c r="AV71" s="11">
        <v>0</v>
      </c>
      <c r="AW71" s="11">
        <v>100</v>
      </c>
      <c r="AX71" s="203" t="s">
        <v>248</v>
      </c>
      <c r="AY71" s="235" t="s">
        <v>248</v>
      </c>
      <c r="AZ71" s="138">
        <v>33257</v>
      </c>
      <c r="BA71" s="188" t="s">
        <v>248</v>
      </c>
      <c r="BB71" s="203" t="s">
        <v>248</v>
      </c>
      <c r="BC71" s="203" t="s">
        <v>248</v>
      </c>
      <c r="BD71" s="217" t="s">
        <v>61</v>
      </c>
      <c r="BE71" s="201" t="s">
        <v>62</v>
      </c>
      <c r="BF71" s="201" t="s">
        <v>63</v>
      </c>
      <c r="BG71" s="201" t="s">
        <v>196</v>
      </c>
      <c r="BH71" s="456" t="s">
        <v>511</v>
      </c>
      <c r="BI71" s="218" t="s">
        <v>66</v>
      </c>
      <c r="BJ71" s="370">
        <v>214</v>
      </c>
      <c r="BK71" s="370">
        <v>7</v>
      </c>
      <c r="BL71" s="219" t="s">
        <v>65</v>
      </c>
      <c r="BM71" s="52"/>
      <c r="BN71" s="218" t="s">
        <v>310</v>
      </c>
      <c r="BO71" s="217" t="s">
        <v>72</v>
      </c>
      <c r="BP71" s="201" t="s">
        <v>696</v>
      </c>
      <c r="BQ71" s="52" t="s">
        <v>719</v>
      </c>
    </row>
    <row r="72" spans="1:69" ht="15.75">
      <c r="A72" s="207" t="s">
        <v>37</v>
      </c>
      <c r="B72" s="208" t="s">
        <v>9</v>
      </c>
      <c r="C72" s="202" t="s">
        <v>35</v>
      </c>
      <c r="D72" s="210" t="s">
        <v>182</v>
      </c>
      <c r="E72" s="24" t="s">
        <v>318</v>
      </c>
      <c r="F72" s="86">
        <v>58</v>
      </c>
      <c r="G72" s="80">
        <v>0</v>
      </c>
      <c r="H72" s="204"/>
      <c r="I72" s="204"/>
      <c r="J72" s="204"/>
      <c r="K72" s="204"/>
      <c r="L72" s="80">
        <v>0</v>
      </c>
      <c r="M72" s="203"/>
      <c r="N72" s="52">
        <v>0</v>
      </c>
      <c r="O72" s="204"/>
      <c r="P72" s="204"/>
      <c r="Q72" s="11">
        <v>7.0254136378999998</v>
      </c>
      <c r="R72" s="204"/>
      <c r="S72" s="204"/>
      <c r="T72" s="53">
        <v>8.7624999999999993</v>
      </c>
      <c r="U72" s="204"/>
      <c r="V72" s="204"/>
      <c r="W72" s="11">
        <v>7.1511033103447996</v>
      </c>
      <c r="X72" s="204"/>
      <c r="Y72" s="204"/>
      <c r="Z72" s="53">
        <v>8.7749999999999986</v>
      </c>
      <c r="AA72" s="204"/>
      <c r="AB72" s="204"/>
      <c r="AC72" s="204"/>
      <c r="AD72" s="204"/>
      <c r="AE72" s="204"/>
      <c r="AF72" s="9">
        <v>3.4396551759372205</v>
      </c>
      <c r="AG72" s="9">
        <v>406</v>
      </c>
      <c r="AH72" s="9">
        <v>0.46818113782409843</v>
      </c>
      <c r="AI72" s="9">
        <v>15</v>
      </c>
      <c r="AJ72" s="9">
        <v>2.540151515151515</v>
      </c>
      <c r="AK72" s="9" t="s">
        <v>248</v>
      </c>
      <c r="AL72" s="9">
        <v>58</v>
      </c>
      <c r="AM72" s="9">
        <v>3.4396551759372205</v>
      </c>
      <c r="AN72" s="9">
        <v>3.5436893203883497</v>
      </c>
      <c r="AO72" s="73">
        <v>0</v>
      </c>
      <c r="AP72" s="80">
        <v>0</v>
      </c>
      <c r="AQ72" s="80">
        <v>0</v>
      </c>
      <c r="AR72" s="224">
        <v>116</v>
      </c>
      <c r="AS72" s="224" t="s">
        <v>248</v>
      </c>
      <c r="AT72" s="11">
        <v>4432.5789999999997</v>
      </c>
      <c r="AU72" s="11">
        <v>0</v>
      </c>
      <c r="AV72" s="11">
        <v>0</v>
      </c>
      <c r="AW72" s="11">
        <v>116</v>
      </c>
      <c r="AX72" s="203" t="s">
        <v>248</v>
      </c>
      <c r="AY72" s="235" t="s">
        <v>248</v>
      </c>
      <c r="AZ72" s="138">
        <v>33257</v>
      </c>
      <c r="BA72" s="188" t="s">
        <v>248</v>
      </c>
      <c r="BB72" s="203" t="s">
        <v>248</v>
      </c>
      <c r="BC72" s="203" t="s">
        <v>248</v>
      </c>
      <c r="BD72" s="217" t="s">
        <v>61</v>
      </c>
      <c r="BE72" s="201" t="s">
        <v>62</v>
      </c>
      <c r="BF72" s="201" t="s">
        <v>63</v>
      </c>
      <c r="BG72" s="201" t="s">
        <v>196</v>
      </c>
      <c r="BH72" s="456" t="s">
        <v>511</v>
      </c>
      <c r="BI72" s="218" t="s">
        <v>67</v>
      </c>
      <c r="BJ72" s="370">
        <v>214</v>
      </c>
      <c r="BK72" s="370">
        <v>3</v>
      </c>
      <c r="BL72" s="219" t="s">
        <v>65</v>
      </c>
      <c r="BM72" s="52"/>
      <c r="BN72" s="218" t="s">
        <v>310</v>
      </c>
      <c r="BO72" s="217" t="s">
        <v>72</v>
      </c>
      <c r="BP72" s="201" t="s">
        <v>696</v>
      </c>
      <c r="BQ72" s="52" t="s">
        <v>719</v>
      </c>
    </row>
    <row r="73" spans="1:69" ht="15.75">
      <c r="A73" s="207" t="s">
        <v>37</v>
      </c>
      <c r="B73" s="208" t="s">
        <v>9</v>
      </c>
      <c r="C73" s="202" t="s">
        <v>35</v>
      </c>
      <c r="D73" s="210" t="s">
        <v>182</v>
      </c>
      <c r="E73" s="24" t="s">
        <v>318</v>
      </c>
      <c r="F73" s="86">
        <v>58</v>
      </c>
      <c r="G73" s="80">
        <v>2</v>
      </c>
      <c r="H73" s="204"/>
      <c r="I73" s="204"/>
      <c r="J73" s="204"/>
      <c r="K73" s="204"/>
      <c r="L73" s="80">
        <v>0</v>
      </c>
      <c r="M73" s="203"/>
      <c r="N73" s="52">
        <v>0</v>
      </c>
      <c r="O73" s="204"/>
      <c r="P73" s="204"/>
      <c r="Q73" s="11">
        <v>6.6184819285999996</v>
      </c>
      <c r="R73" s="204"/>
      <c r="S73" s="204"/>
      <c r="T73" s="53">
        <v>8.0499999999999989</v>
      </c>
      <c r="U73" s="204"/>
      <c r="V73" s="204"/>
      <c r="W73" s="11">
        <v>6.6832140178571002</v>
      </c>
      <c r="X73" s="204"/>
      <c r="Y73" s="204"/>
      <c r="Z73" s="53">
        <v>8.0499999999999989</v>
      </c>
      <c r="AA73" s="204"/>
      <c r="AB73" s="204"/>
      <c r="AC73" s="204"/>
      <c r="AD73" s="204"/>
      <c r="AE73" s="204"/>
      <c r="AF73" s="9">
        <v>2.8506122438275079</v>
      </c>
      <c r="AG73" s="9">
        <v>392</v>
      </c>
      <c r="AH73" s="9">
        <v>0.42753307106494104</v>
      </c>
      <c r="AI73" s="9">
        <v>77</v>
      </c>
      <c r="AJ73" s="9">
        <v>2.0444444444444443</v>
      </c>
      <c r="AK73" s="9" t="s">
        <v>248</v>
      </c>
      <c r="AL73" s="9">
        <v>0</v>
      </c>
      <c r="AM73" s="9"/>
      <c r="AN73" s="9"/>
      <c r="AO73" s="73">
        <v>14</v>
      </c>
      <c r="AP73" s="80">
        <v>2</v>
      </c>
      <c r="AQ73" s="80">
        <v>2</v>
      </c>
      <c r="AR73" s="224">
        <v>94</v>
      </c>
      <c r="AS73" s="224" t="s">
        <v>248</v>
      </c>
      <c r="AT73" s="11">
        <v>3876.6309999999999</v>
      </c>
      <c r="AU73" s="11">
        <v>458.27600000000001</v>
      </c>
      <c r="AV73" s="11">
        <v>0</v>
      </c>
      <c r="AW73" s="11">
        <v>94</v>
      </c>
      <c r="AX73" s="203" t="s">
        <v>248</v>
      </c>
      <c r="AY73" s="235" t="s">
        <v>248</v>
      </c>
      <c r="AZ73" s="138">
        <v>33257</v>
      </c>
      <c r="BA73" s="188" t="s">
        <v>248</v>
      </c>
      <c r="BB73" s="203" t="s">
        <v>248</v>
      </c>
      <c r="BC73" s="203" t="s">
        <v>248</v>
      </c>
      <c r="BD73" s="217" t="s">
        <v>61</v>
      </c>
      <c r="BE73" s="201" t="s">
        <v>62</v>
      </c>
      <c r="BF73" s="201" t="s">
        <v>63</v>
      </c>
      <c r="BG73" s="201" t="s">
        <v>196</v>
      </c>
      <c r="BH73" s="456" t="s">
        <v>511</v>
      </c>
      <c r="BI73" s="218" t="s">
        <v>68</v>
      </c>
      <c r="BJ73" s="370">
        <v>214</v>
      </c>
      <c r="BK73" s="370">
        <v>4</v>
      </c>
      <c r="BL73" s="219" t="s">
        <v>65</v>
      </c>
      <c r="BM73" s="52"/>
      <c r="BN73" s="218" t="s">
        <v>310</v>
      </c>
      <c r="BO73" s="217" t="s">
        <v>72</v>
      </c>
      <c r="BP73" s="201" t="s">
        <v>696</v>
      </c>
      <c r="BQ73" s="52" t="s">
        <v>719</v>
      </c>
    </row>
    <row r="74" spans="1:69" ht="15.75">
      <c r="A74" s="207" t="s">
        <v>37</v>
      </c>
      <c r="B74" s="208" t="s">
        <v>9</v>
      </c>
      <c r="C74" s="202" t="s">
        <v>35</v>
      </c>
      <c r="D74" s="210" t="s">
        <v>182</v>
      </c>
      <c r="E74" s="24" t="s">
        <v>175</v>
      </c>
      <c r="F74" s="86">
        <v>112</v>
      </c>
      <c r="G74" s="80">
        <v>0</v>
      </c>
      <c r="H74" s="204"/>
      <c r="I74" s="204"/>
      <c r="J74" s="204"/>
      <c r="K74" s="204"/>
      <c r="L74" s="80">
        <v>0</v>
      </c>
      <c r="M74" s="203"/>
      <c r="N74" s="52">
        <v>0</v>
      </c>
      <c r="O74" s="204"/>
      <c r="P74" s="204"/>
      <c r="Q74" s="11">
        <v>5.3620444107000003</v>
      </c>
      <c r="R74" s="204"/>
      <c r="S74" s="204"/>
      <c r="T74" s="53">
        <v>6.7999999999999989</v>
      </c>
      <c r="U74" s="204"/>
      <c r="V74" s="204"/>
      <c r="W74" s="11">
        <v>5.1022766071427998</v>
      </c>
      <c r="X74" s="204"/>
      <c r="Y74" s="204"/>
      <c r="Z74" s="53">
        <v>6.3857142857142852</v>
      </c>
      <c r="AA74" s="204"/>
      <c r="AB74" s="204"/>
      <c r="AC74" s="204"/>
      <c r="AD74" s="204"/>
      <c r="AE74" s="204"/>
      <c r="AF74" s="9">
        <v>3.7286628646408611</v>
      </c>
      <c r="AG74" s="9">
        <v>784</v>
      </c>
      <c r="AH74" s="9">
        <v>0.37420256913767658</v>
      </c>
      <c r="AI74" s="9">
        <v>10</v>
      </c>
      <c r="AJ74" s="9">
        <v>2.8842105263157896</v>
      </c>
      <c r="AK74" s="9" t="s">
        <v>248</v>
      </c>
      <c r="AL74" s="9">
        <v>111</v>
      </c>
      <c r="AM74" s="9">
        <v>3.7354826496067806</v>
      </c>
      <c r="AN74" s="9">
        <v>3.7280621572212067</v>
      </c>
      <c r="AO74" s="73">
        <v>0</v>
      </c>
      <c r="AP74" s="80">
        <v>0</v>
      </c>
      <c r="AQ74" s="80">
        <v>0</v>
      </c>
      <c r="AR74" s="224">
        <v>224</v>
      </c>
      <c r="AS74" s="224" t="s">
        <v>248</v>
      </c>
      <c r="AT74" s="11">
        <v>7990.884</v>
      </c>
      <c r="AU74" s="11">
        <v>0</v>
      </c>
      <c r="AV74" s="11">
        <v>0</v>
      </c>
      <c r="AW74" s="11">
        <v>224</v>
      </c>
      <c r="AX74" s="203" t="s">
        <v>248</v>
      </c>
      <c r="AY74" s="235" t="s">
        <v>248</v>
      </c>
      <c r="AZ74" s="138">
        <v>57728</v>
      </c>
      <c r="BA74" s="188" t="s">
        <v>248</v>
      </c>
      <c r="BB74" s="203" t="s">
        <v>248</v>
      </c>
      <c r="BC74" s="203" t="s">
        <v>248</v>
      </c>
      <c r="BD74" s="217" t="s">
        <v>61</v>
      </c>
      <c r="BE74" s="201" t="s">
        <v>62</v>
      </c>
      <c r="BF74" s="201" t="s">
        <v>63</v>
      </c>
      <c r="BG74" s="201" t="s">
        <v>196</v>
      </c>
      <c r="BH74" s="456" t="s">
        <v>515</v>
      </c>
      <c r="BI74" s="218" t="s">
        <v>64</v>
      </c>
      <c r="BJ74" s="370">
        <v>214</v>
      </c>
      <c r="BK74" s="370">
        <v>1</v>
      </c>
      <c r="BL74" s="219" t="s">
        <v>65</v>
      </c>
      <c r="BM74" s="52"/>
      <c r="BN74" s="218" t="s">
        <v>310</v>
      </c>
      <c r="BO74" s="217" t="s">
        <v>53</v>
      </c>
      <c r="BP74" s="201" t="s">
        <v>704</v>
      </c>
      <c r="BQ74" s="52" t="s">
        <v>714</v>
      </c>
    </row>
    <row r="75" spans="1:69" ht="15.75">
      <c r="A75" s="207" t="s">
        <v>37</v>
      </c>
      <c r="B75" s="208" t="s">
        <v>9</v>
      </c>
      <c r="C75" s="202" t="s">
        <v>35</v>
      </c>
      <c r="D75" s="210" t="s">
        <v>182</v>
      </c>
      <c r="E75" s="24" t="s">
        <v>175</v>
      </c>
      <c r="F75" s="86">
        <v>105</v>
      </c>
      <c r="G75" s="80">
        <v>6</v>
      </c>
      <c r="H75" s="204"/>
      <c r="I75" s="204"/>
      <c r="J75" s="204"/>
      <c r="K75" s="204"/>
      <c r="L75" s="80">
        <v>0</v>
      </c>
      <c r="M75" s="203"/>
      <c r="N75" s="52">
        <v>1</v>
      </c>
      <c r="O75" s="204"/>
      <c r="P75" s="204"/>
      <c r="Q75" s="11">
        <v>7.6030098687000001</v>
      </c>
      <c r="R75" s="204"/>
      <c r="S75" s="204"/>
      <c r="T75" s="53">
        <v>12.63125</v>
      </c>
      <c r="U75" s="204"/>
      <c r="V75" s="204"/>
      <c r="W75" s="11">
        <v>7.6254542929292004</v>
      </c>
      <c r="X75" s="204"/>
      <c r="Y75" s="204"/>
      <c r="Z75" s="53">
        <v>12.508333333333333</v>
      </c>
      <c r="AA75" s="204"/>
      <c r="AB75" s="204"/>
      <c r="AC75" s="204"/>
      <c r="AD75" s="204"/>
      <c r="AE75" s="204"/>
      <c r="AF75" s="9">
        <v>3.5311078775033304</v>
      </c>
      <c r="AG75" s="9">
        <v>686</v>
      </c>
      <c r="AH75" s="9">
        <v>0.4272380883324654</v>
      </c>
      <c r="AI75" s="9">
        <v>16</v>
      </c>
      <c r="AJ75" s="9">
        <v>2.628076923076923</v>
      </c>
      <c r="AK75" s="9" t="s">
        <v>248</v>
      </c>
      <c r="AL75" s="9">
        <v>98</v>
      </c>
      <c r="AM75" s="9">
        <v>3.5311078775033304</v>
      </c>
      <c r="AN75" s="9">
        <v>3.600625</v>
      </c>
      <c r="AO75" s="73">
        <v>26</v>
      </c>
      <c r="AP75" s="80">
        <v>0</v>
      </c>
      <c r="AQ75" s="80">
        <v>0</v>
      </c>
      <c r="AR75" s="224">
        <v>172</v>
      </c>
      <c r="AS75" s="224" t="s">
        <v>248</v>
      </c>
      <c r="AT75" s="11">
        <v>7078.1940000000004</v>
      </c>
      <c r="AU75" s="11">
        <v>0</v>
      </c>
      <c r="AV75" s="11">
        <v>0</v>
      </c>
      <c r="AW75" s="11">
        <v>172</v>
      </c>
      <c r="AX75" s="203" t="s">
        <v>248</v>
      </c>
      <c r="AY75" s="235" t="s">
        <v>248</v>
      </c>
      <c r="AZ75" s="138">
        <v>57728</v>
      </c>
      <c r="BA75" s="188" t="s">
        <v>248</v>
      </c>
      <c r="BB75" s="203" t="s">
        <v>248</v>
      </c>
      <c r="BC75" s="203" t="s">
        <v>248</v>
      </c>
      <c r="BD75" s="217" t="s">
        <v>61</v>
      </c>
      <c r="BE75" s="201" t="s">
        <v>62</v>
      </c>
      <c r="BF75" s="201" t="s">
        <v>63</v>
      </c>
      <c r="BG75" s="201" t="s">
        <v>196</v>
      </c>
      <c r="BH75" s="456" t="s">
        <v>515</v>
      </c>
      <c r="BI75" s="218" t="s">
        <v>66</v>
      </c>
      <c r="BJ75" s="370">
        <v>214</v>
      </c>
      <c r="BK75" s="370">
        <v>7</v>
      </c>
      <c r="BL75" s="219" t="s">
        <v>65</v>
      </c>
      <c r="BM75" s="52"/>
      <c r="BN75" s="218" t="s">
        <v>310</v>
      </c>
      <c r="BO75" s="217" t="s">
        <v>53</v>
      </c>
      <c r="BP75" s="201" t="s">
        <v>704</v>
      </c>
      <c r="BQ75" s="52" t="s">
        <v>714</v>
      </c>
    </row>
    <row r="76" spans="1:69" ht="15.75">
      <c r="A76" s="207" t="s">
        <v>37</v>
      </c>
      <c r="B76" s="208" t="s">
        <v>9</v>
      </c>
      <c r="C76" s="202" t="s">
        <v>35</v>
      </c>
      <c r="D76" s="210" t="s">
        <v>182</v>
      </c>
      <c r="E76" s="24" t="s">
        <v>175</v>
      </c>
      <c r="F76" s="86">
        <v>112</v>
      </c>
      <c r="G76" s="80">
        <v>1</v>
      </c>
      <c r="H76" s="204"/>
      <c r="I76" s="204"/>
      <c r="J76" s="204"/>
      <c r="K76" s="204"/>
      <c r="L76" s="80">
        <v>0</v>
      </c>
      <c r="M76" s="203"/>
      <c r="N76" s="52">
        <v>0</v>
      </c>
      <c r="O76" s="204"/>
      <c r="P76" s="204"/>
      <c r="Q76" s="11">
        <v>6.7005673152999998</v>
      </c>
      <c r="R76" s="204"/>
      <c r="S76" s="204"/>
      <c r="T76" s="53">
        <v>8.2449999999999992</v>
      </c>
      <c r="U76" s="204"/>
      <c r="V76" s="204"/>
      <c r="W76" s="11">
        <v>6.7888827387386996</v>
      </c>
      <c r="X76" s="204"/>
      <c r="Y76" s="204"/>
      <c r="Z76" s="53">
        <v>8.1812499999999986</v>
      </c>
      <c r="AA76" s="204"/>
      <c r="AB76" s="204"/>
      <c r="AC76" s="204"/>
      <c r="AD76" s="204"/>
      <c r="AE76" s="204"/>
      <c r="AF76" s="9">
        <v>3.4194723321664289</v>
      </c>
      <c r="AG76" s="9">
        <v>777</v>
      </c>
      <c r="AH76" s="9">
        <v>0.46708842390805977</v>
      </c>
      <c r="AI76" s="9">
        <v>32</v>
      </c>
      <c r="AJ76" s="9">
        <v>2.5320093457943926</v>
      </c>
      <c r="AK76" s="9" t="s">
        <v>248</v>
      </c>
      <c r="AL76" s="9">
        <v>111</v>
      </c>
      <c r="AM76" s="9">
        <v>3.4194723321664289</v>
      </c>
      <c r="AN76" s="9">
        <v>3.516711229946524</v>
      </c>
      <c r="AO76" s="73">
        <v>0</v>
      </c>
      <c r="AP76" s="80">
        <v>0</v>
      </c>
      <c r="AQ76" s="80">
        <v>0</v>
      </c>
      <c r="AR76" s="224">
        <v>222</v>
      </c>
      <c r="AS76" s="224" t="s">
        <v>248</v>
      </c>
      <c r="AT76" s="11">
        <v>7951.1059999999998</v>
      </c>
      <c r="AU76" s="11">
        <v>0</v>
      </c>
      <c r="AV76" s="11">
        <v>0</v>
      </c>
      <c r="AW76" s="11">
        <v>222</v>
      </c>
      <c r="AX76" s="203" t="s">
        <v>248</v>
      </c>
      <c r="AY76" s="235" t="s">
        <v>248</v>
      </c>
      <c r="AZ76" s="138">
        <v>57728</v>
      </c>
      <c r="BA76" s="188" t="s">
        <v>248</v>
      </c>
      <c r="BB76" s="203" t="s">
        <v>248</v>
      </c>
      <c r="BC76" s="203" t="s">
        <v>248</v>
      </c>
      <c r="BD76" s="217" t="s">
        <v>61</v>
      </c>
      <c r="BE76" s="201" t="s">
        <v>62</v>
      </c>
      <c r="BF76" s="201" t="s">
        <v>63</v>
      </c>
      <c r="BG76" s="201" t="s">
        <v>196</v>
      </c>
      <c r="BH76" s="456" t="s">
        <v>515</v>
      </c>
      <c r="BI76" s="218" t="s">
        <v>67</v>
      </c>
      <c r="BJ76" s="370">
        <v>214</v>
      </c>
      <c r="BK76" s="370">
        <v>3</v>
      </c>
      <c r="BL76" s="219" t="s">
        <v>65</v>
      </c>
      <c r="BM76" s="52"/>
      <c r="BN76" s="218" t="s">
        <v>310</v>
      </c>
      <c r="BO76" s="217" t="s">
        <v>53</v>
      </c>
      <c r="BP76" s="201" t="s">
        <v>704</v>
      </c>
      <c r="BQ76" s="52" t="s">
        <v>714</v>
      </c>
    </row>
    <row r="77" spans="1:69" ht="15.75">
      <c r="A77" s="207" t="s">
        <v>37</v>
      </c>
      <c r="B77" s="208" t="s">
        <v>9</v>
      </c>
      <c r="C77" s="202" t="s">
        <v>35</v>
      </c>
      <c r="D77" s="210" t="s">
        <v>182</v>
      </c>
      <c r="E77" s="24" t="s">
        <v>175</v>
      </c>
      <c r="F77" s="86">
        <v>112</v>
      </c>
      <c r="G77" s="80">
        <v>1</v>
      </c>
      <c r="H77" s="204"/>
      <c r="I77" s="204"/>
      <c r="J77" s="204"/>
      <c r="K77" s="204"/>
      <c r="L77" s="80">
        <v>0</v>
      </c>
      <c r="M77" s="203"/>
      <c r="N77" s="52">
        <v>0</v>
      </c>
      <c r="O77" s="204"/>
      <c r="P77" s="204"/>
      <c r="Q77" s="11">
        <v>8.0656214505000001</v>
      </c>
      <c r="R77" s="204"/>
      <c r="S77" s="204"/>
      <c r="T77" s="53">
        <v>10.181249999999999</v>
      </c>
      <c r="U77" s="204"/>
      <c r="V77" s="204"/>
      <c r="W77" s="11">
        <v>8.1505854774773994</v>
      </c>
      <c r="X77" s="204"/>
      <c r="Y77" s="204"/>
      <c r="Z77" s="53">
        <v>10.074999999999998</v>
      </c>
      <c r="AA77" s="204"/>
      <c r="AB77" s="204"/>
      <c r="AC77" s="204"/>
      <c r="AD77" s="204"/>
      <c r="AE77" s="204"/>
      <c r="AF77" s="9">
        <v>2.91791505979295</v>
      </c>
      <c r="AG77" s="9">
        <v>777</v>
      </c>
      <c r="AH77" s="9">
        <v>0.37439000261709265</v>
      </c>
      <c r="AI77" s="9">
        <v>115</v>
      </c>
      <c r="AJ77" s="9">
        <v>2.1474537037037038</v>
      </c>
      <c r="AK77" s="9" t="s">
        <v>248</v>
      </c>
      <c r="AL77" s="9">
        <v>0</v>
      </c>
      <c r="AM77" s="9"/>
      <c r="AN77" s="9"/>
      <c r="AO77" s="73">
        <v>16</v>
      </c>
      <c r="AP77" s="80">
        <v>0</v>
      </c>
      <c r="AQ77" s="80">
        <v>0</v>
      </c>
      <c r="AR77" s="224">
        <v>206</v>
      </c>
      <c r="AS77" s="224" t="s">
        <v>248</v>
      </c>
      <c r="AT77" s="11">
        <v>7939.3490000000002</v>
      </c>
      <c r="AU77" s="11">
        <v>0</v>
      </c>
      <c r="AV77" s="11">
        <v>0</v>
      </c>
      <c r="AW77" s="11">
        <v>206</v>
      </c>
      <c r="AX77" s="203" t="s">
        <v>248</v>
      </c>
      <c r="AY77" s="235" t="s">
        <v>248</v>
      </c>
      <c r="AZ77" s="138">
        <v>57728</v>
      </c>
      <c r="BA77" s="188" t="s">
        <v>248</v>
      </c>
      <c r="BB77" s="203" t="s">
        <v>248</v>
      </c>
      <c r="BC77" s="203" t="s">
        <v>248</v>
      </c>
      <c r="BD77" s="217" t="s">
        <v>61</v>
      </c>
      <c r="BE77" s="201" t="s">
        <v>62</v>
      </c>
      <c r="BF77" s="201" t="s">
        <v>63</v>
      </c>
      <c r="BG77" s="201" t="s">
        <v>196</v>
      </c>
      <c r="BH77" s="456" t="s">
        <v>515</v>
      </c>
      <c r="BI77" s="218" t="s">
        <v>68</v>
      </c>
      <c r="BJ77" s="370">
        <v>214</v>
      </c>
      <c r="BK77" s="370">
        <v>4</v>
      </c>
      <c r="BL77" s="219" t="s">
        <v>65</v>
      </c>
      <c r="BM77" s="52"/>
      <c r="BN77" s="218" t="s">
        <v>310</v>
      </c>
      <c r="BO77" s="217" t="s">
        <v>53</v>
      </c>
      <c r="BP77" s="201" t="s">
        <v>704</v>
      </c>
      <c r="BQ77" s="52" t="s">
        <v>714</v>
      </c>
    </row>
    <row r="78" spans="1:69" ht="15.75">
      <c r="A78" s="207" t="s">
        <v>37</v>
      </c>
      <c r="B78" s="208" t="s">
        <v>9</v>
      </c>
      <c r="C78" s="202" t="s">
        <v>35</v>
      </c>
      <c r="D78" s="210" t="s">
        <v>182</v>
      </c>
      <c r="E78" s="24" t="s">
        <v>311</v>
      </c>
      <c r="F78" s="86">
        <v>49</v>
      </c>
      <c r="G78" s="80">
        <v>1</v>
      </c>
      <c r="H78" s="204"/>
      <c r="I78" s="204"/>
      <c r="J78" s="204"/>
      <c r="K78" s="204"/>
      <c r="L78" s="80">
        <v>0</v>
      </c>
      <c r="M78" s="203"/>
      <c r="N78" s="52">
        <v>0</v>
      </c>
      <c r="O78" s="204"/>
      <c r="P78" s="204"/>
      <c r="Q78" s="11">
        <v>5.9671872917000002</v>
      </c>
      <c r="R78" s="204"/>
      <c r="S78" s="204"/>
      <c r="T78" s="53">
        <v>6.9749999999999996</v>
      </c>
      <c r="U78" s="204"/>
      <c r="V78" s="204"/>
      <c r="W78" s="11">
        <v>5.9879790416666001</v>
      </c>
      <c r="X78" s="204"/>
      <c r="Y78" s="204"/>
      <c r="Z78" s="53">
        <v>6.9666666666666659</v>
      </c>
      <c r="AA78" s="204"/>
      <c r="AB78" s="204"/>
      <c r="AC78" s="204"/>
      <c r="AD78" s="204"/>
      <c r="AE78" s="204"/>
      <c r="AF78" s="9">
        <v>3.5593750015610741</v>
      </c>
      <c r="AG78" s="9">
        <v>336</v>
      </c>
      <c r="AH78" s="9">
        <v>0.41141322130410896</v>
      </c>
      <c r="AI78" s="9">
        <v>6</v>
      </c>
      <c r="AJ78" s="9">
        <v>2.6636363636363636</v>
      </c>
      <c r="AK78" s="9" t="s">
        <v>248</v>
      </c>
      <c r="AL78" s="9">
        <v>48</v>
      </c>
      <c r="AM78" s="9">
        <v>3.5593750015610741</v>
      </c>
      <c r="AN78" s="9">
        <v>3.6151832460732982</v>
      </c>
      <c r="AO78" s="73">
        <v>0</v>
      </c>
      <c r="AP78" s="80">
        <v>0</v>
      </c>
      <c r="AQ78" s="80">
        <v>0</v>
      </c>
      <c r="AR78" s="224">
        <v>96</v>
      </c>
      <c r="AS78" s="224" t="s">
        <v>248</v>
      </c>
      <c r="AT78" s="11">
        <v>3444.194</v>
      </c>
      <c r="AU78" s="11">
        <v>0</v>
      </c>
      <c r="AV78" s="11">
        <v>0</v>
      </c>
      <c r="AW78" s="11">
        <v>96</v>
      </c>
      <c r="AX78" s="203" t="s">
        <v>248</v>
      </c>
      <c r="AY78" s="235" t="s">
        <v>248</v>
      </c>
      <c r="AZ78" s="138">
        <v>29762</v>
      </c>
      <c r="BA78" s="188" t="s">
        <v>248</v>
      </c>
      <c r="BB78" s="203" t="s">
        <v>248</v>
      </c>
      <c r="BC78" s="203" t="s">
        <v>248</v>
      </c>
      <c r="BD78" s="217" t="s">
        <v>61</v>
      </c>
      <c r="BE78" s="201" t="s">
        <v>62</v>
      </c>
      <c r="BF78" s="201" t="s">
        <v>63</v>
      </c>
      <c r="BG78" s="201" t="s">
        <v>196</v>
      </c>
      <c r="BH78" s="456" t="s">
        <v>514</v>
      </c>
      <c r="BI78" s="218" t="s">
        <v>64</v>
      </c>
      <c r="BJ78" s="370">
        <v>214</v>
      </c>
      <c r="BK78" s="370">
        <v>1</v>
      </c>
      <c r="BL78" s="219" t="s">
        <v>65</v>
      </c>
      <c r="BM78" s="52"/>
      <c r="BN78" s="218" t="s">
        <v>310</v>
      </c>
      <c r="BO78" s="217" t="s">
        <v>705</v>
      </c>
      <c r="BP78" s="201" t="s">
        <v>690</v>
      </c>
      <c r="BQ78" s="52" t="s">
        <v>718</v>
      </c>
    </row>
    <row r="79" spans="1:69" ht="15.75">
      <c r="A79" s="207" t="s">
        <v>37</v>
      </c>
      <c r="B79" s="208" t="s">
        <v>9</v>
      </c>
      <c r="C79" s="202" t="s">
        <v>35</v>
      </c>
      <c r="D79" s="210" t="s">
        <v>182</v>
      </c>
      <c r="E79" s="24" t="s">
        <v>311</v>
      </c>
      <c r="F79" s="86">
        <v>43</v>
      </c>
      <c r="G79" s="80">
        <v>0</v>
      </c>
      <c r="H79" s="204"/>
      <c r="I79" s="204"/>
      <c r="J79" s="204"/>
      <c r="K79" s="204"/>
      <c r="L79" s="80">
        <v>0</v>
      </c>
      <c r="M79" s="203"/>
      <c r="N79" s="52">
        <v>0</v>
      </c>
      <c r="O79" s="204"/>
      <c r="P79" s="204"/>
      <c r="Q79" s="11">
        <v>7.5765579301999999</v>
      </c>
      <c r="R79" s="204"/>
      <c r="S79" s="204"/>
      <c r="T79" s="53">
        <v>13.425000000000001</v>
      </c>
      <c r="U79" s="204"/>
      <c r="V79" s="204"/>
      <c r="W79" s="11">
        <v>7.5898137441860003</v>
      </c>
      <c r="X79" s="204"/>
      <c r="Y79" s="204"/>
      <c r="Z79" s="53">
        <v>13.425000000000001</v>
      </c>
      <c r="AA79" s="204"/>
      <c r="AB79" s="204"/>
      <c r="AC79" s="204"/>
      <c r="AD79" s="204"/>
      <c r="AE79" s="204"/>
      <c r="AF79" s="9">
        <v>3.3704318944797951</v>
      </c>
      <c r="AG79" s="9">
        <v>301</v>
      </c>
      <c r="AH79" s="9">
        <v>0.55032961028433058</v>
      </c>
      <c r="AI79" s="9">
        <v>29</v>
      </c>
      <c r="AJ79" s="9">
        <v>2.2210000000000001</v>
      </c>
      <c r="AK79" s="9" t="s">
        <v>248</v>
      </c>
      <c r="AL79" s="9">
        <v>43</v>
      </c>
      <c r="AM79" s="9">
        <v>3.3704318944797951</v>
      </c>
      <c r="AN79" s="9">
        <v>3.5255102040816326</v>
      </c>
      <c r="AO79" s="73">
        <v>0</v>
      </c>
      <c r="AP79" s="80">
        <v>0</v>
      </c>
      <c r="AQ79" s="80">
        <v>0</v>
      </c>
      <c r="AR79" s="224">
        <v>86</v>
      </c>
      <c r="AS79" s="224" t="s">
        <v>248</v>
      </c>
      <c r="AT79" s="11">
        <v>3088.172</v>
      </c>
      <c r="AU79" s="11">
        <v>0</v>
      </c>
      <c r="AV79" s="11">
        <v>0</v>
      </c>
      <c r="AW79" s="11">
        <v>86</v>
      </c>
      <c r="AX79" s="203" t="s">
        <v>248</v>
      </c>
      <c r="AY79" s="235" t="s">
        <v>248</v>
      </c>
      <c r="AZ79" s="138">
        <v>29762</v>
      </c>
      <c r="BA79" s="188" t="s">
        <v>248</v>
      </c>
      <c r="BB79" s="203" t="s">
        <v>248</v>
      </c>
      <c r="BC79" s="203" t="s">
        <v>248</v>
      </c>
      <c r="BD79" s="217" t="s">
        <v>61</v>
      </c>
      <c r="BE79" s="201" t="s">
        <v>62</v>
      </c>
      <c r="BF79" s="201" t="s">
        <v>63</v>
      </c>
      <c r="BG79" s="201" t="s">
        <v>196</v>
      </c>
      <c r="BH79" s="456" t="s">
        <v>514</v>
      </c>
      <c r="BI79" s="218" t="s">
        <v>66</v>
      </c>
      <c r="BJ79" s="370">
        <v>214</v>
      </c>
      <c r="BK79" s="370">
        <v>7</v>
      </c>
      <c r="BL79" s="219" t="s">
        <v>65</v>
      </c>
      <c r="BM79" s="52"/>
      <c r="BN79" s="218" t="s">
        <v>310</v>
      </c>
      <c r="BO79" s="217" t="s">
        <v>705</v>
      </c>
      <c r="BP79" s="201" t="s">
        <v>690</v>
      </c>
      <c r="BQ79" s="52" t="s">
        <v>718</v>
      </c>
    </row>
    <row r="80" spans="1:69" ht="15.75">
      <c r="A80" s="207" t="s">
        <v>37</v>
      </c>
      <c r="B80" s="208" t="s">
        <v>9</v>
      </c>
      <c r="C80" s="202" t="s">
        <v>35</v>
      </c>
      <c r="D80" s="210" t="s">
        <v>182</v>
      </c>
      <c r="E80" s="24" t="s">
        <v>311</v>
      </c>
      <c r="F80" s="86">
        <v>48</v>
      </c>
      <c r="G80" s="80">
        <v>0</v>
      </c>
      <c r="H80" s="204"/>
      <c r="I80" s="204"/>
      <c r="J80" s="204"/>
      <c r="K80" s="204"/>
      <c r="L80" s="80">
        <v>1</v>
      </c>
      <c r="M80" s="203"/>
      <c r="N80" s="52">
        <v>0</v>
      </c>
      <c r="O80" s="204"/>
      <c r="P80" s="204"/>
      <c r="Q80" s="11">
        <v>7.1576805744999996</v>
      </c>
      <c r="R80" s="204"/>
      <c r="S80" s="204"/>
      <c r="T80" s="53">
        <v>8.8874999999999993</v>
      </c>
      <c r="U80" s="204"/>
      <c r="V80" s="204"/>
      <c r="W80" s="11">
        <v>7.3549147234041996</v>
      </c>
      <c r="X80" s="204"/>
      <c r="Y80" s="204"/>
      <c r="Z80" s="53">
        <v>9.3249999999999993</v>
      </c>
      <c r="AA80" s="204"/>
      <c r="AB80" s="204"/>
      <c r="AC80" s="204"/>
      <c r="AD80" s="204"/>
      <c r="AE80" s="204"/>
      <c r="AF80" s="9">
        <v>3.4218135781684307</v>
      </c>
      <c r="AG80" s="9">
        <v>328</v>
      </c>
      <c r="AH80" s="9">
        <v>0.51413959595540415</v>
      </c>
      <c r="AI80" s="9">
        <v>21</v>
      </c>
      <c r="AJ80" s="9">
        <v>2.3647058823529412</v>
      </c>
      <c r="AK80" s="9" t="s">
        <v>248</v>
      </c>
      <c r="AL80" s="9">
        <v>47</v>
      </c>
      <c r="AM80" s="9">
        <v>3.4218135781684307</v>
      </c>
      <c r="AN80" s="9">
        <v>3.5660919540229887</v>
      </c>
      <c r="AO80" s="73">
        <v>0</v>
      </c>
      <c r="AP80" s="80">
        <v>0</v>
      </c>
      <c r="AQ80" s="80">
        <v>0</v>
      </c>
      <c r="AR80" s="224">
        <v>96</v>
      </c>
      <c r="AS80" s="224" t="s">
        <v>248</v>
      </c>
      <c r="AT80" s="11">
        <v>3403.1660000000002</v>
      </c>
      <c r="AU80" s="11">
        <v>0</v>
      </c>
      <c r="AV80" s="11">
        <v>0</v>
      </c>
      <c r="AW80" s="11">
        <v>96</v>
      </c>
      <c r="AX80" s="203" t="s">
        <v>248</v>
      </c>
      <c r="AY80" s="235" t="s">
        <v>248</v>
      </c>
      <c r="AZ80" s="138">
        <v>29762</v>
      </c>
      <c r="BA80" s="188" t="s">
        <v>248</v>
      </c>
      <c r="BB80" s="203" t="s">
        <v>248</v>
      </c>
      <c r="BC80" s="203" t="s">
        <v>248</v>
      </c>
      <c r="BD80" s="217" t="s">
        <v>61</v>
      </c>
      <c r="BE80" s="201" t="s">
        <v>62</v>
      </c>
      <c r="BF80" s="201" t="s">
        <v>63</v>
      </c>
      <c r="BG80" s="201" t="s">
        <v>196</v>
      </c>
      <c r="BH80" s="456" t="s">
        <v>514</v>
      </c>
      <c r="BI80" s="218" t="s">
        <v>67</v>
      </c>
      <c r="BJ80" s="370">
        <v>214</v>
      </c>
      <c r="BK80" s="370">
        <v>3</v>
      </c>
      <c r="BL80" s="219" t="s">
        <v>65</v>
      </c>
      <c r="BM80" s="52"/>
      <c r="BN80" s="218" t="s">
        <v>310</v>
      </c>
      <c r="BO80" s="217" t="s">
        <v>705</v>
      </c>
      <c r="BP80" s="201" t="s">
        <v>690</v>
      </c>
      <c r="BQ80" s="52" t="s">
        <v>718</v>
      </c>
    </row>
    <row r="81" spans="1:69" ht="15.75">
      <c r="A81" s="207" t="s">
        <v>37</v>
      </c>
      <c r="B81" s="208" t="s">
        <v>9</v>
      </c>
      <c r="C81" s="202" t="s">
        <v>35</v>
      </c>
      <c r="D81" s="210" t="s">
        <v>182</v>
      </c>
      <c r="E81" s="24" t="s">
        <v>311</v>
      </c>
      <c r="F81" s="86">
        <v>43</v>
      </c>
      <c r="G81" s="80">
        <v>0</v>
      </c>
      <c r="H81" s="204"/>
      <c r="I81" s="204"/>
      <c r="J81" s="204"/>
      <c r="K81" s="204"/>
      <c r="L81" s="80">
        <v>0</v>
      </c>
      <c r="M81" s="203"/>
      <c r="N81" s="52">
        <v>0</v>
      </c>
      <c r="O81" s="204"/>
      <c r="P81" s="204"/>
      <c r="Q81" s="11">
        <v>7.8407671627999997</v>
      </c>
      <c r="R81" s="204"/>
      <c r="S81" s="204"/>
      <c r="T81" s="53">
        <v>9.9250000000000007</v>
      </c>
      <c r="U81" s="204"/>
      <c r="V81" s="204"/>
      <c r="W81" s="11">
        <v>7.9929067441859996</v>
      </c>
      <c r="X81" s="204"/>
      <c r="Y81" s="204"/>
      <c r="Z81" s="53">
        <v>10.425000000000001</v>
      </c>
      <c r="AA81" s="204"/>
      <c r="AB81" s="204"/>
      <c r="AC81" s="204"/>
      <c r="AD81" s="204"/>
      <c r="AE81" s="204"/>
      <c r="AF81" s="9">
        <v>2.986146181128746</v>
      </c>
      <c r="AG81" s="9">
        <v>301</v>
      </c>
      <c r="AH81" s="9">
        <v>0.35733881667170198</v>
      </c>
      <c r="AI81" s="9">
        <v>29</v>
      </c>
      <c r="AJ81" s="9">
        <v>2.2093750000000001</v>
      </c>
      <c r="AK81" s="9" t="s">
        <v>248</v>
      </c>
      <c r="AL81" s="9">
        <v>0</v>
      </c>
      <c r="AM81" s="9"/>
      <c r="AN81" s="9"/>
      <c r="AO81" s="73">
        <v>1</v>
      </c>
      <c r="AP81" s="80">
        <v>0</v>
      </c>
      <c r="AQ81" s="80">
        <v>0</v>
      </c>
      <c r="AR81" s="224">
        <v>85</v>
      </c>
      <c r="AS81" s="224" t="s">
        <v>248</v>
      </c>
      <c r="AT81" s="11">
        <v>3074.828</v>
      </c>
      <c r="AU81" s="11">
        <v>0</v>
      </c>
      <c r="AV81" s="11">
        <v>0</v>
      </c>
      <c r="AW81" s="11">
        <v>85</v>
      </c>
      <c r="AX81" s="203" t="s">
        <v>248</v>
      </c>
      <c r="AY81" s="235" t="s">
        <v>248</v>
      </c>
      <c r="AZ81" s="138">
        <v>29762</v>
      </c>
      <c r="BA81" s="188" t="s">
        <v>248</v>
      </c>
      <c r="BB81" s="203" t="s">
        <v>248</v>
      </c>
      <c r="BC81" s="203" t="s">
        <v>248</v>
      </c>
      <c r="BD81" s="217" t="s">
        <v>61</v>
      </c>
      <c r="BE81" s="201" t="s">
        <v>62</v>
      </c>
      <c r="BF81" s="201" t="s">
        <v>63</v>
      </c>
      <c r="BG81" s="201" t="s">
        <v>196</v>
      </c>
      <c r="BH81" s="456" t="s">
        <v>514</v>
      </c>
      <c r="BI81" s="218" t="s">
        <v>68</v>
      </c>
      <c r="BJ81" s="370">
        <v>214</v>
      </c>
      <c r="BK81" s="370">
        <v>4</v>
      </c>
      <c r="BL81" s="219" t="s">
        <v>65</v>
      </c>
      <c r="BM81" s="52"/>
      <c r="BN81" s="218" t="s">
        <v>310</v>
      </c>
      <c r="BO81" s="217" t="s">
        <v>705</v>
      </c>
      <c r="BP81" s="201" t="s">
        <v>690</v>
      </c>
      <c r="BQ81" s="52" t="s">
        <v>718</v>
      </c>
    </row>
    <row r="82" spans="1:69" ht="15.75">
      <c r="A82" s="207" t="s">
        <v>37</v>
      </c>
      <c r="B82" s="208" t="s">
        <v>9</v>
      </c>
      <c r="C82" s="202" t="s">
        <v>35</v>
      </c>
      <c r="D82" s="210" t="s">
        <v>182</v>
      </c>
      <c r="E82" s="24" t="s">
        <v>379</v>
      </c>
      <c r="F82" s="86">
        <v>45</v>
      </c>
      <c r="G82" s="80">
        <v>0</v>
      </c>
      <c r="H82" s="204"/>
      <c r="I82" s="204"/>
      <c r="J82" s="204"/>
      <c r="K82" s="204"/>
      <c r="L82" s="80">
        <v>0</v>
      </c>
      <c r="M82" s="203"/>
      <c r="N82" s="52">
        <v>0</v>
      </c>
      <c r="O82" s="204"/>
      <c r="P82" s="204"/>
      <c r="Q82" s="11">
        <v>6.7394219333000001</v>
      </c>
      <c r="R82" s="204"/>
      <c r="S82" s="204"/>
      <c r="T82" s="53">
        <v>11.1875</v>
      </c>
      <c r="U82" s="204"/>
      <c r="V82" s="204"/>
      <c r="W82" s="11">
        <v>6.7419327999999998</v>
      </c>
      <c r="X82" s="204"/>
      <c r="Y82" s="204"/>
      <c r="Z82" s="53">
        <v>10.9375</v>
      </c>
      <c r="AA82" s="204"/>
      <c r="AB82" s="204"/>
      <c r="AC82" s="204"/>
      <c r="AD82" s="204"/>
      <c r="AE82" s="204"/>
      <c r="AF82" s="9">
        <v>3.4988571484883626</v>
      </c>
      <c r="AG82" s="9">
        <v>315</v>
      </c>
      <c r="AH82" s="9">
        <v>0.41685618983619732</v>
      </c>
      <c r="AI82" s="9">
        <v>9</v>
      </c>
      <c r="AJ82" s="9">
        <v>2.60546875</v>
      </c>
      <c r="AK82" s="9" t="s">
        <v>248</v>
      </c>
      <c r="AL82" s="9">
        <v>45</v>
      </c>
      <c r="AM82" s="9">
        <v>3.4988571484883626</v>
      </c>
      <c r="AN82" s="9">
        <v>3.5765895953757227</v>
      </c>
      <c r="AO82" s="73">
        <v>0</v>
      </c>
      <c r="AP82" s="80">
        <v>0</v>
      </c>
      <c r="AQ82" s="80">
        <v>0</v>
      </c>
      <c r="AR82" s="224">
        <v>90</v>
      </c>
      <c r="AS82" s="224" t="s">
        <v>248</v>
      </c>
      <c r="AT82" s="11">
        <v>3236.15</v>
      </c>
      <c r="AU82" s="11">
        <v>0</v>
      </c>
      <c r="AV82" s="11">
        <v>0</v>
      </c>
      <c r="AW82" s="11">
        <v>90</v>
      </c>
      <c r="AX82" s="203" t="s">
        <v>248</v>
      </c>
      <c r="AY82" s="235" t="s">
        <v>248</v>
      </c>
      <c r="AZ82" s="138">
        <v>36852</v>
      </c>
      <c r="BA82" s="188" t="s">
        <v>248</v>
      </c>
      <c r="BB82" s="203" t="s">
        <v>248</v>
      </c>
      <c r="BC82" s="203" t="s">
        <v>248</v>
      </c>
      <c r="BD82" s="217" t="s">
        <v>61</v>
      </c>
      <c r="BE82" s="201" t="s">
        <v>62</v>
      </c>
      <c r="BF82" s="201" t="s">
        <v>63</v>
      </c>
      <c r="BG82" s="201" t="s">
        <v>196</v>
      </c>
      <c r="BH82" s="456" t="s">
        <v>712</v>
      </c>
      <c r="BI82" s="218" t="s">
        <v>64</v>
      </c>
      <c r="BJ82" s="370">
        <v>214</v>
      </c>
      <c r="BK82" s="370">
        <v>1</v>
      </c>
      <c r="BL82" s="219" t="s">
        <v>65</v>
      </c>
      <c r="BM82" s="52"/>
      <c r="BN82" s="218" t="s">
        <v>310</v>
      </c>
      <c r="BO82" s="217" t="s">
        <v>697</v>
      </c>
      <c r="BP82" s="201" t="s">
        <v>698</v>
      </c>
      <c r="BQ82" s="52" t="s">
        <v>714</v>
      </c>
    </row>
    <row r="83" spans="1:69" ht="15.75">
      <c r="A83" s="207" t="s">
        <v>37</v>
      </c>
      <c r="B83" s="208" t="s">
        <v>9</v>
      </c>
      <c r="C83" s="202" t="s">
        <v>35</v>
      </c>
      <c r="D83" s="210" t="s">
        <v>182</v>
      </c>
      <c r="E83" s="24" t="s">
        <v>379</v>
      </c>
      <c r="F83" s="86">
        <v>45</v>
      </c>
      <c r="G83" s="80">
        <v>2</v>
      </c>
      <c r="H83" s="204"/>
      <c r="I83" s="204"/>
      <c r="J83" s="204"/>
      <c r="K83" s="204"/>
      <c r="L83" s="80">
        <v>0</v>
      </c>
      <c r="M83" s="203"/>
      <c r="N83" s="52">
        <v>0</v>
      </c>
      <c r="O83" s="204"/>
      <c r="P83" s="204"/>
      <c r="Q83" s="11">
        <v>7.5763020929999998</v>
      </c>
      <c r="R83" s="204"/>
      <c r="S83" s="204"/>
      <c r="T83" s="53">
        <v>14.925000000000001</v>
      </c>
      <c r="U83" s="204"/>
      <c r="V83" s="204"/>
      <c r="W83" s="11">
        <v>7.6270695581394996</v>
      </c>
      <c r="X83" s="204"/>
      <c r="Y83" s="204"/>
      <c r="Z83" s="53">
        <v>15.425000000000001</v>
      </c>
      <c r="AA83" s="204"/>
      <c r="AB83" s="204"/>
      <c r="AC83" s="204"/>
      <c r="AD83" s="204"/>
      <c r="AE83" s="204"/>
      <c r="AF83" s="9">
        <v>3.3427907042329092</v>
      </c>
      <c r="AG83" s="9">
        <v>301</v>
      </c>
      <c r="AH83" s="9">
        <v>0.48619935390603819</v>
      </c>
      <c r="AI83" s="9">
        <v>18</v>
      </c>
      <c r="AJ83" s="9">
        <v>2.4078124999999999</v>
      </c>
      <c r="AK83" s="9" t="s">
        <v>248</v>
      </c>
      <c r="AL83" s="9">
        <v>43</v>
      </c>
      <c r="AM83" s="9">
        <v>3.3427907042329092</v>
      </c>
      <c r="AN83" s="9">
        <v>3.4361111111111109</v>
      </c>
      <c r="AO83" s="73">
        <v>5</v>
      </c>
      <c r="AP83" s="80">
        <v>0</v>
      </c>
      <c r="AQ83" s="80">
        <v>0</v>
      </c>
      <c r="AR83" s="224">
        <v>81</v>
      </c>
      <c r="AS83" s="224" t="s">
        <v>248</v>
      </c>
      <c r="AT83" s="11">
        <v>3088.0610000000001</v>
      </c>
      <c r="AU83" s="11">
        <v>0</v>
      </c>
      <c r="AV83" s="11">
        <v>0</v>
      </c>
      <c r="AW83" s="11">
        <v>81</v>
      </c>
      <c r="AX83" s="203" t="s">
        <v>248</v>
      </c>
      <c r="AY83" s="235" t="s">
        <v>248</v>
      </c>
      <c r="AZ83" s="138">
        <v>36852</v>
      </c>
      <c r="BA83" s="188" t="s">
        <v>248</v>
      </c>
      <c r="BB83" s="203" t="s">
        <v>248</v>
      </c>
      <c r="BC83" s="203" t="s">
        <v>248</v>
      </c>
      <c r="BD83" s="217" t="s">
        <v>61</v>
      </c>
      <c r="BE83" s="201" t="s">
        <v>62</v>
      </c>
      <c r="BF83" s="201" t="s">
        <v>63</v>
      </c>
      <c r="BG83" s="201" t="s">
        <v>196</v>
      </c>
      <c r="BH83" s="456" t="s">
        <v>712</v>
      </c>
      <c r="BI83" s="218" t="s">
        <v>66</v>
      </c>
      <c r="BJ83" s="370">
        <v>214</v>
      </c>
      <c r="BK83" s="370">
        <v>7</v>
      </c>
      <c r="BL83" s="219" t="s">
        <v>65</v>
      </c>
      <c r="BM83" s="52"/>
      <c r="BN83" s="218" t="s">
        <v>310</v>
      </c>
      <c r="BO83" s="217" t="s">
        <v>697</v>
      </c>
      <c r="BP83" s="201" t="s">
        <v>698</v>
      </c>
      <c r="BQ83" s="52" t="s">
        <v>714</v>
      </c>
    </row>
    <row r="84" spans="1:69" ht="15.75">
      <c r="A84" s="207" t="s">
        <v>37</v>
      </c>
      <c r="B84" s="208" t="s">
        <v>9</v>
      </c>
      <c r="C84" s="202" t="s">
        <v>35</v>
      </c>
      <c r="D84" s="210" t="s">
        <v>182</v>
      </c>
      <c r="E84" s="24" t="s">
        <v>379</v>
      </c>
      <c r="F84" s="86">
        <v>45</v>
      </c>
      <c r="G84" s="80">
        <v>0</v>
      </c>
      <c r="H84" s="204"/>
      <c r="I84" s="204"/>
      <c r="J84" s="204"/>
      <c r="K84" s="204"/>
      <c r="L84" s="80">
        <v>0</v>
      </c>
      <c r="M84" s="203"/>
      <c r="N84" s="52">
        <v>0</v>
      </c>
      <c r="O84" s="204"/>
      <c r="P84" s="204"/>
      <c r="Q84" s="11">
        <v>6.1956220444000003</v>
      </c>
      <c r="R84" s="204"/>
      <c r="S84" s="204"/>
      <c r="T84" s="53">
        <v>7.958333333333333</v>
      </c>
      <c r="U84" s="204"/>
      <c r="V84" s="204"/>
      <c r="W84" s="11">
        <v>5.3945331111110999</v>
      </c>
      <c r="X84" s="204"/>
      <c r="Y84" s="204"/>
      <c r="Z84" s="53">
        <v>7.875</v>
      </c>
      <c r="AA84" s="204"/>
      <c r="AB84" s="204"/>
      <c r="AC84" s="204"/>
      <c r="AD84" s="204"/>
      <c r="AE84" s="204"/>
      <c r="AF84" s="9">
        <v>3.7003809675337775</v>
      </c>
      <c r="AG84" s="9">
        <v>315</v>
      </c>
      <c r="AH84" s="9">
        <v>0.38003187240290576</v>
      </c>
      <c r="AI84" s="9">
        <v>6</v>
      </c>
      <c r="AJ84" s="9">
        <v>2.9431818181818183</v>
      </c>
      <c r="AK84" s="9" t="s">
        <v>248</v>
      </c>
      <c r="AL84" s="9">
        <v>45</v>
      </c>
      <c r="AM84" s="9">
        <v>3.7003809675337775</v>
      </c>
      <c r="AN84" s="9">
        <v>3.7157534246575343</v>
      </c>
      <c r="AO84" s="73">
        <v>1</v>
      </c>
      <c r="AP84" s="80">
        <v>0</v>
      </c>
      <c r="AQ84" s="80">
        <v>0</v>
      </c>
      <c r="AR84" s="224">
        <v>89</v>
      </c>
      <c r="AS84" s="224" t="s">
        <v>248</v>
      </c>
      <c r="AT84" s="11">
        <v>3243.335</v>
      </c>
      <c r="AU84" s="11">
        <v>0</v>
      </c>
      <c r="AV84" s="11">
        <v>0</v>
      </c>
      <c r="AW84" s="11">
        <v>89</v>
      </c>
      <c r="AX84" s="203" t="s">
        <v>248</v>
      </c>
      <c r="AY84" s="235" t="s">
        <v>248</v>
      </c>
      <c r="AZ84" s="138">
        <v>36852</v>
      </c>
      <c r="BA84" s="188" t="s">
        <v>248</v>
      </c>
      <c r="BB84" s="203" t="s">
        <v>248</v>
      </c>
      <c r="BC84" s="203" t="s">
        <v>248</v>
      </c>
      <c r="BD84" s="217" t="s">
        <v>61</v>
      </c>
      <c r="BE84" s="201" t="s">
        <v>62</v>
      </c>
      <c r="BF84" s="201" t="s">
        <v>63</v>
      </c>
      <c r="BG84" s="201" t="s">
        <v>196</v>
      </c>
      <c r="BH84" s="456" t="s">
        <v>712</v>
      </c>
      <c r="BI84" s="218" t="s">
        <v>67</v>
      </c>
      <c r="BJ84" s="370">
        <v>214</v>
      </c>
      <c r="BK84" s="370">
        <v>3</v>
      </c>
      <c r="BL84" s="219" t="s">
        <v>65</v>
      </c>
      <c r="BM84" s="52"/>
      <c r="BN84" s="218" t="s">
        <v>310</v>
      </c>
      <c r="BO84" s="217" t="s">
        <v>697</v>
      </c>
      <c r="BP84" s="201" t="s">
        <v>698</v>
      </c>
      <c r="BQ84" s="52" t="s">
        <v>714</v>
      </c>
    </row>
    <row r="85" spans="1:69" ht="15.75">
      <c r="A85" s="207" t="s">
        <v>37</v>
      </c>
      <c r="B85" s="208" t="s">
        <v>9</v>
      </c>
      <c r="C85" s="202" t="s">
        <v>35</v>
      </c>
      <c r="D85" s="210" t="s">
        <v>182</v>
      </c>
      <c r="E85" s="24" t="s">
        <v>379</v>
      </c>
      <c r="F85" s="86">
        <v>42</v>
      </c>
      <c r="G85" s="80">
        <v>0</v>
      </c>
      <c r="H85" s="204"/>
      <c r="I85" s="204"/>
      <c r="J85" s="204"/>
      <c r="K85" s="204"/>
      <c r="L85" s="80">
        <v>0</v>
      </c>
      <c r="M85" s="203"/>
      <c r="N85" s="52">
        <v>0</v>
      </c>
      <c r="O85" s="204"/>
      <c r="P85" s="204"/>
      <c r="Q85" s="11">
        <v>7.3700713333000003</v>
      </c>
      <c r="R85" s="204"/>
      <c r="S85" s="204"/>
      <c r="T85" s="53">
        <v>8.4875000000000007</v>
      </c>
      <c r="U85" s="204"/>
      <c r="V85" s="204"/>
      <c r="W85" s="11">
        <v>7.4546900476189997</v>
      </c>
      <c r="X85" s="204"/>
      <c r="Y85" s="204"/>
      <c r="Z85" s="53">
        <v>8.4916666666666671</v>
      </c>
      <c r="AA85" s="204"/>
      <c r="AB85" s="204"/>
      <c r="AC85" s="204"/>
      <c r="AD85" s="204"/>
      <c r="AE85" s="204"/>
      <c r="AF85" s="9">
        <v>2.925782309908445</v>
      </c>
      <c r="AG85" s="9">
        <v>294</v>
      </c>
      <c r="AH85" s="9">
        <v>0.36555190507700264</v>
      </c>
      <c r="AI85" s="9">
        <v>39</v>
      </c>
      <c r="AJ85" s="9">
        <v>2.1625000000000001</v>
      </c>
      <c r="AK85" s="9" t="s">
        <v>248</v>
      </c>
      <c r="AL85" s="9">
        <v>0</v>
      </c>
      <c r="AM85" s="9"/>
      <c r="AN85" s="9"/>
      <c r="AO85" s="73">
        <v>6</v>
      </c>
      <c r="AP85" s="80">
        <v>0</v>
      </c>
      <c r="AQ85" s="80">
        <v>0</v>
      </c>
      <c r="AR85" s="224">
        <v>78</v>
      </c>
      <c r="AS85" s="224" t="s">
        <v>248</v>
      </c>
      <c r="AT85" s="11">
        <v>3011.0810000000001</v>
      </c>
      <c r="AU85" s="11">
        <v>0</v>
      </c>
      <c r="AV85" s="11">
        <v>0</v>
      </c>
      <c r="AW85" s="11">
        <v>78</v>
      </c>
      <c r="AX85" s="203" t="s">
        <v>248</v>
      </c>
      <c r="AY85" s="235" t="s">
        <v>248</v>
      </c>
      <c r="AZ85" s="138">
        <v>36852</v>
      </c>
      <c r="BA85" s="188" t="s">
        <v>248</v>
      </c>
      <c r="BB85" s="203" t="s">
        <v>248</v>
      </c>
      <c r="BC85" s="203" t="s">
        <v>248</v>
      </c>
      <c r="BD85" s="217" t="s">
        <v>61</v>
      </c>
      <c r="BE85" s="201" t="s">
        <v>62</v>
      </c>
      <c r="BF85" s="201" t="s">
        <v>63</v>
      </c>
      <c r="BG85" s="201" t="s">
        <v>196</v>
      </c>
      <c r="BH85" s="456" t="s">
        <v>712</v>
      </c>
      <c r="BI85" s="218" t="s">
        <v>68</v>
      </c>
      <c r="BJ85" s="370">
        <v>214</v>
      </c>
      <c r="BK85" s="370">
        <v>4</v>
      </c>
      <c r="BL85" s="219" t="s">
        <v>65</v>
      </c>
      <c r="BM85" s="52"/>
      <c r="BN85" s="218" t="s">
        <v>310</v>
      </c>
      <c r="BO85" s="217" t="s">
        <v>697</v>
      </c>
      <c r="BP85" s="201" t="s">
        <v>698</v>
      </c>
      <c r="BQ85" s="52" t="s">
        <v>714</v>
      </c>
    </row>
    <row r="86" spans="1:69" ht="15.75">
      <c r="A86" s="207" t="s">
        <v>37</v>
      </c>
      <c r="B86" s="208" t="s">
        <v>9</v>
      </c>
      <c r="C86" s="202" t="s">
        <v>35</v>
      </c>
      <c r="D86" s="210" t="s">
        <v>182</v>
      </c>
      <c r="E86" s="24" t="s">
        <v>319</v>
      </c>
      <c r="F86" s="86">
        <v>82</v>
      </c>
      <c r="G86" s="80">
        <v>0</v>
      </c>
      <c r="H86" s="204"/>
      <c r="I86" s="204"/>
      <c r="J86" s="204"/>
      <c r="K86" s="204"/>
      <c r="L86" s="80">
        <v>0</v>
      </c>
      <c r="M86" s="203"/>
      <c r="N86" s="52">
        <v>1</v>
      </c>
      <c r="O86" s="204"/>
      <c r="P86" s="204"/>
      <c r="Q86" s="11">
        <v>6.0217312927000002</v>
      </c>
      <c r="R86" s="204"/>
      <c r="S86" s="204"/>
      <c r="T86" s="53">
        <v>7.3899999999999988</v>
      </c>
      <c r="U86" s="204"/>
      <c r="V86" s="204"/>
      <c r="W86" s="11">
        <v>5.9557680853657997</v>
      </c>
      <c r="X86" s="204"/>
      <c r="Y86" s="204"/>
      <c r="Z86" s="53">
        <v>7.3899999999999988</v>
      </c>
      <c r="AA86" s="204"/>
      <c r="AB86" s="204"/>
      <c r="AC86" s="204"/>
      <c r="AD86" s="204"/>
      <c r="AE86" s="204"/>
      <c r="AF86" s="9">
        <v>3.450670198578472</v>
      </c>
      <c r="AG86" s="9">
        <v>567</v>
      </c>
      <c r="AH86" s="9">
        <v>0.43399416742772118</v>
      </c>
      <c r="AI86" s="9">
        <v>12</v>
      </c>
      <c r="AJ86" s="9">
        <v>2.5993243243243245</v>
      </c>
      <c r="AK86" s="9" t="s">
        <v>248</v>
      </c>
      <c r="AL86" s="9">
        <v>81</v>
      </c>
      <c r="AM86" s="9">
        <v>3.450670198578472</v>
      </c>
      <c r="AN86" s="9">
        <v>3.5129151291512914</v>
      </c>
      <c r="AO86" s="73">
        <v>3</v>
      </c>
      <c r="AP86" s="80">
        <v>0</v>
      </c>
      <c r="AQ86" s="80">
        <v>0</v>
      </c>
      <c r="AR86" s="224">
        <v>161</v>
      </c>
      <c r="AS86" s="224" t="s">
        <v>248</v>
      </c>
      <c r="AT86" s="11">
        <v>5844.7290000000003</v>
      </c>
      <c r="AU86" s="11">
        <v>0</v>
      </c>
      <c r="AV86" s="11">
        <v>0</v>
      </c>
      <c r="AW86" s="11">
        <v>161</v>
      </c>
      <c r="AX86" s="203" t="s">
        <v>248</v>
      </c>
      <c r="AY86" s="235" t="s">
        <v>248</v>
      </c>
      <c r="AZ86" s="138">
        <v>59258</v>
      </c>
      <c r="BA86" s="188" t="s">
        <v>248</v>
      </c>
      <c r="BB86" s="203" t="s">
        <v>248</v>
      </c>
      <c r="BC86" s="203" t="s">
        <v>248</v>
      </c>
      <c r="BD86" s="217" t="s">
        <v>61</v>
      </c>
      <c r="BE86" s="201" t="s">
        <v>62</v>
      </c>
      <c r="BF86" s="201" t="s">
        <v>63</v>
      </c>
      <c r="BG86" s="201" t="s">
        <v>196</v>
      </c>
      <c r="BH86" s="456" t="s">
        <v>712</v>
      </c>
      <c r="BI86" s="218" t="s">
        <v>64</v>
      </c>
      <c r="BJ86" s="370">
        <v>214</v>
      </c>
      <c r="BK86" s="370">
        <v>1</v>
      </c>
      <c r="BL86" s="219" t="s">
        <v>65</v>
      </c>
      <c r="BM86" s="52"/>
      <c r="BN86" s="218" t="s">
        <v>310</v>
      </c>
      <c r="BO86" s="217" t="s">
        <v>319</v>
      </c>
      <c r="BP86" s="201" t="s">
        <v>696</v>
      </c>
      <c r="BQ86" s="52" t="s">
        <v>719</v>
      </c>
    </row>
    <row r="87" spans="1:69" ht="15.75">
      <c r="A87" s="207" t="s">
        <v>37</v>
      </c>
      <c r="B87" s="208" t="s">
        <v>9</v>
      </c>
      <c r="C87" s="202" t="s">
        <v>35</v>
      </c>
      <c r="D87" s="210" t="s">
        <v>182</v>
      </c>
      <c r="E87" s="24" t="s">
        <v>319</v>
      </c>
      <c r="F87" s="86">
        <v>81</v>
      </c>
      <c r="G87" s="80">
        <v>2</v>
      </c>
      <c r="H87" s="204"/>
      <c r="I87" s="204"/>
      <c r="J87" s="204"/>
      <c r="K87" s="204"/>
      <c r="L87" s="80">
        <v>0</v>
      </c>
      <c r="M87" s="203"/>
      <c r="N87" s="52">
        <v>1</v>
      </c>
      <c r="O87" s="204"/>
      <c r="P87" s="204"/>
      <c r="Q87" s="11">
        <v>7.7214935062999999</v>
      </c>
      <c r="R87" s="204"/>
      <c r="S87" s="204"/>
      <c r="T87" s="53">
        <v>13.341666666666667</v>
      </c>
      <c r="U87" s="204"/>
      <c r="V87" s="204"/>
      <c r="W87" s="11">
        <v>7.7864049113923999</v>
      </c>
      <c r="X87" s="204"/>
      <c r="Y87" s="204"/>
      <c r="Z87" s="53">
        <v>13.404999999999999</v>
      </c>
      <c r="AA87" s="204"/>
      <c r="AB87" s="204"/>
      <c r="AC87" s="204"/>
      <c r="AD87" s="204"/>
      <c r="AE87" s="204"/>
      <c r="AF87" s="9">
        <v>3.0168315034646254</v>
      </c>
      <c r="AG87" s="9">
        <v>546</v>
      </c>
      <c r="AH87" s="9">
        <v>0.60717734987249083</v>
      </c>
      <c r="AI87" s="9">
        <v>113</v>
      </c>
      <c r="AJ87" s="9">
        <v>1.9932692307692308</v>
      </c>
      <c r="AK87" s="9" t="s">
        <v>248</v>
      </c>
      <c r="AL87" s="9">
        <v>74</v>
      </c>
      <c r="AM87" s="9">
        <v>3.0288030905613108</v>
      </c>
      <c r="AN87" s="9">
        <v>3.0182926829268291</v>
      </c>
      <c r="AO87" s="73">
        <v>7</v>
      </c>
      <c r="AP87" s="80">
        <v>6</v>
      </c>
      <c r="AQ87" s="80">
        <v>0</v>
      </c>
      <c r="AR87" s="224">
        <v>145</v>
      </c>
      <c r="AS87" s="224" t="s">
        <v>248</v>
      </c>
      <c r="AT87" s="11">
        <v>5505.8280000000004</v>
      </c>
      <c r="AU87" s="11">
        <v>143.773</v>
      </c>
      <c r="AV87" s="11">
        <v>0</v>
      </c>
      <c r="AW87" s="11">
        <v>145</v>
      </c>
      <c r="AX87" s="203" t="s">
        <v>248</v>
      </c>
      <c r="AY87" s="235" t="s">
        <v>248</v>
      </c>
      <c r="AZ87" s="138">
        <v>59258</v>
      </c>
      <c r="BA87" s="188" t="s">
        <v>248</v>
      </c>
      <c r="BB87" s="203" t="s">
        <v>248</v>
      </c>
      <c r="BC87" s="203" t="s">
        <v>248</v>
      </c>
      <c r="BD87" s="217" t="s">
        <v>61</v>
      </c>
      <c r="BE87" s="201" t="s">
        <v>62</v>
      </c>
      <c r="BF87" s="201" t="s">
        <v>63</v>
      </c>
      <c r="BG87" s="201" t="s">
        <v>196</v>
      </c>
      <c r="BH87" s="456" t="s">
        <v>712</v>
      </c>
      <c r="BI87" s="218" t="s">
        <v>66</v>
      </c>
      <c r="BJ87" s="370">
        <v>214</v>
      </c>
      <c r="BK87" s="370">
        <v>7</v>
      </c>
      <c r="BL87" s="219" t="s">
        <v>65</v>
      </c>
      <c r="BM87" s="52"/>
      <c r="BN87" s="218" t="s">
        <v>310</v>
      </c>
      <c r="BO87" s="217" t="s">
        <v>319</v>
      </c>
      <c r="BP87" s="201" t="s">
        <v>696</v>
      </c>
      <c r="BQ87" s="52" t="s">
        <v>719</v>
      </c>
    </row>
    <row r="88" spans="1:69" ht="15.75">
      <c r="A88" s="207" t="s">
        <v>37</v>
      </c>
      <c r="B88" s="208" t="s">
        <v>9</v>
      </c>
      <c r="C88" s="202" t="s">
        <v>35</v>
      </c>
      <c r="D88" s="210" t="s">
        <v>182</v>
      </c>
      <c r="E88" s="24" t="s">
        <v>319</v>
      </c>
      <c r="F88" s="86">
        <v>82</v>
      </c>
      <c r="G88" s="80">
        <v>1</v>
      </c>
      <c r="H88" s="204"/>
      <c r="I88" s="204"/>
      <c r="J88" s="204"/>
      <c r="K88" s="204"/>
      <c r="L88" s="80">
        <v>0</v>
      </c>
      <c r="M88" s="203"/>
      <c r="N88" s="52">
        <v>0</v>
      </c>
      <c r="O88" s="204"/>
      <c r="P88" s="204"/>
      <c r="Q88" s="11">
        <v>7.1306910370000001</v>
      </c>
      <c r="R88" s="204"/>
      <c r="S88" s="204"/>
      <c r="T88" s="53">
        <v>8.8687500000000004</v>
      </c>
      <c r="U88" s="204"/>
      <c r="V88" s="204"/>
      <c r="W88" s="11">
        <v>7.1733948148147997</v>
      </c>
      <c r="X88" s="204"/>
      <c r="Y88" s="204"/>
      <c r="Z88" s="53">
        <v>8.4972222222222218</v>
      </c>
      <c r="AA88" s="204"/>
      <c r="AB88" s="204"/>
      <c r="AC88" s="204"/>
      <c r="AD88" s="204"/>
      <c r="AE88" s="204"/>
      <c r="AF88" s="9">
        <v>3.32554145246166</v>
      </c>
      <c r="AG88" s="9">
        <v>565</v>
      </c>
      <c r="AH88" s="9">
        <v>0.53416822167360012</v>
      </c>
      <c r="AI88" s="9">
        <v>45</v>
      </c>
      <c r="AJ88" s="9">
        <v>2.2546052631578948</v>
      </c>
      <c r="AK88" s="9" t="s">
        <v>248</v>
      </c>
      <c r="AL88" s="9">
        <v>81</v>
      </c>
      <c r="AM88" s="9">
        <v>3.32554145246166</v>
      </c>
      <c r="AN88" s="9">
        <v>3.4283439490445859</v>
      </c>
      <c r="AO88" s="73">
        <v>0</v>
      </c>
      <c r="AP88" s="80">
        <v>0</v>
      </c>
      <c r="AQ88" s="80">
        <v>0</v>
      </c>
      <c r="AR88" s="224">
        <v>162</v>
      </c>
      <c r="AS88" s="224" t="s">
        <v>248</v>
      </c>
      <c r="AT88" s="11">
        <v>5779.9549999999999</v>
      </c>
      <c r="AU88" s="11">
        <v>0</v>
      </c>
      <c r="AV88" s="11">
        <v>0</v>
      </c>
      <c r="AW88" s="11">
        <v>162</v>
      </c>
      <c r="AX88" s="203" t="s">
        <v>248</v>
      </c>
      <c r="AY88" s="235" t="s">
        <v>248</v>
      </c>
      <c r="AZ88" s="138">
        <v>59258</v>
      </c>
      <c r="BA88" s="188" t="s">
        <v>248</v>
      </c>
      <c r="BB88" s="203" t="s">
        <v>248</v>
      </c>
      <c r="BC88" s="203" t="s">
        <v>248</v>
      </c>
      <c r="BD88" s="217" t="s">
        <v>61</v>
      </c>
      <c r="BE88" s="201" t="s">
        <v>62</v>
      </c>
      <c r="BF88" s="201" t="s">
        <v>63</v>
      </c>
      <c r="BG88" s="201" t="s">
        <v>196</v>
      </c>
      <c r="BH88" s="456" t="s">
        <v>712</v>
      </c>
      <c r="BI88" s="218" t="s">
        <v>67</v>
      </c>
      <c r="BJ88" s="370">
        <v>214</v>
      </c>
      <c r="BK88" s="370">
        <v>3</v>
      </c>
      <c r="BL88" s="219" t="s">
        <v>65</v>
      </c>
      <c r="BM88" s="52"/>
      <c r="BN88" s="218" t="s">
        <v>310</v>
      </c>
      <c r="BO88" s="217" t="s">
        <v>319</v>
      </c>
      <c r="BP88" s="201" t="s">
        <v>696</v>
      </c>
      <c r="BQ88" s="52" t="s">
        <v>719</v>
      </c>
    </row>
    <row r="89" spans="1:69" ht="15.75">
      <c r="A89" s="207" t="s">
        <v>37</v>
      </c>
      <c r="B89" s="208" t="s">
        <v>9</v>
      </c>
      <c r="C89" s="202" t="s">
        <v>35</v>
      </c>
      <c r="D89" s="210" t="s">
        <v>182</v>
      </c>
      <c r="E89" s="24" t="s">
        <v>319</v>
      </c>
      <c r="F89" s="86">
        <v>81</v>
      </c>
      <c r="G89" s="80">
        <v>2</v>
      </c>
      <c r="H89" s="204"/>
      <c r="I89" s="204"/>
      <c r="J89" s="204"/>
      <c r="K89" s="204"/>
      <c r="L89" s="80">
        <v>0</v>
      </c>
      <c r="M89" s="203"/>
      <c r="N89" s="52">
        <v>0</v>
      </c>
      <c r="O89" s="204"/>
      <c r="P89" s="204"/>
      <c r="Q89" s="11">
        <v>7.3826074430000004</v>
      </c>
      <c r="R89" s="204"/>
      <c r="S89" s="204"/>
      <c r="T89" s="53">
        <v>9.7624999999999993</v>
      </c>
      <c r="U89" s="204"/>
      <c r="V89" s="204"/>
      <c r="W89" s="11">
        <v>7.4505059493669998</v>
      </c>
      <c r="X89" s="204"/>
      <c r="Y89" s="204"/>
      <c r="Z89" s="53">
        <v>9.7624999999999993</v>
      </c>
      <c r="AA89" s="204"/>
      <c r="AB89" s="204"/>
      <c r="AC89" s="204"/>
      <c r="AD89" s="204"/>
      <c r="AE89" s="204"/>
      <c r="AF89" s="9">
        <v>2.9326530577742762</v>
      </c>
      <c r="AG89" s="9">
        <v>539</v>
      </c>
      <c r="AH89" s="9">
        <v>0.41633697678042247</v>
      </c>
      <c r="AI89" s="9">
        <v>74</v>
      </c>
      <c r="AJ89" s="9">
        <v>2.0554166666666669</v>
      </c>
      <c r="AK89" s="9" t="s">
        <v>248</v>
      </c>
      <c r="AL89" s="9">
        <v>0</v>
      </c>
      <c r="AM89" s="9"/>
      <c r="AN89" s="9"/>
      <c r="AO89" s="73">
        <v>6</v>
      </c>
      <c r="AP89" s="80">
        <v>2</v>
      </c>
      <c r="AQ89" s="80">
        <v>0</v>
      </c>
      <c r="AR89" s="224">
        <v>150</v>
      </c>
      <c r="AS89" s="224" t="s">
        <v>248</v>
      </c>
      <c r="AT89" s="11">
        <v>5565.701</v>
      </c>
      <c r="AU89" s="11">
        <v>71.433000000000007</v>
      </c>
      <c r="AV89" s="11">
        <v>0</v>
      </c>
      <c r="AW89" s="11">
        <v>150</v>
      </c>
      <c r="AX89" s="203" t="s">
        <v>248</v>
      </c>
      <c r="AY89" s="235" t="s">
        <v>248</v>
      </c>
      <c r="AZ89" s="138">
        <v>59258</v>
      </c>
      <c r="BA89" s="188" t="s">
        <v>248</v>
      </c>
      <c r="BB89" s="203" t="s">
        <v>248</v>
      </c>
      <c r="BC89" s="203" t="s">
        <v>248</v>
      </c>
      <c r="BD89" s="217" t="s">
        <v>61</v>
      </c>
      <c r="BE89" s="201" t="s">
        <v>62</v>
      </c>
      <c r="BF89" s="201" t="s">
        <v>63</v>
      </c>
      <c r="BG89" s="201" t="s">
        <v>196</v>
      </c>
      <c r="BH89" s="456" t="s">
        <v>712</v>
      </c>
      <c r="BI89" s="218" t="s">
        <v>68</v>
      </c>
      <c r="BJ89" s="370">
        <v>214</v>
      </c>
      <c r="BK89" s="370">
        <v>4</v>
      </c>
      <c r="BL89" s="219" t="s">
        <v>65</v>
      </c>
      <c r="BM89" s="52"/>
      <c r="BN89" s="218" t="s">
        <v>310</v>
      </c>
      <c r="BO89" s="217" t="s">
        <v>319</v>
      </c>
      <c r="BP89" s="201" t="s">
        <v>696</v>
      </c>
      <c r="BQ89" s="52" t="s">
        <v>719</v>
      </c>
    </row>
    <row r="90" spans="1:69" ht="15.75">
      <c r="A90" s="207" t="s">
        <v>37</v>
      </c>
      <c r="B90" s="208" t="s">
        <v>9</v>
      </c>
      <c r="C90" s="202" t="s">
        <v>35</v>
      </c>
      <c r="D90" s="210" t="s">
        <v>182</v>
      </c>
      <c r="E90" s="24" t="s">
        <v>166</v>
      </c>
      <c r="F90" s="86">
        <v>92</v>
      </c>
      <c r="G90" s="80">
        <v>0</v>
      </c>
      <c r="H90" s="204"/>
      <c r="I90" s="204"/>
      <c r="J90" s="204"/>
      <c r="K90" s="204"/>
      <c r="L90" s="80">
        <v>0</v>
      </c>
      <c r="M90" s="203"/>
      <c r="N90" s="52">
        <v>0</v>
      </c>
      <c r="O90" s="204"/>
      <c r="P90" s="204"/>
      <c r="Q90" s="11">
        <v>7.0598477065000003</v>
      </c>
      <c r="R90" s="204"/>
      <c r="S90" s="204"/>
      <c r="T90" s="53">
        <v>10.549999999999999</v>
      </c>
      <c r="U90" s="204"/>
      <c r="V90" s="204"/>
      <c r="W90" s="11">
        <v>7.0719564239129999</v>
      </c>
      <c r="X90" s="204"/>
      <c r="Y90" s="204"/>
      <c r="Z90" s="53">
        <v>10.599999999999998</v>
      </c>
      <c r="AA90" s="204"/>
      <c r="AB90" s="204"/>
      <c r="AC90" s="204"/>
      <c r="AD90" s="204"/>
      <c r="AE90" s="204"/>
      <c r="AF90" s="9">
        <v>3.4962267161156082</v>
      </c>
      <c r="AG90" s="9">
        <v>644</v>
      </c>
      <c r="AH90" s="9">
        <v>0.46334479880236601</v>
      </c>
      <c r="AI90" s="9">
        <v>26</v>
      </c>
      <c r="AJ90" s="9">
        <v>2.5499999999999998</v>
      </c>
      <c r="AK90" s="9" t="s">
        <v>248</v>
      </c>
      <c r="AL90" s="9">
        <v>92</v>
      </c>
      <c r="AM90" s="9">
        <v>3.4962267161156082</v>
      </c>
      <c r="AN90" s="9">
        <v>3.5682539682539685</v>
      </c>
      <c r="AO90" s="73">
        <v>2</v>
      </c>
      <c r="AP90" s="80">
        <v>0</v>
      </c>
      <c r="AQ90" s="80">
        <v>0</v>
      </c>
      <c r="AR90" s="224">
        <v>182</v>
      </c>
      <c r="AS90" s="224" t="s">
        <v>248</v>
      </c>
      <c r="AT90" s="11">
        <v>7042.4170000000004</v>
      </c>
      <c r="AU90" s="11">
        <v>0</v>
      </c>
      <c r="AV90" s="11">
        <v>0</v>
      </c>
      <c r="AW90" s="11">
        <v>182</v>
      </c>
      <c r="AX90" s="203" t="s">
        <v>248</v>
      </c>
      <c r="AY90" s="235" t="s">
        <v>248</v>
      </c>
      <c r="AZ90" s="138">
        <v>84242</v>
      </c>
      <c r="BA90" s="188" t="s">
        <v>248</v>
      </c>
      <c r="BB90" s="203" t="s">
        <v>248</v>
      </c>
      <c r="BC90" s="203" t="s">
        <v>248</v>
      </c>
      <c r="BD90" s="217" t="s">
        <v>61</v>
      </c>
      <c r="BE90" s="201" t="s">
        <v>62</v>
      </c>
      <c r="BF90" s="201" t="s">
        <v>63</v>
      </c>
      <c r="BG90" s="201" t="s">
        <v>196</v>
      </c>
      <c r="BH90" s="455" t="s">
        <v>267</v>
      </c>
      <c r="BI90" s="218" t="s">
        <v>64</v>
      </c>
      <c r="BJ90" s="370">
        <v>214</v>
      </c>
      <c r="BK90" s="370">
        <v>1</v>
      </c>
      <c r="BL90" s="219" t="s">
        <v>65</v>
      </c>
      <c r="BM90" s="52"/>
      <c r="BN90" s="218" t="s">
        <v>310</v>
      </c>
      <c r="BO90" s="217" t="s">
        <v>346</v>
      </c>
      <c r="BP90" s="201" t="s">
        <v>685</v>
      </c>
      <c r="BQ90" s="52" t="s">
        <v>718</v>
      </c>
    </row>
    <row r="91" spans="1:69" ht="15.75">
      <c r="A91" s="207" t="s">
        <v>37</v>
      </c>
      <c r="B91" s="208" t="s">
        <v>9</v>
      </c>
      <c r="C91" s="202" t="s">
        <v>35</v>
      </c>
      <c r="D91" s="210" t="s">
        <v>182</v>
      </c>
      <c r="E91" s="24" t="s">
        <v>166</v>
      </c>
      <c r="F91" s="86">
        <v>90</v>
      </c>
      <c r="G91" s="80">
        <v>3</v>
      </c>
      <c r="H91" s="204"/>
      <c r="I91" s="204"/>
      <c r="J91" s="204"/>
      <c r="K91" s="204"/>
      <c r="L91" s="80">
        <v>0</v>
      </c>
      <c r="M91" s="203"/>
      <c r="N91" s="52">
        <v>0</v>
      </c>
      <c r="O91" s="204"/>
      <c r="P91" s="204"/>
      <c r="Q91" s="11">
        <v>7.842724069</v>
      </c>
      <c r="R91" s="204"/>
      <c r="S91" s="204"/>
      <c r="T91" s="53">
        <v>13.441666666666665</v>
      </c>
      <c r="U91" s="204"/>
      <c r="V91" s="204"/>
      <c r="W91" s="11">
        <v>7.8908504367815997</v>
      </c>
      <c r="X91" s="204"/>
      <c r="Y91" s="204"/>
      <c r="Z91" s="53">
        <v>13.608333333333333</v>
      </c>
      <c r="AA91" s="204"/>
      <c r="AB91" s="204"/>
      <c r="AC91" s="204"/>
      <c r="AD91" s="204"/>
      <c r="AE91" s="204"/>
      <c r="AF91" s="9">
        <v>3.2725944264573226</v>
      </c>
      <c r="AG91" s="9">
        <v>609</v>
      </c>
      <c r="AH91" s="9">
        <v>0.53763967802427981</v>
      </c>
      <c r="AI91" s="9">
        <v>55</v>
      </c>
      <c r="AJ91" s="9">
        <v>2.2272222222222222</v>
      </c>
      <c r="AK91" s="9" t="s">
        <v>248</v>
      </c>
      <c r="AL91" s="9">
        <v>87</v>
      </c>
      <c r="AM91" s="9">
        <v>3.2725944264573226</v>
      </c>
      <c r="AN91" s="9">
        <v>3.314245810055866</v>
      </c>
      <c r="AO91" s="73">
        <v>3</v>
      </c>
      <c r="AP91" s="80">
        <v>0</v>
      </c>
      <c r="AQ91" s="80">
        <v>0</v>
      </c>
      <c r="AR91" s="224">
        <v>171</v>
      </c>
      <c r="AS91" s="224" t="s">
        <v>248</v>
      </c>
      <c r="AT91" s="11">
        <v>6811.0029999999997</v>
      </c>
      <c r="AU91" s="11">
        <v>1.252</v>
      </c>
      <c r="AV91" s="11">
        <v>0</v>
      </c>
      <c r="AW91" s="11">
        <v>171</v>
      </c>
      <c r="AX91" s="203" t="s">
        <v>248</v>
      </c>
      <c r="AY91" s="235" t="s">
        <v>248</v>
      </c>
      <c r="AZ91" s="138">
        <v>84242</v>
      </c>
      <c r="BA91" s="188" t="s">
        <v>248</v>
      </c>
      <c r="BB91" s="203" t="s">
        <v>248</v>
      </c>
      <c r="BC91" s="203" t="s">
        <v>248</v>
      </c>
      <c r="BD91" s="217" t="s">
        <v>61</v>
      </c>
      <c r="BE91" s="201" t="s">
        <v>62</v>
      </c>
      <c r="BF91" s="201" t="s">
        <v>63</v>
      </c>
      <c r="BG91" s="201" t="s">
        <v>196</v>
      </c>
      <c r="BH91" s="455" t="s">
        <v>267</v>
      </c>
      <c r="BI91" s="218" t="s">
        <v>66</v>
      </c>
      <c r="BJ91" s="370">
        <v>214</v>
      </c>
      <c r="BK91" s="370">
        <v>7</v>
      </c>
      <c r="BL91" s="219" t="s">
        <v>65</v>
      </c>
      <c r="BM91" s="52"/>
      <c r="BN91" s="218" t="s">
        <v>310</v>
      </c>
      <c r="BO91" s="217" t="s">
        <v>346</v>
      </c>
      <c r="BP91" s="201" t="s">
        <v>685</v>
      </c>
      <c r="BQ91" s="52" t="s">
        <v>718</v>
      </c>
    </row>
    <row r="92" spans="1:69" ht="15.75">
      <c r="A92" s="207" t="s">
        <v>37</v>
      </c>
      <c r="B92" s="208" t="s">
        <v>9</v>
      </c>
      <c r="C92" s="202" t="s">
        <v>35</v>
      </c>
      <c r="D92" s="210" t="s">
        <v>182</v>
      </c>
      <c r="E92" s="24" t="s">
        <v>166</v>
      </c>
      <c r="F92" s="86">
        <v>89</v>
      </c>
      <c r="G92" s="80">
        <v>0</v>
      </c>
      <c r="H92" s="204"/>
      <c r="I92" s="204"/>
      <c r="J92" s="204"/>
      <c r="K92" s="204"/>
      <c r="L92" s="80">
        <v>0</v>
      </c>
      <c r="M92" s="203"/>
      <c r="N92" s="52">
        <v>0</v>
      </c>
      <c r="O92" s="204"/>
      <c r="P92" s="204"/>
      <c r="Q92" s="11">
        <v>6.9108425955000001</v>
      </c>
      <c r="R92" s="204"/>
      <c r="S92" s="204"/>
      <c r="T92" s="53">
        <v>8.3249999999999993</v>
      </c>
      <c r="U92" s="204"/>
      <c r="V92" s="204"/>
      <c r="W92" s="11">
        <v>7.0464942921347999</v>
      </c>
      <c r="X92" s="204"/>
      <c r="Y92" s="204"/>
      <c r="Z92" s="53">
        <v>8.3791666666666664</v>
      </c>
      <c r="AA92" s="204"/>
      <c r="AB92" s="204"/>
      <c r="AC92" s="204"/>
      <c r="AD92" s="204"/>
      <c r="AE92" s="204"/>
      <c r="AF92" s="9">
        <v>3.4638523372371544</v>
      </c>
      <c r="AG92" s="9">
        <v>623</v>
      </c>
      <c r="AH92" s="9">
        <v>0.44865186523419659</v>
      </c>
      <c r="AI92" s="9">
        <v>20</v>
      </c>
      <c r="AJ92" s="9">
        <v>2.5705696202531647</v>
      </c>
      <c r="AK92" s="9" t="s">
        <v>248</v>
      </c>
      <c r="AL92" s="9">
        <v>89</v>
      </c>
      <c r="AM92" s="9">
        <v>3.4638523372371544</v>
      </c>
      <c r="AN92" s="9">
        <v>3.5609567901234569</v>
      </c>
      <c r="AO92" s="73">
        <v>0</v>
      </c>
      <c r="AP92" s="80">
        <v>0</v>
      </c>
      <c r="AQ92" s="80">
        <v>0</v>
      </c>
      <c r="AR92" s="224">
        <v>178</v>
      </c>
      <c r="AS92" s="224" t="s">
        <v>248</v>
      </c>
      <c r="AT92" s="11">
        <v>6781.8280000000004</v>
      </c>
      <c r="AU92" s="11">
        <v>0</v>
      </c>
      <c r="AV92" s="11">
        <v>0</v>
      </c>
      <c r="AW92" s="11">
        <v>178</v>
      </c>
      <c r="AX92" s="203" t="s">
        <v>248</v>
      </c>
      <c r="AY92" s="235" t="s">
        <v>248</v>
      </c>
      <c r="AZ92" s="138">
        <v>84242</v>
      </c>
      <c r="BA92" s="188" t="s">
        <v>248</v>
      </c>
      <c r="BB92" s="203" t="s">
        <v>248</v>
      </c>
      <c r="BC92" s="203" t="s">
        <v>248</v>
      </c>
      <c r="BD92" s="217" t="s">
        <v>61</v>
      </c>
      <c r="BE92" s="201" t="s">
        <v>62</v>
      </c>
      <c r="BF92" s="201" t="s">
        <v>63</v>
      </c>
      <c r="BG92" s="201" t="s">
        <v>196</v>
      </c>
      <c r="BH92" s="455" t="s">
        <v>267</v>
      </c>
      <c r="BI92" s="218" t="s">
        <v>67</v>
      </c>
      <c r="BJ92" s="370">
        <v>214</v>
      </c>
      <c r="BK92" s="370">
        <v>3</v>
      </c>
      <c r="BL92" s="219" t="s">
        <v>65</v>
      </c>
      <c r="BM92" s="52"/>
      <c r="BN92" s="218" t="s">
        <v>310</v>
      </c>
      <c r="BO92" s="217" t="s">
        <v>346</v>
      </c>
      <c r="BP92" s="201" t="s">
        <v>685</v>
      </c>
      <c r="BQ92" s="52" t="s">
        <v>718</v>
      </c>
    </row>
    <row r="93" spans="1:69" ht="15.75">
      <c r="A93" s="207" t="s">
        <v>37</v>
      </c>
      <c r="B93" s="208" t="s">
        <v>9</v>
      </c>
      <c r="C93" s="202" t="s">
        <v>35</v>
      </c>
      <c r="D93" s="210" t="s">
        <v>182</v>
      </c>
      <c r="E93" s="24" t="s">
        <v>166</v>
      </c>
      <c r="F93" s="86">
        <v>92</v>
      </c>
      <c r="G93" s="80">
        <v>2</v>
      </c>
      <c r="H93" s="204"/>
      <c r="I93" s="204"/>
      <c r="J93" s="204"/>
      <c r="K93" s="204"/>
      <c r="L93" s="80">
        <v>0</v>
      </c>
      <c r="M93" s="203"/>
      <c r="N93" s="52">
        <v>0</v>
      </c>
      <c r="O93" s="204"/>
      <c r="P93" s="204"/>
      <c r="Q93" s="11">
        <v>7.4823554222000004</v>
      </c>
      <c r="R93" s="204"/>
      <c r="S93" s="204"/>
      <c r="T93" s="53">
        <v>9.25</v>
      </c>
      <c r="U93" s="204"/>
      <c r="V93" s="204"/>
      <c r="W93" s="11">
        <v>7.5739666000000003</v>
      </c>
      <c r="X93" s="204"/>
      <c r="Y93" s="204"/>
      <c r="Z93" s="53">
        <v>9.375</v>
      </c>
      <c r="AA93" s="204"/>
      <c r="AB93" s="204"/>
      <c r="AC93" s="204"/>
      <c r="AD93" s="204"/>
      <c r="AE93" s="204"/>
      <c r="AF93" s="9">
        <v>2.6683279285570238</v>
      </c>
      <c r="AG93" s="9">
        <v>630</v>
      </c>
      <c r="AH93" s="9">
        <v>0.33438776371311629</v>
      </c>
      <c r="AI93" s="9">
        <v>173</v>
      </c>
      <c r="AJ93" s="9">
        <v>2.0120689655172415</v>
      </c>
      <c r="AK93" s="9" t="s">
        <v>248</v>
      </c>
      <c r="AL93" s="9">
        <v>0</v>
      </c>
      <c r="AM93" s="9"/>
      <c r="AN93" s="9"/>
      <c r="AO93" s="73">
        <v>30</v>
      </c>
      <c r="AP93" s="80">
        <v>3</v>
      </c>
      <c r="AQ93" s="80">
        <v>1</v>
      </c>
      <c r="AR93" s="224">
        <v>146</v>
      </c>
      <c r="AS93" s="224" t="s">
        <v>248</v>
      </c>
      <c r="AT93" s="11">
        <v>6746.46</v>
      </c>
      <c r="AU93" s="11">
        <v>168.59700000000001</v>
      </c>
      <c r="AV93" s="11">
        <v>0</v>
      </c>
      <c r="AW93" s="11">
        <v>146</v>
      </c>
      <c r="AX93" s="203" t="s">
        <v>248</v>
      </c>
      <c r="AY93" s="235" t="s">
        <v>248</v>
      </c>
      <c r="AZ93" s="138">
        <v>84242</v>
      </c>
      <c r="BA93" s="188" t="s">
        <v>248</v>
      </c>
      <c r="BB93" s="203" t="s">
        <v>248</v>
      </c>
      <c r="BC93" s="203" t="s">
        <v>248</v>
      </c>
      <c r="BD93" s="217" t="s">
        <v>61</v>
      </c>
      <c r="BE93" s="201" t="s">
        <v>62</v>
      </c>
      <c r="BF93" s="201" t="s">
        <v>63</v>
      </c>
      <c r="BG93" s="201" t="s">
        <v>196</v>
      </c>
      <c r="BH93" s="455" t="s">
        <v>267</v>
      </c>
      <c r="BI93" s="218" t="s">
        <v>68</v>
      </c>
      <c r="BJ93" s="370">
        <v>214</v>
      </c>
      <c r="BK93" s="370">
        <v>4</v>
      </c>
      <c r="BL93" s="219" t="s">
        <v>65</v>
      </c>
      <c r="BM93" s="52"/>
      <c r="BN93" s="218" t="s">
        <v>310</v>
      </c>
      <c r="BO93" s="217" t="s">
        <v>346</v>
      </c>
      <c r="BP93" s="201" t="s">
        <v>685</v>
      </c>
      <c r="BQ93" s="52" t="s">
        <v>718</v>
      </c>
    </row>
    <row r="94" spans="1:69" ht="15.75">
      <c r="A94" s="207" t="s">
        <v>37</v>
      </c>
      <c r="B94" s="208" t="s">
        <v>9</v>
      </c>
      <c r="C94" s="202" t="s">
        <v>35</v>
      </c>
      <c r="D94" s="210" t="s">
        <v>182</v>
      </c>
      <c r="E94" s="24" t="s">
        <v>640</v>
      </c>
      <c r="F94" s="86">
        <v>84</v>
      </c>
      <c r="G94" s="80">
        <v>1</v>
      </c>
      <c r="H94" s="204"/>
      <c r="I94" s="204"/>
      <c r="J94" s="204"/>
      <c r="K94" s="204"/>
      <c r="L94" s="80">
        <v>0</v>
      </c>
      <c r="M94" s="203"/>
      <c r="N94" s="52">
        <v>0</v>
      </c>
      <c r="O94" s="204"/>
      <c r="P94" s="204"/>
      <c r="Q94" s="11">
        <v>5.9867710361000004</v>
      </c>
      <c r="R94" s="204"/>
      <c r="S94" s="204"/>
      <c r="T94" s="53">
        <v>8.3083333333333318</v>
      </c>
      <c r="U94" s="204"/>
      <c r="V94" s="204"/>
      <c r="W94" s="11">
        <v>5.6851926867469</v>
      </c>
      <c r="X94" s="204"/>
      <c r="Y94" s="204"/>
      <c r="Z94" s="53">
        <v>8.2124999999999986</v>
      </c>
      <c r="AA94" s="204"/>
      <c r="AB94" s="204"/>
      <c r="AC94" s="204"/>
      <c r="AD94" s="204"/>
      <c r="AE94" s="204"/>
      <c r="AF94" s="9">
        <v>3.6631153331566177</v>
      </c>
      <c r="AG94" s="9">
        <v>581</v>
      </c>
      <c r="AH94" s="9">
        <v>0.38773291740740901</v>
      </c>
      <c r="AI94" s="9">
        <v>7</v>
      </c>
      <c r="AJ94" s="9">
        <v>2.7901315789473684</v>
      </c>
      <c r="AK94" s="9" t="s">
        <v>248</v>
      </c>
      <c r="AL94" s="9">
        <v>83</v>
      </c>
      <c r="AM94" s="9">
        <v>3.6631153331566177</v>
      </c>
      <c r="AN94" s="9">
        <v>3.6895380434782608</v>
      </c>
      <c r="AO94" s="73">
        <v>5</v>
      </c>
      <c r="AP94" s="80">
        <v>0</v>
      </c>
      <c r="AQ94" s="80">
        <v>0</v>
      </c>
      <c r="AR94" s="224">
        <v>161</v>
      </c>
      <c r="AS94" s="224" t="s">
        <v>248</v>
      </c>
      <c r="AT94" s="11">
        <v>5926.2820000000002</v>
      </c>
      <c r="AU94" s="11">
        <v>0</v>
      </c>
      <c r="AV94" s="11">
        <v>0</v>
      </c>
      <c r="AW94" s="11">
        <v>161</v>
      </c>
      <c r="AX94" s="203" t="s">
        <v>248</v>
      </c>
      <c r="AY94" s="235" t="s">
        <v>248</v>
      </c>
      <c r="AZ94" s="138">
        <v>219708</v>
      </c>
      <c r="BA94" s="188" t="s">
        <v>248</v>
      </c>
      <c r="BB94" s="203" t="s">
        <v>248</v>
      </c>
      <c r="BC94" s="203" t="s">
        <v>248</v>
      </c>
      <c r="BD94" s="217" t="s">
        <v>61</v>
      </c>
      <c r="BE94" s="201" t="s">
        <v>62</v>
      </c>
      <c r="BF94" s="201" t="s">
        <v>63</v>
      </c>
      <c r="BG94" s="201" t="s">
        <v>196</v>
      </c>
      <c r="BH94" s="456" t="s">
        <v>515</v>
      </c>
      <c r="BI94" s="218" t="s">
        <v>64</v>
      </c>
      <c r="BJ94" s="370">
        <v>214</v>
      </c>
      <c r="BK94" s="370">
        <v>1</v>
      </c>
      <c r="BL94" s="219" t="s">
        <v>65</v>
      </c>
      <c r="BM94" s="52"/>
      <c r="BN94" s="218" t="s">
        <v>310</v>
      </c>
      <c r="BO94" s="217" t="s">
        <v>54</v>
      </c>
      <c r="BP94" s="201" t="s">
        <v>699</v>
      </c>
      <c r="BQ94" s="52" t="s">
        <v>715</v>
      </c>
    </row>
    <row r="95" spans="1:69" ht="15.75">
      <c r="A95" s="207" t="s">
        <v>37</v>
      </c>
      <c r="B95" s="208" t="s">
        <v>9</v>
      </c>
      <c r="C95" s="202" t="s">
        <v>35</v>
      </c>
      <c r="D95" s="210" t="s">
        <v>182</v>
      </c>
      <c r="E95" s="24" t="s">
        <v>640</v>
      </c>
      <c r="F95" s="86">
        <v>82</v>
      </c>
      <c r="G95" s="80">
        <v>7</v>
      </c>
      <c r="H95" s="204"/>
      <c r="I95" s="204"/>
      <c r="J95" s="204"/>
      <c r="K95" s="204"/>
      <c r="L95" s="80">
        <v>0</v>
      </c>
      <c r="M95" s="203"/>
      <c r="N95" s="52">
        <v>0</v>
      </c>
      <c r="O95" s="204"/>
      <c r="P95" s="204"/>
      <c r="Q95" s="11">
        <v>7.9939332133000001</v>
      </c>
      <c r="R95" s="204"/>
      <c r="S95" s="204"/>
      <c r="T95" s="53">
        <v>14.625</v>
      </c>
      <c r="U95" s="204"/>
      <c r="V95" s="204"/>
      <c r="W95" s="11">
        <v>7.9272532533333004</v>
      </c>
      <c r="X95" s="204"/>
      <c r="Y95" s="204"/>
      <c r="Z95" s="53">
        <v>14.5625</v>
      </c>
      <c r="AA95" s="204"/>
      <c r="AB95" s="204"/>
      <c r="AC95" s="204"/>
      <c r="AD95" s="204"/>
      <c r="AE95" s="204"/>
      <c r="AF95" s="9">
        <v>3.2860876179649718</v>
      </c>
      <c r="AG95" s="9">
        <v>525</v>
      </c>
      <c r="AH95" s="9">
        <v>0.51508858329112606</v>
      </c>
      <c r="AI95" s="9">
        <v>38</v>
      </c>
      <c r="AJ95" s="9">
        <v>2.3219696969696968</v>
      </c>
      <c r="AK95" s="9" t="s">
        <v>248</v>
      </c>
      <c r="AL95" s="9">
        <v>74</v>
      </c>
      <c r="AM95" s="9">
        <v>3.2947104232651845</v>
      </c>
      <c r="AN95" s="9">
        <v>3.3547904191616764</v>
      </c>
      <c r="AO95" s="73">
        <v>6</v>
      </c>
      <c r="AP95" s="80">
        <v>0</v>
      </c>
      <c r="AQ95" s="80">
        <v>0</v>
      </c>
      <c r="AR95" s="224">
        <v>144</v>
      </c>
      <c r="AS95" s="224" t="s">
        <v>248</v>
      </c>
      <c r="AT95" s="11">
        <v>5349.6769999999997</v>
      </c>
      <c r="AU95" s="11">
        <v>0</v>
      </c>
      <c r="AV95" s="11">
        <v>0</v>
      </c>
      <c r="AW95" s="11">
        <v>144</v>
      </c>
      <c r="AX95" s="203" t="s">
        <v>248</v>
      </c>
      <c r="AY95" s="235" t="s">
        <v>248</v>
      </c>
      <c r="AZ95" s="138">
        <v>219708</v>
      </c>
      <c r="BA95" s="188" t="s">
        <v>248</v>
      </c>
      <c r="BB95" s="203" t="s">
        <v>248</v>
      </c>
      <c r="BC95" s="203" t="s">
        <v>248</v>
      </c>
      <c r="BD95" s="217" t="s">
        <v>61</v>
      </c>
      <c r="BE95" s="201" t="s">
        <v>62</v>
      </c>
      <c r="BF95" s="201" t="s">
        <v>63</v>
      </c>
      <c r="BG95" s="201" t="s">
        <v>196</v>
      </c>
      <c r="BH95" s="455" t="s">
        <v>515</v>
      </c>
      <c r="BI95" s="218" t="s">
        <v>66</v>
      </c>
      <c r="BJ95" s="370">
        <v>214</v>
      </c>
      <c r="BK95" s="370">
        <v>7</v>
      </c>
      <c r="BL95" s="219" t="s">
        <v>65</v>
      </c>
      <c r="BM95" s="52"/>
      <c r="BN95" s="218" t="s">
        <v>310</v>
      </c>
      <c r="BO95" s="217" t="s">
        <v>54</v>
      </c>
      <c r="BP95" s="201" t="s">
        <v>699</v>
      </c>
      <c r="BQ95" s="52" t="s">
        <v>715</v>
      </c>
    </row>
    <row r="96" spans="1:69" ht="15.75">
      <c r="A96" s="207" t="s">
        <v>37</v>
      </c>
      <c r="B96" s="208" t="s">
        <v>9</v>
      </c>
      <c r="C96" s="202" t="s">
        <v>35</v>
      </c>
      <c r="D96" s="210" t="s">
        <v>182</v>
      </c>
      <c r="E96" s="24" t="s">
        <v>640</v>
      </c>
      <c r="F96" s="86">
        <v>84</v>
      </c>
      <c r="G96" s="80">
        <v>1</v>
      </c>
      <c r="H96" s="204"/>
      <c r="I96" s="204"/>
      <c r="J96" s="204"/>
      <c r="K96" s="204"/>
      <c r="L96" s="80">
        <v>0</v>
      </c>
      <c r="M96" s="203"/>
      <c r="N96" s="52">
        <v>0</v>
      </c>
      <c r="O96" s="204"/>
      <c r="P96" s="204"/>
      <c r="Q96" s="11">
        <v>7.4863613011999997</v>
      </c>
      <c r="R96" s="204"/>
      <c r="S96" s="204"/>
      <c r="T96" s="53">
        <v>9.4249999999999972</v>
      </c>
      <c r="U96" s="204"/>
      <c r="V96" s="204"/>
      <c r="W96" s="11">
        <v>7.6309275783131998</v>
      </c>
      <c r="X96" s="204"/>
      <c r="Y96" s="204"/>
      <c r="Z96" s="53">
        <v>9.4749999999999996</v>
      </c>
      <c r="AA96" s="204"/>
      <c r="AB96" s="204"/>
      <c r="AC96" s="204"/>
      <c r="AD96" s="204"/>
      <c r="AE96" s="204"/>
      <c r="AF96" s="9">
        <v>3.3641308172639599</v>
      </c>
      <c r="AG96" s="9">
        <v>581</v>
      </c>
      <c r="AH96" s="9">
        <v>0.50299123059165751</v>
      </c>
      <c r="AI96" s="9">
        <v>34</v>
      </c>
      <c r="AJ96" s="9">
        <v>2.4146551724137932</v>
      </c>
      <c r="AK96" s="9" t="s">
        <v>248</v>
      </c>
      <c r="AL96" s="9">
        <v>83</v>
      </c>
      <c r="AM96" s="9">
        <v>3.3641308172639599</v>
      </c>
      <c r="AN96" s="9">
        <v>3.4851973684210527</v>
      </c>
      <c r="AO96" s="73">
        <v>3</v>
      </c>
      <c r="AP96" s="80">
        <v>0</v>
      </c>
      <c r="AQ96" s="80">
        <v>0</v>
      </c>
      <c r="AR96" s="224">
        <v>163</v>
      </c>
      <c r="AS96" s="224" t="s">
        <v>248</v>
      </c>
      <c r="AT96" s="11">
        <v>5926.9120000000003</v>
      </c>
      <c r="AU96" s="11">
        <v>0</v>
      </c>
      <c r="AV96" s="11">
        <v>0</v>
      </c>
      <c r="AW96" s="11">
        <v>163</v>
      </c>
      <c r="AX96" s="203" t="s">
        <v>248</v>
      </c>
      <c r="AY96" s="235" t="s">
        <v>248</v>
      </c>
      <c r="AZ96" s="138">
        <v>219708</v>
      </c>
      <c r="BA96" s="188" t="s">
        <v>248</v>
      </c>
      <c r="BB96" s="203" t="s">
        <v>248</v>
      </c>
      <c r="BC96" s="203" t="s">
        <v>248</v>
      </c>
      <c r="BD96" s="217" t="s">
        <v>61</v>
      </c>
      <c r="BE96" s="201" t="s">
        <v>62</v>
      </c>
      <c r="BF96" s="201" t="s">
        <v>63</v>
      </c>
      <c r="BG96" s="201" t="s">
        <v>196</v>
      </c>
      <c r="BH96" s="456" t="s">
        <v>515</v>
      </c>
      <c r="BI96" s="218" t="s">
        <v>67</v>
      </c>
      <c r="BJ96" s="370">
        <v>214</v>
      </c>
      <c r="BK96" s="370">
        <v>3</v>
      </c>
      <c r="BL96" s="219" t="s">
        <v>65</v>
      </c>
      <c r="BM96" s="52"/>
      <c r="BN96" s="218" t="s">
        <v>310</v>
      </c>
      <c r="BO96" s="217" t="s">
        <v>54</v>
      </c>
      <c r="BP96" s="201" t="s">
        <v>699</v>
      </c>
      <c r="BQ96" s="52" t="s">
        <v>715</v>
      </c>
    </row>
    <row r="97" spans="1:69" ht="15.75">
      <c r="A97" s="207" t="s">
        <v>37</v>
      </c>
      <c r="B97" s="208" t="s">
        <v>9</v>
      </c>
      <c r="C97" s="202" t="s">
        <v>35</v>
      </c>
      <c r="D97" s="210" t="s">
        <v>182</v>
      </c>
      <c r="E97" s="24" t="s">
        <v>640</v>
      </c>
      <c r="F97" s="86">
        <v>84</v>
      </c>
      <c r="G97" s="80">
        <v>0</v>
      </c>
      <c r="H97" s="204"/>
      <c r="I97" s="204"/>
      <c r="J97" s="204"/>
      <c r="K97" s="204"/>
      <c r="L97" s="80">
        <v>0</v>
      </c>
      <c r="M97" s="203"/>
      <c r="N97" s="52">
        <v>0</v>
      </c>
      <c r="O97" s="204"/>
      <c r="P97" s="204"/>
      <c r="Q97" s="11">
        <v>8.4269523213999999</v>
      </c>
      <c r="R97" s="204"/>
      <c r="S97" s="204"/>
      <c r="T97" s="53">
        <v>10.45</v>
      </c>
      <c r="U97" s="204"/>
      <c r="V97" s="204"/>
      <c r="W97" s="11">
        <v>8.5528451547619007</v>
      </c>
      <c r="X97" s="204"/>
      <c r="Y97" s="204"/>
      <c r="Z97" s="53">
        <v>10.7</v>
      </c>
      <c r="AA97" s="204"/>
      <c r="AB97" s="204"/>
      <c r="AC97" s="204"/>
      <c r="AD97" s="204"/>
      <c r="AE97" s="204"/>
      <c r="AF97" s="9">
        <v>2.753803793616632</v>
      </c>
      <c r="AG97" s="9">
        <v>581</v>
      </c>
      <c r="AH97" s="9">
        <v>0.30656625012986921</v>
      </c>
      <c r="AI97" s="9">
        <v>90</v>
      </c>
      <c r="AJ97" s="9">
        <v>2.088888888888889</v>
      </c>
      <c r="AK97" s="9" t="s">
        <v>248</v>
      </c>
      <c r="AL97" s="9">
        <v>0</v>
      </c>
      <c r="AM97" s="9"/>
      <c r="AN97" s="9"/>
      <c r="AO97" s="73">
        <v>2</v>
      </c>
      <c r="AP97" s="80">
        <v>0</v>
      </c>
      <c r="AQ97" s="80">
        <v>0</v>
      </c>
      <c r="AR97" s="224">
        <v>166</v>
      </c>
      <c r="AS97" s="224" t="s">
        <v>248</v>
      </c>
      <c r="AT97" s="11">
        <v>5995.7079999999996</v>
      </c>
      <c r="AU97" s="11">
        <v>0</v>
      </c>
      <c r="AV97" s="11">
        <v>0</v>
      </c>
      <c r="AW97" s="11">
        <v>166</v>
      </c>
      <c r="AX97" s="203" t="s">
        <v>248</v>
      </c>
      <c r="AY97" s="235" t="s">
        <v>248</v>
      </c>
      <c r="AZ97" s="138">
        <v>219708</v>
      </c>
      <c r="BA97" s="188" t="s">
        <v>248</v>
      </c>
      <c r="BB97" s="203" t="s">
        <v>248</v>
      </c>
      <c r="BC97" s="203" t="s">
        <v>248</v>
      </c>
      <c r="BD97" s="217" t="s">
        <v>61</v>
      </c>
      <c r="BE97" s="201" t="s">
        <v>62</v>
      </c>
      <c r="BF97" s="201" t="s">
        <v>63</v>
      </c>
      <c r="BG97" s="201" t="s">
        <v>196</v>
      </c>
      <c r="BH97" s="456" t="s">
        <v>515</v>
      </c>
      <c r="BI97" s="218" t="s">
        <v>68</v>
      </c>
      <c r="BJ97" s="370">
        <v>214</v>
      </c>
      <c r="BK97" s="370">
        <v>4</v>
      </c>
      <c r="BL97" s="219" t="s">
        <v>65</v>
      </c>
      <c r="BM97" s="52"/>
      <c r="BN97" s="218" t="s">
        <v>310</v>
      </c>
      <c r="BO97" s="217" t="s">
        <v>54</v>
      </c>
      <c r="BP97" s="201" t="s">
        <v>699</v>
      </c>
      <c r="BQ97" s="52" t="s">
        <v>715</v>
      </c>
    </row>
    <row r="98" spans="1:69" ht="15.75">
      <c r="A98" s="207" t="s">
        <v>37</v>
      </c>
      <c r="B98" s="208" t="s">
        <v>9</v>
      </c>
      <c r="C98" s="202" t="s">
        <v>35</v>
      </c>
      <c r="D98" s="210" t="s">
        <v>182</v>
      </c>
      <c r="E98" s="24" t="s">
        <v>213</v>
      </c>
      <c r="F98" s="86">
        <v>54</v>
      </c>
      <c r="G98" s="80">
        <v>1</v>
      </c>
      <c r="H98" s="204"/>
      <c r="I98" s="204"/>
      <c r="J98" s="204"/>
      <c r="K98" s="204"/>
      <c r="L98" s="80">
        <v>0</v>
      </c>
      <c r="M98" s="203"/>
      <c r="N98" s="52">
        <v>0</v>
      </c>
      <c r="O98" s="204"/>
      <c r="P98" s="204"/>
      <c r="Q98" s="11">
        <v>6.3177355094000003</v>
      </c>
      <c r="R98" s="204"/>
      <c r="S98" s="204"/>
      <c r="T98" s="53">
        <v>8.0874999999999986</v>
      </c>
      <c r="U98" s="204"/>
      <c r="V98" s="204"/>
      <c r="W98" s="11">
        <v>6.1683015094339</v>
      </c>
      <c r="X98" s="204"/>
      <c r="Y98" s="204"/>
      <c r="Z98" s="53">
        <v>7.8916666666666657</v>
      </c>
      <c r="AA98" s="204"/>
      <c r="AB98" s="204"/>
      <c r="AC98" s="204"/>
      <c r="AD98" s="204"/>
      <c r="AE98" s="204"/>
      <c r="AF98" s="9">
        <v>3.4808894913151578</v>
      </c>
      <c r="AG98" s="9">
        <v>371</v>
      </c>
      <c r="AH98" s="9">
        <v>0.44046357295751337</v>
      </c>
      <c r="AI98" s="9">
        <v>16</v>
      </c>
      <c r="AJ98" s="9">
        <v>2.5398437500000002</v>
      </c>
      <c r="AK98" s="9" t="s">
        <v>248</v>
      </c>
      <c r="AL98" s="9">
        <v>53</v>
      </c>
      <c r="AM98" s="9">
        <v>3.4808894913151578</v>
      </c>
      <c r="AN98" s="9">
        <v>3.5743902439024389</v>
      </c>
      <c r="AO98" s="73">
        <v>6</v>
      </c>
      <c r="AP98" s="80">
        <v>0</v>
      </c>
      <c r="AQ98" s="80">
        <v>0</v>
      </c>
      <c r="AR98" s="224">
        <v>100</v>
      </c>
      <c r="AS98" s="224" t="s">
        <v>248</v>
      </c>
      <c r="AT98" s="11">
        <v>3780.2460000000001</v>
      </c>
      <c r="AU98" s="11">
        <v>0</v>
      </c>
      <c r="AV98" s="11">
        <v>0</v>
      </c>
      <c r="AW98" s="11">
        <v>100</v>
      </c>
      <c r="AX98" s="203" t="s">
        <v>248</v>
      </c>
      <c r="AY98" s="235" t="s">
        <v>248</v>
      </c>
      <c r="AZ98" s="138">
        <v>18616</v>
      </c>
      <c r="BA98" s="188" t="s">
        <v>248</v>
      </c>
      <c r="BB98" s="203" t="s">
        <v>248</v>
      </c>
      <c r="BC98" s="203" t="s">
        <v>248</v>
      </c>
      <c r="BD98" s="217" t="s">
        <v>61</v>
      </c>
      <c r="BE98" s="201" t="s">
        <v>62</v>
      </c>
      <c r="BF98" s="201" t="s">
        <v>63</v>
      </c>
      <c r="BG98" s="201" t="s">
        <v>196</v>
      </c>
      <c r="BH98" s="218" t="s">
        <v>514</v>
      </c>
      <c r="BI98" s="218" t="s">
        <v>64</v>
      </c>
      <c r="BJ98" s="370">
        <v>214</v>
      </c>
      <c r="BK98" s="370">
        <v>1</v>
      </c>
      <c r="BL98" s="219" t="s">
        <v>65</v>
      </c>
      <c r="BM98" s="52"/>
      <c r="BN98" s="218" t="s">
        <v>310</v>
      </c>
      <c r="BO98" s="217" t="s">
        <v>351</v>
      </c>
      <c r="BP98" s="201" t="s">
        <v>684</v>
      </c>
      <c r="BQ98" s="52" t="s">
        <v>716</v>
      </c>
    </row>
    <row r="99" spans="1:69" ht="15.75">
      <c r="A99" s="207" t="s">
        <v>37</v>
      </c>
      <c r="B99" s="208" t="s">
        <v>9</v>
      </c>
      <c r="C99" s="202" t="s">
        <v>35</v>
      </c>
      <c r="D99" s="210" t="s">
        <v>182</v>
      </c>
      <c r="E99" s="24" t="s">
        <v>213</v>
      </c>
      <c r="F99" s="86">
        <v>53</v>
      </c>
      <c r="G99" s="80">
        <v>0</v>
      </c>
      <c r="H99" s="204"/>
      <c r="I99" s="204"/>
      <c r="J99" s="204"/>
      <c r="K99" s="204"/>
      <c r="L99" s="80">
        <v>0</v>
      </c>
      <c r="M99" s="203"/>
      <c r="N99" s="52">
        <v>0</v>
      </c>
      <c r="O99" s="204"/>
      <c r="P99" s="204"/>
      <c r="Q99" s="11">
        <v>7.1653206603999999</v>
      </c>
      <c r="R99" s="204"/>
      <c r="S99" s="204"/>
      <c r="T99" s="53">
        <v>13.087499999999999</v>
      </c>
      <c r="U99" s="204"/>
      <c r="V99" s="204"/>
      <c r="W99" s="11">
        <v>7.2398866415093996</v>
      </c>
      <c r="X99" s="204"/>
      <c r="Y99" s="204"/>
      <c r="Z99" s="53">
        <v>13.087499999999999</v>
      </c>
      <c r="AA99" s="204"/>
      <c r="AB99" s="204"/>
      <c r="AC99" s="204"/>
      <c r="AD99" s="204"/>
      <c r="AE99" s="204"/>
      <c r="AF99" s="9">
        <v>2.5195440709772075</v>
      </c>
      <c r="AG99" s="9">
        <v>329</v>
      </c>
      <c r="AH99" s="9">
        <v>0.47982537315460377</v>
      </c>
      <c r="AI99" s="9">
        <v>169</v>
      </c>
      <c r="AJ99" s="9">
        <v>1.6472826086956522</v>
      </c>
      <c r="AK99" s="9" t="s">
        <v>248</v>
      </c>
      <c r="AL99" s="9">
        <v>0</v>
      </c>
      <c r="AM99" s="9"/>
      <c r="AN99" s="9"/>
      <c r="AO99" s="73">
        <v>0</v>
      </c>
      <c r="AP99" s="80">
        <v>0</v>
      </c>
      <c r="AQ99" s="80">
        <v>0</v>
      </c>
      <c r="AR99" s="224">
        <v>106</v>
      </c>
      <c r="AS99" s="224" t="s">
        <v>248</v>
      </c>
      <c r="AT99" s="11">
        <v>3799.1019999999999</v>
      </c>
      <c r="AU99" s="11">
        <v>0</v>
      </c>
      <c r="AV99" s="11">
        <v>0</v>
      </c>
      <c r="AW99" s="11">
        <v>106</v>
      </c>
      <c r="AX99" s="203" t="s">
        <v>248</v>
      </c>
      <c r="AY99" s="235" t="s">
        <v>248</v>
      </c>
      <c r="AZ99" s="138">
        <v>18616</v>
      </c>
      <c r="BA99" s="188" t="s">
        <v>248</v>
      </c>
      <c r="BB99" s="203" t="s">
        <v>248</v>
      </c>
      <c r="BC99" s="203" t="s">
        <v>248</v>
      </c>
      <c r="BD99" s="217" t="s">
        <v>61</v>
      </c>
      <c r="BE99" s="201" t="s">
        <v>62</v>
      </c>
      <c r="BF99" s="201" t="s">
        <v>63</v>
      </c>
      <c r="BG99" s="201" t="s">
        <v>196</v>
      </c>
      <c r="BH99" s="218" t="s">
        <v>514</v>
      </c>
      <c r="BI99" s="218" t="s">
        <v>66</v>
      </c>
      <c r="BJ99" s="370">
        <v>214</v>
      </c>
      <c r="BK99" s="370">
        <v>7</v>
      </c>
      <c r="BL99" s="219" t="s">
        <v>65</v>
      </c>
      <c r="BM99" s="52"/>
      <c r="BN99" s="218" t="s">
        <v>310</v>
      </c>
      <c r="BO99" s="217" t="s">
        <v>351</v>
      </c>
      <c r="BP99" s="201" t="s">
        <v>684</v>
      </c>
      <c r="BQ99" s="52" t="s">
        <v>716</v>
      </c>
    </row>
    <row r="100" spans="1:69" ht="15.75">
      <c r="A100" s="207" t="s">
        <v>37</v>
      </c>
      <c r="B100" s="208" t="s">
        <v>9</v>
      </c>
      <c r="C100" s="202" t="s">
        <v>35</v>
      </c>
      <c r="D100" s="210" t="s">
        <v>182</v>
      </c>
      <c r="E100" s="24" t="s">
        <v>213</v>
      </c>
      <c r="F100" s="86">
        <v>43</v>
      </c>
      <c r="G100" s="80">
        <v>0</v>
      </c>
      <c r="H100" s="204"/>
      <c r="I100" s="204"/>
      <c r="J100" s="204"/>
      <c r="K100" s="204"/>
      <c r="L100" s="80">
        <v>0</v>
      </c>
      <c r="M100" s="203"/>
      <c r="N100" s="52">
        <v>0</v>
      </c>
      <c r="O100" s="204"/>
      <c r="P100" s="204"/>
      <c r="Q100" s="11">
        <v>5.9238835581</v>
      </c>
      <c r="R100" s="204"/>
      <c r="S100" s="204"/>
      <c r="T100" s="53">
        <v>8.4250000000000007</v>
      </c>
      <c r="U100" s="204"/>
      <c r="V100" s="204"/>
      <c r="W100" s="11">
        <v>5.2136043023254999</v>
      </c>
      <c r="X100" s="204"/>
      <c r="Y100" s="204"/>
      <c r="Z100" s="53">
        <v>8.2125000000000004</v>
      </c>
      <c r="AA100" s="204"/>
      <c r="AB100" s="204"/>
      <c r="AC100" s="204"/>
      <c r="AD100" s="204"/>
      <c r="AE100" s="204"/>
      <c r="AF100" s="9">
        <v>3.6420930374500364</v>
      </c>
      <c r="AG100" s="9">
        <v>301</v>
      </c>
      <c r="AH100" s="9">
        <v>0.42012627959747573</v>
      </c>
      <c r="AI100" s="9">
        <v>7</v>
      </c>
      <c r="AJ100" s="9">
        <v>2.723611111111111</v>
      </c>
      <c r="AK100" s="9" t="s">
        <v>248</v>
      </c>
      <c r="AL100" s="9">
        <v>43</v>
      </c>
      <c r="AM100" s="9">
        <v>3.6420930374500364</v>
      </c>
      <c r="AN100" s="9">
        <v>3.6992385786802031</v>
      </c>
      <c r="AO100" s="73">
        <v>0</v>
      </c>
      <c r="AP100" s="80">
        <v>0</v>
      </c>
      <c r="AQ100" s="80">
        <v>0</v>
      </c>
      <c r="AR100" s="224">
        <v>86</v>
      </c>
      <c r="AS100" s="224" t="s">
        <v>248</v>
      </c>
      <c r="AT100" s="11">
        <v>3074.6329999999998</v>
      </c>
      <c r="AU100" s="11">
        <v>0</v>
      </c>
      <c r="AV100" s="11">
        <v>0</v>
      </c>
      <c r="AW100" s="11">
        <v>86</v>
      </c>
      <c r="AX100" s="203" t="s">
        <v>248</v>
      </c>
      <c r="AY100" s="235" t="s">
        <v>248</v>
      </c>
      <c r="AZ100" s="138">
        <v>18616</v>
      </c>
      <c r="BA100" s="188" t="s">
        <v>248</v>
      </c>
      <c r="BB100" s="203" t="s">
        <v>248</v>
      </c>
      <c r="BC100" s="203" t="s">
        <v>248</v>
      </c>
      <c r="BD100" s="217" t="s">
        <v>61</v>
      </c>
      <c r="BE100" s="201" t="s">
        <v>62</v>
      </c>
      <c r="BF100" s="201" t="s">
        <v>63</v>
      </c>
      <c r="BG100" s="201" t="s">
        <v>196</v>
      </c>
      <c r="BH100" s="218" t="s">
        <v>514</v>
      </c>
      <c r="BI100" s="218" t="s">
        <v>67</v>
      </c>
      <c r="BJ100" s="370">
        <v>214</v>
      </c>
      <c r="BK100" s="370">
        <v>3</v>
      </c>
      <c r="BL100" s="219" t="s">
        <v>65</v>
      </c>
      <c r="BM100" s="52"/>
      <c r="BN100" s="218" t="s">
        <v>310</v>
      </c>
      <c r="BO100" s="217" t="s">
        <v>351</v>
      </c>
      <c r="BP100" s="201" t="s">
        <v>684</v>
      </c>
      <c r="BQ100" s="52" t="s">
        <v>716</v>
      </c>
    </row>
    <row r="101" spans="1:69" ht="15.75">
      <c r="A101" s="207" t="s">
        <v>37</v>
      </c>
      <c r="B101" s="208" t="s">
        <v>9</v>
      </c>
      <c r="C101" s="202" t="s">
        <v>35</v>
      </c>
      <c r="D101" s="210" t="s">
        <v>182</v>
      </c>
      <c r="E101" s="24" t="s">
        <v>213</v>
      </c>
      <c r="F101" s="86">
        <v>52</v>
      </c>
      <c r="G101" s="80">
        <v>0</v>
      </c>
      <c r="H101" s="204"/>
      <c r="I101" s="204"/>
      <c r="J101" s="204"/>
      <c r="K101" s="204"/>
      <c r="L101" s="80">
        <v>0</v>
      </c>
      <c r="M101" s="203"/>
      <c r="N101" s="52">
        <v>0</v>
      </c>
      <c r="O101" s="204"/>
      <c r="P101" s="204"/>
      <c r="Q101" s="11">
        <v>7.1802689615000004</v>
      </c>
      <c r="R101" s="204"/>
      <c r="S101" s="204"/>
      <c r="T101" s="53">
        <v>8.85</v>
      </c>
      <c r="U101" s="204"/>
      <c r="V101" s="204"/>
      <c r="W101" s="11">
        <v>7.1903844230768996</v>
      </c>
      <c r="X101" s="204"/>
      <c r="Y101" s="204"/>
      <c r="Z101" s="53">
        <v>8.85</v>
      </c>
      <c r="AA101" s="204"/>
      <c r="AB101" s="204"/>
      <c r="AC101" s="204"/>
      <c r="AD101" s="204"/>
      <c r="AE101" s="204"/>
      <c r="AF101" s="9">
        <v>2.7050274757893531</v>
      </c>
      <c r="AG101" s="9">
        <v>364</v>
      </c>
      <c r="AH101" s="9">
        <v>0.29839211799796356</v>
      </c>
      <c r="AI101" s="9">
        <v>79</v>
      </c>
      <c r="AJ101" s="9">
        <v>2.0718309859154931</v>
      </c>
      <c r="AK101" s="9" t="s">
        <v>248</v>
      </c>
      <c r="AL101" s="9">
        <v>0</v>
      </c>
      <c r="AM101" s="9"/>
      <c r="AN101" s="9"/>
      <c r="AO101" s="73">
        <v>3</v>
      </c>
      <c r="AP101" s="80">
        <v>0</v>
      </c>
      <c r="AQ101" s="80">
        <v>0</v>
      </c>
      <c r="AR101" s="224">
        <v>101</v>
      </c>
      <c r="AS101" s="224" t="s">
        <v>248</v>
      </c>
      <c r="AT101" s="11">
        <v>3720.6610000000001</v>
      </c>
      <c r="AU101" s="11">
        <v>0</v>
      </c>
      <c r="AV101" s="11">
        <v>0</v>
      </c>
      <c r="AW101" s="11">
        <v>101</v>
      </c>
      <c r="AX101" s="203" t="s">
        <v>248</v>
      </c>
      <c r="AY101" s="235" t="s">
        <v>248</v>
      </c>
      <c r="AZ101" s="138">
        <v>18616</v>
      </c>
      <c r="BA101" s="188" t="s">
        <v>248</v>
      </c>
      <c r="BB101" s="203" t="s">
        <v>248</v>
      </c>
      <c r="BC101" s="203" t="s">
        <v>248</v>
      </c>
      <c r="BD101" s="217" t="s">
        <v>61</v>
      </c>
      <c r="BE101" s="201" t="s">
        <v>62</v>
      </c>
      <c r="BF101" s="201" t="s">
        <v>63</v>
      </c>
      <c r="BG101" s="201" t="s">
        <v>196</v>
      </c>
      <c r="BH101" s="218" t="s">
        <v>514</v>
      </c>
      <c r="BI101" s="218" t="s">
        <v>68</v>
      </c>
      <c r="BJ101" s="370">
        <v>214</v>
      </c>
      <c r="BK101" s="370">
        <v>4</v>
      </c>
      <c r="BL101" s="219" t="s">
        <v>65</v>
      </c>
      <c r="BM101" s="52"/>
      <c r="BN101" s="218" t="s">
        <v>310</v>
      </c>
      <c r="BO101" s="217" t="s">
        <v>351</v>
      </c>
      <c r="BP101" s="201" t="s">
        <v>684</v>
      </c>
      <c r="BQ101" s="52" t="s">
        <v>716</v>
      </c>
    </row>
    <row r="102" spans="1:69" ht="15.75">
      <c r="A102" s="207" t="s">
        <v>37</v>
      </c>
      <c r="B102" s="208" t="s">
        <v>9</v>
      </c>
      <c r="C102" s="202" t="s">
        <v>35</v>
      </c>
      <c r="D102" s="210" t="s">
        <v>182</v>
      </c>
      <c r="E102" s="24" t="s">
        <v>493</v>
      </c>
      <c r="F102" s="86">
        <v>147</v>
      </c>
      <c r="G102" s="80">
        <v>0</v>
      </c>
      <c r="H102" s="204"/>
      <c r="I102" s="204"/>
      <c r="J102" s="204"/>
      <c r="K102" s="204"/>
      <c r="L102" s="80">
        <v>0</v>
      </c>
      <c r="M102" s="203"/>
      <c r="N102" s="52">
        <v>0</v>
      </c>
      <c r="O102" s="204"/>
      <c r="P102" s="204"/>
      <c r="Q102" s="11">
        <v>5.6163943810000001</v>
      </c>
      <c r="R102" s="204"/>
      <c r="S102" s="204"/>
      <c r="T102" s="53">
        <v>7.9562500000000007</v>
      </c>
      <c r="U102" s="204"/>
      <c r="V102" s="204"/>
      <c r="W102" s="11">
        <v>5.3992174693877004</v>
      </c>
      <c r="X102" s="204"/>
      <c r="Y102" s="204"/>
      <c r="Z102" s="53">
        <v>7.4125000000000014</v>
      </c>
      <c r="AA102" s="204"/>
      <c r="AB102" s="204"/>
      <c r="AC102" s="204"/>
      <c r="AD102" s="204"/>
      <c r="AE102" s="204"/>
      <c r="AF102" s="9">
        <v>3.6463683361330586</v>
      </c>
      <c r="AG102" s="9">
        <v>1029</v>
      </c>
      <c r="AH102" s="9">
        <v>0.47948334080071814</v>
      </c>
      <c r="AI102" s="9">
        <v>40</v>
      </c>
      <c r="AJ102" s="9">
        <v>2.5795138888888891</v>
      </c>
      <c r="AK102" s="9" t="s">
        <v>248</v>
      </c>
      <c r="AL102" s="9">
        <v>141</v>
      </c>
      <c r="AM102" s="9">
        <v>3.6933637462488424</v>
      </c>
      <c r="AN102" s="9">
        <v>3.714179104477612</v>
      </c>
      <c r="AO102" s="73">
        <v>5</v>
      </c>
      <c r="AP102" s="80">
        <v>5</v>
      </c>
      <c r="AQ102" s="80">
        <v>1</v>
      </c>
      <c r="AR102" s="224">
        <v>283</v>
      </c>
      <c r="AS102" s="224" t="s">
        <v>248</v>
      </c>
      <c r="AT102" s="11">
        <v>10878.084999999999</v>
      </c>
      <c r="AU102" s="11">
        <v>287.40800000000002</v>
      </c>
      <c r="AV102" s="11">
        <v>0</v>
      </c>
      <c r="AW102" s="11">
        <v>283</v>
      </c>
      <c r="AX102" s="203" t="s">
        <v>248</v>
      </c>
      <c r="AY102" s="235" t="s">
        <v>248</v>
      </c>
      <c r="AZ102" s="138">
        <v>98460</v>
      </c>
      <c r="BA102" s="188" t="s">
        <v>248</v>
      </c>
      <c r="BB102" s="203" t="s">
        <v>248</v>
      </c>
      <c r="BC102" s="203" t="s">
        <v>248</v>
      </c>
      <c r="BD102" s="217" t="s">
        <v>61</v>
      </c>
      <c r="BE102" s="201" t="s">
        <v>62</v>
      </c>
      <c r="BF102" s="201" t="s">
        <v>63</v>
      </c>
      <c r="BG102" s="201" t="s">
        <v>196</v>
      </c>
      <c r="BH102" s="456" t="s">
        <v>512</v>
      </c>
      <c r="BI102" s="218" t="s">
        <v>64</v>
      </c>
      <c r="BJ102" s="370">
        <v>214</v>
      </c>
      <c r="BK102" s="370">
        <v>1</v>
      </c>
      <c r="BL102" s="219" t="s">
        <v>65</v>
      </c>
      <c r="BM102" s="52"/>
      <c r="BN102" s="218" t="s">
        <v>310</v>
      </c>
      <c r="BO102" s="217" t="s">
        <v>352</v>
      </c>
      <c r="BP102" s="201" t="s">
        <v>703</v>
      </c>
      <c r="BQ102" s="52" t="s">
        <v>718</v>
      </c>
    </row>
    <row r="103" spans="1:69" ht="15.75">
      <c r="A103" s="207" t="s">
        <v>37</v>
      </c>
      <c r="B103" s="208" t="s">
        <v>9</v>
      </c>
      <c r="C103" s="202" t="s">
        <v>35</v>
      </c>
      <c r="D103" s="210" t="s">
        <v>182</v>
      </c>
      <c r="E103" s="24" t="s">
        <v>493</v>
      </c>
      <c r="F103" s="86">
        <v>146</v>
      </c>
      <c r="G103" s="80">
        <v>2</v>
      </c>
      <c r="H103" s="204"/>
      <c r="I103" s="204"/>
      <c r="J103" s="204"/>
      <c r="K103" s="204"/>
      <c r="L103" s="80">
        <v>0</v>
      </c>
      <c r="M103" s="203"/>
      <c r="N103" s="52">
        <v>0</v>
      </c>
      <c r="O103" s="204"/>
      <c r="P103" s="204"/>
      <c r="Q103" s="11">
        <v>6.9290275625</v>
      </c>
      <c r="R103" s="204"/>
      <c r="S103" s="204"/>
      <c r="T103" s="53">
        <v>12.799999999999997</v>
      </c>
      <c r="U103" s="204"/>
      <c r="V103" s="204"/>
      <c r="W103" s="11">
        <v>6.8805412986111003</v>
      </c>
      <c r="X103" s="204"/>
      <c r="Y103" s="204"/>
      <c r="Z103" s="53">
        <v>12.724999999999998</v>
      </c>
      <c r="AA103" s="204"/>
      <c r="AB103" s="204"/>
      <c r="AC103" s="204"/>
      <c r="AD103" s="204"/>
      <c r="AE103" s="204"/>
      <c r="AF103" s="9">
        <v>3.4100099305311837</v>
      </c>
      <c r="AG103" s="9">
        <v>1008</v>
      </c>
      <c r="AH103" s="9">
        <v>0.4729734811516732</v>
      </c>
      <c r="AI103" s="9">
        <v>48</v>
      </c>
      <c r="AJ103" s="9">
        <v>2.5080536912751676</v>
      </c>
      <c r="AK103" s="9" t="s">
        <v>248</v>
      </c>
      <c r="AL103" s="9">
        <v>142</v>
      </c>
      <c r="AM103" s="9">
        <v>3.4169014189804585</v>
      </c>
      <c r="AN103" s="9">
        <v>3.5161795407098122</v>
      </c>
      <c r="AO103" s="73">
        <v>48</v>
      </c>
      <c r="AP103" s="80">
        <v>0</v>
      </c>
      <c r="AQ103" s="80">
        <v>1</v>
      </c>
      <c r="AR103" s="224">
        <v>239</v>
      </c>
      <c r="AS103" s="224" t="s">
        <v>248</v>
      </c>
      <c r="AT103" s="11">
        <v>10926.33</v>
      </c>
      <c r="AU103" s="11">
        <v>112.232</v>
      </c>
      <c r="AV103" s="11">
        <v>0</v>
      </c>
      <c r="AW103" s="11">
        <v>239</v>
      </c>
      <c r="AX103" s="203" t="s">
        <v>248</v>
      </c>
      <c r="AY103" s="235" t="s">
        <v>248</v>
      </c>
      <c r="AZ103" s="138">
        <v>98460</v>
      </c>
      <c r="BA103" s="188" t="s">
        <v>248</v>
      </c>
      <c r="BB103" s="203" t="s">
        <v>248</v>
      </c>
      <c r="BC103" s="203" t="s">
        <v>248</v>
      </c>
      <c r="BD103" s="217" t="s">
        <v>61</v>
      </c>
      <c r="BE103" s="201" t="s">
        <v>62</v>
      </c>
      <c r="BF103" s="201" t="s">
        <v>63</v>
      </c>
      <c r="BG103" s="201" t="s">
        <v>196</v>
      </c>
      <c r="BH103" s="456" t="s">
        <v>512</v>
      </c>
      <c r="BI103" s="218" t="s">
        <v>66</v>
      </c>
      <c r="BJ103" s="370">
        <v>214</v>
      </c>
      <c r="BK103" s="370">
        <v>7</v>
      </c>
      <c r="BL103" s="219" t="s">
        <v>65</v>
      </c>
      <c r="BM103" s="52"/>
      <c r="BN103" s="218" t="s">
        <v>310</v>
      </c>
      <c r="BO103" s="217" t="s">
        <v>352</v>
      </c>
      <c r="BP103" s="201" t="s">
        <v>703</v>
      </c>
      <c r="BQ103" s="52" t="s">
        <v>718</v>
      </c>
    </row>
    <row r="104" spans="1:69" ht="15.75">
      <c r="A104" s="207" t="s">
        <v>37</v>
      </c>
      <c r="B104" s="208" t="s">
        <v>9</v>
      </c>
      <c r="C104" s="202" t="s">
        <v>35</v>
      </c>
      <c r="D104" s="210" t="s">
        <v>182</v>
      </c>
      <c r="E104" s="24" t="s">
        <v>493</v>
      </c>
      <c r="F104" s="420">
        <v>147</v>
      </c>
      <c r="G104" s="421">
        <v>0</v>
      </c>
      <c r="H104" s="422"/>
      <c r="I104" s="422"/>
      <c r="J104" s="422"/>
      <c r="K104" s="422"/>
      <c r="L104" s="421">
        <v>1</v>
      </c>
      <c r="M104" s="423"/>
      <c r="N104" s="424">
        <v>0</v>
      </c>
      <c r="O104" s="422"/>
      <c r="P104" s="422"/>
      <c r="Q104" s="425">
        <v>7.7361847602999996</v>
      </c>
      <c r="R104" s="422"/>
      <c r="S104" s="422"/>
      <c r="T104" s="426">
        <v>9.9749999999999996</v>
      </c>
      <c r="U104" s="422"/>
      <c r="V104" s="422"/>
      <c r="W104" s="425">
        <v>7.8968217328766999</v>
      </c>
      <c r="X104" s="422"/>
      <c r="Y104" s="422"/>
      <c r="Z104" s="426">
        <v>10.337499999999999</v>
      </c>
      <c r="AA104" s="422"/>
      <c r="AB104" s="422"/>
      <c r="AC104" s="422"/>
      <c r="AD104" s="422"/>
      <c r="AE104" s="422"/>
      <c r="AF104" s="427">
        <v>3.4313170351277598</v>
      </c>
      <c r="AG104" s="427">
        <v>1022</v>
      </c>
      <c r="AH104" s="427">
        <v>0.53941001026667756</v>
      </c>
      <c r="AI104" s="427">
        <v>69</v>
      </c>
      <c r="AJ104" s="427">
        <v>2.3210000000000002</v>
      </c>
      <c r="AK104" s="427" t="s">
        <v>248</v>
      </c>
      <c r="AL104" s="427">
        <v>140</v>
      </c>
      <c r="AM104" s="427">
        <v>3.4608163366512374</v>
      </c>
      <c r="AN104" s="427">
        <v>3.5730174081237913</v>
      </c>
      <c r="AO104" s="428">
        <v>5</v>
      </c>
      <c r="AP104" s="421">
        <v>2</v>
      </c>
      <c r="AQ104" s="421">
        <v>0</v>
      </c>
      <c r="AR104" s="429">
        <v>287</v>
      </c>
      <c r="AS104" s="429" t="s">
        <v>248</v>
      </c>
      <c r="AT104" s="425">
        <v>11184.76</v>
      </c>
      <c r="AU104" s="425">
        <v>78.555999999999997</v>
      </c>
      <c r="AV104" s="425">
        <v>0</v>
      </c>
      <c r="AW104" s="425">
        <v>287</v>
      </c>
      <c r="AX104" s="203" t="s">
        <v>248</v>
      </c>
      <c r="AY104" s="235" t="s">
        <v>248</v>
      </c>
      <c r="AZ104" s="138">
        <v>98460</v>
      </c>
      <c r="BA104" s="188" t="s">
        <v>248</v>
      </c>
      <c r="BB104" s="203" t="s">
        <v>248</v>
      </c>
      <c r="BC104" s="203" t="s">
        <v>248</v>
      </c>
      <c r="BD104" s="217" t="s">
        <v>61</v>
      </c>
      <c r="BE104" s="201" t="s">
        <v>62</v>
      </c>
      <c r="BF104" s="201" t="s">
        <v>63</v>
      </c>
      <c r="BG104" s="201" t="s">
        <v>196</v>
      </c>
      <c r="BH104" s="455" t="s">
        <v>512</v>
      </c>
      <c r="BI104" s="218" t="s">
        <v>67</v>
      </c>
      <c r="BJ104" s="370">
        <v>214</v>
      </c>
      <c r="BK104" s="370">
        <v>3</v>
      </c>
      <c r="BL104" s="219" t="s">
        <v>65</v>
      </c>
      <c r="BM104" s="52"/>
      <c r="BN104" s="218" t="s">
        <v>310</v>
      </c>
      <c r="BO104" s="217" t="s">
        <v>352</v>
      </c>
      <c r="BP104" s="201" t="s">
        <v>703</v>
      </c>
      <c r="BQ104" s="52" t="s">
        <v>718</v>
      </c>
    </row>
    <row r="105" spans="1:69" ht="15.75">
      <c r="A105" s="207" t="s">
        <v>37</v>
      </c>
      <c r="B105" s="208" t="s">
        <v>9</v>
      </c>
      <c r="C105" s="202" t="s">
        <v>35</v>
      </c>
      <c r="D105" s="210" t="s">
        <v>182</v>
      </c>
      <c r="E105" s="24" t="s">
        <v>493</v>
      </c>
      <c r="F105" s="86">
        <v>143</v>
      </c>
      <c r="G105" s="80">
        <v>3</v>
      </c>
      <c r="H105" s="204"/>
      <c r="I105" s="204"/>
      <c r="J105" s="204"/>
      <c r="K105" s="204"/>
      <c r="L105" s="80">
        <v>0</v>
      </c>
      <c r="M105" s="203"/>
      <c r="N105" s="52">
        <v>0</v>
      </c>
      <c r="O105" s="204"/>
      <c r="P105" s="204"/>
      <c r="Q105" s="11">
        <v>7.4208068643000002</v>
      </c>
      <c r="R105" s="204"/>
      <c r="S105" s="204"/>
      <c r="T105" s="53">
        <v>9.8333333333333339</v>
      </c>
      <c r="U105" s="204"/>
      <c r="V105" s="204"/>
      <c r="W105" s="11">
        <v>7.4439353500000003</v>
      </c>
      <c r="X105" s="204"/>
      <c r="Y105" s="204"/>
      <c r="Z105" s="53">
        <v>9.8333333333333339</v>
      </c>
      <c r="AA105" s="204"/>
      <c r="AB105" s="204"/>
      <c r="AC105" s="204"/>
      <c r="AD105" s="204"/>
      <c r="AE105" s="204"/>
      <c r="AF105" s="9">
        <v>2.7263428621292114</v>
      </c>
      <c r="AG105" s="9">
        <v>980</v>
      </c>
      <c r="AH105" s="9">
        <v>0.40267082736350024</v>
      </c>
      <c r="AI105" s="9">
        <v>236</v>
      </c>
      <c r="AJ105" s="9">
        <v>1.7410714285714286</v>
      </c>
      <c r="AK105" s="9" t="s">
        <v>248</v>
      </c>
      <c r="AL105" s="9">
        <v>0</v>
      </c>
      <c r="AM105" s="9"/>
      <c r="AN105" s="9"/>
      <c r="AO105" s="73">
        <v>45</v>
      </c>
      <c r="AP105" s="80">
        <v>9</v>
      </c>
      <c r="AQ105" s="80">
        <v>4</v>
      </c>
      <c r="AR105" s="224">
        <v>222</v>
      </c>
      <c r="AS105" s="224" t="s">
        <v>248</v>
      </c>
      <c r="AT105" s="11">
        <v>9449.5969999999998</v>
      </c>
      <c r="AU105" s="11">
        <v>1275.8620000000001</v>
      </c>
      <c r="AV105" s="11">
        <v>0</v>
      </c>
      <c r="AW105" s="11">
        <v>222</v>
      </c>
      <c r="AX105" s="203" t="s">
        <v>248</v>
      </c>
      <c r="AY105" s="235" t="s">
        <v>248</v>
      </c>
      <c r="AZ105" s="138">
        <v>98460</v>
      </c>
      <c r="BA105" s="188" t="s">
        <v>248</v>
      </c>
      <c r="BB105" s="203" t="s">
        <v>248</v>
      </c>
      <c r="BC105" s="203" t="s">
        <v>248</v>
      </c>
      <c r="BD105" s="217" t="s">
        <v>61</v>
      </c>
      <c r="BE105" s="201" t="s">
        <v>62</v>
      </c>
      <c r="BF105" s="201" t="s">
        <v>63</v>
      </c>
      <c r="BG105" s="201" t="s">
        <v>196</v>
      </c>
      <c r="BH105" s="456" t="s">
        <v>512</v>
      </c>
      <c r="BI105" s="218" t="s">
        <v>68</v>
      </c>
      <c r="BJ105" s="370">
        <v>214</v>
      </c>
      <c r="BK105" s="370">
        <v>4</v>
      </c>
      <c r="BL105" s="219" t="s">
        <v>65</v>
      </c>
      <c r="BM105" s="52"/>
      <c r="BN105" s="218" t="s">
        <v>310</v>
      </c>
      <c r="BO105" s="217" t="s">
        <v>352</v>
      </c>
      <c r="BP105" s="201" t="s">
        <v>703</v>
      </c>
      <c r="BQ105" s="52" t="s">
        <v>718</v>
      </c>
    </row>
    <row r="106" spans="1:69" ht="15.75">
      <c r="A106" s="207" t="s">
        <v>37</v>
      </c>
      <c r="B106" s="208" t="s">
        <v>9</v>
      </c>
      <c r="C106" s="202" t="s">
        <v>35</v>
      </c>
      <c r="D106" s="210" t="s">
        <v>182</v>
      </c>
      <c r="E106" s="24" t="s">
        <v>359</v>
      </c>
      <c r="F106" s="86">
        <v>45</v>
      </c>
      <c r="G106" s="80">
        <v>0</v>
      </c>
      <c r="H106" s="204"/>
      <c r="I106" s="204"/>
      <c r="J106" s="204"/>
      <c r="K106" s="204"/>
      <c r="L106" s="80">
        <v>0</v>
      </c>
      <c r="M106" s="203"/>
      <c r="N106" s="52">
        <v>0</v>
      </c>
      <c r="O106" s="204"/>
      <c r="P106" s="204"/>
      <c r="Q106" s="11">
        <v>5.7305552000000004</v>
      </c>
      <c r="R106" s="204"/>
      <c r="S106" s="204"/>
      <c r="T106" s="53">
        <v>7.375</v>
      </c>
      <c r="U106" s="204"/>
      <c r="V106" s="204"/>
      <c r="W106" s="11">
        <v>5.4543553999999999</v>
      </c>
      <c r="X106" s="204"/>
      <c r="Y106" s="204"/>
      <c r="Z106" s="53">
        <v>7.375</v>
      </c>
      <c r="AA106" s="204"/>
      <c r="AB106" s="204"/>
      <c r="AC106" s="204"/>
      <c r="AD106" s="204"/>
      <c r="AE106" s="204"/>
      <c r="AF106" s="9">
        <v>3.6270793714220564</v>
      </c>
      <c r="AG106" s="9">
        <v>315</v>
      </c>
      <c r="AH106" s="9">
        <v>0.46303015722395158</v>
      </c>
      <c r="AI106" s="9">
        <v>11</v>
      </c>
      <c r="AJ106" s="9">
        <v>2.6187499999999999</v>
      </c>
      <c r="AK106" s="9" t="s">
        <v>248</v>
      </c>
      <c r="AL106" s="9">
        <v>44</v>
      </c>
      <c r="AM106" s="9">
        <v>3.6276948111397882</v>
      </c>
      <c r="AN106" s="9">
        <v>3.6770334928229667</v>
      </c>
      <c r="AO106" s="73">
        <v>1</v>
      </c>
      <c r="AP106" s="80">
        <v>0</v>
      </c>
      <c r="AQ106" s="80">
        <v>0</v>
      </c>
      <c r="AR106" s="224">
        <v>89</v>
      </c>
      <c r="AS106" s="224" t="s">
        <v>248</v>
      </c>
      <c r="AT106" s="11">
        <v>3201.877</v>
      </c>
      <c r="AU106" s="11">
        <v>0</v>
      </c>
      <c r="AV106" s="11">
        <v>0</v>
      </c>
      <c r="AW106" s="11">
        <v>89</v>
      </c>
      <c r="AX106" s="203" t="s">
        <v>248</v>
      </c>
      <c r="AY106" s="235" t="s">
        <v>248</v>
      </c>
      <c r="AZ106" s="138">
        <v>32580</v>
      </c>
      <c r="BA106" s="384" t="s">
        <v>248</v>
      </c>
      <c r="BB106" s="203" t="s">
        <v>248</v>
      </c>
      <c r="BC106" s="203" t="s">
        <v>248</v>
      </c>
      <c r="BD106" s="217" t="s">
        <v>61</v>
      </c>
      <c r="BE106" s="201" t="s">
        <v>62</v>
      </c>
      <c r="BF106" s="201" t="s">
        <v>63</v>
      </c>
      <c r="BG106" s="201" t="s">
        <v>196</v>
      </c>
      <c r="BH106" s="456" t="s">
        <v>513</v>
      </c>
      <c r="BI106" s="218" t="s">
        <v>64</v>
      </c>
      <c r="BJ106" s="370">
        <v>214</v>
      </c>
      <c r="BK106" s="370">
        <v>1</v>
      </c>
      <c r="BL106" s="219" t="s">
        <v>65</v>
      </c>
      <c r="BM106" s="52"/>
      <c r="BN106" s="218" t="s">
        <v>310</v>
      </c>
      <c r="BO106" s="217" t="s">
        <v>54</v>
      </c>
      <c r="BP106" s="201" t="s">
        <v>699</v>
      </c>
      <c r="BQ106" s="52" t="s">
        <v>715</v>
      </c>
    </row>
    <row r="107" spans="1:69" ht="15.75">
      <c r="A107" s="207" t="s">
        <v>37</v>
      </c>
      <c r="B107" s="208" t="s">
        <v>9</v>
      </c>
      <c r="C107" s="202" t="s">
        <v>35</v>
      </c>
      <c r="D107" s="210" t="s">
        <v>182</v>
      </c>
      <c r="E107" s="24" t="s">
        <v>359</v>
      </c>
      <c r="F107" s="86">
        <v>48</v>
      </c>
      <c r="G107" s="80">
        <v>4</v>
      </c>
      <c r="H107" s="204"/>
      <c r="I107" s="204"/>
      <c r="J107" s="204"/>
      <c r="K107" s="204"/>
      <c r="L107" s="80">
        <v>0</v>
      </c>
      <c r="M107" s="203"/>
      <c r="N107" s="52">
        <v>0</v>
      </c>
      <c r="O107" s="204"/>
      <c r="P107" s="204"/>
      <c r="Q107" s="11">
        <v>6.4620225682000001</v>
      </c>
      <c r="R107" s="204"/>
      <c r="S107" s="204"/>
      <c r="T107" s="53">
        <v>8.8999999999999986</v>
      </c>
      <c r="U107" s="204"/>
      <c r="V107" s="204"/>
      <c r="W107" s="11">
        <v>6.5288407045454004</v>
      </c>
      <c r="X107" s="204"/>
      <c r="Y107" s="204"/>
      <c r="Z107" s="53">
        <v>8.8999999999999986</v>
      </c>
      <c r="AA107" s="204"/>
      <c r="AB107" s="204"/>
      <c r="AC107" s="204"/>
      <c r="AD107" s="204"/>
      <c r="AE107" s="204"/>
      <c r="AF107" s="9">
        <v>3.2477922087365929</v>
      </c>
      <c r="AG107" s="9">
        <v>308</v>
      </c>
      <c r="AH107" s="9">
        <v>0.51205898875996725</v>
      </c>
      <c r="AI107" s="9">
        <v>29</v>
      </c>
      <c r="AJ107" s="9">
        <v>2.2280000000000002</v>
      </c>
      <c r="AK107" s="9" t="s">
        <v>248</v>
      </c>
      <c r="AL107" s="9">
        <v>44</v>
      </c>
      <c r="AM107" s="9">
        <v>3.2477922087365929</v>
      </c>
      <c r="AN107" s="9">
        <v>3.3101851851851851</v>
      </c>
      <c r="AO107" s="73">
        <v>5</v>
      </c>
      <c r="AP107" s="80">
        <v>0</v>
      </c>
      <c r="AQ107" s="80">
        <v>0</v>
      </c>
      <c r="AR107" s="224">
        <v>83</v>
      </c>
      <c r="AS107" s="224" t="s">
        <v>248</v>
      </c>
      <c r="AT107" s="11">
        <v>3129.9090000000001</v>
      </c>
      <c r="AU107" s="11">
        <v>0</v>
      </c>
      <c r="AV107" s="11">
        <v>0</v>
      </c>
      <c r="AW107" s="11">
        <v>83</v>
      </c>
      <c r="AX107" s="203" t="s">
        <v>248</v>
      </c>
      <c r="AY107" s="235" t="s">
        <v>248</v>
      </c>
      <c r="AZ107" s="138">
        <v>32580</v>
      </c>
      <c r="BA107" s="188" t="s">
        <v>248</v>
      </c>
      <c r="BB107" s="203" t="s">
        <v>248</v>
      </c>
      <c r="BC107" s="203" t="s">
        <v>248</v>
      </c>
      <c r="BD107" s="217" t="s">
        <v>61</v>
      </c>
      <c r="BE107" s="201" t="s">
        <v>62</v>
      </c>
      <c r="BF107" s="201" t="s">
        <v>63</v>
      </c>
      <c r="BG107" s="201" t="s">
        <v>196</v>
      </c>
      <c r="BH107" s="456" t="s">
        <v>513</v>
      </c>
      <c r="BI107" s="218" t="s">
        <v>66</v>
      </c>
      <c r="BJ107" s="370">
        <v>214</v>
      </c>
      <c r="BK107" s="370">
        <v>7</v>
      </c>
      <c r="BL107" s="219" t="s">
        <v>65</v>
      </c>
      <c r="BM107" s="52"/>
      <c r="BN107" s="218" t="s">
        <v>310</v>
      </c>
      <c r="BO107" s="217" t="s">
        <v>54</v>
      </c>
      <c r="BP107" s="201" t="s">
        <v>699</v>
      </c>
      <c r="BQ107" s="52" t="s">
        <v>715</v>
      </c>
    </row>
    <row r="108" spans="1:69" ht="15.75">
      <c r="A108" s="207" t="s">
        <v>37</v>
      </c>
      <c r="B108" s="208" t="s">
        <v>9</v>
      </c>
      <c r="C108" s="202" t="s">
        <v>35</v>
      </c>
      <c r="D108" s="210" t="s">
        <v>182</v>
      </c>
      <c r="E108" s="24" t="s">
        <v>359</v>
      </c>
      <c r="F108" s="86">
        <v>49</v>
      </c>
      <c r="G108" s="80">
        <v>0</v>
      </c>
      <c r="H108" s="204"/>
      <c r="I108" s="204"/>
      <c r="J108" s="204"/>
      <c r="K108" s="204"/>
      <c r="L108" s="80">
        <v>0</v>
      </c>
      <c r="M108" s="203"/>
      <c r="N108" s="52">
        <v>1</v>
      </c>
      <c r="O108" s="204"/>
      <c r="P108" s="204"/>
      <c r="Q108" s="11">
        <v>6.7667550611999996</v>
      </c>
      <c r="R108" s="204"/>
      <c r="S108" s="204"/>
      <c r="T108" s="53">
        <v>8.6374999999999993</v>
      </c>
      <c r="U108" s="204"/>
      <c r="V108" s="204"/>
      <c r="W108" s="11">
        <v>6.8471632040815997</v>
      </c>
      <c r="X108" s="204"/>
      <c r="Y108" s="204"/>
      <c r="Z108" s="53">
        <v>8.2749999999999986</v>
      </c>
      <c r="AA108" s="204"/>
      <c r="AB108" s="204"/>
      <c r="AC108" s="204"/>
      <c r="AD108" s="204"/>
      <c r="AE108" s="204"/>
      <c r="AF108" s="9">
        <v>3.4569940559920815</v>
      </c>
      <c r="AG108" s="9">
        <v>336</v>
      </c>
      <c r="AH108" s="9">
        <v>0.58642236533188064</v>
      </c>
      <c r="AI108" s="9">
        <v>13</v>
      </c>
      <c r="AJ108" s="9">
        <v>2.3704545454545456</v>
      </c>
      <c r="AK108" s="9" t="s">
        <v>248</v>
      </c>
      <c r="AL108" s="9">
        <v>47</v>
      </c>
      <c r="AM108" s="9">
        <v>3.4719756932244117</v>
      </c>
      <c r="AN108" s="9">
        <v>3.5668789808917198</v>
      </c>
      <c r="AO108" s="73">
        <v>12</v>
      </c>
      <c r="AP108" s="80">
        <v>0</v>
      </c>
      <c r="AQ108" s="80">
        <v>1</v>
      </c>
      <c r="AR108" s="224">
        <v>85</v>
      </c>
      <c r="AS108" s="224" t="s">
        <v>248</v>
      </c>
      <c r="AT108" s="11">
        <v>3477.7220000000002</v>
      </c>
      <c r="AU108" s="11">
        <v>12.41</v>
      </c>
      <c r="AV108" s="11">
        <v>0</v>
      </c>
      <c r="AW108" s="11">
        <v>85</v>
      </c>
      <c r="AX108" s="203" t="s">
        <v>248</v>
      </c>
      <c r="AY108" s="235" t="s">
        <v>248</v>
      </c>
      <c r="AZ108" s="138">
        <v>32580</v>
      </c>
      <c r="BA108" s="188" t="s">
        <v>248</v>
      </c>
      <c r="BB108" s="203" t="s">
        <v>248</v>
      </c>
      <c r="BC108" s="203" t="s">
        <v>248</v>
      </c>
      <c r="BD108" s="217" t="s">
        <v>61</v>
      </c>
      <c r="BE108" s="201" t="s">
        <v>62</v>
      </c>
      <c r="BF108" s="201" t="s">
        <v>63</v>
      </c>
      <c r="BG108" s="201" t="s">
        <v>196</v>
      </c>
      <c r="BH108" s="456" t="s">
        <v>513</v>
      </c>
      <c r="BI108" s="218" t="s">
        <v>67</v>
      </c>
      <c r="BJ108" s="370">
        <v>214</v>
      </c>
      <c r="BK108" s="370">
        <v>3</v>
      </c>
      <c r="BL108" s="219" t="s">
        <v>65</v>
      </c>
      <c r="BM108" s="52"/>
      <c r="BN108" s="218" t="s">
        <v>310</v>
      </c>
      <c r="BO108" s="217" t="s">
        <v>54</v>
      </c>
      <c r="BP108" s="201" t="s">
        <v>699</v>
      </c>
      <c r="BQ108" s="52" t="s">
        <v>715</v>
      </c>
    </row>
    <row r="109" spans="1:69" ht="15.75">
      <c r="A109" s="207" t="s">
        <v>37</v>
      </c>
      <c r="B109" s="208" t="s">
        <v>9</v>
      </c>
      <c r="C109" s="202" t="s">
        <v>35</v>
      </c>
      <c r="D109" s="210" t="s">
        <v>182</v>
      </c>
      <c r="E109" s="24" t="s">
        <v>359</v>
      </c>
      <c r="F109" s="86">
        <v>49</v>
      </c>
      <c r="G109" s="80">
        <v>3</v>
      </c>
      <c r="H109" s="204"/>
      <c r="I109" s="204"/>
      <c r="J109" s="204"/>
      <c r="K109" s="204"/>
      <c r="L109" s="80">
        <v>0</v>
      </c>
      <c r="M109" s="203"/>
      <c r="N109" s="52">
        <v>0</v>
      </c>
      <c r="O109" s="204"/>
      <c r="P109" s="204"/>
      <c r="Q109" s="11">
        <v>6.980108413</v>
      </c>
      <c r="R109" s="204"/>
      <c r="S109" s="204"/>
      <c r="T109" s="53">
        <v>9.4249999999999989</v>
      </c>
      <c r="U109" s="204"/>
      <c r="V109" s="204"/>
      <c r="W109" s="11">
        <v>6.9644129347826</v>
      </c>
      <c r="X109" s="204"/>
      <c r="Y109" s="204"/>
      <c r="Z109" s="53">
        <v>9.6749999999999989</v>
      </c>
      <c r="AA109" s="204"/>
      <c r="AB109" s="204"/>
      <c r="AC109" s="204"/>
      <c r="AD109" s="204"/>
      <c r="AE109" s="204"/>
      <c r="AF109" s="9">
        <v>2.6843181848526001</v>
      </c>
      <c r="AG109" s="9">
        <v>308</v>
      </c>
      <c r="AH109" s="9">
        <v>0.34482592231519982</v>
      </c>
      <c r="AI109" s="9">
        <v>70</v>
      </c>
      <c r="AJ109" s="9">
        <v>2.0159090909090911</v>
      </c>
      <c r="AK109" s="9" t="s">
        <v>248</v>
      </c>
      <c r="AL109" s="9">
        <v>0</v>
      </c>
      <c r="AM109" s="9"/>
      <c r="AN109" s="9"/>
      <c r="AO109" s="73">
        <v>45</v>
      </c>
      <c r="AP109" s="80">
        <v>1</v>
      </c>
      <c r="AQ109" s="80">
        <v>0</v>
      </c>
      <c r="AR109" s="224">
        <v>46</v>
      </c>
      <c r="AS109" s="224" t="s">
        <v>248</v>
      </c>
      <c r="AT109" s="11">
        <v>3207.2640000000001</v>
      </c>
      <c r="AU109" s="11">
        <v>71.489999999999995</v>
      </c>
      <c r="AV109" s="11">
        <v>0</v>
      </c>
      <c r="AW109" s="11">
        <v>46</v>
      </c>
      <c r="AX109" s="203" t="s">
        <v>248</v>
      </c>
      <c r="AY109" s="235" t="s">
        <v>248</v>
      </c>
      <c r="AZ109" s="138">
        <v>32580</v>
      </c>
      <c r="BA109" s="188" t="s">
        <v>248</v>
      </c>
      <c r="BB109" s="203" t="s">
        <v>248</v>
      </c>
      <c r="BC109" s="203" t="s">
        <v>248</v>
      </c>
      <c r="BD109" s="217" t="s">
        <v>61</v>
      </c>
      <c r="BE109" s="201" t="s">
        <v>62</v>
      </c>
      <c r="BF109" s="201" t="s">
        <v>63</v>
      </c>
      <c r="BG109" s="201" t="s">
        <v>196</v>
      </c>
      <c r="BH109" s="456" t="s">
        <v>513</v>
      </c>
      <c r="BI109" s="218" t="s">
        <v>68</v>
      </c>
      <c r="BJ109" s="370">
        <v>214</v>
      </c>
      <c r="BK109" s="370">
        <v>4</v>
      </c>
      <c r="BL109" s="219" t="s">
        <v>65</v>
      </c>
      <c r="BM109" s="52"/>
      <c r="BN109" s="218" t="s">
        <v>310</v>
      </c>
      <c r="BO109" s="217" t="s">
        <v>54</v>
      </c>
      <c r="BP109" s="201" t="s">
        <v>699</v>
      </c>
      <c r="BQ109" s="52" t="s">
        <v>715</v>
      </c>
    </row>
    <row r="110" spans="1:69" ht="15.75">
      <c r="A110" s="207" t="s">
        <v>37</v>
      </c>
      <c r="B110" s="208" t="s">
        <v>9</v>
      </c>
      <c r="C110" s="202" t="s">
        <v>35</v>
      </c>
      <c r="D110" s="210" t="s">
        <v>182</v>
      </c>
      <c r="E110" s="24" t="s">
        <v>494</v>
      </c>
      <c r="F110" s="86">
        <v>137</v>
      </c>
      <c r="G110" s="80">
        <v>1</v>
      </c>
      <c r="H110" s="204"/>
      <c r="I110" s="204"/>
      <c r="J110" s="204"/>
      <c r="K110" s="204"/>
      <c r="L110" s="80">
        <v>0</v>
      </c>
      <c r="M110" s="203"/>
      <c r="N110" s="52">
        <v>0</v>
      </c>
      <c r="O110" s="204"/>
      <c r="P110" s="204"/>
      <c r="Q110" s="11">
        <v>5.4244555294000003</v>
      </c>
      <c r="R110" s="204"/>
      <c r="S110" s="204"/>
      <c r="T110" s="53">
        <v>6.6571428571428566</v>
      </c>
      <c r="U110" s="204"/>
      <c r="V110" s="204"/>
      <c r="W110" s="11">
        <v>5.2039113749999997</v>
      </c>
      <c r="X110" s="204"/>
      <c r="Y110" s="204"/>
      <c r="Z110" s="53">
        <v>6.419999999999999</v>
      </c>
      <c r="AA110" s="204"/>
      <c r="AB110" s="204"/>
      <c r="AC110" s="204"/>
      <c r="AD110" s="204"/>
      <c r="AE110" s="204"/>
      <c r="AF110" s="9">
        <v>3.7176890994320395</v>
      </c>
      <c r="AG110" s="9">
        <v>952</v>
      </c>
      <c r="AH110" s="9">
        <v>0.38834208453178354</v>
      </c>
      <c r="AI110" s="9">
        <v>11</v>
      </c>
      <c r="AJ110" s="9">
        <v>2.832727272727273</v>
      </c>
      <c r="AK110" s="9" t="s">
        <v>248</v>
      </c>
      <c r="AL110" s="9">
        <v>135</v>
      </c>
      <c r="AM110" s="9">
        <v>3.719820129303705</v>
      </c>
      <c r="AN110" s="9">
        <v>3.726923076923077</v>
      </c>
      <c r="AO110" s="73">
        <v>4</v>
      </c>
      <c r="AP110" s="80">
        <v>0</v>
      </c>
      <c r="AQ110" s="80">
        <v>0</v>
      </c>
      <c r="AR110" s="224">
        <v>268</v>
      </c>
      <c r="AS110" s="224" t="s">
        <v>248</v>
      </c>
      <c r="AT110" s="11">
        <v>10313.540000000001</v>
      </c>
      <c r="AU110" s="11">
        <v>0</v>
      </c>
      <c r="AV110" s="11">
        <v>0</v>
      </c>
      <c r="AW110" s="11">
        <v>268</v>
      </c>
      <c r="AX110" s="203" t="s">
        <v>248</v>
      </c>
      <c r="AY110" s="235" t="s">
        <v>248</v>
      </c>
      <c r="AZ110" s="138">
        <v>41799</v>
      </c>
      <c r="BA110" s="188" t="s">
        <v>248</v>
      </c>
      <c r="BB110" s="203" t="s">
        <v>248</v>
      </c>
      <c r="BC110" s="203" t="s">
        <v>248</v>
      </c>
      <c r="BD110" s="217" t="s">
        <v>61</v>
      </c>
      <c r="BE110" s="201" t="s">
        <v>62</v>
      </c>
      <c r="BF110" s="201" t="s">
        <v>63</v>
      </c>
      <c r="BG110" s="201" t="s">
        <v>196</v>
      </c>
      <c r="BH110" s="218" t="s">
        <v>512</v>
      </c>
      <c r="BI110" s="218" t="s">
        <v>64</v>
      </c>
      <c r="BJ110" s="370">
        <v>214</v>
      </c>
      <c r="BK110" s="370">
        <v>1</v>
      </c>
      <c r="BL110" s="219" t="s">
        <v>65</v>
      </c>
      <c r="BM110" s="52"/>
      <c r="BN110" s="218" t="s">
        <v>310</v>
      </c>
      <c r="BO110" s="217" t="s">
        <v>352</v>
      </c>
      <c r="BP110" s="201" t="s">
        <v>703</v>
      </c>
      <c r="BQ110" s="52" t="s">
        <v>718</v>
      </c>
    </row>
    <row r="111" spans="1:69" ht="15.75">
      <c r="A111" s="207" t="s">
        <v>37</v>
      </c>
      <c r="B111" s="208" t="s">
        <v>9</v>
      </c>
      <c r="C111" s="202" t="s">
        <v>35</v>
      </c>
      <c r="D111" s="210" t="s">
        <v>182</v>
      </c>
      <c r="E111" s="24" t="s">
        <v>494</v>
      </c>
      <c r="F111" s="86">
        <v>159</v>
      </c>
      <c r="G111" s="80">
        <v>2</v>
      </c>
      <c r="H111" s="204"/>
      <c r="I111" s="204"/>
      <c r="J111" s="204"/>
      <c r="K111" s="204"/>
      <c r="L111" s="80">
        <v>0</v>
      </c>
      <c r="M111" s="203"/>
      <c r="N111" s="52">
        <v>0</v>
      </c>
      <c r="O111" s="204"/>
      <c r="P111" s="204"/>
      <c r="Q111" s="11">
        <v>6.9254774650000002</v>
      </c>
      <c r="R111" s="204"/>
      <c r="S111" s="204"/>
      <c r="T111" s="53">
        <v>9.0375000000000014</v>
      </c>
      <c r="U111" s="204"/>
      <c r="V111" s="204"/>
      <c r="W111" s="11">
        <v>6.8545284713374999</v>
      </c>
      <c r="X111" s="204"/>
      <c r="Y111" s="204"/>
      <c r="Z111" s="53">
        <v>8.915909090909091</v>
      </c>
      <c r="AA111" s="204"/>
      <c r="AB111" s="204"/>
      <c r="AC111" s="204"/>
      <c r="AD111" s="204"/>
      <c r="AE111" s="204"/>
      <c r="AF111" s="9">
        <v>3.3037470460697342</v>
      </c>
      <c r="AG111" s="9">
        <v>1098</v>
      </c>
      <c r="AH111" s="9">
        <v>0.49655895252999283</v>
      </c>
      <c r="AI111" s="9">
        <v>71</v>
      </c>
      <c r="AJ111" s="9">
        <v>2.3680327868852458</v>
      </c>
      <c r="AK111" s="9" t="s">
        <v>248</v>
      </c>
      <c r="AL111" s="9">
        <v>156</v>
      </c>
      <c r="AM111" s="9">
        <v>3.3039377324092083</v>
      </c>
      <c r="AN111" s="9">
        <v>3.3626453488372094</v>
      </c>
      <c r="AO111" s="73">
        <v>15</v>
      </c>
      <c r="AP111" s="80">
        <v>0</v>
      </c>
      <c r="AQ111" s="80">
        <v>0</v>
      </c>
      <c r="AR111" s="224">
        <v>299</v>
      </c>
      <c r="AS111" s="224" t="s">
        <v>248</v>
      </c>
      <c r="AT111" s="11">
        <v>11975.858</v>
      </c>
      <c r="AU111" s="11">
        <v>0</v>
      </c>
      <c r="AV111" s="11">
        <v>0</v>
      </c>
      <c r="AW111" s="11">
        <v>299</v>
      </c>
      <c r="AX111" s="203" t="s">
        <v>248</v>
      </c>
      <c r="AY111" s="235" t="s">
        <v>248</v>
      </c>
      <c r="AZ111" s="138">
        <v>41799</v>
      </c>
      <c r="BA111" s="188" t="s">
        <v>248</v>
      </c>
      <c r="BB111" s="203" t="s">
        <v>248</v>
      </c>
      <c r="BC111" s="203" t="s">
        <v>248</v>
      </c>
      <c r="BD111" s="217" t="s">
        <v>61</v>
      </c>
      <c r="BE111" s="201" t="s">
        <v>62</v>
      </c>
      <c r="BF111" s="201" t="s">
        <v>63</v>
      </c>
      <c r="BG111" s="201" t="s">
        <v>196</v>
      </c>
      <c r="BH111" s="218" t="s">
        <v>512</v>
      </c>
      <c r="BI111" s="218" t="s">
        <v>66</v>
      </c>
      <c r="BJ111" s="370">
        <v>214</v>
      </c>
      <c r="BK111" s="370">
        <v>7</v>
      </c>
      <c r="BL111" s="219" t="s">
        <v>65</v>
      </c>
      <c r="BM111" s="52"/>
      <c r="BN111" s="218" t="s">
        <v>310</v>
      </c>
      <c r="BO111" s="217" t="s">
        <v>352</v>
      </c>
      <c r="BP111" s="201" t="s">
        <v>703</v>
      </c>
      <c r="BQ111" s="52" t="s">
        <v>718</v>
      </c>
    </row>
    <row r="112" spans="1:69" ht="15.75">
      <c r="A112" s="207" t="s">
        <v>37</v>
      </c>
      <c r="B112" s="208" t="s">
        <v>9</v>
      </c>
      <c r="C112" s="202" t="s">
        <v>35</v>
      </c>
      <c r="D112" s="210" t="s">
        <v>182</v>
      </c>
      <c r="E112" s="24" t="s">
        <v>494</v>
      </c>
      <c r="F112" s="420">
        <v>161</v>
      </c>
      <c r="G112" s="421">
        <v>2</v>
      </c>
      <c r="H112" s="422"/>
      <c r="I112" s="422"/>
      <c r="J112" s="422"/>
      <c r="K112" s="422"/>
      <c r="L112" s="421">
        <v>0</v>
      </c>
      <c r="M112" s="423"/>
      <c r="N112" s="424">
        <v>1</v>
      </c>
      <c r="O112" s="422"/>
      <c r="P112" s="422"/>
      <c r="Q112" s="425">
        <v>7.0143141508999998</v>
      </c>
      <c r="R112" s="422"/>
      <c r="S112" s="422"/>
      <c r="T112" s="426">
        <v>8.8156249999999989</v>
      </c>
      <c r="U112" s="422"/>
      <c r="V112" s="422"/>
      <c r="W112" s="425">
        <v>7.1973079748427002</v>
      </c>
      <c r="X112" s="422"/>
      <c r="Y112" s="422"/>
      <c r="Z112" s="426">
        <v>9.0041666666666647</v>
      </c>
      <c r="AA112" s="422"/>
      <c r="AB112" s="422"/>
      <c r="AC112" s="422"/>
      <c r="AD112" s="422"/>
      <c r="AE112" s="422"/>
      <c r="AF112" s="427">
        <v>3.4889318963430815</v>
      </c>
      <c r="AG112" s="427">
        <v>1112</v>
      </c>
      <c r="AH112" s="427">
        <v>0.50790078400469285</v>
      </c>
      <c r="AI112" s="427">
        <v>61</v>
      </c>
      <c r="AJ112" s="427">
        <v>2.4357142857142859</v>
      </c>
      <c r="AK112" s="427" t="s">
        <v>248</v>
      </c>
      <c r="AL112" s="427">
        <v>158</v>
      </c>
      <c r="AM112" s="427">
        <v>3.4939187240484886</v>
      </c>
      <c r="AN112" s="427">
        <v>3.5956239870340356</v>
      </c>
      <c r="AO112" s="428">
        <v>6</v>
      </c>
      <c r="AP112" s="421">
        <v>0</v>
      </c>
      <c r="AQ112" s="421">
        <v>0</v>
      </c>
      <c r="AR112" s="429">
        <v>312</v>
      </c>
      <c r="AS112" s="429" t="s">
        <v>248</v>
      </c>
      <c r="AT112" s="425">
        <v>12174.938</v>
      </c>
      <c r="AU112" s="425">
        <v>0</v>
      </c>
      <c r="AV112" s="425">
        <v>0</v>
      </c>
      <c r="AW112" s="425">
        <v>312</v>
      </c>
      <c r="AX112" s="203" t="s">
        <v>248</v>
      </c>
      <c r="AY112" s="235" t="s">
        <v>248</v>
      </c>
      <c r="AZ112" s="138">
        <v>41799</v>
      </c>
      <c r="BA112" s="188" t="s">
        <v>248</v>
      </c>
      <c r="BB112" s="203" t="s">
        <v>248</v>
      </c>
      <c r="BC112" s="203" t="s">
        <v>248</v>
      </c>
      <c r="BD112" s="217" t="s">
        <v>61</v>
      </c>
      <c r="BE112" s="201" t="s">
        <v>62</v>
      </c>
      <c r="BF112" s="201" t="s">
        <v>63</v>
      </c>
      <c r="BG112" s="201" t="s">
        <v>196</v>
      </c>
      <c r="BH112" s="218" t="s">
        <v>512</v>
      </c>
      <c r="BI112" s="218" t="s">
        <v>67</v>
      </c>
      <c r="BJ112" s="370">
        <v>214</v>
      </c>
      <c r="BK112" s="370">
        <v>3</v>
      </c>
      <c r="BL112" s="219" t="s">
        <v>65</v>
      </c>
      <c r="BM112" s="52"/>
      <c r="BN112" s="218" t="s">
        <v>310</v>
      </c>
      <c r="BO112" s="217" t="s">
        <v>352</v>
      </c>
      <c r="BP112" s="201" t="s">
        <v>703</v>
      </c>
      <c r="BQ112" s="52" t="s">
        <v>718</v>
      </c>
    </row>
    <row r="113" spans="1:69" ht="15.75">
      <c r="A113" s="207" t="s">
        <v>37</v>
      </c>
      <c r="B113" s="208" t="s">
        <v>9</v>
      </c>
      <c r="C113" s="202" t="s">
        <v>35</v>
      </c>
      <c r="D113" s="210" t="s">
        <v>182</v>
      </c>
      <c r="E113" s="24" t="s">
        <v>494</v>
      </c>
      <c r="F113" s="86">
        <v>160</v>
      </c>
      <c r="G113" s="80">
        <v>3</v>
      </c>
      <c r="H113" s="204"/>
      <c r="I113" s="204"/>
      <c r="J113" s="204"/>
      <c r="K113" s="204"/>
      <c r="L113" s="80">
        <v>1</v>
      </c>
      <c r="M113" s="203"/>
      <c r="N113" s="52">
        <v>0</v>
      </c>
      <c r="O113" s="204"/>
      <c r="P113" s="204"/>
      <c r="Q113" s="11">
        <v>7.2645317948999999</v>
      </c>
      <c r="R113" s="204"/>
      <c r="S113" s="204"/>
      <c r="T113" s="53">
        <v>8.8999999999999986</v>
      </c>
      <c r="U113" s="204"/>
      <c r="V113" s="204"/>
      <c r="W113" s="11">
        <v>7.3518267179486996</v>
      </c>
      <c r="X113" s="204"/>
      <c r="Y113" s="204"/>
      <c r="Z113" s="53">
        <v>8.9199999999999982</v>
      </c>
      <c r="AA113" s="204"/>
      <c r="AB113" s="204"/>
      <c r="AC113" s="204"/>
      <c r="AD113" s="204"/>
      <c r="AE113" s="204"/>
      <c r="AF113" s="9">
        <v>2.6499510780705866</v>
      </c>
      <c r="AG113" s="9">
        <v>1092</v>
      </c>
      <c r="AH113" s="9">
        <v>0.37478289047455526</v>
      </c>
      <c r="AI113" s="9">
        <v>284</v>
      </c>
      <c r="AJ113" s="9">
        <v>1.7696969696969698</v>
      </c>
      <c r="AK113" s="9" t="s">
        <v>248</v>
      </c>
      <c r="AL113" s="9">
        <v>0</v>
      </c>
      <c r="AM113" s="9"/>
      <c r="AN113" s="9"/>
      <c r="AO113" s="73">
        <v>26</v>
      </c>
      <c r="AP113" s="80">
        <v>8</v>
      </c>
      <c r="AQ113" s="80">
        <v>4</v>
      </c>
      <c r="AR113" s="224">
        <v>276</v>
      </c>
      <c r="AS113" s="224" t="s">
        <v>248</v>
      </c>
      <c r="AT113" s="11">
        <v>9841.4539999999997</v>
      </c>
      <c r="AU113" s="11">
        <v>2228.864</v>
      </c>
      <c r="AV113" s="11">
        <v>0</v>
      </c>
      <c r="AW113" s="11">
        <v>276</v>
      </c>
      <c r="AX113" s="203" t="s">
        <v>248</v>
      </c>
      <c r="AY113" s="235" t="s">
        <v>248</v>
      </c>
      <c r="AZ113" s="138">
        <v>41799</v>
      </c>
      <c r="BA113" s="188" t="s">
        <v>248</v>
      </c>
      <c r="BB113" s="203" t="s">
        <v>248</v>
      </c>
      <c r="BC113" s="203" t="s">
        <v>248</v>
      </c>
      <c r="BD113" s="217" t="s">
        <v>61</v>
      </c>
      <c r="BE113" s="201" t="s">
        <v>62</v>
      </c>
      <c r="BF113" s="201" t="s">
        <v>63</v>
      </c>
      <c r="BG113" s="201" t="s">
        <v>196</v>
      </c>
      <c r="BH113" s="218" t="s">
        <v>512</v>
      </c>
      <c r="BI113" s="218" t="s">
        <v>68</v>
      </c>
      <c r="BJ113" s="370">
        <v>214</v>
      </c>
      <c r="BK113" s="370">
        <v>4</v>
      </c>
      <c r="BL113" s="219" t="s">
        <v>65</v>
      </c>
      <c r="BM113" s="52"/>
      <c r="BN113" s="218" t="s">
        <v>310</v>
      </c>
      <c r="BO113" s="217" t="s">
        <v>352</v>
      </c>
      <c r="BP113" s="201" t="s">
        <v>703</v>
      </c>
      <c r="BQ113" s="52" t="s">
        <v>718</v>
      </c>
    </row>
    <row r="114" spans="1:69" ht="15.75">
      <c r="A114" s="207" t="s">
        <v>37</v>
      </c>
      <c r="B114" s="208" t="s">
        <v>9</v>
      </c>
      <c r="C114" s="202" t="s">
        <v>35</v>
      </c>
      <c r="D114" s="210" t="s">
        <v>182</v>
      </c>
      <c r="E114" s="24" t="s">
        <v>617</v>
      </c>
      <c r="F114" s="86">
        <v>80</v>
      </c>
      <c r="G114" s="80">
        <v>0</v>
      </c>
      <c r="H114" s="204"/>
      <c r="I114" s="204"/>
      <c r="J114" s="204"/>
      <c r="K114" s="204"/>
      <c r="L114" s="80">
        <v>0</v>
      </c>
      <c r="M114" s="203"/>
      <c r="N114" s="52">
        <v>0</v>
      </c>
      <c r="O114" s="204"/>
      <c r="P114" s="204"/>
      <c r="Q114" s="11">
        <v>6.0196497124999997</v>
      </c>
      <c r="R114" s="204"/>
      <c r="S114" s="204"/>
      <c r="T114" s="53">
        <v>8</v>
      </c>
      <c r="U114" s="204"/>
      <c r="V114" s="204"/>
      <c r="W114" s="11">
        <v>5.7198120875000003</v>
      </c>
      <c r="X114" s="204"/>
      <c r="Y114" s="204"/>
      <c r="Z114" s="53">
        <v>8</v>
      </c>
      <c r="AA114" s="204"/>
      <c r="AB114" s="204"/>
      <c r="AC114" s="204"/>
      <c r="AD114" s="204"/>
      <c r="AE114" s="204"/>
      <c r="AF114" s="9">
        <v>3.5396428668073248</v>
      </c>
      <c r="AG114" s="9">
        <v>560</v>
      </c>
      <c r="AH114" s="9">
        <v>0.44437593531668268</v>
      </c>
      <c r="AI114" s="9">
        <v>17</v>
      </c>
      <c r="AJ114" s="9">
        <v>2.5916666666666668</v>
      </c>
      <c r="AK114" s="9" t="s">
        <v>248</v>
      </c>
      <c r="AL114" s="9">
        <v>80</v>
      </c>
      <c r="AM114" s="9">
        <v>3.5396428668073248</v>
      </c>
      <c r="AN114" s="9">
        <v>3.6167192429022084</v>
      </c>
      <c r="AO114" s="73">
        <v>0</v>
      </c>
      <c r="AP114" s="80">
        <v>0</v>
      </c>
      <c r="AQ114" s="80">
        <v>0</v>
      </c>
      <c r="AR114" s="224">
        <v>160</v>
      </c>
      <c r="AS114" s="224" t="s">
        <v>248</v>
      </c>
      <c r="AT114" s="11">
        <v>5715.17</v>
      </c>
      <c r="AU114" s="11">
        <v>0</v>
      </c>
      <c r="AV114" s="11">
        <v>0</v>
      </c>
      <c r="AW114" s="11">
        <v>160</v>
      </c>
      <c r="AX114" s="203" t="s">
        <v>248</v>
      </c>
      <c r="AY114" s="235" t="s">
        <v>248</v>
      </c>
      <c r="AZ114" s="138">
        <v>21258</v>
      </c>
      <c r="BA114" s="188" t="s">
        <v>248</v>
      </c>
      <c r="BB114" s="203" t="s">
        <v>248</v>
      </c>
      <c r="BC114" s="203" t="s">
        <v>248</v>
      </c>
      <c r="BD114" s="217" t="s">
        <v>61</v>
      </c>
      <c r="BE114" s="201" t="s">
        <v>62</v>
      </c>
      <c r="BF114" s="201" t="s">
        <v>63</v>
      </c>
      <c r="BG114" s="201" t="s">
        <v>196</v>
      </c>
      <c r="BH114" s="456" t="s">
        <v>515</v>
      </c>
      <c r="BI114" s="218" t="s">
        <v>64</v>
      </c>
      <c r="BJ114" s="370">
        <v>214</v>
      </c>
      <c r="BK114" s="370">
        <v>1</v>
      </c>
      <c r="BL114" s="219" t="s">
        <v>65</v>
      </c>
      <c r="BM114" s="52"/>
      <c r="BN114" s="218" t="s">
        <v>310</v>
      </c>
      <c r="BO114" s="217" t="s">
        <v>78</v>
      </c>
      <c r="BP114" s="201" t="s">
        <v>684</v>
      </c>
      <c r="BQ114" s="52" t="s">
        <v>716</v>
      </c>
    </row>
    <row r="115" spans="1:69" ht="15.75">
      <c r="A115" s="207" t="s">
        <v>37</v>
      </c>
      <c r="B115" s="208" t="s">
        <v>9</v>
      </c>
      <c r="C115" s="202" t="s">
        <v>35</v>
      </c>
      <c r="D115" s="210" t="s">
        <v>182</v>
      </c>
      <c r="E115" s="24" t="s">
        <v>617</v>
      </c>
      <c r="F115" s="86">
        <v>83</v>
      </c>
      <c r="G115" s="80">
        <v>1</v>
      </c>
      <c r="H115" s="204"/>
      <c r="I115" s="204"/>
      <c r="J115" s="204"/>
      <c r="K115" s="204"/>
      <c r="L115" s="80">
        <v>0</v>
      </c>
      <c r="M115" s="203"/>
      <c r="N115" s="52">
        <v>0</v>
      </c>
      <c r="O115" s="204"/>
      <c r="P115" s="204"/>
      <c r="Q115" s="11">
        <v>7.1222069146000004</v>
      </c>
      <c r="R115" s="204"/>
      <c r="S115" s="204"/>
      <c r="T115" s="53">
        <v>12.649999999999999</v>
      </c>
      <c r="U115" s="204"/>
      <c r="V115" s="204"/>
      <c r="W115" s="11">
        <v>7.1758654512194999</v>
      </c>
      <c r="X115" s="204"/>
      <c r="Y115" s="204"/>
      <c r="Z115" s="53">
        <v>12.449999999999996</v>
      </c>
      <c r="AA115" s="204"/>
      <c r="AB115" s="204"/>
      <c r="AC115" s="204"/>
      <c r="AD115" s="204"/>
      <c r="AE115" s="204"/>
      <c r="AF115" s="9">
        <v>3.0157317128746355</v>
      </c>
      <c r="AG115" s="9">
        <v>574</v>
      </c>
      <c r="AH115" s="9">
        <v>0.59545134245594411</v>
      </c>
      <c r="AI115" s="9">
        <v>121</v>
      </c>
      <c r="AJ115" s="9">
        <v>2.0519417475728154</v>
      </c>
      <c r="AK115" s="9" t="s">
        <v>248</v>
      </c>
      <c r="AL115" s="9">
        <v>82</v>
      </c>
      <c r="AM115" s="9">
        <v>3.0157317128746355</v>
      </c>
      <c r="AN115" s="9">
        <v>3.0071942446043165</v>
      </c>
      <c r="AO115" s="73">
        <v>1</v>
      </c>
      <c r="AP115" s="80">
        <v>0</v>
      </c>
      <c r="AQ115" s="80">
        <v>0</v>
      </c>
      <c r="AR115" s="224">
        <v>163</v>
      </c>
      <c r="AS115" s="224" t="s">
        <v>248</v>
      </c>
      <c r="AT115" s="11">
        <v>5846.6880000000001</v>
      </c>
      <c r="AU115" s="11">
        <v>0</v>
      </c>
      <c r="AV115" s="11">
        <v>0</v>
      </c>
      <c r="AW115" s="11">
        <v>163</v>
      </c>
      <c r="AX115" s="203" t="s">
        <v>248</v>
      </c>
      <c r="AY115" s="235" t="s">
        <v>248</v>
      </c>
      <c r="AZ115" s="138">
        <v>21258</v>
      </c>
      <c r="BA115" s="188" t="s">
        <v>248</v>
      </c>
      <c r="BB115" s="203" t="s">
        <v>248</v>
      </c>
      <c r="BC115" s="203" t="s">
        <v>248</v>
      </c>
      <c r="BD115" s="217" t="s">
        <v>61</v>
      </c>
      <c r="BE115" s="201" t="s">
        <v>62</v>
      </c>
      <c r="BF115" s="201" t="s">
        <v>63</v>
      </c>
      <c r="BG115" s="201" t="s">
        <v>196</v>
      </c>
      <c r="BH115" s="455" t="s">
        <v>515</v>
      </c>
      <c r="BI115" s="218" t="s">
        <v>66</v>
      </c>
      <c r="BJ115" s="370">
        <v>214</v>
      </c>
      <c r="BK115" s="370">
        <v>7</v>
      </c>
      <c r="BL115" s="219" t="s">
        <v>65</v>
      </c>
      <c r="BM115" s="52"/>
      <c r="BN115" s="218" t="s">
        <v>310</v>
      </c>
      <c r="BO115" s="217" t="s">
        <v>78</v>
      </c>
      <c r="BP115" s="201" t="s">
        <v>684</v>
      </c>
      <c r="BQ115" s="52" t="s">
        <v>716</v>
      </c>
    </row>
    <row r="116" spans="1:69" ht="15.75">
      <c r="A116" s="207" t="s">
        <v>37</v>
      </c>
      <c r="B116" s="208" t="s">
        <v>9</v>
      </c>
      <c r="C116" s="202" t="s">
        <v>35</v>
      </c>
      <c r="D116" s="210" t="s">
        <v>182</v>
      </c>
      <c r="E116" s="24" t="s">
        <v>617</v>
      </c>
      <c r="F116" s="86">
        <v>85</v>
      </c>
      <c r="G116" s="80">
        <v>0</v>
      </c>
      <c r="H116" s="204"/>
      <c r="I116" s="204"/>
      <c r="J116" s="204"/>
      <c r="K116" s="204"/>
      <c r="L116" s="80">
        <v>0</v>
      </c>
      <c r="M116" s="203"/>
      <c r="N116" s="52">
        <v>0</v>
      </c>
      <c r="O116" s="204"/>
      <c r="P116" s="204"/>
      <c r="Q116" s="11">
        <v>6.0682349999999996</v>
      </c>
      <c r="R116" s="204"/>
      <c r="S116" s="204"/>
      <c r="T116" s="53">
        <v>8.375</v>
      </c>
      <c r="U116" s="204"/>
      <c r="V116" s="204"/>
      <c r="W116" s="11">
        <v>5.4342820941176004</v>
      </c>
      <c r="X116" s="204"/>
      <c r="Y116" s="204"/>
      <c r="Z116" s="53">
        <v>7.9375</v>
      </c>
      <c r="AA116" s="204"/>
      <c r="AB116" s="204"/>
      <c r="AC116" s="204"/>
      <c r="AD116" s="204"/>
      <c r="AE116" s="204"/>
      <c r="AF116" s="9">
        <v>3.5590588387321023</v>
      </c>
      <c r="AG116" s="9">
        <v>595</v>
      </c>
      <c r="AH116" s="9">
        <v>0.44304699239144835</v>
      </c>
      <c r="AI116" s="9">
        <v>19</v>
      </c>
      <c r="AJ116" s="9">
        <v>2.6014150943396226</v>
      </c>
      <c r="AK116" s="9" t="s">
        <v>248</v>
      </c>
      <c r="AL116" s="9">
        <v>85</v>
      </c>
      <c r="AM116" s="9">
        <v>3.5590588387321023</v>
      </c>
      <c r="AN116" s="9">
        <v>3.634129213483146</v>
      </c>
      <c r="AO116" s="73">
        <v>9</v>
      </c>
      <c r="AP116" s="80">
        <v>0</v>
      </c>
      <c r="AQ116" s="80">
        <v>0</v>
      </c>
      <c r="AR116" s="224">
        <v>161</v>
      </c>
      <c r="AS116" s="224" t="s">
        <v>248</v>
      </c>
      <c r="AT116" s="11">
        <v>6067.777</v>
      </c>
      <c r="AU116" s="11">
        <v>0</v>
      </c>
      <c r="AV116" s="11">
        <v>0</v>
      </c>
      <c r="AW116" s="11">
        <v>161</v>
      </c>
      <c r="AX116" s="203" t="s">
        <v>248</v>
      </c>
      <c r="AY116" s="235" t="s">
        <v>248</v>
      </c>
      <c r="AZ116" s="138">
        <v>21258</v>
      </c>
      <c r="BA116" s="188" t="s">
        <v>248</v>
      </c>
      <c r="BB116" s="203" t="s">
        <v>248</v>
      </c>
      <c r="BC116" s="203" t="s">
        <v>248</v>
      </c>
      <c r="BD116" s="217" t="s">
        <v>61</v>
      </c>
      <c r="BE116" s="201" t="s">
        <v>62</v>
      </c>
      <c r="BF116" s="201" t="s">
        <v>63</v>
      </c>
      <c r="BG116" s="201" t="s">
        <v>196</v>
      </c>
      <c r="BH116" s="456" t="s">
        <v>515</v>
      </c>
      <c r="BI116" s="218" t="s">
        <v>67</v>
      </c>
      <c r="BJ116" s="370">
        <v>214</v>
      </c>
      <c r="BK116" s="370">
        <v>3</v>
      </c>
      <c r="BL116" s="219" t="s">
        <v>65</v>
      </c>
      <c r="BM116" s="52"/>
      <c r="BN116" s="218" t="s">
        <v>310</v>
      </c>
      <c r="BO116" s="217" t="s">
        <v>78</v>
      </c>
      <c r="BP116" s="201" t="s">
        <v>684</v>
      </c>
      <c r="BQ116" s="52" t="s">
        <v>716</v>
      </c>
    </row>
    <row r="117" spans="1:69" ht="15.75">
      <c r="A117" s="207" t="s">
        <v>37</v>
      </c>
      <c r="B117" s="208" t="s">
        <v>9</v>
      </c>
      <c r="C117" s="202" t="s">
        <v>35</v>
      </c>
      <c r="D117" s="210" t="s">
        <v>182</v>
      </c>
      <c r="E117" s="24" t="s">
        <v>617</v>
      </c>
      <c r="F117" s="86">
        <v>81</v>
      </c>
      <c r="G117" s="80">
        <v>1</v>
      </c>
      <c r="H117" s="204"/>
      <c r="I117" s="204"/>
      <c r="J117" s="204"/>
      <c r="K117" s="204"/>
      <c r="L117" s="80">
        <v>0</v>
      </c>
      <c r="M117" s="203"/>
      <c r="N117" s="52">
        <v>0</v>
      </c>
      <c r="O117" s="204"/>
      <c r="P117" s="204"/>
      <c r="Q117" s="11">
        <v>7.5429620999999996</v>
      </c>
      <c r="R117" s="204"/>
      <c r="S117" s="204"/>
      <c r="T117" s="53">
        <v>8.8333333333333339</v>
      </c>
      <c r="U117" s="204"/>
      <c r="V117" s="204"/>
      <c r="W117" s="11">
        <v>7.5887495749999996</v>
      </c>
      <c r="X117" s="204"/>
      <c r="Y117" s="204"/>
      <c r="Z117" s="53">
        <v>8.8000000000000007</v>
      </c>
      <c r="AA117" s="204"/>
      <c r="AB117" s="204"/>
      <c r="AC117" s="204"/>
      <c r="AD117" s="204"/>
      <c r="AE117" s="204"/>
      <c r="AF117" s="9">
        <v>2.4637065568946044</v>
      </c>
      <c r="AG117" s="9">
        <v>259</v>
      </c>
      <c r="AH117" s="9">
        <v>0.44408020211851518</v>
      </c>
      <c r="AI117" s="9">
        <v>128</v>
      </c>
      <c r="AJ117" s="9">
        <v>1.5462962962962963</v>
      </c>
      <c r="AK117" s="9" t="s">
        <v>248</v>
      </c>
      <c r="AL117" s="9">
        <v>0</v>
      </c>
      <c r="AM117" s="9"/>
      <c r="AN117" s="9"/>
      <c r="AO117" s="73">
        <v>15</v>
      </c>
      <c r="AP117" s="80">
        <v>0</v>
      </c>
      <c r="AQ117" s="80">
        <v>0</v>
      </c>
      <c r="AR117" s="224">
        <v>145</v>
      </c>
      <c r="AS117" s="224" t="s">
        <v>248</v>
      </c>
      <c r="AT117" s="11">
        <v>5711.6980000000003</v>
      </c>
      <c r="AU117" s="11">
        <v>0</v>
      </c>
      <c r="AV117" s="11">
        <v>0</v>
      </c>
      <c r="AW117" s="11">
        <v>145</v>
      </c>
      <c r="AX117" s="203" t="s">
        <v>248</v>
      </c>
      <c r="AY117" s="235" t="s">
        <v>248</v>
      </c>
      <c r="AZ117" s="138">
        <v>21258</v>
      </c>
      <c r="BA117" s="188" t="s">
        <v>248</v>
      </c>
      <c r="BB117" s="203" t="s">
        <v>248</v>
      </c>
      <c r="BC117" s="203" t="s">
        <v>248</v>
      </c>
      <c r="BD117" s="217" t="s">
        <v>61</v>
      </c>
      <c r="BE117" s="201" t="s">
        <v>62</v>
      </c>
      <c r="BF117" s="201" t="s">
        <v>63</v>
      </c>
      <c r="BG117" s="201" t="s">
        <v>196</v>
      </c>
      <c r="BH117" s="456" t="s">
        <v>515</v>
      </c>
      <c r="BI117" s="218" t="s">
        <v>68</v>
      </c>
      <c r="BJ117" s="370">
        <v>214</v>
      </c>
      <c r="BK117" s="370">
        <v>4</v>
      </c>
      <c r="BL117" s="219" t="s">
        <v>65</v>
      </c>
      <c r="BM117" s="52"/>
      <c r="BN117" s="218" t="s">
        <v>310</v>
      </c>
      <c r="BO117" s="217" t="s">
        <v>78</v>
      </c>
      <c r="BP117" s="201" t="s">
        <v>684</v>
      </c>
      <c r="BQ117" s="52" t="s">
        <v>716</v>
      </c>
    </row>
    <row r="118" spans="1:69" ht="15.75">
      <c r="A118" s="207" t="s">
        <v>37</v>
      </c>
      <c r="B118" s="208" t="s">
        <v>9</v>
      </c>
      <c r="C118" s="202" t="s">
        <v>35</v>
      </c>
      <c r="D118" s="210" t="s">
        <v>182</v>
      </c>
      <c r="E118" s="24" t="s">
        <v>651</v>
      </c>
      <c r="F118" s="86">
        <v>40</v>
      </c>
      <c r="G118" s="80">
        <v>0</v>
      </c>
      <c r="H118" s="204"/>
      <c r="I118" s="204"/>
      <c r="J118" s="204"/>
      <c r="K118" s="204"/>
      <c r="L118" s="80">
        <v>0</v>
      </c>
      <c r="M118" s="203"/>
      <c r="N118" s="52">
        <v>0</v>
      </c>
      <c r="O118" s="204"/>
      <c r="P118" s="204"/>
      <c r="Q118" s="11">
        <v>5.8836247750000004</v>
      </c>
      <c r="R118" s="204"/>
      <c r="S118" s="204"/>
      <c r="T118" s="53">
        <v>6.875</v>
      </c>
      <c r="U118" s="204"/>
      <c r="V118" s="204"/>
      <c r="W118" s="11">
        <v>5.945024825</v>
      </c>
      <c r="X118" s="204"/>
      <c r="Y118" s="204"/>
      <c r="Z118" s="53">
        <v>6.916666666666667</v>
      </c>
      <c r="AA118" s="204"/>
      <c r="AB118" s="204"/>
      <c r="AC118" s="204"/>
      <c r="AD118" s="204"/>
      <c r="AE118" s="204"/>
      <c r="AF118" s="9">
        <v>3.5371785811015544</v>
      </c>
      <c r="AG118" s="9">
        <v>280</v>
      </c>
      <c r="AH118" s="9">
        <v>0.42658697412435781</v>
      </c>
      <c r="AI118" s="9">
        <v>4</v>
      </c>
      <c r="AJ118" s="9">
        <v>2.65625</v>
      </c>
      <c r="AK118" s="9" t="s">
        <v>248</v>
      </c>
      <c r="AL118" s="9">
        <v>40</v>
      </c>
      <c r="AM118" s="9">
        <v>3.5371785811015544</v>
      </c>
      <c r="AN118" s="9">
        <v>3.6178343949044587</v>
      </c>
      <c r="AO118" s="73">
        <v>3</v>
      </c>
      <c r="AP118" s="80">
        <v>0</v>
      </c>
      <c r="AQ118" s="80">
        <v>0</v>
      </c>
      <c r="AR118" s="224">
        <v>77</v>
      </c>
      <c r="AS118" s="224" t="s">
        <v>248</v>
      </c>
      <c r="AT118" s="11">
        <v>2870.3649999999998</v>
      </c>
      <c r="AU118" s="11">
        <v>0</v>
      </c>
      <c r="AV118" s="11">
        <v>0</v>
      </c>
      <c r="AW118" s="11">
        <v>77</v>
      </c>
      <c r="AX118" s="203" t="s">
        <v>248</v>
      </c>
      <c r="AY118" s="235" t="s">
        <v>248</v>
      </c>
      <c r="AZ118" s="138">
        <v>9774</v>
      </c>
      <c r="BA118" s="188" t="s">
        <v>248</v>
      </c>
      <c r="BB118" s="203" t="s">
        <v>248</v>
      </c>
      <c r="BC118" s="203" t="s">
        <v>248</v>
      </c>
      <c r="BD118" s="217" t="s">
        <v>61</v>
      </c>
      <c r="BE118" s="201" t="s">
        <v>62</v>
      </c>
      <c r="BF118" s="201" t="s">
        <v>63</v>
      </c>
      <c r="BG118" s="201" t="s">
        <v>196</v>
      </c>
      <c r="BH118" s="456" t="s">
        <v>515</v>
      </c>
      <c r="BI118" s="218" t="s">
        <v>64</v>
      </c>
      <c r="BJ118" s="370">
        <v>214</v>
      </c>
      <c r="BK118" s="370">
        <v>1</v>
      </c>
      <c r="BL118" s="219" t="s">
        <v>65</v>
      </c>
      <c r="BM118" s="52"/>
      <c r="BN118" s="218" t="s">
        <v>310</v>
      </c>
      <c r="BO118" s="217" t="s">
        <v>327</v>
      </c>
      <c r="BP118" s="201" t="s">
        <v>696</v>
      </c>
      <c r="BQ118" s="52" t="s">
        <v>719</v>
      </c>
    </row>
    <row r="119" spans="1:69" ht="15.75">
      <c r="A119" s="207" t="s">
        <v>37</v>
      </c>
      <c r="B119" s="208" t="s">
        <v>9</v>
      </c>
      <c r="C119" s="202" t="s">
        <v>35</v>
      </c>
      <c r="D119" s="210" t="s">
        <v>182</v>
      </c>
      <c r="E119" s="24" t="s">
        <v>651</v>
      </c>
      <c r="F119" s="86">
        <v>42</v>
      </c>
      <c r="G119" s="80">
        <v>0</v>
      </c>
      <c r="H119" s="204"/>
      <c r="I119" s="204"/>
      <c r="J119" s="204"/>
      <c r="K119" s="204"/>
      <c r="L119" s="80">
        <v>0</v>
      </c>
      <c r="M119" s="203"/>
      <c r="N119" s="52">
        <v>0</v>
      </c>
      <c r="O119" s="204"/>
      <c r="P119" s="204"/>
      <c r="Q119" s="11">
        <v>6.5009284047999998</v>
      </c>
      <c r="R119" s="204"/>
      <c r="S119" s="204"/>
      <c r="T119" s="53">
        <v>7.9833333333333334</v>
      </c>
      <c r="U119" s="204"/>
      <c r="V119" s="204"/>
      <c r="W119" s="11">
        <v>6.5781902857142001</v>
      </c>
      <c r="X119" s="204"/>
      <c r="Y119" s="204"/>
      <c r="Z119" s="53">
        <v>8.2249999999999996</v>
      </c>
      <c r="AA119" s="204"/>
      <c r="AB119" s="204"/>
      <c r="AC119" s="204"/>
      <c r="AD119" s="204"/>
      <c r="AE119" s="204"/>
      <c r="AF119" s="9">
        <v>3.0419727876072837</v>
      </c>
      <c r="AG119" s="9">
        <v>294</v>
      </c>
      <c r="AH119" s="9">
        <v>0.54383705940739346</v>
      </c>
      <c r="AI119" s="9">
        <v>54</v>
      </c>
      <c r="AJ119" s="9">
        <v>2.0906250000000002</v>
      </c>
      <c r="AK119" s="9" t="s">
        <v>248</v>
      </c>
      <c r="AL119" s="9">
        <v>42</v>
      </c>
      <c r="AM119" s="9">
        <v>3.0419727876072837</v>
      </c>
      <c r="AN119" s="9">
        <v>3.0444444444444443</v>
      </c>
      <c r="AO119" s="73">
        <v>0</v>
      </c>
      <c r="AP119" s="80">
        <v>0</v>
      </c>
      <c r="AQ119" s="80">
        <v>0</v>
      </c>
      <c r="AR119" s="224">
        <v>84</v>
      </c>
      <c r="AS119" s="224" t="s">
        <v>248</v>
      </c>
      <c r="AT119" s="11">
        <v>2992.9670000000001</v>
      </c>
      <c r="AU119" s="11">
        <v>0</v>
      </c>
      <c r="AV119" s="11">
        <v>0</v>
      </c>
      <c r="AW119" s="11">
        <v>84</v>
      </c>
      <c r="AX119" s="203" t="s">
        <v>248</v>
      </c>
      <c r="AY119" s="235" t="s">
        <v>248</v>
      </c>
      <c r="AZ119" s="138">
        <v>9774</v>
      </c>
      <c r="BA119" s="188" t="s">
        <v>248</v>
      </c>
      <c r="BB119" s="203" t="s">
        <v>248</v>
      </c>
      <c r="BC119" s="203" t="s">
        <v>248</v>
      </c>
      <c r="BD119" s="217" t="s">
        <v>61</v>
      </c>
      <c r="BE119" s="201" t="s">
        <v>62</v>
      </c>
      <c r="BF119" s="201" t="s">
        <v>63</v>
      </c>
      <c r="BG119" s="201" t="s">
        <v>196</v>
      </c>
      <c r="BH119" s="455" t="s">
        <v>515</v>
      </c>
      <c r="BI119" s="218" t="s">
        <v>66</v>
      </c>
      <c r="BJ119" s="370">
        <v>214</v>
      </c>
      <c r="BK119" s="370">
        <v>7</v>
      </c>
      <c r="BL119" s="219" t="s">
        <v>65</v>
      </c>
      <c r="BM119" s="52"/>
      <c r="BN119" s="218" t="s">
        <v>310</v>
      </c>
      <c r="BO119" s="217" t="s">
        <v>327</v>
      </c>
      <c r="BP119" s="201" t="s">
        <v>696</v>
      </c>
      <c r="BQ119" s="52" t="s">
        <v>719</v>
      </c>
    </row>
    <row r="120" spans="1:69" ht="15.75">
      <c r="A120" s="207" t="s">
        <v>37</v>
      </c>
      <c r="B120" s="208" t="s">
        <v>9</v>
      </c>
      <c r="C120" s="202" t="s">
        <v>35</v>
      </c>
      <c r="D120" s="210" t="s">
        <v>182</v>
      </c>
      <c r="E120" s="24" t="s">
        <v>651</v>
      </c>
      <c r="F120" s="86">
        <v>40</v>
      </c>
      <c r="G120" s="80">
        <v>0</v>
      </c>
      <c r="H120" s="204"/>
      <c r="I120" s="204"/>
      <c r="J120" s="204"/>
      <c r="K120" s="204"/>
      <c r="L120" s="80">
        <v>0</v>
      </c>
      <c r="M120" s="203"/>
      <c r="N120" s="52">
        <v>0</v>
      </c>
      <c r="O120" s="204"/>
      <c r="P120" s="204"/>
      <c r="Q120" s="11">
        <v>6.566699625</v>
      </c>
      <c r="R120" s="204"/>
      <c r="S120" s="204"/>
      <c r="T120" s="53">
        <v>7.833333333333333</v>
      </c>
      <c r="U120" s="204"/>
      <c r="V120" s="204"/>
      <c r="W120" s="11">
        <v>6.6867247250000004</v>
      </c>
      <c r="X120" s="204"/>
      <c r="Y120" s="204"/>
      <c r="Z120" s="53">
        <v>7.75</v>
      </c>
      <c r="AA120" s="204"/>
      <c r="AB120" s="204"/>
      <c r="AC120" s="204"/>
      <c r="AD120" s="204"/>
      <c r="AE120" s="204"/>
      <c r="AF120" s="9">
        <v>3.4647500127553941</v>
      </c>
      <c r="AG120" s="9">
        <v>280</v>
      </c>
      <c r="AH120" s="9">
        <v>0.46722796505149911</v>
      </c>
      <c r="AI120" s="9">
        <v>14</v>
      </c>
      <c r="AJ120" s="9">
        <v>2.5</v>
      </c>
      <c r="AK120" s="9" t="s">
        <v>248</v>
      </c>
      <c r="AL120" s="9">
        <v>40</v>
      </c>
      <c r="AM120" s="9">
        <v>3.4647500127553941</v>
      </c>
      <c r="AN120" s="9">
        <v>3.5662251655629138</v>
      </c>
      <c r="AO120" s="73">
        <v>0</v>
      </c>
      <c r="AP120" s="80">
        <v>0</v>
      </c>
      <c r="AQ120" s="80">
        <v>0</v>
      </c>
      <c r="AR120" s="224">
        <v>80</v>
      </c>
      <c r="AS120" s="224" t="s">
        <v>248</v>
      </c>
      <c r="AT120" s="11">
        <v>2853.192</v>
      </c>
      <c r="AU120" s="11">
        <v>0</v>
      </c>
      <c r="AV120" s="11">
        <v>0</v>
      </c>
      <c r="AW120" s="11">
        <v>80</v>
      </c>
      <c r="AX120" s="203" t="s">
        <v>248</v>
      </c>
      <c r="AY120" s="235" t="s">
        <v>248</v>
      </c>
      <c r="AZ120" s="138">
        <v>9774</v>
      </c>
      <c r="BA120" s="188" t="s">
        <v>248</v>
      </c>
      <c r="BB120" s="203" t="s">
        <v>248</v>
      </c>
      <c r="BC120" s="203" t="s">
        <v>248</v>
      </c>
      <c r="BD120" s="217" t="s">
        <v>61</v>
      </c>
      <c r="BE120" s="201" t="s">
        <v>62</v>
      </c>
      <c r="BF120" s="201" t="s">
        <v>63</v>
      </c>
      <c r="BG120" s="201" t="s">
        <v>196</v>
      </c>
      <c r="BH120" s="456" t="s">
        <v>515</v>
      </c>
      <c r="BI120" s="218" t="s">
        <v>67</v>
      </c>
      <c r="BJ120" s="370">
        <v>214</v>
      </c>
      <c r="BK120" s="370">
        <v>3</v>
      </c>
      <c r="BL120" s="219" t="s">
        <v>65</v>
      </c>
      <c r="BM120" s="52"/>
      <c r="BN120" s="218" t="s">
        <v>310</v>
      </c>
      <c r="BO120" s="217" t="s">
        <v>327</v>
      </c>
      <c r="BP120" s="201" t="s">
        <v>696</v>
      </c>
      <c r="BQ120" s="52" t="s">
        <v>719</v>
      </c>
    </row>
    <row r="121" spans="1:69" ht="15.75">
      <c r="A121" s="207" t="s">
        <v>37</v>
      </c>
      <c r="B121" s="208" t="s">
        <v>9</v>
      </c>
      <c r="C121" s="202" t="s">
        <v>35</v>
      </c>
      <c r="D121" s="210" t="s">
        <v>182</v>
      </c>
      <c r="E121" s="24" t="s">
        <v>651</v>
      </c>
      <c r="F121" s="86">
        <v>43</v>
      </c>
      <c r="G121" s="80">
        <v>0</v>
      </c>
      <c r="H121" s="204"/>
      <c r="I121" s="204"/>
      <c r="J121" s="204"/>
      <c r="K121" s="204"/>
      <c r="L121" s="80">
        <v>0</v>
      </c>
      <c r="M121" s="203"/>
      <c r="N121" s="52">
        <v>0</v>
      </c>
      <c r="O121" s="204"/>
      <c r="P121" s="204"/>
      <c r="Q121" s="11">
        <v>7.3632091627999996</v>
      </c>
      <c r="R121" s="204"/>
      <c r="S121" s="204"/>
      <c r="T121" s="53">
        <v>8.9250000000000007</v>
      </c>
      <c r="U121" s="204"/>
      <c r="V121" s="204"/>
      <c r="W121" s="11">
        <v>7.4553252790697</v>
      </c>
      <c r="X121" s="204"/>
      <c r="Y121" s="204"/>
      <c r="Z121" s="53">
        <v>9.2125000000000004</v>
      </c>
      <c r="AA121" s="204"/>
      <c r="AB121" s="204"/>
      <c r="AC121" s="204"/>
      <c r="AD121" s="204"/>
      <c r="AE121" s="204"/>
      <c r="AF121" s="9">
        <v>2.7951836751431838</v>
      </c>
      <c r="AG121" s="9">
        <v>245</v>
      </c>
      <c r="AH121" s="9">
        <v>0.50679218297250561</v>
      </c>
      <c r="AI121" s="9">
        <v>56</v>
      </c>
      <c r="AJ121" s="9">
        <v>1.6825757575757576</v>
      </c>
      <c r="AK121" s="9" t="s">
        <v>248</v>
      </c>
      <c r="AL121" s="9">
        <v>0</v>
      </c>
      <c r="AM121" s="9"/>
      <c r="AN121" s="9"/>
      <c r="AO121" s="73">
        <v>0</v>
      </c>
      <c r="AP121" s="80">
        <v>0</v>
      </c>
      <c r="AQ121" s="80">
        <v>0</v>
      </c>
      <c r="AR121" s="224">
        <v>86</v>
      </c>
      <c r="AS121" s="224" t="s">
        <v>248</v>
      </c>
      <c r="AT121" s="11">
        <v>3065.8980000000001</v>
      </c>
      <c r="AU121" s="11">
        <v>0</v>
      </c>
      <c r="AV121" s="11">
        <v>0</v>
      </c>
      <c r="AW121" s="11">
        <v>86</v>
      </c>
      <c r="AX121" s="203" t="s">
        <v>248</v>
      </c>
      <c r="AY121" s="235" t="s">
        <v>248</v>
      </c>
      <c r="AZ121" s="138">
        <v>9774</v>
      </c>
      <c r="BA121" s="188" t="s">
        <v>248</v>
      </c>
      <c r="BB121" s="203" t="s">
        <v>248</v>
      </c>
      <c r="BC121" s="203" t="s">
        <v>248</v>
      </c>
      <c r="BD121" s="217" t="s">
        <v>61</v>
      </c>
      <c r="BE121" s="201" t="s">
        <v>62</v>
      </c>
      <c r="BF121" s="201" t="s">
        <v>63</v>
      </c>
      <c r="BG121" s="201" t="s">
        <v>196</v>
      </c>
      <c r="BH121" s="456" t="s">
        <v>515</v>
      </c>
      <c r="BI121" s="218" t="s">
        <v>68</v>
      </c>
      <c r="BJ121" s="370">
        <v>214</v>
      </c>
      <c r="BK121" s="370">
        <v>4</v>
      </c>
      <c r="BL121" s="219" t="s">
        <v>65</v>
      </c>
      <c r="BM121" s="52"/>
      <c r="BN121" s="218" t="s">
        <v>310</v>
      </c>
      <c r="BO121" s="217" t="s">
        <v>327</v>
      </c>
      <c r="BP121" s="201" t="s">
        <v>696</v>
      </c>
      <c r="BQ121" s="52" t="s">
        <v>719</v>
      </c>
    </row>
    <row r="122" spans="1:69" ht="15.75">
      <c r="A122" s="207" t="s">
        <v>37</v>
      </c>
      <c r="B122" s="208" t="s">
        <v>9</v>
      </c>
      <c r="C122" s="202" t="s">
        <v>35</v>
      </c>
      <c r="D122" s="210" t="s">
        <v>182</v>
      </c>
      <c r="E122" s="24" t="s">
        <v>652</v>
      </c>
      <c r="F122" s="86">
        <v>119</v>
      </c>
      <c r="G122" s="80">
        <v>0</v>
      </c>
      <c r="H122" s="204"/>
      <c r="I122" s="204"/>
      <c r="J122" s="204"/>
      <c r="K122" s="204"/>
      <c r="L122" s="80">
        <v>0</v>
      </c>
      <c r="M122" s="203"/>
      <c r="N122" s="52">
        <v>0</v>
      </c>
      <c r="O122" s="204"/>
      <c r="P122" s="204"/>
      <c r="Q122" s="11">
        <v>5.4257057647</v>
      </c>
      <c r="R122" s="204"/>
      <c r="S122" s="204"/>
      <c r="T122" s="53">
        <v>6.5124999999999993</v>
      </c>
      <c r="U122" s="204"/>
      <c r="V122" s="204"/>
      <c r="W122" s="11">
        <v>5.1373443529411</v>
      </c>
      <c r="X122" s="204"/>
      <c r="Y122" s="204"/>
      <c r="Z122" s="53">
        <v>6.3049999999999997</v>
      </c>
      <c r="AA122" s="204"/>
      <c r="AB122" s="204"/>
      <c r="AC122" s="204"/>
      <c r="AD122" s="204"/>
      <c r="AE122" s="204"/>
      <c r="AF122" s="9">
        <v>3.7045498383717796</v>
      </c>
      <c r="AG122" s="9">
        <v>833</v>
      </c>
      <c r="AH122" s="9">
        <v>0.40165596195493025</v>
      </c>
      <c r="AI122" s="9">
        <v>20</v>
      </c>
      <c r="AJ122" s="9">
        <v>2.7848684210526318</v>
      </c>
      <c r="AK122" s="9" t="s">
        <v>248</v>
      </c>
      <c r="AL122" s="9">
        <v>119</v>
      </c>
      <c r="AM122" s="9">
        <v>3.7045498383717796</v>
      </c>
      <c r="AN122" s="9">
        <v>3.7197754749568221</v>
      </c>
      <c r="AO122" s="73">
        <v>2</v>
      </c>
      <c r="AP122" s="80">
        <v>0</v>
      </c>
      <c r="AQ122" s="80">
        <v>0</v>
      </c>
      <c r="AR122" s="224">
        <v>236</v>
      </c>
      <c r="AS122" s="224" t="s">
        <v>248</v>
      </c>
      <c r="AT122" s="11">
        <v>8483.9290000000001</v>
      </c>
      <c r="AU122" s="11">
        <v>0</v>
      </c>
      <c r="AV122" s="11">
        <v>0</v>
      </c>
      <c r="AW122" s="11">
        <v>236</v>
      </c>
      <c r="AX122" s="203" t="s">
        <v>248</v>
      </c>
      <c r="AY122" s="235" t="s">
        <v>248</v>
      </c>
      <c r="AZ122" s="138">
        <v>58854</v>
      </c>
      <c r="BA122" s="188" t="s">
        <v>248</v>
      </c>
      <c r="BB122" s="203" t="s">
        <v>248</v>
      </c>
      <c r="BC122" s="203" t="s">
        <v>248</v>
      </c>
      <c r="BD122" s="217" t="s">
        <v>61</v>
      </c>
      <c r="BE122" s="201" t="s">
        <v>62</v>
      </c>
      <c r="BF122" s="201" t="s">
        <v>63</v>
      </c>
      <c r="BG122" s="201" t="s">
        <v>196</v>
      </c>
      <c r="BH122" s="456" t="s">
        <v>712</v>
      </c>
      <c r="BI122" s="218" t="s">
        <v>64</v>
      </c>
      <c r="BJ122" s="370">
        <v>214</v>
      </c>
      <c r="BK122" s="370">
        <v>1</v>
      </c>
      <c r="BL122" s="219" t="s">
        <v>65</v>
      </c>
      <c r="BM122" s="52"/>
      <c r="BN122" s="218" t="s">
        <v>310</v>
      </c>
      <c r="BO122" s="217" t="s">
        <v>56</v>
      </c>
      <c r="BP122" s="201" t="s">
        <v>684</v>
      </c>
      <c r="BQ122" s="52" t="s">
        <v>716</v>
      </c>
    </row>
    <row r="123" spans="1:69" ht="15.75">
      <c r="A123" s="207" t="s">
        <v>37</v>
      </c>
      <c r="B123" s="208" t="s">
        <v>9</v>
      </c>
      <c r="C123" s="202" t="s">
        <v>35</v>
      </c>
      <c r="D123" s="210" t="s">
        <v>182</v>
      </c>
      <c r="E123" s="24" t="s">
        <v>652</v>
      </c>
      <c r="F123" s="86">
        <v>121</v>
      </c>
      <c r="G123" s="80">
        <v>2</v>
      </c>
      <c r="H123" s="204"/>
      <c r="I123" s="204"/>
      <c r="J123" s="204"/>
      <c r="K123" s="204"/>
      <c r="L123" s="80">
        <v>0</v>
      </c>
      <c r="M123" s="203"/>
      <c r="N123" s="52">
        <v>0</v>
      </c>
      <c r="O123" s="204"/>
      <c r="P123" s="204"/>
      <c r="Q123" s="11">
        <v>6.9255292689000001</v>
      </c>
      <c r="R123" s="204"/>
      <c r="S123" s="204"/>
      <c r="T123" s="53">
        <v>9.5249999999999986</v>
      </c>
      <c r="U123" s="204"/>
      <c r="V123" s="204"/>
      <c r="W123" s="11">
        <v>6.9786469747898998</v>
      </c>
      <c r="X123" s="204"/>
      <c r="Y123" s="204"/>
      <c r="Z123" s="53">
        <v>9.5249999999999986</v>
      </c>
      <c r="AA123" s="204"/>
      <c r="AB123" s="204"/>
      <c r="AC123" s="204"/>
      <c r="AD123" s="204"/>
      <c r="AE123" s="204"/>
      <c r="AF123" s="9">
        <v>3.0090839431303169</v>
      </c>
      <c r="AG123" s="9">
        <v>826</v>
      </c>
      <c r="AH123" s="9">
        <v>0.61190395755675342</v>
      </c>
      <c r="AI123" s="9">
        <v>184</v>
      </c>
      <c r="AJ123" s="9">
        <v>1.9817567567567569</v>
      </c>
      <c r="AK123" s="9" t="s">
        <v>248</v>
      </c>
      <c r="AL123" s="9">
        <v>117</v>
      </c>
      <c r="AM123" s="9">
        <v>3.0059707004654239</v>
      </c>
      <c r="AN123" s="9">
        <v>3.0217889908256881</v>
      </c>
      <c r="AO123" s="73">
        <v>0</v>
      </c>
      <c r="AP123" s="80">
        <v>0</v>
      </c>
      <c r="AQ123" s="80">
        <v>0</v>
      </c>
      <c r="AR123" s="224">
        <v>238</v>
      </c>
      <c r="AS123" s="224" t="s">
        <v>248</v>
      </c>
      <c r="AT123" s="11">
        <v>8482.9869999999992</v>
      </c>
      <c r="AU123" s="11">
        <v>0</v>
      </c>
      <c r="AV123" s="11">
        <v>0</v>
      </c>
      <c r="AW123" s="11">
        <v>238</v>
      </c>
      <c r="AX123" s="203" t="s">
        <v>248</v>
      </c>
      <c r="AY123" s="235" t="s">
        <v>248</v>
      </c>
      <c r="AZ123" s="138">
        <v>58854</v>
      </c>
      <c r="BA123" s="188" t="s">
        <v>248</v>
      </c>
      <c r="BB123" s="203" t="s">
        <v>248</v>
      </c>
      <c r="BC123" s="203" t="s">
        <v>248</v>
      </c>
      <c r="BD123" s="217" t="s">
        <v>61</v>
      </c>
      <c r="BE123" s="201" t="s">
        <v>62</v>
      </c>
      <c r="BF123" s="201" t="s">
        <v>63</v>
      </c>
      <c r="BG123" s="201" t="s">
        <v>196</v>
      </c>
      <c r="BH123" s="455" t="s">
        <v>712</v>
      </c>
      <c r="BI123" s="218" t="s">
        <v>66</v>
      </c>
      <c r="BJ123" s="370">
        <v>214</v>
      </c>
      <c r="BK123" s="370">
        <v>7</v>
      </c>
      <c r="BL123" s="219" t="s">
        <v>65</v>
      </c>
      <c r="BM123" s="52"/>
      <c r="BN123" s="218" t="s">
        <v>310</v>
      </c>
      <c r="BO123" s="217" t="s">
        <v>56</v>
      </c>
      <c r="BP123" s="201" t="s">
        <v>684</v>
      </c>
      <c r="BQ123" s="52" t="s">
        <v>716</v>
      </c>
    </row>
    <row r="124" spans="1:69" ht="15.75">
      <c r="A124" s="207" t="s">
        <v>37</v>
      </c>
      <c r="B124" s="208" t="s">
        <v>9</v>
      </c>
      <c r="C124" s="202" t="s">
        <v>35</v>
      </c>
      <c r="D124" s="210" t="s">
        <v>182</v>
      </c>
      <c r="E124" s="24" t="s">
        <v>652</v>
      </c>
      <c r="F124" s="86">
        <v>117</v>
      </c>
      <c r="G124" s="80">
        <v>0</v>
      </c>
      <c r="H124" s="204"/>
      <c r="I124" s="204"/>
      <c r="J124" s="204"/>
      <c r="K124" s="204"/>
      <c r="L124" s="80">
        <v>0</v>
      </c>
      <c r="M124" s="203"/>
      <c r="N124" s="52">
        <v>0</v>
      </c>
      <c r="O124" s="204"/>
      <c r="P124" s="204"/>
      <c r="Q124" s="11">
        <v>6.1467947178999998</v>
      </c>
      <c r="R124" s="204"/>
      <c r="S124" s="204"/>
      <c r="T124" s="53">
        <v>9.0374999999999979</v>
      </c>
      <c r="U124" s="204"/>
      <c r="V124" s="204"/>
      <c r="W124" s="11">
        <v>5.5581280085470004</v>
      </c>
      <c r="X124" s="204"/>
      <c r="Y124" s="204"/>
      <c r="Z124" s="53">
        <v>8.5749999999999957</v>
      </c>
      <c r="AA124" s="204"/>
      <c r="AB124" s="204"/>
      <c r="AC124" s="204"/>
      <c r="AD124" s="204"/>
      <c r="AE124" s="204"/>
      <c r="AF124" s="9">
        <v>3.6349267496730815</v>
      </c>
      <c r="AG124" s="9">
        <v>819</v>
      </c>
      <c r="AH124" s="9">
        <v>0.40093886758975061</v>
      </c>
      <c r="AI124" s="9">
        <v>15</v>
      </c>
      <c r="AJ124" s="9">
        <v>2.7059523809523811</v>
      </c>
      <c r="AK124" s="9" t="s">
        <v>248</v>
      </c>
      <c r="AL124" s="9">
        <v>116</v>
      </c>
      <c r="AM124" s="9">
        <v>3.6400985322855961</v>
      </c>
      <c r="AN124" s="9">
        <v>3.6788990825688073</v>
      </c>
      <c r="AO124" s="73">
        <v>13</v>
      </c>
      <c r="AP124" s="80">
        <v>0</v>
      </c>
      <c r="AQ124" s="80">
        <v>0</v>
      </c>
      <c r="AR124" s="224">
        <v>221</v>
      </c>
      <c r="AS124" s="224" t="s">
        <v>248</v>
      </c>
      <c r="AT124" s="11">
        <v>8339.5859999999993</v>
      </c>
      <c r="AU124" s="11">
        <v>50.33</v>
      </c>
      <c r="AV124" s="11">
        <v>0</v>
      </c>
      <c r="AW124" s="11">
        <v>221</v>
      </c>
      <c r="AX124" s="203" t="s">
        <v>248</v>
      </c>
      <c r="AY124" s="235" t="s">
        <v>248</v>
      </c>
      <c r="AZ124" s="138">
        <v>58854</v>
      </c>
      <c r="BA124" s="188" t="s">
        <v>248</v>
      </c>
      <c r="BB124" s="203" t="s">
        <v>248</v>
      </c>
      <c r="BC124" s="203" t="s">
        <v>248</v>
      </c>
      <c r="BD124" s="217" t="s">
        <v>61</v>
      </c>
      <c r="BE124" s="201" t="s">
        <v>62</v>
      </c>
      <c r="BF124" s="201" t="s">
        <v>63</v>
      </c>
      <c r="BG124" s="201" t="s">
        <v>196</v>
      </c>
      <c r="BH124" s="456" t="s">
        <v>712</v>
      </c>
      <c r="BI124" s="218" t="s">
        <v>67</v>
      </c>
      <c r="BJ124" s="370">
        <v>214</v>
      </c>
      <c r="BK124" s="370">
        <v>3</v>
      </c>
      <c r="BL124" s="219" t="s">
        <v>65</v>
      </c>
      <c r="BM124" s="52"/>
      <c r="BN124" s="218" t="s">
        <v>310</v>
      </c>
      <c r="BO124" s="217" t="s">
        <v>56</v>
      </c>
      <c r="BP124" s="201" t="s">
        <v>684</v>
      </c>
      <c r="BQ124" s="52" t="s">
        <v>716</v>
      </c>
    </row>
    <row r="125" spans="1:69" ht="15.75">
      <c r="A125" s="207" t="s">
        <v>37</v>
      </c>
      <c r="B125" s="208" t="s">
        <v>9</v>
      </c>
      <c r="C125" s="202" t="s">
        <v>35</v>
      </c>
      <c r="D125" s="210" t="s">
        <v>182</v>
      </c>
      <c r="E125" s="24" t="s">
        <v>652</v>
      </c>
      <c r="F125" s="86">
        <v>115</v>
      </c>
      <c r="G125" s="80">
        <v>1</v>
      </c>
      <c r="H125" s="204"/>
      <c r="I125" s="204"/>
      <c r="J125" s="204"/>
      <c r="K125" s="204"/>
      <c r="L125" s="80">
        <v>0</v>
      </c>
      <c r="M125" s="203"/>
      <c r="N125" s="52">
        <v>0</v>
      </c>
      <c r="O125" s="204"/>
      <c r="P125" s="204"/>
      <c r="Q125" s="11">
        <v>7.9244559561000001</v>
      </c>
      <c r="R125" s="204"/>
      <c r="S125" s="204"/>
      <c r="T125" s="53">
        <v>10.074999999999999</v>
      </c>
      <c r="U125" s="204"/>
      <c r="V125" s="204"/>
      <c r="W125" s="11">
        <v>7.9204209122806999</v>
      </c>
      <c r="X125" s="204"/>
      <c r="Y125" s="204"/>
      <c r="Z125" s="53">
        <v>10.074999999999999</v>
      </c>
      <c r="AA125" s="204"/>
      <c r="AB125" s="204"/>
      <c r="AC125" s="204"/>
      <c r="AD125" s="204"/>
      <c r="AE125" s="204"/>
      <c r="AF125" s="9">
        <v>2.7642857139240173</v>
      </c>
      <c r="AG125" s="9">
        <v>791</v>
      </c>
      <c r="AH125" s="9">
        <v>0.33499114483179854</v>
      </c>
      <c r="AI125" s="9">
        <v>133</v>
      </c>
      <c r="AJ125" s="9">
        <v>2.1028925619834711</v>
      </c>
      <c r="AK125" s="9" t="s">
        <v>248</v>
      </c>
      <c r="AL125" s="9">
        <v>0</v>
      </c>
      <c r="AM125" s="9"/>
      <c r="AN125" s="9"/>
      <c r="AO125" s="73">
        <v>7</v>
      </c>
      <c r="AP125" s="80">
        <v>0</v>
      </c>
      <c r="AQ125" s="80">
        <v>2</v>
      </c>
      <c r="AR125" s="224">
        <v>219</v>
      </c>
      <c r="AS125" s="224" t="s">
        <v>248</v>
      </c>
      <c r="AT125" s="11">
        <v>8029.72</v>
      </c>
      <c r="AU125" s="11">
        <v>127.07</v>
      </c>
      <c r="AV125" s="11">
        <v>0</v>
      </c>
      <c r="AW125" s="11">
        <v>219</v>
      </c>
      <c r="AX125" s="203" t="s">
        <v>248</v>
      </c>
      <c r="AY125" s="235" t="s">
        <v>248</v>
      </c>
      <c r="AZ125" s="138">
        <v>58854</v>
      </c>
      <c r="BA125" s="188" t="s">
        <v>248</v>
      </c>
      <c r="BB125" s="203" t="s">
        <v>248</v>
      </c>
      <c r="BC125" s="203" t="s">
        <v>248</v>
      </c>
      <c r="BD125" s="217" t="s">
        <v>61</v>
      </c>
      <c r="BE125" s="201" t="s">
        <v>62</v>
      </c>
      <c r="BF125" s="201" t="s">
        <v>63</v>
      </c>
      <c r="BG125" s="201" t="s">
        <v>196</v>
      </c>
      <c r="BH125" s="456" t="s">
        <v>712</v>
      </c>
      <c r="BI125" s="218" t="s">
        <v>68</v>
      </c>
      <c r="BJ125" s="370">
        <v>214</v>
      </c>
      <c r="BK125" s="370">
        <v>4</v>
      </c>
      <c r="BL125" s="219" t="s">
        <v>65</v>
      </c>
      <c r="BM125" s="52"/>
      <c r="BN125" s="218" t="s">
        <v>310</v>
      </c>
      <c r="BO125" s="217" t="s">
        <v>56</v>
      </c>
      <c r="BP125" s="201" t="s">
        <v>684</v>
      </c>
      <c r="BQ125" s="52" t="s">
        <v>716</v>
      </c>
    </row>
    <row r="126" spans="1:69" ht="15.75">
      <c r="A126" s="207" t="s">
        <v>37</v>
      </c>
      <c r="B126" s="208" t="s">
        <v>9</v>
      </c>
      <c r="C126" s="202" t="s">
        <v>35</v>
      </c>
      <c r="D126" s="210" t="s">
        <v>182</v>
      </c>
      <c r="E126" s="244" t="s">
        <v>211</v>
      </c>
      <c r="F126" s="86">
        <v>47</v>
      </c>
      <c r="G126" s="80">
        <v>0</v>
      </c>
      <c r="H126" s="204"/>
      <c r="I126" s="204"/>
      <c r="J126" s="204"/>
      <c r="K126" s="204"/>
      <c r="L126" s="80">
        <v>0</v>
      </c>
      <c r="M126" s="203"/>
      <c r="N126" s="52">
        <v>0</v>
      </c>
      <c r="O126" s="204"/>
      <c r="P126" s="204"/>
      <c r="Q126" s="11">
        <v>6.2889359361999997</v>
      </c>
      <c r="R126" s="204"/>
      <c r="S126" s="204"/>
      <c r="T126" s="53">
        <v>7.8312499999999998</v>
      </c>
      <c r="U126" s="204"/>
      <c r="V126" s="204"/>
      <c r="W126" s="11">
        <v>6.3546380638297002</v>
      </c>
      <c r="X126" s="204"/>
      <c r="Y126" s="204"/>
      <c r="Z126" s="53">
        <v>7.8312499999999998</v>
      </c>
      <c r="AA126" s="204"/>
      <c r="AB126" s="204"/>
      <c r="AC126" s="204"/>
      <c r="AD126" s="204"/>
      <c r="AE126" s="204"/>
      <c r="AF126" s="9">
        <v>3.4744680898892479</v>
      </c>
      <c r="AG126" s="9">
        <v>329</v>
      </c>
      <c r="AH126" s="9">
        <v>0.4210282750153122</v>
      </c>
      <c r="AI126" s="9">
        <v>6</v>
      </c>
      <c r="AJ126" s="9">
        <v>2.6274390243902439</v>
      </c>
      <c r="AK126" s="9" t="s">
        <v>248</v>
      </c>
      <c r="AL126" s="9">
        <v>47</v>
      </c>
      <c r="AM126" s="9">
        <v>3.4744680898892479</v>
      </c>
      <c r="AN126" s="9">
        <v>3.5589080459770113</v>
      </c>
      <c r="AO126" s="73">
        <v>0</v>
      </c>
      <c r="AP126" s="80">
        <v>0</v>
      </c>
      <c r="AQ126" s="80">
        <v>0</v>
      </c>
      <c r="AR126" s="224">
        <v>94</v>
      </c>
      <c r="AS126" s="224" t="s">
        <v>248</v>
      </c>
      <c r="AT126" s="11">
        <v>3352.2130000000002</v>
      </c>
      <c r="AU126" s="11">
        <v>0</v>
      </c>
      <c r="AV126" s="11">
        <v>0</v>
      </c>
      <c r="AW126" s="11">
        <v>94</v>
      </c>
      <c r="AX126" s="203" t="s">
        <v>248</v>
      </c>
      <c r="AY126" s="235" t="s">
        <v>248</v>
      </c>
      <c r="AZ126" s="138">
        <v>13445</v>
      </c>
      <c r="BA126" s="188" t="s">
        <v>248</v>
      </c>
      <c r="BB126" s="388" t="s">
        <v>248</v>
      </c>
      <c r="BC126" s="203" t="s">
        <v>248</v>
      </c>
      <c r="BD126" s="217" t="s">
        <v>61</v>
      </c>
      <c r="BE126" s="201" t="s">
        <v>62</v>
      </c>
      <c r="BF126" s="201" t="s">
        <v>63</v>
      </c>
      <c r="BG126" s="201" t="s">
        <v>196</v>
      </c>
      <c r="BH126" s="456" t="s">
        <v>514</v>
      </c>
      <c r="BI126" s="218" t="s">
        <v>64</v>
      </c>
      <c r="BJ126" s="370">
        <v>214</v>
      </c>
      <c r="BK126" s="370">
        <v>1</v>
      </c>
      <c r="BL126" s="219" t="s">
        <v>65</v>
      </c>
      <c r="BM126" s="52"/>
      <c r="BN126" s="218" t="s">
        <v>310</v>
      </c>
      <c r="BO126" s="217" t="s">
        <v>705</v>
      </c>
      <c r="BP126" s="201" t="s">
        <v>690</v>
      </c>
      <c r="BQ126" s="52" t="s">
        <v>718</v>
      </c>
    </row>
    <row r="127" spans="1:69" ht="15.75">
      <c r="A127" s="207" t="s">
        <v>37</v>
      </c>
      <c r="B127" s="208" t="s">
        <v>9</v>
      </c>
      <c r="C127" s="202" t="s">
        <v>35</v>
      </c>
      <c r="D127" s="210" t="s">
        <v>182</v>
      </c>
      <c r="E127" s="244" t="s">
        <v>211</v>
      </c>
      <c r="F127" s="86">
        <v>46</v>
      </c>
      <c r="G127" s="80">
        <v>2</v>
      </c>
      <c r="H127" s="204"/>
      <c r="I127" s="204"/>
      <c r="J127" s="204"/>
      <c r="K127" s="204"/>
      <c r="L127" s="80">
        <v>0</v>
      </c>
      <c r="M127" s="203"/>
      <c r="N127" s="52">
        <v>0</v>
      </c>
      <c r="O127" s="204"/>
      <c r="P127" s="204"/>
      <c r="Q127" s="11">
        <v>7.0031360681999999</v>
      </c>
      <c r="R127" s="204"/>
      <c r="S127" s="204"/>
      <c r="T127" s="53">
        <v>13.133333333333333</v>
      </c>
      <c r="U127" s="204"/>
      <c r="V127" s="204"/>
      <c r="W127" s="11">
        <v>7.0821588636363</v>
      </c>
      <c r="X127" s="204"/>
      <c r="Y127" s="204"/>
      <c r="Z127" s="53">
        <v>13.299999999999999</v>
      </c>
      <c r="AA127" s="204"/>
      <c r="AB127" s="204"/>
      <c r="AC127" s="204"/>
      <c r="AD127" s="204"/>
      <c r="AE127" s="204"/>
      <c r="AF127" s="9">
        <v>3.1595779281932037</v>
      </c>
      <c r="AG127" s="9">
        <v>308</v>
      </c>
      <c r="AH127" s="9">
        <v>0.59838140252625927</v>
      </c>
      <c r="AI127" s="9">
        <v>41</v>
      </c>
      <c r="AJ127" s="9">
        <v>2.0428571428571427</v>
      </c>
      <c r="AK127" s="9" t="s">
        <v>248</v>
      </c>
      <c r="AL127" s="9">
        <v>44</v>
      </c>
      <c r="AM127" s="9">
        <v>3.1595779281932037</v>
      </c>
      <c r="AN127" s="9">
        <v>3.2</v>
      </c>
      <c r="AO127" s="73">
        <v>1</v>
      </c>
      <c r="AP127" s="80">
        <v>0</v>
      </c>
      <c r="AQ127" s="80">
        <v>0</v>
      </c>
      <c r="AR127" s="224">
        <v>87</v>
      </c>
      <c r="AS127" s="224" t="s">
        <v>248</v>
      </c>
      <c r="AT127" s="11">
        <v>3141.6930000000002</v>
      </c>
      <c r="AU127" s="11">
        <v>0</v>
      </c>
      <c r="AV127" s="11">
        <v>0</v>
      </c>
      <c r="AW127" s="11">
        <v>87</v>
      </c>
      <c r="AX127" s="203" t="s">
        <v>248</v>
      </c>
      <c r="AY127" s="235" t="s">
        <v>248</v>
      </c>
      <c r="AZ127" s="138">
        <v>13445</v>
      </c>
      <c r="BA127" s="188" t="s">
        <v>248</v>
      </c>
      <c r="BB127" s="388" t="s">
        <v>248</v>
      </c>
      <c r="BC127" s="203" t="s">
        <v>248</v>
      </c>
      <c r="BD127" s="217" t="s">
        <v>61</v>
      </c>
      <c r="BE127" s="201" t="s">
        <v>62</v>
      </c>
      <c r="BF127" s="201" t="s">
        <v>63</v>
      </c>
      <c r="BG127" s="201" t="s">
        <v>196</v>
      </c>
      <c r="BH127" s="456" t="s">
        <v>514</v>
      </c>
      <c r="BI127" s="218" t="s">
        <v>66</v>
      </c>
      <c r="BJ127" s="370">
        <v>214</v>
      </c>
      <c r="BK127" s="370">
        <v>7</v>
      </c>
      <c r="BL127" s="219" t="s">
        <v>65</v>
      </c>
      <c r="BM127" s="52"/>
      <c r="BN127" s="218" t="s">
        <v>310</v>
      </c>
      <c r="BO127" s="217" t="s">
        <v>705</v>
      </c>
      <c r="BP127" s="201" t="s">
        <v>690</v>
      </c>
      <c r="BQ127" s="52" t="s">
        <v>718</v>
      </c>
    </row>
    <row r="128" spans="1:69" ht="15.75">
      <c r="A128" s="207" t="s">
        <v>37</v>
      </c>
      <c r="B128" s="208" t="s">
        <v>9</v>
      </c>
      <c r="C128" s="202" t="s">
        <v>35</v>
      </c>
      <c r="D128" s="210" t="s">
        <v>182</v>
      </c>
      <c r="E128" s="24" t="s">
        <v>211</v>
      </c>
      <c r="F128" s="86">
        <v>47</v>
      </c>
      <c r="G128" s="80">
        <v>2</v>
      </c>
      <c r="H128" s="204"/>
      <c r="I128" s="204"/>
      <c r="J128" s="204"/>
      <c r="K128" s="204"/>
      <c r="L128" s="80">
        <v>0</v>
      </c>
      <c r="M128" s="203"/>
      <c r="N128" s="52">
        <v>0</v>
      </c>
      <c r="O128" s="204"/>
      <c r="P128" s="204"/>
      <c r="Q128" s="11">
        <v>7.0821110444000004</v>
      </c>
      <c r="R128" s="204"/>
      <c r="S128" s="204"/>
      <c r="T128" s="53">
        <v>8.6875</v>
      </c>
      <c r="U128" s="204"/>
      <c r="V128" s="204"/>
      <c r="W128" s="11">
        <v>7.1435774444444</v>
      </c>
      <c r="X128" s="204"/>
      <c r="Y128" s="204"/>
      <c r="Z128" s="53">
        <v>8.7916666666666661</v>
      </c>
      <c r="AA128" s="204"/>
      <c r="AB128" s="204"/>
      <c r="AC128" s="204"/>
      <c r="AD128" s="204"/>
      <c r="AE128" s="204"/>
      <c r="AF128" s="9">
        <v>3.3473333403420824</v>
      </c>
      <c r="AG128" s="9">
        <v>315</v>
      </c>
      <c r="AH128" s="9">
        <v>0.53094037778636394</v>
      </c>
      <c r="AI128" s="9">
        <v>21</v>
      </c>
      <c r="AJ128" s="9">
        <v>2.3359375</v>
      </c>
      <c r="AK128" s="9" t="s">
        <v>248</v>
      </c>
      <c r="AL128" s="9">
        <v>42</v>
      </c>
      <c r="AM128" s="9">
        <v>3.3771088516631096</v>
      </c>
      <c r="AN128" s="9">
        <v>3.490506329113924</v>
      </c>
      <c r="AO128" s="73">
        <v>6</v>
      </c>
      <c r="AP128" s="80">
        <v>0</v>
      </c>
      <c r="AQ128" s="80">
        <v>0</v>
      </c>
      <c r="AR128" s="224">
        <v>84</v>
      </c>
      <c r="AS128" s="224" t="s">
        <v>248</v>
      </c>
      <c r="AT128" s="11">
        <v>3187.9009999999998</v>
      </c>
      <c r="AU128" s="11">
        <v>25.321999999999999</v>
      </c>
      <c r="AV128" s="11">
        <v>0</v>
      </c>
      <c r="AW128" s="11">
        <v>84</v>
      </c>
      <c r="AX128" s="203" t="s">
        <v>248</v>
      </c>
      <c r="AY128" s="235" t="s">
        <v>248</v>
      </c>
      <c r="AZ128" s="138">
        <v>13445</v>
      </c>
      <c r="BA128" s="188" t="s">
        <v>248</v>
      </c>
      <c r="BB128" s="188" t="s">
        <v>248</v>
      </c>
      <c r="BC128" s="203" t="s">
        <v>248</v>
      </c>
      <c r="BD128" s="217" t="s">
        <v>61</v>
      </c>
      <c r="BE128" s="201" t="s">
        <v>62</v>
      </c>
      <c r="BF128" s="201" t="s">
        <v>63</v>
      </c>
      <c r="BG128" s="201" t="s">
        <v>196</v>
      </c>
      <c r="BH128" s="456" t="s">
        <v>514</v>
      </c>
      <c r="BI128" s="218" t="s">
        <v>67</v>
      </c>
      <c r="BJ128" s="370">
        <v>214</v>
      </c>
      <c r="BK128" s="370">
        <v>3</v>
      </c>
      <c r="BL128" s="219" t="s">
        <v>65</v>
      </c>
      <c r="BM128" s="52"/>
      <c r="BN128" s="218" t="s">
        <v>310</v>
      </c>
      <c r="BO128" s="217" t="s">
        <v>705</v>
      </c>
      <c r="BP128" s="201" t="s">
        <v>690</v>
      </c>
      <c r="BQ128" s="52" t="s">
        <v>718</v>
      </c>
    </row>
    <row r="129" spans="1:69" ht="15.75">
      <c r="A129" s="207" t="s">
        <v>37</v>
      </c>
      <c r="B129" s="208" t="s">
        <v>9</v>
      </c>
      <c r="C129" s="202" t="s">
        <v>35</v>
      </c>
      <c r="D129" s="210" t="s">
        <v>182</v>
      </c>
      <c r="E129" s="24" t="s">
        <v>211</v>
      </c>
      <c r="F129" s="86">
        <v>47</v>
      </c>
      <c r="G129" s="80">
        <v>0</v>
      </c>
      <c r="H129" s="204"/>
      <c r="I129" s="204"/>
      <c r="J129" s="204"/>
      <c r="K129" s="204"/>
      <c r="L129" s="80">
        <v>0</v>
      </c>
      <c r="M129" s="203"/>
      <c r="N129" s="52">
        <v>0</v>
      </c>
      <c r="O129" s="204"/>
      <c r="P129" s="204"/>
      <c r="Q129" s="11">
        <v>6.5754467020999998</v>
      </c>
      <c r="R129" s="204"/>
      <c r="S129" s="204"/>
      <c r="T129" s="53">
        <v>8.7750000000000004</v>
      </c>
      <c r="U129" s="204"/>
      <c r="V129" s="204"/>
      <c r="W129" s="11">
        <v>6.5819572340425001</v>
      </c>
      <c r="X129" s="204"/>
      <c r="Y129" s="204"/>
      <c r="Z129" s="53">
        <v>8.6624999999999996</v>
      </c>
      <c r="AA129" s="204"/>
      <c r="AB129" s="204"/>
      <c r="AC129" s="204"/>
      <c r="AD129" s="204"/>
      <c r="AE129" s="204"/>
      <c r="AF129" s="9">
        <v>2.7339365103888138</v>
      </c>
      <c r="AG129" s="9">
        <v>315</v>
      </c>
      <c r="AH129" s="9">
        <v>0.42526587428312096</v>
      </c>
      <c r="AI129" s="9">
        <v>88</v>
      </c>
      <c r="AJ129" s="9">
        <v>1.9816666666666667</v>
      </c>
      <c r="AK129" s="9" t="s">
        <v>248</v>
      </c>
      <c r="AL129" s="9">
        <v>0</v>
      </c>
      <c r="AM129" s="9"/>
      <c r="AN129" s="9"/>
      <c r="AO129" s="73">
        <v>68</v>
      </c>
      <c r="AP129" s="80">
        <v>2</v>
      </c>
      <c r="AQ129" s="80">
        <v>0</v>
      </c>
      <c r="AR129" s="224">
        <v>24</v>
      </c>
      <c r="AS129" s="224" t="s">
        <v>248</v>
      </c>
      <c r="AT129" s="11">
        <v>3355.63</v>
      </c>
      <c r="AU129" s="11">
        <v>0</v>
      </c>
      <c r="AV129" s="11">
        <v>0</v>
      </c>
      <c r="AW129" s="11">
        <v>24</v>
      </c>
      <c r="AX129" s="203" t="s">
        <v>248</v>
      </c>
      <c r="AY129" s="235" t="s">
        <v>248</v>
      </c>
      <c r="AZ129" s="138">
        <v>13445</v>
      </c>
      <c r="BA129" s="188" t="s">
        <v>248</v>
      </c>
      <c r="BB129" s="188" t="s">
        <v>248</v>
      </c>
      <c r="BC129" s="203" t="s">
        <v>248</v>
      </c>
      <c r="BD129" s="217" t="s">
        <v>61</v>
      </c>
      <c r="BE129" s="201" t="s">
        <v>62</v>
      </c>
      <c r="BF129" s="201" t="s">
        <v>63</v>
      </c>
      <c r="BG129" s="201" t="s">
        <v>196</v>
      </c>
      <c r="BH129" s="456" t="s">
        <v>514</v>
      </c>
      <c r="BI129" s="218" t="s">
        <v>68</v>
      </c>
      <c r="BJ129" s="370">
        <v>214</v>
      </c>
      <c r="BK129" s="370">
        <v>4</v>
      </c>
      <c r="BL129" s="219" t="s">
        <v>65</v>
      </c>
      <c r="BM129" s="52"/>
      <c r="BN129" s="218" t="s">
        <v>310</v>
      </c>
      <c r="BO129" s="217" t="s">
        <v>705</v>
      </c>
      <c r="BP129" s="201" t="s">
        <v>690</v>
      </c>
      <c r="BQ129" s="52" t="s">
        <v>718</v>
      </c>
    </row>
    <row r="130" spans="1:69" ht="15.75">
      <c r="A130" s="207" t="s">
        <v>37</v>
      </c>
      <c r="B130" s="208" t="s">
        <v>9</v>
      </c>
      <c r="C130" s="202" t="s">
        <v>35</v>
      </c>
      <c r="D130" s="210" t="s">
        <v>182</v>
      </c>
      <c r="E130" s="24" t="s">
        <v>665</v>
      </c>
      <c r="F130" s="86">
        <v>126</v>
      </c>
      <c r="G130" s="80">
        <v>2</v>
      </c>
      <c r="H130" s="204"/>
      <c r="I130" s="204"/>
      <c r="J130" s="204"/>
      <c r="K130" s="204"/>
      <c r="L130" s="80">
        <v>0</v>
      </c>
      <c r="M130" s="203"/>
      <c r="N130" s="52">
        <v>0</v>
      </c>
      <c r="O130" s="204"/>
      <c r="P130" s="204"/>
      <c r="Q130" s="11">
        <v>5.5006531774000003</v>
      </c>
      <c r="R130" s="204"/>
      <c r="S130" s="204"/>
      <c r="T130" s="53">
        <v>7.1333333333333329</v>
      </c>
      <c r="U130" s="204"/>
      <c r="V130" s="204"/>
      <c r="W130" s="11">
        <v>5.2700967580644997</v>
      </c>
      <c r="X130" s="204"/>
      <c r="Y130" s="204"/>
      <c r="Z130" s="53">
        <v>6.7249999999999996</v>
      </c>
      <c r="AA130" s="204"/>
      <c r="AB130" s="204"/>
      <c r="AC130" s="204"/>
      <c r="AD130" s="204"/>
      <c r="AE130" s="204"/>
      <c r="AF130" s="9">
        <v>3.6519470159908587</v>
      </c>
      <c r="AG130" s="9">
        <v>868</v>
      </c>
      <c r="AH130" s="9">
        <v>0.41373296827645839</v>
      </c>
      <c r="AI130" s="9">
        <v>21</v>
      </c>
      <c r="AJ130" s="9">
        <v>2.7240000000000002</v>
      </c>
      <c r="AK130" s="9" t="s">
        <v>248</v>
      </c>
      <c r="AL130" s="9">
        <v>123</v>
      </c>
      <c r="AM130" s="9">
        <v>3.6572473982346869</v>
      </c>
      <c r="AN130" s="9">
        <v>3.7001661129568104</v>
      </c>
      <c r="AO130" s="73">
        <v>4</v>
      </c>
      <c r="AP130" s="80">
        <v>0</v>
      </c>
      <c r="AQ130" s="80">
        <v>0</v>
      </c>
      <c r="AR130" s="224">
        <v>244</v>
      </c>
      <c r="AS130" s="224" t="s">
        <v>248</v>
      </c>
      <c r="AT130" s="11">
        <v>9403.509</v>
      </c>
      <c r="AU130" s="11">
        <v>0</v>
      </c>
      <c r="AV130" s="11">
        <v>0</v>
      </c>
      <c r="AW130" s="11">
        <v>244</v>
      </c>
      <c r="AX130" s="203" t="s">
        <v>248</v>
      </c>
      <c r="AY130" s="235" t="s">
        <v>248</v>
      </c>
      <c r="AZ130" s="138">
        <v>47587</v>
      </c>
      <c r="BA130" s="188" t="s">
        <v>248</v>
      </c>
      <c r="BB130" s="203" t="s">
        <v>248</v>
      </c>
      <c r="BC130" s="203" t="s">
        <v>248</v>
      </c>
      <c r="BD130" s="217" t="s">
        <v>61</v>
      </c>
      <c r="BE130" s="201" t="s">
        <v>62</v>
      </c>
      <c r="BF130" s="201" t="s">
        <v>63</v>
      </c>
      <c r="BG130" s="201" t="s">
        <v>196</v>
      </c>
      <c r="BH130" s="456" t="s">
        <v>511</v>
      </c>
      <c r="BI130" s="218" t="s">
        <v>64</v>
      </c>
      <c r="BJ130" s="370">
        <v>214</v>
      </c>
      <c r="BK130" s="370">
        <v>1</v>
      </c>
      <c r="BL130" s="219" t="s">
        <v>65</v>
      </c>
      <c r="BM130" s="52"/>
      <c r="BN130" s="218" t="s">
        <v>310</v>
      </c>
      <c r="BO130" s="217" t="s">
        <v>53</v>
      </c>
      <c r="BP130" s="201" t="s">
        <v>704</v>
      </c>
      <c r="BQ130" s="52" t="s">
        <v>714</v>
      </c>
    </row>
    <row r="131" spans="1:69" ht="15.75">
      <c r="A131" s="207" t="s">
        <v>37</v>
      </c>
      <c r="B131" s="208" t="s">
        <v>9</v>
      </c>
      <c r="C131" s="202" t="s">
        <v>35</v>
      </c>
      <c r="D131" s="210" t="s">
        <v>182</v>
      </c>
      <c r="E131" s="24" t="s">
        <v>665</v>
      </c>
      <c r="F131" s="86">
        <v>127</v>
      </c>
      <c r="G131" s="80">
        <v>6</v>
      </c>
      <c r="H131" s="204"/>
      <c r="I131" s="204"/>
      <c r="J131" s="204"/>
      <c r="K131" s="204"/>
      <c r="L131" s="80">
        <v>0</v>
      </c>
      <c r="M131" s="203"/>
      <c r="N131" s="52">
        <v>0</v>
      </c>
      <c r="O131" s="204"/>
      <c r="P131" s="204"/>
      <c r="Q131" s="11">
        <v>7.020495843</v>
      </c>
      <c r="R131" s="204"/>
      <c r="S131" s="204"/>
      <c r="T131" s="53">
        <v>9.6949999999999985</v>
      </c>
      <c r="U131" s="204"/>
      <c r="V131" s="204"/>
      <c r="W131" s="11">
        <v>6.8613718512395998</v>
      </c>
      <c r="X131" s="204"/>
      <c r="Y131" s="204"/>
      <c r="Z131" s="53">
        <v>9.4949999999999992</v>
      </c>
      <c r="AA131" s="204"/>
      <c r="AB131" s="204"/>
      <c r="AC131" s="204"/>
      <c r="AD131" s="204"/>
      <c r="AE131" s="204"/>
      <c r="AF131" s="9">
        <v>3.3394368565847659</v>
      </c>
      <c r="AG131" s="9">
        <v>846</v>
      </c>
      <c r="AH131" s="9">
        <v>0.58580959754890771</v>
      </c>
      <c r="AI131" s="9">
        <v>94</v>
      </c>
      <c r="AJ131" s="9">
        <v>2.0896825396825398</v>
      </c>
      <c r="AK131" s="9" t="s">
        <v>248</v>
      </c>
      <c r="AL131" s="9">
        <v>110</v>
      </c>
      <c r="AM131" s="9">
        <v>3.3475324712790449</v>
      </c>
      <c r="AN131" s="9">
        <v>3.4560810810810811</v>
      </c>
      <c r="AO131" s="73">
        <v>29</v>
      </c>
      <c r="AP131" s="80">
        <v>6</v>
      </c>
      <c r="AQ131" s="80">
        <v>0</v>
      </c>
      <c r="AR131" s="224">
        <v>207</v>
      </c>
      <c r="AS131" s="224" t="s">
        <v>248</v>
      </c>
      <c r="AT131" s="11">
        <v>8618.7649999999994</v>
      </c>
      <c r="AU131" s="11">
        <v>663.8</v>
      </c>
      <c r="AV131" s="11">
        <v>0</v>
      </c>
      <c r="AW131" s="11">
        <v>207</v>
      </c>
      <c r="AX131" s="203" t="s">
        <v>248</v>
      </c>
      <c r="AY131" s="235" t="s">
        <v>248</v>
      </c>
      <c r="AZ131" s="138">
        <v>47587</v>
      </c>
      <c r="BA131" s="188" t="s">
        <v>248</v>
      </c>
      <c r="BB131" s="203" t="s">
        <v>248</v>
      </c>
      <c r="BC131" s="203" t="s">
        <v>248</v>
      </c>
      <c r="BD131" s="217" t="s">
        <v>61</v>
      </c>
      <c r="BE131" s="201" t="s">
        <v>62</v>
      </c>
      <c r="BF131" s="201" t="s">
        <v>63</v>
      </c>
      <c r="BG131" s="201" t="s">
        <v>196</v>
      </c>
      <c r="BH131" s="455" t="s">
        <v>511</v>
      </c>
      <c r="BI131" s="218" t="s">
        <v>66</v>
      </c>
      <c r="BJ131" s="370">
        <v>214</v>
      </c>
      <c r="BK131" s="370">
        <v>7</v>
      </c>
      <c r="BL131" s="219" t="s">
        <v>65</v>
      </c>
      <c r="BM131" s="52"/>
      <c r="BN131" s="218" t="s">
        <v>310</v>
      </c>
      <c r="BO131" s="217" t="s">
        <v>53</v>
      </c>
      <c r="BP131" s="201" t="s">
        <v>704</v>
      </c>
      <c r="BQ131" s="52" t="s">
        <v>714</v>
      </c>
    </row>
    <row r="132" spans="1:69" ht="16.5" thickBot="1">
      <c r="A132" s="207" t="s">
        <v>37</v>
      </c>
      <c r="B132" s="208" t="s">
        <v>9</v>
      </c>
      <c r="C132" s="202" t="s">
        <v>35</v>
      </c>
      <c r="D132" s="210" t="s">
        <v>182</v>
      </c>
      <c r="E132" s="24" t="s">
        <v>665</v>
      </c>
      <c r="F132" s="86">
        <v>126</v>
      </c>
      <c r="G132" s="80">
        <v>2</v>
      </c>
      <c r="H132" s="204"/>
      <c r="I132" s="204"/>
      <c r="J132" s="204"/>
      <c r="K132" s="204"/>
      <c r="L132" s="80">
        <v>1</v>
      </c>
      <c r="M132" s="203"/>
      <c r="N132" s="52">
        <v>0</v>
      </c>
      <c r="O132" s="204"/>
      <c r="P132" s="204"/>
      <c r="Q132" s="11">
        <v>7.2245608617999997</v>
      </c>
      <c r="R132" s="204"/>
      <c r="S132" s="204"/>
      <c r="T132" s="53">
        <v>9.4249999999999972</v>
      </c>
      <c r="U132" s="204"/>
      <c r="V132" s="204"/>
      <c r="W132" s="11">
        <v>7.2826828211382004</v>
      </c>
      <c r="X132" s="204"/>
      <c r="Y132" s="204"/>
      <c r="Z132" s="53">
        <v>9.3083333333333318</v>
      </c>
      <c r="AA132" s="204"/>
      <c r="AB132" s="204"/>
      <c r="AC132" s="204"/>
      <c r="AD132" s="204"/>
      <c r="AE132" s="204"/>
      <c r="AF132" s="9">
        <v>3.3722067441397567</v>
      </c>
      <c r="AG132" s="9">
        <v>861</v>
      </c>
      <c r="AH132" s="9">
        <v>0.50793477055632064</v>
      </c>
      <c r="AI132" s="9">
        <v>50</v>
      </c>
      <c r="AJ132" s="9">
        <v>2.397794117647059</v>
      </c>
      <c r="AK132" s="9" t="s">
        <v>248</v>
      </c>
      <c r="AL132" s="9">
        <v>123</v>
      </c>
      <c r="AM132" s="9">
        <v>3.3722067441397567</v>
      </c>
      <c r="AN132" s="9">
        <v>3.4908536585365852</v>
      </c>
      <c r="AO132" s="73">
        <v>2</v>
      </c>
      <c r="AP132" s="80">
        <v>0</v>
      </c>
      <c r="AQ132" s="80">
        <v>1</v>
      </c>
      <c r="AR132" s="224">
        <v>245</v>
      </c>
      <c r="AS132" s="224" t="s">
        <v>248</v>
      </c>
      <c r="AT132" s="11">
        <v>9538.3369999999995</v>
      </c>
      <c r="AU132" s="11">
        <v>0</v>
      </c>
      <c r="AV132" s="11">
        <v>0</v>
      </c>
      <c r="AW132" s="11">
        <v>245</v>
      </c>
      <c r="AX132" s="158" t="s">
        <v>248</v>
      </c>
      <c r="AY132" s="235" t="s">
        <v>248</v>
      </c>
      <c r="AZ132" s="138">
        <v>47587</v>
      </c>
      <c r="BA132" s="188" t="s">
        <v>248</v>
      </c>
      <c r="BB132" s="203" t="s">
        <v>248</v>
      </c>
      <c r="BC132" s="158" t="s">
        <v>248</v>
      </c>
      <c r="BD132" s="217" t="s">
        <v>61</v>
      </c>
      <c r="BE132" s="201" t="s">
        <v>62</v>
      </c>
      <c r="BF132" s="201" t="s">
        <v>63</v>
      </c>
      <c r="BG132" s="201" t="s">
        <v>196</v>
      </c>
      <c r="BH132" s="456" t="s">
        <v>511</v>
      </c>
      <c r="BI132" s="218" t="s">
        <v>67</v>
      </c>
      <c r="BJ132" s="370">
        <v>214</v>
      </c>
      <c r="BK132" s="370">
        <v>3</v>
      </c>
      <c r="BL132" s="219" t="s">
        <v>65</v>
      </c>
      <c r="BM132" s="52"/>
      <c r="BN132" s="218" t="s">
        <v>310</v>
      </c>
      <c r="BO132" s="217" t="s">
        <v>53</v>
      </c>
      <c r="BP132" s="201" t="s">
        <v>704</v>
      </c>
      <c r="BQ132" s="52" t="s">
        <v>714</v>
      </c>
    </row>
    <row r="133" spans="1:69" ht="15.75">
      <c r="A133" s="207" t="s">
        <v>37</v>
      </c>
      <c r="B133" s="208" t="s">
        <v>9</v>
      </c>
      <c r="C133" s="202" t="s">
        <v>35</v>
      </c>
      <c r="D133" s="210" t="s">
        <v>182</v>
      </c>
      <c r="E133" s="24" t="s">
        <v>665</v>
      </c>
      <c r="F133" s="86">
        <v>127</v>
      </c>
      <c r="G133" s="80">
        <v>11</v>
      </c>
      <c r="H133" s="204"/>
      <c r="I133" s="204"/>
      <c r="J133" s="204"/>
      <c r="K133" s="204"/>
      <c r="L133" s="80">
        <v>0</v>
      </c>
      <c r="M133" s="203"/>
      <c r="N133" s="52">
        <v>0</v>
      </c>
      <c r="O133" s="204"/>
      <c r="P133" s="204"/>
      <c r="Q133" s="11">
        <v>7.8196119138000002</v>
      </c>
      <c r="R133" s="204"/>
      <c r="S133" s="204"/>
      <c r="T133" s="53">
        <v>12.699999999999998</v>
      </c>
      <c r="U133" s="204"/>
      <c r="V133" s="204"/>
      <c r="W133" s="11">
        <v>7.8300515258620003</v>
      </c>
      <c r="X133" s="204"/>
      <c r="Y133" s="204"/>
      <c r="Z133" s="53">
        <v>12.549999999999997</v>
      </c>
      <c r="AA133" s="204"/>
      <c r="AB133" s="204"/>
      <c r="AC133" s="204"/>
      <c r="AD133" s="204"/>
      <c r="AE133" s="204"/>
      <c r="AF133" s="9">
        <v>2.747225272950236</v>
      </c>
      <c r="AG133" s="9">
        <v>810</v>
      </c>
      <c r="AH133" s="9">
        <v>0.4894876064460561</v>
      </c>
      <c r="AI133" s="9">
        <v>238</v>
      </c>
      <c r="AJ133" s="9">
        <v>1.6294642857142858</v>
      </c>
      <c r="AK133" s="9" t="s">
        <v>248</v>
      </c>
      <c r="AL133" s="9">
        <v>0</v>
      </c>
      <c r="AM133" s="9"/>
      <c r="AN133" s="9"/>
      <c r="AO133" s="73">
        <v>94</v>
      </c>
      <c r="AP133" s="80">
        <v>12</v>
      </c>
      <c r="AQ133" s="80">
        <v>8</v>
      </c>
      <c r="AR133" s="224">
        <v>118</v>
      </c>
      <c r="AS133" s="224" t="s">
        <v>248</v>
      </c>
      <c r="AT133" s="11">
        <v>8061.8069999999998</v>
      </c>
      <c r="AU133" s="11">
        <v>1036.672</v>
      </c>
      <c r="AV133" s="11">
        <v>0</v>
      </c>
      <c r="AW133" s="11">
        <v>118</v>
      </c>
      <c r="AX133" s="221" t="s">
        <v>248</v>
      </c>
      <c r="AY133" s="235" t="s">
        <v>248</v>
      </c>
      <c r="AZ133" s="138">
        <v>47587</v>
      </c>
      <c r="BA133" s="188" t="s">
        <v>248</v>
      </c>
      <c r="BB133" s="203" t="s">
        <v>248</v>
      </c>
      <c r="BC133" s="221" t="s">
        <v>248</v>
      </c>
      <c r="BD133" s="217" t="s">
        <v>61</v>
      </c>
      <c r="BE133" s="201" t="s">
        <v>62</v>
      </c>
      <c r="BF133" s="201" t="s">
        <v>63</v>
      </c>
      <c r="BG133" s="201" t="s">
        <v>196</v>
      </c>
      <c r="BH133" s="456" t="s">
        <v>511</v>
      </c>
      <c r="BI133" s="218" t="s">
        <v>68</v>
      </c>
      <c r="BJ133" s="370">
        <v>214</v>
      </c>
      <c r="BK133" s="370">
        <v>4</v>
      </c>
      <c r="BL133" s="219" t="s">
        <v>65</v>
      </c>
      <c r="BM133" s="52"/>
      <c r="BN133" s="218" t="s">
        <v>310</v>
      </c>
      <c r="BO133" s="217" t="s">
        <v>53</v>
      </c>
      <c r="BP133" s="201" t="s">
        <v>704</v>
      </c>
      <c r="BQ133" s="52" t="s">
        <v>714</v>
      </c>
    </row>
    <row r="134" spans="1:69" ht="15.75">
      <c r="A134" s="207" t="s">
        <v>37</v>
      </c>
      <c r="B134" s="208" t="s">
        <v>9</v>
      </c>
      <c r="C134" s="202" t="s">
        <v>35</v>
      </c>
      <c r="D134" s="210" t="s">
        <v>182</v>
      </c>
      <c r="E134" s="24" t="s">
        <v>618</v>
      </c>
      <c r="F134" s="86">
        <v>61</v>
      </c>
      <c r="G134" s="80">
        <v>0</v>
      </c>
      <c r="H134" s="204"/>
      <c r="I134" s="204"/>
      <c r="J134" s="204"/>
      <c r="K134" s="204"/>
      <c r="L134" s="80">
        <v>0</v>
      </c>
      <c r="M134" s="203"/>
      <c r="N134" s="52">
        <v>0</v>
      </c>
      <c r="O134" s="204"/>
      <c r="P134" s="204"/>
      <c r="Q134" s="11">
        <v>6.0427210984000004</v>
      </c>
      <c r="R134" s="204"/>
      <c r="S134" s="204"/>
      <c r="T134" s="53">
        <v>7.7374999999999989</v>
      </c>
      <c r="U134" s="204"/>
      <c r="V134" s="204"/>
      <c r="W134" s="11">
        <v>5.7618685901638997</v>
      </c>
      <c r="X134" s="204"/>
      <c r="Y134" s="204"/>
      <c r="Z134" s="53">
        <v>7.3249999999999993</v>
      </c>
      <c r="AA134" s="204"/>
      <c r="AB134" s="204"/>
      <c r="AC134" s="204"/>
      <c r="AD134" s="204"/>
      <c r="AE134" s="204"/>
      <c r="AF134" s="9">
        <v>3.5766714377630322</v>
      </c>
      <c r="AG134" s="9">
        <v>418</v>
      </c>
      <c r="AH134" s="9">
        <v>0.4659462567438073</v>
      </c>
      <c r="AI134" s="9">
        <v>14</v>
      </c>
      <c r="AJ134" s="9">
        <v>2.557758620689655</v>
      </c>
      <c r="AK134" s="9" t="s">
        <v>248</v>
      </c>
      <c r="AL134" s="9">
        <v>57</v>
      </c>
      <c r="AM134" s="9">
        <v>3.60925314157529</v>
      </c>
      <c r="AN134" s="9">
        <v>3.668181818181818</v>
      </c>
      <c r="AO134" s="73">
        <v>1</v>
      </c>
      <c r="AP134" s="80">
        <v>0</v>
      </c>
      <c r="AQ134" s="80">
        <v>2</v>
      </c>
      <c r="AR134" s="224">
        <v>119</v>
      </c>
      <c r="AS134" s="224" t="s">
        <v>248</v>
      </c>
      <c r="AT134" s="11">
        <v>4324.3950000000004</v>
      </c>
      <c r="AU134" s="11">
        <v>41.158999999999999</v>
      </c>
      <c r="AV134" s="11">
        <v>0</v>
      </c>
      <c r="AW134" s="11">
        <v>119</v>
      </c>
      <c r="AX134" s="203" t="s">
        <v>248</v>
      </c>
      <c r="AY134" s="235" t="s">
        <v>248</v>
      </c>
      <c r="AZ134" s="138">
        <v>38148</v>
      </c>
      <c r="BA134" s="188" t="s">
        <v>248</v>
      </c>
      <c r="BB134" s="203" t="s">
        <v>248</v>
      </c>
      <c r="BC134" s="203" t="s">
        <v>248</v>
      </c>
      <c r="BD134" s="217" t="s">
        <v>61</v>
      </c>
      <c r="BE134" s="201" t="s">
        <v>62</v>
      </c>
      <c r="BF134" s="201" t="s">
        <v>63</v>
      </c>
      <c r="BG134" s="201" t="s">
        <v>196</v>
      </c>
      <c r="BH134" s="456" t="s">
        <v>712</v>
      </c>
      <c r="BI134" s="218" t="s">
        <v>64</v>
      </c>
      <c r="BJ134" s="370">
        <v>214</v>
      </c>
      <c r="BK134" s="370">
        <v>1</v>
      </c>
      <c r="BL134" s="219" t="s">
        <v>65</v>
      </c>
      <c r="BM134" s="52"/>
      <c r="BN134" s="218" t="s">
        <v>310</v>
      </c>
      <c r="BO134" s="217" t="s">
        <v>57</v>
      </c>
      <c r="BP134" s="201" t="s">
        <v>681</v>
      </c>
      <c r="BQ134" s="52" t="s">
        <v>717</v>
      </c>
    </row>
    <row r="135" spans="1:69" ht="15.75">
      <c r="A135" s="207" t="s">
        <v>37</v>
      </c>
      <c r="B135" s="208" t="s">
        <v>9</v>
      </c>
      <c r="C135" s="202" t="s">
        <v>35</v>
      </c>
      <c r="D135" s="210" t="s">
        <v>182</v>
      </c>
      <c r="E135" s="24" t="s">
        <v>618</v>
      </c>
      <c r="F135" s="86">
        <v>60</v>
      </c>
      <c r="G135" s="80">
        <v>1</v>
      </c>
      <c r="H135" s="204"/>
      <c r="I135" s="204"/>
      <c r="J135" s="204"/>
      <c r="K135" s="204"/>
      <c r="L135" s="80">
        <v>0</v>
      </c>
      <c r="M135" s="203"/>
      <c r="N135" s="52">
        <v>0</v>
      </c>
      <c r="O135" s="204"/>
      <c r="P135" s="204"/>
      <c r="Q135" s="11">
        <v>8.0311352880999998</v>
      </c>
      <c r="R135" s="204"/>
      <c r="S135" s="204"/>
      <c r="T135" s="53">
        <v>13.512499999999999</v>
      </c>
      <c r="U135" s="204"/>
      <c r="V135" s="204"/>
      <c r="W135" s="11">
        <v>8.0589318813558997</v>
      </c>
      <c r="X135" s="204"/>
      <c r="Y135" s="204"/>
      <c r="Z135" s="53">
        <v>13.762499999999999</v>
      </c>
      <c r="AA135" s="204"/>
      <c r="AB135" s="204"/>
      <c r="AC135" s="204"/>
      <c r="AD135" s="204"/>
      <c r="AE135" s="204"/>
      <c r="AF135" s="9">
        <v>3.1210032853097558</v>
      </c>
      <c r="AG135" s="9">
        <v>406</v>
      </c>
      <c r="AH135" s="9">
        <v>0.65025577826304959</v>
      </c>
      <c r="AI135" s="9">
        <v>76</v>
      </c>
      <c r="AJ135" s="9">
        <v>1.8953125000000002</v>
      </c>
      <c r="AK135" s="9" t="s">
        <v>248</v>
      </c>
      <c r="AL135" s="9">
        <v>48</v>
      </c>
      <c r="AM135" s="9">
        <v>3.2020238116383553</v>
      </c>
      <c r="AN135" s="9">
        <v>3.2625000000000002</v>
      </c>
      <c r="AO135" s="73">
        <v>0</v>
      </c>
      <c r="AP135" s="80">
        <v>0</v>
      </c>
      <c r="AQ135" s="80">
        <v>0</v>
      </c>
      <c r="AR135" s="224">
        <v>118</v>
      </c>
      <c r="AS135" s="224" t="s">
        <v>248</v>
      </c>
      <c r="AT135" s="11">
        <v>3832.8339999999998</v>
      </c>
      <c r="AU135" s="11">
        <v>405.09399999999999</v>
      </c>
      <c r="AV135" s="11">
        <v>0</v>
      </c>
      <c r="AW135" s="11">
        <v>118</v>
      </c>
      <c r="AX135" s="203" t="s">
        <v>248</v>
      </c>
      <c r="AY135" s="235" t="s">
        <v>248</v>
      </c>
      <c r="AZ135" s="138">
        <v>38148</v>
      </c>
      <c r="BA135" s="188" t="s">
        <v>248</v>
      </c>
      <c r="BB135" s="203" t="s">
        <v>248</v>
      </c>
      <c r="BC135" s="203" t="s">
        <v>248</v>
      </c>
      <c r="BD135" s="217" t="s">
        <v>61</v>
      </c>
      <c r="BE135" s="201" t="s">
        <v>62</v>
      </c>
      <c r="BF135" s="201" t="s">
        <v>63</v>
      </c>
      <c r="BG135" s="201" t="s">
        <v>196</v>
      </c>
      <c r="BH135" s="456" t="s">
        <v>712</v>
      </c>
      <c r="BI135" s="218" t="s">
        <v>66</v>
      </c>
      <c r="BJ135" s="370">
        <v>214</v>
      </c>
      <c r="BK135" s="370">
        <v>7</v>
      </c>
      <c r="BL135" s="219" t="s">
        <v>65</v>
      </c>
      <c r="BM135" s="52"/>
      <c r="BN135" s="218" t="s">
        <v>310</v>
      </c>
      <c r="BO135" s="217" t="s">
        <v>57</v>
      </c>
      <c r="BP135" s="201" t="s">
        <v>681</v>
      </c>
      <c r="BQ135" s="52" t="s">
        <v>717</v>
      </c>
    </row>
    <row r="136" spans="1:69" ht="15.75">
      <c r="A136" s="207" t="s">
        <v>37</v>
      </c>
      <c r="B136" s="208" t="s">
        <v>9</v>
      </c>
      <c r="C136" s="202" t="s">
        <v>35</v>
      </c>
      <c r="D136" s="210" t="s">
        <v>182</v>
      </c>
      <c r="E136" s="24" t="s">
        <v>618</v>
      </c>
      <c r="F136" s="86">
        <v>59</v>
      </c>
      <c r="G136" s="80">
        <v>3</v>
      </c>
      <c r="H136" s="204"/>
      <c r="I136" s="204"/>
      <c r="J136" s="204"/>
      <c r="K136" s="204"/>
      <c r="L136" s="80">
        <v>0</v>
      </c>
      <c r="M136" s="203"/>
      <c r="N136" s="52">
        <v>0</v>
      </c>
      <c r="O136" s="204"/>
      <c r="P136" s="204"/>
      <c r="Q136" s="11">
        <v>6.2911963214000002</v>
      </c>
      <c r="R136" s="204"/>
      <c r="S136" s="204"/>
      <c r="T136" s="53">
        <v>10.599999999999998</v>
      </c>
      <c r="U136" s="204"/>
      <c r="V136" s="204"/>
      <c r="W136" s="11">
        <v>5.6894463571428</v>
      </c>
      <c r="X136" s="204"/>
      <c r="Y136" s="204"/>
      <c r="Z136" s="53">
        <v>9.2999999999999989</v>
      </c>
      <c r="AA136" s="204"/>
      <c r="AB136" s="204"/>
      <c r="AC136" s="204"/>
      <c r="AD136" s="204"/>
      <c r="AE136" s="204"/>
      <c r="AF136" s="9">
        <v>3.5699341145096994</v>
      </c>
      <c r="AG136" s="9">
        <v>391</v>
      </c>
      <c r="AH136" s="9">
        <v>0.47313214138825638</v>
      </c>
      <c r="AI136" s="9">
        <v>13</v>
      </c>
      <c r="AJ136" s="9">
        <v>2.5935714285714284</v>
      </c>
      <c r="AK136" s="9" t="s">
        <v>248</v>
      </c>
      <c r="AL136" s="9">
        <v>53</v>
      </c>
      <c r="AM136" s="9">
        <v>3.5740970504894412</v>
      </c>
      <c r="AN136" s="9">
        <v>3.6527777777777777</v>
      </c>
      <c r="AO136" s="73">
        <v>8</v>
      </c>
      <c r="AP136" s="80">
        <v>0</v>
      </c>
      <c r="AQ136" s="80">
        <v>0</v>
      </c>
      <c r="AR136" s="224">
        <v>104</v>
      </c>
      <c r="AS136" s="224" t="s">
        <v>248</v>
      </c>
      <c r="AT136" s="11">
        <v>3972.837</v>
      </c>
      <c r="AU136" s="11">
        <v>29.318999999999999</v>
      </c>
      <c r="AV136" s="11">
        <v>0</v>
      </c>
      <c r="AW136" s="11">
        <v>104</v>
      </c>
      <c r="AX136" s="203" t="s">
        <v>248</v>
      </c>
      <c r="AY136" s="235" t="s">
        <v>248</v>
      </c>
      <c r="AZ136" s="138">
        <v>38148</v>
      </c>
      <c r="BA136" s="188" t="s">
        <v>248</v>
      </c>
      <c r="BB136" s="203" t="s">
        <v>248</v>
      </c>
      <c r="BC136" s="203" t="s">
        <v>248</v>
      </c>
      <c r="BD136" s="217" t="s">
        <v>61</v>
      </c>
      <c r="BE136" s="201" t="s">
        <v>62</v>
      </c>
      <c r="BF136" s="201" t="s">
        <v>63</v>
      </c>
      <c r="BG136" s="201" t="s">
        <v>196</v>
      </c>
      <c r="BH136" s="456" t="s">
        <v>712</v>
      </c>
      <c r="BI136" s="218" t="s">
        <v>67</v>
      </c>
      <c r="BJ136" s="370">
        <v>214</v>
      </c>
      <c r="BK136" s="370">
        <v>3</v>
      </c>
      <c r="BL136" s="219" t="s">
        <v>65</v>
      </c>
      <c r="BM136" s="52"/>
      <c r="BN136" s="218" t="s">
        <v>310</v>
      </c>
      <c r="BO136" s="217" t="s">
        <v>57</v>
      </c>
      <c r="BP136" s="201" t="s">
        <v>681</v>
      </c>
      <c r="BQ136" s="52" t="s">
        <v>717</v>
      </c>
    </row>
    <row r="137" spans="1:69" ht="15.75">
      <c r="A137" s="207" t="s">
        <v>37</v>
      </c>
      <c r="B137" s="208" t="s">
        <v>9</v>
      </c>
      <c r="C137" s="202" t="s">
        <v>35</v>
      </c>
      <c r="D137" s="210" t="s">
        <v>182</v>
      </c>
      <c r="E137" s="24" t="s">
        <v>618</v>
      </c>
      <c r="F137" s="86">
        <v>57</v>
      </c>
      <c r="G137" s="80">
        <v>0</v>
      </c>
      <c r="H137" s="204"/>
      <c r="I137" s="204"/>
      <c r="J137" s="204"/>
      <c r="K137" s="204"/>
      <c r="L137" s="80">
        <v>0</v>
      </c>
      <c r="M137" s="203"/>
      <c r="N137" s="52">
        <v>0</v>
      </c>
      <c r="O137" s="204"/>
      <c r="P137" s="204"/>
      <c r="Q137" s="11">
        <v>7.6286665088000003</v>
      </c>
      <c r="R137" s="204"/>
      <c r="S137" s="204"/>
      <c r="T137" s="53">
        <v>9.3149999999999995</v>
      </c>
      <c r="U137" s="204"/>
      <c r="V137" s="204"/>
      <c r="W137" s="11">
        <v>7.6516665263157</v>
      </c>
      <c r="X137" s="204"/>
      <c r="Y137" s="204"/>
      <c r="Z137" s="53">
        <v>9.3583333333333325</v>
      </c>
      <c r="AA137" s="204"/>
      <c r="AB137" s="204"/>
      <c r="AC137" s="204"/>
      <c r="AD137" s="204"/>
      <c r="AE137" s="204"/>
      <c r="AF137" s="9">
        <v>2.7754588787689873</v>
      </c>
      <c r="AG137" s="9">
        <v>384</v>
      </c>
      <c r="AH137" s="9">
        <v>0.33015479670945436</v>
      </c>
      <c r="AI137" s="9">
        <v>52</v>
      </c>
      <c r="AJ137" s="9">
        <v>2.0578431372549022</v>
      </c>
      <c r="AK137" s="9" t="s">
        <v>248</v>
      </c>
      <c r="AL137" s="9">
        <v>0</v>
      </c>
      <c r="AM137" s="9"/>
      <c r="AN137" s="9"/>
      <c r="AO137" s="73">
        <v>0</v>
      </c>
      <c r="AP137" s="80">
        <v>0</v>
      </c>
      <c r="AQ137" s="80">
        <v>0</v>
      </c>
      <c r="AR137" s="224">
        <v>114</v>
      </c>
      <c r="AS137" s="224" t="s">
        <v>248</v>
      </c>
      <c r="AT137" s="11">
        <v>4032.38</v>
      </c>
      <c r="AU137" s="11">
        <v>64.819000000000003</v>
      </c>
      <c r="AV137" s="11">
        <v>0</v>
      </c>
      <c r="AW137" s="11">
        <v>114</v>
      </c>
      <c r="AX137" s="203" t="s">
        <v>248</v>
      </c>
      <c r="AY137" s="235" t="s">
        <v>248</v>
      </c>
      <c r="AZ137" s="138">
        <v>38148</v>
      </c>
      <c r="BA137" s="188" t="s">
        <v>248</v>
      </c>
      <c r="BB137" s="203" t="s">
        <v>248</v>
      </c>
      <c r="BC137" s="203" t="s">
        <v>248</v>
      </c>
      <c r="BD137" s="217" t="s">
        <v>61</v>
      </c>
      <c r="BE137" s="201" t="s">
        <v>62</v>
      </c>
      <c r="BF137" s="201" t="s">
        <v>63</v>
      </c>
      <c r="BG137" s="201" t="s">
        <v>196</v>
      </c>
      <c r="BH137" s="456" t="s">
        <v>712</v>
      </c>
      <c r="BI137" s="218" t="s">
        <v>68</v>
      </c>
      <c r="BJ137" s="370">
        <v>214</v>
      </c>
      <c r="BK137" s="370">
        <v>4</v>
      </c>
      <c r="BL137" s="219" t="s">
        <v>65</v>
      </c>
      <c r="BM137" s="52"/>
      <c r="BN137" s="218" t="s">
        <v>310</v>
      </c>
      <c r="BO137" s="217" t="s">
        <v>57</v>
      </c>
      <c r="BP137" s="201" t="s">
        <v>681</v>
      </c>
      <c r="BQ137" s="52" t="s">
        <v>717</v>
      </c>
    </row>
    <row r="138" spans="1:69" ht="15.75">
      <c r="A138" s="207" t="s">
        <v>37</v>
      </c>
      <c r="B138" s="208" t="s">
        <v>9</v>
      </c>
      <c r="C138" s="202" t="s">
        <v>35</v>
      </c>
      <c r="D138" s="210" t="s">
        <v>182</v>
      </c>
      <c r="E138" s="24" t="s">
        <v>206</v>
      </c>
      <c r="F138" s="86">
        <v>75</v>
      </c>
      <c r="G138" s="80">
        <v>0</v>
      </c>
      <c r="H138" s="204"/>
      <c r="I138" s="204"/>
      <c r="J138" s="204"/>
      <c r="K138" s="204"/>
      <c r="L138" s="80">
        <v>0</v>
      </c>
      <c r="M138" s="203"/>
      <c r="N138" s="52">
        <v>1</v>
      </c>
      <c r="O138" s="204"/>
      <c r="P138" s="204"/>
      <c r="Q138" s="11">
        <v>5.2814130532999997</v>
      </c>
      <c r="R138" s="204"/>
      <c r="S138" s="204"/>
      <c r="T138" s="53">
        <v>5.9659090909090908</v>
      </c>
      <c r="U138" s="204"/>
      <c r="V138" s="204"/>
      <c r="W138" s="11">
        <v>5.0907598266666003</v>
      </c>
      <c r="X138" s="204"/>
      <c r="Y138" s="204"/>
      <c r="Z138" s="53">
        <v>5.953125</v>
      </c>
      <c r="AA138" s="204"/>
      <c r="AB138" s="204"/>
      <c r="AC138" s="204"/>
      <c r="AD138" s="204"/>
      <c r="AE138" s="204"/>
      <c r="AF138" s="9">
        <v>3.7349536856629215</v>
      </c>
      <c r="AG138" s="9">
        <v>517</v>
      </c>
      <c r="AH138" s="9">
        <v>0.41319531984050406</v>
      </c>
      <c r="AI138" s="9">
        <v>10</v>
      </c>
      <c r="AJ138" s="9">
        <v>2.9733333333333336</v>
      </c>
      <c r="AK138" s="9" t="s">
        <v>248</v>
      </c>
      <c r="AL138" s="9">
        <v>73</v>
      </c>
      <c r="AM138" s="9">
        <v>3.7373777082055044</v>
      </c>
      <c r="AN138" s="9">
        <v>3.7297120418848166</v>
      </c>
      <c r="AO138" s="73">
        <v>0</v>
      </c>
      <c r="AP138" s="80">
        <v>0</v>
      </c>
      <c r="AQ138" s="80">
        <v>0</v>
      </c>
      <c r="AR138" s="224">
        <v>150</v>
      </c>
      <c r="AS138" s="224" t="s">
        <v>248</v>
      </c>
      <c r="AT138" s="11">
        <v>5705.7020000000002</v>
      </c>
      <c r="AU138" s="11">
        <v>0</v>
      </c>
      <c r="AV138" s="11">
        <v>0</v>
      </c>
      <c r="AW138" s="11">
        <v>150</v>
      </c>
      <c r="AX138" s="203" t="s">
        <v>248</v>
      </c>
      <c r="AY138" s="235" t="s">
        <v>248</v>
      </c>
      <c r="AZ138" s="138">
        <v>24787</v>
      </c>
      <c r="BA138" s="188" t="s">
        <v>248</v>
      </c>
      <c r="BB138" s="203" t="s">
        <v>248</v>
      </c>
      <c r="BC138" s="203" t="s">
        <v>248</v>
      </c>
      <c r="BD138" s="217" t="s">
        <v>61</v>
      </c>
      <c r="BE138" s="201" t="s">
        <v>62</v>
      </c>
      <c r="BF138" s="201" t="s">
        <v>63</v>
      </c>
      <c r="BG138" s="201" t="s">
        <v>196</v>
      </c>
      <c r="BH138" s="456" t="s">
        <v>513</v>
      </c>
      <c r="BI138" s="218" t="s">
        <v>64</v>
      </c>
      <c r="BJ138" s="370">
        <v>214</v>
      </c>
      <c r="BK138" s="370">
        <v>1</v>
      </c>
      <c r="BL138" s="219" t="s">
        <v>65</v>
      </c>
      <c r="BM138" s="52"/>
      <c r="BN138" s="218" t="s">
        <v>310</v>
      </c>
      <c r="BO138" s="217" t="s">
        <v>700</v>
      </c>
      <c r="BP138" s="201" t="s">
        <v>686</v>
      </c>
      <c r="BQ138" s="52" t="s">
        <v>719</v>
      </c>
    </row>
    <row r="139" spans="1:69" ht="15.75">
      <c r="A139" s="207" t="s">
        <v>37</v>
      </c>
      <c r="B139" s="208" t="s">
        <v>9</v>
      </c>
      <c r="C139" s="202" t="s">
        <v>35</v>
      </c>
      <c r="D139" s="210" t="s">
        <v>182</v>
      </c>
      <c r="E139" s="24" t="s">
        <v>206</v>
      </c>
      <c r="F139" s="86">
        <v>79</v>
      </c>
      <c r="G139" s="80">
        <v>1</v>
      </c>
      <c r="H139" s="204"/>
      <c r="I139" s="204"/>
      <c r="J139" s="204"/>
      <c r="K139" s="204"/>
      <c r="L139" s="80">
        <v>0</v>
      </c>
      <c r="M139" s="203"/>
      <c r="N139" s="52">
        <v>0</v>
      </c>
      <c r="O139" s="204"/>
      <c r="P139" s="204"/>
      <c r="Q139" s="11">
        <v>6.8438074358999996</v>
      </c>
      <c r="R139" s="204"/>
      <c r="S139" s="204"/>
      <c r="T139" s="53">
        <v>9.0499999999999972</v>
      </c>
      <c r="U139" s="204"/>
      <c r="V139" s="204"/>
      <c r="W139" s="11">
        <v>6.7627818076923001</v>
      </c>
      <c r="X139" s="204"/>
      <c r="Y139" s="204"/>
      <c r="Z139" s="53">
        <v>8.7749999999999986</v>
      </c>
      <c r="AA139" s="204"/>
      <c r="AB139" s="204"/>
      <c r="AC139" s="204"/>
      <c r="AD139" s="204"/>
      <c r="AE139" s="204"/>
      <c r="AF139" s="9">
        <v>2.948552628432898</v>
      </c>
      <c r="AG139" s="9">
        <v>532</v>
      </c>
      <c r="AH139" s="9">
        <v>0.39069240479370843</v>
      </c>
      <c r="AI139" s="9">
        <v>54</v>
      </c>
      <c r="AJ139" s="9">
        <v>2.1459183673469386</v>
      </c>
      <c r="AK139" s="9" t="s">
        <v>248</v>
      </c>
      <c r="AL139" s="9">
        <v>1</v>
      </c>
      <c r="AM139" s="9">
        <v>3.6142857074737549</v>
      </c>
      <c r="AN139" s="9">
        <v>3.5625</v>
      </c>
      <c r="AO139" s="73">
        <v>11</v>
      </c>
      <c r="AP139" s="80">
        <v>0</v>
      </c>
      <c r="AQ139" s="80">
        <v>0</v>
      </c>
      <c r="AR139" s="224">
        <v>145</v>
      </c>
      <c r="AS139" s="224" t="s">
        <v>248</v>
      </c>
      <c r="AT139" s="11">
        <v>5921.9489999999996</v>
      </c>
      <c r="AU139" s="11">
        <v>19.959</v>
      </c>
      <c r="AV139" s="11">
        <v>0</v>
      </c>
      <c r="AW139" s="11">
        <v>145</v>
      </c>
      <c r="AX139" s="203" t="s">
        <v>248</v>
      </c>
      <c r="AY139" s="235" t="s">
        <v>248</v>
      </c>
      <c r="AZ139" s="138">
        <v>24787</v>
      </c>
      <c r="BA139" s="188" t="s">
        <v>248</v>
      </c>
      <c r="BB139" s="203" t="s">
        <v>248</v>
      </c>
      <c r="BC139" s="203" t="s">
        <v>248</v>
      </c>
      <c r="BD139" s="217" t="s">
        <v>61</v>
      </c>
      <c r="BE139" s="201" t="s">
        <v>62</v>
      </c>
      <c r="BF139" s="201" t="s">
        <v>63</v>
      </c>
      <c r="BG139" s="201" t="s">
        <v>196</v>
      </c>
      <c r="BH139" s="456" t="s">
        <v>513</v>
      </c>
      <c r="BI139" s="218" t="s">
        <v>66</v>
      </c>
      <c r="BJ139" s="370">
        <v>214</v>
      </c>
      <c r="BK139" s="370">
        <v>7</v>
      </c>
      <c r="BL139" s="219" t="s">
        <v>65</v>
      </c>
      <c r="BM139" s="52"/>
      <c r="BN139" s="218" t="s">
        <v>310</v>
      </c>
      <c r="BO139" s="217" t="s">
        <v>700</v>
      </c>
      <c r="BP139" s="201" t="s">
        <v>686</v>
      </c>
      <c r="BQ139" s="52" t="s">
        <v>719</v>
      </c>
    </row>
    <row r="140" spans="1:69" ht="15.75">
      <c r="A140" s="207" t="s">
        <v>37</v>
      </c>
      <c r="B140" s="208" t="s">
        <v>9</v>
      </c>
      <c r="C140" s="202" t="s">
        <v>35</v>
      </c>
      <c r="D140" s="210" t="s">
        <v>182</v>
      </c>
      <c r="E140" s="24" t="s">
        <v>206</v>
      </c>
      <c r="F140" s="86">
        <v>80</v>
      </c>
      <c r="G140" s="80">
        <v>2</v>
      </c>
      <c r="H140" s="204"/>
      <c r="I140" s="204"/>
      <c r="J140" s="204"/>
      <c r="K140" s="204"/>
      <c r="L140" s="80">
        <v>0</v>
      </c>
      <c r="M140" s="203"/>
      <c r="N140" s="52">
        <v>0</v>
      </c>
      <c r="O140" s="204"/>
      <c r="P140" s="204"/>
      <c r="Q140" s="11">
        <v>6.1919998205000004</v>
      </c>
      <c r="R140" s="204"/>
      <c r="S140" s="204"/>
      <c r="T140" s="53">
        <v>10.049999999999997</v>
      </c>
      <c r="U140" s="204"/>
      <c r="V140" s="204"/>
      <c r="W140" s="11">
        <v>6.348115</v>
      </c>
      <c r="X140" s="204"/>
      <c r="Y140" s="204"/>
      <c r="Z140" s="53">
        <v>10.049999999999997</v>
      </c>
      <c r="AA140" s="204"/>
      <c r="AB140" s="204"/>
      <c r="AC140" s="204"/>
      <c r="AD140" s="204"/>
      <c r="AE140" s="204"/>
      <c r="AF140" s="9">
        <v>3.6475213933849795</v>
      </c>
      <c r="AG140" s="9">
        <v>546</v>
      </c>
      <c r="AH140" s="9">
        <v>0.4725387165723155</v>
      </c>
      <c r="AI140" s="9">
        <v>13</v>
      </c>
      <c r="AJ140" s="9">
        <v>2.710294117647059</v>
      </c>
      <c r="AK140" s="9" t="s">
        <v>248</v>
      </c>
      <c r="AL140" s="9">
        <v>72</v>
      </c>
      <c r="AM140" s="9">
        <v>3.7087698687636657</v>
      </c>
      <c r="AN140" s="9">
        <v>3.7326642335766422</v>
      </c>
      <c r="AO140" s="73">
        <v>53</v>
      </c>
      <c r="AP140" s="80">
        <v>1</v>
      </c>
      <c r="AQ140" s="80">
        <v>0</v>
      </c>
      <c r="AR140" s="224">
        <v>102</v>
      </c>
      <c r="AS140" s="224" t="s">
        <v>248</v>
      </c>
      <c r="AT140" s="11">
        <v>5886.4279999999999</v>
      </c>
      <c r="AU140" s="11">
        <v>138.93799999999999</v>
      </c>
      <c r="AV140" s="11">
        <v>0</v>
      </c>
      <c r="AW140" s="11">
        <v>102</v>
      </c>
      <c r="AX140" s="203" t="s">
        <v>248</v>
      </c>
      <c r="AY140" s="235" t="s">
        <v>248</v>
      </c>
      <c r="AZ140" s="138">
        <v>24787</v>
      </c>
      <c r="BA140" s="188" t="s">
        <v>248</v>
      </c>
      <c r="BB140" s="203" t="s">
        <v>248</v>
      </c>
      <c r="BC140" s="203" t="s">
        <v>248</v>
      </c>
      <c r="BD140" s="217" t="s">
        <v>61</v>
      </c>
      <c r="BE140" s="201" t="s">
        <v>62</v>
      </c>
      <c r="BF140" s="201" t="s">
        <v>63</v>
      </c>
      <c r="BG140" s="201" t="s">
        <v>196</v>
      </c>
      <c r="BH140" s="456" t="s">
        <v>513</v>
      </c>
      <c r="BI140" s="218" t="s">
        <v>67</v>
      </c>
      <c r="BJ140" s="370">
        <v>214</v>
      </c>
      <c r="BK140" s="370">
        <v>3</v>
      </c>
      <c r="BL140" s="219" t="s">
        <v>65</v>
      </c>
      <c r="BM140" s="52"/>
      <c r="BN140" s="218" t="s">
        <v>310</v>
      </c>
      <c r="BO140" s="217" t="s">
        <v>700</v>
      </c>
      <c r="BP140" s="201" t="s">
        <v>686</v>
      </c>
      <c r="BQ140" s="52" t="s">
        <v>719</v>
      </c>
    </row>
    <row r="141" spans="1:69" ht="15.75">
      <c r="A141" s="207" t="s">
        <v>37</v>
      </c>
      <c r="B141" s="208" t="s">
        <v>9</v>
      </c>
      <c r="C141" s="202" t="s">
        <v>35</v>
      </c>
      <c r="D141" s="210" t="s">
        <v>182</v>
      </c>
      <c r="E141" s="24" t="s">
        <v>206</v>
      </c>
      <c r="F141" s="86">
        <v>77</v>
      </c>
      <c r="G141" s="80">
        <v>2</v>
      </c>
      <c r="H141" s="204"/>
      <c r="I141" s="204"/>
      <c r="J141" s="204"/>
      <c r="K141" s="204"/>
      <c r="L141" s="80">
        <v>0</v>
      </c>
      <c r="M141" s="203"/>
      <c r="N141" s="52">
        <v>0</v>
      </c>
      <c r="O141" s="204"/>
      <c r="P141" s="204"/>
      <c r="Q141" s="11">
        <v>6.9218398133000001</v>
      </c>
      <c r="R141" s="204"/>
      <c r="S141" s="204"/>
      <c r="T141" s="53">
        <v>9.2083333333333339</v>
      </c>
      <c r="U141" s="204"/>
      <c r="V141" s="204"/>
      <c r="W141" s="11">
        <v>6.9421198000000004</v>
      </c>
      <c r="X141" s="204"/>
      <c r="Y141" s="204"/>
      <c r="Z141" s="53">
        <v>9.375</v>
      </c>
      <c r="AA141" s="204"/>
      <c r="AB141" s="204"/>
      <c r="AC141" s="204"/>
      <c r="AD141" s="204"/>
      <c r="AE141" s="204"/>
      <c r="AF141" s="9">
        <v>2.7096825424167843</v>
      </c>
      <c r="AG141" s="9">
        <v>504</v>
      </c>
      <c r="AH141" s="9">
        <v>0.37446678436382691</v>
      </c>
      <c r="AI141" s="9">
        <v>105</v>
      </c>
      <c r="AJ141" s="9">
        <v>1.905</v>
      </c>
      <c r="AK141" s="9" t="s">
        <v>248</v>
      </c>
      <c r="AL141" s="9">
        <v>0</v>
      </c>
      <c r="AM141" s="9"/>
      <c r="AN141" s="9"/>
      <c r="AO141" s="73">
        <v>67</v>
      </c>
      <c r="AP141" s="80">
        <v>0</v>
      </c>
      <c r="AQ141" s="80">
        <v>7</v>
      </c>
      <c r="AR141" s="224">
        <v>76</v>
      </c>
      <c r="AS141" s="224" t="s">
        <v>248</v>
      </c>
      <c r="AT141" s="11">
        <v>5140.3639999999996</v>
      </c>
      <c r="AU141" s="11">
        <v>630.35</v>
      </c>
      <c r="AV141" s="11">
        <v>0</v>
      </c>
      <c r="AW141" s="11">
        <v>76</v>
      </c>
      <c r="AX141" s="203" t="s">
        <v>248</v>
      </c>
      <c r="AY141" s="235" t="s">
        <v>248</v>
      </c>
      <c r="AZ141" s="138">
        <v>24787</v>
      </c>
      <c r="BA141" s="188" t="s">
        <v>248</v>
      </c>
      <c r="BB141" s="203" t="s">
        <v>248</v>
      </c>
      <c r="BC141" s="203" t="s">
        <v>248</v>
      </c>
      <c r="BD141" s="217" t="s">
        <v>61</v>
      </c>
      <c r="BE141" s="201" t="s">
        <v>62</v>
      </c>
      <c r="BF141" s="201" t="s">
        <v>63</v>
      </c>
      <c r="BG141" s="201" t="s">
        <v>196</v>
      </c>
      <c r="BH141" s="456" t="s">
        <v>513</v>
      </c>
      <c r="BI141" s="218" t="s">
        <v>68</v>
      </c>
      <c r="BJ141" s="370">
        <v>214</v>
      </c>
      <c r="BK141" s="370">
        <v>4</v>
      </c>
      <c r="BL141" s="219" t="s">
        <v>65</v>
      </c>
      <c r="BM141" s="52"/>
      <c r="BN141" s="218" t="s">
        <v>310</v>
      </c>
      <c r="BO141" s="217" t="s">
        <v>700</v>
      </c>
      <c r="BP141" s="201" t="s">
        <v>686</v>
      </c>
      <c r="BQ141" s="52" t="s">
        <v>719</v>
      </c>
    </row>
    <row r="142" spans="1:69" ht="15.75">
      <c r="A142" s="207" t="s">
        <v>37</v>
      </c>
      <c r="B142" s="208" t="s">
        <v>9</v>
      </c>
      <c r="C142" s="202" t="s">
        <v>35</v>
      </c>
      <c r="D142" s="210" t="s">
        <v>182</v>
      </c>
      <c r="E142" s="24" t="s">
        <v>254</v>
      </c>
      <c r="F142" s="86">
        <v>42</v>
      </c>
      <c r="G142" s="80">
        <v>0</v>
      </c>
      <c r="H142" s="204"/>
      <c r="I142" s="204"/>
      <c r="J142" s="204"/>
      <c r="K142" s="204"/>
      <c r="L142" s="80">
        <v>0</v>
      </c>
      <c r="M142" s="203"/>
      <c r="N142" s="52">
        <v>0</v>
      </c>
      <c r="O142" s="204"/>
      <c r="P142" s="204"/>
      <c r="Q142" s="11">
        <v>5.0831664999999999</v>
      </c>
      <c r="R142" s="204"/>
      <c r="S142" s="204"/>
      <c r="T142" s="53">
        <v>5.9928571428571429</v>
      </c>
      <c r="U142" s="204"/>
      <c r="V142" s="204"/>
      <c r="W142" s="11">
        <v>4.8718330714285001</v>
      </c>
      <c r="X142" s="204"/>
      <c r="Y142" s="204"/>
      <c r="Z142" s="53">
        <v>5.8166666666666664</v>
      </c>
      <c r="AA142" s="204"/>
      <c r="AB142" s="204"/>
      <c r="AC142" s="204"/>
      <c r="AD142" s="204"/>
      <c r="AE142" s="204"/>
      <c r="AF142" s="9">
        <v>3.6990816479637507</v>
      </c>
      <c r="AG142" s="9">
        <v>294</v>
      </c>
      <c r="AH142" s="9">
        <v>0.35549350989640227</v>
      </c>
      <c r="AI142" s="9">
        <v>5</v>
      </c>
      <c r="AJ142" s="9">
        <v>3.0355769230769232</v>
      </c>
      <c r="AK142" s="9" t="s">
        <v>248</v>
      </c>
      <c r="AL142" s="9">
        <v>41</v>
      </c>
      <c r="AM142" s="9">
        <v>3.7107317231673398</v>
      </c>
      <c r="AN142" s="9">
        <v>3.7220812182741119</v>
      </c>
      <c r="AO142" s="73">
        <v>1</v>
      </c>
      <c r="AP142" s="80">
        <v>0</v>
      </c>
      <c r="AQ142" s="80">
        <v>0</v>
      </c>
      <c r="AR142" s="224">
        <v>83</v>
      </c>
      <c r="AS142" s="224" t="s">
        <v>248</v>
      </c>
      <c r="AT142" s="11">
        <v>3014.6210000000001</v>
      </c>
      <c r="AU142" s="11">
        <v>0</v>
      </c>
      <c r="AV142" s="11">
        <v>0</v>
      </c>
      <c r="AW142" s="11">
        <v>83</v>
      </c>
      <c r="AX142" s="203" t="s">
        <v>248</v>
      </c>
      <c r="AY142" s="235" t="s">
        <v>248</v>
      </c>
      <c r="AZ142" s="138">
        <v>21933</v>
      </c>
      <c r="BA142" s="188" t="s">
        <v>248</v>
      </c>
      <c r="BB142" s="203" t="s">
        <v>248</v>
      </c>
      <c r="BC142" s="203" t="s">
        <v>248</v>
      </c>
      <c r="BD142" s="217" t="s">
        <v>61</v>
      </c>
      <c r="BE142" s="201" t="s">
        <v>62</v>
      </c>
      <c r="BF142" s="201" t="s">
        <v>63</v>
      </c>
      <c r="BG142" s="201" t="s">
        <v>196</v>
      </c>
      <c r="BH142" s="456" t="s">
        <v>712</v>
      </c>
      <c r="BI142" s="218" t="s">
        <v>64</v>
      </c>
      <c r="BJ142" s="370">
        <v>214</v>
      </c>
      <c r="BK142" s="370">
        <v>1</v>
      </c>
      <c r="BL142" s="219" t="s">
        <v>65</v>
      </c>
      <c r="BM142" s="52"/>
      <c r="BN142" s="218" t="s">
        <v>310</v>
      </c>
      <c r="BO142" s="217" t="s">
        <v>59</v>
      </c>
      <c r="BP142" s="201" t="s">
        <v>693</v>
      </c>
      <c r="BQ142" s="52" t="s">
        <v>715</v>
      </c>
    </row>
    <row r="143" spans="1:69" ht="15.75">
      <c r="A143" s="207" t="s">
        <v>37</v>
      </c>
      <c r="B143" s="208" t="s">
        <v>9</v>
      </c>
      <c r="C143" s="202" t="s">
        <v>35</v>
      </c>
      <c r="D143" s="210" t="s">
        <v>182</v>
      </c>
      <c r="E143" s="24" t="s">
        <v>254</v>
      </c>
      <c r="F143" s="86">
        <v>41</v>
      </c>
      <c r="G143" s="80">
        <v>1</v>
      </c>
      <c r="H143" s="204"/>
      <c r="I143" s="204"/>
      <c r="J143" s="204"/>
      <c r="K143" s="204"/>
      <c r="L143" s="80">
        <v>0</v>
      </c>
      <c r="M143" s="203"/>
      <c r="N143" s="52">
        <v>0</v>
      </c>
      <c r="O143" s="204"/>
      <c r="P143" s="204"/>
      <c r="Q143" s="11">
        <v>6.6150497499999998</v>
      </c>
      <c r="R143" s="204"/>
      <c r="S143" s="204"/>
      <c r="T143" s="53">
        <v>8</v>
      </c>
      <c r="U143" s="204"/>
      <c r="V143" s="204"/>
      <c r="W143" s="11">
        <v>6.5821498500000004</v>
      </c>
      <c r="X143" s="204"/>
      <c r="Y143" s="204"/>
      <c r="Z143" s="53">
        <v>8.5</v>
      </c>
      <c r="AA143" s="204"/>
      <c r="AB143" s="204"/>
      <c r="AC143" s="204"/>
      <c r="AD143" s="204"/>
      <c r="AE143" s="204"/>
      <c r="AF143" s="9">
        <v>2.8813186879559751</v>
      </c>
      <c r="AG143" s="9">
        <v>273</v>
      </c>
      <c r="AH143" s="9">
        <v>0.41816168043978308</v>
      </c>
      <c r="AI143" s="9">
        <v>40</v>
      </c>
      <c r="AJ143" s="9">
        <v>2.0625</v>
      </c>
      <c r="AK143" s="9" t="s">
        <v>248</v>
      </c>
      <c r="AL143" s="9">
        <v>2</v>
      </c>
      <c r="AM143" s="9">
        <v>3.2900000129427225</v>
      </c>
      <c r="AN143" s="9">
        <v>3.5</v>
      </c>
      <c r="AO143" s="73">
        <v>7</v>
      </c>
      <c r="AP143" s="80">
        <v>0</v>
      </c>
      <c r="AQ143" s="80">
        <v>0</v>
      </c>
      <c r="AR143" s="224">
        <v>73</v>
      </c>
      <c r="AS143" s="224" t="s">
        <v>248</v>
      </c>
      <c r="AT143" s="11">
        <v>2801.8049999999998</v>
      </c>
      <c r="AU143" s="11">
        <v>64.600999999999999</v>
      </c>
      <c r="AV143" s="11">
        <v>0</v>
      </c>
      <c r="AW143" s="11">
        <v>73</v>
      </c>
      <c r="AX143" s="203" t="s">
        <v>248</v>
      </c>
      <c r="AY143" s="235" t="s">
        <v>248</v>
      </c>
      <c r="AZ143" s="138">
        <v>21933</v>
      </c>
      <c r="BA143" s="188" t="s">
        <v>248</v>
      </c>
      <c r="BB143" s="203" t="s">
        <v>248</v>
      </c>
      <c r="BC143" s="203" t="s">
        <v>248</v>
      </c>
      <c r="BD143" s="217" t="s">
        <v>61</v>
      </c>
      <c r="BE143" s="201" t="s">
        <v>62</v>
      </c>
      <c r="BF143" s="201" t="s">
        <v>63</v>
      </c>
      <c r="BG143" s="201" t="s">
        <v>196</v>
      </c>
      <c r="BH143" s="456" t="s">
        <v>712</v>
      </c>
      <c r="BI143" s="218" t="s">
        <v>66</v>
      </c>
      <c r="BJ143" s="370">
        <v>214</v>
      </c>
      <c r="BK143" s="370">
        <v>7</v>
      </c>
      <c r="BL143" s="219" t="s">
        <v>65</v>
      </c>
      <c r="BM143" s="52"/>
      <c r="BN143" s="218" t="s">
        <v>310</v>
      </c>
      <c r="BO143" s="217" t="s">
        <v>59</v>
      </c>
      <c r="BP143" s="201" t="s">
        <v>693</v>
      </c>
      <c r="BQ143" s="52" t="s">
        <v>715</v>
      </c>
    </row>
    <row r="144" spans="1:69" ht="15.75">
      <c r="A144" s="207" t="s">
        <v>37</v>
      </c>
      <c r="B144" s="208" t="s">
        <v>9</v>
      </c>
      <c r="C144" s="202" t="s">
        <v>35</v>
      </c>
      <c r="D144" s="210" t="s">
        <v>182</v>
      </c>
      <c r="E144" s="24" t="s">
        <v>254</v>
      </c>
      <c r="F144" s="86">
        <v>41</v>
      </c>
      <c r="G144" s="80">
        <v>0</v>
      </c>
      <c r="H144" s="204"/>
      <c r="I144" s="204"/>
      <c r="J144" s="204"/>
      <c r="K144" s="204"/>
      <c r="L144" s="80">
        <v>1</v>
      </c>
      <c r="M144" s="203"/>
      <c r="N144" s="52">
        <v>0</v>
      </c>
      <c r="O144" s="204"/>
      <c r="P144" s="204"/>
      <c r="Q144" s="11">
        <v>6.1789249000000002</v>
      </c>
      <c r="R144" s="204"/>
      <c r="S144" s="204"/>
      <c r="T144" s="53">
        <v>8</v>
      </c>
      <c r="U144" s="204"/>
      <c r="V144" s="204"/>
      <c r="W144" s="11">
        <v>6.2425999000000001</v>
      </c>
      <c r="X144" s="204"/>
      <c r="Y144" s="204"/>
      <c r="Z144" s="53">
        <v>7.5</v>
      </c>
      <c r="AA144" s="204"/>
      <c r="AB144" s="204"/>
      <c r="AC144" s="204"/>
      <c r="AD144" s="204"/>
      <c r="AE144" s="204"/>
      <c r="AF144" s="9">
        <v>3.6025000159229554</v>
      </c>
      <c r="AG144" s="9">
        <v>280</v>
      </c>
      <c r="AH144" s="9">
        <v>0.41029693392558431</v>
      </c>
      <c r="AI144" s="9">
        <v>5</v>
      </c>
      <c r="AJ144" s="9">
        <v>2.7045454545454546</v>
      </c>
      <c r="AK144" s="9" t="s">
        <v>248</v>
      </c>
      <c r="AL144" s="9">
        <v>40</v>
      </c>
      <c r="AM144" s="9">
        <v>3.6025000159229554</v>
      </c>
      <c r="AN144" s="9">
        <v>3.6453488372093021</v>
      </c>
      <c r="AO144" s="73">
        <v>0</v>
      </c>
      <c r="AP144" s="80">
        <v>0</v>
      </c>
      <c r="AQ144" s="80">
        <v>0</v>
      </c>
      <c r="AR144" s="224">
        <v>82</v>
      </c>
      <c r="AS144" s="224" t="s">
        <v>248</v>
      </c>
      <c r="AT144" s="11">
        <v>2901.9690000000001</v>
      </c>
      <c r="AU144" s="11">
        <v>0</v>
      </c>
      <c r="AV144" s="11">
        <v>0</v>
      </c>
      <c r="AW144" s="11">
        <v>82</v>
      </c>
      <c r="AX144" s="203" t="s">
        <v>248</v>
      </c>
      <c r="AY144" s="235" t="s">
        <v>248</v>
      </c>
      <c r="AZ144" s="138">
        <v>21933</v>
      </c>
      <c r="BA144" s="188" t="s">
        <v>248</v>
      </c>
      <c r="BB144" s="203" t="s">
        <v>248</v>
      </c>
      <c r="BC144" s="203" t="s">
        <v>248</v>
      </c>
      <c r="BD144" s="217" t="s">
        <v>61</v>
      </c>
      <c r="BE144" s="201" t="s">
        <v>62</v>
      </c>
      <c r="BF144" s="201" t="s">
        <v>63</v>
      </c>
      <c r="BG144" s="201" t="s">
        <v>196</v>
      </c>
      <c r="BH144" s="456" t="s">
        <v>712</v>
      </c>
      <c r="BI144" s="218" t="s">
        <v>67</v>
      </c>
      <c r="BJ144" s="370">
        <v>214</v>
      </c>
      <c r="BK144" s="370">
        <v>3</v>
      </c>
      <c r="BL144" s="219" t="s">
        <v>65</v>
      </c>
      <c r="BM144" s="52"/>
      <c r="BN144" s="218" t="s">
        <v>310</v>
      </c>
      <c r="BO144" s="217" t="s">
        <v>59</v>
      </c>
      <c r="BP144" s="201" t="s">
        <v>693</v>
      </c>
      <c r="BQ144" s="52" t="s">
        <v>715</v>
      </c>
    </row>
    <row r="145" spans="1:69" ht="15.75">
      <c r="A145" s="207" t="s">
        <v>37</v>
      </c>
      <c r="B145" s="208" t="s">
        <v>9</v>
      </c>
      <c r="C145" s="202" t="s">
        <v>35</v>
      </c>
      <c r="D145" s="210" t="s">
        <v>182</v>
      </c>
      <c r="E145" s="24" t="s">
        <v>254</v>
      </c>
      <c r="F145" s="86">
        <v>43</v>
      </c>
      <c r="G145" s="80">
        <v>1</v>
      </c>
      <c r="H145" s="204"/>
      <c r="I145" s="204"/>
      <c r="J145" s="204"/>
      <c r="K145" s="204"/>
      <c r="L145" s="80">
        <v>0</v>
      </c>
      <c r="M145" s="203"/>
      <c r="N145" s="52">
        <v>0</v>
      </c>
      <c r="O145" s="204"/>
      <c r="P145" s="204"/>
      <c r="Q145" s="11">
        <v>7.3443093571000002</v>
      </c>
      <c r="R145" s="204"/>
      <c r="S145" s="204"/>
      <c r="T145" s="53">
        <v>8.8166666666666664</v>
      </c>
      <c r="U145" s="204"/>
      <c r="V145" s="204"/>
      <c r="W145" s="11">
        <v>7.4199997857142002</v>
      </c>
      <c r="X145" s="204"/>
      <c r="Y145" s="204"/>
      <c r="Z145" s="53">
        <v>8.9749999999999996</v>
      </c>
      <c r="AA145" s="204"/>
      <c r="AB145" s="204"/>
      <c r="AC145" s="204"/>
      <c r="AD145" s="204"/>
      <c r="AE145" s="204"/>
      <c r="AF145" s="9">
        <v>2.7195238150706906</v>
      </c>
      <c r="AG145" s="9">
        <v>294</v>
      </c>
      <c r="AH145" s="9">
        <v>0.26565471372250793</v>
      </c>
      <c r="AI145" s="9">
        <v>56</v>
      </c>
      <c r="AJ145" s="9">
        <v>2.0950980392156864</v>
      </c>
      <c r="AK145" s="9" t="s">
        <v>248</v>
      </c>
      <c r="AL145" s="9">
        <v>0</v>
      </c>
      <c r="AM145" s="9"/>
      <c r="AN145" s="9"/>
      <c r="AO145" s="73">
        <v>7</v>
      </c>
      <c r="AP145" s="80">
        <v>0</v>
      </c>
      <c r="AQ145" s="80">
        <v>0</v>
      </c>
      <c r="AR145" s="224">
        <v>77</v>
      </c>
      <c r="AS145" s="224" t="s">
        <v>248</v>
      </c>
      <c r="AT145" s="11">
        <v>3019.5810000000001</v>
      </c>
      <c r="AU145" s="11">
        <v>0</v>
      </c>
      <c r="AV145" s="11">
        <v>0</v>
      </c>
      <c r="AW145" s="11">
        <v>77</v>
      </c>
      <c r="AX145" s="203" t="s">
        <v>248</v>
      </c>
      <c r="AY145" s="235" t="s">
        <v>248</v>
      </c>
      <c r="AZ145" s="138">
        <v>21933</v>
      </c>
      <c r="BA145" s="188" t="s">
        <v>248</v>
      </c>
      <c r="BB145" s="203" t="s">
        <v>248</v>
      </c>
      <c r="BC145" s="203" t="s">
        <v>248</v>
      </c>
      <c r="BD145" s="217" t="s">
        <v>61</v>
      </c>
      <c r="BE145" s="201" t="s">
        <v>62</v>
      </c>
      <c r="BF145" s="201" t="s">
        <v>63</v>
      </c>
      <c r="BG145" s="201" t="s">
        <v>196</v>
      </c>
      <c r="BH145" s="456" t="s">
        <v>712</v>
      </c>
      <c r="BI145" s="218" t="s">
        <v>68</v>
      </c>
      <c r="BJ145" s="370">
        <v>214</v>
      </c>
      <c r="BK145" s="370">
        <v>4</v>
      </c>
      <c r="BL145" s="219" t="s">
        <v>65</v>
      </c>
      <c r="BM145" s="52"/>
      <c r="BN145" s="218" t="s">
        <v>310</v>
      </c>
      <c r="BO145" s="217" t="s">
        <v>59</v>
      </c>
      <c r="BP145" s="201" t="s">
        <v>693</v>
      </c>
      <c r="BQ145" s="52" t="s">
        <v>715</v>
      </c>
    </row>
    <row r="146" spans="1:69" ht="15.75">
      <c r="A146" s="207" t="s">
        <v>37</v>
      </c>
      <c r="B146" s="208" t="s">
        <v>9</v>
      </c>
      <c r="C146" s="202" t="s">
        <v>35</v>
      </c>
      <c r="D146" s="210" t="s">
        <v>182</v>
      </c>
      <c r="E146" s="24" t="s">
        <v>673</v>
      </c>
      <c r="F146" s="86">
        <v>97</v>
      </c>
      <c r="G146" s="80">
        <v>2</v>
      </c>
      <c r="H146" s="204"/>
      <c r="I146" s="204"/>
      <c r="J146" s="204"/>
      <c r="K146" s="204"/>
      <c r="L146" s="80">
        <v>0</v>
      </c>
      <c r="M146" s="203"/>
      <c r="N146" s="52">
        <v>3</v>
      </c>
      <c r="O146" s="204"/>
      <c r="P146" s="204"/>
      <c r="Q146" s="11">
        <v>5.6920525158000004</v>
      </c>
      <c r="R146" s="204"/>
      <c r="S146" s="204"/>
      <c r="T146" s="53">
        <v>9.125</v>
      </c>
      <c r="U146" s="204"/>
      <c r="V146" s="204"/>
      <c r="W146" s="11">
        <v>5.5146420000000003</v>
      </c>
      <c r="X146" s="204"/>
      <c r="Y146" s="204"/>
      <c r="Z146" s="53">
        <v>8.5625</v>
      </c>
      <c r="AA146" s="204"/>
      <c r="AB146" s="204"/>
      <c r="AC146" s="204"/>
      <c r="AD146" s="204"/>
      <c r="AE146" s="204"/>
      <c r="AF146" s="9">
        <v>3.6059782753079586</v>
      </c>
      <c r="AG146" s="9">
        <v>665</v>
      </c>
      <c r="AH146" s="9">
        <v>0.52507230358945689</v>
      </c>
      <c r="AI146" s="9">
        <v>31</v>
      </c>
      <c r="AJ146" s="9">
        <v>2.5193965517241379</v>
      </c>
      <c r="AK146" s="9" t="s">
        <v>248</v>
      </c>
      <c r="AL146" s="9">
        <v>95</v>
      </c>
      <c r="AM146" s="9">
        <v>3.6059782753079586</v>
      </c>
      <c r="AN146" s="9">
        <v>3.6609414758269718</v>
      </c>
      <c r="AO146" s="73">
        <v>8</v>
      </c>
      <c r="AP146" s="80">
        <v>0</v>
      </c>
      <c r="AQ146" s="80">
        <v>0</v>
      </c>
      <c r="AR146" s="224">
        <v>182</v>
      </c>
      <c r="AS146" s="224" t="s">
        <v>248</v>
      </c>
      <c r="AT146" s="11">
        <v>7339.0020000000004</v>
      </c>
      <c r="AU146" s="11">
        <v>0</v>
      </c>
      <c r="AV146" s="11">
        <v>0</v>
      </c>
      <c r="AW146" s="11">
        <v>182</v>
      </c>
      <c r="AX146" s="203" t="s">
        <v>248</v>
      </c>
      <c r="AY146" s="235" t="s">
        <v>248</v>
      </c>
      <c r="AZ146" s="138">
        <v>31334</v>
      </c>
      <c r="BA146" s="188" t="s">
        <v>248</v>
      </c>
      <c r="BB146" s="203" t="s">
        <v>248</v>
      </c>
      <c r="BC146" s="203" t="s">
        <v>248</v>
      </c>
      <c r="BD146" s="217" t="s">
        <v>61</v>
      </c>
      <c r="BE146" s="201" t="s">
        <v>62</v>
      </c>
      <c r="BF146" s="201" t="s">
        <v>63</v>
      </c>
      <c r="BG146" s="201" t="s">
        <v>196</v>
      </c>
      <c r="BH146" s="456" t="s">
        <v>512</v>
      </c>
      <c r="BI146" s="218" t="s">
        <v>64</v>
      </c>
      <c r="BJ146" s="370">
        <v>214</v>
      </c>
      <c r="BK146" s="370">
        <v>1</v>
      </c>
      <c r="BL146" s="219" t="s">
        <v>65</v>
      </c>
      <c r="BM146" s="52"/>
      <c r="BN146" s="218" t="s">
        <v>310</v>
      </c>
      <c r="BO146" s="217" t="s">
        <v>348</v>
      </c>
      <c r="BP146" s="201" t="s">
        <v>689</v>
      </c>
      <c r="BQ146" s="52" t="s">
        <v>719</v>
      </c>
    </row>
    <row r="147" spans="1:69" ht="15.75">
      <c r="A147" s="207" t="s">
        <v>37</v>
      </c>
      <c r="B147" s="208" t="s">
        <v>9</v>
      </c>
      <c r="C147" s="202" t="s">
        <v>35</v>
      </c>
      <c r="D147" s="210" t="s">
        <v>182</v>
      </c>
      <c r="E147" s="24" t="s">
        <v>673</v>
      </c>
      <c r="F147" s="86">
        <v>95</v>
      </c>
      <c r="G147" s="80">
        <v>1</v>
      </c>
      <c r="H147" s="204"/>
      <c r="I147" s="204"/>
      <c r="J147" s="204"/>
      <c r="K147" s="204"/>
      <c r="L147" s="80">
        <v>1</v>
      </c>
      <c r="M147" s="203"/>
      <c r="N147" s="52">
        <v>0</v>
      </c>
      <c r="O147" s="204"/>
      <c r="P147" s="204"/>
      <c r="Q147" s="11">
        <v>6.7541827634000002</v>
      </c>
      <c r="R147" s="204"/>
      <c r="S147" s="204"/>
      <c r="T147" s="53">
        <v>11.674999999999997</v>
      </c>
      <c r="U147" s="204"/>
      <c r="V147" s="204"/>
      <c r="W147" s="11">
        <v>6.7204085806450999</v>
      </c>
      <c r="X147" s="204"/>
      <c r="Y147" s="204"/>
      <c r="Z147" s="53">
        <v>11.674999999999997</v>
      </c>
      <c r="AA147" s="204"/>
      <c r="AB147" s="204"/>
      <c r="AC147" s="204"/>
      <c r="AD147" s="204"/>
      <c r="AE147" s="204"/>
      <c r="AF147" s="9">
        <v>3.4894777351443849</v>
      </c>
      <c r="AG147" s="9">
        <v>651</v>
      </c>
      <c r="AH147" s="9">
        <v>0.49257274561701436</v>
      </c>
      <c r="AI147" s="9">
        <v>35</v>
      </c>
      <c r="AJ147" s="9">
        <v>2.4591666666666665</v>
      </c>
      <c r="AK147" s="9" t="s">
        <v>248</v>
      </c>
      <c r="AL147" s="9">
        <v>92</v>
      </c>
      <c r="AM147" s="9">
        <v>3.492701872165159</v>
      </c>
      <c r="AN147" s="9">
        <v>3.601108033240997</v>
      </c>
      <c r="AO147" s="73">
        <v>34</v>
      </c>
      <c r="AP147" s="80">
        <v>0</v>
      </c>
      <c r="AQ147" s="80">
        <v>0</v>
      </c>
      <c r="AR147" s="224">
        <v>154</v>
      </c>
      <c r="AS147" s="224" t="s">
        <v>248</v>
      </c>
      <c r="AT147" s="11">
        <v>7143.41</v>
      </c>
      <c r="AU147" s="11">
        <v>0</v>
      </c>
      <c r="AV147" s="11">
        <v>0</v>
      </c>
      <c r="AW147" s="11">
        <v>154</v>
      </c>
      <c r="AX147" s="203" t="s">
        <v>248</v>
      </c>
      <c r="AY147" s="235" t="s">
        <v>248</v>
      </c>
      <c r="AZ147" s="138">
        <v>31334</v>
      </c>
      <c r="BA147" s="188" t="s">
        <v>248</v>
      </c>
      <c r="BB147" s="203" t="s">
        <v>248</v>
      </c>
      <c r="BC147" s="203" t="s">
        <v>248</v>
      </c>
      <c r="BD147" s="217" t="s">
        <v>61</v>
      </c>
      <c r="BE147" s="201" t="s">
        <v>62</v>
      </c>
      <c r="BF147" s="201" t="s">
        <v>63</v>
      </c>
      <c r="BG147" s="201" t="s">
        <v>196</v>
      </c>
      <c r="BH147" s="456" t="s">
        <v>512</v>
      </c>
      <c r="BI147" s="218" t="s">
        <v>66</v>
      </c>
      <c r="BJ147" s="370">
        <v>214</v>
      </c>
      <c r="BK147" s="370">
        <v>7</v>
      </c>
      <c r="BL147" s="219" t="s">
        <v>65</v>
      </c>
      <c r="BM147" s="52"/>
      <c r="BN147" s="218" t="s">
        <v>310</v>
      </c>
      <c r="BO147" s="217" t="s">
        <v>348</v>
      </c>
      <c r="BP147" s="201" t="s">
        <v>689</v>
      </c>
      <c r="BQ147" s="52" t="s">
        <v>719</v>
      </c>
    </row>
    <row r="148" spans="1:69" ht="15.75">
      <c r="A148" s="207" t="s">
        <v>37</v>
      </c>
      <c r="B148" s="208" t="s">
        <v>9</v>
      </c>
      <c r="C148" s="202" t="s">
        <v>35</v>
      </c>
      <c r="D148" s="210" t="s">
        <v>182</v>
      </c>
      <c r="E148" s="24" t="s">
        <v>673</v>
      </c>
      <c r="F148" s="86">
        <v>95</v>
      </c>
      <c r="G148" s="80">
        <v>6</v>
      </c>
      <c r="H148" s="204"/>
      <c r="I148" s="204"/>
      <c r="J148" s="204"/>
      <c r="K148" s="204"/>
      <c r="L148" s="80">
        <v>0</v>
      </c>
      <c r="M148" s="203"/>
      <c r="N148" s="52">
        <v>0</v>
      </c>
      <c r="O148" s="204"/>
      <c r="P148" s="204"/>
      <c r="Q148" s="11">
        <v>6.8288651010999999</v>
      </c>
      <c r="R148" s="204"/>
      <c r="S148" s="204"/>
      <c r="T148" s="53">
        <v>8.8187499999999996</v>
      </c>
      <c r="U148" s="204"/>
      <c r="V148" s="204"/>
      <c r="W148" s="11">
        <v>6.9746740898875998</v>
      </c>
      <c r="X148" s="204"/>
      <c r="Y148" s="204"/>
      <c r="Z148" s="53">
        <v>8.9249999999999989</v>
      </c>
      <c r="AA148" s="204"/>
      <c r="AB148" s="204"/>
      <c r="AC148" s="204"/>
      <c r="AD148" s="204"/>
      <c r="AE148" s="204"/>
      <c r="AF148" s="9">
        <v>3.4510056905416175</v>
      </c>
      <c r="AG148" s="9">
        <v>615</v>
      </c>
      <c r="AH148" s="9">
        <v>0.54517949101052998</v>
      </c>
      <c r="AI148" s="9">
        <v>51</v>
      </c>
      <c r="AJ148" s="9">
        <v>2.21875</v>
      </c>
      <c r="AK148" s="9" t="s">
        <v>248</v>
      </c>
      <c r="AL148" s="9">
        <v>81</v>
      </c>
      <c r="AM148" s="9">
        <v>3.5004056522525246</v>
      </c>
      <c r="AN148" s="9">
        <v>3.6002994011976046</v>
      </c>
      <c r="AO148" s="73">
        <v>3</v>
      </c>
      <c r="AP148" s="80">
        <v>1</v>
      </c>
      <c r="AQ148" s="80">
        <v>0</v>
      </c>
      <c r="AR148" s="224">
        <v>174</v>
      </c>
      <c r="AS148" s="224" t="s">
        <v>248</v>
      </c>
      <c r="AT148" s="11">
        <v>6713.1530000000002</v>
      </c>
      <c r="AU148" s="11">
        <v>80.828000000000003</v>
      </c>
      <c r="AV148" s="11">
        <v>0</v>
      </c>
      <c r="AW148" s="11">
        <v>174</v>
      </c>
      <c r="AX148" s="203" t="s">
        <v>248</v>
      </c>
      <c r="AY148" s="235" t="s">
        <v>248</v>
      </c>
      <c r="AZ148" s="138">
        <v>31334</v>
      </c>
      <c r="BA148" s="188" t="s">
        <v>248</v>
      </c>
      <c r="BB148" s="203" t="s">
        <v>248</v>
      </c>
      <c r="BC148" s="203" t="s">
        <v>248</v>
      </c>
      <c r="BD148" s="217" t="s">
        <v>61</v>
      </c>
      <c r="BE148" s="201" t="s">
        <v>62</v>
      </c>
      <c r="BF148" s="201" t="s">
        <v>63</v>
      </c>
      <c r="BG148" s="201" t="s">
        <v>196</v>
      </c>
      <c r="BH148" s="456" t="s">
        <v>512</v>
      </c>
      <c r="BI148" s="218" t="s">
        <v>67</v>
      </c>
      <c r="BJ148" s="370">
        <v>214</v>
      </c>
      <c r="BK148" s="370">
        <v>3</v>
      </c>
      <c r="BL148" s="219" t="s">
        <v>65</v>
      </c>
      <c r="BM148" s="52"/>
      <c r="BN148" s="218" t="s">
        <v>310</v>
      </c>
      <c r="BO148" s="217" t="s">
        <v>348</v>
      </c>
      <c r="BP148" s="201" t="s">
        <v>689</v>
      </c>
      <c r="BQ148" s="52" t="s">
        <v>719</v>
      </c>
    </row>
    <row r="149" spans="1:69" ht="15.75">
      <c r="A149" s="207" t="s">
        <v>37</v>
      </c>
      <c r="B149" s="208" t="s">
        <v>9</v>
      </c>
      <c r="C149" s="202" t="s">
        <v>35</v>
      </c>
      <c r="D149" s="210" t="s">
        <v>182</v>
      </c>
      <c r="E149" s="24" t="s">
        <v>673</v>
      </c>
      <c r="F149" s="86">
        <v>95</v>
      </c>
      <c r="G149" s="80">
        <v>8</v>
      </c>
      <c r="H149" s="204"/>
      <c r="I149" s="204"/>
      <c r="J149" s="204"/>
      <c r="K149" s="204"/>
      <c r="L149" s="80">
        <v>0</v>
      </c>
      <c r="M149" s="203"/>
      <c r="N149" s="52">
        <v>0</v>
      </c>
      <c r="O149" s="204"/>
      <c r="P149" s="204"/>
      <c r="Q149" s="11">
        <v>7.8482526781999997</v>
      </c>
      <c r="R149" s="204"/>
      <c r="S149" s="204"/>
      <c r="T149" s="53">
        <v>12.824999999999996</v>
      </c>
      <c r="U149" s="204"/>
      <c r="V149" s="204"/>
      <c r="W149" s="11">
        <v>7.8369537701149001</v>
      </c>
      <c r="X149" s="204"/>
      <c r="Y149" s="204"/>
      <c r="Z149" s="53">
        <v>13.824999999999996</v>
      </c>
      <c r="AA149" s="204"/>
      <c r="AB149" s="204"/>
      <c r="AC149" s="204"/>
      <c r="AD149" s="204"/>
      <c r="AE149" s="204"/>
      <c r="AF149" s="9">
        <v>2.6406815465480555</v>
      </c>
      <c r="AG149" s="9">
        <v>604</v>
      </c>
      <c r="AH149" s="9">
        <v>0.44478991932315554</v>
      </c>
      <c r="AI149" s="9">
        <v>189</v>
      </c>
      <c r="AJ149" s="9">
        <v>1.5563636363636364</v>
      </c>
      <c r="AK149" s="9" t="s">
        <v>248</v>
      </c>
      <c r="AL149" s="9">
        <v>0</v>
      </c>
      <c r="AM149" s="9"/>
      <c r="AN149" s="9"/>
      <c r="AO149" s="73">
        <v>85</v>
      </c>
      <c r="AP149" s="80">
        <v>11</v>
      </c>
      <c r="AQ149" s="80">
        <v>7</v>
      </c>
      <c r="AR149" s="224">
        <v>71</v>
      </c>
      <c r="AS149" s="224" t="s">
        <v>248</v>
      </c>
      <c r="AT149" s="11">
        <v>5185.5169999999998</v>
      </c>
      <c r="AU149" s="11">
        <v>1728.875</v>
      </c>
      <c r="AV149" s="11">
        <v>0</v>
      </c>
      <c r="AW149" s="11">
        <v>71</v>
      </c>
      <c r="AX149" s="203" t="s">
        <v>248</v>
      </c>
      <c r="AY149" s="235" t="s">
        <v>248</v>
      </c>
      <c r="AZ149" s="138">
        <v>31334</v>
      </c>
      <c r="BA149" s="188" t="s">
        <v>248</v>
      </c>
      <c r="BB149" s="203" t="s">
        <v>248</v>
      </c>
      <c r="BC149" s="203" t="s">
        <v>248</v>
      </c>
      <c r="BD149" s="217" t="s">
        <v>61</v>
      </c>
      <c r="BE149" s="201" t="s">
        <v>62</v>
      </c>
      <c r="BF149" s="201" t="s">
        <v>63</v>
      </c>
      <c r="BG149" s="201" t="s">
        <v>196</v>
      </c>
      <c r="BH149" s="456" t="s">
        <v>512</v>
      </c>
      <c r="BI149" s="218" t="s">
        <v>68</v>
      </c>
      <c r="BJ149" s="370">
        <v>214</v>
      </c>
      <c r="BK149" s="370">
        <v>4</v>
      </c>
      <c r="BL149" s="219" t="s">
        <v>65</v>
      </c>
      <c r="BM149" s="52"/>
      <c r="BN149" s="218" t="s">
        <v>310</v>
      </c>
      <c r="BO149" s="217" t="s">
        <v>348</v>
      </c>
      <c r="BP149" s="201" t="s">
        <v>689</v>
      </c>
      <c r="BQ149" s="52" t="s">
        <v>719</v>
      </c>
    </row>
    <row r="150" spans="1:69" ht="15.75">
      <c r="A150" s="207" t="s">
        <v>37</v>
      </c>
      <c r="B150" s="208" t="s">
        <v>9</v>
      </c>
      <c r="C150" s="202" t="s">
        <v>35</v>
      </c>
      <c r="D150" s="210" t="s">
        <v>182</v>
      </c>
      <c r="E150" s="24" t="s">
        <v>556</v>
      </c>
      <c r="F150" s="86">
        <v>71</v>
      </c>
      <c r="G150" s="80">
        <v>2</v>
      </c>
      <c r="H150" s="204"/>
      <c r="I150" s="204"/>
      <c r="J150" s="204"/>
      <c r="K150" s="204"/>
      <c r="L150" s="80">
        <v>1</v>
      </c>
      <c r="M150" s="203"/>
      <c r="N150" s="52">
        <v>1</v>
      </c>
      <c r="O150" s="204"/>
      <c r="P150" s="204"/>
      <c r="Q150" s="11">
        <v>5.6171028088000003</v>
      </c>
      <c r="R150" s="204"/>
      <c r="S150" s="204"/>
      <c r="T150" s="53">
        <v>7.0999999999999988</v>
      </c>
      <c r="U150" s="204"/>
      <c r="V150" s="204"/>
      <c r="W150" s="11">
        <v>5.2298381323529002</v>
      </c>
      <c r="X150" s="204"/>
      <c r="Y150" s="204"/>
      <c r="Z150" s="53">
        <v>6.7666666666666657</v>
      </c>
      <c r="AA150" s="204"/>
      <c r="AB150" s="204"/>
      <c r="AC150" s="204"/>
      <c r="AD150" s="204"/>
      <c r="AE150" s="204"/>
      <c r="AF150" s="9">
        <v>3.5674891938034761</v>
      </c>
      <c r="AG150" s="9">
        <v>462</v>
      </c>
      <c r="AH150" s="9">
        <v>0.59873078200010943</v>
      </c>
      <c r="AI150" s="9">
        <v>23</v>
      </c>
      <c r="AJ150" s="9">
        <v>2.1714285714285713</v>
      </c>
      <c r="AK150" s="9" t="s">
        <v>248</v>
      </c>
      <c r="AL150" s="9">
        <v>64</v>
      </c>
      <c r="AM150" s="9">
        <v>3.5766294806131298</v>
      </c>
      <c r="AN150" s="9">
        <v>3.6463636363636365</v>
      </c>
      <c r="AO150" s="73">
        <v>6</v>
      </c>
      <c r="AP150" s="80">
        <v>0</v>
      </c>
      <c r="AQ150" s="80">
        <v>2</v>
      </c>
      <c r="AR150" s="224">
        <v>130</v>
      </c>
      <c r="AS150" s="224" t="s">
        <v>248</v>
      </c>
      <c r="AT150" s="11">
        <v>4827.3609999999999</v>
      </c>
      <c r="AU150" s="11">
        <v>69.094999999999999</v>
      </c>
      <c r="AV150" s="11">
        <v>0</v>
      </c>
      <c r="AW150" s="11">
        <v>130</v>
      </c>
      <c r="AX150" s="203" t="s">
        <v>248</v>
      </c>
      <c r="AY150" s="235" t="s">
        <v>248</v>
      </c>
      <c r="AZ150" s="138">
        <v>26535</v>
      </c>
      <c r="BA150" s="188" t="s">
        <v>248</v>
      </c>
      <c r="BB150" s="203" t="s">
        <v>248</v>
      </c>
      <c r="BC150" s="203" t="s">
        <v>248</v>
      </c>
      <c r="BD150" s="217" t="s">
        <v>61</v>
      </c>
      <c r="BE150" s="201" t="s">
        <v>62</v>
      </c>
      <c r="BF150" s="201" t="s">
        <v>63</v>
      </c>
      <c r="BG150" s="201" t="s">
        <v>196</v>
      </c>
      <c r="BH150" s="456" t="s">
        <v>513</v>
      </c>
      <c r="BI150" s="218" t="s">
        <v>64</v>
      </c>
      <c r="BJ150" s="370">
        <v>214</v>
      </c>
      <c r="BK150" s="370">
        <v>1</v>
      </c>
      <c r="BL150" s="219" t="s">
        <v>65</v>
      </c>
      <c r="BM150" s="52"/>
      <c r="BN150" s="218" t="s">
        <v>310</v>
      </c>
      <c r="BO150" s="217" t="s">
        <v>55</v>
      </c>
      <c r="BP150" s="201" t="s">
        <v>684</v>
      </c>
      <c r="BQ150" s="52" t="s">
        <v>716</v>
      </c>
    </row>
    <row r="151" spans="1:69" ht="15.75">
      <c r="A151" s="207" t="s">
        <v>37</v>
      </c>
      <c r="B151" s="208" t="s">
        <v>9</v>
      </c>
      <c r="C151" s="202" t="s">
        <v>35</v>
      </c>
      <c r="D151" s="210" t="s">
        <v>182</v>
      </c>
      <c r="E151" s="24" t="s">
        <v>556</v>
      </c>
      <c r="F151" s="86">
        <v>70</v>
      </c>
      <c r="G151" s="80">
        <v>2</v>
      </c>
      <c r="H151" s="204"/>
      <c r="I151" s="204"/>
      <c r="J151" s="204"/>
      <c r="K151" s="204"/>
      <c r="L151" s="80">
        <v>0</v>
      </c>
      <c r="M151" s="203"/>
      <c r="N151" s="52">
        <v>1</v>
      </c>
      <c r="O151" s="204"/>
      <c r="P151" s="204"/>
      <c r="Q151" s="11">
        <v>7.2212204705999996</v>
      </c>
      <c r="R151" s="204"/>
      <c r="S151" s="204"/>
      <c r="T151" s="53">
        <v>13.1</v>
      </c>
      <c r="U151" s="204"/>
      <c r="V151" s="204"/>
      <c r="W151" s="11">
        <v>7.2682056617647</v>
      </c>
      <c r="X151" s="204"/>
      <c r="Y151" s="204"/>
      <c r="Z151" s="53">
        <v>13.149999999999999</v>
      </c>
      <c r="AA151" s="204"/>
      <c r="AB151" s="204"/>
      <c r="AC151" s="204"/>
      <c r="AD151" s="204"/>
      <c r="AE151" s="204"/>
      <c r="AF151" s="9">
        <v>2.9565991516137005</v>
      </c>
      <c r="AG151" s="9">
        <v>468</v>
      </c>
      <c r="AH151" s="9">
        <v>0.6211767360578615</v>
      </c>
      <c r="AI151" s="9">
        <v>114</v>
      </c>
      <c r="AJ151" s="9">
        <v>1.9671052631578947</v>
      </c>
      <c r="AK151" s="9" t="s">
        <v>248</v>
      </c>
      <c r="AL151" s="9">
        <v>67</v>
      </c>
      <c r="AM151" s="9">
        <v>2.9565991516137005</v>
      </c>
      <c r="AN151" s="9">
        <v>2.9425925925925926</v>
      </c>
      <c r="AO151" s="73">
        <v>0</v>
      </c>
      <c r="AP151" s="80">
        <v>0</v>
      </c>
      <c r="AQ151" s="80">
        <v>0</v>
      </c>
      <c r="AR151" s="224">
        <v>136</v>
      </c>
      <c r="AS151" s="224" t="s">
        <v>248</v>
      </c>
      <c r="AT151" s="11">
        <v>4840.9660000000003</v>
      </c>
      <c r="AU151" s="11">
        <v>0</v>
      </c>
      <c r="AV151" s="11">
        <v>0</v>
      </c>
      <c r="AW151" s="11">
        <v>136</v>
      </c>
      <c r="AX151" s="203" t="s">
        <v>248</v>
      </c>
      <c r="AY151" s="235" t="s">
        <v>248</v>
      </c>
      <c r="AZ151" s="138">
        <v>26535</v>
      </c>
      <c r="BA151" s="188" t="s">
        <v>248</v>
      </c>
      <c r="BB151" s="203" t="s">
        <v>248</v>
      </c>
      <c r="BC151" s="203" t="s">
        <v>248</v>
      </c>
      <c r="BD151" s="217" t="s">
        <v>61</v>
      </c>
      <c r="BE151" s="201" t="s">
        <v>62</v>
      </c>
      <c r="BF151" s="201" t="s">
        <v>63</v>
      </c>
      <c r="BG151" s="201" t="s">
        <v>196</v>
      </c>
      <c r="BH151" s="456" t="s">
        <v>513</v>
      </c>
      <c r="BI151" s="218" t="s">
        <v>66</v>
      </c>
      <c r="BJ151" s="370">
        <v>214</v>
      </c>
      <c r="BK151" s="370">
        <v>7</v>
      </c>
      <c r="BL151" s="219" t="s">
        <v>65</v>
      </c>
      <c r="BM151" s="52"/>
      <c r="BN151" s="218" t="s">
        <v>310</v>
      </c>
      <c r="BO151" s="217" t="s">
        <v>55</v>
      </c>
      <c r="BP151" s="201" t="s">
        <v>684</v>
      </c>
      <c r="BQ151" s="52" t="s">
        <v>716</v>
      </c>
    </row>
    <row r="152" spans="1:69" ht="15.75">
      <c r="A152" s="207" t="s">
        <v>37</v>
      </c>
      <c r="B152" s="208" t="s">
        <v>9</v>
      </c>
      <c r="C152" s="202" t="s">
        <v>35</v>
      </c>
      <c r="D152" s="210" t="s">
        <v>182</v>
      </c>
      <c r="E152" s="24" t="s">
        <v>556</v>
      </c>
      <c r="F152" s="86">
        <v>71</v>
      </c>
      <c r="G152" s="80">
        <v>1</v>
      </c>
      <c r="H152" s="204"/>
      <c r="I152" s="204"/>
      <c r="J152" s="204"/>
      <c r="K152" s="204"/>
      <c r="L152" s="80">
        <v>2</v>
      </c>
      <c r="M152" s="203"/>
      <c r="N152" s="52">
        <v>0</v>
      </c>
      <c r="O152" s="204"/>
      <c r="P152" s="204"/>
      <c r="Q152" s="11">
        <v>6.8001174412000003</v>
      </c>
      <c r="R152" s="204"/>
      <c r="S152" s="204"/>
      <c r="T152" s="53">
        <v>10.399999999999999</v>
      </c>
      <c r="U152" s="204"/>
      <c r="V152" s="204"/>
      <c r="W152" s="11">
        <v>6.2323968676470001</v>
      </c>
      <c r="X152" s="204"/>
      <c r="Y152" s="204"/>
      <c r="Z152" s="53">
        <v>10.149999999999999</v>
      </c>
      <c r="AA152" s="204"/>
      <c r="AB152" s="204"/>
      <c r="AC152" s="204"/>
      <c r="AD152" s="204"/>
      <c r="AE152" s="204"/>
      <c r="AF152" s="9">
        <v>3.5669054702049543</v>
      </c>
      <c r="AG152" s="9">
        <v>473</v>
      </c>
      <c r="AH152" s="9">
        <v>0.50729705930031244</v>
      </c>
      <c r="AI152" s="9">
        <v>23</v>
      </c>
      <c r="AJ152" s="9">
        <v>2.5077380952380954</v>
      </c>
      <c r="AK152" s="9" t="s">
        <v>248</v>
      </c>
      <c r="AL152" s="9">
        <v>67</v>
      </c>
      <c r="AM152" s="9">
        <v>3.566113016244445</v>
      </c>
      <c r="AN152" s="9">
        <v>3.6691666666666665</v>
      </c>
      <c r="AO152" s="73">
        <v>10</v>
      </c>
      <c r="AP152" s="80">
        <v>1</v>
      </c>
      <c r="AQ152" s="80">
        <v>1</v>
      </c>
      <c r="AR152" s="224">
        <v>128</v>
      </c>
      <c r="AS152" s="224" t="s">
        <v>248</v>
      </c>
      <c r="AT152" s="11">
        <v>4868.8540000000003</v>
      </c>
      <c r="AU152" s="11">
        <v>110.62</v>
      </c>
      <c r="AV152" s="11">
        <v>0</v>
      </c>
      <c r="AW152" s="11">
        <v>128</v>
      </c>
      <c r="AX152" s="203" t="s">
        <v>248</v>
      </c>
      <c r="AY152" s="235" t="s">
        <v>248</v>
      </c>
      <c r="AZ152" s="138">
        <v>26535</v>
      </c>
      <c r="BA152" s="188" t="s">
        <v>248</v>
      </c>
      <c r="BB152" s="203" t="s">
        <v>248</v>
      </c>
      <c r="BC152" s="203" t="s">
        <v>248</v>
      </c>
      <c r="BD152" s="217" t="s">
        <v>61</v>
      </c>
      <c r="BE152" s="201" t="s">
        <v>62</v>
      </c>
      <c r="BF152" s="201" t="s">
        <v>63</v>
      </c>
      <c r="BG152" s="201" t="s">
        <v>196</v>
      </c>
      <c r="BH152" s="456" t="s">
        <v>513</v>
      </c>
      <c r="BI152" s="218" t="s">
        <v>67</v>
      </c>
      <c r="BJ152" s="370">
        <v>214</v>
      </c>
      <c r="BK152" s="370">
        <v>3</v>
      </c>
      <c r="BL152" s="219" t="s">
        <v>65</v>
      </c>
      <c r="BM152" s="52"/>
      <c r="BN152" s="218" t="s">
        <v>310</v>
      </c>
      <c r="BO152" s="217" t="s">
        <v>55</v>
      </c>
      <c r="BP152" s="201" t="s">
        <v>684</v>
      </c>
      <c r="BQ152" s="52" t="s">
        <v>716</v>
      </c>
    </row>
    <row r="153" spans="1:69" ht="15.75">
      <c r="A153" s="207" t="s">
        <v>37</v>
      </c>
      <c r="B153" s="208" t="s">
        <v>9</v>
      </c>
      <c r="C153" s="202" t="s">
        <v>35</v>
      </c>
      <c r="D153" s="210" t="s">
        <v>182</v>
      </c>
      <c r="E153" s="24" t="s">
        <v>556</v>
      </c>
      <c r="F153" s="86">
        <v>69</v>
      </c>
      <c r="G153" s="80">
        <v>1</v>
      </c>
      <c r="H153" s="204"/>
      <c r="I153" s="204"/>
      <c r="J153" s="204"/>
      <c r="K153" s="204"/>
      <c r="L153" s="80">
        <v>0</v>
      </c>
      <c r="M153" s="203"/>
      <c r="N153" s="52">
        <v>0</v>
      </c>
      <c r="O153" s="204"/>
      <c r="P153" s="204"/>
      <c r="Q153" s="11">
        <v>7.2193821617999996</v>
      </c>
      <c r="R153" s="204"/>
      <c r="S153" s="204"/>
      <c r="T153" s="53">
        <v>9.2999999999999972</v>
      </c>
      <c r="U153" s="204"/>
      <c r="V153" s="204"/>
      <c r="W153" s="11">
        <v>7.2353381176470002</v>
      </c>
      <c r="X153" s="204"/>
      <c r="Y153" s="204"/>
      <c r="Z153" s="53">
        <v>9.3999999999999986</v>
      </c>
      <c r="AA153" s="204"/>
      <c r="AB153" s="204"/>
      <c r="AC153" s="204"/>
      <c r="AD153" s="204"/>
      <c r="AE153" s="204"/>
      <c r="AF153" s="9">
        <v>2.6227891153218801</v>
      </c>
      <c r="AG153" s="9">
        <v>441</v>
      </c>
      <c r="AH153" s="9">
        <v>0.39909680396926939</v>
      </c>
      <c r="AI153" s="9">
        <v>130</v>
      </c>
      <c r="AJ153" s="9">
        <v>1.7146739130434783</v>
      </c>
      <c r="AK153" s="9" t="s">
        <v>248</v>
      </c>
      <c r="AL153" s="9">
        <v>0</v>
      </c>
      <c r="AM153" s="9"/>
      <c r="AN153" s="9"/>
      <c r="AO153" s="73">
        <v>44</v>
      </c>
      <c r="AP153" s="80">
        <v>0</v>
      </c>
      <c r="AQ153" s="80">
        <v>0</v>
      </c>
      <c r="AR153" s="224">
        <v>92</v>
      </c>
      <c r="AS153" s="224" t="s">
        <v>248</v>
      </c>
      <c r="AT153" s="11">
        <v>4847.1480000000001</v>
      </c>
      <c r="AU153" s="11">
        <v>0</v>
      </c>
      <c r="AV153" s="11">
        <v>0</v>
      </c>
      <c r="AW153" s="11">
        <v>92</v>
      </c>
      <c r="AX153" s="203" t="s">
        <v>248</v>
      </c>
      <c r="AY153" s="235" t="s">
        <v>248</v>
      </c>
      <c r="AZ153" s="138">
        <v>26535</v>
      </c>
      <c r="BA153" s="188" t="s">
        <v>248</v>
      </c>
      <c r="BB153" s="203" t="s">
        <v>248</v>
      </c>
      <c r="BC153" s="203" t="s">
        <v>248</v>
      </c>
      <c r="BD153" s="217" t="s">
        <v>61</v>
      </c>
      <c r="BE153" s="201" t="s">
        <v>62</v>
      </c>
      <c r="BF153" s="201" t="s">
        <v>63</v>
      </c>
      <c r="BG153" s="201" t="s">
        <v>196</v>
      </c>
      <c r="BH153" s="456" t="s">
        <v>513</v>
      </c>
      <c r="BI153" s="218" t="s">
        <v>68</v>
      </c>
      <c r="BJ153" s="370">
        <v>214</v>
      </c>
      <c r="BK153" s="370">
        <v>4</v>
      </c>
      <c r="BL153" s="219" t="s">
        <v>65</v>
      </c>
      <c r="BM153" s="52"/>
      <c r="BN153" s="218" t="s">
        <v>310</v>
      </c>
      <c r="BO153" s="217" t="s">
        <v>55</v>
      </c>
      <c r="BP153" s="201" t="s">
        <v>684</v>
      </c>
      <c r="BQ153" s="52" t="s">
        <v>716</v>
      </c>
    </row>
    <row r="154" spans="1:69" ht="15.75">
      <c r="A154" s="207" t="s">
        <v>37</v>
      </c>
      <c r="B154" s="208" t="s">
        <v>9</v>
      </c>
      <c r="C154" s="202" t="s">
        <v>35</v>
      </c>
      <c r="D154" s="210" t="s">
        <v>182</v>
      </c>
      <c r="E154" s="24" t="s">
        <v>320</v>
      </c>
      <c r="F154" s="86">
        <v>58</v>
      </c>
      <c r="G154" s="80">
        <v>1</v>
      </c>
      <c r="H154" s="204"/>
      <c r="I154" s="204"/>
      <c r="J154" s="204"/>
      <c r="K154" s="204"/>
      <c r="L154" s="80">
        <v>0</v>
      </c>
      <c r="M154" s="203"/>
      <c r="N154" s="52">
        <v>0</v>
      </c>
      <c r="O154" s="204"/>
      <c r="P154" s="204"/>
      <c r="Q154" s="11">
        <v>6.1791577018000003</v>
      </c>
      <c r="R154" s="204"/>
      <c r="S154" s="204"/>
      <c r="T154" s="53">
        <v>8.5374999999999996</v>
      </c>
      <c r="U154" s="204"/>
      <c r="V154" s="204"/>
      <c r="W154" s="11">
        <v>6.2400875964912004</v>
      </c>
      <c r="X154" s="204"/>
      <c r="Y154" s="204"/>
      <c r="Z154" s="53">
        <v>8.0374999999999996</v>
      </c>
      <c r="AA154" s="204"/>
      <c r="AB154" s="204"/>
      <c r="AC154" s="204"/>
      <c r="AD154" s="204"/>
      <c r="AE154" s="204"/>
      <c r="AF154" s="9">
        <v>3.4068170499084589</v>
      </c>
      <c r="AG154" s="9">
        <v>399</v>
      </c>
      <c r="AH154" s="9">
        <v>0.46576814293461349</v>
      </c>
      <c r="AI154" s="9">
        <v>18</v>
      </c>
      <c r="AJ154" s="9">
        <v>2.5174107142857145</v>
      </c>
      <c r="AK154" s="9" t="s">
        <v>248</v>
      </c>
      <c r="AL154" s="9">
        <v>57</v>
      </c>
      <c r="AM154" s="9">
        <v>3.4068170499084589</v>
      </c>
      <c r="AN154" s="9">
        <v>3.4388111888111887</v>
      </c>
      <c r="AO154" s="73">
        <v>11</v>
      </c>
      <c r="AP154" s="80">
        <v>0</v>
      </c>
      <c r="AQ154" s="80">
        <v>0</v>
      </c>
      <c r="AR154" s="224">
        <v>103</v>
      </c>
      <c r="AS154" s="224" t="s">
        <v>248</v>
      </c>
      <c r="AT154" s="11">
        <v>4070.152</v>
      </c>
      <c r="AU154" s="11">
        <v>0</v>
      </c>
      <c r="AV154" s="11">
        <v>0</v>
      </c>
      <c r="AW154" s="11">
        <v>103</v>
      </c>
      <c r="AX154" s="203" t="s">
        <v>248</v>
      </c>
      <c r="AY154" s="235" t="s">
        <v>248</v>
      </c>
      <c r="AZ154" s="138">
        <v>33775</v>
      </c>
      <c r="BA154" s="188" t="s">
        <v>248</v>
      </c>
      <c r="BB154" s="203" t="s">
        <v>248</v>
      </c>
      <c r="BC154" s="203" t="s">
        <v>248</v>
      </c>
      <c r="BD154" s="217" t="s">
        <v>61</v>
      </c>
      <c r="BE154" s="201" t="s">
        <v>62</v>
      </c>
      <c r="BF154" s="201" t="s">
        <v>63</v>
      </c>
      <c r="BG154" s="201" t="s">
        <v>196</v>
      </c>
      <c r="BH154" s="456" t="s">
        <v>514</v>
      </c>
      <c r="BI154" s="218" t="s">
        <v>64</v>
      </c>
      <c r="BJ154" s="370">
        <v>214</v>
      </c>
      <c r="BK154" s="370">
        <v>1</v>
      </c>
      <c r="BL154" s="219" t="s">
        <v>65</v>
      </c>
      <c r="BM154" s="52"/>
      <c r="BN154" s="218" t="s">
        <v>310</v>
      </c>
      <c r="BO154" s="217" t="s">
        <v>339</v>
      </c>
      <c r="BP154" s="201" t="s">
        <v>699</v>
      </c>
      <c r="BQ154" s="52" t="s">
        <v>715</v>
      </c>
    </row>
    <row r="155" spans="1:69" ht="15.75">
      <c r="A155" s="207" t="s">
        <v>37</v>
      </c>
      <c r="B155" s="208" t="s">
        <v>9</v>
      </c>
      <c r="C155" s="202" t="s">
        <v>35</v>
      </c>
      <c r="D155" s="210" t="s">
        <v>182</v>
      </c>
      <c r="E155" s="24" t="s">
        <v>320</v>
      </c>
      <c r="F155" s="86">
        <v>60</v>
      </c>
      <c r="G155" s="80">
        <v>2</v>
      </c>
      <c r="H155" s="204"/>
      <c r="I155" s="204"/>
      <c r="J155" s="204"/>
      <c r="K155" s="204"/>
      <c r="L155" s="80">
        <v>0</v>
      </c>
      <c r="M155" s="203"/>
      <c r="N155" s="52">
        <v>0</v>
      </c>
      <c r="O155" s="204"/>
      <c r="P155" s="204"/>
      <c r="Q155" s="11">
        <v>6.9139481897000001</v>
      </c>
      <c r="R155" s="204"/>
      <c r="S155" s="204"/>
      <c r="T155" s="53">
        <v>12.524999999999999</v>
      </c>
      <c r="U155" s="204"/>
      <c r="V155" s="204"/>
      <c r="W155" s="11">
        <v>6.7998791724137</v>
      </c>
      <c r="X155" s="204"/>
      <c r="Y155" s="204"/>
      <c r="Z155" s="53">
        <v>12.524999999999999</v>
      </c>
      <c r="AA155" s="204"/>
      <c r="AB155" s="204"/>
      <c r="AC155" s="204"/>
      <c r="AD155" s="204"/>
      <c r="AE155" s="204"/>
      <c r="AF155" s="9">
        <v>3.3736945919215389</v>
      </c>
      <c r="AG155" s="9">
        <v>406</v>
      </c>
      <c r="AH155" s="9">
        <v>0.49941277929761446</v>
      </c>
      <c r="AI155" s="9">
        <v>23</v>
      </c>
      <c r="AJ155" s="9">
        <v>2.4357142857142859</v>
      </c>
      <c r="AK155" s="9" t="s">
        <v>248</v>
      </c>
      <c r="AL155" s="9">
        <v>58</v>
      </c>
      <c r="AM155" s="9">
        <v>3.3736945919215389</v>
      </c>
      <c r="AN155" s="9">
        <v>3.5076142131979697</v>
      </c>
      <c r="AO155" s="73">
        <v>7</v>
      </c>
      <c r="AP155" s="80">
        <v>0</v>
      </c>
      <c r="AQ155" s="80">
        <v>0</v>
      </c>
      <c r="AR155" s="224">
        <v>109</v>
      </c>
      <c r="AS155" s="224" t="s">
        <v>248</v>
      </c>
      <c r="AT155" s="11">
        <v>4146.67</v>
      </c>
      <c r="AU155" s="11">
        <v>0</v>
      </c>
      <c r="AV155" s="11">
        <v>0</v>
      </c>
      <c r="AW155" s="11">
        <v>109</v>
      </c>
      <c r="AX155" s="203" t="s">
        <v>248</v>
      </c>
      <c r="AY155" s="235" t="s">
        <v>248</v>
      </c>
      <c r="AZ155" s="138">
        <v>33775</v>
      </c>
      <c r="BA155" s="188" t="s">
        <v>248</v>
      </c>
      <c r="BB155" s="203" t="s">
        <v>248</v>
      </c>
      <c r="BC155" s="203" t="s">
        <v>248</v>
      </c>
      <c r="BD155" s="217" t="s">
        <v>61</v>
      </c>
      <c r="BE155" s="201" t="s">
        <v>62</v>
      </c>
      <c r="BF155" s="201" t="s">
        <v>63</v>
      </c>
      <c r="BG155" s="201" t="s">
        <v>196</v>
      </c>
      <c r="BH155" s="456" t="s">
        <v>514</v>
      </c>
      <c r="BI155" s="218" t="s">
        <v>66</v>
      </c>
      <c r="BJ155" s="370">
        <v>214</v>
      </c>
      <c r="BK155" s="370">
        <v>7</v>
      </c>
      <c r="BL155" s="219" t="s">
        <v>65</v>
      </c>
      <c r="BM155" s="52"/>
      <c r="BN155" s="218" t="s">
        <v>310</v>
      </c>
      <c r="BO155" s="217" t="s">
        <v>339</v>
      </c>
      <c r="BP155" s="201" t="s">
        <v>699</v>
      </c>
      <c r="BQ155" s="52" t="s">
        <v>715</v>
      </c>
    </row>
    <row r="156" spans="1:69" ht="15.75">
      <c r="A156" s="207" t="s">
        <v>37</v>
      </c>
      <c r="B156" s="208" t="s">
        <v>9</v>
      </c>
      <c r="C156" s="202" t="s">
        <v>35</v>
      </c>
      <c r="D156" s="210" t="s">
        <v>182</v>
      </c>
      <c r="E156" s="24" t="s">
        <v>320</v>
      </c>
      <c r="F156" s="86">
        <v>61</v>
      </c>
      <c r="G156" s="80">
        <v>0</v>
      </c>
      <c r="H156" s="204"/>
      <c r="I156" s="204"/>
      <c r="J156" s="204"/>
      <c r="K156" s="204"/>
      <c r="L156" s="80">
        <v>0</v>
      </c>
      <c r="M156" s="203"/>
      <c r="N156" s="52">
        <v>0</v>
      </c>
      <c r="O156" s="204"/>
      <c r="P156" s="204"/>
      <c r="Q156" s="11">
        <v>7.1138686885000002</v>
      </c>
      <c r="R156" s="204"/>
      <c r="S156" s="204"/>
      <c r="T156" s="53">
        <v>8.4958333333333336</v>
      </c>
      <c r="U156" s="204"/>
      <c r="V156" s="204"/>
      <c r="W156" s="11">
        <v>7.2967046557376998</v>
      </c>
      <c r="X156" s="204"/>
      <c r="Y156" s="204"/>
      <c r="Z156" s="53">
        <v>9.1583333333333332</v>
      </c>
      <c r="AA156" s="204"/>
      <c r="AB156" s="204"/>
      <c r="AC156" s="204"/>
      <c r="AD156" s="204"/>
      <c r="AE156" s="204"/>
      <c r="AF156" s="9">
        <v>3.4794523891948517</v>
      </c>
      <c r="AG156" s="9">
        <v>420</v>
      </c>
      <c r="AH156" s="9">
        <v>0.49767466229251217</v>
      </c>
      <c r="AI156" s="9">
        <v>19</v>
      </c>
      <c r="AJ156" s="9">
        <v>2.4484374999999998</v>
      </c>
      <c r="AK156" s="9" t="s">
        <v>248</v>
      </c>
      <c r="AL156" s="9">
        <v>60</v>
      </c>
      <c r="AM156" s="9">
        <v>3.4794523891948517</v>
      </c>
      <c r="AN156" s="9">
        <v>3.5723981900452491</v>
      </c>
      <c r="AO156" s="73">
        <v>3</v>
      </c>
      <c r="AP156" s="80">
        <v>0</v>
      </c>
      <c r="AQ156" s="80">
        <v>0</v>
      </c>
      <c r="AR156" s="224">
        <v>119</v>
      </c>
      <c r="AS156" s="224" t="s">
        <v>248</v>
      </c>
      <c r="AT156" s="11">
        <v>4307.9610000000002</v>
      </c>
      <c r="AU156" s="11">
        <v>58.256</v>
      </c>
      <c r="AV156" s="11">
        <v>0</v>
      </c>
      <c r="AW156" s="11">
        <v>119</v>
      </c>
      <c r="AX156" s="203" t="s">
        <v>248</v>
      </c>
      <c r="AY156" s="235" t="s">
        <v>248</v>
      </c>
      <c r="AZ156" s="138">
        <v>33775</v>
      </c>
      <c r="BA156" s="188" t="s">
        <v>248</v>
      </c>
      <c r="BB156" s="203" t="s">
        <v>248</v>
      </c>
      <c r="BC156" s="203" t="s">
        <v>248</v>
      </c>
      <c r="BD156" s="217" t="s">
        <v>61</v>
      </c>
      <c r="BE156" s="201" t="s">
        <v>62</v>
      </c>
      <c r="BF156" s="201" t="s">
        <v>63</v>
      </c>
      <c r="BG156" s="201" t="s">
        <v>196</v>
      </c>
      <c r="BH156" s="456" t="s">
        <v>514</v>
      </c>
      <c r="BI156" s="218" t="s">
        <v>67</v>
      </c>
      <c r="BJ156" s="370">
        <v>214</v>
      </c>
      <c r="BK156" s="370">
        <v>3</v>
      </c>
      <c r="BL156" s="219" t="s">
        <v>65</v>
      </c>
      <c r="BM156" s="52"/>
      <c r="BN156" s="218" t="s">
        <v>310</v>
      </c>
      <c r="BO156" s="217" t="s">
        <v>339</v>
      </c>
      <c r="BP156" s="201" t="s">
        <v>699</v>
      </c>
      <c r="BQ156" s="52" t="s">
        <v>715</v>
      </c>
    </row>
    <row r="157" spans="1:69" ht="15.75">
      <c r="A157" s="207" t="s">
        <v>37</v>
      </c>
      <c r="B157" s="208" t="s">
        <v>9</v>
      </c>
      <c r="C157" s="202" t="s">
        <v>35</v>
      </c>
      <c r="D157" s="210" t="s">
        <v>182</v>
      </c>
      <c r="E157" s="24" t="s">
        <v>320</v>
      </c>
      <c r="F157" s="86">
        <v>60</v>
      </c>
      <c r="G157" s="80">
        <v>5</v>
      </c>
      <c r="H157" s="204"/>
      <c r="I157" s="204"/>
      <c r="J157" s="204"/>
      <c r="K157" s="204"/>
      <c r="L157" s="80">
        <v>0</v>
      </c>
      <c r="M157" s="203"/>
      <c r="N157" s="52">
        <v>0</v>
      </c>
      <c r="O157" s="204"/>
      <c r="P157" s="204"/>
      <c r="Q157" s="11">
        <v>7.4188544544999999</v>
      </c>
      <c r="R157" s="204"/>
      <c r="S157" s="204"/>
      <c r="T157" s="53">
        <v>10.625</v>
      </c>
      <c r="U157" s="204"/>
      <c r="V157" s="204"/>
      <c r="W157" s="11">
        <v>7.3639271272727003</v>
      </c>
      <c r="X157" s="204"/>
      <c r="Y157" s="204"/>
      <c r="Z157" s="53">
        <v>10.625</v>
      </c>
      <c r="AA157" s="204"/>
      <c r="AB157" s="204"/>
      <c r="AC157" s="204"/>
      <c r="AD157" s="204"/>
      <c r="AE157" s="204"/>
      <c r="AF157" s="9">
        <v>2.6883827547500077</v>
      </c>
      <c r="AG157" s="9">
        <v>371</v>
      </c>
      <c r="AH157" s="9">
        <v>0.32068290733414068</v>
      </c>
      <c r="AI157" s="9">
        <v>79</v>
      </c>
      <c r="AJ157" s="9">
        <v>2.0219594594594597</v>
      </c>
      <c r="AK157" s="9" t="s">
        <v>248</v>
      </c>
      <c r="AL157" s="9">
        <v>0</v>
      </c>
      <c r="AM157" s="9"/>
      <c r="AN157" s="9"/>
      <c r="AO157" s="73">
        <v>47</v>
      </c>
      <c r="AP157" s="80">
        <v>0</v>
      </c>
      <c r="AQ157" s="80">
        <v>0</v>
      </c>
      <c r="AR157" s="224">
        <v>63</v>
      </c>
      <c r="AS157" s="224" t="s">
        <v>248</v>
      </c>
      <c r="AT157" s="11">
        <v>3922.9589999999998</v>
      </c>
      <c r="AU157" s="11">
        <v>0</v>
      </c>
      <c r="AV157" s="11">
        <v>0</v>
      </c>
      <c r="AW157" s="11">
        <v>63</v>
      </c>
      <c r="AX157" s="203" t="s">
        <v>248</v>
      </c>
      <c r="AY157" s="235" t="s">
        <v>248</v>
      </c>
      <c r="AZ157" s="138">
        <v>33775</v>
      </c>
      <c r="BA157" s="188" t="s">
        <v>248</v>
      </c>
      <c r="BB157" s="203" t="s">
        <v>248</v>
      </c>
      <c r="BC157" s="203" t="s">
        <v>248</v>
      </c>
      <c r="BD157" s="217" t="s">
        <v>61</v>
      </c>
      <c r="BE157" s="201" t="s">
        <v>62</v>
      </c>
      <c r="BF157" s="201" t="s">
        <v>63</v>
      </c>
      <c r="BG157" s="201" t="s">
        <v>196</v>
      </c>
      <c r="BH157" s="456" t="s">
        <v>514</v>
      </c>
      <c r="BI157" s="218" t="s">
        <v>68</v>
      </c>
      <c r="BJ157" s="370">
        <v>214</v>
      </c>
      <c r="BK157" s="370">
        <v>4</v>
      </c>
      <c r="BL157" s="219" t="s">
        <v>65</v>
      </c>
      <c r="BM157" s="52"/>
      <c r="BN157" s="218" t="s">
        <v>310</v>
      </c>
      <c r="BO157" s="217" t="s">
        <v>339</v>
      </c>
      <c r="BP157" s="201" t="s">
        <v>699</v>
      </c>
      <c r="BQ157" s="52" t="s">
        <v>715</v>
      </c>
    </row>
    <row r="158" spans="1:69" ht="15.75">
      <c r="A158" s="207" t="s">
        <v>37</v>
      </c>
      <c r="B158" s="208" t="s">
        <v>9</v>
      </c>
      <c r="C158" s="202" t="s">
        <v>35</v>
      </c>
      <c r="D158" s="210" t="s">
        <v>182</v>
      </c>
      <c r="E158" s="442" t="s">
        <v>547</v>
      </c>
      <c r="F158" s="86">
        <v>40</v>
      </c>
      <c r="G158" s="80">
        <v>0</v>
      </c>
      <c r="H158" s="204"/>
      <c r="I158" s="204"/>
      <c r="J158" s="204"/>
      <c r="K158" s="204"/>
      <c r="L158" s="80">
        <v>0</v>
      </c>
      <c r="M158" s="203"/>
      <c r="N158" s="52">
        <v>0</v>
      </c>
      <c r="O158" s="204"/>
      <c r="P158" s="204"/>
      <c r="Q158" s="11">
        <v>6.0161498</v>
      </c>
      <c r="R158" s="204"/>
      <c r="S158" s="204"/>
      <c r="T158" s="53">
        <v>8.5</v>
      </c>
      <c r="U158" s="204"/>
      <c r="V158" s="204"/>
      <c r="W158" s="11">
        <v>6.0943498250000001</v>
      </c>
      <c r="X158" s="204"/>
      <c r="Y158" s="204"/>
      <c r="Z158" s="53">
        <v>8</v>
      </c>
      <c r="AA158" s="204"/>
      <c r="AB158" s="204"/>
      <c r="AC158" s="204"/>
      <c r="AD158" s="204"/>
      <c r="AE158" s="204"/>
      <c r="AF158" s="9">
        <v>3.5311428674629761</v>
      </c>
      <c r="AG158" s="9">
        <v>280</v>
      </c>
      <c r="AH158" s="9">
        <v>0.43109058642238635</v>
      </c>
      <c r="AI158" s="9">
        <v>3</v>
      </c>
      <c r="AJ158" s="9">
        <v>2.6447368421052633</v>
      </c>
      <c r="AK158" s="9" t="s">
        <v>248</v>
      </c>
      <c r="AL158" s="9">
        <v>40</v>
      </c>
      <c r="AM158" s="9">
        <v>3.5311428674629761</v>
      </c>
      <c r="AN158" s="9">
        <v>3.6143790849673203</v>
      </c>
      <c r="AO158" s="73">
        <v>1</v>
      </c>
      <c r="AP158" s="80">
        <v>0</v>
      </c>
      <c r="AQ158" s="80">
        <v>0</v>
      </c>
      <c r="AR158" s="224">
        <v>79</v>
      </c>
      <c r="AS158" s="224" t="s">
        <v>248</v>
      </c>
      <c r="AT158" s="11">
        <v>2859.8270000000002</v>
      </c>
      <c r="AU158" s="11">
        <v>0</v>
      </c>
      <c r="AV158" s="11">
        <v>0</v>
      </c>
      <c r="AW158" s="11">
        <v>79</v>
      </c>
      <c r="AX158" s="203" t="s">
        <v>248</v>
      </c>
      <c r="AY158" s="235" t="s">
        <v>248</v>
      </c>
      <c r="AZ158" s="138">
        <v>25748</v>
      </c>
      <c r="BA158" s="188" t="s">
        <v>248</v>
      </c>
      <c r="BB158" s="203" t="s">
        <v>248</v>
      </c>
      <c r="BC158" s="203" t="s">
        <v>248</v>
      </c>
      <c r="BD158" s="217" t="s">
        <v>61</v>
      </c>
      <c r="BE158" s="201" t="s">
        <v>62</v>
      </c>
      <c r="BF158" s="201" t="s">
        <v>63</v>
      </c>
      <c r="BG158" s="201" t="s">
        <v>196</v>
      </c>
      <c r="BH158" s="456" t="s">
        <v>515</v>
      </c>
      <c r="BI158" s="218" t="s">
        <v>64</v>
      </c>
      <c r="BJ158" s="370">
        <v>214</v>
      </c>
      <c r="BK158" s="370">
        <v>1</v>
      </c>
      <c r="BL158" s="219" t="s">
        <v>65</v>
      </c>
      <c r="BM158" s="52"/>
      <c r="BN158" s="218" t="s">
        <v>310</v>
      </c>
      <c r="BO158" s="217" t="s">
        <v>335</v>
      </c>
      <c r="BP158" s="201" t="s">
        <v>690</v>
      </c>
      <c r="BQ158" s="52" t="s">
        <v>718</v>
      </c>
    </row>
    <row r="159" spans="1:69" ht="15.75">
      <c r="A159" s="207" t="s">
        <v>37</v>
      </c>
      <c r="B159" s="208" t="s">
        <v>9</v>
      </c>
      <c r="C159" s="202" t="s">
        <v>35</v>
      </c>
      <c r="D159" s="210" t="s">
        <v>182</v>
      </c>
      <c r="E159" s="442" t="s">
        <v>547</v>
      </c>
      <c r="F159" s="86">
        <v>43</v>
      </c>
      <c r="G159" s="80">
        <v>0</v>
      </c>
      <c r="H159" s="204"/>
      <c r="I159" s="204"/>
      <c r="J159" s="204"/>
      <c r="K159" s="204"/>
      <c r="L159" s="80">
        <v>0</v>
      </c>
      <c r="M159" s="203"/>
      <c r="N159" s="52">
        <v>1</v>
      </c>
      <c r="O159" s="204"/>
      <c r="P159" s="204"/>
      <c r="Q159" s="11">
        <v>6.8834880930000004</v>
      </c>
      <c r="R159" s="204"/>
      <c r="S159" s="204"/>
      <c r="T159" s="53">
        <v>13.925000000000001</v>
      </c>
      <c r="U159" s="204"/>
      <c r="V159" s="204"/>
      <c r="W159" s="11">
        <v>6.9343951395348</v>
      </c>
      <c r="X159" s="204"/>
      <c r="Y159" s="204"/>
      <c r="Z159" s="53">
        <v>13.925000000000001</v>
      </c>
      <c r="AA159" s="204"/>
      <c r="AB159" s="204"/>
      <c r="AC159" s="204"/>
      <c r="AD159" s="204"/>
      <c r="AE159" s="204"/>
      <c r="AF159" s="9">
        <v>3.2666326513906729</v>
      </c>
      <c r="AG159" s="9">
        <v>294</v>
      </c>
      <c r="AH159" s="9">
        <v>0.65060666807592016</v>
      </c>
      <c r="AI159" s="9">
        <v>42</v>
      </c>
      <c r="AJ159" s="9">
        <v>2.0169354838709679</v>
      </c>
      <c r="AK159" s="9" t="s">
        <v>248</v>
      </c>
      <c r="AL159" s="9">
        <v>42</v>
      </c>
      <c r="AM159" s="9">
        <v>3.2666326513906729</v>
      </c>
      <c r="AN159" s="9">
        <v>3.41796875</v>
      </c>
      <c r="AO159" s="73">
        <v>48</v>
      </c>
      <c r="AP159" s="80">
        <v>0</v>
      </c>
      <c r="AQ159" s="80">
        <v>0</v>
      </c>
      <c r="AR159" s="224">
        <v>38</v>
      </c>
      <c r="AS159" s="224" t="s">
        <v>248</v>
      </c>
      <c r="AT159" s="11">
        <v>3066.2510000000002</v>
      </c>
      <c r="AU159" s="11">
        <v>0</v>
      </c>
      <c r="AV159" s="11">
        <v>0</v>
      </c>
      <c r="AW159" s="11">
        <v>38</v>
      </c>
      <c r="AX159" s="203" t="s">
        <v>248</v>
      </c>
      <c r="AY159" s="235" t="s">
        <v>248</v>
      </c>
      <c r="AZ159" s="138">
        <v>25748</v>
      </c>
      <c r="BA159" s="188" t="s">
        <v>248</v>
      </c>
      <c r="BB159" s="203" t="s">
        <v>248</v>
      </c>
      <c r="BC159" s="203" t="s">
        <v>248</v>
      </c>
      <c r="BD159" s="217" t="s">
        <v>61</v>
      </c>
      <c r="BE159" s="201" t="s">
        <v>62</v>
      </c>
      <c r="BF159" s="201" t="s">
        <v>63</v>
      </c>
      <c r="BG159" s="201" t="s">
        <v>196</v>
      </c>
      <c r="BH159" s="456" t="s">
        <v>515</v>
      </c>
      <c r="BI159" s="218" t="s">
        <v>66</v>
      </c>
      <c r="BJ159" s="370">
        <v>214</v>
      </c>
      <c r="BK159" s="370">
        <v>7</v>
      </c>
      <c r="BL159" s="219" t="s">
        <v>65</v>
      </c>
      <c r="BM159" s="52"/>
      <c r="BN159" s="218" t="s">
        <v>310</v>
      </c>
      <c r="BO159" s="217" t="s">
        <v>335</v>
      </c>
      <c r="BP159" s="201" t="s">
        <v>690</v>
      </c>
      <c r="BQ159" s="52" t="s">
        <v>718</v>
      </c>
    </row>
    <row r="160" spans="1:69" ht="15.75">
      <c r="A160" s="207" t="s">
        <v>37</v>
      </c>
      <c r="B160" s="208" t="s">
        <v>9</v>
      </c>
      <c r="C160" s="202" t="s">
        <v>35</v>
      </c>
      <c r="D160" s="210" t="s">
        <v>182</v>
      </c>
      <c r="E160" s="442" t="s">
        <v>547</v>
      </c>
      <c r="F160" s="86">
        <v>41</v>
      </c>
      <c r="G160" s="80">
        <v>1</v>
      </c>
      <c r="H160" s="204"/>
      <c r="I160" s="204"/>
      <c r="J160" s="204"/>
      <c r="K160" s="204"/>
      <c r="L160" s="80">
        <v>0</v>
      </c>
      <c r="M160" s="203"/>
      <c r="N160" s="52">
        <v>0</v>
      </c>
      <c r="O160" s="204"/>
      <c r="P160" s="204"/>
      <c r="Q160" s="11">
        <v>7.10394975</v>
      </c>
      <c r="R160" s="204"/>
      <c r="S160" s="204"/>
      <c r="T160" s="53">
        <v>10</v>
      </c>
      <c r="U160" s="204"/>
      <c r="V160" s="204"/>
      <c r="W160" s="11">
        <v>7.2761746499999997</v>
      </c>
      <c r="X160" s="204"/>
      <c r="Y160" s="204"/>
      <c r="Z160" s="53">
        <v>11</v>
      </c>
      <c r="AA160" s="204"/>
      <c r="AB160" s="204"/>
      <c r="AC160" s="204"/>
      <c r="AD160" s="204"/>
      <c r="AE160" s="204"/>
      <c r="AF160" s="9">
        <v>3.2821345229801677</v>
      </c>
      <c r="AG160" s="9">
        <v>280</v>
      </c>
      <c r="AH160" s="9">
        <v>0.60447215381804276</v>
      </c>
      <c r="AI160" s="9">
        <v>34</v>
      </c>
      <c r="AJ160" s="9">
        <v>2.0238095238095237</v>
      </c>
      <c r="AK160" s="9" t="s">
        <v>248</v>
      </c>
      <c r="AL160" s="9">
        <v>34</v>
      </c>
      <c r="AM160" s="9">
        <v>3.3378991579809103</v>
      </c>
      <c r="AN160" s="9">
        <v>3.4350649350649349</v>
      </c>
      <c r="AO160" s="73">
        <v>3</v>
      </c>
      <c r="AP160" s="80">
        <v>0</v>
      </c>
      <c r="AQ160" s="80">
        <v>1</v>
      </c>
      <c r="AR160" s="224">
        <v>76</v>
      </c>
      <c r="AS160" s="224" t="s">
        <v>248</v>
      </c>
      <c r="AT160" s="11">
        <v>2805.377</v>
      </c>
      <c r="AU160" s="11">
        <v>60.503999999999998</v>
      </c>
      <c r="AV160" s="11">
        <v>0</v>
      </c>
      <c r="AW160" s="11">
        <v>76</v>
      </c>
      <c r="AX160" s="203" t="s">
        <v>248</v>
      </c>
      <c r="AY160" s="235" t="s">
        <v>248</v>
      </c>
      <c r="AZ160" s="138">
        <v>25748</v>
      </c>
      <c r="BA160" s="188" t="s">
        <v>248</v>
      </c>
      <c r="BB160" s="203" t="s">
        <v>248</v>
      </c>
      <c r="BC160" s="203" t="s">
        <v>248</v>
      </c>
      <c r="BD160" s="217" t="s">
        <v>61</v>
      </c>
      <c r="BE160" s="201" t="s">
        <v>62</v>
      </c>
      <c r="BF160" s="201" t="s">
        <v>63</v>
      </c>
      <c r="BG160" s="201" t="s">
        <v>196</v>
      </c>
      <c r="BH160" s="456" t="s">
        <v>515</v>
      </c>
      <c r="BI160" s="218" t="s">
        <v>67</v>
      </c>
      <c r="BJ160" s="370">
        <v>214</v>
      </c>
      <c r="BK160" s="370">
        <v>3</v>
      </c>
      <c r="BL160" s="219" t="s">
        <v>65</v>
      </c>
      <c r="BM160" s="52"/>
      <c r="BN160" s="218" t="s">
        <v>310</v>
      </c>
      <c r="BO160" s="217" t="s">
        <v>335</v>
      </c>
      <c r="BP160" s="201" t="s">
        <v>690</v>
      </c>
      <c r="BQ160" s="52" t="s">
        <v>718</v>
      </c>
    </row>
    <row r="161" spans="1:69" ht="15.75">
      <c r="A161" s="207" t="s">
        <v>37</v>
      </c>
      <c r="B161" s="208" t="s">
        <v>9</v>
      </c>
      <c r="C161" s="202" t="s">
        <v>35</v>
      </c>
      <c r="D161" s="210" t="s">
        <v>182</v>
      </c>
      <c r="E161" s="442" t="s">
        <v>547</v>
      </c>
      <c r="F161" s="86">
        <v>41</v>
      </c>
      <c r="G161" s="80">
        <v>1</v>
      </c>
      <c r="H161" s="204"/>
      <c r="I161" s="204"/>
      <c r="J161" s="204"/>
      <c r="K161" s="204"/>
      <c r="L161" s="80">
        <v>0</v>
      </c>
      <c r="M161" s="203"/>
      <c r="N161" s="52">
        <v>0</v>
      </c>
      <c r="O161" s="204"/>
      <c r="P161" s="204"/>
      <c r="Q161" s="11">
        <v>7.3146497000000004</v>
      </c>
      <c r="R161" s="204"/>
      <c r="S161" s="204"/>
      <c r="T161" s="53">
        <v>9.75</v>
      </c>
      <c r="U161" s="204"/>
      <c r="V161" s="204"/>
      <c r="W161" s="11">
        <v>7.3622498749999998</v>
      </c>
      <c r="X161" s="204"/>
      <c r="Y161" s="204"/>
      <c r="Z161" s="53">
        <v>9.25</v>
      </c>
      <c r="AA161" s="204"/>
      <c r="AB161" s="204"/>
      <c r="AC161" s="204"/>
      <c r="AD161" s="204"/>
      <c r="AE161" s="204"/>
      <c r="AF161" s="9">
        <v>2.8169884133983301</v>
      </c>
      <c r="AG161" s="9">
        <v>259</v>
      </c>
      <c r="AH161" s="9">
        <v>0.48134356572432635</v>
      </c>
      <c r="AI161" s="9">
        <v>53</v>
      </c>
      <c r="AJ161" s="9">
        <v>1.7857142857142856</v>
      </c>
      <c r="AK161" s="9" t="s">
        <v>248</v>
      </c>
      <c r="AL161" s="9">
        <v>0</v>
      </c>
      <c r="AM161" s="9"/>
      <c r="AN161" s="9"/>
      <c r="AO161" s="73">
        <v>7</v>
      </c>
      <c r="AP161" s="80">
        <v>0</v>
      </c>
      <c r="AQ161" s="80">
        <v>0</v>
      </c>
      <c r="AR161" s="224">
        <v>73</v>
      </c>
      <c r="AS161" s="224" t="s">
        <v>248</v>
      </c>
      <c r="AT161" s="11">
        <v>2875.4940000000001</v>
      </c>
      <c r="AU161" s="11">
        <v>0</v>
      </c>
      <c r="AV161" s="11">
        <v>0</v>
      </c>
      <c r="AW161" s="11">
        <v>73</v>
      </c>
      <c r="AX161" s="203" t="s">
        <v>248</v>
      </c>
      <c r="AY161" s="235" t="s">
        <v>248</v>
      </c>
      <c r="AZ161" s="138">
        <v>25748</v>
      </c>
      <c r="BA161" s="188" t="s">
        <v>248</v>
      </c>
      <c r="BB161" s="203" t="s">
        <v>248</v>
      </c>
      <c r="BC161" s="203" t="s">
        <v>248</v>
      </c>
      <c r="BD161" s="217" t="s">
        <v>61</v>
      </c>
      <c r="BE161" s="201" t="s">
        <v>62</v>
      </c>
      <c r="BF161" s="201" t="s">
        <v>63</v>
      </c>
      <c r="BG161" s="201" t="s">
        <v>196</v>
      </c>
      <c r="BH161" s="456" t="s">
        <v>515</v>
      </c>
      <c r="BI161" s="218" t="s">
        <v>68</v>
      </c>
      <c r="BJ161" s="370">
        <v>214</v>
      </c>
      <c r="BK161" s="370">
        <v>4</v>
      </c>
      <c r="BL161" s="219" t="s">
        <v>65</v>
      </c>
      <c r="BM161" s="52"/>
      <c r="BN161" s="218" t="s">
        <v>310</v>
      </c>
      <c r="BO161" s="217" t="s">
        <v>335</v>
      </c>
      <c r="BP161" s="201" t="s">
        <v>690</v>
      </c>
      <c r="BQ161" s="52" t="s">
        <v>718</v>
      </c>
    </row>
    <row r="162" spans="1:69" ht="15.75">
      <c r="A162" s="207" t="s">
        <v>37</v>
      </c>
      <c r="B162" s="208" t="s">
        <v>9</v>
      </c>
      <c r="C162" s="202" t="s">
        <v>35</v>
      </c>
      <c r="D162" s="210" t="s">
        <v>182</v>
      </c>
      <c r="E162" s="24" t="s">
        <v>321</v>
      </c>
      <c r="F162" s="86">
        <v>59</v>
      </c>
      <c r="G162" s="80">
        <v>0</v>
      </c>
      <c r="H162" s="204"/>
      <c r="I162" s="204"/>
      <c r="J162" s="204"/>
      <c r="K162" s="204"/>
      <c r="L162" s="80">
        <v>0</v>
      </c>
      <c r="M162" s="203"/>
      <c r="N162" s="52">
        <v>0</v>
      </c>
      <c r="O162" s="204"/>
      <c r="P162" s="204"/>
      <c r="Q162" s="11">
        <v>5.6148643219999999</v>
      </c>
      <c r="R162" s="204"/>
      <c r="S162" s="204"/>
      <c r="T162" s="53">
        <v>6.6749999999999998</v>
      </c>
      <c r="U162" s="204"/>
      <c r="V162" s="204"/>
      <c r="W162" s="11">
        <v>5.7249658644067001</v>
      </c>
      <c r="X162" s="204"/>
      <c r="Y162" s="204"/>
      <c r="Z162" s="53">
        <v>6.7562499999999996</v>
      </c>
      <c r="AA162" s="204"/>
      <c r="AB162" s="204"/>
      <c r="AC162" s="204"/>
      <c r="AD162" s="204"/>
      <c r="AE162" s="204"/>
      <c r="AF162" s="9">
        <v>3.4697094555339856</v>
      </c>
      <c r="AG162" s="9">
        <v>413</v>
      </c>
      <c r="AH162" s="9">
        <v>0.42094332333387435</v>
      </c>
      <c r="AI162" s="9">
        <v>6</v>
      </c>
      <c r="AJ162" s="9">
        <v>2.6220833333333333</v>
      </c>
      <c r="AK162" s="9" t="s">
        <v>248</v>
      </c>
      <c r="AL162" s="9">
        <v>59</v>
      </c>
      <c r="AM162" s="9">
        <v>3.4697094555339856</v>
      </c>
      <c r="AN162" s="9">
        <v>3.5369047619047618</v>
      </c>
      <c r="AO162" s="73">
        <v>0</v>
      </c>
      <c r="AP162" s="80">
        <v>0</v>
      </c>
      <c r="AQ162" s="80">
        <v>0</v>
      </c>
      <c r="AR162" s="224">
        <v>118</v>
      </c>
      <c r="AS162" s="224" t="s">
        <v>248</v>
      </c>
      <c r="AT162" s="11">
        <v>4214.4759999999997</v>
      </c>
      <c r="AU162" s="11">
        <v>0</v>
      </c>
      <c r="AV162" s="11">
        <v>0</v>
      </c>
      <c r="AW162" s="11">
        <v>118</v>
      </c>
      <c r="AX162" s="203" t="s">
        <v>248</v>
      </c>
      <c r="AY162" s="235" t="s">
        <v>248</v>
      </c>
      <c r="AZ162" s="138">
        <v>30990</v>
      </c>
      <c r="BA162" s="188" t="s">
        <v>248</v>
      </c>
      <c r="BB162" s="203" t="s">
        <v>248</v>
      </c>
      <c r="BC162" s="203" t="s">
        <v>248</v>
      </c>
      <c r="BD162" s="217" t="s">
        <v>61</v>
      </c>
      <c r="BE162" s="201" t="s">
        <v>62</v>
      </c>
      <c r="BF162" s="201" t="s">
        <v>63</v>
      </c>
      <c r="BG162" s="201" t="s">
        <v>196</v>
      </c>
      <c r="BH162" s="456" t="s">
        <v>514</v>
      </c>
      <c r="BI162" s="218" t="s">
        <v>64</v>
      </c>
      <c r="BJ162" s="370">
        <v>214</v>
      </c>
      <c r="BK162" s="370">
        <v>1</v>
      </c>
      <c r="BL162" s="219" t="s">
        <v>65</v>
      </c>
      <c r="BM162" s="52"/>
      <c r="BN162" s="218" t="s">
        <v>310</v>
      </c>
      <c r="BO162" s="217" t="s">
        <v>705</v>
      </c>
      <c r="BP162" s="201" t="s">
        <v>690</v>
      </c>
      <c r="BQ162" s="52" t="s">
        <v>718</v>
      </c>
    </row>
    <row r="163" spans="1:69" ht="15.75">
      <c r="A163" s="207" t="s">
        <v>37</v>
      </c>
      <c r="B163" s="208" t="s">
        <v>9</v>
      </c>
      <c r="C163" s="202" t="s">
        <v>35</v>
      </c>
      <c r="D163" s="210" t="s">
        <v>182</v>
      </c>
      <c r="E163" s="24" t="s">
        <v>321</v>
      </c>
      <c r="F163" s="86">
        <v>59</v>
      </c>
      <c r="G163" s="80">
        <v>4</v>
      </c>
      <c r="H163" s="204"/>
      <c r="I163" s="204"/>
      <c r="J163" s="204"/>
      <c r="K163" s="204"/>
      <c r="L163" s="80">
        <v>1</v>
      </c>
      <c r="M163" s="203"/>
      <c r="N163" s="52">
        <v>0</v>
      </c>
      <c r="O163" s="204"/>
      <c r="P163" s="204"/>
      <c r="Q163" s="11">
        <v>6.9603145925999996</v>
      </c>
      <c r="R163" s="204"/>
      <c r="S163" s="204"/>
      <c r="T163" s="53">
        <v>8.4416666666666664</v>
      </c>
      <c r="U163" s="204"/>
      <c r="V163" s="204"/>
      <c r="W163" s="11">
        <v>7.0260552962962004</v>
      </c>
      <c r="X163" s="204"/>
      <c r="Y163" s="204"/>
      <c r="Z163" s="53">
        <v>8.6499999999999986</v>
      </c>
      <c r="AA163" s="204"/>
      <c r="AB163" s="204"/>
      <c r="AC163" s="204"/>
      <c r="AD163" s="204"/>
      <c r="AE163" s="204"/>
      <c r="AF163" s="9">
        <v>2.6060000031335018</v>
      </c>
      <c r="AG163" s="9">
        <v>350</v>
      </c>
      <c r="AH163" s="9">
        <v>0.45676780679737544</v>
      </c>
      <c r="AI163" s="9">
        <v>147</v>
      </c>
      <c r="AJ163" s="9">
        <v>1.7650000000000001</v>
      </c>
      <c r="AK163" s="9" t="s">
        <v>248</v>
      </c>
      <c r="AL163" s="9">
        <v>0</v>
      </c>
      <c r="AM163" s="9"/>
      <c r="AN163" s="9"/>
      <c r="AO163" s="73">
        <v>2</v>
      </c>
      <c r="AP163" s="80">
        <v>0</v>
      </c>
      <c r="AQ163" s="80">
        <v>0</v>
      </c>
      <c r="AR163" s="224">
        <v>108</v>
      </c>
      <c r="AS163" s="224" t="s">
        <v>248</v>
      </c>
      <c r="AT163" s="11">
        <v>3930.741</v>
      </c>
      <c r="AU163" s="11">
        <v>0</v>
      </c>
      <c r="AV163" s="11">
        <v>0</v>
      </c>
      <c r="AW163" s="11">
        <v>108</v>
      </c>
      <c r="AX163" s="203" t="s">
        <v>248</v>
      </c>
      <c r="AY163" s="235" t="s">
        <v>248</v>
      </c>
      <c r="AZ163" s="138">
        <v>30990</v>
      </c>
      <c r="BA163" s="188" t="s">
        <v>248</v>
      </c>
      <c r="BB163" s="203" t="s">
        <v>248</v>
      </c>
      <c r="BC163" s="203" t="s">
        <v>248</v>
      </c>
      <c r="BD163" s="217" t="s">
        <v>61</v>
      </c>
      <c r="BE163" s="201" t="s">
        <v>62</v>
      </c>
      <c r="BF163" s="201" t="s">
        <v>63</v>
      </c>
      <c r="BG163" s="201" t="s">
        <v>196</v>
      </c>
      <c r="BH163" s="456" t="s">
        <v>514</v>
      </c>
      <c r="BI163" s="218" t="s">
        <v>66</v>
      </c>
      <c r="BJ163" s="370">
        <v>214</v>
      </c>
      <c r="BK163" s="370">
        <v>7</v>
      </c>
      <c r="BL163" s="219" t="s">
        <v>65</v>
      </c>
      <c r="BM163" s="52"/>
      <c r="BN163" s="218" t="s">
        <v>310</v>
      </c>
      <c r="BO163" s="217" t="s">
        <v>705</v>
      </c>
      <c r="BP163" s="201" t="s">
        <v>690</v>
      </c>
      <c r="BQ163" s="52" t="s">
        <v>718</v>
      </c>
    </row>
    <row r="164" spans="1:69" ht="15.75">
      <c r="A164" s="207" t="s">
        <v>37</v>
      </c>
      <c r="B164" s="208" t="s">
        <v>9</v>
      </c>
      <c r="C164" s="202" t="s">
        <v>35</v>
      </c>
      <c r="D164" s="210" t="s">
        <v>182</v>
      </c>
      <c r="E164" s="24" t="s">
        <v>321</v>
      </c>
      <c r="F164" s="86">
        <v>58</v>
      </c>
      <c r="G164" s="80">
        <v>0</v>
      </c>
      <c r="H164" s="204"/>
      <c r="I164" s="204"/>
      <c r="J164" s="204"/>
      <c r="K164" s="204"/>
      <c r="L164" s="80">
        <v>0</v>
      </c>
      <c r="M164" s="203"/>
      <c r="N164" s="52">
        <v>0</v>
      </c>
      <c r="O164" s="204"/>
      <c r="P164" s="204"/>
      <c r="Q164" s="11">
        <v>7.0243445172000003</v>
      </c>
      <c r="R164" s="204"/>
      <c r="S164" s="204"/>
      <c r="T164" s="53">
        <v>8.85</v>
      </c>
      <c r="U164" s="204"/>
      <c r="V164" s="204"/>
      <c r="W164" s="11">
        <v>7.1960687586205996</v>
      </c>
      <c r="X164" s="204"/>
      <c r="Y164" s="204"/>
      <c r="Z164" s="53">
        <v>9.0166666666666657</v>
      </c>
      <c r="AA164" s="204"/>
      <c r="AB164" s="204"/>
      <c r="AC164" s="204"/>
      <c r="AD164" s="204"/>
      <c r="AE164" s="204"/>
      <c r="AF164" s="9">
        <v>3.3641379381635508</v>
      </c>
      <c r="AG164" s="9">
        <v>406</v>
      </c>
      <c r="AH164" s="9">
        <v>0.49933970875791922</v>
      </c>
      <c r="AI164" s="9">
        <v>27</v>
      </c>
      <c r="AJ164" s="9">
        <v>2.3604166666666666</v>
      </c>
      <c r="AK164" s="9" t="s">
        <v>248</v>
      </c>
      <c r="AL164" s="9">
        <v>57</v>
      </c>
      <c r="AM164" s="9">
        <v>3.3772431148921043</v>
      </c>
      <c r="AN164" s="9">
        <v>3.4364754098360657</v>
      </c>
      <c r="AO164" s="73">
        <v>2</v>
      </c>
      <c r="AP164" s="80">
        <v>0</v>
      </c>
      <c r="AQ164" s="80">
        <v>0</v>
      </c>
      <c r="AR164" s="224">
        <v>114</v>
      </c>
      <c r="AS164" s="224" t="s">
        <v>248</v>
      </c>
      <c r="AT164" s="11">
        <v>4078.5749999999998</v>
      </c>
      <c r="AU164" s="11">
        <v>62.435000000000002</v>
      </c>
      <c r="AV164" s="11">
        <v>0</v>
      </c>
      <c r="AW164" s="11">
        <v>114</v>
      </c>
      <c r="AX164" s="203" t="s">
        <v>248</v>
      </c>
      <c r="AY164" s="235" t="s">
        <v>248</v>
      </c>
      <c r="AZ164" s="138">
        <v>30990</v>
      </c>
      <c r="BA164" s="188" t="s">
        <v>248</v>
      </c>
      <c r="BB164" s="203" t="s">
        <v>248</v>
      </c>
      <c r="BC164" s="203" t="s">
        <v>248</v>
      </c>
      <c r="BD164" s="217" t="s">
        <v>61</v>
      </c>
      <c r="BE164" s="201" t="s">
        <v>62</v>
      </c>
      <c r="BF164" s="201" t="s">
        <v>63</v>
      </c>
      <c r="BG164" s="201" t="s">
        <v>196</v>
      </c>
      <c r="BH164" s="456" t="s">
        <v>514</v>
      </c>
      <c r="BI164" s="218" t="s">
        <v>67</v>
      </c>
      <c r="BJ164" s="370">
        <v>214</v>
      </c>
      <c r="BK164" s="370">
        <v>3</v>
      </c>
      <c r="BL164" s="219" t="s">
        <v>65</v>
      </c>
      <c r="BM164" s="52"/>
      <c r="BN164" s="218" t="s">
        <v>310</v>
      </c>
      <c r="BO164" s="217" t="s">
        <v>705</v>
      </c>
      <c r="BP164" s="201" t="s">
        <v>690</v>
      </c>
      <c r="BQ164" s="52" t="s">
        <v>718</v>
      </c>
    </row>
    <row r="165" spans="1:69" ht="15.75">
      <c r="A165" s="207" t="s">
        <v>37</v>
      </c>
      <c r="B165" s="208" t="s">
        <v>9</v>
      </c>
      <c r="C165" s="202" t="s">
        <v>35</v>
      </c>
      <c r="D165" s="210" t="s">
        <v>182</v>
      </c>
      <c r="E165" s="24" t="s">
        <v>321</v>
      </c>
      <c r="F165" s="86">
        <v>58</v>
      </c>
      <c r="G165" s="80">
        <v>3</v>
      </c>
      <c r="H165" s="204"/>
      <c r="I165" s="204"/>
      <c r="J165" s="204"/>
      <c r="K165" s="204"/>
      <c r="L165" s="80">
        <v>0</v>
      </c>
      <c r="M165" s="203"/>
      <c r="N165" s="52">
        <v>0</v>
      </c>
      <c r="O165" s="204"/>
      <c r="P165" s="204"/>
      <c r="Q165" s="11">
        <v>7.1764541817999996</v>
      </c>
      <c r="R165" s="204"/>
      <c r="S165" s="204"/>
      <c r="T165" s="53">
        <v>8.4375</v>
      </c>
      <c r="U165" s="204"/>
      <c r="V165" s="204"/>
      <c r="W165" s="11">
        <v>7.2631088909089998</v>
      </c>
      <c r="X165" s="204"/>
      <c r="Y165" s="204"/>
      <c r="Z165" s="53">
        <v>8.453125</v>
      </c>
      <c r="AA165" s="204"/>
      <c r="AB165" s="204"/>
      <c r="AC165" s="204"/>
      <c r="AD165" s="204"/>
      <c r="AE165" s="204"/>
      <c r="AF165" s="9">
        <v>2.8376103871828549</v>
      </c>
      <c r="AG165" s="9">
        <v>385</v>
      </c>
      <c r="AH165" s="9">
        <v>0.43640865737719531</v>
      </c>
      <c r="AI165" s="9">
        <v>85</v>
      </c>
      <c r="AJ165" s="9">
        <v>2.0235507246376812</v>
      </c>
      <c r="AK165" s="9" t="s">
        <v>248</v>
      </c>
      <c r="AL165" s="9">
        <v>0</v>
      </c>
      <c r="AM165" s="9"/>
      <c r="AN165" s="9"/>
      <c r="AO165" s="73">
        <v>19</v>
      </c>
      <c r="AP165" s="80">
        <v>0</v>
      </c>
      <c r="AQ165" s="80">
        <v>0</v>
      </c>
      <c r="AR165" s="224">
        <v>91</v>
      </c>
      <c r="AS165" s="224" t="s">
        <v>248</v>
      </c>
      <c r="AT165" s="11">
        <v>3918.0079999999998</v>
      </c>
      <c r="AU165" s="11">
        <v>0</v>
      </c>
      <c r="AV165" s="11">
        <v>0</v>
      </c>
      <c r="AW165" s="11">
        <v>91</v>
      </c>
      <c r="AX165" s="203" t="s">
        <v>248</v>
      </c>
      <c r="AY165" s="235" t="s">
        <v>248</v>
      </c>
      <c r="AZ165" s="138">
        <v>30990</v>
      </c>
      <c r="BA165" s="188" t="s">
        <v>248</v>
      </c>
      <c r="BB165" s="203" t="s">
        <v>248</v>
      </c>
      <c r="BC165" s="203" t="s">
        <v>248</v>
      </c>
      <c r="BD165" s="217" t="s">
        <v>61</v>
      </c>
      <c r="BE165" s="201" t="s">
        <v>62</v>
      </c>
      <c r="BF165" s="201" t="s">
        <v>63</v>
      </c>
      <c r="BG165" s="201" t="s">
        <v>196</v>
      </c>
      <c r="BH165" s="456" t="s">
        <v>514</v>
      </c>
      <c r="BI165" s="218" t="s">
        <v>68</v>
      </c>
      <c r="BJ165" s="370">
        <v>214</v>
      </c>
      <c r="BK165" s="370">
        <v>4</v>
      </c>
      <c r="BL165" s="219" t="s">
        <v>65</v>
      </c>
      <c r="BM165" s="52"/>
      <c r="BN165" s="218" t="s">
        <v>310</v>
      </c>
      <c r="BO165" s="217" t="s">
        <v>705</v>
      </c>
      <c r="BP165" s="201" t="s">
        <v>690</v>
      </c>
      <c r="BQ165" s="52" t="s">
        <v>718</v>
      </c>
    </row>
    <row r="166" spans="1:69" ht="15.75">
      <c r="A166" s="207" t="s">
        <v>37</v>
      </c>
      <c r="B166" s="208" t="s">
        <v>9</v>
      </c>
      <c r="C166" s="202" t="s">
        <v>35</v>
      </c>
      <c r="D166" s="210" t="s">
        <v>182</v>
      </c>
      <c r="E166" s="24" t="s">
        <v>210</v>
      </c>
      <c r="F166" s="86">
        <v>93</v>
      </c>
      <c r="G166" s="80">
        <v>4</v>
      </c>
      <c r="H166" s="204"/>
      <c r="I166" s="204"/>
      <c r="J166" s="204"/>
      <c r="K166" s="204"/>
      <c r="L166" s="80">
        <v>0</v>
      </c>
      <c r="M166" s="203"/>
      <c r="N166" s="52">
        <v>0</v>
      </c>
      <c r="O166" s="204"/>
      <c r="P166" s="204"/>
      <c r="Q166" s="11">
        <v>6.0623706742000003</v>
      </c>
      <c r="R166" s="204"/>
      <c r="S166" s="204"/>
      <c r="T166" s="53">
        <v>8.2749999999999986</v>
      </c>
      <c r="U166" s="204"/>
      <c r="V166" s="204"/>
      <c r="W166" s="11">
        <v>6.1584267078651003</v>
      </c>
      <c r="X166" s="204"/>
      <c r="Y166" s="204"/>
      <c r="Z166" s="53">
        <v>8.2749999999999986</v>
      </c>
      <c r="AA166" s="204"/>
      <c r="AB166" s="204"/>
      <c r="AC166" s="204"/>
      <c r="AD166" s="204"/>
      <c r="AE166" s="204"/>
      <c r="AF166" s="9">
        <v>3.5522632499376425</v>
      </c>
      <c r="AG166" s="9">
        <v>623</v>
      </c>
      <c r="AH166" s="9">
        <v>0.4119676833419208</v>
      </c>
      <c r="AI166" s="9">
        <v>9</v>
      </c>
      <c r="AJ166" s="9">
        <v>2.6703846153846156</v>
      </c>
      <c r="AK166" s="9" t="s">
        <v>248</v>
      </c>
      <c r="AL166" s="9">
        <v>89</v>
      </c>
      <c r="AM166" s="9">
        <v>3.5522632499376425</v>
      </c>
      <c r="AN166" s="9">
        <v>3.6084770114942528</v>
      </c>
      <c r="AO166" s="73">
        <v>1</v>
      </c>
      <c r="AP166" s="80">
        <v>0</v>
      </c>
      <c r="AQ166" s="80">
        <v>0</v>
      </c>
      <c r="AR166" s="224">
        <v>177</v>
      </c>
      <c r="AS166" s="224" t="s">
        <v>248</v>
      </c>
      <c r="AT166" s="11">
        <v>6763.7250000000004</v>
      </c>
      <c r="AU166" s="11">
        <v>0</v>
      </c>
      <c r="AV166" s="11">
        <v>0</v>
      </c>
      <c r="AW166" s="11">
        <v>177</v>
      </c>
      <c r="AX166" s="203" t="s">
        <v>248</v>
      </c>
      <c r="AY166" s="235" t="s">
        <v>248</v>
      </c>
      <c r="AZ166" s="138">
        <v>28793</v>
      </c>
      <c r="BA166" s="188" t="s">
        <v>248</v>
      </c>
      <c r="BB166" s="203" t="s">
        <v>248</v>
      </c>
      <c r="BC166" s="203" t="s">
        <v>248</v>
      </c>
      <c r="BD166" s="217" t="s">
        <v>61</v>
      </c>
      <c r="BE166" s="201" t="s">
        <v>62</v>
      </c>
      <c r="BF166" s="201" t="s">
        <v>63</v>
      </c>
      <c r="BG166" s="201" t="s">
        <v>196</v>
      </c>
      <c r="BH166" s="456" t="s">
        <v>512</v>
      </c>
      <c r="BI166" s="218" t="s">
        <v>64</v>
      </c>
      <c r="BJ166" s="370">
        <v>214</v>
      </c>
      <c r="BK166" s="370">
        <v>1</v>
      </c>
      <c r="BL166" s="219" t="s">
        <v>65</v>
      </c>
      <c r="BM166" s="52"/>
      <c r="BN166" s="218" t="s">
        <v>310</v>
      </c>
      <c r="BO166" s="217" t="s">
        <v>55</v>
      </c>
      <c r="BP166" s="201" t="s">
        <v>684</v>
      </c>
      <c r="BQ166" s="52" t="s">
        <v>716</v>
      </c>
    </row>
    <row r="167" spans="1:69" ht="15.75">
      <c r="A167" s="207" t="s">
        <v>37</v>
      </c>
      <c r="B167" s="208" t="s">
        <v>9</v>
      </c>
      <c r="C167" s="202" t="s">
        <v>35</v>
      </c>
      <c r="D167" s="210" t="s">
        <v>182</v>
      </c>
      <c r="E167" s="24" t="s">
        <v>210</v>
      </c>
      <c r="F167" s="86">
        <v>94</v>
      </c>
      <c r="G167" s="80">
        <v>1</v>
      </c>
      <c r="H167" s="204"/>
      <c r="I167" s="204"/>
      <c r="J167" s="204"/>
      <c r="K167" s="204"/>
      <c r="L167" s="80">
        <v>0</v>
      </c>
      <c r="M167" s="203"/>
      <c r="N167" s="52">
        <v>0</v>
      </c>
      <c r="O167" s="204"/>
      <c r="P167" s="204"/>
      <c r="Q167" s="11">
        <v>7.1689245375999997</v>
      </c>
      <c r="R167" s="204"/>
      <c r="S167" s="204"/>
      <c r="T167" s="53">
        <v>13.058333333333332</v>
      </c>
      <c r="U167" s="204"/>
      <c r="V167" s="204"/>
      <c r="W167" s="11">
        <v>7.2131825483869996</v>
      </c>
      <c r="X167" s="204"/>
      <c r="Y167" s="204"/>
      <c r="Z167" s="53">
        <v>12.674999999999997</v>
      </c>
      <c r="AA167" s="204"/>
      <c r="AB167" s="204"/>
      <c r="AC167" s="204"/>
      <c r="AD167" s="204"/>
      <c r="AE167" s="204"/>
      <c r="AF167" s="9">
        <v>3.3021723063432802</v>
      </c>
      <c r="AG167" s="9">
        <v>652</v>
      </c>
      <c r="AH167" s="9">
        <v>0.52275853274717432</v>
      </c>
      <c r="AI167" s="9">
        <v>48</v>
      </c>
      <c r="AJ167" s="9">
        <v>2.3025641025641024</v>
      </c>
      <c r="AK167" s="9" t="s">
        <v>248</v>
      </c>
      <c r="AL167" s="9">
        <v>92</v>
      </c>
      <c r="AM167" s="9">
        <v>3.3064169330256332</v>
      </c>
      <c r="AN167" s="9">
        <v>3.377688172043011</v>
      </c>
      <c r="AO167" s="73">
        <v>7</v>
      </c>
      <c r="AP167" s="80">
        <v>0</v>
      </c>
      <c r="AQ167" s="80">
        <v>0</v>
      </c>
      <c r="AR167" s="224">
        <v>179</v>
      </c>
      <c r="AS167" s="224" t="s">
        <v>248</v>
      </c>
      <c r="AT167" s="11">
        <v>7226.3509999999997</v>
      </c>
      <c r="AU167" s="11">
        <v>0</v>
      </c>
      <c r="AV167" s="11">
        <v>0</v>
      </c>
      <c r="AW167" s="11">
        <v>179</v>
      </c>
      <c r="AX167" s="203" t="s">
        <v>248</v>
      </c>
      <c r="AY167" s="235" t="s">
        <v>248</v>
      </c>
      <c r="AZ167" s="138">
        <v>28793</v>
      </c>
      <c r="BA167" s="188" t="s">
        <v>248</v>
      </c>
      <c r="BB167" s="203" t="s">
        <v>248</v>
      </c>
      <c r="BC167" s="203" t="s">
        <v>248</v>
      </c>
      <c r="BD167" s="217" t="s">
        <v>61</v>
      </c>
      <c r="BE167" s="201" t="s">
        <v>62</v>
      </c>
      <c r="BF167" s="201" t="s">
        <v>63</v>
      </c>
      <c r="BG167" s="201" t="s">
        <v>196</v>
      </c>
      <c r="BH167" s="456" t="s">
        <v>512</v>
      </c>
      <c r="BI167" s="218" t="s">
        <v>66</v>
      </c>
      <c r="BJ167" s="370">
        <v>214</v>
      </c>
      <c r="BK167" s="370">
        <v>7</v>
      </c>
      <c r="BL167" s="219" t="s">
        <v>65</v>
      </c>
      <c r="BM167" s="52"/>
      <c r="BN167" s="218" t="s">
        <v>310</v>
      </c>
      <c r="BO167" s="217" t="s">
        <v>55</v>
      </c>
      <c r="BP167" s="201" t="s">
        <v>684</v>
      </c>
      <c r="BQ167" s="52" t="s">
        <v>716</v>
      </c>
    </row>
    <row r="168" spans="1:69" ht="15.75">
      <c r="A168" s="207" t="s">
        <v>37</v>
      </c>
      <c r="B168" s="208" t="s">
        <v>9</v>
      </c>
      <c r="C168" s="202" t="s">
        <v>35</v>
      </c>
      <c r="D168" s="210" t="s">
        <v>182</v>
      </c>
      <c r="E168" s="24" t="s">
        <v>210</v>
      </c>
      <c r="F168" s="86">
        <v>95</v>
      </c>
      <c r="G168" s="80">
        <v>6</v>
      </c>
      <c r="H168" s="204"/>
      <c r="I168" s="204"/>
      <c r="J168" s="204"/>
      <c r="K168" s="204"/>
      <c r="L168" s="80">
        <v>1</v>
      </c>
      <c r="M168" s="203"/>
      <c r="N168" s="52">
        <v>0</v>
      </c>
      <c r="O168" s="204"/>
      <c r="P168" s="204"/>
      <c r="Q168" s="11">
        <v>5.8908747841000002</v>
      </c>
      <c r="R168" s="204"/>
      <c r="S168" s="204"/>
      <c r="T168" s="53">
        <v>7.4599999999999991</v>
      </c>
      <c r="U168" s="204"/>
      <c r="V168" s="204"/>
      <c r="W168" s="11">
        <v>5.4046475227271999</v>
      </c>
      <c r="X168" s="204"/>
      <c r="Y168" s="204"/>
      <c r="Z168" s="53">
        <v>7.3999999999999986</v>
      </c>
      <c r="AA168" s="204"/>
      <c r="AB168" s="204"/>
      <c r="AC168" s="204"/>
      <c r="AD168" s="204"/>
      <c r="AE168" s="204"/>
      <c r="AF168" s="9">
        <v>3.6129626735270794</v>
      </c>
      <c r="AG168" s="9">
        <v>615</v>
      </c>
      <c r="AH168" s="9">
        <v>0.41330427434027972</v>
      </c>
      <c r="AI168" s="9">
        <v>11</v>
      </c>
      <c r="AJ168" s="9">
        <v>2.80859375</v>
      </c>
      <c r="AK168" s="9" t="s">
        <v>248</v>
      </c>
      <c r="AL168" s="9">
        <v>87</v>
      </c>
      <c r="AM168" s="9">
        <v>3.6257717682810249</v>
      </c>
      <c r="AN168" s="9">
        <v>3.6683937823834198</v>
      </c>
      <c r="AO168" s="73">
        <v>26</v>
      </c>
      <c r="AP168" s="80">
        <v>0</v>
      </c>
      <c r="AQ168" s="80">
        <v>0</v>
      </c>
      <c r="AR168" s="224">
        <v>152</v>
      </c>
      <c r="AS168" s="224" t="s">
        <v>248</v>
      </c>
      <c r="AT168" s="11">
        <v>6769.7719999999999</v>
      </c>
      <c r="AU168" s="11">
        <v>60.792999999999999</v>
      </c>
      <c r="AV168" s="11">
        <v>0</v>
      </c>
      <c r="AW168" s="11">
        <v>152</v>
      </c>
      <c r="AX168" s="203" t="s">
        <v>248</v>
      </c>
      <c r="AY168" s="235" t="s">
        <v>248</v>
      </c>
      <c r="AZ168" s="138">
        <v>28793</v>
      </c>
      <c r="BA168" s="188" t="s">
        <v>248</v>
      </c>
      <c r="BB168" s="203" t="s">
        <v>248</v>
      </c>
      <c r="BC168" s="203" t="s">
        <v>248</v>
      </c>
      <c r="BD168" s="217" t="s">
        <v>61</v>
      </c>
      <c r="BE168" s="201" t="s">
        <v>62</v>
      </c>
      <c r="BF168" s="201" t="s">
        <v>63</v>
      </c>
      <c r="BG168" s="201" t="s">
        <v>196</v>
      </c>
      <c r="BH168" s="456" t="s">
        <v>512</v>
      </c>
      <c r="BI168" s="218" t="s">
        <v>67</v>
      </c>
      <c r="BJ168" s="370">
        <v>214</v>
      </c>
      <c r="BK168" s="370">
        <v>3</v>
      </c>
      <c r="BL168" s="219" t="s">
        <v>65</v>
      </c>
      <c r="BM168" s="52"/>
      <c r="BN168" s="218" t="s">
        <v>310</v>
      </c>
      <c r="BO168" s="217" t="s">
        <v>55</v>
      </c>
      <c r="BP168" s="201" t="s">
        <v>684</v>
      </c>
      <c r="BQ168" s="52" t="s">
        <v>716</v>
      </c>
    </row>
    <row r="169" spans="1:69" ht="15.75">
      <c r="A169" s="207" t="s">
        <v>37</v>
      </c>
      <c r="B169" s="208" t="s">
        <v>9</v>
      </c>
      <c r="C169" s="202" t="s">
        <v>35</v>
      </c>
      <c r="D169" s="210" t="s">
        <v>182</v>
      </c>
      <c r="E169" s="24" t="s">
        <v>210</v>
      </c>
      <c r="F169" s="86">
        <v>94</v>
      </c>
      <c r="G169" s="80">
        <v>4</v>
      </c>
      <c r="H169" s="204"/>
      <c r="I169" s="204"/>
      <c r="J169" s="204"/>
      <c r="K169" s="204"/>
      <c r="L169" s="80">
        <v>1</v>
      </c>
      <c r="M169" s="203"/>
      <c r="N169" s="52">
        <v>0</v>
      </c>
      <c r="O169" s="204"/>
      <c r="P169" s="204"/>
      <c r="Q169" s="11">
        <v>6.5546290000000003</v>
      </c>
      <c r="R169" s="204"/>
      <c r="S169" s="204"/>
      <c r="T169" s="53">
        <v>10.387499999999999</v>
      </c>
      <c r="U169" s="204"/>
      <c r="V169" s="204"/>
      <c r="W169" s="11">
        <v>6.5729099325842002</v>
      </c>
      <c r="X169" s="204"/>
      <c r="Y169" s="204"/>
      <c r="Z169" s="53">
        <v>10.387499999999999</v>
      </c>
      <c r="AA169" s="204"/>
      <c r="AB169" s="204"/>
      <c r="AC169" s="204"/>
      <c r="AD169" s="204"/>
      <c r="AE169" s="204"/>
      <c r="AF169" s="9">
        <v>2.5752437008529152</v>
      </c>
      <c r="AG169" s="9">
        <v>623</v>
      </c>
      <c r="AH169" s="9">
        <v>0.39362523638949143</v>
      </c>
      <c r="AI169" s="9">
        <v>258</v>
      </c>
      <c r="AJ169" s="9">
        <v>1.770673076923077</v>
      </c>
      <c r="AK169" s="9" t="s">
        <v>248</v>
      </c>
      <c r="AL169" s="9">
        <v>0</v>
      </c>
      <c r="AM169" s="9"/>
      <c r="AN169" s="9"/>
      <c r="AO169" s="73">
        <v>123</v>
      </c>
      <c r="AP169" s="80">
        <v>3</v>
      </c>
      <c r="AQ169" s="80">
        <v>0</v>
      </c>
      <c r="AR169" s="224">
        <v>54</v>
      </c>
      <c r="AS169" s="224" t="s">
        <v>248</v>
      </c>
      <c r="AT169" s="11">
        <v>6896.451</v>
      </c>
      <c r="AU169" s="11">
        <v>0</v>
      </c>
      <c r="AV169" s="11">
        <v>0</v>
      </c>
      <c r="AW169" s="11">
        <v>54</v>
      </c>
      <c r="AX169" s="203" t="s">
        <v>248</v>
      </c>
      <c r="AY169" s="235" t="s">
        <v>248</v>
      </c>
      <c r="AZ169" s="138">
        <v>28793</v>
      </c>
      <c r="BA169" s="188" t="s">
        <v>248</v>
      </c>
      <c r="BB169" s="203" t="s">
        <v>248</v>
      </c>
      <c r="BC169" s="203" t="s">
        <v>248</v>
      </c>
      <c r="BD169" s="217" t="s">
        <v>61</v>
      </c>
      <c r="BE169" s="201" t="s">
        <v>62</v>
      </c>
      <c r="BF169" s="201" t="s">
        <v>63</v>
      </c>
      <c r="BG169" s="201" t="s">
        <v>196</v>
      </c>
      <c r="BH169" s="456" t="s">
        <v>512</v>
      </c>
      <c r="BI169" s="218" t="s">
        <v>68</v>
      </c>
      <c r="BJ169" s="370">
        <v>214</v>
      </c>
      <c r="BK169" s="370">
        <v>4</v>
      </c>
      <c r="BL169" s="219" t="s">
        <v>65</v>
      </c>
      <c r="BM169" s="52"/>
      <c r="BN169" s="218" t="s">
        <v>310</v>
      </c>
      <c r="BO169" s="217" t="s">
        <v>55</v>
      </c>
      <c r="BP169" s="201" t="s">
        <v>684</v>
      </c>
      <c r="BQ169" s="52" t="s">
        <v>716</v>
      </c>
    </row>
    <row r="170" spans="1:69" ht="15.75">
      <c r="A170" s="207" t="s">
        <v>37</v>
      </c>
      <c r="B170" s="208" t="s">
        <v>9</v>
      </c>
      <c r="C170" s="202" t="s">
        <v>35</v>
      </c>
      <c r="D170" s="210" t="s">
        <v>182</v>
      </c>
      <c r="E170" s="24" t="s">
        <v>559</v>
      </c>
      <c r="F170" s="86">
        <v>41</v>
      </c>
      <c r="G170" s="80">
        <v>0</v>
      </c>
      <c r="H170" s="204"/>
      <c r="I170" s="204"/>
      <c r="J170" s="204"/>
      <c r="K170" s="204"/>
      <c r="L170" s="80">
        <v>0</v>
      </c>
      <c r="M170" s="203"/>
      <c r="N170" s="52">
        <v>0</v>
      </c>
      <c r="O170" s="204"/>
      <c r="P170" s="204"/>
      <c r="Q170" s="11">
        <v>5.0567312927000003</v>
      </c>
      <c r="R170" s="204"/>
      <c r="S170" s="204"/>
      <c r="T170" s="53">
        <v>5.8949999999999996</v>
      </c>
      <c r="U170" s="204"/>
      <c r="V170" s="204"/>
      <c r="W170" s="11">
        <v>4.7820241707316997</v>
      </c>
      <c r="X170" s="204"/>
      <c r="Y170" s="204"/>
      <c r="Z170" s="53">
        <v>5.8249999999999993</v>
      </c>
      <c r="AA170" s="204"/>
      <c r="AB170" s="204"/>
      <c r="AC170" s="204"/>
      <c r="AD170" s="204"/>
      <c r="AE170" s="204"/>
      <c r="AF170" s="9">
        <v>3.7846341681397329</v>
      </c>
      <c r="AG170" s="9">
        <v>287</v>
      </c>
      <c r="AH170" s="9">
        <v>0.33543335142355862</v>
      </c>
      <c r="AI170" s="9">
        <v>2</v>
      </c>
      <c r="AJ170" s="9">
        <v>3.0083333333333333</v>
      </c>
      <c r="AK170" s="9" t="s">
        <v>248</v>
      </c>
      <c r="AL170" s="9">
        <v>41</v>
      </c>
      <c r="AM170" s="9">
        <v>3.7846341681397329</v>
      </c>
      <c r="AN170" s="9">
        <v>3.7583333333333333</v>
      </c>
      <c r="AO170" s="73">
        <v>0</v>
      </c>
      <c r="AP170" s="80">
        <v>0</v>
      </c>
      <c r="AQ170" s="80">
        <v>0</v>
      </c>
      <c r="AR170" s="224">
        <v>82</v>
      </c>
      <c r="AS170" s="224" t="s">
        <v>248</v>
      </c>
      <c r="AT170" s="11">
        <v>2952.7620000000002</v>
      </c>
      <c r="AU170" s="11">
        <v>0</v>
      </c>
      <c r="AV170" s="11">
        <v>0</v>
      </c>
      <c r="AW170" s="11">
        <v>82</v>
      </c>
      <c r="AX170" s="203" t="s">
        <v>248</v>
      </c>
      <c r="AY170" s="235" t="s">
        <v>248</v>
      </c>
      <c r="AZ170" s="138">
        <v>62080</v>
      </c>
      <c r="BA170" s="188" t="s">
        <v>248</v>
      </c>
      <c r="BB170" s="203" t="s">
        <v>248</v>
      </c>
      <c r="BC170" s="203" t="s">
        <v>248</v>
      </c>
      <c r="BD170" s="217" t="s">
        <v>61</v>
      </c>
      <c r="BE170" s="201" t="s">
        <v>62</v>
      </c>
      <c r="BF170" s="201" t="s">
        <v>63</v>
      </c>
      <c r="BG170" s="201" t="s">
        <v>196</v>
      </c>
      <c r="BH170" s="456" t="s">
        <v>514</v>
      </c>
      <c r="BI170" s="218" t="s">
        <v>64</v>
      </c>
      <c r="BJ170" s="370">
        <v>214</v>
      </c>
      <c r="BK170" s="370">
        <v>1</v>
      </c>
      <c r="BL170" s="219" t="s">
        <v>65</v>
      </c>
      <c r="BM170" s="52"/>
      <c r="BN170" s="218" t="s">
        <v>310</v>
      </c>
      <c r="BO170" s="217" t="s">
        <v>54</v>
      </c>
      <c r="BP170" s="201" t="s">
        <v>699</v>
      </c>
      <c r="BQ170" s="52" t="s">
        <v>715</v>
      </c>
    </row>
    <row r="171" spans="1:69" ht="15.75">
      <c r="A171" s="207" t="s">
        <v>37</v>
      </c>
      <c r="B171" s="208" t="s">
        <v>9</v>
      </c>
      <c r="C171" s="202" t="s">
        <v>35</v>
      </c>
      <c r="D171" s="210" t="s">
        <v>182</v>
      </c>
      <c r="E171" s="24" t="s">
        <v>559</v>
      </c>
      <c r="F171" s="86">
        <v>41</v>
      </c>
      <c r="G171" s="80">
        <v>1</v>
      </c>
      <c r="H171" s="204"/>
      <c r="I171" s="204"/>
      <c r="J171" s="204"/>
      <c r="K171" s="204"/>
      <c r="L171" s="80">
        <v>0</v>
      </c>
      <c r="M171" s="203"/>
      <c r="N171" s="52">
        <v>0</v>
      </c>
      <c r="O171" s="204"/>
      <c r="P171" s="204"/>
      <c r="Q171" s="11">
        <v>7.2383997500000001</v>
      </c>
      <c r="R171" s="204"/>
      <c r="S171" s="204"/>
      <c r="T171" s="53">
        <v>15</v>
      </c>
      <c r="U171" s="204"/>
      <c r="V171" s="204"/>
      <c r="W171" s="11">
        <v>7.1842249000000002</v>
      </c>
      <c r="X171" s="204"/>
      <c r="Y171" s="204"/>
      <c r="Z171" s="53">
        <v>14.5</v>
      </c>
      <c r="AA171" s="204"/>
      <c r="AB171" s="204"/>
      <c r="AC171" s="204"/>
      <c r="AD171" s="204"/>
      <c r="AE171" s="204"/>
      <c r="AF171" s="9">
        <v>3.4290357249123709</v>
      </c>
      <c r="AG171" s="9">
        <v>280</v>
      </c>
      <c r="AH171" s="9">
        <v>0.46261960300165972</v>
      </c>
      <c r="AI171" s="9">
        <v>14</v>
      </c>
      <c r="AJ171" s="9">
        <v>2.5</v>
      </c>
      <c r="AK171" s="9" t="s">
        <v>248</v>
      </c>
      <c r="AL171" s="9">
        <v>40</v>
      </c>
      <c r="AM171" s="9">
        <v>3.4290357249123709</v>
      </c>
      <c r="AN171" s="9">
        <v>3.5574324324324325</v>
      </c>
      <c r="AO171" s="73">
        <v>3</v>
      </c>
      <c r="AP171" s="80">
        <v>0</v>
      </c>
      <c r="AQ171" s="80">
        <v>0</v>
      </c>
      <c r="AR171" s="224">
        <v>77</v>
      </c>
      <c r="AS171" s="224" t="s">
        <v>248</v>
      </c>
      <c r="AT171" s="11">
        <v>2870.4929999999999</v>
      </c>
      <c r="AU171" s="11">
        <v>0</v>
      </c>
      <c r="AV171" s="11">
        <v>0</v>
      </c>
      <c r="AW171" s="11">
        <v>77</v>
      </c>
      <c r="AX171" s="203" t="s">
        <v>248</v>
      </c>
      <c r="AY171" s="235" t="s">
        <v>248</v>
      </c>
      <c r="AZ171" s="138">
        <v>62080</v>
      </c>
      <c r="BA171" s="188" t="s">
        <v>248</v>
      </c>
      <c r="BB171" s="203" t="s">
        <v>248</v>
      </c>
      <c r="BC171" s="203" t="s">
        <v>248</v>
      </c>
      <c r="BD171" s="217" t="s">
        <v>61</v>
      </c>
      <c r="BE171" s="201" t="s">
        <v>62</v>
      </c>
      <c r="BF171" s="201" t="s">
        <v>63</v>
      </c>
      <c r="BG171" s="201" t="s">
        <v>196</v>
      </c>
      <c r="BH171" s="456" t="s">
        <v>514</v>
      </c>
      <c r="BI171" s="218" t="s">
        <v>66</v>
      </c>
      <c r="BJ171" s="370">
        <v>214</v>
      </c>
      <c r="BK171" s="370">
        <v>7</v>
      </c>
      <c r="BL171" s="219" t="s">
        <v>65</v>
      </c>
      <c r="BM171" s="52"/>
      <c r="BN171" s="218" t="s">
        <v>310</v>
      </c>
      <c r="BO171" s="217" t="s">
        <v>54</v>
      </c>
      <c r="BP171" s="201" t="s">
        <v>699</v>
      </c>
      <c r="BQ171" s="52" t="s">
        <v>715</v>
      </c>
    </row>
    <row r="172" spans="1:69" ht="15.75">
      <c r="A172" s="207" t="s">
        <v>37</v>
      </c>
      <c r="B172" s="208" t="s">
        <v>9</v>
      </c>
      <c r="C172" s="202" t="s">
        <v>35</v>
      </c>
      <c r="D172" s="210" t="s">
        <v>182</v>
      </c>
      <c r="E172" s="24" t="s">
        <v>559</v>
      </c>
      <c r="F172" s="86">
        <v>43</v>
      </c>
      <c r="G172" s="80">
        <v>0</v>
      </c>
      <c r="H172" s="204"/>
      <c r="I172" s="204"/>
      <c r="J172" s="204"/>
      <c r="K172" s="204"/>
      <c r="L172" s="80">
        <v>0</v>
      </c>
      <c r="M172" s="203"/>
      <c r="N172" s="52">
        <v>0</v>
      </c>
      <c r="O172" s="204"/>
      <c r="P172" s="204"/>
      <c r="Q172" s="11">
        <v>7.2110465116000002</v>
      </c>
      <c r="R172" s="204"/>
      <c r="S172" s="204"/>
      <c r="T172" s="53">
        <v>9.2125000000000004</v>
      </c>
      <c r="U172" s="204"/>
      <c r="V172" s="204"/>
      <c r="W172" s="11">
        <v>7.3376045581394997</v>
      </c>
      <c r="X172" s="204"/>
      <c r="Y172" s="204"/>
      <c r="Z172" s="53">
        <v>9.4625000000000004</v>
      </c>
      <c r="AA172" s="204"/>
      <c r="AB172" s="204"/>
      <c r="AC172" s="204"/>
      <c r="AD172" s="204"/>
      <c r="AE172" s="204"/>
      <c r="AF172" s="9">
        <v>3.48255814587159</v>
      </c>
      <c r="AG172" s="9">
        <v>301</v>
      </c>
      <c r="AH172" s="9">
        <v>0.48769464694624459</v>
      </c>
      <c r="AI172" s="9">
        <v>15</v>
      </c>
      <c r="AJ172" s="9">
        <v>2.5007352941176473</v>
      </c>
      <c r="AK172" s="9" t="s">
        <v>248</v>
      </c>
      <c r="AL172" s="9">
        <v>43</v>
      </c>
      <c r="AM172" s="9">
        <v>3.48255814587159</v>
      </c>
      <c r="AN172" s="9">
        <v>3.5828125000000002</v>
      </c>
      <c r="AO172" s="73">
        <v>0</v>
      </c>
      <c r="AP172" s="80">
        <v>0</v>
      </c>
      <c r="AQ172" s="80">
        <v>0</v>
      </c>
      <c r="AR172" s="224">
        <v>86</v>
      </c>
      <c r="AS172" s="224" t="s">
        <v>248</v>
      </c>
      <c r="AT172" s="11">
        <v>3099.0880000000002</v>
      </c>
      <c r="AU172" s="11">
        <v>0</v>
      </c>
      <c r="AV172" s="11">
        <v>0</v>
      </c>
      <c r="AW172" s="11">
        <v>86</v>
      </c>
      <c r="AX172" s="203" t="s">
        <v>248</v>
      </c>
      <c r="AY172" s="235" t="s">
        <v>248</v>
      </c>
      <c r="AZ172" s="138">
        <v>62080</v>
      </c>
      <c r="BA172" s="188" t="s">
        <v>248</v>
      </c>
      <c r="BB172" s="203" t="s">
        <v>248</v>
      </c>
      <c r="BC172" s="203" t="s">
        <v>248</v>
      </c>
      <c r="BD172" s="217" t="s">
        <v>61</v>
      </c>
      <c r="BE172" s="201" t="s">
        <v>62</v>
      </c>
      <c r="BF172" s="201" t="s">
        <v>63</v>
      </c>
      <c r="BG172" s="201" t="s">
        <v>196</v>
      </c>
      <c r="BH172" s="456" t="s">
        <v>514</v>
      </c>
      <c r="BI172" s="218" t="s">
        <v>67</v>
      </c>
      <c r="BJ172" s="370">
        <v>214</v>
      </c>
      <c r="BK172" s="370">
        <v>3</v>
      </c>
      <c r="BL172" s="219" t="s">
        <v>65</v>
      </c>
      <c r="BM172" s="52"/>
      <c r="BN172" s="218" t="s">
        <v>310</v>
      </c>
      <c r="BO172" s="217" t="s">
        <v>54</v>
      </c>
      <c r="BP172" s="201" t="s">
        <v>699</v>
      </c>
      <c r="BQ172" s="52" t="s">
        <v>715</v>
      </c>
    </row>
    <row r="173" spans="1:69" ht="15.75">
      <c r="A173" s="207" t="s">
        <v>37</v>
      </c>
      <c r="B173" s="208" t="s">
        <v>9</v>
      </c>
      <c r="C173" s="202" t="s">
        <v>35</v>
      </c>
      <c r="D173" s="210" t="s">
        <v>182</v>
      </c>
      <c r="E173" s="24" t="s">
        <v>559</v>
      </c>
      <c r="F173" s="86">
        <v>42</v>
      </c>
      <c r="G173" s="80">
        <v>0</v>
      </c>
      <c r="H173" s="204"/>
      <c r="I173" s="204"/>
      <c r="J173" s="204"/>
      <c r="K173" s="204"/>
      <c r="L173" s="80">
        <v>0</v>
      </c>
      <c r="M173" s="203"/>
      <c r="N173" s="52">
        <v>0</v>
      </c>
      <c r="O173" s="204"/>
      <c r="P173" s="204"/>
      <c r="Q173" s="11">
        <v>6.9378568570999999</v>
      </c>
      <c r="R173" s="204"/>
      <c r="S173" s="204"/>
      <c r="T173" s="53">
        <v>8.3166666666666664</v>
      </c>
      <c r="U173" s="204"/>
      <c r="V173" s="204"/>
      <c r="W173" s="11">
        <v>7.0066187380951996</v>
      </c>
      <c r="X173" s="204"/>
      <c r="Y173" s="204"/>
      <c r="Z173" s="53">
        <v>8.2249999999999996</v>
      </c>
      <c r="AA173" s="204"/>
      <c r="AB173" s="204"/>
      <c r="AC173" s="204"/>
      <c r="AD173" s="204"/>
      <c r="AE173" s="204"/>
      <c r="AF173" s="9">
        <v>2.7591729365793389</v>
      </c>
      <c r="AG173" s="9">
        <v>266</v>
      </c>
      <c r="AH173" s="9">
        <v>0.33827539533196305</v>
      </c>
      <c r="AI173" s="9">
        <v>40</v>
      </c>
      <c r="AJ173" s="9">
        <v>2.032142857142857</v>
      </c>
      <c r="AK173" s="9" t="s">
        <v>248</v>
      </c>
      <c r="AL173" s="9">
        <v>0</v>
      </c>
      <c r="AM173" s="9"/>
      <c r="AN173" s="9"/>
      <c r="AO173" s="73">
        <v>0</v>
      </c>
      <c r="AP173" s="80">
        <v>0</v>
      </c>
      <c r="AQ173" s="80">
        <v>0</v>
      </c>
      <c r="AR173" s="224">
        <v>84</v>
      </c>
      <c r="AS173" s="224" t="s">
        <v>248</v>
      </c>
      <c r="AT173" s="11">
        <v>3025.54</v>
      </c>
      <c r="AU173" s="11">
        <v>0</v>
      </c>
      <c r="AV173" s="11">
        <v>0</v>
      </c>
      <c r="AW173" s="11">
        <v>84</v>
      </c>
      <c r="AX173" s="203" t="s">
        <v>248</v>
      </c>
      <c r="AY173" s="235" t="s">
        <v>248</v>
      </c>
      <c r="AZ173" s="138">
        <v>62080</v>
      </c>
      <c r="BA173" s="188" t="s">
        <v>248</v>
      </c>
      <c r="BB173" s="203" t="s">
        <v>248</v>
      </c>
      <c r="BC173" s="203" t="s">
        <v>248</v>
      </c>
      <c r="BD173" s="217" t="s">
        <v>61</v>
      </c>
      <c r="BE173" s="201" t="s">
        <v>62</v>
      </c>
      <c r="BF173" s="201" t="s">
        <v>63</v>
      </c>
      <c r="BG173" s="201" t="s">
        <v>196</v>
      </c>
      <c r="BH173" s="456" t="s">
        <v>514</v>
      </c>
      <c r="BI173" s="218" t="s">
        <v>68</v>
      </c>
      <c r="BJ173" s="370">
        <v>214</v>
      </c>
      <c r="BK173" s="370">
        <v>4</v>
      </c>
      <c r="BL173" s="219" t="s">
        <v>65</v>
      </c>
      <c r="BM173" s="52"/>
      <c r="BN173" s="218" t="s">
        <v>310</v>
      </c>
      <c r="BO173" s="217" t="s">
        <v>54</v>
      </c>
      <c r="BP173" s="201" t="s">
        <v>699</v>
      </c>
      <c r="BQ173" s="52" t="s">
        <v>715</v>
      </c>
    </row>
    <row r="174" spans="1:69" ht="15.75">
      <c r="A174" s="207" t="s">
        <v>37</v>
      </c>
      <c r="B174" s="208" t="s">
        <v>9</v>
      </c>
      <c r="C174" s="202" t="s">
        <v>35</v>
      </c>
      <c r="D174" s="210" t="s">
        <v>182</v>
      </c>
      <c r="E174" s="24" t="s">
        <v>255</v>
      </c>
      <c r="F174" s="86">
        <v>82</v>
      </c>
      <c r="G174" s="80">
        <v>0</v>
      </c>
      <c r="H174" s="204"/>
      <c r="I174" s="204"/>
      <c r="J174" s="204"/>
      <c r="K174" s="204"/>
      <c r="L174" s="80">
        <v>0</v>
      </c>
      <c r="M174" s="203"/>
      <c r="N174" s="52">
        <v>0</v>
      </c>
      <c r="O174" s="204"/>
      <c r="P174" s="204"/>
      <c r="Q174" s="11">
        <v>5.2570730365999996</v>
      </c>
      <c r="R174" s="204"/>
      <c r="S174" s="204"/>
      <c r="T174" s="53">
        <v>6.3624999999999989</v>
      </c>
      <c r="U174" s="204"/>
      <c r="V174" s="204"/>
      <c r="W174" s="11">
        <v>5.0162925365852997</v>
      </c>
      <c r="X174" s="204"/>
      <c r="Y174" s="204"/>
      <c r="Z174" s="53">
        <v>6.2249999999999979</v>
      </c>
      <c r="AA174" s="204"/>
      <c r="AB174" s="204"/>
      <c r="AC174" s="204"/>
      <c r="AD174" s="204"/>
      <c r="AE174" s="204"/>
      <c r="AF174" s="9">
        <v>3.7087456625513093</v>
      </c>
      <c r="AG174" s="9">
        <v>574</v>
      </c>
      <c r="AH174" s="9">
        <v>0.40029131811042296</v>
      </c>
      <c r="AI174" s="9">
        <v>10</v>
      </c>
      <c r="AJ174" s="9">
        <v>2.8339285714285714</v>
      </c>
      <c r="AK174" s="9" t="s">
        <v>248</v>
      </c>
      <c r="AL174" s="9">
        <v>82</v>
      </c>
      <c r="AM174" s="9">
        <v>3.7087456625513093</v>
      </c>
      <c r="AN174" s="9">
        <v>3.7229551451187337</v>
      </c>
      <c r="AO174" s="73">
        <v>0</v>
      </c>
      <c r="AP174" s="80">
        <v>0</v>
      </c>
      <c r="AQ174" s="80">
        <v>0</v>
      </c>
      <c r="AR174" s="224">
        <v>164</v>
      </c>
      <c r="AS174" s="224" t="s">
        <v>248</v>
      </c>
      <c r="AT174" s="11">
        <v>6210.058</v>
      </c>
      <c r="AU174" s="11">
        <v>0</v>
      </c>
      <c r="AV174" s="11">
        <v>0</v>
      </c>
      <c r="AW174" s="11">
        <v>164</v>
      </c>
      <c r="AX174" s="203" t="s">
        <v>248</v>
      </c>
      <c r="AY174" s="235" t="s">
        <v>248</v>
      </c>
      <c r="AZ174" s="138">
        <v>32309</v>
      </c>
      <c r="BA174" s="188" t="s">
        <v>248</v>
      </c>
      <c r="BB174" s="203" t="s">
        <v>248</v>
      </c>
      <c r="BC174" s="203" t="s">
        <v>248</v>
      </c>
      <c r="BD174" s="217" t="s">
        <v>61</v>
      </c>
      <c r="BE174" s="201" t="s">
        <v>62</v>
      </c>
      <c r="BF174" s="201" t="s">
        <v>63</v>
      </c>
      <c r="BG174" s="201" t="s">
        <v>196</v>
      </c>
      <c r="BH174" s="456" t="s">
        <v>512</v>
      </c>
      <c r="BI174" s="218" t="s">
        <v>64</v>
      </c>
      <c r="BJ174" s="370">
        <v>214</v>
      </c>
      <c r="BK174" s="370">
        <v>1</v>
      </c>
      <c r="BL174" s="219" t="s">
        <v>65</v>
      </c>
      <c r="BM174" s="52"/>
      <c r="BN174" s="218" t="s">
        <v>310</v>
      </c>
      <c r="BO174" s="217" t="s">
        <v>348</v>
      </c>
      <c r="BP174" s="201" t="s">
        <v>689</v>
      </c>
      <c r="BQ174" s="52" t="s">
        <v>719</v>
      </c>
    </row>
    <row r="175" spans="1:69" ht="15.75">
      <c r="A175" s="207" t="s">
        <v>37</v>
      </c>
      <c r="B175" s="208" t="s">
        <v>9</v>
      </c>
      <c r="C175" s="202" t="s">
        <v>35</v>
      </c>
      <c r="D175" s="210" t="s">
        <v>182</v>
      </c>
      <c r="E175" s="24" t="s">
        <v>255</v>
      </c>
      <c r="F175" s="86">
        <v>82</v>
      </c>
      <c r="G175" s="80">
        <v>3</v>
      </c>
      <c r="H175" s="204"/>
      <c r="I175" s="204"/>
      <c r="J175" s="204"/>
      <c r="K175" s="204"/>
      <c r="L175" s="80">
        <v>0</v>
      </c>
      <c r="M175" s="203"/>
      <c r="N175" s="52">
        <v>0</v>
      </c>
      <c r="O175" s="204"/>
      <c r="P175" s="204"/>
      <c r="Q175" s="11">
        <v>6.7389871391999998</v>
      </c>
      <c r="R175" s="204"/>
      <c r="S175" s="204"/>
      <c r="T175" s="53">
        <v>8.6749999999999989</v>
      </c>
      <c r="U175" s="204"/>
      <c r="V175" s="204"/>
      <c r="W175" s="11">
        <v>6.6638986202531001</v>
      </c>
      <c r="X175" s="204"/>
      <c r="Y175" s="204"/>
      <c r="Z175" s="53">
        <v>8.5083333333333329</v>
      </c>
      <c r="AA175" s="204"/>
      <c r="AB175" s="204"/>
      <c r="AC175" s="204"/>
      <c r="AD175" s="204"/>
      <c r="AE175" s="204"/>
      <c r="AF175" s="9">
        <v>3.3525135635682948</v>
      </c>
      <c r="AG175" s="9">
        <v>553</v>
      </c>
      <c r="AH175" s="9">
        <v>0.47063367470845469</v>
      </c>
      <c r="AI175" s="9">
        <v>31</v>
      </c>
      <c r="AJ175" s="9">
        <v>2.4401785714285715</v>
      </c>
      <c r="AK175" s="9" t="s">
        <v>248</v>
      </c>
      <c r="AL175" s="9">
        <v>79</v>
      </c>
      <c r="AM175" s="9">
        <v>3.3525135635682948</v>
      </c>
      <c r="AN175" s="9">
        <v>3.4407514450867054</v>
      </c>
      <c r="AO175" s="73">
        <v>7</v>
      </c>
      <c r="AP175" s="80">
        <v>0</v>
      </c>
      <c r="AQ175" s="80">
        <v>0</v>
      </c>
      <c r="AR175" s="224">
        <v>151</v>
      </c>
      <c r="AS175" s="224" t="s">
        <v>248</v>
      </c>
      <c r="AT175" s="11">
        <v>6060.6660000000002</v>
      </c>
      <c r="AU175" s="11">
        <v>0</v>
      </c>
      <c r="AV175" s="11">
        <v>0</v>
      </c>
      <c r="AW175" s="11">
        <v>151</v>
      </c>
      <c r="AX175" s="203" t="s">
        <v>248</v>
      </c>
      <c r="AY175" s="235" t="s">
        <v>248</v>
      </c>
      <c r="AZ175" s="138">
        <v>32309</v>
      </c>
      <c r="BA175" s="188" t="s">
        <v>248</v>
      </c>
      <c r="BB175" s="203" t="s">
        <v>248</v>
      </c>
      <c r="BC175" s="203" t="s">
        <v>248</v>
      </c>
      <c r="BD175" s="217" t="s">
        <v>61</v>
      </c>
      <c r="BE175" s="201" t="s">
        <v>62</v>
      </c>
      <c r="BF175" s="201" t="s">
        <v>63</v>
      </c>
      <c r="BG175" s="201" t="s">
        <v>196</v>
      </c>
      <c r="BH175" s="456" t="s">
        <v>512</v>
      </c>
      <c r="BI175" s="218" t="s">
        <v>66</v>
      </c>
      <c r="BJ175" s="370">
        <v>214</v>
      </c>
      <c r="BK175" s="370">
        <v>7</v>
      </c>
      <c r="BL175" s="219" t="s">
        <v>65</v>
      </c>
      <c r="BM175" s="52"/>
      <c r="BN175" s="218" t="s">
        <v>310</v>
      </c>
      <c r="BO175" s="217" t="s">
        <v>348</v>
      </c>
      <c r="BP175" s="201" t="s">
        <v>689</v>
      </c>
      <c r="BQ175" s="52" t="s">
        <v>719</v>
      </c>
    </row>
    <row r="176" spans="1:69" ht="15.75">
      <c r="A176" s="207" t="s">
        <v>37</v>
      </c>
      <c r="B176" s="208" t="s">
        <v>9</v>
      </c>
      <c r="C176" s="202" t="s">
        <v>35</v>
      </c>
      <c r="D176" s="210" t="s">
        <v>182</v>
      </c>
      <c r="E176" s="24" t="s">
        <v>255</v>
      </c>
      <c r="F176" s="86">
        <v>80</v>
      </c>
      <c r="G176" s="80">
        <v>3</v>
      </c>
      <c r="H176" s="204"/>
      <c r="I176" s="204"/>
      <c r="J176" s="204"/>
      <c r="K176" s="204"/>
      <c r="L176" s="80">
        <v>0</v>
      </c>
      <c r="M176" s="203"/>
      <c r="N176" s="52">
        <v>0</v>
      </c>
      <c r="O176" s="204"/>
      <c r="P176" s="204"/>
      <c r="Q176" s="11">
        <v>6.9219088960999997</v>
      </c>
      <c r="R176" s="204"/>
      <c r="S176" s="204"/>
      <c r="T176" s="53">
        <v>8.5374999999999979</v>
      </c>
      <c r="U176" s="204"/>
      <c r="V176" s="204"/>
      <c r="W176" s="11">
        <v>7.0059607792207004</v>
      </c>
      <c r="X176" s="204"/>
      <c r="Y176" s="204"/>
      <c r="Z176" s="53">
        <v>8.5374999999999979</v>
      </c>
      <c r="AA176" s="204"/>
      <c r="AB176" s="204"/>
      <c r="AC176" s="204"/>
      <c r="AD176" s="204"/>
      <c r="AE176" s="204"/>
      <c r="AF176" s="9">
        <v>3.4037662417194174</v>
      </c>
      <c r="AG176" s="9">
        <v>539</v>
      </c>
      <c r="AH176" s="9">
        <v>0.47479962315979712</v>
      </c>
      <c r="AI176" s="9">
        <v>30</v>
      </c>
      <c r="AJ176" s="9">
        <v>2.4435185185185184</v>
      </c>
      <c r="AK176" s="9" t="s">
        <v>248</v>
      </c>
      <c r="AL176" s="9">
        <v>74</v>
      </c>
      <c r="AM176" s="9">
        <v>3.4264478853770659</v>
      </c>
      <c r="AN176" s="9">
        <v>3.5270270270270272</v>
      </c>
      <c r="AO176" s="73">
        <v>13</v>
      </c>
      <c r="AP176" s="80">
        <v>0</v>
      </c>
      <c r="AQ176" s="80">
        <v>1</v>
      </c>
      <c r="AR176" s="224">
        <v>140</v>
      </c>
      <c r="AS176" s="224" t="s">
        <v>248</v>
      </c>
      <c r="AT176" s="11">
        <v>5876.424</v>
      </c>
      <c r="AU176" s="11">
        <v>25.815000000000001</v>
      </c>
      <c r="AV176" s="11">
        <v>0</v>
      </c>
      <c r="AW176" s="11">
        <v>140</v>
      </c>
      <c r="AX176" s="203" t="s">
        <v>248</v>
      </c>
      <c r="AY176" s="235" t="s">
        <v>248</v>
      </c>
      <c r="AZ176" s="138">
        <v>32309</v>
      </c>
      <c r="BA176" s="188" t="s">
        <v>248</v>
      </c>
      <c r="BB176" s="203" t="s">
        <v>248</v>
      </c>
      <c r="BC176" s="203" t="s">
        <v>248</v>
      </c>
      <c r="BD176" s="217" t="s">
        <v>61</v>
      </c>
      <c r="BE176" s="201" t="s">
        <v>62</v>
      </c>
      <c r="BF176" s="201" t="s">
        <v>63</v>
      </c>
      <c r="BG176" s="201" t="s">
        <v>196</v>
      </c>
      <c r="BH176" s="456" t="s">
        <v>512</v>
      </c>
      <c r="BI176" s="218" t="s">
        <v>67</v>
      </c>
      <c r="BJ176" s="370">
        <v>214</v>
      </c>
      <c r="BK176" s="370">
        <v>3</v>
      </c>
      <c r="BL176" s="219" t="s">
        <v>65</v>
      </c>
      <c r="BM176" s="52"/>
      <c r="BN176" s="218" t="s">
        <v>310</v>
      </c>
      <c r="BO176" s="217" t="s">
        <v>348</v>
      </c>
      <c r="BP176" s="201" t="s">
        <v>689</v>
      </c>
      <c r="BQ176" s="52" t="s">
        <v>719</v>
      </c>
    </row>
    <row r="177" spans="1:69" ht="15.75">
      <c r="A177" s="207" t="s">
        <v>37</v>
      </c>
      <c r="B177" s="208" t="s">
        <v>9</v>
      </c>
      <c r="C177" s="202" t="s">
        <v>35</v>
      </c>
      <c r="D177" s="210" t="s">
        <v>182</v>
      </c>
      <c r="E177" s="24" t="s">
        <v>255</v>
      </c>
      <c r="F177" s="86">
        <v>78</v>
      </c>
      <c r="G177" s="80">
        <v>10</v>
      </c>
      <c r="H177" s="204"/>
      <c r="I177" s="204"/>
      <c r="J177" s="204"/>
      <c r="K177" s="204"/>
      <c r="L177" s="80">
        <v>0</v>
      </c>
      <c r="M177" s="203"/>
      <c r="N177" s="52">
        <v>0</v>
      </c>
      <c r="O177" s="204"/>
      <c r="P177" s="204"/>
      <c r="Q177" s="11">
        <v>7.2903967941000003</v>
      </c>
      <c r="R177" s="204"/>
      <c r="S177" s="204"/>
      <c r="T177" s="53">
        <v>9.7999999999999972</v>
      </c>
      <c r="U177" s="204"/>
      <c r="V177" s="204"/>
      <c r="W177" s="11">
        <v>7.2907497352941002</v>
      </c>
      <c r="X177" s="204"/>
      <c r="Y177" s="204"/>
      <c r="Z177" s="53">
        <v>9.7999999999999972</v>
      </c>
      <c r="AA177" s="204"/>
      <c r="AB177" s="204"/>
      <c r="AC177" s="204"/>
      <c r="AD177" s="204"/>
      <c r="AE177" s="204"/>
      <c r="AF177" s="9">
        <v>2.6651227682651508</v>
      </c>
      <c r="AG177" s="9">
        <v>475</v>
      </c>
      <c r="AH177" s="9">
        <v>0.36552220803371849</v>
      </c>
      <c r="AI177" s="9">
        <v>129</v>
      </c>
      <c r="AJ177" s="9">
        <v>1.8413461538461537</v>
      </c>
      <c r="AK177" s="9" t="s">
        <v>248</v>
      </c>
      <c r="AL177" s="9">
        <v>0</v>
      </c>
      <c r="AM177" s="9"/>
      <c r="AN177" s="9"/>
      <c r="AO177" s="73">
        <v>46</v>
      </c>
      <c r="AP177" s="80">
        <v>9</v>
      </c>
      <c r="AQ177" s="80">
        <v>1</v>
      </c>
      <c r="AR177" s="224">
        <v>80</v>
      </c>
      <c r="AS177" s="224" t="s">
        <v>248</v>
      </c>
      <c r="AT177" s="11">
        <v>4689.5450000000001</v>
      </c>
      <c r="AU177" s="11">
        <v>718.07</v>
      </c>
      <c r="AV177" s="11">
        <v>0</v>
      </c>
      <c r="AW177" s="11">
        <v>80</v>
      </c>
      <c r="AX177" s="203" t="s">
        <v>248</v>
      </c>
      <c r="AY177" s="235" t="s">
        <v>248</v>
      </c>
      <c r="AZ177" s="138">
        <v>32309</v>
      </c>
      <c r="BA177" s="188" t="s">
        <v>248</v>
      </c>
      <c r="BB177" s="203" t="s">
        <v>248</v>
      </c>
      <c r="BC177" s="203" t="s">
        <v>248</v>
      </c>
      <c r="BD177" s="217" t="s">
        <v>61</v>
      </c>
      <c r="BE177" s="201" t="s">
        <v>62</v>
      </c>
      <c r="BF177" s="201" t="s">
        <v>63</v>
      </c>
      <c r="BG177" s="201" t="s">
        <v>196</v>
      </c>
      <c r="BH177" s="456" t="s">
        <v>512</v>
      </c>
      <c r="BI177" s="218" t="s">
        <v>68</v>
      </c>
      <c r="BJ177" s="370">
        <v>214</v>
      </c>
      <c r="BK177" s="370">
        <v>4</v>
      </c>
      <c r="BL177" s="219" t="s">
        <v>65</v>
      </c>
      <c r="BM177" s="52"/>
      <c r="BN177" s="218" t="s">
        <v>310</v>
      </c>
      <c r="BO177" s="217" t="s">
        <v>348</v>
      </c>
      <c r="BP177" s="201" t="s">
        <v>689</v>
      </c>
      <c r="BQ177" s="52" t="s">
        <v>719</v>
      </c>
    </row>
    <row r="178" spans="1:69" ht="15.75">
      <c r="A178" s="207" t="s">
        <v>37</v>
      </c>
      <c r="B178" s="208" t="s">
        <v>9</v>
      </c>
      <c r="C178" s="202" t="s">
        <v>35</v>
      </c>
      <c r="D178" s="210" t="s">
        <v>182</v>
      </c>
      <c r="E178" s="24" t="s">
        <v>619</v>
      </c>
      <c r="F178" s="86">
        <v>49</v>
      </c>
      <c r="G178" s="80">
        <v>0</v>
      </c>
      <c r="H178" s="204"/>
      <c r="I178" s="204"/>
      <c r="J178" s="204"/>
      <c r="K178" s="204"/>
      <c r="L178" s="80">
        <v>0</v>
      </c>
      <c r="M178" s="203"/>
      <c r="N178" s="52">
        <v>0</v>
      </c>
      <c r="O178" s="204"/>
      <c r="P178" s="204"/>
      <c r="Q178" s="11">
        <v>5.5085710816000004</v>
      </c>
      <c r="R178" s="204"/>
      <c r="S178" s="204"/>
      <c r="T178" s="53">
        <v>7.4249999999999998</v>
      </c>
      <c r="U178" s="204"/>
      <c r="V178" s="204"/>
      <c r="W178" s="11">
        <v>5.2593672244896998</v>
      </c>
      <c r="X178" s="204"/>
      <c r="Y178" s="204"/>
      <c r="Z178" s="53">
        <v>7.2749999999999986</v>
      </c>
      <c r="AA178" s="204"/>
      <c r="AB178" s="204"/>
      <c r="AC178" s="204"/>
      <c r="AD178" s="204"/>
      <c r="AE178" s="204"/>
      <c r="AF178" s="9">
        <v>3.4661805737941034</v>
      </c>
      <c r="AG178" s="9">
        <v>340</v>
      </c>
      <c r="AH178" s="9">
        <v>0.62757192488928992</v>
      </c>
      <c r="AI178" s="9">
        <v>31</v>
      </c>
      <c r="AJ178" s="9">
        <v>2.1315789473684212</v>
      </c>
      <c r="AK178" s="9" t="s">
        <v>248</v>
      </c>
      <c r="AL178" s="9">
        <v>40</v>
      </c>
      <c r="AM178" s="9">
        <v>3.7179345423266996</v>
      </c>
      <c r="AN178" s="9">
        <v>3.7097560975609758</v>
      </c>
      <c r="AO178" s="73">
        <v>1</v>
      </c>
      <c r="AP178" s="80">
        <v>4</v>
      </c>
      <c r="AQ178" s="80">
        <v>1</v>
      </c>
      <c r="AR178" s="224">
        <v>92</v>
      </c>
      <c r="AS178" s="224" t="s">
        <v>248</v>
      </c>
      <c r="AT178" s="11">
        <v>3483.377</v>
      </c>
      <c r="AU178" s="11">
        <v>256.62400000000002</v>
      </c>
      <c r="AV178" s="11">
        <v>0</v>
      </c>
      <c r="AW178" s="11">
        <v>92</v>
      </c>
      <c r="AX178" s="203" t="s">
        <v>248</v>
      </c>
      <c r="AY178" s="235" t="s">
        <v>248</v>
      </c>
      <c r="AZ178" s="138">
        <v>27654</v>
      </c>
      <c r="BA178" s="188" t="s">
        <v>248</v>
      </c>
      <c r="BB178" s="203" t="s">
        <v>248</v>
      </c>
      <c r="BC178" s="203" t="s">
        <v>248</v>
      </c>
      <c r="BD178" s="217" t="s">
        <v>61</v>
      </c>
      <c r="BE178" s="201" t="s">
        <v>62</v>
      </c>
      <c r="BF178" s="201" t="s">
        <v>63</v>
      </c>
      <c r="BG178" s="201" t="s">
        <v>196</v>
      </c>
      <c r="BH178" s="456" t="s">
        <v>510</v>
      </c>
      <c r="BI178" s="218" t="s">
        <v>64</v>
      </c>
      <c r="BJ178" s="370">
        <v>214</v>
      </c>
      <c r="BK178" s="370">
        <v>1</v>
      </c>
      <c r="BL178" s="219" t="s">
        <v>65</v>
      </c>
      <c r="BM178" s="52"/>
      <c r="BN178" s="218" t="s">
        <v>310</v>
      </c>
      <c r="BO178" s="217" t="s">
        <v>57</v>
      </c>
      <c r="BP178" s="201" t="s">
        <v>681</v>
      </c>
      <c r="BQ178" s="52" t="s">
        <v>717</v>
      </c>
    </row>
    <row r="179" spans="1:69" ht="15.75">
      <c r="A179" s="207" t="s">
        <v>37</v>
      </c>
      <c r="B179" s="208" t="s">
        <v>9</v>
      </c>
      <c r="C179" s="202" t="s">
        <v>35</v>
      </c>
      <c r="D179" s="210" t="s">
        <v>182</v>
      </c>
      <c r="E179" s="24" t="s">
        <v>619</v>
      </c>
      <c r="F179" s="86">
        <v>50</v>
      </c>
      <c r="G179" s="80">
        <v>0</v>
      </c>
      <c r="H179" s="204"/>
      <c r="I179" s="204"/>
      <c r="J179" s="204"/>
      <c r="K179" s="204"/>
      <c r="L179" s="80">
        <v>0</v>
      </c>
      <c r="M179" s="203"/>
      <c r="N179" s="52">
        <v>0</v>
      </c>
      <c r="O179" s="204"/>
      <c r="P179" s="204"/>
      <c r="Q179" s="11">
        <v>7.7483796800000002</v>
      </c>
      <c r="R179" s="204"/>
      <c r="S179" s="204"/>
      <c r="T179" s="53">
        <v>12.8125</v>
      </c>
      <c r="U179" s="204"/>
      <c r="V179" s="204"/>
      <c r="W179" s="11">
        <v>7.8111797799999998</v>
      </c>
      <c r="X179" s="204"/>
      <c r="Y179" s="204"/>
      <c r="Z179" s="53">
        <v>12.8125</v>
      </c>
      <c r="AA179" s="204"/>
      <c r="AB179" s="204"/>
      <c r="AC179" s="204"/>
      <c r="AD179" s="204"/>
      <c r="AE179" s="204"/>
      <c r="AF179" s="9">
        <v>3.4275428598267697</v>
      </c>
      <c r="AG179" s="9">
        <v>350</v>
      </c>
      <c r="AH179" s="9">
        <v>0.46993306496835546</v>
      </c>
      <c r="AI179" s="9">
        <v>13</v>
      </c>
      <c r="AJ179" s="9">
        <v>2.536290322580645</v>
      </c>
      <c r="AK179" s="9" t="s">
        <v>248</v>
      </c>
      <c r="AL179" s="9">
        <v>50</v>
      </c>
      <c r="AM179" s="9">
        <v>3.4275428598267697</v>
      </c>
      <c r="AN179" s="9">
        <v>3.5235294117647058</v>
      </c>
      <c r="AO179" s="73">
        <v>3</v>
      </c>
      <c r="AP179" s="80">
        <v>0</v>
      </c>
      <c r="AQ179" s="80">
        <v>0</v>
      </c>
      <c r="AR179" s="224">
        <v>97</v>
      </c>
      <c r="AS179" s="224" t="s">
        <v>248</v>
      </c>
      <c r="AT179" s="11">
        <v>3896.7179999999998</v>
      </c>
      <c r="AU179" s="11">
        <v>0</v>
      </c>
      <c r="AV179" s="11">
        <v>0</v>
      </c>
      <c r="AW179" s="11">
        <v>97</v>
      </c>
      <c r="AX179" s="203" t="s">
        <v>248</v>
      </c>
      <c r="AY179" s="235" t="s">
        <v>248</v>
      </c>
      <c r="AZ179" s="138">
        <v>27654</v>
      </c>
      <c r="BA179" s="188" t="s">
        <v>248</v>
      </c>
      <c r="BB179" s="203" t="s">
        <v>248</v>
      </c>
      <c r="BC179" s="203" t="s">
        <v>248</v>
      </c>
      <c r="BD179" s="217" t="s">
        <v>61</v>
      </c>
      <c r="BE179" s="201" t="s">
        <v>62</v>
      </c>
      <c r="BF179" s="201" t="s">
        <v>63</v>
      </c>
      <c r="BG179" s="201" t="s">
        <v>196</v>
      </c>
      <c r="BH179" s="456" t="s">
        <v>510</v>
      </c>
      <c r="BI179" s="218" t="s">
        <v>66</v>
      </c>
      <c r="BJ179" s="370">
        <v>214</v>
      </c>
      <c r="BK179" s="370">
        <v>7</v>
      </c>
      <c r="BL179" s="219" t="s">
        <v>65</v>
      </c>
      <c r="BM179" s="52"/>
      <c r="BN179" s="218" t="s">
        <v>310</v>
      </c>
      <c r="BO179" s="217" t="s">
        <v>57</v>
      </c>
      <c r="BP179" s="201" t="s">
        <v>681</v>
      </c>
      <c r="BQ179" s="52" t="s">
        <v>717</v>
      </c>
    </row>
    <row r="180" spans="1:69" ht="15.75">
      <c r="A180" s="207" t="s">
        <v>37</v>
      </c>
      <c r="B180" s="208" t="s">
        <v>9</v>
      </c>
      <c r="C180" s="202" t="s">
        <v>35</v>
      </c>
      <c r="D180" s="210" t="s">
        <v>182</v>
      </c>
      <c r="E180" s="24" t="s">
        <v>619</v>
      </c>
      <c r="F180" s="86">
        <v>49</v>
      </c>
      <c r="G180" s="80">
        <v>0</v>
      </c>
      <c r="H180" s="204"/>
      <c r="I180" s="204"/>
      <c r="J180" s="204"/>
      <c r="K180" s="204"/>
      <c r="L180" s="80">
        <v>0</v>
      </c>
      <c r="M180" s="203"/>
      <c r="N180" s="52">
        <v>0</v>
      </c>
      <c r="O180" s="204"/>
      <c r="P180" s="204"/>
      <c r="Q180" s="11">
        <v>6.0836935918000004</v>
      </c>
      <c r="R180" s="204"/>
      <c r="S180" s="204"/>
      <c r="T180" s="53">
        <v>8.7749999999999986</v>
      </c>
      <c r="U180" s="204"/>
      <c r="V180" s="204"/>
      <c r="W180" s="11">
        <v>5.4824077755102003</v>
      </c>
      <c r="X180" s="204"/>
      <c r="Y180" s="204"/>
      <c r="Z180" s="53">
        <v>8.2749999999999986</v>
      </c>
      <c r="AA180" s="204"/>
      <c r="AB180" s="204"/>
      <c r="AC180" s="204"/>
      <c r="AD180" s="204"/>
      <c r="AE180" s="204"/>
      <c r="AF180" s="9">
        <v>3.3560058421713275</v>
      </c>
      <c r="AG180" s="9">
        <v>343</v>
      </c>
      <c r="AH180" s="9">
        <v>0.52753936846412264</v>
      </c>
      <c r="AI180" s="9">
        <v>29</v>
      </c>
      <c r="AJ180" s="9">
        <v>2.2306818181818184</v>
      </c>
      <c r="AK180" s="9" t="s">
        <v>248</v>
      </c>
      <c r="AL180" s="9">
        <v>47</v>
      </c>
      <c r="AM180" s="9">
        <v>3.386899708252185</v>
      </c>
      <c r="AN180" s="9">
        <v>3.4481132075471699</v>
      </c>
      <c r="AO180" s="73">
        <v>9</v>
      </c>
      <c r="AP180" s="80">
        <v>0</v>
      </c>
      <c r="AQ180" s="80">
        <v>0</v>
      </c>
      <c r="AR180" s="224">
        <v>89</v>
      </c>
      <c r="AS180" s="224" t="s">
        <v>248</v>
      </c>
      <c r="AT180" s="11">
        <v>3753.5459999999998</v>
      </c>
      <c r="AU180" s="11">
        <v>0</v>
      </c>
      <c r="AV180" s="11">
        <v>0</v>
      </c>
      <c r="AW180" s="11">
        <v>89</v>
      </c>
      <c r="AX180" s="203" t="s">
        <v>248</v>
      </c>
      <c r="AY180" s="235" t="s">
        <v>248</v>
      </c>
      <c r="AZ180" s="138">
        <v>27654</v>
      </c>
      <c r="BA180" s="188" t="s">
        <v>248</v>
      </c>
      <c r="BB180" s="203" t="s">
        <v>248</v>
      </c>
      <c r="BC180" s="203" t="s">
        <v>248</v>
      </c>
      <c r="BD180" s="217" t="s">
        <v>61</v>
      </c>
      <c r="BE180" s="201" t="s">
        <v>62</v>
      </c>
      <c r="BF180" s="201" t="s">
        <v>63</v>
      </c>
      <c r="BG180" s="201" t="s">
        <v>196</v>
      </c>
      <c r="BH180" s="456" t="s">
        <v>510</v>
      </c>
      <c r="BI180" s="218" t="s">
        <v>67</v>
      </c>
      <c r="BJ180" s="370">
        <v>214</v>
      </c>
      <c r="BK180" s="370">
        <v>3</v>
      </c>
      <c r="BL180" s="219" t="s">
        <v>65</v>
      </c>
      <c r="BM180" s="52"/>
      <c r="BN180" s="218" t="s">
        <v>310</v>
      </c>
      <c r="BO180" s="217" t="s">
        <v>57</v>
      </c>
      <c r="BP180" s="201" t="s">
        <v>681</v>
      </c>
      <c r="BQ180" s="52" t="s">
        <v>717</v>
      </c>
    </row>
    <row r="181" spans="1:69" ht="15.75">
      <c r="A181" s="207" t="s">
        <v>37</v>
      </c>
      <c r="B181" s="208" t="s">
        <v>9</v>
      </c>
      <c r="C181" s="202" t="s">
        <v>35</v>
      </c>
      <c r="D181" s="210" t="s">
        <v>182</v>
      </c>
      <c r="E181" s="24" t="s">
        <v>619</v>
      </c>
      <c r="F181" s="86">
        <v>48</v>
      </c>
      <c r="G181" s="80">
        <v>0</v>
      </c>
      <c r="H181" s="204"/>
      <c r="I181" s="204"/>
      <c r="J181" s="204"/>
      <c r="K181" s="204"/>
      <c r="L181" s="80">
        <v>0</v>
      </c>
      <c r="M181" s="203"/>
      <c r="N181" s="52">
        <v>0</v>
      </c>
      <c r="O181" s="204"/>
      <c r="P181" s="204"/>
      <c r="Q181" s="11">
        <v>7.4060414166999999</v>
      </c>
      <c r="R181" s="204"/>
      <c r="S181" s="204"/>
      <c r="T181" s="53">
        <v>9.7999999999999972</v>
      </c>
      <c r="U181" s="204"/>
      <c r="V181" s="204"/>
      <c r="W181" s="11">
        <v>7.4819789375000001</v>
      </c>
      <c r="X181" s="204"/>
      <c r="Y181" s="204"/>
      <c r="Z181" s="53">
        <v>9.7999999999999972</v>
      </c>
      <c r="AA181" s="204"/>
      <c r="AB181" s="204"/>
      <c r="AC181" s="204"/>
      <c r="AD181" s="204"/>
      <c r="AE181" s="204"/>
      <c r="AF181" s="9">
        <v>2.8958333276567001</v>
      </c>
      <c r="AG181" s="9">
        <v>336</v>
      </c>
      <c r="AH181" s="9">
        <v>0.41557871467163809</v>
      </c>
      <c r="AI181" s="9">
        <v>49</v>
      </c>
      <c r="AJ181" s="9">
        <v>2.0763157894736843</v>
      </c>
      <c r="AK181" s="9" t="s">
        <v>248</v>
      </c>
      <c r="AL181" s="9">
        <v>0</v>
      </c>
      <c r="AM181" s="9"/>
      <c r="AN181" s="9"/>
      <c r="AO181" s="73">
        <v>9</v>
      </c>
      <c r="AP181" s="80">
        <v>5</v>
      </c>
      <c r="AQ181" s="80">
        <v>0</v>
      </c>
      <c r="AR181" s="224">
        <v>82</v>
      </c>
      <c r="AS181" s="224" t="s">
        <v>248</v>
      </c>
      <c r="AT181" s="11">
        <v>3511.3249999999998</v>
      </c>
      <c r="AU181" s="11">
        <v>182.54</v>
      </c>
      <c r="AV181" s="11">
        <v>0</v>
      </c>
      <c r="AW181" s="11">
        <v>82</v>
      </c>
      <c r="AX181" s="203" t="s">
        <v>248</v>
      </c>
      <c r="AY181" s="235" t="s">
        <v>248</v>
      </c>
      <c r="AZ181" s="138">
        <v>27654</v>
      </c>
      <c r="BA181" s="188" t="s">
        <v>248</v>
      </c>
      <c r="BB181" s="203" t="s">
        <v>248</v>
      </c>
      <c r="BC181" s="203" t="s">
        <v>248</v>
      </c>
      <c r="BD181" s="217" t="s">
        <v>61</v>
      </c>
      <c r="BE181" s="201" t="s">
        <v>62</v>
      </c>
      <c r="BF181" s="201" t="s">
        <v>63</v>
      </c>
      <c r="BG181" s="201" t="s">
        <v>196</v>
      </c>
      <c r="BH181" s="456" t="s">
        <v>510</v>
      </c>
      <c r="BI181" s="218" t="s">
        <v>68</v>
      </c>
      <c r="BJ181" s="370">
        <v>214</v>
      </c>
      <c r="BK181" s="370">
        <v>4</v>
      </c>
      <c r="BL181" s="219" t="s">
        <v>65</v>
      </c>
      <c r="BM181" s="52"/>
      <c r="BN181" s="218" t="s">
        <v>310</v>
      </c>
      <c r="BO181" s="217" t="s">
        <v>57</v>
      </c>
      <c r="BP181" s="201" t="s">
        <v>681</v>
      </c>
      <c r="BQ181" s="52" t="s">
        <v>717</v>
      </c>
    </row>
    <row r="182" spans="1:69" ht="15.75">
      <c r="A182" s="207" t="s">
        <v>37</v>
      </c>
      <c r="B182" s="208" t="s">
        <v>9</v>
      </c>
      <c r="C182" s="202" t="s">
        <v>35</v>
      </c>
      <c r="D182" s="210" t="s">
        <v>182</v>
      </c>
      <c r="E182" s="24" t="s">
        <v>625</v>
      </c>
      <c r="F182" s="86">
        <v>40</v>
      </c>
      <c r="G182" s="80">
        <v>1</v>
      </c>
      <c r="H182" s="204"/>
      <c r="I182" s="204"/>
      <c r="J182" s="204"/>
      <c r="K182" s="204"/>
      <c r="L182" s="80">
        <v>0</v>
      </c>
      <c r="M182" s="203"/>
      <c r="N182" s="52">
        <v>0</v>
      </c>
      <c r="O182" s="204"/>
      <c r="P182" s="204"/>
      <c r="Q182" s="11">
        <v>5.9188714103000004</v>
      </c>
      <c r="R182" s="204"/>
      <c r="S182" s="204"/>
      <c r="T182" s="53">
        <v>8.0249999999999986</v>
      </c>
      <c r="U182" s="204"/>
      <c r="V182" s="204"/>
      <c r="W182" s="11">
        <v>5.5892816410256003</v>
      </c>
      <c r="X182" s="204"/>
      <c r="Y182" s="204"/>
      <c r="Z182" s="53">
        <v>8.0249999999999986</v>
      </c>
      <c r="AA182" s="204"/>
      <c r="AB182" s="204"/>
      <c r="AC182" s="204"/>
      <c r="AD182" s="204"/>
      <c r="AE182" s="204"/>
      <c r="AF182" s="9">
        <v>3.6853846289736012</v>
      </c>
      <c r="AG182" s="9">
        <v>273</v>
      </c>
      <c r="AH182" s="9">
        <v>0.35557590966932606</v>
      </c>
      <c r="AI182" s="9">
        <v>3</v>
      </c>
      <c r="AJ182" s="9">
        <v>2.9096153846153845</v>
      </c>
      <c r="AK182" s="9" t="s">
        <v>248</v>
      </c>
      <c r="AL182" s="9">
        <v>39</v>
      </c>
      <c r="AM182" s="9">
        <v>3.6853846289736012</v>
      </c>
      <c r="AN182" s="9">
        <v>3.7144670050761421</v>
      </c>
      <c r="AO182" s="73">
        <v>2</v>
      </c>
      <c r="AP182" s="80">
        <v>0</v>
      </c>
      <c r="AQ182" s="80">
        <v>0</v>
      </c>
      <c r="AR182" s="224">
        <v>76</v>
      </c>
      <c r="AS182" s="224" t="s">
        <v>248</v>
      </c>
      <c r="AT182" s="11">
        <v>2780.9839999999999</v>
      </c>
      <c r="AU182" s="11">
        <v>0</v>
      </c>
      <c r="AV182" s="11">
        <v>0</v>
      </c>
      <c r="AW182" s="11">
        <v>76</v>
      </c>
      <c r="AX182" s="203" t="s">
        <v>248</v>
      </c>
      <c r="AY182" s="235" t="s">
        <v>248</v>
      </c>
      <c r="AZ182" s="138">
        <v>57642</v>
      </c>
      <c r="BA182" s="188" t="s">
        <v>248</v>
      </c>
      <c r="BB182" s="203" t="s">
        <v>248</v>
      </c>
      <c r="BC182" s="203" t="s">
        <v>248</v>
      </c>
      <c r="BD182" s="217" t="s">
        <v>61</v>
      </c>
      <c r="BE182" s="201" t="s">
        <v>62</v>
      </c>
      <c r="BF182" s="201" t="s">
        <v>63</v>
      </c>
      <c r="BG182" s="201" t="s">
        <v>196</v>
      </c>
      <c r="BH182" s="456" t="s">
        <v>515</v>
      </c>
      <c r="BI182" s="218" t="s">
        <v>64</v>
      </c>
      <c r="BJ182" s="370">
        <v>214</v>
      </c>
      <c r="BK182" s="370">
        <v>1</v>
      </c>
      <c r="BL182" s="219" t="s">
        <v>65</v>
      </c>
      <c r="BM182" s="52"/>
      <c r="BN182" s="218" t="s">
        <v>310</v>
      </c>
      <c r="BO182" s="217" t="s">
        <v>54</v>
      </c>
      <c r="BP182" s="201" t="s">
        <v>699</v>
      </c>
      <c r="BQ182" s="52" t="s">
        <v>715</v>
      </c>
    </row>
    <row r="183" spans="1:69" ht="15.75">
      <c r="A183" s="207" t="s">
        <v>37</v>
      </c>
      <c r="B183" s="208" t="s">
        <v>9</v>
      </c>
      <c r="C183" s="202" t="s">
        <v>35</v>
      </c>
      <c r="D183" s="210" t="s">
        <v>182</v>
      </c>
      <c r="E183" s="24" t="s">
        <v>625</v>
      </c>
      <c r="F183" s="86">
        <v>45</v>
      </c>
      <c r="G183" s="80">
        <v>0</v>
      </c>
      <c r="H183" s="204"/>
      <c r="I183" s="204"/>
      <c r="J183" s="204"/>
      <c r="K183" s="204"/>
      <c r="L183" s="80">
        <v>0</v>
      </c>
      <c r="M183" s="203"/>
      <c r="N183" s="52">
        <v>0</v>
      </c>
      <c r="O183" s="204"/>
      <c r="P183" s="204"/>
      <c r="Q183" s="11">
        <v>7.2358443556000003</v>
      </c>
      <c r="R183" s="204"/>
      <c r="S183" s="204"/>
      <c r="T183" s="53">
        <v>13.1875</v>
      </c>
      <c r="U183" s="204"/>
      <c r="V183" s="204"/>
      <c r="W183" s="11">
        <v>7.2414888888888003</v>
      </c>
      <c r="X183" s="204"/>
      <c r="Y183" s="204"/>
      <c r="Z183" s="53">
        <v>13.1875</v>
      </c>
      <c r="AA183" s="204"/>
      <c r="AB183" s="204"/>
      <c r="AC183" s="204"/>
      <c r="AD183" s="204"/>
      <c r="AE183" s="204"/>
      <c r="AF183" s="9">
        <v>3.3978095240063135</v>
      </c>
      <c r="AG183" s="9">
        <v>315</v>
      </c>
      <c r="AH183" s="9">
        <v>0.47565863536535763</v>
      </c>
      <c r="AI183" s="9">
        <v>16</v>
      </c>
      <c r="AJ183" s="9">
        <v>2.4910714285714284</v>
      </c>
      <c r="AK183" s="9" t="s">
        <v>248</v>
      </c>
      <c r="AL183" s="9">
        <v>45</v>
      </c>
      <c r="AM183" s="9">
        <v>3.3978095240063135</v>
      </c>
      <c r="AN183" s="9">
        <v>3.5232919254658386</v>
      </c>
      <c r="AO183" s="73">
        <v>1</v>
      </c>
      <c r="AP183" s="80">
        <v>0</v>
      </c>
      <c r="AQ183" s="80">
        <v>0</v>
      </c>
      <c r="AR183" s="224">
        <v>89</v>
      </c>
      <c r="AS183" s="224" t="s">
        <v>248</v>
      </c>
      <c r="AT183" s="11">
        <v>3221.5360000000001</v>
      </c>
      <c r="AU183" s="11">
        <v>0</v>
      </c>
      <c r="AV183" s="11">
        <v>0</v>
      </c>
      <c r="AW183" s="11">
        <v>89</v>
      </c>
      <c r="AX183" s="203" t="s">
        <v>248</v>
      </c>
      <c r="AY183" s="235" t="s">
        <v>248</v>
      </c>
      <c r="AZ183" s="138">
        <v>57642</v>
      </c>
      <c r="BA183" s="188" t="s">
        <v>248</v>
      </c>
      <c r="BB183" s="203" t="s">
        <v>248</v>
      </c>
      <c r="BC183" s="203" t="s">
        <v>248</v>
      </c>
      <c r="BD183" s="217" t="s">
        <v>61</v>
      </c>
      <c r="BE183" s="201" t="s">
        <v>62</v>
      </c>
      <c r="BF183" s="201" t="s">
        <v>63</v>
      </c>
      <c r="BG183" s="201" t="s">
        <v>196</v>
      </c>
      <c r="BH183" s="456" t="s">
        <v>515</v>
      </c>
      <c r="BI183" s="218" t="s">
        <v>66</v>
      </c>
      <c r="BJ183" s="370">
        <v>214</v>
      </c>
      <c r="BK183" s="370">
        <v>7</v>
      </c>
      <c r="BL183" s="219" t="s">
        <v>65</v>
      </c>
      <c r="BM183" s="52"/>
      <c r="BN183" s="218" t="s">
        <v>310</v>
      </c>
      <c r="BO183" s="217" t="s">
        <v>54</v>
      </c>
      <c r="BP183" s="201" t="s">
        <v>699</v>
      </c>
      <c r="BQ183" s="52" t="s">
        <v>715</v>
      </c>
    </row>
    <row r="184" spans="1:69" ht="16.5" thickBot="1">
      <c r="A184" s="207" t="s">
        <v>37</v>
      </c>
      <c r="B184" s="208" t="s">
        <v>9</v>
      </c>
      <c r="C184" s="202" t="s">
        <v>35</v>
      </c>
      <c r="D184" s="210" t="s">
        <v>182</v>
      </c>
      <c r="E184" s="24" t="s">
        <v>625</v>
      </c>
      <c r="F184" s="86">
        <v>47</v>
      </c>
      <c r="G184" s="80">
        <v>0</v>
      </c>
      <c r="H184" s="204"/>
      <c r="I184" s="204"/>
      <c r="J184" s="204"/>
      <c r="K184" s="204"/>
      <c r="L184" s="80">
        <v>0</v>
      </c>
      <c r="M184" s="203"/>
      <c r="N184" s="52">
        <v>0</v>
      </c>
      <c r="O184" s="204"/>
      <c r="P184" s="204"/>
      <c r="Q184" s="11">
        <v>7.2321914254999999</v>
      </c>
      <c r="R184" s="204"/>
      <c r="S184" s="204"/>
      <c r="T184" s="53">
        <v>10.108333333333333</v>
      </c>
      <c r="U184" s="204"/>
      <c r="V184" s="204"/>
      <c r="W184" s="11">
        <v>7.4317444042552996</v>
      </c>
      <c r="X184" s="204"/>
      <c r="Y184" s="204"/>
      <c r="Z184" s="53">
        <v>9.8249999999999993</v>
      </c>
      <c r="AA184" s="204"/>
      <c r="AB184" s="204"/>
      <c r="AC184" s="204"/>
      <c r="AD184" s="204"/>
      <c r="AE184" s="204"/>
      <c r="AF184" s="9">
        <v>3.4400607988827132</v>
      </c>
      <c r="AG184" s="9">
        <v>329</v>
      </c>
      <c r="AH184" s="9">
        <v>0.4424178575499319</v>
      </c>
      <c r="AI184" s="9">
        <v>8</v>
      </c>
      <c r="AJ184" s="9">
        <v>2.5768181818181817</v>
      </c>
      <c r="AK184" s="9" t="s">
        <v>248</v>
      </c>
      <c r="AL184" s="9">
        <v>47</v>
      </c>
      <c r="AM184" s="9">
        <v>3.4400607988827132</v>
      </c>
      <c r="AN184" s="9">
        <v>3.5399408284023668</v>
      </c>
      <c r="AO184" s="73">
        <v>0</v>
      </c>
      <c r="AP184" s="80">
        <v>0</v>
      </c>
      <c r="AQ184" s="80">
        <v>0</v>
      </c>
      <c r="AR184" s="224">
        <v>94</v>
      </c>
      <c r="AS184" s="224" t="s">
        <v>248</v>
      </c>
      <c r="AT184" s="11">
        <v>3371.2860000000001</v>
      </c>
      <c r="AU184" s="11">
        <v>0</v>
      </c>
      <c r="AV184" s="11">
        <v>0</v>
      </c>
      <c r="AW184" s="11">
        <v>94</v>
      </c>
      <c r="AX184" s="203" t="s">
        <v>248</v>
      </c>
      <c r="AY184" s="235" t="s">
        <v>248</v>
      </c>
      <c r="AZ184" s="138">
        <v>57642</v>
      </c>
      <c r="BA184" s="188" t="s">
        <v>248</v>
      </c>
      <c r="BB184" s="203" t="s">
        <v>248</v>
      </c>
      <c r="BC184" s="203" t="s">
        <v>248</v>
      </c>
      <c r="BD184" s="217" t="s">
        <v>61</v>
      </c>
      <c r="BE184" s="201" t="s">
        <v>62</v>
      </c>
      <c r="BF184" s="201" t="s">
        <v>63</v>
      </c>
      <c r="BG184" s="201" t="s">
        <v>196</v>
      </c>
      <c r="BH184" s="456" t="s">
        <v>515</v>
      </c>
      <c r="BI184" s="218" t="s">
        <v>67</v>
      </c>
      <c r="BJ184" s="370">
        <v>214</v>
      </c>
      <c r="BK184" s="370">
        <v>3</v>
      </c>
      <c r="BL184" s="219" t="s">
        <v>65</v>
      </c>
      <c r="BM184" s="52"/>
      <c r="BN184" s="218" t="s">
        <v>310</v>
      </c>
      <c r="BO184" s="162" t="s">
        <v>54</v>
      </c>
      <c r="BP184" s="163" t="s">
        <v>699</v>
      </c>
      <c r="BQ184" s="160" t="s">
        <v>715</v>
      </c>
    </row>
    <row r="185" spans="1:69" ht="15.75">
      <c r="A185" s="205" t="s">
        <v>37</v>
      </c>
      <c r="B185" s="206" t="s">
        <v>9</v>
      </c>
      <c r="C185" s="220" t="s">
        <v>35</v>
      </c>
      <c r="D185" s="209" t="s">
        <v>182</v>
      </c>
      <c r="E185" s="26" t="s">
        <v>625</v>
      </c>
      <c r="F185" s="93">
        <v>45</v>
      </c>
      <c r="G185" s="79">
        <v>0</v>
      </c>
      <c r="H185" s="222"/>
      <c r="I185" s="222"/>
      <c r="J185" s="222"/>
      <c r="K185" s="222"/>
      <c r="L185" s="79">
        <v>0</v>
      </c>
      <c r="M185" s="221"/>
      <c r="N185" s="62">
        <v>0</v>
      </c>
      <c r="O185" s="222"/>
      <c r="P185" s="222"/>
      <c r="Q185" s="68">
        <v>7.3052663332999996</v>
      </c>
      <c r="R185" s="222"/>
      <c r="S185" s="222"/>
      <c r="T185" s="71">
        <v>8.6875</v>
      </c>
      <c r="U185" s="222"/>
      <c r="V185" s="222"/>
      <c r="W185" s="68">
        <v>7.3525330000000002</v>
      </c>
      <c r="X185" s="222"/>
      <c r="Y185" s="222"/>
      <c r="Z185" s="71">
        <v>8.4749999999999996</v>
      </c>
      <c r="AA185" s="222"/>
      <c r="AB185" s="222"/>
      <c r="AC185" s="222"/>
      <c r="AD185" s="222"/>
      <c r="AE185" s="222"/>
      <c r="AF185" s="60">
        <v>2.7383766259465903</v>
      </c>
      <c r="AG185" s="60">
        <v>308</v>
      </c>
      <c r="AH185" s="60">
        <v>0.30225954588826187</v>
      </c>
      <c r="AI185" s="60">
        <v>53</v>
      </c>
      <c r="AJ185" s="60">
        <v>2.0955882352941178</v>
      </c>
      <c r="AK185" s="60" t="s">
        <v>248</v>
      </c>
      <c r="AL185" s="60">
        <v>0</v>
      </c>
      <c r="AM185" s="60"/>
      <c r="AN185" s="60"/>
      <c r="AO185" s="72">
        <v>3</v>
      </c>
      <c r="AP185" s="79">
        <v>0</v>
      </c>
      <c r="AQ185" s="79">
        <v>0</v>
      </c>
      <c r="AR185" s="225">
        <v>87</v>
      </c>
      <c r="AS185" s="225" t="s">
        <v>248</v>
      </c>
      <c r="AT185" s="68">
        <v>3212.8359999999998</v>
      </c>
      <c r="AU185" s="68">
        <v>0</v>
      </c>
      <c r="AV185" s="68">
        <v>0</v>
      </c>
      <c r="AW185" s="68">
        <v>87</v>
      </c>
      <c r="AX185" s="203" t="s">
        <v>248</v>
      </c>
      <c r="AY185" s="237" t="s">
        <v>248</v>
      </c>
      <c r="AZ185" s="137">
        <v>57642</v>
      </c>
      <c r="BA185" s="70" t="s">
        <v>248</v>
      </c>
      <c r="BB185" s="221" t="s">
        <v>248</v>
      </c>
      <c r="BC185" s="203" t="s">
        <v>248</v>
      </c>
      <c r="BD185" s="211" t="s">
        <v>61</v>
      </c>
      <c r="BE185" s="212" t="s">
        <v>62</v>
      </c>
      <c r="BF185" s="212" t="s">
        <v>63</v>
      </c>
      <c r="BG185" s="212" t="s">
        <v>196</v>
      </c>
      <c r="BH185" s="454" t="s">
        <v>515</v>
      </c>
      <c r="BI185" s="214" t="s">
        <v>68</v>
      </c>
      <c r="BJ185" s="382">
        <v>214</v>
      </c>
      <c r="BK185" s="382">
        <v>4</v>
      </c>
      <c r="BL185" s="216" t="s">
        <v>65</v>
      </c>
      <c r="BM185" s="62"/>
      <c r="BN185" s="214" t="s">
        <v>310</v>
      </c>
      <c r="BO185" s="211" t="s">
        <v>54</v>
      </c>
      <c r="BP185" s="212" t="s">
        <v>699</v>
      </c>
      <c r="BQ185" s="62" t="s">
        <v>715</v>
      </c>
    </row>
    <row r="186" spans="1:69" ht="15.75">
      <c r="A186" s="207" t="s">
        <v>37</v>
      </c>
      <c r="B186" s="208" t="s">
        <v>9</v>
      </c>
      <c r="C186" s="202" t="s">
        <v>35</v>
      </c>
      <c r="D186" s="210" t="s">
        <v>182</v>
      </c>
      <c r="E186" s="24" t="s">
        <v>202</v>
      </c>
      <c r="F186" s="86">
        <v>49</v>
      </c>
      <c r="G186" s="80">
        <v>1</v>
      </c>
      <c r="H186" s="204"/>
      <c r="I186" s="204"/>
      <c r="J186" s="204"/>
      <c r="K186" s="204"/>
      <c r="L186" s="80">
        <v>0</v>
      </c>
      <c r="M186" s="203"/>
      <c r="N186" s="52">
        <v>0</v>
      </c>
      <c r="O186" s="204"/>
      <c r="P186" s="204"/>
      <c r="Q186" s="11">
        <v>5.4533957708000003</v>
      </c>
      <c r="R186" s="204"/>
      <c r="S186" s="204"/>
      <c r="T186" s="53">
        <v>7.2999999999999972</v>
      </c>
      <c r="U186" s="204"/>
      <c r="V186" s="204"/>
      <c r="W186" s="11">
        <v>5.0668956249999999</v>
      </c>
      <c r="X186" s="204"/>
      <c r="Y186" s="204"/>
      <c r="Z186" s="53">
        <v>6.2999999999999972</v>
      </c>
      <c r="AA186" s="204"/>
      <c r="AB186" s="204"/>
      <c r="AC186" s="204"/>
      <c r="AD186" s="204"/>
      <c r="AE186" s="204"/>
      <c r="AF186" s="9">
        <v>3.6419345385261948</v>
      </c>
      <c r="AG186" s="9">
        <v>336</v>
      </c>
      <c r="AH186" s="9">
        <v>0.45271970913479154</v>
      </c>
      <c r="AI186" s="9">
        <v>10</v>
      </c>
      <c r="AJ186" s="9">
        <v>2.6478260869565218</v>
      </c>
      <c r="AK186" s="9" t="s">
        <v>248</v>
      </c>
      <c r="AL186" s="9">
        <v>48</v>
      </c>
      <c r="AM186" s="9">
        <v>3.6419345385261948</v>
      </c>
      <c r="AN186" s="9">
        <v>3.6919642857142856</v>
      </c>
      <c r="AO186" s="73">
        <v>1</v>
      </c>
      <c r="AP186" s="80">
        <v>0</v>
      </c>
      <c r="AQ186" s="80">
        <v>0</v>
      </c>
      <c r="AR186" s="224">
        <v>95</v>
      </c>
      <c r="AS186" s="224" t="s">
        <v>248</v>
      </c>
      <c r="AT186" s="11">
        <v>3689.3490000000002</v>
      </c>
      <c r="AU186" s="11">
        <v>0</v>
      </c>
      <c r="AV186" s="11">
        <v>0</v>
      </c>
      <c r="AW186" s="11">
        <v>95</v>
      </c>
      <c r="AX186" s="203" t="s">
        <v>248</v>
      </c>
      <c r="AY186" s="235" t="s">
        <v>248</v>
      </c>
      <c r="AZ186" s="138">
        <v>15204</v>
      </c>
      <c r="BA186" s="188" t="s">
        <v>248</v>
      </c>
      <c r="BB186" s="203" t="s">
        <v>248</v>
      </c>
      <c r="BC186" s="203" t="s">
        <v>248</v>
      </c>
      <c r="BD186" s="217" t="s">
        <v>61</v>
      </c>
      <c r="BE186" s="201" t="s">
        <v>62</v>
      </c>
      <c r="BF186" s="201" t="s">
        <v>63</v>
      </c>
      <c r="BG186" s="201" t="s">
        <v>196</v>
      </c>
      <c r="BH186" s="456" t="s">
        <v>510</v>
      </c>
      <c r="BI186" s="218" t="s">
        <v>64</v>
      </c>
      <c r="BJ186" s="370">
        <v>214</v>
      </c>
      <c r="BK186" s="370">
        <v>1</v>
      </c>
      <c r="BL186" s="219" t="s">
        <v>65</v>
      </c>
      <c r="BM186" s="52"/>
      <c r="BN186" s="218" t="s">
        <v>310</v>
      </c>
      <c r="BO186" s="217" t="s">
        <v>57</v>
      </c>
      <c r="BP186" s="201" t="s">
        <v>681</v>
      </c>
      <c r="BQ186" s="52" t="s">
        <v>717</v>
      </c>
    </row>
    <row r="187" spans="1:69" ht="15.75">
      <c r="A187" s="207" t="s">
        <v>37</v>
      </c>
      <c r="B187" s="208" t="s">
        <v>9</v>
      </c>
      <c r="C187" s="202" t="s">
        <v>35</v>
      </c>
      <c r="D187" s="210" t="s">
        <v>182</v>
      </c>
      <c r="E187" s="24" t="s">
        <v>202</v>
      </c>
      <c r="F187" s="86">
        <v>49</v>
      </c>
      <c r="G187" s="80">
        <v>1</v>
      </c>
      <c r="H187" s="204"/>
      <c r="I187" s="204"/>
      <c r="J187" s="204"/>
      <c r="K187" s="204"/>
      <c r="L187" s="80">
        <v>0</v>
      </c>
      <c r="M187" s="203"/>
      <c r="N187" s="52">
        <v>0</v>
      </c>
      <c r="O187" s="204"/>
      <c r="P187" s="204"/>
      <c r="Q187" s="11">
        <v>7.1096041041999998</v>
      </c>
      <c r="R187" s="204"/>
      <c r="S187" s="204"/>
      <c r="T187" s="53">
        <v>13.149999999999999</v>
      </c>
      <c r="U187" s="204"/>
      <c r="V187" s="204"/>
      <c r="W187" s="11">
        <v>7.1826874583332998</v>
      </c>
      <c r="X187" s="204"/>
      <c r="Y187" s="204"/>
      <c r="Z187" s="53">
        <v>13.149999999999999</v>
      </c>
      <c r="AA187" s="204"/>
      <c r="AB187" s="204"/>
      <c r="AC187" s="204"/>
      <c r="AD187" s="204"/>
      <c r="AE187" s="204"/>
      <c r="AF187" s="9">
        <v>3.2712648891740379</v>
      </c>
      <c r="AG187" s="9">
        <v>335</v>
      </c>
      <c r="AH187" s="9">
        <v>0.54644014876140778</v>
      </c>
      <c r="AI187" s="9">
        <v>34</v>
      </c>
      <c r="AJ187" s="9">
        <v>2.2025862068965516</v>
      </c>
      <c r="AK187" s="9" t="s">
        <v>248</v>
      </c>
      <c r="AL187" s="9">
        <v>48</v>
      </c>
      <c r="AM187" s="9">
        <v>3.2712648891740379</v>
      </c>
      <c r="AN187" s="9">
        <v>3.3607954545454546</v>
      </c>
      <c r="AO187" s="73">
        <v>66</v>
      </c>
      <c r="AP187" s="80">
        <v>0</v>
      </c>
      <c r="AQ187" s="80">
        <v>0</v>
      </c>
      <c r="AR187" s="224">
        <v>30</v>
      </c>
      <c r="AS187" s="224" t="s">
        <v>248</v>
      </c>
      <c r="AT187" s="11">
        <v>3798.5830000000001</v>
      </c>
      <c r="AU187" s="11">
        <v>0</v>
      </c>
      <c r="AV187" s="11">
        <v>0</v>
      </c>
      <c r="AW187" s="11">
        <v>30</v>
      </c>
      <c r="AX187" s="203" t="s">
        <v>248</v>
      </c>
      <c r="AY187" s="235" t="s">
        <v>248</v>
      </c>
      <c r="AZ187" s="138">
        <v>15204</v>
      </c>
      <c r="BA187" s="188" t="s">
        <v>248</v>
      </c>
      <c r="BB187" s="203" t="s">
        <v>248</v>
      </c>
      <c r="BC187" s="203" t="s">
        <v>248</v>
      </c>
      <c r="BD187" s="217" t="s">
        <v>61</v>
      </c>
      <c r="BE187" s="201" t="s">
        <v>62</v>
      </c>
      <c r="BF187" s="201" t="s">
        <v>63</v>
      </c>
      <c r="BG187" s="201" t="s">
        <v>196</v>
      </c>
      <c r="BH187" s="456" t="s">
        <v>510</v>
      </c>
      <c r="BI187" s="218" t="s">
        <v>66</v>
      </c>
      <c r="BJ187" s="370">
        <v>214</v>
      </c>
      <c r="BK187" s="370">
        <v>7</v>
      </c>
      <c r="BL187" s="219" t="s">
        <v>65</v>
      </c>
      <c r="BM187" s="52"/>
      <c r="BN187" s="218" t="s">
        <v>310</v>
      </c>
      <c r="BO187" s="217" t="s">
        <v>57</v>
      </c>
      <c r="BP187" s="201" t="s">
        <v>681</v>
      </c>
      <c r="BQ187" s="52" t="s">
        <v>717</v>
      </c>
    </row>
    <row r="188" spans="1:69" ht="15.75">
      <c r="A188" s="207" t="s">
        <v>37</v>
      </c>
      <c r="B188" s="208" t="s">
        <v>9</v>
      </c>
      <c r="C188" s="202" t="s">
        <v>35</v>
      </c>
      <c r="D188" s="210" t="s">
        <v>182</v>
      </c>
      <c r="E188" s="24" t="s">
        <v>202</v>
      </c>
      <c r="F188" s="86">
        <v>48</v>
      </c>
      <c r="G188" s="80">
        <v>0</v>
      </c>
      <c r="H188" s="204"/>
      <c r="I188" s="204"/>
      <c r="J188" s="204"/>
      <c r="K188" s="204"/>
      <c r="L188" s="80">
        <v>0</v>
      </c>
      <c r="M188" s="203"/>
      <c r="N188" s="52">
        <v>0</v>
      </c>
      <c r="O188" s="204"/>
      <c r="P188" s="204"/>
      <c r="Q188" s="11">
        <v>6.9494790417000001</v>
      </c>
      <c r="R188" s="204"/>
      <c r="S188" s="204"/>
      <c r="T188" s="53">
        <v>9.7999999999999972</v>
      </c>
      <c r="U188" s="204"/>
      <c r="V188" s="204"/>
      <c r="W188" s="11">
        <v>7.1663748749999998</v>
      </c>
      <c r="X188" s="204"/>
      <c r="Y188" s="204"/>
      <c r="Z188" s="53">
        <v>9.7999999999999972</v>
      </c>
      <c r="AA188" s="204"/>
      <c r="AB188" s="204"/>
      <c r="AC188" s="204"/>
      <c r="AD188" s="204"/>
      <c r="AE188" s="204"/>
      <c r="AF188" s="9">
        <v>3.7613690698430648</v>
      </c>
      <c r="AG188" s="9">
        <v>336</v>
      </c>
      <c r="AH188" s="9">
        <v>0.33456152551778501</v>
      </c>
      <c r="AI188" s="9">
        <v>1</v>
      </c>
      <c r="AJ188" s="9">
        <v>3.0318181818181817</v>
      </c>
      <c r="AK188" s="9" t="s">
        <v>248</v>
      </c>
      <c r="AL188" s="9">
        <v>47</v>
      </c>
      <c r="AM188" s="9">
        <v>3.7616109659606556</v>
      </c>
      <c r="AN188" s="9">
        <v>3.7402597402597402</v>
      </c>
      <c r="AO188" s="73">
        <v>6</v>
      </c>
      <c r="AP188" s="80">
        <v>0</v>
      </c>
      <c r="AQ188" s="80">
        <v>0</v>
      </c>
      <c r="AR188" s="224">
        <v>90</v>
      </c>
      <c r="AS188" s="224" t="s">
        <v>248</v>
      </c>
      <c r="AT188" s="11">
        <v>3755.3519999999999</v>
      </c>
      <c r="AU188" s="11">
        <v>0</v>
      </c>
      <c r="AV188" s="11">
        <v>0</v>
      </c>
      <c r="AW188" s="11">
        <v>90</v>
      </c>
      <c r="AX188" s="203" t="s">
        <v>248</v>
      </c>
      <c r="AY188" s="235" t="s">
        <v>248</v>
      </c>
      <c r="AZ188" s="138">
        <v>15204</v>
      </c>
      <c r="BA188" s="188" t="s">
        <v>248</v>
      </c>
      <c r="BB188" s="203" t="s">
        <v>248</v>
      </c>
      <c r="BC188" s="203" t="s">
        <v>248</v>
      </c>
      <c r="BD188" s="217" t="s">
        <v>61</v>
      </c>
      <c r="BE188" s="201" t="s">
        <v>62</v>
      </c>
      <c r="BF188" s="201" t="s">
        <v>63</v>
      </c>
      <c r="BG188" s="201" t="s">
        <v>196</v>
      </c>
      <c r="BH188" s="456" t="s">
        <v>510</v>
      </c>
      <c r="BI188" s="218" t="s">
        <v>67</v>
      </c>
      <c r="BJ188" s="370">
        <v>214</v>
      </c>
      <c r="BK188" s="370">
        <v>3</v>
      </c>
      <c r="BL188" s="219" t="s">
        <v>65</v>
      </c>
      <c r="BM188" s="52"/>
      <c r="BN188" s="218" t="s">
        <v>310</v>
      </c>
      <c r="BO188" s="217" t="s">
        <v>57</v>
      </c>
      <c r="BP188" s="201" t="s">
        <v>681</v>
      </c>
      <c r="BQ188" s="52" t="s">
        <v>717</v>
      </c>
    </row>
    <row r="189" spans="1:69" ht="15.75">
      <c r="A189" s="207" t="s">
        <v>37</v>
      </c>
      <c r="B189" s="208" t="s">
        <v>9</v>
      </c>
      <c r="C189" s="202" t="s">
        <v>35</v>
      </c>
      <c r="D189" s="210" t="s">
        <v>182</v>
      </c>
      <c r="E189" s="24" t="s">
        <v>202</v>
      </c>
      <c r="F189" s="86">
        <v>47</v>
      </c>
      <c r="G189" s="80">
        <v>7</v>
      </c>
      <c r="H189" s="204"/>
      <c r="I189" s="204"/>
      <c r="J189" s="204"/>
      <c r="K189" s="204"/>
      <c r="L189" s="80">
        <v>0</v>
      </c>
      <c r="M189" s="203"/>
      <c r="N189" s="52">
        <v>0</v>
      </c>
      <c r="O189" s="204"/>
      <c r="P189" s="204"/>
      <c r="Q189" s="11">
        <v>8.2085496750000004</v>
      </c>
      <c r="R189" s="204"/>
      <c r="S189" s="204"/>
      <c r="T189" s="53">
        <v>14.666666666666666</v>
      </c>
      <c r="U189" s="204"/>
      <c r="V189" s="204"/>
      <c r="W189" s="11">
        <v>8.2287247249999993</v>
      </c>
      <c r="X189" s="204"/>
      <c r="Y189" s="204"/>
      <c r="Z189" s="53">
        <v>14.666666666666666</v>
      </c>
      <c r="AA189" s="204"/>
      <c r="AB189" s="204"/>
      <c r="AC189" s="204"/>
      <c r="AD189" s="204"/>
      <c r="AE189" s="204"/>
      <c r="AF189" s="9">
        <v>2.5181088432973744</v>
      </c>
      <c r="AG189" s="9">
        <v>279</v>
      </c>
      <c r="AH189" s="9">
        <v>0.4105472344838631</v>
      </c>
      <c r="AI189" s="9">
        <v>125</v>
      </c>
      <c r="AJ189" s="9">
        <v>1.6543103448275862</v>
      </c>
      <c r="AK189" s="9" t="s">
        <v>248</v>
      </c>
      <c r="AL189" s="9">
        <v>0</v>
      </c>
      <c r="AM189" s="9"/>
      <c r="AN189" s="9"/>
      <c r="AO189" s="73">
        <v>73</v>
      </c>
      <c r="AP189" s="80">
        <v>4</v>
      </c>
      <c r="AQ189" s="80">
        <v>2</v>
      </c>
      <c r="AR189" s="224">
        <v>1</v>
      </c>
      <c r="AS189" s="224" t="s">
        <v>248</v>
      </c>
      <c r="AT189" s="11">
        <v>3245.8820000000001</v>
      </c>
      <c r="AU189" s="11">
        <v>0</v>
      </c>
      <c r="AV189" s="11">
        <v>0</v>
      </c>
      <c r="AW189" s="11">
        <v>1</v>
      </c>
      <c r="AX189" s="203" t="s">
        <v>248</v>
      </c>
      <c r="AY189" s="235" t="s">
        <v>248</v>
      </c>
      <c r="AZ189" s="138">
        <v>15204</v>
      </c>
      <c r="BA189" s="188" t="s">
        <v>248</v>
      </c>
      <c r="BB189" s="203" t="s">
        <v>248</v>
      </c>
      <c r="BC189" s="203" t="s">
        <v>248</v>
      </c>
      <c r="BD189" s="217" t="s">
        <v>61</v>
      </c>
      <c r="BE189" s="201" t="s">
        <v>62</v>
      </c>
      <c r="BF189" s="201" t="s">
        <v>63</v>
      </c>
      <c r="BG189" s="201" t="s">
        <v>196</v>
      </c>
      <c r="BH189" s="456" t="s">
        <v>510</v>
      </c>
      <c r="BI189" s="218" t="s">
        <v>68</v>
      </c>
      <c r="BJ189" s="370">
        <v>214</v>
      </c>
      <c r="BK189" s="370">
        <v>4</v>
      </c>
      <c r="BL189" s="219" t="s">
        <v>65</v>
      </c>
      <c r="BM189" s="52"/>
      <c r="BN189" s="218" t="s">
        <v>310</v>
      </c>
      <c r="BO189" s="217" t="s">
        <v>57</v>
      </c>
      <c r="BP189" s="201" t="s">
        <v>681</v>
      </c>
      <c r="BQ189" s="52" t="s">
        <v>717</v>
      </c>
    </row>
    <row r="190" spans="1:69" ht="15.75">
      <c r="A190" s="207" t="s">
        <v>37</v>
      </c>
      <c r="B190" s="208" t="s">
        <v>9</v>
      </c>
      <c r="C190" s="202" t="s">
        <v>35</v>
      </c>
      <c r="D190" s="210" t="s">
        <v>182</v>
      </c>
      <c r="E190" s="24" t="s">
        <v>176</v>
      </c>
      <c r="F190" s="86">
        <v>125</v>
      </c>
      <c r="G190" s="80">
        <v>1</v>
      </c>
      <c r="H190" s="204"/>
      <c r="I190" s="204"/>
      <c r="J190" s="204"/>
      <c r="K190" s="204"/>
      <c r="L190" s="80">
        <v>0</v>
      </c>
      <c r="M190" s="203"/>
      <c r="N190" s="52">
        <v>0</v>
      </c>
      <c r="O190" s="204"/>
      <c r="P190" s="204"/>
      <c r="Q190" s="11">
        <v>5.6784676693999998</v>
      </c>
      <c r="R190" s="204"/>
      <c r="S190" s="204"/>
      <c r="T190" s="53">
        <v>7.7249999999999996</v>
      </c>
      <c r="U190" s="204"/>
      <c r="V190" s="204"/>
      <c r="W190" s="11">
        <v>5.2156449919353998</v>
      </c>
      <c r="X190" s="204"/>
      <c r="Y190" s="204"/>
      <c r="Z190" s="53">
        <v>7.1999999999999993</v>
      </c>
      <c r="AA190" s="204"/>
      <c r="AB190" s="204"/>
      <c r="AC190" s="204"/>
      <c r="AD190" s="204"/>
      <c r="AE190" s="204"/>
      <c r="AF190" s="9">
        <v>3.6496659101154392</v>
      </c>
      <c r="AG190" s="9">
        <v>868</v>
      </c>
      <c r="AH190" s="9">
        <v>0.42217600992467941</v>
      </c>
      <c r="AI190" s="9">
        <v>20</v>
      </c>
      <c r="AJ190" s="9">
        <v>2.7294117647058824</v>
      </c>
      <c r="AK190" s="9" t="s">
        <v>248</v>
      </c>
      <c r="AL190" s="9">
        <v>124</v>
      </c>
      <c r="AM190" s="9">
        <v>3.6496659101154392</v>
      </c>
      <c r="AN190" s="9">
        <v>3.6913357400722022</v>
      </c>
      <c r="AO190" s="73">
        <v>8</v>
      </c>
      <c r="AP190" s="80">
        <v>0</v>
      </c>
      <c r="AQ190" s="80">
        <v>0</v>
      </c>
      <c r="AR190" s="224">
        <v>240</v>
      </c>
      <c r="AS190" s="224" t="s">
        <v>248</v>
      </c>
      <c r="AT190" s="11">
        <v>8894.6779999999999</v>
      </c>
      <c r="AU190" s="11">
        <v>0</v>
      </c>
      <c r="AV190" s="11">
        <v>0</v>
      </c>
      <c r="AW190" s="11">
        <v>240</v>
      </c>
      <c r="AX190" s="203" t="s">
        <v>248</v>
      </c>
      <c r="AY190" s="235" t="s">
        <v>248</v>
      </c>
      <c r="AZ190" s="138">
        <v>62684</v>
      </c>
      <c r="BA190" s="188" t="s">
        <v>248</v>
      </c>
      <c r="BB190" s="203" t="s">
        <v>248</v>
      </c>
      <c r="BC190" s="203" t="s">
        <v>248</v>
      </c>
      <c r="BD190" s="217" t="s">
        <v>61</v>
      </c>
      <c r="BE190" s="201" t="s">
        <v>62</v>
      </c>
      <c r="BF190" s="201" t="s">
        <v>63</v>
      </c>
      <c r="BG190" s="201" t="s">
        <v>196</v>
      </c>
      <c r="BH190" s="456" t="s">
        <v>713</v>
      </c>
      <c r="BI190" s="218" t="s">
        <v>64</v>
      </c>
      <c r="BJ190" s="370">
        <v>214</v>
      </c>
      <c r="BK190" s="370">
        <v>1</v>
      </c>
      <c r="BL190" s="219" t="s">
        <v>65</v>
      </c>
      <c r="BM190" s="52"/>
      <c r="BN190" s="218" t="s">
        <v>310</v>
      </c>
      <c r="BO190" s="217" t="s">
        <v>53</v>
      </c>
      <c r="BP190" s="201" t="s">
        <v>704</v>
      </c>
      <c r="BQ190" s="52" t="s">
        <v>714</v>
      </c>
    </row>
    <row r="191" spans="1:69" ht="15.75">
      <c r="A191" s="207" t="s">
        <v>37</v>
      </c>
      <c r="B191" s="208" t="s">
        <v>9</v>
      </c>
      <c r="C191" s="202" t="s">
        <v>35</v>
      </c>
      <c r="D191" s="210" t="s">
        <v>182</v>
      </c>
      <c r="E191" s="24" t="s">
        <v>176</v>
      </c>
      <c r="F191" s="86">
        <v>116</v>
      </c>
      <c r="G191" s="80">
        <v>26</v>
      </c>
      <c r="H191" s="204"/>
      <c r="I191" s="204"/>
      <c r="J191" s="204"/>
      <c r="K191" s="204"/>
      <c r="L191" s="80">
        <v>0</v>
      </c>
      <c r="M191" s="203"/>
      <c r="N191" s="52">
        <v>0</v>
      </c>
      <c r="O191" s="204"/>
      <c r="P191" s="204"/>
      <c r="Q191" s="11">
        <v>8.0119665443999999</v>
      </c>
      <c r="R191" s="204"/>
      <c r="S191" s="204"/>
      <c r="T191" s="53">
        <v>14.25</v>
      </c>
      <c r="U191" s="204"/>
      <c r="V191" s="204"/>
      <c r="W191" s="11">
        <v>7.7729331999999998</v>
      </c>
      <c r="X191" s="204"/>
      <c r="Y191" s="204"/>
      <c r="Z191" s="53">
        <v>14.25</v>
      </c>
      <c r="AA191" s="204"/>
      <c r="AB191" s="204"/>
      <c r="AC191" s="204"/>
      <c r="AD191" s="204"/>
      <c r="AE191" s="204"/>
      <c r="AF191" s="9">
        <v>3.4194925217273844</v>
      </c>
      <c r="AG191" s="9">
        <v>609</v>
      </c>
      <c r="AH191" s="9">
        <v>0.65048716076943336</v>
      </c>
      <c r="AI191" s="9">
        <v>52</v>
      </c>
      <c r="AJ191" s="9">
        <v>2.0943181818181817</v>
      </c>
      <c r="AK191" s="9" t="s">
        <v>248</v>
      </c>
      <c r="AL191" s="9">
        <v>86</v>
      </c>
      <c r="AM191" s="9">
        <v>3.4317898795190178</v>
      </c>
      <c r="AN191" s="9">
        <v>3.5707171314741037</v>
      </c>
      <c r="AO191" s="73">
        <v>18</v>
      </c>
      <c r="AP191" s="80">
        <v>0</v>
      </c>
      <c r="AQ191" s="80">
        <v>2</v>
      </c>
      <c r="AR191" s="224">
        <v>160</v>
      </c>
      <c r="AS191" s="224" t="s">
        <v>248</v>
      </c>
      <c r="AT191" s="11">
        <v>6203.5749999999998</v>
      </c>
      <c r="AU191" s="11">
        <v>195.54499999999999</v>
      </c>
      <c r="AV191" s="11">
        <v>0</v>
      </c>
      <c r="AW191" s="11">
        <v>160</v>
      </c>
      <c r="AX191" s="203" t="s">
        <v>248</v>
      </c>
      <c r="AY191" s="235" t="s">
        <v>248</v>
      </c>
      <c r="AZ191" s="138">
        <v>62684</v>
      </c>
      <c r="BA191" s="188" t="s">
        <v>248</v>
      </c>
      <c r="BB191" s="203" t="s">
        <v>248</v>
      </c>
      <c r="BC191" s="203" t="s">
        <v>248</v>
      </c>
      <c r="BD191" s="217" t="s">
        <v>61</v>
      </c>
      <c r="BE191" s="201" t="s">
        <v>62</v>
      </c>
      <c r="BF191" s="201" t="s">
        <v>63</v>
      </c>
      <c r="BG191" s="201" t="s">
        <v>196</v>
      </c>
      <c r="BH191" s="456" t="s">
        <v>713</v>
      </c>
      <c r="BI191" s="218" t="s">
        <v>66</v>
      </c>
      <c r="BJ191" s="370">
        <v>214</v>
      </c>
      <c r="BK191" s="370">
        <v>7</v>
      </c>
      <c r="BL191" s="219" t="s">
        <v>65</v>
      </c>
      <c r="BM191" s="52"/>
      <c r="BN191" s="218" t="s">
        <v>310</v>
      </c>
      <c r="BO191" s="217" t="s">
        <v>53</v>
      </c>
      <c r="BP191" s="201" t="s">
        <v>704</v>
      </c>
      <c r="BQ191" s="52" t="s">
        <v>714</v>
      </c>
    </row>
    <row r="192" spans="1:69" ht="15.75">
      <c r="A192" s="207" t="s">
        <v>37</v>
      </c>
      <c r="B192" s="208" t="s">
        <v>9</v>
      </c>
      <c r="C192" s="202" t="s">
        <v>35</v>
      </c>
      <c r="D192" s="210" t="s">
        <v>182</v>
      </c>
      <c r="E192" s="24" t="s">
        <v>176</v>
      </c>
      <c r="F192" s="86">
        <v>125</v>
      </c>
      <c r="G192" s="80">
        <v>0</v>
      </c>
      <c r="H192" s="204"/>
      <c r="I192" s="204"/>
      <c r="J192" s="204"/>
      <c r="K192" s="204"/>
      <c r="L192" s="80">
        <v>0</v>
      </c>
      <c r="M192" s="203"/>
      <c r="N192" s="52">
        <v>0</v>
      </c>
      <c r="O192" s="204"/>
      <c r="P192" s="204"/>
      <c r="Q192" s="11">
        <v>7.0573038480000001</v>
      </c>
      <c r="R192" s="204"/>
      <c r="S192" s="204"/>
      <c r="T192" s="53">
        <v>9.59375</v>
      </c>
      <c r="U192" s="204"/>
      <c r="V192" s="204"/>
      <c r="W192" s="11">
        <v>7.0907198400000002</v>
      </c>
      <c r="X192" s="204"/>
      <c r="Y192" s="204"/>
      <c r="Z192" s="53">
        <v>9.1875</v>
      </c>
      <c r="AA192" s="204"/>
      <c r="AB192" s="204"/>
      <c r="AC192" s="204"/>
      <c r="AD192" s="204"/>
      <c r="AE192" s="204"/>
      <c r="AF192" s="9">
        <v>3.5004038188571021</v>
      </c>
      <c r="AG192" s="9">
        <v>875</v>
      </c>
      <c r="AH192" s="9">
        <v>0.53283000385750423</v>
      </c>
      <c r="AI192" s="9">
        <v>47</v>
      </c>
      <c r="AJ192" s="9">
        <v>2.4593750000000001</v>
      </c>
      <c r="AK192" s="9" t="s">
        <v>248</v>
      </c>
      <c r="AL192" s="9">
        <v>123</v>
      </c>
      <c r="AM192" s="9">
        <v>3.5032055843167189</v>
      </c>
      <c r="AN192" s="9">
        <v>3.6121103117505995</v>
      </c>
      <c r="AO192" s="73">
        <v>1</v>
      </c>
      <c r="AP192" s="80">
        <v>0</v>
      </c>
      <c r="AQ192" s="80">
        <v>0</v>
      </c>
      <c r="AR192" s="224">
        <v>249</v>
      </c>
      <c r="AS192" s="224" t="s">
        <v>248</v>
      </c>
      <c r="AT192" s="11">
        <v>8921.2880000000005</v>
      </c>
      <c r="AU192" s="11">
        <v>13.955</v>
      </c>
      <c r="AV192" s="11">
        <v>0</v>
      </c>
      <c r="AW192" s="11">
        <v>249</v>
      </c>
      <c r="AX192" s="203" t="s">
        <v>248</v>
      </c>
      <c r="AY192" s="235" t="s">
        <v>248</v>
      </c>
      <c r="AZ192" s="138">
        <v>62684</v>
      </c>
      <c r="BA192" s="188" t="s">
        <v>248</v>
      </c>
      <c r="BB192" s="203" t="s">
        <v>248</v>
      </c>
      <c r="BC192" s="203" t="s">
        <v>248</v>
      </c>
      <c r="BD192" s="217" t="s">
        <v>61</v>
      </c>
      <c r="BE192" s="201" t="s">
        <v>62</v>
      </c>
      <c r="BF192" s="201" t="s">
        <v>63</v>
      </c>
      <c r="BG192" s="201" t="s">
        <v>196</v>
      </c>
      <c r="BH192" s="456" t="s">
        <v>713</v>
      </c>
      <c r="BI192" s="218" t="s">
        <v>67</v>
      </c>
      <c r="BJ192" s="370">
        <v>214</v>
      </c>
      <c r="BK192" s="370">
        <v>3</v>
      </c>
      <c r="BL192" s="219" t="s">
        <v>65</v>
      </c>
      <c r="BM192" s="52"/>
      <c r="BN192" s="218" t="s">
        <v>310</v>
      </c>
      <c r="BO192" s="217" t="s">
        <v>53</v>
      </c>
      <c r="BP192" s="201" t="s">
        <v>704</v>
      </c>
      <c r="BQ192" s="52" t="s">
        <v>714</v>
      </c>
    </row>
    <row r="193" spans="1:69" ht="15.75">
      <c r="A193" s="207" t="s">
        <v>37</v>
      </c>
      <c r="B193" s="208" t="s">
        <v>9</v>
      </c>
      <c r="C193" s="202" t="s">
        <v>35</v>
      </c>
      <c r="D193" s="210" t="s">
        <v>182</v>
      </c>
      <c r="E193" s="24" t="s">
        <v>176</v>
      </c>
      <c r="F193" s="86">
        <v>127</v>
      </c>
      <c r="G193" s="80">
        <v>2</v>
      </c>
      <c r="H193" s="204"/>
      <c r="I193" s="204"/>
      <c r="J193" s="204"/>
      <c r="K193" s="204"/>
      <c r="L193" s="80">
        <v>0</v>
      </c>
      <c r="M193" s="203"/>
      <c r="N193" s="52">
        <v>0</v>
      </c>
      <c r="O193" s="204"/>
      <c r="P193" s="204"/>
      <c r="Q193" s="11">
        <v>8.3172878879999992</v>
      </c>
      <c r="R193" s="204"/>
      <c r="S193" s="204"/>
      <c r="T193" s="53">
        <v>10.4375</v>
      </c>
      <c r="U193" s="204"/>
      <c r="V193" s="204"/>
      <c r="W193" s="11">
        <v>8.4393678560000005</v>
      </c>
      <c r="X193" s="204"/>
      <c r="Y193" s="204"/>
      <c r="Z193" s="53">
        <v>10.475</v>
      </c>
      <c r="AA193" s="204"/>
      <c r="AB193" s="204"/>
      <c r="AC193" s="204"/>
      <c r="AD193" s="204"/>
      <c r="AE193" s="204"/>
      <c r="AF193" s="9">
        <v>2.9364582340062175</v>
      </c>
      <c r="AG193" s="9">
        <v>851</v>
      </c>
      <c r="AH193" s="9">
        <v>0.42911034432846856</v>
      </c>
      <c r="AI193" s="9">
        <v>111</v>
      </c>
      <c r="AJ193" s="9">
        <v>2.050263157894737</v>
      </c>
      <c r="AK193" s="9" t="s">
        <v>248</v>
      </c>
      <c r="AL193" s="9">
        <v>0</v>
      </c>
      <c r="AM193" s="9"/>
      <c r="AN193" s="9"/>
      <c r="AO193" s="73">
        <v>6</v>
      </c>
      <c r="AP193" s="80">
        <v>0</v>
      </c>
      <c r="AQ193" s="80">
        <v>0</v>
      </c>
      <c r="AR193" s="224">
        <v>244</v>
      </c>
      <c r="AS193" s="224" t="s">
        <v>248</v>
      </c>
      <c r="AT193" s="11">
        <v>8877.0280000000002</v>
      </c>
      <c r="AU193" s="11">
        <v>71.722999999999999</v>
      </c>
      <c r="AV193" s="11">
        <v>0</v>
      </c>
      <c r="AW193" s="11">
        <v>244</v>
      </c>
      <c r="AX193" s="203" t="s">
        <v>248</v>
      </c>
      <c r="AY193" s="235" t="s">
        <v>248</v>
      </c>
      <c r="AZ193" s="138">
        <v>62684</v>
      </c>
      <c r="BA193" s="188" t="s">
        <v>248</v>
      </c>
      <c r="BB193" s="203" t="s">
        <v>248</v>
      </c>
      <c r="BC193" s="203" t="s">
        <v>248</v>
      </c>
      <c r="BD193" s="217" t="s">
        <v>61</v>
      </c>
      <c r="BE193" s="201" t="s">
        <v>62</v>
      </c>
      <c r="BF193" s="201" t="s">
        <v>63</v>
      </c>
      <c r="BG193" s="201" t="s">
        <v>196</v>
      </c>
      <c r="BH193" s="456" t="s">
        <v>713</v>
      </c>
      <c r="BI193" s="218" t="s">
        <v>68</v>
      </c>
      <c r="BJ193" s="370">
        <v>214</v>
      </c>
      <c r="BK193" s="370">
        <v>4</v>
      </c>
      <c r="BL193" s="219" t="s">
        <v>65</v>
      </c>
      <c r="BM193" s="52"/>
      <c r="BN193" s="218" t="s">
        <v>310</v>
      </c>
      <c r="BO193" s="217" t="s">
        <v>53</v>
      </c>
      <c r="BP193" s="201" t="s">
        <v>704</v>
      </c>
      <c r="BQ193" s="52" t="s">
        <v>714</v>
      </c>
    </row>
    <row r="194" spans="1:69" ht="15.75">
      <c r="A194" s="207" t="s">
        <v>37</v>
      </c>
      <c r="B194" s="208" t="s">
        <v>9</v>
      </c>
      <c r="C194" s="202" t="s">
        <v>35</v>
      </c>
      <c r="D194" s="210" t="s">
        <v>182</v>
      </c>
      <c r="E194" s="24" t="s">
        <v>653</v>
      </c>
      <c r="F194" s="86">
        <v>173</v>
      </c>
      <c r="G194" s="80">
        <v>1</v>
      </c>
      <c r="H194" s="204"/>
      <c r="I194" s="204"/>
      <c r="J194" s="204"/>
      <c r="K194" s="204"/>
      <c r="L194" s="80">
        <v>0</v>
      </c>
      <c r="M194" s="203"/>
      <c r="N194" s="52">
        <v>2</v>
      </c>
      <c r="O194" s="204"/>
      <c r="P194" s="204"/>
      <c r="Q194" s="11">
        <v>5.3228544070000003</v>
      </c>
      <c r="R194" s="204"/>
      <c r="S194" s="204"/>
      <c r="T194" s="53">
        <v>6.4333333333333336</v>
      </c>
      <c r="U194" s="204"/>
      <c r="V194" s="204"/>
      <c r="W194" s="11">
        <v>4.8606509883719999</v>
      </c>
      <c r="X194" s="204"/>
      <c r="Y194" s="204"/>
      <c r="Z194" s="53">
        <v>5.9727272727272727</v>
      </c>
      <c r="AA194" s="204"/>
      <c r="AB194" s="204"/>
      <c r="AC194" s="204"/>
      <c r="AD194" s="204"/>
      <c r="AE194" s="204"/>
      <c r="AF194" s="9">
        <v>3.7256596869781231</v>
      </c>
      <c r="AG194" s="9">
        <v>1189</v>
      </c>
      <c r="AH194" s="9">
        <v>0.44745538323681749</v>
      </c>
      <c r="AI194" s="9">
        <v>25</v>
      </c>
      <c r="AJ194" s="9">
        <v>2.7270161290322581</v>
      </c>
      <c r="AK194" s="9" t="s">
        <v>248</v>
      </c>
      <c r="AL194" s="9">
        <v>165</v>
      </c>
      <c r="AM194" s="9">
        <v>3.7559524052070836</v>
      </c>
      <c r="AN194" s="9">
        <v>3.7411042944785278</v>
      </c>
      <c r="AO194" s="73">
        <v>0</v>
      </c>
      <c r="AP194" s="80">
        <v>0</v>
      </c>
      <c r="AQ194" s="80">
        <v>1</v>
      </c>
      <c r="AR194" s="224">
        <v>343</v>
      </c>
      <c r="AS194" s="224" t="s">
        <v>248</v>
      </c>
      <c r="AT194" s="11">
        <v>12324.134</v>
      </c>
      <c r="AU194" s="11">
        <v>0</v>
      </c>
      <c r="AV194" s="11">
        <v>0</v>
      </c>
      <c r="AW194" s="11">
        <v>343</v>
      </c>
      <c r="AX194" s="203" t="s">
        <v>248</v>
      </c>
      <c r="AY194" s="235" t="s">
        <v>248</v>
      </c>
      <c r="AZ194" s="138">
        <v>46955</v>
      </c>
      <c r="BA194" s="188" t="s">
        <v>248</v>
      </c>
      <c r="BB194" s="203" t="s">
        <v>248</v>
      </c>
      <c r="BC194" s="203" t="s">
        <v>248</v>
      </c>
      <c r="BD194" s="217" t="s">
        <v>61</v>
      </c>
      <c r="BE194" s="201" t="s">
        <v>62</v>
      </c>
      <c r="BF194" s="201" t="s">
        <v>63</v>
      </c>
      <c r="BG194" s="201" t="s">
        <v>196</v>
      </c>
      <c r="BH194" s="456" t="s">
        <v>713</v>
      </c>
      <c r="BI194" s="218" t="s">
        <v>64</v>
      </c>
      <c r="BJ194" s="370">
        <v>214</v>
      </c>
      <c r="BK194" s="370">
        <v>1</v>
      </c>
      <c r="BL194" s="219" t="s">
        <v>65</v>
      </c>
      <c r="BM194" s="52"/>
      <c r="BN194" s="218" t="s">
        <v>310</v>
      </c>
      <c r="BO194" s="217" t="s">
        <v>53</v>
      </c>
      <c r="BP194" s="201" t="s">
        <v>704</v>
      </c>
      <c r="BQ194" s="52" t="s">
        <v>714</v>
      </c>
    </row>
    <row r="195" spans="1:69" ht="15.75">
      <c r="A195" s="207" t="s">
        <v>37</v>
      </c>
      <c r="B195" s="208" t="s">
        <v>9</v>
      </c>
      <c r="C195" s="202" t="s">
        <v>35</v>
      </c>
      <c r="D195" s="210" t="s">
        <v>182</v>
      </c>
      <c r="E195" s="24" t="s">
        <v>653</v>
      </c>
      <c r="F195" s="86">
        <v>153</v>
      </c>
      <c r="G195" s="80">
        <v>17</v>
      </c>
      <c r="H195" s="204"/>
      <c r="I195" s="204"/>
      <c r="J195" s="204"/>
      <c r="K195" s="204"/>
      <c r="L195" s="80">
        <v>1</v>
      </c>
      <c r="M195" s="203"/>
      <c r="N195" s="52">
        <v>0</v>
      </c>
      <c r="O195" s="204"/>
      <c r="P195" s="204"/>
      <c r="Q195" s="11">
        <v>7.6183553111000002</v>
      </c>
      <c r="R195" s="204"/>
      <c r="S195" s="204"/>
      <c r="T195" s="53">
        <v>13.0625</v>
      </c>
      <c r="U195" s="204"/>
      <c r="V195" s="204"/>
      <c r="W195" s="11">
        <v>7.6779405259258997</v>
      </c>
      <c r="X195" s="204"/>
      <c r="Y195" s="204"/>
      <c r="Z195" s="53">
        <v>13.375</v>
      </c>
      <c r="AA195" s="204"/>
      <c r="AB195" s="204"/>
      <c r="AC195" s="204"/>
      <c r="AD195" s="204"/>
      <c r="AE195" s="204"/>
      <c r="AF195" s="9">
        <v>3.4374479832262379</v>
      </c>
      <c r="AG195" s="9">
        <v>944</v>
      </c>
      <c r="AH195" s="9">
        <v>0.51776044245010333</v>
      </c>
      <c r="AI195" s="9">
        <v>52</v>
      </c>
      <c r="AJ195" s="9">
        <v>2.4478260869565216</v>
      </c>
      <c r="AK195" s="9" t="s">
        <v>248</v>
      </c>
      <c r="AL195" s="9">
        <v>134</v>
      </c>
      <c r="AM195" s="9">
        <v>3.4402114542859112</v>
      </c>
      <c r="AN195" s="9">
        <v>3.540167865707434</v>
      </c>
      <c r="AO195" s="73">
        <v>27</v>
      </c>
      <c r="AP195" s="80">
        <v>0</v>
      </c>
      <c r="AQ195" s="80">
        <v>0</v>
      </c>
      <c r="AR195" s="224">
        <v>245</v>
      </c>
      <c r="AS195" s="224" t="s">
        <v>248</v>
      </c>
      <c r="AT195" s="11">
        <v>9689.9609999999993</v>
      </c>
      <c r="AU195" s="11">
        <v>0</v>
      </c>
      <c r="AV195" s="11">
        <v>0</v>
      </c>
      <c r="AW195" s="11">
        <v>245</v>
      </c>
      <c r="AX195" s="203" t="s">
        <v>248</v>
      </c>
      <c r="AY195" s="235" t="s">
        <v>248</v>
      </c>
      <c r="AZ195" s="138">
        <v>46955</v>
      </c>
      <c r="BA195" s="188" t="s">
        <v>248</v>
      </c>
      <c r="BB195" s="203" t="s">
        <v>248</v>
      </c>
      <c r="BC195" s="203" t="s">
        <v>248</v>
      </c>
      <c r="BD195" s="217" t="s">
        <v>61</v>
      </c>
      <c r="BE195" s="201" t="s">
        <v>62</v>
      </c>
      <c r="BF195" s="201" t="s">
        <v>63</v>
      </c>
      <c r="BG195" s="201" t="s">
        <v>196</v>
      </c>
      <c r="BH195" s="455" t="s">
        <v>713</v>
      </c>
      <c r="BI195" s="218" t="s">
        <v>66</v>
      </c>
      <c r="BJ195" s="370">
        <v>214</v>
      </c>
      <c r="BK195" s="370">
        <v>7</v>
      </c>
      <c r="BL195" s="219" t="s">
        <v>65</v>
      </c>
      <c r="BM195" s="52"/>
      <c r="BN195" s="218" t="s">
        <v>310</v>
      </c>
      <c r="BO195" s="217" t="s">
        <v>53</v>
      </c>
      <c r="BP195" s="201" t="s">
        <v>704</v>
      </c>
      <c r="BQ195" s="52" t="s">
        <v>714</v>
      </c>
    </row>
    <row r="196" spans="1:69" ht="15.75">
      <c r="A196" s="207" t="s">
        <v>37</v>
      </c>
      <c r="B196" s="208" t="s">
        <v>9</v>
      </c>
      <c r="C196" s="202" t="s">
        <v>35</v>
      </c>
      <c r="D196" s="210" t="s">
        <v>182</v>
      </c>
      <c r="E196" s="24" t="s">
        <v>653</v>
      </c>
      <c r="F196" s="86">
        <v>172</v>
      </c>
      <c r="G196" s="80">
        <v>3</v>
      </c>
      <c r="H196" s="204"/>
      <c r="I196" s="204"/>
      <c r="J196" s="204"/>
      <c r="K196" s="204"/>
      <c r="L196" s="80">
        <v>0</v>
      </c>
      <c r="M196" s="203"/>
      <c r="N196" s="52">
        <v>0</v>
      </c>
      <c r="O196" s="204"/>
      <c r="P196" s="204"/>
      <c r="Q196" s="11">
        <v>6.4220647692000004</v>
      </c>
      <c r="R196" s="204"/>
      <c r="S196" s="204"/>
      <c r="T196" s="53">
        <v>8.8874999999999957</v>
      </c>
      <c r="U196" s="204"/>
      <c r="V196" s="204"/>
      <c r="W196" s="11">
        <v>6.4751595266272002</v>
      </c>
      <c r="X196" s="204"/>
      <c r="Y196" s="204"/>
      <c r="Z196" s="53">
        <v>8.4249999999999972</v>
      </c>
      <c r="AA196" s="204"/>
      <c r="AB196" s="204"/>
      <c r="AC196" s="204"/>
      <c r="AD196" s="204"/>
      <c r="AE196" s="204"/>
      <c r="AF196" s="9">
        <v>3.4236703381937428</v>
      </c>
      <c r="AG196" s="9">
        <v>1180</v>
      </c>
      <c r="AH196" s="9">
        <v>0.56272488751831817</v>
      </c>
      <c r="AI196" s="9">
        <v>81</v>
      </c>
      <c r="AJ196" s="9">
        <v>2.3135593220338984</v>
      </c>
      <c r="AK196" s="9" t="s">
        <v>248</v>
      </c>
      <c r="AL196" s="9">
        <v>165</v>
      </c>
      <c r="AM196" s="9">
        <v>3.4396294464177379</v>
      </c>
      <c r="AN196" s="9">
        <v>3.5576171875</v>
      </c>
      <c r="AO196" s="73">
        <v>50</v>
      </c>
      <c r="AP196" s="80">
        <v>0</v>
      </c>
      <c r="AQ196" s="80">
        <v>6</v>
      </c>
      <c r="AR196" s="224">
        <v>282</v>
      </c>
      <c r="AS196" s="224" t="s">
        <v>248</v>
      </c>
      <c r="AT196" s="11">
        <v>12036.813</v>
      </c>
      <c r="AU196" s="11">
        <v>42.292000000000002</v>
      </c>
      <c r="AV196" s="11">
        <v>0</v>
      </c>
      <c r="AW196" s="11">
        <v>282</v>
      </c>
      <c r="AX196" s="203" t="s">
        <v>248</v>
      </c>
      <c r="AY196" s="235" t="s">
        <v>248</v>
      </c>
      <c r="AZ196" s="138">
        <v>46955</v>
      </c>
      <c r="BA196" s="188" t="s">
        <v>248</v>
      </c>
      <c r="BB196" s="203" t="s">
        <v>248</v>
      </c>
      <c r="BC196" s="203" t="s">
        <v>248</v>
      </c>
      <c r="BD196" s="217" t="s">
        <v>61</v>
      </c>
      <c r="BE196" s="201" t="s">
        <v>62</v>
      </c>
      <c r="BF196" s="201" t="s">
        <v>63</v>
      </c>
      <c r="BG196" s="201" t="s">
        <v>196</v>
      </c>
      <c r="BH196" s="456" t="s">
        <v>713</v>
      </c>
      <c r="BI196" s="218" t="s">
        <v>67</v>
      </c>
      <c r="BJ196" s="370">
        <v>214</v>
      </c>
      <c r="BK196" s="370">
        <v>3</v>
      </c>
      <c r="BL196" s="219" t="s">
        <v>65</v>
      </c>
      <c r="BM196" s="52"/>
      <c r="BN196" s="218" t="s">
        <v>310</v>
      </c>
      <c r="BO196" s="217" t="s">
        <v>53</v>
      </c>
      <c r="BP196" s="201" t="s">
        <v>704</v>
      </c>
      <c r="BQ196" s="52" t="s">
        <v>714</v>
      </c>
    </row>
    <row r="197" spans="1:69" ht="15.75">
      <c r="A197" s="207" t="s">
        <v>37</v>
      </c>
      <c r="B197" s="208" t="s">
        <v>9</v>
      </c>
      <c r="C197" s="202" t="s">
        <v>35</v>
      </c>
      <c r="D197" s="210" t="s">
        <v>182</v>
      </c>
      <c r="E197" s="24" t="s">
        <v>653</v>
      </c>
      <c r="F197" s="86">
        <v>170</v>
      </c>
      <c r="G197" s="80">
        <v>8</v>
      </c>
      <c r="H197" s="204"/>
      <c r="I197" s="204"/>
      <c r="J197" s="204"/>
      <c r="K197" s="204"/>
      <c r="L197" s="80">
        <v>1</v>
      </c>
      <c r="M197" s="203"/>
      <c r="N197" s="52">
        <v>0</v>
      </c>
      <c r="O197" s="204"/>
      <c r="P197" s="204"/>
      <c r="Q197" s="11">
        <v>8.4775587887999997</v>
      </c>
      <c r="R197" s="204"/>
      <c r="S197" s="204"/>
      <c r="T197" s="53">
        <v>10.49642857142857</v>
      </c>
      <c r="U197" s="204"/>
      <c r="V197" s="204"/>
      <c r="W197" s="11">
        <v>8.6077141490683005</v>
      </c>
      <c r="X197" s="204"/>
      <c r="Y197" s="204"/>
      <c r="Z197" s="53">
        <v>10.737499999999997</v>
      </c>
      <c r="AA197" s="204"/>
      <c r="AB197" s="204"/>
      <c r="AC197" s="204"/>
      <c r="AD197" s="204"/>
      <c r="AE197" s="204"/>
      <c r="AF197" s="9">
        <v>2.9255334547372236</v>
      </c>
      <c r="AG197" s="9">
        <v>1106</v>
      </c>
      <c r="AH197" s="9">
        <v>0.386115101256921</v>
      </c>
      <c r="AI197" s="9">
        <v>144</v>
      </c>
      <c r="AJ197" s="9">
        <v>2.1363138686131387</v>
      </c>
      <c r="AK197" s="9" t="s">
        <v>248</v>
      </c>
      <c r="AL197" s="9">
        <v>0</v>
      </c>
      <c r="AM197" s="9"/>
      <c r="AN197" s="9"/>
      <c r="AO197" s="73">
        <v>12</v>
      </c>
      <c r="AP197" s="80">
        <v>0</v>
      </c>
      <c r="AQ197" s="80">
        <v>0</v>
      </c>
      <c r="AR197" s="224">
        <v>312</v>
      </c>
      <c r="AS197" s="224" t="s">
        <v>248</v>
      </c>
      <c r="AT197" s="11">
        <v>11592.986000000001</v>
      </c>
      <c r="AU197" s="11">
        <v>0</v>
      </c>
      <c r="AV197" s="11">
        <v>0</v>
      </c>
      <c r="AW197" s="11">
        <v>312</v>
      </c>
      <c r="AX197" s="203" t="s">
        <v>248</v>
      </c>
      <c r="AY197" s="235" t="s">
        <v>248</v>
      </c>
      <c r="AZ197" s="138">
        <v>46955</v>
      </c>
      <c r="BA197" s="188" t="s">
        <v>248</v>
      </c>
      <c r="BB197" s="203" t="s">
        <v>248</v>
      </c>
      <c r="BC197" s="203" t="s">
        <v>248</v>
      </c>
      <c r="BD197" s="217" t="s">
        <v>61</v>
      </c>
      <c r="BE197" s="201" t="s">
        <v>62</v>
      </c>
      <c r="BF197" s="201" t="s">
        <v>63</v>
      </c>
      <c r="BG197" s="201" t="s">
        <v>196</v>
      </c>
      <c r="BH197" s="456" t="s">
        <v>713</v>
      </c>
      <c r="BI197" s="218" t="s">
        <v>68</v>
      </c>
      <c r="BJ197" s="370">
        <v>214</v>
      </c>
      <c r="BK197" s="370">
        <v>4</v>
      </c>
      <c r="BL197" s="219" t="s">
        <v>65</v>
      </c>
      <c r="BM197" s="52"/>
      <c r="BN197" s="218" t="s">
        <v>310</v>
      </c>
      <c r="BO197" s="217" t="s">
        <v>53</v>
      </c>
      <c r="BP197" s="201" t="s">
        <v>704</v>
      </c>
      <c r="BQ197" s="52" t="s">
        <v>714</v>
      </c>
    </row>
    <row r="198" spans="1:69" ht="15.75">
      <c r="A198" s="207" t="s">
        <v>37</v>
      </c>
      <c r="B198" s="208" t="s">
        <v>9</v>
      </c>
      <c r="C198" s="202" t="s">
        <v>35</v>
      </c>
      <c r="D198" s="210" t="s">
        <v>182</v>
      </c>
      <c r="E198" s="24" t="s">
        <v>565</v>
      </c>
      <c r="F198" s="86">
        <v>60</v>
      </c>
      <c r="G198" s="80">
        <v>1</v>
      </c>
      <c r="H198" s="204"/>
      <c r="I198" s="204"/>
      <c r="J198" s="204"/>
      <c r="K198" s="204"/>
      <c r="L198" s="80">
        <v>1</v>
      </c>
      <c r="M198" s="203"/>
      <c r="N198" s="52">
        <v>0</v>
      </c>
      <c r="O198" s="204"/>
      <c r="P198" s="204"/>
      <c r="Q198" s="11">
        <v>5.5105515171999997</v>
      </c>
      <c r="R198" s="204"/>
      <c r="S198" s="204"/>
      <c r="T198" s="53">
        <v>7.3499999999999988</v>
      </c>
      <c r="U198" s="204"/>
      <c r="V198" s="204"/>
      <c r="W198" s="11">
        <v>5.1337068448274996</v>
      </c>
      <c r="X198" s="204"/>
      <c r="Y198" s="204"/>
      <c r="Z198" s="53">
        <v>6.5499999999999972</v>
      </c>
      <c r="AA198" s="204"/>
      <c r="AB198" s="204"/>
      <c r="AC198" s="204"/>
      <c r="AD198" s="204"/>
      <c r="AE198" s="204"/>
      <c r="AF198" s="9">
        <v>3.6028817909691724</v>
      </c>
      <c r="AG198" s="9">
        <v>406</v>
      </c>
      <c r="AH198" s="9">
        <v>0.44345812834769455</v>
      </c>
      <c r="AI198" s="9">
        <v>10</v>
      </c>
      <c r="AJ198" s="9">
        <v>2.6471428571428572</v>
      </c>
      <c r="AK198" s="9" t="s">
        <v>248</v>
      </c>
      <c r="AL198" s="9">
        <v>57</v>
      </c>
      <c r="AM198" s="9">
        <v>3.617669190380508</v>
      </c>
      <c r="AN198" s="9">
        <v>3.671455938697318</v>
      </c>
      <c r="AO198" s="73">
        <v>0</v>
      </c>
      <c r="AP198" s="80">
        <v>0</v>
      </c>
      <c r="AQ198" s="80">
        <v>0</v>
      </c>
      <c r="AR198" s="224">
        <v>118</v>
      </c>
      <c r="AS198" s="224" t="s">
        <v>248</v>
      </c>
      <c r="AT198" s="11">
        <v>4421.6980000000003</v>
      </c>
      <c r="AU198" s="11">
        <v>12.619</v>
      </c>
      <c r="AV198" s="11">
        <v>0</v>
      </c>
      <c r="AW198" s="11">
        <v>118</v>
      </c>
      <c r="AX198" s="203" t="s">
        <v>248</v>
      </c>
      <c r="AY198" s="235" t="s">
        <v>248</v>
      </c>
      <c r="AZ198" s="138">
        <v>30115</v>
      </c>
      <c r="BA198" s="188" t="s">
        <v>248</v>
      </c>
      <c r="BB198" s="203" t="s">
        <v>248</v>
      </c>
      <c r="BC198" s="203" t="s">
        <v>248</v>
      </c>
      <c r="BD198" s="217" t="s">
        <v>61</v>
      </c>
      <c r="BE198" s="201" t="s">
        <v>62</v>
      </c>
      <c r="BF198" s="201" t="s">
        <v>63</v>
      </c>
      <c r="BG198" s="201" t="s">
        <v>196</v>
      </c>
      <c r="BH198" s="456" t="s">
        <v>512</v>
      </c>
      <c r="BI198" s="218" t="s">
        <v>64</v>
      </c>
      <c r="BJ198" s="370">
        <v>214</v>
      </c>
      <c r="BK198" s="370">
        <v>1</v>
      </c>
      <c r="BL198" s="219" t="s">
        <v>65</v>
      </c>
      <c r="BM198" s="52"/>
      <c r="BN198" s="218" t="s">
        <v>310</v>
      </c>
      <c r="BO198" s="217" t="s">
        <v>55</v>
      </c>
      <c r="BP198" s="201" t="s">
        <v>684</v>
      </c>
      <c r="BQ198" s="52" t="s">
        <v>716</v>
      </c>
    </row>
    <row r="199" spans="1:69" ht="15.75">
      <c r="A199" s="207" t="s">
        <v>37</v>
      </c>
      <c r="B199" s="208" t="s">
        <v>9</v>
      </c>
      <c r="C199" s="202" t="s">
        <v>35</v>
      </c>
      <c r="D199" s="210" t="s">
        <v>182</v>
      </c>
      <c r="E199" s="24" t="s">
        <v>565</v>
      </c>
      <c r="F199" s="86">
        <v>55</v>
      </c>
      <c r="G199" s="80">
        <v>0</v>
      </c>
      <c r="H199" s="204"/>
      <c r="I199" s="204"/>
      <c r="J199" s="204"/>
      <c r="K199" s="204"/>
      <c r="L199" s="80">
        <v>0</v>
      </c>
      <c r="M199" s="203"/>
      <c r="N199" s="52">
        <v>0</v>
      </c>
      <c r="O199" s="204"/>
      <c r="P199" s="204"/>
      <c r="Q199" s="11">
        <v>6.9003998544999998</v>
      </c>
      <c r="R199" s="204"/>
      <c r="S199" s="204"/>
      <c r="T199" s="53">
        <v>12.8125</v>
      </c>
      <c r="U199" s="204"/>
      <c r="V199" s="204"/>
      <c r="W199" s="11">
        <v>6.9647088181818004</v>
      </c>
      <c r="X199" s="204"/>
      <c r="Y199" s="204"/>
      <c r="Z199" s="53">
        <v>13.0625</v>
      </c>
      <c r="AA199" s="204"/>
      <c r="AB199" s="204"/>
      <c r="AC199" s="204"/>
      <c r="AD199" s="204"/>
      <c r="AE199" s="204"/>
      <c r="AF199" s="9">
        <v>2.8862207816792771</v>
      </c>
      <c r="AG199" s="9">
        <v>384</v>
      </c>
      <c r="AH199" s="9">
        <v>0.60523439983396898</v>
      </c>
      <c r="AI199" s="9">
        <v>105</v>
      </c>
      <c r="AJ199" s="9">
        <v>1.842857142857143</v>
      </c>
      <c r="AK199" s="9" t="s">
        <v>248</v>
      </c>
      <c r="AL199" s="9">
        <v>55</v>
      </c>
      <c r="AM199" s="9">
        <v>2.8862207816792771</v>
      </c>
      <c r="AN199" s="9">
        <v>2.8815789473684212</v>
      </c>
      <c r="AO199" s="73">
        <v>0</v>
      </c>
      <c r="AP199" s="80">
        <v>0</v>
      </c>
      <c r="AQ199" s="80">
        <v>0</v>
      </c>
      <c r="AR199" s="224">
        <v>110</v>
      </c>
      <c r="AS199" s="224" t="s">
        <v>248</v>
      </c>
      <c r="AT199" s="11">
        <v>4259.4319999999998</v>
      </c>
      <c r="AU199" s="11">
        <v>0</v>
      </c>
      <c r="AV199" s="11">
        <v>0</v>
      </c>
      <c r="AW199" s="11">
        <v>110</v>
      </c>
      <c r="AX199" s="203" t="s">
        <v>248</v>
      </c>
      <c r="AY199" s="235" t="s">
        <v>248</v>
      </c>
      <c r="AZ199" s="138">
        <v>30115</v>
      </c>
      <c r="BA199" s="188" t="s">
        <v>248</v>
      </c>
      <c r="BB199" s="203" t="s">
        <v>248</v>
      </c>
      <c r="BC199" s="203" t="s">
        <v>248</v>
      </c>
      <c r="BD199" s="217" t="s">
        <v>61</v>
      </c>
      <c r="BE199" s="201" t="s">
        <v>62</v>
      </c>
      <c r="BF199" s="201" t="s">
        <v>63</v>
      </c>
      <c r="BG199" s="201" t="s">
        <v>196</v>
      </c>
      <c r="BH199" s="456" t="s">
        <v>512</v>
      </c>
      <c r="BI199" s="218" t="s">
        <v>66</v>
      </c>
      <c r="BJ199" s="370">
        <v>214</v>
      </c>
      <c r="BK199" s="370">
        <v>7</v>
      </c>
      <c r="BL199" s="219" t="s">
        <v>65</v>
      </c>
      <c r="BM199" s="52"/>
      <c r="BN199" s="218" t="s">
        <v>310</v>
      </c>
      <c r="BO199" s="217" t="s">
        <v>55</v>
      </c>
      <c r="BP199" s="201" t="s">
        <v>684</v>
      </c>
      <c r="BQ199" s="52" t="s">
        <v>716</v>
      </c>
    </row>
    <row r="200" spans="1:69" ht="15.75">
      <c r="A200" s="207" t="s">
        <v>37</v>
      </c>
      <c r="B200" s="208" t="s">
        <v>9</v>
      </c>
      <c r="C200" s="202" t="s">
        <v>35</v>
      </c>
      <c r="D200" s="210" t="s">
        <v>182</v>
      </c>
      <c r="E200" s="24" t="s">
        <v>565</v>
      </c>
      <c r="F200" s="86">
        <v>59</v>
      </c>
      <c r="G200" s="80">
        <v>0</v>
      </c>
      <c r="H200" s="204"/>
      <c r="I200" s="204"/>
      <c r="J200" s="204"/>
      <c r="K200" s="204"/>
      <c r="L200" s="80">
        <v>0</v>
      </c>
      <c r="M200" s="203"/>
      <c r="N200" s="52">
        <v>1</v>
      </c>
      <c r="O200" s="204"/>
      <c r="P200" s="204"/>
      <c r="Q200" s="11">
        <v>6.0899489660999997</v>
      </c>
      <c r="R200" s="204"/>
      <c r="S200" s="204"/>
      <c r="T200" s="53">
        <v>8.0249999999999986</v>
      </c>
      <c r="U200" s="204"/>
      <c r="V200" s="204"/>
      <c r="W200" s="11">
        <v>5.4751184576270999</v>
      </c>
      <c r="X200" s="204"/>
      <c r="Y200" s="204"/>
      <c r="Z200" s="53">
        <v>8.0124999999999993</v>
      </c>
      <c r="AA200" s="204"/>
      <c r="AB200" s="204"/>
      <c r="AC200" s="204"/>
      <c r="AD200" s="204"/>
      <c r="AE200" s="204"/>
      <c r="AF200" s="9">
        <v>3.5225615865491298</v>
      </c>
      <c r="AG200" s="9">
        <v>413</v>
      </c>
      <c r="AH200" s="9">
        <v>0.43849344261059059</v>
      </c>
      <c r="AI200" s="9">
        <v>8</v>
      </c>
      <c r="AJ200" s="9">
        <v>2.6265000000000001</v>
      </c>
      <c r="AK200" s="9" t="s">
        <v>248</v>
      </c>
      <c r="AL200" s="9">
        <v>59</v>
      </c>
      <c r="AM200" s="9">
        <v>3.5225615865491298</v>
      </c>
      <c r="AN200" s="9">
        <v>3.5912017167381975</v>
      </c>
      <c r="AO200" s="73">
        <v>2</v>
      </c>
      <c r="AP200" s="80">
        <v>0</v>
      </c>
      <c r="AQ200" s="80">
        <v>0</v>
      </c>
      <c r="AR200" s="224">
        <v>116</v>
      </c>
      <c r="AS200" s="224" t="s">
        <v>248</v>
      </c>
      <c r="AT200" s="11">
        <v>4481.893</v>
      </c>
      <c r="AU200" s="11">
        <v>0</v>
      </c>
      <c r="AV200" s="11">
        <v>0</v>
      </c>
      <c r="AW200" s="11">
        <v>116</v>
      </c>
      <c r="AX200" s="203" t="s">
        <v>248</v>
      </c>
      <c r="AY200" s="235" t="s">
        <v>248</v>
      </c>
      <c r="AZ200" s="138">
        <v>30115</v>
      </c>
      <c r="BA200" s="188" t="s">
        <v>248</v>
      </c>
      <c r="BB200" s="203" t="s">
        <v>248</v>
      </c>
      <c r="BC200" s="203" t="s">
        <v>248</v>
      </c>
      <c r="BD200" s="217" t="s">
        <v>61</v>
      </c>
      <c r="BE200" s="201" t="s">
        <v>62</v>
      </c>
      <c r="BF200" s="201" t="s">
        <v>63</v>
      </c>
      <c r="BG200" s="201" t="s">
        <v>196</v>
      </c>
      <c r="BH200" s="456" t="s">
        <v>512</v>
      </c>
      <c r="BI200" s="218" t="s">
        <v>67</v>
      </c>
      <c r="BJ200" s="370">
        <v>214</v>
      </c>
      <c r="BK200" s="370">
        <v>3</v>
      </c>
      <c r="BL200" s="219" t="s">
        <v>65</v>
      </c>
      <c r="BM200" s="52"/>
      <c r="BN200" s="218" t="s">
        <v>310</v>
      </c>
      <c r="BO200" s="217" t="s">
        <v>55</v>
      </c>
      <c r="BP200" s="201" t="s">
        <v>684</v>
      </c>
      <c r="BQ200" s="52" t="s">
        <v>716</v>
      </c>
    </row>
    <row r="201" spans="1:69" ht="15.75">
      <c r="A201" s="207" t="s">
        <v>37</v>
      </c>
      <c r="B201" s="208" t="s">
        <v>9</v>
      </c>
      <c r="C201" s="202" t="s">
        <v>35</v>
      </c>
      <c r="D201" s="210" t="s">
        <v>182</v>
      </c>
      <c r="E201" s="24" t="s">
        <v>565</v>
      </c>
      <c r="F201" s="86">
        <v>53</v>
      </c>
      <c r="G201" s="80">
        <v>0</v>
      </c>
      <c r="H201" s="204"/>
      <c r="I201" s="204"/>
      <c r="J201" s="204"/>
      <c r="K201" s="204"/>
      <c r="L201" s="80">
        <v>0</v>
      </c>
      <c r="M201" s="203"/>
      <c r="N201" s="52">
        <v>0</v>
      </c>
      <c r="O201" s="204"/>
      <c r="P201" s="204"/>
      <c r="Q201" s="11">
        <v>6.8017733396000004</v>
      </c>
      <c r="R201" s="204"/>
      <c r="S201" s="204"/>
      <c r="T201" s="53">
        <v>9.2249999999999996</v>
      </c>
      <c r="U201" s="204"/>
      <c r="V201" s="204"/>
      <c r="W201" s="11">
        <v>6.8060375849056003</v>
      </c>
      <c r="X201" s="204"/>
      <c r="Y201" s="204"/>
      <c r="Z201" s="53">
        <v>9.3374999999999986</v>
      </c>
      <c r="AA201" s="204"/>
      <c r="AB201" s="204"/>
      <c r="AC201" s="204"/>
      <c r="AD201" s="204"/>
      <c r="AE201" s="204"/>
      <c r="AF201" s="9">
        <v>2.537857142942292</v>
      </c>
      <c r="AG201" s="9">
        <v>371</v>
      </c>
      <c r="AH201" s="9">
        <v>0.38442391185793723</v>
      </c>
      <c r="AI201" s="9">
        <v>148</v>
      </c>
      <c r="AJ201" s="9">
        <v>1.6881944444444446</v>
      </c>
      <c r="AK201" s="9" t="s">
        <v>248</v>
      </c>
      <c r="AL201" s="9">
        <v>0</v>
      </c>
      <c r="AM201" s="9"/>
      <c r="AN201" s="9"/>
      <c r="AO201" s="73">
        <v>45</v>
      </c>
      <c r="AP201" s="80">
        <v>0</v>
      </c>
      <c r="AQ201" s="80">
        <v>0</v>
      </c>
      <c r="AR201" s="224">
        <v>61</v>
      </c>
      <c r="AS201" s="224" t="s">
        <v>248</v>
      </c>
      <c r="AT201" s="11">
        <v>4022.9389999999999</v>
      </c>
      <c r="AU201" s="11">
        <v>0</v>
      </c>
      <c r="AV201" s="11">
        <v>0</v>
      </c>
      <c r="AW201" s="11">
        <v>61</v>
      </c>
      <c r="AX201" s="203" t="s">
        <v>248</v>
      </c>
      <c r="AY201" s="235" t="s">
        <v>248</v>
      </c>
      <c r="AZ201" s="138">
        <v>30115</v>
      </c>
      <c r="BA201" s="188" t="s">
        <v>248</v>
      </c>
      <c r="BB201" s="203" t="s">
        <v>248</v>
      </c>
      <c r="BC201" s="203" t="s">
        <v>248</v>
      </c>
      <c r="BD201" s="217" t="s">
        <v>61</v>
      </c>
      <c r="BE201" s="201" t="s">
        <v>62</v>
      </c>
      <c r="BF201" s="201" t="s">
        <v>63</v>
      </c>
      <c r="BG201" s="201" t="s">
        <v>196</v>
      </c>
      <c r="BH201" s="456" t="s">
        <v>512</v>
      </c>
      <c r="BI201" s="218" t="s">
        <v>68</v>
      </c>
      <c r="BJ201" s="370">
        <v>214</v>
      </c>
      <c r="BK201" s="370">
        <v>4</v>
      </c>
      <c r="BL201" s="219" t="s">
        <v>65</v>
      </c>
      <c r="BM201" s="52"/>
      <c r="BN201" s="218" t="s">
        <v>310</v>
      </c>
      <c r="BO201" s="217" t="s">
        <v>55</v>
      </c>
      <c r="BP201" s="201" t="s">
        <v>684</v>
      </c>
      <c r="BQ201" s="52" t="s">
        <v>716</v>
      </c>
    </row>
    <row r="202" spans="1:69" ht="15.75">
      <c r="A202" s="207" t="s">
        <v>37</v>
      </c>
      <c r="B202" s="208" t="s">
        <v>9</v>
      </c>
      <c r="C202" s="202" t="s">
        <v>35</v>
      </c>
      <c r="D202" s="210" t="s">
        <v>182</v>
      </c>
      <c r="E202" s="24" t="s">
        <v>566</v>
      </c>
      <c r="F202" s="420">
        <v>46</v>
      </c>
      <c r="G202" s="421">
        <v>0</v>
      </c>
      <c r="H202" s="422"/>
      <c r="I202" s="422"/>
      <c r="J202" s="422"/>
      <c r="K202" s="422"/>
      <c r="L202" s="421">
        <v>0</v>
      </c>
      <c r="M202" s="423"/>
      <c r="N202" s="424">
        <v>0</v>
      </c>
      <c r="O202" s="422"/>
      <c r="P202" s="422"/>
      <c r="Q202" s="425">
        <v>5.8270215869999999</v>
      </c>
      <c r="R202" s="422"/>
      <c r="S202" s="422"/>
      <c r="T202" s="426">
        <v>9.3499999999999979</v>
      </c>
      <c r="U202" s="422"/>
      <c r="V202" s="422"/>
      <c r="W202" s="425">
        <v>5.4931085869564997</v>
      </c>
      <c r="X202" s="422"/>
      <c r="Y202" s="422"/>
      <c r="Z202" s="426">
        <v>7.8499999999999979</v>
      </c>
      <c r="AA202" s="422"/>
      <c r="AB202" s="422"/>
      <c r="AC202" s="422"/>
      <c r="AD202" s="422"/>
      <c r="AE202" s="422"/>
      <c r="AF202" s="427">
        <v>3.6895031247820178</v>
      </c>
      <c r="AG202" s="427">
        <v>322</v>
      </c>
      <c r="AH202" s="427">
        <v>0.33706503295198598</v>
      </c>
      <c r="AI202" s="427">
        <v>1</v>
      </c>
      <c r="AJ202" s="427">
        <v>2.9441176470588237</v>
      </c>
      <c r="AK202" s="427" t="s">
        <v>248</v>
      </c>
      <c r="AL202" s="427">
        <v>46</v>
      </c>
      <c r="AM202" s="427">
        <v>3.6895031247820178</v>
      </c>
      <c r="AN202" s="427">
        <v>3.6981981981981984</v>
      </c>
      <c r="AO202" s="428">
        <v>6</v>
      </c>
      <c r="AP202" s="421">
        <v>0</v>
      </c>
      <c r="AQ202" s="421">
        <v>0</v>
      </c>
      <c r="AR202" s="429">
        <v>86</v>
      </c>
      <c r="AS202" s="429" t="s">
        <v>248</v>
      </c>
      <c r="AT202" s="425">
        <v>3281.9810000000002</v>
      </c>
      <c r="AU202" s="425">
        <v>0</v>
      </c>
      <c r="AV202" s="425">
        <v>0</v>
      </c>
      <c r="AW202" s="425">
        <v>86</v>
      </c>
      <c r="AX202" s="203" t="s">
        <v>248</v>
      </c>
      <c r="AY202" s="235" t="s">
        <v>248</v>
      </c>
      <c r="AZ202" s="138">
        <v>86687</v>
      </c>
      <c r="BA202" s="188" t="s">
        <v>248</v>
      </c>
      <c r="BB202" s="203" t="s">
        <v>248</v>
      </c>
      <c r="BC202" s="203" t="s">
        <v>248</v>
      </c>
      <c r="BD202" s="217" t="s">
        <v>61</v>
      </c>
      <c r="BE202" s="201" t="s">
        <v>62</v>
      </c>
      <c r="BF202" s="201" t="s">
        <v>63</v>
      </c>
      <c r="BG202" s="201" t="s">
        <v>196</v>
      </c>
      <c r="BH202" s="218" t="s">
        <v>515</v>
      </c>
      <c r="BI202" s="218" t="s">
        <v>64</v>
      </c>
      <c r="BJ202" s="370">
        <v>214</v>
      </c>
      <c r="BK202" s="370">
        <v>1</v>
      </c>
      <c r="BL202" s="219" t="s">
        <v>65</v>
      </c>
      <c r="BM202" s="52"/>
      <c r="BN202" s="218" t="s">
        <v>310</v>
      </c>
      <c r="BO202" s="217" t="s">
        <v>54</v>
      </c>
      <c r="BP202" s="201" t="s">
        <v>699</v>
      </c>
      <c r="BQ202" s="52" t="s">
        <v>715</v>
      </c>
    </row>
    <row r="203" spans="1:69" ht="15.75">
      <c r="A203" s="207" t="s">
        <v>37</v>
      </c>
      <c r="B203" s="208" t="s">
        <v>9</v>
      </c>
      <c r="C203" s="202" t="s">
        <v>35</v>
      </c>
      <c r="D203" s="210" t="s">
        <v>182</v>
      </c>
      <c r="E203" s="24" t="s">
        <v>566</v>
      </c>
      <c r="F203" s="420">
        <v>45</v>
      </c>
      <c r="G203" s="421">
        <v>4</v>
      </c>
      <c r="H203" s="422"/>
      <c r="I203" s="422"/>
      <c r="J203" s="422"/>
      <c r="K203" s="422"/>
      <c r="L203" s="421">
        <v>0</v>
      </c>
      <c r="M203" s="423"/>
      <c r="N203" s="424">
        <v>0</v>
      </c>
      <c r="O203" s="422"/>
      <c r="P203" s="422"/>
      <c r="Q203" s="425">
        <v>7.3099266585000002</v>
      </c>
      <c r="R203" s="422"/>
      <c r="S203" s="422"/>
      <c r="T203" s="426">
        <v>9.4874999999999989</v>
      </c>
      <c r="U203" s="422"/>
      <c r="V203" s="422"/>
      <c r="W203" s="425">
        <v>7.1979755121951001</v>
      </c>
      <c r="X203" s="422"/>
      <c r="Y203" s="422"/>
      <c r="Z203" s="426">
        <v>9.4749999999999979</v>
      </c>
      <c r="AA203" s="422"/>
      <c r="AB203" s="422"/>
      <c r="AC203" s="422"/>
      <c r="AD203" s="422"/>
      <c r="AE203" s="422"/>
      <c r="AF203" s="427">
        <v>3.3002613303830266</v>
      </c>
      <c r="AG203" s="427">
        <v>281</v>
      </c>
      <c r="AH203" s="427">
        <v>0.58517686068881503</v>
      </c>
      <c r="AI203" s="427">
        <v>26</v>
      </c>
      <c r="AJ203" s="427">
        <v>2.0837500000000002</v>
      </c>
      <c r="AK203" s="427" t="s">
        <v>248</v>
      </c>
      <c r="AL203" s="427">
        <v>39</v>
      </c>
      <c r="AM203" s="427">
        <v>3.2921978078045688</v>
      </c>
      <c r="AN203" s="427">
        <v>3.3562500000000002</v>
      </c>
      <c r="AO203" s="428">
        <v>4</v>
      </c>
      <c r="AP203" s="421">
        <v>0</v>
      </c>
      <c r="AQ203" s="421">
        <v>0</v>
      </c>
      <c r="AR203" s="429">
        <v>78</v>
      </c>
      <c r="AS203" s="429" t="s">
        <v>248</v>
      </c>
      <c r="AT203" s="425">
        <v>2848.3150000000001</v>
      </c>
      <c r="AU203" s="425">
        <v>80.822999999999993</v>
      </c>
      <c r="AV203" s="425">
        <v>0</v>
      </c>
      <c r="AW203" s="425">
        <v>78</v>
      </c>
      <c r="AX203" s="203" t="s">
        <v>248</v>
      </c>
      <c r="AY203" s="235" t="s">
        <v>248</v>
      </c>
      <c r="AZ203" s="138">
        <v>86687</v>
      </c>
      <c r="BA203" s="188" t="s">
        <v>248</v>
      </c>
      <c r="BB203" s="203" t="s">
        <v>248</v>
      </c>
      <c r="BC203" s="203" t="s">
        <v>248</v>
      </c>
      <c r="BD203" s="217" t="s">
        <v>61</v>
      </c>
      <c r="BE203" s="201" t="s">
        <v>62</v>
      </c>
      <c r="BF203" s="201" t="s">
        <v>63</v>
      </c>
      <c r="BG203" s="201" t="s">
        <v>196</v>
      </c>
      <c r="BH203" s="218" t="s">
        <v>515</v>
      </c>
      <c r="BI203" s="218" t="s">
        <v>66</v>
      </c>
      <c r="BJ203" s="370">
        <v>214</v>
      </c>
      <c r="BK203" s="370">
        <v>7</v>
      </c>
      <c r="BL203" s="219" t="s">
        <v>65</v>
      </c>
      <c r="BM203" s="52"/>
      <c r="BN203" s="218" t="s">
        <v>310</v>
      </c>
      <c r="BO203" s="217" t="s">
        <v>54</v>
      </c>
      <c r="BP203" s="201" t="s">
        <v>699</v>
      </c>
      <c r="BQ203" s="52" t="s">
        <v>715</v>
      </c>
    </row>
    <row r="204" spans="1:69" ht="15.75">
      <c r="A204" s="207" t="s">
        <v>37</v>
      </c>
      <c r="B204" s="208" t="s">
        <v>9</v>
      </c>
      <c r="C204" s="202" t="s">
        <v>35</v>
      </c>
      <c r="D204" s="210" t="s">
        <v>182</v>
      </c>
      <c r="E204" s="24" t="s">
        <v>566</v>
      </c>
      <c r="F204" s="420">
        <v>45</v>
      </c>
      <c r="G204" s="421">
        <v>0</v>
      </c>
      <c r="H204" s="422"/>
      <c r="I204" s="422"/>
      <c r="J204" s="422"/>
      <c r="K204" s="422"/>
      <c r="L204" s="421">
        <v>0</v>
      </c>
      <c r="M204" s="423"/>
      <c r="N204" s="424">
        <v>0</v>
      </c>
      <c r="O204" s="422"/>
      <c r="P204" s="422"/>
      <c r="Q204" s="425">
        <v>7.3821997778000004</v>
      </c>
      <c r="R204" s="422"/>
      <c r="S204" s="422"/>
      <c r="T204" s="426">
        <v>9.6875</v>
      </c>
      <c r="U204" s="422"/>
      <c r="V204" s="422"/>
      <c r="W204" s="425">
        <v>7.5348665555555003</v>
      </c>
      <c r="X204" s="422"/>
      <c r="Y204" s="422"/>
      <c r="Z204" s="426">
        <v>9.6875</v>
      </c>
      <c r="AA204" s="422"/>
      <c r="AB204" s="422"/>
      <c r="AC204" s="422"/>
      <c r="AD204" s="422"/>
      <c r="AE204" s="422"/>
      <c r="AF204" s="427">
        <v>3.4770793714220565</v>
      </c>
      <c r="AG204" s="427">
        <v>315</v>
      </c>
      <c r="AH204" s="427">
        <v>0.47187076194029853</v>
      </c>
      <c r="AI204" s="427">
        <v>14</v>
      </c>
      <c r="AJ204" s="427">
        <v>2.5224358974358974</v>
      </c>
      <c r="AK204" s="427" t="s">
        <v>248</v>
      </c>
      <c r="AL204" s="427">
        <v>45</v>
      </c>
      <c r="AM204" s="427">
        <v>3.4770793714220565</v>
      </c>
      <c r="AN204" s="427">
        <v>3.5939306358381504</v>
      </c>
      <c r="AO204" s="428">
        <v>1</v>
      </c>
      <c r="AP204" s="421">
        <v>0</v>
      </c>
      <c r="AQ204" s="421">
        <v>0</v>
      </c>
      <c r="AR204" s="429">
        <v>89</v>
      </c>
      <c r="AS204" s="429" t="s">
        <v>248</v>
      </c>
      <c r="AT204" s="425">
        <v>3232.328</v>
      </c>
      <c r="AU204" s="425">
        <v>0</v>
      </c>
      <c r="AV204" s="425">
        <v>0</v>
      </c>
      <c r="AW204" s="425">
        <v>89</v>
      </c>
      <c r="AX204" s="203" t="s">
        <v>248</v>
      </c>
      <c r="AY204" s="235" t="s">
        <v>248</v>
      </c>
      <c r="AZ204" s="138">
        <v>86687</v>
      </c>
      <c r="BA204" s="188" t="s">
        <v>248</v>
      </c>
      <c r="BB204" s="203" t="s">
        <v>248</v>
      </c>
      <c r="BC204" s="203" t="s">
        <v>248</v>
      </c>
      <c r="BD204" s="217" t="s">
        <v>61</v>
      </c>
      <c r="BE204" s="201" t="s">
        <v>62</v>
      </c>
      <c r="BF204" s="201" t="s">
        <v>63</v>
      </c>
      <c r="BG204" s="201" t="s">
        <v>196</v>
      </c>
      <c r="BH204" s="218" t="s">
        <v>515</v>
      </c>
      <c r="BI204" s="218" t="s">
        <v>67</v>
      </c>
      <c r="BJ204" s="370">
        <v>214</v>
      </c>
      <c r="BK204" s="370">
        <v>3</v>
      </c>
      <c r="BL204" s="219" t="s">
        <v>65</v>
      </c>
      <c r="BM204" s="52"/>
      <c r="BN204" s="218" t="s">
        <v>310</v>
      </c>
      <c r="BO204" s="217" t="s">
        <v>54</v>
      </c>
      <c r="BP204" s="201" t="s">
        <v>699</v>
      </c>
      <c r="BQ204" s="52" t="s">
        <v>715</v>
      </c>
    </row>
    <row r="205" spans="1:69" ht="15.75">
      <c r="A205" s="207" t="s">
        <v>37</v>
      </c>
      <c r="B205" s="208" t="s">
        <v>9</v>
      </c>
      <c r="C205" s="202" t="s">
        <v>35</v>
      </c>
      <c r="D205" s="210" t="s">
        <v>182</v>
      </c>
      <c r="E205" s="24" t="s">
        <v>566</v>
      </c>
      <c r="F205" s="86">
        <v>44</v>
      </c>
      <c r="G205" s="80">
        <v>1</v>
      </c>
      <c r="H205" s="204"/>
      <c r="I205" s="204"/>
      <c r="J205" s="204"/>
      <c r="K205" s="204"/>
      <c r="L205" s="80">
        <v>0</v>
      </c>
      <c r="M205" s="203"/>
      <c r="N205" s="52">
        <v>0</v>
      </c>
      <c r="O205" s="204"/>
      <c r="P205" s="204"/>
      <c r="Q205" s="11">
        <v>8.3551859766999996</v>
      </c>
      <c r="R205" s="204"/>
      <c r="S205" s="204"/>
      <c r="T205" s="53">
        <v>11.2125</v>
      </c>
      <c r="U205" s="204"/>
      <c r="V205" s="204"/>
      <c r="W205" s="11">
        <v>8.4109999302324994</v>
      </c>
      <c r="X205" s="204"/>
      <c r="Y205" s="204"/>
      <c r="Z205" s="53">
        <v>11.308333333333334</v>
      </c>
      <c r="AA205" s="204"/>
      <c r="AB205" s="204"/>
      <c r="AC205" s="204"/>
      <c r="AD205" s="204"/>
      <c r="AE205" s="204"/>
      <c r="AF205" s="9">
        <v>2.7466666828207416</v>
      </c>
      <c r="AG205" s="9">
        <v>294</v>
      </c>
      <c r="AH205" s="9">
        <v>0.32837395963191279</v>
      </c>
      <c r="AI205" s="9">
        <v>54</v>
      </c>
      <c r="AJ205" s="9">
        <v>2.0537234042553192</v>
      </c>
      <c r="AK205" s="9" t="s">
        <v>248</v>
      </c>
      <c r="AL205" s="9">
        <v>0</v>
      </c>
      <c r="AM205" s="9"/>
      <c r="AN205" s="9"/>
      <c r="AO205" s="73">
        <v>10</v>
      </c>
      <c r="AP205" s="80">
        <v>0</v>
      </c>
      <c r="AQ205" s="80">
        <v>0</v>
      </c>
      <c r="AR205" s="224">
        <v>76</v>
      </c>
      <c r="AS205" s="224" t="s">
        <v>248</v>
      </c>
      <c r="AT205" s="11">
        <v>3085.7649999999999</v>
      </c>
      <c r="AU205" s="11">
        <v>0</v>
      </c>
      <c r="AV205" s="11">
        <v>0</v>
      </c>
      <c r="AW205" s="11">
        <v>76</v>
      </c>
      <c r="AX205" s="203" t="s">
        <v>248</v>
      </c>
      <c r="AY205" s="235" t="s">
        <v>248</v>
      </c>
      <c r="AZ205" s="138">
        <v>86687</v>
      </c>
      <c r="BA205" s="188" t="s">
        <v>248</v>
      </c>
      <c r="BB205" s="203" t="s">
        <v>248</v>
      </c>
      <c r="BC205" s="203" t="s">
        <v>248</v>
      </c>
      <c r="BD205" s="217" t="s">
        <v>61</v>
      </c>
      <c r="BE205" s="201" t="s">
        <v>62</v>
      </c>
      <c r="BF205" s="201" t="s">
        <v>63</v>
      </c>
      <c r="BG205" s="201" t="s">
        <v>196</v>
      </c>
      <c r="BH205" s="218" t="s">
        <v>515</v>
      </c>
      <c r="BI205" s="218" t="s">
        <v>68</v>
      </c>
      <c r="BJ205" s="370">
        <v>214</v>
      </c>
      <c r="BK205" s="370">
        <v>4</v>
      </c>
      <c r="BL205" s="219" t="s">
        <v>65</v>
      </c>
      <c r="BM205" s="52"/>
      <c r="BN205" s="218" t="s">
        <v>310</v>
      </c>
      <c r="BO205" s="217" t="s">
        <v>54</v>
      </c>
      <c r="BP205" s="201" t="s">
        <v>699</v>
      </c>
      <c r="BQ205" s="52" t="s">
        <v>715</v>
      </c>
    </row>
    <row r="206" spans="1:69" ht="15.75">
      <c r="A206" s="207" t="s">
        <v>37</v>
      </c>
      <c r="B206" s="208" t="s">
        <v>9</v>
      </c>
      <c r="C206" s="202" t="s">
        <v>35</v>
      </c>
      <c r="D206" s="210" t="s">
        <v>182</v>
      </c>
      <c r="E206" s="24" t="s">
        <v>620</v>
      </c>
      <c r="F206" s="86">
        <v>120</v>
      </c>
      <c r="G206" s="80">
        <v>0</v>
      </c>
      <c r="H206" s="204"/>
      <c r="I206" s="204"/>
      <c r="J206" s="204"/>
      <c r="K206" s="204"/>
      <c r="L206" s="80">
        <v>0</v>
      </c>
      <c r="M206" s="203"/>
      <c r="N206" s="52">
        <v>0</v>
      </c>
      <c r="O206" s="204"/>
      <c r="P206" s="204"/>
      <c r="Q206" s="11">
        <v>5.4087415749999996</v>
      </c>
      <c r="R206" s="204"/>
      <c r="S206" s="204"/>
      <c r="T206" s="53">
        <v>7</v>
      </c>
      <c r="U206" s="204"/>
      <c r="V206" s="204"/>
      <c r="W206" s="11">
        <v>5.2268583</v>
      </c>
      <c r="X206" s="204"/>
      <c r="Y206" s="204"/>
      <c r="Z206" s="53">
        <v>6.5</v>
      </c>
      <c r="AA206" s="204"/>
      <c r="AB206" s="204"/>
      <c r="AC206" s="204"/>
      <c r="AD206" s="204"/>
      <c r="AE206" s="204"/>
      <c r="AF206" s="9">
        <v>3.650359144806862</v>
      </c>
      <c r="AG206" s="9">
        <v>839</v>
      </c>
      <c r="AH206" s="9">
        <v>0.43109203535578733</v>
      </c>
      <c r="AI206" s="9">
        <v>18</v>
      </c>
      <c r="AJ206" s="9">
        <v>2.7029661016949151</v>
      </c>
      <c r="AK206" s="9" t="s">
        <v>248</v>
      </c>
      <c r="AL206" s="9">
        <v>119</v>
      </c>
      <c r="AM206" s="9">
        <v>3.6626310699126301</v>
      </c>
      <c r="AN206" s="9">
        <v>3.70179584120983</v>
      </c>
      <c r="AO206" s="73">
        <v>1</v>
      </c>
      <c r="AP206" s="80">
        <v>0</v>
      </c>
      <c r="AQ206" s="80">
        <v>0</v>
      </c>
      <c r="AR206" s="224">
        <v>239</v>
      </c>
      <c r="AS206" s="224" t="s">
        <v>248</v>
      </c>
      <c r="AT206" s="11">
        <v>8600.8060000000005</v>
      </c>
      <c r="AU206" s="11">
        <v>0</v>
      </c>
      <c r="AV206" s="11">
        <v>0</v>
      </c>
      <c r="AW206" s="11">
        <v>239</v>
      </c>
      <c r="AX206" s="203" t="s">
        <v>248</v>
      </c>
      <c r="AY206" s="235" t="s">
        <v>248</v>
      </c>
      <c r="AZ206" s="138">
        <v>91425</v>
      </c>
      <c r="BA206" s="188" t="s">
        <v>248</v>
      </c>
      <c r="BB206" s="203" t="s">
        <v>248</v>
      </c>
      <c r="BC206" s="203" t="s">
        <v>248</v>
      </c>
      <c r="BD206" s="217" t="s">
        <v>61</v>
      </c>
      <c r="BE206" s="201" t="s">
        <v>62</v>
      </c>
      <c r="BF206" s="201" t="s">
        <v>63</v>
      </c>
      <c r="BG206" s="201" t="s">
        <v>196</v>
      </c>
      <c r="BH206" s="456" t="s">
        <v>713</v>
      </c>
      <c r="BI206" s="218" t="s">
        <v>64</v>
      </c>
      <c r="BJ206" s="370">
        <v>214</v>
      </c>
      <c r="BK206" s="370">
        <v>1</v>
      </c>
      <c r="BL206" s="219" t="s">
        <v>65</v>
      </c>
      <c r="BM206" s="52"/>
      <c r="BN206" s="218" t="s">
        <v>310</v>
      </c>
      <c r="BO206" s="217" t="s">
        <v>53</v>
      </c>
      <c r="BP206" s="201" t="s">
        <v>704</v>
      </c>
      <c r="BQ206" s="52" t="s">
        <v>714</v>
      </c>
    </row>
    <row r="207" spans="1:69" ht="15.75">
      <c r="A207" s="207" t="s">
        <v>37</v>
      </c>
      <c r="B207" s="208" t="s">
        <v>9</v>
      </c>
      <c r="C207" s="202" t="s">
        <v>35</v>
      </c>
      <c r="D207" s="210" t="s">
        <v>182</v>
      </c>
      <c r="E207" s="24" t="s">
        <v>620</v>
      </c>
      <c r="F207" s="86">
        <v>118</v>
      </c>
      <c r="G207" s="80">
        <v>9</v>
      </c>
      <c r="H207" s="204"/>
      <c r="I207" s="204"/>
      <c r="J207" s="204"/>
      <c r="K207" s="204"/>
      <c r="L207" s="80">
        <v>0</v>
      </c>
      <c r="M207" s="203"/>
      <c r="N207" s="52">
        <v>2</v>
      </c>
      <c r="O207" s="204"/>
      <c r="P207" s="204"/>
      <c r="Q207" s="11">
        <v>7.0957796054999998</v>
      </c>
      <c r="R207" s="204"/>
      <c r="S207" s="204"/>
      <c r="T207" s="53">
        <v>13.274999999999999</v>
      </c>
      <c r="U207" s="204"/>
      <c r="V207" s="204"/>
      <c r="W207" s="11">
        <v>7.0971282293576996</v>
      </c>
      <c r="X207" s="204"/>
      <c r="Y207" s="204"/>
      <c r="Z207" s="53">
        <v>13.137499999999999</v>
      </c>
      <c r="AA207" s="204"/>
      <c r="AB207" s="204"/>
      <c r="AC207" s="204"/>
      <c r="AD207" s="204"/>
      <c r="AE207" s="204"/>
      <c r="AF207" s="9">
        <v>3.3009078779589833</v>
      </c>
      <c r="AG207" s="9">
        <v>749</v>
      </c>
      <c r="AH207" s="9">
        <v>0.50906800367705596</v>
      </c>
      <c r="AI207" s="9">
        <v>50</v>
      </c>
      <c r="AJ207" s="9">
        <v>2.3168478260869563</v>
      </c>
      <c r="AK207" s="9" t="s">
        <v>248</v>
      </c>
      <c r="AL207" s="9">
        <v>107</v>
      </c>
      <c r="AM207" s="9">
        <v>3.3009078779589833</v>
      </c>
      <c r="AN207" s="9">
        <v>3.3473782771535578</v>
      </c>
      <c r="AO207" s="73">
        <v>21</v>
      </c>
      <c r="AP207" s="80">
        <v>0</v>
      </c>
      <c r="AQ207" s="80">
        <v>0</v>
      </c>
      <c r="AR207" s="224">
        <v>197</v>
      </c>
      <c r="AS207" s="224" t="s">
        <v>248</v>
      </c>
      <c r="AT207" s="11">
        <v>7782.7370000000001</v>
      </c>
      <c r="AU207" s="11">
        <v>0</v>
      </c>
      <c r="AV207" s="11">
        <v>0</v>
      </c>
      <c r="AW207" s="11">
        <v>197</v>
      </c>
      <c r="AX207" s="203" t="s">
        <v>248</v>
      </c>
      <c r="AY207" s="235" t="s">
        <v>248</v>
      </c>
      <c r="AZ207" s="138">
        <v>91425</v>
      </c>
      <c r="BA207" s="188" t="s">
        <v>248</v>
      </c>
      <c r="BB207" s="203" t="s">
        <v>248</v>
      </c>
      <c r="BC207" s="203" t="s">
        <v>248</v>
      </c>
      <c r="BD207" s="217" t="s">
        <v>61</v>
      </c>
      <c r="BE207" s="201" t="s">
        <v>62</v>
      </c>
      <c r="BF207" s="201" t="s">
        <v>63</v>
      </c>
      <c r="BG207" s="201" t="s">
        <v>196</v>
      </c>
      <c r="BH207" s="456" t="s">
        <v>713</v>
      </c>
      <c r="BI207" s="218" t="s">
        <v>66</v>
      </c>
      <c r="BJ207" s="370">
        <v>214</v>
      </c>
      <c r="BK207" s="370">
        <v>7</v>
      </c>
      <c r="BL207" s="219" t="s">
        <v>65</v>
      </c>
      <c r="BM207" s="52"/>
      <c r="BN207" s="218" t="s">
        <v>310</v>
      </c>
      <c r="BO207" s="217" t="s">
        <v>53</v>
      </c>
      <c r="BP207" s="201" t="s">
        <v>704</v>
      </c>
      <c r="BQ207" s="52" t="s">
        <v>714</v>
      </c>
    </row>
    <row r="208" spans="1:69" ht="15.75">
      <c r="A208" s="207" t="s">
        <v>37</v>
      </c>
      <c r="B208" s="208" t="s">
        <v>9</v>
      </c>
      <c r="C208" s="202" t="s">
        <v>35</v>
      </c>
      <c r="D208" s="210" t="s">
        <v>182</v>
      </c>
      <c r="E208" s="24" t="s">
        <v>620</v>
      </c>
      <c r="F208" s="86">
        <v>120</v>
      </c>
      <c r="G208" s="80">
        <v>0</v>
      </c>
      <c r="H208" s="204"/>
      <c r="I208" s="204"/>
      <c r="J208" s="204"/>
      <c r="K208" s="204"/>
      <c r="L208" s="80">
        <v>0</v>
      </c>
      <c r="M208" s="203"/>
      <c r="N208" s="52">
        <v>0</v>
      </c>
      <c r="O208" s="204"/>
      <c r="P208" s="204"/>
      <c r="Q208" s="11">
        <v>6.7988331582999999</v>
      </c>
      <c r="R208" s="204"/>
      <c r="S208" s="204"/>
      <c r="T208" s="53">
        <v>8.375</v>
      </c>
      <c r="U208" s="204"/>
      <c r="V208" s="204"/>
      <c r="W208" s="11">
        <v>6.9253082250000002</v>
      </c>
      <c r="X208" s="204"/>
      <c r="Y208" s="204"/>
      <c r="Z208" s="53">
        <v>8.5</v>
      </c>
      <c r="AA208" s="204"/>
      <c r="AB208" s="204"/>
      <c r="AC208" s="204"/>
      <c r="AD208" s="204"/>
      <c r="AE208" s="204"/>
      <c r="AF208" s="9">
        <v>3.3597976257403688</v>
      </c>
      <c r="AG208" s="9">
        <v>840</v>
      </c>
      <c r="AH208" s="9">
        <v>0.51884296743766956</v>
      </c>
      <c r="AI208" s="9">
        <v>53</v>
      </c>
      <c r="AJ208" s="9">
        <v>2.3777777777777778</v>
      </c>
      <c r="AK208" s="9" t="s">
        <v>248</v>
      </c>
      <c r="AL208" s="9">
        <v>120</v>
      </c>
      <c r="AM208" s="9">
        <v>3.3597976257403688</v>
      </c>
      <c r="AN208" s="9">
        <v>3.4673913043478262</v>
      </c>
      <c r="AO208" s="73">
        <v>0</v>
      </c>
      <c r="AP208" s="80">
        <v>0</v>
      </c>
      <c r="AQ208" s="80">
        <v>0</v>
      </c>
      <c r="AR208" s="224">
        <v>240</v>
      </c>
      <c r="AS208" s="224" t="s">
        <v>248</v>
      </c>
      <c r="AT208" s="11">
        <v>8571.8979999999992</v>
      </c>
      <c r="AU208" s="11">
        <v>0</v>
      </c>
      <c r="AV208" s="11">
        <v>0</v>
      </c>
      <c r="AW208" s="11">
        <v>240</v>
      </c>
      <c r="AX208" s="203" t="s">
        <v>248</v>
      </c>
      <c r="AY208" s="235" t="s">
        <v>248</v>
      </c>
      <c r="AZ208" s="138">
        <v>91425</v>
      </c>
      <c r="BA208" s="188" t="s">
        <v>248</v>
      </c>
      <c r="BB208" s="203" t="s">
        <v>248</v>
      </c>
      <c r="BC208" s="203" t="s">
        <v>248</v>
      </c>
      <c r="BD208" s="217" t="s">
        <v>61</v>
      </c>
      <c r="BE208" s="201" t="s">
        <v>62</v>
      </c>
      <c r="BF208" s="201" t="s">
        <v>63</v>
      </c>
      <c r="BG208" s="201" t="s">
        <v>196</v>
      </c>
      <c r="BH208" s="456" t="s">
        <v>713</v>
      </c>
      <c r="BI208" s="218" t="s">
        <v>67</v>
      </c>
      <c r="BJ208" s="370">
        <v>214</v>
      </c>
      <c r="BK208" s="370">
        <v>3</v>
      </c>
      <c r="BL208" s="219" t="s">
        <v>65</v>
      </c>
      <c r="BM208" s="52"/>
      <c r="BN208" s="218" t="s">
        <v>310</v>
      </c>
      <c r="BO208" s="217" t="s">
        <v>53</v>
      </c>
      <c r="BP208" s="201" t="s">
        <v>704</v>
      </c>
      <c r="BQ208" s="52" t="s">
        <v>714</v>
      </c>
    </row>
    <row r="209" spans="1:69" ht="16.5" thickBot="1">
      <c r="A209" s="207" t="s">
        <v>37</v>
      </c>
      <c r="B209" s="208" t="s">
        <v>9</v>
      </c>
      <c r="C209" s="202" t="s">
        <v>35</v>
      </c>
      <c r="D209" s="210" t="s">
        <v>182</v>
      </c>
      <c r="E209" s="24" t="s">
        <v>620</v>
      </c>
      <c r="F209" s="86">
        <v>118</v>
      </c>
      <c r="G209" s="80">
        <v>2</v>
      </c>
      <c r="H209" s="204"/>
      <c r="I209" s="204"/>
      <c r="J209" s="204"/>
      <c r="K209" s="204"/>
      <c r="L209" s="80">
        <v>0</v>
      </c>
      <c r="M209" s="203"/>
      <c r="N209" s="52">
        <v>0</v>
      </c>
      <c r="O209" s="204"/>
      <c r="P209" s="204"/>
      <c r="Q209" s="11">
        <v>7.8078361207000002</v>
      </c>
      <c r="R209" s="204"/>
      <c r="S209" s="204"/>
      <c r="T209" s="53">
        <v>9.5499999999999972</v>
      </c>
      <c r="U209" s="204"/>
      <c r="V209" s="204"/>
      <c r="W209" s="11">
        <v>7.9173619310344003</v>
      </c>
      <c r="X209" s="204"/>
      <c r="Y209" s="204"/>
      <c r="Z209" s="53">
        <v>9.5999999999999943</v>
      </c>
      <c r="AA209" s="204"/>
      <c r="AB209" s="204"/>
      <c r="AC209" s="204"/>
      <c r="AD209" s="204"/>
      <c r="AE209" s="204"/>
      <c r="AF209" s="9">
        <v>2.9685611677874477</v>
      </c>
      <c r="AG209" s="9">
        <v>811</v>
      </c>
      <c r="AH209" s="9">
        <v>0.36553795893386248</v>
      </c>
      <c r="AI209" s="9">
        <v>84</v>
      </c>
      <c r="AJ209" s="9">
        <v>2.1940140845070424</v>
      </c>
      <c r="AK209" s="9" t="s">
        <v>248</v>
      </c>
      <c r="AL209" s="9">
        <v>0</v>
      </c>
      <c r="AM209" s="9"/>
      <c r="AN209" s="9"/>
      <c r="AO209" s="73">
        <v>6</v>
      </c>
      <c r="AP209" s="80">
        <v>0</v>
      </c>
      <c r="AQ209" s="80">
        <v>0</v>
      </c>
      <c r="AR209" s="224">
        <v>226</v>
      </c>
      <c r="AS209" s="224" t="s">
        <v>248</v>
      </c>
      <c r="AT209" s="11">
        <v>8276.0499999999993</v>
      </c>
      <c r="AU209" s="11">
        <v>24.734000000000002</v>
      </c>
      <c r="AV209" s="11">
        <v>0</v>
      </c>
      <c r="AW209" s="11">
        <v>226</v>
      </c>
      <c r="AX209" s="158" t="s">
        <v>248</v>
      </c>
      <c r="AY209" s="235" t="s">
        <v>248</v>
      </c>
      <c r="AZ209" s="242">
        <v>91425</v>
      </c>
      <c r="BA209" s="188" t="s">
        <v>248</v>
      </c>
      <c r="BB209" s="203" t="s">
        <v>248</v>
      </c>
      <c r="BC209" s="158" t="s">
        <v>248</v>
      </c>
      <c r="BD209" s="217" t="s">
        <v>61</v>
      </c>
      <c r="BE209" s="201" t="s">
        <v>62</v>
      </c>
      <c r="BF209" s="201" t="s">
        <v>63</v>
      </c>
      <c r="BG209" s="201" t="s">
        <v>196</v>
      </c>
      <c r="BH209" s="456" t="s">
        <v>713</v>
      </c>
      <c r="BI209" s="218" t="s">
        <v>68</v>
      </c>
      <c r="BJ209" s="391">
        <v>214</v>
      </c>
      <c r="BK209" s="370">
        <v>4</v>
      </c>
      <c r="BL209" s="219" t="s">
        <v>65</v>
      </c>
      <c r="BM209" s="52"/>
      <c r="BN209" s="218" t="s">
        <v>310</v>
      </c>
      <c r="BO209" s="217" t="s">
        <v>53</v>
      </c>
      <c r="BP209" s="201" t="s">
        <v>704</v>
      </c>
      <c r="BQ209" s="52" t="s">
        <v>714</v>
      </c>
    </row>
    <row r="210" spans="1:69" ht="15.75">
      <c r="A210" s="207" t="s">
        <v>37</v>
      </c>
      <c r="B210" s="208" t="s">
        <v>9</v>
      </c>
      <c r="C210" s="202" t="s">
        <v>35</v>
      </c>
      <c r="D210" s="210" t="s">
        <v>182</v>
      </c>
      <c r="E210" s="24" t="s">
        <v>256</v>
      </c>
      <c r="F210" s="86">
        <v>59</v>
      </c>
      <c r="G210" s="80">
        <v>0</v>
      </c>
      <c r="H210" s="204"/>
      <c r="I210" s="204"/>
      <c r="J210" s="204"/>
      <c r="K210" s="204"/>
      <c r="L210" s="80">
        <v>0</v>
      </c>
      <c r="M210" s="203"/>
      <c r="N210" s="52">
        <v>0</v>
      </c>
      <c r="O210" s="204"/>
      <c r="P210" s="204"/>
      <c r="Q210" s="11">
        <v>5.5292369830999997</v>
      </c>
      <c r="R210" s="204"/>
      <c r="S210" s="204"/>
      <c r="T210" s="53">
        <v>9.0124999999999993</v>
      </c>
      <c r="U210" s="204"/>
      <c r="V210" s="204"/>
      <c r="W210" s="11">
        <v>5.1639658644067001</v>
      </c>
      <c r="X210" s="204"/>
      <c r="Y210" s="204"/>
      <c r="Z210" s="53">
        <v>8.5249999999999986</v>
      </c>
      <c r="AA210" s="204"/>
      <c r="AB210" s="204"/>
      <c r="AC210" s="204"/>
      <c r="AD210" s="204"/>
      <c r="AE210" s="204"/>
      <c r="AF210" s="9">
        <v>3.7034866983030379</v>
      </c>
      <c r="AG210" s="9">
        <v>413</v>
      </c>
      <c r="AH210" s="9">
        <v>0.36878404121739106</v>
      </c>
      <c r="AI210" s="9">
        <v>3</v>
      </c>
      <c r="AJ210" s="9">
        <v>2.9644736842105264</v>
      </c>
      <c r="AK210" s="9" t="s">
        <v>248</v>
      </c>
      <c r="AL210" s="9">
        <v>59</v>
      </c>
      <c r="AM210" s="9">
        <v>3.7034866983030379</v>
      </c>
      <c r="AN210" s="9">
        <v>3.7171280276816607</v>
      </c>
      <c r="AO210" s="73">
        <v>0</v>
      </c>
      <c r="AP210" s="80">
        <v>0</v>
      </c>
      <c r="AQ210" s="80">
        <v>0</v>
      </c>
      <c r="AR210" s="224">
        <v>118</v>
      </c>
      <c r="AS210" s="224" t="s">
        <v>248</v>
      </c>
      <c r="AT210" s="11">
        <v>4471.549</v>
      </c>
      <c r="AU210" s="11">
        <v>0</v>
      </c>
      <c r="AV210" s="11">
        <v>0</v>
      </c>
      <c r="AW210" s="11">
        <v>118</v>
      </c>
      <c r="AX210" s="203" t="s">
        <v>248</v>
      </c>
      <c r="AY210" s="235" t="s">
        <v>248</v>
      </c>
      <c r="AZ210" s="138">
        <v>28382</v>
      </c>
      <c r="BA210" s="188" t="s">
        <v>248</v>
      </c>
      <c r="BB210" s="203" t="s">
        <v>248</v>
      </c>
      <c r="BC210" s="203" t="s">
        <v>248</v>
      </c>
      <c r="BD210" s="217" t="s">
        <v>61</v>
      </c>
      <c r="BE210" s="201" t="s">
        <v>62</v>
      </c>
      <c r="BF210" s="201" t="s">
        <v>63</v>
      </c>
      <c r="BG210" s="201" t="s">
        <v>196</v>
      </c>
      <c r="BH210" s="456" t="s">
        <v>511</v>
      </c>
      <c r="BI210" s="218" t="s">
        <v>64</v>
      </c>
      <c r="BJ210" s="370">
        <v>214</v>
      </c>
      <c r="BK210" s="370">
        <v>1</v>
      </c>
      <c r="BL210" s="219" t="s">
        <v>65</v>
      </c>
      <c r="BM210" s="52"/>
      <c r="BN210" s="218" t="s">
        <v>310</v>
      </c>
      <c r="BO210" s="217" t="s">
        <v>70</v>
      </c>
      <c r="BP210" s="201" t="s">
        <v>681</v>
      </c>
      <c r="BQ210" s="52" t="s">
        <v>717</v>
      </c>
    </row>
    <row r="211" spans="1:69" ht="15.75">
      <c r="A211" s="207" t="s">
        <v>37</v>
      </c>
      <c r="B211" s="208" t="s">
        <v>9</v>
      </c>
      <c r="C211" s="202" t="s">
        <v>35</v>
      </c>
      <c r="D211" s="210" t="s">
        <v>182</v>
      </c>
      <c r="E211" s="24" t="s">
        <v>256</v>
      </c>
      <c r="F211" s="86">
        <v>58</v>
      </c>
      <c r="G211" s="80">
        <v>0</v>
      </c>
      <c r="H211" s="204"/>
      <c r="I211" s="204"/>
      <c r="J211" s="204"/>
      <c r="K211" s="204"/>
      <c r="L211" s="80">
        <v>0</v>
      </c>
      <c r="M211" s="203"/>
      <c r="N211" s="52">
        <v>0</v>
      </c>
      <c r="O211" s="204"/>
      <c r="P211" s="204"/>
      <c r="Q211" s="11">
        <v>6.0711549138000001</v>
      </c>
      <c r="R211" s="204"/>
      <c r="S211" s="204"/>
      <c r="T211" s="53">
        <v>7.4099999999999993</v>
      </c>
      <c r="U211" s="204"/>
      <c r="V211" s="204"/>
      <c r="W211" s="11">
        <v>6.1076548965516997</v>
      </c>
      <c r="X211" s="204"/>
      <c r="Y211" s="204"/>
      <c r="Z211" s="53">
        <v>7.5499999999999972</v>
      </c>
      <c r="AA211" s="204"/>
      <c r="AB211" s="204"/>
      <c r="AC211" s="204"/>
      <c r="AD211" s="204"/>
      <c r="AE211" s="204"/>
      <c r="AF211" s="9">
        <v>3.5115024743996233</v>
      </c>
      <c r="AG211" s="9">
        <v>406</v>
      </c>
      <c r="AH211" s="9">
        <v>0.53059556614008452</v>
      </c>
      <c r="AI211" s="9">
        <v>33</v>
      </c>
      <c r="AJ211" s="9">
        <v>2.2951612903225804</v>
      </c>
      <c r="AK211" s="9" t="s">
        <v>248</v>
      </c>
      <c r="AL211" s="9">
        <v>57</v>
      </c>
      <c r="AM211" s="9">
        <v>3.5264661778184707</v>
      </c>
      <c r="AN211" s="9">
        <v>3.6366525423728815</v>
      </c>
      <c r="AO211" s="73">
        <v>84</v>
      </c>
      <c r="AP211" s="80">
        <v>1</v>
      </c>
      <c r="AQ211" s="80">
        <v>0</v>
      </c>
      <c r="AR211" s="224">
        <v>31</v>
      </c>
      <c r="AS211" s="224" t="s">
        <v>248</v>
      </c>
      <c r="AT211" s="11">
        <v>4402.0829999999996</v>
      </c>
      <c r="AU211" s="11">
        <v>74.278000000000006</v>
      </c>
      <c r="AV211" s="11">
        <v>0</v>
      </c>
      <c r="AW211" s="11">
        <v>31</v>
      </c>
      <c r="AX211" s="203" t="s">
        <v>248</v>
      </c>
      <c r="AY211" s="235" t="s">
        <v>248</v>
      </c>
      <c r="AZ211" s="138">
        <v>28382</v>
      </c>
      <c r="BA211" s="188" t="s">
        <v>248</v>
      </c>
      <c r="BB211" s="203" t="s">
        <v>248</v>
      </c>
      <c r="BC211" s="203" t="s">
        <v>248</v>
      </c>
      <c r="BD211" s="217" t="s">
        <v>61</v>
      </c>
      <c r="BE211" s="201" t="s">
        <v>62</v>
      </c>
      <c r="BF211" s="201" t="s">
        <v>63</v>
      </c>
      <c r="BG211" s="201" t="s">
        <v>196</v>
      </c>
      <c r="BH211" s="456" t="s">
        <v>511</v>
      </c>
      <c r="BI211" s="218" t="s">
        <v>66</v>
      </c>
      <c r="BJ211" s="370">
        <v>214</v>
      </c>
      <c r="BK211" s="370">
        <v>7</v>
      </c>
      <c r="BL211" s="219" t="s">
        <v>65</v>
      </c>
      <c r="BM211" s="52"/>
      <c r="BN211" s="218" t="s">
        <v>310</v>
      </c>
      <c r="BO211" s="217" t="s">
        <v>70</v>
      </c>
      <c r="BP211" s="201" t="s">
        <v>681</v>
      </c>
      <c r="BQ211" s="52" t="s">
        <v>717</v>
      </c>
    </row>
    <row r="212" spans="1:69" ht="15.75">
      <c r="A212" s="207" t="s">
        <v>37</v>
      </c>
      <c r="B212" s="208" t="s">
        <v>9</v>
      </c>
      <c r="C212" s="202" t="s">
        <v>35</v>
      </c>
      <c r="D212" s="210" t="s">
        <v>182</v>
      </c>
      <c r="E212" s="24" t="s">
        <v>256</v>
      </c>
      <c r="F212" s="86">
        <v>58</v>
      </c>
      <c r="G212" s="80">
        <v>1</v>
      </c>
      <c r="H212" s="204"/>
      <c r="I212" s="204"/>
      <c r="J212" s="204"/>
      <c r="K212" s="204"/>
      <c r="L212" s="80">
        <v>0</v>
      </c>
      <c r="M212" s="203"/>
      <c r="N212" s="52">
        <v>1</v>
      </c>
      <c r="O212" s="204"/>
      <c r="P212" s="204"/>
      <c r="Q212" s="11">
        <v>5.7984734035000001</v>
      </c>
      <c r="R212" s="204"/>
      <c r="S212" s="204"/>
      <c r="T212" s="53">
        <v>7.1437499999999998</v>
      </c>
      <c r="U212" s="204"/>
      <c r="V212" s="204"/>
      <c r="W212" s="11">
        <v>5.0237540175437996</v>
      </c>
      <c r="X212" s="204"/>
      <c r="Y212" s="204"/>
      <c r="Z212" s="53">
        <v>6.415</v>
      </c>
      <c r="AA212" s="204"/>
      <c r="AB212" s="204"/>
      <c r="AC212" s="204"/>
      <c r="AD212" s="204"/>
      <c r="AE212" s="204"/>
      <c r="AF212" s="9">
        <v>3.5690852238321273</v>
      </c>
      <c r="AG212" s="9">
        <v>398</v>
      </c>
      <c r="AH212" s="9">
        <v>0.5050549507449934</v>
      </c>
      <c r="AI212" s="9">
        <v>16</v>
      </c>
      <c r="AJ212" s="9">
        <v>2.567241379310345</v>
      </c>
      <c r="AK212" s="9" t="s">
        <v>248</v>
      </c>
      <c r="AL212" s="9">
        <v>56</v>
      </c>
      <c r="AM212" s="9">
        <v>3.6019260310599601</v>
      </c>
      <c r="AN212" s="9">
        <v>3.66281512605042</v>
      </c>
      <c r="AO212" s="73">
        <v>4</v>
      </c>
      <c r="AP212" s="80">
        <v>0</v>
      </c>
      <c r="AQ212" s="80">
        <v>0</v>
      </c>
      <c r="AR212" s="224">
        <v>110</v>
      </c>
      <c r="AS212" s="224" t="s">
        <v>248</v>
      </c>
      <c r="AT212" s="11">
        <v>4287.732</v>
      </c>
      <c r="AU212" s="11">
        <v>26.251000000000001</v>
      </c>
      <c r="AV212" s="11">
        <v>0</v>
      </c>
      <c r="AW212" s="11">
        <v>110</v>
      </c>
      <c r="AX212" s="203" t="s">
        <v>248</v>
      </c>
      <c r="AY212" s="235" t="s">
        <v>248</v>
      </c>
      <c r="AZ212" s="138">
        <v>28382</v>
      </c>
      <c r="BA212" s="188" t="s">
        <v>248</v>
      </c>
      <c r="BB212" s="203" t="s">
        <v>248</v>
      </c>
      <c r="BC212" s="203" t="s">
        <v>248</v>
      </c>
      <c r="BD212" s="217" t="s">
        <v>61</v>
      </c>
      <c r="BE212" s="201" t="s">
        <v>62</v>
      </c>
      <c r="BF212" s="201" t="s">
        <v>63</v>
      </c>
      <c r="BG212" s="201" t="s">
        <v>196</v>
      </c>
      <c r="BH212" s="456" t="s">
        <v>511</v>
      </c>
      <c r="BI212" s="218" t="s">
        <v>67</v>
      </c>
      <c r="BJ212" s="370">
        <v>214</v>
      </c>
      <c r="BK212" s="370">
        <v>3</v>
      </c>
      <c r="BL212" s="219" t="s">
        <v>65</v>
      </c>
      <c r="BM212" s="52"/>
      <c r="BN212" s="218" t="s">
        <v>310</v>
      </c>
      <c r="BO212" s="217" t="s">
        <v>70</v>
      </c>
      <c r="BP212" s="201" t="s">
        <v>681</v>
      </c>
      <c r="BQ212" s="52" t="s">
        <v>717</v>
      </c>
    </row>
    <row r="213" spans="1:69" ht="15.75">
      <c r="A213" s="207" t="s">
        <v>37</v>
      </c>
      <c r="B213" s="208" t="s">
        <v>9</v>
      </c>
      <c r="C213" s="202" t="s">
        <v>35</v>
      </c>
      <c r="D213" s="210" t="s">
        <v>182</v>
      </c>
      <c r="E213" s="24" t="s">
        <v>256</v>
      </c>
      <c r="F213" s="86">
        <v>60</v>
      </c>
      <c r="G213" s="80">
        <v>1</v>
      </c>
      <c r="H213" s="204"/>
      <c r="I213" s="204"/>
      <c r="J213" s="204"/>
      <c r="K213" s="204"/>
      <c r="L213" s="80">
        <v>0</v>
      </c>
      <c r="M213" s="203"/>
      <c r="N213" s="52">
        <v>0</v>
      </c>
      <c r="O213" s="204"/>
      <c r="P213" s="204"/>
      <c r="Q213" s="11">
        <v>7.4300166948999999</v>
      </c>
      <c r="R213" s="204"/>
      <c r="S213" s="204"/>
      <c r="T213" s="53">
        <v>11.024999999999999</v>
      </c>
      <c r="U213" s="204"/>
      <c r="V213" s="204"/>
      <c r="W213" s="11">
        <v>7.5064743389829998</v>
      </c>
      <c r="X213" s="204"/>
      <c r="Y213" s="204"/>
      <c r="Z213" s="53">
        <v>11.024999999999999</v>
      </c>
      <c r="AA213" s="204"/>
      <c r="AB213" s="204"/>
      <c r="AC213" s="204"/>
      <c r="AD213" s="204"/>
      <c r="AE213" s="204"/>
      <c r="AF213" s="9">
        <v>2.6680370467365111</v>
      </c>
      <c r="AG213" s="9">
        <v>408</v>
      </c>
      <c r="AH213" s="9">
        <v>0.38928041278047099</v>
      </c>
      <c r="AI213" s="9">
        <v>110</v>
      </c>
      <c r="AJ213" s="9">
        <v>1.7478260869565219</v>
      </c>
      <c r="AK213" s="9" t="s">
        <v>248</v>
      </c>
      <c r="AL213" s="9">
        <v>0</v>
      </c>
      <c r="AM213" s="9"/>
      <c r="AN213" s="9"/>
      <c r="AO213" s="73">
        <v>22</v>
      </c>
      <c r="AP213" s="80">
        <v>2</v>
      </c>
      <c r="AQ213" s="80">
        <v>3</v>
      </c>
      <c r="AR213" s="224">
        <v>91</v>
      </c>
      <c r="AS213" s="224" t="s">
        <v>248</v>
      </c>
      <c r="AT213" s="11">
        <v>4142.6279999999997</v>
      </c>
      <c r="AU213" s="11">
        <v>336.98700000000002</v>
      </c>
      <c r="AV213" s="11">
        <v>0</v>
      </c>
      <c r="AW213" s="11">
        <v>91</v>
      </c>
      <c r="AX213" s="203" t="s">
        <v>248</v>
      </c>
      <c r="AY213" s="235" t="s">
        <v>248</v>
      </c>
      <c r="AZ213" s="138">
        <v>28382</v>
      </c>
      <c r="BA213" s="188" t="s">
        <v>248</v>
      </c>
      <c r="BB213" s="203" t="s">
        <v>248</v>
      </c>
      <c r="BC213" s="203" t="s">
        <v>248</v>
      </c>
      <c r="BD213" s="217" t="s">
        <v>61</v>
      </c>
      <c r="BE213" s="201" t="s">
        <v>62</v>
      </c>
      <c r="BF213" s="201" t="s">
        <v>63</v>
      </c>
      <c r="BG213" s="201" t="s">
        <v>196</v>
      </c>
      <c r="BH213" s="456" t="s">
        <v>511</v>
      </c>
      <c r="BI213" s="218" t="s">
        <v>68</v>
      </c>
      <c r="BJ213" s="370">
        <v>214</v>
      </c>
      <c r="BK213" s="370">
        <v>4</v>
      </c>
      <c r="BL213" s="219" t="s">
        <v>65</v>
      </c>
      <c r="BM213" s="52"/>
      <c r="BN213" s="218" t="s">
        <v>310</v>
      </c>
      <c r="BO213" s="217" t="s">
        <v>70</v>
      </c>
      <c r="BP213" s="201" t="s">
        <v>681</v>
      </c>
      <c r="BQ213" s="52" t="s">
        <v>717</v>
      </c>
    </row>
    <row r="214" spans="1:69" ht="15.75">
      <c r="A214" s="207" t="s">
        <v>37</v>
      </c>
      <c r="B214" s="208" t="s">
        <v>9</v>
      </c>
      <c r="C214" s="202" t="s">
        <v>35</v>
      </c>
      <c r="D214" s="210" t="s">
        <v>182</v>
      </c>
      <c r="E214" s="24" t="s">
        <v>677</v>
      </c>
      <c r="F214" s="86">
        <v>70</v>
      </c>
      <c r="G214" s="80">
        <v>4</v>
      </c>
      <c r="H214" s="204"/>
      <c r="I214" s="204"/>
      <c r="J214" s="204"/>
      <c r="K214" s="204"/>
      <c r="L214" s="80">
        <v>0</v>
      </c>
      <c r="M214" s="203"/>
      <c r="N214" s="52">
        <v>0</v>
      </c>
      <c r="O214" s="204"/>
      <c r="P214" s="204"/>
      <c r="Q214" s="11">
        <v>5.9373938635999997</v>
      </c>
      <c r="R214" s="204"/>
      <c r="S214" s="204"/>
      <c r="T214" s="53">
        <v>7.9249999999999989</v>
      </c>
      <c r="U214" s="204"/>
      <c r="V214" s="204"/>
      <c r="W214" s="11">
        <v>6.0609999242423998</v>
      </c>
      <c r="X214" s="204"/>
      <c r="Y214" s="204"/>
      <c r="Z214" s="53">
        <v>7.7833333333333323</v>
      </c>
      <c r="AA214" s="204"/>
      <c r="AB214" s="204"/>
      <c r="AC214" s="204"/>
      <c r="AD214" s="204"/>
      <c r="AE214" s="204"/>
      <c r="AF214" s="9">
        <v>3.4830519556999211</v>
      </c>
      <c r="AG214" s="9">
        <v>462</v>
      </c>
      <c r="AH214" s="9">
        <v>0.44287542359461218</v>
      </c>
      <c r="AI214" s="9">
        <v>12</v>
      </c>
      <c r="AJ214" s="9">
        <v>2.5940677966101697</v>
      </c>
      <c r="AK214" s="9" t="s">
        <v>248</v>
      </c>
      <c r="AL214" s="9">
        <v>66</v>
      </c>
      <c r="AM214" s="9">
        <v>3.4830519556999211</v>
      </c>
      <c r="AN214" s="9">
        <v>3.5699588477366255</v>
      </c>
      <c r="AO214" s="73">
        <v>2</v>
      </c>
      <c r="AP214" s="80">
        <v>0</v>
      </c>
      <c r="AQ214" s="80">
        <v>0</v>
      </c>
      <c r="AR214" s="224">
        <v>130</v>
      </c>
      <c r="AS214" s="224" t="s">
        <v>248</v>
      </c>
      <c r="AT214" s="11">
        <v>4731.9960000000001</v>
      </c>
      <c r="AU214" s="11">
        <v>0</v>
      </c>
      <c r="AV214" s="11">
        <v>0</v>
      </c>
      <c r="AW214" s="11">
        <v>130</v>
      </c>
      <c r="AX214" s="203" t="s">
        <v>248</v>
      </c>
      <c r="AY214" s="235" t="s">
        <v>248</v>
      </c>
      <c r="AZ214" s="138">
        <v>28227</v>
      </c>
      <c r="BA214" s="188" t="s">
        <v>248</v>
      </c>
      <c r="BB214" s="203" t="s">
        <v>248</v>
      </c>
      <c r="BC214" s="203" t="s">
        <v>248</v>
      </c>
      <c r="BD214" s="217" t="s">
        <v>61</v>
      </c>
      <c r="BE214" s="201" t="s">
        <v>62</v>
      </c>
      <c r="BF214" s="201" t="s">
        <v>63</v>
      </c>
      <c r="BG214" s="201" t="s">
        <v>196</v>
      </c>
      <c r="BH214" s="455" t="s">
        <v>514</v>
      </c>
      <c r="BI214" s="218" t="s">
        <v>64</v>
      </c>
      <c r="BJ214" s="370">
        <v>214</v>
      </c>
      <c r="BK214" s="370">
        <v>1</v>
      </c>
      <c r="BL214" s="219" t="s">
        <v>65</v>
      </c>
      <c r="BM214" s="52"/>
      <c r="BN214" s="218" t="s">
        <v>310</v>
      </c>
      <c r="BO214" s="217" t="s">
        <v>705</v>
      </c>
      <c r="BP214" s="201" t="s">
        <v>690</v>
      </c>
      <c r="BQ214" s="52" t="s">
        <v>718</v>
      </c>
    </row>
    <row r="215" spans="1:69" ht="15.75">
      <c r="A215" s="207" t="s">
        <v>37</v>
      </c>
      <c r="B215" s="208" t="s">
        <v>9</v>
      </c>
      <c r="C215" s="202" t="s">
        <v>35</v>
      </c>
      <c r="D215" s="210" t="s">
        <v>182</v>
      </c>
      <c r="E215" s="24" t="s">
        <v>677</v>
      </c>
      <c r="F215" s="86">
        <v>70</v>
      </c>
      <c r="G215" s="80">
        <v>1</v>
      </c>
      <c r="H215" s="204"/>
      <c r="I215" s="204"/>
      <c r="J215" s="204"/>
      <c r="K215" s="204"/>
      <c r="L215" s="80">
        <v>0</v>
      </c>
      <c r="M215" s="203"/>
      <c r="N215" s="52">
        <v>0</v>
      </c>
      <c r="O215" s="204"/>
      <c r="P215" s="204"/>
      <c r="Q215" s="11">
        <v>7.4196810725000004</v>
      </c>
      <c r="R215" s="204"/>
      <c r="S215" s="204"/>
      <c r="T215" s="53">
        <v>13.637499999999999</v>
      </c>
      <c r="U215" s="204"/>
      <c r="V215" s="204"/>
      <c r="W215" s="11">
        <v>7.4618404637681</v>
      </c>
      <c r="X215" s="204"/>
      <c r="Y215" s="204"/>
      <c r="Z215" s="53">
        <v>13.637499999999999</v>
      </c>
      <c r="AA215" s="204"/>
      <c r="AB215" s="204"/>
      <c r="AC215" s="204"/>
      <c r="AD215" s="204"/>
      <c r="AE215" s="204"/>
      <c r="AF215" s="9">
        <v>3.2184713588573755</v>
      </c>
      <c r="AG215" s="9">
        <v>483</v>
      </c>
      <c r="AH215" s="9">
        <v>0.60168837415958731</v>
      </c>
      <c r="AI215" s="9">
        <v>68</v>
      </c>
      <c r="AJ215" s="9">
        <v>2.0939814814814817</v>
      </c>
      <c r="AK215" s="9" t="s">
        <v>248</v>
      </c>
      <c r="AL215" s="9">
        <v>68</v>
      </c>
      <c r="AM215" s="9">
        <v>3.2150420165863358</v>
      </c>
      <c r="AN215" s="9">
        <v>3.3282828282828283</v>
      </c>
      <c r="AO215" s="73">
        <v>5</v>
      </c>
      <c r="AP215" s="80">
        <v>0</v>
      </c>
      <c r="AQ215" s="80">
        <v>0</v>
      </c>
      <c r="AR215" s="224">
        <v>133</v>
      </c>
      <c r="AS215" s="224" t="s">
        <v>248</v>
      </c>
      <c r="AT215" s="11">
        <v>4947.7619999999997</v>
      </c>
      <c r="AU215" s="11">
        <v>0</v>
      </c>
      <c r="AV215" s="11">
        <v>0</v>
      </c>
      <c r="AW215" s="11">
        <v>133</v>
      </c>
      <c r="AX215" s="203" t="s">
        <v>248</v>
      </c>
      <c r="AY215" s="235" t="s">
        <v>248</v>
      </c>
      <c r="AZ215" s="138">
        <v>28227</v>
      </c>
      <c r="BA215" s="188" t="s">
        <v>248</v>
      </c>
      <c r="BB215" s="203" t="s">
        <v>248</v>
      </c>
      <c r="BC215" s="203" t="s">
        <v>248</v>
      </c>
      <c r="BD215" s="217" t="s">
        <v>61</v>
      </c>
      <c r="BE215" s="201" t="s">
        <v>62</v>
      </c>
      <c r="BF215" s="201" t="s">
        <v>63</v>
      </c>
      <c r="BG215" s="201" t="s">
        <v>196</v>
      </c>
      <c r="BH215" s="455" t="s">
        <v>514</v>
      </c>
      <c r="BI215" s="218" t="s">
        <v>66</v>
      </c>
      <c r="BJ215" s="370">
        <v>214</v>
      </c>
      <c r="BK215" s="370">
        <v>7</v>
      </c>
      <c r="BL215" s="219" t="s">
        <v>65</v>
      </c>
      <c r="BM215" s="52"/>
      <c r="BN215" s="218" t="s">
        <v>310</v>
      </c>
      <c r="BO215" s="217" t="s">
        <v>705</v>
      </c>
      <c r="BP215" s="201" t="s">
        <v>690</v>
      </c>
      <c r="BQ215" s="52" t="s">
        <v>718</v>
      </c>
    </row>
    <row r="216" spans="1:69" ht="15.75">
      <c r="A216" s="207" t="s">
        <v>37</v>
      </c>
      <c r="B216" s="208" t="s">
        <v>9</v>
      </c>
      <c r="C216" s="202" t="s">
        <v>35</v>
      </c>
      <c r="D216" s="210" t="s">
        <v>182</v>
      </c>
      <c r="E216" s="24" t="s">
        <v>677</v>
      </c>
      <c r="F216" s="86">
        <v>69</v>
      </c>
      <c r="G216" s="80">
        <v>3</v>
      </c>
      <c r="H216" s="204"/>
      <c r="I216" s="204"/>
      <c r="J216" s="204"/>
      <c r="K216" s="204"/>
      <c r="L216" s="80">
        <v>0</v>
      </c>
      <c r="M216" s="203"/>
      <c r="N216" s="52">
        <v>0</v>
      </c>
      <c r="O216" s="204"/>
      <c r="P216" s="204"/>
      <c r="Q216" s="11">
        <v>7.9753181211999999</v>
      </c>
      <c r="R216" s="204"/>
      <c r="S216" s="204"/>
      <c r="T216" s="53">
        <v>10.45</v>
      </c>
      <c r="U216" s="204"/>
      <c r="V216" s="204"/>
      <c r="W216" s="11">
        <v>8.0835604696969003</v>
      </c>
      <c r="X216" s="204"/>
      <c r="Y216" s="204"/>
      <c r="Z216" s="53">
        <v>10.95</v>
      </c>
      <c r="AA216" s="204"/>
      <c r="AB216" s="204"/>
      <c r="AC216" s="204"/>
      <c r="AD216" s="204"/>
      <c r="AE216" s="204"/>
      <c r="AF216" s="9">
        <v>3.2849134217092999</v>
      </c>
      <c r="AG216" s="9">
        <v>462</v>
      </c>
      <c r="AH216" s="9">
        <v>0.56403133284673368</v>
      </c>
      <c r="AI216" s="9">
        <v>47</v>
      </c>
      <c r="AJ216" s="9">
        <v>2.1680555555555556</v>
      </c>
      <c r="AK216" s="9" t="s">
        <v>248</v>
      </c>
      <c r="AL216" s="9">
        <v>61</v>
      </c>
      <c r="AM216" s="9">
        <v>3.3327868883727025</v>
      </c>
      <c r="AN216" s="9">
        <v>3.4221311475409837</v>
      </c>
      <c r="AO216" s="73">
        <v>6</v>
      </c>
      <c r="AP216" s="80">
        <v>0</v>
      </c>
      <c r="AQ216" s="80">
        <v>0</v>
      </c>
      <c r="AR216" s="224">
        <v>126</v>
      </c>
      <c r="AS216" s="224" t="s">
        <v>248</v>
      </c>
      <c r="AT216" s="11">
        <v>4519.884</v>
      </c>
      <c r="AU216" s="11">
        <v>209.09800000000001</v>
      </c>
      <c r="AV216" s="11">
        <v>0</v>
      </c>
      <c r="AW216" s="11">
        <v>126</v>
      </c>
      <c r="AX216" s="203" t="s">
        <v>248</v>
      </c>
      <c r="AY216" s="235" t="s">
        <v>248</v>
      </c>
      <c r="AZ216" s="138">
        <v>28227</v>
      </c>
      <c r="BA216" s="188" t="s">
        <v>248</v>
      </c>
      <c r="BB216" s="203" t="s">
        <v>248</v>
      </c>
      <c r="BC216" s="203" t="s">
        <v>248</v>
      </c>
      <c r="BD216" s="217" t="s">
        <v>61</v>
      </c>
      <c r="BE216" s="201" t="s">
        <v>62</v>
      </c>
      <c r="BF216" s="201" t="s">
        <v>63</v>
      </c>
      <c r="BG216" s="201" t="s">
        <v>196</v>
      </c>
      <c r="BH216" s="455" t="s">
        <v>514</v>
      </c>
      <c r="BI216" s="218" t="s">
        <v>67</v>
      </c>
      <c r="BJ216" s="370">
        <v>214</v>
      </c>
      <c r="BK216" s="370">
        <v>3</v>
      </c>
      <c r="BL216" s="219" t="s">
        <v>65</v>
      </c>
      <c r="BM216" s="52"/>
      <c r="BN216" s="218" t="s">
        <v>310</v>
      </c>
      <c r="BO216" s="217" t="s">
        <v>705</v>
      </c>
      <c r="BP216" s="201" t="s">
        <v>690</v>
      </c>
      <c r="BQ216" s="52" t="s">
        <v>718</v>
      </c>
    </row>
    <row r="217" spans="1:69" ht="15.75">
      <c r="A217" s="207" t="s">
        <v>37</v>
      </c>
      <c r="B217" s="208" t="s">
        <v>9</v>
      </c>
      <c r="C217" s="202" t="s">
        <v>35</v>
      </c>
      <c r="D217" s="210" t="s">
        <v>182</v>
      </c>
      <c r="E217" s="24" t="s">
        <v>677</v>
      </c>
      <c r="F217" s="86">
        <v>69</v>
      </c>
      <c r="G217" s="80">
        <v>1</v>
      </c>
      <c r="H217" s="204"/>
      <c r="I217" s="204"/>
      <c r="J217" s="204"/>
      <c r="K217" s="204"/>
      <c r="L217" s="80">
        <v>0</v>
      </c>
      <c r="M217" s="203"/>
      <c r="N217" s="52">
        <v>0</v>
      </c>
      <c r="O217" s="204"/>
      <c r="P217" s="204"/>
      <c r="Q217" s="11">
        <v>7.9793381323999997</v>
      </c>
      <c r="R217" s="204"/>
      <c r="S217" s="204"/>
      <c r="T217" s="53">
        <v>13.299999999999997</v>
      </c>
      <c r="U217" s="204"/>
      <c r="V217" s="204"/>
      <c r="W217" s="11">
        <v>8.0307204852941005</v>
      </c>
      <c r="X217" s="204"/>
      <c r="Y217" s="204"/>
      <c r="Z217" s="53">
        <v>13.799999999999997</v>
      </c>
      <c r="AA217" s="204"/>
      <c r="AB217" s="204"/>
      <c r="AC217" s="204"/>
      <c r="AD217" s="204"/>
      <c r="AE217" s="204"/>
      <c r="AF217" s="9">
        <v>2.7739549191969632</v>
      </c>
      <c r="AG217" s="9">
        <v>428</v>
      </c>
      <c r="AH217" s="9">
        <v>0.50364884263400622</v>
      </c>
      <c r="AI217" s="9">
        <v>111</v>
      </c>
      <c r="AJ217" s="9">
        <v>1.6953947368421054</v>
      </c>
      <c r="AK217" s="9" t="s">
        <v>248</v>
      </c>
      <c r="AL217" s="9">
        <v>0</v>
      </c>
      <c r="AM217" s="9"/>
      <c r="AN217" s="9"/>
      <c r="AO217" s="73">
        <v>7</v>
      </c>
      <c r="AP217" s="80">
        <v>0</v>
      </c>
      <c r="AQ217" s="80">
        <v>0</v>
      </c>
      <c r="AR217" s="224">
        <v>129</v>
      </c>
      <c r="AS217" s="224" t="s">
        <v>248</v>
      </c>
      <c r="AT217" s="11">
        <v>4862.0889999999999</v>
      </c>
      <c r="AU217" s="11">
        <v>0</v>
      </c>
      <c r="AV217" s="11">
        <v>0</v>
      </c>
      <c r="AW217" s="11">
        <v>129</v>
      </c>
      <c r="AX217" s="203" t="s">
        <v>248</v>
      </c>
      <c r="AY217" s="235" t="s">
        <v>248</v>
      </c>
      <c r="AZ217" s="138">
        <v>28227</v>
      </c>
      <c r="BA217" s="188" t="s">
        <v>248</v>
      </c>
      <c r="BB217" s="203" t="s">
        <v>248</v>
      </c>
      <c r="BC217" s="203" t="s">
        <v>248</v>
      </c>
      <c r="BD217" s="217" t="s">
        <v>61</v>
      </c>
      <c r="BE217" s="201" t="s">
        <v>62</v>
      </c>
      <c r="BF217" s="201" t="s">
        <v>63</v>
      </c>
      <c r="BG217" s="201" t="s">
        <v>196</v>
      </c>
      <c r="BH217" s="455" t="s">
        <v>514</v>
      </c>
      <c r="BI217" s="218" t="s">
        <v>68</v>
      </c>
      <c r="BJ217" s="370">
        <v>214</v>
      </c>
      <c r="BK217" s="370">
        <v>4</v>
      </c>
      <c r="BL217" s="219" t="s">
        <v>65</v>
      </c>
      <c r="BM217" s="52"/>
      <c r="BN217" s="218" t="s">
        <v>310</v>
      </c>
      <c r="BO217" s="217" t="s">
        <v>705</v>
      </c>
      <c r="BP217" s="201" t="s">
        <v>690</v>
      </c>
      <c r="BQ217" s="52" t="s">
        <v>718</v>
      </c>
    </row>
    <row r="218" spans="1:69" ht="15.75">
      <c r="A218" s="207" t="s">
        <v>37</v>
      </c>
      <c r="B218" s="208" t="s">
        <v>9</v>
      </c>
      <c r="C218" s="202" t="s">
        <v>35</v>
      </c>
      <c r="D218" s="210" t="s">
        <v>182</v>
      </c>
      <c r="E218" s="24" t="s">
        <v>567</v>
      </c>
      <c r="F218" s="86">
        <v>187</v>
      </c>
      <c r="G218" s="80">
        <v>3</v>
      </c>
      <c r="H218" s="204"/>
      <c r="I218" s="204"/>
      <c r="J218" s="204"/>
      <c r="K218" s="204"/>
      <c r="L218" s="80">
        <v>0</v>
      </c>
      <c r="M218" s="203"/>
      <c r="N218" s="52">
        <v>0</v>
      </c>
      <c r="O218" s="204"/>
      <c r="P218" s="204"/>
      <c r="Q218" s="11">
        <v>5.0871900815000002</v>
      </c>
      <c r="R218" s="204"/>
      <c r="S218" s="204"/>
      <c r="T218" s="53">
        <v>5.9958333333333327</v>
      </c>
      <c r="U218" s="204"/>
      <c r="V218" s="204"/>
      <c r="W218" s="11">
        <v>4.7807552717390998</v>
      </c>
      <c r="X218" s="204"/>
      <c r="Y218" s="204"/>
      <c r="Z218" s="53">
        <v>5.8222222222222211</v>
      </c>
      <c r="AA218" s="204"/>
      <c r="AB218" s="204"/>
      <c r="AC218" s="204"/>
      <c r="AD218" s="204"/>
      <c r="AE218" s="204"/>
      <c r="AF218" s="9">
        <v>3.7444565444259172</v>
      </c>
      <c r="AG218" s="9">
        <v>1288</v>
      </c>
      <c r="AH218" s="9">
        <v>0.40839233912240308</v>
      </c>
      <c r="AI218" s="9">
        <v>22</v>
      </c>
      <c r="AJ218" s="9">
        <v>2.8028571428571429</v>
      </c>
      <c r="AK218" s="9" t="s">
        <v>248</v>
      </c>
      <c r="AL218" s="9">
        <v>184</v>
      </c>
      <c r="AM218" s="9">
        <v>3.7444565444259172</v>
      </c>
      <c r="AN218" s="9">
        <v>3.7375722543352601</v>
      </c>
      <c r="AO218" s="73">
        <v>0</v>
      </c>
      <c r="AP218" s="80">
        <v>0</v>
      </c>
      <c r="AQ218" s="80">
        <v>0</v>
      </c>
      <c r="AR218" s="224">
        <v>368</v>
      </c>
      <c r="AS218" s="224" t="s">
        <v>248</v>
      </c>
      <c r="AT218" s="11">
        <v>14030.91</v>
      </c>
      <c r="AU218" s="11">
        <v>0</v>
      </c>
      <c r="AV218" s="11">
        <v>0</v>
      </c>
      <c r="AW218" s="11">
        <v>368</v>
      </c>
      <c r="AX218" s="203" t="s">
        <v>248</v>
      </c>
      <c r="AY218" s="235" t="s">
        <v>248</v>
      </c>
      <c r="AZ218" s="138">
        <v>129719</v>
      </c>
      <c r="BA218" s="188" t="s">
        <v>248</v>
      </c>
      <c r="BB218" s="203" t="s">
        <v>248</v>
      </c>
      <c r="BC218" s="203" t="s">
        <v>248</v>
      </c>
      <c r="BD218" s="217" t="s">
        <v>61</v>
      </c>
      <c r="BE218" s="201" t="s">
        <v>62</v>
      </c>
      <c r="BF218" s="201" t="s">
        <v>63</v>
      </c>
      <c r="BG218" s="201" t="s">
        <v>196</v>
      </c>
      <c r="BH218" s="456" t="s">
        <v>513</v>
      </c>
      <c r="BI218" s="218" t="s">
        <v>64</v>
      </c>
      <c r="BJ218" s="370">
        <v>214</v>
      </c>
      <c r="BK218" s="370">
        <v>1</v>
      </c>
      <c r="BL218" s="219" t="s">
        <v>65</v>
      </c>
      <c r="BM218" s="52"/>
      <c r="BN218" s="218" t="s">
        <v>310</v>
      </c>
      <c r="BO218" s="217" t="s">
        <v>55</v>
      </c>
      <c r="BP218" s="201" t="s">
        <v>684</v>
      </c>
      <c r="BQ218" s="52" t="s">
        <v>716</v>
      </c>
    </row>
    <row r="219" spans="1:69" ht="15.75">
      <c r="A219" s="207" t="s">
        <v>37</v>
      </c>
      <c r="B219" s="208" t="s">
        <v>9</v>
      </c>
      <c r="C219" s="202" t="s">
        <v>35</v>
      </c>
      <c r="D219" s="210" t="s">
        <v>182</v>
      </c>
      <c r="E219" s="24" t="s">
        <v>567</v>
      </c>
      <c r="F219" s="86">
        <v>186</v>
      </c>
      <c r="G219" s="80">
        <v>0</v>
      </c>
      <c r="H219" s="204"/>
      <c r="I219" s="204"/>
      <c r="J219" s="204"/>
      <c r="K219" s="204"/>
      <c r="L219" s="80">
        <v>0</v>
      </c>
      <c r="M219" s="203"/>
      <c r="N219" s="52">
        <v>1</v>
      </c>
      <c r="O219" s="204"/>
      <c r="P219" s="204"/>
      <c r="Q219" s="11">
        <v>7.7173546774000004</v>
      </c>
      <c r="R219" s="204"/>
      <c r="S219" s="204"/>
      <c r="T219" s="53">
        <v>12.928125</v>
      </c>
      <c r="U219" s="204"/>
      <c r="V219" s="204"/>
      <c r="W219" s="11">
        <v>7.7776719462364996</v>
      </c>
      <c r="X219" s="204"/>
      <c r="Y219" s="204"/>
      <c r="Z219" s="53">
        <v>12.989285714285714</v>
      </c>
      <c r="AA219" s="204"/>
      <c r="AB219" s="204"/>
      <c r="AC219" s="204"/>
      <c r="AD219" s="204"/>
      <c r="AE219" s="204"/>
      <c r="AF219" s="9">
        <v>3.3267065672954232</v>
      </c>
      <c r="AG219" s="9">
        <v>1301</v>
      </c>
      <c r="AH219" s="9">
        <v>0.55105613406125598</v>
      </c>
      <c r="AI219" s="9">
        <v>116</v>
      </c>
      <c r="AJ219" s="9">
        <v>2.2200549450549452</v>
      </c>
      <c r="AK219" s="9" t="s">
        <v>248</v>
      </c>
      <c r="AL219" s="9">
        <v>186</v>
      </c>
      <c r="AM219" s="9">
        <v>3.3267065672954232</v>
      </c>
      <c r="AN219" s="9">
        <v>3.4492647058823529</v>
      </c>
      <c r="AO219" s="73">
        <v>14</v>
      </c>
      <c r="AP219" s="80">
        <v>0</v>
      </c>
      <c r="AQ219" s="80">
        <v>0</v>
      </c>
      <c r="AR219" s="224">
        <v>358</v>
      </c>
      <c r="AS219" s="224" t="s">
        <v>248</v>
      </c>
      <c r="AT219" s="11">
        <v>14506.668</v>
      </c>
      <c r="AU219" s="11">
        <v>0</v>
      </c>
      <c r="AV219" s="11">
        <v>0</v>
      </c>
      <c r="AW219" s="11">
        <v>358</v>
      </c>
      <c r="AX219" s="203" t="s">
        <v>248</v>
      </c>
      <c r="AY219" s="235" t="s">
        <v>248</v>
      </c>
      <c r="AZ219" s="138">
        <v>129719</v>
      </c>
      <c r="BA219" s="188" t="s">
        <v>248</v>
      </c>
      <c r="BB219" s="203" t="s">
        <v>248</v>
      </c>
      <c r="BC219" s="203" t="s">
        <v>248</v>
      </c>
      <c r="BD219" s="217" t="s">
        <v>61</v>
      </c>
      <c r="BE219" s="201" t="s">
        <v>62</v>
      </c>
      <c r="BF219" s="201" t="s">
        <v>63</v>
      </c>
      <c r="BG219" s="201" t="s">
        <v>196</v>
      </c>
      <c r="BH219" s="456" t="s">
        <v>513</v>
      </c>
      <c r="BI219" s="218" t="s">
        <v>66</v>
      </c>
      <c r="BJ219" s="370">
        <v>214</v>
      </c>
      <c r="BK219" s="370">
        <v>7</v>
      </c>
      <c r="BL219" s="219" t="s">
        <v>65</v>
      </c>
      <c r="BM219" s="52"/>
      <c r="BN219" s="218" t="s">
        <v>310</v>
      </c>
      <c r="BO219" s="217" t="s">
        <v>55</v>
      </c>
      <c r="BP219" s="201" t="s">
        <v>684</v>
      </c>
      <c r="BQ219" s="52" t="s">
        <v>716</v>
      </c>
    </row>
    <row r="220" spans="1:69" ht="15.75">
      <c r="A220" s="207" t="s">
        <v>37</v>
      </c>
      <c r="B220" s="208" t="s">
        <v>9</v>
      </c>
      <c r="C220" s="202" t="s">
        <v>35</v>
      </c>
      <c r="D220" s="210" t="s">
        <v>182</v>
      </c>
      <c r="E220" s="24" t="s">
        <v>567</v>
      </c>
      <c r="F220" s="86">
        <v>187</v>
      </c>
      <c r="G220" s="80">
        <v>1</v>
      </c>
      <c r="H220" s="204"/>
      <c r="I220" s="204"/>
      <c r="J220" s="204"/>
      <c r="K220" s="204"/>
      <c r="L220" s="80">
        <v>0</v>
      </c>
      <c r="M220" s="203"/>
      <c r="N220" s="52">
        <v>1</v>
      </c>
      <c r="O220" s="204"/>
      <c r="P220" s="204"/>
      <c r="Q220" s="11">
        <v>5.7798493440999996</v>
      </c>
      <c r="R220" s="204"/>
      <c r="S220" s="204"/>
      <c r="T220" s="53">
        <v>7.7699999999999987</v>
      </c>
      <c r="U220" s="204"/>
      <c r="V220" s="204"/>
      <c r="W220" s="11">
        <v>5.2555428118279002</v>
      </c>
      <c r="X220" s="204"/>
      <c r="Y220" s="204"/>
      <c r="Z220" s="53">
        <v>7.3916666666666657</v>
      </c>
      <c r="AA220" s="204"/>
      <c r="AB220" s="204"/>
      <c r="AC220" s="204"/>
      <c r="AD220" s="204"/>
      <c r="AE220" s="204"/>
      <c r="AF220" s="9">
        <v>3.605717899044508</v>
      </c>
      <c r="AG220" s="9">
        <v>1300</v>
      </c>
      <c r="AH220" s="9">
        <v>0.45284151195529937</v>
      </c>
      <c r="AI220" s="9">
        <v>42</v>
      </c>
      <c r="AJ220" s="9">
        <v>2.6127450980392157</v>
      </c>
      <c r="AK220" s="9" t="s">
        <v>248</v>
      </c>
      <c r="AL220" s="9">
        <v>182</v>
      </c>
      <c r="AM220" s="9">
        <v>3.6263588631632953</v>
      </c>
      <c r="AN220" s="9">
        <v>3.6799418604651164</v>
      </c>
      <c r="AO220" s="73">
        <v>21</v>
      </c>
      <c r="AP220" s="80">
        <v>1</v>
      </c>
      <c r="AQ220" s="80">
        <v>0</v>
      </c>
      <c r="AR220" s="224">
        <v>350</v>
      </c>
      <c r="AS220" s="224" t="s">
        <v>248</v>
      </c>
      <c r="AT220" s="11">
        <v>14084.196</v>
      </c>
      <c r="AU220" s="11">
        <v>78.646000000000001</v>
      </c>
      <c r="AV220" s="11">
        <v>0</v>
      </c>
      <c r="AW220" s="11">
        <v>350</v>
      </c>
      <c r="AX220" s="203" t="s">
        <v>248</v>
      </c>
      <c r="AY220" s="235" t="s">
        <v>248</v>
      </c>
      <c r="AZ220" s="138">
        <v>129719</v>
      </c>
      <c r="BA220" s="188" t="s">
        <v>248</v>
      </c>
      <c r="BB220" s="203" t="s">
        <v>248</v>
      </c>
      <c r="BC220" s="203" t="s">
        <v>248</v>
      </c>
      <c r="BD220" s="217" t="s">
        <v>61</v>
      </c>
      <c r="BE220" s="201" t="s">
        <v>62</v>
      </c>
      <c r="BF220" s="201" t="s">
        <v>63</v>
      </c>
      <c r="BG220" s="201" t="s">
        <v>196</v>
      </c>
      <c r="BH220" s="456" t="s">
        <v>513</v>
      </c>
      <c r="BI220" s="218" t="s">
        <v>67</v>
      </c>
      <c r="BJ220" s="370">
        <v>214</v>
      </c>
      <c r="BK220" s="370">
        <v>3</v>
      </c>
      <c r="BL220" s="219" t="s">
        <v>65</v>
      </c>
      <c r="BM220" s="52"/>
      <c r="BN220" s="218" t="s">
        <v>310</v>
      </c>
      <c r="BO220" s="217" t="s">
        <v>55</v>
      </c>
      <c r="BP220" s="201" t="s">
        <v>684</v>
      </c>
      <c r="BQ220" s="52" t="s">
        <v>716</v>
      </c>
    </row>
    <row r="221" spans="1:69" ht="15.75">
      <c r="A221" s="207" t="s">
        <v>37</v>
      </c>
      <c r="B221" s="208" t="s">
        <v>9</v>
      </c>
      <c r="C221" s="202" t="s">
        <v>35</v>
      </c>
      <c r="D221" s="210" t="s">
        <v>182</v>
      </c>
      <c r="E221" s="24" t="s">
        <v>567</v>
      </c>
      <c r="F221" s="86">
        <v>187</v>
      </c>
      <c r="G221" s="80">
        <v>2</v>
      </c>
      <c r="H221" s="204"/>
      <c r="I221" s="204"/>
      <c r="J221" s="204"/>
      <c r="K221" s="204"/>
      <c r="L221" s="80">
        <v>0</v>
      </c>
      <c r="M221" s="203"/>
      <c r="N221" s="52">
        <v>0</v>
      </c>
      <c r="O221" s="204"/>
      <c r="P221" s="204"/>
      <c r="Q221" s="11">
        <v>7.0386485080999996</v>
      </c>
      <c r="R221" s="204"/>
      <c r="S221" s="204"/>
      <c r="T221" s="53">
        <v>9.875</v>
      </c>
      <c r="U221" s="204"/>
      <c r="V221" s="204"/>
      <c r="W221" s="11">
        <v>7.0347782054054004</v>
      </c>
      <c r="X221" s="204"/>
      <c r="Y221" s="204"/>
      <c r="Z221" s="53">
        <v>10.375</v>
      </c>
      <c r="AA221" s="204"/>
      <c r="AB221" s="204"/>
      <c r="AC221" s="204"/>
      <c r="AD221" s="204"/>
      <c r="AE221" s="204"/>
      <c r="AF221" s="9">
        <v>2.6933359978014435</v>
      </c>
      <c r="AG221" s="9">
        <v>1295</v>
      </c>
      <c r="AH221" s="9">
        <v>0.31271999828939434</v>
      </c>
      <c r="AI221" s="9">
        <v>310</v>
      </c>
      <c r="AJ221" s="9">
        <v>2.0407303370786516</v>
      </c>
      <c r="AK221" s="9" t="s">
        <v>248</v>
      </c>
      <c r="AL221" s="9">
        <v>0</v>
      </c>
      <c r="AM221" s="9"/>
      <c r="AN221" s="9"/>
      <c r="AO221" s="73">
        <v>85</v>
      </c>
      <c r="AP221" s="80">
        <v>3</v>
      </c>
      <c r="AQ221" s="80">
        <v>0</v>
      </c>
      <c r="AR221" s="224">
        <v>282</v>
      </c>
      <c r="AS221" s="224" t="s">
        <v>248</v>
      </c>
      <c r="AT221" s="11">
        <v>13979.607</v>
      </c>
      <c r="AU221" s="11">
        <v>228.91</v>
      </c>
      <c r="AV221" s="11">
        <v>0</v>
      </c>
      <c r="AW221" s="11">
        <v>282</v>
      </c>
      <c r="AX221" s="203" t="s">
        <v>248</v>
      </c>
      <c r="AY221" s="235" t="s">
        <v>248</v>
      </c>
      <c r="AZ221" s="138">
        <v>129719</v>
      </c>
      <c r="BA221" s="188" t="s">
        <v>248</v>
      </c>
      <c r="BB221" s="203" t="s">
        <v>248</v>
      </c>
      <c r="BC221" s="203" t="s">
        <v>248</v>
      </c>
      <c r="BD221" s="217" t="s">
        <v>61</v>
      </c>
      <c r="BE221" s="201" t="s">
        <v>62</v>
      </c>
      <c r="BF221" s="201" t="s">
        <v>63</v>
      </c>
      <c r="BG221" s="201" t="s">
        <v>196</v>
      </c>
      <c r="BH221" s="456" t="s">
        <v>513</v>
      </c>
      <c r="BI221" s="218" t="s">
        <v>68</v>
      </c>
      <c r="BJ221" s="370">
        <v>214</v>
      </c>
      <c r="BK221" s="370">
        <v>4</v>
      </c>
      <c r="BL221" s="219" t="s">
        <v>65</v>
      </c>
      <c r="BM221" s="52"/>
      <c r="BN221" s="218" t="s">
        <v>310</v>
      </c>
      <c r="BO221" s="217" t="s">
        <v>55</v>
      </c>
      <c r="BP221" s="201" t="s">
        <v>684</v>
      </c>
      <c r="BQ221" s="52" t="s">
        <v>716</v>
      </c>
    </row>
    <row r="222" spans="1:69" ht="15.75">
      <c r="A222" s="207" t="s">
        <v>37</v>
      </c>
      <c r="B222" s="208" t="s">
        <v>9</v>
      </c>
      <c r="C222" s="202" t="s">
        <v>35</v>
      </c>
      <c r="D222" s="210" t="s">
        <v>182</v>
      </c>
      <c r="E222" s="24" t="s">
        <v>322</v>
      </c>
      <c r="F222" s="86">
        <v>134</v>
      </c>
      <c r="G222" s="80">
        <v>0</v>
      </c>
      <c r="H222" s="204"/>
      <c r="I222" s="204"/>
      <c r="J222" s="204"/>
      <c r="K222" s="204"/>
      <c r="L222" s="80">
        <v>0</v>
      </c>
      <c r="M222" s="203"/>
      <c r="N222" s="52">
        <v>0</v>
      </c>
      <c r="O222" s="204"/>
      <c r="P222" s="204"/>
      <c r="Q222" s="11">
        <v>5.3269400821000001</v>
      </c>
      <c r="R222" s="204"/>
      <c r="S222" s="204"/>
      <c r="T222" s="53">
        <v>6.4562499999999998</v>
      </c>
      <c r="U222" s="204"/>
      <c r="V222" s="204"/>
      <c r="W222" s="11">
        <v>5.0859849104477002</v>
      </c>
      <c r="X222" s="204"/>
      <c r="Y222" s="204"/>
      <c r="Z222" s="53">
        <v>6.2874999999999996</v>
      </c>
      <c r="AA222" s="204"/>
      <c r="AB222" s="204"/>
      <c r="AC222" s="204"/>
      <c r="AD222" s="204"/>
      <c r="AE222" s="204"/>
      <c r="AF222" s="9">
        <v>3.6671428716004786</v>
      </c>
      <c r="AG222" s="9">
        <v>938</v>
      </c>
      <c r="AH222" s="9">
        <v>0.37423021413199775</v>
      </c>
      <c r="AI222" s="9">
        <v>12</v>
      </c>
      <c r="AJ222" s="9">
        <v>2.8008620689655173</v>
      </c>
      <c r="AK222" s="9" t="s">
        <v>248</v>
      </c>
      <c r="AL222" s="9">
        <v>134</v>
      </c>
      <c r="AM222" s="9">
        <v>3.6671428716004786</v>
      </c>
      <c r="AN222" s="9">
        <v>3.6846275752773376</v>
      </c>
      <c r="AO222" s="73">
        <v>4</v>
      </c>
      <c r="AP222" s="80">
        <v>0</v>
      </c>
      <c r="AQ222" s="80">
        <v>0</v>
      </c>
      <c r="AR222" s="224">
        <v>264</v>
      </c>
      <c r="AS222" s="224" t="s">
        <v>248</v>
      </c>
      <c r="AT222" s="11">
        <v>10140.393</v>
      </c>
      <c r="AU222" s="11">
        <v>0</v>
      </c>
      <c r="AV222" s="11">
        <v>0</v>
      </c>
      <c r="AW222" s="11">
        <v>264</v>
      </c>
      <c r="AX222" s="203" t="s">
        <v>248</v>
      </c>
      <c r="AY222" s="235" t="s">
        <v>248</v>
      </c>
      <c r="AZ222" s="138">
        <v>28691</v>
      </c>
      <c r="BA222" s="188" t="s">
        <v>248</v>
      </c>
      <c r="BB222" s="203" t="s">
        <v>248</v>
      </c>
      <c r="BC222" s="203" t="s">
        <v>248</v>
      </c>
      <c r="BD222" s="217" t="s">
        <v>61</v>
      </c>
      <c r="BE222" s="201" t="s">
        <v>62</v>
      </c>
      <c r="BF222" s="201" t="s">
        <v>63</v>
      </c>
      <c r="BG222" s="201" t="s">
        <v>196</v>
      </c>
      <c r="BH222" s="218" t="s">
        <v>512</v>
      </c>
      <c r="BI222" s="218" t="s">
        <v>64</v>
      </c>
      <c r="BJ222" s="370">
        <v>214</v>
      </c>
      <c r="BK222" s="370">
        <v>1</v>
      </c>
      <c r="BL222" s="219" t="s">
        <v>65</v>
      </c>
      <c r="BM222" s="52"/>
      <c r="BN222" s="218" t="s">
        <v>310</v>
      </c>
      <c r="BO222" s="217" t="s">
        <v>352</v>
      </c>
      <c r="BP222" s="201" t="s">
        <v>703</v>
      </c>
      <c r="BQ222" s="52" t="s">
        <v>718</v>
      </c>
    </row>
    <row r="223" spans="1:69" ht="15.75">
      <c r="A223" s="207" t="s">
        <v>37</v>
      </c>
      <c r="B223" s="208" t="s">
        <v>9</v>
      </c>
      <c r="C223" s="202" t="s">
        <v>35</v>
      </c>
      <c r="D223" s="210" t="s">
        <v>182</v>
      </c>
      <c r="E223" s="24" t="s">
        <v>322</v>
      </c>
      <c r="F223" s="86">
        <v>132</v>
      </c>
      <c r="G223" s="80">
        <v>3</v>
      </c>
      <c r="H223" s="204"/>
      <c r="I223" s="204"/>
      <c r="J223" s="204"/>
      <c r="K223" s="204"/>
      <c r="L223" s="80">
        <v>0</v>
      </c>
      <c r="M223" s="203"/>
      <c r="N223" s="52">
        <v>0</v>
      </c>
      <c r="O223" s="204"/>
      <c r="P223" s="204"/>
      <c r="Q223" s="11">
        <v>6.6344261549999999</v>
      </c>
      <c r="R223" s="204"/>
      <c r="S223" s="204"/>
      <c r="T223" s="53">
        <v>8.754999999999999</v>
      </c>
      <c r="U223" s="204"/>
      <c r="V223" s="204"/>
      <c r="W223" s="11">
        <v>6.5635346899223999</v>
      </c>
      <c r="X223" s="204"/>
      <c r="Y223" s="204"/>
      <c r="Z223" s="53">
        <v>8.6937499999999996</v>
      </c>
      <c r="AA223" s="204"/>
      <c r="AB223" s="204"/>
      <c r="AC223" s="204"/>
      <c r="AD223" s="204"/>
      <c r="AE223" s="204"/>
      <c r="AF223" s="9">
        <v>3.2936383978064576</v>
      </c>
      <c r="AG223" s="9">
        <v>903</v>
      </c>
      <c r="AH223" s="9">
        <v>0.50040130928993054</v>
      </c>
      <c r="AI223" s="9">
        <v>64</v>
      </c>
      <c r="AJ223" s="9">
        <v>2.3221698113207547</v>
      </c>
      <c r="AK223" s="9" t="s">
        <v>248</v>
      </c>
      <c r="AL223" s="9">
        <v>128</v>
      </c>
      <c r="AM223" s="9">
        <v>3.2936383978064576</v>
      </c>
      <c r="AN223" s="9">
        <v>3.3443708609271523</v>
      </c>
      <c r="AO223" s="73">
        <v>28</v>
      </c>
      <c r="AP223" s="80">
        <v>0</v>
      </c>
      <c r="AQ223" s="80">
        <v>0</v>
      </c>
      <c r="AR223" s="224">
        <v>230</v>
      </c>
      <c r="AS223" s="224" t="s">
        <v>248</v>
      </c>
      <c r="AT223" s="11">
        <v>9836.3549999999996</v>
      </c>
      <c r="AU223" s="11">
        <v>0</v>
      </c>
      <c r="AV223" s="11">
        <v>0</v>
      </c>
      <c r="AW223" s="11">
        <v>228</v>
      </c>
      <c r="AX223" s="203" t="s">
        <v>248</v>
      </c>
      <c r="AY223" s="235" t="s">
        <v>248</v>
      </c>
      <c r="AZ223" s="138">
        <v>28691</v>
      </c>
      <c r="BA223" s="188" t="s">
        <v>248</v>
      </c>
      <c r="BB223" s="203" t="s">
        <v>248</v>
      </c>
      <c r="BC223" s="203" t="s">
        <v>248</v>
      </c>
      <c r="BD223" s="217" t="s">
        <v>61</v>
      </c>
      <c r="BE223" s="201" t="s">
        <v>62</v>
      </c>
      <c r="BF223" s="201" t="s">
        <v>63</v>
      </c>
      <c r="BG223" s="201" t="s">
        <v>196</v>
      </c>
      <c r="BH223" s="218" t="s">
        <v>512</v>
      </c>
      <c r="BI223" s="218" t="s">
        <v>66</v>
      </c>
      <c r="BJ223" s="370">
        <v>214</v>
      </c>
      <c r="BK223" s="370">
        <v>7</v>
      </c>
      <c r="BL223" s="219" t="s">
        <v>65</v>
      </c>
      <c r="BM223" s="52"/>
      <c r="BN223" s="218" t="s">
        <v>310</v>
      </c>
      <c r="BO223" s="217" t="s">
        <v>352</v>
      </c>
      <c r="BP223" s="201" t="s">
        <v>703</v>
      </c>
      <c r="BQ223" s="52" t="s">
        <v>718</v>
      </c>
    </row>
    <row r="224" spans="1:69" ht="15.75">
      <c r="A224" s="207" t="s">
        <v>37</v>
      </c>
      <c r="B224" s="208" t="s">
        <v>9</v>
      </c>
      <c r="C224" s="202" t="s">
        <v>35</v>
      </c>
      <c r="D224" s="210" t="s">
        <v>182</v>
      </c>
      <c r="E224" s="24" t="s">
        <v>322</v>
      </c>
      <c r="F224" s="86">
        <v>135</v>
      </c>
      <c r="G224" s="80">
        <v>0</v>
      </c>
      <c r="H224" s="204"/>
      <c r="I224" s="204"/>
      <c r="J224" s="204"/>
      <c r="K224" s="204"/>
      <c r="L224" s="80">
        <v>0</v>
      </c>
      <c r="M224" s="203"/>
      <c r="N224" s="52">
        <v>0</v>
      </c>
      <c r="O224" s="204"/>
      <c r="P224" s="204"/>
      <c r="Q224" s="11">
        <v>7.2765997556000004</v>
      </c>
      <c r="R224" s="204"/>
      <c r="S224" s="204"/>
      <c r="T224" s="53">
        <v>9.53125</v>
      </c>
      <c r="U224" s="204"/>
      <c r="V224" s="204"/>
      <c r="W224" s="11">
        <v>7.4155774814814004</v>
      </c>
      <c r="X224" s="204"/>
      <c r="Y224" s="204"/>
      <c r="Z224" s="53">
        <v>9.65625</v>
      </c>
      <c r="AA224" s="204"/>
      <c r="AB224" s="204"/>
      <c r="AC224" s="204"/>
      <c r="AD224" s="204"/>
      <c r="AE224" s="204"/>
      <c r="AF224" s="9">
        <v>3.3712719700891505</v>
      </c>
      <c r="AG224" s="9">
        <v>945</v>
      </c>
      <c r="AH224" s="9">
        <v>0.55819071697164324</v>
      </c>
      <c r="AI224" s="9">
        <v>79</v>
      </c>
      <c r="AJ224" s="9">
        <v>2.2309322033898304</v>
      </c>
      <c r="AK224" s="9" t="s">
        <v>248</v>
      </c>
      <c r="AL224" s="9">
        <v>123</v>
      </c>
      <c r="AM224" s="9">
        <v>3.4244251003387225</v>
      </c>
      <c r="AN224" s="9">
        <v>3.5309466019417477</v>
      </c>
      <c r="AO224" s="73">
        <v>1</v>
      </c>
      <c r="AP224" s="80">
        <v>0</v>
      </c>
      <c r="AQ224" s="80">
        <v>1</v>
      </c>
      <c r="AR224" s="224">
        <v>268</v>
      </c>
      <c r="AS224" s="224" t="s">
        <v>248</v>
      </c>
      <c r="AT224" s="11">
        <v>9982.223</v>
      </c>
      <c r="AU224" s="11">
        <v>344.10199999999998</v>
      </c>
      <c r="AV224" s="11">
        <v>0</v>
      </c>
      <c r="AW224" s="11">
        <v>268</v>
      </c>
      <c r="AX224" s="203" t="s">
        <v>248</v>
      </c>
      <c r="AY224" s="235" t="s">
        <v>248</v>
      </c>
      <c r="AZ224" s="138">
        <v>28691</v>
      </c>
      <c r="BA224" s="188" t="s">
        <v>248</v>
      </c>
      <c r="BB224" s="203" t="s">
        <v>248</v>
      </c>
      <c r="BC224" s="203" t="s">
        <v>248</v>
      </c>
      <c r="BD224" s="217" t="s">
        <v>61</v>
      </c>
      <c r="BE224" s="201" t="s">
        <v>62</v>
      </c>
      <c r="BF224" s="201" t="s">
        <v>63</v>
      </c>
      <c r="BG224" s="201" t="s">
        <v>196</v>
      </c>
      <c r="BH224" s="218" t="s">
        <v>512</v>
      </c>
      <c r="BI224" s="218" t="s">
        <v>67</v>
      </c>
      <c r="BJ224" s="370">
        <v>214</v>
      </c>
      <c r="BK224" s="370">
        <v>3</v>
      </c>
      <c r="BL224" s="219" t="s">
        <v>65</v>
      </c>
      <c r="BM224" s="52"/>
      <c r="BN224" s="218" t="s">
        <v>310</v>
      </c>
      <c r="BO224" s="217" t="s">
        <v>352</v>
      </c>
      <c r="BP224" s="201" t="s">
        <v>703</v>
      </c>
      <c r="BQ224" s="52" t="s">
        <v>718</v>
      </c>
    </row>
    <row r="225" spans="1:69" ht="15.75">
      <c r="A225" s="207" t="s">
        <v>37</v>
      </c>
      <c r="B225" s="208" t="s">
        <v>9</v>
      </c>
      <c r="C225" s="202" t="s">
        <v>35</v>
      </c>
      <c r="D225" s="210" t="s">
        <v>182</v>
      </c>
      <c r="E225" s="24" t="s">
        <v>322</v>
      </c>
      <c r="F225" s="86">
        <v>127</v>
      </c>
      <c r="G225" s="80">
        <v>7</v>
      </c>
      <c r="H225" s="204"/>
      <c r="I225" s="204"/>
      <c r="J225" s="204"/>
      <c r="K225" s="204"/>
      <c r="L225" s="80">
        <v>0</v>
      </c>
      <c r="M225" s="203"/>
      <c r="N225" s="52">
        <v>0</v>
      </c>
      <c r="O225" s="204"/>
      <c r="P225" s="204"/>
      <c r="Q225" s="11">
        <v>7.3402664</v>
      </c>
      <c r="R225" s="204"/>
      <c r="S225" s="204"/>
      <c r="T225" s="53">
        <v>12.375</v>
      </c>
      <c r="U225" s="204"/>
      <c r="V225" s="204"/>
      <c r="W225" s="11">
        <v>7.2834915416666002</v>
      </c>
      <c r="X225" s="204"/>
      <c r="Y225" s="204"/>
      <c r="Z225" s="53">
        <v>12.25</v>
      </c>
      <c r="AA225" s="204"/>
      <c r="AB225" s="204"/>
      <c r="AC225" s="204"/>
      <c r="AD225" s="204"/>
      <c r="AE225" s="204"/>
      <c r="AF225" s="9">
        <v>2.6098351684900432</v>
      </c>
      <c r="AG225" s="9">
        <v>840</v>
      </c>
      <c r="AH225" s="9">
        <v>0.43963901664047972</v>
      </c>
      <c r="AI225" s="9">
        <v>272</v>
      </c>
      <c r="AJ225" s="9">
        <v>1.5652173913043479</v>
      </c>
      <c r="AK225" s="9" t="s">
        <v>248</v>
      </c>
      <c r="AL225" s="9">
        <v>0</v>
      </c>
      <c r="AM225" s="9"/>
      <c r="AN225" s="9"/>
      <c r="AO225" s="73">
        <v>77</v>
      </c>
      <c r="AP225" s="80">
        <v>60</v>
      </c>
      <c r="AQ225" s="80">
        <v>14</v>
      </c>
      <c r="AR225" s="224">
        <v>89</v>
      </c>
      <c r="AS225" s="224" t="s">
        <v>248</v>
      </c>
      <c r="AT225" s="11">
        <v>6372.3639999999996</v>
      </c>
      <c r="AU225" s="11">
        <v>2966.8090000000002</v>
      </c>
      <c r="AV225" s="11">
        <v>0</v>
      </c>
      <c r="AW225" s="11">
        <v>89</v>
      </c>
      <c r="AX225" s="203" t="s">
        <v>248</v>
      </c>
      <c r="AY225" s="235" t="s">
        <v>248</v>
      </c>
      <c r="AZ225" s="138">
        <v>28691</v>
      </c>
      <c r="BA225" s="188" t="s">
        <v>248</v>
      </c>
      <c r="BB225" s="203" t="s">
        <v>248</v>
      </c>
      <c r="BC225" s="203" t="s">
        <v>248</v>
      </c>
      <c r="BD225" s="217" t="s">
        <v>61</v>
      </c>
      <c r="BE225" s="201" t="s">
        <v>62</v>
      </c>
      <c r="BF225" s="201" t="s">
        <v>63</v>
      </c>
      <c r="BG225" s="201" t="s">
        <v>196</v>
      </c>
      <c r="BH225" s="218" t="s">
        <v>512</v>
      </c>
      <c r="BI225" s="218" t="s">
        <v>68</v>
      </c>
      <c r="BJ225" s="370">
        <v>214</v>
      </c>
      <c r="BK225" s="370">
        <v>4</v>
      </c>
      <c r="BL225" s="219" t="s">
        <v>65</v>
      </c>
      <c r="BM225" s="52"/>
      <c r="BN225" s="218" t="s">
        <v>310</v>
      </c>
      <c r="BO225" s="217" t="s">
        <v>352</v>
      </c>
      <c r="BP225" s="201" t="s">
        <v>703</v>
      </c>
      <c r="BQ225" s="52" t="s">
        <v>718</v>
      </c>
    </row>
    <row r="226" spans="1:69" ht="15.75">
      <c r="A226" s="207" t="s">
        <v>37</v>
      </c>
      <c r="B226" s="208" t="s">
        <v>9</v>
      </c>
      <c r="C226" s="202" t="s">
        <v>35</v>
      </c>
      <c r="D226" s="210" t="s">
        <v>182</v>
      </c>
      <c r="E226" s="24" t="s">
        <v>218</v>
      </c>
      <c r="F226" s="86">
        <v>96</v>
      </c>
      <c r="G226" s="80">
        <v>0</v>
      </c>
      <c r="H226" s="204"/>
      <c r="I226" s="204"/>
      <c r="J226" s="204"/>
      <c r="K226" s="204"/>
      <c r="L226" s="80">
        <v>0</v>
      </c>
      <c r="M226" s="203"/>
      <c r="N226" s="52">
        <v>0</v>
      </c>
      <c r="O226" s="204"/>
      <c r="P226" s="204"/>
      <c r="Q226" s="11">
        <v>6.1209999062999998</v>
      </c>
      <c r="R226" s="204"/>
      <c r="S226" s="204"/>
      <c r="T226" s="53">
        <v>7.2999999999999972</v>
      </c>
      <c r="U226" s="204"/>
      <c r="V226" s="204"/>
      <c r="W226" s="11">
        <v>6.2068540312499998</v>
      </c>
      <c r="X226" s="204"/>
      <c r="Y226" s="204"/>
      <c r="Z226" s="53">
        <v>7.5999999999999943</v>
      </c>
      <c r="AA226" s="204"/>
      <c r="AB226" s="204"/>
      <c r="AC226" s="204"/>
      <c r="AD226" s="204"/>
      <c r="AE226" s="204"/>
      <c r="AF226" s="9">
        <v>3.5453125096502753</v>
      </c>
      <c r="AG226" s="9">
        <v>672</v>
      </c>
      <c r="AH226" s="9">
        <v>0.40068643530563786</v>
      </c>
      <c r="AI226" s="9">
        <v>9</v>
      </c>
      <c r="AJ226" s="9">
        <v>2.6732394366197183</v>
      </c>
      <c r="AK226" s="9" t="s">
        <v>248</v>
      </c>
      <c r="AL226" s="9">
        <v>96</v>
      </c>
      <c r="AM226" s="9">
        <v>3.5453125096502753</v>
      </c>
      <c r="AN226" s="9">
        <v>3.6099744245524299</v>
      </c>
      <c r="AO226" s="73">
        <v>0</v>
      </c>
      <c r="AP226" s="80">
        <v>0</v>
      </c>
      <c r="AQ226" s="80">
        <v>0</v>
      </c>
      <c r="AR226" s="224">
        <v>192</v>
      </c>
      <c r="AS226" s="224" t="s">
        <v>248</v>
      </c>
      <c r="AT226" s="11">
        <v>7266.6109999999999</v>
      </c>
      <c r="AU226" s="11">
        <v>0</v>
      </c>
      <c r="AV226" s="11">
        <v>0</v>
      </c>
      <c r="AW226" s="11">
        <v>192</v>
      </c>
      <c r="AX226" s="203" t="s">
        <v>248</v>
      </c>
      <c r="AY226" s="235" t="s">
        <v>248</v>
      </c>
      <c r="AZ226" s="138">
        <v>40880</v>
      </c>
      <c r="BA226" s="188" t="s">
        <v>248</v>
      </c>
      <c r="BB226" s="203" t="s">
        <v>248</v>
      </c>
      <c r="BC226" s="203" t="s">
        <v>248</v>
      </c>
      <c r="BD226" s="217" t="s">
        <v>61</v>
      </c>
      <c r="BE226" s="201" t="s">
        <v>62</v>
      </c>
      <c r="BF226" s="201" t="s">
        <v>63</v>
      </c>
      <c r="BG226" s="201" t="s">
        <v>196</v>
      </c>
      <c r="BH226" s="456" t="s">
        <v>512</v>
      </c>
      <c r="BI226" s="218" t="s">
        <v>64</v>
      </c>
      <c r="BJ226" s="370">
        <v>214</v>
      </c>
      <c r="BK226" s="370">
        <v>1</v>
      </c>
      <c r="BL226" s="219" t="s">
        <v>65</v>
      </c>
      <c r="BM226" s="52"/>
      <c r="BN226" s="218" t="s">
        <v>310</v>
      </c>
      <c r="BO226" s="217" t="s">
        <v>55</v>
      </c>
      <c r="BP226" s="201" t="s">
        <v>684</v>
      </c>
      <c r="BQ226" s="52" t="s">
        <v>716</v>
      </c>
    </row>
    <row r="227" spans="1:69" ht="15.75">
      <c r="A227" s="207" t="s">
        <v>37</v>
      </c>
      <c r="B227" s="208" t="s">
        <v>9</v>
      </c>
      <c r="C227" s="202" t="s">
        <v>35</v>
      </c>
      <c r="D227" s="210" t="s">
        <v>182</v>
      </c>
      <c r="E227" s="24" t="s">
        <v>218</v>
      </c>
      <c r="F227" s="86">
        <v>97</v>
      </c>
      <c r="G227" s="80">
        <v>0</v>
      </c>
      <c r="H227" s="204"/>
      <c r="I227" s="204"/>
      <c r="J227" s="204"/>
      <c r="K227" s="204"/>
      <c r="L227" s="80">
        <v>0</v>
      </c>
      <c r="M227" s="203"/>
      <c r="N227" s="52">
        <v>1</v>
      </c>
      <c r="O227" s="204"/>
      <c r="P227" s="204"/>
      <c r="Q227" s="11">
        <v>7.3955875463999998</v>
      </c>
      <c r="R227" s="204"/>
      <c r="S227" s="204"/>
      <c r="T227" s="53">
        <v>12.768749999999999</v>
      </c>
      <c r="U227" s="204"/>
      <c r="V227" s="204"/>
      <c r="W227" s="11">
        <v>7.4642679690721003</v>
      </c>
      <c r="X227" s="204"/>
      <c r="Y227" s="204"/>
      <c r="Z227" s="53">
        <v>13.037499999999998</v>
      </c>
      <c r="AA227" s="204"/>
      <c r="AB227" s="204"/>
      <c r="AC227" s="204"/>
      <c r="AD227" s="204"/>
      <c r="AE227" s="204"/>
      <c r="AF227" s="9">
        <v>3.2140922626214365</v>
      </c>
      <c r="AG227" s="9">
        <v>679</v>
      </c>
      <c r="AH227" s="9">
        <v>0.57294845030757346</v>
      </c>
      <c r="AI227" s="9">
        <v>83</v>
      </c>
      <c r="AJ227" s="9">
        <v>2.1226923076923079</v>
      </c>
      <c r="AK227" s="9" t="s">
        <v>248</v>
      </c>
      <c r="AL227" s="9">
        <v>97</v>
      </c>
      <c r="AM227" s="9">
        <v>3.2140922626214365</v>
      </c>
      <c r="AN227" s="9">
        <v>3.2707253886010363</v>
      </c>
      <c r="AO227" s="73">
        <v>12</v>
      </c>
      <c r="AP227" s="80">
        <v>0</v>
      </c>
      <c r="AQ227" s="80">
        <v>0</v>
      </c>
      <c r="AR227" s="224">
        <v>182</v>
      </c>
      <c r="AS227" s="224" t="s">
        <v>248</v>
      </c>
      <c r="AT227" s="11">
        <v>7557.0240000000003</v>
      </c>
      <c r="AU227" s="11">
        <v>0</v>
      </c>
      <c r="AV227" s="11">
        <v>0</v>
      </c>
      <c r="AW227" s="11">
        <v>182</v>
      </c>
      <c r="AX227" s="203" t="s">
        <v>248</v>
      </c>
      <c r="AY227" s="235" t="s">
        <v>248</v>
      </c>
      <c r="AZ227" s="138">
        <v>40880</v>
      </c>
      <c r="BA227" s="188" t="s">
        <v>248</v>
      </c>
      <c r="BB227" s="203" t="s">
        <v>248</v>
      </c>
      <c r="BC227" s="203" t="s">
        <v>248</v>
      </c>
      <c r="BD227" s="217" t="s">
        <v>61</v>
      </c>
      <c r="BE227" s="201" t="s">
        <v>62</v>
      </c>
      <c r="BF227" s="201" t="s">
        <v>63</v>
      </c>
      <c r="BG227" s="201" t="s">
        <v>196</v>
      </c>
      <c r="BH227" s="456" t="s">
        <v>512</v>
      </c>
      <c r="BI227" s="218" t="s">
        <v>66</v>
      </c>
      <c r="BJ227" s="370">
        <v>214</v>
      </c>
      <c r="BK227" s="370">
        <v>7</v>
      </c>
      <c r="BL227" s="219" t="s">
        <v>65</v>
      </c>
      <c r="BM227" s="52"/>
      <c r="BN227" s="218" t="s">
        <v>310</v>
      </c>
      <c r="BO227" s="217" t="s">
        <v>55</v>
      </c>
      <c r="BP227" s="201" t="s">
        <v>684</v>
      </c>
      <c r="BQ227" s="52" t="s">
        <v>716</v>
      </c>
    </row>
    <row r="228" spans="1:69" ht="15.75">
      <c r="A228" s="207" t="s">
        <v>37</v>
      </c>
      <c r="B228" s="208" t="s">
        <v>9</v>
      </c>
      <c r="C228" s="202" t="s">
        <v>35</v>
      </c>
      <c r="D228" s="210" t="s">
        <v>182</v>
      </c>
      <c r="E228" s="24" t="s">
        <v>218</v>
      </c>
      <c r="F228" s="86">
        <v>98</v>
      </c>
      <c r="G228" s="80">
        <v>4</v>
      </c>
      <c r="H228" s="204"/>
      <c r="I228" s="204"/>
      <c r="J228" s="204"/>
      <c r="K228" s="204"/>
      <c r="L228" s="80">
        <v>0</v>
      </c>
      <c r="M228" s="203"/>
      <c r="N228" s="52">
        <v>0</v>
      </c>
      <c r="O228" s="204"/>
      <c r="P228" s="204"/>
      <c r="Q228" s="11">
        <v>6.5229040851000004</v>
      </c>
      <c r="R228" s="204"/>
      <c r="S228" s="204"/>
      <c r="T228" s="53">
        <v>9.8833333333333329</v>
      </c>
      <c r="U228" s="204"/>
      <c r="V228" s="204"/>
      <c r="W228" s="11">
        <v>6.1340210638297004</v>
      </c>
      <c r="X228" s="204"/>
      <c r="Y228" s="204"/>
      <c r="Z228" s="53">
        <v>10.049999999999999</v>
      </c>
      <c r="AA228" s="204"/>
      <c r="AB228" s="204"/>
      <c r="AC228" s="204"/>
      <c r="AD228" s="204"/>
      <c r="AE228" s="204"/>
      <c r="AF228" s="9">
        <v>3.4943414468171023</v>
      </c>
      <c r="AG228" s="9">
        <v>658</v>
      </c>
      <c r="AH228" s="9">
        <v>0.51935337122410064</v>
      </c>
      <c r="AI228" s="9">
        <v>32</v>
      </c>
      <c r="AJ228" s="9">
        <v>2.5061643835616438</v>
      </c>
      <c r="AK228" s="9" t="s">
        <v>248</v>
      </c>
      <c r="AL228" s="9">
        <v>90</v>
      </c>
      <c r="AM228" s="9">
        <v>3.524476198355357</v>
      </c>
      <c r="AN228" s="9">
        <v>3.6080163043478262</v>
      </c>
      <c r="AO228" s="73">
        <v>3</v>
      </c>
      <c r="AP228" s="80">
        <v>0</v>
      </c>
      <c r="AQ228" s="80">
        <v>0</v>
      </c>
      <c r="AR228" s="224">
        <v>185</v>
      </c>
      <c r="AS228" s="224" t="s">
        <v>248</v>
      </c>
      <c r="AT228" s="11">
        <v>7126.0290000000005</v>
      </c>
      <c r="AU228" s="11">
        <v>123.036</v>
      </c>
      <c r="AV228" s="11">
        <v>0</v>
      </c>
      <c r="AW228" s="11">
        <v>185</v>
      </c>
      <c r="AX228" s="203" t="s">
        <v>248</v>
      </c>
      <c r="AY228" s="235" t="s">
        <v>248</v>
      </c>
      <c r="AZ228" s="138">
        <v>40880</v>
      </c>
      <c r="BA228" s="188" t="s">
        <v>248</v>
      </c>
      <c r="BB228" s="203" t="s">
        <v>248</v>
      </c>
      <c r="BC228" s="203" t="s">
        <v>248</v>
      </c>
      <c r="BD228" s="217" t="s">
        <v>61</v>
      </c>
      <c r="BE228" s="201" t="s">
        <v>62</v>
      </c>
      <c r="BF228" s="201" t="s">
        <v>63</v>
      </c>
      <c r="BG228" s="201" t="s">
        <v>196</v>
      </c>
      <c r="BH228" s="456" t="s">
        <v>512</v>
      </c>
      <c r="BI228" s="218" t="s">
        <v>67</v>
      </c>
      <c r="BJ228" s="370">
        <v>214</v>
      </c>
      <c r="BK228" s="370">
        <v>3</v>
      </c>
      <c r="BL228" s="219" t="s">
        <v>65</v>
      </c>
      <c r="BM228" s="52"/>
      <c r="BN228" s="218" t="s">
        <v>310</v>
      </c>
      <c r="BO228" s="217" t="s">
        <v>55</v>
      </c>
      <c r="BP228" s="201" t="s">
        <v>684</v>
      </c>
      <c r="BQ228" s="52" t="s">
        <v>716</v>
      </c>
    </row>
    <row r="229" spans="1:69" ht="15.75">
      <c r="A229" s="207" t="s">
        <v>37</v>
      </c>
      <c r="B229" s="208" t="s">
        <v>9</v>
      </c>
      <c r="C229" s="202" t="s">
        <v>35</v>
      </c>
      <c r="D229" s="210" t="s">
        <v>182</v>
      </c>
      <c r="E229" s="24" t="s">
        <v>218</v>
      </c>
      <c r="F229" s="86">
        <v>98</v>
      </c>
      <c r="G229" s="80">
        <v>1</v>
      </c>
      <c r="H229" s="204"/>
      <c r="I229" s="204"/>
      <c r="J229" s="204"/>
      <c r="K229" s="204"/>
      <c r="L229" s="80">
        <v>0</v>
      </c>
      <c r="M229" s="203"/>
      <c r="N229" s="52">
        <v>0</v>
      </c>
      <c r="O229" s="204"/>
      <c r="P229" s="204"/>
      <c r="Q229" s="11">
        <v>7.2729277526000002</v>
      </c>
      <c r="R229" s="204"/>
      <c r="S229" s="204"/>
      <c r="T229" s="53">
        <v>9.1916666666666647</v>
      </c>
      <c r="U229" s="204"/>
      <c r="V229" s="204"/>
      <c r="W229" s="11">
        <v>7.2875256701030002</v>
      </c>
      <c r="X229" s="204"/>
      <c r="Y229" s="204"/>
      <c r="Z229" s="53">
        <v>9.2687499999999989</v>
      </c>
      <c r="AA229" s="204"/>
      <c r="AB229" s="204"/>
      <c r="AC229" s="204"/>
      <c r="AD229" s="204"/>
      <c r="AE229" s="204"/>
      <c r="AF229" s="9">
        <v>2.701226713309377</v>
      </c>
      <c r="AG229" s="9">
        <v>679</v>
      </c>
      <c r="AH229" s="9">
        <v>0.32274398505115143</v>
      </c>
      <c r="AI229" s="9">
        <v>158</v>
      </c>
      <c r="AJ229" s="9">
        <v>2.0154296875000002</v>
      </c>
      <c r="AK229" s="9" t="s">
        <v>248</v>
      </c>
      <c r="AL229" s="9">
        <v>0</v>
      </c>
      <c r="AM229" s="9"/>
      <c r="AN229" s="9"/>
      <c r="AO229" s="73">
        <v>49</v>
      </c>
      <c r="AP229" s="80">
        <v>0</v>
      </c>
      <c r="AQ229" s="80">
        <v>0</v>
      </c>
      <c r="AR229" s="224">
        <v>145</v>
      </c>
      <c r="AS229" s="224" t="s">
        <v>248</v>
      </c>
      <c r="AT229" s="11">
        <v>7443.6360000000004</v>
      </c>
      <c r="AU229" s="11">
        <v>0</v>
      </c>
      <c r="AV229" s="11">
        <v>0</v>
      </c>
      <c r="AW229" s="11">
        <v>145</v>
      </c>
      <c r="AX229" s="203" t="s">
        <v>248</v>
      </c>
      <c r="AY229" s="235" t="s">
        <v>248</v>
      </c>
      <c r="AZ229" s="138">
        <v>40880</v>
      </c>
      <c r="BA229" s="188" t="s">
        <v>248</v>
      </c>
      <c r="BB229" s="203" t="s">
        <v>248</v>
      </c>
      <c r="BC229" s="203" t="s">
        <v>248</v>
      </c>
      <c r="BD229" s="217" t="s">
        <v>61</v>
      </c>
      <c r="BE229" s="201" t="s">
        <v>62</v>
      </c>
      <c r="BF229" s="201" t="s">
        <v>63</v>
      </c>
      <c r="BG229" s="201" t="s">
        <v>196</v>
      </c>
      <c r="BH229" s="456" t="s">
        <v>512</v>
      </c>
      <c r="BI229" s="218" t="s">
        <v>68</v>
      </c>
      <c r="BJ229" s="370">
        <v>214</v>
      </c>
      <c r="BK229" s="370">
        <v>4</v>
      </c>
      <c r="BL229" s="219" t="s">
        <v>65</v>
      </c>
      <c r="BM229" s="52"/>
      <c r="BN229" s="218" t="s">
        <v>310</v>
      </c>
      <c r="BO229" s="217" t="s">
        <v>55</v>
      </c>
      <c r="BP229" s="201" t="s">
        <v>684</v>
      </c>
      <c r="BQ229" s="52" t="s">
        <v>716</v>
      </c>
    </row>
    <row r="230" spans="1:69" ht="15.75">
      <c r="A230" s="207" t="s">
        <v>37</v>
      </c>
      <c r="B230" s="208" t="s">
        <v>9</v>
      </c>
      <c r="C230" s="202" t="s">
        <v>35</v>
      </c>
      <c r="D230" s="210" t="s">
        <v>182</v>
      </c>
      <c r="E230" s="24" t="s">
        <v>323</v>
      </c>
      <c r="F230" s="86">
        <v>101</v>
      </c>
      <c r="G230" s="80">
        <v>0</v>
      </c>
      <c r="H230" s="204"/>
      <c r="I230" s="204"/>
      <c r="J230" s="204"/>
      <c r="K230" s="204"/>
      <c r="L230" s="80">
        <v>0</v>
      </c>
      <c r="M230" s="203"/>
      <c r="N230" s="52">
        <v>0</v>
      </c>
      <c r="O230" s="204"/>
      <c r="P230" s="204"/>
      <c r="Q230" s="11">
        <v>5.4694257029999997</v>
      </c>
      <c r="R230" s="204"/>
      <c r="S230" s="204"/>
      <c r="T230" s="53">
        <v>6.9916666666666645</v>
      </c>
      <c r="U230" s="204"/>
      <c r="V230" s="204"/>
      <c r="W230" s="11">
        <v>5.2630989801980004</v>
      </c>
      <c r="X230" s="204"/>
      <c r="Y230" s="204"/>
      <c r="Z230" s="53">
        <v>6.9916666666666645</v>
      </c>
      <c r="AA230" s="204"/>
      <c r="AB230" s="204"/>
      <c r="AC230" s="204"/>
      <c r="AD230" s="204"/>
      <c r="AE230" s="204"/>
      <c r="AF230" s="9">
        <v>3.7226450004874394</v>
      </c>
      <c r="AG230" s="9">
        <v>707</v>
      </c>
      <c r="AH230" s="9">
        <v>0.33396315344895527</v>
      </c>
      <c r="AI230" s="9">
        <v>5</v>
      </c>
      <c r="AJ230" s="9">
        <v>3.0019021739130434</v>
      </c>
      <c r="AK230" s="9" t="s">
        <v>248</v>
      </c>
      <c r="AL230" s="9">
        <v>101</v>
      </c>
      <c r="AM230" s="9">
        <v>3.7226450004874394</v>
      </c>
      <c r="AN230" s="9">
        <v>3.7224950884086443</v>
      </c>
      <c r="AO230" s="73">
        <v>5</v>
      </c>
      <c r="AP230" s="80">
        <v>0</v>
      </c>
      <c r="AQ230" s="80">
        <v>0</v>
      </c>
      <c r="AR230" s="224">
        <v>197</v>
      </c>
      <c r="AS230" s="224" t="s">
        <v>248</v>
      </c>
      <c r="AT230" s="11">
        <v>7648.9610000000002</v>
      </c>
      <c r="AU230" s="11">
        <v>0</v>
      </c>
      <c r="AV230" s="11">
        <v>0</v>
      </c>
      <c r="AW230" s="11">
        <v>197</v>
      </c>
      <c r="AX230" s="203" t="s">
        <v>248</v>
      </c>
      <c r="AY230" s="235" t="s">
        <v>248</v>
      </c>
      <c r="AZ230" s="138">
        <v>27439</v>
      </c>
      <c r="BA230" s="188" t="s">
        <v>248</v>
      </c>
      <c r="BB230" s="203" t="s">
        <v>248</v>
      </c>
      <c r="BC230" s="203" t="s">
        <v>248</v>
      </c>
      <c r="BD230" s="217" t="s">
        <v>61</v>
      </c>
      <c r="BE230" s="201" t="s">
        <v>62</v>
      </c>
      <c r="BF230" s="201" t="s">
        <v>63</v>
      </c>
      <c r="BG230" s="201" t="s">
        <v>196</v>
      </c>
      <c r="BH230" s="456" t="s">
        <v>512</v>
      </c>
      <c r="BI230" s="218" t="s">
        <v>64</v>
      </c>
      <c r="BJ230" s="370">
        <v>214</v>
      </c>
      <c r="BK230" s="370">
        <v>1</v>
      </c>
      <c r="BL230" s="219" t="s">
        <v>65</v>
      </c>
      <c r="BM230" s="52"/>
      <c r="BN230" s="218" t="s">
        <v>310</v>
      </c>
      <c r="BO230" s="217" t="s">
        <v>350</v>
      </c>
      <c r="BP230" s="201" t="s">
        <v>703</v>
      </c>
      <c r="BQ230" s="52" t="s">
        <v>718</v>
      </c>
    </row>
    <row r="231" spans="1:69" ht="15.75">
      <c r="A231" s="207" t="s">
        <v>37</v>
      </c>
      <c r="B231" s="208" t="s">
        <v>9</v>
      </c>
      <c r="C231" s="202" t="s">
        <v>35</v>
      </c>
      <c r="D231" s="210" t="s">
        <v>182</v>
      </c>
      <c r="E231" s="24" t="s">
        <v>323</v>
      </c>
      <c r="F231" s="86">
        <v>101</v>
      </c>
      <c r="G231" s="80">
        <v>1</v>
      </c>
      <c r="H231" s="204"/>
      <c r="I231" s="204"/>
      <c r="J231" s="204"/>
      <c r="K231" s="204"/>
      <c r="L231" s="80">
        <v>0</v>
      </c>
      <c r="M231" s="203"/>
      <c r="N231" s="52">
        <v>0</v>
      </c>
      <c r="O231" s="204"/>
      <c r="P231" s="204"/>
      <c r="Q231" s="11">
        <v>6.31450976</v>
      </c>
      <c r="R231" s="204"/>
      <c r="S231" s="204"/>
      <c r="T231" s="53">
        <v>8.25</v>
      </c>
      <c r="U231" s="204"/>
      <c r="V231" s="204"/>
      <c r="W231" s="11">
        <v>6.2100797999999999</v>
      </c>
      <c r="X231" s="204"/>
      <c r="Y231" s="204"/>
      <c r="Z231" s="53">
        <v>8</v>
      </c>
      <c r="AA231" s="204"/>
      <c r="AB231" s="204"/>
      <c r="AC231" s="204"/>
      <c r="AD231" s="204"/>
      <c r="AE231" s="204"/>
      <c r="AF231" s="9">
        <v>3.3292214331740428</v>
      </c>
      <c r="AG231" s="9">
        <v>699</v>
      </c>
      <c r="AH231" s="9">
        <v>0.47516417899868735</v>
      </c>
      <c r="AI231" s="9">
        <v>47</v>
      </c>
      <c r="AJ231" s="9">
        <v>2.3690217391304347</v>
      </c>
      <c r="AK231" s="9" t="s">
        <v>248</v>
      </c>
      <c r="AL231" s="9">
        <v>97</v>
      </c>
      <c r="AM231" s="9">
        <v>3.3376804163014704</v>
      </c>
      <c r="AN231" s="9">
        <v>3.4065315315315314</v>
      </c>
      <c r="AO231" s="73">
        <v>42</v>
      </c>
      <c r="AP231" s="80">
        <v>1</v>
      </c>
      <c r="AQ231" s="80">
        <v>0</v>
      </c>
      <c r="AR231" s="224">
        <v>157</v>
      </c>
      <c r="AS231" s="224" t="s">
        <v>248</v>
      </c>
      <c r="AT231" s="11">
        <v>7474.5709999999999</v>
      </c>
      <c r="AU231" s="11">
        <v>129.27699999999999</v>
      </c>
      <c r="AV231" s="11">
        <v>0</v>
      </c>
      <c r="AW231" s="11">
        <v>157</v>
      </c>
      <c r="AX231" s="203" t="s">
        <v>248</v>
      </c>
      <c r="AY231" s="235" t="s">
        <v>248</v>
      </c>
      <c r="AZ231" s="138">
        <v>27439</v>
      </c>
      <c r="BA231" s="188" t="s">
        <v>248</v>
      </c>
      <c r="BB231" s="203" t="s">
        <v>248</v>
      </c>
      <c r="BC231" s="203" t="s">
        <v>248</v>
      </c>
      <c r="BD231" s="217" t="s">
        <v>61</v>
      </c>
      <c r="BE231" s="201" t="s">
        <v>62</v>
      </c>
      <c r="BF231" s="201" t="s">
        <v>63</v>
      </c>
      <c r="BG231" s="201" t="s">
        <v>196</v>
      </c>
      <c r="BH231" s="456" t="s">
        <v>512</v>
      </c>
      <c r="BI231" s="218" t="s">
        <v>66</v>
      </c>
      <c r="BJ231" s="370">
        <v>214</v>
      </c>
      <c r="BK231" s="370">
        <v>7</v>
      </c>
      <c r="BL231" s="219" t="s">
        <v>65</v>
      </c>
      <c r="BM231" s="52"/>
      <c r="BN231" s="218" t="s">
        <v>310</v>
      </c>
      <c r="BO231" s="217" t="s">
        <v>350</v>
      </c>
      <c r="BP231" s="201" t="s">
        <v>703</v>
      </c>
      <c r="BQ231" s="52" t="s">
        <v>718</v>
      </c>
    </row>
    <row r="232" spans="1:69" ht="15.75">
      <c r="A232" s="207" t="s">
        <v>37</v>
      </c>
      <c r="B232" s="208" t="s">
        <v>9</v>
      </c>
      <c r="C232" s="202" t="s">
        <v>35</v>
      </c>
      <c r="D232" s="210" t="s">
        <v>182</v>
      </c>
      <c r="E232" s="24" t="s">
        <v>323</v>
      </c>
      <c r="F232" s="86">
        <v>100</v>
      </c>
      <c r="G232" s="80">
        <v>0</v>
      </c>
      <c r="H232" s="204"/>
      <c r="I232" s="204"/>
      <c r="J232" s="204"/>
      <c r="K232" s="204"/>
      <c r="L232" s="80">
        <v>1</v>
      </c>
      <c r="M232" s="203"/>
      <c r="N232" s="52">
        <v>0</v>
      </c>
      <c r="O232" s="204"/>
      <c r="P232" s="204"/>
      <c r="Q232" s="11">
        <v>7.2077977474999999</v>
      </c>
      <c r="R232" s="204"/>
      <c r="S232" s="204"/>
      <c r="T232" s="53">
        <v>9.0083333333333329</v>
      </c>
      <c r="U232" s="204"/>
      <c r="V232" s="204"/>
      <c r="W232" s="11">
        <v>7.3770302525252003</v>
      </c>
      <c r="X232" s="204"/>
      <c r="Y232" s="204"/>
      <c r="Z232" s="53">
        <v>9.2562499999999996</v>
      </c>
      <c r="AA232" s="204"/>
      <c r="AB232" s="204"/>
      <c r="AC232" s="204"/>
      <c r="AD232" s="204"/>
      <c r="AE232" s="204"/>
      <c r="AF232" s="9">
        <v>3.3422667729669224</v>
      </c>
      <c r="AG232" s="9">
        <v>693</v>
      </c>
      <c r="AH232" s="9">
        <v>0.51803646233614986</v>
      </c>
      <c r="AI232" s="9">
        <v>47</v>
      </c>
      <c r="AJ232" s="9">
        <v>2.3070312500000001</v>
      </c>
      <c r="AK232" s="9" t="s">
        <v>248</v>
      </c>
      <c r="AL232" s="9">
        <v>94</v>
      </c>
      <c r="AM232" s="9">
        <v>3.3553039601870935</v>
      </c>
      <c r="AN232" s="9">
        <v>3.4410377358490565</v>
      </c>
      <c r="AO232" s="73">
        <v>10</v>
      </c>
      <c r="AP232" s="80">
        <v>1</v>
      </c>
      <c r="AQ232" s="80">
        <v>0</v>
      </c>
      <c r="AR232" s="224">
        <v>189</v>
      </c>
      <c r="AS232" s="224" t="s">
        <v>248</v>
      </c>
      <c r="AT232" s="11">
        <v>7420.3040000000001</v>
      </c>
      <c r="AU232" s="11">
        <v>224.29599999999999</v>
      </c>
      <c r="AV232" s="11">
        <v>0</v>
      </c>
      <c r="AW232" s="11">
        <v>189</v>
      </c>
      <c r="AX232" s="203" t="s">
        <v>248</v>
      </c>
      <c r="AY232" s="235" t="s">
        <v>248</v>
      </c>
      <c r="AZ232" s="138">
        <v>27439</v>
      </c>
      <c r="BA232" s="188" t="s">
        <v>248</v>
      </c>
      <c r="BB232" s="203" t="s">
        <v>248</v>
      </c>
      <c r="BC232" s="203" t="s">
        <v>248</v>
      </c>
      <c r="BD232" s="217" t="s">
        <v>61</v>
      </c>
      <c r="BE232" s="201" t="s">
        <v>62</v>
      </c>
      <c r="BF232" s="201" t="s">
        <v>63</v>
      </c>
      <c r="BG232" s="201" t="s">
        <v>196</v>
      </c>
      <c r="BH232" s="456" t="s">
        <v>512</v>
      </c>
      <c r="BI232" s="218" t="s">
        <v>67</v>
      </c>
      <c r="BJ232" s="370">
        <v>214</v>
      </c>
      <c r="BK232" s="370">
        <v>3</v>
      </c>
      <c r="BL232" s="219" t="s">
        <v>65</v>
      </c>
      <c r="BM232" s="52"/>
      <c r="BN232" s="218" t="s">
        <v>310</v>
      </c>
      <c r="BO232" s="217" t="s">
        <v>350</v>
      </c>
      <c r="BP232" s="201" t="s">
        <v>703</v>
      </c>
      <c r="BQ232" s="52" t="s">
        <v>718</v>
      </c>
    </row>
    <row r="233" spans="1:69" ht="15.75">
      <c r="A233" s="207" t="s">
        <v>37</v>
      </c>
      <c r="B233" s="208" t="s">
        <v>9</v>
      </c>
      <c r="C233" s="202" t="s">
        <v>35</v>
      </c>
      <c r="D233" s="210" t="s">
        <v>182</v>
      </c>
      <c r="E233" s="24" t="s">
        <v>323</v>
      </c>
      <c r="F233" s="86">
        <v>100</v>
      </c>
      <c r="G233" s="80">
        <v>2</v>
      </c>
      <c r="H233" s="204"/>
      <c r="I233" s="204"/>
      <c r="J233" s="204"/>
      <c r="K233" s="204"/>
      <c r="L233" s="80">
        <v>1</v>
      </c>
      <c r="M233" s="203"/>
      <c r="N233" s="52">
        <v>0</v>
      </c>
      <c r="O233" s="204"/>
      <c r="P233" s="204"/>
      <c r="Q233" s="11">
        <v>6.8612161443000002</v>
      </c>
      <c r="R233" s="204"/>
      <c r="S233" s="204"/>
      <c r="T233" s="53">
        <v>8.5749999999999957</v>
      </c>
      <c r="U233" s="204"/>
      <c r="V233" s="204"/>
      <c r="W233" s="11">
        <v>6.8957625463917003</v>
      </c>
      <c r="X233" s="204"/>
      <c r="Y233" s="204"/>
      <c r="Z233" s="53">
        <v>8.5749999999999957</v>
      </c>
      <c r="AA233" s="204"/>
      <c r="AB233" s="204"/>
      <c r="AC233" s="204"/>
      <c r="AD233" s="204"/>
      <c r="AE233" s="204"/>
      <c r="AF233" s="9">
        <v>2.6588603589163546</v>
      </c>
      <c r="AG233" s="9">
        <v>679</v>
      </c>
      <c r="AH233" s="9">
        <v>0.39182522507813206</v>
      </c>
      <c r="AI233" s="9">
        <v>201</v>
      </c>
      <c r="AJ233" s="9">
        <v>1.7493055555555557</v>
      </c>
      <c r="AK233" s="9" t="s">
        <v>248</v>
      </c>
      <c r="AL233" s="9">
        <v>0</v>
      </c>
      <c r="AM233" s="9"/>
      <c r="AN233" s="9"/>
      <c r="AO233" s="73">
        <v>68</v>
      </c>
      <c r="AP233" s="80">
        <v>1</v>
      </c>
      <c r="AQ233" s="80">
        <v>2</v>
      </c>
      <c r="AR233" s="224">
        <v>125</v>
      </c>
      <c r="AS233" s="224" t="s">
        <v>248</v>
      </c>
      <c r="AT233" s="11">
        <v>6700.5410000000002</v>
      </c>
      <c r="AU233" s="11">
        <v>803.94</v>
      </c>
      <c r="AV233" s="11">
        <v>0</v>
      </c>
      <c r="AW233" s="11">
        <v>125</v>
      </c>
      <c r="AX233" s="203" t="s">
        <v>248</v>
      </c>
      <c r="AY233" s="235" t="s">
        <v>248</v>
      </c>
      <c r="AZ233" s="138">
        <v>27439</v>
      </c>
      <c r="BA233" s="188" t="s">
        <v>248</v>
      </c>
      <c r="BB233" s="203" t="s">
        <v>248</v>
      </c>
      <c r="BC233" s="203" t="s">
        <v>248</v>
      </c>
      <c r="BD233" s="217" t="s">
        <v>61</v>
      </c>
      <c r="BE233" s="201" t="s">
        <v>62</v>
      </c>
      <c r="BF233" s="201" t="s">
        <v>63</v>
      </c>
      <c r="BG233" s="201" t="s">
        <v>196</v>
      </c>
      <c r="BH233" s="456" t="s">
        <v>512</v>
      </c>
      <c r="BI233" s="218" t="s">
        <v>68</v>
      </c>
      <c r="BJ233" s="370">
        <v>214</v>
      </c>
      <c r="BK233" s="370">
        <v>4</v>
      </c>
      <c r="BL233" s="219" t="s">
        <v>65</v>
      </c>
      <c r="BM233" s="52"/>
      <c r="BN233" s="218" t="s">
        <v>310</v>
      </c>
      <c r="BO233" s="217" t="s">
        <v>350</v>
      </c>
      <c r="BP233" s="201" t="s">
        <v>703</v>
      </c>
      <c r="BQ233" s="52" t="s">
        <v>718</v>
      </c>
    </row>
    <row r="234" spans="1:69" ht="15.75">
      <c r="A234" s="207" t="s">
        <v>37</v>
      </c>
      <c r="B234" s="208" t="s">
        <v>9</v>
      </c>
      <c r="C234" s="202" t="s">
        <v>35</v>
      </c>
      <c r="D234" s="210" t="s">
        <v>182</v>
      </c>
      <c r="E234" s="24" t="s">
        <v>674</v>
      </c>
      <c r="F234" s="86">
        <v>117</v>
      </c>
      <c r="G234" s="80">
        <v>0</v>
      </c>
      <c r="H234" s="204"/>
      <c r="I234" s="204"/>
      <c r="J234" s="204"/>
      <c r="K234" s="204"/>
      <c r="L234" s="80">
        <v>0</v>
      </c>
      <c r="M234" s="203"/>
      <c r="N234" s="52">
        <v>0</v>
      </c>
      <c r="O234" s="204"/>
      <c r="P234" s="204"/>
      <c r="Q234" s="11">
        <v>5.4612563332999997</v>
      </c>
      <c r="R234" s="204"/>
      <c r="S234" s="204"/>
      <c r="T234" s="53">
        <v>9.0374999999999979</v>
      </c>
      <c r="U234" s="204"/>
      <c r="V234" s="204"/>
      <c r="W234" s="11">
        <v>5.0596494358974002</v>
      </c>
      <c r="X234" s="204"/>
      <c r="Y234" s="204"/>
      <c r="Z234" s="53">
        <v>8.5749999999999957</v>
      </c>
      <c r="AA234" s="204"/>
      <c r="AB234" s="204"/>
      <c r="AC234" s="204"/>
      <c r="AD234" s="204"/>
      <c r="AE234" s="204"/>
      <c r="AF234" s="9">
        <v>3.723667092812367</v>
      </c>
      <c r="AG234" s="9">
        <v>818</v>
      </c>
      <c r="AH234" s="9">
        <v>0.40150897989404849</v>
      </c>
      <c r="AI234" s="9">
        <v>14</v>
      </c>
      <c r="AJ234" s="9">
        <v>2.8202380952380954</v>
      </c>
      <c r="AK234" s="9" t="s">
        <v>248</v>
      </c>
      <c r="AL234" s="9">
        <v>117</v>
      </c>
      <c r="AM234" s="9">
        <v>3.723667092812367</v>
      </c>
      <c r="AN234" s="9">
        <v>3.7332155477031801</v>
      </c>
      <c r="AO234" s="73">
        <v>7</v>
      </c>
      <c r="AP234" s="80">
        <v>0</v>
      </c>
      <c r="AQ234" s="80">
        <v>0</v>
      </c>
      <c r="AR234" s="224">
        <v>227</v>
      </c>
      <c r="AS234" s="224" t="s">
        <v>248</v>
      </c>
      <c r="AT234" s="11">
        <v>8912.1219999999994</v>
      </c>
      <c r="AU234" s="11">
        <v>0</v>
      </c>
      <c r="AV234" s="11">
        <v>0</v>
      </c>
      <c r="AW234" s="11">
        <v>227</v>
      </c>
      <c r="AX234" s="203" t="s">
        <v>248</v>
      </c>
      <c r="AY234" s="235" t="s">
        <v>248</v>
      </c>
      <c r="AZ234" s="138">
        <v>26511</v>
      </c>
      <c r="BA234" s="188" t="s">
        <v>248</v>
      </c>
      <c r="BB234" s="203" t="s">
        <v>248</v>
      </c>
      <c r="BC234" s="203" t="s">
        <v>248</v>
      </c>
      <c r="BD234" s="217" t="s">
        <v>61</v>
      </c>
      <c r="BE234" s="201" t="s">
        <v>62</v>
      </c>
      <c r="BF234" s="201" t="s">
        <v>63</v>
      </c>
      <c r="BG234" s="201" t="s">
        <v>196</v>
      </c>
      <c r="BH234" s="456" t="s">
        <v>511</v>
      </c>
      <c r="BI234" s="218" t="s">
        <v>64</v>
      </c>
      <c r="BJ234" s="370">
        <v>214</v>
      </c>
      <c r="BK234" s="370">
        <v>1</v>
      </c>
      <c r="BL234" s="219" t="s">
        <v>65</v>
      </c>
      <c r="BM234" s="52"/>
      <c r="BN234" s="218" t="s">
        <v>310</v>
      </c>
      <c r="BO234" s="217" t="s">
        <v>70</v>
      </c>
      <c r="BP234" s="201" t="s">
        <v>681</v>
      </c>
      <c r="BQ234" s="52" t="s">
        <v>717</v>
      </c>
    </row>
    <row r="235" spans="1:69" ht="15.75">
      <c r="A235" s="207" t="s">
        <v>37</v>
      </c>
      <c r="B235" s="208" t="s">
        <v>9</v>
      </c>
      <c r="C235" s="202" t="s">
        <v>35</v>
      </c>
      <c r="D235" s="210" t="s">
        <v>182</v>
      </c>
      <c r="E235" s="24" t="s">
        <v>674</v>
      </c>
      <c r="F235" s="86">
        <v>118</v>
      </c>
      <c r="G235" s="80">
        <v>3</v>
      </c>
      <c r="H235" s="204"/>
      <c r="I235" s="204"/>
      <c r="J235" s="204"/>
      <c r="K235" s="204"/>
      <c r="L235" s="80">
        <v>0</v>
      </c>
      <c r="M235" s="203"/>
      <c r="N235" s="52">
        <v>0</v>
      </c>
      <c r="O235" s="204"/>
      <c r="P235" s="204"/>
      <c r="Q235" s="11">
        <v>8.0648694957</v>
      </c>
      <c r="R235" s="204"/>
      <c r="S235" s="204"/>
      <c r="T235" s="53">
        <v>13.725</v>
      </c>
      <c r="U235" s="204"/>
      <c r="V235" s="204"/>
      <c r="W235" s="11">
        <v>8.2659998608694991</v>
      </c>
      <c r="X235" s="204"/>
      <c r="Y235" s="204"/>
      <c r="Z235" s="53">
        <v>14.125</v>
      </c>
      <c r="AA235" s="204"/>
      <c r="AB235" s="204"/>
      <c r="AC235" s="204"/>
      <c r="AD235" s="204"/>
      <c r="AE235" s="204"/>
      <c r="AF235" s="9">
        <v>3.2680472024500928</v>
      </c>
      <c r="AG235" s="9">
        <v>803</v>
      </c>
      <c r="AH235" s="9">
        <v>0.56109173065714513</v>
      </c>
      <c r="AI235" s="9">
        <v>77</v>
      </c>
      <c r="AJ235" s="9">
        <v>2.1877118644067797</v>
      </c>
      <c r="AK235" s="9" t="s">
        <v>248</v>
      </c>
      <c r="AL235" s="9">
        <v>102</v>
      </c>
      <c r="AM235" s="9">
        <v>3.3275910372159738</v>
      </c>
      <c r="AN235" s="9">
        <v>3.4054726368159205</v>
      </c>
      <c r="AO235" s="73">
        <v>24</v>
      </c>
      <c r="AP235" s="80">
        <v>5</v>
      </c>
      <c r="AQ235" s="80">
        <v>0</v>
      </c>
      <c r="AR235" s="224">
        <v>201</v>
      </c>
      <c r="AS235" s="224" t="s">
        <v>248</v>
      </c>
      <c r="AT235" s="11">
        <v>8641.6710000000003</v>
      </c>
      <c r="AU235" s="11">
        <v>419.37</v>
      </c>
      <c r="AV235" s="11">
        <v>0</v>
      </c>
      <c r="AW235" s="11">
        <v>201</v>
      </c>
      <c r="AX235" s="203" t="s">
        <v>248</v>
      </c>
      <c r="AY235" s="235" t="s">
        <v>248</v>
      </c>
      <c r="AZ235" s="138">
        <v>26511</v>
      </c>
      <c r="BA235" s="188" t="s">
        <v>248</v>
      </c>
      <c r="BB235" s="203" t="s">
        <v>248</v>
      </c>
      <c r="BC235" s="203" t="s">
        <v>248</v>
      </c>
      <c r="BD235" s="217" t="s">
        <v>61</v>
      </c>
      <c r="BE235" s="201" t="s">
        <v>62</v>
      </c>
      <c r="BF235" s="201" t="s">
        <v>63</v>
      </c>
      <c r="BG235" s="201" t="s">
        <v>196</v>
      </c>
      <c r="BH235" s="455" t="s">
        <v>511</v>
      </c>
      <c r="BI235" s="218" t="s">
        <v>66</v>
      </c>
      <c r="BJ235" s="370">
        <v>214</v>
      </c>
      <c r="BK235" s="370">
        <v>7</v>
      </c>
      <c r="BL235" s="219" t="s">
        <v>65</v>
      </c>
      <c r="BM235" s="52"/>
      <c r="BN235" s="218" t="s">
        <v>310</v>
      </c>
      <c r="BO235" s="217" t="s">
        <v>70</v>
      </c>
      <c r="BP235" s="201" t="s">
        <v>681</v>
      </c>
      <c r="BQ235" s="52" t="s">
        <v>717</v>
      </c>
    </row>
    <row r="236" spans="1:69" ht="15.75">
      <c r="A236" s="207" t="s">
        <v>37</v>
      </c>
      <c r="B236" s="208" t="s">
        <v>9</v>
      </c>
      <c r="C236" s="202" t="s">
        <v>35</v>
      </c>
      <c r="D236" s="210" t="s">
        <v>182</v>
      </c>
      <c r="E236" s="24" t="s">
        <v>674</v>
      </c>
      <c r="F236" s="86">
        <v>117</v>
      </c>
      <c r="G236" s="80">
        <v>1</v>
      </c>
      <c r="H236" s="204"/>
      <c r="I236" s="204"/>
      <c r="J236" s="204"/>
      <c r="K236" s="204"/>
      <c r="L236" s="80">
        <v>0</v>
      </c>
      <c r="M236" s="203"/>
      <c r="N236" s="52">
        <v>2</v>
      </c>
      <c r="O236" s="204"/>
      <c r="P236" s="204"/>
      <c r="Q236" s="11">
        <v>5.9476464224000001</v>
      </c>
      <c r="R236" s="204"/>
      <c r="S236" s="204"/>
      <c r="T236" s="53">
        <v>9.5999999999999943</v>
      </c>
      <c r="U236" s="204"/>
      <c r="V236" s="204"/>
      <c r="W236" s="11">
        <v>5.3216464741378999</v>
      </c>
      <c r="X236" s="204"/>
      <c r="Y236" s="204"/>
      <c r="Z236" s="53">
        <v>8.8999999999999986</v>
      </c>
      <c r="AA236" s="204"/>
      <c r="AB236" s="204"/>
      <c r="AC236" s="204"/>
      <c r="AD236" s="204"/>
      <c r="AE236" s="204"/>
      <c r="AF236" s="9">
        <v>3.6569279701665316</v>
      </c>
      <c r="AG236" s="9">
        <v>811</v>
      </c>
      <c r="AH236" s="9">
        <v>0.46592494503539433</v>
      </c>
      <c r="AI236" s="9">
        <v>26</v>
      </c>
      <c r="AJ236" s="9">
        <v>2.6254310344827587</v>
      </c>
      <c r="AK236" s="9" t="s">
        <v>248</v>
      </c>
      <c r="AL236" s="9">
        <v>110</v>
      </c>
      <c r="AM236" s="9">
        <v>3.6728047387159357</v>
      </c>
      <c r="AN236" s="9">
        <v>3.6923809523809523</v>
      </c>
      <c r="AO236" s="73">
        <v>24</v>
      </c>
      <c r="AP236" s="80">
        <v>0</v>
      </c>
      <c r="AQ236" s="80">
        <v>0</v>
      </c>
      <c r="AR236" s="224">
        <v>208</v>
      </c>
      <c r="AS236" s="224" t="s">
        <v>248</v>
      </c>
      <c r="AT236" s="11">
        <v>8818.3610000000008</v>
      </c>
      <c r="AU236" s="11">
        <v>77.19</v>
      </c>
      <c r="AV236" s="11">
        <v>0</v>
      </c>
      <c r="AW236" s="11">
        <v>208</v>
      </c>
      <c r="AX236" s="203" t="s">
        <v>248</v>
      </c>
      <c r="AY236" s="235" t="s">
        <v>248</v>
      </c>
      <c r="AZ236" s="138">
        <v>26511</v>
      </c>
      <c r="BA236" s="188" t="s">
        <v>248</v>
      </c>
      <c r="BB236" s="203" t="s">
        <v>248</v>
      </c>
      <c r="BC236" s="203" t="s">
        <v>248</v>
      </c>
      <c r="BD236" s="217" t="s">
        <v>61</v>
      </c>
      <c r="BE236" s="201" t="s">
        <v>62</v>
      </c>
      <c r="BF236" s="201" t="s">
        <v>63</v>
      </c>
      <c r="BG236" s="201" t="s">
        <v>196</v>
      </c>
      <c r="BH236" s="456" t="s">
        <v>511</v>
      </c>
      <c r="BI236" s="218" t="s">
        <v>67</v>
      </c>
      <c r="BJ236" s="370">
        <v>214</v>
      </c>
      <c r="BK236" s="370">
        <v>3</v>
      </c>
      <c r="BL236" s="219" t="s">
        <v>65</v>
      </c>
      <c r="BM236" s="52"/>
      <c r="BN236" s="218" t="s">
        <v>310</v>
      </c>
      <c r="BO236" s="217" t="s">
        <v>70</v>
      </c>
      <c r="BP236" s="201" t="s">
        <v>681</v>
      </c>
      <c r="BQ236" s="52" t="s">
        <v>717</v>
      </c>
    </row>
    <row r="237" spans="1:69" ht="15.75">
      <c r="A237" s="207" t="s">
        <v>37</v>
      </c>
      <c r="B237" s="208" t="s">
        <v>9</v>
      </c>
      <c r="C237" s="202" t="s">
        <v>35</v>
      </c>
      <c r="D237" s="210" t="s">
        <v>182</v>
      </c>
      <c r="E237" s="24" t="s">
        <v>674</v>
      </c>
      <c r="F237" s="86">
        <v>121</v>
      </c>
      <c r="G237" s="80">
        <v>3</v>
      </c>
      <c r="H237" s="204"/>
      <c r="I237" s="204"/>
      <c r="J237" s="204"/>
      <c r="K237" s="204"/>
      <c r="L237" s="80">
        <v>1</v>
      </c>
      <c r="M237" s="203"/>
      <c r="N237" s="52">
        <v>0</v>
      </c>
      <c r="O237" s="204"/>
      <c r="P237" s="204"/>
      <c r="Q237" s="11">
        <v>7.0222049744000001</v>
      </c>
      <c r="R237" s="204"/>
      <c r="S237" s="204"/>
      <c r="T237" s="53">
        <v>9.0249999999999986</v>
      </c>
      <c r="U237" s="204"/>
      <c r="V237" s="204"/>
      <c r="W237" s="11">
        <v>7.0817606239315998</v>
      </c>
      <c r="X237" s="204"/>
      <c r="Y237" s="204"/>
      <c r="Z237" s="53">
        <v>9.0249999999999986</v>
      </c>
      <c r="AA237" s="204"/>
      <c r="AB237" s="204"/>
      <c r="AC237" s="204"/>
      <c r="AD237" s="204"/>
      <c r="AE237" s="204"/>
      <c r="AF237" s="9">
        <v>2.8976211920412558</v>
      </c>
      <c r="AG237" s="9">
        <v>818</v>
      </c>
      <c r="AH237" s="9">
        <v>0.46398329738244409</v>
      </c>
      <c r="AI237" s="9">
        <v>138</v>
      </c>
      <c r="AJ237" s="9">
        <v>1.8985714285714286</v>
      </c>
      <c r="AK237" s="9" t="s">
        <v>248</v>
      </c>
      <c r="AL237" s="9">
        <v>0</v>
      </c>
      <c r="AM237" s="9"/>
      <c r="AN237" s="9"/>
      <c r="AO237" s="73">
        <v>20</v>
      </c>
      <c r="AP237" s="80">
        <v>6</v>
      </c>
      <c r="AQ237" s="80">
        <v>3</v>
      </c>
      <c r="AR237" s="224">
        <v>207</v>
      </c>
      <c r="AS237" s="224" t="s">
        <v>248</v>
      </c>
      <c r="AT237" s="11">
        <v>7729.808</v>
      </c>
      <c r="AU237" s="11">
        <v>1405.365</v>
      </c>
      <c r="AV237" s="11">
        <v>0</v>
      </c>
      <c r="AW237" s="11">
        <v>207</v>
      </c>
      <c r="AX237" s="203" t="s">
        <v>248</v>
      </c>
      <c r="AY237" s="235" t="s">
        <v>248</v>
      </c>
      <c r="AZ237" s="138">
        <v>26511</v>
      </c>
      <c r="BA237" s="188" t="s">
        <v>248</v>
      </c>
      <c r="BB237" s="203" t="s">
        <v>248</v>
      </c>
      <c r="BC237" s="203" t="s">
        <v>248</v>
      </c>
      <c r="BD237" s="217" t="s">
        <v>61</v>
      </c>
      <c r="BE237" s="201" t="s">
        <v>62</v>
      </c>
      <c r="BF237" s="201" t="s">
        <v>63</v>
      </c>
      <c r="BG237" s="201" t="s">
        <v>196</v>
      </c>
      <c r="BH237" s="456" t="s">
        <v>511</v>
      </c>
      <c r="BI237" s="218" t="s">
        <v>68</v>
      </c>
      <c r="BJ237" s="370">
        <v>214</v>
      </c>
      <c r="BK237" s="370">
        <v>4</v>
      </c>
      <c r="BL237" s="219" t="s">
        <v>65</v>
      </c>
      <c r="BM237" s="52"/>
      <c r="BN237" s="218" t="s">
        <v>310</v>
      </c>
      <c r="BO237" s="217" t="s">
        <v>70</v>
      </c>
      <c r="BP237" s="201" t="s">
        <v>681</v>
      </c>
      <c r="BQ237" s="52" t="s">
        <v>717</v>
      </c>
    </row>
    <row r="238" spans="1:69" ht="15.75">
      <c r="A238" s="207" t="s">
        <v>37</v>
      </c>
      <c r="B238" s="208" t="s">
        <v>9</v>
      </c>
      <c r="C238" s="202" t="s">
        <v>35</v>
      </c>
      <c r="D238" s="210" t="s">
        <v>182</v>
      </c>
      <c r="E238" s="24" t="s">
        <v>603</v>
      </c>
      <c r="F238" s="86">
        <v>41</v>
      </c>
      <c r="G238" s="80">
        <v>0</v>
      </c>
      <c r="H238" s="204"/>
      <c r="I238" s="204"/>
      <c r="J238" s="204"/>
      <c r="K238" s="204"/>
      <c r="L238" s="80">
        <v>0</v>
      </c>
      <c r="M238" s="203"/>
      <c r="N238" s="52">
        <v>0</v>
      </c>
      <c r="O238" s="204"/>
      <c r="P238" s="204"/>
      <c r="Q238" s="11">
        <v>5.9718046829000002</v>
      </c>
      <c r="R238" s="204"/>
      <c r="S238" s="204"/>
      <c r="T238" s="53">
        <v>7.9916666666666663</v>
      </c>
      <c r="U238" s="204"/>
      <c r="V238" s="204"/>
      <c r="W238" s="11">
        <v>5.6752438048779998</v>
      </c>
      <c r="X238" s="204"/>
      <c r="Y238" s="204"/>
      <c r="Z238" s="53">
        <v>7.7374999999999989</v>
      </c>
      <c r="AA238" s="204"/>
      <c r="AB238" s="204"/>
      <c r="AC238" s="204"/>
      <c r="AD238" s="204"/>
      <c r="AE238" s="204"/>
      <c r="AF238" s="9">
        <v>3.5204878085997047</v>
      </c>
      <c r="AG238" s="9">
        <v>287</v>
      </c>
      <c r="AH238" s="9">
        <v>0.46534465664975538</v>
      </c>
      <c r="AI238" s="9">
        <v>12</v>
      </c>
      <c r="AJ238" s="9">
        <v>2.5510869565217393</v>
      </c>
      <c r="AK238" s="9" t="s">
        <v>248</v>
      </c>
      <c r="AL238" s="9">
        <v>40</v>
      </c>
      <c r="AM238" s="9">
        <v>3.5433928608894347</v>
      </c>
      <c r="AN238" s="9">
        <v>3.6226993865030677</v>
      </c>
      <c r="AO238" s="73">
        <v>0</v>
      </c>
      <c r="AP238" s="80">
        <v>0</v>
      </c>
      <c r="AQ238" s="80">
        <v>0</v>
      </c>
      <c r="AR238" s="224">
        <v>82</v>
      </c>
      <c r="AS238" s="224" t="s">
        <v>248</v>
      </c>
      <c r="AT238" s="11">
        <v>2861.4639999999999</v>
      </c>
      <c r="AU238" s="11">
        <v>61.396000000000001</v>
      </c>
      <c r="AV238" s="11">
        <v>0</v>
      </c>
      <c r="AW238" s="11">
        <v>82</v>
      </c>
      <c r="AX238" s="203" t="s">
        <v>248</v>
      </c>
      <c r="AY238" s="235" t="s">
        <v>248</v>
      </c>
      <c r="AZ238" s="138">
        <v>63419</v>
      </c>
      <c r="BA238" s="188" t="s">
        <v>248</v>
      </c>
      <c r="BB238" s="203" t="s">
        <v>248</v>
      </c>
      <c r="BC238" s="203" t="s">
        <v>248</v>
      </c>
      <c r="BD238" s="217" t="s">
        <v>61</v>
      </c>
      <c r="BE238" s="201" t="s">
        <v>62</v>
      </c>
      <c r="BF238" s="201" t="s">
        <v>63</v>
      </c>
      <c r="BG238" s="201" t="s">
        <v>196</v>
      </c>
      <c r="BH238" s="456" t="s">
        <v>515</v>
      </c>
      <c r="BI238" s="218" t="s">
        <v>64</v>
      </c>
      <c r="BJ238" s="370">
        <v>214</v>
      </c>
      <c r="BK238" s="370">
        <v>1</v>
      </c>
      <c r="BL238" s="219" t="s">
        <v>65</v>
      </c>
      <c r="BM238" s="52"/>
      <c r="BN238" s="218" t="s">
        <v>310</v>
      </c>
      <c r="BO238" s="217" t="s">
        <v>54</v>
      </c>
      <c r="BP238" s="201" t="s">
        <v>699</v>
      </c>
      <c r="BQ238" s="52" t="s">
        <v>715</v>
      </c>
    </row>
    <row r="239" spans="1:69" ht="15.75">
      <c r="A239" s="207" t="s">
        <v>37</v>
      </c>
      <c r="B239" s="208" t="s">
        <v>9</v>
      </c>
      <c r="C239" s="202" t="s">
        <v>35</v>
      </c>
      <c r="D239" s="210" t="s">
        <v>182</v>
      </c>
      <c r="E239" s="24" t="s">
        <v>603</v>
      </c>
      <c r="F239" s="86">
        <v>42</v>
      </c>
      <c r="G239" s="80">
        <v>1</v>
      </c>
      <c r="H239" s="204"/>
      <c r="I239" s="204"/>
      <c r="J239" s="204"/>
      <c r="K239" s="204"/>
      <c r="L239" s="80">
        <v>0</v>
      </c>
      <c r="M239" s="203"/>
      <c r="N239" s="52">
        <v>0</v>
      </c>
      <c r="O239" s="204"/>
      <c r="P239" s="204"/>
      <c r="Q239" s="11">
        <v>7.0273170244000003</v>
      </c>
      <c r="R239" s="204"/>
      <c r="S239" s="204"/>
      <c r="T239" s="53">
        <v>8.4874999999999989</v>
      </c>
      <c r="U239" s="204"/>
      <c r="V239" s="204"/>
      <c r="W239" s="11">
        <v>6.9653901951219002</v>
      </c>
      <c r="X239" s="204"/>
      <c r="Y239" s="204"/>
      <c r="Z239" s="53">
        <v>8.4874999999999989</v>
      </c>
      <c r="AA239" s="204"/>
      <c r="AB239" s="204"/>
      <c r="AC239" s="204"/>
      <c r="AD239" s="204"/>
      <c r="AE239" s="204"/>
      <c r="AF239" s="9">
        <v>3.3500696881722907</v>
      </c>
      <c r="AG239" s="9">
        <v>287</v>
      </c>
      <c r="AH239" s="9">
        <v>0.48758370756641706</v>
      </c>
      <c r="AI239" s="9">
        <v>21</v>
      </c>
      <c r="AJ239" s="9">
        <v>2.3337500000000002</v>
      </c>
      <c r="AK239" s="9" t="s">
        <v>248</v>
      </c>
      <c r="AL239" s="9">
        <v>41</v>
      </c>
      <c r="AM239" s="9">
        <v>3.3500696881722907</v>
      </c>
      <c r="AN239" s="9">
        <v>3.4140625</v>
      </c>
      <c r="AO239" s="73">
        <v>7</v>
      </c>
      <c r="AP239" s="80">
        <v>0</v>
      </c>
      <c r="AQ239" s="80">
        <v>0</v>
      </c>
      <c r="AR239" s="224">
        <v>75</v>
      </c>
      <c r="AS239" s="224" t="s">
        <v>248</v>
      </c>
      <c r="AT239" s="11">
        <v>2921.08</v>
      </c>
      <c r="AU239" s="11">
        <v>0</v>
      </c>
      <c r="AV239" s="11">
        <v>0</v>
      </c>
      <c r="AW239" s="11">
        <v>75</v>
      </c>
      <c r="AX239" s="203" t="s">
        <v>248</v>
      </c>
      <c r="AY239" s="235" t="s">
        <v>248</v>
      </c>
      <c r="AZ239" s="138">
        <v>63419</v>
      </c>
      <c r="BA239" s="188" t="s">
        <v>248</v>
      </c>
      <c r="BB239" s="203" t="s">
        <v>248</v>
      </c>
      <c r="BC239" s="203" t="s">
        <v>248</v>
      </c>
      <c r="BD239" s="217" t="s">
        <v>61</v>
      </c>
      <c r="BE239" s="201" t="s">
        <v>62</v>
      </c>
      <c r="BF239" s="201" t="s">
        <v>63</v>
      </c>
      <c r="BG239" s="201" t="s">
        <v>196</v>
      </c>
      <c r="BH239" s="456" t="s">
        <v>515</v>
      </c>
      <c r="BI239" s="218" t="s">
        <v>66</v>
      </c>
      <c r="BJ239" s="370">
        <v>214</v>
      </c>
      <c r="BK239" s="370">
        <v>7</v>
      </c>
      <c r="BL239" s="219" t="s">
        <v>65</v>
      </c>
      <c r="BM239" s="52"/>
      <c r="BN239" s="218" t="s">
        <v>310</v>
      </c>
      <c r="BO239" s="217" t="s">
        <v>54</v>
      </c>
      <c r="BP239" s="201" t="s">
        <v>699</v>
      </c>
      <c r="BQ239" s="52" t="s">
        <v>715</v>
      </c>
    </row>
    <row r="240" spans="1:69" ht="15.75">
      <c r="A240" s="207" t="s">
        <v>37</v>
      </c>
      <c r="B240" s="208" t="s">
        <v>9</v>
      </c>
      <c r="C240" s="202" t="s">
        <v>35</v>
      </c>
      <c r="D240" s="210" t="s">
        <v>182</v>
      </c>
      <c r="E240" s="24" t="s">
        <v>603</v>
      </c>
      <c r="F240" s="86">
        <v>44</v>
      </c>
      <c r="G240" s="80">
        <v>2</v>
      </c>
      <c r="H240" s="204"/>
      <c r="I240" s="204"/>
      <c r="J240" s="204"/>
      <c r="K240" s="204"/>
      <c r="L240" s="80">
        <v>0</v>
      </c>
      <c r="M240" s="203"/>
      <c r="N240" s="52">
        <v>0</v>
      </c>
      <c r="O240" s="204"/>
      <c r="P240" s="204"/>
      <c r="Q240" s="11">
        <v>7.5917141428999999</v>
      </c>
      <c r="R240" s="204"/>
      <c r="S240" s="204"/>
      <c r="T240" s="53">
        <v>8.9833333333333325</v>
      </c>
      <c r="U240" s="204"/>
      <c r="V240" s="204"/>
      <c r="W240" s="11">
        <v>7.5923094047618997</v>
      </c>
      <c r="X240" s="204"/>
      <c r="Y240" s="204"/>
      <c r="Z240" s="53">
        <v>9.15</v>
      </c>
      <c r="AA240" s="204"/>
      <c r="AB240" s="204"/>
      <c r="AC240" s="204"/>
      <c r="AD240" s="204"/>
      <c r="AE240" s="204"/>
      <c r="AF240" s="9">
        <v>3.3052264821654003</v>
      </c>
      <c r="AG240" s="9">
        <v>287</v>
      </c>
      <c r="AH240" s="9">
        <v>0.57752115277046978</v>
      </c>
      <c r="AI240" s="9">
        <v>28</v>
      </c>
      <c r="AJ240" s="9">
        <v>2.1673913043478263</v>
      </c>
      <c r="AK240" s="9" t="s">
        <v>248</v>
      </c>
      <c r="AL240" s="9">
        <v>40</v>
      </c>
      <c r="AM240" s="9">
        <v>3.3252857152904789</v>
      </c>
      <c r="AN240" s="9">
        <v>3.4423076923076925</v>
      </c>
      <c r="AO240" s="73">
        <v>1</v>
      </c>
      <c r="AP240" s="80">
        <v>1</v>
      </c>
      <c r="AQ240" s="80">
        <v>0</v>
      </c>
      <c r="AR240" s="224">
        <v>82</v>
      </c>
      <c r="AS240" s="224" t="s">
        <v>248</v>
      </c>
      <c r="AT240" s="11">
        <v>2862.951</v>
      </c>
      <c r="AU240" s="11">
        <v>137.15199999999999</v>
      </c>
      <c r="AV240" s="11">
        <v>0</v>
      </c>
      <c r="AW240" s="11">
        <v>82</v>
      </c>
      <c r="AX240" s="203" t="s">
        <v>248</v>
      </c>
      <c r="AY240" s="235" t="s">
        <v>248</v>
      </c>
      <c r="AZ240" s="138">
        <v>63419</v>
      </c>
      <c r="BA240" s="188" t="s">
        <v>248</v>
      </c>
      <c r="BB240" s="203" t="s">
        <v>248</v>
      </c>
      <c r="BC240" s="203" t="s">
        <v>248</v>
      </c>
      <c r="BD240" s="217" t="s">
        <v>61</v>
      </c>
      <c r="BE240" s="201" t="s">
        <v>62</v>
      </c>
      <c r="BF240" s="201" t="s">
        <v>63</v>
      </c>
      <c r="BG240" s="201" t="s">
        <v>196</v>
      </c>
      <c r="BH240" s="456" t="s">
        <v>515</v>
      </c>
      <c r="BI240" s="218" t="s">
        <v>67</v>
      </c>
      <c r="BJ240" s="370">
        <v>214</v>
      </c>
      <c r="BK240" s="370">
        <v>3</v>
      </c>
      <c r="BL240" s="219" t="s">
        <v>65</v>
      </c>
      <c r="BM240" s="52"/>
      <c r="BN240" s="218" t="s">
        <v>310</v>
      </c>
      <c r="BO240" s="217" t="s">
        <v>54</v>
      </c>
      <c r="BP240" s="201" t="s">
        <v>699</v>
      </c>
      <c r="BQ240" s="52" t="s">
        <v>715</v>
      </c>
    </row>
    <row r="241" spans="1:69" ht="15.75">
      <c r="A241" s="207" t="s">
        <v>37</v>
      </c>
      <c r="B241" s="208" t="s">
        <v>9</v>
      </c>
      <c r="C241" s="202" t="s">
        <v>35</v>
      </c>
      <c r="D241" s="210" t="s">
        <v>182</v>
      </c>
      <c r="E241" s="24" t="s">
        <v>603</v>
      </c>
      <c r="F241" s="86">
        <v>42</v>
      </c>
      <c r="G241" s="80">
        <v>1</v>
      </c>
      <c r="H241" s="204"/>
      <c r="I241" s="204"/>
      <c r="J241" s="204"/>
      <c r="K241" s="204"/>
      <c r="L241" s="80">
        <v>0</v>
      </c>
      <c r="M241" s="203"/>
      <c r="N241" s="52">
        <v>0</v>
      </c>
      <c r="O241" s="204"/>
      <c r="P241" s="204"/>
      <c r="Q241" s="11">
        <v>8.8154877073000009</v>
      </c>
      <c r="R241" s="204"/>
      <c r="S241" s="204"/>
      <c r="T241" s="53">
        <v>12.974999999999998</v>
      </c>
      <c r="U241" s="204"/>
      <c r="V241" s="204"/>
      <c r="W241" s="11">
        <v>8.8344388780487009</v>
      </c>
      <c r="X241" s="204"/>
      <c r="Y241" s="204"/>
      <c r="Z241" s="53">
        <v>13.974999999999998</v>
      </c>
      <c r="AA241" s="204"/>
      <c r="AB241" s="204"/>
      <c r="AC241" s="204"/>
      <c r="AD241" s="204"/>
      <c r="AE241" s="204"/>
      <c r="AF241" s="9">
        <v>2.5995238220298686</v>
      </c>
      <c r="AG241" s="9">
        <v>273</v>
      </c>
      <c r="AH241" s="9">
        <v>0.35151878887381338</v>
      </c>
      <c r="AI241" s="9">
        <v>89</v>
      </c>
      <c r="AJ241" s="9">
        <v>1.8416666666666668</v>
      </c>
      <c r="AK241" s="9" t="s">
        <v>248</v>
      </c>
      <c r="AL241" s="9">
        <v>0</v>
      </c>
      <c r="AM241" s="9"/>
      <c r="AN241" s="9"/>
      <c r="AO241" s="73">
        <v>7</v>
      </c>
      <c r="AP241" s="80">
        <v>0</v>
      </c>
      <c r="AQ241" s="80">
        <v>0</v>
      </c>
      <c r="AR241" s="224">
        <v>75</v>
      </c>
      <c r="AS241" s="224" t="s">
        <v>248</v>
      </c>
      <c r="AT241" s="11">
        <v>2929.944</v>
      </c>
      <c r="AU241" s="11">
        <v>0</v>
      </c>
      <c r="AV241" s="11">
        <v>0</v>
      </c>
      <c r="AW241" s="11">
        <v>75</v>
      </c>
      <c r="AX241" s="203" t="s">
        <v>248</v>
      </c>
      <c r="AY241" s="235" t="s">
        <v>248</v>
      </c>
      <c r="AZ241" s="138">
        <v>63419</v>
      </c>
      <c r="BA241" s="188" t="s">
        <v>248</v>
      </c>
      <c r="BB241" s="203" t="s">
        <v>248</v>
      </c>
      <c r="BC241" s="203" t="s">
        <v>248</v>
      </c>
      <c r="BD241" s="217" t="s">
        <v>61</v>
      </c>
      <c r="BE241" s="201" t="s">
        <v>62</v>
      </c>
      <c r="BF241" s="201" t="s">
        <v>63</v>
      </c>
      <c r="BG241" s="201" t="s">
        <v>196</v>
      </c>
      <c r="BH241" s="456" t="s">
        <v>515</v>
      </c>
      <c r="BI241" s="218" t="s">
        <v>68</v>
      </c>
      <c r="BJ241" s="370">
        <v>214</v>
      </c>
      <c r="BK241" s="370">
        <v>4</v>
      </c>
      <c r="BL241" s="219" t="s">
        <v>65</v>
      </c>
      <c r="BM241" s="52"/>
      <c r="BN241" s="218" t="s">
        <v>310</v>
      </c>
      <c r="BO241" s="217" t="s">
        <v>54</v>
      </c>
      <c r="BP241" s="201" t="s">
        <v>699</v>
      </c>
      <c r="BQ241" s="52" t="s">
        <v>715</v>
      </c>
    </row>
    <row r="242" spans="1:69" ht="15.75">
      <c r="A242" s="207" t="s">
        <v>37</v>
      </c>
      <c r="B242" s="208" t="s">
        <v>9</v>
      </c>
      <c r="C242" s="202" t="s">
        <v>35</v>
      </c>
      <c r="D242" s="210" t="s">
        <v>182</v>
      </c>
      <c r="E242" s="24" t="s">
        <v>257</v>
      </c>
      <c r="F242" s="86">
        <v>88</v>
      </c>
      <c r="G242" s="80">
        <v>0</v>
      </c>
      <c r="H242" s="204"/>
      <c r="I242" s="204"/>
      <c r="J242" s="204"/>
      <c r="K242" s="204"/>
      <c r="L242" s="80">
        <v>0</v>
      </c>
      <c r="M242" s="203"/>
      <c r="N242" s="52">
        <v>0</v>
      </c>
      <c r="O242" s="204"/>
      <c r="P242" s="204"/>
      <c r="Q242" s="11">
        <v>5.7637723409000001</v>
      </c>
      <c r="R242" s="204"/>
      <c r="S242" s="204"/>
      <c r="T242" s="53">
        <v>8.2999999999999972</v>
      </c>
      <c r="U242" s="204"/>
      <c r="V242" s="204"/>
      <c r="W242" s="11">
        <v>5.4226019431818004</v>
      </c>
      <c r="X242" s="204"/>
      <c r="Y242" s="204"/>
      <c r="Z242" s="53">
        <v>8.1499999999999986</v>
      </c>
      <c r="AA242" s="204"/>
      <c r="AB242" s="204"/>
      <c r="AC242" s="204"/>
      <c r="AD242" s="204"/>
      <c r="AE242" s="204"/>
      <c r="AF242" s="9">
        <v>3.5684578045235047</v>
      </c>
      <c r="AG242" s="9">
        <v>615</v>
      </c>
      <c r="AH242" s="9">
        <v>0.40538077368627012</v>
      </c>
      <c r="AI242" s="9">
        <v>11</v>
      </c>
      <c r="AJ242" s="9">
        <v>2.6673728813559321</v>
      </c>
      <c r="AK242" s="9" t="s">
        <v>248</v>
      </c>
      <c r="AL242" s="9">
        <v>88</v>
      </c>
      <c r="AM242" s="9">
        <v>3.5684578045235047</v>
      </c>
      <c r="AN242" s="9">
        <v>3.6336436170212765</v>
      </c>
      <c r="AO242" s="73">
        <v>0</v>
      </c>
      <c r="AP242" s="80">
        <v>0</v>
      </c>
      <c r="AQ242" s="80">
        <v>0</v>
      </c>
      <c r="AR242" s="224">
        <v>176</v>
      </c>
      <c r="AS242" s="224" t="s">
        <v>248</v>
      </c>
      <c r="AT242" s="11">
        <v>6675.2809999999999</v>
      </c>
      <c r="AU242" s="11">
        <v>0</v>
      </c>
      <c r="AV242" s="11">
        <v>0</v>
      </c>
      <c r="AW242" s="11">
        <v>176</v>
      </c>
      <c r="AX242" s="203" t="s">
        <v>248</v>
      </c>
      <c r="AY242" s="235" t="s">
        <v>248</v>
      </c>
      <c r="AZ242" s="138">
        <v>54056</v>
      </c>
      <c r="BA242" s="188" t="s">
        <v>248</v>
      </c>
      <c r="BB242" s="203" t="s">
        <v>248</v>
      </c>
      <c r="BC242" s="203" t="s">
        <v>248</v>
      </c>
      <c r="BD242" s="217" t="s">
        <v>61</v>
      </c>
      <c r="BE242" s="201" t="s">
        <v>62</v>
      </c>
      <c r="BF242" s="201" t="s">
        <v>63</v>
      </c>
      <c r="BG242" s="201" t="s">
        <v>196</v>
      </c>
      <c r="BH242" s="456" t="s">
        <v>511</v>
      </c>
      <c r="BI242" s="218" t="s">
        <v>64</v>
      </c>
      <c r="BJ242" s="370">
        <v>214</v>
      </c>
      <c r="BK242" s="370">
        <v>1</v>
      </c>
      <c r="BL242" s="219" t="s">
        <v>65</v>
      </c>
      <c r="BM242" s="52"/>
      <c r="BN242" s="218" t="s">
        <v>310</v>
      </c>
      <c r="BO242" s="217" t="s">
        <v>70</v>
      </c>
      <c r="BP242" s="201" t="s">
        <v>681</v>
      </c>
      <c r="BQ242" s="52" t="s">
        <v>717</v>
      </c>
    </row>
    <row r="243" spans="1:69" ht="15.75">
      <c r="A243" s="207" t="s">
        <v>37</v>
      </c>
      <c r="B243" s="208" t="s">
        <v>9</v>
      </c>
      <c r="C243" s="202" t="s">
        <v>35</v>
      </c>
      <c r="D243" s="210" t="s">
        <v>182</v>
      </c>
      <c r="E243" s="24" t="s">
        <v>257</v>
      </c>
      <c r="F243" s="86">
        <v>87</v>
      </c>
      <c r="G243" s="80">
        <v>4</v>
      </c>
      <c r="H243" s="204"/>
      <c r="I243" s="204"/>
      <c r="J243" s="204"/>
      <c r="K243" s="204"/>
      <c r="L243" s="80">
        <v>1</v>
      </c>
      <c r="M243" s="203"/>
      <c r="N243" s="52">
        <v>0</v>
      </c>
      <c r="O243" s="204"/>
      <c r="P243" s="204"/>
      <c r="Q243" s="11">
        <v>7.6689996706999999</v>
      </c>
      <c r="R243" s="204"/>
      <c r="S243" s="204"/>
      <c r="T243" s="53">
        <v>13.237499999999999</v>
      </c>
      <c r="U243" s="204"/>
      <c r="V243" s="204"/>
      <c r="W243" s="11">
        <v>7.8581216951219002</v>
      </c>
      <c r="X243" s="204"/>
      <c r="Y243" s="204"/>
      <c r="Z243" s="53">
        <v>13.362499999999999</v>
      </c>
      <c r="AA243" s="204"/>
      <c r="AB243" s="204"/>
      <c r="AC243" s="204"/>
      <c r="AD243" s="204"/>
      <c r="AE243" s="204"/>
      <c r="AF243" s="9">
        <v>3.1676655054507767</v>
      </c>
      <c r="AG243" s="9">
        <v>574</v>
      </c>
      <c r="AH243" s="9">
        <v>0.55655080680434965</v>
      </c>
      <c r="AI243" s="9">
        <v>70</v>
      </c>
      <c r="AJ243" s="9">
        <v>2.15</v>
      </c>
      <c r="AK243" s="9" t="s">
        <v>248</v>
      </c>
      <c r="AL243" s="9">
        <v>81</v>
      </c>
      <c r="AM243" s="9">
        <v>3.1723809530285094</v>
      </c>
      <c r="AN243" s="9">
        <v>3.2312834224598932</v>
      </c>
      <c r="AO243" s="73">
        <v>5</v>
      </c>
      <c r="AP243" s="80">
        <v>0</v>
      </c>
      <c r="AQ243" s="80">
        <v>0</v>
      </c>
      <c r="AR243" s="224">
        <v>161</v>
      </c>
      <c r="AS243" s="224" t="s">
        <v>248</v>
      </c>
      <c r="AT243" s="11">
        <v>6510.05</v>
      </c>
      <c r="AU243" s="11">
        <v>0</v>
      </c>
      <c r="AV243" s="11">
        <v>0</v>
      </c>
      <c r="AW243" s="11">
        <v>161</v>
      </c>
      <c r="AX243" s="203" t="s">
        <v>248</v>
      </c>
      <c r="AY243" s="235" t="s">
        <v>248</v>
      </c>
      <c r="AZ243" s="138">
        <v>54056</v>
      </c>
      <c r="BA243" s="188" t="s">
        <v>248</v>
      </c>
      <c r="BB243" s="203" t="s">
        <v>248</v>
      </c>
      <c r="BC243" s="203" t="s">
        <v>248</v>
      </c>
      <c r="BD243" s="217" t="s">
        <v>61</v>
      </c>
      <c r="BE243" s="201" t="s">
        <v>62</v>
      </c>
      <c r="BF243" s="201" t="s">
        <v>63</v>
      </c>
      <c r="BG243" s="201" t="s">
        <v>196</v>
      </c>
      <c r="BH243" s="456" t="s">
        <v>511</v>
      </c>
      <c r="BI243" s="218" t="s">
        <v>66</v>
      </c>
      <c r="BJ243" s="370">
        <v>214</v>
      </c>
      <c r="BK243" s="370">
        <v>7</v>
      </c>
      <c r="BL243" s="219" t="s">
        <v>65</v>
      </c>
      <c r="BM243" s="52"/>
      <c r="BN243" s="218" t="s">
        <v>310</v>
      </c>
      <c r="BO243" s="217" t="s">
        <v>70</v>
      </c>
      <c r="BP243" s="201" t="s">
        <v>681</v>
      </c>
      <c r="BQ243" s="52" t="s">
        <v>717</v>
      </c>
    </row>
    <row r="244" spans="1:69" ht="15.75">
      <c r="A244" s="207" t="s">
        <v>37</v>
      </c>
      <c r="B244" s="208" t="s">
        <v>9</v>
      </c>
      <c r="C244" s="202" t="s">
        <v>35</v>
      </c>
      <c r="D244" s="210" t="s">
        <v>182</v>
      </c>
      <c r="E244" s="24" t="s">
        <v>257</v>
      </c>
      <c r="F244" s="86">
        <v>86</v>
      </c>
      <c r="G244" s="80">
        <v>0</v>
      </c>
      <c r="H244" s="204"/>
      <c r="I244" s="204"/>
      <c r="J244" s="204"/>
      <c r="K244" s="204"/>
      <c r="L244" s="80">
        <v>0</v>
      </c>
      <c r="M244" s="203"/>
      <c r="N244" s="52">
        <v>0</v>
      </c>
      <c r="O244" s="204"/>
      <c r="P244" s="204"/>
      <c r="Q244" s="11">
        <v>6.2773833487999999</v>
      </c>
      <c r="R244" s="204"/>
      <c r="S244" s="204"/>
      <c r="T244" s="53">
        <v>9.8500000000000014</v>
      </c>
      <c r="U244" s="204"/>
      <c r="V244" s="204"/>
      <c r="W244" s="11">
        <v>5.6427787790697002</v>
      </c>
      <c r="X244" s="204"/>
      <c r="Y244" s="204"/>
      <c r="Z244" s="53">
        <v>9.8500000000000014</v>
      </c>
      <c r="AA244" s="204"/>
      <c r="AB244" s="204"/>
      <c r="AC244" s="204"/>
      <c r="AD244" s="204"/>
      <c r="AE244" s="204"/>
      <c r="AF244" s="9">
        <v>3.4757142958054903</v>
      </c>
      <c r="AG244" s="9">
        <v>602</v>
      </c>
      <c r="AH244" s="9">
        <v>0.50880237513038928</v>
      </c>
      <c r="AI244" s="9">
        <v>34</v>
      </c>
      <c r="AJ244" s="9">
        <v>2.4113636363636362</v>
      </c>
      <c r="AK244" s="9" t="s">
        <v>248</v>
      </c>
      <c r="AL244" s="9">
        <v>82</v>
      </c>
      <c r="AM244" s="9">
        <v>3.5123345056477322</v>
      </c>
      <c r="AN244" s="9">
        <v>3.6124260355029585</v>
      </c>
      <c r="AO244" s="73">
        <v>5</v>
      </c>
      <c r="AP244" s="80">
        <v>0</v>
      </c>
      <c r="AQ244" s="80">
        <v>0</v>
      </c>
      <c r="AR244" s="224">
        <v>167</v>
      </c>
      <c r="AS244" s="224" t="s">
        <v>248</v>
      </c>
      <c r="AT244" s="11">
        <v>6503.6549999999997</v>
      </c>
      <c r="AU244" s="11">
        <v>56.756999999999998</v>
      </c>
      <c r="AV244" s="11">
        <v>0</v>
      </c>
      <c r="AW244" s="11">
        <v>167</v>
      </c>
      <c r="AX244" s="203" t="s">
        <v>248</v>
      </c>
      <c r="AY244" s="235" t="s">
        <v>248</v>
      </c>
      <c r="AZ244" s="138">
        <v>54056</v>
      </c>
      <c r="BA244" s="188" t="s">
        <v>248</v>
      </c>
      <c r="BB244" s="203" t="s">
        <v>248</v>
      </c>
      <c r="BC244" s="203" t="s">
        <v>248</v>
      </c>
      <c r="BD244" s="217" t="s">
        <v>61</v>
      </c>
      <c r="BE244" s="201" t="s">
        <v>62</v>
      </c>
      <c r="BF244" s="201" t="s">
        <v>63</v>
      </c>
      <c r="BG244" s="201" t="s">
        <v>196</v>
      </c>
      <c r="BH244" s="456" t="s">
        <v>511</v>
      </c>
      <c r="BI244" s="218" t="s">
        <v>67</v>
      </c>
      <c r="BJ244" s="370">
        <v>214</v>
      </c>
      <c r="BK244" s="370">
        <v>3</v>
      </c>
      <c r="BL244" s="219" t="s">
        <v>65</v>
      </c>
      <c r="BM244" s="52"/>
      <c r="BN244" s="218" t="s">
        <v>310</v>
      </c>
      <c r="BO244" s="217" t="s">
        <v>70</v>
      </c>
      <c r="BP244" s="201" t="s">
        <v>681</v>
      </c>
      <c r="BQ244" s="52" t="s">
        <v>717</v>
      </c>
    </row>
    <row r="245" spans="1:69" ht="15.75">
      <c r="A245" s="207" t="s">
        <v>37</v>
      </c>
      <c r="B245" s="208" t="s">
        <v>9</v>
      </c>
      <c r="C245" s="202" t="s">
        <v>35</v>
      </c>
      <c r="D245" s="210" t="s">
        <v>182</v>
      </c>
      <c r="E245" s="24" t="s">
        <v>257</v>
      </c>
      <c r="F245" s="86">
        <v>87</v>
      </c>
      <c r="G245" s="80">
        <v>0</v>
      </c>
      <c r="H245" s="204"/>
      <c r="I245" s="204"/>
      <c r="J245" s="204"/>
      <c r="K245" s="204"/>
      <c r="L245" s="80">
        <v>0</v>
      </c>
      <c r="M245" s="203"/>
      <c r="N245" s="52">
        <v>0</v>
      </c>
      <c r="O245" s="204"/>
      <c r="P245" s="204"/>
      <c r="Q245" s="11">
        <v>7.4233904828000004</v>
      </c>
      <c r="R245" s="204"/>
      <c r="S245" s="204"/>
      <c r="T245" s="53">
        <v>9.9124999999999979</v>
      </c>
      <c r="U245" s="204"/>
      <c r="V245" s="204"/>
      <c r="W245" s="11">
        <v>7.4982066781608996</v>
      </c>
      <c r="X245" s="204"/>
      <c r="Y245" s="204"/>
      <c r="Z245" s="53">
        <v>10.162499999999998</v>
      </c>
      <c r="AA245" s="204"/>
      <c r="AB245" s="204"/>
      <c r="AC245" s="204"/>
      <c r="AD245" s="204"/>
      <c r="AE245" s="204"/>
      <c r="AF245" s="9">
        <v>2.8297478918267895</v>
      </c>
      <c r="AG245" s="9">
        <v>609</v>
      </c>
      <c r="AH245" s="9">
        <v>0.44280941599689888</v>
      </c>
      <c r="AI245" s="9">
        <v>116</v>
      </c>
      <c r="AJ245" s="9">
        <v>1.9701923076923078</v>
      </c>
      <c r="AK245" s="9" t="s">
        <v>248</v>
      </c>
      <c r="AL245" s="9">
        <v>0</v>
      </c>
      <c r="AM245" s="9"/>
      <c r="AN245" s="9"/>
      <c r="AO245" s="73">
        <v>17</v>
      </c>
      <c r="AP245" s="80">
        <v>1</v>
      </c>
      <c r="AQ245" s="80">
        <v>0</v>
      </c>
      <c r="AR245" s="224">
        <v>156</v>
      </c>
      <c r="AS245" s="224" t="s">
        <v>248</v>
      </c>
      <c r="AT245" s="11">
        <v>5410.5209999999997</v>
      </c>
      <c r="AU245" s="11">
        <v>1265.8679999999999</v>
      </c>
      <c r="AV245" s="11">
        <v>0</v>
      </c>
      <c r="AW245" s="11">
        <v>156</v>
      </c>
      <c r="AX245" s="203" t="s">
        <v>248</v>
      </c>
      <c r="AY245" s="235" t="s">
        <v>248</v>
      </c>
      <c r="AZ245" s="138">
        <v>54056</v>
      </c>
      <c r="BA245" s="188" t="s">
        <v>248</v>
      </c>
      <c r="BB245" s="203" t="s">
        <v>248</v>
      </c>
      <c r="BC245" s="203" t="s">
        <v>248</v>
      </c>
      <c r="BD245" s="217" t="s">
        <v>61</v>
      </c>
      <c r="BE245" s="201" t="s">
        <v>62</v>
      </c>
      <c r="BF245" s="201" t="s">
        <v>63</v>
      </c>
      <c r="BG245" s="201" t="s">
        <v>196</v>
      </c>
      <c r="BH245" s="456" t="s">
        <v>511</v>
      </c>
      <c r="BI245" s="218" t="s">
        <v>68</v>
      </c>
      <c r="BJ245" s="370">
        <v>214</v>
      </c>
      <c r="BK245" s="370">
        <v>4</v>
      </c>
      <c r="BL245" s="219" t="s">
        <v>65</v>
      </c>
      <c r="BM245" s="52"/>
      <c r="BN245" s="218" t="s">
        <v>310</v>
      </c>
      <c r="BO245" s="217" t="s">
        <v>70</v>
      </c>
      <c r="BP245" s="201" t="s">
        <v>681</v>
      </c>
      <c r="BQ245" s="52" t="s">
        <v>717</v>
      </c>
    </row>
    <row r="246" spans="1:69" ht="15.75">
      <c r="A246" s="207" t="s">
        <v>37</v>
      </c>
      <c r="B246" s="208" t="s">
        <v>9</v>
      </c>
      <c r="C246" s="202" t="s">
        <v>35</v>
      </c>
      <c r="D246" s="210" t="s">
        <v>182</v>
      </c>
      <c r="E246" s="24" t="s">
        <v>666</v>
      </c>
      <c r="F246" s="86">
        <v>74</v>
      </c>
      <c r="G246" s="80">
        <v>0</v>
      </c>
      <c r="H246" s="204"/>
      <c r="I246" s="204"/>
      <c r="J246" s="204"/>
      <c r="K246" s="204"/>
      <c r="L246" s="80">
        <v>0</v>
      </c>
      <c r="M246" s="203"/>
      <c r="N246" s="52">
        <v>0</v>
      </c>
      <c r="O246" s="204"/>
      <c r="P246" s="204"/>
      <c r="Q246" s="11">
        <v>5.6288511622000001</v>
      </c>
      <c r="R246" s="204"/>
      <c r="S246" s="204"/>
      <c r="T246" s="53">
        <v>10.074999999999999</v>
      </c>
      <c r="U246" s="204"/>
      <c r="V246" s="204"/>
      <c r="W246" s="11">
        <v>5.4669998108108002</v>
      </c>
      <c r="X246" s="204"/>
      <c r="Y246" s="204"/>
      <c r="Z246" s="53">
        <v>10.074999999999999</v>
      </c>
      <c r="AA246" s="204"/>
      <c r="AB246" s="204"/>
      <c r="AC246" s="204"/>
      <c r="AD246" s="204"/>
      <c r="AE246" s="204"/>
      <c r="AF246" s="9">
        <v>3.6999227956915459</v>
      </c>
      <c r="AG246" s="9">
        <v>518</v>
      </c>
      <c r="AH246" s="9">
        <v>0.37710027614475178</v>
      </c>
      <c r="AI246" s="9">
        <v>9</v>
      </c>
      <c r="AJ246" s="9">
        <v>2.8017857142857143</v>
      </c>
      <c r="AK246" s="9" t="s">
        <v>248</v>
      </c>
      <c r="AL246" s="9">
        <v>74</v>
      </c>
      <c r="AM246" s="9">
        <v>3.6999227956915459</v>
      </c>
      <c r="AN246" s="9">
        <v>3.7146739130434785</v>
      </c>
      <c r="AO246" s="73">
        <v>0</v>
      </c>
      <c r="AP246" s="80">
        <v>0</v>
      </c>
      <c r="AQ246" s="80">
        <v>0</v>
      </c>
      <c r="AR246" s="224">
        <v>148</v>
      </c>
      <c r="AS246" s="224" t="s">
        <v>248</v>
      </c>
      <c r="AT246" s="11">
        <v>5604.2690000000002</v>
      </c>
      <c r="AU246" s="11">
        <v>0</v>
      </c>
      <c r="AV246" s="11">
        <v>0</v>
      </c>
      <c r="AW246" s="11">
        <v>148</v>
      </c>
      <c r="AX246" s="203" t="s">
        <v>248</v>
      </c>
      <c r="AY246" s="235" t="s">
        <v>248</v>
      </c>
      <c r="AZ246" s="138">
        <v>39178</v>
      </c>
      <c r="BA246" s="188" t="s">
        <v>248</v>
      </c>
      <c r="BB246" s="203" t="s">
        <v>248</v>
      </c>
      <c r="BC246" s="203" t="s">
        <v>248</v>
      </c>
      <c r="BD246" s="217" t="s">
        <v>61</v>
      </c>
      <c r="BE246" s="201" t="s">
        <v>62</v>
      </c>
      <c r="BF246" s="201" t="s">
        <v>63</v>
      </c>
      <c r="BG246" s="201" t="s">
        <v>196</v>
      </c>
      <c r="BH246" s="456" t="s">
        <v>512</v>
      </c>
      <c r="BI246" s="218" t="s">
        <v>64</v>
      </c>
      <c r="BJ246" s="370">
        <v>214</v>
      </c>
      <c r="BK246" s="370">
        <v>1</v>
      </c>
      <c r="BL246" s="219" t="s">
        <v>65</v>
      </c>
      <c r="BM246" s="52"/>
      <c r="BN246" s="218" t="s">
        <v>310</v>
      </c>
      <c r="BO246" s="217" t="s">
        <v>350</v>
      </c>
      <c r="BP246" s="201" t="s">
        <v>703</v>
      </c>
      <c r="BQ246" s="52" t="s">
        <v>718</v>
      </c>
    </row>
    <row r="247" spans="1:69" ht="15.75">
      <c r="A247" s="207" t="s">
        <v>37</v>
      </c>
      <c r="B247" s="208" t="s">
        <v>9</v>
      </c>
      <c r="C247" s="202" t="s">
        <v>35</v>
      </c>
      <c r="D247" s="210" t="s">
        <v>182</v>
      </c>
      <c r="E247" s="24" t="s">
        <v>666</v>
      </c>
      <c r="F247" s="86">
        <v>73</v>
      </c>
      <c r="G247" s="80">
        <v>0</v>
      </c>
      <c r="H247" s="204"/>
      <c r="I247" s="204"/>
      <c r="J247" s="204"/>
      <c r="K247" s="204"/>
      <c r="L247" s="80">
        <v>1</v>
      </c>
      <c r="M247" s="203"/>
      <c r="N247" s="52">
        <v>0</v>
      </c>
      <c r="O247" s="204"/>
      <c r="P247" s="204"/>
      <c r="Q247" s="11">
        <v>6.7661525278000001</v>
      </c>
      <c r="R247" s="204"/>
      <c r="S247" s="204"/>
      <c r="T247" s="53">
        <v>9.1999999999999957</v>
      </c>
      <c r="U247" s="204"/>
      <c r="V247" s="204"/>
      <c r="W247" s="11">
        <v>6.6163608194443997</v>
      </c>
      <c r="X247" s="204"/>
      <c r="Y247" s="204"/>
      <c r="Z247" s="53">
        <v>8.8999999999999986</v>
      </c>
      <c r="AA247" s="204"/>
      <c r="AB247" s="204"/>
      <c r="AC247" s="204"/>
      <c r="AD247" s="204"/>
      <c r="AE247" s="204"/>
      <c r="AF247" s="9">
        <v>3.3550595305268729</v>
      </c>
      <c r="AG247" s="9">
        <v>504</v>
      </c>
      <c r="AH247" s="9">
        <v>0.49414249387584752</v>
      </c>
      <c r="AI247" s="9">
        <v>30</v>
      </c>
      <c r="AJ247" s="9">
        <v>2.4142857142857141</v>
      </c>
      <c r="AK247" s="9" t="s">
        <v>248</v>
      </c>
      <c r="AL247" s="9">
        <v>72</v>
      </c>
      <c r="AM247" s="9">
        <v>3.3550595305268729</v>
      </c>
      <c r="AN247" s="9">
        <v>3.4155844155844157</v>
      </c>
      <c r="AO247" s="73">
        <v>15</v>
      </c>
      <c r="AP247" s="80">
        <v>0</v>
      </c>
      <c r="AQ247" s="80">
        <v>0</v>
      </c>
      <c r="AR247" s="224">
        <v>131</v>
      </c>
      <c r="AS247" s="224" t="s">
        <v>248</v>
      </c>
      <c r="AT247" s="11">
        <v>5535.6660000000002</v>
      </c>
      <c r="AU247" s="11">
        <v>0</v>
      </c>
      <c r="AV247" s="11">
        <v>0</v>
      </c>
      <c r="AW247" s="11">
        <v>131</v>
      </c>
      <c r="AX247" s="203" t="s">
        <v>248</v>
      </c>
      <c r="AY247" s="235" t="s">
        <v>248</v>
      </c>
      <c r="AZ247" s="138">
        <v>39178</v>
      </c>
      <c r="BA247" s="188" t="s">
        <v>248</v>
      </c>
      <c r="BB247" s="203" t="s">
        <v>248</v>
      </c>
      <c r="BC247" s="203" t="s">
        <v>248</v>
      </c>
      <c r="BD247" s="217" t="s">
        <v>61</v>
      </c>
      <c r="BE247" s="201" t="s">
        <v>62</v>
      </c>
      <c r="BF247" s="201" t="s">
        <v>63</v>
      </c>
      <c r="BG247" s="201" t="s">
        <v>196</v>
      </c>
      <c r="BH247" s="456" t="s">
        <v>512</v>
      </c>
      <c r="BI247" s="218" t="s">
        <v>66</v>
      </c>
      <c r="BJ247" s="370">
        <v>214</v>
      </c>
      <c r="BK247" s="370">
        <v>7</v>
      </c>
      <c r="BL247" s="219" t="s">
        <v>65</v>
      </c>
      <c r="BM247" s="52"/>
      <c r="BN247" s="218" t="s">
        <v>310</v>
      </c>
      <c r="BO247" s="217" t="s">
        <v>350</v>
      </c>
      <c r="BP247" s="201" t="s">
        <v>703</v>
      </c>
      <c r="BQ247" s="52" t="s">
        <v>718</v>
      </c>
    </row>
    <row r="248" spans="1:69" ht="15.75">
      <c r="A248" s="207" t="s">
        <v>37</v>
      </c>
      <c r="B248" s="208" t="s">
        <v>9</v>
      </c>
      <c r="C248" s="202" t="s">
        <v>35</v>
      </c>
      <c r="D248" s="210" t="s">
        <v>182</v>
      </c>
      <c r="E248" s="24" t="s">
        <v>666</v>
      </c>
      <c r="F248" s="86">
        <v>72</v>
      </c>
      <c r="G248" s="80">
        <v>2</v>
      </c>
      <c r="H248" s="204"/>
      <c r="I248" s="204"/>
      <c r="J248" s="204"/>
      <c r="K248" s="204"/>
      <c r="L248" s="80">
        <v>0</v>
      </c>
      <c r="M248" s="203"/>
      <c r="N248" s="52">
        <v>0</v>
      </c>
      <c r="O248" s="204"/>
      <c r="P248" s="204"/>
      <c r="Q248" s="11">
        <v>7.5205282429000002</v>
      </c>
      <c r="R248" s="204"/>
      <c r="S248" s="204"/>
      <c r="T248" s="53">
        <v>9.9166666666666661</v>
      </c>
      <c r="U248" s="204"/>
      <c r="V248" s="204"/>
      <c r="W248" s="11">
        <v>7.6108996571427996</v>
      </c>
      <c r="X248" s="204"/>
      <c r="Y248" s="204"/>
      <c r="Z248" s="53">
        <v>9.4375</v>
      </c>
      <c r="AA248" s="204"/>
      <c r="AB248" s="204"/>
      <c r="AC248" s="204"/>
      <c r="AD248" s="204"/>
      <c r="AE248" s="204"/>
      <c r="AF248" s="9">
        <v>3.4459183763484562</v>
      </c>
      <c r="AG248" s="9">
        <v>490</v>
      </c>
      <c r="AH248" s="9">
        <v>0.51663714877223743</v>
      </c>
      <c r="AI248" s="9">
        <v>36</v>
      </c>
      <c r="AJ248" s="9">
        <v>2.314516129032258</v>
      </c>
      <c r="AK248" s="9" t="s">
        <v>248</v>
      </c>
      <c r="AL248" s="9">
        <v>70</v>
      </c>
      <c r="AM248" s="9">
        <v>3.4459183763484562</v>
      </c>
      <c r="AN248" s="9">
        <v>3.5805860805860807</v>
      </c>
      <c r="AO248" s="73">
        <v>0</v>
      </c>
      <c r="AP248" s="80">
        <v>0</v>
      </c>
      <c r="AQ248" s="80">
        <v>0</v>
      </c>
      <c r="AR248" s="224">
        <v>140</v>
      </c>
      <c r="AS248" s="224" t="s">
        <v>248</v>
      </c>
      <c r="AT248" s="11">
        <v>5366.384</v>
      </c>
      <c r="AU248" s="11">
        <v>0</v>
      </c>
      <c r="AV248" s="11">
        <v>0</v>
      </c>
      <c r="AW248" s="11">
        <v>140</v>
      </c>
      <c r="AX248" s="203" t="s">
        <v>248</v>
      </c>
      <c r="AY248" s="235" t="s">
        <v>248</v>
      </c>
      <c r="AZ248" s="138">
        <v>39178</v>
      </c>
      <c r="BA248" s="188" t="s">
        <v>248</v>
      </c>
      <c r="BB248" s="203" t="s">
        <v>248</v>
      </c>
      <c r="BC248" s="203" t="s">
        <v>248</v>
      </c>
      <c r="BD248" s="217" t="s">
        <v>61</v>
      </c>
      <c r="BE248" s="201" t="s">
        <v>62</v>
      </c>
      <c r="BF248" s="201" t="s">
        <v>63</v>
      </c>
      <c r="BG248" s="201" t="s">
        <v>196</v>
      </c>
      <c r="BH248" s="456" t="s">
        <v>512</v>
      </c>
      <c r="BI248" s="218" t="s">
        <v>67</v>
      </c>
      <c r="BJ248" s="370">
        <v>214</v>
      </c>
      <c r="BK248" s="370">
        <v>3</v>
      </c>
      <c r="BL248" s="219" t="s">
        <v>65</v>
      </c>
      <c r="BM248" s="52"/>
      <c r="BN248" s="218" t="s">
        <v>310</v>
      </c>
      <c r="BO248" s="217" t="s">
        <v>350</v>
      </c>
      <c r="BP248" s="201" t="s">
        <v>703</v>
      </c>
      <c r="BQ248" s="52" t="s">
        <v>718</v>
      </c>
    </row>
    <row r="249" spans="1:69" ht="15.75">
      <c r="A249" s="207" t="s">
        <v>37</v>
      </c>
      <c r="B249" s="208" t="s">
        <v>9</v>
      </c>
      <c r="C249" s="202" t="s">
        <v>35</v>
      </c>
      <c r="D249" s="210" t="s">
        <v>182</v>
      </c>
      <c r="E249" s="24" t="s">
        <v>666</v>
      </c>
      <c r="F249" s="86">
        <v>73</v>
      </c>
      <c r="G249" s="80">
        <v>1</v>
      </c>
      <c r="H249" s="204"/>
      <c r="I249" s="204"/>
      <c r="J249" s="204"/>
      <c r="K249" s="204"/>
      <c r="L249" s="80">
        <v>1</v>
      </c>
      <c r="M249" s="203"/>
      <c r="N249" s="52">
        <v>0</v>
      </c>
      <c r="O249" s="204"/>
      <c r="P249" s="204"/>
      <c r="Q249" s="11">
        <v>7.2080561689999998</v>
      </c>
      <c r="R249" s="204"/>
      <c r="S249" s="204"/>
      <c r="T249" s="53">
        <v>9.1125000000000007</v>
      </c>
      <c r="U249" s="204"/>
      <c r="V249" s="204"/>
      <c r="W249" s="11">
        <v>7.2936755915492002</v>
      </c>
      <c r="X249" s="204"/>
      <c r="Y249" s="204"/>
      <c r="Z249" s="53">
        <v>9.2416666666666671</v>
      </c>
      <c r="AA249" s="204"/>
      <c r="AB249" s="204"/>
      <c r="AC249" s="204"/>
      <c r="AD249" s="204"/>
      <c r="AE249" s="204"/>
      <c r="AF249" s="9">
        <v>2.7295918401406731</v>
      </c>
      <c r="AG249" s="9">
        <v>497</v>
      </c>
      <c r="AH249" s="9">
        <v>0.30183957101538605</v>
      </c>
      <c r="AI249" s="9">
        <v>99</v>
      </c>
      <c r="AJ249" s="9">
        <v>2.0786931818181817</v>
      </c>
      <c r="AK249" s="9" t="s">
        <v>248</v>
      </c>
      <c r="AL249" s="9">
        <v>0</v>
      </c>
      <c r="AM249" s="9"/>
      <c r="AN249" s="9"/>
      <c r="AO249" s="73">
        <v>22</v>
      </c>
      <c r="AP249" s="80">
        <v>0</v>
      </c>
      <c r="AQ249" s="80">
        <v>1</v>
      </c>
      <c r="AR249" s="224">
        <v>121</v>
      </c>
      <c r="AS249" s="224" t="s">
        <v>248</v>
      </c>
      <c r="AT249" s="11">
        <v>5328.9470000000001</v>
      </c>
      <c r="AU249" s="11">
        <v>134.529</v>
      </c>
      <c r="AV249" s="11">
        <v>0</v>
      </c>
      <c r="AW249" s="11">
        <v>121</v>
      </c>
      <c r="AX249" s="203" t="s">
        <v>248</v>
      </c>
      <c r="AY249" s="235" t="s">
        <v>248</v>
      </c>
      <c r="AZ249" s="138">
        <v>39178</v>
      </c>
      <c r="BA249" s="188" t="s">
        <v>248</v>
      </c>
      <c r="BB249" s="203" t="s">
        <v>248</v>
      </c>
      <c r="BC249" s="203" t="s">
        <v>248</v>
      </c>
      <c r="BD249" s="217" t="s">
        <v>61</v>
      </c>
      <c r="BE249" s="201" t="s">
        <v>62</v>
      </c>
      <c r="BF249" s="201" t="s">
        <v>63</v>
      </c>
      <c r="BG249" s="201" t="s">
        <v>196</v>
      </c>
      <c r="BH249" s="456" t="s">
        <v>512</v>
      </c>
      <c r="BI249" s="218" t="s">
        <v>68</v>
      </c>
      <c r="BJ249" s="370">
        <v>214</v>
      </c>
      <c r="BK249" s="370">
        <v>4</v>
      </c>
      <c r="BL249" s="219" t="s">
        <v>65</v>
      </c>
      <c r="BM249" s="52"/>
      <c r="BN249" s="218" t="s">
        <v>310</v>
      </c>
      <c r="BO249" s="217" t="s">
        <v>350</v>
      </c>
      <c r="BP249" s="201" t="s">
        <v>703</v>
      </c>
      <c r="BQ249" s="52" t="s">
        <v>718</v>
      </c>
    </row>
    <row r="250" spans="1:69" ht="15.75">
      <c r="A250" s="207" t="s">
        <v>37</v>
      </c>
      <c r="B250" s="208" t="s">
        <v>9</v>
      </c>
      <c r="C250" s="202" t="s">
        <v>35</v>
      </c>
      <c r="D250" s="210" t="s">
        <v>182</v>
      </c>
      <c r="E250" s="24" t="s">
        <v>568</v>
      </c>
      <c r="F250" s="86">
        <v>44</v>
      </c>
      <c r="G250" s="80">
        <v>0</v>
      </c>
      <c r="H250" s="204"/>
      <c r="I250" s="204"/>
      <c r="J250" s="204"/>
      <c r="K250" s="204"/>
      <c r="L250" s="80">
        <v>0</v>
      </c>
      <c r="M250" s="203"/>
      <c r="N250" s="52">
        <v>0</v>
      </c>
      <c r="O250" s="204"/>
      <c r="P250" s="204"/>
      <c r="Q250" s="11">
        <v>5.6768407045</v>
      </c>
      <c r="R250" s="204"/>
      <c r="S250" s="204"/>
      <c r="T250" s="53">
        <v>7.3</v>
      </c>
      <c r="U250" s="204"/>
      <c r="V250" s="204"/>
      <c r="W250" s="11">
        <v>5.3753407500000003</v>
      </c>
      <c r="X250" s="204"/>
      <c r="Y250" s="204"/>
      <c r="Z250" s="53">
        <v>6.8</v>
      </c>
      <c r="AA250" s="204"/>
      <c r="AB250" s="204"/>
      <c r="AC250" s="204"/>
      <c r="AD250" s="204"/>
      <c r="AE250" s="204"/>
      <c r="AF250" s="9">
        <v>3.7865260042153395</v>
      </c>
      <c r="AG250" s="9">
        <v>308</v>
      </c>
      <c r="AH250" s="9">
        <v>0.34077792645730415</v>
      </c>
      <c r="AI250" s="9">
        <v>4</v>
      </c>
      <c r="AJ250" s="9">
        <v>3.0586206896551724</v>
      </c>
      <c r="AK250" s="9" t="s">
        <v>248</v>
      </c>
      <c r="AL250" s="9">
        <v>44</v>
      </c>
      <c r="AM250" s="9">
        <v>3.7865260042153395</v>
      </c>
      <c r="AN250" s="9">
        <v>3.755656108597285</v>
      </c>
      <c r="AO250" s="73">
        <v>2</v>
      </c>
      <c r="AP250" s="80">
        <v>0</v>
      </c>
      <c r="AQ250" s="80">
        <v>0</v>
      </c>
      <c r="AR250" s="224">
        <v>86</v>
      </c>
      <c r="AS250" s="224" t="s">
        <v>248</v>
      </c>
      <c r="AT250" s="11">
        <v>3167.4810000000002</v>
      </c>
      <c r="AU250" s="11">
        <v>0</v>
      </c>
      <c r="AV250" s="11">
        <v>0</v>
      </c>
      <c r="AW250" s="11">
        <v>86</v>
      </c>
      <c r="AX250" s="203" t="s">
        <v>248</v>
      </c>
      <c r="AY250" s="235" t="s">
        <v>248</v>
      </c>
      <c r="AZ250" s="138">
        <v>46862</v>
      </c>
      <c r="BA250" s="188" t="s">
        <v>248</v>
      </c>
      <c r="BB250" s="203" t="s">
        <v>248</v>
      </c>
      <c r="BC250" s="203" t="s">
        <v>248</v>
      </c>
      <c r="BD250" s="217" t="s">
        <v>61</v>
      </c>
      <c r="BE250" s="201" t="s">
        <v>62</v>
      </c>
      <c r="BF250" s="201" t="s">
        <v>63</v>
      </c>
      <c r="BG250" s="201" t="s">
        <v>196</v>
      </c>
      <c r="BH250" s="456" t="s">
        <v>515</v>
      </c>
      <c r="BI250" s="218" t="s">
        <v>64</v>
      </c>
      <c r="BJ250" s="370">
        <v>214</v>
      </c>
      <c r="BK250" s="370">
        <v>1</v>
      </c>
      <c r="BL250" s="219" t="s">
        <v>65</v>
      </c>
      <c r="BM250" s="52"/>
      <c r="BN250" s="218" t="s">
        <v>310</v>
      </c>
      <c r="BO250" s="217" t="s">
        <v>54</v>
      </c>
      <c r="BP250" s="201" t="s">
        <v>699</v>
      </c>
      <c r="BQ250" s="52" t="s">
        <v>715</v>
      </c>
    </row>
    <row r="251" spans="1:69" ht="15.75">
      <c r="A251" s="207" t="s">
        <v>37</v>
      </c>
      <c r="B251" s="208" t="s">
        <v>9</v>
      </c>
      <c r="C251" s="202" t="s">
        <v>35</v>
      </c>
      <c r="D251" s="210" t="s">
        <v>182</v>
      </c>
      <c r="E251" s="24" t="s">
        <v>568</v>
      </c>
      <c r="F251" s="86">
        <v>46</v>
      </c>
      <c r="G251" s="80">
        <v>0</v>
      </c>
      <c r="H251" s="204"/>
      <c r="I251" s="204"/>
      <c r="J251" s="204"/>
      <c r="K251" s="204"/>
      <c r="L251" s="80">
        <v>0</v>
      </c>
      <c r="M251" s="203"/>
      <c r="N251" s="52">
        <v>0</v>
      </c>
      <c r="O251" s="204"/>
      <c r="P251" s="204"/>
      <c r="Q251" s="11">
        <v>7.3258260217000002</v>
      </c>
      <c r="R251" s="204"/>
      <c r="S251" s="204"/>
      <c r="T251" s="53">
        <v>14.349999999999998</v>
      </c>
      <c r="U251" s="204"/>
      <c r="V251" s="204"/>
      <c r="W251" s="11">
        <v>7.1204781086956004</v>
      </c>
      <c r="X251" s="204"/>
      <c r="Y251" s="204"/>
      <c r="Z251" s="53">
        <v>14.349999999999998</v>
      </c>
      <c r="AA251" s="204"/>
      <c r="AB251" s="204"/>
      <c r="AC251" s="204"/>
      <c r="AD251" s="204"/>
      <c r="AE251" s="204"/>
      <c r="AF251" s="9">
        <v>3.4866149151547363</v>
      </c>
      <c r="AG251" s="9">
        <v>322</v>
      </c>
      <c r="AH251" s="9">
        <v>0.41533474546959798</v>
      </c>
      <c r="AI251" s="9">
        <v>3</v>
      </c>
      <c r="AJ251" s="9">
        <v>2.6393617021276596</v>
      </c>
      <c r="AK251" s="9" t="s">
        <v>248</v>
      </c>
      <c r="AL251" s="9">
        <v>46</v>
      </c>
      <c r="AM251" s="9">
        <v>3.4866149151547363</v>
      </c>
      <c r="AN251" s="9">
        <v>3.5602409638554215</v>
      </c>
      <c r="AO251" s="73">
        <v>1</v>
      </c>
      <c r="AP251" s="80">
        <v>0</v>
      </c>
      <c r="AQ251" s="80">
        <v>0</v>
      </c>
      <c r="AR251" s="224">
        <v>91</v>
      </c>
      <c r="AS251" s="224" t="s">
        <v>248</v>
      </c>
      <c r="AT251" s="11">
        <v>3301.0329999999999</v>
      </c>
      <c r="AU251" s="11">
        <v>0</v>
      </c>
      <c r="AV251" s="11">
        <v>0</v>
      </c>
      <c r="AW251" s="11">
        <v>91</v>
      </c>
      <c r="AX251" s="203" t="s">
        <v>248</v>
      </c>
      <c r="AY251" s="235" t="s">
        <v>248</v>
      </c>
      <c r="AZ251" s="138">
        <v>46862</v>
      </c>
      <c r="BA251" s="188" t="s">
        <v>248</v>
      </c>
      <c r="BB251" s="203" t="s">
        <v>248</v>
      </c>
      <c r="BC251" s="203" t="s">
        <v>248</v>
      </c>
      <c r="BD251" s="217" t="s">
        <v>61</v>
      </c>
      <c r="BE251" s="201" t="s">
        <v>62</v>
      </c>
      <c r="BF251" s="201" t="s">
        <v>63</v>
      </c>
      <c r="BG251" s="201" t="s">
        <v>196</v>
      </c>
      <c r="BH251" s="456" t="s">
        <v>515</v>
      </c>
      <c r="BI251" s="218" t="s">
        <v>66</v>
      </c>
      <c r="BJ251" s="370">
        <v>214</v>
      </c>
      <c r="BK251" s="370">
        <v>7</v>
      </c>
      <c r="BL251" s="219" t="s">
        <v>65</v>
      </c>
      <c r="BM251" s="52"/>
      <c r="BN251" s="218" t="s">
        <v>310</v>
      </c>
      <c r="BO251" s="217" t="s">
        <v>54</v>
      </c>
      <c r="BP251" s="201" t="s">
        <v>699</v>
      </c>
      <c r="BQ251" s="52" t="s">
        <v>715</v>
      </c>
    </row>
    <row r="252" spans="1:69" ht="15.75">
      <c r="A252" s="207" t="s">
        <v>37</v>
      </c>
      <c r="B252" s="208" t="s">
        <v>9</v>
      </c>
      <c r="C252" s="202" t="s">
        <v>35</v>
      </c>
      <c r="D252" s="210" t="s">
        <v>182</v>
      </c>
      <c r="E252" s="24" t="s">
        <v>568</v>
      </c>
      <c r="F252" s="86">
        <v>45</v>
      </c>
      <c r="G252" s="80">
        <v>0</v>
      </c>
      <c r="H252" s="204"/>
      <c r="I252" s="204"/>
      <c r="J252" s="204"/>
      <c r="K252" s="204"/>
      <c r="L252" s="80">
        <v>0</v>
      </c>
      <c r="M252" s="203"/>
      <c r="N252" s="52">
        <v>0</v>
      </c>
      <c r="O252" s="204"/>
      <c r="P252" s="204"/>
      <c r="Q252" s="11">
        <v>6.6380886666999999</v>
      </c>
      <c r="R252" s="204"/>
      <c r="S252" s="204"/>
      <c r="T252" s="53">
        <v>7.895833333333333</v>
      </c>
      <c r="U252" s="204"/>
      <c r="V252" s="204"/>
      <c r="W252" s="11">
        <v>6.8571330888887996</v>
      </c>
      <c r="X252" s="204"/>
      <c r="Y252" s="204"/>
      <c r="Z252" s="53">
        <v>7.9821428571428568</v>
      </c>
      <c r="AA252" s="204"/>
      <c r="AB252" s="204"/>
      <c r="AC252" s="204"/>
      <c r="AD252" s="204"/>
      <c r="AE252" s="204"/>
      <c r="AF252" s="9">
        <v>3.4906666763245116</v>
      </c>
      <c r="AG252" s="9">
        <v>315</v>
      </c>
      <c r="AH252" s="9">
        <v>0.44881019759895163</v>
      </c>
      <c r="AI252" s="9">
        <v>9</v>
      </c>
      <c r="AJ252" s="9">
        <v>2.5865384615384617</v>
      </c>
      <c r="AK252" s="9" t="s">
        <v>248</v>
      </c>
      <c r="AL252" s="9">
        <v>45</v>
      </c>
      <c r="AM252" s="9">
        <v>3.4906666763245116</v>
      </c>
      <c r="AN252" s="9">
        <v>3.5805084745762712</v>
      </c>
      <c r="AO252" s="73">
        <v>0</v>
      </c>
      <c r="AP252" s="80">
        <v>0</v>
      </c>
      <c r="AQ252" s="80">
        <v>0</v>
      </c>
      <c r="AR252" s="224">
        <v>90</v>
      </c>
      <c r="AS252" s="224" t="s">
        <v>248</v>
      </c>
      <c r="AT252" s="11">
        <v>3240.846</v>
      </c>
      <c r="AU252" s="11">
        <v>0</v>
      </c>
      <c r="AV252" s="11">
        <v>0</v>
      </c>
      <c r="AW252" s="11">
        <v>90</v>
      </c>
      <c r="AX252" s="203" t="s">
        <v>248</v>
      </c>
      <c r="AY252" s="235" t="s">
        <v>248</v>
      </c>
      <c r="AZ252" s="138">
        <v>46862</v>
      </c>
      <c r="BA252" s="188" t="s">
        <v>248</v>
      </c>
      <c r="BB252" s="203" t="s">
        <v>248</v>
      </c>
      <c r="BC252" s="203" t="s">
        <v>248</v>
      </c>
      <c r="BD252" s="217" t="s">
        <v>61</v>
      </c>
      <c r="BE252" s="201" t="s">
        <v>62</v>
      </c>
      <c r="BF252" s="201" t="s">
        <v>63</v>
      </c>
      <c r="BG252" s="201" t="s">
        <v>196</v>
      </c>
      <c r="BH252" s="456" t="s">
        <v>515</v>
      </c>
      <c r="BI252" s="218" t="s">
        <v>67</v>
      </c>
      <c r="BJ252" s="370">
        <v>214</v>
      </c>
      <c r="BK252" s="370">
        <v>3</v>
      </c>
      <c r="BL252" s="219" t="s">
        <v>65</v>
      </c>
      <c r="BM252" s="52"/>
      <c r="BN252" s="218" t="s">
        <v>310</v>
      </c>
      <c r="BO252" s="217" t="s">
        <v>54</v>
      </c>
      <c r="BP252" s="201" t="s">
        <v>699</v>
      </c>
      <c r="BQ252" s="52" t="s">
        <v>715</v>
      </c>
    </row>
    <row r="253" spans="1:69" ht="15.75">
      <c r="A253" s="207" t="s">
        <v>37</v>
      </c>
      <c r="B253" s="208" t="s">
        <v>9</v>
      </c>
      <c r="C253" s="202" t="s">
        <v>35</v>
      </c>
      <c r="D253" s="210" t="s">
        <v>182</v>
      </c>
      <c r="E253" s="24" t="s">
        <v>568</v>
      </c>
      <c r="F253" s="86">
        <v>44</v>
      </c>
      <c r="G253" s="80">
        <v>3</v>
      </c>
      <c r="H253" s="204"/>
      <c r="I253" s="204"/>
      <c r="J253" s="204"/>
      <c r="K253" s="204"/>
      <c r="L253" s="80">
        <v>1</v>
      </c>
      <c r="M253" s="203"/>
      <c r="N253" s="52">
        <v>0</v>
      </c>
      <c r="O253" s="204"/>
      <c r="P253" s="204"/>
      <c r="Q253" s="11">
        <v>8.5685248749999996</v>
      </c>
      <c r="R253" s="204"/>
      <c r="S253" s="204"/>
      <c r="T253" s="53">
        <v>10.5</v>
      </c>
      <c r="U253" s="204"/>
      <c r="V253" s="204"/>
      <c r="W253" s="11">
        <v>8.6025749749999996</v>
      </c>
      <c r="X253" s="204"/>
      <c r="Y253" s="204"/>
      <c r="Z253" s="53">
        <v>10.75</v>
      </c>
      <c r="AA253" s="204"/>
      <c r="AB253" s="204"/>
      <c r="AC253" s="204"/>
      <c r="AD253" s="204"/>
      <c r="AE253" s="204"/>
      <c r="AF253" s="9">
        <v>2.7882417606346772</v>
      </c>
      <c r="AG253" s="9">
        <v>273</v>
      </c>
      <c r="AH253" s="9">
        <v>0.30082983879575881</v>
      </c>
      <c r="AI253" s="9">
        <v>34</v>
      </c>
      <c r="AJ253" s="9">
        <v>2.1515151515151514</v>
      </c>
      <c r="AK253" s="9" t="s">
        <v>248</v>
      </c>
      <c r="AL253" s="9">
        <v>0</v>
      </c>
      <c r="AM253" s="9"/>
      <c r="AN253" s="9"/>
      <c r="AO253" s="73">
        <v>11</v>
      </c>
      <c r="AP253" s="80">
        <v>0</v>
      </c>
      <c r="AQ253" s="80">
        <v>0</v>
      </c>
      <c r="AR253" s="224">
        <v>71</v>
      </c>
      <c r="AS253" s="224" t="s">
        <v>248</v>
      </c>
      <c r="AT253" s="11">
        <v>2923.9749999999999</v>
      </c>
      <c r="AU253" s="11">
        <v>0</v>
      </c>
      <c r="AV253" s="11">
        <v>0</v>
      </c>
      <c r="AW253" s="11">
        <v>71</v>
      </c>
      <c r="AX253" s="203" t="s">
        <v>248</v>
      </c>
      <c r="AY253" s="235" t="s">
        <v>248</v>
      </c>
      <c r="AZ253" s="138">
        <v>46862</v>
      </c>
      <c r="BA253" s="188" t="s">
        <v>248</v>
      </c>
      <c r="BB253" s="203" t="s">
        <v>248</v>
      </c>
      <c r="BC253" s="203" t="s">
        <v>248</v>
      </c>
      <c r="BD253" s="217" t="s">
        <v>61</v>
      </c>
      <c r="BE253" s="201" t="s">
        <v>62</v>
      </c>
      <c r="BF253" s="201" t="s">
        <v>63</v>
      </c>
      <c r="BG253" s="201" t="s">
        <v>196</v>
      </c>
      <c r="BH253" s="456" t="s">
        <v>515</v>
      </c>
      <c r="BI253" s="218" t="s">
        <v>68</v>
      </c>
      <c r="BJ253" s="370">
        <v>214</v>
      </c>
      <c r="BK253" s="370">
        <v>4</v>
      </c>
      <c r="BL253" s="219" t="s">
        <v>65</v>
      </c>
      <c r="BM253" s="52"/>
      <c r="BN253" s="218" t="s">
        <v>310</v>
      </c>
      <c r="BO253" s="217" t="s">
        <v>54</v>
      </c>
      <c r="BP253" s="201" t="s">
        <v>699</v>
      </c>
      <c r="BQ253" s="52" t="s">
        <v>715</v>
      </c>
    </row>
    <row r="254" spans="1:69" ht="15.75">
      <c r="A254" s="207" t="s">
        <v>37</v>
      </c>
      <c r="B254" s="208" t="s">
        <v>9</v>
      </c>
      <c r="C254" s="202" t="s">
        <v>35</v>
      </c>
      <c r="D254" s="210" t="s">
        <v>182</v>
      </c>
      <c r="E254" s="24" t="s">
        <v>324</v>
      </c>
      <c r="F254" s="86">
        <v>106</v>
      </c>
      <c r="G254" s="80">
        <v>0</v>
      </c>
      <c r="H254" s="204"/>
      <c r="I254" s="204"/>
      <c r="J254" s="204"/>
      <c r="K254" s="204"/>
      <c r="L254" s="80">
        <v>0</v>
      </c>
      <c r="M254" s="203"/>
      <c r="N254" s="52">
        <v>0</v>
      </c>
      <c r="O254" s="204"/>
      <c r="P254" s="204"/>
      <c r="Q254" s="11">
        <v>5.7355846887000004</v>
      </c>
      <c r="R254" s="204"/>
      <c r="S254" s="204"/>
      <c r="T254" s="53">
        <v>7.2699999999999987</v>
      </c>
      <c r="U254" s="204"/>
      <c r="V254" s="204"/>
      <c r="W254" s="11">
        <v>5.7348488679244998</v>
      </c>
      <c r="X254" s="204"/>
      <c r="Y254" s="204"/>
      <c r="Z254" s="53">
        <v>7.2124999999999986</v>
      </c>
      <c r="AA254" s="204"/>
      <c r="AB254" s="204"/>
      <c r="AC254" s="204"/>
      <c r="AD254" s="204"/>
      <c r="AE254" s="204"/>
      <c r="AF254" s="9">
        <v>3.4832075557940083</v>
      </c>
      <c r="AG254" s="9">
        <v>742</v>
      </c>
      <c r="AH254" s="9">
        <v>0.43541828762104712</v>
      </c>
      <c r="AI254" s="9">
        <v>16</v>
      </c>
      <c r="AJ254" s="9">
        <v>2.6212643678160918</v>
      </c>
      <c r="AK254" s="9" t="s">
        <v>248</v>
      </c>
      <c r="AL254" s="9">
        <v>105</v>
      </c>
      <c r="AM254" s="9">
        <v>3.4870340220782219</v>
      </c>
      <c r="AN254" s="9">
        <v>3.5729974160206717</v>
      </c>
      <c r="AO254" s="73">
        <v>2</v>
      </c>
      <c r="AP254" s="80">
        <v>0</v>
      </c>
      <c r="AQ254" s="80">
        <v>0</v>
      </c>
      <c r="AR254" s="224">
        <v>210</v>
      </c>
      <c r="AS254" s="224" t="s">
        <v>248</v>
      </c>
      <c r="AT254" s="11">
        <v>7574.3950000000004</v>
      </c>
      <c r="AU254" s="11">
        <v>0</v>
      </c>
      <c r="AV254" s="11">
        <v>0</v>
      </c>
      <c r="AW254" s="11">
        <v>210</v>
      </c>
      <c r="AX254" s="203" t="s">
        <v>248</v>
      </c>
      <c r="AY254" s="235" t="s">
        <v>248</v>
      </c>
      <c r="AZ254" s="138">
        <v>65592</v>
      </c>
      <c r="BA254" s="188" t="s">
        <v>248</v>
      </c>
      <c r="BB254" s="203" t="s">
        <v>248</v>
      </c>
      <c r="BC254" s="203" t="s">
        <v>248</v>
      </c>
      <c r="BD254" s="217" t="s">
        <v>61</v>
      </c>
      <c r="BE254" s="201" t="s">
        <v>62</v>
      </c>
      <c r="BF254" s="201" t="s">
        <v>63</v>
      </c>
      <c r="BG254" s="201" t="s">
        <v>196</v>
      </c>
      <c r="BH254" s="456" t="s">
        <v>712</v>
      </c>
      <c r="BI254" s="218" t="s">
        <v>64</v>
      </c>
      <c r="BJ254" s="370">
        <v>214</v>
      </c>
      <c r="BK254" s="370">
        <v>1</v>
      </c>
      <c r="BL254" s="219" t="s">
        <v>65</v>
      </c>
      <c r="BM254" s="52"/>
      <c r="BN254" s="218" t="s">
        <v>310</v>
      </c>
      <c r="BO254" s="217" t="s">
        <v>56</v>
      </c>
      <c r="BP254" s="201" t="s">
        <v>684</v>
      </c>
      <c r="BQ254" s="52" t="s">
        <v>716</v>
      </c>
    </row>
    <row r="255" spans="1:69" ht="15.75">
      <c r="A255" s="207" t="s">
        <v>37</v>
      </c>
      <c r="B255" s="208" t="s">
        <v>9</v>
      </c>
      <c r="C255" s="202" t="s">
        <v>35</v>
      </c>
      <c r="D255" s="210" t="s">
        <v>182</v>
      </c>
      <c r="E255" s="24" t="s">
        <v>324</v>
      </c>
      <c r="F255" s="86">
        <v>107</v>
      </c>
      <c r="G255" s="80">
        <v>2</v>
      </c>
      <c r="H255" s="204"/>
      <c r="I255" s="204"/>
      <c r="J255" s="204"/>
      <c r="K255" s="204"/>
      <c r="L255" s="80">
        <v>0</v>
      </c>
      <c r="M255" s="203"/>
      <c r="N255" s="52">
        <v>0</v>
      </c>
      <c r="O255" s="204"/>
      <c r="P255" s="204"/>
      <c r="Q255" s="11">
        <v>7.4294474094999998</v>
      </c>
      <c r="R255" s="204"/>
      <c r="S255" s="204"/>
      <c r="T255" s="53">
        <v>13.1875</v>
      </c>
      <c r="U255" s="204"/>
      <c r="V255" s="204"/>
      <c r="W255" s="11">
        <v>7.4921711523808998</v>
      </c>
      <c r="X255" s="204"/>
      <c r="Y255" s="204"/>
      <c r="Z255" s="53">
        <v>13.4375</v>
      </c>
      <c r="AA255" s="204"/>
      <c r="AB255" s="204"/>
      <c r="AC255" s="204"/>
      <c r="AD255" s="204"/>
      <c r="AE255" s="204"/>
      <c r="AF255" s="9">
        <v>3.1649659901249172</v>
      </c>
      <c r="AG255" s="9">
        <v>735</v>
      </c>
      <c r="AH255" s="9">
        <v>0.59210672381652407</v>
      </c>
      <c r="AI255" s="9">
        <v>112</v>
      </c>
      <c r="AJ255" s="9">
        <v>2.0997340425531914</v>
      </c>
      <c r="AK255" s="9" t="s">
        <v>248</v>
      </c>
      <c r="AL255" s="9">
        <v>105</v>
      </c>
      <c r="AM255" s="9">
        <v>3.1649659901249172</v>
      </c>
      <c r="AN255" s="9">
        <v>3.2093373493975905</v>
      </c>
      <c r="AO255" s="73">
        <v>1</v>
      </c>
      <c r="AP255" s="80">
        <v>0</v>
      </c>
      <c r="AQ255" s="80">
        <v>0</v>
      </c>
      <c r="AR255" s="224">
        <v>209</v>
      </c>
      <c r="AS255" s="224" t="s">
        <v>248</v>
      </c>
      <c r="AT255" s="11">
        <v>7497</v>
      </c>
      <c r="AU255" s="11">
        <v>0</v>
      </c>
      <c r="AV255" s="11">
        <v>0</v>
      </c>
      <c r="AW255" s="11">
        <v>209</v>
      </c>
      <c r="AX255" s="203" t="s">
        <v>248</v>
      </c>
      <c r="AY255" s="235" t="s">
        <v>248</v>
      </c>
      <c r="AZ255" s="138">
        <v>65592</v>
      </c>
      <c r="BA255" s="188" t="s">
        <v>248</v>
      </c>
      <c r="BB255" s="203" t="s">
        <v>248</v>
      </c>
      <c r="BC255" s="203" t="s">
        <v>248</v>
      </c>
      <c r="BD255" s="217" t="s">
        <v>61</v>
      </c>
      <c r="BE255" s="201" t="s">
        <v>62</v>
      </c>
      <c r="BF255" s="201" t="s">
        <v>63</v>
      </c>
      <c r="BG255" s="201" t="s">
        <v>196</v>
      </c>
      <c r="BH255" s="456" t="s">
        <v>712</v>
      </c>
      <c r="BI255" s="218" t="s">
        <v>66</v>
      </c>
      <c r="BJ255" s="370">
        <v>214</v>
      </c>
      <c r="BK255" s="370">
        <v>7</v>
      </c>
      <c r="BL255" s="219" t="s">
        <v>65</v>
      </c>
      <c r="BM255" s="52"/>
      <c r="BN255" s="218" t="s">
        <v>310</v>
      </c>
      <c r="BO255" s="217" t="s">
        <v>56</v>
      </c>
      <c r="BP255" s="201" t="s">
        <v>684</v>
      </c>
      <c r="BQ255" s="52" t="s">
        <v>716</v>
      </c>
    </row>
    <row r="256" spans="1:69" ht="15.75">
      <c r="A256" s="207" t="s">
        <v>37</v>
      </c>
      <c r="B256" s="208" t="s">
        <v>9</v>
      </c>
      <c r="C256" s="202" t="s">
        <v>35</v>
      </c>
      <c r="D256" s="210" t="s">
        <v>182</v>
      </c>
      <c r="E256" s="24" t="s">
        <v>324</v>
      </c>
      <c r="F256" s="86">
        <v>105</v>
      </c>
      <c r="G256" s="80">
        <v>1</v>
      </c>
      <c r="H256" s="204"/>
      <c r="I256" s="204"/>
      <c r="J256" s="204"/>
      <c r="K256" s="204"/>
      <c r="L256" s="80">
        <v>1</v>
      </c>
      <c r="M256" s="203"/>
      <c r="N256" s="52">
        <v>0</v>
      </c>
      <c r="O256" s="204"/>
      <c r="P256" s="204"/>
      <c r="Q256" s="11">
        <v>5.8426502524000004</v>
      </c>
      <c r="R256" s="204"/>
      <c r="S256" s="204"/>
      <c r="T256" s="53">
        <v>7.4849999999999994</v>
      </c>
      <c r="U256" s="204"/>
      <c r="V256" s="204"/>
      <c r="W256" s="11">
        <v>5.1879413883494996</v>
      </c>
      <c r="X256" s="204"/>
      <c r="Y256" s="204"/>
      <c r="Z256" s="53">
        <v>7.1062499999999993</v>
      </c>
      <c r="AA256" s="204"/>
      <c r="AB256" s="204"/>
      <c r="AC256" s="204"/>
      <c r="AD256" s="204"/>
      <c r="AE256" s="204"/>
      <c r="AF256" s="9">
        <v>3.5839528544765904</v>
      </c>
      <c r="AG256" s="9">
        <v>721</v>
      </c>
      <c r="AH256" s="9">
        <v>0.47153118148076417</v>
      </c>
      <c r="AI256" s="9">
        <v>29</v>
      </c>
      <c r="AJ256" s="9">
        <v>2.5618421052631581</v>
      </c>
      <c r="AK256" s="9" t="s">
        <v>248</v>
      </c>
      <c r="AL256" s="9">
        <v>102</v>
      </c>
      <c r="AM256" s="9">
        <v>3.5954341848357387</v>
      </c>
      <c r="AN256" s="9">
        <v>3.6677559912854032</v>
      </c>
      <c r="AO256" s="73">
        <v>12</v>
      </c>
      <c r="AP256" s="80">
        <v>0</v>
      </c>
      <c r="AQ256" s="80">
        <v>0</v>
      </c>
      <c r="AR256" s="224">
        <v>196</v>
      </c>
      <c r="AS256" s="224" t="s">
        <v>248</v>
      </c>
      <c r="AT256" s="11">
        <v>7403.8440000000001</v>
      </c>
      <c r="AU256" s="11">
        <v>0</v>
      </c>
      <c r="AV256" s="11">
        <v>0</v>
      </c>
      <c r="AW256" s="11">
        <v>196</v>
      </c>
      <c r="AX256" s="203" t="s">
        <v>248</v>
      </c>
      <c r="AY256" s="235" t="s">
        <v>248</v>
      </c>
      <c r="AZ256" s="138">
        <v>65592</v>
      </c>
      <c r="BA256" s="188" t="s">
        <v>248</v>
      </c>
      <c r="BB256" s="203" t="s">
        <v>248</v>
      </c>
      <c r="BC256" s="203" t="s">
        <v>248</v>
      </c>
      <c r="BD256" s="217" t="s">
        <v>61</v>
      </c>
      <c r="BE256" s="201" t="s">
        <v>62</v>
      </c>
      <c r="BF256" s="201" t="s">
        <v>63</v>
      </c>
      <c r="BG256" s="201" t="s">
        <v>196</v>
      </c>
      <c r="BH256" s="456" t="s">
        <v>712</v>
      </c>
      <c r="BI256" s="218" t="s">
        <v>67</v>
      </c>
      <c r="BJ256" s="370">
        <v>214</v>
      </c>
      <c r="BK256" s="370">
        <v>3</v>
      </c>
      <c r="BL256" s="219" t="s">
        <v>65</v>
      </c>
      <c r="BM256" s="52"/>
      <c r="BN256" s="218" t="s">
        <v>310</v>
      </c>
      <c r="BO256" s="217" t="s">
        <v>56</v>
      </c>
      <c r="BP256" s="201" t="s">
        <v>684</v>
      </c>
      <c r="BQ256" s="52" t="s">
        <v>716</v>
      </c>
    </row>
    <row r="257" spans="1:69" ht="15.75">
      <c r="A257" s="207" t="s">
        <v>37</v>
      </c>
      <c r="B257" s="208" t="s">
        <v>9</v>
      </c>
      <c r="C257" s="202" t="s">
        <v>35</v>
      </c>
      <c r="D257" s="210" t="s">
        <v>182</v>
      </c>
      <c r="E257" s="24" t="s">
        <v>324</v>
      </c>
      <c r="F257" s="86">
        <v>107</v>
      </c>
      <c r="G257" s="80">
        <v>1</v>
      </c>
      <c r="H257" s="204"/>
      <c r="I257" s="204"/>
      <c r="J257" s="204"/>
      <c r="K257" s="204"/>
      <c r="L257" s="80">
        <v>1</v>
      </c>
      <c r="M257" s="203"/>
      <c r="N257" s="52">
        <v>0</v>
      </c>
      <c r="O257" s="204"/>
      <c r="P257" s="204"/>
      <c r="Q257" s="11">
        <v>7.4474760380999996</v>
      </c>
      <c r="R257" s="204"/>
      <c r="S257" s="204"/>
      <c r="T257" s="53">
        <v>9.4375</v>
      </c>
      <c r="U257" s="204"/>
      <c r="V257" s="204"/>
      <c r="W257" s="11">
        <v>7.4592856285713998</v>
      </c>
      <c r="X257" s="204"/>
      <c r="Y257" s="204"/>
      <c r="Z257" s="53">
        <v>9.4583333333333339</v>
      </c>
      <c r="AA257" s="204"/>
      <c r="AB257" s="204"/>
      <c r="AC257" s="204"/>
      <c r="AD257" s="204"/>
      <c r="AE257" s="204"/>
      <c r="AF257" s="9">
        <v>2.7723174614430555</v>
      </c>
      <c r="AG257" s="9">
        <v>734</v>
      </c>
      <c r="AH257" s="9">
        <v>0.31707315721893459</v>
      </c>
      <c r="AI257" s="9">
        <v>107</v>
      </c>
      <c r="AJ257" s="9">
        <v>2.1220430107526882</v>
      </c>
      <c r="AK257" s="9" t="s">
        <v>248</v>
      </c>
      <c r="AL257" s="9">
        <v>0</v>
      </c>
      <c r="AM257" s="9"/>
      <c r="AN257" s="9"/>
      <c r="AO257" s="73">
        <v>3</v>
      </c>
      <c r="AP257" s="80">
        <v>0</v>
      </c>
      <c r="AQ257" s="80">
        <v>0</v>
      </c>
      <c r="AR257" s="224">
        <v>209</v>
      </c>
      <c r="AS257" s="224" t="s">
        <v>248</v>
      </c>
      <c r="AT257" s="11">
        <v>7518.9560000000001</v>
      </c>
      <c r="AU257" s="11">
        <v>14.651999999999999</v>
      </c>
      <c r="AV257" s="11">
        <v>0</v>
      </c>
      <c r="AW257" s="11">
        <v>209</v>
      </c>
      <c r="AX257" s="203" t="s">
        <v>248</v>
      </c>
      <c r="AY257" s="235" t="s">
        <v>248</v>
      </c>
      <c r="AZ257" s="138">
        <v>65592</v>
      </c>
      <c r="BA257" s="188" t="s">
        <v>248</v>
      </c>
      <c r="BB257" s="203" t="s">
        <v>248</v>
      </c>
      <c r="BC257" s="203" t="s">
        <v>248</v>
      </c>
      <c r="BD257" s="217" t="s">
        <v>61</v>
      </c>
      <c r="BE257" s="201" t="s">
        <v>62</v>
      </c>
      <c r="BF257" s="201" t="s">
        <v>63</v>
      </c>
      <c r="BG257" s="201" t="s">
        <v>196</v>
      </c>
      <c r="BH257" s="456" t="s">
        <v>712</v>
      </c>
      <c r="BI257" s="218" t="s">
        <v>68</v>
      </c>
      <c r="BJ257" s="370">
        <v>214</v>
      </c>
      <c r="BK257" s="370">
        <v>4</v>
      </c>
      <c r="BL257" s="219" t="s">
        <v>65</v>
      </c>
      <c r="BM257" s="52"/>
      <c r="BN257" s="218" t="s">
        <v>310</v>
      </c>
      <c r="BO257" s="217" t="s">
        <v>56</v>
      </c>
      <c r="BP257" s="201" t="s">
        <v>684</v>
      </c>
      <c r="BQ257" s="52" t="s">
        <v>716</v>
      </c>
    </row>
    <row r="258" spans="1:69" ht="15.75">
      <c r="A258" s="207" t="s">
        <v>37</v>
      </c>
      <c r="B258" s="208" t="s">
        <v>9</v>
      </c>
      <c r="C258" s="202" t="s">
        <v>35</v>
      </c>
      <c r="D258" s="210" t="s">
        <v>182</v>
      </c>
      <c r="E258" s="24" t="s">
        <v>325</v>
      </c>
      <c r="F258" s="86">
        <v>92</v>
      </c>
      <c r="G258" s="80">
        <v>3</v>
      </c>
      <c r="H258" s="204"/>
      <c r="I258" s="204"/>
      <c r="J258" s="204"/>
      <c r="K258" s="204"/>
      <c r="L258" s="80">
        <v>0</v>
      </c>
      <c r="M258" s="203"/>
      <c r="N258" s="52">
        <v>0</v>
      </c>
      <c r="O258" s="204"/>
      <c r="P258" s="204"/>
      <c r="Q258" s="11">
        <v>5.5951234944000001</v>
      </c>
      <c r="R258" s="204"/>
      <c r="S258" s="204"/>
      <c r="T258" s="53">
        <v>6.4340909090909086</v>
      </c>
      <c r="U258" s="204"/>
      <c r="V258" s="204"/>
      <c r="W258" s="11">
        <v>5.8405504719100998</v>
      </c>
      <c r="X258" s="204"/>
      <c r="Y258" s="204"/>
      <c r="Z258" s="53">
        <v>6.9550000000000001</v>
      </c>
      <c r="AA258" s="204"/>
      <c r="AB258" s="204"/>
      <c r="AC258" s="204"/>
      <c r="AD258" s="204"/>
      <c r="AE258" s="204"/>
      <c r="AF258" s="9">
        <v>3.5916372489776114</v>
      </c>
      <c r="AG258" s="9">
        <v>623</v>
      </c>
      <c r="AH258" s="9">
        <v>0.36640254434619113</v>
      </c>
      <c r="AI258" s="9">
        <v>3</v>
      </c>
      <c r="AJ258" s="9">
        <v>2.8127777777777778</v>
      </c>
      <c r="AK258" s="9" t="s">
        <v>248</v>
      </c>
      <c r="AL258" s="9">
        <v>88</v>
      </c>
      <c r="AM258" s="9">
        <v>3.597905854513118</v>
      </c>
      <c r="AN258" s="9">
        <v>3.641509433962264</v>
      </c>
      <c r="AO258" s="73">
        <v>3</v>
      </c>
      <c r="AP258" s="80">
        <v>0</v>
      </c>
      <c r="AQ258" s="80">
        <v>0</v>
      </c>
      <c r="AR258" s="224">
        <v>175</v>
      </c>
      <c r="AS258" s="224" t="s">
        <v>248</v>
      </c>
      <c r="AT258" s="11">
        <v>6400.5640000000003</v>
      </c>
      <c r="AU258" s="11">
        <v>0</v>
      </c>
      <c r="AV258" s="11">
        <v>0</v>
      </c>
      <c r="AW258" s="11">
        <v>174</v>
      </c>
      <c r="AX258" s="203" t="s">
        <v>248</v>
      </c>
      <c r="AY258" s="235" t="s">
        <v>248</v>
      </c>
      <c r="AZ258" s="138">
        <v>74273</v>
      </c>
      <c r="BA258" s="188" t="s">
        <v>248</v>
      </c>
      <c r="BB258" s="203" t="s">
        <v>248</v>
      </c>
      <c r="BC258" s="203" t="s">
        <v>248</v>
      </c>
      <c r="BD258" s="217" t="s">
        <v>61</v>
      </c>
      <c r="BE258" s="201" t="s">
        <v>62</v>
      </c>
      <c r="BF258" s="201" t="s">
        <v>63</v>
      </c>
      <c r="BG258" s="201" t="s">
        <v>196</v>
      </c>
      <c r="BH258" s="456" t="s">
        <v>514</v>
      </c>
      <c r="BI258" s="218" t="s">
        <v>64</v>
      </c>
      <c r="BJ258" s="370">
        <v>214</v>
      </c>
      <c r="BK258" s="370">
        <v>1</v>
      </c>
      <c r="BL258" s="219" t="s">
        <v>65</v>
      </c>
      <c r="BM258" s="52"/>
      <c r="BN258" s="218" t="s">
        <v>310</v>
      </c>
      <c r="BO258" s="217" t="s">
        <v>705</v>
      </c>
      <c r="BP258" s="201" t="s">
        <v>690</v>
      </c>
      <c r="BQ258" s="52" t="s">
        <v>718</v>
      </c>
    </row>
    <row r="259" spans="1:69" ht="15.75">
      <c r="A259" s="207" t="s">
        <v>37</v>
      </c>
      <c r="B259" s="208" t="s">
        <v>9</v>
      </c>
      <c r="C259" s="202" t="s">
        <v>35</v>
      </c>
      <c r="D259" s="210" t="s">
        <v>182</v>
      </c>
      <c r="E259" s="24" t="s">
        <v>325</v>
      </c>
      <c r="F259" s="86">
        <v>94</v>
      </c>
      <c r="G259" s="80">
        <v>2</v>
      </c>
      <c r="H259" s="204"/>
      <c r="I259" s="204"/>
      <c r="J259" s="204"/>
      <c r="K259" s="204"/>
      <c r="L259" s="80">
        <v>0</v>
      </c>
      <c r="M259" s="203"/>
      <c r="N259" s="52">
        <v>0</v>
      </c>
      <c r="O259" s="204"/>
      <c r="P259" s="204"/>
      <c r="Q259" s="11">
        <v>7.5844021087</v>
      </c>
      <c r="R259" s="204"/>
      <c r="S259" s="204"/>
      <c r="T259" s="53">
        <v>13.066666666666665</v>
      </c>
      <c r="U259" s="204"/>
      <c r="V259" s="204"/>
      <c r="W259" s="11">
        <v>7.6115324239130002</v>
      </c>
      <c r="X259" s="204"/>
      <c r="Y259" s="204"/>
      <c r="Z259" s="53">
        <v>12.849999999999998</v>
      </c>
      <c r="AA259" s="204"/>
      <c r="AB259" s="204"/>
      <c r="AC259" s="204"/>
      <c r="AD259" s="204"/>
      <c r="AE259" s="204"/>
      <c r="AF259" s="9">
        <v>3.1040993826483096</v>
      </c>
      <c r="AG259" s="9">
        <v>640</v>
      </c>
      <c r="AH259" s="9">
        <v>0.59966560107242306</v>
      </c>
      <c r="AI259" s="9">
        <v>111</v>
      </c>
      <c r="AJ259" s="9">
        <v>2.0352272727272727</v>
      </c>
      <c r="AK259" s="9" t="s">
        <v>248</v>
      </c>
      <c r="AL259" s="9">
        <v>90</v>
      </c>
      <c r="AM259" s="9">
        <v>3.114550268586981</v>
      </c>
      <c r="AN259" s="9">
        <v>3.1393939393939396</v>
      </c>
      <c r="AO259" s="73">
        <v>2</v>
      </c>
      <c r="AP259" s="80">
        <v>0</v>
      </c>
      <c r="AQ259" s="80">
        <v>0</v>
      </c>
      <c r="AR259" s="224">
        <v>182</v>
      </c>
      <c r="AS259" s="224" t="s">
        <v>248</v>
      </c>
      <c r="AT259" s="11">
        <v>6525.6880000000001</v>
      </c>
      <c r="AU259" s="11">
        <v>53.243000000000002</v>
      </c>
      <c r="AV259" s="11">
        <v>1</v>
      </c>
      <c r="AW259" s="11">
        <v>181</v>
      </c>
      <c r="AX259" s="203" t="s">
        <v>248</v>
      </c>
      <c r="AY259" s="235" t="s">
        <v>248</v>
      </c>
      <c r="AZ259" s="138">
        <v>74273</v>
      </c>
      <c r="BA259" s="188" t="s">
        <v>248</v>
      </c>
      <c r="BB259" s="203" t="s">
        <v>248</v>
      </c>
      <c r="BC259" s="203" t="s">
        <v>248</v>
      </c>
      <c r="BD259" s="217" t="s">
        <v>61</v>
      </c>
      <c r="BE259" s="201" t="s">
        <v>62</v>
      </c>
      <c r="BF259" s="201" t="s">
        <v>63</v>
      </c>
      <c r="BG259" s="201" t="s">
        <v>196</v>
      </c>
      <c r="BH259" s="456" t="s">
        <v>514</v>
      </c>
      <c r="BI259" s="218" t="s">
        <v>66</v>
      </c>
      <c r="BJ259" s="370">
        <v>214</v>
      </c>
      <c r="BK259" s="370">
        <v>7</v>
      </c>
      <c r="BL259" s="219" t="s">
        <v>65</v>
      </c>
      <c r="BM259" s="52"/>
      <c r="BN259" s="218" t="s">
        <v>310</v>
      </c>
      <c r="BO259" s="217" t="s">
        <v>705</v>
      </c>
      <c r="BP259" s="201" t="s">
        <v>690</v>
      </c>
      <c r="BQ259" s="52" t="s">
        <v>718</v>
      </c>
    </row>
    <row r="260" spans="1:69" ht="15.75">
      <c r="A260" s="207" t="s">
        <v>37</v>
      </c>
      <c r="B260" s="208" t="s">
        <v>9</v>
      </c>
      <c r="C260" s="202" t="s">
        <v>35</v>
      </c>
      <c r="D260" s="210" t="s">
        <v>182</v>
      </c>
      <c r="E260" s="24" t="s">
        <v>325</v>
      </c>
      <c r="F260" s="86">
        <v>94</v>
      </c>
      <c r="G260" s="80">
        <v>0</v>
      </c>
      <c r="H260" s="204"/>
      <c r="I260" s="204"/>
      <c r="J260" s="204"/>
      <c r="K260" s="204"/>
      <c r="L260" s="80">
        <v>0</v>
      </c>
      <c r="M260" s="203"/>
      <c r="N260" s="52">
        <v>0</v>
      </c>
      <c r="O260" s="204"/>
      <c r="P260" s="204"/>
      <c r="Q260" s="11">
        <v>7.8742659148999996</v>
      </c>
      <c r="R260" s="204"/>
      <c r="S260" s="204"/>
      <c r="T260" s="53">
        <v>10.383333333333333</v>
      </c>
      <c r="U260" s="204"/>
      <c r="V260" s="204"/>
      <c r="W260" s="11">
        <v>7.9778828297872</v>
      </c>
      <c r="X260" s="204"/>
      <c r="Y260" s="204"/>
      <c r="Z260" s="53">
        <v>10.383333333333333</v>
      </c>
      <c r="AA260" s="204"/>
      <c r="AB260" s="204"/>
      <c r="AC260" s="204"/>
      <c r="AD260" s="204"/>
      <c r="AE260" s="204"/>
      <c r="AF260" s="9">
        <v>3.3625227984686386</v>
      </c>
      <c r="AG260" s="9">
        <v>658</v>
      </c>
      <c r="AH260" s="9">
        <v>0.56500689271161009</v>
      </c>
      <c r="AI260" s="9">
        <v>53</v>
      </c>
      <c r="AJ260" s="9">
        <v>2.2208333333333332</v>
      </c>
      <c r="AK260" s="9" t="s">
        <v>248</v>
      </c>
      <c r="AL260" s="9">
        <v>86</v>
      </c>
      <c r="AM260" s="9">
        <v>3.4010797372688089</v>
      </c>
      <c r="AN260" s="9">
        <v>3.5314625850340136</v>
      </c>
      <c r="AO260" s="73">
        <v>7</v>
      </c>
      <c r="AP260" s="80">
        <v>0</v>
      </c>
      <c r="AQ260" s="80">
        <v>1</v>
      </c>
      <c r="AR260" s="224">
        <v>180</v>
      </c>
      <c r="AS260" s="224" t="s">
        <v>248</v>
      </c>
      <c r="AT260" s="11">
        <v>6409.625</v>
      </c>
      <c r="AU260" s="11">
        <v>318.95499999999998</v>
      </c>
      <c r="AV260" s="11">
        <v>0</v>
      </c>
      <c r="AW260" s="11">
        <v>180</v>
      </c>
      <c r="AX260" s="203" t="s">
        <v>248</v>
      </c>
      <c r="AY260" s="235" t="s">
        <v>248</v>
      </c>
      <c r="AZ260" s="138">
        <v>74273</v>
      </c>
      <c r="BA260" s="188" t="s">
        <v>248</v>
      </c>
      <c r="BB260" s="203" t="s">
        <v>248</v>
      </c>
      <c r="BC260" s="203" t="s">
        <v>248</v>
      </c>
      <c r="BD260" s="217" t="s">
        <v>61</v>
      </c>
      <c r="BE260" s="201" t="s">
        <v>62</v>
      </c>
      <c r="BF260" s="201" t="s">
        <v>63</v>
      </c>
      <c r="BG260" s="201" t="s">
        <v>196</v>
      </c>
      <c r="BH260" s="456" t="s">
        <v>514</v>
      </c>
      <c r="BI260" s="218" t="s">
        <v>67</v>
      </c>
      <c r="BJ260" s="370">
        <v>214</v>
      </c>
      <c r="BK260" s="370">
        <v>3</v>
      </c>
      <c r="BL260" s="219" t="s">
        <v>65</v>
      </c>
      <c r="BM260" s="52"/>
      <c r="BN260" s="218" t="s">
        <v>310</v>
      </c>
      <c r="BO260" s="217" t="s">
        <v>705</v>
      </c>
      <c r="BP260" s="201" t="s">
        <v>690</v>
      </c>
      <c r="BQ260" s="52" t="s">
        <v>718</v>
      </c>
    </row>
    <row r="261" spans="1:69" ht="15.75">
      <c r="A261" s="207" t="s">
        <v>37</v>
      </c>
      <c r="B261" s="208" t="s">
        <v>9</v>
      </c>
      <c r="C261" s="202" t="s">
        <v>35</v>
      </c>
      <c r="D261" s="210" t="s">
        <v>182</v>
      </c>
      <c r="E261" s="24" t="s">
        <v>325</v>
      </c>
      <c r="F261" s="86">
        <v>94</v>
      </c>
      <c r="G261" s="80">
        <v>2</v>
      </c>
      <c r="H261" s="204"/>
      <c r="I261" s="204"/>
      <c r="J261" s="204"/>
      <c r="K261" s="204"/>
      <c r="L261" s="80">
        <v>0</v>
      </c>
      <c r="M261" s="203"/>
      <c r="N261" s="52">
        <v>0</v>
      </c>
      <c r="O261" s="204"/>
      <c r="P261" s="204"/>
      <c r="Q261" s="11">
        <v>7.8904998666999999</v>
      </c>
      <c r="R261" s="204"/>
      <c r="S261" s="204"/>
      <c r="T261" s="53">
        <v>9.875</v>
      </c>
      <c r="U261" s="204"/>
      <c r="V261" s="204"/>
      <c r="W261" s="11">
        <v>7.9291520434781999</v>
      </c>
      <c r="X261" s="204"/>
      <c r="Y261" s="204"/>
      <c r="Z261" s="53">
        <v>9.6999999999999957</v>
      </c>
      <c r="AA261" s="204"/>
      <c r="AB261" s="204"/>
      <c r="AC261" s="204"/>
      <c r="AD261" s="204"/>
      <c r="AE261" s="204"/>
      <c r="AF261" s="9">
        <v>2.5696428589952318</v>
      </c>
      <c r="AG261" s="9">
        <v>531</v>
      </c>
      <c r="AH261" s="9">
        <v>0.47472745088497947</v>
      </c>
      <c r="AI261" s="9">
        <v>218</v>
      </c>
      <c r="AJ261" s="9">
        <v>1.6366504854368933</v>
      </c>
      <c r="AK261" s="9" t="s">
        <v>248</v>
      </c>
      <c r="AL261" s="9">
        <v>0</v>
      </c>
      <c r="AM261" s="9"/>
      <c r="AN261" s="9"/>
      <c r="AO261" s="73">
        <v>16</v>
      </c>
      <c r="AP261" s="80">
        <v>0</v>
      </c>
      <c r="AQ261" s="80">
        <v>0</v>
      </c>
      <c r="AR261" s="224">
        <v>168</v>
      </c>
      <c r="AS261" s="224" t="s">
        <v>248</v>
      </c>
      <c r="AT261" s="11">
        <v>6564.1980000000003</v>
      </c>
      <c r="AU261" s="11">
        <v>0</v>
      </c>
      <c r="AV261" s="11">
        <v>0</v>
      </c>
      <c r="AW261" s="11">
        <v>168</v>
      </c>
      <c r="AX261" s="203" t="s">
        <v>248</v>
      </c>
      <c r="AY261" s="235" t="s">
        <v>248</v>
      </c>
      <c r="AZ261" s="138">
        <v>74273</v>
      </c>
      <c r="BA261" s="188" t="s">
        <v>248</v>
      </c>
      <c r="BB261" s="203" t="s">
        <v>248</v>
      </c>
      <c r="BC261" s="203" t="s">
        <v>248</v>
      </c>
      <c r="BD261" s="217" t="s">
        <v>61</v>
      </c>
      <c r="BE261" s="201" t="s">
        <v>62</v>
      </c>
      <c r="BF261" s="201" t="s">
        <v>63</v>
      </c>
      <c r="BG261" s="201" t="s">
        <v>196</v>
      </c>
      <c r="BH261" s="456" t="s">
        <v>514</v>
      </c>
      <c r="BI261" s="218" t="s">
        <v>68</v>
      </c>
      <c r="BJ261" s="370">
        <v>214</v>
      </c>
      <c r="BK261" s="370">
        <v>4</v>
      </c>
      <c r="BL261" s="219" t="s">
        <v>65</v>
      </c>
      <c r="BM261" s="52"/>
      <c r="BN261" s="218" t="s">
        <v>310</v>
      </c>
      <c r="BO261" s="217" t="s">
        <v>705</v>
      </c>
      <c r="BP261" s="201" t="s">
        <v>690</v>
      </c>
      <c r="BQ261" s="52" t="s">
        <v>718</v>
      </c>
    </row>
    <row r="262" spans="1:69" ht="15.75">
      <c r="A262" s="207" t="s">
        <v>37</v>
      </c>
      <c r="B262" s="208" t="s">
        <v>9</v>
      </c>
      <c r="C262" s="202" t="s">
        <v>35</v>
      </c>
      <c r="D262" s="210" t="s">
        <v>182</v>
      </c>
      <c r="E262" s="24" t="s">
        <v>244</v>
      </c>
      <c r="F262" s="86">
        <v>86</v>
      </c>
      <c r="G262" s="80">
        <v>0</v>
      </c>
      <c r="H262" s="204"/>
      <c r="I262" s="204"/>
      <c r="J262" s="204"/>
      <c r="K262" s="204"/>
      <c r="L262" s="80">
        <v>0</v>
      </c>
      <c r="M262" s="203"/>
      <c r="N262" s="52">
        <v>0</v>
      </c>
      <c r="O262" s="204"/>
      <c r="P262" s="204"/>
      <c r="Q262" s="11">
        <v>5.1837671859999999</v>
      </c>
      <c r="R262" s="204"/>
      <c r="S262" s="204"/>
      <c r="T262" s="53">
        <v>6.3083333333333336</v>
      </c>
      <c r="U262" s="204"/>
      <c r="V262" s="204"/>
      <c r="W262" s="11">
        <v>4.9412903837208999</v>
      </c>
      <c r="X262" s="204"/>
      <c r="Y262" s="204"/>
      <c r="Z262" s="53">
        <v>5.927777777777778</v>
      </c>
      <c r="AA262" s="204"/>
      <c r="AB262" s="204"/>
      <c r="AC262" s="204"/>
      <c r="AD262" s="204"/>
      <c r="AE262" s="204"/>
      <c r="AF262" s="9">
        <v>3.7098754355941765</v>
      </c>
      <c r="AG262" s="9">
        <v>601</v>
      </c>
      <c r="AH262" s="9">
        <v>0.38255243714533399</v>
      </c>
      <c r="AI262" s="9">
        <v>11</v>
      </c>
      <c r="AJ262" s="9">
        <v>2.8401785714285714</v>
      </c>
      <c r="AK262" s="9" t="s">
        <v>248</v>
      </c>
      <c r="AL262" s="9">
        <v>86</v>
      </c>
      <c r="AM262" s="9">
        <v>3.7098754355941765</v>
      </c>
      <c r="AN262" s="9">
        <v>3.7145476772616135</v>
      </c>
      <c r="AO262" s="73">
        <v>0</v>
      </c>
      <c r="AP262" s="80">
        <v>0</v>
      </c>
      <c r="AQ262" s="80">
        <v>0</v>
      </c>
      <c r="AR262" s="224">
        <v>172</v>
      </c>
      <c r="AS262" s="224" t="s">
        <v>248</v>
      </c>
      <c r="AT262" s="11">
        <v>6348.076</v>
      </c>
      <c r="AU262" s="11">
        <v>0</v>
      </c>
      <c r="AV262" s="11">
        <v>0</v>
      </c>
      <c r="AW262" s="11">
        <v>172</v>
      </c>
      <c r="AX262" s="203" t="s">
        <v>248</v>
      </c>
      <c r="AY262" s="235" t="s">
        <v>248</v>
      </c>
      <c r="AZ262" s="138">
        <v>14834</v>
      </c>
      <c r="BA262" s="188" t="s">
        <v>248</v>
      </c>
      <c r="BB262" s="203" t="s">
        <v>248</v>
      </c>
      <c r="BC262" s="203" t="s">
        <v>248</v>
      </c>
      <c r="BD262" s="217" t="s">
        <v>61</v>
      </c>
      <c r="BE262" s="201" t="s">
        <v>62</v>
      </c>
      <c r="BF262" s="201" t="s">
        <v>63</v>
      </c>
      <c r="BG262" s="201" t="s">
        <v>196</v>
      </c>
      <c r="BH262" s="218" t="s">
        <v>513</v>
      </c>
      <c r="BI262" s="218" t="s">
        <v>64</v>
      </c>
      <c r="BJ262" s="370">
        <v>214</v>
      </c>
      <c r="BK262" s="370">
        <v>1</v>
      </c>
      <c r="BL262" s="219" t="s">
        <v>65</v>
      </c>
      <c r="BM262" s="52"/>
      <c r="BN262" s="218" t="s">
        <v>310</v>
      </c>
      <c r="BO262" s="217" t="s">
        <v>353</v>
      </c>
      <c r="BP262" s="201" t="s">
        <v>693</v>
      </c>
      <c r="BQ262" s="52" t="s">
        <v>715</v>
      </c>
    </row>
    <row r="263" spans="1:69" ht="15.75">
      <c r="A263" s="207" t="s">
        <v>37</v>
      </c>
      <c r="B263" s="208" t="s">
        <v>9</v>
      </c>
      <c r="C263" s="202" t="s">
        <v>35</v>
      </c>
      <c r="D263" s="210" t="s">
        <v>182</v>
      </c>
      <c r="E263" s="24" t="s">
        <v>244</v>
      </c>
      <c r="F263" s="86">
        <v>86</v>
      </c>
      <c r="G263" s="80">
        <v>5</v>
      </c>
      <c r="H263" s="204"/>
      <c r="I263" s="204"/>
      <c r="J263" s="204"/>
      <c r="K263" s="204"/>
      <c r="L263" s="80">
        <v>0</v>
      </c>
      <c r="M263" s="203"/>
      <c r="N263" s="52">
        <v>0</v>
      </c>
      <c r="O263" s="204"/>
      <c r="P263" s="204"/>
      <c r="Q263" s="11">
        <v>8.7168516667000002</v>
      </c>
      <c r="R263" s="204"/>
      <c r="S263" s="204"/>
      <c r="T263" s="53">
        <v>13.975000000000001</v>
      </c>
      <c r="U263" s="204"/>
      <c r="V263" s="204"/>
      <c r="W263" s="11">
        <v>8.6133455679012005</v>
      </c>
      <c r="X263" s="204"/>
      <c r="Y263" s="204"/>
      <c r="Z263" s="53">
        <v>14.475000000000001</v>
      </c>
      <c r="AA263" s="204"/>
      <c r="AB263" s="204"/>
      <c r="AC263" s="204"/>
      <c r="AD263" s="204"/>
      <c r="AE263" s="204"/>
      <c r="AF263" s="9">
        <v>3.3313756628221514</v>
      </c>
      <c r="AG263" s="9">
        <v>567</v>
      </c>
      <c r="AH263" s="9">
        <v>0.48584932816395565</v>
      </c>
      <c r="AI263" s="9">
        <v>35</v>
      </c>
      <c r="AJ263" s="9">
        <v>2.3992424242424244</v>
      </c>
      <c r="AK263" s="9" t="s">
        <v>248</v>
      </c>
      <c r="AL263" s="9">
        <v>81</v>
      </c>
      <c r="AM263" s="9">
        <v>3.3313756628221514</v>
      </c>
      <c r="AN263" s="9">
        <v>3.4258720930232558</v>
      </c>
      <c r="AO263" s="73">
        <v>2</v>
      </c>
      <c r="AP263" s="80">
        <v>0</v>
      </c>
      <c r="AQ263" s="80">
        <v>0</v>
      </c>
      <c r="AR263" s="224">
        <v>160</v>
      </c>
      <c r="AS263" s="224" t="s">
        <v>248</v>
      </c>
      <c r="AT263" s="11">
        <v>6040.0119999999997</v>
      </c>
      <c r="AU263" s="11">
        <v>0</v>
      </c>
      <c r="AV263" s="11">
        <v>0</v>
      </c>
      <c r="AW263" s="11">
        <v>160</v>
      </c>
      <c r="AX263" s="203" t="s">
        <v>248</v>
      </c>
      <c r="AY263" s="235" t="s">
        <v>248</v>
      </c>
      <c r="AZ263" s="138">
        <v>14834</v>
      </c>
      <c r="BA263" s="188" t="s">
        <v>248</v>
      </c>
      <c r="BB263" s="203" t="s">
        <v>248</v>
      </c>
      <c r="BC263" s="203" t="s">
        <v>248</v>
      </c>
      <c r="BD263" s="217" t="s">
        <v>61</v>
      </c>
      <c r="BE263" s="201" t="s">
        <v>62</v>
      </c>
      <c r="BF263" s="201" t="s">
        <v>63</v>
      </c>
      <c r="BG263" s="201" t="s">
        <v>196</v>
      </c>
      <c r="BH263" s="218" t="s">
        <v>513</v>
      </c>
      <c r="BI263" s="218" t="s">
        <v>66</v>
      </c>
      <c r="BJ263" s="370">
        <v>214</v>
      </c>
      <c r="BK263" s="370">
        <v>7</v>
      </c>
      <c r="BL263" s="219" t="s">
        <v>65</v>
      </c>
      <c r="BM263" s="52"/>
      <c r="BN263" s="218" t="s">
        <v>310</v>
      </c>
      <c r="BO263" s="217" t="s">
        <v>353</v>
      </c>
      <c r="BP263" s="201" t="s">
        <v>693</v>
      </c>
      <c r="BQ263" s="52" t="s">
        <v>715</v>
      </c>
    </row>
    <row r="264" spans="1:69" ht="15.75">
      <c r="A264" s="207" t="s">
        <v>37</v>
      </c>
      <c r="B264" s="208" t="s">
        <v>9</v>
      </c>
      <c r="C264" s="202" t="s">
        <v>35</v>
      </c>
      <c r="D264" s="210" t="s">
        <v>182</v>
      </c>
      <c r="E264" s="24" t="s">
        <v>244</v>
      </c>
      <c r="F264" s="86">
        <v>84</v>
      </c>
      <c r="G264" s="80">
        <v>0</v>
      </c>
      <c r="H264" s="204"/>
      <c r="I264" s="204"/>
      <c r="J264" s="204"/>
      <c r="K264" s="204"/>
      <c r="L264" s="80">
        <v>0</v>
      </c>
      <c r="M264" s="203"/>
      <c r="N264" s="52">
        <v>1</v>
      </c>
      <c r="O264" s="204"/>
      <c r="P264" s="204"/>
      <c r="Q264" s="11">
        <v>5.2730592856999996</v>
      </c>
      <c r="R264" s="204"/>
      <c r="S264" s="204"/>
      <c r="T264" s="53">
        <v>7.1333333333333329</v>
      </c>
      <c r="U264" s="204"/>
      <c r="V264" s="204"/>
      <c r="W264" s="11">
        <v>5.4509401428570996</v>
      </c>
      <c r="X264" s="204"/>
      <c r="Y264" s="204"/>
      <c r="Z264" s="53">
        <v>7.2799999999999994</v>
      </c>
      <c r="AA264" s="204"/>
      <c r="AB264" s="204"/>
      <c r="AC264" s="204"/>
      <c r="AD264" s="204"/>
      <c r="AE264" s="204"/>
      <c r="AF264" s="9">
        <v>3.7789501195930573</v>
      </c>
      <c r="AG264" s="9">
        <v>581</v>
      </c>
      <c r="AH264" s="9">
        <v>0.43615687803825759</v>
      </c>
      <c r="AI264" s="9">
        <v>2</v>
      </c>
      <c r="AJ264" s="9">
        <v>2.9096774193548387</v>
      </c>
      <c r="AK264" s="9" t="s">
        <v>248</v>
      </c>
      <c r="AL264" s="9">
        <v>83</v>
      </c>
      <c r="AM264" s="9">
        <v>3.7789501195930573</v>
      </c>
      <c r="AN264" s="9">
        <v>3.8092105263157894</v>
      </c>
      <c r="AO264" s="73">
        <v>82</v>
      </c>
      <c r="AP264" s="80">
        <v>0</v>
      </c>
      <c r="AQ264" s="80">
        <v>0</v>
      </c>
      <c r="AR264" s="224">
        <v>86</v>
      </c>
      <c r="AS264" s="224" t="s">
        <v>248</v>
      </c>
      <c r="AT264" s="11">
        <v>6219.6819999999998</v>
      </c>
      <c r="AU264" s="11">
        <v>0</v>
      </c>
      <c r="AV264" s="11">
        <v>0</v>
      </c>
      <c r="AW264" s="11">
        <v>86</v>
      </c>
      <c r="AX264" s="203" t="s">
        <v>248</v>
      </c>
      <c r="AY264" s="235" t="s">
        <v>248</v>
      </c>
      <c r="AZ264" s="138">
        <v>14834</v>
      </c>
      <c r="BA264" s="188" t="s">
        <v>248</v>
      </c>
      <c r="BB264" s="203" t="s">
        <v>248</v>
      </c>
      <c r="BC264" s="203" t="s">
        <v>248</v>
      </c>
      <c r="BD264" s="217" t="s">
        <v>61</v>
      </c>
      <c r="BE264" s="201" t="s">
        <v>62</v>
      </c>
      <c r="BF264" s="201" t="s">
        <v>63</v>
      </c>
      <c r="BG264" s="201" t="s">
        <v>196</v>
      </c>
      <c r="BH264" s="218" t="s">
        <v>513</v>
      </c>
      <c r="BI264" s="218" t="s">
        <v>67</v>
      </c>
      <c r="BJ264" s="370">
        <v>214</v>
      </c>
      <c r="BK264" s="370">
        <v>3</v>
      </c>
      <c r="BL264" s="219" t="s">
        <v>65</v>
      </c>
      <c r="BM264" s="52"/>
      <c r="BN264" s="218" t="s">
        <v>310</v>
      </c>
      <c r="BO264" s="217" t="s">
        <v>353</v>
      </c>
      <c r="BP264" s="201" t="s">
        <v>693</v>
      </c>
      <c r="BQ264" s="52" t="s">
        <v>715</v>
      </c>
    </row>
    <row r="265" spans="1:69" ht="15.75">
      <c r="A265" s="207" t="s">
        <v>37</v>
      </c>
      <c r="B265" s="208" t="s">
        <v>9</v>
      </c>
      <c r="C265" s="202" t="s">
        <v>35</v>
      </c>
      <c r="D265" s="210" t="s">
        <v>182</v>
      </c>
      <c r="E265" s="24" t="s">
        <v>244</v>
      </c>
      <c r="F265" s="86">
        <v>88</v>
      </c>
      <c r="G265" s="80">
        <v>3</v>
      </c>
      <c r="H265" s="204"/>
      <c r="I265" s="204"/>
      <c r="J265" s="204"/>
      <c r="K265" s="204"/>
      <c r="L265" s="80">
        <v>0</v>
      </c>
      <c r="M265" s="203"/>
      <c r="N265" s="52">
        <v>0</v>
      </c>
      <c r="O265" s="204"/>
      <c r="P265" s="204"/>
      <c r="Q265" s="11">
        <v>6.9435289176000001</v>
      </c>
      <c r="R265" s="204"/>
      <c r="S265" s="204"/>
      <c r="T265" s="53">
        <v>9.875</v>
      </c>
      <c r="U265" s="204"/>
      <c r="V265" s="204"/>
      <c r="W265" s="11">
        <v>6.9122820235294</v>
      </c>
      <c r="X265" s="204"/>
      <c r="Y265" s="204"/>
      <c r="Z265" s="53">
        <v>9.875</v>
      </c>
      <c r="AA265" s="204"/>
      <c r="AB265" s="204"/>
      <c r="AC265" s="204"/>
      <c r="AD265" s="204"/>
      <c r="AE265" s="204"/>
      <c r="AF265" s="9">
        <v>2.8144217676856895</v>
      </c>
      <c r="AG265" s="9">
        <v>588</v>
      </c>
      <c r="AH265" s="9">
        <v>0.32637894439860049</v>
      </c>
      <c r="AI265" s="9">
        <v>80</v>
      </c>
      <c r="AJ265" s="9">
        <v>2.1421232876712328</v>
      </c>
      <c r="AK265" s="9" t="s">
        <v>248</v>
      </c>
      <c r="AL265" s="9">
        <v>0</v>
      </c>
      <c r="AM265" s="9"/>
      <c r="AN265" s="9"/>
      <c r="AO265" s="73">
        <v>101</v>
      </c>
      <c r="AP265" s="80">
        <v>1</v>
      </c>
      <c r="AQ265" s="80">
        <v>0</v>
      </c>
      <c r="AR265" s="224">
        <v>68</v>
      </c>
      <c r="AS265" s="224" t="s">
        <v>248</v>
      </c>
      <c r="AT265" s="11">
        <v>6289.7569999999996</v>
      </c>
      <c r="AU265" s="11">
        <v>80.772000000000006</v>
      </c>
      <c r="AV265" s="11">
        <v>0</v>
      </c>
      <c r="AW265" s="11">
        <v>68</v>
      </c>
      <c r="AX265" s="203" t="s">
        <v>248</v>
      </c>
      <c r="AY265" s="235" t="s">
        <v>248</v>
      </c>
      <c r="AZ265" s="138">
        <v>14834</v>
      </c>
      <c r="BA265" s="188" t="s">
        <v>248</v>
      </c>
      <c r="BB265" s="203" t="s">
        <v>248</v>
      </c>
      <c r="BC265" s="203" t="s">
        <v>248</v>
      </c>
      <c r="BD265" s="217" t="s">
        <v>61</v>
      </c>
      <c r="BE265" s="201" t="s">
        <v>62</v>
      </c>
      <c r="BF265" s="201" t="s">
        <v>63</v>
      </c>
      <c r="BG265" s="201" t="s">
        <v>196</v>
      </c>
      <c r="BH265" s="218" t="s">
        <v>513</v>
      </c>
      <c r="BI265" s="218" t="s">
        <v>68</v>
      </c>
      <c r="BJ265" s="370">
        <v>214</v>
      </c>
      <c r="BK265" s="370">
        <v>4</v>
      </c>
      <c r="BL265" s="219" t="s">
        <v>65</v>
      </c>
      <c r="BM265" s="52"/>
      <c r="BN265" s="218" t="s">
        <v>310</v>
      </c>
      <c r="BO265" s="217" t="s">
        <v>353</v>
      </c>
      <c r="BP265" s="201" t="s">
        <v>693</v>
      </c>
      <c r="BQ265" s="52" t="s">
        <v>715</v>
      </c>
    </row>
    <row r="266" spans="1:69" ht="15.75">
      <c r="A266" s="207" t="s">
        <v>37</v>
      </c>
      <c r="B266" s="208" t="s">
        <v>9</v>
      </c>
      <c r="C266" s="202" t="s">
        <v>35</v>
      </c>
      <c r="D266" s="210" t="s">
        <v>182</v>
      </c>
      <c r="E266" s="24" t="s">
        <v>654</v>
      </c>
      <c r="F266" s="86">
        <v>338</v>
      </c>
      <c r="G266" s="80">
        <v>1</v>
      </c>
      <c r="H266" s="204"/>
      <c r="I266" s="204"/>
      <c r="J266" s="204"/>
      <c r="K266" s="204"/>
      <c r="L266" s="80">
        <v>2</v>
      </c>
      <c r="M266" s="203"/>
      <c r="N266" s="52">
        <v>1</v>
      </c>
      <c r="O266" s="204"/>
      <c r="P266" s="204"/>
      <c r="Q266" s="11">
        <v>5.3028117581999998</v>
      </c>
      <c r="R266" s="204"/>
      <c r="S266" s="204"/>
      <c r="T266" s="53">
        <v>6.8035714285714288</v>
      </c>
      <c r="U266" s="204"/>
      <c r="V266" s="204"/>
      <c r="W266" s="11">
        <v>4.9143699701491999</v>
      </c>
      <c r="X266" s="204"/>
      <c r="Y266" s="204"/>
      <c r="Z266" s="53">
        <v>6.427083333333333</v>
      </c>
      <c r="AA266" s="204"/>
      <c r="AB266" s="204"/>
      <c r="AC266" s="204"/>
      <c r="AD266" s="204"/>
      <c r="AE266" s="204"/>
      <c r="AF266" s="9">
        <v>3.5083404667261218</v>
      </c>
      <c r="AG266" s="9">
        <v>2345</v>
      </c>
      <c r="AH266" s="9">
        <v>0.41909928065867452</v>
      </c>
      <c r="AI266" s="9">
        <v>63</v>
      </c>
      <c r="AJ266" s="9">
        <v>2.6194933920704844</v>
      </c>
      <c r="AK266" s="9" t="s">
        <v>248</v>
      </c>
      <c r="AL266" s="9">
        <v>335</v>
      </c>
      <c r="AM266" s="9">
        <v>3.5083404667261218</v>
      </c>
      <c r="AN266" s="9">
        <v>3.58666918429003</v>
      </c>
      <c r="AO266" s="73">
        <v>1</v>
      </c>
      <c r="AP266" s="80">
        <v>1</v>
      </c>
      <c r="AQ266" s="80">
        <v>0</v>
      </c>
      <c r="AR266" s="224">
        <v>672</v>
      </c>
      <c r="AS266" s="224" t="s">
        <v>248</v>
      </c>
      <c r="AT266" s="11">
        <v>25376.691999999999</v>
      </c>
      <c r="AU266" s="11">
        <v>66.405000000000001</v>
      </c>
      <c r="AV266" s="11">
        <v>0</v>
      </c>
      <c r="AW266" s="11">
        <v>672</v>
      </c>
      <c r="AX266" s="203" t="s">
        <v>248</v>
      </c>
      <c r="AY266" s="235" t="s">
        <v>248</v>
      </c>
      <c r="AZ266" s="138">
        <v>197520</v>
      </c>
      <c r="BA266" s="188" t="s">
        <v>248</v>
      </c>
      <c r="BB266" s="203" t="s">
        <v>248</v>
      </c>
      <c r="BC266" s="203" t="s">
        <v>248</v>
      </c>
      <c r="BD266" s="217" t="s">
        <v>61</v>
      </c>
      <c r="BE266" s="201" t="s">
        <v>62</v>
      </c>
      <c r="BF266" s="201" t="s">
        <v>63</v>
      </c>
      <c r="BG266" s="201" t="s">
        <v>196</v>
      </c>
      <c r="BH266" s="456" t="s">
        <v>510</v>
      </c>
      <c r="BI266" s="218" t="s">
        <v>64</v>
      </c>
      <c r="BJ266" s="370">
        <v>214</v>
      </c>
      <c r="BK266" s="370">
        <v>1</v>
      </c>
      <c r="BL266" s="219" t="s">
        <v>65</v>
      </c>
      <c r="BM266" s="52"/>
      <c r="BN266" s="218" t="s">
        <v>310</v>
      </c>
      <c r="BO266" s="217" t="s">
        <v>53</v>
      </c>
      <c r="BP266" s="201" t="s">
        <v>704</v>
      </c>
      <c r="BQ266" s="52" t="s">
        <v>714</v>
      </c>
    </row>
    <row r="267" spans="1:69" ht="15.75">
      <c r="A267" s="207" t="s">
        <v>37</v>
      </c>
      <c r="B267" s="208" t="s">
        <v>9</v>
      </c>
      <c r="C267" s="202" t="s">
        <v>35</v>
      </c>
      <c r="D267" s="210" t="s">
        <v>182</v>
      </c>
      <c r="E267" s="24" t="s">
        <v>654</v>
      </c>
      <c r="F267" s="86">
        <v>329</v>
      </c>
      <c r="G267" s="80">
        <v>6</v>
      </c>
      <c r="H267" s="204"/>
      <c r="I267" s="204"/>
      <c r="J267" s="204"/>
      <c r="K267" s="204"/>
      <c r="L267" s="80">
        <v>0</v>
      </c>
      <c r="M267" s="203"/>
      <c r="N267" s="52">
        <v>0</v>
      </c>
      <c r="O267" s="204"/>
      <c r="P267" s="204"/>
      <c r="Q267" s="11">
        <v>7.7149688792999997</v>
      </c>
      <c r="R267" s="204"/>
      <c r="S267" s="204"/>
      <c r="T267" s="53">
        <v>11.606249999999996</v>
      </c>
      <c r="U267" s="204"/>
      <c r="V267" s="204"/>
      <c r="W267" s="11">
        <v>7.6676716934984004</v>
      </c>
      <c r="X267" s="204"/>
      <c r="Y267" s="204"/>
      <c r="Z267" s="53">
        <v>11.424999999999983</v>
      </c>
      <c r="AA267" s="204"/>
      <c r="AB267" s="204"/>
      <c r="AC267" s="204"/>
      <c r="AD267" s="204"/>
      <c r="AE267" s="204"/>
      <c r="AF267" s="9">
        <v>3.4878231366863273</v>
      </c>
      <c r="AG267" s="9">
        <v>2261</v>
      </c>
      <c r="AH267" s="9">
        <v>0.44142477020735876</v>
      </c>
      <c r="AI267" s="9">
        <v>63</v>
      </c>
      <c r="AJ267" s="9">
        <v>2.5916666666666668</v>
      </c>
      <c r="AK267" s="9" t="s">
        <v>248</v>
      </c>
      <c r="AL267" s="9">
        <v>319</v>
      </c>
      <c r="AM267" s="9">
        <v>3.4916345798216546</v>
      </c>
      <c r="AN267" s="9">
        <v>3.5733582709891936</v>
      </c>
      <c r="AO267" s="73">
        <v>33</v>
      </c>
      <c r="AP267" s="80">
        <v>2</v>
      </c>
      <c r="AQ267" s="80">
        <v>0</v>
      </c>
      <c r="AR267" s="224">
        <v>611</v>
      </c>
      <c r="AS267" s="224" t="s">
        <v>248</v>
      </c>
      <c r="AT267" s="11">
        <v>24858.416000000001</v>
      </c>
      <c r="AU267" s="11">
        <v>176.94800000000001</v>
      </c>
      <c r="AV267" s="11">
        <v>0</v>
      </c>
      <c r="AW267" s="11">
        <v>611</v>
      </c>
      <c r="AX267" s="203" t="s">
        <v>248</v>
      </c>
      <c r="AY267" s="235" t="s">
        <v>248</v>
      </c>
      <c r="AZ267" s="138">
        <v>197520</v>
      </c>
      <c r="BA267" s="188" t="s">
        <v>248</v>
      </c>
      <c r="BB267" s="203" t="s">
        <v>248</v>
      </c>
      <c r="BC267" s="203" t="s">
        <v>248</v>
      </c>
      <c r="BD267" s="217" t="s">
        <v>61</v>
      </c>
      <c r="BE267" s="201" t="s">
        <v>62</v>
      </c>
      <c r="BF267" s="201" t="s">
        <v>63</v>
      </c>
      <c r="BG267" s="201" t="s">
        <v>196</v>
      </c>
      <c r="BH267" s="455" t="s">
        <v>510</v>
      </c>
      <c r="BI267" s="218" t="s">
        <v>66</v>
      </c>
      <c r="BJ267" s="370">
        <v>214</v>
      </c>
      <c r="BK267" s="370">
        <v>7</v>
      </c>
      <c r="BL267" s="219" t="s">
        <v>65</v>
      </c>
      <c r="BM267" s="52"/>
      <c r="BN267" s="218" t="s">
        <v>310</v>
      </c>
      <c r="BO267" s="217" t="s">
        <v>53</v>
      </c>
      <c r="BP267" s="201" t="s">
        <v>704</v>
      </c>
      <c r="BQ267" s="52" t="s">
        <v>714</v>
      </c>
    </row>
    <row r="268" spans="1:69" ht="15.75">
      <c r="A268" s="207" t="s">
        <v>37</v>
      </c>
      <c r="B268" s="208" t="s">
        <v>9</v>
      </c>
      <c r="C268" s="202" t="s">
        <v>35</v>
      </c>
      <c r="D268" s="210" t="s">
        <v>182</v>
      </c>
      <c r="E268" s="24" t="s">
        <v>654</v>
      </c>
      <c r="F268" s="86">
        <v>322</v>
      </c>
      <c r="G268" s="80">
        <v>2</v>
      </c>
      <c r="H268" s="204"/>
      <c r="I268" s="204"/>
      <c r="J268" s="204"/>
      <c r="K268" s="204"/>
      <c r="L268" s="80">
        <v>1</v>
      </c>
      <c r="M268" s="203"/>
      <c r="N268" s="52">
        <v>1</v>
      </c>
      <c r="O268" s="204"/>
      <c r="P268" s="204"/>
      <c r="Q268" s="11">
        <v>7.3489371316999996</v>
      </c>
      <c r="R268" s="204"/>
      <c r="S268" s="204"/>
      <c r="T268" s="53">
        <v>9.3781250000000007</v>
      </c>
      <c r="U268" s="204"/>
      <c r="V268" s="204"/>
      <c r="W268" s="11">
        <v>7.4569402319749001</v>
      </c>
      <c r="X268" s="204"/>
      <c r="Y268" s="204"/>
      <c r="Z268" s="53">
        <v>9.4472222222222229</v>
      </c>
      <c r="AA268" s="204"/>
      <c r="AB268" s="204"/>
      <c r="AC268" s="204"/>
      <c r="AD268" s="204"/>
      <c r="AE268" s="204"/>
      <c r="AF268" s="9">
        <v>3.4086028808210735</v>
      </c>
      <c r="AG268" s="9">
        <v>2233</v>
      </c>
      <c r="AH268" s="9">
        <v>0.48749690113415978</v>
      </c>
      <c r="AI268" s="9">
        <v>117</v>
      </c>
      <c r="AJ268" s="9">
        <v>2.4721354166666667</v>
      </c>
      <c r="AK268" s="9" t="s">
        <v>248</v>
      </c>
      <c r="AL268" s="9">
        <v>319</v>
      </c>
      <c r="AM268" s="9">
        <v>3.4086028808210735</v>
      </c>
      <c r="AN268" s="9">
        <v>3.5240825688073394</v>
      </c>
      <c r="AO268" s="73">
        <v>8</v>
      </c>
      <c r="AP268" s="80">
        <v>0</v>
      </c>
      <c r="AQ268" s="80">
        <v>1</v>
      </c>
      <c r="AR268" s="224">
        <v>631</v>
      </c>
      <c r="AS268" s="224" t="s">
        <v>248</v>
      </c>
      <c r="AT268" s="11">
        <v>24548.274000000001</v>
      </c>
      <c r="AU268" s="11">
        <v>15.885</v>
      </c>
      <c r="AV268" s="11">
        <v>0</v>
      </c>
      <c r="AW268" s="11">
        <v>631</v>
      </c>
      <c r="AX268" s="203" t="s">
        <v>248</v>
      </c>
      <c r="AY268" s="235" t="s">
        <v>248</v>
      </c>
      <c r="AZ268" s="138">
        <v>197520</v>
      </c>
      <c r="BA268" s="188" t="s">
        <v>248</v>
      </c>
      <c r="BB268" s="203" t="s">
        <v>248</v>
      </c>
      <c r="BC268" s="203" t="s">
        <v>248</v>
      </c>
      <c r="BD268" s="217" t="s">
        <v>61</v>
      </c>
      <c r="BE268" s="201" t="s">
        <v>62</v>
      </c>
      <c r="BF268" s="201" t="s">
        <v>63</v>
      </c>
      <c r="BG268" s="201" t="s">
        <v>196</v>
      </c>
      <c r="BH268" s="456" t="s">
        <v>510</v>
      </c>
      <c r="BI268" s="218" t="s">
        <v>67</v>
      </c>
      <c r="BJ268" s="370">
        <v>214</v>
      </c>
      <c r="BK268" s="370">
        <v>3</v>
      </c>
      <c r="BL268" s="219" t="s">
        <v>65</v>
      </c>
      <c r="BM268" s="52"/>
      <c r="BN268" s="218" t="s">
        <v>310</v>
      </c>
      <c r="BO268" s="217" t="s">
        <v>53</v>
      </c>
      <c r="BP268" s="201" t="s">
        <v>704</v>
      </c>
      <c r="BQ268" s="52" t="s">
        <v>714</v>
      </c>
    </row>
    <row r="269" spans="1:69" ht="15.75">
      <c r="A269" s="207" t="s">
        <v>37</v>
      </c>
      <c r="B269" s="208" t="s">
        <v>9</v>
      </c>
      <c r="C269" s="202" t="s">
        <v>35</v>
      </c>
      <c r="D269" s="210" t="s">
        <v>182</v>
      </c>
      <c r="E269" s="24" t="s">
        <v>654</v>
      </c>
      <c r="F269" s="86">
        <v>334</v>
      </c>
      <c r="G269" s="80">
        <v>13</v>
      </c>
      <c r="H269" s="204"/>
      <c r="I269" s="204"/>
      <c r="J269" s="204"/>
      <c r="K269" s="204"/>
      <c r="L269" s="80">
        <v>0</v>
      </c>
      <c r="M269" s="203"/>
      <c r="N269" s="52">
        <v>0</v>
      </c>
      <c r="O269" s="204"/>
      <c r="P269" s="204"/>
      <c r="Q269" s="11">
        <v>8.1172927196</v>
      </c>
      <c r="R269" s="204"/>
      <c r="S269" s="204"/>
      <c r="T269" s="53">
        <v>10.868749999999999</v>
      </c>
      <c r="U269" s="204"/>
      <c r="V269" s="204"/>
      <c r="W269" s="11">
        <v>8.1901056853581995</v>
      </c>
      <c r="X269" s="204"/>
      <c r="Y269" s="204"/>
      <c r="Z269" s="53">
        <v>10.994999999999999</v>
      </c>
      <c r="AA269" s="204"/>
      <c r="AB269" s="204"/>
      <c r="AC269" s="204"/>
      <c r="AD269" s="204"/>
      <c r="AE269" s="204"/>
      <c r="AF269" s="9">
        <v>2.7845420013064728</v>
      </c>
      <c r="AG269" s="9">
        <v>2246</v>
      </c>
      <c r="AH269" s="9">
        <v>0.47407764842911476</v>
      </c>
      <c r="AI269" s="9">
        <v>662</v>
      </c>
      <c r="AJ269" s="9">
        <v>1.9112612612612614</v>
      </c>
      <c r="AK269" s="9" t="s">
        <v>248</v>
      </c>
      <c r="AL269" s="9">
        <v>0</v>
      </c>
      <c r="AM269" s="9"/>
      <c r="AN269" s="9"/>
      <c r="AO269" s="73">
        <v>156</v>
      </c>
      <c r="AP269" s="80">
        <v>7</v>
      </c>
      <c r="AQ269" s="80">
        <v>6</v>
      </c>
      <c r="AR269" s="224">
        <v>473</v>
      </c>
      <c r="AS269" s="224" t="s">
        <v>248</v>
      </c>
      <c r="AT269" s="11">
        <v>23808.32</v>
      </c>
      <c r="AU269" s="11">
        <v>1195.4970000000001</v>
      </c>
      <c r="AV269" s="11">
        <v>0</v>
      </c>
      <c r="AW269" s="11">
        <v>473</v>
      </c>
      <c r="AX269" s="203" t="s">
        <v>248</v>
      </c>
      <c r="AY269" s="235" t="s">
        <v>248</v>
      </c>
      <c r="AZ269" s="138">
        <v>197520</v>
      </c>
      <c r="BA269" s="188" t="s">
        <v>248</v>
      </c>
      <c r="BB269" s="203" t="s">
        <v>248</v>
      </c>
      <c r="BC269" s="203" t="s">
        <v>248</v>
      </c>
      <c r="BD269" s="217" t="s">
        <v>61</v>
      </c>
      <c r="BE269" s="201" t="s">
        <v>62</v>
      </c>
      <c r="BF269" s="201" t="s">
        <v>63</v>
      </c>
      <c r="BG269" s="201" t="s">
        <v>196</v>
      </c>
      <c r="BH269" s="456" t="s">
        <v>510</v>
      </c>
      <c r="BI269" s="218" t="s">
        <v>68</v>
      </c>
      <c r="BJ269" s="370">
        <v>214</v>
      </c>
      <c r="BK269" s="370">
        <v>4</v>
      </c>
      <c r="BL269" s="219" t="s">
        <v>65</v>
      </c>
      <c r="BM269" s="52"/>
      <c r="BN269" s="218" t="s">
        <v>310</v>
      </c>
      <c r="BO269" s="217" t="s">
        <v>53</v>
      </c>
      <c r="BP269" s="201" t="s">
        <v>704</v>
      </c>
      <c r="BQ269" s="52" t="s">
        <v>714</v>
      </c>
    </row>
    <row r="270" spans="1:69" ht="15.75">
      <c r="A270" s="207" t="s">
        <v>37</v>
      </c>
      <c r="B270" s="208" t="s">
        <v>9</v>
      </c>
      <c r="C270" s="202" t="s">
        <v>35</v>
      </c>
      <c r="D270" s="210" t="s">
        <v>182</v>
      </c>
      <c r="E270" s="24" t="s">
        <v>495</v>
      </c>
      <c r="F270" s="86">
        <v>66</v>
      </c>
      <c r="G270" s="80">
        <v>0</v>
      </c>
      <c r="H270" s="204"/>
      <c r="I270" s="204"/>
      <c r="J270" s="204"/>
      <c r="K270" s="204"/>
      <c r="L270" s="80">
        <v>0</v>
      </c>
      <c r="M270" s="203"/>
      <c r="N270" s="52">
        <v>0</v>
      </c>
      <c r="O270" s="204"/>
      <c r="P270" s="204"/>
      <c r="Q270" s="11">
        <v>5.6178331515000002</v>
      </c>
      <c r="R270" s="204"/>
      <c r="S270" s="204"/>
      <c r="T270" s="53">
        <v>7.4499999999999993</v>
      </c>
      <c r="U270" s="204"/>
      <c r="V270" s="204"/>
      <c r="W270" s="11">
        <v>5.3910604242423998</v>
      </c>
      <c r="X270" s="204"/>
      <c r="Y270" s="204"/>
      <c r="Z270" s="53">
        <v>7.1749999999999989</v>
      </c>
      <c r="AA270" s="204"/>
      <c r="AB270" s="204"/>
      <c r="AC270" s="204"/>
      <c r="AD270" s="204"/>
      <c r="AE270" s="204"/>
      <c r="AF270" s="9">
        <v>3.7029890343383118</v>
      </c>
      <c r="AG270" s="9">
        <v>462</v>
      </c>
      <c r="AH270" s="9">
        <v>0.41920539184125333</v>
      </c>
      <c r="AI270" s="9">
        <v>11</v>
      </c>
      <c r="AJ270" s="9">
        <v>2.7630434782608697</v>
      </c>
      <c r="AK270" s="9" t="s">
        <v>248</v>
      </c>
      <c r="AL270" s="9">
        <v>65</v>
      </c>
      <c r="AM270" s="9">
        <v>3.7029890343383118</v>
      </c>
      <c r="AN270" s="9">
        <v>3.7172131147540983</v>
      </c>
      <c r="AO270" s="73">
        <v>2</v>
      </c>
      <c r="AP270" s="80">
        <v>0</v>
      </c>
      <c r="AQ270" s="80">
        <v>1</v>
      </c>
      <c r="AR270" s="224">
        <v>129</v>
      </c>
      <c r="AS270" s="224" t="s">
        <v>248</v>
      </c>
      <c r="AT270" s="11">
        <v>5028.9669999999996</v>
      </c>
      <c r="AU270" s="11">
        <v>0</v>
      </c>
      <c r="AV270" s="11">
        <v>0</v>
      </c>
      <c r="AW270" s="11">
        <v>129</v>
      </c>
      <c r="AX270" s="203" t="s">
        <v>248</v>
      </c>
      <c r="AY270" s="235" t="s">
        <v>248</v>
      </c>
      <c r="AZ270" s="138">
        <v>29219</v>
      </c>
      <c r="BA270" s="188" t="s">
        <v>248</v>
      </c>
      <c r="BB270" s="203" t="s">
        <v>248</v>
      </c>
      <c r="BC270" s="203" t="s">
        <v>248</v>
      </c>
      <c r="BD270" s="217" t="s">
        <v>61</v>
      </c>
      <c r="BE270" s="201" t="s">
        <v>62</v>
      </c>
      <c r="BF270" s="201" t="s">
        <v>63</v>
      </c>
      <c r="BG270" s="201" t="s">
        <v>196</v>
      </c>
      <c r="BH270" s="456" t="s">
        <v>512</v>
      </c>
      <c r="BI270" s="218" t="s">
        <v>64</v>
      </c>
      <c r="BJ270" s="370">
        <v>214</v>
      </c>
      <c r="BK270" s="370">
        <v>1</v>
      </c>
      <c r="BL270" s="219" t="s">
        <v>65</v>
      </c>
      <c r="BM270" s="52"/>
      <c r="BN270" s="218" t="s">
        <v>310</v>
      </c>
      <c r="BO270" s="217" t="s">
        <v>352</v>
      </c>
      <c r="BP270" s="201" t="s">
        <v>703</v>
      </c>
      <c r="BQ270" s="52" t="s">
        <v>718</v>
      </c>
    </row>
    <row r="271" spans="1:69" ht="15.75">
      <c r="A271" s="207" t="s">
        <v>37</v>
      </c>
      <c r="B271" s="208" t="s">
        <v>9</v>
      </c>
      <c r="C271" s="202" t="s">
        <v>35</v>
      </c>
      <c r="D271" s="210" t="s">
        <v>182</v>
      </c>
      <c r="E271" s="24" t="s">
        <v>495</v>
      </c>
      <c r="F271" s="86">
        <v>65</v>
      </c>
      <c r="G271" s="80">
        <v>1</v>
      </c>
      <c r="H271" s="204"/>
      <c r="I271" s="204"/>
      <c r="J271" s="204"/>
      <c r="K271" s="204"/>
      <c r="L271" s="80">
        <v>0</v>
      </c>
      <c r="M271" s="203"/>
      <c r="N271" s="52">
        <v>0</v>
      </c>
      <c r="O271" s="204"/>
      <c r="P271" s="204"/>
      <c r="Q271" s="11">
        <v>6.8591872656000001</v>
      </c>
      <c r="R271" s="204"/>
      <c r="S271" s="204"/>
      <c r="T271" s="53">
        <v>9.3999999999999986</v>
      </c>
      <c r="U271" s="204"/>
      <c r="V271" s="204"/>
      <c r="W271" s="11">
        <v>6.83187471875</v>
      </c>
      <c r="X271" s="204"/>
      <c r="Y271" s="204"/>
      <c r="Z271" s="53">
        <v>9.3999999999999986</v>
      </c>
      <c r="AA271" s="204"/>
      <c r="AB271" s="204"/>
      <c r="AC271" s="204"/>
      <c r="AD271" s="204"/>
      <c r="AE271" s="204"/>
      <c r="AF271" s="9">
        <v>3.3356009121654804</v>
      </c>
      <c r="AG271" s="9">
        <v>448</v>
      </c>
      <c r="AH271" s="9">
        <v>0.4992991552692041</v>
      </c>
      <c r="AI271" s="9">
        <v>28</v>
      </c>
      <c r="AJ271" s="9">
        <v>2.3666666666666667</v>
      </c>
      <c r="AK271" s="9" t="s">
        <v>248</v>
      </c>
      <c r="AL271" s="9">
        <v>62</v>
      </c>
      <c r="AM271" s="9">
        <v>3.3508755809151092</v>
      </c>
      <c r="AN271" s="9">
        <v>3.4195804195804196</v>
      </c>
      <c r="AO271" s="73">
        <v>1</v>
      </c>
      <c r="AP271" s="80">
        <v>0</v>
      </c>
      <c r="AQ271" s="80">
        <v>0</v>
      </c>
      <c r="AR271" s="224">
        <v>127</v>
      </c>
      <c r="AS271" s="224" t="s">
        <v>248</v>
      </c>
      <c r="AT271" s="11">
        <v>4889.5469999999996</v>
      </c>
      <c r="AU271" s="11">
        <v>0</v>
      </c>
      <c r="AV271" s="11">
        <v>0</v>
      </c>
      <c r="AW271" s="11">
        <v>127</v>
      </c>
      <c r="AX271" s="203" t="s">
        <v>248</v>
      </c>
      <c r="AY271" s="235" t="s">
        <v>248</v>
      </c>
      <c r="AZ271" s="138">
        <v>29219</v>
      </c>
      <c r="BA271" s="188" t="s">
        <v>248</v>
      </c>
      <c r="BB271" s="203" t="s">
        <v>248</v>
      </c>
      <c r="BC271" s="203" t="s">
        <v>248</v>
      </c>
      <c r="BD271" s="217" t="s">
        <v>61</v>
      </c>
      <c r="BE271" s="201" t="s">
        <v>62</v>
      </c>
      <c r="BF271" s="201" t="s">
        <v>63</v>
      </c>
      <c r="BG271" s="201" t="s">
        <v>196</v>
      </c>
      <c r="BH271" s="456" t="s">
        <v>512</v>
      </c>
      <c r="BI271" s="218" t="s">
        <v>66</v>
      </c>
      <c r="BJ271" s="370">
        <v>214</v>
      </c>
      <c r="BK271" s="370">
        <v>7</v>
      </c>
      <c r="BL271" s="219" t="s">
        <v>65</v>
      </c>
      <c r="BM271" s="52"/>
      <c r="BN271" s="218" t="s">
        <v>310</v>
      </c>
      <c r="BO271" s="217" t="s">
        <v>352</v>
      </c>
      <c r="BP271" s="201" t="s">
        <v>703</v>
      </c>
      <c r="BQ271" s="52" t="s">
        <v>718</v>
      </c>
    </row>
    <row r="272" spans="1:69" ht="15.75">
      <c r="A272" s="207" t="s">
        <v>37</v>
      </c>
      <c r="B272" s="208" t="s">
        <v>9</v>
      </c>
      <c r="C272" s="202" t="s">
        <v>35</v>
      </c>
      <c r="D272" s="210" t="s">
        <v>182</v>
      </c>
      <c r="E272" s="24" t="s">
        <v>495</v>
      </c>
      <c r="F272" s="420">
        <v>66</v>
      </c>
      <c r="G272" s="421">
        <v>0</v>
      </c>
      <c r="H272" s="422"/>
      <c r="I272" s="422"/>
      <c r="J272" s="422"/>
      <c r="K272" s="422"/>
      <c r="L272" s="421">
        <v>0</v>
      </c>
      <c r="M272" s="423"/>
      <c r="N272" s="424">
        <v>0</v>
      </c>
      <c r="O272" s="422"/>
      <c r="P272" s="422"/>
      <c r="Q272" s="425">
        <v>7.7044696212000003</v>
      </c>
      <c r="R272" s="422"/>
      <c r="S272" s="422"/>
      <c r="T272" s="426">
        <v>10.174999999999999</v>
      </c>
      <c r="U272" s="422"/>
      <c r="V272" s="422"/>
      <c r="W272" s="425">
        <v>7.7893785757574996</v>
      </c>
      <c r="X272" s="422"/>
      <c r="Y272" s="422"/>
      <c r="Z272" s="426">
        <v>10.424999999999999</v>
      </c>
      <c r="AA272" s="422"/>
      <c r="AB272" s="422"/>
      <c r="AC272" s="422"/>
      <c r="AD272" s="422"/>
      <c r="AE272" s="422"/>
      <c r="AF272" s="427">
        <v>3.4853679666787518</v>
      </c>
      <c r="AG272" s="427">
        <v>462</v>
      </c>
      <c r="AH272" s="427">
        <v>0.47959852275619802</v>
      </c>
      <c r="AI272" s="427">
        <v>22</v>
      </c>
      <c r="AJ272" s="427">
        <v>2.5101851851851853</v>
      </c>
      <c r="AK272" s="427" t="s">
        <v>248</v>
      </c>
      <c r="AL272" s="427">
        <v>66</v>
      </c>
      <c r="AM272" s="427">
        <v>3.4853679666787518</v>
      </c>
      <c r="AN272" s="427">
        <v>3.5980392156862746</v>
      </c>
      <c r="AO272" s="428">
        <v>2</v>
      </c>
      <c r="AP272" s="421">
        <v>0</v>
      </c>
      <c r="AQ272" s="421">
        <v>0</v>
      </c>
      <c r="AR272" s="429">
        <v>130</v>
      </c>
      <c r="AS272" s="429" t="s">
        <v>248</v>
      </c>
      <c r="AT272" s="425">
        <v>5047.9690000000001</v>
      </c>
      <c r="AU272" s="425">
        <v>0</v>
      </c>
      <c r="AV272" s="425">
        <v>0</v>
      </c>
      <c r="AW272" s="425">
        <v>130</v>
      </c>
      <c r="AX272" s="203" t="s">
        <v>248</v>
      </c>
      <c r="AY272" s="235" t="s">
        <v>248</v>
      </c>
      <c r="AZ272" s="138">
        <v>29219</v>
      </c>
      <c r="BA272" s="188" t="s">
        <v>248</v>
      </c>
      <c r="BB272" s="203" t="s">
        <v>248</v>
      </c>
      <c r="BC272" s="203" t="s">
        <v>248</v>
      </c>
      <c r="BD272" s="217" t="s">
        <v>61</v>
      </c>
      <c r="BE272" s="201" t="s">
        <v>62</v>
      </c>
      <c r="BF272" s="201" t="s">
        <v>63</v>
      </c>
      <c r="BG272" s="201" t="s">
        <v>196</v>
      </c>
      <c r="BH272" s="455" t="s">
        <v>512</v>
      </c>
      <c r="BI272" s="218" t="s">
        <v>67</v>
      </c>
      <c r="BJ272" s="370">
        <v>214</v>
      </c>
      <c r="BK272" s="370">
        <v>3</v>
      </c>
      <c r="BL272" s="219" t="s">
        <v>65</v>
      </c>
      <c r="BM272" s="52"/>
      <c r="BN272" s="218" t="s">
        <v>310</v>
      </c>
      <c r="BO272" s="217" t="s">
        <v>352</v>
      </c>
      <c r="BP272" s="201" t="s">
        <v>703</v>
      </c>
      <c r="BQ272" s="52" t="s">
        <v>718</v>
      </c>
    </row>
    <row r="273" spans="1:69" ht="15.75">
      <c r="A273" s="207" t="s">
        <v>37</v>
      </c>
      <c r="B273" s="208" t="s">
        <v>9</v>
      </c>
      <c r="C273" s="202" t="s">
        <v>35</v>
      </c>
      <c r="D273" s="210" t="s">
        <v>182</v>
      </c>
      <c r="E273" s="24" t="s">
        <v>495</v>
      </c>
      <c r="F273" s="86">
        <v>66</v>
      </c>
      <c r="G273" s="80">
        <v>1</v>
      </c>
      <c r="H273" s="204"/>
      <c r="I273" s="204"/>
      <c r="J273" s="204"/>
      <c r="K273" s="204"/>
      <c r="L273" s="80">
        <v>0</v>
      </c>
      <c r="M273" s="203"/>
      <c r="N273" s="52">
        <v>0</v>
      </c>
      <c r="O273" s="204"/>
      <c r="P273" s="204"/>
      <c r="Q273" s="11">
        <v>7.0069227692</v>
      </c>
      <c r="R273" s="204"/>
      <c r="S273" s="204"/>
      <c r="T273" s="53">
        <v>8.625</v>
      </c>
      <c r="U273" s="204"/>
      <c r="V273" s="204"/>
      <c r="W273" s="11">
        <v>7.0986921076923002</v>
      </c>
      <c r="X273" s="204"/>
      <c r="Y273" s="204"/>
      <c r="Z273" s="53">
        <v>8.4583333333333339</v>
      </c>
      <c r="AA273" s="204"/>
      <c r="AB273" s="204"/>
      <c r="AC273" s="204"/>
      <c r="AD273" s="204"/>
      <c r="AE273" s="204"/>
      <c r="AF273" s="9">
        <v>2.7244047633239199</v>
      </c>
      <c r="AG273" s="9">
        <v>455</v>
      </c>
      <c r="AH273" s="9">
        <v>0.33611936989355506</v>
      </c>
      <c r="AI273" s="9">
        <v>99</v>
      </c>
      <c r="AJ273" s="9">
        <v>2.0174050632911391</v>
      </c>
      <c r="AK273" s="9" t="s">
        <v>248</v>
      </c>
      <c r="AL273" s="9">
        <v>0</v>
      </c>
      <c r="AM273" s="9"/>
      <c r="AN273" s="9"/>
      <c r="AO273" s="73">
        <v>7</v>
      </c>
      <c r="AP273" s="80">
        <v>0</v>
      </c>
      <c r="AQ273" s="80">
        <v>1</v>
      </c>
      <c r="AR273" s="224">
        <v>122</v>
      </c>
      <c r="AS273" s="224" t="s">
        <v>248</v>
      </c>
      <c r="AT273" s="11">
        <v>4851.7020000000002</v>
      </c>
      <c r="AU273" s="11">
        <v>116.19</v>
      </c>
      <c r="AV273" s="11">
        <v>0</v>
      </c>
      <c r="AW273" s="11">
        <v>122</v>
      </c>
      <c r="AX273" s="203" t="s">
        <v>248</v>
      </c>
      <c r="AY273" s="235" t="s">
        <v>248</v>
      </c>
      <c r="AZ273" s="138">
        <v>29219</v>
      </c>
      <c r="BA273" s="188" t="s">
        <v>248</v>
      </c>
      <c r="BB273" s="203" t="s">
        <v>248</v>
      </c>
      <c r="BC273" s="203" t="s">
        <v>248</v>
      </c>
      <c r="BD273" s="217" t="s">
        <v>61</v>
      </c>
      <c r="BE273" s="201" t="s">
        <v>62</v>
      </c>
      <c r="BF273" s="201" t="s">
        <v>63</v>
      </c>
      <c r="BG273" s="201" t="s">
        <v>196</v>
      </c>
      <c r="BH273" s="456" t="s">
        <v>512</v>
      </c>
      <c r="BI273" s="218" t="s">
        <v>68</v>
      </c>
      <c r="BJ273" s="370">
        <v>214</v>
      </c>
      <c r="BK273" s="370">
        <v>4</v>
      </c>
      <c r="BL273" s="219" t="s">
        <v>65</v>
      </c>
      <c r="BM273" s="52"/>
      <c r="BN273" s="218" t="s">
        <v>310</v>
      </c>
      <c r="BO273" s="217" t="s">
        <v>352</v>
      </c>
      <c r="BP273" s="201" t="s">
        <v>703</v>
      </c>
      <c r="BQ273" s="52" t="s">
        <v>718</v>
      </c>
    </row>
    <row r="274" spans="1:69" ht="15.75">
      <c r="A274" s="207" t="s">
        <v>37</v>
      </c>
      <c r="B274" s="208" t="s">
        <v>9</v>
      </c>
      <c r="C274" s="202" t="s">
        <v>35</v>
      </c>
      <c r="D274" s="210" t="s">
        <v>182</v>
      </c>
      <c r="E274" s="24" t="s">
        <v>246</v>
      </c>
      <c r="F274" s="86">
        <v>43</v>
      </c>
      <c r="G274" s="80">
        <v>1</v>
      </c>
      <c r="H274" s="204"/>
      <c r="I274" s="204"/>
      <c r="J274" s="204"/>
      <c r="K274" s="204"/>
      <c r="L274" s="80">
        <v>0</v>
      </c>
      <c r="M274" s="203"/>
      <c r="N274" s="52">
        <v>0</v>
      </c>
      <c r="O274" s="204"/>
      <c r="P274" s="204"/>
      <c r="Q274" s="11">
        <v>6.7140712619</v>
      </c>
      <c r="R274" s="204"/>
      <c r="S274" s="204"/>
      <c r="T274" s="53">
        <v>10.95</v>
      </c>
      <c r="U274" s="204"/>
      <c r="V274" s="204"/>
      <c r="W274" s="11">
        <v>6.6888094761904</v>
      </c>
      <c r="X274" s="204"/>
      <c r="Y274" s="204"/>
      <c r="Z274" s="53">
        <v>10.45</v>
      </c>
      <c r="AA274" s="204"/>
      <c r="AB274" s="204"/>
      <c r="AC274" s="204"/>
      <c r="AD274" s="204"/>
      <c r="AE274" s="204"/>
      <c r="AF274" s="9">
        <v>3.3352040806595165</v>
      </c>
      <c r="AG274" s="9">
        <v>294</v>
      </c>
      <c r="AH274" s="9">
        <v>0.45373150722963407</v>
      </c>
      <c r="AI274" s="9">
        <v>12</v>
      </c>
      <c r="AJ274" s="9">
        <v>2.5249999999999999</v>
      </c>
      <c r="AK274" s="9" t="s">
        <v>248</v>
      </c>
      <c r="AL274" s="9">
        <v>39</v>
      </c>
      <c r="AM274" s="9">
        <v>3.368717948159019</v>
      </c>
      <c r="AN274" s="9">
        <v>3.3948598130841123</v>
      </c>
      <c r="AO274" s="73">
        <v>3</v>
      </c>
      <c r="AP274" s="80">
        <v>0</v>
      </c>
      <c r="AQ274" s="80">
        <v>0</v>
      </c>
      <c r="AR274" s="224">
        <v>81</v>
      </c>
      <c r="AS274" s="224" t="s">
        <v>248</v>
      </c>
      <c r="AT274" s="11">
        <v>3019.4360000000001</v>
      </c>
      <c r="AU274" s="11">
        <v>0</v>
      </c>
      <c r="AV274" s="11">
        <v>0</v>
      </c>
      <c r="AW274" s="11">
        <v>81</v>
      </c>
      <c r="AX274" s="203" t="s">
        <v>248</v>
      </c>
      <c r="AY274" s="235" t="s">
        <v>248</v>
      </c>
      <c r="AZ274" s="138">
        <v>24227</v>
      </c>
      <c r="BA274" s="188" t="s">
        <v>248</v>
      </c>
      <c r="BB274" s="203" t="s">
        <v>248</v>
      </c>
      <c r="BC274" s="203" t="s">
        <v>248</v>
      </c>
      <c r="BD274" s="217" t="s">
        <v>61</v>
      </c>
      <c r="BE274" s="201" t="s">
        <v>62</v>
      </c>
      <c r="BF274" s="201" t="s">
        <v>63</v>
      </c>
      <c r="BG274" s="201" t="s">
        <v>196</v>
      </c>
      <c r="BH274" s="456" t="s">
        <v>712</v>
      </c>
      <c r="BI274" s="218" t="s">
        <v>64</v>
      </c>
      <c r="BJ274" s="370">
        <v>214</v>
      </c>
      <c r="BK274" s="370">
        <v>1</v>
      </c>
      <c r="BL274" s="219" t="s">
        <v>65</v>
      </c>
      <c r="BM274" s="52"/>
      <c r="BN274" s="218" t="s">
        <v>310</v>
      </c>
      <c r="BO274" s="217" t="s">
        <v>697</v>
      </c>
      <c r="BP274" s="201" t="s">
        <v>698</v>
      </c>
      <c r="BQ274" s="52" t="s">
        <v>714</v>
      </c>
    </row>
    <row r="275" spans="1:69" ht="15.75">
      <c r="A275" s="207" t="s">
        <v>37</v>
      </c>
      <c r="B275" s="208" t="s">
        <v>9</v>
      </c>
      <c r="C275" s="202" t="s">
        <v>35</v>
      </c>
      <c r="D275" s="210" t="s">
        <v>182</v>
      </c>
      <c r="E275" s="24" t="s">
        <v>246</v>
      </c>
      <c r="F275" s="86">
        <v>42</v>
      </c>
      <c r="G275" s="80">
        <v>3</v>
      </c>
      <c r="H275" s="204"/>
      <c r="I275" s="204"/>
      <c r="J275" s="204"/>
      <c r="K275" s="204"/>
      <c r="L275" s="80">
        <v>0</v>
      </c>
      <c r="M275" s="203"/>
      <c r="N275" s="52">
        <v>0</v>
      </c>
      <c r="O275" s="204"/>
      <c r="P275" s="204"/>
      <c r="Q275" s="11">
        <v>7.5347176154</v>
      </c>
      <c r="R275" s="204"/>
      <c r="S275" s="204"/>
      <c r="T275" s="53">
        <v>14.524999999999999</v>
      </c>
      <c r="U275" s="204"/>
      <c r="V275" s="204"/>
      <c r="W275" s="11">
        <v>7.5426665641025004</v>
      </c>
      <c r="X275" s="204"/>
      <c r="Y275" s="204"/>
      <c r="Z275" s="53">
        <v>14.524999999999999</v>
      </c>
      <c r="AA275" s="204"/>
      <c r="AB275" s="204"/>
      <c r="AC275" s="204"/>
      <c r="AD275" s="204"/>
      <c r="AE275" s="204"/>
      <c r="AF275" s="9">
        <v>3.2826666729790825</v>
      </c>
      <c r="AG275" s="9">
        <v>271</v>
      </c>
      <c r="AH275" s="9">
        <v>0.52850934386687898</v>
      </c>
      <c r="AI275" s="9">
        <v>24</v>
      </c>
      <c r="AJ275" s="9">
        <v>2.23875</v>
      </c>
      <c r="AK275" s="9" t="s">
        <v>248</v>
      </c>
      <c r="AL275" s="9">
        <v>38</v>
      </c>
      <c r="AM275" s="9">
        <v>3.3042406070501289</v>
      </c>
      <c r="AN275" s="9">
        <v>3.4236111111111112</v>
      </c>
      <c r="AO275" s="73">
        <v>14</v>
      </c>
      <c r="AP275" s="80">
        <v>0</v>
      </c>
      <c r="AQ275" s="80">
        <v>0</v>
      </c>
      <c r="AR275" s="224">
        <v>64</v>
      </c>
      <c r="AS275" s="224" t="s">
        <v>248</v>
      </c>
      <c r="AT275" s="11">
        <v>2712.5169999999998</v>
      </c>
      <c r="AU275" s="11">
        <v>71.989999999999995</v>
      </c>
      <c r="AV275" s="11">
        <v>0</v>
      </c>
      <c r="AW275" s="11">
        <v>62</v>
      </c>
      <c r="AX275" s="203" t="s">
        <v>248</v>
      </c>
      <c r="AY275" s="235" t="s">
        <v>248</v>
      </c>
      <c r="AZ275" s="138">
        <v>24227</v>
      </c>
      <c r="BA275" s="188" t="s">
        <v>248</v>
      </c>
      <c r="BB275" s="203" t="s">
        <v>248</v>
      </c>
      <c r="BC275" s="203" t="s">
        <v>248</v>
      </c>
      <c r="BD275" s="217" t="s">
        <v>61</v>
      </c>
      <c r="BE275" s="201" t="s">
        <v>62</v>
      </c>
      <c r="BF275" s="201" t="s">
        <v>63</v>
      </c>
      <c r="BG275" s="201" t="s">
        <v>196</v>
      </c>
      <c r="BH275" s="456" t="s">
        <v>712</v>
      </c>
      <c r="BI275" s="218" t="s">
        <v>66</v>
      </c>
      <c r="BJ275" s="370">
        <v>214</v>
      </c>
      <c r="BK275" s="370">
        <v>7</v>
      </c>
      <c r="BL275" s="219" t="s">
        <v>65</v>
      </c>
      <c r="BM275" s="52"/>
      <c r="BN275" s="218" t="s">
        <v>310</v>
      </c>
      <c r="BO275" s="217" t="s">
        <v>697</v>
      </c>
      <c r="BP275" s="201" t="s">
        <v>698</v>
      </c>
      <c r="BQ275" s="52" t="s">
        <v>714</v>
      </c>
    </row>
    <row r="276" spans="1:69" ht="15.75">
      <c r="A276" s="207" t="s">
        <v>37</v>
      </c>
      <c r="B276" s="208" t="s">
        <v>9</v>
      </c>
      <c r="C276" s="202" t="s">
        <v>35</v>
      </c>
      <c r="D276" s="210" t="s">
        <v>182</v>
      </c>
      <c r="E276" s="24" t="s">
        <v>246</v>
      </c>
      <c r="F276" s="86">
        <v>38</v>
      </c>
      <c r="G276" s="80">
        <v>1</v>
      </c>
      <c r="H276" s="204"/>
      <c r="I276" s="204"/>
      <c r="J276" s="204"/>
      <c r="K276" s="204"/>
      <c r="L276" s="80">
        <v>0</v>
      </c>
      <c r="M276" s="203"/>
      <c r="N276" s="52">
        <v>0</v>
      </c>
      <c r="O276" s="204"/>
      <c r="P276" s="204"/>
      <c r="Q276" s="11">
        <v>6.2768918378</v>
      </c>
      <c r="R276" s="204"/>
      <c r="S276" s="204"/>
      <c r="T276" s="53">
        <v>9.0749999999999993</v>
      </c>
      <c r="U276" s="204"/>
      <c r="V276" s="204"/>
      <c r="W276" s="11">
        <v>5.7235403513512999</v>
      </c>
      <c r="X276" s="204"/>
      <c r="Y276" s="204"/>
      <c r="Z276" s="53">
        <v>8.5749999999999993</v>
      </c>
      <c r="AA276" s="204"/>
      <c r="AB276" s="204"/>
      <c r="AC276" s="204"/>
      <c r="AD276" s="204"/>
      <c r="AE276" s="204"/>
      <c r="AF276" s="9">
        <v>3.6113063147629556</v>
      </c>
      <c r="AG276" s="9">
        <v>258</v>
      </c>
      <c r="AH276" s="9">
        <v>0.41011422530422076</v>
      </c>
      <c r="AI276" s="9">
        <v>6</v>
      </c>
      <c r="AJ276" s="9">
        <v>2.6724999999999999</v>
      </c>
      <c r="AK276" s="9" t="s">
        <v>248</v>
      </c>
      <c r="AL276" s="9">
        <v>36</v>
      </c>
      <c r="AM276" s="9">
        <v>3.6057870451104708</v>
      </c>
      <c r="AN276" s="9">
        <v>3.6742857142857144</v>
      </c>
      <c r="AO276" s="73">
        <v>13</v>
      </c>
      <c r="AP276" s="80">
        <v>0</v>
      </c>
      <c r="AQ276" s="80">
        <v>0</v>
      </c>
      <c r="AR276" s="224">
        <v>61</v>
      </c>
      <c r="AS276" s="224" t="s">
        <v>248</v>
      </c>
      <c r="AT276" s="11">
        <v>2626.453</v>
      </c>
      <c r="AU276" s="11">
        <v>37.146000000000001</v>
      </c>
      <c r="AV276" s="11">
        <v>0</v>
      </c>
      <c r="AW276" s="11">
        <v>61</v>
      </c>
      <c r="AX276" s="203" t="s">
        <v>248</v>
      </c>
      <c r="AY276" s="235" t="s">
        <v>248</v>
      </c>
      <c r="AZ276" s="138">
        <v>24227</v>
      </c>
      <c r="BA276" s="188" t="s">
        <v>248</v>
      </c>
      <c r="BB276" s="203" t="s">
        <v>248</v>
      </c>
      <c r="BC276" s="203" t="s">
        <v>248</v>
      </c>
      <c r="BD276" s="217" t="s">
        <v>61</v>
      </c>
      <c r="BE276" s="201" t="s">
        <v>62</v>
      </c>
      <c r="BF276" s="201" t="s">
        <v>63</v>
      </c>
      <c r="BG276" s="201" t="s">
        <v>196</v>
      </c>
      <c r="BH276" s="456" t="s">
        <v>712</v>
      </c>
      <c r="BI276" s="218" t="s">
        <v>67</v>
      </c>
      <c r="BJ276" s="370">
        <v>214</v>
      </c>
      <c r="BK276" s="370">
        <v>3</v>
      </c>
      <c r="BL276" s="219" t="s">
        <v>65</v>
      </c>
      <c r="BM276" s="52"/>
      <c r="BN276" s="218" t="s">
        <v>310</v>
      </c>
      <c r="BO276" s="217" t="s">
        <v>697</v>
      </c>
      <c r="BP276" s="201" t="s">
        <v>698</v>
      </c>
      <c r="BQ276" s="52" t="s">
        <v>714</v>
      </c>
    </row>
    <row r="277" spans="1:69" ht="15.75">
      <c r="A277" s="207" t="s">
        <v>37</v>
      </c>
      <c r="B277" s="208" t="s">
        <v>9</v>
      </c>
      <c r="C277" s="202" t="s">
        <v>35</v>
      </c>
      <c r="D277" s="210" t="s">
        <v>182</v>
      </c>
      <c r="E277" s="24" t="s">
        <v>246</v>
      </c>
      <c r="F277" s="86">
        <v>43</v>
      </c>
      <c r="G277" s="80">
        <v>0</v>
      </c>
      <c r="H277" s="204"/>
      <c r="I277" s="204"/>
      <c r="J277" s="204"/>
      <c r="K277" s="204"/>
      <c r="L277" s="80">
        <v>1</v>
      </c>
      <c r="M277" s="203"/>
      <c r="N277" s="52">
        <v>0</v>
      </c>
      <c r="O277" s="204"/>
      <c r="P277" s="204"/>
      <c r="Q277" s="11">
        <v>7.3320951429000001</v>
      </c>
      <c r="R277" s="204"/>
      <c r="S277" s="204"/>
      <c r="T277" s="53">
        <v>12.95</v>
      </c>
      <c r="U277" s="204"/>
      <c r="V277" s="204"/>
      <c r="W277" s="11">
        <v>7.2289284761903998</v>
      </c>
      <c r="X277" s="204"/>
      <c r="Y277" s="204"/>
      <c r="Z277" s="53">
        <v>12.45</v>
      </c>
      <c r="AA277" s="204"/>
      <c r="AB277" s="204"/>
      <c r="AC277" s="204"/>
      <c r="AD277" s="204"/>
      <c r="AE277" s="204"/>
      <c r="AF277" s="9">
        <v>2.6559714351381571</v>
      </c>
      <c r="AG277" s="9">
        <v>278</v>
      </c>
      <c r="AH277" s="9">
        <v>0.32058086285604293</v>
      </c>
      <c r="AI277" s="9">
        <v>67</v>
      </c>
      <c r="AJ277" s="9">
        <v>1.9533333333333334</v>
      </c>
      <c r="AK277" s="9" t="s">
        <v>248</v>
      </c>
      <c r="AL277" s="9">
        <v>0</v>
      </c>
      <c r="AM277" s="9"/>
      <c r="AN277" s="9"/>
      <c r="AO277" s="73">
        <v>16</v>
      </c>
      <c r="AP277" s="80">
        <v>0</v>
      </c>
      <c r="AQ277" s="80">
        <v>0</v>
      </c>
      <c r="AR277" s="224">
        <v>70</v>
      </c>
      <c r="AS277" s="224" t="s">
        <v>248</v>
      </c>
      <c r="AT277" s="11">
        <v>3062.8649999999998</v>
      </c>
      <c r="AU277" s="11">
        <v>0</v>
      </c>
      <c r="AV277" s="11">
        <v>1</v>
      </c>
      <c r="AW277" s="11">
        <v>69</v>
      </c>
      <c r="AX277" s="203" t="s">
        <v>248</v>
      </c>
      <c r="AY277" s="235" t="s">
        <v>248</v>
      </c>
      <c r="AZ277" s="138">
        <v>24227</v>
      </c>
      <c r="BA277" s="188" t="s">
        <v>248</v>
      </c>
      <c r="BB277" s="203" t="s">
        <v>248</v>
      </c>
      <c r="BC277" s="203" t="s">
        <v>248</v>
      </c>
      <c r="BD277" s="217" t="s">
        <v>61</v>
      </c>
      <c r="BE277" s="201" t="s">
        <v>62</v>
      </c>
      <c r="BF277" s="201" t="s">
        <v>63</v>
      </c>
      <c r="BG277" s="201" t="s">
        <v>196</v>
      </c>
      <c r="BH277" s="456" t="s">
        <v>712</v>
      </c>
      <c r="BI277" s="218" t="s">
        <v>68</v>
      </c>
      <c r="BJ277" s="370">
        <v>214</v>
      </c>
      <c r="BK277" s="370">
        <v>4</v>
      </c>
      <c r="BL277" s="219" t="s">
        <v>65</v>
      </c>
      <c r="BM277" s="52"/>
      <c r="BN277" s="218" t="s">
        <v>310</v>
      </c>
      <c r="BO277" s="217" t="s">
        <v>697</v>
      </c>
      <c r="BP277" s="201" t="s">
        <v>698</v>
      </c>
      <c r="BQ277" s="52" t="s">
        <v>714</v>
      </c>
    </row>
    <row r="278" spans="1:69" ht="15.75">
      <c r="A278" s="207" t="s">
        <v>37</v>
      </c>
      <c r="B278" s="208" t="s">
        <v>9</v>
      </c>
      <c r="C278" s="202" t="s">
        <v>35</v>
      </c>
      <c r="D278" s="210" t="s">
        <v>182</v>
      </c>
      <c r="E278" s="24" t="s">
        <v>558</v>
      </c>
      <c r="F278" s="86">
        <v>41</v>
      </c>
      <c r="G278" s="80">
        <v>0</v>
      </c>
      <c r="H278" s="204"/>
      <c r="I278" s="204"/>
      <c r="J278" s="204"/>
      <c r="K278" s="204"/>
      <c r="L278" s="80">
        <v>1</v>
      </c>
      <c r="M278" s="203"/>
      <c r="N278" s="52">
        <v>0</v>
      </c>
      <c r="O278" s="204"/>
      <c r="P278" s="204"/>
      <c r="Q278" s="11">
        <v>5.5803997000000001</v>
      </c>
      <c r="R278" s="204"/>
      <c r="S278" s="204"/>
      <c r="T278" s="53">
        <v>7</v>
      </c>
      <c r="U278" s="204"/>
      <c r="V278" s="204"/>
      <c r="W278" s="11">
        <v>5.2636497999999996</v>
      </c>
      <c r="X278" s="204"/>
      <c r="Y278" s="204"/>
      <c r="Z278" s="53">
        <v>6.5</v>
      </c>
      <c r="AA278" s="204"/>
      <c r="AB278" s="204"/>
      <c r="AC278" s="204"/>
      <c r="AD278" s="204"/>
      <c r="AE278" s="204"/>
      <c r="AF278" s="9">
        <v>3.7772143189396181</v>
      </c>
      <c r="AG278" s="9">
        <v>280</v>
      </c>
      <c r="AH278" s="9">
        <v>0.32868786756695828</v>
      </c>
      <c r="AI278" s="9">
        <v>1</v>
      </c>
      <c r="AJ278" s="9">
        <v>3.0857142857142859</v>
      </c>
      <c r="AK278" s="9" t="s">
        <v>248</v>
      </c>
      <c r="AL278" s="9">
        <v>40</v>
      </c>
      <c r="AM278" s="9">
        <v>3.7772143189396181</v>
      </c>
      <c r="AN278" s="9">
        <v>3.7487179487179487</v>
      </c>
      <c r="AO278" s="73">
        <v>0</v>
      </c>
      <c r="AP278" s="80">
        <v>0</v>
      </c>
      <c r="AQ278" s="80">
        <v>0</v>
      </c>
      <c r="AR278" s="224">
        <v>82</v>
      </c>
      <c r="AS278" s="224" t="s">
        <v>248</v>
      </c>
      <c r="AT278" s="11">
        <v>2870.8760000000002</v>
      </c>
      <c r="AU278" s="11">
        <v>0</v>
      </c>
      <c r="AV278" s="11">
        <v>0</v>
      </c>
      <c r="AW278" s="11">
        <v>82</v>
      </c>
      <c r="AX278" s="203" t="s">
        <v>248</v>
      </c>
      <c r="AY278" s="235" t="s">
        <v>248</v>
      </c>
      <c r="AZ278" s="138">
        <v>46377</v>
      </c>
      <c r="BA278" s="188" t="s">
        <v>248</v>
      </c>
      <c r="BB278" s="203" t="s">
        <v>248</v>
      </c>
      <c r="BC278" s="203" t="s">
        <v>248</v>
      </c>
      <c r="BD278" s="217" t="s">
        <v>61</v>
      </c>
      <c r="BE278" s="201" t="s">
        <v>62</v>
      </c>
      <c r="BF278" s="201" t="s">
        <v>63</v>
      </c>
      <c r="BG278" s="201" t="s">
        <v>196</v>
      </c>
      <c r="BH278" s="218" t="s">
        <v>515</v>
      </c>
      <c r="BI278" s="218" t="s">
        <v>64</v>
      </c>
      <c r="BJ278" s="370">
        <v>214</v>
      </c>
      <c r="BK278" s="370">
        <v>1</v>
      </c>
      <c r="BL278" s="219" t="s">
        <v>65</v>
      </c>
      <c r="BM278" s="52"/>
      <c r="BN278" s="218" t="s">
        <v>310</v>
      </c>
      <c r="BO278" s="217" t="s">
        <v>54</v>
      </c>
      <c r="BP278" s="201" t="s">
        <v>699</v>
      </c>
      <c r="BQ278" s="52" t="s">
        <v>715</v>
      </c>
    </row>
    <row r="279" spans="1:69" ht="15.75">
      <c r="A279" s="207" t="s">
        <v>37</v>
      </c>
      <c r="B279" s="208" t="s">
        <v>9</v>
      </c>
      <c r="C279" s="202" t="s">
        <v>35</v>
      </c>
      <c r="D279" s="210" t="s">
        <v>182</v>
      </c>
      <c r="E279" s="24" t="s">
        <v>558</v>
      </c>
      <c r="F279" s="86">
        <v>41</v>
      </c>
      <c r="G279" s="80">
        <v>1</v>
      </c>
      <c r="H279" s="204"/>
      <c r="I279" s="204"/>
      <c r="J279" s="204"/>
      <c r="K279" s="204"/>
      <c r="L279" s="80">
        <v>0</v>
      </c>
      <c r="M279" s="203"/>
      <c r="N279" s="52">
        <v>0</v>
      </c>
      <c r="O279" s="204"/>
      <c r="P279" s="204"/>
      <c r="Q279" s="11">
        <v>6.9558997749999998</v>
      </c>
      <c r="R279" s="204"/>
      <c r="S279" s="204"/>
      <c r="T279" s="53">
        <v>12.75</v>
      </c>
      <c r="U279" s="204"/>
      <c r="V279" s="204"/>
      <c r="W279" s="11">
        <v>6.8982747250000003</v>
      </c>
      <c r="X279" s="204"/>
      <c r="Y279" s="204"/>
      <c r="Z279" s="53">
        <v>12.75</v>
      </c>
      <c r="AA279" s="204"/>
      <c r="AB279" s="204"/>
      <c r="AC279" s="204"/>
      <c r="AD279" s="204"/>
      <c r="AE279" s="204"/>
      <c r="AF279" s="9">
        <v>3.3203928501833055</v>
      </c>
      <c r="AG279" s="9">
        <v>280</v>
      </c>
      <c r="AH279" s="9">
        <v>0.47111931080982145</v>
      </c>
      <c r="AI279" s="9">
        <v>13</v>
      </c>
      <c r="AJ279" s="9">
        <v>2.5094339622641511</v>
      </c>
      <c r="AK279" s="9" t="s">
        <v>248</v>
      </c>
      <c r="AL279" s="9">
        <v>39</v>
      </c>
      <c r="AM279" s="9">
        <v>3.3121977944077159</v>
      </c>
      <c r="AN279" s="9">
        <v>3.3801020408163267</v>
      </c>
      <c r="AO279" s="73">
        <v>2</v>
      </c>
      <c r="AP279" s="80">
        <v>0</v>
      </c>
      <c r="AQ279" s="80">
        <v>0</v>
      </c>
      <c r="AR279" s="224">
        <v>78</v>
      </c>
      <c r="AS279" s="224" t="s">
        <v>248</v>
      </c>
      <c r="AT279" s="11">
        <v>2852.0839999999998</v>
      </c>
      <c r="AU279" s="11">
        <v>0</v>
      </c>
      <c r="AV279" s="11">
        <v>0</v>
      </c>
      <c r="AW279" s="11">
        <v>78</v>
      </c>
      <c r="AX279" s="203" t="s">
        <v>248</v>
      </c>
      <c r="AY279" s="235" t="s">
        <v>248</v>
      </c>
      <c r="AZ279" s="138">
        <v>46377</v>
      </c>
      <c r="BA279" s="188" t="s">
        <v>248</v>
      </c>
      <c r="BB279" s="203" t="s">
        <v>248</v>
      </c>
      <c r="BC279" s="203" t="s">
        <v>248</v>
      </c>
      <c r="BD279" s="217" t="s">
        <v>61</v>
      </c>
      <c r="BE279" s="201" t="s">
        <v>62</v>
      </c>
      <c r="BF279" s="201" t="s">
        <v>63</v>
      </c>
      <c r="BG279" s="201" t="s">
        <v>196</v>
      </c>
      <c r="BH279" s="218" t="s">
        <v>515</v>
      </c>
      <c r="BI279" s="218" t="s">
        <v>66</v>
      </c>
      <c r="BJ279" s="370">
        <v>214</v>
      </c>
      <c r="BK279" s="370">
        <v>7</v>
      </c>
      <c r="BL279" s="219" t="s">
        <v>65</v>
      </c>
      <c r="BM279" s="52"/>
      <c r="BN279" s="218" t="s">
        <v>310</v>
      </c>
      <c r="BO279" s="217" t="s">
        <v>54</v>
      </c>
      <c r="BP279" s="201" t="s">
        <v>699</v>
      </c>
      <c r="BQ279" s="52" t="s">
        <v>715</v>
      </c>
    </row>
    <row r="280" spans="1:69" ht="15.75">
      <c r="A280" s="207" t="s">
        <v>37</v>
      </c>
      <c r="B280" s="208" t="s">
        <v>9</v>
      </c>
      <c r="C280" s="202" t="s">
        <v>35</v>
      </c>
      <c r="D280" s="210" t="s">
        <v>182</v>
      </c>
      <c r="E280" s="24" t="s">
        <v>558</v>
      </c>
      <c r="F280" s="86">
        <v>40</v>
      </c>
      <c r="G280" s="80">
        <v>0</v>
      </c>
      <c r="H280" s="204"/>
      <c r="I280" s="204"/>
      <c r="J280" s="204"/>
      <c r="K280" s="204"/>
      <c r="L280" s="80">
        <v>0</v>
      </c>
      <c r="M280" s="203"/>
      <c r="N280" s="52">
        <v>0</v>
      </c>
      <c r="O280" s="204"/>
      <c r="P280" s="204"/>
      <c r="Q280" s="11">
        <v>7.3352248250000001</v>
      </c>
      <c r="R280" s="204"/>
      <c r="S280" s="204"/>
      <c r="T280" s="53">
        <v>9.75</v>
      </c>
      <c r="U280" s="204"/>
      <c r="V280" s="204"/>
      <c r="W280" s="11">
        <v>7.48095</v>
      </c>
      <c r="X280" s="204"/>
      <c r="Y280" s="204"/>
      <c r="Z280" s="53">
        <v>9.75</v>
      </c>
      <c r="AA280" s="204"/>
      <c r="AB280" s="204"/>
      <c r="AC280" s="204"/>
      <c r="AD280" s="204"/>
      <c r="AE280" s="204"/>
      <c r="AF280" s="9">
        <v>3.3974285709006451</v>
      </c>
      <c r="AG280" s="9">
        <v>280</v>
      </c>
      <c r="AH280" s="9">
        <v>0.49367478945866355</v>
      </c>
      <c r="AI280" s="9">
        <v>15</v>
      </c>
      <c r="AJ280" s="9">
        <v>2.4615384615384617</v>
      </c>
      <c r="AK280" s="9" t="s">
        <v>248</v>
      </c>
      <c r="AL280" s="9">
        <v>40</v>
      </c>
      <c r="AM280" s="9">
        <v>3.3974285709006451</v>
      </c>
      <c r="AN280" s="9">
        <v>3.5152671755725189</v>
      </c>
      <c r="AO280" s="73">
        <v>0</v>
      </c>
      <c r="AP280" s="80">
        <v>0</v>
      </c>
      <c r="AQ280" s="80">
        <v>0</v>
      </c>
      <c r="AR280" s="224">
        <v>80</v>
      </c>
      <c r="AS280" s="224" t="s">
        <v>248</v>
      </c>
      <c r="AT280" s="11">
        <v>2862.9540000000002</v>
      </c>
      <c r="AU280" s="11">
        <v>0</v>
      </c>
      <c r="AV280" s="11">
        <v>0</v>
      </c>
      <c r="AW280" s="11">
        <v>80</v>
      </c>
      <c r="AX280" s="203" t="s">
        <v>248</v>
      </c>
      <c r="AY280" s="235" t="s">
        <v>248</v>
      </c>
      <c r="AZ280" s="138">
        <v>46377</v>
      </c>
      <c r="BA280" s="188" t="s">
        <v>248</v>
      </c>
      <c r="BB280" s="203" t="s">
        <v>248</v>
      </c>
      <c r="BC280" s="203" t="s">
        <v>248</v>
      </c>
      <c r="BD280" s="217" t="s">
        <v>61</v>
      </c>
      <c r="BE280" s="201" t="s">
        <v>62</v>
      </c>
      <c r="BF280" s="201" t="s">
        <v>63</v>
      </c>
      <c r="BG280" s="201" t="s">
        <v>196</v>
      </c>
      <c r="BH280" s="218" t="s">
        <v>515</v>
      </c>
      <c r="BI280" s="218" t="s">
        <v>67</v>
      </c>
      <c r="BJ280" s="370">
        <v>214</v>
      </c>
      <c r="BK280" s="370">
        <v>3</v>
      </c>
      <c r="BL280" s="219" t="s">
        <v>65</v>
      </c>
      <c r="BM280" s="52"/>
      <c r="BN280" s="218" t="s">
        <v>310</v>
      </c>
      <c r="BO280" s="217" t="s">
        <v>54</v>
      </c>
      <c r="BP280" s="201" t="s">
        <v>699</v>
      </c>
      <c r="BQ280" s="52" t="s">
        <v>715</v>
      </c>
    </row>
    <row r="281" spans="1:69" ht="15.75">
      <c r="A281" s="207" t="s">
        <v>37</v>
      </c>
      <c r="B281" s="208" t="s">
        <v>9</v>
      </c>
      <c r="C281" s="202" t="s">
        <v>35</v>
      </c>
      <c r="D281" s="210" t="s">
        <v>182</v>
      </c>
      <c r="E281" s="24" t="s">
        <v>558</v>
      </c>
      <c r="F281" s="86">
        <v>39</v>
      </c>
      <c r="G281" s="80">
        <v>0</v>
      </c>
      <c r="H281" s="204"/>
      <c r="I281" s="204"/>
      <c r="J281" s="204"/>
      <c r="K281" s="204"/>
      <c r="L281" s="80">
        <v>0</v>
      </c>
      <c r="M281" s="203"/>
      <c r="N281" s="52">
        <v>0</v>
      </c>
      <c r="O281" s="204"/>
      <c r="P281" s="204"/>
      <c r="Q281" s="11">
        <v>7.9217947435999996</v>
      </c>
      <c r="R281" s="204"/>
      <c r="S281" s="204"/>
      <c r="T281" s="53">
        <v>14.524999999999999</v>
      </c>
      <c r="U281" s="204"/>
      <c r="V281" s="204"/>
      <c r="W281" s="11">
        <v>7.9126664358973997</v>
      </c>
      <c r="X281" s="204"/>
      <c r="Y281" s="204"/>
      <c r="Z281" s="53">
        <v>14.024999999999999</v>
      </c>
      <c r="AA281" s="204"/>
      <c r="AB281" s="204"/>
      <c r="AC281" s="204"/>
      <c r="AD281" s="204"/>
      <c r="AE281" s="204"/>
      <c r="AF281" s="9">
        <v>2.6861172180909381</v>
      </c>
      <c r="AG281" s="9">
        <v>273</v>
      </c>
      <c r="AH281" s="9">
        <v>0.30348031510976986</v>
      </c>
      <c r="AI281" s="9">
        <v>67</v>
      </c>
      <c r="AJ281" s="9">
        <v>2.0627049180327868</v>
      </c>
      <c r="AK281" s="9" t="s">
        <v>248</v>
      </c>
      <c r="AL281" s="9">
        <v>0</v>
      </c>
      <c r="AM281" s="9"/>
      <c r="AN281" s="9"/>
      <c r="AO281" s="73">
        <v>1</v>
      </c>
      <c r="AP281" s="80">
        <v>0</v>
      </c>
      <c r="AQ281" s="80">
        <v>0</v>
      </c>
      <c r="AR281" s="224">
        <v>77</v>
      </c>
      <c r="AS281" s="224" t="s">
        <v>248</v>
      </c>
      <c r="AT281" s="11">
        <v>2793.864</v>
      </c>
      <c r="AU281" s="11">
        <v>0</v>
      </c>
      <c r="AV281" s="11">
        <v>0</v>
      </c>
      <c r="AW281" s="11">
        <v>77</v>
      </c>
      <c r="AX281" s="203" t="s">
        <v>248</v>
      </c>
      <c r="AY281" s="235" t="s">
        <v>248</v>
      </c>
      <c r="AZ281" s="138">
        <v>46377</v>
      </c>
      <c r="BA281" s="188" t="s">
        <v>248</v>
      </c>
      <c r="BB281" s="203" t="s">
        <v>248</v>
      </c>
      <c r="BC281" s="203" t="s">
        <v>248</v>
      </c>
      <c r="BD281" s="217" t="s">
        <v>61</v>
      </c>
      <c r="BE281" s="201" t="s">
        <v>62</v>
      </c>
      <c r="BF281" s="201" t="s">
        <v>63</v>
      </c>
      <c r="BG281" s="201" t="s">
        <v>196</v>
      </c>
      <c r="BH281" s="218" t="s">
        <v>515</v>
      </c>
      <c r="BI281" s="218" t="s">
        <v>68</v>
      </c>
      <c r="BJ281" s="370">
        <v>214</v>
      </c>
      <c r="BK281" s="370">
        <v>4</v>
      </c>
      <c r="BL281" s="219" t="s">
        <v>65</v>
      </c>
      <c r="BM281" s="52"/>
      <c r="BN281" s="218" t="s">
        <v>310</v>
      </c>
      <c r="BO281" s="217" t="s">
        <v>54</v>
      </c>
      <c r="BP281" s="201" t="s">
        <v>699</v>
      </c>
      <c r="BQ281" s="52" t="s">
        <v>715</v>
      </c>
    </row>
    <row r="282" spans="1:69" ht="15.75">
      <c r="A282" s="207" t="s">
        <v>37</v>
      </c>
      <c r="B282" s="208" t="s">
        <v>9</v>
      </c>
      <c r="C282" s="202" t="s">
        <v>35</v>
      </c>
      <c r="D282" s="210" t="s">
        <v>182</v>
      </c>
      <c r="E282" s="24" t="s">
        <v>636</v>
      </c>
      <c r="F282" s="86">
        <v>267</v>
      </c>
      <c r="G282" s="80">
        <v>2</v>
      </c>
      <c r="H282" s="204"/>
      <c r="I282" s="204"/>
      <c r="J282" s="204"/>
      <c r="K282" s="204"/>
      <c r="L282" s="80">
        <v>0</v>
      </c>
      <c r="M282" s="203"/>
      <c r="N282" s="52">
        <v>0</v>
      </c>
      <c r="O282" s="204"/>
      <c r="P282" s="204"/>
      <c r="Q282" s="11">
        <v>5.4018488527999997</v>
      </c>
      <c r="R282" s="204"/>
      <c r="S282" s="204"/>
      <c r="T282" s="53">
        <v>7.125</v>
      </c>
      <c r="U282" s="204"/>
      <c r="V282" s="204"/>
      <c r="W282" s="11">
        <v>5.1899356641508998</v>
      </c>
      <c r="X282" s="204"/>
      <c r="Y282" s="204"/>
      <c r="Z282" s="53">
        <v>6.9749999999999996</v>
      </c>
      <c r="AA282" s="204"/>
      <c r="AB282" s="204"/>
      <c r="AC282" s="204"/>
      <c r="AD282" s="204"/>
      <c r="AE282" s="204"/>
      <c r="AF282" s="9">
        <v>3.5708247454145265</v>
      </c>
      <c r="AG282" s="9">
        <v>1854</v>
      </c>
      <c r="AH282" s="9">
        <v>0.47173760938628401</v>
      </c>
      <c r="AI282" s="9">
        <v>64</v>
      </c>
      <c r="AJ282" s="9">
        <v>2.5885802469135801</v>
      </c>
      <c r="AK282" s="9" t="s">
        <v>248</v>
      </c>
      <c r="AL282" s="9">
        <v>251</v>
      </c>
      <c r="AM282" s="9">
        <v>3.5988161764477815</v>
      </c>
      <c r="AN282" s="9">
        <v>3.6511142061281339</v>
      </c>
      <c r="AO282" s="73">
        <v>17</v>
      </c>
      <c r="AP282" s="80">
        <v>2</v>
      </c>
      <c r="AQ282" s="80">
        <v>0</v>
      </c>
      <c r="AR282" s="224">
        <v>511</v>
      </c>
      <c r="AS282" s="224" t="s">
        <v>248</v>
      </c>
      <c r="AT282" s="11">
        <v>19990.712</v>
      </c>
      <c r="AU282" s="11">
        <v>226.32400000000001</v>
      </c>
      <c r="AV282" s="11">
        <v>0</v>
      </c>
      <c r="AW282" s="11">
        <v>511</v>
      </c>
      <c r="AX282" s="203" t="s">
        <v>248</v>
      </c>
      <c r="AY282" s="235" t="s">
        <v>248</v>
      </c>
      <c r="AZ282" s="138">
        <v>172526</v>
      </c>
      <c r="BA282" s="188" t="s">
        <v>248</v>
      </c>
      <c r="BB282" s="203" t="s">
        <v>248</v>
      </c>
      <c r="BC282" s="203" t="s">
        <v>248</v>
      </c>
      <c r="BD282" s="217" t="s">
        <v>61</v>
      </c>
      <c r="BE282" s="201" t="s">
        <v>62</v>
      </c>
      <c r="BF282" s="201" t="s">
        <v>63</v>
      </c>
      <c r="BG282" s="201" t="s">
        <v>196</v>
      </c>
      <c r="BH282" s="456" t="s">
        <v>510</v>
      </c>
      <c r="BI282" s="218" t="s">
        <v>64</v>
      </c>
      <c r="BJ282" s="370">
        <v>214</v>
      </c>
      <c r="BK282" s="370">
        <v>1</v>
      </c>
      <c r="BL282" s="219" t="s">
        <v>65</v>
      </c>
      <c r="BM282" s="52"/>
      <c r="BN282" s="218" t="s">
        <v>310</v>
      </c>
      <c r="BO282" s="217" t="s">
        <v>53</v>
      </c>
      <c r="BP282" s="201" t="s">
        <v>704</v>
      </c>
      <c r="BQ282" s="52" t="s">
        <v>714</v>
      </c>
    </row>
    <row r="283" spans="1:69" ht="15.75">
      <c r="A283" s="207" t="s">
        <v>37</v>
      </c>
      <c r="B283" s="208" t="s">
        <v>9</v>
      </c>
      <c r="C283" s="202" t="s">
        <v>35</v>
      </c>
      <c r="D283" s="210" t="s">
        <v>182</v>
      </c>
      <c r="E283" s="24" t="s">
        <v>636</v>
      </c>
      <c r="F283" s="86">
        <v>266</v>
      </c>
      <c r="G283" s="80">
        <v>10</v>
      </c>
      <c r="H283" s="204"/>
      <c r="I283" s="204"/>
      <c r="J283" s="204"/>
      <c r="K283" s="204"/>
      <c r="L283" s="80">
        <v>0</v>
      </c>
      <c r="M283" s="203"/>
      <c r="N283" s="52">
        <v>1</v>
      </c>
      <c r="O283" s="204"/>
      <c r="P283" s="204"/>
      <c r="Q283" s="11">
        <v>6.9204743647000004</v>
      </c>
      <c r="R283" s="204"/>
      <c r="S283" s="204"/>
      <c r="T283" s="53">
        <v>11.0625</v>
      </c>
      <c r="U283" s="204"/>
      <c r="V283" s="204"/>
      <c r="W283" s="11">
        <v>6.8289841058823004</v>
      </c>
      <c r="X283" s="204"/>
      <c r="Y283" s="204"/>
      <c r="Z283" s="53">
        <v>11.208333333333334</v>
      </c>
      <c r="AA283" s="204"/>
      <c r="AB283" s="204"/>
      <c r="AC283" s="204"/>
      <c r="AD283" s="204"/>
      <c r="AE283" s="204"/>
      <c r="AF283" s="9">
        <v>3.2710596660021309</v>
      </c>
      <c r="AG283" s="9">
        <v>1792</v>
      </c>
      <c r="AH283" s="9">
        <v>0.53295558779850094</v>
      </c>
      <c r="AI283" s="9">
        <v>157</v>
      </c>
      <c r="AJ283" s="9">
        <v>2.2168067226890757</v>
      </c>
      <c r="AK283" s="9" t="s">
        <v>248</v>
      </c>
      <c r="AL283" s="9">
        <v>247</v>
      </c>
      <c r="AM283" s="9">
        <v>3.2817131253208145</v>
      </c>
      <c r="AN283" s="9">
        <v>3.3381355932203389</v>
      </c>
      <c r="AO283" s="73">
        <v>34</v>
      </c>
      <c r="AP283" s="80">
        <v>1</v>
      </c>
      <c r="AQ283" s="80">
        <v>0</v>
      </c>
      <c r="AR283" s="224">
        <v>476</v>
      </c>
      <c r="AS283" s="224" t="s">
        <v>248</v>
      </c>
      <c r="AT283" s="11">
        <v>19384.321</v>
      </c>
      <c r="AU283" s="11">
        <v>204.95699999999999</v>
      </c>
      <c r="AV283" s="11">
        <v>0</v>
      </c>
      <c r="AW283" s="11">
        <v>476</v>
      </c>
      <c r="AX283" s="203" t="s">
        <v>248</v>
      </c>
      <c r="AY283" s="235" t="s">
        <v>248</v>
      </c>
      <c r="AZ283" s="138">
        <v>172526</v>
      </c>
      <c r="BA283" s="188" t="s">
        <v>248</v>
      </c>
      <c r="BB283" s="203" t="s">
        <v>248</v>
      </c>
      <c r="BC283" s="203" t="s">
        <v>248</v>
      </c>
      <c r="BD283" s="217" t="s">
        <v>61</v>
      </c>
      <c r="BE283" s="201" t="s">
        <v>62</v>
      </c>
      <c r="BF283" s="201" t="s">
        <v>63</v>
      </c>
      <c r="BG283" s="201" t="s">
        <v>196</v>
      </c>
      <c r="BH283" s="455" t="s">
        <v>510</v>
      </c>
      <c r="BI283" s="218" t="s">
        <v>66</v>
      </c>
      <c r="BJ283" s="370">
        <v>214</v>
      </c>
      <c r="BK283" s="370">
        <v>7</v>
      </c>
      <c r="BL283" s="219" t="s">
        <v>65</v>
      </c>
      <c r="BM283" s="52"/>
      <c r="BN283" s="218" t="s">
        <v>310</v>
      </c>
      <c r="BO283" s="217" t="s">
        <v>53</v>
      </c>
      <c r="BP283" s="201" t="s">
        <v>704</v>
      </c>
      <c r="BQ283" s="52" t="s">
        <v>714</v>
      </c>
    </row>
    <row r="284" spans="1:69" ht="15.75">
      <c r="A284" s="207" t="s">
        <v>37</v>
      </c>
      <c r="B284" s="208" t="s">
        <v>9</v>
      </c>
      <c r="C284" s="202" t="s">
        <v>35</v>
      </c>
      <c r="D284" s="210" t="s">
        <v>182</v>
      </c>
      <c r="E284" s="24" t="s">
        <v>636</v>
      </c>
      <c r="F284" s="86">
        <v>265</v>
      </c>
      <c r="G284" s="80">
        <v>3</v>
      </c>
      <c r="H284" s="204"/>
      <c r="I284" s="204"/>
      <c r="J284" s="204"/>
      <c r="K284" s="204"/>
      <c r="L284" s="80">
        <v>1</v>
      </c>
      <c r="M284" s="203"/>
      <c r="N284" s="52">
        <v>1</v>
      </c>
      <c r="O284" s="204"/>
      <c r="P284" s="204"/>
      <c r="Q284" s="11">
        <v>7.2526051800999998</v>
      </c>
      <c r="R284" s="204"/>
      <c r="S284" s="204"/>
      <c r="T284" s="53">
        <v>9.5949999999999989</v>
      </c>
      <c r="U284" s="204"/>
      <c r="V284" s="204"/>
      <c r="W284" s="11">
        <v>7.3598120766282999</v>
      </c>
      <c r="X284" s="204"/>
      <c r="Y284" s="204"/>
      <c r="Z284" s="53">
        <v>9.8687499999999986</v>
      </c>
      <c r="AA284" s="204"/>
      <c r="AB284" s="204"/>
      <c r="AC284" s="204"/>
      <c r="AD284" s="204"/>
      <c r="AE284" s="204"/>
      <c r="AF284" s="9">
        <v>3.4060151411537407</v>
      </c>
      <c r="AG284" s="9">
        <v>1827</v>
      </c>
      <c r="AH284" s="9">
        <v>0.55325212460427775</v>
      </c>
      <c r="AI284" s="9">
        <v>131</v>
      </c>
      <c r="AJ284" s="9">
        <v>2.2611445783132531</v>
      </c>
      <c r="AK284" s="9" t="s">
        <v>248</v>
      </c>
      <c r="AL284" s="9">
        <v>249</v>
      </c>
      <c r="AM284" s="9">
        <v>3.4375502076288509</v>
      </c>
      <c r="AN284" s="9">
        <v>3.5485955056179774</v>
      </c>
      <c r="AO284" s="73">
        <v>26</v>
      </c>
      <c r="AP284" s="80">
        <v>2</v>
      </c>
      <c r="AQ284" s="80">
        <v>6</v>
      </c>
      <c r="AR284" s="224">
        <v>490</v>
      </c>
      <c r="AS284" s="224" t="s">
        <v>248</v>
      </c>
      <c r="AT284" s="11">
        <v>19670.991999999998</v>
      </c>
      <c r="AU284" s="11">
        <v>342.935</v>
      </c>
      <c r="AV284" s="11">
        <v>0</v>
      </c>
      <c r="AW284" s="11">
        <v>488</v>
      </c>
      <c r="AX284" s="203" t="s">
        <v>248</v>
      </c>
      <c r="AY284" s="235" t="s">
        <v>248</v>
      </c>
      <c r="AZ284" s="138">
        <v>172526</v>
      </c>
      <c r="BA284" s="188" t="s">
        <v>248</v>
      </c>
      <c r="BB284" s="203" t="s">
        <v>248</v>
      </c>
      <c r="BC284" s="203" t="s">
        <v>248</v>
      </c>
      <c r="BD284" s="217" t="s">
        <v>61</v>
      </c>
      <c r="BE284" s="201" t="s">
        <v>62</v>
      </c>
      <c r="BF284" s="201" t="s">
        <v>63</v>
      </c>
      <c r="BG284" s="201" t="s">
        <v>196</v>
      </c>
      <c r="BH284" s="456" t="s">
        <v>510</v>
      </c>
      <c r="BI284" s="218" t="s">
        <v>67</v>
      </c>
      <c r="BJ284" s="370">
        <v>214</v>
      </c>
      <c r="BK284" s="370">
        <v>3</v>
      </c>
      <c r="BL284" s="219" t="s">
        <v>65</v>
      </c>
      <c r="BM284" s="52"/>
      <c r="BN284" s="218" t="s">
        <v>310</v>
      </c>
      <c r="BO284" s="217" t="s">
        <v>53</v>
      </c>
      <c r="BP284" s="201" t="s">
        <v>704</v>
      </c>
      <c r="BQ284" s="52" t="s">
        <v>714</v>
      </c>
    </row>
    <row r="285" spans="1:69" ht="15.75">
      <c r="A285" s="207" t="s">
        <v>37</v>
      </c>
      <c r="B285" s="208" t="s">
        <v>9</v>
      </c>
      <c r="C285" s="202" t="s">
        <v>35</v>
      </c>
      <c r="D285" s="210" t="s">
        <v>182</v>
      </c>
      <c r="E285" s="24" t="s">
        <v>636</v>
      </c>
      <c r="F285" s="86">
        <v>265</v>
      </c>
      <c r="G285" s="80">
        <v>14</v>
      </c>
      <c r="H285" s="204"/>
      <c r="I285" s="204"/>
      <c r="J285" s="204"/>
      <c r="K285" s="204"/>
      <c r="L285" s="80">
        <v>2</v>
      </c>
      <c r="M285" s="203"/>
      <c r="N285" s="52">
        <v>0</v>
      </c>
      <c r="O285" s="204"/>
      <c r="P285" s="204"/>
      <c r="Q285" s="11">
        <v>7.6103357813999999</v>
      </c>
      <c r="R285" s="204"/>
      <c r="S285" s="204"/>
      <c r="T285" s="53">
        <v>12.706249999999997</v>
      </c>
      <c r="U285" s="204"/>
      <c r="V285" s="204"/>
      <c r="W285" s="11">
        <v>7.5984977044533997</v>
      </c>
      <c r="X285" s="204"/>
      <c r="Y285" s="204"/>
      <c r="Z285" s="53">
        <v>12.412499999999994</v>
      </c>
      <c r="AA285" s="204"/>
      <c r="AB285" s="204"/>
      <c r="AC285" s="204"/>
      <c r="AD285" s="204"/>
      <c r="AE285" s="204"/>
      <c r="AF285" s="9">
        <v>2.613811813294888</v>
      </c>
      <c r="AG285" s="9">
        <v>1741</v>
      </c>
      <c r="AH285" s="9">
        <v>0.42560810848815728</v>
      </c>
      <c r="AI285" s="9">
        <v>676</v>
      </c>
      <c r="AJ285" s="9">
        <v>1.5973021582733813</v>
      </c>
      <c r="AK285" s="9" t="s">
        <v>248</v>
      </c>
      <c r="AL285" s="9">
        <v>0</v>
      </c>
      <c r="AM285" s="9"/>
      <c r="AN285" s="9"/>
      <c r="AO285" s="73">
        <v>273</v>
      </c>
      <c r="AP285" s="80">
        <v>32</v>
      </c>
      <c r="AQ285" s="80">
        <v>21</v>
      </c>
      <c r="AR285" s="224">
        <v>174</v>
      </c>
      <c r="AS285" s="224" t="s">
        <v>248</v>
      </c>
      <c r="AT285" s="11">
        <v>16758.778999999999</v>
      </c>
      <c r="AU285" s="11">
        <v>2893.0309999999999</v>
      </c>
      <c r="AV285" s="11">
        <v>1</v>
      </c>
      <c r="AW285" s="11">
        <v>173</v>
      </c>
      <c r="AX285" s="203" t="s">
        <v>248</v>
      </c>
      <c r="AY285" s="235" t="s">
        <v>248</v>
      </c>
      <c r="AZ285" s="138">
        <v>172526</v>
      </c>
      <c r="BA285" s="188" t="s">
        <v>248</v>
      </c>
      <c r="BB285" s="203" t="s">
        <v>248</v>
      </c>
      <c r="BC285" s="203" t="s">
        <v>248</v>
      </c>
      <c r="BD285" s="217" t="s">
        <v>61</v>
      </c>
      <c r="BE285" s="201" t="s">
        <v>62</v>
      </c>
      <c r="BF285" s="201" t="s">
        <v>63</v>
      </c>
      <c r="BG285" s="201" t="s">
        <v>196</v>
      </c>
      <c r="BH285" s="456" t="s">
        <v>510</v>
      </c>
      <c r="BI285" s="218" t="s">
        <v>68</v>
      </c>
      <c r="BJ285" s="370">
        <v>214</v>
      </c>
      <c r="BK285" s="370">
        <v>4</v>
      </c>
      <c r="BL285" s="219" t="s">
        <v>65</v>
      </c>
      <c r="BM285" s="52"/>
      <c r="BN285" s="218" t="s">
        <v>310</v>
      </c>
      <c r="BO285" s="217" t="s">
        <v>53</v>
      </c>
      <c r="BP285" s="201" t="s">
        <v>704</v>
      </c>
      <c r="BQ285" s="52" t="s">
        <v>714</v>
      </c>
    </row>
    <row r="286" spans="1:69" ht="15.75">
      <c r="A286" s="207" t="s">
        <v>37</v>
      </c>
      <c r="B286" s="208" t="s">
        <v>9</v>
      </c>
      <c r="C286" s="202" t="s">
        <v>35</v>
      </c>
      <c r="D286" s="210" t="s">
        <v>182</v>
      </c>
      <c r="E286" s="24" t="s">
        <v>496</v>
      </c>
      <c r="F286" s="86">
        <v>180</v>
      </c>
      <c r="G286" s="80">
        <v>1</v>
      </c>
      <c r="H286" s="204"/>
      <c r="I286" s="204"/>
      <c r="J286" s="204"/>
      <c r="K286" s="204"/>
      <c r="L286" s="80">
        <v>0</v>
      </c>
      <c r="M286" s="203"/>
      <c r="N286" s="52">
        <v>0</v>
      </c>
      <c r="O286" s="204"/>
      <c r="P286" s="204"/>
      <c r="Q286" s="11">
        <v>5.2154020837999999</v>
      </c>
      <c r="R286" s="204"/>
      <c r="S286" s="204"/>
      <c r="T286" s="53">
        <v>6.5083333333333302</v>
      </c>
      <c r="U286" s="204"/>
      <c r="V286" s="204"/>
      <c r="W286" s="11">
        <v>5.0151617765363001</v>
      </c>
      <c r="X286" s="204"/>
      <c r="Y286" s="204"/>
      <c r="Z286" s="53">
        <v>6.5124999999999957</v>
      </c>
      <c r="AA286" s="204"/>
      <c r="AB286" s="204"/>
      <c r="AC286" s="204"/>
      <c r="AD286" s="204"/>
      <c r="AE286" s="204"/>
      <c r="AF286" s="9">
        <v>3.7118116737078024</v>
      </c>
      <c r="AG286" s="9">
        <v>1253</v>
      </c>
      <c r="AH286" s="9">
        <v>0.39073662904118311</v>
      </c>
      <c r="AI286" s="9">
        <v>21</v>
      </c>
      <c r="AJ286" s="9">
        <v>2.8108208955223883</v>
      </c>
      <c r="AK286" s="9" t="s">
        <v>248</v>
      </c>
      <c r="AL286" s="9">
        <v>179</v>
      </c>
      <c r="AM286" s="9">
        <v>3.7118116737078024</v>
      </c>
      <c r="AN286" s="9">
        <v>3.7175058548009368</v>
      </c>
      <c r="AO286" s="73">
        <v>11</v>
      </c>
      <c r="AP286" s="80">
        <v>0</v>
      </c>
      <c r="AQ286" s="80">
        <v>0</v>
      </c>
      <c r="AR286" s="224">
        <v>347</v>
      </c>
      <c r="AS286" s="224" t="s">
        <v>248</v>
      </c>
      <c r="AT286" s="11">
        <v>13622.763000000001</v>
      </c>
      <c r="AU286" s="11">
        <v>0</v>
      </c>
      <c r="AV286" s="11">
        <v>0</v>
      </c>
      <c r="AW286" s="11">
        <v>347</v>
      </c>
      <c r="AX286" s="203" t="s">
        <v>248</v>
      </c>
      <c r="AY286" s="235" t="s">
        <v>248</v>
      </c>
      <c r="AZ286" s="138">
        <v>79839</v>
      </c>
      <c r="BA286" s="188" t="s">
        <v>248</v>
      </c>
      <c r="BB286" s="203" t="s">
        <v>248</v>
      </c>
      <c r="BC286" s="203" t="s">
        <v>248</v>
      </c>
      <c r="BD286" s="217" t="s">
        <v>61</v>
      </c>
      <c r="BE286" s="201" t="s">
        <v>62</v>
      </c>
      <c r="BF286" s="201" t="s">
        <v>63</v>
      </c>
      <c r="BG286" s="201" t="s">
        <v>196</v>
      </c>
      <c r="BH286" s="456" t="s">
        <v>512</v>
      </c>
      <c r="BI286" s="218" t="s">
        <v>64</v>
      </c>
      <c r="BJ286" s="370">
        <v>214</v>
      </c>
      <c r="BK286" s="370">
        <v>1</v>
      </c>
      <c r="BL286" s="219" t="s">
        <v>65</v>
      </c>
      <c r="BM286" s="52"/>
      <c r="BN286" s="218" t="s">
        <v>310</v>
      </c>
      <c r="BO286" s="217" t="s">
        <v>352</v>
      </c>
      <c r="BP286" s="201" t="s">
        <v>703</v>
      </c>
      <c r="BQ286" s="52" t="s">
        <v>718</v>
      </c>
    </row>
    <row r="287" spans="1:69" ht="15.75">
      <c r="A287" s="207" t="s">
        <v>37</v>
      </c>
      <c r="B287" s="208" t="s">
        <v>9</v>
      </c>
      <c r="C287" s="202" t="s">
        <v>35</v>
      </c>
      <c r="D287" s="210" t="s">
        <v>182</v>
      </c>
      <c r="E287" s="24" t="s">
        <v>496</v>
      </c>
      <c r="F287" s="86">
        <v>181</v>
      </c>
      <c r="G287" s="80">
        <v>7</v>
      </c>
      <c r="H287" s="204"/>
      <c r="I287" s="204"/>
      <c r="J287" s="204"/>
      <c r="K287" s="204"/>
      <c r="L287" s="80">
        <v>0</v>
      </c>
      <c r="M287" s="203"/>
      <c r="N287" s="52">
        <v>0</v>
      </c>
      <c r="O287" s="204"/>
      <c r="P287" s="204"/>
      <c r="Q287" s="11">
        <v>7.3080917585999998</v>
      </c>
      <c r="R287" s="204"/>
      <c r="S287" s="204"/>
      <c r="T287" s="53">
        <v>13.329999999999998</v>
      </c>
      <c r="U287" s="204"/>
      <c r="V287" s="204"/>
      <c r="W287" s="11">
        <v>7.2438560747125997</v>
      </c>
      <c r="X287" s="204"/>
      <c r="Y287" s="204"/>
      <c r="Z287" s="53">
        <v>13.216666666666663</v>
      </c>
      <c r="AA287" s="204"/>
      <c r="AB287" s="204"/>
      <c r="AC287" s="204"/>
      <c r="AD287" s="204"/>
      <c r="AE287" s="204"/>
      <c r="AF287" s="9">
        <v>3.4347181275168852</v>
      </c>
      <c r="AG287" s="9">
        <v>1217</v>
      </c>
      <c r="AH287" s="9">
        <v>0.48479452550043933</v>
      </c>
      <c r="AI287" s="9">
        <v>61</v>
      </c>
      <c r="AJ287" s="9">
        <v>2.4985576923076924</v>
      </c>
      <c r="AK287" s="9" t="s">
        <v>248</v>
      </c>
      <c r="AL287" s="9">
        <v>174</v>
      </c>
      <c r="AM287" s="9">
        <v>3.4347181275168852</v>
      </c>
      <c r="AN287" s="9">
        <v>3.5512718600953894</v>
      </c>
      <c r="AO287" s="73">
        <v>43</v>
      </c>
      <c r="AP287" s="80">
        <v>0</v>
      </c>
      <c r="AQ287" s="80">
        <v>0</v>
      </c>
      <c r="AR287" s="224">
        <v>305</v>
      </c>
      <c r="AS287" s="224" t="s">
        <v>248</v>
      </c>
      <c r="AT287" s="11">
        <v>13453.248</v>
      </c>
      <c r="AU287" s="11">
        <v>0</v>
      </c>
      <c r="AV287" s="11">
        <v>0</v>
      </c>
      <c r="AW287" s="11">
        <v>305</v>
      </c>
      <c r="AX287" s="203" t="s">
        <v>248</v>
      </c>
      <c r="AY287" s="235" t="s">
        <v>248</v>
      </c>
      <c r="AZ287" s="138">
        <v>79839</v>
      </c>
      <c r="BA287" s="188" t="s">
        <v>248</v>
      </c>
      <c r="BB287" s="203" t="s">
        <v>248</v>
      </c>
      <c r="BC287" s="203" t="s">
        <v>248</v>
      </c>
      <c r="BD287" s="217" t="s">
        <v>61</v>
      </c>
      <c r="BE287" s="201" t="s">
        <v>62</v>
      </c>
      <c r="BF287" s="201" t="s">
        <v>63</v>
      </c>
      <c r="BG287" s="201" t="s">
        <v>196</v>
      </c>
      <c r="BH287" s="456" t="s">
        <v>512</v>
      </c>
      <c r="BI287" s="218" t="s">
        <v>66</v>
      </c>
      <c r="BJ287" s="370">
        <v>214</v>
      </c>
      <c r="BK287" s="370">
        <v>7</v>
      </c>
      <c r="BL287" s="219" t="s">
        <v>65</v>
      </c>
      <c r="BM287" s="52"/>
      <c r="BN287" s="218" t="s">
        <v>310</v>
      </c>
      <c r="BO287" s="217" t="s">
        <v>352</v>
      </c>
      <c r="BP287" s="201" t="s">
        <v>703</v>
      </c>
      <c r="BQ287" s="52" t="s">
        <v>718</v>
      </c>
    </row>
    <row r="288" spans="1:69" ht="15.75">
      <c r="A288" s="207" t="s">
        <v>37</v>
      </c>
      <c r="B288" s="208" t="s">
        <v>9</v>
      </c>
      <c r="C288" s="202" t="s">
        <v>35</v>
      </c>
      <c r="D288" s="210" t="s">
        <v>182</v>
      </c>
      <c r="E288" s="24" t="s">
        <v>496</v>
      </c>
      <c r="F288" s="420">
        <v>180</v>
      </c>
      <c r="G288" s="421">
        <v>1</v>
      </c>
      <c r="H288" s="422"/>
      <c r="I288" s="422"/>
      <c r="J288" s="422"/>
      <c r="K288" s="422"/>
      <c r="L288" s="421">
        <v>1</v>
      </c>
      <c r="M288" s="423"/>
      <c r="N288" s="424">
        <v>0</v>
      </c>
      <c r="O288" s="422"/>
      <c r="P288" s="422"/>
      <c r="Q288" s="425">
        <v>7.3783368371</v>
      </c>
      <c r="R288" s="422"/>
      <c r="S288" s="422"/>
      <c r="T288" s="426">
        <v>9.1749999999999989</v>
      </c>
      <c r="U288" s="422"/>
      <c r="V288" s="422"/>
      <c r="W288" s="425">
        <v>7.5630502865168001</v>
      </c>
      <c r="X288" s="422"/>
      <c r="Y288" s="422"/>
      <c r="Z288" s="426">
        <v>9.2624999999999993</v>
      </c>
      <c r="AA288" s="422"/>
      <c r="AB288" s="422"/>
      <c r="AC288" s="422"/>
      <c r="AD288" s="422"/>
      <c r="AE288" s="422"/>
      <c r="AF288" s="427">
        <v>3.536412439616996</v>
      </c>
      <c r="AG288" s="427">
        <v>1245</v>
      </c>
      <c r="AH288" s="427">
        <v>0.49782322948997909</v>
      </c>
      <c r="AI288" s="427">
        <v>53</v>
      </c>
      <c r="AJ288" s="427">
        <v>2.5347744360902253</v>
      </c>
      <c r="AK288" s="427" t="s">
        <v>248</v>
      </c>
      <c r="AL288" s="427">
        <v>173</v>
      </c>
      <c r="AM288" s="427">
        <v>3.5603660987390162</v>
      </c>
      <c r="AN288" s="427">
        <v>3.6373144399460191</v>
      </c>
      <c r="AO288" s="428">
        <v>2</v>
      </c>
      <c r="AP288" s="421">
        <v>1</v>
      </c>
      <c r="AQ288" s="421">
        <v>1</v>
      </c>
      <c r="AR288" s="429">
        <v>354</v>
      </c>
      <c r="AS288" s="429" t="s">
        <v>248</v>
      </c>
      <c r="AT288" s="425">
        <v>13601.54</v>
      </c>
      <c r="AU288" s="425">
        <v>136.90600000000001</v>
      </c>
      <c r="AV288" s="425">
        <v>0</v>
      </c>
      <c r="AW288" s="425">
        <v>354</v>
      </c>
      <c r="AX288" s="203" t="s">
        <v>248</v>
      </c>
      <c r="AY288" s="235" t="s">
        <v>248</v>
      </c>
      <c r="AZ288" s="138">
        <v>79839</v>
      </c>
      <c r="BA288" s="188" t="s">
        <v>248</v>
      </c>
      <c r="BB288" s="203" t="s">
        <v>248</v>
      </c>
      <c r="BC288" s="203" t="s">
        <v>248</v>
      </c>
      <c r="BD288" s="217" t="s">
        <v>61</v>
      </c>
      <c r="BE288" s="201" t="s">
        <v>62</v>
      </c>
      <c r="BF288" s="201" t="s">
        <v>63</v>
      </c>
      <c r="BG288" s="201" t="s">
        <v>196</v>
      </c>
      <c r="BH288" s="455" t="s">
        <v>512</v>
      </c>
      <c r="BI288" s="218" t="s">
        <v>67</v>
      </c>
      <c r="BJ288" s="370">
        <v>214</v>
      </c>
      <c r="BK288" s="370">
        <v>3</v>
      </c>
      <c r="BL288" s="219" t="s">
        <v>65</v>
      </c>
      <c r="BM288" s="52"/>
      <c r="BN288" s="218" t="s">
        <v>310</v>
      </c>
      <c r="BO288" s="217" t="s">
        <v>352</v>
      </c>
      <c r="BP288" s="201" t="s">
        <v>703</v>
      </c>
      <c r="BQ288" s="52" t="s">
        <v>718</v>
      </c>
    </row>
    <row r="289" spans="1:69" ht="15.75">
      <c r="A289" s="207" t="s">
        <v>37</v>
      </c>
      <c r="B289" s="208" t="s">
        <v>9</v>
      </c>
      <c r="C289" s="202" t="s">
        <v>35</v>
      </c>
      <c r="D289" s="210" t="s">
        <v>182</v>
      </c>
      <c r="E289" s="24" t="s">
        <v>496</v>
      </c>
      <c r="F289" s="86">
        <v>176</v>
      </c>
      <c r="G289" s="80">
        <v>0</v>
      </c>
      <c r="H289" s="204"/>
      <c r="I289" s="204"/>
      <c r="J289" s="204"/>
      <c r="K289" s="204"/>
      <c r="L289" s="80">
        <v>1</v>
      </c>
      <c r="M289" s="203"/>
      <c r="N289" s="52">
        <v>0</v>
      </c>
      <c r="O289" s="204"/>
      <c r="P289" s="204"/>
      <c r="Q289" s="11">
        <v>7.0300284057000004</v>
      </c>
      <c r="R289" s="204"/>
      <c r="S289" s="204"/>
      <c r="T289" s="53">
        <v>8.78125</v>
      </c>
      <c r="U289" s="204"/>
      <c r="V289" s="204"/>
      <c r="W289" s="11">
        <v>7.0836684228570999</v>
      </c>
      <c r="X289" s="204"/>
      <c r="Y289" s="204"/>
      <c r="Z289" s="53">
        <v>8.7083333333333339</v>
      </c>
      <c r="AA289" s="204"/>
      <c r="AB289" s="204"/>
      <c r="AC289" s="204"/>
      <c r="AD289" s="204"/>
      <c r="AE289" s="204"/>
      <c r="AF289" s="9">
        <v>2.701026520635248</v>
      </c>
      <c r="AG289" s="9">
        <v>1225</v>
      </c>
      <c r="AH289" s="9">
        <v>0.34645203362751653</v>
      </c>
      <c r="AI289" s="9">
        <v>291</v>
      </c>
      <c r="AJ289" s="9">
        <v>1.9831730769230769</v>
      </c>
      <c r="AK289" s="9" t="s">
        <v>248</v>
      </c>
      <c r="AL289" s="9">
        <v>0</v>
      </c>
      <c r="AM289" s="9"/>
      <c r="AN289" s="9"/>
      <c r="AO289" s="73">
        <v>29</v>
      </c>
      <c r="AP289" s="80">
        <v>4</v>
      </c>
      <c r="AQ289" s="80">
        <v>0</v>
      </c>
      <c r="AR289" s="224">
        <v>319</v>
      </c>
      <c r="AS289" s="224" t="s">
        <v>248</v>
      </c>
      <c r="AT289" s="11">
        <v>12327.406999999999</v>
      </c>
      <c r="AU289" s="11">
        <v>1068.4469999999999</v>
      </c>
      <c r="AV289" s="11">
        <v>0</v>
      </c>
      <c r="AW289" s="11">
        <v>317</v>
      </c>
      <c r="AX289" s="203" t="s">
        <v>248</v>
      </c>
      <c r="AY289" s="235" t="s">
        <v>248</v>
      </c>
      <c r="AZ289" s="138">
        <v>79839</v>
      </c>
      <c r="BA289" s="188" t="s">
        <v>248</v>
      </c>
      <c r="BB289" s="203" t="s">
        <v>248</v>
      </c>
      <c r="BC289" s="203" t="s">
        <v>248</v>
      </c>
      <c r="BD289" s="217" t="s">
        <v>61</v>
      </c>
      <c r="BE289" s="201" t="s">
        <v>62</v>
      </c>
      <c r="BF289" s="201" t="s">
        <v>63</v>
      </c>
      <c r="BG289" s="201" t="s">
        <v>196</v>
      </c>
      <c r="BH289" s="456" t="s">
        <v>512</v>
      </c>
      <c r="BI289" s="218" t="s">
        <v>68</v>
      </c>
      <c r="BJ289" s="370">
        <v>214</v>
      </c>
      <c r="BK289" s="370">
        <v>4</v>
      </c>
      <c r="BL289" s="219" t="s">
        <v>65</v>
      </c>
      <c r="BM289" s="52"/>
      <c r="BN289" s="218" t="s">
        <v>310</v>
      </c>
      <c r="BO289" s="217" t="s">
        <v>352</v>
      </c>
      <c r="BP289" s="201" t="s">
        <v>703</v>
      </c>
      <c r="BQ289" s="52" t="s">
        <v>718</v>
      </c>
    </row>
    <row r="290" spans="1:69" ht="15.75">
      <c r="A290" s="207" t="s">
        <v>37</v>
      </c>
      <c r="B290" s="208" t="s">
        <v>9</v>
      </c>
      <c r="C290" s="202" t="s">
        <v>35</v>
      </c>
      <c r="D290" s="210" t="s">
        <v>182</v>
      </c>
      <c r="E290" s="24" t="s">
        <v>655</v>
      </c>
      <c r="F290" s="86">
        <v>41</v>
      </c>
      <c r="G290" s="80">
        <v>0</v>
      </c>
      <c r="H290" s="204"/>
      <c r="I290" s="204"/>
      <c r="J290" s="204"/>
      <c r="K290" s="204"/>
      <c r="L290" s="80">
        <v>0</v>
      </c>
      <c r="M290" s="203"/>
      <c r="N290" s="52">
        <v>0</v>
      </c>
      <c r="O290" s="204"/>
      <c r="P290" s="204"/>
      <c r="Q290" s="11">
        <v>6.2346340244</v>
      </c>
      <c r="R290" s="204"/>
      <c r="S290" s="204"/>
      <c r="T290" s="53">
        <v>9.9749999999999979</v>
      </c>
      <c r="U290" s="204"/>
      <c r="V290" s="204"/>
      <c r="W290" s="11">
        <v>5.9419510487803997</v>
      </c>
      <c r="X290" s="204"/>
      <c r="Y290" s="204"/>
      <c r="Z290" s="53">
        <v>9.9749999999999979</v>
      </c>
      <c r="AA290" s="204"/>
      <c r="AB290" s="204"/>
      <c r="AC290" s="204"/>
      <c r="AD290" s="204"/>
      <c r="AE290" s="204"/>
      <c r="AF290" s="9">
        <v>3.6044895598697329</v>
      </c>
      <c r="AG290" s="9">
        <v>287</v>
      </c>
      <c r="AH290" s="9">
        <v>0.44340531095037811</v>
      </c>
      <c r="AI290" s="9">
        <v>6</v>
      </c>
      <c r="AJ290" s="9">
        <v>2.6491071428571429</v>
      </c>
      <c r="AK290" s="9" t="s">
        <v>248</v>
      </c>
      <c r="AL290" s="9">
        <v>39</v>
      </c>
      <c r="AM290" s="9">
        <v>3.6158608185065972</v>
      </c>
      <c r="AN290" s="9">
        <v>3.6520467836257309</v>
      </c>
      <c r="AO290" s="73">
        <v>2</v>
      </c>
      <c r="AP290" s="80">
        <v>0</v>
      </c>
      <c r="AQ290" s="80">
        <v>0</v>
      </c>
      <c r="AR290" s="224">
        <v>80</v>
      </c>
      <c r="AS290" s="224" t="s">
        <v>248</v>
      </c>
      <c r="AT290" s="11">
        <v>2907.4319999999998</v>
      </c>
      <c r="AU290" s="11">
        <v>25.818999999999999</v>
      </c>
      <c r="AV290" s="11">
        <v>0</v>
      </c>
      <c r="AW290" s="11">
        <v>80</v>
      </c>
      <c r="AX290" s="203" t="s">
        <v>248</v>
      </c>
      <c r="AY290" s="235" t="s">
        <v>248</v>
      </c>
      <c r="AZ290" s="138">
        <v>59753</v>
      </c>
      <c r="BA290" s="188" t="s">
        <v>248</v>
      </c>
      <c r="BB290" s="203" t="s">
        <v>248</v>
      </c>
      <c r="BC290" s="203" t="s">
        <v>248</v>
      </c>
      <c r="BD290" s="217" t="s">
        <v>61</v>
      </c>
      <c r="BE290" s="201" t="s">
        <v>62</v>
      </c>
      <c r="BF290" s="201" t="s">
        <v>63</v>
      </c>
      <c r="BG290" s="201" t="s">
        <v>196</v>
      </c>
      <c r="BH290" s="456" t="s">
        <v>515</v>
      </c>
      <c r="BI290" s="218" t="s">
        <v>64</v>
      </c>
      <c r="BJ290" s="370">
        <v>214</v>
      </c>
      <c r="BK290" s="370">
        <v>1</v>
      </c>
      <c r="BL290" s="219" t="s">
        <v>65</v>
      </c>
      <c r="BM290" s="52"/>
      <c r="BN290" s="218" t="s">
        <v>310</v>
      </c>
      <c r="BO290" s="217" t="s">
        <v>54</v>
      </c>
      <c r="BP290" s="201" t="s">
        <v>699</v>
      </c>
      <c r="BQ290" s="52" t="s">
        <v>715</v>
      </c>
    </row>
    <row r="291" spans="1:69" ht="15.75">
      <c r="A291" s="207" t="s">
        <v>37</v>
      </c>
      <c r="B291" s="208" t="s">
        <v>9</v>
      </c>
      <c r="C291" s="202" t="s">
        <v>35</v>
      </c>
      <c r="D291" s="210" t="s">
        <v>182</v>
      </c>
      <c r="E291" s="24" t="s">
        <v>655</v>
      </c>
      <c r="F291" s="86">
        <v>39</v>
      </c>
      <c r="G291" s="80">
        <v>4</v>
      </c>
      <c r="H291" s="204"/>
      <c r="I291" s="204"/>
      <c r="J291" s="204"/>
      <c r="K291" s="204"/>
      <c r="L291" s="80">
        <v>0</v>
      </c>
      <c r="M291" s="203"/>
      <c r="N291" s="52">
        <v>0</v>
      </c>
      <c r="O291" s="204"/>
      <c r="P291" s="204"/>
      <c r="Q291" s="11">
        <v>7.1547141999999999</v>
      </c>
      <c r="R291" s="204"/>
      <c r="S291" s="204"/>
      <c r="T291" s="53">
        <v>14.5625</v>
      </c>
      <c r="U291" s="204"/>
      <c r="V291" s="204"/>
      <c r="W291" s="11">
        <v>7.0573712857141997</v>
      </c>
      <c r="X291" s="204"/>
      <c r="Y291" s="204"/>
      <c r="Z291" s="53">
        <v>14.125</v>
      </c>
      <c r="AA291" s="204"/>
      <c r="AB291" s="204"/>
      <c r="AC291" s="204"/>
      <c r="AD291" s="204"/>
      <c r="AE291" s="204"/>
      <c r="AF291" s="9">
        <v>3.4013877625368081</v>
      </c>
      <c r="AG291" s="9">
        <v>245</v>
      </c>
      <c r="AH291" s="9">
        <v>0.44941506907960344</v>
      </c>
      <c r="AI291" s="9">
        <v>7</v>
      </c>
      <c r="AJ291" s="9">
        <v>2.5570652173913042</v>
      </c>
      <c r="AK291" s="9" t="s">
        <v>248</v>
      </c>
      <c r="AL291" s="9">
        <v>35</v>
      </c>
      <c r="AM291" s="9">
        <v>3.4013877625368081</v>
      </c>
      <c r="AN291" s="9">
        <v>3.48943661971831</v>
      </c>
      <c r="AO291" s="73">
        <v>7</v>
      </c>
      <c r="AP291" s="80">
        <v>0</v>
      </c>
      <c r="AQ291" s="80">
        <v>0</v>
      </c>
      <c r="AR291" s="224">
        <v>63</v>
      </c>
      <c r="AS291" s="224" t="s">
        <v>248</v>
      </c>
      <c r="AT291" s="11">
        <v>2494.8339999999998</v>
      </c>
      <c r="AU291" s="11">
        <v>0</v>
      </c>
      <c r="AV291" s="11">
        <v>0</v>
      </c>
      <c r="AW291" s="11">
        <v>63</v>
      </c>
      <c r="AX291" s="203" t="s">
        <v>248</v>
      </c>
      <c r="AY291" s="235" t="s">
        <v>248</v>
      </c>
      <c r="AZ291" s="138">
        <v>59753</v>
      </c>
      <c r="BA291" s="188" t="s">
        <v>248</v>
      </c>
      <c r="BB291" s="203" t="s">
        <v>248</v>
      </c>
      <c r="BC291" s="203" t="s">
        <v>248</v>
      </c>
      <c r="BD291" s="217" t="s">
        <v>61</v>
      </c>
      <c r="BE291" s="201" t="s">
        <v>62</v>
      </c>
      <c r="BF291" s="201" t="s">
        <v>63</v>
      </c>
      <c r="BG291" s="201" t="s">
        <v>196</v>
      </c>
      <c r="BH291" s="455" t="s">
        <v>515</v>
      </c>
      <c r="BI291" s="218" t="s">
        <v>66</v>
      </c>
      <c r="BJ291" s="370">
        <v>214</v>
      </c>
      <c r="BK291" s="370">
        <v>7</v>
      </c>
      <c r="BL291" s="219" t="s">
        <v>65</v>
      </c>
      <c r="BM291" s="52"/>
      <c r="BN291" s="218" t="s">
        <v>310</v>
      </c>
      <c r="BO291" s="217" t="s">
        <v>54</v>
      </c>
      <c r="BP291" s="201" t="s">
        <v>699</v>
      </c>
      <c r="BQ291" s="52" t="s">
        <v>715</v>
      </c>
    </row>
    <row r="292" spans="1:69" ht="15.75">
      <c r="A292" s="207" t="s">
        <v>37</v>
      </c>
      <c r="B292" s="208" t="s">
        <v>9</v>
      </c>
      <c r="C292" s="202" t="s">
        <v>35</v>
      </c>
      <c r="D292" s="210" t="s">
        <v>182</v>
      </c>
      <c r="E292" s="24" t="s">
        <v>655</v>
      </c>
      <c r="F292" s="86">
        <v>41</v>
      </c>
      <c r="G292" s="80">
        <v>0</v>
      </c>
      <c r="H292" s="204"/>
      <c r="I292" s="204"/>
      <c r="J292" s="204"/>
      <c r="K292" s="204"/>
      <c r="L292" s="80">
        <v>0</v>
      </c>
      <c r="M292" s="203"/>
      <c r="N292" s="52">
        <v>0</v>
      </c>
      <c r="O292" s="204"/>
      <c r="P292" s="204"/>
      <c r="Q292" s="11">
        <v>7.1536827804999996</v>
      </c>
      <c r="R292" s="204"/>
      <c r="S292" s="204"/>
      <c r="T292" s="53">
        <v>9.6583333333333332</v>
      </c>
      <c r="U292" s="204"/>
      <c r="V292" s="204"/>
      <c r="W292" s="11">
        <v>7.2813656585365001</v>
      </c>
      <c r="X292" s="204"/>
      <c r="Y292" s="204"/>
      <c r="Z292" s="53">
        <v>9.7437499999999986</v>
      </c>
      <c r="AA292" s="204"/>
      <c r="AB292" s="204"/>
      <c r="AC292" s="204"/>
      <c r="AD292" s="204"/>
      <c r="AE292" s="204"/>
      <c r="AF292" s="9">
        <v>3.3375203318019917</v>
      </c>
      <c r="AG292" s="9">
        <v>287</v>
      </c>
      <c r="AH292" s="9">
        <v>0.51206776539803578</v>
      </c>
      <c r="AI292" s="9">
        <v>19</v>
      </c>
      <c r="AJ292" s="9">
        <v>2.3708333333333336</v>
      </c>
      <c r="AK292" s="9" t="s">
        <v>248</v>
      </c>
      <c r="AL292" s="9">
        <v>40</v>
      </c>
      <c r="AM292" s="9">
        <v>3.3402500067438394</v>
      </c>
      <c r="AN292" s="9">
        <v>3.4350649350649349</v>
      </c>
      <c r="AO292" s="73">
        <v>2</v>
      </c>
      <c r="AP292" s="80">
        <v>0</v>
      </c>
      <c r="AQ292" s="80">
        <v>0</v>
      </c>
      <c r="AR292" s="224">
        <v>80</v>
      </c>
      <c r="AS292" s="224" t="s">
        <v>248</v>
      </c>
      <c r="AT292" s="11">
        <v>2931.8530000000001</v>
      </c>
      <c r="AU292" s="11">
        <v>0</v>
      </c>
      <c r="AV292" s="11">
        <v>0</v>
      </c>
      <c r="AW292" s="11">
        <v>80</v>
      </c>
      <c r="AX292" s="203" t="s">
        <v>248</v>
      </c>
      <c r="AY292" s="235" t="s">
        <v>248</v>
      </c>
      <c r="AZ292" s="138">
        <v>59753</v>
      </c>
      <c r="BA292" s="188" t="s">
        <v>248</v>
      </c>
      <c r="BB292" s="203" t="s">
        <v>248</v>
      </c>
      <c r="BC292" s="203" t="s">
        <v>248</v>
      </c>
      <c r="BD292" s="217" t="s">
        <v>61</v>
      </c>
      <c r="BE292" s="201" t="s">
        <v>62</v>
      </c>
      <c r="BF292" s="201" t="s">
        <v>63</v>
      </c>
      <c r="BG292" s="201" t="s">
        <v>196</v>
      </c>
      <c r="BH292" s="456" t="s">
        <v>515</v>
      </c>
      <c r="BI292" s="218" t="s">
        <v>67</v>
      </c>
      <c r="BJ292" s="370">
        <v>214</v>
      </c>
      <c r="BK292" s="370">
        <v>3</v>
      </c>
      <c r="BL292" s="219" t="s">
        <v>65</v>
      </c>
      <c r="BM292" s="52"/>
      <c r="BN292" s="218" t="s">
        <v>310</v>
      </c>
      <c r="BO292" s="217" t="s">
        <v>54</v>
      </c>
      <c r="BP292" s="201" t="s">
        <v>699</v>
      </c>
      <c r="BQ292" s="52" t="s">
        <v>715</v>
      </c>
    </row>
    <row r="293" spans="1:69" ht="15.75">
      <c r="A293" s="207" t="s">
        <v>37</v>
      </c>
      <c r="B293" s="208" t="s">
        <v>9</v>
      </c>
      <c r="C293" s="202" t="s">
        <v>35</v>
      </c>
      <c r="D293" s="210" t="s">
        <v>182</v>
      </c>
      <c r="E293" s="24" t="s">
        <v>655</v>
      </c>
      <c r="F293" s="86">
        <v>41</v>
      </c>
      <c r="G293" s="80">
        <v>1</v>
      </c>
      <c r="H293" s="204"/>
      <c r="I293" s="204"/>
      <c r="J293" s="204"/>
      <c r="K293" s="204"/>
      <c r="L293" s="80">
        <v>0</v>
      </c>
      <c r="M293" s="203"/>
      <c r="N293" s="52">
        <v>0</v>
      </c>
      <c r="O293" s="204"/>
      <c r="P293" s="204"/>
      <c r="Q293" s="11">
        <v>7.75432465</v>
      </c>
      <c r="R293" s="204"/>
      <c r="S293" s="204"/>
      <c r="T293" s="53">
        <v>9.8333333333333339</v>
      </c>
      <c r="U293" s="204"/>
      <c r="V293" s="204"/>
      <c r="W293" s="11">
        <v>7.7928746249999996</v>
      </c>
      <c r="X293" s="204"/>
      <c r="Y293" s="204"/>
      <c r="Z293" s="53">
        <v>9.875</v>
      </c>
      <c r="AA293" s="204"/>
      <c r="AB293" s="204"/>
      <c r="AC293" s="204"/>
      <c r="AD293" s="204"/>
      <c r="AE293" s="204"/>
      <c r="AF293" s="9">
        <v>2.5876326560974117</v>
      </c>
      <c r="AG293" s="9">
        <v>245</v>
      </c>
      <c r="AH293" s="9">
        <v>0.48756949693035306</v>
      </c>
      <c r="AI293" s="9">
        <v>71</v>
      </c>
      <c r="AJ293" s="9">
        <v>1.4117647058823528</v>
      </c>
      <c r="AK293" s="9" t="s">
        <v>248</v>
      </c>
      <c r="AL293" s="9">
        <v>0</v>
      </c>
      <c r="AM293" s="9"/>
      <c r="AN293" s="9"/>
      <c r="AO293" s="73">
        <v>2</v>
      </c>
      <c r="AP293" s="80">
        <v>0</v>
      </c>
      <c r="AQ293" s="80">
        <v>0</v>
      </c>
      <c r="AR293" s="224">
        <v>78</v>
      </c>
      <c r="AS293" s="224" t="s">
        <v>248</v>
      </c>
      <c r="AT293" s="11">
        <v>2860.73</v>
      </c>
      <c r="AU293" s="11">
        <v>0</v>
      </c>
      <c r="AV293" s="11">
        <v>0</v>
      </c>
      <c r="AW293" s="11">
        <v>78</v>
      </c>
      <c r="AX293" s="203" t="s">
        <v>248</v>
      </c>
      <c r="AY293" s="235" t="s">
        <v>248</v>
      </c>
      <c r="AZ293" s="138">
        <v>59753</v>
      </c>
      <c r="BA293" s="188" t="s">
        <v>248</v>
      </c>
      <c r="BB293" s="203" t="s">
        <v>248</v>
      </c>
      <c r="BC293" s="203" t="s">
        <v>248</v>
      </c>
      <c r="BD293" s="217" t="s">
        <v>61</v>
      </c>
      <c r="BE293" s="201" t="s">
        <v>62</v>
      </c>
      <c r="BF293" s="201" t="s">
        <v>63</v>
      </c>
      <c r="BG293" s="201" t="s">
        <v>196</v>
      </c>
      <c r="BH293" s="456" t="s">
        <v>515</v>
      </c>
      <c r="BI293" s="218" t="s">
        <v>68</v>
      </c>
      <c r="BJ293" s="370">
        <v>214</v>
      </c>
      <c r="BK293" s="370">
        <v>4</v>
      </c>
      <c r="BL293" s="219" t="s">
        <v>65</v>
      </c>
      <c r="BM293" s="52"/>
      <c r="BN293" s="218" t="s">
        <v>310</v>
      </c>
      <c r="BO293" s="217" t="s">
        <v>54</v>
      </c>
      <c r="BP293" s="201" t="s">
        <v>699</v>
      </c>
      <c r="BQ293" s="52" t="s">
        <v>715</v>
      </c>
    </row>
    <row r="294" spans="1:69" ht="15.75">
      <c r="A294" s="207" t="s">
        <v>37</v>
      </c>
      <c r="B294" s="208" t="s">
        <v>9</v>
      </c>
      <c r="C294" s="202" t="s">
        <v>35</v>
      </c>
      <c r="D294" s="210" t="s">
        <v>182</v>
      </c>
      <c r="E294" s="24" t="s">
        <v>258</v>
      </c>
      <c r="F294" s="86">
        <v>99</v>
      </c>
      <c r="G294" s="80">
        <v>0</v>
      </c>
      <c r="H294" s="204"/>
      <c r="I294" s="204"/>
      <c r="J294" s="204"/>
      <c r="K294" s="204"/>
      <c r="L294" s="80">
        <v>0</v>
      </c>
      <c r="M294" s="203"/>
      <c r="N294" s="52">
        <v>1</v>
      </c>
      <c r="O294" s="204"/>
      <c r="P294" s="204"/>
      <c r="Q294" s="11">
        <v>5.3989897273</v>
      </c>
      <c r="R294" s="204"/>
      <c r="S294" s="204"/>
      <c r="T294" s="53">
        <v>9.5083333333333329</v>
      </c>
      <c r="U294" s="204"/>
      <c r="V294" s="204"/>
      <c r="W294" s="11">
        <v>5.1646867474746996</v>
      </c>
      <c r="X294" s="204"/>
      <c r="Y294" s="204"/>
      <c r="Z294" s="53">
        <v>9.0249999999999986</v>
      </c>
      <c r="AA294" s="204"/>
      <c r="AB294" s="204"/>
      <c r="AC294" s="204"/>
      <c r="AD294" s="204"/>
      <c r="AE294" s="204"/>
      <c r="AF294" s="9">
        <v>3.7108892322281708</v>
      </c>
      <c r="AG294" s="9">
        <v>686</v>
      </c>
      <c r="AH294" s="9">
        <v>0.44531249942838214</v>
      </c>
      <c r="AI294" s="9">
        <v>19</v>
      </c>
      <c r="AJ294" s="9">
        <v>2.7432692307692306</v>
      </c>
      <c r="AK294" s="9" t="s">
        <v>248</v>
      </c>
      <c r="AL294" s="9">
        <v>98</v>
      </c>
      <c r="AM294" s="9">
        <v>3.7108892322281708</v>
      </c>
      <c r="AN294" s="9">
        <v>3.7194736842105263</v>
      </c>
      <c r="AO294" s="73">
        <v>4</v>
      </c>
      <c r="AP294" s="80">
        <v>0</v>
      </c>
      <c r="AQ294" s="80">
        <v>0</v>
      </c>
      <c r="AR294" s="224">
        <v>194</v>
      </c>
      <c r="AS294" s="224" t="s">
        <v>248</v>
      </c>
      <c r="AT294" s="11">
        <v>7070.75</v>
      </c>
      <c r="AU294" s="11">
        <v>0</v>
      </c>
      <c r="AV294" s="11">
        <v>0</v>
      </c>
      <c r="AW294" s="11">
        <v>194</v>
      </c>
      <c r="AX294" s="203" t="s">
        <v>248</v>
      </c>
      <c r="AY294" s="235" t="s">
        <v>248</v>
      </c>
      <c r="AZ294" s="138">
        <v>84504</v>
      </c>
      <c r="BA294" s="188" t="s">
        <v>248</v>
      </c>
      <c r="BB294" s="203" t="s">
        <v>248</v>
      </c>
      <c r="BC294" s="203" t="s">
        <v>248</v>
      </c>
      <c r="BD294" s="217" t="s">
        <v>61</v>
      </c>
      <c r="BE294" s="201" t="s">
        <v>62</v>
      </c>
      <c r="BF294" s="201" t="s">
        <v>63</v>
      </c>
      <c r="BG294" s="201" t="s">
        <v>196</v>
      </c>
      <c r="BH294" s="218" t="s">
        <v>513</v>
      </c>
      <c r="BI294" s="218" t="s">
        <v>64</v>
      </c>
      <c r="BJ294" s="370">
        <v>214</v>
      </c>
      <c r="BK294" s="370">
        <v>1</v>
      </c>
      <c r="BL294" s="219" t="s">
        <v>65</v>
      </c>
      <c r="BM294" s="52"/>
      <c r="BN294" s="218" t="s">
        <v>310</v>
      </c>
      <c r="BO294" s="217" t="s">
        <v>258</v>
      </c>
      <c r="BP294" s="201" t="s">
        <v>680</v>
      </c>
      <c r="BQ294" s="52" t="s">
        <v>714</v>
      </c>
    </row>
    <row r="295" spans="1:69" ht="15.75">
      <c r="A295" s="207" t="s">
        <v>37</v>
      </c>
      <c r="B295" s="208" t="s">
        <v>9</v>
      </c>
      <c r="C295" s="202" t="s">
        <v>35</v>
      </c>
      <c r="D295" s="210" t="s">
        <v>182</v>
      </c>
      <c r="E295" s="24" t="s">
        <v>258</v>
      </c>
      <c r="F295" s="86">
        <v>99</v>
      </c>
      <c r="G295" s="80">
        <v>1</v>
      </c>
      <c r="H295" s="204"/>
      <c r="I295" s="204"/>
      <c r="J295" s="204"/>
      <c r="K295" s="204"/>
      <c r="L295" s="80">
        <v>0</v>
      </c>
      <c r="M295" s="203"/>
      <c r="N295" s="52">
        <v>0</v>
      </c>
      <c r="O295" s="204"/>
      <c r="P295" s="204"/>
      <c r="Q295" s="11">
        <v>7.458602</v>
      </c>
      <c r="R295" s="204"/>
      <c r="S295" s="204"/>
      <c r="T295" s="53">
        <v>10.683333333333332</v>
      </c>
      <c r="U295" s="204"/>
      <c r="V295" s="204"/>
      <c r="W295" s="11">
        <v>7.4704387040815998</v>
      </c>
      <c r="X295" s="204"/>
      <c r="Y295" s="204"/>
      <c r="Z295" s="53">
        <v>10.774999999999999</v>
      </c>
      <c r="AA295" s="204"/>
      <c r="AB295" s="204"/>
      <c r="AC295" s="204"/>
      <c r="AD295" s="204"/>
      <c r="AE295" s="204"/>
      <c r="AF295" s="9">
        <v>3.3175024278425731</v>
      </c>
      <c r="AG295" s="9">
        <v>686</v>
      </c>
      <c r="AH295" s="9">
        <v>0.51533484528652551</v>
      </c>
      <c r="AI295" s="9">
        <v>50</v>
      </c>
      <c r="AJ295" s="9">
        <v>2.30375</v>
      </c>
      <c r="AK295" s="9" t="s">
        <v>248</v>
      </c>
      <c r="AL295" s="9">
        <v>97</v>
      </c>
      <c r="AM295" s="9">
        <v>3.3237997037145983</v>
      </c>
      <c r="AN295" s="9">
        <v>3.4283919597989949</v>
      </c>
      <c r="AO295" s="73">
        <v>8</v>
      </c>
      <c r="AP295" s="80">
        <v>0</v>
      </c>
      <c r="AQ295" s="80">
        <v>0</v>
      </c>
      <c r="AR295" s="224">
        <v>188</v>
      </c>
      <c r="AS295" s="224" t="s">
        <v>248</v>
      </c>
      <c r="AT295" s="11">
        <v>6994.5450000000001</v>
      </c>
      <c r="AU295" s="11">
        <v>0</v>
      </c>
      <c r="AV295" s="11">
        <v>0</v>
      </c>
      <c r="AW295" s="11">
        <v>188</v>
      </c>
      <c r="AX295" s="203" t="s">
        <v>248</v>
      </c>
      <c r="AY295" s="235" t="s">
        <v>248</v>
      </c>
      <c r="AZ295" s="138">
        <v>84504</v>
      </c>
      <c r="BA295" s="188" t="s">
        <v>248</v>
      </c>
      <c r="BB295" s="203" t="s">
        <v>248</v>
      </c>
      <c r="BC295" s="203" t="s">
        <v>248</v>
      </c>
      <c r="BD295" s="217" t="s">
        <v>61</v>
      </c>
      <c r="BE295" s="201" t="s">
        <v>62</v>
      </c>
      <c r="BF295" s="201" t="s">
        <v>63</v>
      </c>
      <c r="BG295" s="201" t="s">
        <v>196</v>
      </c>
      <c r="BH295" s="218" t="s">
        <v>513</v>
      </c>
      <c r="BI295" s="218" t="s">
        <v>66</v>
      </c>
      <c r="BJ295" s="370">
        <v>214</v>
      </c>
      <c r="BK295" s="370">
        <v>7</v>
      </c>
      <c r="BL295" s="219" t="s">
        <v>65</v>
      </c>
      <c r="BM295" s="52"/>
      <c r="BN295" s="218" t="s">
        <v>310</v>
      </c>
      <c r="BO295" s="217" t="s">
        <v>258</v>
      </c>
      <c r="BP295" s="201" t="s">
        <v>680</v>
      </c>
      <c r="BQ295" s="52" t="s">
        <v>714</v>
      </c>
    </row>
    <row r="296" spans="1:69" ht="15.75">
      <c r="A296" s="207" t="s">
        <v>37</v>
      </c>
      <c r="B296" s="208" t="s">
        <v>9</v>
      </c>
      <c r="C296" s="202" t="s">
        <v>35</v>
      </c>
      <c r="D296" s="210" t="s">
        <v>182</v>
      </c>
      <c r="E296" s="24" t="s">
        <v>258</v>
      </c>
      <c r="F296" s="86">
        <v>100</v>
      </c>
      <c r="G296" s="80">
        <v>2</v>
      </c>
      <c r="H296" s="204"/>
      <c r="I296" s="204"/>
      <c r="J296" s="204"/>
      <c r="K296" s="204"/>
      <c r="L296" s="80">
        <v>0</v>
      </c>
      <c r="M296" s="203"/>
      <c r="N296" s="52">
        <v>0</v>
      </c>
      <c r="O296" s="204"/>
      <c r="P296" s="204"/>
      <c r="Q296" s="11">
        <v>7.1279591020000002</v>
      </c>
      <c r="R296" s="204"/>
      <c r="S296" s="204"/>
      <c r="T296" s="53">
        <v>9.5499999999999972</v>
      </c>
      <c r="U296" s="204"/>
      <c r="V296" s="204"/>
      <c r="W296" s="11">
        <v>7.2104693163264999</v>
      </c>
      <c r="X296" s="204"/>
      <c r="Y296" s="204"/>
      <c r="Z296" s="53">
        <v>9.2749999999999986</v>
      </c>
      <c r="AA296" s="204"/>
      <c r="AB296" s="204"/>
      <c r="AC296" s="204"/>
      <c r="AD296" s="204"/>
      <c r="AE296" s="204"/>
      <c r="AF296" s="9">
        <v>3.3945335365245373</v>
      </c>
      <c r="AG296" s="9">
        <v>686</v>
      </c>
      <c r="AH296" s="9">
        <v>0.48764610878780545</v>
      </c>
      <c r="AI296" s="9">
        <v>37</v>
      </c>
      <c r="AJ296" s="9">
        <v>2.4550000000000001</v>
      </c>
      <c r="AK296" s="9" t="s">
        <v>248</v>
      </c>
      <c r="AL296" s="9">
        <v>98</v>
      </c>
      <c r="AM296" s="9">
        <v>3.3945335365245373</v>
      </c>
      <c r="AN296" s="9">
        <v>3.4976635514018692</v>
      </c>
      <c r="AO296" s="73">
        <v>4</v>
      </c>
      <c r="AP296" s="80">
        <v>0</v>
      </c>
      <c r="AQ296" s="80">
        <v>0</v>
      </c>
      <c r="AR296" s="224">
        <v>192</v>
      </c>
      <c r="AS296" s="224" t="s">
        <v>248</v>
      </c>
      <c r="AT296" s="11">
        <v>7000.11</v>
      </c>
      <c r="AU296" s="11">
        <v>0</v>
      </c>
      <c r="AV296" s="11">
        <v>0</v>
      </c>
      <c r="AW296" s="11">
        <v>192</v>
      </c>
      <c r="AX296" s="203" t="s">
        <v>248</v>
      </c>
      <c r="AY296" s="235" t="s">
        <v>248</v>
      </c>
      <c r="AZ296" s="138">
        <v>84504</v>
      </c>
      <c r="BA296" s="188" t="s">
        <v>248</v>
      </c>
      <c r="BB296" s="203" t="s">
        <v>248</v>
      </c>
      <c r="BC296" s="203" t="s">
        <v>248</v>
      </c>
      <c r="BD296" s="217" t="s">
        <v>61</v>
      </c>
      <c r="BE296" s="201" t="s">
        <v>62</v>
      </c>
      <c r="BF296" s="201" t="s">
        <v>63</v>
      </c>
      <c r="BG296" s="201" t="s">
        <v>196</v>
      </c>
      <c r="BH296" s="218" t="s">
        <v>513</v>
      </c>
      <c r="BI296" s="218" t="s">
        <v>67</v>
      </c>
      <c r="BJ296" s="370">
        <v>214</v>
      </c>
      <c r="BK296" s="370">
        <v>3</v>
      </c>
      <c r="BL296" s="219" t="s">
        <v>65</v>
      </c>
      <c r="BM296" s="52"/>
      <c r="BN296" s="218" t="s">
        <v>310</v>
      </c>
      <c r="BO296" s="217" t="s">
        <v>258</v>
      </c>
      <c r="BP296" s="201" t="s">
        <v>680</v>
      </c>
      <c r="BQ296" s="52" t="s">
        <v>714</v>
      </c>
    </row>
    <row r="297" spans="1:69" ht="15.75">
      <c r="A297" s="207" t="s">
        <v>37</v>
      </c>
      <c r="B297" s="208" t="s">
        <v>9</v>
      </c>
      <c r="C297" s="202" t="s">
        <v>35</v>
      </c>
      <c r="D297" s="210" t="s">
        <v>182</v>
      </c>
      <c r="E297" s="24" t="s">
        <v>258</v>
      </c>
      <c r="F297" s="86">
        <v>102</v>
      </c>
      <c r="G297" s="80">
        <v>6</v>
      </c>
      <c r="H297" s="204"/>
      <c r="I297" s="204"/>
      <c r="J297" s="204"/>
      <c r="K297" s="204"/>
      <c r="L297" s="80">
        <v>0</v>
      </c>
      <c r="M297" s="203"/>
      <c r="N297" s="52">
        <v>0</v>
      </c>
      <c r="O297" s="204"/>
      <c r="P297" s="204"/>
      <c r="Q297" s="11">
        <v>7.1230935938000002</v>
      </c>
      <c r="R297" s="204"/>
      <c r="S297" s="204"/>
      <c r="T297" s="53">
        <v>9.2999999999999972</v>
      </c>
      <c r="U297" s="204"/>
      <c r="V297" s="204"/>
      <c r="W297" s="11">
        <v>7.1422915104165998</v>
      </c>
      <c r="X297" s="204"/>
      <c r="Y297" s="204"/>
      <c r="Z297" s="53">
        <v>9.2999999999999972</v>
      </c>
      <c r="AA297" s="204"/>
      <c r="AB297" s="204"/>
      <c r="AC297" s="204"/>
      <c r="AD297" s="204"/>
      <c r="AE297" s="204"/>
      <c r="AF297" s="9">
        <v>2.8906686950961871</v>
      </c>
      <c r="AG297" s="9">
        <v>658</v>
      </c>
      <c r="AH297" s="9">
        <v>0.38480213591567519</v>
      </c>
      <c r="AI297" s="9">
        <v>82</v>
      </c>
      <c r="AJ297" s="9">
        <v>2.1272727272727274</v>
      </c>
      <c r="AK297" s="9" t="s">
        <v>248</v>
      </c>
      <c r="AL297" s="9">
        <v>0</v>
      </c>
      <c r="AM297" s="9"/>
      <c r="AN297" s="9"/>
      <c r="AO297" s="73">
        <v>44</v>
      </c>
      <c r="AP297" s="80">
        <v>2</v>
      </c>
      <c r="AQ297" s="80">
        <v>1</v>
      </c>
      <c r="AR297" s="224">
        <v>145</v>
      </c>
      <c r="AS297" s="224" t="s">
        <v>248</v>
      </c>
      <c r="AT297" s="11">
        <v>6658.5950000000003</v>
      </c>
      <c r="AU297" s="11">
        <v>189.92699999999999</v>
      </c>
      <c r="AV297" s="11">
        <v>0</v>
      </c>
      <c r="AW297" s="11">
        <v>145</v>
      </c>
      <c r="AX297" s="203" t="s">
        <v>248</v>
      </c>
      <c r="AY297" s="235" t="s">
        <v>248</v>
      </c>
      <c r="AZ297" s="138">
        <v>84504</v>
      </c>
      <c r="BA297" s="188" t="s">
        <v>248</v>
      </c>
      <c r="BB297" s="203" t="s">
        <v>248</v>
      </c>
      <c r="BC297" s="203" t="s">
        <v>248</v>
      </c>
      <c r="BD297" s="217" t="s">
        <v>61</v>
      </c>
      <c r="BE297" s="201" t="s">
        <v>62</v>
      </c>
      <c r="BF297" s="201" t="s">
        <v>63</v>
      </c>
      <c r="BG297" s="201" t="s">
        <v>196</v>
      </c>
      <c r="BH297" s="218" t="s">
        <v>513</v>
      </c>
      <c r="BI297" s="218" t="s">
        <v>68</v>
      </c>
      <c r="BJ297" s="370">
        <v>214</v>
      </c>
      <c r="BK297" s="370">
        <v>4</v>
      </c>
      <c r="BL297" s="219" t="s">
        <v>65</v>
      </c>
      <c r="BM297" s="52"/>
      <c r="BN297" s="218" t="s">
        <v>310</v>
      </c>
      <c r="BO297" s="217" t="s">
        <v>258</v>
      </c>
      <c r="BP297" s="201" t="s">
        <v>680</v>
      </c>
      <c r="BQ297" s="52" t="s">
        <v>714</v>
      </c>
    </row>
    <row r="298" spans="1:69" ht="15.75">
      <c r="A298" s="207" t="s">
        <v>37</v>
      </c>
      <c r="B298" s="208" t="s">
        <v>9</v>
      </c>
      <c r="C298" s="202" t="s">
        <v>35</v>
      </c>
      <c r="D298" s="210" t="s">
        <v>182</v>
      </c>
      <c r="E298" s="24" t="s">
        <v>609</v>
      </c>
      <c r="F298" s="86">
        <v>79</v>
      </c>
      <c r="G298" s="80">
        <v>0</v>
      </c>
      <c r="H298" s="204"/>
      <c r="I298" s="204"/>
      <c r="J298" s="204"/>
      <c r="K298" s="204"/>
      <c r="L298" s="80">
        <v>0</v>
      </c>
      <c r="M298" s="203"/>
      <c r="N298" s="52">
        <v>0</v>
      </c>
      <c r="O298" s="204"/>
      <c r="P298" s="204"/>
      <c r="Q298" s="11">
        <v>6.0231137595000002</v>
      </c>
      <c r="R298" s="204"/>
      <c r="S298" s="204"/>
      <c r="T298" s="53">
        <v>8.5249999999999986</v>
      </c>
      <c r="U298" s="204"/>
      <c r="V298" s="204"/>
      <c r="W298" s="11">
        <v>5.7942023797467996</v>
      </c>
      <c r="X298" s="204"/>
      <c r="Y298" s="204"/>
      <c r="Z298" s="53">
        <v>8.0249999999999986</v>
      </c>
      <c r="AA298" s="204"/>
      <c r="AB298" s="204"/>
      <c r="AC298" s="204"/>
      <c r="AD298" s="204"/>
      <c r="AE298" s="204"/>
      <c r="AF298" s="9">
        <v>3.6443399719045146</v>
      </c>
      <c r="AG298" s="9">
        <v>553</v>
      </c>
      <c r="AH298" s="9">
        <v>0.38691370763445015</v>
      </c>
      <c r="AI298" s="9">
        <v>8</v>
      </c>
      <c r="AJ298" s="9">
        <v>2.7807142857142857</v>
      </c>
      <c r="AK298" s="9" t="s">
        <v>248</v>
      </c>
      <c r="AL298" s="9">
        <v>79</v>
      </c>
      <c r="AM298" s="9">
        <v>3.6443399719045146</v>
      </c>
      <c r="AN298" s="9">
        <v>3.6716524216524218</v>
      </c>
      <c r="AO298" s="73">
        <v>0</v>
      </c>
      <c r="AP298" s="80">
        <v>0</v>
      </c>
      <c r="AQ298" s="80">
        <v>0</v>
      </c>
      <c r="AR298" s="224">
        <v>158</v>
      </c>
      <c r="AS298" s="224" t="s">
        <v>248</v>
      </c>
      <c r="AT298" s="11">
        <v>5649.77</v>
      </c>
      <c r="AU298" s="11">
        <v>0</v>
      </c>
      <c r="AV298" s="11">
        <v>0</v>
      </c>
      <c r="AW298" s="11">
        <v>158</v>
      </c>
      <c r="AX298" s="203" t="s">
        <v>248</v>
      </c>
      <c r="AY298" s="235" t="s">
        <v>248</v>
      </c>
      <c r="AZ298" s="138">
        <v>18884</v>
      </c>
      <c r="BA298" s="188" t="s">
        <v>248</v>
      </c>
      <c r="BB298" s="203" t="s">
        <v>248</v>
      </c>
      <c r="BC298" s="203" t="s">
        <v>248</v>
      </c>
      <c r="BD298" s="217" t="s">
        <v>61</v>
      </c>
      <c r="BE298" s="201" t="s">
        <v>62</v>
      </c>
      <c r="BF298" s="201" t="s">
        <v>63</v>
      </c>
      <c r="BG298" s="201" t="s">
        <v>196</v>
      </c>
      <c r="BH298" s="456" t="s">
        <v>515</v>
      </c>
      <c r="BI298" s="218" t="s">
        <v>64</v>
      </c>
      <c r="BJ298" s="370">
        <v>214</v>
      </c>
      <c r="BK298" s="370">
        <v>1</v>
      </c>
      <c r="BL298" s="219" t="s">
        <v>65</v>
      </c>
      <c r="BM298" s="52"/>
      <c r="BN298" s="218" t="s">
        <v>310</v>
      </c>
      <c r="BO298" s="217" t="s">
        <v>78</v>
      </c>
      <c r="BP298" s="201" t="s">
        <v>684</v>
      </c>
      <c r="BQ298" s="52" t="s">
        <v>716</v>
      </c>
    </row>
    <row r="299" spans="1:69" ht="15.75">
      <c r="A299" s="207" t="s">
        <v>37</v>
      </c>
      <c r="B299" s="208" t="s">
        <v>9</v>
      </c>
      <c r="C299" s="202" t="s">
        <v>35</v>
      </c>
      <c r="D299" s="210" t="s">
        <v>182</v>
      </c>
      <c r="E299" s="24" t="s">
        <v>609</v>
      </c>
      <c r="F299" s="86">
        <v>80</v>
      </c>
      <c r="G299" s="80">
        <v>1</v>
      </c>
      <c r="H299" s="204"/>
      <c r="I299" s="204"/>
      <c r="J299" s="204"/>
      <c r="K299" s="204"/>
      <c r="L299" s="80">
        <v>0</v>
      </c>
      <c r="M299" s="203"/>
      <c r="N299" s="52">
        <v>0</v>
      </c>
      <c r="O299" s="204"/>
      <c r="P299" s="204"/>
      <c r="Q299" s="11">
        <v>7.1494681518999998</v>
      </c>
      <c r="R299" s="204"/>
      <c r="S299" s="204"/>
      <c r="T299" s="53">
        <v>12.524999999999999</v>
      </c>
      <c r="U299" s="204"/>
      <c r="V299" s="204"/>
      <c r="W299" s="11">
        <v>7.1872021898733998</v>
      </c>
      <c r="X299" s="204"/>
      <c r="Y299" s="204"/>
      <c r="Z299" s="53">
        <v>12.524999999999999</v>
      </c>
      <c r="AA299" s="204"/>
      <c r="AB299" s="204"/>
      <c r="AC299" s="204"/>
      <c r="AD299" s="204"/>
      <c r="AE299" s="204"/>
      <c r="AF299" s="9">
        <v>3.0146112159622085</v>
      </c>
      <c r="AG299" s="9">
        <v>553</v>
      </c>
      <c r="AH299" s="9">
        <v>0.575728036689652</v>
      </c>
      <c r="AI299" s="9">
        <v>110</v>
      </c>
      <c r="AJ299" s="9">
        <v>2.0425</v>
      </c>
      <c r="AK299" s="9" t="s">
        <v>248</v>
      </c>
      <c r="AL299" s="9">
        <v>79</v>
      </c>
      <c r="AM299" s="9">
        <v>3.0146112159622085</v>
      </c>
      <c r="AN299" s="9">
        <v>3.0246710526315788</v>
      </c>
      <c r="AO299" s="73">
        <v>0</v>
      </c>
      <c r="AP299" s="80">
        <v>0</v>
      </c>
      <c r="AQ299" s="80">
        <v>0</v>
      </c>
      <c r="AR299" s="224">
        <v>158</v>
      </c>
      <c r="AS299" s="224" t="s">
        <v>248</v>
      </c>
      <c r="AT299" s="11">
        <v>5629.5159999999996</v>
      </c>
      <c r="AU299" s="11">
        <v>0</v>
      </c>
      <c r="AV299" s="11">
        <v>0</v>
      </c>
      <c r="AW299" s="11">
        <v>158</v>
      </c>
      <c r="AX299" s="203" t="s">
        <v>248</v>
      </c>
      <c r="AY299" s="235" t="s">
        <v>248</v>
      </c>
      <c r="AZ299" s="138">
        <v>18884</v>
      </c>
      <c r="BA299" s="188" t="s">
        <v>248</v>
      </c>
      <c r="BB299" s="203" t="s">
        <v>248</v>
      </c>
      <c r="BC299" s="203" t="s">
        <v>248</v>
      </c>
      <c r="BD299" s="217" t="s">
        <v>61</v>
      </c>
      <c r="BE299" s="201" t="s">
        <v>62</v>
      </c>
      <c r="BF299" s="201" t="s">
        <v>63</v>
      </c>
      <c r="BG299" s="201" t="s">
        <v>196</v>
      </c>
      <c r="BH299" s="455" t="s">
        <v>515</v>
      </c>
      <c r="BI299" s="218" t="s">
        <v>66</v>
      </c>
      <c r="BJ299" s="370">
        <v>214</v>
      </c>
      <c r="BK299" s="370">
        <v>7</v>
      </c>
      <c r="BL299" s="219" t="s">
        <v>65</v>
      </c>
      <c r="BM299" s="52"/>
      <c r="BN299" s="218" t="s">
        <v>310</v>
      </c>
      <c r="BO299" s="217" t="s">
        <v>78</v>
      </c>
      <c r="BP299" s="201" t="s">
        <v>684</v>
      </c>
      <c r="BQ299" s="52" t="s">
        <v>716</v>
      </c>
    </row>
    <row r="300" spans="1:69" ht="15.75">
      <c r="A300" s="207" t="s">
        <v>37</v>
      </c>
      <c r="B300" s="208" t="s">
        <v>9</v>
      </c>
      <c r="C300" s="202" t="s">
        <v>35</v>
      </c>
      <c r="D300" s="210" t="s">
        <v>182</v>
      </c>
      <c r="E300" s="24" t="s">
        <v>609</v>
      </c>
      <c r="F300" s="86">
        <v>79</v>
      </c>
      <c r="G300" s="80">
        <v>0</v>
      </c>
      <c r="H300" s="204"/>
      <c r="I300" s="204"/>
      <c r="J300" s="204"/>
      <c r="K300" s="204"/>
      <c r="L300" s="80">
        <v>2</v>
      </c>
      <c r="M300" s="203"/>
      <c r="N300" s="52">
        <v>0</v>
      </c>
      <c r="O300" s="204"/>
      <c r="P300" s="204"/>
      <c r="Q300" s="11">
        <v>5.9802465065000003</v>
      </c>
      <c r="R300" s="204"/>
      <c r="S300" s="204"/>
      <c r="T300" s="53">
        <v>8.5374999999999979</v>
      </c>
      <c r="U300" s="204"/>
      <c r="V300" s="204"/>
      <c r="W300" s="11">
        <v>5.3653244675323997</v>
      </c>
      <c r="X300" s="204"/>
      <c r="Y300" s="204"/>
      <c r="Z300" s="53">
        <v>8.0749999999999957</v>
      </c>
      <c r="AA300" s="204"/>
      <c r="AB300" s="204"/>
      <c r="AC300" s="204"/>
      <c r="AD300" s="204"/>
      <c r="AE300" s="204"/>
      <c r="AF300" s="9">
        <v>3.6835807185889617</v>
      </c>
      <c r="AG300" s="9">
        <v>539</v>
      </c>
      <c r="AH300" s="9">
        <v>0.36800926597572287</v>
      </c>
      <c r="AI300" s="9">
        <v>12</v>
      </c>
      <c r="AJ300" s="9">
        <v>3.0205729166666666</v>
      </c>
      <c r="AK300" s="9" t="s">
        <v>248</v>
      </c>
      <c r="AL300" s="9">
        <v>77</v>
      </c>
      <c r="AM300" s="9">
        <v>3.6835807185889617</v>
      </c>
      <c r="AN300" s="9">
        <v>3.706164383561644</v>
      </c>
      <c r="AO300" s="73">
        <v>4</v>
      </c>
      <c r="AP300" s="80">
        <v>0</v>
      </c>
      <c r="AQ300" s="80">
        <v>0</v>
      </c>
      <c r="AR300" s="224">
        <v>154</v>
      </c>
      <c r="AS300" s="224" t="s">
        <v>248</v>
      </c>
      <c r="AT300" s="11">
        <v>5597.098</v>
      </c>
      <c r="AU300" s="11">
        <v>0</v>
      </c>
      <c r="AV300" s="11">
        <v>0</v>
      </c>
      <c r="AW300" s="11">
        <v>154</v>
      </c>
      <c r="AX300" s="203" t="s">
        <v>248</v>
      </c>
      <c r="AY300" s="235" t="s">
        <v>248</v>
      </c>
      <c r="AZ300" s="138">
        <v>18884</v>
      </c>
      <c r="BA300" s="188" t="s">
        <v>248</v>
      </c>
      <c r="BB300" s="203" t="s">
        <v>248</v>
      </c>
      <c r="BC300" s="203" t="s">
        <v>248</v>
      </c>
      <c r="BD300" s="217" t="s">
        <v>61</v>
      </c>
      <c r="BE300" s="201" t="s">
        <v>62</v>
      </c>
      <c r="BF300" s="201" t="s">
        <v>63</v>
      </c>
      <c r="BG300" s="201" t="s">
        <v>196</v>
      </c>
      <c r="BH300" s="456" t="s">
        <v>515</v>
      </c>
      <c r="BI300" s="218" t="s">
        <v>67</v>
      </c>
      <c r="BJ300" s="370">
        <v>214</v>
      </c>
      <c r="BK300" s="370">
        <v>3</v>
      </c>
      <c r="BL300" s="219" t="s">
        <v>65</v>
      </c>
      <c r="BM300" s="52"/>
      <c r="BN300" s="218" t="s">
        <v>310</v>
      </c>
      <c r="BO300" s="217" t="s">
        <v>78</v>
      </c>
      <c r="BP300" s="201" t="s">
        <v>684</v>
      </c>
      <c r="BQ300" s="52" t="s">
        <v>716</v>
      </c>
    </row>
    <row r="301" spans="1:69" ht="15.75">
      <c r="A301" s="207" t="s">
        <v>37</v>
      </c>
      <c r="B301" s="208" t="s">
        <v>9</v>
      </c>
      <c r="C301" s="202" t="s">
        <v>35</v>
      </c>
      <c r="D301" s="210" t="s">
        <v>182</v>
      </c>
      <c r="E301" s="24" t="s">
        <v>609</v>
      </c>
      <c r="F301" s="86">
        <v>80</v>
      </c>
      <c r="G301" s="80">
        <v>0</v>
      </c>
      <c r="H301" s="204"/>
      <c r="I301" s="204"/>
      <c r="J301" s="204"/>
      <c r="K301" s="204"/>
      <c r="L301" s="80">
        <v>0</v>
      </c>
      <c r="M301" s="203"/>
      <c r="N301" s="52">
        <v>0</v>
      </c>
      <c r="O301" s="204"/>
      <c r="P301" s="204"/>
      <c r="Q301" s="11">
        <v>7.7110998124999997</v>
      </c>
      <c r="R301" s="204"/>
      <c r="S301" s="204"/>
      <c r="T301" s="53">
        <v>9.5</v>
      </c>
      <c r="U301" s="204"/>
      <c r="V301" s="204"/>
      <c r="W301" s="11">
        <v>7.7256622625000002</v>
      </c>
      <c r="X301" s="204"/>
      <c r="Y301" s="204"/>
      <c r="Z301" s="53">
        <v>9.5</v>
      </c>
      <c r="AA301" s="204"/>
      <c r="AB301" s="204"/>
      <c r="AC301" s="204"/>
      <c r="AD301" s="204"/>
      <c r="AE301" s="204"/>
      <c r="AF301" s="9">
        <v>2.7285899830660703</v>
      </c>
      <c r="AG301" s="9">
        <v>539</v>
      </c>
      <c r="AH301" s="9">
        <v>0.34457456629930289</v>
      </c>
      <c r="AI301" s="9">
        <v>101</v>
      </c>
      <c r="AJ301" s="9">
        <v>2.015625</v>
      </c>
      <c r="AK301" s="9" t="s">
        <v>248</v>
      </c>
      <c r="AL301" s="9">
        <v>0</v>
      </c>
      <c r="AM301" s="9"/>
      <c r="AN301" s="9"/>
      <c r="AO301" s="73">
        <v>16</v>
      </c>
      <c r="AP301" s="80">
        <v>0</v>
      </c>
      <c r="AQ301" s="80">
        <v>0</v>
      </c>
      <c r="AR301" s="224">
        <v>144</v>
      </c>
      <c r="AS301" s="224" t="s">
        <v>248</v>
      </c>
      <c r="AT301" s="11">
        <v>5704.4380000000001</v>
      </c>
      <c r="AU301" s="11">
        <v>0</v>
      </c>
      <c r="AV301" s="11">
        <v>0</v>
      </c>
      <c r="AW301" s="11">
        <v>144</v>
      </c>
      <c r="AX301" s="203" t="s">
        <v>248</v>
      </c>
      <c r="AY301" s="235" t="s">
        <v>248</v>
      </c>
      <c r="AZ301" s="138">
        <v>18884</v>
      </c>
      <c r="BA301" s="188" t="s">
        <v>248</v>
      </c>
      <c r="BB301" s="203" t="s">
        <v>248</v>
      </c>
      <c r="BC301" s="203" t="s">
        <v>248</v>
      </c>
      <c r="BD301" s="217" t="s">
        <v>61</v>
      </c>
      <c r="BE301" s="201" t="s">
        <v>62</v>
      </c>
      <c r="BF301" s="201" t="s">
        <v>63</v>
      </c>
      <c r="BG301" s="201" t="s">
        <v>196</v>
      </c>
      <c r="BH301" s="456" t="s">
        <v>515</v>
      </c>
      <c r="BI301" s="218" t="s">
        <v>68</v>
      </c>
      <c r="BJ301" s="370">
        <v>214</v>
      </c>
      <c r="BK301" s="370">
        <v>4</v>
      </c>
      <c r="BL301" s="219" t="s">
        <v>65</v>
      </c>
      <c r="BM301" s="52"/>
      <c r="BN301" s="218" t="s">
        <v>310</v>
      </c>
      <c r="BO301" s="217" t="s">
        <v>78</v>
      </c>
      <c r="BP301" s="201" t="s">
        <v>684</v>
      </c>
      <c r="BQ301" s="52" t="s">
        <v>716</v>
      </c>
    </row>
    <row r="302" spans="1:69" ht="15.75">
      <c r="A302" s="207" t="s">
        <v>37</v>
      </c>
      <c r="B302" s="208" t="s">
        <v>9</v>
      </c>
      <c r="C302" s="202" t="s">
        <v>35</v>
      </c>
      <c r="D302" s="210" t="s">
        <v>182</v>
      </c>
      <c r="E302" s="24" t="s">
        <v>363</v>
      </c>
      <c r="F302" s="86">
        <v>151</v>
      </c>
      <c r="G302" s="80">
        <v>0</v>
      </c>
      <c r="H302" s="204"/>
      <c r="I302" s="204"/>
      <c r="J302" s="204"/>
      <c r="K302" s="204"/>
      <c r="L302" s="80">
        <v>0</v>
      </c>
      <c r="M302" s="203"/>
      <c r="N302" s="52">
        <v>0</v>
      </c>
      <c r="O302" s="204"/>
      <c r="P302" s="204"/>
      <c r="Q302" s="11">
        <v>5.5634369800999997</v>
      </c>
      <c r="R302" s="204"/>
      <c r="S302" s="204"/>
      <c r="T302" s="53">
        <v>7.7449999999999992</v>
      </c>
      <c r="U302" s="204"/>
      <c r="V302" s="204"/>
      <c r="W302" s="11">
        <v>5.3256819536422997</v>
      </c>
      <c r="X302" s="204"/>
      <c r="Y302" s="204"/>
      <c r="Z302" s="53">
        <v>7.3062499999999986</v>
      </c>
      <c r="AA302" s="204"/>
      <c r="AB302" s="204"/>
      <c r="AC302" s="204"/>
      <c r="AD302" s="204"/>
      <c r="AE302" s="204"/>
      <c r="AF302" s="9">
        <v>3.6042021555465995</v>
      </c>
      <c r="AG302" s="9">
        <v>1057</v>
      </c>
      <c r="AH302" s="9">
        <v>0.4421203489338954</v>
      </c>
      <c r="AI302" s="9">
        <v>36</v>
      </c>
      <c r="AJ302" s="9">
        <v>2.6203571428571428</v>
      </c>
      <c r="AK302" s="9" t="s">
        <v>248</v>
      </c>
      <c r="AL302" s="9">
        <v>148</v>
      </c>
      <c r="AM302" s="9">
        <v>3.6179922889328364</v>
      </c>
      <c r="AN302" s="9">
        <v>3.6692942942942941</v>
      </c>
      <c r="AO302" s="73">
        <v>59</v>
      </c>
      <c r="AP302" s="80">
        <v>1</v>
      </c>
      <c r="AQ302" s="80">
        <v>1</v>
      </c>
      <c r="AR302" s="224">
        <v>241</v>
      </c>
      <c r="AS302" s="224" t="s">
        <v>248</v>
      </c>
      <c r="AT302" s="11">
        <v>11433.547</v>
      </c>
      <c r="AU302" s="11">
        <v>56.968000000000004</v>
      </c>
      <c r="AV302" s="80">
        <v>0</v>
      </c>
      <c r="AW302" s="80">
        <v>241</v>
      </c>
      <c r="AX302" s="203" t="s">
        <v>248</v>
      </c>
      <c r="AY302" s="235" t="s">
        <v>248</v>
      </c>
      <c r="AZ302" s="138">
        <v>254056</v>
      </c>
      <c r="BA302" s="188" t="s">
        <v>248</v>
      </c>
      <c r="BB302" s="203" t="s">
        <v>248</v>
      </c>
      <c r="BC302" s="203" t="s">
        <v>248</v>
      </c>
      <c r="BD302" s="217" t="s">
        <v>61</v>
      </c>
      <c r="BE302" s="201" t="s">
        <v>62</v>
      </c>
      <c r="BF302" s="201" t="s">
        <v>63</v>
      </c>
      <c r="BG302" s="201" t="s">
        <v>196</v>
      </c>
      <c r="BH302" s="218" t="s">
        <v>511</v>
      </c>
      <c r="BI302" s="218" t="s">
        <v>64</v>
      </c>
      <c r="BJ302" s="370">
        <v>214</v>
      </c>
      <c r="BK302" s="370">
        <v>1</v>
      </c>
      <c r="BL302" s="219" t="s">
        <v>65</v>
      </c>
      <c r="BM302" s="52"/>
      <c r="BN302" s="218" t="s">
        <v>310</v>
      </c>
      <c r="BO302" s="217" t="s">
        <v>54</v>
      </c>
      <c r="BP302" s="201" t="s">
        <v>699</v>
      </c>
      <c r="BQ302" s="52" t="s">
        <v>715</v>
      </c>
    </row>
    <row r="303" spans="1:69" ht="15.75">
      <c r="A303" s="207" t="s">
        <v>37</v>
      </c>
      <c r="B303" s="208" t="s">
        <v>9</v>
      </c>
      <c r="C303" s="202" t="s">
        <v>35</v>
      </c>
      <c r="D303" s="210" t="s">
        <v>182</v>
      </c>
      <c r="E303" s="24" t="s">
        <v>363</v>
      </c>
      <c r="F303" s="86">
        <v>158</v>
      </c>
      <c r="G303" s="80">
        <v>5</v>
      </c>
      <c r="H303" s="204"/>
      <c r="I303" s="204"/>
      <c r="J303" s="204"/>
      <c r="K303" s="204"/>
      <c r="L303" s="80">
        <v>0</v>
      </c>
      <c r="M303" s="203"/>
      <c r="N303" s="52">
        <v>0</v>
      </c>
      <c r="O303" s="204"/>
      <c r="P303" s="204"/>
      <c r="Q303" s="11">
        <v>7.1807384705999997</v>
      </c>
      <c r="R303" s="204"/>
      <c r="S303" s="204"/>
      <c r="T303" s="53">
        <v>10.674999999999997</v>
      </c>
      <c r="U303" s="204"/>
      <c r="V303" s="204"/>
      <c r="W303" s="11">
        <v>7.007150248366</v>
      </c>
      <c r="X303" s="204"/>
      <c r="Y303" s="204"/>
      <c r="Z303" s="53">
        <v>10.391666666666666</v>
      </c>
      <c r="AA303" s="204"/>
      <c r="AB303" s="204"/>
      <c r="AC303" s="204"/>
      <c r="AD303" s="204"/>
      <c r="AE303" s="204"/>
      <c r="AF303" s="9">
        <v>3.3305494911307831</v>
      </c>
      <c r="AG303" s="9">
        <v>1071</v>
      </c>
      <c r="AH303" s="9">
        <v>0.53267453224183403</v>
      </c>
      <c r="AI303" s="9">
        <v>81</v>
      </c>
      <c r="AJ303" s="9">
        <v>2.282142857142857</v>
      </c>
      <c r="AK303" s="9" t="s">
        <v>248</v>
      </c>
      <c r="AL303" s="9">
        <v>147</v>
      </c>
      <c r="AM303" s="9">
        <v>3.3603109861601901</v>
      </c>
      <c r="AN303" s="9">
        <v>3.465434083601286</v>
      </c>
      <c r="AO303" s="73">
        <v>68</v>
      </c>
      <c r="AP303" s="80">
        <v>2</v>
      </c>
      <c r="AQ303" s="80">
        <v>0</v>
      </c>
      <c r="AR303" s="224">
        <v>236</v>
      </c>
      <c r="AS303" s="224" t="s">
        <v>248</v>
      </c>
      <c r="AT303" s="11">
        <v>11618.903</v>
      </c>
      <c r="AU303" s="11">
        <v>186.90700000000001</v>
      </c>
      <c r="AV303" s="80">
        <v>0</v>
      </c>
      <c r="AW303" s="80">
        <v>236</v>
      </c>
      <c r="AX303" s="203" t="s">
        <v>248</v>
      </c>
      <c r="AY303" s="235" t="s">
        <v>248</v>
      </c>
      <c r="AZ303" s="138">
        <v>254056</v>
      </c>
      <c r="BA303" s="188" t="s">
        <v>248</v>
      </c>
      <c r="BB303" s="203" t="s">
        <v>248</v>
      </c>
      <c r="BC303" s="203" t="s">
        <v>248</v>
      </c>
      <c r="BD303" s="217" t="s">
        <v>61</v>
      </c>
      <c r="BE303" s="201" t="s">
        <v>62</v>
      </c>
      <c r="BF303" s="201" t="s">
        <v>63</v>
      </c>
      <c r="BG303" s="201" t="s">
        <v>196</v>
      </c>
      <c r="BH303" s="218" t="s">
        <v>511</v>
      </c>
      <c r="BI303" s="218" t="s">
        <v>66</v>
      </c>
      <c r="BJ303" s="370">
        <v>214</v>
      </c>
      <c r="BK303" s="370">
        <v>7</v>
      </c>
      <c r="BL303" s="219" t="s">
        <v>65</v>
      </c>
      <c r="BM303" s="52"/>
      <c r="BN303" s="218" t="s">
        <v>310</v>
      </c>
      <c r="BO303" s="217" t="s">
        <v>54</v>
      </c>
      <c r="BP303" s="201" t="s">
        <v>699</v>
      </c>
      <c r="BQ303" s="52" t="s">
        <v>715</v>
      </c>
    </row>
    <row r="304" spans="1:69" ht="15.75">
      <c r="A304" s="207" t="s">
        <v>37</v>
      </c>
      <c r="B304" s="208" t="s">
        <v>9</v>
      </c>
      <c r="C304" s="202" t="s">
        <v>35</v>
      </c>
      <c r="D304" s="210" t="s">
        <v>182</v>
      </c>
      <c r="E304" s="24" t="s">
        <v>363</v>
      </c>
      <c r="F304" s="86">
        <v>157</v>
      </c>
      <c r="G304" s="80">
        <v>3</v>
      </c>
      <c r="H304" s="204"/>
      <c r="I304" s="204"/>
      <c r="J304" s="204"/>
      <c r="K304" s="204"/>
      <c r="L304" s="80">
        <v>0</v>
      </c>
      <c r="M304" s="203"/>
      <c r="N304" s="52">
        <v>0</v>
      </c>
      <c r="O304" s="204"/>
      <c r="P304" s="204"/>
      <c r="Q304" s="11">
        <v>7.3409024415999999</v>
      </c>
      <c r="R304" s="204"/>
      <c r="S304" s="204"/>
      <c r="T304" s="53">
        <v>9.9124999999999979</v>
      </c>
      <c r="U304" s="204"/>
      <c r="V304" s="204"/>
      <c r="W304" s="11">
        <v>7.4312141493506001</v>
      </c>
      <c r="X304" s="204"/>
      <c r="Y304" s="204"/>
      <c r="Z304" s="53">
        <v>9.9299999999999979</v>
      </c>
      <c r="AA304" s="204"/>
      <c r="AB304" s="204"/>
      <c r="AC304" s="204"/>
      <c r="AD304" s="204"/>
      <c r="AE304" s="204"/>
      <c r="AF304" s="9">
        <v>3.4737384103667099</v>
      </c>
      <c r="AG304" s="9">
        <v>1078</v>
      </c>
      <c r="AH304" s="9">
        <v>0.45941929942231591</v>
      </c>
      <c r="AI304" s="9">
        <v>36</v>
      </c>
      <c r="AJ304" s="9">
        <v>2.558496732026144</v>
      </c>
      <c r="AK304" s="9" t="s">
        <v>248</v>
      </c>
      <c r="AL304" s="9">
        <v>152</v>
      </c>
      <c r="AM304" s="9">
        <v>3.4835056450806166</v>
      </c>
      <c r="AN304" s="9">
        <v>3.5771230502599654</v>
      </c>
      <c r="AO304" s="73">
        <v>50</v>
      </c>
      <c r="AP304" s="80">
        <v>0</v>
      </c>
      <c r="AQ304" s="80">
        <v>1</v>
      </c>
      <c r="AR304" s="224">
        <v>257</v>
      </c>
      <c r="AS304" s="224" t="s">
        <v>248</v>
      </c>
      <c r="AT304" s="11">
        <v>11689.271000000001</v>
      </c>
      <c r="AU304" s="11">
        <v>91.216999999999999</v>
      </c>
      <c r="AV304" s="80">
        <v>0</v>
      </c>
      <c r="AW304" s="80">
        <v>257</v>
      </c>
      <c r="AX304" s="203" t="s">
        <v>248</v>
      </c>
      <c r="AY304" s="235" t="s">
        <v>248</v>
      </c>
      <c r="AZ304" s="138">
        <v>254056</v>
      </c>
      <c r="BA304" s="188" t="s">
        <v>248</v>
      </c>
      <c r="BB304" s="203" t="s">
        <v>248</v>
      </c>
      <c r="BC304" s="203" t="s">
        <v>248</v>
      </c>
      <c r="BD304" s="217" t="s">
        <v>61</v>
      </c>
      <c r="BE304" s="201" t="s">
        <v>62</v>
      </c>
      <c r="BF304" s="201" t="s">
        <v>63</v>
      </c>
      <c r="BG304" s="201" t="s">
        <v>196</v>
      </c>
      <c r="BH304" s="218" t="s">
        <v>511</v>
      </c>
      <c r="BI304" s="218" t="s">
        <v>67</v>
      </c>
      <c r="BJ304" s="370">
        <v>214</v>
      </c>
      <c r="BK304" s="370">
        <v>3</v>
      </c>
      <c r="BL304" s="219" t="s">
        <v>65</v>
      </c>
      <c r="BM304" s="52"/>
      <c r="BN304" s="218" t="s">
        <v>310</v>
      </c>
      <c r="BO304" s="217" t="s">
        <v>54</v>
      </c>
      <c r="BP304" s="201" t="s">
        <v>699</v>
      </c>
      <c r="BQ304" s="52" t="s">
        <v>715</v>
      </c>
    </row>
    <row r="305" spans="1:69" ht="15.75">
      <c r="A305" s="207" t="s">
        <v>37</v>
      </c>
      <c r="B305" s="208" t="s">
        <v>9</v>
      </c>
      <c r="C305" s="202" t="s">
        <v>35</v>
      </c>
      <c r="D305" s="210" t="s">
        <v>182</v>
      </c>
      <c r="E305" s="24" t="s">
        <v>363</v>
      </c>
      <c r="F305" s="86">
        <v>157</v>
      </c>
      <c r="G305" s="80">
        <v>6</v>
      </c>
      <c r="H305" s="204"/>
      <c r="I305" s="204"/>
      <c r="J305" s="204"/>
      <c r="K305" s="204"/>
      <c r="L305" s="80">
        <v>3</v>
      </c>
      <c r="M305" s="203"/>
      <c r="N305" s="52">
        <v>0</v>
      </c>
      <c r="O305" s="204"/>
      <c r="P305" s="204"/>
      <c r="Q305" s="11">
        <v>8.4797971958999998</v>
      </c>
      <c r="R305" s="204"/>
      <c r="S305" s="204"/>
      <c r="T305" s="53">
        <v>12.574999999999999</v>
      </c>
      <c r="U305" s="204"/>
      <c r="V305" s="204"/>
      <c r="W305" s="11">
        <v>8.4983377432431997</v>
      </c>
      <c r="X305" s="204"/>
      <c r="Y305" s="204"/>
      <c r="Z305" s="53">
        <v>12.466666666666667</v>
      </c>
      <c r="AA305" s="204"/>
      <c r="AB305" s="204"/>
      <c r="AC305" s="204"/>
      <c r="AD305" s="204"/>
      <c r="AE305" s="204"/>
      <c r="AF305" s="9">
        <v>2.7006533817859451</v>
      </c>
      <c r="AG305" s="9">
        <v>1036</v>
      </c>
      <c r="AH305" s="9">
        <v>0.41273846364832356</v>
      </c>
      <c r="AI305" s="9">
        <v>286</v>
      </c>
      <c r="AJ305" s="9">
        <v>1.7075949367088608</v>
      </c>
      <c r="AK305" s="9" t="s">
        <v>248</v>
      </c>
      <c r="AL305" s="9">
        <v>0</v>
      </c>
      <c r="AM305" s="9"/>
      <c r="AN305" s="9"/>
      <c r="AO305" s="73">
        <v>105</v>
      </c>
      <c r="AP305" s="80">
        <v>8</v>
      </c>
      <c r="AQ305" s="80">
        <v>9</v>
      </c>
      <c r="AR305" s="224">
        <v>180</v>
      </c>
      <c r="AS305" s="224" t="s">
        <v>248</v>
      </c>
      <c r="AT305" s="11">
        <v>10571.556</v>
      </c>
      <c r="AU305" s="11">
        <v>1009.485</v>
      </c>
      <c r="AV305" s="80">
        <v>0</v>
      </c>
      <c r="AW305" s="80">
        <v>180</v>
      </c>
      <c r="AX305" s="203" t="s">
        <v>248</v>
      </c>
      <c r="AY305" s="235" t="s">
        <v>248</v>
      </c>
      <c r="AZ305" s="138">
        <v>254056</v>
      </c>
      <c r="BA305" s="188" t="s">
        <v>248</v>
      </c>
      <c r="BB305" s="203" t="s">
        <v>248</v>
      </c>
      <c r="BC305" s="203" t="s">
        <v>248</v>
      </c>
      <c r="BD305" s="217" t="s">
        <v>61</v>
      </c>
      <c r="BE305" s="201" t="s">
        <v>62</v>
      </c>
      <c r="BF305" s="201" t="s">
        <v>63</v>
      </c>
      <c r="BG305" s="201" t="s">
        <v>196</v>
      </c>
      <c r="BH305" s="218" t="s">
        <v>511</v>
      </c>
      <c r="BI305" s="218" t="s">
        <v>68</v>
      </c>
      <c r="BJ305" s="370">
        <v>214</v>
      </c>
      <c r="BK305" s="370">
        <v>4</v>
      </c>
      <c r="BL305" s="219" t="s">
        <v>65</v>
      </c>
      <c r="BM305" s="52"/>
      <c r="BN305" s="218" t="s">
        <v>310</v>
      </c>
      <c r="BO305" s="217" t="s">
        <v>54</v>
      </c>
      <c r="BP305" s="201" t="s">
        <v>699</v>
      </c>
      <c r="BQ305" s="52" t="s">
        <v>715</v>
      </c>
    </row>
    <row r="306" spans="1:69" ht="15.75">
      <c r="A306" s="207" t="s">
        <v>37</v>
      </c>
      <c r="B306" s="208" t="s">
        <v>9</v>
      </c>
      <c r="C306" s="202" t="s">
        <v>35</v>
      </c>
      <c r="D306" s="210" t="s">
        <v>182</v>
      </c>
      <c r="E306" s="24" t="s">
        <v>203</v>
      </c>
      <c r="F306" s="86">
        <v>67</v>
      </c>
      <c r="G306" s="80">
        <v>0</v>
      </c>
      <c r="H306" s="204"/>
      <c r="I306" s="204"/>
      <c r="J306" s="204"/>
      <c r="K306" s="204"/>
      <c r="L306" s="80">
        <v>0</v>
      </c>
      <c r="M306" s="203"/>
      <c r="N306" s="52">
        <v>0</v>
      </c>
      <c r="O306" s="204"/>
      <c r="P306" s="204"/>
      <c r="Q306" s="11">
        <v>5.8998058357999996</v>
      </c>
      <c r="R306" s="204"/>
      <c r="S306" s="204"/>
      <c r="T306" s="53">
        <v>6.9781250000000004</v>
      </c>
      <c r="U306" s="204"/>
      <c r="V306" s="204"/>
      <c r="W306" s="11">
        <v>5.5655520149253004</v>
      </c>
      <c r="X306" s="204"/>
      <c r="Y306" s="204"/>
      <c r="Z306" s="53">
        <v>6.6624999999999996</v>
      </c>
      <c r="AA306" s="204"/>
      <c r="AB306" s="204"/>
      <c r="AC306" s="204"/>
      <c r="AD306" s="204"/>
      <c r="AE306" s="204"/>
      <c r="AF306" s="9">
        <v>3.6984648295302884</v>
      </c>
      <c r="AG306" s="9">
        <v>469</v>
      </c>
      <c r="AH306" s="9">
        <v>0.37761776217703558</v>
      </c>
      <c r="AI306" s="9">
        <v>10</v>
      </c>
      <c r="AJ306" s="9">
        <v>2.8202380952380954</v>
      </c>
      <c r="AK306" s="9" t="s">
        <v>248</v>
      </c>
      <c r="AL306" s="9">
        <v>67</v>
      </c>
      <c r="AM306" s="9">
        <v>3.6984648295302884</v>
      </c>
      <c r="AN306" s="9">
        <v>3.7085843373493974</v>
      </c>
      <c r="AO306" s="73">
        <v>2</v>
      </c>
      <c r="AP306" s="80">
        <v>0</v>
      </c>
      <c r="AQ306" s="80">
        <v>0</v>
      </c>
      <c r="AR306" s="224">
        <v>132</v>
      </c>
      <c r="AS306" s="224" t="s">
        <v>248</v>
      </c>
      <c r="AT306" s="11">
        <v>4773.3720000000003</v>
      </c>
      <c r="AU306" s="11">
        <v>0</v>
      </c>
      <c r="AV306" s="11">
        <v>0</v>
      </c>
      <c r="AW306" s="11">
        <v>132</v>
      </c>
      <c r="AX306" s="203" t="s">
        <v>248</v>
      </c>
      <c r="AY306" s="235" t="s">
        <v>248</v>
      </c>
      <c r="AZ306" s="138">
        <v>38918</v>
      </c>
      <c r="BA306" s="188" t="s">
        <v>248</v>
      </c>
      <c r="BB306" s="203" t="s">
        <v>248</v>
      </c>
      <c r="BC306" s="203" t="s">
        <v>248</v>
      </c>
      <c r="BD306" s="217" t="s">
        <v>61</v>
      </c>
      <c r="BE306" s="201" t="s">
        <v>62</v>
      </c>
      <c r="BF306" s="201" t="s">
        <v>63</v>
      </c>
      <c r="BG306" s="201" t="s">
        <v>196</v>
      </c>
      <c r="BH306" s="456" t="s">
        <v>515</v>
      </c>
      <c r="BI306" s="218" t="s">
        <v>64</v>
      </c>
      <c r="BJ306" s="370">
        <v>214</v>
      </c>
      <c r="BK306" s="370">
        <v>1</v>
      </c>
      <c r="BL306" s="219" t="s">
        <v>65</v>
      </c>
      <c r="BM306" s="52"/>
      <c r="BN306" s="218" t="s">
        <v>310</v>
      </c>
      <c r="BO306" s="217" t="s">
        <v>54</v>
      </c>
      <c r="BP306" s="201" t="s">
        <v>699</v>
      </c>
      <c r="BQ306" s="52" t="s">
        <v>715</v>
      </c>
    </row>
    <row r="307" spans="1:69" ht="16.5" thickBot="1">
      <c r="A307" s="207" t="s">
        <v>37</v>
      </c>
      <c r="B307" s="208" t="s">
        <v>9</v>
      </c>
      <c r="C307" s="202" t="s">
        <v>35</v>
      </c>
      <c r="D307" s="210" t="s">
        <v>182</v>
      </c>
      <c r="E307" s="24" t="s">
        <v>203</v>
      </c>
      <c r="F307" s="86">
        <v>68</v>
      </c>
      <c r="G307" s="80">
        <v>4</v>
      </c>
      <c r="H307" s="204"/>
      <c r="I307" s="204"/>
      <c r="J307" s="204"/>
      <c r="K307" s="204"/>
      <c r="L307" s="80">
        <v>0</v>
      </c>
      <c r="M307" s="203"/>
      <c r="N307" s="52">
        <v>0</v>
      </c>
      <c r="O307" s="204"/>
      <c r="P307" s="204"/>
      <c r="Q307" s="11">
        <v>7.6050623905999997</v>
      </c>
      <c r="R307" s="204"/>
      <c r="S307" s="204"/>
      <c r="T307" s="53">
        <v>12.899999999999999</v>
      </c>
      <c r="U307" s="204"/>
      <c r="V307" s="204"/>
      <c r="W307" s="11">
        <v>7.509187296875</v>
      </c>
      <c r="X307" s="204"/>
      <c r="Y307" s="204"/>
      <c r="Z307" s="53">
        <v>12.466666666666667</v>
      </c>
      <c r="AA307" s="204"/>
      <c r="AB307" s="204"/>
      <c r="AC307" s="204"/>
      <c r="AD307" s="204"/>
      <c r="AE307" s="204"/>
      <c r="AF307" s="9">
        <v>3.2645535759095639</v>
      </c>
      <c r="AG307" s="9">
        <v>448</v>
      </c>
      <c r="AH307" s="9">
        <v>0.49380955308737995</v>
      </c>
      <c r="AI307" s="9">
        <v>36</v>
      </c>
      <c r="AJ307" s="9">
        <v>2.2939393939393939</v>
      </c>
      <c r="AK307" s="9" t="s">
        <v>248</v>
      </c>
      <c r="AL307" s="9">
        <v>64</v>
      </c>
      <c r="AM307" s="9">
        <v>3.2645535759095639</v>
      </c>
      <c r="AN307" s="9">
        <v>3.3012820512820511</v>
      </c>
      <c r="AO307" s="73">
        <v>8</v>
      </c>
      <c r="AP307" s="80">
        <v>0</v>
      </c>
      <c r="AQ307" s="80">
        <v>0</v>
      </c>
      <c r="AR307" s="224">
        <v>120</v>
      </c>
      <c r="AS307" s="224" t="s">
        <v>248</v>
      </c>
      <c r="AT307" s="11">
        <v>4562.1710000000003</v>
      </c>
      <c r="AU307" s="11">
        <v>0</v>
      </c>
      <c r="AV307" s="11">
        <v>0</v>
      </c>
      <c r="AW307" s="11">
        <v>120</v>
      </c>
      <c r="AX307" s="158" t="s">
        <v>248</v>
      </c>
      <c r="AY307" s="235" t="s">
        <v>248</v>
      </c>
      <c r="AZ307" s="138">
        <v>38918</v>
      </c>
      <c r="BA307" s="188" t="s">
        <v>248</v>
      </c>
      <c r="BB307" s="203" t="s">
        <v>248</v>
      </c>
      <c r="BC307" s="158" t="s">
        <v>248</v>
      </c>
      <c r="BD307" s="217" t="s">
        <v>61</v>
      </c>
      <c r="BE307" s="201" t="s">
        <v>62</v>
      </c>
      <c r="BF307" s="201" t="s">
        <v>63</v>
      </c>
      <c r="BG307" s="201" t="s">
        <v>196</v>
      </c>
      <c r="BH307" s="456" t="s">
        <v>515</v>
      </c>
      <c r="BI307" s="218" t="s">
        <v>66</v>
      </c>
      <c r="BJ307" s="370">
        <v>214</v>
      </c>
      <c r="BK307" s="370">
        <v>7</v>
      </c>
      <c r="BL307" s="219" t="s">
        <v>65</v>
      </c>
      <c r="BM307" s="52"/>
      <c r="BN307" s="218" t="s">
        <v>310</v>
      </c>
      <c r="BO307" s="217" t="s">
        <v>54</v>
      </c>
      <c r="BP307" s="201" t="s">
        <v>699</v>
      </c>
      <c r="BQ307" s="52" t="s">
        <v>715</v>
      </c>
    </row>
    <row r="308" spans="1:69" ht="15.75">
      <c r="A308" s="207" t="s">
        <v>37</v>
      </c>
      <c r="B308" s="208" t="s">
        <v>9</v>
      </c>
      <c r="C308" s="202" t="s">
        <v>35</v>
      </c>
      <c r="D308" s="210" t="s">
        <v>182</v>
      </c>
      <c r="E308" s="24" t="s">
        <v>203</v>
      </c>
      <c r="F308" s="86">
        <v>67</v>
      </c>
      <c r="G308" s="80">
        <v>0</v>
      </c>
      <c r="H308" s="204"/>
      <c r="I308" s="204"/>
      <c r="J308" s="204"/>
      <c r="K308" s="204"/>
      <c r="L308" s="80">
        <v>0</v>
      </c>
      <c r="M308" s="203"/>
      <c r="N308" s="52">
        <v>0</v>
      </c>
      <c r="O308" s="204"/>
      <c r="P308" s="204"/>
      <c r="Q308" s="11">
        <v>7.1795073283999997</v>
      </c>
      <c r="R308" s="204"/>
      <c r="S308" s="204"/>
      <c r="T308" s="53">
        <v>9.2750000000000004</v>
      </c>
      <c r="U308" s="204"/>
      <c r="V308" s="204"/>
      <c r="W308" s="11">
        <v>7.3221490746268003</v>
      </c>
      <c r="X308" s="204"/>
      <c r="Y308" s="204"/>
      <c r="Z308" s="53">
        <v>9.6624999999999996</v>
      </c>
      <c r="AA308" s="204"/>
      <c r="AB308" s="204"/>
      <c r="AC308" s="204"/>
      <c r="AD308" s="204"/>
      <c r="AE308" s="204"/>
      <c r="AF308" s="9">
        <v>3.3511513893538192</v>
      </c>
      <c r="AG308" s="9">
        <v>469</v>
      </c>
      <c r="AH308" s="9">
        <v>0.50053731630640386</v>
      </c>
      <c r="AI308" s="9">
        <v>28</v>
      </c>
      <c r="AJ308" s="9">
        <v>2.4010869565217394</v>
      </c>
      <c r="AK308" s="9" t="s">
        <v>248</v>
      </c>
      <c r="AL308" s="9">
        <v>66</v>
      </c>
      <c r="AM308" s="9">
        <v>3.3656493551803353</v>
      </c>
      <c r="AN308" s="9">
        <v>3.4178082191780823</v>
      </c>
      <c r="AO308" s="73">
        <v>0</v>
      </c>
      <c r="AP308" s="80">
        <v>0</v>
      </c>
      <c r="AQ308" s="80">
        <v>0</v>
      </c>
      <c r="AR308" s="224">
        <v>134</v>
      </c>
      <c r="AS308" s="224" t="s">
        <v>248</v>
      </c>
      <c r="AT308" s="11">
        <v>4725.424</v>
      </c>
      <c r="AU308" s="11">
        <v>64.739999999999995</v>
      </c>
      <c r="AV308" s="11">
        <v>0</v>
      </c>
      <c r="AW308" s="11">
        <v>134</v>
      </c>
      <c r="AX308" s="221" t="s">
        <v>248</v>
      </c>
      <c r="AY308" s="235" t="s">
        <v>248</v>
      </c>
      <c r="AZ308" s="138">
        <v>38918</v>
      </c>
      <c r="BA308" s="188" t="s">
        <v>248</v>
      </c>
      <c r="BB308" s="203" t="s">
        <v>248</v>
      </c>
      <c r="BC308" s="221" t="s">
        <v>248</v>
      </c>
      <c r="BD308" s="217" t="s">
        <v>61</v>
      </c>
      <c r="BE308" s="201" t="s">
        <v>62</v>
      </c>
      <c r="BF308" s="201" t="s">
        <v>63</v>
      </c>
      <c r="BG308" s="201" t="s">
        <v>196</v>
      </c>
      <c r="BH308" s="456" t="s">
        <v>515</v>
      </c>
      <c r="BI308" s="218" t="s">
        <v>67</v>
      </c>
      <c r="BJ308" s="370">
        <v>214</v>
      </c>
      <c r="BK308" s="370">
        <v>3</v>
      </c>
      <c r="BL308" s="219" t="s">
        <v>65</v>
      </c>
      <c r="BM308" s="52"/>
      <c r="BN308" s="218" t="s">
        <v>310</v>
      </c>
      <c r="BO308" s="217" t="s">
        <v>54</v>
      </c>
      <c r="BP308" s="201" t="s">
        <v>699</v>
      </c>
      <c r="BQ308" s="52" t="s">
        <v>715</v>
      </c>
    </row>
    <row r="309" spans="1:69" ht="15.75">
      <c r="A309" s="207" t="s">
        <v>37</v>
      </c>
      <c r="B309" s="208" t="s">
        <v>9</v>
      </c>
      <c r="C309" s="202" t="s">
        <v>35</v>
      </c>
      <c r="D309" s="210" t="s">
        <v>182</v>
      </c>
      <c r="E309" s="24" t="s">
        <v>203</v>
      </c>
      <c r="F309" s="86">
        <v>69</v>
      </c>
      <c r="G309" s="80">
        <v>0</v>
      </c>
      <c r="H309" s="204"/>
      <c r="I309" s="204"/>
      <c r="J309" s="204"/>
      <c r="K309" s="204"/>
      <c r="L309" s="80">
        <v>0</v>
      </c>
      <c r="M309" s="203"/>
      <c r="N309" s="52">
        <v>0</v>
      </c>
      <c r="O309" s="204"/>
      <c r="P309" s="204"/>
      <c r="Q309" s="11">
        <v>7.4431447245999998</v>
      </c>
      <c r="R309" s="204"/>
      <c r="S309" s="204"/>
      <c r="T309" s="53">
        <v>9.0916666666666668</v>
      </c>
      <c r="U309" s="204"/>
      <c r="V309" s="204"/>
      <c r="W309" s="11">
        <v>7.5152752173912996</v>
      </c>
      <c r="X309" s="204"/>
      <c r="Y309" s="204"/>
      <c r="Z309" s="53">
        <v>9.1937499999999996</v>
      </c>
      <c r="AA309" s="204"/>
      <c r="AB309" s="204"/>
      <c r="AC309" s="204"/>
      <c r="AD309" s="204"/>
      <c r="AE309" s="204"/>
      <c r="AF309" s="9">
        <v>2.7295410605526698</v>
      </c>
      <c r="AG309" s="9">
        <v>482</v>
      </c>
      <c r="AH309" s="9">
        <v>0.28718334086599068</v>
      </c>
      <c r="AI309" s="9">
        <v>79</v>
      </c>
      <c r="AJ309" s="9">
        <v>2.0963235294117646</v>
      </c>
      <c r="AK309" s="9" t="s">
        <v>248</v>
      </c>
      <c r="AL309" s="9">
        <v>0</v>
      </c>
      <c r="AM309" s="9"/>
      <c r="AN309" s="9"/>
      <c r="AO309" s="73">
        <v>2</v>
      </c>
      <c r="AP309" s="80">
        <v>0</v>
      </c>
      <c r="AQ309" s="80">
        <v>0</v>
      </c>
      <c r="AR309" s="224">
        <v>136</v>
      </c>
      <c r="AS309" s="224" t="s">
        <v>248</v>
      </c>
      <c r="AT309" s="11">
        <v>4920.7640000000001</v>
      </c>
      <c r="AU309" s="11">
        <v>0</v>
      </c>
      <c r="AV309" s="11">
        <v>0</v>
      </c>
      <c r="AW309" s="11">
        <v>136</v>
      </c>
      <c r="AX309" s="203" t="s">
        <v>248</v>
      </c>
      <c r="AY309" s="235" t="s">
        <v>248</v>
      </c>
      <c r="AZ309" s="138">
        <v>38918</v>
      </c>
      <c r="BA309" s="188" t="s">
        <v>248</v>
      </c>
      <c r="BB309" s="203" t="s">
        <v>248</v>
      </c>
      <c r="BC309" s="203" t="s">
        <v>248</v>
      </c>
      <c r="BD309" s="217" t="s">
        <v>61</v>
      </c>
      <c r="BE309" s="201" t="s">
        <v>62</v>
      </c>
      <c r="BF309" s="201" t="s">
        <v>63</v>
      </c>
      <c r="BG309" s="201" t="s">
        <v>196</v>
      </c>
      <c r="BH309" s="456" t="s">
        <v>515</v>
      </c>
      <c r="BI309" s="218" t="s">
        <v>68</v>
      </c>
      <c r="BJ309" s="370">
        <v>214</v>
      </c>
      <c r="BK309" s="370">
        <v>4</v>
      </c>
      <c r="BL309" s="219" t="s">
        <v>65</v>
      </c>
      <c r="BM309" s="52"/>
      <c r="BN309" s="218" t="s">
        <v>310</v>
      </c>
      <c r="BO309" s="217" t="s">
        <v>54</v>
      </c>
      <c r="BP309" s="201" t="s">
        <v>699</v>
      </c>
      <c r="BQ309" s="52" t="s">
        <v>715</v>
      </c>
    </row>
    <row r="310" spans="1:69" ht="15.75">
      <c r="A310" s="207" t="s">
        <v>37</v>
      </c>
      <c r="B310" s="208" t="s">
        <v>9</v>
      </c>
      <c r="C310" s="202" t="s">
        <v>35</v>
      </c>
      <c r="D310" s="210" t="s">
        <v>182</v>
      </c>
      <c r="E310" s="24" t="s">
        <v>675</v>
      </c>
      <c r="F310" s="86">
        <v>219</v>
      </c>
      <c r="G310" s="80">
        <v>0</v>
      </c>
      <c r="H310" s="204"/>
      <c r="I310" s="204"/>
      <c r="J310" s="204"/>
      <c r="K310" s="204"/>
      <c r="L310" s="80">
        <v>0</v>
      </c>
      <c r="M310" s="203"/>
      <c r="N310" s="52">
        <v>2</v>
      </c>
      <c r="O310" s="204"/>
      <c r="P310" s="204"/>
      <c r="Q310" s="11">
        <v>5.5461734155000002</v>
      </c>
      <c r="R310" s="204"/>
      <c r="S310" s="204"/>
      <c r="T310" s="53">
        <v>8.2624999999999957</v>
      </c>
      <c r="U310" s="204"/>
      <c r="V310" s="204"/>
      <c r="W310" s="11">
        <v>5.3678811506848998</v>
      </c>
      <c r="X310" s="204"/>
      <c r="Y310" s="204"/>
      <c r="Z310" s="53">
        <v>8.2624999999999957</v>
      </c>
      <c r="AA310" s="204"/>
      <c r="AB310" s="204"/>
      <c r="AC310" s="204"/>
      <c r="AD310" s="204"/>
      <c r="AE310" s="204"/>
      <c r="AF310" s="9">
        <v>3.6307903596543345</v>
      </c>
      <c r="AG310" s="9">
        <v>1495</v>
      </c>
      <c r="AH310" s="9">
        <v>0.51108917669494258</v>
      </c>
      <c r="AI310" s="9">
        <v>39</v>
      </c>
      <c r="AJ310" s="9">
        <v>2.5639344262295083</v>
      </c>
      <c r="AK310" s="9" t="s">
        <v>248</v>
      </c>
      <c r="AL310" s="9">
        <v>201</v>
      </c>
      <c r="AM310" s="9">
        <v>3.6964439880619162</v>
      </c>
      <c r="AN310" s="9">
        <v>3.7060557341907825</v>
      </c>
      <c r="AO310" s="73">
        <v>29</v>
      </c>
      <c r="AP310" s="80">
        <v>1</v>
      </c>
      <c r="AQ310" s="80">
        <v>0</v>
      </c>
      <c r="AR310" s="224">
        <v>408</v>
      </c>
      <c r="AS310" s="224" t="s">
        <v>248</v>
      </c>
      <c r="AT310" s="11">
        <v>16118.856</v>
      </c>
      <c r="AU310" s="11">
        <v>498.72800000000001</v>
      </c>
      <c r="AV310" s="11">
        <v>2</v>
      </c>
      <c r="AW310" s="11">
        <v>400</v>
      </c>
      <c r="AX310" s="203" t="s">
        <v>248</v>
      </c>
      <c r="AY310" s="235" t="s">
        <v>248</v>
      </c>
      <c r="AZ310" s="138">
        <v>61113</v>
      </c>
      <c r="BA310" s="188" t="s">
        <v>248</v>
      </c>
      <c r="BB310" s="203" t="s">
        <v>248</v>
      </c>
      <c r="BC310" s="203" t="s">
        <v>248</v>
      </c>
      <c r="BD310" s="217" t="s">
        <v>61</v>
      </c>
      <c r="BE310" s="201" t="s">
        <v>62</v>
      </c>
      <c r="BF310" s="201" t="s">
        <v>63</v>
      </c>
      <c r="BG310" s="201" t="s">
        <v>196</v>
      </c>
      <c r="BH310" s="456" t="s">
        <v>513</v>
      </c>
      <c r="BI310" s="218" t="s">
        <v>64</v>
      </c>
      <c r="BJ310" s="370">
        <v>214</v>
      </c>
      <c r="BK310" s="370">
        <v>1</v>
      </c>
      <c r="BL310" s="219" t="s">
        <v>65</v>
      </c>
      <c r="BM310" s="52"/>
      <c r="BN310" s="218" t="s">
        <v>310</v>
      </c>
      <c r="BO310" s="217" t="s">
        <v>350</v>
      </c>
      <c r="BP310" s="201" t="s">
        <v>703</v>
      </c>
      <c r="BQ310" s="52" t="s">
        <v>718</v>
      </c>
    </row>
    <row r="311" spans="1:69" ht="15.75">
      <c r="A311" s="207" t="s">
        <v>37</v>
      </c>
      <c r="B311" s="208" t="s">
        <v>9</v>
      </c>
      <c r="C311" s="202" t="s">
        <v>35</v>
      </c>
      <c r="D311" s="210" t="s">
        <v>182</v>
      </c>
      <c r="E311" s="24" t="s">
        <v>675</v>
      </c>
      <c r="F311" s="86">
        <v>218</v>
      </c>
      <c r="G311" s="80">
        <v>4</v>
      </c>
      <c r="H311" s="204"/>
      <c r="I311" s="204"/>
      <c r="J311" s="204"/>
      <c r="K311" s="204"/>
      <c r="L311" s="80">
        <v>1</v>
      </c>
      <c r="M311" s="203"/>
      <c r="N311" s="52">
        <v>1</v>
      </c>
      <c r="O311" s="204"/>
      <c r="P311" s="204"/>
      <c r="Q311" s="11">
        <v>6.8784739905999999</v>
      </c>
      <c r="R311" s="204"/>
      <c r="S311" s="204"/>
      <c r="T311" s="53">
        <v>10.174999999999997</v>
      </c>
      <c r="U311" s="204"/>
      <c r="V311" s="204"/>
      <c r="W311" s="11">
        <v>6.8421359953051004</v>
      </c>
      <c r="X311" s="204"/>
      <c r="Y311" s="204"/>
      <c r="Z311" s="53">
        <v>10.174999999999997</v>
      </c>
      <c r="AA311" s="204"/>
      <c r="AB311" s="204"/>
      <c r="AC311" s="204"/>
      <c r="AD311" s="204"/>
      <c r="AE311" s="204"/>
      <c r="AF311" s="9">
        <v>3.1971059150170644</v>
      </c>
      <c r="AG311" s="9">
        <v>1381</v>
      </c>
      <c r="AH311" s="9">
        <v>0.63400392971939445</v>
      </c>
      <c r="AI311" s="9">
        <v>144</v>
      </c>
      <c r="AJ311" s="9">
        <v>1.8128676470588236</v>
      </c>
      <c r="AK311" s="9" t="s">
        <v>248</v>
      </c>
      <c r="AL311" s="9">
        <v>160</v>
      </c>
      <c r="AM311" s="9">
        <v>3.3232552122076355</v>
      </c>
      <c r="AN311" s="9">
        <v>3.3900273224043715</v>
      </c>
      <c r="AO311" s="73">
        <v>29</v>
      </c>
      <c r="AP311" s="80">
        <v>11</v>
      </c>
      <c r="AQ311" s="80">
        <v>5</v>
      </c>
      <c r="AR311" s="224">
        <v>383</v>
      </c>
      <c r="AS311" s="224" t="s">
        <v>248</v>
      </c>
      <c r="AT311" s="11">
        <v>14267.766</v>
      </c>
      <c r="AU311" s="11">
        <v>2080.741</v>
      </c>
      <c r="AV311" s="11">
        <v>0</v>
      </c>
      <c r="AW311" s="11">
        <v>381</v>
      </c>
      <c r="AX311" s="203" t="s">
        <v>248</v>
      </c>
      <c r="AY311" s="235" t="s">
        <v>248</v>
      </c>
      <c r="AZ311" s="138">
        <v>61113</v>
      </c>
      <c r="BA311" s="188" t="s">
        <v>248</v>
      </c>
      <c r="BB311" s="203" t="s">
        <v>248</v>
      </c>
      <c r="BC311" s="203" t="s">
        <v>248</v>
      </c>
      <c r="BD311" s="217" t="s">
        <v>61</v>
      </c>
      <c r="BE311" s="201" t="s">
        <v>62</v>
      </c>
      <c r="BF311" s="201" t="s">
        <v>63</v>
      </c>
      <c r="BG311" s="201" t="s">
        <v>196</v>
      </c>
      <c r="BH311" s="456" t="s">
        <v>513</v>
      </c>
      <c r="BI311" s="218" t="s">
        <v>66</v>
      </c>
      <c r="BJ311" s="370">
        <v>214</v>
      </c>
      <c r="BK311" s="370">
        <v>7</v>
      </c>
      <c r="BL311" s="219" t="s">
        <v>65</v>
      </c>
      <c r="BM311" s="52"/>
      <c r="BN311" s="218" t="s">
        <v>310</v>
      </c>
      <c r="BO311" s="217" t="s">
        <v>350</v>
      </c>
      <c r="BP311" s="201" t="s">
        <v>703</v>
      </c>
      <c r="BQ311" s="52" t="s">
        <v>718</v>
      </c>
    </row>
    <row r="312" spans="1:69" ht="15.75">
      <c r="A312" s="207" t="s">
        <v>37</v>
      </c>
      <c r="B312" s="208" t="s">
        <v>9</v>
      </c>
      <c r="C312" s="202" t="s">
        <v>35</v>
      </c>
      <c r="D312" s="210" t="s">
        <v>182</v>
      </c>
      <c r="E312" s="24" t="s">
        <v>675</v>
      </c>
      <c r="F312" s="86">
        <v>209</v>
      </c>
      <c r="G312" s="80">
        <v>5</v>
      </c>
      <c r="H312" s="204"/>
      <c r="I312" s="204"/>
      <c r="J312" s="204"/>
      <c r="K312" s="204"/>
      <c r="L312" s="80">
        <v>1</v>
      </c>
      <c r="M312" s="203"/>
      <c r="N312" s="52">
        <v>0</v>
      </c>
      <c r="O312" s="204"/>
      <c r="P312" s="204"/>
      <c r="Q312" s="11">
        <v>7.3408323644999998</v>
      </c>
      <c r="R312" s="204"/>
      <c r="S312" s="204"/>
      <c r="T312" s="53">
        <v>9.8849999999999998</v>
      </c>
      <c r="U312" s="204"/>
      <c r="V312" s="204"/>
      <c r="W312" s="11">
        <v>7.5154283300492004</v>
      </c>
      <c r="X312" s="204"/>
      <c r="Y312" s="204"/>
      <c r="Z312" s="53">
        <v>10.106249999999999</v>
      </c>
      <c r="AA312" s="204"/>
      <c r="AB312" s="204"/>
      <c r="AC312" s="204"/>
      <c r="AD312" s="204"/>
      <c r="AE312" s="204"/>
      <c r="AF312" s="9">
        <v>3.4305679971955456</v>
      </c>
      <c r="AG312" s="9">
        <v>1407</v>
      </c>
      <c r="AH312" s="9">
        <v>0.51923961413583275</v>
      </c>
      <c r="AI312" s="9">
        <v>79</v>
      </c>
      <c r="AJ312" s="9">
        <v>2.3680147058823531</v>
      </c>
      <c r="AK312" s="9" t="s">
        <v>248</v>
      </c>
      <c r="AL312" s="9">
        <v>193</v>
      </c>
      <c r="AM312" s="9">
        <v>3.4509696568673314</v>
      </c>
      <c r="AN312" s="9">
        <v>3.5582047685834501</v>
      </c>
      <c r="AO312" s="73">
        <v>6</v>
      </c>
      <c r="AP312" s="80">
        <v>2</v>
      </c>
      <c r="AQ312" s="80">
        <v>0</v>
      </c>
      <c r="AR312" s="224">
        <v>400</v>
      </c>
      <c r="AS312" s="224" t="s">
        <v>248</v>
      </c>
      <c r="AT312" s="11">
        <v>15597.498</v>
      </c>
      <c r="AU312" s="11">
        <v>135.76400000000001</v>
      </c>
      <c r="AV312" s="11">
        <v>0</v>
      </c>
      <c r="AW312" s="11">
        <v>400</v>
      </c>
      <c r="AX312" s="203" t="s">
        <v>248</v>
      </c>
      <c r="AY312" s="235" t="s">
        <v>248</v>
      </c>
      <c r="AZ312" s="138">
        <v>61113</v>
      </c>
      <c r="BA312" s="188" t="s">
        <v>248</v>
      </c>
      <c r="BB312" s="203" t="s">
        <v>248</v>
      </c>
      <c r="BC312" s="203" t="s">
        <v>248</v>
      </c>
      <c r="BD312" s="217" t="s">
        <v>61</v>
      </c>
      <c r="BE312" s="201" t="s">
        <v>62</v>
      </c>
      <c r="BF312" s="201" t="s">
        <v>63</v>
      </c>
      <c r="BG312" s="201" t="s">
        <v>196</v>
      </c>
      <c r="BH312" s="456" t="s">
        <v>513</v>
      </c>
      <c r="BI312" s="218" t="s">
        <v>67</v>
      </c>
      <c r="BJ312" s="370">
        <v>214</v>
      </c>
      <c r="BK312" s="370">
        <v>3</v>
      </c>
      <c r="BL312" s="219" t="s">
        <v>65</v>
      </c>
      <c r="BM312" s="52"/>
      <c r="BN312" s="218" t="s">
        <v>310</v>
      </c>
      <c r="BO312" s="217" t="s">
        <v>350</v>
      </c>
      <c r="BP312" s="201" t="s">
        <v>703</v>
      </c>
      <c r="BQ312" s="52" t="s">
        <v>718</v>
      </c>
    </row>
    <row r="313" spans="1:69" ht="15.75">
      <c r="A313" s="207" t="s">
        <v>37</v>
      </c>
      <c r="B313" s="208" t="s">
        <v>9</v>
      </c>
      <c r="C313" s="202" t="s">
        <v>35</v>
      </c>
      <c r="D313" s="210" t="s">
        <v>182</v>
      </c>
      <c r="E313" s="24" t="s">
        <v>675</v>
      </c>
      <c r="F313" s="86">
        <v>208</v>
      </c>
      <c r="G313" s="80">
        <v>9</v>
      </c>
      <c r="H313" s="204"/>
      <c r="I313" s="204"/>
      <c r="J313" s="204"/>
      <c r="K313" s="204"/>
      <c r="L313" s="80">
        <v>2</v>
      </c>
      <c r="M313" s="203"/>
      <c r="N313" s="52">
        <v>0</v>
      </c>
      <c r="O313" s="204"/>
      <c r="P313" s="204"/>
      <c r="Q313" s="11">
        <v>7.4266037562999996</v>
      </c>
      <c r="R313" s="204"/>
      <c r="S313" s="204"/>
      <c r="T313" s="53">
        <v>13.537499999999994</v>
      </c>
      <c r="U313" s="204"/>
      <c r="V313" s="204"/>
      <c r="W313" s="11">
        <v>7.4520809796954</v>
      </c>
      <c r="X313" s="204"/>
      <c r="Y313" s="204"/>
      <c r="Z313" s="53">
        <v>13.537499999999994</v>
      </c>
      <c r="AA313" s="204"/>
      <c r="AB313" s="204"/>
      <c r="AC313" s="204"/>
      <c r="AD313" s="204"/>
      <c r="AE313" s="204"/>
      <c r="AF313" s="9">
        <v>2.6230114713828052</v>
      </c>
      <c r="AG313" s="9">
        <v>1133</v>
      </c>
      <c r="AH313" s="9">
        <v>0.4593398839248114</v>
      </c>
      <c r="AI313" s="9">
        <v>355</v>
      </c>
      <c r="AJ313" s="9">
        <v>1.5253731343283583</v>
      </c>
      <c r="AK313" s="9" t="s">
        <v>248</v>
      </c>
      <c r="AL313" s="9">
        <v>0</v>
      </c>
      <c r="AM313" s="9"/>
      <c r="AN313" s="9"/>
      <c r="AO313" s="73">
        <v>114</v>
      </c>
      <c r="AP313" s="80">
        <v>37</v>
      </c>
      <c r="AQ313" s="80">
        <v>28</v>
      </c>
      <c r="AR313" s="224">
        <v>219</v>
      </c>
      <c r="AS313" s="224" t="s">
        <v>248</v>
      </c>
      <c r="AT313" s="11">
        <v>11275.977000000001</v>
      </c>
      <c r="AU313" s="11">
        <v>4191.9979999999996</v>
      </c>
      <c r="AV313" s="11">
        <v>0</v>
      </c>
      <c r="AW313" s="11">
        <v>217</v>
      </c>
      <c r="AX313" s="203" t="s">
        <v>248</v>
      </c>
      <c r="AY313" s="235" t="s">
        <v>248</v>
      </c>
      <c r="AZ313" s="138">
        <v>61113</v>
      </c>
      <c r="BA313" s="188" t="s">
        <v>248</v>
      </c>
      <c r="BB313" s="203" t="s">
        <v>248</v>
      </c>
      <c r="BC313" s="203" t="s">
        <v>248</v>
      </c>
      <c r="BD313" s="217" t="s">
        <v>61</v>
      </c>
      <c r="BE313" s="201" t="s">
        <v>62</v>
      </c>
      <c r="BF313" s="201" t="s">
        <v>63</v>
      </c>
      <c r="BG313" s="201" t="s">
        <v>196</v>
      </c>
      <c r="BH313" s="456" t="s">
        <v>513</v>
      </c>
      <c r="BI313" s="218" t="s">
        <v>68</v>
      </c>
      <c r="BJ313" s="370">
        <v>214</v>
      </c>
      <c r="BK313" s="370">
        <v>4</v>
      </c>
      <c r="BL313" s="219" t="s">
        <v>65</v>
      </c>
      <c r="BM313" s="52"/>
      <c r="BN313" s="218" t="s">
        <v>310</v>
      </c>
      <c r="BO313" s="217" t="s">
        <v>350</v>
      </c>
      <c r="BP313" s="201" t="s">
        <v>703</v>
      </c>
      <c r="BQ313" s="52" t="s">
        <v>718</v>
      </c>
    </row>
    <row r="314" spans="1:69" ht="15.75">
      <c r="A314" s="207" t="s">
        <v>37</v>
      </c>
      <c r="B314" s="208" t="s">
        <v>9</v>
      </c>
      <c r="C314" s="202" t="s">
        <v>35</v>
      </c>
      <c r="D314" s="210" t="s">
        <v>182</v>
      </c>
      <c r="E314" s="24" t="s">
        <v>215</v>
      </c>
      <c r="F314" s="86">
        <v>57</v>
      </c>
      <c r="G314" s="80">
        <v>3</v>
      </c>
      <c r="H314" s="204"/>
      <c r="I314" s="204"/>
      <c r="J314" s="204"/>
      <c r="K314" s="204"/>
      <c r="L314" s="80">
        <v>0</v>
      </c>
      <c r="M314" s="203"/>
      <c r="N314" s="52">
        <v>0</v>
      </c>
      <c r="O314" s="204"/>
      <c r="P314" s="204"/>
      <c r="Q314" s="11">
        <v>6.5022961481000001</v>
      </c>
      <c r="R314" s="204"/>
      <c r="S314" s="204"/>
      <c r="T314" s="53">
        <v>11.149999999999999</v>
      </c>
      <c r="U314" s="204"/>
      <c r="V314" s="204"/>
      <c r="W314" s="11">
        <v>6.3302219814814</v>
      </c>
      <c r="X314" s="204"/>
      <c r="Y314" s="204"/>
      <c r="Z314" s="53">
        <v>10.649999999999999</v>
      </c>
      <c r="AA314" s="204"/>
      <c r="AB314" s="204"/>
      <c r="AC314" s="204"/>
      <c r="AD314" s="204"/>
      <c r="AE314" s="204"/>
      <c r="AF314" s="9">
        <v>3.6792328225241766</v>
      </c>
      <c r="AG314" s="9">
        <v>378</v>
      </c>
      <c r="AH314" s="9">
        <v>0.38417936634444594</v>
      </c>
      <c r="AI314" s="9">
        <v>9</v>
      </c>
      <c r="AJ314" s="9">
        <v>2.7749999999999999</v>
      </c>
      <c r="AK314" s="9" t="s">
        <v>248</v>
      </c>
      <c r="AL314" s="9">
        <v>54</v>
      </c>
      <c r="AM314" s="9">
        <v>3.6792328225241766</v>
      </c>
      <c r="AN314" s="9">
        <v>3.6980769230769233</v>
      </c>
      <c r="AO314" s="73">
        <v>19</v>
      </c>
      <c r="AP314" s="80">
        <v>0</v>
      </c>
      <c r="AQ314" s="80">
        <v>0</v>
      </c>
      <c r="AR314" s="224">
        <v>89</v>
      </c>
      <c r="AS314" s="224" t="s">
        <v>248</v>
      </c>
      <c r="AT314" s="11">
        <v>3845.9740000000002</v>
      </c>
      <c r="AU314" s="11">
        <v>0</v>
      </c>
      <c r="AV314" s="11">
        <v>0</v>
      </c>
      <c r="AW314" s="11">
        <v>89</v>
      </c>
      <c r="AX314" s="203" t="s">
        <v>248</v>
      </c>
      <c r="AY314" s="235" t="s">
        <v>248</v>
      </c>
      <c r="AZ314" s="138">
        <v>15899</v>
      </c>
      <c r="BA314" s="188" t="s">
        <v>248</v>
      </c>
      <c r="BB314" s="203" t="s">
        <v>248</v>
      </c>
      <c r="BC314" s="203" t="s">
        <v>248</v>
      </c>
      <c r="BD314" s="217" t="s">
        <v>61</v>
      </c>
      <c r="BE314" s="201" t="s">
        <v>62</v>
      </c>
      <c r="BF314" s="201" t="s">
        <v>63</v>
      </c>
      <c r="BG314" s="201" t="s">
        <v>196</v>
      </c>
      <c r="BH314" s="455" t="s">
        <v>514</v>
      </c>
      <c r="BI314" s="218" t="s">
        <v>64</v>
      </c>
      <c r="BJ314" s="370">
        <v>214</v>
      </c>
      <c r="BK314" s="370">
        <v>1</v>
      </c>
      <c r="BL314" s="219" t="s">
        <v>65</v>
      </c>
      <c r="BM314" s="52"/>
      <c r="BN314" s="218" t="s">
        <v>310</v>
      </c>
      <c r="BO314" s="217" t="s">
        <v>351</v>
      </c>
      <c r="BP314" s="201" t="s">
        <v>684</v>
      </c>
      <c r="BQ314" s="52" t="s">
        <v>716</v>
      </c>
    </row>
    <row r="315" spans="1:69" ht="15.75">
      <c r="A315" s="207" t="s">
        <v>37</v>
      </c>
      <c r="B315" s="208" t="s">
        <v>9</v>
      </c>
      <c r="C315" s="202" t="s">
        <v>35</v>
      </c>
      <c r="D315" s="210" t="s">
        <v>182</v>
      </c>
      <c r="E315" s="24" t="s">
        <v>215</v>
      </c>
      <c r="F315" s="86">
        <v>55</v>
      </c>
      <c r="G315" s="80">
        <v>0</v>
      </c>
      <c r="H315" s="204"/>
      <c r="I315" s="204"/>
      <c r="J315" s="204"/>
      <c r="K315" s="204"/>
      <c r="L315" s="80">
        <v>0</v>
      </c>
      <c r="M315" s="203"/>
      <c r="N315" s="52">
        <v>0</v>
      </c>
      <c r="O315" s="204"/>
      <c r="P315" s="204"/>
      <c r="Q315" s="11">
        <v>6.2583633090999999</v>
      </c>
      <c r="R315" s="204"/>
      <c r="S315" s="204"/>
      <c r="T315" s="53">
        <v>6.96875</v>
      </c>
      <c r="U315" s="204"/>
      <c r="V315" s="204"/>
      <c r="W315" s="11">
        <v>6.3011998</v>
      </c>
      <c r="X315" s="204"/>
      <c r="Y315" s="204"/>
      <c r="Z315" s="53">
        <v>6.9749999999999996</v>
      </c>
      <c r="AA315" s="204"/>
      <c r="AB315" s="204"/>
      <c r="AC315" s="204"/>
      <c r="AD315" s="204"/>
      <c r="AE315" s="204"/>
      <c r="AF315" s="9">
        <v>2.4571428527400059</v>
      </c>
      <c r="AG315" s="9">
        <v>287</v>
      </c>
      <c r="AH315" s="9">
        <v>0.46619705228416186</v>
      </c>
      <c r="AI315" s="9">
        <v>165</v>
      </c>
      <c r="AJ315" s="9">
        <v>1.6128472222222223</v>
      </c>
      <c r="AK315" s="9" t="s">
        <v>248</v>
      </c>
      <c r="AL315" s="9">
        <v>0</v>
      </c>
      <c r="AM315" s="9"/>
      <c r="AN315" s="9"/>
      <c r="AO315" s="73">
        <v>0</v>
      </c>
      <c r="AP315" s="80">
        <v>0</v>
      </c>
      <c r="AQ315" s="80">
        <v>0</v>
      </c>
      <c r="AR315" s="224">
        <v>110</v>
      </c>
      <c r="AS315" s="224" t="s">
        <v>248</v>
      </c>
      <c r="AT315" s="11">
        <v>3916.0309999999999</v>
      </c>
      <c r="AU315" s="11">
        <v>0</v>
      </c>
      <c r="AV315" s="11">
        <v>0</v>
      </c>
      <c r="AW315" s="11">
        <v>110</v>
      </c>
      <c r="AX315" s="203" t="s">
        <v>248</v>
      </c>
      <c r="AY315" s="235" t="s">
        <v>248</v>
      </c>
      <c r="AZ315" s="138">
        <v>15899</v>
      </c>
      <c r="BA315" s="188" t="s">
        <v>248</v>
      </c>
      <c r="BB315" s="203" t="s">
        <v>248</v>
      </c>
      <c r="BC315" s="203" t="s">
        <v>248</v>
      </c>
      <c r="BD315" s="217" t="s">
        <v>61</v>
      </c>
      <c r="BE315" s="201" t="s">
        <v>62</v>
      </c>
      <c r="BF315" s="201" t="s">
        <v>63</v>
      </c>
      <c r="BG315" s="201" t="s">
        <v>196</v>
      </c>
      <c r="BH315" s="455" t="s">
        <v>514</v>
      </c>
      <c r="BI315" s="218" t="s">
        <v>66</v>
      </c>
      <c r="BJ315" s="370">
        <v>214</v>
      </c>
      <c r="BK315" s="370">
        <v>7</v>
      </c>
      <c r="BL315" s="219" t="s">
        <v>65</v>
      </c>
      <c r="BM315" s="52"/>
      <c r="BN315" s="218" t="s">
        <v>310</v>
      </c>
      <c r="BO315" s="217" t="s">
        <v>351</v>
      </c>
      <c r="BP315" s="201" t="s">
        <v>684</v>
      </c>
      <c r="BQ315" s="52" t="s">
        <v>716</v>
      </c>
    </row>
    <row r="316" spans="1:69" ht="15.75">
      <c r="A316" s="207" t="s">
        <v>37</v>
      </c>
      <c r="B316" s="208" t="s">
        <v>9</v>
      </c>
      <c r="C316" s="202" t="s">
        <v>35</v>
      </c>
      <c r="D316" s="210" t="s">
        <v>182</v>
      </c>
      <c r="E316" s="24" t="s">
        <v>215</v>
      </c>
      <c r="F316" s="86">
        <v>57</v>
      </c>
      <c r="G316" s="80">
        <v>0</v>
      </c>
      <c r="H316" s="204"/>
      <c r="I316" s="204"/>
      <c r="J316" s="204"/>
      <c r="K316" s="204"/>
      <c r="L316" s="80">
        <v>0</v>
      </c>
      <c r="M316" s="203"/>
      <c r="N316" s="52">
        <v>0</v>
      </c>
      <c r="O316" s="204"/>
      <c r="P316" s="204"/>
      <c r="Q316" s="11">
        <v>5.7020524034999998</v>
      </c>
      <c r="R316" s="204"/>
      <c r="S316" s="204"/>
      <c r="T316" s="53">
        <v>6.915</v>
      </c>
      <c r="U316" s="204"/>
      <c r="V316" s="204"/>
      <c r="W316" s="11">
        <v>5.0857542105263001</v>
      </c>
      <c r="X316" s="204"/>
      <c r="Y316" s="204"/>
      <c r="Z316" s="53">
        <v>7.5749999999999993</v>
      </c>
      <c r="AA316" s="204"/>
      <c r="AB316" s="204"/>
      <c r="AC316" s="204"/>
      <c r="AD316" s="204"/>
      <c r="AE316" s="204"/>
      <c r="AF316" s="9">
        <v>3.7557143092454228</v>
      </c>
      <c r="AG316" s="9">
        <v>399</v>
      </c>
      <c r="AH316" s="9">
        <v>0.34932695219519028</v>
      </c>
      <c r="AI316" s="9">
        <v>3</v>
      </c>
      <c r="AJ316" s="9">
        <v>2.9460526315789473</v>
      </c>
      <c r="AK316" s="9" t="s">
        <v>248</v>
      </c>
      <c r="AL316" s="9">
        <v>57</v>
      </c>
      <c r="AM316" s="9">
        <v>3.7557143092454228</v>
      </c>
      <c r="AN316" s="9">
        <v>3.7439655172413793</v>
      </c>
      <c r="AO316" s="73">
        <v>4</v>
      </c>
      <c r="AP316" s="80">
        <v>0</v>
      </c>
      <c r="AQ316" s="80">
        <v>0</v>
      </c>
      <c r="AR316" s="224">
        <v>110</v>
      </c>
      <c r="AS316" s="224" t="s">
        <v>248</v>
      </c>
      <c r="AT316" s="11">
        <v>4067.84</v>
      </c>
      <c r="AU316" s="11">
        <v>0</v>
      </c>
      <c r="AV316" s="11">
        <v>0</v>
      </c>
      <c r="AW316" s="11">
        <v>110</v>
      </c>
      <c r="AX316" s="203" t="s">
        <v>248</v>
      </c>
      <c r="AY316" s="235" t="s">
        <v>248</v>
      </c>
      <c r="AZ316" s="138">
        <v>15899</v>
      </c>
      <c r="BA316" s="188" t="s">
        <v>248</v>
      </c>
      <c r="BB316" s="203" t="s">
        <v>248</v>
      </c>
      <c r="BC316" s="203" t="s">
        <v>248</v>
      </c>
      <c r="BD316" s="217" t="s">
        <v>61</v>
      </c>
      <c r="BE316" s="201" t="s">
        <v>62</v>
      </c>
      <c r="BF316" s="201" t="s">
        <v>63</v>
      </c>
      <c r="BG316" s="201" t="s">
        <v>196</v>
      </c>
      <c r="BH316" s="455" t="s">
        <v>514</v>
      </c>
      <c r="BI316" s="218" t="s">
        <v>67</v>
      </c>
      <c r="BJ316" s="370">
        <v>214</v>
      </c>
      <c r="BK316" s="370">
        <v>3</v>
      </c>
      <c r="BL316" s="219" t="s">
        <v>65</v>
      </c>
      <c r="BM316" s="52"/>
      <c r="BN316" s="218" t="s">
        <v>310</v>
      </c>
      <c r="BO316" s="217" t="s">
        <v>351</v>
      </c>
      <c r="BP316" s="201" t="s">
        <v>684</v>
      </c>
      <c r="BQ316" s="52" t="s">
        <v>716</v>
      </c>
    </row>
    <row r="317" spans="1:69" ht="15.75">
      <c r="A317" s="207" t="s">
        <v>37</v>
      </c>
      <c r="B317" s="208" t="s">
        <v>9</v>
      </c>
      <c r="C317" s="202" t="s">
        <v>35</v>
      </c>
      <c r="D317" s="210" t="s">
        <v>182</v>
      </c>
      <c r="E317" s="24" t="s">
        <v>215</v>
      </c>
      <c r="F317" s="86">
        <v>56</v>
      </c>
      <c r="G317" s="80">
        <v>0</v>
      </c>
      <c r="H317" s="204"/>
      <c r="I317" s="204"/>
      <c r="J317" s="204"/>
      <c r="K317" s="204"/>
      <c r="L317" s="80">
        <v>0</v>
      </c>
      <c r="M317" s="203"/>
      <c r="N317" s="52">
        <v>0</v>
      </c>
      <c r="O317" s="204"/>
      <c r="P317" s="204"/>
      <c r="Q317" s="11">
        <v>7.6365533571000004</v>
      </c>
      <c r="R317" s="204"/>
      <c r="S317" s="204"/>
      <c r="T317" s="53">
        <v>9.5999999999999979</v>
      </c>
      <c r="U317" s="204"/>
      <c r="V317" s="204"/>
      <c r="W317" s="11">
        <v>7.6862317857141997</v>
      </c>
      <c r="X317" s="204"/>
      <c r="Y317" s="204"/>
      <c r="Z317" s="53">
        <v>9.5999999999999979</v>
      </c>
      <c r="AA317" s="204"/>
      <c r="AB317" s="204"/>
      <c r="AC317" s="204"/>
      <c r="AD317" s="204"/>
      <c r="AE317" s="204"/>
      <c r="AF317" s="9">
        <v>2.7606122499826005</v>
      </c>
      <c r="AG317" s="9">
        <v>392</v>
      </c>
      <c r="AH317" s="9">
        <v>0.24080444694645781</v>
      </c>
      <c r="AI317" s="9">
        <v>51</v>
      </c>
      <c r="AJ317" s="9">
        <v>2.1921568627450982</v>
      </c>
      <c r="AK317" s="9" t="s">
        <v>248</v>
      </c>
      <c r="AL317" s="9">
        <v>0</v>
      </c>
      <c r="AM317" s="9"/>
      <c r="AN317" s="9"/>
      <c r="AO317" s="73">
        <v>0</v>
      </c>
      <c r="AP317" s="80">
        <v>0</v>
      </c>
      <c r="AQ317" s="80">
        <v>0</v>
      </c>
      <c r="AR317" s="224">
        <v>112</v>
      </c>
      <c r="AS317" s="224" t="s">
        <v>248</v>
      </c>
      <c r="AT317" s="11">
        <v>3987.95</v>
      </c>
      <c r="AU317" s="11">
        <v>0</v>
      </c>
      <c r="AV317" s="11">
        <v>0</v>
      </c>
      <c r="AW317" s="11">
        <v>112</v>
      </c>
      <c r="AX317" s="203" t="s">
        <v>248</v>
      </c>
      <c r="AY317" s="235" t="s">
        <v>248</v>
      </c>
      <c r="AZ317" s="138">
        <v>15899</v>
      </c>
      <c r="BA317" s="188" t="s">
        <v>248</v>
      </c>
      <c r="BB317" s="203" t="s">
        <v>248</v>
      </c>
      <c r="BC317" s="203" t="s">
        <v>248</v>
      </c>
      <c r="BD317" s="217" t="s">
        <v>61</v>
      </c>
      <c r="BE317" s="201" t="s">
        <v>62</v>
      </c>
      <c r="BF317" s="201" t="s">
        <v>63</v>
      </c>
      <c r="BG317" s="201" t="s">
        <v>196</v>
      </c>
      <c r="BH317" s="455" t="s">
        <v>514</v>
      </c>
      <c r="BI317" s="218" t="s">
        <v>68</v>
      </c>
      <c r="BJ317" s="370">
        <v>214</v>
      </c>
      <c r="BK317" s="370">
        <v>4</v>
      </c>
      <c r="BL317" s="219" t="s">
        <v>65</v>
      </c>
      <c r="BM317" s="52"/>
      <c r="BN317" s="218" t="s">
        <v>310</v>
      </c>
      <c r="BO317" s="217" t="s">
        <v>351</v>
      </c>
      <c r="BP317" s="201" t="s">
        <v>684</v>
      </c>
      <c r="BQ317" s="52" t="s">
        <v>716</v>
      </c>
    </row>
    <row r="318" spans="1:69" ht="15.75">
      <c r="A318" s="207" t="s">
        <v>37</v>
      </c>
      <c r="B318" s="208" t="s">
        <v>9</v>
      </c>
      <c r="C318" s="202" t="s">
        <v>35</v>
      </c>
      <c r="D318" s="210" t="s">
        <v>182</v>
      </c>
      <c r="E318" s="24" t="s">
        <v>220</v>
      </c>
      <c r="F318" s="86">
        <v>133</v>
      </c>
      <c r="G318" s="80">
        <v>3</v>
      </c>
      <c r="H318" s="204"/>
      <c r="I318" s="204"/>
      <c r="J318" s="204"/>
      <c r="K318" s="204"/>
      <c r="L318" s="80">
        <v>0</v>
      </c>
      <c r="M318" s="203"/>
      <c r="N318" s="52">
        <v>1</v>
      </c>
      <c r="O318" s="204"/>
      <c r="P318" s="204"/>
      <c r="Q318" s="11">
        <v>6.3656459999999999</v>
      </c>
      <c r="R318" s="204"/>
      <c r="S318" s="204"/>
      <c r="T318" s="53">
        <v>8.625</v>
      </c>
      <c r="U318" s="204"/>
      <c r="V318" s="204"/>
      <c r="W318" s="11">
        <v>6.4534921769229996</v>
      </c>
      <c r="X318" s="204"/>
      <c r="Y318" s="204"/>
      <c r="Z318" s="53">
        <v>9.25</v>
      </c>
      <c r="AA318" s="204"/>
      <c r="AB318" s="204"/>
      <c r="AC318" s="204"/>
      <c r="AD318" s="204"/>
      <c r="AE318" s="204"/>
      <c r="AF318" s="9">
        <v>3.3042073281082045</v>
      </c>
      <c r="AG318" s="9">
        <v>898</v>
      </c>
      <c r="AH318" s="9">
        <v>0.56985236003134254</v>
      </c>
      <c r="AI318" s="9">
        <v>67</v>
      </c>
      <c r="AJ318" s="9">
        <v>2.155813953488372</v>
      </c>
      <c r="AK318" s="9" t="s">
        <v>248</v>
      </c>
      <c r="AL318" s="9">
        <v>119</v>
      </c>
      <c r="AM318" s="9">
        <v>3.3502040845768692</v>
      </c>
      <c r="AN318" s="9">
        <v>3.4557086614173227</v>
      </c>
      <c r="AO318" s="73">
        <v>10</v>
      </c>
      <c r="AP318" s="80">
        <v>0</v>
      </c>
      <c r="AQ318" s="80">
        <v>0</v>
      </c>
      <c r="AR318" s="224">
        <v>250</v>
      </c>
      <c r="AS318" s="224" t="s">
        <v>248</v>
      </c>
      <c r="AT318" s="11">
        <v>9174.7780000000002</v>
      </c>
      <c r="AU318" s="11">
        <v>128.12100000000001</v>
      </c>
      <c r="AV318" s="11">
        <v>0</v>
      </c>
      <c r="AW318" s="11">
        <v>250</v>
      </c>
      <c r="AX318" s="203" t="s">
        <v>248</v>
      </c>
      <c r="AY318" s="235" t="s">
        <v>248</v>
      </c>
      <c r="AZ318" s="138">
        <v>41255</v>
      </c>
      <c r="BA318" s="188" t="s">
        <v>248</v>
      </c>
      <c r="BB318" s="203" t="s">
        <v>248</v>
      </c>
      <c r="BC318" s="203" t="s">
        <v>248</v>
      </c>
      <c r="BD318" s="217" t="s">
        <v>61</v>
      </c>
      <c r="BE318" s="201" t="s">
        <v>62</v>
      </c>
      <c r="BF318" s="201" t="s">
        <v>63</v>
      </c>
      <c r="BG318" s="201" t="s">
        <v>196</v>
      </c>
      <c r="BH318" s="456" t="s">
        <v>712</v>
      </c>
      <c r="BI318" s="218" t="s">
        <v>64</v>
      </c>
      <c r="BJ318" s="370">
        <v>214</v>
      </c>
      <c r="BK318" s="370">
        <v>1</v>
      </c>
      <c r="BL318" s="219" t="s">
        <v>65</v>
      </c>
      <c r="BM318" s="52"/>
      <c r="BN318" s="218" t="s">
        <v>310</v>
      </c>
      <c r="BO318" s="217" t="s">
        <v>702</v>
      </c>
      <c r="BP318" s="201" t="s">
        <v>698</v>
      </c>
      <c r="BQ318" s="52" t="s">
        <v>714</v>
      </c>
    </row>
    <row r="319" spans="1:69" ht="15.75">
      <c r="A319" s="207" t="s">
        <v>37</v>
      </c>
      <c r="B319" s="208" t="s">
        <v>9</v>
      </c>
      <c r="C319" s="202" t="s">
        <v>35</v>
      </c>
      <c r="D319" s="210" t="s">
        <v>182</v>
      </c>
      <c r="E319" s="24" t="s">
        <v>220</v>
      </c>
      <c r="F319" s="86">
        <v>132</v>
      </c>
      <c r="G319" s="80">
        <v>12</v>
      </c>
      <c r="H319" s="204"/>
      <c r="I319" s="204"/>
      <c r="J319" s="204"/>
      <c r="K319" s="204"/>
      <c r="L319" s="80">
        <v>2</v>
      </c>
      <c r="M319" s="203"/>
      <c r="N319" s="52">
        <v>1</v>
      </c>
      <c r="O319" s="204"/>
      <c r="P319" s="204"/>
      <c r="Q319" s="11">
        <v>8.2071099914999994</v>
      </c>
      <c r="R319" s="204"/>
      <c r="S319" s="204"/>
      <c r="T319" s="53">
        <v>14.524999999999999</v>
      </c>
      <c r="U319" s="204"/>
      <c r="V319" s="204"/>
      <c r="W319" s="11">
        <v>8.1502540847457006</v>
      </c>
      <c r="X319" s="204"/>
      <c r="Y319" s="204"/>
      <c r="Z319" s="53">
        <v>14.516666666666666</v>
      </c>
      <c r="AA319" s="204"/>
      <c r="AB319" s="204"/>
      <c r="AC319" s="204"/>
      <c r="AD319" s="204"/>
      <c r="AE319" s="204"/>
      <c r="AF319" s="9">
        <v>3.1758828513038537</v>
      </c>
      <c r="AG319" s="9">
        <v>773</v>
      </c>
      <c r="AH319" s="9">
        <v>0.64505439697089562</v>
      </c>
      <c r="AI319" s="9">
        <v>90</v>
      </c>
      <c r="AJ319" s="9">
        <v>1.7587209302325582</v>
      </c>
      <c r="AK319" s="9" t="s">
        <v>248</v>
      </c>
      <c r="AL319" s="9">
        <v>95</v>
      </c>
      <c r="AM319" s="9">
        <v>3.2707819590891214</v>
      </c>
      <c r="AN319" s="9">
        <v>3.3440265486725664</v>
      </c>
      <c r="AO319" s="73">
        <v>32</v>
      </c>
      <c r="AP319" s="80">
        <v>1</v>
      </c>
      <c r="AQ319" s="80">
        <v>3</v>
      </c>
      <c r="AR319" s="224">
        <v>204</v>
      </c>
      <c r="AS319" s="224" t="s">
        <v>248</v>
      </c>
      <c r="AT319" s="11">
        <v>7483.2020000000002</v>
      </c>
      <c r="AU319" s="11">
        <v>1105.857</v>
      </c>
      <c r="AV319" s="11">
        <v>0</v>
      </c>
      <c r="AW319" s="11">
        <v>204</v>
      </c>
      <c r="AX319" s="203" t="s">
        <v>248</v>
      </c>
      <c r="AY319" s="235" t="s">
        <v>248</v>
      </c>
      <c r="AZ319" s="138">
        <v>41255</v>
      </c>
      <c r="BA319" s="188" t="s">
        <v>248</v>
      </c>
      <c r="BB319" s="203" t="s">
        <v>248</v>
      </c>
      <c r="BC319" s="203" t="s">
        <v>248</v>
      </c>
      <c r="BD319" s="217" t="s">
        <v>61</v>
      </c>
      <c r="BE319" s="201" t="s">
        <v>62</v>
      </c>
      <c r="BF319" s="201" t="s">
        <v>63</v>
      </c>
      <c r="BG319" s="201" t="s">
        <v>196</v>
      </c>
      <c r="BH319" s="456" t="s">
        <v>712</v>
      </c>
      <c r="BI319" s="218" t="s">
        <v>66</v>
      </c>
      <c r="BJ319" s="370">
        <v>214</v>
      </c>
      <c r="BK319" s="370">
        <v>7</v>
      </c>
      <c r="BL319" s="219" t="s">
        <v>65</v>
      </c>
      <c r="BM319" s="52"/>
      <c r="BN319" s="218" t="s">
        <v>310</v>
      </c>
      <c r="BO319" s="217" t="s">
        <v>702</v>
      </c>
      <c r="BP319" s="201" t="s">
        <v>698</v>
      </c>
      <c r="BQ319" s="52" t="s">
        <v>714</v>
      </c>
    </row>
    <row r="320" spans="1:69" ht="15.75">
      <c r="A320" s="207" t="s">
        <v>37</v>
      </c>
      <c r="B320" s="208" t="s">
        <v>9</v>
      </c>
      <c r="C320" s="202" t="s">
        <v>35</v>
      </c>
      <c r="D320" s="210" t="s">
        <v>182</v>
      </c>
      <c r="E320" s="24" t="s">
        <v>220</v>
      </c>
      <c r="F320" s="86">
        <v>135</v>
      </c>
      <c r="G320" s="80">
        <v>2</v>
      </c>
      <c r="H320" s="204"/>
      <c r="I320" s="204"/>
      <c r="J320" s="204"/>
      <c r="K320" s="204"/>
      <c r="L320" s="80">
        <v>0</v>
      </c>
      <c r="M320" s="203"/>
      <c r="N320" s="52">
        <v>1</v>
      </c>
      <c r="O320" s="204"/>
      <c r="P320" s="204"/>
      <c r="Q320" s="11">
        <v>6.1430900376000004</v>
      </c>
      <c r="R320" s="204"/>
      <c r="S320" s="204"/>
      <c r="T320" s="53">
        <v>8.7937499999999993</v>
      </c>
      <c r="U320" s="204"/>
      <c r="V320" s="204"/>
      <c r="W320" s="11">
        <v>5.5693832932329999</v>
      </c>
      <c r="X320" s="204"/>
      <c r="Y320" s="204"/>
      <c r="Z320" s="53">
        <v>9.1687499999999993</v>
      </c>
      <c r="AA320" s="204"/>
      <c r="AB320" s="204"/>
      <c r="AC320" s="204"/>
      <c r="AD320" s="204"/>
      <c r="AE320" s="204"/>
      <c r="AF320" s="9">
        <v>3.6918204427502102</v>
      </c>
      <c r="AG320" s="9">
        <v>917</v>
      </c>
      <c r="AH320" s="9">
        <v>0.43845358770557524</v>
      </c>
      <c r="AI320" s="9">
        <v>19</v>
      </c>
      <c r="AJ320" s="9">
        <v>2.7854166666666669</v>
      </c>
      <c r="AK320" s="9" t="s">
        <v>248</v>
      </c>
      <c r="AL320" s="9">
        <v>123</v>
      </c>
      <c r="AM320" s="9">
        <v>3.7158769025758303</v>
      </c>
      <c r="AN320" s="9">
        <v>3.7178972712680576</v>
      </c>
      <c r="AO320" s="73">
        <v>10</v>
      </c>
      <c r="AP320" s="80">
        <v>1</v>
      </c>
      <c r="AQ320" s="80">
        <v>3</v>
      </c>
      <c r="AR320" s="224">
        <v>252</v>
      </c>
      <c r="AS320" s="224" t="s">
        <v>248</v>
      </c>
      <c r="AT320" s="11">
        <v>9388.7360000000008</v>
      </c>
      <c r="AU320" s="11">
        <v>144.08000000000001</v>
      </c>
      <c r="AV320" s="11">
        <v>0</v>
      </c>
      <c r="AW320" s="11">
        <v>252</v>
      </c>
      <c r="AX320" s="203" t="s">
        <v>248</v>
      </c>
      <c r="AY320" s="235" t="s">
        <v>248</v>
      </c>
      <c r="AZ320" s="138">
        <v>41255</v>
      </c>
      <c r="BA320" s="188" t="s">
        <v>248</v>
      </c>
      <c r="BB320" s="203" t="s">
        <v>248</v>
      </c>
      <c r="BC320" s="203" t="s">
        <v>248</v>
      </c>
      <c r="BD320" s="217" t="s">
        <v>61</v>
      </c>
      <c r="BE320" s="201" t="s">
        <v>62</v>
      </c>
      <c r="BF320" s="201" t="s">
        <v>63</v>
      </c>
      <c r="BG320" s="201" t="s">
        <v>196</v>
      </c>
      <c r="BH320" s="456" t="s">
        <v>712</v>
      </c>
      <c r="BI320" s="218" t="s">
        <v>67</v>
      </c>
      <c r="BJ320" s="370">
        <v>214</v>
      </c>
      <c r="BK320" s="370">
        <v>3</v>
      </c>
      <c r="BL320" s="219" t="s">
        <v>65</v>
      </c>
      <c r="BM320" s="52"/>
      <c r="BN320" s="218" t="s">
        <v>310</v>
      </c>
      <c r="BO320" s="217" t="s">
        <v>702</v>
      </c>
      <c r="BP320" s="201" t="s">
        <v>698</v>
      </c>
      <c r="BQ320" s="52" t="s">
        <v>714</v>
      </c>
    </row>
    <row r="321" spans="1:69" ht="15.75">
      <c r="A321" s="207" t="s">
        <v>37</v>
      </c>
      <c r="B321" s="208" t="s">
        <v>9</v>
      </c>
      <c r="C321" s="202" t="s">
        <v>35</v>
      </c>
      <c r="D321" s="210" t="s">
        <v>182</v>
      </c>
      <c r="E321" s="24" t="s">
        <v>220</v>
      </c>
      <c r="F321" s="86">
        <v>133</v>
      </c>
      <c r="G321" s="80">
        <v>11</v>
      </c>
      <c r="H321" s="204"/>
      <c r="I321" s="204"/>
      <c r="J321" s="204"/>
      <c r="K321" s="204"/>
      <c r="L321" s="80">
        <v>1</v>
      </c>
      <c r="M321" s="203"/>
      <c r="N321" s="52">
        <v>0</v>
      </c>
      <c r="O321" s="204"/>
      <c r="P321" s="204"/>
      <c r="Q321" s="11">
        <v>8.1332394462999993</v>
      </c>
      <c r="R321" s="204"/>
      <c r="S321" s="204"/>
      <c r="T321" s="53">
        <v>13.974999999999994</v>
      </c>
      <c r="U321" s="204"/>
      <c r="V321" s="204"/>
      <c r="W321" s="11">
        <v>8.1180989752065997</v>
      </c>
      <c r="X321" s="204"/>
      <c r="Y321" s="204"/>
      <c r="Z321" s="53">
        <v>13.974999999999994</v>
      </c>
      <c r="AA321" s="204"/>
      <c r="AB321" s="204"/>
      <c r="AC321" s="204"/>
      <c r="AD321" s="204"/>
      <c r="AE321" s="204"/>
      <c r="AF321" s="9">
        <v>2.5973833141772045</v>
      </c>
      <c r="AG321" s="9">
        <v>707</v>
      </c>
      <c r="AH321" s="9">
        <v>0.46188632436161942</v>
      </c>
      <c r="AI321" s="9">
        <v>261</v>
      </c>
      <c r="AJ321" s="9">
        <v>1.5686746987951807</v>
      </c>
      <c r="AK321" s="9" t="s">
        <v>248</v>
      </c>
      <c r="AL321" s="9">
        <v>0</v>
      </c>
      <c r="AM321" s="9"/>
      <c r="AN321" s="9"/>
      <c r="AO321" s="73">
        <v>27</v>
      </c>
      <c r="AP321" s="80">
        <v>1</v>
      </c>
      <c r="AQ321" s="80">
        <v>0</v>
      </c>
      <c r="AR321" s="224">
        <v>216</v>
      </c>
      <c r="AS321" s="224" t="s">
        <v>248</v>
      </c>
      <c r="AT321" s="11">
        <v>7703.2030000000004</v>
      </c>
      <c r="AU321" s="11">
        <v>1001.967</v>
      </c>
      <c r="AV321" s="11">
        <v>0</v>
      </c>
      <c r="AW321" s="11">
        <v>216</v>
      </c>
      <c r="AX321" s="203" t="s">
        <v>248</v>
      </c>
      <c r="AY321" s="235" t="s">
        <v>248</v>
      </c>
      <c r="AZ321" s="138">
        <v>41255</v>
      </c>
      <c r="BA321" s="188" t="s">
        <v>248</v>
      </c>
      <c r="BB321" s="203" t="s">
        <v>248</v>
      </c>
      <c r="BC321" s="203" t="s">
        <v>248</v>
      </c>
      <c r="BD321" s="217" t="s">
        <v>61</v>
      </c>
      <c r="BE321" s="201" t="s">
        <v>62</v>
      </c>
      <c r="BF321" s="201" t="s">
        <v>63</v>
      </c>
      <c r="BG321" s="201" t="s">
        <v>196</v>
      </c>
      <c r="BH321" s="456" t="s">
        <v>712</v>
      </c>
      <c r="BI321" s="218" t="s">
        <v>68</v>
      </c>
      <c r="BJ321" s="370">
        <v>214</v>
      </c>
      <c r="BK321" s="370">
        <v>4</v>
      </c>
      <c r="BL321" s="219" t="s">
        <v>65</v>
      </c>
      <c r="BM321" s="52"/>
      <c r="BN321" s="218" t="s">
        <v>310</v>
      </c>
      <c r="BO321" s="217" t="s">
        <v>702</v>
      </c>
      <c r="BP321" s="201" t="s">
        <v>698</v>
      </c>
      <c r="BQ321" s="52" t="s">
        <v>714</v>
      </c>
    </row>
    <row r="322" spans="1:69" ht="15.75">
      <c r="A322" s="207" t="s">
        <v>37</v>
      </c>
      <c r="B322" s="208" t="s">
        <v>9</v>
      </c>
      <c r="C322" s="202" t="s">
        <v>35</v>
      </c>
      <c r="D322" s="210" t="s">
        <v>182</v>
      </c>
      <c r="E322" s="24" t="s">
        <v>326</v>
      </c>
      <c r="F322" s="86">
        <v>62</v>
      </c>
      <c r="G322" s="80">
        <v>0</v>
      </c>
      <c r="H322" s="204"/>
      <c r="I322" s="204"/>
      <c r="J322" s="204"/>
      <c r="K322" s="204"/>
      <c r="L322" s="80">
        <v>0</v>
      </c>
      <c r="M322" s="203"/>
      <c r="N322" s="52">
        <v>0</v>
      </c>
      <c r="O322" s="204"/>
      <c r="P322" s="204"/>
      <c r="Q322" s="11">
        <v>6.8776127257999997</v>
      </c>
      <c r="R322" s="204"/>
      <c r="S322" s="204"/>
      <c r="T322" s="53">
        <v>8.8166666666666664</v>
      </c>
      <c r="U322" s="204"/>
      <c r="V322" s="204"/>
      <c r="W322" s="11">
        <v>6.8217416451612003</v>
      </c>
      <c r="X322" s="204"/>
      <c r="Y322" s="204"/>
      <c r="Z322" s="53">
        <v>8.7249999999999996</v>
      </c>
      <c r="AA322" s="204"/>
      <c r="AB322" s="204"/>
      <c r="AC322" s="204"/>
      <c r="AD322" s="204"/>
      <c r="AE322" s="204"/>
      <c r="AF322" s="9">
        <v>3.322235026117843</v>
      </c>
      <c r="AG322" s="9">
        <v>434</v>
      </c>
      <c r="AH322" s="9">
        <v>0.49128076120100789</v>
      </c>
      <c r="AI322" s="9">
        <v>26</v>
      </c>
      <c r="AJ322" s="9">
        <v>2.4104166666666669</v>
      </c>
      <c r="AK322" s="9" t="s">
        <v>248</v>
      </c>
      <c r="AL322" s="9">
        <v>62</v>
      </c>
      <c r="AM322" s="9">
        <v>3.322235026117843</v>
      </c>
      <c r="AN322" s="9">
        <v>3.3538961038961039</v>
      </c>
      <c r="AO322" s="73">
        <v>2</v>
      </c>
      <c r="AP322" s="80">
        <v>0</v>
      </c>
      <c r="AQ322" s="80">
        <v>0</v>
      </c>
      <c r="AR322" s="224">
        <v>122</v>
      </c>
      <c r="AS322" s="224" t="s">
        <v>248</v>
      </c>
      <c r="AT322" s="11">
        <v>4753.3209999999999</v>
      </c>
      <c r="AU322" s="11">
        <v>0</v>
      </c>
      <c r="AV322" s="11">
        <v>0</v>
      </c>
      <c r="AW322" s="11">
        <v>122</v>
      </c>
      <c r="AX322" s="203" t="s">
        <v>248</v>
      </c>
      <c r="AY322" s="235" t="s">
        <v>248</v>
      </c>
      <c r="AZ322" s="138">
        <v>43070</v>
      </c>
      <c r="BA322" s="188" t="s">
        <v>248</v>
      </c>
      <c r="BB322" s="203" t="s">
        <v>248</v>
      </c>
      <c r="BC322" s="203" t="s">
        <v>248</v>
      </c>
      <c r="BD322" s="217" t="s">
        <v>61</v>
      </c>
      <c r="BE322" s="201" t="s">
        <v>62</v>
      </c>
      <c r="BF322" s="201" t="s">
        <v>63</v>
      </c>
      <c r="BG322" s="201" t="s">
        <v>196</v>
      </c>
      <c r="BH322" s="455" t="s">
        <v>267</v>
      </c>
      <c r="BI322" s="218" t="s">
        <v>64</v>
      </c>
      <c r="BJ322" s="370">
        <v>214</v>
      </c>
      <c r="BK322" s="370">
        <v>1</v>
      </c>
      <c r="BL322" s="219" t="s">
        <v>65</v>
      </c>
      <c r="BM322" s="52"/>
      <c r="BN322" s="218" t="s">
        <v>310</v>
      </c>
      <c r="BO322" s="217" t="s">
        <v>346</v>
      </c>
      <c r="BP322" s="201" t="s">
        <v>685</v>
      </c>
      <c r="BQ322" s="52" t="s">
        <v>718</v>
      </c>
    </row>
    <row r="323" spans="1:69" ht="15.75">
      <c r="A323" s="207" t="s">
        <v>37</v>
      </c>
      <c r="B323" s="208" t="s">
        <v>9</v>
      </c>
      <c r="C323" s="202" t="s">
        <v>35</v>
      </c>
      <c r="D323" s="210" t="s">
        <v>182</v>
      </c>
      <c r="E323" s="24" t="s">
        <v>326</v>
      </c>
      <c r="F323" s="86">
        <v>64</v>
      </c>
      <c r="G323" s="80">
        <v>0</v>
      </c>
      <c r="H323" s="204"/>
      <c r="I323" s="204"/>
      <c r="J323" s="204"/>
      <c r="K323" s="204"/>
      <c r="L323" s="80">
        <v>0</v>
      </c>
      <c r="M323" s="203"/>
      <c r="N323" s="52">
        <v>0</v>
      </c>
      <c r="O323" s="204"/>
      <c r="P323" s="204"/>
      <c r="Q323" s="11">
        <v>7.5211873125000004</v>
      </c>
      <c r="R323" s="204"/>
      <c r="S323" s="204"/>
      <c r="T323" s="53">
        <v>13.2</v>
      </c>
      <c r="U323" s="204"/>
      <c r="V323" s="204"/>
      <c r="W323" s="11">
        <v>7.5599998125000001</v>
      </c>
      <c r="X323" s="204"/>
      <c r="Y323" s="204"/>
      <c r="Z323" s="53">
        <v>13.399999999999999</v>
      </c>
      <c r="AA323" s="204"/>
      <c r="AB323" s="204"/>
      <c r="AC323" s="204"/>
      <c r="AD323" s="204"/>
      <c r="AE323" s="204"/>
      <c r="AF323" s="9">
        <v>3.2750446450497424</v>
      </c>
      <c r="AG323" s="9">
        <v>448</v>
      </c>
      <c r="AH323" s="9">
        <v>0.54370980857842832</v>
      </c>
      <c r="AI323" s="9">
        <v>47</v>
      </c>
      <c r="AJ323" s="9">
        <v>2.2071428571428573</v>
      </c>
      <c r="AK323" s="9" t="s">
        <v>248</v>
      </c>
      <c r="AL323" s="9">
        <v>64</v>
      </c>
      <c r="AM323" s="9">
        <v>3.2750446450497424</v>
      </c>
      <c r="AN323" s="9">
        <v>3.38671875</v>
      </c>
      <c r="AO323" s="73">
        <v>7</v>
      </c>
      <c r="AP323" s="80">
        <v>0</v>
      </c>
      <c r="AQ323" s="80">
        <v>0</v>
      </c>
      <c r="AR323" s="224">
        <v>121</v>
      </c>
      <c r="AS323" s="224" t="s">
        <v>248</v>
      </c>
      <c r="AT323" s="11">
        <v>4974.9880000000003</v>
      </c>
      <c r="AU323" s="11">
        <v>0</v>
      </c>
      <c r="AV323" s="11">
        <v>0</v>
      </c>
      <c r="AW323" s="11">
        <v>121</v>
      </c>
      <c r="AX323" s="203" t="s">
        <v>248</v>
      </c>
      <c r="AY323" s="235" t="s">
        <v>248</v>
      </c>
      <c r="AZ323" s="138">
        <v>43070</v>
      </c>
      <c r="BA323" s="188" t="s">
        <v>248</v>
      </c>
      <c r="BB323" s="203" t="s">
        <v>248</v>
      </c>
      <c r="BC323" s="203" t="s">
        <v>248</v>
      </c>
      <c r="BD323" s="217" t="s">
        <v>61</v>
      </c>
      <c r="BE323" s="201" t="s">
        <v>62</v>
      </c>
      <c r="BF323" s="201" t="s">
        <v>63</v>
      </c>
      <c r="BG323" s="201" t="s">
        <v>196</v>
      </c>
      <c r="BH323" s="455" t="s">
        <v>267</v>
      </c>
      <c r="BI323" s="218" t="s">
        <v>66</v>
      </c>
      <c r="BJ323" s="370">
        <v>214</v>
      </c>
      <c r="BK323" s="370">
        <v>7</v>
      </c>
      <c r="BL323" s="219" t="s">
        <v>65</v>
      </c>
      <c r="BM323" s="52"/>
      <c r="BN323" s="218" t="s">
        <v>310</v>
      </c>
      <c r="BO323" s="217" t="s">
        <v>346</v>
      </c>
      <c r="BP323" s="201" t="s">
        <v>685</v>
      </c>
      <c r="BQ323" s="52" t="s">
        <v>718</v>
      </c>
    </row>
    <row r="324" spans="1:69" ht="15.75">
      <c r="A324" s="207" t="s">
        <v>37</v>
      </c>
      <c r="B324" s="208" t="s">
        <v>9</v>
      </c>
      <c r="C324" s="202" t="s">
        <v>35</v>
      </c>
      <c r="D324" s="210" t="s">
        <v>182</v>
      </c>
      <c r="E324" s="24" t="s">
        <v>326</v>
      </c>
      <c r="F324" s="86">
        <v>63</v>
      </c>
      <c r="G324" s="80">
        <v>0</v>
      </c>
      <c r="H324" s="204"/>
      <c r="I324" s="204"/>
      <c r="J324" s="204"/>
      <c r="K324" s="204"/>
      <c r="L324" s="80">
        <v>0</v>
      </c>
      <c r="M324" s="203"/>
      <c r="N324" s="52">
        <v>0</v>
      </c>
      <c r="O324" s="204"/>
      <c r="P324" s="204"/>
      <c r="Q324" s="11">
        <v>7.0200473650999999</v>
      </c>
      <c r="R324" s="204"/>
      <c r="S324" s="204"/>
      <c r="T324" s="53">
        <v>8.3083333333333318</v>
      </c>
      <c r="U324" s="204"/>
      <c r="V324" s="204"/>
      <c r="W324" s="11">
        <v>7.0950157460316996</v>
      </c>
      <c r="X324" s="204"/>
      <c r="Y324" s="204"/>
      <c r="Z324" s="53">
        <v>7.9931818181818182</v>
      </c>
      <c r="AA324" s="204"/>
      <c r="AB324" s="204"/>
      <c r="AC324" s="204"/>
      <c r="AD324" s="204"/>
      <c r="AE324" s="204"/>
      <c r="AF324" s="9">
        <v>3.3524716554585496</v>
      </c>
      <c r="AG324" s="9">
        <v>441</v>
      </c>
      <c r="AH324" s="9">
        <v>0.46800321018267649</v>
      </c>
      <c r="AI324" s="9">
        <v>30</v>
      </c>
      <c r="AJ324" s="9">
        <v>2.3675000000000002</v>
      </c>
      <c r="AK324" s="9" t="s">
        <v>248</v>
      </c>
      <c r="AL324" s="9">
        <v>63</v>
      </c>
      <c r="AM324" s="9">
        <v>3.3524716554585496</v>
      </c>
      <c r="AN324" s="9">
        <v>3.4297945205479454</v>
      </c>
      <c r="AO324" s="73">
        <v>1</v>
      </c>
      <c r="AP324" s="80">
        <v>0</v>
      </c>
      <c r="AQ324" s="80">
        <v>0</v>
      </c>
      <c r="AR324" s="224">
        <v>125</v>
      </c>
      <c r="AS324" s="224" t="s">
        <v>248</v>
      </c>
      <c r="AT324" s="11">
        <v>4808.1509999999998</v>
      </c>
      <c r="AU324" s="11">
        <v>0</v>
      </c>
      <c r="AV324" s="11">
        <v>0</v>
      </c>
      <c r="AW324" s="11">
        <v>125</v>
      </c>
      <c r="AX324" s="203" t="s">
        <v>248</v>
      </c>
      <c r="AY324" s="235" t="s">
        <v>248</v>
      </c>
      <c r="AZ324" s="138">
        <v>43070</v>
      </c>
      <c r="BA324" s="188" t="s">
        <v>248</v>
      </c>
      <c r="BB324" s="203" t="s">
        <v>248</v>
      </c>
      <c r="BC324" s="203" t="s">
        <v>248</v>
      </c>
      <c r="BD324" s="217" t="s">
        <v>61</v>
      </c>
      <c r="BE324" s="201" t="s">
        <v>62</v>
      </c>
      <c r="BF324" s="201" t="s">
        <v>63</v>
      </c>
      <c r="BG324" s="201" t="s">
        <v>196</v>
      </c>
      <c r="BH324" s="455" t="s">
        <v>267</v>
      </c>
      <c r="BI324" s="218" t="s">
        <v>67</v>
      </c>
      <c r="BJ324" s="370">
        <v>214</v>
      </c>
      <c r="BK324" s="370">
        <v>3</v>
      </c>
      <c r="BL324" s="219" t="s">
        <v>65</v>
      </c>
      <c r="BM324" s="52"/>
      <c r="BN324" s="218" t="s">
        <v>310</v>
      </c>
      <c r="BO324" s="217" t="s">
        <v>346</v>
      </c>
      <c r="BP324" s="201" t="s">
        <v>685</v>
      </c>
      <c r="BQ324" s="52" t="s">
        <v>718</v>
      </c>
    </row>
    <row r="325" spans="1:69" ht="15.75">
      <c r="A325" s="207" t="s">
        <v>37</v>
      </c>
      <c r="B325" s="208" t="s">
        <v>9</v>
      </c>
      <c r="C325" s="202" t="s">
        <v>35</v>
      </c>
      <c r="D325" s="210" t="s">
        <v>182</v>
      </c>
      <c r="E325" s="24" t="s">
        <v>326</v>
      </c>
      <c r="F325" s="86">
        <v>62</v>
      </c>
      <c r="G325" s="80">
        <v>1</v>
      </c>
      <c r="H325" s="204"/>
      <c r="I325" s="204"/>
      <c r="J325" s="204"/>
      <c r="K325" s="204"/>
      <c r="L325" s="80">
        <v>0</v>
      </c>
      <c r="M325" s="203"/>
      <c r="N325" s="52">
        <v>0</v>
      </c>
      <c r="O325" s="204"/>
      <c r="P325" s="204"/>
      <c r="Q325" s="11">
        <v>7.8238390536000004</v>
      </c>
      <c r="R325" s="204"/>
      <c r="S325" s="204"/>
      <c r="T325" s="53">
        <v>14.549999999999999</v>
      </c>
      <c r="U325" s="204"/>
      <c r="V325" s="204"/>
      <c r="W325" s="11">
        <v>7.7686036415094</v>
      </c>
      <c r="X325" s="204"/>
      <c r="Y325" s="204"/>
      <c r="Z325" s="53">
        <v>14.587499999999999</v>
      </c>
      <c r="AA325" s="204"/>
      <c r="AB325" s="204"/>
      <c r="AC325" s="204"/>
      <c r="AD325" s="204"/>
      <c r="AE325" s="204"/>
      <c r="AF325" s="9">
        <v>2.6202964985145711</v>
      </c>
      <c r="AG325" s="9">
        <v>427</v>
      </c>
      <c r="AH325" s="9">
        <v>0.40822135760392714</v>
      </c>
      <c r="AI325" s="9">
        <v>159</v>
      </c>
      <c r="AJ325" s="9">
        <v>1.6927777777777777</v>
      </c>
      <c r="AK325" s="9" t="s">
        <v>248</v>
      </c>
      <c r="AL325" s="9">
        <v>0</v>
      </c>
      <c r="AM325" s="9"/>
      <c r="AN325" s="9"/>
      <c r="AO325" s="73">
        <v>46</v>
      </c>
      <c r="AP325" s="80">
        <v>5</v>
      </c>
      <c r="AQ325" s="80">
        <v>1</v>
      </c>
      <c r="AR325" s="224">
        <v>62</v>
      </c>
      <c r="AS325" s="224" t="s">
        <v>248</v>
      </c>
      <c r="AT325" s="11">
        <v>4543.8959999999997</v>
      </c>
      <c r="AU325" s="11">
        <v>169.72800000000001</v>
      </c>
      <c r="AV325" s="11">
        <v>0</v>
      </c>
      <c r="AW325" s="11">
        <v>62</v>
      </c>
      <c r="AX325" s="203" t="s">
        <v>248</v>
      </c>
      <c r="AY325" s="235" t="s">
        <v>248</v>
      </c>
      <c r="AZ325" s="138">
        <v>43070</v>
      </c>
      <c r="BA325" s="188" t="s">
        <v>248</v>
      </c>
      <c r="BB325" s="203" t="s">
        <v>248</v>
      </c>
      <c r="BC325" s="203" t="s">
        <v>248</v>
      </c>
      <c r="BD325" s="217" t="s">
        <v>61</v>
      </c>
      <c r="BE325" s="201" t="s">
        <v>62</v>
      </c>
      <c r="BF325" s="201" t="s">
        <v>63</v>
      </c>
      <c r="BG325" s="201" t="s">
        <v>196</v>
      </c>
      <c r="BH325" s="455" t="s">
        <v>267</v>
      </c>
      <c r="BI325" s="218" t="s">
        <v>68</v>
      </c>
      <c r="BJ325" s="370">
        <v>214</v>
      </c>
      <c r="BK325" s="370">
        <v>4</v>
      </c>
      <c r="BL325" s="219" t="s">
        <v>65</v>
      </c>
      <c r="BM325" s="52"/>
      <c r="BN325" s="218" t="s">
        <v>310</v>
      </c>
      <c r="BO325" s="217" t="s">
        <v>346</v>
      </c>
      <c r="BP325" s="201" t="s">
        <v>685</v>
      </c>
      <c r="BQ325" s="52" t="s">
        <v>718</v>
      </c>
    </row>
    <row r="326" spans="1:69" ht="15.75">
      <c r="A326" s="207" t="s">
        <v>37</v>
      </c>
      <c r="B326" s="208" t="s">
        <v>9</v>
      </c>
      <c r="C326" s="202" t="s">
        <v>35</v>
      </c>
      <c r="D326" s="210" t="s">
        <v>182</v>
      </c>
      <c r="E326" s="24" t="s">
        <v>637</v>
      </c>
      <c r="F326" s="86">
        <v>172</v>
      </c>
      <c r="G326" s="80">
        <v>2</v>
      </c>
      <c r="H326" s="204"/>
      <c r="I326" s="204"/>
      <c r="J326" s="204"/>
      <c r="K326" s="204"/>
      <c r="L326" s="80">
        <v>0</v>
      </c>
      <c r="M326" s="203"/>
      <c r="N326" s="52">
        <v>1</v>
      </c>
      <c r="O326" s="204"/>
      <c r="P326" s="204"/>
      <c r="Q326" s="11">
        <v>6.3289233881999998</v>
      </c>
      <c r="R326" s="204"/>
      <c r="S326" s="204"/>
      <c r="T326" s="53">
        <v>10.75</v>
      </c>
      <c r="U326" s="204"/>
      <c r="V326" s="204"/>
      <c r="W326" s="11">
        <v>6.0581351941176003</v>
      </c>
      <c r="X326" s="204"/>
      <c r="Y326" s="204"/>
      <c r="Z326" s="53">
        <v>10.625</v>
      </c>
      <c r="AA326" s="204"/>
      <c r="AB326" s="204"/>
      <c r="AC326" s="204"/>
      <c r="AD326" s="204"/>
      <c r="AE326" s="204"/>
      <c r="AF326" s="9">
        <v>3.1402737471259887</v>
      </c>
      <c r="AG326" s="9">
        <v>1190</v>
      </c>
      <c r="AH326" s="9">
        <v>0.64605561297609571</v>
      </c>
      <c r="AI326" s="9">
        <v>218</v>
      </c>
      <c r="AJ326" s="9">
        <v>2.0762032085561497</v>
      </c>
      <c r="AK326" s="9" t="s">
        <v>248</v>
      </c>
      <c r="AL326" s="9">
        <v>85</v>
      </c>
      <c r="AM326" s="9">
        <v>3.6715986529986062</v>
      </c>
      <c r="AN326" s="9">
        <v>3.6961152882205512</v>
      </c>
      <c r="AO326" s="73">
        <v>0</v>
      </c>
      <c r="AP326" s="80">
        <v>0</v>
      </c>
      <c r="AQ326" s="80">
        <v>0</v>
      </c>
      <c r="AR326" s="224">
        <v>340</v>
      </c>
      <c r="AS326" s="224" t="s">
        <v>248</v>
      </c>
      <c r="AT326" s="11">
        <v>13078.722</v>
      </c>
      <c r="AU326" s="11">
        <v>0</v>
      </c>
      <c r="AV326" s="11">
        <v>0</v>
      </c>
      <c r="AW326" s="11">
        <v>340</v>
      </c>
      <c r="AX326" s="203" t="s">
        <v>248</v>
      </c>
      <c r="AY326" s="235" t="s">
        <v>248</v>
      </c>
      <c r="AZ326" s="138">
        <v>91806</v>
      </c>
      <c r="BA326" s="188" t="s">
        <v>248</v>
      </c>
      <c r="BB326" s="203" t="s">
        <v>248</v>
      </c>
      <c r="BC326" s="203" t="s">
        <v>248</v>
      </c>
      <c r="BD326" s="217" t="s">
        <v>61</v>
      </c>
      <c r="BE326" s="201" t="s">
        <v>62</v>
      </c>
      <c r="BF326" s="201" t="s">
        <v>63</v>
      </c>
      <c r="BG326" s="201" t="s">
        <v>196</v>
      </c>
      <c r="BH326" s="456" t="s">
        <v>510</v>
      </c>
      <c r="BI326" s="218" t="s">
        <v>64</v>
      </c>
      <c r="BJ326" s="370">
        <v>214</v>
      </c>
      <c r="BK326" s="370">
        <v>1</v>
      </c>
      <c r="BL326" s="219" t="s">
        <v>65</v>
      </c>
      <c r="BM326" s="52"/>
      <c r="BN326" s="218" t="s">
        <v>310</v>
      </c>
      <c r="BO326" s="217" t="s">
        <v>53</v>
      </c>
      <c r="BP326" s="201" t="s">
        <v>704</v>
      </c>
      <c r="BQ326" s="52" t="s">
        <v>714</v>
      </c>
    </row>
    <row r="327" spans="1:69" ht="15.75">
      <c r="A327" s="207" t="s">
        <v>37</v>
      </c>
      <c r="B327" s="208" t="s">
        <v>9</v>
      </c>
      <c r="C327" s="202" t="s">
        <v>35</v>
      </c>
      <c r="D327" s="210" t="s">
        <v>182</v>
      </c>
      <c r="E327" s="24" t="s">
        <v>637</v>
      </c>
      <c r="F327" s="86">
        <v>170</v>
      </c>
      <c r="G327" s="80">
        <v>3</v>
      </c>
      <c r="H327" s="204"/>
      <c r="I327" s="204"/>
      <c r="J327" s="204"/>
      <c r="K327" s="204"/>
      <c r="L327" s="80">
        <v>0</v>
      </c>
      <c r="M327" s="203"/>
      <c r="N327" s="52">
        <v>0</v>
      </c>
      <c r="O327" s="204"/>
      <c r="P327" s="204"/>
      <c r="Q327" s="11">
        <v>7.1674190119999999</v>
      </c>
      <c r="R327" s="204"/>
      <c r="S327" s="204"/>
      <c r="T327" s="53">
        <v>11.108333333333334</v>
      </c>
      <c r="U327" s="204"/>
      <c r="V327" s="204"/>
      <c r="W327" s="11">
        <v>7.1308921017964</v>
      </c>
      <c r="X327" s="204"/>
      <c r="Y327" s="204"/>
      <c r="Z327" s="53">
        <v>11.108333333333334</v>
      </c>
      <c r="AA327" s="204"/>
      <c r="AB327" s="204"/>
      <c r="AC327" s="204"/>
      <c r="AD327" s="204"/>
      <c r="AE327" s="204"/>
      <c r="AF327" s="9">
        <v>3.0478089432461446</v>
      </c>
      <c r="AG327" s="9">
        <v>1168</v>
      </c>
      <c r="AH327" s="9">
        <v>0.5484629055211756</v>
      </c>
      <c r="AI327" s="9">
        <v>167</v>
      </c>
      <c r="AJ327" s="9">
        <v>2.0790697674418603</v>
      </c>
      <c r="AK327" s="9" t="s">
        <v>248</v>
      </c>
      <c r="AL327" s="9">
        <v>77</v>
      </c>
      <c r="AM327" s="9">
        <v>3.3830921480371097</v>
      </c>
      <c r="AN327" s="9">
        <v>3.4605263157894735</v>
      </c>
      <c r="AO327" s="73">
        <v>16</v>
      </c>
      <c r="AP327" s="80">
        <v>2</v>
      </c>
      <c r="AQ327" s="80">
        <v>0</v>
      </c>
      <c r="AR327" s="224">
        <v>314</v>
      </c>
      <c r="AS327" s="224" t="s">
        <v>248</v>
      </c>
      <c r="AT327" s="11">
        <v>12384.33</v>
      </c>
      <c r="AU327" s="11">
        <v>343.73200000000003</v>
      </c>
      <c r="AV327" s="11">
        <v>0</v>
      </c>
      <c r="AW327" s="11">
        <v>314</v>
      </c>
      <c r="AX327" s="203" t="s">
        <v>248</v>
      </c>
      <c r="AY327" s="235" t="s">
        <v>248</v>
      </c>
      <c r="AZ327" s="138">
        <v>91806</v>
      </c>
      <c r="BA327" s="188" t="s">
        <v>248</v>
      </c>
      <c r="BB327" s="203" t="s">
        <v>248</v>
      </c>
      <c r="BC327" s="203" t="s">
        <v>248</v>
      </c>
      <c r="BD327" s="217" t="s">
        <v>61</v>
      </c>
      <c r="BE327" s="201" t="s">
        <v>62</v>
      </c>
      <c r="BF327" s="201" t="s">
        <v>63</v>
      </c>
      <c r="BG327" s="201" t="s">
        <v>196</v>
      </c>
      <c r="BH327" s="455" t="s">
        <v>510</v>
      </c>
      <c r="BI327" s="218" t="s">
        <v>66</v>
      </c>
      <c r="BJ327" s="370">
        <v>214</v>
      </c>
      <c r="BK327" s="370">
        <v>7</v>
      </c>
      <c r="BL327" s="219" t="s">
        <v>65</v>
      </c>
      <c r="BM327" s="52"/>
      <c r="BN327" s="218" t="s">
        <v>310</v>
      </c>
      <c r="BO327" s="217" t="s">
        <v>53</v>
      </c>
      <c r="BP327" s="201" t="s">
        <v>704</v>
      </c>
      <c r="BQ327" s="52" t="s">
        <v>714</v>
      </c>
    </row>
    <row r="328" spans="1:69" ht="15.75">
      <c r="A328" s="207" t="s">
        <v>37</v>
      </c>
      <c r="B328" s="208" t="s">
        <v>9</v>
      </c>
      <c r="C328" s="202" t="s">
        <v>35</v>
      </c>
      <c r="D328" s="210" t="s">
        <v>182</v>
      </c>
      <c r="E328" s="24" t="s">
        <v>637</v>
      </c>
      <c r="F328" s="86">
        <v>176</v>
      </c>
      <c r="G328" s="80">
        <v>4</v>
      </c>
      <c r="H328" s="204"/>
      <c r="I328" s="204"/>
      <c r="J328" s="204"/>
      <c r="K328" s="204"/>
      <c r="L328" s="80">
        <v>0</v>
      </c>
      <c r="M328" s="203"/>
      <c r="N328" s="52">
        <v>0</v>
      </c>
      <c r="O328" s="204"/>
      <c r="P328" s="204"/>
      <c r="Q328" s="11">
        <v>7.1058719826000001</v>
      </c>
      <c r="R328" s="204"/>
      <c r="S328" s="204"/>
      <c r="T328" s="53">
        <v>9.5666666666666682</v>
      </c>
      <c r="U328" s="204"/>
      <c r="V328" s="204"/>
      <c r="W328" s="11">
        <v>7.2068196627905996</v>
      </c>
      <c r="X328" s="204"/>
      <c r="Y328" s="204"/>
      <c r="Z328" s="53">
        <v>9.6000000000000014</v>
      </c>
      <c r="AA328" s="204"/>
      <c r="AB328" s="204"/>
      <c r="AC328" s="204"/>
      <c r="AD328" s="204"/>
      <c r="AE328" s="204"/>
      <c r="AF328" s="9">
        <v>3.3967663385675344</v>
      </c>
      <c r="AG328" s="9">
        <v>1204</v>
      </c>
      <c r="AH328" s="9">
        <v>0.50890434438025156</v>
      </c>
      <c r="AI328" s="9">
        <v>88</v>
      </c>
      <c r="AJ328" s="9">
        <v>2.3171052631578948</v>
      </c>
      <c r="AK328" s="9" t="s">
        <v>248</v>
      </c>
      <c r="AL328" s="9">
        <v>171</v>
      </c>
      <c r="AM328" s="9">
        <v>3.3957142893632661</v>
      </c>
      <c r="AN328" s="9">
        <v>3.5062277580071175</v>
      </c>
      <c r="AO328" s="73">
        <v>17</v>
      </c>
      <c r="AP328" s="80">
        <v>0</v>
      </c>
      <c r="AQ328" s="80">
        <v>1</v>
      </c>
      <c r="AR328" s="224">
        <v>326</v>
      </c>
      <c r="AS328" s="224" t="s">
        <v>248</v>
      </c>
      <c r="AT328" s="11">
        <v>13150.382</v>
      </c>
      <c r="AU328" s="11">
        <v>0</v>
      </c>
      <c r="AV328" s="11">
        <v>0</v>
      </c>
      <c r="AW328" s="11">
        <v>326</v>
      </c>
      <c r="AX328" s="203" t="s">
        <v>248</v>
      </c>
      <c r="AY328" s="235" t="s">
        <v>248</v>
      </c>
      <c r="AZ328" s="138">
        <v>91806</v>
      </c>
      <c r="BA328" s="188" t="s">
        <v>248</v>
      </c>
      <c r="BB328" s="203" t="s">
        <v>248</v>
      </c>
      <c r="BC328" s="203" t="s">
        <v>248</v>
      </c>
      <c r="BD328" s="217" t="s">
        <v>61</v>
      </c>
      <c r="BE328" s="201" t="s">
        <v>62</v>
      </c>
      <c r="BF328" s="201" t="s">
        <v>63</v>
      </c>
      <c r="BG328" s="201" t="s">
        <v>196</v>
      </c>
      <c r="BH328" s="456" t="s">
        <v>510</v>
      </c>
      <c r="BI328" s="218" t="s">
        <v>67</v>
      </c>
      <c r="BJ328" s="370">
        <v>214</v>
      </c>
      <c r="BK328" s="370">
        <v>3</v>
      </c>
      <c r="BL328" s="219" t="s">
        <v>65</v>
      </c>
      <c r="BM328" s="52"/>
      <c r="BN328" s="218" t="s">
        <v>310</v>
      </c>
      <c r="BO328" s="217" t="s">
        <v>53</v>
      </c>
      <c r="BP328" s="201" t="s">
        <v>704</v>
      </c>
      <c r="BQ328" s="52" t="s">
        <v>714</v>
      </c>
    </row>
    <row r="329" spans="1:69" ht="15.75">
      <c r="A329" s="207" t="s">
        <v>37</v>
      </c>
      <c r="B329" s="208" t="s">
        <v>9</v>
      </c>
      <c r="C329" s="202" t="s">
        <v>35</v>
      </c>
      <c r="D329" s="210" t="s">
        <v>182</v>
      </c>
      <c r="E329" s="24" t="s">
        <v>637</v>
      </c>
      <c r="F329" s="86">
        <v>169</v>
      </c>
      <c r="G329" s="80">
        <v>3</v>
      </c>
      <c r="H329" s="204"/>
      <c r="I329" s="204"/>
      <c r="J329" s="204"/>
      <c r="K329" s="204"/>
      <c r="L329" s="80">
        <v>0</v>
      </c>
      <c r="M329" s="203"/>
      <c r="N329" s="52">
        <v>0</v>
      </c>
      <c r="O329" s="204"/>
      <c r="P329" s="204"/>
      <c r="Q329" s="11">
        <v>7.8569696988000004</v>
      </c>
      <c r="R329" s="204"/>
      <c r="S329" s="204"/>
      <c r="T329" s="53">
        <v>11.616666666666665</v>
      </c>
      <c r="U329" s="204"/>
      <c r="V329" s="204"/>
      <c r="W329" s="11">
        <v>7.8827348674698001</v>
      </c>
      <c r="X329" s="204"/>
      <c r="Y329" s="204"/>
      <c r="Z329" s="53">
        <v>11.616666666666665</v>
      </c>
      <c r="AA329" s="204"/>
      <c r="AB329" s="204"/>
      <c r="AC329" s="204"/>
      <c r="AD329" s="204"/>
      <c r="AE329" s="204"/>
      <c r="AF329" s="9">
        <v>2.8208088936846325</v>
      </c>
      <c r="AG329" s="9">
        <v>1159</v>
      </c>
      <c r="AH329" s="9">
        <v>0.44309535405183986</v>
      </c>
      <c r="AI329" s="9">
        <v>260</v>
      </c>
      <c r="AJ329" s="9">
        <v>1.9112745098039217</v>
      </c>
      <c r="AK329" s="9" t="s">
        <v>248</v>
      </c>
      <c r="AL329" s="9">
        <v>0</v>
      </c>
      <c r="AM329" s="9"/>
      <c r="AN329" s="9"/>
      <c r="AO329" s="73">
        <v>117</v>
      </c>
      <c r="AP329" s="80">
        <v>12</v>
      </c>
      <c r="AQ329" s="80">
        <v>6</v>
      </c>
      <c r="AR329" s="224">
        <v>197</v>
      </c>
      <c r="AS329" s="224" t="s">
        <v>248</v>
      </c>
      <c r="AT329" s="11">
        <v>11698.442999999999</v>
      </c>
      <c r="AU329" s="11">
        <v>1078.048</v>
      </c>
      <c r="AV329" s="11">
        <v>1</v>
      </c>
      <c r="AW329" s="11">
        <v>194</v>
      </c>
      <c r="AX329" s="203" t="s">
        <v>248</v>
      </c>
      <c r="AY329" s="235" t="s">
        <v>248</v>
      </c>
      <c r="AZ329" s="138">
        <v>91806</v>
      </c>
      <c r="BA329" s="188" t="s">
        <v>248</v>
      </c>
      <c r="BB329" s="203" t="s">
        <v>248</v>
      </c>
      <c r="BC329" s="203" t="s">
        <v>248</v>
      </c>
      <c r="BD329" s="217" t="s">
        <v>61</v>
      </c>
      <c r="BE329" s="201" t="s">
        <v>62</v>
      </c>
      <c r="BF329" s="201" t="s">
        <v>63</v>
      </c>
      <c r="BG329" s="201" t="s">
        <v>196</v>
      </c>
      <c r="BH329" s="456" t="s">
        <v>510</v>
      </c>
      <c r="BI329" s="218" t="s">
        <v>68</v>
      </c>
      <c r="BJ329" s="370">
        <v>214</v>
      </c>
      <c r="BK329" s="370">
        <v>4</v>
      </c>
      <c r="BL329" s="219" t="s">
        <v>65</v>
      </c>
      <c r="BM329" s="52"/>
      <c r="BN329" s="218" t="s">
        <v>310</v>
      </c>
      <c r="BO329" s="217" t="s">
        <v>53</v>
      </c>
      <c r="BP329" s="201" t="s">
        <v>704</v>
      </c>
      <c r="BQ329" s="52" t="s">
        <v>714</v>
      </c>
    </row>
    <row r="330" spans="1:69" ht="15.75">
      <c r="A330" s="207" t="s">
        <v>37</v>
      </c>
      <c r="B330" s="208" t="s">
        <v>9</v>
      </c>
      <c r="C330" s="202" t="s">
        <v>35</v>
      </c>
      <c r="D330" s="210" t="s">
        <v>182</v>
      </c>
      <c r="E330" s="24" t="s">
        <v>641</v>
      </c>
      <c r="F330" s="86">
        <v>187</v>
      </c>
      <c r="G330" s="80">
        <v>3</v>
      </c>
      <c r="H330" s="204"/>
      <c r="I330" s="204"/>
      <c r="J330" s="204"/>
      <c r="K330" s="204"/>
      <c r="L330" s="80">
        <v>0</v>
      </c>
      <c r="M330" s="203"/>
      <c r="N330" s="52">
        <v>0</v>
      </c>
      <c r="O330" s="204"/>
      <c r="P330" s="204"/>
      <c r="Q330" s="11">
        <v>5.1098095272000004</v>
      </c>
      <c r="R330" s="204"/>
      <c r="S330" s="204"/>
      <c r="T330" s="53">
        <v>6.4857142857142849</v>
      </c>
      <c r="U330" s="204"/>
      <c r="V330" s="204"/>
      <c r="W330" s="11">
        <v>4.7161247336956</v>
      </c>
      <c r="X330" s="204"/>
      <c r="Y330" s="204"/>
      <c r="Z330" s="53">
        <v>5.9857142857142849</v>
      </c>
      <c r="AA330" s="204"/>
      <c r="AB330" s="204"/>
      <c r="AC330" s="204"/>
      <c r="AD330" s="204"/>
      <c r="AE330" s="204"/>
      <c r="AF330" s="9">
        <v>3.7180393605251978</v>
      </c>
      <c r="AG330" s="9">
        <v>1288</v>
      </c>
      <c r="AH330" s="9">
        <v>0.43862649785605234</v>
      </c>
      <c r="AI330" s="9">
        <v>36</v>
      </c>
      <c r="AJ330" s="9">
        <v>2.7151515151515153</v>
      </c>
      <c r="AK330" s="9" t="s">
        <v>248</v>
      </c>
      <c r="AL330" s="9">
        <v>177</v>
      </c>
      <c r="AM330" s="9">
        <v>3.7439628969381853</v>
      </c>
      <c r="AN330" s="9">
        <v>3.7410300925925926</v>
      </c>
      <c r="AO330" s="73">
        <v>7</v>
      </c>
      <c r="AP330" s="80">
        <v>0</v>
      </c>
      <c r="AQ330" s="80">
        <v>0</v>
      </c>
      <c r="AR330" s="224">
        <v>361</v>
      </c>
      <c r="AS330" s="224" t="s">
        <v>248</v>
      </c>
      <c r="AT330" s="11">
        <v>13232.671</v>
      </c>
      <c r="AU330" s="11">
        <v>20.533000000000001</v>
      </c>
      <c r="AV330" s="11">
        <v>0</v>
      </c>
      <c r="AW330" s="11">
        <v>361</v>
      </c>
      <c r="AX330" s="203" t="s">
        <v>248</v>
      </c>
      <c r="AY330" s="235" t="s">
        <v>248</v>
      </c>
      <c r="AZ330" s="138">
        <v>186995</v>
      </c>
      <c r="BA330" s="188" t="s">
        <v>248</v>
      </c>
      <c r="BB330" s="203" t="s">
        <v>248</v>
      </c>
      <c r="BC330" s="203" t="s">
        <v>248</v>
      </c>
      <c r="BD330" s="217" t="s">
        <v>61</v>
      </c>
      <c r="BE330" s="201" t="s">
        <v>62</v>
      </c>
      <c r="BF330" s="201" t="s">
        <v>63</v>
      </c>
      <c r="BG330" s="201" t="s">
        <v>196</v>
      </c>
      <c r="BH330" s="456" t="s">
        <v>713</v>
      </c>
      <c r="BI330" s="218" t="s">
        <v>64</v>
      </c>
      <c r="BJ330" s="370">
        <v>214</v>
      </c>
      <c r="BK330" s="370">
        <v>1</v>
      </c>
      <c r="BL330" s="219" t="s">
        <v>65</v>
      </c>
      <c r="BM330" s="52"/>
      <c r="BN330" s="218" t="s">
        <v>310</v>
      </c>
      <c r="BO330" s="217" t="s">
        <v>53</v>
      </c>
      <c r="BP330" s="201" t="s">
        <v>704</v>
      </c>
      <c r="BQ330" s="52" t="s">
        <v>714</v>
      </c>
    </row>
    <row r="331" spans="1:69" ht="15.75">
      <c r="A331" s="207" t="s">
        <v>37</v>
      </c>
      <c r="B331" s="208" t="s">
        <v>9</v>
      </c>
      <c r="C331" s="202" t="s">
        <v>35</v>
      </c>
      <c r="D331" s="210" t="s">
        <v>182</v>
      </c>
      <c r="E331" s="24" t="s">
        <v>641</v>
      </c>
      <c r="F331" s="86">
        <v>178</v>
      </c>
      <c r="G331" s="80">
        <v>23</v>
      </c>
      <c r="H331" s="204"/>
      <c r="I331" s="204"/>
      <c r="J331" s="204"/>
      <c r="K331" s="204"/>
      <c r="L331" s="80">
        <v>0</v>
      </c>
      <c r="M331" s="203"/>
      <c r="N331" s="52">
        <v>0</v>
      </c>
      <c r="O331" s="204"/>
      <c r="P331" s="204"/>
      <c r="Q331" s="11">
        <v>7.9219482129000003</v>
      </c>
      <c r="R331" s="204"/>
      <c r="S331" s="204"/>
      <c r="T331" s="53">
        <v>14.28125</v>
      </c>
      <c r="U331" s="204"/>
      <c r="V331" s="204"/>
      <c r="W331" s="11">
        <v>7.8242127870967</v>
      </c>
      <c r="X331" s="204"/>
      <c r="Y331" s="204"/>
      <c r="Z331" s="53">
        <v>14.324999999999999</v>
      </c>
      <c r="AA331" s="204"/>
      <c r="AB331" s="204"/>
      <c r="AC331" s="204"/>
      <c r="AD331" s="204"/>
      <c r="AE331" s="204"/>
      <c r="AF331" s="9">
        <v>3.5045361866092857</v>
      </c>
      <c r="AG331" s="9">
        <v>1078</v>
      </c>
      <c r="AH331" s="9">
        <v>0.43951112702484424</v>
      </c>
      <c r="AI331" s="9">
        <v>33</v>
      </c>
      <c r="AJ331" s="9">
        <v>2.5814732142857144</v>
      </c>
      <c r="AK331" s="9" t="s">
        <v>248</v>
      </c>
      <c r="AL331" s="9">
        <v>154</v>
      </c>
      <c r="AM331" s="9">
        <v>3.5045361866092857</v>
      </c>
      <c r="AN331" s="9">
        <v>3.5860033726812817</v>
      </c>
      <c r="AO331" s="73">
        <v>13</v>
      </c>
      <c r="AP331" s="80">
        <v>0</v>
      </c>
      <c r="AQ331" s="80">
        <v>0</v>
      </c>
      <c r="AR331" s="224">
        <v>297</v>
      </c>
      <c r="AS331" s="224" t="s">
        <v>248</v>
      </c>
      <c r="AT331" s="11">
        <v>11143.823</v>
      </c>
      <c r="AU331" s="11">
        <v>0</v>
      </c>
      <c r="AV331" s="11">
        <v>1</v>
      </c>
      <c r="AW331" s="11">
        <v>296</v>
      </c>
      <c r="AX331" s="203" t="s">
        <v>248</v>
      </c>
      <c r="AY331" s="235" t="s">
        <v>248</v>
      </c>
      <c r="AZ331" s="138">
        <v>186995</v>
      </c>
      <c r="BA331" s="188" t="s">
        <v>248</v>
      </c>
      <c r="BB331" s="203" t="s">
        <v>248</v>
      </c>
      <c r="BC331" s="203" t="s">
        <v>248</v>
      </c>
      <c r="BD331" s="217" t="s">
        <v>61</v>
      </c>
      <c r="BE331" s="201" t="s">
        <v>62</v>
      </c>
      <c r="BF331" s="201" t="s">
        <v>63</v>
      </c>
      <c r="BG331" s="201" t="s">
        <v>196</v>
      </c>
      <c r="BH331" s="455" t="s">
        <v>713</v>
      </c>
      <c r="BI331" s="218" t="s">
        <v>66</v>
      </c>
      <c r="BJ331" s="370">
        <v>214</v>
      </c>
      <c r="BK331" s="370">
        <v>7</v>
      </c>
      <c r="BL331" s="219" t="s">
        <v>65</v>
      </c>
      <c r="BM331" s="52"/>
      <c r="BN331" s="218" t="s">
        <v>310</v>
      </c>
      <c r="BO331" s="217" t="s">
        <v>53</v>
      </c>
      <c r="BP331" s="201" t="s">
        <v>704</v>
      </c>
      <c r="BQ331" s="52" t="s">
        <v>714</v>
      </c>
    </row>
    <row r="332" spans="1:69" ht="15.75">
      <c r="A332" s="207" t="s">
        <v>37</v>
      </c>
      <c r="B332" s="208" t="s">
        <v>9</v>
      </c>
      <c r="C332" s="202" t="s">
        <v>35</v>
      </c>
      <c r="D332" s="210" t="s">
        <v>182</v>
      </c>
      <c r="E332" s="24" t="s">
        <v>641</v>
      </c>
      <c r="F332" s="86">
        <v>188</v>
      </c>
      <c r="G332" s="80">
        <v>2</v>
      </c>
      <c r="H332" s="204"/>
      <c r="I332" s="204"/>
      <c r="J332" s="204"/>
      <c r="K332" s="204"/>
      <c r="L332" s="80">
        <v>0</v>
      </c>
      <c r="M332" s="203"/>
      <c r="N332" s="52">
        <v>0</v>
      </c>
      <c r="O332" s="204"/>
      <c r="P332" s="204"/>
      <c r="Q332" s="11">
        <v>6.3546771827999997</v>
      </c>
      <c r="R332" s="204"/>
      <c r="S332" s="204"/>
      <c r="T332" s="53">
        <v>8.6166666666666654</v>
      </c>
      <c r="U332" s="204"/>
      <c r="V332" s="204"/>
      <c r="W332" s="11">
        <v>6.5370536129032004</v>
      </c>
      <c r="X332" s="204"/>
      <c r="Y332" s="204"/>
      <c r="Z332" s="53">
        <v>8.6166666666666654</v>
      </c>
      <c r="AA332" s="204"/>
      <c r="AB332" s="204"/>
      <c r="AC332" s="204"/>
      <c r="AD332" s="204"/>
      <c r="AE332" s="204"/>
      <c r="AF332" s="9">
        <v>3.5282910978006696</v>
      </c>
      <c r="AG332" s="9">
        <v>1302</v>
      </c>
      <c r="AH332" s="9">
        <v>0.45036052513950275</v>
      </c>
      <c r="AI332" s="9">
        <v>49</v>
      </c>
      <c r="AJ332" s="9">
        <v>2.5638888888888891</v>
      </c>
      <c r="AK332" s="9" t="s">
        <v>248</v>
      </c>
      <c r="AL332" s="9">
        <v>185</v>
      </c>
      <c r="AM332" s="9">
        <v>3.52749807696545</v>
      </c>
      <c r="AN332" s="9">
        <v>3.6106998654104978</v>
      </c>
      <c r="AO332" s="73">
        <v>10</v>
      </c>
      <c r="AP332" s="80">
        <v>0</v>
      </c>
      <c r="AQ332" s="80">
        <v>0</v>
      </c>
      <c r="AR332" s="224">
        <v>362</v>
      </c>
      <c r="AS332" s="224" t="s">
        <v>248</v>
      </c>
      <c r="AT332" s="11">
        <v>13375.052</v>
      </c>
      <c r="AU332" s="11">
        <v>0</v>
      </c>
      <c r="AV332" s="11">
        <v>0</v>
      </c>
      <c r="AW332" s="11">
        <v>362</v>
      </c>
      <c r="AX332" s="203" t="s">
        <v>248</v>
      </c>
      <c r="AY332" s="235" t="s">
        <v>248</v>
      </c>
      <c r="AZ332" s="138">
        <v>186995</v>
      </c>
      <c r="BA332" s="188" t="s">
        <v>248</v>
      </c>
      <c r="BB332" s="203" t="s">
        <v>248</v>
      </c>
      <c r="BC332" s="203" t="s">
        <v>248</v>
      </c>
      <c r="BD332" s="217" t="s">
        <v>61</v>
      </c>
      <c r="BE332" s="201" t="s">
        <v>62</v>
      </c>
      <c r="BF332" s="201" t="s">
        <v>63</v>
      </c>
      <c r="BG332" s="201" t="s">
        <v>196</v>
      </c>
      <c r="BH332" s="456" t="s">
        <v>713</v>
      </c>
      <c r="BI332" s="218" t="s">
        <v>67</v>
      </c>
      <c r="BJ332" s="370">
        <v>214</v>
      </c>
      <c r="BK332" s="370">
        <v>3</v>
      </c>
      <c r="BL332" s="219" t="s">
        <v>65</v>
      </c>
      <c r="BM332" s="52"/>
      <c r="BN332" s="218" t="s">
        <v>310</v>
      </c>
      <c r="BO332" s="217" t="s">
        <v>53</v>
      </c>
      <c r="BP332" s="201" t="s">
        <v>704</v>
      </c>
      <c r="BQ332" s="52" t="s">
        <v>714</v>
      </c>
    </row>
    <row r="333" spans="1:69" ht="15.75">
      <c r="A333" s="207" t="s">
        <v>37</v>
      </c>
      <c r="B333" s="208" t="s">
        <v>9</v>
      </c>
      <c r="C333" s="202" t="s">
        <v>35</v>
      </c>
      <c r="D333" s="210" t="s">
        <v>182</v>
      </c>
      <c r="E333" s="24" t="s">
        <v>641</v>
      </c>
      <c r="F333" s="86">
        <v>190</v>
      </c>
      <c r="G333" s="80">
        <v>5</v>
      </c>
      <c r="H333" s="204"/>
      <c r="I333" s="204"/>
      <c r="J333" s="204"/>
      <c r="K333" s="204"/>
      <c r="L333" s="80">
        <v>1</v>
      </c>
      <c r="M333" s="203"/>
      <c r="N333" s="52">
        <v>0</v>
      </c>
      <c r="O333" s="204"/>
      <c r="P333" s="204"/>
      <c r="Q333" s="11">
        <v>8.0865921413000006</v>
      </c>
      <c r="R333" s="204"/>
      <c r="S333" s="204"/>
      <c r="T333" s="53">
        <v>10.079999999999998</v>
      </c>
      <c r="U333" s="204"/>
      <c r="V333" s="204"/>
      <c r="W333" s="11">
        <v>8.1805052771739</v>
      </c>
      <c r="X333" s="204"/>
      <c r="Y333" s="204"/>
      <c r="Z333" s="53">
        <v>10.233333333333333</v>
      </c>
      <c r="AA333" s="204"/>
      <c r="AB333" s="204"/>
      <c r="AC333" s="204"/>
      <c r="AD333" s="204"/>
      <c r="AE333" s="204"/>
      <c r="AF333" s="9">
        <v>2.9785243315823973</v>
      </c>
      <c r="AG333" s="9">
        <v>1274</v>
      </c>
      <c r="AH333" s="9">
        <v>0.37522826499425477</v>
      </c>
      <c r="AI333" s="9">
        <v>137</v>
      </c>
      <c r="AJ333" s="9">
        <v>2.1709677419354838</v>
      </c>
      <c r="AK333" s="9" t="s">
        <v>248</v>
      </c>
      <c r="AL333" s="9">
        <v>0</v>
      </c>
      <c r="AM333" s="9"/>
      <c r="AN333" s="9"/>
      <c r="AO333" s="73">
        <v>4</v>
      </c>
      <c r="AP333" s="80">
        <v>0</v>
      </c>
      <c r="AQ333" s="80">
        <v>0</v>
      </c>
      <c r="AR333" s="224">
        <v>366</v>
      </c>
      <c r="AS333" s="224" t="s">
        <v>248</v>
      </c>
      <c r="AT333" s="11">
        <v>13256.802</v>
      </c>
      <c r="AU333" s="11">
        <v>0</v>
      </c>
      <c r="AV333" s="11">
        <v>0</v>
      </c>
      <c r="AW333" s="11">
        <v>366</v>
      </c>
      <c r="AX333" s="203" t="s">
        <v>248</v>
      </c>
      <c r="AY333" s="235" t="s">
        <v>248</v>
      </c>
      <c r="AZ333" s="138">
        <v>186995</v>
      </c>
      <c r="BA333" s="188" t="s">
        <v>248</v>
      </c>
      <c r="BB333" s="203" t="s">
        <v>248</v>
      </c>
      <c r="BC333" s="203" t="s">
        <v>248</v>
      </c>
      <c r="BD333" s="217" t="s">
        <v>61</v>
      </c>
      <c r="BE333" s="201" t="s">
        <v>62</v>
      </c>
      <c r="BF333" s="201" t="s">
        <v>63</v>
      </c>
      <c r="BG333" s="201" t="s">
        <v>196</v>
      </c>
      <c r="BH333" s="456" t="s">
        <v>713</v>
      </c>
      <c r="BI333" s="218" t="s">
        <v>68</v>
      </c>
      <c r="BJ333" s="370">
        <v>214</v>
      </c>
      <c r="BK333" s="370">
        <v>4</v>
      </c>
      <c r="BL333" s="219" t="s">
        <v>65</v>
      </c>
      <c r="BM333" s="52"/>
      <c r="BN333" s="218" t="s">
        <v>310</v>
      </c>
      <c r="BO333" s="217" t="s">
        <v>53</v>
      </c>
      <c r="BP333" s="201" t="s">
        <v>704</v>
      </c>
      <c r="BQ333" s="52" t="s">
        <v>714</v>
      </c>
    </row>
    <row r="334" spans="1:69" ht="15.75">
      <c r="A334" s="207" t="s">
        <v>37</v>
      </c>
      <c r="B334" s="208" t="s">
        <v>9</v>
      </c>
      <c r="C334" s="202" t="s">
        <v>35</v>
      </c>
      <c r="D334" s="210" t="s">
        <v>182</v>
      </c>
      <c r="E334" s="442" t="s">
        <v>546</v>
      </c>
      <c r="F334" s="86">
        <v>92</v>
      </c>
      <c r="G334" s="80">
        <v>2</v>
      </c>
      <c r="H334" s="204"/>
      <c r="I334" s="204"/>
      <c r="J334" s="204"/>
      <c r="K334" s="204"/>
      <c r="L334" s="80">
        <v>0</v>
      </c>
      <c r="M334" s="203"/>
      <c r="N334" s="52">
        <v>0</v>
      </c>
      <c r="O334" s="204"/>
      <c r="P334" s="204"/>
      <c r="Q334" s="11">
        <v>5.6776665556000001</v>
      </c>
      <c r="R334" s="204"/>
      <c r="S334" s="204"/>
      <c r="T334" s="53">
        <v>7.625</v>
      </c>
      <c r="U334" s="204"/>
      <c r="V334" s="204"/>
      <c r="W334" s="11">
        <v>5.4268443222222</v>
      </c>
      <c r="X334" s="204"/>
      <c r="Y334" s="204"/>
      <c r="Z334" s="53">
        <v>7.25</v>
      </c>
      <c r="AA334" s="204"/>
      <c r="AB334" s="204"/>
      <c r="AC334" s="204"/>
      <c r="AD334" s="204"/>
      <c r="AE334" s="204"/>
      <c r="AF334" s="9">
        <v>3.6187492176086185</v>
      </c>
      <c r="AG334" s="9">
        <v>628</v>
      </c>
      <c r="AH334" s="9">
        <v>0.42738527000632215</v>
      </c>
      <c r="AI334" s="9">
        <v>18</v>
      </c>
      <c r="AJ334" s="9">
        <v>2.6456521739130436</v>
      </c>
      <c r="AK334" s="9" t="s">
        <v>248</v>
      </c>
      <c r="AL334" s="9">
        <v>90</v>
      </c>
      <c r="AM334" s="9">
        <v>3.6187492176086185</v>
      </c>
      <c r="AN334" s="9">
        <v>3.669620253164557</v>
      </c>
      <c r="AO334" s="73">
        <v>2</v>
      </c>
      <c r="AP334" s="80">
        <v>0</v>
      </c>
      <c r="AQ334" s="80">
        <v>0</v>
      </c>
      <c r="AR334" s="224">
        <v>178</v>
      </c>
      <c r="AS334" s="224" t="s">
        <v>248</v>
      </c>
      <c r="AT334" s="11">
        <v>6821.5429999999997</v>
      </c>
      <c r="AU334" s="11">
        <v>0</v>
      </c>
      <c r="AV334" s="11">
        <v>0</v>
      </c>
      <c r="AW334" s="11">
        <v>178</v>
      </c>
      <c r="AX334" s="203" t="s">
        <v>248</v>
      </c>
      <c r="AY334" s="235" t="s">
        <v>248</v>
      </c>
      <c r="AZ334" s="138">
        <v>30637</v>
      </c>
      <c r="BA334" s="188" t="s">
        <v>248</v>
      </c>
      <c r="BB334" s="203" t="s">
        <v>248</v>
      </c>
      <c r="BC334" s="203" t="s">
        <v>248</v>
      </c>
      <c r="BD334" s="217" t="s">
        <v>61</v>
      </c>
      <c r="BE334" s="201" t="s">
        <v>62</v>
      </c>
      <c r="BF334" s="201" t="s">
        <v>63</v>
      </c>
      <c r="BG334" s="201" t="s">
        <v>196</v>
      </c>
      <c r="BH334" s="456" t="s">
        <v>512</v>
      </c>
      <c r="BI334" s="218" t="s">
        <v>64</v>
      </c>
      <c r="BJ334" s="370">
        <v>214</v>
      </c>
      <c r="BK334" s="370">
        <v>1</v>
      </c>
      <c r="BL334" s="219" t="s">
        <v>65</v>
      </c>
      <c r="BM334" s="52"/>
      <c r="BN334" s="218" t="s">
        <v>310</v>
      </c>
      <c r="BO334" s="217" t="s">
        <v>352</v>
      </c>
      <c r="BP334" s="201" t="s">
        <v>703</v>
      </c>
      <c r="BQ334" s="52" t="s">
        <v>718</v>
      </c>
    </row>
    <row r="335" spans="1:69" ht="15.75">
      <c r="A335" s="207" t="s">
        <v>37</v>
      </c>
      <c r="B335" s="208" t="s">
        <v>9</v>
      </c>
      <c r="C335" s="202" t="s">
        <v>35</v>
      </c>
      <c r="D335" s="210" t="s">
        <v>182</v>
      </c>
      <c r="E335" s="442" t="s">
        <v>546</v>
      </c>
      <c r="F335" s="86">
        <v>89</v>
      </c>
      <c r="G335" s="80">
        <v>6</v>
      </c>
      <c r="H335" s="204"/>
      <c r="I335" s="204"/>
      <c r="J335" s="204"/>
      <c r="K335" s="204"/>
      <c r="L335" s="80">
        <v>1</v>
      </c>
      <c r="M335" s="203"/>
      <c r="N335" s="52">
        <v>0</v>
      </c>
      <c r="O335" s="204"/>
      <c r="P335" s="204"/>
      <c r="Q335" s="11">
        <v>7.1188046341</v>
      </c>
      <c r="R335" s="204"/>
      <c r="S335" s="204"/>
      <c r="T335" s="53">
        <v>13.224999999999998</v>
      </c>
      <c r="U335" s="204"/>
      <c r="V335" s="204"/>
      <c r="W335" s="11">
        <v>7.1108900243901996</v>
      </c>
      <c r="X335" s="204"/>
      <c r="Y335" s="204"/>
      <c r="Z335" s="53">
        <v>12.974999999999998</v>
      </c>
      <c r="AA335" s="204"/>
      <c r="AB335" s="204"/>
      <c r="AC335" s="204"/>
      <c r="AD335" s="204"/>
      <c r="AE335" s="204"/>
      <c r="AF335" s="9">
        <v>3.291086307877586</v>
      </c>
      <c r="AG335" s="9">
        <v>560</v>
      </c>
      <c r="AH335" s="9">
        <v>0.56280625998849376</v>
      </c>
      <c r="AI335" s="9">
        <v>47</v>
      </c>
      <c r="AJ335" s="9">
        <v>2.1548780487804877</v>
      </c>
      <c r="AK335" s="9" t="s">
        <v>248</v>
      </c>
      <c r="AL335" s="9">
        <v>78</v>
      </c>
      <c r="AM335" s="9">
        <v>3.2992857126962574</v>
      </c>
      <c r="AN335" s="9">
        <v>3.3841463414634148</v>
      </c>
      <c r="AO335" s="73">
        <v>20</v>
      </c>
      <c r="AP335" s="80">
        <v>0</v>
      </c>
      <c r="AQ335" s="80">
        <v>1</v>
      </c>
      <c r="AR335" s="224">
        <v>145</v>
      </c>
      <c r="AS335" s="224" t="s">
        <v>248</v>
      </c>
      <c r="AT335" s="11">
        <v>6160.7340000000004</v>
      </c>
      <c r="AU335" s="11">
        <v>146.851</v>
      </c>
      <c r="AV335" s="11">
        <v>1</v>
      </c>
      <c r="AW335" s="11">
        <v>144</v>
      </c>
      <c r="AX335" s="203" t="s">
        <v>248</v>
      </c>
      <c r="AY335" s="235" t="s">
        <v>248</v>
      </c>
      <c r="AZ335" s="138">
        <v>30637</v>
      </c>
      <c r="BA335" s="188" t="s">
        <v>248</v>
      </c>
      <c r="BB335" s="203" t="s">
        <v>248</v>
      </c>
      <c r="BC335" s="203" t="s">
        <v>248</v>
      </c>
      <c r="BD335" s="217" t="s">
        <v>61</v>
      </c>
      <c r="BE335" s="201" t="s">
        <v>62</v>
      </c>
      <c r="BF335" s="201" t="s">
        <v>63</v>
      </c>
      <c r="BG335" s="201" t="s">
        <v>196</v>
      </c>
      <c r="BH335" s="456" t="s">
        <v>512</v>
      </c>
      <c r="BI335" s="218" t="s">
        <v>66</v>
      </c>
      <c r="BJ335" s="370">
        <v>214</v>
      </c>
      <c r="BK335" s="370">
        <v>7</v>
      </c>
      <c r="BL335" s="219" t="s">
        <v>65</v>
      </c>
      <c r="BM335" s="52"/>
      <c r="BN335" s="218" t="s">
        <v>310</v>
      </c>
      <c r="BO335" s="217" t="s">
        <v>352</v>
      </c>
      <c r="BP335" s="201" t="s">
        <v>703</v>
      </c>
      <c r="BQ335" s="52" t="s">
        <v>718</v>
      </c>
    </row>
    <row r="336" spans="1:69" ht="15.75">
      <c r="A336" s="207" t="s">
        <v>37</v>
      </c>
      <c r="B336" s="208" t="s">
        <v>9</v>
      </c>
      <c r="C336" s="202" t="s">
        <v>35</v>
      </c>
      <c r="D336" s="210" t="s">
        <v>182</v>
      </c>
      <c r="E336" s="442" t="s">
        <v>546</v>
      </c>
      <c r="F336" s="86">
        <v>90</v>
      </c>
      <c r="G336" s="80">
        <v>3</v>
      </c>
      <c r="H336" s="204"/>
      <c r="I336" s="204"/>
      <c r="J336" s="204"/>
      <c r="K336" s="204"/>
      <c r="L336" s="80">
        <v>1</v>
      </c>
      <c r="M336" s="203"/>
      <c r="N336" s="52">
        <v>0</v>
      </c>
      <c r="O336" s="204"/>
      <c r="P336" s="204"/>
      <c r="Q336" s="11">
        <v>8.0686045464999996</v>
      </c>
      <c r="R336" s="204"/>
      <c r="S336" s="204"/>
      <c r="T336" s="53">
        <v>10.616666666666667</v>
      </c>
      <c r="U336" s="204"/>
      <c r="V336" s="204"/>
      <c r="W336" s="11">
        <v>8.2687672674418007</v>
      </c>
      <c r="X336" s="204"/>
      <c r="Y336" s="204"/>
      <c r="Z336" s="53">
        <v>10.950000000000001</v>
      </c>
      <c r="AA336" s="204"/>
      <c r="AB336" s="204"/>
      <c r="AC336" s="204"/>
      <c r="AD336" s="204"/>
      <c r="AE336" s="204"/>
      <c r="AF336" s="9">
        <v>3.368757088911507</v>
      </c>
      <c r="AG336" s="9">
        <v>585</v>
      </c>
      <c r="AH336" s="9">
        <v>0.58030504285614681</v>
      </c>
      <c r="AI336" s="9">
        <v>51</v>
      </c>
      <c r="AJ336" s="9">
        <v>2.1261363636363635</v>
      </c>
      <c r="AK336" s="9" t="s">
        <v>248</v>
      </c>
      <c r="AL336" s="9">
        <v>79</v>
      </c>
      <c r="AM336" s="9">
        <v>3.4261799313491772</v>
      </c>
      <c r="AN336" s="9">
        <v>3.5460069444444446</v>
      </c>
      <c r="AO336" s="73">
        <v>3</v>
      </c>
      <c r="AP336" s="80">
        <v>2</v>
      </c>
      <c r="AQ336" s="80">
        <v>2</v>
      </c>
      <c r="AR336" s="224">
        <v>167</v>
      </c>
      <c r="AS336" s="224" t="s">
        <v>248</v>
      </c>
      <c r="AT336" s="11">
        <v>6491.08</v>
      </c>
      <c r="AU336" s="11">
        <v>171.08199999999999</v>
      </c>
      <c r="AV336" s="11">
        <v>0</v>
      </c>
      <c r="AW336" s="11">
        <v>167</v>
      </c>
      <c r="AX336" s="203" t="s">
        <v>248</v>
      </c>
      <c r="AY336" s="235" t="s">
        <v>248</v>
      </c>
      <c r="AZ336" s="138">
        <v>30637</v>
      </c>
      <c r="BA336" s="188" t="s">
        <v>248</v>
      </c>
      <c r="BB336" s="203" t="s">
        <v>248</v>
      </c>
      <c r="BC336" s="203" t="s">
        <v>248</v>
      </c>
      <c r="BD336" s="217" t="s">
        <v>61</v>
      </c>
      <c r="BE336" s="201" t="s">
        <v>62</v>
      </c>
      <c r="BF336" s="201" t="s">
        <v>63</v>
      </c>
      <c r="BG336" s="201" t="s">
        <v>196</v>
      </c>
      <c r="BH336" s="456" t="s">
        <v>512</v>
      </c>
      <c r="BI336" s="218" t="s">
        <v>67</v>
      </c>
      <c r="BJ336" s="370">
        <v>214</v>
      </c>
      <c r="BK336" s="370">
        <v>3</v>
      </c>
      <c r="BL336" s="219" t="s">
        <v>65</v>
      </c>
      <c r="BM336" s="52"/>
      <c r="BN336" s="218" t="s">
        <v>310</v>
      </c>
      <c r="BO336" s="217" t="s">
        <v>352</v>
      </c>
      <c r="BP336" s="201" t="s">
        <v>703</v>
      </c>
      <c r="BQ336" s="52" t="s">
        <v>718</v>
      </c>
    </row>
    <row r="337" spans="1:69" ht="15.75">
      <c r="A337" s="207" t="s">
        <v>37</v>
      </c>
      <c r="B337" s="208" t="s">
        <v>9</v>
      </c>
      <c r="C337" s="202" t="s">
        <v>35</v>
      </c>
      <c r="D337" s="210" t="s">
        <v>182</v>
      </c>
      <c r="E337" s="442" t="s">
        <v>546</v>
      </c>
      <c r="F337" s="86">
        <v>93</v>
      </c>
      <c r="G337" s="80">
        <v>0</v>
      </c>
      <c r="H337" s="204"/>
      <c r="I337" s="204"/>
      <c r="J337" s="204"/>
      <c r="K337" s="204"/>
      <c r="L337" s="80">
        <v>1</v>
      </c>
      <c r="M337" s="203"/>
      <c r="N337" s="52">
        <v>0</v>
      </c>
      <c r="O337" s="204"/>
      <c r="P337" s="204"/>
      <c r="Q337" s="11">
        <v>7.7812498260999998</v>
      </c>
      <c r="R337" s="204"/>
      <c r="S337" s="204"/>
      <c r="T337" s="53">
        <v>10.699999999999996</v>
      </c>
      <c r="U337" s="204"/>
      <c r="V337" s="204"/>
      <c r="W337" s="11">
        <v>7.8637279891303997</v>
      </c>
      <c r="X337" s="204"/>
      <c r="Y337" s="204"/>
      <c r="Z337" s="53">
        <v>10.849999999999998</v>
      </c>
      <c r="AA337" s="204"/>
      <c r="AB337" s="204"/>
      <c r="AC337" s="204"/>
      <c r="AD337" s="204"/>
      <c r="AE337" s="204"/>
      <c r="AF337" s="9">
        <v>2.7053876038999651</v>
      </c>
      <c r="AG337" s="9">
        <v>601</v>
      </c>
      <c r="AH337" s="9">
        <v>0.38712191113248173</v>
      </c>
      <c r="AI337" s="9">
        <v>121</v>
      </c>
      <c r="AJ337" s="9">
        <v>1.8062499999999999</v>
      </c>
      <c r="AK337" s="9" t="s">
        <v>248</v>
      </c>
      <c r="AL337" s="9">
        <v>0</v>
      </c>
      <c r="AM337" s="9"/>
      <c r="AN337" s="9"/>
      <c r="AO337" s="73">
        <v>18</v>
      </c>
      <c r="AP337" s="80">
        <v>6</v>
      </c>
      <c r="AQ337" s="80">
        <v>0</v>
      </c>
      <c r="AR337" s="224">
        <v>162</v>
      </c>
      <c r="AS337" s="224" t="s">
        <v>248</v>
      </c>
      <c r="AT337" s="11">
        <v>6255.9769999999999</v>
      </c>
      <c r="AU337" s="11">
        <v>830.06100000000004</v>
      </c>
      <c r="AV337" s="11">
        <v>0</v>
      </c>
      <c r="AW337" s="11">
        <v>158</v>
      </c>
      <c r="AX337" s="203" t="s">
        <v>248</v>
      </c>
      <c r="AY337" s="235" t="s">
        <v>248</v>
      </c>
      <c r="AZ337" s="138">
        <v>30637</v>
      </c>
      <c r="BA337" s="188" t="s">
        <v>248</v>
      </c>
      <c r="BB337" s="203" t="s">
        <v>248</v>
      </c>
      <c r="BC337" s="203" t="s">
        <v>248</v>
      </c>
      <c r="BD337" s="217" t="s">
        <v>61</v>
      </c>
      <c r="BE337" s="201" t="s">
        <v>62</v>
      </c>
      <c r="BF337" s="201" t="s">
        <v>63</v>
      </c>
      <c r="BG337" s="201" t="s">
        <v>196</v>
      </c>
      <c r="BH337" s="456" t="s">
        <v>512</v>
      </c>
      <c r="BI337" s="218" t="s">
        <v>68</v>
      </c>
      <c r="BJ337" s="370">
        <v>214</v>
      </c>
      <c r="BK337" s="370">
        <v>4</v>
      </c>
      <c r="BL337" s="219" t="s">
        <v>65</v>
      </c>
      <c r="BM337" s="52"/>
      <c r="BN337" s="218" t="s">
        <v>310</v>
      </c>
      <c r="BO337" s="217" t="s">
        <v>352</v>
      </c>
      <c r="BP337" s="201" t="s">
        <v>703</v>
      </c>
      <c r="BQ337" s="52" t="s">
        <v>718</v>
      </c>
    </row>
    <row r="338" spans="1:69" ht="15.75">
      <c r="A338" s="207" t="s">
        <v>37</v>
      </c>
      <c r="B338" s="208" t="s">
        <v>9</v>
      </c>
      <c r="C338" s="202" t="s">
        <v>35</v>
      </c>
      <c r="D338" s="210" t="s">
        <v>182</v>
      </c>
      <c r="E338" s="24" t="s">
        <v>327</v>
      </c>
      <c r="F338" s="86">
        <v>113</v>
      </c>
      <c r="G338" s="80">
        <v>0</v>
      </c>
      <c r="H338" s="204"/>
      <c r="I338" s="204"/>
      <c r="J338" s="204"/>
      <c r="K338" s="204"/>
      <c r="L338" s="80">
        <v>0</v>
      </c>
      <c r="M338" s="203"/>
      <c r="N338" s="52">
        <v>0</v>
      </c>
      <c r="O338" s="204"/>
      <c r="P338" s="204"/>
      <c r="Q338" s="11">
        <v>6.2858138672999999</v>
      </c>
      <c r="R338" s="204"/>
      <c r="S338" s="204"/>
      <c r="T338" s="53">
        <v>8.2249999999999996</v>
      </c>
      <c r="U338" s="204"/>
      <c r="V338" s="204"/>
      <c r="W338" s="11">
        <v>6.3181413362830998</v>
      </c>
      <c r="X338" s="204"/>
      <c r="Y338" s="204"/>
      <c r="Z338" s="53">
        <v>8.2937499999999993</v>
      </c>
      <c r="AA338" s="204"/>
      <c r="AB338" s="204"/>
      <c r="AC338" s="204"/>
      <c r="AD338" s="204"/>
      <c r="AE338" s="204"/>
      <c r="AF338" s="9">
        <v>3.4587737100314255</v>
      </c>
      <c r="AG338" s="9">
        <v>791</v>
      </c>
      <c r="AH338" s="9">
        <v>0.42107862219337144</v>
      </c>
      <c r="AI338" s="9">
        <v>18</v>
      </c>
      <c r="AJ338" s="9">
        <v>2.6171195652173913</v>
      </c>
      <c r="AK338" s="9" t="s">
        <v>248</v>
      </c>
      <c r="AL338" s="9">
        <v>113</v>
      </c>
      <c r="AM338" s="9">
        <v>3.4587737100314255</v>
      </c>
      <c r="AN338" s="9">
        <v>3.5178571428571428</v>
      </c>
      <c r="AO338" s="73">
        <v>9</v>
      </c>
      <c r="AP338" s="80">
        <v>0</v>
      </c>
      <c r="AQ338" s="80">
        <v>0</v>
      </c>
      <c r="AR338" s="224">
        <v>217</v>
      </c>
      <c r="AS338" s="224" t="s">
        <v>248</v>
      </c>
      <c r="AT338" s="11">
        <v>8056.5680000000002</v>
      </c>
      <c r="AU338" s="11">
        <v>0</v>
      </c>
      <c r="AV338" s="11">
        <v>0</v>
      </c>
      <c r="AW338" s="11">
        <v>217</v>
      </c>
      <c r="AX338" s="203" t="s">
        <v>248</v>
      </c>
      <c r="AY338" s="235" t="s">
        <v>248</v>
      </c>
      <c r="AZ338" s="138">
        <v>134305</v>
      </c>
      <c r="BA338" s="188" t="s">
        <v>248</v>
      </c>
      <c r="BB338" s="203" t="s">
        <v>248</v>
      </c>
      <c r="BC338" s="203" t="s">
        <v>248</v>
      </c>
      <c r="BD338" s="217" t="s">
        <v>61</v>
      </c>
      <c r="BE338" s="201" t="s">
        <v>62</v>
      </c>
      <c r="BF338" s="201" t="s">
        <v>63</v>
      </c>
      <c r="BG338" s="201" t="s">
        <v>196</v>
      </c>
      <c r="BH338" s="456" t="s">
        <v>515</v>
      </c>
      <c r="BI338" s="218" t="s">
        <v>64</v>
      </c>
      <c r="BJ338" s="370">
        <v>214</v>
      </c>
      <c r="BK338" s="370">
        <v>1</v>
      </c>
      <c r="BL338" s="219" t="s">
        <v>65</v>
      </c>
      <c r="BM338" s="52"/>
      <c r="BN338" s="218" t="s">
        <v>310</v>
      </c>
      <c r="BO338" s="217" t="s">
        <v>327</v>
      </c>
      <c r="BP338" s="201" t="s">
        <v>696</v>
      </c>
      <c r="BQ338" s="52" t="s">
        <v>719</v>
      </c>
    </row>
    <row r="339" spans="1:69" ht="15.75">
      <c r="A339" s="207" t="s">
        <v>37</v>
      </c>
      <c r="B339" s="208" t="s">
        <v>9</v>
      </c>
      <c r="C339" s="202" t="s">
        <v>35</v>
      </c>
      <c r="D339" s="210" t="s">
        <v>182</v>
      </c>
      <c r="E339" s="24" t="s">
        <v>327</v>
      </c>
      <c r="F339" s="86">
        <v>115</v>
      </c>
      <c r="G339" s="80">
        <v>7</v>
      </c>
      <c r="H339" s="204"/>
      <c r="I339" s="204"/>
      <c r="J339" s="204"/>
      <c r="K339" s="204"/>
      <c r="L339" s="80">
        <v>0</v>
      </c>
      <c r="M339" s="203"/>
      <c r="N339" s="52">
        <v>0</v>
      </c>
      <c r="O339" s="204"/>
      <c r="P339" s="204"/>
      <c r="Q339" s="11">
        <v>7.7357218611</v>
      </c>
      <c r="R339" s="204"/>
      <c r="S339" s="204"/>
      <c r="T339" s="53">
        <v>13.324999999999999</v>
      </c>
      <c r="U339" s="204"/>
      <c r="V339" s="204"/>
      <c r="W339" s="11">
        <v>7.7907127962961997</v>
      </c>
      <c r="X339" s="204"/>
      <c r="Y339" s="204"/>
      <c r="Z339" s="53">
        <v>13.45</v>
      </c>
      <c r="AA339" s="204"/>
      <c r="AB339" s="204"/>
      <c r="AC339" s="204"/>
      <c r="AD339" s="204"/>
      <c r="AE339" s="204"/>
      <c r="AF339" s="9">
        <v>2.9671141999318698</v>
      </c>
      <c r="AG339" s="9">
        <v>756</v>
      </c>
      <c r="AH339" s="9">
        <v>0.62478700950501886</v>
      </c>
      <c r="AI339" s="9">
        <v>193</v>
      </c>
      <c r="AJ339" s="9">
        <v>1.9315789473684211</v>
      </c>
      <c r="AK339" s="9" t="s">
        <v>248</v>
      </c>
      <c r="AL339" s="9">
        <v>105</v>
      </c>
      <c r="AM339" s="9">
        <v>2.9725170088463089</v>
      </c>
      <c r="AN339" s="9">
        <v>2.9631979695431472</v>
      </c>
      <c r="AO339" s="73">
        <v>2</v>
      </c>
      <c r="AP339" s="80">
        <v>1</v>
      </c>
      <c r="AQ339" s="80">
        <v>0</v>
      </c>
      <c r="AR339" s="224">
        <v>213</v>
      </c>
      <c r="AS339" s="224" t="s">
        <v>248</v>
      </c>
      <c r="AT339" s="11">
        <v>7646.8590000000004</v>
      </c>
      <c r="AU339" s="11">
        <v>71.334999999999994</v>
      </c>
      <c r="AV339" s="11">
        <v>0</v>
      </c>
      <c r="AW339" s="11">
        <v>211</v>
      </c>
      <c r="AX339" s="203" t="s">
        <v>248</v>
      </c>
      <c r="AY339" s="235" t="s">
        <v>248</v>
      </c>
      <c r="AZ339" s="138">
        <v>134305</v>
      </c>
      <c r="BA339" s="188" t="s">
        <v>248</v>
      </c>
      <c r="BB339" s="203" t="s">
        <v>248</v>
      </c>
      <c r="BC339" s="203" t="s">
        <v>248</v>
      </c>
      <c r="BD339" s="217" t="s">
        <v>61</v>
      </c>
      <c r="BE339" s="201" t="s">
        <v>62</v>
      </c>
      <c r="BF339" s="201" t="s">
        <v>63</v>
      </c>
      <c r="BG339" s="201" t="s">
        <v>196</v>
      </c>
      <c r="BH339" s="456" t="s">
        <v>515</v>
      </c>
      <c r="BI339" s="218" t="s">
        <v>66</v>
      </c>
      <c r="BJ339" s="370">
        <v>214</v>
      </c>
      <c r="BK339" s="370">
        <v>7</v>
      </c>
      <c r="BL339" s="219" t="s">
        <v>65</v>
      </c>
      <c r="BM339" s="52"/>
      <c r="BN339" s="218" t="s">
        <v>310</v>
      </c>
      <c r="BO339" s="217" t="s">
        <v>327</v>
      </c>
      <c r="BP339" s="201" t="s">
        <v>696</v>
      </c>
      <c r="BQ339" s="52" t="s">
        <v>719</v>
      </c>
    </row>
    <row r="340" spans="1:69" ht="15.75">
      <c r="A340" s="207" t="s">
        <v>37</v>
      </c>
      <c r="B340" s="208" t="s">
        <v>9</v>
      </c>
      <c r="C340" s="202" t="s">
        <v>35</v>
      </c>
      <c r="D340" s="210" t="s">
        <v>182</v>
      </c>
      <c r="E340" s="24" t="s">
        <v>327</v>
      </c>
      <c r="F340" s="86">
        <v>112</v>
      </c>
      <c r="G340" s="80">
        <v>1</v>
      </c>
      <c r="H340" s="204"/>
      <c r="I340" s="204"/>
      <c r="J340" s="204"/>
      <c r="K340" s="204"/>
      <c r="L340" s="80">
        <v>0</v>
      </c>
      <c r="M340" s="203"/>
      <c r="N340" s="52">
        <v>0</v>
      </c>
      <c r="O340" s="204"/>
      <c r="P340" s="204"/>
      <c r="Q340" s="11">
        <v>6.5502250631000001</v>
      </c>
      <c r="R340" s="204"/>
      <c r="S340" s="204"/>
      <c r="T340" s="53">
        <v>7.9656249999999993</v>
      </c>
      <c r="U340" s="204"/>
      <c r="V340" s="204"/>
      <c r="W340" s="11">
        <v>6.7215583243242998</v>
      </c>
      <c r="X340" s="204"/>
      <c r="Y340" s="204"/>
      <c r="Z340" s="53">
        <v>7.9770833333333329</v>
      </c>
      <c r="AA340" s="204"/>
      <c r="AB340" s="204"/>
      <c r="AC340" s="204"/>
      <c r="AD340" s="204"/>
      <c r="AE340" s="204"/>
      <c r="AF340" s="9">
        <v>3.3747104305097952</v>
      </c>
      <c r="AG340" s="9">
        <v>777</v>
      </c>
      <c r="AH340" s="9">
        <v>0.5196654468254952</v>
      </c>
      <c r="AI340" s="9">
        <v>56</v>
      </c>
      <c r="AJ340" s="9">
        <v>2.3250000000000002</v>
      </c>
      <c r="AK340" s="9" t="s">
        <v>248</v>
      </c>
      <c r="AL340" s="9">
        <v>110</v>
      </c>
      <c r="AM340" s="9">
        <v>3.3797142914363314</v>
      </c>
      <c r="AN340" s="9">
        <v>3.4610389610389611</v>
      </c>
      <c r="AO340" s="73">
        <v>1</v>
      </c>
      <c r="AP340" s="80">
        <v>0</v>
      </c>
      <c r="AQ340" s="80">
        <v>0</v>
      </c>
      <c r="AR340" s="224">
        <v>221</v>
      </c>
      <c r="AS340" s="224" t="s">
        <v>248</v>
      </c>
      <c r="AT340" s="11">
        <v>7944.8580000000002</v>
      </c>
      <c r="AU340" s="11">
        <v>0</v>
      </c>
      <c r="AV340" s="11">
        <v>0</v>
      </c>
      <c r="AW340" s="11">
        <v>221</v>
      </c>
      <c r="AX340" s="203" t="s">
        <v>248</v>
      </c>
      <c r="AY340" s="235" t="s">
        <v>248</v>
      </c>
      <c r="AZ340" s="138">
        <v>134305</v>
      </c>
      <c r="BA340" s="188" t="s">
        <v>248</v>
      </c>
      <c r="BB340" s="203" t="s">
        <v>248</v>
      </c>
      <c r="BC340" s="203" t="s">
        <v>248</v>
      </c>
      <c r="BD340" s="217" t="s">
        <v>61</v>
      </c>
      <c r="BE340" s="201" t="s">
        <v>62</v>
      </c>
      <c r="BF340" s="201" t="s">
        <v>63</v>
      </c>
      <c r="BG340" s="201" t="s">
        <v>196</v>
      </c>
      <c r="BH340" s="456" t="s">
        <v>515</v>
      </c>
      <c r="BI340" s="218" t="s">
        <v>67</v>
      </c>
      <c r="BJ340" s="370">
        <v>214</v>
      </c>
      <c r="BK340" s="370">
        <v>3</v>
      </c>
      <c r="BL340" s="219" t="s">
        <v>65</v>
      </c>
      <c r="BM340" s="52"/>
      <c r="BN340" s="218" t="s">
        <v>310</v>
      </c>
      <c r="BO340" s="217" t="s">
        <v>327</v>
      </c>
      <c r="BP340" s="201" t="s">
        <v>696</v>
      </c>
      <c r="BQ340" s="52" t="s">
        <v>719</v>
      </c>
    </row>
    <row r="341" spans="1:69" ht="15.75">
      <c r="A341" s="207" t="s">
        <v>37</v>
      </c>
      <c r="B341" s="208" t="s">
        <v>9</v>
      </c>
      <c r="C341" s="202" t="s">
        <v>35</v>
      </c>
      <c r="D341" s="210" t="s">
        <v>182</v>
      </c>
      <c r="E341" s="24" t="s">
        <v>327</v>
      </c>
      <c r="F341" s="86">
        <v>114</v>
      </c>
      <c r="G341" s="80">
        <v>2</v>
      </c>
      <c r="H341" s="204"/>
      <c r="I341" s="204"/>
      <c r="J341" s="204"/>
      <c r="K341" s="204"/>
      <c r="L341" s="80">
        <v>1</v>
      </c>
      <c r="M341" s="203"/>
      <c r="N341" s="52">
        <v>0</v>
      </c>
      <c r="O341" s="204"/>
      <c r="P341" s="204"/>
      <c r="Q341" s="11">
        <v>7.7204052342000002</v>
      </c>
      <c r="R341" s="204"/>
      <c r="S341" s="204"/>
      <c r="T341" s="53">
        <v>9.9083333333333314</v>
      </c>
      <c r="U341" s="204"/>
      <c r="V341" s="204"/>
      <c r="W341" s="11">
        <v>7.7827294864864003</v>
      </c>
      <c r="X341" s="204"/>
      <c r="Y341" s="204"/>
      <c r="Z341" s="53">
        <v>9.9083333333333314</v>
      </c>
      <c r="AA341" s="204"/>
      <c r="AB341" s="204"/>
      <c r="AC341" s="204"/>
      <c r="AD341" s="204"/>
      <c r="AE341" s="204"/>
      <c r="AF341" s="9">
        <v>2.8423249267396478</v>
      </c>
      <c r="AG341" s="9">
        <v>714</v>
      </c>
      <c r="AH341" s="9">
        <v>0.47768938302813313</v>
      </c>
      <c r="AI341" s="9">
        <v>139</v>
      </c>
      <c r="AJ341" s="9">
        <v>1.8272727272727274</v>
      </c>
      <c r="AK341" s="9" t="s">
        <v>248</v>
      </c>
      <c r="AL341" s="9">
        <v>0</v>
      </c>
      <c r="AM341" s="9"/>
      <c r="AN341" s="9"/>
      <c r="AO341" s="73">
        <v>4</v>
      </c>
      <c r="AP341" s="80">
        <v>0</v>
      </c>
      <c r="AQ341" s="80">
        <v>0</v>
      </c>
      <c r="AR341" s="224">
        <v>220</v>
      </c>
      <c r="AS341" s="224" t="s">
        <v>248</v>
      </c>
      <c r="AT341" s="11">
        <v>8019.9470000000001</v>
      </c>
      <c r="AU341" s="11">
        <v>0</v>
      </c>
      <c r="AV341" s="11">
        <v>0</v>
      </c>
      <c r="AW341" s="11">
        <v>220</v>
      </c>
      <c r="AX341" s="203" t="s">
        <v>248</v>
      </c>
      <c r="AY341" s="235" t="s">
        <v>248</v>
      </c>
      <c r="AZ341" s="138">
        <v>134305</v>
      </c>
      <c r="BA341" s="188" t="s">
        <v>248</v>
      </c>
      <c r="BB341" s="203" t="s">
        <v>248</v>
      </c>
      <c r="BC341" s="203" t="s">
        <v>248</v>
      </c>
      <c r="BD341" s="217" t="s">
        <v>61</v>
      </c>
      <c r="BE341" s="201" t="s">
        <v>62</v>
      </c>
      <c r="BF341" s="201" t="s">
        <v>63</v>
      </c>
      <c r="BG341" s="201" t="s">
        <v>196</v>
      </c>
      <c r="BH341" s="456" t="s">
        <v>515</v>
      </c>
      <c r="BI341" s="218" t="s">
        <v>68</v>
      </c>
      <c r="BJ341" s="370">
        <v>214</v>
      </c>
      <c r="BK341" s="370">
        <v>4</v>
      </c>
      <c r="BL341" s="219" t="s">
        <v>65</v>
      </c>
      <c r="BM341" s="52"/>
      <c r="BN341" s="218" t="s">
        <v>310</v>
      </c>
      <c r="BO341" s="217" t="s">
        <v>327</v>
      </c>
      <c r="BP341" s="201" t="s">
        <v>696</v>
      </c>
      <c r="BQ341" s="52" t="s">
        <v>719</v>
      </c>
    </row>
    <row r="342" spans="1:69" ht="15.75">
      <c r="A342" s="207" t="s">
        <v>37</v>
      </c>
      <c r="B342" s="208" t="s">
        <v>9</v>
      </c>
      <c r="C342" s="202" t="s">
        <v>35</v>
      </c>
      <c r="D342" s="210" t="s">
        <v>182</v>
      </c>
      <c r="E342" s="24" t="s">
        <v>328</v>
      </c>
      <c r="F342" s="86">
        <v>91</v>
      </c>
      <c r="G342" s="80">
        <v>0</v>
      </c>
      <c r="H342" s="204"/>
      <c r="I342" s="204"/>
      <c r="J342" s="204"/>
      <c r="K342" s="204"/>
      <c r="L342" s="80">
        <v>0</v>
      </c>
      <c r="M342" s="203"/>
      <c r="N342" s="52">
        <v>0</v>
      </c>
      <c r="O342" s="204"/>
      <c r="P342" s="204"/>
      <c r="Q342" s="11">
        <v>6.0237249120999996</v>
      </c>
      <c r="R342" s="204"/>
      <c r="S342" s="204"/>
      <c r="T342" s="53">
        <v>7.7250000000000014</v>
      </c>
      <c r="U342" s="204"/>
      <c r="V342" s="204"/>
      <c r="W342" s="11">
        <v>5.9655931868131002</v>
      </c>
      <c r="X342" s="204"/>
      <c r="Y342" s="204"/>
      <c r="Z342" s="53">
        <v>7.4083333333333341</v>
      </c>
      <c r="AA342" s="204"/>
      <c r="AB342" s="204"/>
      <c r="AC342" s="204"/>
      <c r="AD342" s="204"/>
      <c r="AE342" s="204"/>
      <c r="AF342" s="9">
        <v>3.4131554183630595</v>
      </c>
      <c r="AG342" s="9">
        <v>637</v>
      </c>
      <c r="AH342" s="9">
        <v>0.47055856447191496</v>
      </c>
      <c r="AI342" s="9">
        <v>28</v>
      </c>
      <c r="AJ342" s="9">
        <v>2.5209239130434784</v>
      </c>
      <c r="AK342" s="9" t="s">
        <v>248</v>
      </c>
      <c r="AL342" s="9">
        <v>90</v>
      </c>
      <c r="AM342" s="9">
        <v>3.4204285735175719</v>
      </c>
      <c r="AN342" s="9">
        <v>3.5196078431372548</v>
      </c>
      <c r="AO342" s="73">
        <v>4</v>
      </c>
      <c r="AP342" s="80">
        <v>0</v>
      </c>
      <c r="AQ342" s="80">
        <v>0</v>
      </c>
      <c r="AR342" s="224">
        <v>178</v>
      </c>
      <c r="AS342" s="224" t="s">
        <v>248</v>
      </c>
      <c r="AT342" s="11">
        <v>6420.1120000000001</v>
      </c>
      <c r="AU342" s="11">
        <v>71.378</v>
      </c>
      <c r="AV342" s="11">
        <v>0</v>
      </c>
      <c r="AW342" s="11">
        <v>178</v>
      </c>
      <c r="AX342" s="203" t="s">
        <v>248</v>
      </c>
      <c r="AY342" s="235" t="s">
        <v>248</v>
      </c>
      <c r="AZ342" s="138">
        <v>60740</v>
      </c>
      <c r="BA342" s="188" t="s">
        <v>248</v>
      </c>
      <c r="BB342" s="203" t="s">
        <v>248</v>
      </c>
      <c r="BC342" s="203" t="s">
        <v>248</v>
      </c>
      <c r="BD342" s="217" t="s">
        <v>61</v>
      </c>
      <c r="BE342" s="201" t="s">
        <v>62</v>
      </c>
      <c r="BF342" s="201" t="s">
        <v>63</v>
      </c>
      <c r="BG342" s="201" t="s">
        <v>196</v>
      </c>
      <c r="BH342" s="455" t="s">
        <v>514</v>
      </c>
      <c r="BI342" s="218" t="s">
        <v>64</v>
      </c>
      <c r="BJ342" s="370">
        <v>214</v>
      </c>
      <c r="BK342" s="370">
        <v>1</v>
      </c>
      <c r="BL342" s="219" t="s">
        <v>65</v>
      </c>
      <c r="BM342" s="52"/>
      <c r="BN342" s="218" t="s">
        <v>310</v>
      </c>
      <c r="BO342" s="217" t="s">
        <v>351</v>
      </c>
      <c r="BP342" s="201" t="s">
        <v>684</v>
      </c>
      <c r="BQ342" s="52" t="s">
        <v>716</v>
      </c>
    </row>
    <row r="343" spans="1:69" ht="15.75">
      <c r="A343" s="207" t="s">
        <v>37</v>
      </c>
      <c r="B343" s="208" t="s">
        <v>9</v>
      </c>
      <c r="C343" s="202" t="s">
        <v>35</v>
      </c>
      <c r="D343" s="210" t="s">
        <v>182</v>
      </c>
      <c r="E343" s="24" t="s">
        <v>328</v>
      </c>
      <c r="F343" s="86">
        <v>89</v>
      </c>
      <c r="G343" s="80">
        <v>0</v>
      </c>
      <c r="H343" s="204"/>
      <c r="I343" s="204"/>
      <c r="J343" s="204"/>
      <c r="K343" s="204"/>
      <c r="L343" s="80">
        <v>0</v>
      </c>
      <c r="M343" s="203"/>
      <c r="N343" s="52">
        <v>0</v>
      </c>
      <c r="O343" s="204"/>
      <c r="P343" s="204"/>
      <c r="Q343" s="11">
        <v>7.4620896741999996</v>
      </c>
      <c r="R343" s="204"/>
      <c r="S343" s="204"/>
      <c r="T343" s="53">
        <v>13.19375</v>
      </c>
      <c r="U343" s="204"/>
      <c r="V343" s="204"/>
      <c r="W343" s="11">
        <v>7.5493256292134001</v>
      </c>
      <c r="X343" s="204"/>
      <c r="Y343" s="204"/>
      <c r="Z343" s="53">
        <v>13.19375</v>
      </c>
      <c r="AA343" s="204"/>
      <c r="AB343" s="204"/>
      <c r="AC343" s="204"/>
      <c r="AD343" s="204"/>
      <c r="AE343" s="204"/>
      <c r="AF343" s="9">
        <v>2.4904380939120339</v>
      </c>
      <c r="AG343" s="9">
        <v>525</v>
      </c>
      <c r="AH343" s="9">
        <v>0.47108020959552038</v>
      </c>
      <c r="AI343" s="9">
        <v>270</v>
      </c>
      <c r="AJ343" s="9">
        <v>1.6244623655913979</v>
      </c>
      <c r="AK343" s="9" t="s">
        <v>248</v>
      </c>
      <c r="AL343" s="9">
        <v>0</v>
      </c>
      <c r="AM343" s="9"/>
      <c r="AN343" s="9"/>
      <c r="AO343" s="73">
        <v>3</v>
      </c>
      <c r="AP343" s="80">
        <v>0</v>
      </c>
      <c r="AQ343" s="80">
        <v>0</v>
      </c>
      <c r="AR343" s="224">
        <v>175</v>
      </c>
      <c r="AS343" s="224" t="s">
        <v>248</v>
      </c>
      <c r="AT343" s="11">
        <v>6372.2539999999999</v>
      </c>
      <c r="AU343" s="11">
        <v>0</v>
      </c>
      <c r="AV343" s="11">
        <v>0</v>
      </c>
      <c r="AW343" s="11">
        <v>175</v>
      </c>
      <c r="AX343" s="203" t="s">
        <v>248</v>
      </c>
      <c r="AY343" s="235" t="s">
        <v>248</v>
      </c>
      <c r="AZ343" s="138">
        <v>60740</v>
      </c>
      <c r="BA343" s="188" t="s">
        <v>248</v>
      </c>
      <c r="BB343" s="203" t="s">
        <v>248</v>
      </c>
      <c r="BC343" s="203" t="s">
        <v>248</v>
      </c>
      <c r="BD343" s="217" t="s">
        <v>61</v>
      </c>
      <c r="BE343" s="201" t="s">
        <v>62</v>
      </c>
      <c r="BF343" s="201" t="s">
        <v>63</v>
      </c>
      <c r="BG343" s="201" t="s">
        <v>196</v>
      </c>
      <c r="BH343" s="455" t="s">
        <v>514</v>
      </c>
      <c r="BI343" s="218" t="s">
        <v>66</v>
      </c>
      <c r="BJ343" s="370">
        <v>214</v>
      </c>
      <c r="BK343" s="370">
        <v>7</v>
      </c>
      <c r="BL343" s="219" t="s">
        <v>65</v>
      </c>
      <c r="BM343" s="52"/>
      <c r="BN343" s="218" t="s">
        <v>310</v>
      </c>
      <c r="BO343" s="217" t="s">
        <v>351</v>
      </c>
      <c r="BP343" s="201" t="s">
        <v>684</v>
      </c>
      <c r="BQ343" s="52" t="s">
        <v>716</v>
      </c>
    </row>
    <row r="344" spans="1:69" ht="15.75">
      <c r="A344" s="207" t="s">
        <v>37</v>
      </c>
      <c r="B344" s="208" t="s">
        <v>9</v>
      </c>
      <c r="C344" s="202" t="s">
        <v>35</v>
      </c>
      <c r="D344" s="210" t="s">
        <v>182</v>
      </c>
      <c r="E344" s="24" t="s">
        <v>328</v>
      </c>
      <c r="F344" s="86">
        <v>88</v>
      </c>
      <c r="G344" s="80">
        <v>1</v>
      </c>
      <c r="H344" s="204"/>
      <c r="I344" s="204"/>
      <c r="J344" s="204"/>
      <c r="K344" s="204"/>
      <c r="L344" s="80">
        <v>0</v>
      </c>
      <c r="M344" s="203"/>
      <c r="N344" s="52">
        <v>0</v>
      </c>
      <c r="O344" s="204"/>
      <c r="P344" s="204"/>
      <c r="Q344" s="11">
        <v>5.8113446897000003</v>
      </c>
      <c r="R344" s="204"/>
      <c r="S344" s="204"/>
      <c r="T344" s="53">
        <v>7.3249999999999957</v>
      </c>
      <c r="U344" s="204"/>
      <c r="V344" s="204"/>
      <c r="W344" s="11">
        <v>5.2005628850574004</v>
      </c>
      <c r="X344" s="204"/>
      <c r="Y344" s="204"/>
      <c r="Z344" s="53">
        <v>6.8249999999999957</v>
      </c>
      <c r="AA344" s="204"/>
      <c r="AB344" s="204"/>
      <c r="AC344" s="204"/>
      <c r="AD344" s="204"/>
      <c r="AE344" s="204"/>
      <c r="AF344" s="9">
        <v>3.6319868709457728</v>
      </c>
      <c r="AG344" s="9">
        <v>609</v>
      </c>
      <c r="AH344" s="9">
        <v>0.37934637314065417</v>
      </c>
      <c r="AI344" s="9">
        <v>10</v>
      </c>
      <c r="AJ344" s="9">
        <v>2.7621794871794871</v>
      </c>
      <c r="AK344" s="9" t="s">
        <v>248</v>
      </c>
      <c r="AL344" s="9">
        <v>87</v>
      </c>
      <c r="AM344" s="9">
        <v>3.6319868709457728</v>
      </c>
      <c r="AN344" s="9">
        <v>3.6604859335038364</v>
      </c>
      <c r="AO344" s="73">
        <v>1</v>
      </c>
      <c r="AP344" s="80">
        <v>0</v>
      </c>
      <c r="AQ344" s="80">
        <v>0</v>
      </c>
      <c r="AR344" s="224">
        <v>173</v>
      </c>
      <c r="AS344" s="224" t="s">
        <v>248</v>
      </c>
      <c r="AT344" s="11">
        <v>6238.2969999999996</v>
      </c>
      <c r="AU344" s="11">
        <v>0</v>
      </c>
      <c r="AV344" s="11">
        <v>0</v>
      </c>
      <c r="AW344" s="11">
        <v>173</v>
      </c>
      <c r="AX344" s="203" t="s">
        <v>248</v>
      </c>
      <c r="AY344" s="235" t="s">
        <v>248</v>
      </c>
      <c r="AZ344" s="138">
        <v>60740</v>
      </c>
      <c r="BA344" s="188" t="s">
        <v>248</v>
      </c>
      <c r="BB344" s="203" t="s">
        <v>248</v>
      </c>
      <c r="BC344" s="203" t="s">
        <v>248</v>
      </c>
      <c r="BD344" s="217" t="s">
        <v>61</v>
      </c>
      <c r="BE344" s="201" t="s">
        <v>62</v>
      </c>
      <c r="BF344" s="201" t="s">
        <v>63</v>
      </c>
      <c r="BG344" s="201" t="s">
        <v>196</v>
      </c>
      <c r="BH344" s="455" t="s">
        <v>514</v>
      </c>
      <c r="BI344" s="218" t="s">
        <v>67</v>
      </c>
      <c r="BJ344" s="370">
        <v>214</v>
      </c>
      <c r="BK344" s="370">
        <v>3</v>
      </c>
      <c r="BL344" s="219" t="s">
        <v>65</v>
      </c>
      <c r="BM344" s="52"/>
      <c r="BN344" s="218" t="s">
        <v>310</v>
      </c>
      <c r="BO344" s="217" t="s">
        <v>351</v>
      </c>
      <c r="BP344" s="201" t="s">
        <v>684</v>
      </c>
      <c r="BQ344" s="52" t="s">
        <v>716</v>
      </c>
    </row>
    <row r="345" spans="1:69" ht="15.75">
      <c r="A345" s="207" t="s">
        <v>37</v>
      </c>
      <c r="B345" s="208" t="s">
        <v>9</v>
      </c>
      <c r="C345" s="202" t="s">
        <v>35</v>
      </c>
      <c r="D345" s="210" t="s">
        <v>182</v>
      </c>
      <c r="E345" s="24" t="s">
        <v>328</v>
      </c>
      <c r="F345" s="86">
        <v>89</v>
      </c>
      <c r="G345" s="80">
        <v>1</v>
      </c>
      <c r="H345" s="204"/>
      <c r="I345" s="204"/>
      <c r="J345" s="204"/>
      <c r="K345" s="204"/>
      <c r="L345" s="80">
        <v>0</v>
      </c>
      <c r="M345" s="203"/>
      <c r="N345" s="52">
        <v>0</v>
      </c>
      <c r="O345" s="204"/>
      <c r="P345" s="204"/>
      <c r="Q345" s="11">
        <v>7.7651475114000004</v>
      </c>
      <c r="R345" s="204"/>
      <c r="S345" s="204"/>
      <c r="T345" s="53">
        <v>11.799999999999997</v>
      </c>
      <c r="U345" s="204"/>
      <c r="V345" s="204"/>
      <c r="W345" s="11">
        <v>7.7875225454545003</v>
      </c>
      <c r="X345" s="204"/>
      <c r="Y345" s="204"/>
      <c r="Z345" s="53">
        <v>11.799999999999997</v>
      </c>
      <c r="AA345" s="204"/>
      <c r="AB345" s="204"/>
      <c r="AC345" s="204"/>
      <c r="AD345" s="204"/>
      <c r="AE345" s="204"/>
      <c r="AF345" s="9">
        <v>2.7461960198871322</v>
      </c>
      <c r="AG345" s="9">
        <v>602</v>
      </c>
      <c r="AH345" s="9">
        <v>0.31211852063339696</v>
      </c>
      <c r="AI345" s="9">
        <v>101</v>
      </c>
      <c r="AJ345" s="9">
        <v>2.0671052631578948</v>
      </c>
      <c r="AK345" s="9" t="s">
        <v>248</v>
      </c>
      <c r="AL345" s="9">
        <v>0</v>
      </c>
      <c r="AM345" s="9"/>
      <c r="AN345" s="9"/>
      <c r="AO345" s="73">
        <v>5</v>
      </c>
      <c r="AP345" s="80">
        <v>0</v>
      </c>
      <c r="AQ345" s="80">
        <v>0</v>
      </c>
      <c r="AR345" s="224">
        <v>171</v>
      </c>
      <c r="AS345" s="224" t="s">
        <v>248</v>
      </c>
      <c r="AT345" s="11">
        <v>6297.8649999999998</v>
      </c>
      <c r="AU345" s="11">
        <v>0</v>
      </c>
      <c r="AV345" s="11">
        <v>0</v>
      </c>
      <c r="AW345" s="11">
        <v>171</v>
      </c>
      <c r="AX345" s="203" t="s">
        <v>248</v>
      </c>
      <c r="AY345" s="235" t="s">
        <v>248</v>
      </c>
      <c r="AZ345" s="138">
        <v>60740</v>
      </c>
      <c r="BA345" s="188" t="s">
        <v>248</v>
      </c>
      <c r="BB345" s="203" t="s">
        <v>248</v>
      </c>
      <c r="BC345" s="203" t="s">
        <v>248</v>
      </c>
      <c r="BD345" s="217" t="s">
        <v>61</v>
      </c>
      <c r="BE345" s="201" t="s">
        <v>62</v>
      </c>
      <c r="BF345" s="201" t="s">
        <v>63</v>
      </c>
      <c r="BG345" s="201" t="s">
        <v>196</v>
      </c>
      <c r="BH345" s="455" t="s">
        <v>514</v>
      </c>
      <c r="BI345" s="218" t="s">
        <v>68</v>
      </c>
      <c r="BJ345" s="370">
        <v>214</v>
      </c>
      <c r="BK345" s="370">
        <v>4</v>
      </c>
      <c r="BL345" s="219" t="s">
        <v>65</v>
      </c>
      <c r="BM345" s="52"/>
      <c r="BN345" s="218" t="s">
        <v>310</v>
      </c>
      <c r="BO345" s="217" t="s">
        <v>351</v>
      </c>
      <c r="BP345" s="201" t="s">
        <v>684</v>
      </c>
      <c r="BQ345" s="52" t="s">
        <v>716</v>
      </c>
    </row>
    <row r="346" spans="1:69" ht="15.75">
      <c r="A346" s="207" t="s">
        <v>37</v>
      </c>
      <c r="B346" s="208" t="s">
        <v>9</v>
      </c>
      <c r="C346" s="202" t="s">
        <v>35</v>
      </c>
      <c r="D346" s="210" t="s">
        <v>182</v>
      </c>
      <c r="E346" s="24" t="s">
        <v>209</v>
      </c>
      <c r="F346" s="86">
        <v>75</v>
      </c>
      <c r="G346" s="80">
        <v>0</v>
      </c>
      <c r="H346" s="204"/>
      <c r="I346" s="204"/>
      <c r="J346" s="204"/>
      <c r="K346" s="204"/>
      <c r="L346" s="80">
        <v>0</v>
      </c>
      <c r="M346" s="203"/>
      <c r="N346" s="52">
        <v>0</v>
      </c>
      <c r="O346" s="204"/>
      <c r="P346" s="204"/>
      <c r="Q346" s="11">
        <v>5.5410131467000001</v>
      </c>
      <c r="R346" s="204"/>
      <c r="S346" s="204"/>
      <c r="T346" s="53">
        <v>8.125</v>
      </c>
      <c r="U346" s="204"/>
      <c r="V346" s="204"/>
      <c r="W346" s="11">
        <v>5.3154532400000001</v>
      </c>
      <c r="X346" s="204"/>
      <c r="Y346" s="204"/>
      <c r="Z346" s="53">
        <v>7.8125</v>
      </c>
      <c r="AA346" s="204"/>
      <c r="AB346" s="204"/>
      <c r="AC346" s="204"/>
      <c r="AD346" s="204"/>
      <c r="AE346" s="204"/>
      <c r="AF346" s="9">
        <v>3.602647627875919</v>
      </c>
      <c r="AG346" s="9">
        <v>525</v>
      </c>
      <c r="AH346" s="9">
        <v>0.41662122616632252</v>
      </c>
      <c r="AI346" s="9">
        <v>12</v>
      </c>
      <c r="AJ346" s="9">
        <v>2.6696428571428572</v>
      </c>
      <c r="AK346" s="9" t="s">
        <v>248</v>
      </c>
      <c r="AL346" s="9">
        <v>75</v>
      </c>
      <c r="AM346" s="9">
        <v>3.602647627875919</v>
      </c>
      <c r="AN346" s="9">
        <v>3.6592307692307693</v>
      </c>
      <c r="AO346" s="73">
        <v>14</v>
      </c>
      <c r="AP346" s="80">
        <v>0</v>
      </c>
      <c r="AQ346" s="80">
        <v>0</v>
      </c>
      <c r="AR346" s="224">
        <v>136</v>
      </c>
      <c r="AS346" s="224" t="s">
        <v>248</v>
      </c>
      <c r="AT346" s="11">
        <v>5362.8689999999997</v>
      </c>
      <c r="AU346" s="11">
        <v>0</v>
      </c>
      <c r="AV346" s="11">
        <v>0</v>
      </c>
      <c r="AW346" s="11">
        <v>136</v>
      </c>
      <c r="AX346" s="203" t="s">
        <v>248</v>
      </c>
      <c r="AY346" s="235" t="s">
        <v>248</v>
      </c>
      <c r="AZ346" s="138">
        <v>21135</v>
      </c>
      <c r="BA346" s="188" t="s">
        <v>248</v>
      </c>
      <c r="BB346" s="203" t="s">
        <v>248</v>
      </c>
      <c r="BC346" s="203" t="s">
        <v>248</v>
      </c>
      <c r="BD346" s="217" t="s">
        <v>61</v>
      </c>
      <c r="BE346" s="201" t="s">
        <v>62</v>
      </c>
      <c r="BF346" s="201" t="s">
        <v>63</v>
      </c>
      <c r="BG346" s="201" t="s">
        <v>196</v>
      </c>
      <c r="BH346" s="456" t="s">
        <v>515</v>
      </c>
      <c r="BI346" s="218" t="s">
        <v>64</v>
      </c>
      <c r="BJ346" s="370">
        <v>214</v>
      </c>
      <c r="BK346" s="370">
        <v>1</v>
      </c>
      <c r="BL346" s="219" t="s">
        <v>65</v>
      </c>
      <c r="BM346" s="52"/>
      <c r="BN346" s="218" t="s">
        <v>310</v>
      </c>
      <c r="BO346" s="217" t="s">
        <v>78</v>
      </c>
      <c r="BP346" s="201" t="s">
        <v>684</v>
      </c>
      <c r="BQ346" s="52" t="s">
        <v>716</v>
      </c>
    </row>
    <row r="347" spans="1:69" ht="15.75">
      <c r="A347" s="207" t="s">
        <v>37</v>
      </c>
      <c r="B347" s="208" t="s">
        <v>9</v>
      </c>
      <c r="C347" s="202" t="s">
        <v>35</v>
      </c>
      <c r="D347" s="210" t="s">
        <v>182</v>
      </c>
      <c r="E347" s="24" t="s">
        <v>209</v>
      </c>
      <c r="F347" s="86">
        <v>75</v>
      </c>
      <c r="G347" s="80">
        <v>2</v>
      </c>
      <c r="H347" s="204"/>
      <c r="I347" s="204"/>
      <c r="J347" s="204"/>
      <c r="K347" s="204"/>
      <c r="L347" s="80">
        <v>0</v>
      </c>
      <c r="M347" s="203"/>
      <c r="N347" s="52">
        <v>0</v>
      </c>
      <c r="O347" s="204"/>
      <c r="P347" s="204"/>
      <c r="Q347" s="11">
        <v>6.6166162329000002</v>
      </c>
      <c r="R347" s="204"/>
      <c r="S347" s="204"/>
      <c r="T347" s="53">
        <v>8.8916666666666657</v>
      </c>
      <c r="U347" s="204"/>
      <c r="V347" s="204"/>
      <c r="W347" s="11">
        <v>6.6528491506848999</v>
      </c>
      <c r="X347" s="204"/>
      <c r="Y347" s="204"/>
      <c r="Z347" s="53">
        <v>8.8916666666666657</v>
      </c>
      <c r="AA347" s="204"/>
      <c r="AB347" s="204"/>
      <c r="AC347" s="204"/>
      <c r="AD347" s="204"/>
      <c r="AE347" s="204"/>
      <c r="AF347" s="9">
        <v>3.1545401205055401</v>
      </c>
      <c r="AG347" s="9">
        <v>511</v>
      </c>
      <c r="AH347" s="9">
        <v>0.58026720265438403</v>
      </c>
      <c r="AI347" s="9">
        <v>78</v>
      </c>
      <c r="AJ347" s="9">
        <v>2.102651515151515</v>
      </c>
      <c r="AK347" s="9" t="s">
        <v>248</v>
      </c>
      <c r="AL347" s="9">
        <v>73</v>
      </c>
      <c r="AM347" s="9">
        <v>3.1545401205055401</v>
      </c>
      <c r="AN347" s="9">
        <v>3.1927480916030535</v>
      </c>
      <c r="AO347" s="73">
        <v>0</v>
      </c>
      <c r="AP347" s="80">
        <v>0</v>
      </c>
      <c r="AQ347" s="80">
        <v>0</v>
      </c>
      <c r="AR347" s="224">
        <v>146</v>
      </c>
      <c r="AS347" s="224" t="s">
        <v>248</v>
      </c>
      <c r="AT347" s="11">
        <v>5224.402</v>
      </c>
      <c r="AU347" s="11">
        <v>0</v>
      </c>
      <c r="AV347" s="11">
        <v>0</v>
      </c>
      <c r="AW347" s="11">
        <v>146</v>
      </c>
      <c r="AX347" s="203" t="s">
        <v>248</v>
      </c>
      <c r="AY347" s="235" t="s">
        <v>248</v>
      </c>
      <c r="AZ347" s="138">
        <v>21135</v>
      </c>
      <c r="BA347" s="188" t="s">
        <v>248</v>
      </c>
      <c r="BB347" s="203" t="s">
        <v>248</v>
      </c>
      <c r="BC347" s="203" t="s">
        <v>248</v>
      </c>
      <c r="BD347" s="217" t="s">
        <v>61</v>
      </c>
      <c r="BE347" s="201" t="s">
        <v>62</v>
      </c>
      <c r="BF347" s="201" t="s">
        <v>63</v>
      </c>
      <c r="BG347" s="201" t="s">
        <v>196</v>
      </c>
      <c r="BH347" s="456" t="s">
        <v>515</v>
      </c>
      <c r="BI347" s="218" t="s">
        <v>66</v>
      </c>
      <c r="BJ347" s="370">
        <v>214</v>
      </c>
      <c r="BK347" s="370">
        <v>7</v>
      </c>
      <c r="BL347" s="219" t="s">
        <v>65</v>
      </c>
      <c r="BM347" s="52"/>
      <c r="BN347" s="218" t="s">
        <v>310</v>
      </c>
      <c r="BO347" s="217" t="s">
        <v>78</v>
      </c>
      <c r="BP347" s="201" t="s">
        <v>684</v>
      </c>
      <c r="BQ347" s="52" t="s">
        <v>716</v>
      </c>
    </row>
    <row r="348" spans="1:69" ht="15.75">
      <c r="A348" s="207" t="s">
        <v>37</v>
      </c>
      <c r="B348" s="208" t="s">
        <v>9</v>
      </c>
      <c r="C348" s="202" t="s">
        <v>35</v>
      </c>
      <c r="D348" s="210" t="s">
        <v>182</v>
      </c>
      <c r="E348" s="24" t="s">
        <v>209</v>
      </c>
      <c r="F348" s="86">
        <v>74</v>
      </c>
      <c r="G348" s="80">
        <v>0</v>
      </c>
      <c r="H348" s="204"/>
      <c r="I348" s="204"/>
      <c r="J348" s="204"/>
      <c r="K348" s="204"/>
      <c r="L348" s="80">
        <v>0</v>
      </c>
      <c r="M348" s="203"/>
      <c r="N348" s="52">
        <v>0</v>
      </c>
      <c r="O348" s="204"/>
      <c r="P348" s="204"/>
      <c r="Q348" s="11">
        <v>6.5054186622000003</v>
      </c>
      <c r="R348" s="204"/>
      <c r="S348" s="204"/>
      <c r="T348" s="53">
        <v>10.649999999999999</v>
      </c>
      <c r="U348" s="204"/>
      <c r="V348" s="204"/>
      <c r="W348" s="11">
        <v>5.9251887567567003</v>
      </c>
      <c r="X348" s="204"/>
      <c r="Y348" s="204"/>
      <c r="Z348" s="53">
        <v>10.649999999999999</v>
      </c>
      <c r="AA348" s="204"/>
      <c r="AB348" s="204"/>
      <c r="AC348" s="204"/>
      <c r="AD348" s="204"/>
      <c r="AE348" s="204"/>
      <c r="AF348" s="9">
        <v>3.5668532903590253</v>
      </c>
      <c r="AG348" s="9">
        <v>518</v>
      </c>
      <c r="AH348" s="9">
        <v>0.41289871801255951</v>
      </c>
      <c r="AI348" s="9">
        <v>9</v>
      </c>
      <c r="AJ348" s="9">
        <v>2.6432203389830509</v>
      </c>
      <c r="AK348" s="9" t="s">
        <v>248</v>
      </c>
      <c r="AL348" s="9">
        <v>74</v>
      </c>
      <c r="AM348" s="9">
        <v>3.5668532903590253</v>
      </c>
      <c r="AN348" s="9">
        <v>3.6386292834890965</v>
      </c>
      <c r="AO348" s="73">
        <v>0</v>
      </c>
      <c r="AP348" s="80">
        <v>0</v>
      </c>
      <c r="AQ348" s="80">
        <v>0</v>
      </c>
      <c r="AR348" s="224">
        <v>148</v>
      </c>
      <c r="AS348" s="224" t="s">
        <v>248</v>
      </c>
      <c r="AT348" s="11">
        <v>5285.8680000000004</v>
      </c>
      <c r="AU348" s="11">
        <v>0</v>
      </c>
      <c r="AV348" s="11">
        <v>0</v>
      </c>
      <c r="AW348" s="11">
        <v>148</v>
      </c>
      <c r="AX348" s="203" t="s">
        <v>248</v>
      </c>
      <c r="AY348" s="235" t="s">
        <v>248</v>
      </c>
      <c r="AZ348" s="138">
        <v>21135</v>
      </c>
      <c r="BA348" s="188" t="s">
        <v>248</v>
      </c>
      <c r="BB348" s="203" t="s">
        <v>248</v>
      </c>
      <c r="BC348" s="203" t="s">
        <v>248</v>
      </c>
      <c r="BD348" s="217" t="s">
        <v>61</v>
      </c>
      <c r="BE348" s="201" t="s">
        <v>62</v>
      </c>
      <c r="BF348" s="201" t="s">
        <v>63</v>
      </c>
      <c r="BG348" s="201" t="s">
        <v>196</v>
      </c>
      <c r="BH348" s="456" t="s">
        <v>515</v>
      </c>
      <c r="BI348" s="218" t="s">
        <v>67</v>
      </c>
      <c r="BJ348" s="370">
        <v>214</v>
      </c>
      <c r="BK348" s="370">
        <v>3</v>
      </c>
      <c r="BL348" s="219" t="s">
        <v>65</v>
      </c>
      <c r="BM348" s="52"/>
      <c r="BN348" s="218" t="s">
        <v>310</v>
      </c>
      <c r="BO348" s="217" t="s">
        <v>78</v>
      </c>
      <c r="BP348" s="201" t="s">
        <v>684</v>
      </c>
      <c r="BQ348" s="52" t="s">
        <v>716</v>
      </c>
    </row>
    <row r="349" spans="1:69" ht="15.75">
      <c r="A349" s="207" t="s">
        <v>37</v>
      </c>
      <c r="B349" s="208" t="s">
        <v>9</v>
      </c>
      <c r="C349" s="202" t="s">
        <v>35</v>
      </c>
      <c r="D349" s="210" t="s">
        <v>182</v>
      </c>
      <c r="E349" s="24" t="s">
        <v>209</v>
      </c>
      <c r="F349" s="86">
        <v>74</v>
      </c>
      <c r="G349" s="80">
        <v>0</v>
      </c>
      <c r="H349" s="204"/>
      <c r="I349" s="204"/>
      <c r="J349" s="204"/>
      <c r="K349" s="204"/>
      <c r="L349" s="80">
        <v>0</v>
      </c>
      <c r="M349" s="203"/>
      <c r="N349" s="52">
        <v>0</v>
      </c>
      <c r="O349" s="204"/>
      <c r="P349" s="204"/>
      <c r="Q349" s="11">
        <v>7.2121753783999996</v>
      </c>
      <c r="R349" s="204"/>
      <c r="S349" s="204"/>
      <c r="T349" s="53">
        <v>8.405555555555555</v>
      </c>
      <c r="U349" s="204"/>
      <c r="V349" s="204"/>
      <c r="W349" s="11">
        <v>7.2572699594593999</v>
      </c>
      <c r="X349" s="204"/>
      <c r="Y349" s="204"/>
      <c r="Z349" s="53">
        <v>8.5499999999999989</v>
      </c>
      <c r="AA349" s="204"/>
      <c r="AB349" s="204"/>
      <c r="AC349" s="204"/>
      <c r="AD349" s="204"/>
      <c r="AE349" s="204"/>
      <c r="AF349" s="9">
        <v>2.8034638052117336</v>
      </c>
      <c r="AG349" s="9">
        <v>511</v>
      </c>
      <c r="AH349" s="9">
        <v>0.250694501456452</v>
      </c>
      <c r="AI349" s="9">
        <v>48</v>
      </c>
      <c r="AJ349" s="9">
        <v>2.2054347826086955</v>
      </c>
      <c r="AK349" s="9" t="s">
        <v>248</v>
      </c>
      <c r="AL349" s="9">
        <v>0</v>
      </c>
      <c r="AM349" s="9"/>
      <c r="AN349" s="9"/>
      <c r="AO349" s="73">
        <v>1</v>
      </c>
      <c r="AP349" s="80">
        <v>0</v>
      </c>
      <c r="AQ349" s="80">
        <v>0</v>
      </c>
      <c r="AR349" s="224">
        <v>147</v>
      </c>
      <c r="AS349" s="224" t="s">
        <v>248</v>
      </c>
      <c r="AT349" s="11">
        <v>5302.7939999999999</v>
      </c>
      <c r="AU349" s="11">
        <v>0</v>
      </c>
      <c r="AV349" s="11">
        <v>0</v>
      </c>
      <c r="AW349" s="11">
        <v>147</v>
      </c>
      <c r="AX349" s="203" t="s">
        <v>248</v>
      </c>
      <c r="AY349" s="235" t="s">
        <v>248</v>
      </c>
      <c r="AZ349" s="138">
        <v>21135</v>
      </c>
      <c r="BA349" s="188" t="s">
        <v>248</v>
      </c>
      <c r="BB349" s="203" t="s">
        <v>248</v>
      </c>
      <c r="BC349" s="203" t="s">
        <v>248</v>
      </c>
      <c r="BD349" s="217" t="s">
        <v>61</v>
      </c>
      <c r="BE349" s="201" t="s">
        <v>62</v>
      </c>
      <c r="BF349" s="201" t="s">
        <v>63</v>
      </c>
      <c r="BG349" s="201" t="s">
        <v>196</v>
      </c>
      <c r="BH349" s="456" t="s">
        <v>515</v>
      </c>
      <c r="BI349" s="218" t="s">
        <v>68</v>
      </c>
      <c r="BJ349" s="370">
        <v>214</v>
      </c>
      <c r="BK349" s="370">
        <v>4</v>
      </c>
      <c r="BL349" s="219" t="s">
        <v>65</v>
      </c>
      <c r="BM349" s="52"/>
      <c r="BN349" s="218" t="s">
        <v>310</v>
      </c>
      <c r="BO349" s="217" t="s">
        <v>78</v>
      </c>
      <c r="BP349" s="201" t="s">
        <v>684</v>
      </c>
      <c r="BQ349" s="52" t="s">
        <v>716</v>
      </c>
    </row>
    <row r="350" spans="1:69" ht="15.75">
      <c r="A350" s="207" t="s">
        <v>37</v>
      </c>
      <c r="B350" s="208" t="s">
        <v>9</v>
      </c>
      <c r="C350" s="202" t="s">
        <v>35</v>
      </c>
      <c r="D350" s="210" t="s">
        <v>182</v>
      </c>
      <c r="E350" s="24" t="s">
        <v>259</v>
      </c>
      <c r="F350" s="86">
        <v>102</v>
      </c>
      <c r="G350" s="80">
        <v>0</v>
      </c>
      <c r="H350" s="204"/>
      <c r="I350" s="204"/>
      <c r="J350" s="204"/>
      <c r="K350" s="204"/>
      <c r="L350" s="80">
        <v>0</v>
      </c>
      <c r="M350" s="203"/>
      <c r="N350" s="52">
        <v>0</v>
      </c>
      <c r="O350" s="204"/>
      <c r="P350" s="204"/>
      <c r="Q350" s="11">
        <v>5.3865094019999997</v>
      </c>
      <c r="R350" s="204"/>
      <c r="S350" s="204"/>
      <c r="T350" s="53">
        <v>6.8899999999999988</v>
      </c>
      <c r="U350" s="204"/>
      <c r="V350" s="204"/>
      <c r="W350" s="11">
        <v>5.0765094411764</v>
      </c>
      <c r="X350" s="204"/>
      <c r="Y350" s="204"/>
      <c r="Z350" s="53">
        <v>6.5749999999999993</v>
      </c>
      <c r="AA350" s="204"/>
      <c r="AB350" s="204"/>
      <c r="AC350" s="204"/>
      <c r="AD350" s="204"/>
      <c r="AE350" s="204"/>
      <c r="AF350" s="9">
        <v>3.719712905022277</v>
      </c>
      <c r="AG350" s="9">
        <v>714</v>
      </c>
      <c r="AH350" s="9">
        <v>0.42002557092758885</v>
      </c>
      <c r="AI350" s="9">
        <v>16</v>
      </c>
      <c r="AJ350" s="9">
        <v>2.7525641025641026</v>
      </c>
      <c r="AK350" s="9" t="s">
        <v>248</v>
      </c>
      <c r="AL350" s="9">
        <v>99</v>
      </c>
      <c r="AM350" s="9">
        <v>3.7391197896450978</v>
      </c>
      <c r="AN350" s="9">
        <v>3.7373417721518987</v>
      </c>
      <c r="AO350" s="73">
        <v>3</v>
      </c>
      <c r="AP350" s="80">
        <v>0</v>
      </c>
      <c r="AQ350" s="80">
        <v>0</v>
      </c>
      <c r="AR350" s="224">
        <v>201</v>
      </c>
      <c r="AS350" s="224" t="s">
        <v>248</v>
      </c>
      <c r="AT350" s="11">
        <v>7191.8149999999996</v>
      </c>
      <c r="AU350" s="11">
        <v>138.25899999999999</v>
      </c>
      <c r="AV350" s="11">
        <v>0</v>
      </c>
      <c r="AW350" s="11">
        <v>201</v>
      </c>
      <c r="AX350" s="203" t="s">
        <v>248</v>
      </c>
      <c r="AY350" s="235" t="s">
        <v>248</v>
      </c>
      <c r="AZ350" s="138">
        <v>92718</v>
      </c>
      <c r="BA350" s="188" t="s">
        <v>248</v>
      </c>
      <c r="BB350" s="203" t="s">
        <v>248</v>
      </c>
      <c r="BC350" s="203" t="s">
        <v>248</v>
      </c>
      <c r="BD350" s="217" t="s">
        <v>61</v>
      </c>
      <c r="BE350" s="201" t="s">
        <v>62</v>
      </c>
      <c r="BF350" s="201" t="s">
        <v>63</v>
      </c>
      <c r="BG350" s="201" t="s">
        <v>196</v>
      </c>
      <c r="BH350" s="456" t="s">
        <v>712</v>
      </c>
      <c r="BI350" s="218" t="s">
        <v>64</v>
      </c>
      <c r="BJ350" s="370">
        <v>214</v>
      </c>
      <c r="BK350" s="370">
        <v>1</v>
      </c>
      <c r="BL350" s="219" t="s">
        <v>65</v>
      </c>
      <c r="BM350" s="52"/>
      <c r="BN350" s="218" t="s">
        <v>310</v>
      </c>
      <c r="BO350" s="217" t="s">
        <v>83</v>
      </c>
      <c r="BP350" s="201" t="s">
        <v>683</v>
      </c>
      <c r="BQ350" s="52" t="s">
        <v>717</v>
      </c>
    </row>
    <row r="351" spans="1:69" ht="15.75">
      <c r="A351" s="207" t="s">
        <v>37</v>
      </c>
      <c r="B351" s="208" t="s">
        <v>9</v>
      </c>
      <c r="C351" s="202" t="s">
        <v>35</v>
      </c>
      <c r="D351" s="210" t="s">
        <v>182</v>
      </c>
      <c r="E351" s="24" t="s">
        <v>259</v>
      </c>
      <c r="F351" s="86">
        <v>102</v>
      </c>
      <c r="G351" s="80">
        <v>2</v>
      </c>
      <c r="H351" s="204"/>
      <c r="I351" s="204"/>
      <c r="J351" s="204"/>
      <c r="K351" s="204"/>
      <c r="L351" s="80">
        <v>0</v>
      </c>
      <c r="M351" s="203"/>
      <c r="N351" s="52">
        <v>0</v>
      </c>
      <c r="O351" s="204"/>
      <c r="P351" s="204"/>
      <c r="Q351" s="11">
        <v>8.1314796200000004</v>
      </c>
      <c r="R351" s="204"/>
      <c r="S351" s="204"/>
      <c r="T351" s="53">
        <v>13.875</v>
      </c>
      <c r="U351" s="204"/>
      <c r="V351" s="204"/>
      <c r="W351" s="11">
        <v>8.1853197800000004</v>
      </c>
      <c r="X351" s="204"/>
      <c r="Y351" s="204"/>
      <c r="Z351" s="53">
        <v>13.875</v>
      </c>
      <c r="AA351" s="204"/>
      <c r="AB351" s="204"/>
      <c r="AC351" s="204"/>
      <c r="AD351" s="204"/>
      <c r="AE351" s="204"/>
      <c r="AF351" s="9">
        <v>3.2278523351665642</v>
      </c>
      <c r="AG351" s="9">
        <v>693</v>
      </c>
      <c r="AH351" s="9">
        <v>0.56874625922100519</v>
      </c>
      <c r="AI351" s="9">
        <v>91</v>
      </c>
      <c r="AJ351" s="9">
        <v>2.1402439024390243</v>
      </c>
      <c r="AK351" s="9" t="s">
        <v>248</v>
      </c>
      <c r="AL351" s="9">
        <v>97</v>
      </c>
      <c r="AM351" s="9">
        <v>3.2399705479878906</v>
      </c>
      <c r="AN351" s="9">
        <v>3.3140394088669951</v>
      </c>
      <c r="AO351" s="73">
        <v>0</v>
      </c>
      <c r="AP351" s="80">
        <v>2</v>
      </c>
      <c r="AQ351" s="80">
        <v>0</v>
      </c>
      <c r="AR351" s="224">
        <v>198</v>
      </c>
      <c r="AS351" s="224" t="s">
        <v>248</v>
      </c>
      <c r="AT351" s="11">
        <v>7189.5789999999997</v>
      </c>
      <c r="AU351" s="11">
        <v>0</v>
      </c>
      <c r="AV351" s="11">
        <v>0</v>
      </c>
      <c r="AW351" s="11">
        <v>198</v>
      </c>
      <c r="AX351" s="203" t="s">
        <v>248</v>
      </c>
      <c r="AY351" s="235" t="s">
        <v>248</v>
      </c>
      <c r="AZ351" s="138">
        <v>92718</v>
      </c>
      <c r="BA351" s="188" t="s">
        <v>248</v>
      </c>
      <c r="BB351" s="203" t="s">
        <v>248</v>
      </c>
      <c r="BC351" s="203" t="s">
        <v>248</v>
      </c>
      <c r="BD351" s="217" t="s">
        <v>61</v>
      </c>
      <c r="BE351" s="201" t="s">
        <v>62</v>
      </c>
      <c r="BF351" s="201" t="s">
        <v>63</v>
      </c>
      <c r="BG351" s="201" t="s">
        <v>196</v>
      </c>
      <c r="BH351" s="456" t="s">
        <v>712</v>
      </c>
      <c r="BI351" s="218" t="s">
        <v>66</v>
      </c>
      <c r="BJ351" s="370">
        <v>214</v>
      </c>
      <c r="BK351" s="370">
        <v>7</v>
      </c>
      <c r="BL351" s="219" t="s">
        <v>65</v>
      </c>
      <c r="BM351" s="52"/>
      <c r="BN351" s="218" t="s">
        <v>310</v>
      </c>
      <c r="BO351" s="217" t="s">
        <v>83</v>
      </c>
      <c r="BP351" s="201" t="s">
        <v>683</v>
      </c>
      <c r="BQ351" s="52" t="s">
        <v>717</v>
      </c>
    </row>
    <row r="352" spans="1:69" ht="15.75">
      <c r="A352" s="207" t="s">
        <v>37</v>
      </c>
      <c r="B352" s="208" t="s">
        <v>9</v>
      </c>
      <c r="C352" s="202" t="s">
        <v>35</v>
      </c>
      <c r="D352" s="210" t="s">
        <v>182</v>
      </c>
      <c r="E352" s="24" t="s">
        <v>259</v>
      </c>
      <c r="F352" s="86">
        <v>102</v>
      </c>
      <c r="G352" s="80">
        <v>0</v>
      </c>
      <c r="H352" s="204"/>
      <c r="I352" s="204"/>
      <c r="J352" s="204"/>
      <c r="K352" s="204"/>
      <c r="L352" s="80">
        <v>0</v>
      </c>
      <c r="M352" s="203"/>
      <c r="N352" s="52">
        <v>0</v>
      </c>
      <c r="O352" s="204"/>
      <c r="P352" s="204"/>
      <c r="Q352" s="11">
        <v>5.8897348627000001</v>
      </c>
      <c r="R352" s="204"/>
      <c r="S352" s="204"/>
      <c r="T352" s="53">
        <v>7.9749999999999979</v>
      </c>
      <c r="U352" s="204"/>
      <c r="V352" s="204"/>
      <c r="W352" s="11">
        <v>5.1572349607843</v>
      </c>
      <c r="X352" s="204"/>
      <c r="Y352" s="204"/>
      <c r="Z352" s="53">
        <v>7.7249999999999979</v>
      </c>
      <c r="AA352" s="204"/>
      <c r="AB352" s="204"/>
      <c r="AC352" s="204"/>
      <c r="AD352" s="204"/>
      <c r="AE352" s="204"/>
      <c r="AF352" s="9">
        <v>3.5889355835794405</v>
      </c>
      <c r="AG352" s="9">
        <v>714</v>
      </c>
      <c r="AH352" s="9">
        <v>0.38936896237064239</v>
      </c>
      <c r="AI352" s="9">
        <v>13</v>
      </c>
      <c r="AJ352" s="9">
        <v>2.6891666666666665</v>
      </c>
      <c r="AK352" s="9" t="s">
        <v>248</v>
      </c>
      <c r="AL352" s="9">
        <v>102</v>
      </c>
      <c r="AM352" s="9">
        <v>3.5889355835794405</v>
      </c>
      <c r="AN352" s="9">
        <v>3.6549145299145298</v>
      </c>
      <c r="AO352" s="73">
        <v>0</v>
      </c>
      <c r="AP352" s="80">
        <v>0</v>
      </c>
      <c r="AQ352" s="80">
        <v>0</v>
      </c>
      <c r="AR352" s="224">
        <v>204</v>
      </c>
      <c r="AS352" s="224" t="s">
        <v>248</v>
      </c>
      <c r="AT352" s="11">
        <v>7321.9769999999999</v>
      </c>
      <c r="AU352" s="11">
        <v>0</v>
      </c>
      <c r="AV352" s="11">
        <v>0</v>
      </c>
      <c r="AW352" s="11">
        <v>204</v>
      </c>
      <c r="AX352" s="203" t="s">
        <v>248</v>
      </c>
      <c r="AY352" s="235" t="s">
        <v>248</v>
      </c>
      <c r="AZ352" s="138">
        <v>92718</v>
      </c>
      <c r="BA352" s="188" t="s">
        <v>248</v>
      </c>
      <c r="BB352" s="203" t="s">
        <v>248</v>
      </c>
      <c r="BC352" s="203" t="s">
        <v>248</v>
      </c>
      <c r="BD352" s="217" t="s">
        <v>61</v>
      </c>
      <c r="BE352" s="201" t="s">
        <v>62</v>
      </c>
      <c r="BF352" s="201" t="s">
        <v>63</v>
      </c>
      <c r="BG352" s="201" t="s">
        <v>196</v>
      </c>
      <c r="BH352" s="456" t="s">
        <v>712</v>
      </c>
      <c r="BI352" s="218" t="s">
        <v>67</v>
      </c>
      <c r="BJ352" s="370">
        <v>214</v>
      </c>
      <c r="BK352" s="370">
        <v>3</v>
      </c>
      <c r="BL352" s="219" t="s">
        <v>65</v>
      </c>
      <c r="BM352" s="52"/>
      <c r="BN352" s="218" t="s">
        <v>310</v>
      </c>
      <c r="BO352" s="217" t="s">
        <v>83</v>
      </c>
      <c r="BP352" s="201" t="s">
        <v>683</v>
      </c>
      <c r="BQ352" s="52" t="s">
        <v>717</v>
      </c>
    </row>
    <row r="353" spans="1:69" ht="15.75">
      <c r="A353" s="207" t="s">
        <v>37</v>
      </c>
      <c r="B353" s="208" t="s">
        <v>9</v>
      </c>
      <c r="C353" s="202" t="s">
        <v>35</v>
      </c>
      <c r="D353" s="210" t="s">
        <v>182</v>
      </c>
      <c r="E353" s="24" t="s">
        <v>259</v>
      </c>
      <c r="F353" s="86">
        <v>101</v>
      </c>
      <c r="G353" s="80">
        <v>3</v>
      </c>
      <c r="H353" s="204"/>
      <c r="I353" s="204"/>
      <c r="J353" s="204"/>
      <c r="K353" s="204"/>
      <c r="L353" s="80">
        <v>0</v>
      </c>
      <c r="M353" s="203"/>
      <c r="N353" s="52">
        <v>0</v>
      </c>
      <c r="O353" s="204"/>
      <c r="P353" s="204"/>
      <c r="Q353" s="11">
        <v>7.5877139081999996</v>
      </c>
      <c r="R353" s="204"/>
      <c r="S353" s="204"/>
      <c r="T353" s="53">
        <v>10.262499999999999</v>
      </c>
      <c r="U353" s="204"/>
      <c r="V353" s="204"/>
      <c r="W353" s="11">
        <v>7.6189998571427999</v>
      </c>
      <c r="X353" s="204"/>
      <c r="Y353" s="204"/>
      <c r="Z353" s="53">
        <v>10.262499999999999</v>
      </c>
      <c r="AA353" s="204"/>
      <c r="AB353" s="204"/>
      <c r="AC353" s="204"/>
      <c r="AD353" s="204"/>
      <c r="AE353" s="204"/>
      <c r="AF353" s="9">
        <v>2.6300000089295903</v>
      </c>
      <c r="AG353" s="9">
        <v>644</v>
      </c>
      <c r="AH353" s="9">
        <v>0.36172172751855702</v>
      </c>
      <c r="AI353" s="9">
        <v>202</v>
      </c>
      <c r="AJ353" s="9">
        <v>1.8726190476190476</v>
      </c>
      <c r="AK353" s="9" t="s">
        <v>248</v>
      </c>
      <c r="AL353" s="9">
        <v>0</v>
      </c>
      <c r="AM353" s="9"/>
      <c r="AN353" s="9"/>
      <c r="AO353" s="73">
        <v>0</v>
      </c>
      <c r="AP353" s="80">
        <v>0</v>
      </c>
      <c r="AQ353" s="80">
        <v>0</v>
      </c>
      <c r="AR353" s="224">
        <v>196</v>
      </c>
      <c r="AS353" s="224" t="s">
        <v>248</v>
      </c>
      <c r="AT353" s="11">
        <v>7052.2389999999996</v>
      </c>
      <c r="AU353" s="11">
        <v>0</v>
      </c>
      <c r="AV353" s="11">
        <v>0</v>
      </c>
      <c r="AW353" s="11">
        <v>196</v>
      </c>
      <c r="AX353" s="203" t="s">
        <v>248</v>
      </c>
      <c r="AY353" s="235" t="s">
        <v>248</v>
      </c>
      <c r="AZ353" s="138">
        <v>92718</v>
      </c>
      <c r="BA353" s="188" t="s">
        <v>248</v>
      </c>
      <c r="BB353" s="203" t="s">
        <v>248</v>
      </c>
      <c r="BC353" s="203" t="s">
        <v>248</v>
      </c>
      <c r="BD353" s="217" t="s">
        <v>61</v>
      </c>
      <c r="BE353" s="201" t="s">
        <v>62</v>
      </c>
      <c r="BF353" s="201" t="s">
        <v>63</v>
      </c>
      <c r="BG353" s="201" t="s">
        <v>196</v>
      </c>
      <c r="BH353" s="456" t="s">
        <v>712</v>
      </c>
      <c r="BI353" s="218" t="s">
        <v>68</v>
      </c>
      <c r="BJ353" s="370">
        <v>214</v>
      </c>
      <c r="BK353" s="370">
        <v>4</v>
      </c>
      <c r="BL353" s="219" t="s">
        <v>65</v>
      </c>
      <c r="BM353" s="52"/>
      <c r="BN353" s="218" t="s">
        <v>310</v>
      </c>
      <c r="BO353" s="217" t="s">
        <v>83</v>
      </c>
      <c r="BP353" s="201" t="s">
        <v>683</v>
      </c>
      <c r="BQ353" s="52" t="s">
        <v>717</v>
      </c>
    </row>
    <row r="354" spans="1:69" ht="15.75">
      <c r="A354" s="207" t="s">
        <v>37</v>
      </c>
      <c r="B354" s="208" t="s">
        <v>9</v>
      </c>
      <c r="C354" s="202" t="s">
        <v>35</v>
      </c>
      <c r="D354" s="210" t="s">
        <v>182</v>
      </c>
      <c r="E354" s="24" t="s">
        <v>221</v>
      </c>
      <c r="F354" s="86">
        <v>71</v>
      </c>
      <c r="G354" s="80">
        <v>2</v>
      </c>
      <c r="H354" s="204"/>
      <c r="I354" s="204"/>
      <c r="J354" s="204"/>
      <c r="K354" s="204"/>
      <c r="L354" s="80">
        <v>0</v>
      </c>
      <c r="M354" s="203"/>
      <c r="N354" s="52">
        <v>0</v>
      </c>
      <c r="O354" s="204"/>
      <c r="P354" s="204"/>
      <c r="Q354" s="11">
        <v>6.0916665507000003</v>
      </c>
      <c r="R354" s="204"/>
      <c r="S354" s="204"/>
      <c r="T354" s="53">
        <v>7.8874999999999993</v>
      </c>
      <c r="U354" s="204"/>
      <c r="V354" s="204"/>
      <c r="W354" s="11">
        <v>6.0269853478259998</v>
      </c>
      <c r="X354" s="204"/>
      <c r="Y354" s="204"/>
      <c r="Z354" s="53">
        <v>7.4624999999999995</v>
      </c>
      <c r="AA354" s="204"/>
      <c r="AB354" s="204"/>
      <c r="AC354" s="204"/>
      <c r="AD354" s="204"/>
      <c r="AE354" s="204"/>
      <c r="AF354" s="9">
        <v>3.3731373402889719</v>
      </c>
      <c r="AG354" s="9">
        <v>473</v>
      </c>
      <c r="AH354" s="9">
        <v>0.57518492086163198</v>
      </c>
      <c r="AI354" s="9">
        <v>25</v>
      </c>
      <c r="AJ354" s="9">
        <v>2.1716666666666669</v>
      </c>
      <c r="AK354" s="9" t="s">
        <v>248</v>
      </c>
      <c r="AL354" s="9">
        <v>66</v>
      </c>
      <c r="AM354" s="9">
        <v>3.4099725876535691</v>
      </c>
      <c r="AN354" s="9">
        <v>3.4786184210526314</v>
      </c>
      <c r="AO354" s="73">
        <v>19</v>
      </c>
      <c r="AP354" s="80">
        <v>0</v>
      </c>
      <c r="AQ354" s="80">
        <v>1</v>
      </c>
      <c r="AR354" s="224">
        <v>118</v>
      </c>
      <c r="AS354" s="224" t="s">
        <v>248</v>
      </c>
      <c r="AT354" s="11">
        <v>4825.5969999999998</v>
      </c>
      <c r="AU354" s="11">
        <v>100.624</v>
      </c>
      <c r="AV354" s="11">
        <v>0</v>
      </c>
      <c r="AW354" s="11">
        <v>118</v>
      </c>
      <c r="AX354" s="203" t="s">
        <v>248</v>
      </c>
      <c r="AY354" s="235" t="s">
        <v>248</v>
      </c>
      <c r="AZ354" s="138">
        <v>37970</v>
      </c>
      <c r="BA354" s="188" t="s">
        <v>248</v>
      </c>
      <c r="BB354" s="203" t="s">
        <v>248</v>
      </c>
      <c r="BC354" s="203" t="s">
        <v>248</v>
      </c>
      <c r="BD354" s="217" t="s">
        <v>61</v>
      </c>
      <c r="BE354" s="201" t="s">
        <v>62</v>
      </c>
      <c r="BF354" s="201" t="s">
        <v>63</v>
      </c>
      <c r="BG354" s="201" t="s">
        <v>196</v>
      </c>
      <c r="BH354" s="456" t="s">
        <v>712</v>
      </c>
      <c r="BI354" s="218" t="s">
        <v>64</v>
      </c>
      <c r="BJ354" s="370">
        <v>214</v>
      </c>
      <c r="BK354" s="370">
        <v>1</v>
      </c>
      <c r="BL354" s="219" t="s">
        <v>65</v>
      </c>
      <c r="BM354" s="52"/>
      <c r="BN354" s="218" t="s">
        <v>310</v>
      </c>
      <c r="BO354" s="217" t="s">
        <v>702</v>
      </c>
      <c r="BP354" s="201" t="s">
        <v>698</v>
      </c>
      <c r="BQ354" s="52" t="s">
        <v>714</v>
      </c>
    </row>
    <row r="355" spans="1:69" ht="15.75">
      <c r="A355" s="207" t="s">
        <v>37</v>
      </c>
      <c r="B355" s="208" t="s">
        <v>9</v>
      </c>
      <c r="C355" s="202" t="s">
        <v>35</v>
      </c>
      <c r="D355" s="210" t="s">
        <v>182</v>
      </c>
      <c r="E355" s="24" t="s">
        <v>221</v>
      </c>
      <c r="F355" s="86">
        <v>75</v>
      </c>
      <c r="G355" s="80">
        <v>7</v>
      </c>
      <c r="H355" s="204"/>
      <c r="I355" s="204"/>
      <c r="J355" s="204"/>
      <c r="K355" s="204"/>
      <c r="L355" s="80">
        <v>0</v>
      </c>
      <c r="M355" s="203"/>
      <c r="N355" s="52">
        <v>0</v>
      </c>
      <c r="O355" s="204"/>
      <c r="P355" s="204"/>
      <c r="Q355" s="11">
        <v>7.6905734265000003</v>
      </c>
      <c r="R355" s="204"/>
      <c r="S355" s="204"/>
      <c r="T355" s="53">
        <v>14.149999999999999</v>
      </c>
      <c r="U355" s="204"/>
      <c r="V355" s="204"/>
      <c r="W355" s="11">
        <v>7.6377498529411003</v>
      </c>
      <c r="X355" s="204"/>
      <c r="Y355" s="204"/>
      <c r="Z355" s="53">
        <v>14.299999999999997</v>
      </c>
      <c r="AA355" s="204"/>
      <c r="AB355" s="204"/>
      <c r="AC355" s="204"/>
      <c r="AD355" s="204"/>
      <c r="AE355" s="204"/>
      <c r="AF355" s="9">
        <v>3.1921134465214926</v>
      </c>
      <c r="AG355" s="9">
        <v>472</v>
      </c>
      <c r="AH355" s="9">
        <v>0.58384879354519847</v>
      </c>
      <c r="AI355" s="9">
        <v>54</v>
      </c>
      <c r="AJ355" s="9">
        <v>2.0945121951219514</v>
      </c>
      <c r="AK355" s="9" t="s">
        <v>248</v>
      </c>
      <c r="AL355" s="9">
        <v>59</v>
      </c>
      <c r="AM355" s="9">
        <v>3.2506779668983476</v>
      </c>
      <c r="AN355" s="9">
        <v>3.34765625</v>
      </c>
      <c r="AO355" s="73">
        <v>28</v>
      </c>
      <c r="AP355" s="80">
        <v>0</v>
      </c>
      <c r="AQ355" s="80">
        <v>2</v>
      </c>
      <c r="AR355" s="224">
        <v>106</v>
      </c>
      <c r="AS355" s="224" t="s">
        <v>248</v>
      </c>
      <c r="AT355" s="11">
        <v>4557.9070000000002</v>
      </c>
      <c r="AU355" s="11">
        <v>293.05900000000003</v>
      </c>
      <c r="AV355" s="11">
        <v>0</v>
      </c>
      <c r="AW355" s="11">
        <v>106</v>
      </c>
      <c r="AX355" s="203" t="s">
        <v>248</v>
      </c>
      <c r="AY355" s="235" t="s">
        <v>248</v>
      </c>
      <c r="AZ355" s="138">
        <v>37970</v>
      </c>
      <c r="BA355" s="188" t="s">
        <v>248</v>
      </c>
      <c r="BB355" s="203" t="s">
        <v>248</v>
      </c>
      <c r="BC355" s="203" t="s">
        <v>248</v>
      </c>
      <c r="BD355" s="217" t="s">
        <v>61</v>
      </c>
      <c r="BE355" s="201" t="s">
        <v>62</v>
      </c>
      <c r="BF355" s="201" t="s">
        <v>63</v>
      </c>
      <c r="BG355" s="201" t="s">
        <v>196</v>
      </c>
      <c r="BH355" s="456" t="s">
        <v>712</v>
      </c>
      <c r="BI355" s="218" t="s">
        <v>66</v>
      </c>
      <c r="BJ355" s="370">
        <v>214</v>
      </c>
      <c r="BK355" s="370">
        <v>7</v>
      </c>
      <c r="BL355" s="219" t="s">
        <v>65</v>
      </c>
      <c r="BM355" s="52"/>
      <c r="BN355" s="218" t="s">
        <v>310</v>
      </c>
      <c r="BO355" s="217" t="s">
        <v>702</v>
      </c>
      <c r="BP355" s="201" t="s">
        <v>698</v>
      </c>
      <c r="BQ355" s="52" t="s">
        <v>714</v>
      </c>
    </row>
    <row r="356" spans="1:69" ht="16.5" thickBot="1">
      <c r="A356" s="207" t="s">
        <v>37</v>
      </c>
      <c r="B356" s="208" t="s">
        <v>9</v>
      </c>
      <c r="C356" s="202" t="s">
        <v>35</v>
      </c>
      <c r="D356" s="210" t="s">
        <v>182</v>
      </c>
      <c r="E356" s="24" t="s">
        <v>221</v>
      </c>
      <c r="F356" s="86">
        <v>74</v>
      </c>
      <c r="G356" s="80">
        <v>1</v>
      </c>
      <c r="H356" s="204"/>
      <c r="I356" s="204"/>
      <c r="J356" s="204"/>
      <c r="K356" s="204"/>
      <c r="L356" s="80">
        <v>4</v>
      </c>
      <c r="M356" s="203"/>
      <c r="N356" s="52">
        <v>0</v>
      </c>
      <c r="O356" s="204"/>
      <c r="P356" s="204"/>
      <c r="Q356" s="11">
        <v>6.2648405217000001</v>
      </c>
      <c r="R356" s="204"/>
      <c r="S356" s="204"/>
      <c r="T356" s="53">
        <v>9.8874999999999993</v>
      </c>
      <c r="U356" s="204"/>
      <c r="V356" s="204"/>
      <c r="W356" s="11">
        <v>5.6895361739129999</v>
      </c>
      <c r="X356" s="204"/>
      <c r="Y356" s="204"/>
      <c r="Z356" s="53">
        <v>9.3874999999999993</v>
      </c>
      <c r="AA356" s="204"/>
      <c r="AB356" s="204"/>
      <c r="AC356" s="204"/>
      <c r="AD356" s="204"/>
      <c r="AE356" s="204"/>
      <c r="AF356" s="9">
        <v>3.6815907776232328</v>
      </c>
      <c r="AG356" s="9">
        <v>477</v>
      </c>
      <c r="AH356" s="9">
        <v>0.52796099847129474</v>
      </c>
      <c r="AI356" s="9">
        <v>21</v>
      </c>
      <c r="AJ356" s="9">
        <v>2.4575</v>
      </c>
      <c r="AK356" s="9" t="s">
        <v>248</v>
      </c>
      <c r="AL356" s="9">
        <v>60</v>
      </c>
      <c r="AM356" s="9">
        <v>3.7176904999074476</v>
      </c>
      <c r="AN356" s="9">
        <v>3.7285031847133756</v>
      </c>
      <c r="AO356" s="73">
        <v>6</v>
      </c>
      <c r="AP356" s="80">
        <v>1</v>
      </c>
      <c r="AQ356" s="80">
        <v>2</v>
      </c>
      <c r="AR356" s="224">
        <v>137</v>
      </c>
      <c r="AS356" s="224" t="s">
        <v>248</v>
      </c>
      <c r="AT356" s="11">
        <v>5032.9449999999997</v>
      </c>
      <c r="AU356" s="11">
        <v>64.040999999999997</v>
      </c>
      <c r="AV356" s="11">
        <v>0</v>
      </c>
      <c r="AW356" s="11">
        <v>137</v>
      </c>
      <c r="AX356" s="203" t="s">
        <v>248</v>
      </c>
      <c r="AY356" s="235" t="s">
        <v>248</v>
      </c>
      <c r="AZ356" s="138">
        <v>37970</v>
      </c>
      <c r="BA356" s="188" t="s">
        <v>248</v>
      </c>
      <c r="BB356" s="203" t="s">
        <v>248</v>
      </c>
      <c r="BC356" s="158" t="s">
        <v>248</v>
      </c>
      <c r="BD356" s="217" t="s">
        <v>61</v>
      </c>
      <c r="BE356" s="201" t="s">
        <v>62</v>
      </c>
      <c r="BF356" s="201" t="s">
        <v>63</v>
      </c>
      <c r="BG356" s="201" t="s">
        <v>196</v>
      </c>
      <c r="BH356" s="456" t="s">
        <v>712</v>
      </c>
      <c r="BI356" s="218" t="s">
        <v>67</v>
      </c>
      <c r="BJ356" s="370">
        <v>214</v>
      </c>
      <c r="BK356" s="370">
        <v>3</v>
      </c>
      <c r="BL356" s="219" t="s">
        <v>65</v>
      </c>
      <c r="BM356" s="52"/>
      <c r="BN356" s="218" t="s">
        <v>310</v>
      </c>
      <c r="BO356" s="217" t="s">
        <v>702</v>
      </c>
      <c r="BP356" s="201" t="s">
        <v>698</v>
      </c>
      <c r="BQ356" s="52" t="s">
        <v>714</v>
      </c>
    </row>
    <row r="357" spans="1:69" ht="15.75">
      <c r="A357" s="207" t="s">
        <v>37</v>
      </c>
      <c r="B357" s="208" t="s">
        <v>9</v>
      </c>
      <c r="C357" s="202" t="s">
        <v>35</v>
      </c>
      <c r="D357" s="210" t="s">
        <v>182</v>
      </c>
      <c r="E357" s="24" t="s">
        <v>221</v>
      </c>
      <c r="F357" s="86">
        <v>70</v>
      </c>
      <c r="G357" s="80">
        <v>4</v>
      </c>
      <c r="H357" s="204"/>
      <c r="I357" s="204"/>
      <c r="J357" s="204"/>
      <c r="K357" s="204"/>
      <c r="L357" s="80">
        <v>0</v>
      </c>
      <c r="M357" s="203"/>
      <c r="N357" s="52">
        <v>0</v>
      </c>
      <c r="O357" s="204"/>
      <c r="P357" s="204"/>
      <c r="Q357" s="11">
        <v>7.6558180909000004</v>
      </c>
      <c r="R357" s="204"/>
      <c r="S357" s="204"/>
      <c r="T357" s="53">
        <v>9.9499999999999993</v>
      </c>
      <c r="U357" s="204"/>
      <c r="V357" s="204"/>
      <c r="W357" s="11">
        <v>7.6674847575756999</v>
      </c>
      <c r="X357" s="204"/>
      <c r="Y357" s="204"/>
      <c r="Z357" s="53">
        <v>9.9249999999999989</v>
      </c>
      <c r="AA357" s="204"/>
      <c r="AB357" s="204"/>
      <c r="AC357" s="204"/>
      <c r="AD357" s="204"/>
      <c r="AE357" s="204"/>
      <c r="AF357" s="9">
        <v>2.6786405515560903</v>
      </c>
      <c r="AG357" s="9">
        <v>434</v>
      </c>
      <c r="AH357" s="9">
        <v>0.4471025562814987</v>
      </c>
      <c r="AI357" s="9">
        <v>134</v>
      </c>
      <c r="AJ357" s="9">
        <v>1.8595238095238096</v>
      </c>
      <c r="AK357" s="9" t="s">
        <v>248</v>
      </c>
      <c r="AL357" s="9">
        <v>0</v>
      </c>
      <c r="AM357" s="9"/>
      <c r="AN357" s="9"/>
      <c r="AO357" s="73">
        <v>18</v>
      </c>
      <c r="AP357" s="80">
        <v>0</v>
      </c>
      <c r="AQ357" s="80">
        <v>1</v>
      </c>
      <c r="AR357" s="224">
        <v>113</v>
      </c>
      <c r="AS357" s="224" t="s">
        <v>248</v>
      </c>
      <c r="AT357" s="11">
        <v>4449.0609999999997</v>
      </c>
      <c r="AU357" s="11">
        <v>261.43799999999999</v>
      </c>
      <c r="AV357" s="11">
        <v>0</v>
      </c>
      <c r="AW357" s="11">
        <v>113</v>
      </c>
      <c r="AX357" s="203" t="s">
        <v>248</v>
      </c>
      <c r="AY357" s="235" t="s">
        <v>248</v>
      </c>
      <c r="AZ357" s="138">
        <v>37970</v>
      </c>
      <c r="BA357" s="188" t="s">
        <v>248</v>
      </c>
      <c r="BB357" s="203" t="s">
        <v>248</v>
      </c>
      <c r="BC357" s="221" t="s">
        <v>248</v>
      </c>
      <c r="BD357" s="217" t="s">
        <v>61</v>
      </c>
      <c r="BE357" s="201" t="s">
        <v>62</v>
      </c>
      <c r="BF357" s="201" t="s">
        <v>63</v>
      </c>
      <c r="BG357" s="201" t="s">
        <v>196</v>
      </c>
      <c r="BH357" s="456" t="s">
        <v>712</v>
      </c>
      <c r="BI357" s="218" t="s">
        <v>68</v>
      </c>
      <c r="BJ357" s="370">
        <v>214</v>
      </c>
      <c r="BK357" s="370">
        <v>4</v>
      </c>
      <c r="BL357" s="219" t="s">
        <v>65</v>
      </c>
      <c r="BM357" s="52"/>
      <c r="BN357" s="218" t="s">
        <v>310</v>
      </c>
      <c r="BO357" s="217" t="s">
        <v>702</v>
      </c>
      <c r="BP357" s="201" t="s">
        <v>698</v>
      </c>
      <c r="BQ357" s="52" t="s">
        <v>714</v>
      </c>
    </row>
    <row r="358" spans="1:69" ht="15.75">
      <c r="A358" s="207" t="s">
        <v>37</v>
      </c>
      <c r="B358" s="208" t="s">
        <v>9</v>
      </c>
      <c r="C358" s="202" t="s">
        <v>35</v>
      </c>
      <c r="D358" s="210" t="s">
        <v>182</v>
      </c>
      <c r="E358" s="24" t="s">
        <v>329</v>
      </c>
      <c r="F358" s="86">
        <v>179</v>
      </c>
      <c r="G358" s="80">
        <v>0</v>
      </c>
      <c r="H358" s="204"/>
      <c r="I358" s="204"/>
      <c r="J358" s="204"/>
      <c r="K358" s="204"/>
      <c r="L358" s="80">
        <v>0</v>
      </c>
      <c r="M358" s="203"/>
      <c r="N358" s="52">
        <v>0</v>
      </c>
      <c r="O358" s="204"/>
      <c r="P358" s="204"/>
      <c r="Q358" s="11">
        <v>7.6383518546999998</v>
      </c>
      <c r="R358" s="204"/>
      <c r="S358" s="204"/>
      <c r="T358" s="53">
        <v>10.841666666666663</v>
      </c>
      <c r="U358" s="204"/>
      <c r="V358" s="204"/>
      <c r="W358" s="11">
        <v>7.6673965195529998</v>
      </c>
      <c r="X358" s="204"/>
      <c r="Y358" s="204"/>
      <c r="Z358" s="53">
        <v>10.841666666666663</v>
      </c>
      <c r="AA358" s="204"/>
      <c r="AB358" s="204"/>
      <c r="AC358" s="204"/>
      <c r="AD358" s="204"/>
      <c r="AE358" s="204"/>
      <c r="AF358" s="9">
        <v>3.4299585032824602</v>
      </c>
      <c r="AG358" s="9">
        <v>1251</v>
      </c>
      <c r="AH358" s="9">
        <v>0.44772095555186087</v>
      </c>
      <c r="AI358" s="9">
        <v>41</v>
      </c>
      <c r="AJ358" s="9">
        <v>2.559908536585366</v>
      </c>
      <c r="AK358" s="9" t="s">
        <v>248</v>
      </c>
      <c r="AL358" s="9">
        <v>179</v>
      </c>
      <c r="AM358" s="9">
        <v>3.4299585032824602</v>
      </c>
      <c r="AN358" s="9">
        <v>3.5063884156729133</v>
      </c>
      <c r="AO358" s="73">
        <v>8</v>
      </c>
      <c r="AP358" s="80">
        <v>0</v>
      </c>
      <c r="AQ358" s="80">
        <v>0</v>
      </c>
      <c r="AR358" s="224">
        <v>350</v>
      </c>
      <c r="AS358" s="224" t="s">
        <v>248</v>
      </c>
      <c r="AT358" s="11">
        <v>12790.049000000001</v>
      </c>
      <c r="AU358" s="11">
        <v>0</v>
      </c>
      <c r="AV358" s="11">
        <v>0</v>
      </c>
      <c r="AW358" s="11">
        <v>350</v>
      </c>
      <c r="AX358" s="203" t="s">
        <v>248</v>
      </c>
      <c r="AY358" s="235" t="s">
        <v>248</v>
      </c>
      <c r="AZ358" s="138">
        <v>96678</v>
      </c>
      <c r="BA358" s="188" t="s">
        <v>248</v>
      </c>
      <c r="BB358" s="203" t="s">
        <v>248</v>
      </c>
      <c r="BC358" s="203" t="s">
        <v>248</v>
      </c>
      <c r="BD358" s="217" t="s">
        <v>61</v>
      </c>
      <c r="BE358" s="201" t="s">
        <v>62</v>
      </c>
      <c r="BF358" s="201" t="s">
        <v>63</v>
      </c>
      <c r="BG358" s="201" t="s">
        <v>196</v>
      </c>
      <c r="BH358" s="456" t="s">
        <v>515</v>
      </c>
      <c r="BI358" s="218" t="s">
        <v>64</v>
      </c>
      <c r="BJ358" s="370">
        <v>214</v>
      </c>
      <c r="BK358" s="370">
        <v>1</v>
      </c>
      <c r="BL358" s="219" t="s">
        <v>65</v>
      </c>
      <c r="BM358" s="52"/>
      <c r="BN358" s="218" t="s">
        <v>310</v>
      </c>
      <c r="BO358" s="217" t="s">
        <v>329</v>
      </c>
      <c r="BP358" s="201" t="s">
        <v>690</v>
      </c>
      <c r="BQ358" s="52" t="s">
        <v>718</v>
      </c>
    </row>
    <row r="359" spans="1:69" ht="15.75">
      <c r="A359" s="207" t="s">
        <v>37</v>
      </c>
      <c r="B359" s="208" t="s">
        <v>9</v>
      </c>
      <c r="C359" s="202" t="s">
        <v>35</v>
      </c>
      <c r="D359" s="210" t="s">
        <v>182</v>
      </c>
      <c r="E359" s="24" t="s">
        <v>329</v>
      </c>
      <c r="F359" s="86">
        <v>177</v>
      </c>
      <c r="G359" s="80">
        <v>2</v>
      </c>
      <c r="H359" s="204"/>
      <c r="I359" s="204"/>
      <c r="J359" s="204"/>
      <c r="K359" s="204"/>
      <c r="L359" s="80">
        <v>1</v>
      </c>
      <c r="M359" s="203"/>
      <c r="N359" s="52">
        <v>0</v>
      </c>
      <c r="O359" s="204"/>
      <c r="P359" s="204"/>
      <c r="Q359" s="11">
        <v>8.0809078505999992</v>
      </c>
      <c r="R359" s="204"/>
      <c r="S359" s="204"/>
      <c r="T359" s="53">
        <v>13.878571428571428</v>
      </c>
      <c r="U359" s="204"/>
      <c r="V359" s="204"/>
      <c r="W359" s="11">
        <v>8.1431549827586007</v>
      </c>
      <c r="X359" s="204"/>
      <c r="Y359" s="204"/>
      <c r="Z359" s="53">
        <v>13.95</v>
      </c>
      <c r="AA359" s="204"/>
      <c r="AB359" s="204"/>
      <c r="AC359" s="204"/>
      <c r="AD359" s="204"/>
      <c r="AE359" s="204"/>
      <c r="AF359" s="9">
        <v>3.0831034510397943</v>
      </c>
      <c r="AG359" s="9">
        <v>1218</v>
      </c>
      <c r="AH359" s="9">
        <v>0.62215875267783771</v>
      </c>
      <c r="AI359" s="9">
        <v>242</v>
      </c>
      <c r="AJ359" s="9">
        <v>2.0259162303664922</v>
      </c>
      <c r="AK359" s="9" t="s">
        <v>248</v>
      </c>
      <c r="AL359" s="9">
        <v>174</v>
      </c>
      <c r="AM359" s="9">
        <v>3.0831034510397943</v>
      </c>
      <c r="AN359" s="9">
        <v>3.1206293706293708</v>
      </c>
      <c r="AO359" s="73">
        <v>0</v>
      </c>
      <c r="AP359" s="80">
        <v>0</v>
      </c>
      <c r="AQ359" s="80">
        <v>0</v>
      </c>
      <c r="AR359" s="224">
        <v>350</v>
      </c>
      <c r="AS359" s="224" t="s">
        <v>248</v>
      </c>
      <c r="AT359" s="11">
        <v>12485.636</v>
      </c>
      <c r="AU359" s="11">
        <v>0</v>
      </c>
      <c r="AV359" s="11">
        <v>0</v>
      </c>
      <c r="AW359" s="11">
        <v>350</v>
      </c>
      <c r="AX359" s="203" t="s">
        <v>248</v>
      </c>
      <c r="AY359" s="235" t="s">
        <v>248</v>
      </c>
      <c r="AZ359" s="138">
        <v>96678</v>
      </c>
      <c r="BA359" s="188" t="s">
        <v>248</v>
      </c>
      <c r="BB359" s="203" t="s">
        <v>248</v>
      </c>
      <c r="BC359" s="203" t="s">
        <v>248</v>
      </c>
      <c r="BD359" s="217" t="s">
        <v>61</v>
      </c>
      <c r="BE359" s="201" t="s">
        <v>62</v>
      </c>
      <c r="BF359" s="201" t="s">
        <v>63</v>
      </c>
      <c r="BG359" s="201" t="s">
        <v>196</v>
      </c>
      <c r="BH359" s="456" t="s">
        <v>515</v>
      </c>
      <c r="BI359" s="218" t="s">
        <v>66</v>
      </c>
      <c r="BJ359" s="370">
        <v>214</v>
      </c>
      <c r="BK359" s="370">
        <v>7</v>
      </c>
      <c r="BL359" s="219" t="s">
        <v>65</v>
      </c>
      <c r="BM359" s="52"/>
      <c r="BN359" s="218" t="s">
        <v>310</v>
      </c>
      <c r="BO359" s="217" t="s">
        <v>329</v>
      </c>
      <c r="BP359" s="201" t="s">
        <v>690</v>
      </c>
      <c r="BQ359" s="52" t="s">
        <v>718</v>
      </c>
    </row>
    <row r="360" spans="1:69" ht="15.75">
      <c r="A360" s="207" t="s">
        <v>37</v>
      </c>
      <c r="B360" s="208" t="s">
        <v>9</v>
      </c>
      <c r="C360" s="202" t="s">
        <v>35</v>
      </c>
      <c r="D360" s="210" t="s">
        <v>182</v>
      </c>
      <c r="E360" s="24" t="s">
        <v>329</v>
      </c>
      <c r="F360" s="86">
        <v>179</v>
      </c>
      <c r="G360" s="80">
        <v>5</v>
      </c>
      <c r="H360" s="204"/>
      <c r="I360" s="204"/>
      <c r="J360" s="204"/>
      <c r="K360" s="204"/>
      <c r="L360" s="80">
        <v>1</v>
      </c>
      <c r="M360" s="203"/>
      <c r="N360" s="52">
        <v>0</v>
      </c>
      <c r="O360" s="204"/>
      <c r="P360" s="204"/>
      <c r="Q360" s="11">
        <v>6.9151558266000004</v>
      </c>
      <c r="R360" s="204"/>
      <c r="S360" s="204"/>
      <c r="T360" s="53">
        <v>9.2249999999999996</v>
      </c>
      <c r="U360" s="204"/>
      <c r="V360" s="204"/>
      <c r="W360" s="11">
        <v>7.1020113583814997</v>
      </c>
      <c r="X360" s="204"/>
      <c r="Y360" s="204"/>
      <c r="Z360" s="53">
        <v>9.2249999999999996</v>
      </c>
      <c r="AA360" s="204"/>
      <c r="AB360" s="204"/>
      <c r="AC360" s="204"/>
      <c r="AD360" s="204"/>
      <c r="AE360" s="204"/>
      <c r="AF360" s="9">
        <v>3.3598864930181676</v>
      </c>
      <c r="AG360" s="9">
        <v>1204</v>
      </c>
      <c r="AH360" s="9">
        <v>0.53242642578542332</v>
      </c>
      <c r="AI360" s="9">
        <v>99</v>
      </c>
      <c r="AJ360" s="9">
        <v>2.2473214285714285</v>
      </c>
      <c r="AK360" s="9" t="s">
        <v>248</v>
      </c>
      <c r="AL360" s="9">
        <v>164</v>
      </c>
      <c r="AM360" s="9">
        <v>3.3807230008188442</v>
      </c>
      <c r="AN360" s="9">
        <v>3.5013513513513512</v>
      </c>
      <c r="AO360" s="73">
        <v>7</v>
      </c>
      <c r="AP360" s="80">
        <v>0</v>
      </c>
      <c r="AQ360" s="80">
        <v>2</v>
      </c>
      <c r="AR360" s="224">
        <v>339</v>
      </c>
      <c r="AS360" s="224" t="s">
        <v>248</v>
      </c>
      <c r="AT360" s="11">
        <v>12189.200999999999</v>
      </c>
      <c r="AU360" s="11">
        <v>255.34</v>
      </c>
      <c r="AV360" s="11">
        <v>0</v>
      </c>
      <c r="AW360" s="11">
        <v>339</v>
      </c>
      <c r="AX360" s="203" t="s">
        <v>248</v>
      </c>
      <c r="AY360" s="235" t="s">
        <v>248</v>
      </c>
      <c r="AZ360" s="138">
        <v>96678</v>
      </c>
      <c r="BA360" s="188" t="s">
        <v>248</v>
      </c>
      <c r="BB360" s="203" t="s">
        <v>248</v>
      </c>
      <c r="BC360" s="203" t="s">
        <v>248</v>
      </c>
      <c r="BD360" s="217" t="s">
        <v>61</v>
      </c>
      <c r="BE360" s="201" t="s">
        <v>62</v>
      </c>
      <c r="BF360" s="201" t="s">
        <v>63</v>
      </c>
      <c r="BG360" s="201" t="s">
        <v>196</v>
      </c>
      <c r="BH360" s="456" t="s">
        <v>515</v>
      </c>
      <c r="BI360" s="218" t="s">
        <v>67</v>
      </c>
      <c r="BJ360" s="370">
        <v>214</v>
      </c>
      <c r="BK360" s="370">
        <v>3</v>
      </c>
      <c r="BL360" s="219" t="s">
        <v>65</v>
      </c>
      <c r="BM360" s="52"/>
      <c r="BN360" s="218" t="s">
        <v>310</v>
      </c>
      <c r="BO360" s="217" t="s">
        <v>329</v>
      </c>
      <c r="BP360" s="201" t="s">
        <v>690</v>
      </c>
      <c r="BQ360" s="52" t="s">
        <v>718</v>
      </c>
    </row>
    <row r="361" spans="1:69" ht="15.75">
      <c r="A361" s="207" t="s">
        <v>37</v>
      </c>
      <c r="B361" s="208" t="s">
        <v>9</v>
      </c>
      <c r="C361" s="202" t="s">
        <v>35</v>
      </c>
      <c r="D361" s="210" t="s">
        <v>182</v>
      </c>
      <c r="E361" s="24" t="s">
        <v>329</v>
      </c>
      <c r="F361" s="86">
        <v>175</v>
      </c>
      <c r="G361" s="80">
        <v>2</v>
      </c>
      <c r="H361" s="204"/>
      <c r="I361" s="204"/>
      <c r="J361" s="204"/>
      <c r="K361" s="204"/>
      <c r="L361" s="80">
        <v>1</v>
      </c>
      <c r="M361" s="203"/>
      <c r="N361" s="52">
        <v>0</v>
      </c>
      <c r="O361" s="204"/>
      <c r="P361" s="204"/>
      <c r="Q361" s="11">
        <v>8.0354184069999999</v>
      </c>
      <c r="R361" s="204"/>
      <c r="S361" s="204"/>
      <c r="T361" s="53">
        <v>11.600000000000001</v>
      </c>
      <c r="U361" s="204"/>
      <c r="V361" s="204"/>
      <c r="W361" s="11">
        <v>8.1172324360464998</v>
      </c>
      <c r="X361" s="204"/>
      <c r="Y361" s="204"/>
      <c r="Z361" s="53">
        <v>11.600000000000001</v>
      </c>
      <c r="AA361" s="204"/>
      <c r="AB361" s="204"/>
      <c r="AC361" s="204"/>
      <c r="AD361" s="204"/>
      <c r="AE361" s="204"/>
      <c r="AF361" s="9">
        <v>2.8226646403532016</v>
      </c>
      <c r="AG361" s="9">
        <v>987</v>
      </c>
      <c r="AH361" s="9">
        <v>0.53439136615597316</v>
      </c>
      <c r="AI361" s="9">
        <v>208</v>
      </c>
      <c r="AJ361" s="9">
        <v>1.6492753623188405</v>
      </c>
      <c r="AK361" s="9" t="s">
        <v>248</v>
      </c>
      <c r="AL361" s="9">
        <v>0</v>
      </c>
      <c r="AM361" s="9"/>
      <c r="AN361" s="9"/>
      <c r="AO361" s="73">
        <v>9</v>
      </c>
      <c r="AP361" s="80">
        <v>0</v>
      </c>
      <c r="AQ361" s="80">
        <v>0</v>
      </c>
      <c r="AR361" s="224">
        <v>337</v>
      </c>
      <c r="AS361" s="224" t="s">
        <v>248</v>
      </c>
      <c r="AT361" s="11">
        <v>12327.922</v>
      </c>
      <c r="AU361" s="11">
        <v>0</v>
      </c>
      <c r="AV361" s="11">
        <v>0</v>
      </c>
      <c r="AW361" s="11">
        <v>337</v>
      </c>
      <c r="AX361" s="203" t="s">
        <v>248</v>
      </c>
      <c r="AY361" s="235" t="s">
        <v>248</v>
      </c>
      <c r="AZ361" s="138">
        <v>96678</v>
      </c>
      <c r="BA361" s="188" t="s">
        <v>248</v>
      </c>
      <c r="BB361" s="203" t="s">
        <v>248</v>
      </c>
      <c r="BC361" s="203" t="s">
        <v>248</v>
      </c>
      <c r="BD361" s="217" t="s">
        <v>61</v>
      </c>
      <c r="BE361" s="201" t="s">
        <v>62</v>
      </c>
      <c r="BF361" s="201" t="s">
        <v>63</v>
      </c>
      <c r="BG361" s="201" t="s">
        <v>196</v>
      </c>
      <c r="BH361" s="456" t="s">
        <v>515</v>
      </c>
      <c r="BI361" s="218" t="s">
        <v>68</v>
      </c>
      <c r="BJ361" s="370">
        <v>214</v>
      </c>
      <c r="BK361" s="370">
        <v>4</v>
      </c>
      <c r="BL361" s="219" t="s">
        <v>65</v>
      </c>
      <c r="BM361" s="52"/>
      <c r="BN361" s="218" t="s">
        <v>310</v>
      </c>
      <c r="BO361" s="217" t="s">
        <v>329</v>
      </c>
      <c r="BP361" s="201" t="s">
        <v>690</v>
      </c>
      <c r="BQ361" s="52" t="s">
        <v>718</v>
      </c>
    </row>
    <row r="362" spans="1:69" ht="15.75">
      <c r="A362" s="207" t="s">
        <v>37</v>
      </c>
      <c r="B362" s="208" t="s">
        <v>9</v>
      </c>
      <c r="C362" s="202" t="s">
        <v>35</v>
      </c>
      <c r="D362" s="210" t="s">
        <v>182</v>
      </c>
      <c r="E362" s="24" t="s">
        <v>212</v>
      </c>
      <c r="F362" s="86">
        <v>52</v>
      </c>
      <c r="G362" s="80">
        <v>1</v>
      </c>
      <c r="H362" s="204"/>
      <c r="I362" s="204"/>
      <c r="J362" s="204"/>
      <c r="K362" s="204"/>
      <c r="L362" s="80">
        <v>0</v>
      </c>
      <c r="M362" s="203"/>
      <c r="N362" s="52">
        <v>0</v>
      </c>
      <c r="O362" s="204"/>
      <c r="P362" s="204"/>
      <c r="Q362" s="11">
        <v>5.9799998823999996</v>
      </c>
      <c r="R362" s="204"/>
      <c r="S362" s="204"/>
      <c r="T362" s="53">
        <v>11.224999999999998</v>
      </c>
      <c r="U362" s="204"/>
      <c r="V362" s="204"/>
      <c r="W362" s="11">
        <v>5.6994507843136999</v>
      </c>
      <c r="X362" s="204"/>
      <c r="Y362" s="204"/>
      <c r="Z362" s="53">
        <v>10.862499999999999</v>
      </c>
      <c r="AA362" s="204"/>
      <c r="AB362" s="204"/>
      <c r="AC362" s="204"/>
      <c r="AD362" s="204"/>
      <c r="AE362" s="204"/>
      <c r="AF362" s="9">
        <v>3.6781512866167132</v>
      </c>
      <c r="AG362" s="9">
        <v>357</v>
      </c>
      <c r="AH362" s="9">
        <v>0.47461775664035882</v>
      </c>
      <c r="AI362" s="9">
        <v>15</v>
      </c>
      <c r="AJ362" s="9">
        <v>2.57125</v>
      </c>
      <c r="AK362" s="9" t="s">
        <v>248</v>
      </c>
      <c r="AL362" s="9">
        <v>48</v>
      </c>
      <c r="AM362" s="9">
        <v>3.7276190735754517</v>
      </c>
      <c r="AN362" s="9">
        <v>3.7281659388646289</v>
      </c>
      <c r="AO362" s="73">
        <v>22</v>
      </c>
      <c r="AP362" s="80">
        <v>1</v>
      </c>
      <c r="AQ362" s="80">
        <v>0</v>
      </c>
      <c r="AR362" s="224">
        <v>79</v>
      </c>
      <c r="AS362" s="224" t="s">
        <v>248</v>
      </c>
      <c r="AT362" s="11">
        <v>3599.509</v>
      </c>
      <c r="AU362" s="11">
        <v>47.709000000000003</v>
      </c>
      <c r="AV362" s="11">
        <v>0</v>
      </c>
      <c r="AW362" s="11">
        <v>77</v>
      </c>
      <c r="AX362" s="203" t="s">
        <v>248</v>
      </c>
      <c r="AY362" s="235" t="s">
        <v>248</v>
      </c>
      <c r="AZ362" s="138">
        <v>11113</v>
      </c>
      <c r="BA362" s="188" t="s">
        <v>248</v>
      </c>
      <c r="BB362" s="203" t="s">
        <v>248</v>
      </c>
      <c r="BC362" s="203" t="s">
        <v>248</v>
      </c>
      <c r="BD362" s="217" t="s">
        <v>61</v>
      </c>
      <c r="BE362" s="201" t="s">
        <v>62</v>
      </c>
      <c r="BF362" s="201" t="s">
        <v>63</v>
      </c>
      <c r="BG362" s="201" t="s">
        <v>196</v>
      </c>
      <c r="BH362" s="456" t="s">
        <v>514</v>
      </c>
      <c r="BI362" s="218" t="s">
        <v>64</v>
      </c>
      <c r="BJ362" s="370">
        <v>214</v>
      </c>
      <c r="BK362" s="370">
        <v>1</v>
      </c>
      <c r="BL362" s="219" t="s">
        <v>65</v>
      </c>
      <c r="BM362" s="52"/>
      <c r="BN362" s="218" t="s">
        <v>310</v>
      </c>
      <c r="BO362" s="217" t="s">
        <v>159</v>
      </c>
      <c r="BP362" s="201" t="s">
        <v>680</v>
      </c>
      <c r="BQ362" s="52" t="s">
        <v>714</v>
      </c>
    </row>
    <row r="363" spans="1:69" ht="15.75">
      <c r="A363" s="207" t="s">
        <v>37</v>
      </c>
      <c r="B363" s="208" t="s">
        <v>9</v>
      </c>
      <c r="C363" s="202" t="s">
        <v>35</v>
      </c>
      <c r="D363" s="210" t="s">
        <v>182</v>
      </c>
      <c r="E363" s="24" t="s">
        <v>212</v>
      </c>
      <c r="F363" s="86">
        <v>52</v>
      </c>
      <c r="G363" s="80">
        <v>0</v>
      </c>
      <c r="H363" s="204"/>
      <c r="I363" s="204"/>
      <c r="J363" s="204"/>
      <c r="K363" s="204"/>
      <c r="L363" s="80">
        <v>0</v>
      </c>
      <c r="M363" s="203"/>
      <c r="N363" s="52">
        <v>0</v>
      </c>
      <c r="O363" s="204"/>
      <c r="P363" s="204"/>
      <c r="Q363" s="11">
        <v>6.9495574808000002</v>
      </c>
      <c r="R363" s="204"/>
      <c r="S363" s="204"/>
      <c r="T363" s="53">
        <v>12.9</v>
      </c>
      <c r="U363" s="204"/>
      <c r="V363" s="204"/>
      <c r="W363" s="11">
        <v>6.9586920769229996</v>
      </c>
      <c r="X363" s="204"/>
      <c r="Y363" s="204"/>
      <c r="Z363" s="53">
        <v>12.9</v>
      </c>
      <c r="AA363" s="204"/>
      <c r="AB363" s="204"/>
      <c r="AC363" s="204"/>
      <c r="AD363" s="204"/>
      <c r="AE363" s="204"/>
      <c r="AF363" s="9">
        <v>3.2590384614336618</v>
      </c>
      <c r="AG363" s="9">
        <v>364</v>
      </c>
      <c r="AH363" s="9">
        <v>0.46245818386327353</v>
      </c>
      <c r="AI363" s="9">
        <v>19</v>
      </c>
      <c r="AJ363" s="9">
        <v>2.4789473684210526</v>
      </c>
      <c r="AK363" s="9" t="s">
        <v>248</v>
      </c>
      <c r="AL363" s="9">
        <v>52</v>
      </c>
      <c r="AM363" s="9">
        <v>3.2590384614336618</v>
      </c>
      <c r="AN363" s="9">
        <v>3.3109243697478989</v>
      </c>
      <c r="AO363" s="73">
        <v>2</v>
      </c>
      <c r="AP363" s="80">
        <v>0</v>
      </c>
      <c r="AQ363" s="80">
        <v>0</v>
      </c>
      <c r="AR363" s="224">
        <v>102</v>
      </c>
      <c r="AS363" s="224" t="s">
        <v>248</v>
      </c>
      <c r="AT363" s="11">
        <v>3708.9749999999999</v>
      </c>
      <c r="AU363" s="11">
        <v>0</v>
      </c>
      <c r="AV363" s="11">
        <v>0</v>
      </c>
      <c r="AW363" s="11">
        <v>102</v>
      </c>
      <c r="AX363" s="203" t="s">
        <v>248</v>
      </c>
      <c r="AY363" s="235" t="s">
        <v>248</v>
      </c>
      <c r="AZ363" s="138">
        <v>11113</v>
      </c>
      <c r="BA363" s="188" t="s">
        <v>248</v>
      </c>
      <c r="BB363" s="203" t="s">
        <v>248</v>
      </c>
      <c r="BC363" s="203" t="s">
        <v>248</v>
      </c>
      <c r="BD363" s="217" t="s">
        <v>61</v>
      </c>
      <c r="BE363" s="201" t="s">
        <v>62</v>
      </c>
      <c r="BF363" s="201" t="s">
        <v>63</v>
      </c>
      <c r="BG363" s="201" t="s">
        <v>196</v>
      </c>
      <c r="BH363" s="456" t="s">
        <v>514</v>
      </c>
      <c r="BI363" s="218" t="s">
        <v>66</v>
      </c>
      <c r="BJ363" s="370">
        <v>214</v>
      </c>
      <c r="BK363" s="370">
        <v>7</v>
      </c>
      <c r="BL363" s="219" t="s">
        <v>65</v>
      </c>
      <c r="BM363" s="52"/>
      <c r="BN363" s="218" t="s">
        <v>310</v>
      </c>
      <c r="BO363" s="217" t="s">
        <v>159</v>
      </c>
      <c r="BP363" s="201" t="s">
        <v>680</v>
      </c>
      <c r="BQ363" s="52" t="s">
        <v>714</v>
      </c>
    </row>
    <row r="364" spans="1:69" ht="15.75">
      <c r="A364" s="207" t="s">
        <v>37</v>
      </c>
      <c r="B364" s="208" t="s">
        <v>9</v>
      </c>
      <c r="C364" s="202" t="s">
        <v>35</v>
      </c>
      <c r="D364" s="210" t="s">
        <v>182</v>
      </c>
      <c r="E364" s="24" t="s">
        <v>212</v>
      </c>
      <c r="F364" s="86">
        <v>52</v>
      </c>
      <c r="G364" s="80">
        <v>2</v>
      </c>
      <c r="H364" s="204"/>
      <c r="I364" s="204"/>
      <c r="J364" s="204"/>
      <c r="K364" s="204"/>
      <c r="L364" s="80">
        <v>0</v>
      </c>
      <c r="M364" s="203"/>
      <c r="N364" s="52">
        <v>0</v>
      </c>
      <c r="O364" s="204"/>
      <c r="P364" s="204"/>
      <c r="Q364" s="11">
        <v>6.51737988</v>
      </c>
      <c r="R364" s="204"/>
      <c r="S364" s="204"/>
      <c r="T364" s="53">
        <v>8.75</v>
      </c>
      <c r="U364" s="204"/>
      <c r="V364" s="204"/>
      <c r="W364" s="11">
        <v>6.5567398199999998</v>
      </c>
      <c r="X364" s="204"/>
      <c r="Y364" s="204"/>
      <c r="Z364" s="53">
        <v>8.75</v>
      </c>
      <c r="AA364" s="204"/>
      <c r="AB364" s="204"/>
      <c r="AC364" s="204"/>
      <c r="AD364" s="204"/>
      <c r="AE364" s="204"/>
      <c r="AF364" s="9">
        <v>3.5697714342389792</v>
      </c>
      <c r="AG364" s="9">
        <v>350</v>
      </c>
      <c r="AH364" s="9">
        <v>0.40008441597986139</v>
      </c>
      <c r="AI364" s="9">
        <v>6</v>
      </c>
      <c r="AJ364" s="9">
        <v>2.7129629629629628</v>
      </c>
      <c r="AK364" s="9" t="s">
        <v>248</v>
      </c>
      <c r="AL364" s="9">
        <v>48</v>
      </c>
      <c r="AM364" s="9">
        <v>3.6005952436299551</v>
      </c>
      <c r="AN364" s="9">
        <v>3.6627906976744184</v>
      </c>
      <c r="AO364" s="73">
        <v>32</v>
      </c>
      <c r="AP364" s="80">
        <v>1</v>
      </c>
      <c r="AQ364" s="80">
        <v>1</v>
      </c>
      <c r="AR364" s="224">
        <v>66</v>
      </c>
      <c r="AS364" s="224" t="s">
        <v>248</v>
      </c>
      <c r="AT364" s="11">
        <v>3510.7959999999998</v>
      </c>
      <c r="AU364" s="11">
        <v>71.816000000000003</v>
      </c>
      <c r="AV364" s="11">
        <v>0</v>
      </c>
      <c r="AW364" s="11">
        <v>66</v>
      </c>
      <c r="AX364" s="203" t="s">
        <v>248</v>
      </c>
      <c r="AY364" s="235" t="s">
        <v>248</v>
      </c>
      <c r="AZ364" s="138">
        <v>11113</v>
      </c>
      <c r="BA364" s="188" t="s">
        <v>248</v>
      </c>
      <c r="BB364" s="203" t="s">
        <v>248</v>
      </c>
      <c r="BC364" s="203" t="s">
        <v>248</v>
      </c>
      <c r="BD364" s="217" t="s">
        <v>61</v>
      </c>
      <c r="BE364" s="201" t="s">
        <v>62</v>
      </c>
      <c r="BF364" s="201" t="s">
        <v>63</v>
      </c>
      <c r="BG364" s="201" t="s">
        <v>196</v>
      </c>
      <c r="BH364" s="456" t="s">
        <v>514</v>
      </c>
      <c r="BI364" s="218" t="s">
        <v>67</v>
      </c>
      <c r="BJ364" s="370">
        <v>214</v>
      </c>
      <c r="BK364" s="370">
        <v>3</v>
      </c>
      <c r="BL364" s="219" t="s">
        <v>65</v>
      </c>
      <c r="BM364" s="52"/>
      <c r="BN364" s="218" t="s">
        <v>310</v>
      </c>
      <c r="BO364" s="217" t="s">
        <v>159</v>
      </c>
      <c r="BP364" s="201" t="s">
        <v>680</v>
      </c>
      <c r="BQ364" s="52" t="s">
        <v>714</v>
      </c>
    </row>
    <row r="365" spans="1:69" ht="15.75">
      <c r="A365" s="207" t="s">
        <v>37</v>
      </c>
      <c r="B365" s="208" t="s">
        <v>9</v>
      </c>
      <c r="C365" s="202" t="s">
        <v>35</v>
      </c>
      <c r="D365" s="210" t="s">
        <v>182</v>
      </c>
      <c r="E365" s="24" t="s">
        <v>212</v>
      </c>
      <c r="F365" s="86">
        <v>52</v>
      </c>
      <c r="G365" s="80">
        <v>2</v>
      </c>
      <c r="H365" s="204"/>
      <c r="I365" s="204"/>
      <c r="J365" s="204"/>
      <c r="K365" s="204"/>
      <c r="L365" s="80">
        <v>1</v>
      </c>
      <c r="M365" s="203"/>
      <c r="N365" s="52">
        <v>0</v>
      </c>
      <c r="O365" s="204"/>
      <c r="P365" s="204"/>
      <c r="Q365" s="11">
        <v>6.7136732448999998</v>
      </c>
      <c r="R365" s="204"/>
      <c r="S365" s="204"/>
      <c r="T365" s="53">
        <v>8.7749999999999986</v>
      </c>
      <c r="U365" s="204"/>
      <c r="V365" s="204"/>
      <c r="W365" s="11">
        <v>6.7181425102040002</v>
      </c>
      <c r="X365" s="204"/>
      <c r="Y365" s="204"/>
      <c r="Z365" s="53">
        <v>8.7749999999999986</v>
      </c>
      <c r="AA365" s="204"/>
      <c r="AB365" s="204"/>
      <c r="AC365" s="204"/>
      <c r="AD365" s="204"/>
      <c r="AE365" s="204"/>
      <c r="AF365" s="9">
        <v>2.7189057797284111</v>
      </c>
      <c r="AG365" s="9">
        <v>329</v>
      </c>
      <c r="AH365" s="9">
        <v>0.38768443021526339</v>
      </c>
      <c r="AI365" s="9">
        <v>86</v>
      </c>
      <c r="AJ365" s="9">
        <v>2.013109756097561</v>
      </c>
      <c r="AK365" s="9" t="s">
        <v>248</v>
      </c>
      <c r="AL365" s="9">
        <v>0</v>
      </c>
      <c r="AM365" s="9"/>
      <c r="AN365" s="9"/>
      <c r="AO365" s="73">
        <v>54</v>
      </c>
      <c r="AP365" s="80">
        <v>0</v>
      </c>
      <c r="AQ365" s="80">
        <v>0</v>
      </c>
      <c r="AR365" s="224">
        <v>46</v>
      </c>
      <c r="AS365" s="224" t="s">
        <v>248</v>
      </c>
      <c r="AT365" s="11">
        <v>3526.4490000000001</v>
      </c>
      <c r="AU365" s="11">
        <v>0</v>
      </c>
      <c r="AV365" s="11">
        <v>0</v>
      </c>
      <c r="AW365" s="11">
        <v>46</v>
      </c>
      <c r="AX365" s="203" t="s">
        <v>248</v>
      </c>
      <c r="AY365" s="235" t="s">
        <v>248</v>
      </c>
      <c r="AZ365" s="138">
        <v>11113</v>
      </c>
      <c r="BA365" s="188" t="s">
        <v>248</v>
      </c>
      <c r="BB365" s="203" t="s">
        <v>248</v>
      </c>
      <c r="BC365" s="203" t="s">
        <v>248</v>
      </c>
      <c r="BD365" s="217" t="s">
        <v>61</v>
      </c>
      <c r="BE365" s="201" t="s">
        <v>62</v>
      </c>
      <c r="BF365" s="201" t="s">
        <v>63</v>
      </c>
      <c r="BG365" s="201" t="s">
        <v>196</v>
      </c>
      <c r="BH365" s="456" t="s">
        <v>514</v>
      </c>
      <c r="BI365" s="218" t="s">
        <v>68</v>
      </c>
      <c r="BJ365" s="370">
        <v>214</v>
      </c>
      <c r="BK365" s="370">
        <v>4</v>
      </c>
      <c r="BL365" s="219" t="s">
        <v>65</v>
      </c>
      <c r="BM365" s="52"/>
      <c r="BN365" s="218" t="s">
        <v>310</v>
      </c>
      <c r="BO365" s="217" t="s">
        <v>159</v>
      </c>
      <c r="BP365" s="201" t="s">
        <v>680</v>
      </c>
      <c r="BQ365" s="52" t="s">
        <v>714</v>
      </c>
    </row>
    <row r="366" spans="1:69" ht="15.75">
      <c r="A366" s="207" t="s">
        <v>37</v>
      </c>
      <c r="B366" s="208" t="s">
        <v>9</v>
      </c>
      <c r="C366" s="202" t="s">
        <v>35</v>
      </c>
      <c r="D366" s="210" t="s">
        <v>182</v>
      </c>
      <c r="E366" s="24" t="s">
        <v>589</v>
      </c>
      <c r="F366" s="86">
        <v>104</v>
      </c>
      <c r="G366" s="80">
        <v>0</v>
      </c>
      <c r="H366" s="204"/>
      <c r="I366" s="204"/>
      <c r="J366" s="204"/>
      <c r="K366" s="204"/>
      <c r="L366" s="80">
        <v>0</v>
      </c>
      <c r="M366" s="203"/>
      <c r="N366" s="52">
        <v>0</v>
      </c>
      <c r="O366" s="204"/>
      <c r="P366" s="204"/>
      <c r="Q366" s="11">
        <v>5.3104325962000001</v>
      </c>
      <c r="R366" s="204"/>
      <c r="S366" s="204"/>
      <c r="T366" s="53">
        <v>6.6333333333333329</v>
      </c>
      <c r="U366" s="204"/>
      <c r="V366" s="204"/>
      <c r="W366" s="11">
        <v>4.9922980096152996</v>
      </c>
      <c r="X366" s="204"/>
      <c r="Y366" s="204"/>
      <c r="Z366" s="53">
        <v>6.4499999999999993</v>
      </c>
      <c r="AA366" s="204"/>
      <c r="AB366" s="204"/>
      <c r="AC366" s="204"/>
      <c r="AD366" s="204"/>
      <c r="AE366" s="204"/>
      <c r="AF366" s="9">
        <v>3.7354556062555568</v>
      </c>
      <c r="AG366" s="9">
        <v>727</v>
      </c>
      <c r="AH366" s="9">
        <v>0.36236674487090742</v>
      </c>
      <c r="AI366" s="9">
        <v>12</v>
      </c>
      <c r="AJ366" s="9">
        <v>3.0363861386138615</v>
      </c>
      <c r="AK366" s="9" t="s">
        <v>248</v>
      </c>
      <c r="AL366" s="9">
        <v>104</v>
      </c>
      <c r="AM366" s="9">
        <v>3.7354556062555568</v>
      </c>
      <c r="AN366" s="9">
        <v>3.7258220502901356</v>
      </c>
      <c r="AO366" s="73">
        <v>3</v>
      </c>
      <c r="AP366" s="80">
        <v>0</v>
      </c>
      <c r="AQ366" s="80">
        <v>0</v>
      </c>
      <c r="AR366" s="224">
        <v>205</v>
      </c>
      <c r="AS366" s="224" t="s">
        <v>248</v>
      </c>
      <c r="AT366" s="11">
        <v>7431.7250000000004</v>
      </c>
      <c r="AU366" s="11">
        <v>0</v>
      </c>
      <c r="AV366" s="11">
        <v>0</v>
      </c>
      <c r="AW366" s="11">
        <v>205</v>
      </c>
      <c r="AX366" s="203" t="s">
        <v>248</v>
      </c>
      <c r="AY366" s="235" t="s">
        <v>248</v>
      </c>
      <c r="AZ366" s="138">
        <v>43305</v>
      </c>
      <c r="BA366" s="188" t="s">
        <v>248</v>
      </c>
      <c r="BB366" s="203" t="s">
        <v>248</v>
      </c>
      <c r="BC366" s="203" t="s">
        <v>248</v>
      </c>
      <c r="BD366" s="217" t="s">
        <v>61</v>
      </c>
      <c r="BE366" s="201" t="s">
        <v>62</v>
      </c>
      <c r="BF366" s="201" t="s">
        <v>63</v>
      </c>
      <c r="BG366" s="201" t="s">
        <v>196</v>
      </c>
      <c r="BH366" s="456" t="s">
        <v>513</v>
      </c>
      <c r="BI366" s="218" t="s">
        <v>64</v>
      </c>
      <c r="BJ366" s="370">
        <v>214</v>
      </c>
      <c r="BK366" s="370">
        <v>1</v>
      </c>
      <c r="BL366" s="219" t="s">
        <v>65</v>
      </c>
      <c r="BM366" s="52"/>
      <c r="BN366" s="218" t="s">
        <v>310</v>
      </c>
      <c r="BO366" s="217" t="s">
        <v>55</v>
      </c>
      <c r="BP366" s="201" t="s">
        <v>684</v>
      </c>
      <c r="BQ366" s="52" t="s">
        <v>716</v>
      </c>
    </row>
    <row r="367" spans="1:69" ht="16.5" thickBot="1">
      <c r="A367" s="151" t="s">
        <v>37</v>
      </c>
      <c r="B367" s="152" t="s">
        <v>9</v>
      </c>
      <c r="C367" s="153" t="s">
        <v>35</v>
      </c>
      <c r="D367" s="154" t="s">
        <v>182</v>
      </c>
      <c r="E367" s="190" t="s">
        <v>589</v>
      </c>
      <c r="F367" s="191">
        <v>105</v>
      </c>
      <c r="G367" s="192">
        <v>1</v>
      </c>
      <c r="H367" s="161"/>
      <c r="I367" s="161"/>
      <c r="J367" s="161"/>
      <c r="K367" s="161"/>
      <c r="L367" s="192">
        <v>1</v>
      </c>
      <c r="M367" s="158"/>
      <c r="N367" s="160">
        <v>0</v>
      </c>
      <c r="O367" s="161"/>
      <c r="P367" s="161"/>
      <c r="Q367" s="194">
        <v>7.2618639126</v>
      </c>
      <c r="R367" s="161"/>
      <c r="S367" s="161"/>
      <c r="T367" s="193">
        <v>12.856249999999999</v>
      </c>
      <c r="U367" s="161"/>
      <c r="V367" s="161"/>
      <c r="W367" s="194">
        <v>7.3068930679611004</v>
      </c>
      <c r="X367" s="161"/>
      <c r="Y367" s="161"/>
      <c r="Z367" s="193">
        <v>12.856249999999999</v>
      </c>
      <c r="AA367" s="161"/>
      <c r="AB367" s="161"/>
      <c r="AC367" s="161"/>
      <c r="AD367" s="161"/>
      <c r="AE367" s="161"/>
      <c r="AF367" s="178">
        <v>3.0597142883874842</v>
      </c>
      <c r="AG367" s="178">
        <v>719</v>
      </c>
      <c r="AH367" s="178">
        <v>0.60127450149382866</v>
      </c>
      <c r="AI367" s="178">
        <v>143</v>
      </c>
      <c r="AJ367" s="178">
        <v>2.0304824561403509</v>
      </c>
      <c r="AK367" s="178" t="s">
        <v>248</v>
      </c>
      <c r="AL367" s="178">
        <v>103</v>
      </c>
      <c r="AM367" s="178">
        <v>3.0597142883874842</v>
      </c>
      <c r="AN367" s="178">
        <v>3.0662162162162163</v>
      </c>
      <c r="AO367" s="195">
        <v>2</v>
      </c>
      <c r="AP367" s="192">
        <v>0</v>
      </c>
      <c r="AQ367" s="192">
        <v>0</v>
      </c>
      <c r="AR367" s="226">
        <v>206</v>
      </c>
      <c r="AS367" s="226" t="s">
        <v>248</v>
      </c>
      <c r="AT367" s="194">
        <v>7390.3019999999997</v>
      </c>
      <c r="AU367" s="194">
        <v>0</v>
      </c>
      <c r="AV367" s="194">
        <v>0</v>
      </c>
      <c r="AW367" s="194">
        <v>206</v>
      </c>
      <c r="AX367" s="203" t="s">
        <v>248</v>
      </c>
      <c r="AY367" s="236" t="s">
        <v>248</v>
      </c>
      <c r="AZ367" s="156">
        <v>43305</v>
      </c>
      <c r="BA367" s="232" t="s">
        <v>248</v>
      </c>
      <c r="BB367" s="158" t="s">
        <v>248</v>
      </c>
      <c r="BC367" s="203" t="s">
        <v>248</v>
      </c>
      <c r="BD367" s="162" t="s">
        <v>61</v>
      </c>
      <c r="BE367" s="163" t="s">
        <v>62</v>
      </c>
      <c r="BF367" s="163" t="s">
        <v>63</v>
      </c>
      <c r="BG367" s="163" t="s">
        <v>196</v>
      </c>
      <c r="BH367" s="460" t="s">
        <v>513</v>
      </c>
      <c r="BI367" s="164" t="s">
        <v>66</v>
      </c>
      <c r="BJ367" s="383">
        <v>214</v>
      </c>
      <c r="BK367" s="383">
        <v>7</v>
      </c>
      <c r="BL367" s="166" t="s">
        <v>65</v>
      </c>
      <c r="BM367" s="160"/>
      <c r="BN367" s="164" t="s">
        <v>310</v>
      </c>
      <c r="BO367" s="162" t="s">
        <v>55</v>
      </c>
      <c r="BP367" s="163" t="s">
        <v>684</v>
      </c>
      <c r="BQ367" s="160" t="s">
        <v>716</v>
      </c>
    </row>
    <row r="368" spans="1:69" ht="15.75">
      <c r="A368" s="207" t="s">
        <v>37</v>
      </c>
      <c r="B368" s="208" t="s">
        <v>9</v>
      </c>
      <c r="C368" s="202" t="s">
        <v>35</v>
      </c>
      <c r="D368" s="210" t="s">
        <v>182</v>
      </c>
      <c r="E368" s="24" t="s">
        <v>589</v>
      </c>
      <c r="F368" s="86">
        <v>101</v>
      </c>
      <c r="G368" s="80">
        <v>3</v>
      </c>
      <c r="H368" s="204"/>
      <c r="I368" s="204"/>
      <c r="J368" s="204"/>
      <c r="K368" s="204"/>
      <c r="L368" s="80">
        <v>1</v>
      </c>
      <c r="M368" s="203"/>
      <c r="N368" s="52">
        <v>0</v>
      </c>
      <c r="O368" s="204"/>
      <c r="P368" s="204"/>
      <c r="Q368" s="11">
        <v>6.1297524433000001</v>
      </c>
      <c r="R368" s="204"/>
      <c r="S368" s="204"/>
      <c r="T368" s="53">
        <v>9.0374999999999979</v>
      </c>
      <c r="U368" s="204"/>
      <c r="V368" s="204"/>
      <c r="W368" s="11">
        <v>5.4729690206184998</v>
      </c>
      <c r="X368" s="204"/>
      <c r="Y368" s="204"/>
      <c r="Z368" s="53">
        <v>8.7687499999999989</v>
      </c>
      <c r="AA368" s="204"/>
      <c r="AB368" s="204"/>
      <c r="AC368" s="204"/>
      <c r="AD368" s="204"/>
      <c r="AE368" s="204"/>
      <c r="AF368" s="9">
        <v>3.6148380053412055</v>
      </c>
      <c r="AG368" s="9">
        <v>679</v>
      </c>
      <c r="AH368" s="9">
        <v>0.40658214349392913</v>
      </c>
      <c r="AI368" s="9">
        <v>16</v>
      </c>
      <c r="AJ368" s="9">
        <v>2.6994444444444445</v>
      </c>
      <c r="AK368" s="9" t="s">
        <v>248</v>
      </c>
      <c r="AL368" s="9">
        <v>95</v>
      </c>
      <c r="AM368" s="9">
        <v>3.6260300842442912</v>
      </c>
      <c r="AN368" s="9">
        <v>3.6622706422018347</v>
      </c>
      <c r="AO368" s="73">
        <v>11</v>
      </c>
      <c r="AP368" s="80">
        <v>0</v>
      </c>
      <c r="AQ368" s="80">
        <v>3</v>
      </c>
      <c r="AR368" s="224">
        <v>182</v>
      </c>
      <c r="AS368" s="224" t="s">
        <v>248</v>
      </c>
      <c r="AT368" s="11">
        <v>6927.6930000000002</v>
      </c>
      <c r="AU368" s="11">
        <v>65.53</v>
      </c>
      <c r="AV368" s="11">
        <v>0</v>
      </c>
      <c r="AW368" s="11">
        <v>182</v>
      </c>
      <c r="AX368" s="203" t="s">
        <v>248</v>
      </c>
      <c r="AY368" s="235" t="s">
        <v>248</v>
      </c>
      <c r="AZ368" s="138">
        <v>43305</v>
      </c>
      <c r="BA368" s="188" t="s">
        <v>248</v>
      </c>
      <c r="BB368" s="203" t="s">
        <v>248</v>
      </c>
      <c r="BC368" s="203" t="s">
        <v>248</v>
      </c>
      <c r="BD368" s="217" t="s">
        <v>61</v>
      </c>
      <c r="BE368" s="201" t="s">
        <v>62</v>
      </c>
      <c r="BF368" s="201" t="s">
        <v>63</v>
      </c>
      <c r="BG368" s="201" t="s">
        <v>196</v>
      </c>
      <c r="BH368" s="456" t="s">
        <v>513</v>
      </c>
      <c r="BI368" s="218" t="s">
        <v>67</v>
      </c>
      <c r="BJ368" s="370">
        <v>214</v>
      </c>
      <c r="BK368" s="370">
        <v>3</v>
      </c>
      <c r="BL368" s="219" t="s">
        <v>65</v>
      </c>
      <c r="BM368" s="52"/>
      <c r="BN368" s="218" t="s">
        <v>310</v>
      </c>
      <c r="BO368" s="211" t="s">
        <v>55</v>
      </c>
      <c r="BP368" s="212" t="s">
        <v>684</v>
      </c>
      <c r="BQ368" s="62" t="s">
        <v>716</v>
      </c>
    </row>
    <row r="369" spans="1:69" ht="15.75">
      <c r="A369" s="207" t="s">
        <v>37</v>
      </c>
      <c r="B369" s="208" t="s">
        <v>9</v>
      </c>
      <c r="C369" s="202" t="s">
        <v>35</v>
      </c>
      <c r="D369" s="210" t="s">
        <v>182</v>
      </c>
      <c r="E369" s="24" t="s">
        <v>589</v>
      </c>
      <c r="F369" s="86">
        <v>99</v>
      </c>
      <c r="G369" s="80">
        <v>5</v>
      </c>
      <c r="H369" s="204"/>
      <c r="I369" s="204"/>
      <c r="J369" s="204"/>
      <c r="K369" s="204"/>
      <c r="L369" s="80">
        <v>0</v>
      </c>
      <c r="M369" s="203"/>
      <c r="N369" s="52">
        <v>0</v>
      </c>
      <c r="O369" s="204"/>
      <c r="P369" s="204"/>
      <c r="Q369" s="11">
        <v>7.1903828829999998</v>
      </c>
      <c r="R369" s="204"/>
      <c r="S369" s="204"/>
      <c r="T369" s="53">
        <v>9.3249999999999993</v>
      </c>
      <c r="U369" s="204"/>
      <c r="V369" s="204"/>
      <c r="W369" s="11">
        <v>7.2291594361701996</v>
      </c>
      <c r="X369" s="204"/>
      <c r="Y369" s="204"/>
      <c r="Z369" s="53">
        <v>9.3833333333333329</v>
      </c>
      <c r="AA369" s="204"/>
      <c r="AB369" s="204"/>
      <c r="AC369" s="204"/>
      <c r="AD369" s="204"/>
      <c r="AE369" s="204"/>
      <c r="AF369" s="9">
        <v>2.6092455899925904</v>
      </c>
      <c r="AG369" s="9">
        <v>623</v>
      </c>
      <c r="AH369" s="9">
        <v>0.35113991102472436</v>
      </c>
      <c r="AI369" s="9">
        <v>208</v>
      </c>
      <c r="AJ369" s="9">
        <v>1.8612500000000001</v>
      </c>
      <c r="AK369" s="9" t="s">
        <v>248</v>
      </c>
      <c r="AL369" s="9">
        <v>0</v>
      </c>
      <c r="AM369" s="9"/>
      <c r="AN369" s="9"/>
      <c r="AO369" s="73">
        <v>66</v>
      </c>
      <c r="AP369" s="80">
        <v>0</v>
      </c>
      <c r="AQ369" s="80">
        <v>0</v>
      </c>
      <c r="AR369" s="224">
        <v>122</v>
      </c>
      <c r="AS369" s="224" t="s">
        <v>248</v>
      </c>
      <c r="AT369" s="11">
        <v>6729.0540000000001</v>
      </c>
      <c r="AU369" s="11">
        <v>0</v>
      </c>
      <c r="AV369" s="11">
        <v>0</v>
      </c>
      <c r="AW369" s="11">
        <v>122</v>
      </c>
      <c r="AX369" s="203" t="s">
        <v>248</v>
      </c>
      <c r="AY369" s="235" t="s">
        <v>248</v>
      </c>
      <c r="AZ369" s="138">
        <v>43305</v>
      </c>
      <c r="BA369" s="188" t="s">
        <v>248</v>
      </c>
      <c r="BB369" s="203" t="s">
        <v>248</v>
      </c>
      <c r="BC369" s="203" t="s">
        <v>248</v>
      </c>
      <c r="BD369" s="217" t="s">
        <v>61</v>
      </c>
      <c r="BE369" s="201" t="s">
        <v>62</v>
      </c>
      <c r="BF369" s="201" t="s">
        <v>63</v>
      </c>
      <c r="BG369" s="201" t="s">
        <v>196</v>
      </c>
      <c r="BH369" s="456" t="s">
        <v>513</v>
      </c>
      <c r="BI369" s="218" t="s">
        <v>68</v>
      </c>
      <c r="BJ369" s="370">
        <v>214</v>
      </c>
      <c r="BK369" s="370">
        <v>4</v>
      </c>
      <c r="BL369" s="219" t="s">
        <v>65</v>
      </c>
      <c r="BM369" s="52"/>
      <c r="BN369" s="218" t="s">
        <v>310</v>
      </c>
      <c r="BO369" s="217" t="s">
        <v>55</v>
      </c>
      <c r="BP369" s="201" t="s">
        <v>684</v>
      </c>
      <c r="BQ369" s="52" t="s">
        <v>716</v>
      </c>
    </row>
    <row r="370" spans="1:69" ht="15.75">
      <c r="A370" s="207" t="s">
        <v>37</v>
      </c>
      <c r="B370" s="208" t="s">
        <v>9</v>
      </c>
      <c r="C370" s="202" t="s">
        <v>35</v>
      </c>
      <c r="D370" s="210" t="s">
        <v>182</v>
      </c>
      <c r="E370" s="24" t="s">
        <v>610</v>
      </c>
      <c r="F370" s="86">
        <v>135</v>
      </c>
      <c r="G370" s="80">
        <v>0</v>
      </c>
      <c r="H370" s="204"/>
      <c r="I370" s="204"/>
      <c r="J370" s="204"/>
      <c r="K370" s="204"/>
      <c r="L370" s="80">
        <v>0</v>
      </c>
      <c r="M370" s="203"/>
      <c r="N370" s="52">
        <v>0</v>
      </c>
      <c r="O370" s="204"/>
      <c r="P370" s="204"/>
      <c r="Q370" s="11">
        <v>5.6138072741</v>
      </c>
      <c r="R370" s="204"/>
      <c r="S370" s="204"/>
      <c r="T370" s="53">
        <v>6.953125</v>
      </c>
      <c r="U370" s="204"/>
      <c r="V370" s="204"/>
      <c r="W370" s="11">
        <v>5.1876072518517997</v>
      </c>
      <c r="X370" s="204"/>
      <c r="Y370" s="204"/>
      <c r="Z370" s="53">
        <v>6.541666666666667</v>
      </c>
      <c r="AA370" s="204"/>
      <c r="AB370" s="204"/>
      <c r="AC370" s="204"/>
      <c r="AD370" s="204"/>
      <c r="AE370" s="204"/>
      <c r="AF370" s="9">
        <v>3.7010688005931791</v>
      </c>
      <c r="AG370" s="9">
        <v>945</v>
      </c>
      <c r="AH370" s="9">
        <v>0.4029467004507904</v>
      </c>
      <c r="AI370" s="9">
        <v>17</v>
      </c>
      <c r="AJ370" s="9">
        <v>2.8025000000000002</v>
      </c>
      <c r="AK370" s="9" t="s">
        <v>248</v>
      </c>
      <c r="AL370" s="9">
        <v>135</v>
      </c>
      <c r="AM370" s="9">
        <v>3.7010688005931791</v>
      </c>
      <c r="AN370" s="9">
        <v>3.7161214953271027</v>
      </c>
      <c r="AO370" s="73">
        <v>3</v>
      </c>
      <c r="AP370" s="80">
        <v>0</v>
      </c>
      <c r="AQ370" s="80">
        <v>0</v>
      </c>
      <c r="AR370" s="224">
        <v>267</v>
      </c>
      <c r="AS370" s="224" t="s">
        <v>248</v>
      </c>
      <c r="AT370" s="11">
        <v>9625.3979999999992</v>
      </c>
      <c r="AU370" s="11">
        <v>0</v>
      </c>
      <c r="AV370" s="11">
        <v>0</v>
      </c>
      <c r="AW370" s="11">
        <v>267</v>
      </c>
      <c r="AX370" s="203" t="s">
        <v>248</v>
      </c>
      <c r="AY370" s="235" t="s">
        <v>248</v>
      </c>
      <c r="AZ370" s="138">
        <v>70386</v>
      </c>
      <c r="BA370" s="188" t="s">
        <v>248</v>
      </c>
      <c r="BB370" s="203" t="s">
        <v>248</v>
      </c>
      <c r="BC370" s="203" t="s">
        <v>248</v>
      </c>
      <c r="BD370" s="217" t="s">
        <v>61</v>
      </c>
      <c r="BE370" s="201" t="s">
        <v>62</v>
      </c>
      <c r="BF370" s="201" t="s">
        <v>63</v>
      </c>
      <c r="BG370" s="201" t="s">
        <v>196</v>
      </c>
      <c r="BH370" s="456" t="s">
        <v>712</v>
      </c>
      <c r="BI370" s="218" t="s">
        <v>64</v>
      </c>
      <c r="BJ370" s="370">
        <v>214</v>
      </c>
      <c r="BK370" s="370">
        <v>1</v>
      </c>
      <c r="BL370" s="219" t="s">
        <v>65</v>
      </c>
      <c r="BM370" s="52"/>
      <c r="BN370" s="218" t="s">
        <v>310</v>
      </c>
      <c r="BO370" s="217" t="s">
        <v>53</v>
      </c>
      <c r="BP370" s="201" t="s">
        <v>704</v>
      </c>
      <c r="BQ370" s="52" t="s">
        <v>714</v>
      </c>
    </row>
    <row r="371" spans="1:69" ht="15.75">
      <c r="A371" s="207" t="s">
        <v>37</v>
      </c>
      <c r="B371" s="208" t="s">
        <v>9</v>
      </c>
      <c r="C371" s="202" t="s">
        <v>35</v>
      </c>
      <c r="D371" s="210" t="s">
        <v>182</v>
      </c>
      <c r="E371" s="24" t="s">
        <v>610</v>
      </c>
      <c r="F371" s="86">
        <v>129</v>
      </c>
      <c r="G371" s="80">
        <v>7</v>
      </c>
      <c r="H371" s="204"/>
      <c r="I371" s="204"/>
      <c r="J371" s="204"/>
      <c r="K371" s="204"/>
      <c r="L371" s="80">
        <v>0</v>
      </c>
      <c r="M371" s="203"/>
      <c r="N371" s="52">
        <v>0</v>
      </c>
      <c r="O371" s="204"/>
      <c r="P371" s="204"/>
      <c r="Q371" s="11">
        <v>8.2433031310999993</v>
      </c>
      <c r="R371" s="204"/>
      <c r="S371" s="204"/>
      <c r="T371" s="53">
        <v>13.816666666666665</v>
      </c>
      <c r="U371" s="204"/>
      <c r="V371" s="204"/>
      <c r="W371" s="11">
        <v>8.4551555901638995</v>
      </c>
      <c r="X371" s="204"/>
      <c r="Y371" s="204"/>
      <c r="Z371" s="53">
        <v>14.474999999999998</v>
      </c>
      <c r="AA371" s="204"/>
      <c r="AB371" s="204"/>
      <c r="AC371" s="204"/>
      <c r="AD371" s="204"/>
      <c r="AE371" s="204"/>
      <c r="AF371" s="9">
        <v>3.3595404868608423</v>
      </c>
      <c r="AG371" s="9">
        <v>823</v>
      </c>
      <c r="AH371" s="9">
        <v>0.59671317822254044</v>
      </c>
      <c r="AI371" s="9">
        <v>58</v>
      </c>
      <c r="AJ371" s="9">
        <v>2.0569999999999999</v>
      </c>
      <c r="AK371" s="9" t="s">
        <v>248</v>
      </c>
      <c r="AL371" s="9">
        <v>116</v>
      </c>
      <c r="AM371" s="9">
        <v>3.3804187301197661</v>
      </c>
      <c r="AN371" s="9">
        <v>3.5</v>
      </c>
      <c r="AO371" s="73">
        <v>7</v>
      </c>
      <c r="AP371" s="80">
        <v>0</v>
      </c>
      <c r="AQ371" s="80">
        <v>0</v>
      </c>
      <c r="AR371" s="224">
        <v>237</v>
      </c>
      <c r="AS371" s="224" t="s">
        <v>248</v>
      </c>
      <c r="AT371" s="11">
        <v>8402.3850000000002</v>
      </c>
      <c r="AU371" s="11">
        <v>320.89</v>
      </c>
      <c r="AV371" s="11">
        <v>0</v>
      </c>
      <c r="AW371" s="11">
        <v>237</v>
      </c>
      <c r="AX371" s="203" t="s">
        <v>248</v>
      </c>
      <c r="AY371" s="235" t="s">
        <v>248</v>
      </c>
      <c r="AZ371" s="138">
        <v>70386</v>
      </c>
      <c r="BA371" s="188" t="s">
        <v>248</v>
      </c>
      <c r="BB371" s="203" t="s">
        <v>248</v>
      </c>
      <c r="BC371" s="203" t="s">
        <v>248</v>
      </c>
      <c r="BD371" s="217" t="s">
        <v>61</v>
      </c>
      <c r="BE371" s="201" t="s">
        <v>62</v>
      </c>
      <c r="BF371" s="201" t="s">
        <v>63</v>
      </c>
      <c r="BG371" s="201" t="s">
        <v>196</v>
      </c>
      <c r="BH371" s="455" t="s">
        <v>712</v>
      </c>
      <c r="BI371" s="218" t="s">
        <v>66</v>
      </c>
      <c r="BJ371" s="370">
        <v>214</v>
      </c>
      <c r="BK371" s="370">
        <v>7</v>
      </c>
      <c r="BL371" s="219" t="s">
        <v>65</v>
      </c>
      <c r="BM371" s="52"/>
      <c r="BN371" s="218" t="s">
        <v>310</v>
      </c>
      <c r="BO371" s="217" t="s">
        <v>53</v>
      </c>
      <c r="BP371" s="201" t="s">
        <v>704</v>
      </c>
      <c r="BQ371" s="52" t="s">
        <v>714</v>
      </c>
    </row>
    <row r="372" spans="1:69" ht="15.75">
      <c r="A372" s="207" t="s">
        <v>37</v>
      </c>
      <c r="B372" s="208" t="s">
        <v>9</v>
      </c>
      <c r="C372" s="202" t="s">
        <v>35</v>
      </c>
      <c r="D372" s="210" t="s">
        <v>182</v>
      </c>
      <c r="E372" s="24" t="s">
        <v>610</v>
      </c>
      <c r="F372" s="86">
        <v>136</v>
      </c>
      <c r="G372" s="80">
        <v>1</v>
      </c>
      <c r="H372" s="204"/>
      <c r="I372" s="204"/>
      <c r="J372" s="204"/>
      <c r="K372" s="204"/>
      <c r="L372" s="80">
        <v>0</v>
      </c>
      <c r="M372" s="203"/>
      <c r="N372" s="52">
        <v>0</v>
      </c>
      <c r="O372" s="204"/>
      <c r="P372" s="204"/>
      <c r="Q372" s="11">
        <v>7.0132442667000001</v>
      </c>
      <c r="R372" s="204"/>
      <c r="S372" s="204"/>
      <c r="T372" s="53">
        <v>8.875</v>
      </c>
      <c r="U372" s="204"/>
      <c r="V372" s="204"/>
      <c r="W372" s="11">
        <v>7.0684072296296003</v>
      </c>
      <c r="X372" s="204"/>
      <c r="Y372" s="204"/>
      <c r="Z372" s="53">
        <v>9.0416666666666661</v>
      </c>
      <c r="AA372" s="204"/>
      <c r="AB372" s="204"/>
      <c r="AC372" s="204"/>
      <c r="AD372" s="204"/>
      <c r="AE372" s="204"/>
      <c r="AF372" s="9">
        <v>3.4218941850006264</v>
      </c>
      <c r="AG372" s="9">
        <v>945</v>
      </c>
      <c r="AH372" s="9">
        <v>0.51077529293658153</v>
      </c>
      <c r="AI372" s="9">
        <v>66</v>
      </c>
      <c r="AJ372" s="9">
        <v>2.3295454545454546</v>
      </c>
      <c r="AK372" s="9" t="s">
        <v>248</v>
      </c>
      <c r="AL372" s="9">
        <v>135</v>
      </c>
      <c r="AM372" s="9">
        <v>3.4218941850006264</v>
      </c>
      <c r="AN372" s="9">
        <v>3.55298353909465</v>
      </c>
      <c r="AO372" s="73">
        <v>10</v>
      </c>
      <c r="AP372" s="80">
        <v>0</v>
      </c>
      <c r="AQ372" s="80">
        <v>0</v>
      </c>
      <c r="AR372" s="224">
        <v>260</v>
      </c>
      <c r="AS372" s="224" t="s">
        <v>248</v>
      </c>
      <c r="AT372" s="11">
        <v>9653.6530000000002</v>
      </c>
      <c r="AU372" s="11">
        <v>0</v>
      </c>
      <c r="AV372" s="11">
        <v>0</v>
      </c>
      <c r="AW372" s="11">
        <v>260</v>
      </c>
      <c r="AX372" s="203" t="s">
        <v>248</v>
      </c>
      <c r="AY372" s="235" t="s">
        <v>248</v>
      </c>
      <c r="AZ372" s="138">
        <v>70386</v>
      </c>
      <c r="BA372" s="188" t="s">
        <v>248</v>
      </c>
      <c r="BB372" s="203" t="s">
        <v>248</v>
      </c>
      <c r="BC372" s="203" t="s">
        <v>248</v>
      </c>
      <c r="BD372" s="217" t="s">
        <v>61</v>
      </c>
      <c r="BE372" s="201" t="s">
        <v>62</v>
      </c>
      <c r="BF372" s="201" t="s">
        <v>63</v>
      </c>
      <c r="BG372" s="201" t="s">
        <v>196</v>
      </c>
      <c r="BH372" s="456" t="s">
        <v>712</v>
      </c>
      <c r="BI372" s="218" t="s">
        <v>67</v>
      </c>
      <c r="BJ372" s="370">
        <v>214</v>
      </c>
      <c r="BK372" s="370">
        <v>3</v>
      </c>
      <c r="BL372" s="219" t="s">
        <v>65</v>
      </c>
      <c r="BM372" s="52"/>
      <c r="BN372" s="218" t="s">
        <v>310</v>
      </c>
      <c r="BO372" s="217" t="s">
        <v>53</v>
      </c>
      <c r="BP372" s="201" t="s">
        <v>704</v>
      </c>
      <c r="BQ372" s="52" t="s">
        <v>714</v>
      </c>
    </row>
    <row r="373" spans="1:69" ht="15.75">
      <c r="A373" s="207" t="s">
        <v>37</v>
      </c>
      <c r="B373" s="208" t="s">
        <v>9</v>
      </c>
      <c r="C373" s="202" t="s">
        <v>35</v>
      </c>
      <c r="D373" s="210" t="s">
        <v>182</v>
      </c>
      <c r="E373" s="24" t="s">
        <v>610</v>
      </c>
      <c r="F373" s="86">
        <v>133</v>
      </c>
      <c r="G373" s="80">
        <v>1</v>
      </c>
      <c r="H373" s="204"/>
      <c r="I373" s="204"/>
      <c r="J373" s="204"/>
      <c r="K373" s="204"/>
      <c r="L373" s="80">
        <v>0</v>
      </c>
      <c r="M373" s="203"/>
      <c r="N373" s="52">
        <v>0</v>
      </c>
      <c r="O373" s="204"/>
      <c r="P373" s="204"/>
      <c r="Q373" s="11">
        <v>8.2513938029999991</v>
      </c>
      <c r="R373" s="204"/>
      <c r="S373" s="204"/>
      <c r="T373" s="53">
        <v>10.566666666666665</v>
      </c>
      <c r="U373" s="204"/>
      <c r="V373" s="204"/>
      <c r="W373" s="11">
        <v>8.3372194999999998</v>
      </c>
      <c r="X373" s="204"/>
      <c r="Y373" s="204"/>
      <c r="Z373" s="53">
        <v>10.566666666666665</v>
      </c>
      <c r="AA373" s="204"/>
      <c r="AB373" s="204"/>
      <c r="AC373" s="204"/>
      <c r="AD373" s="204"/>
      <c r="AE373" s="204"/>
      <c r="AF373" s="9">
        <v>2.8965634294297722</v>
      </c>
      <c r="AG373" s="9">
        <v>889</v>
      </c>
      <c r="AH373" s="9">
        <v>0.40611342830729869</v>
      </c>
      <c r="AI373" s="9">
        <v>129</v>
      </c>
      <c r="AJ373" s="9">
        <v>2.0778925619834712</v>
      </c>
      <c r="AK373" s="9" t="s">
        <v>248</v>
      </c>
      <c r="AL373" s="9">
        <v>0</v>
      </c>
      <c r="AM373" s="9"/>
      <c r="AN373" s="9"/>
      <c r="AO373" s="73">
        <v>11</v>
      </c>
      <c r="AP373" s="80">
        <v>0</v>
      </c>
      <c r="AQ373" s="80">
        <v>0</v>
      </c>
      <c r="AR373" s="224">
        <v>253</v>
      </c>
      <c r="AS373" s="224" t="s">
        <v>248</v>
      </c>
      <c r="AT373" s="11">
        <v>9361.9269999999997</v>
      </c>
      <c r="AU373" s="11">
        <v>0</v>
      </c>
      <c r="AV373" s="11">
        <v>0</v>
      </c>
      <c r="AW373" s="11">
        <v>253</v>
      </c>
      <c r="AX373" s="203" t="s">
        <v>248</v>
      </c>
      <c r="AY373" s="235" t="s">
        <v>248</v>
      </c>
      <c r="AZ373" s="138">
        <v>70386</v>
      </c>
      <c r="BA373" s="188" t="s">
        <v>248</v>
      </c>
      <c r="BB373" s="203" t="s">
        <v>248</v>
      </c>
      <c r="BC373" s="203" t="s">
        <v>248</v>
      </c>
      <c r="BD373" s="217" t="s">
        <v>61</v>
      </c>
      <c r="BE373" s="201" t="s">
        <v>62</v>
      </c>
      <c r="BF373" s="201" t="s">
        <v>63</v>
      </c>
      <c r="BG373" s="201" t="s">
        <v>196</v>
      </c>
      <c r="BH373" s="456" t="s">
        <v>712</v>
      </c>
      <c r="BI373" s="218" t="s">
        <v>68</v>
      </c>
      <c r="BJ373" s="370">
        <v>214</v>
      </c>
      <c r="BK373" s="370">
        <v>4</v>
      </c>
      <c r="BL373" s="219" t="s">
        <v>65</v>
      </c>
      <c r="BM373" s="52"/>
      <c r="BN373" s="218" t="s">
        <v>310</v>
      </c>
      <c r="BO373" s="217" t="s">
        <v>53</v>
      </c>
      <c r="BP373" s="201" t="s">
        <v>704</v>
      </c>
      <c r="BQ373" s="52" t="s">
        <v>714</v>
      </c>
    </row>
    <row r="374" spans="1:69" ht="15.75">
      <c r="A374" s="207" t="s">
        <v>37</v>
      </c>
      <c r="B374" s="208" t="s">
        <v>9</v>
      </c>
      <c r="C374" s="202" t="s">
        <v>35</v>
      </c>
      <c r="D374" s="210" t="s">
        <v>182</v>
      </c>
      <c r="E374" s="24" t="s">
        <v>260</v>
      </c>
      <c r="F374" s="420">
        <v>78</v>
      </c>
      <c r="G374" s="421">
        <v>0</v>
      </c>
      <c r="H374" s="422"/>
      <c r="I374" s="422"/>
      <c r="J374" s="422"/>
      <c r="K374" s="422"/>
      <c r="L374" s="421">
        <v>0</v>
      </c>
      <c r="M374" s="423"/>
      <c r="N374" s="424">
        <v>0</v>
      </c>
      <c r="O374" s="422"/>
      <c r="P374" s="422"/>
      <c r="Q374" s="425">
        <v>5.2548203077000002</v>
      </c>
      <c r="R374" s="422"/>
      <c r="S374" s="422"/>
      <c r="T374" s="426">
        <v>6.0249999999999986</v>
      </c>
      <c r="U374" s="422"/>
      <c r="V374" s="422"/>
      <c r="W374" s="425">
        <v>5.0058972307692002</v>
      </c>
      <c r="X374" s="422"/>
      <c r="Y374" s="422"/>
      <c r="Z374" s="426">
        <v>5.8944444444444439</v>
      </c>
      <c r="AA374" s="422"/>
      <c r="AB374" s="422"/>
      <c r="AC374" s="422"/>
      <c r="AD374" s="422"/>
      <c r="AE374" s="422"/>
      <c r="AF374" s="427">
        <v>3.7740659639512226</v>
      </c>
      <c r="AG374" s="427">
        <v>546</v>
      </c>
      <c r="AH374" s="427">
        <v>0.38040279651468895</v>
      </c>
      <c r="AI374" s="427">
        <v>11</v>
      </c>
      <c r="AJ374" s="427">
        <v>2.9075000000000002</v>
      </c>
      <c r="AK374" s="427" t="s">
        <v>248</v>
      </c>
      <c r="AL374" s="427">
        <v>78</v>
      </c>
      <c r="AM374" s="427">
        <v>3.7740659639512226</v>
      </c>
      <c r="AN374" s="427">
        <v>3.7591145833333335</v>
      </c>
      <c r="AO374" s="428">
        <v>0</v>
      </c>
      <c r="AP374" s="421">
        <v>0</v>
      </c>
      <c r="AQ374" s="421">
        <v>0</v>
      </c>
      <c r="AR374" s="429">
        <v>156</v>
      </c>
      <c r="AS374" s="429" t="s">
        <v>248</v>
      </c>
      <c r="AT374" s="425">
        <v>5616.107</v>
      </c>
      <c r="AU374" s="425">
        <v>0</v>
      </c>
      <c r="AV374" s="425">
        <v>0</v>
      </c>
      <c r="AW374" s="425">
        <v>156</v>
      </c>
      <c r="AX374" s="203" t="s">
        <v>248</v>
      </c>
      <c r="AY374" s="235" t="s">
        <v>248</v>
      </c>
      <c r="AZ374" s="138">
        <v>40548</v>
      </c>
      <c r="BA374" s="188" t="s">
        <v>248</v>
      </c>
      <c r="BB374" s="203" t="s">
        <v>248</v>
      </c>
      <c r="BC374" s="203" t="s">
        <v>248</v>
      </c>
      <c r="BD374" s="217" t="s">
        <v>61</v>
      </c>
      <c r="BE374" s="201" t="s">
        <v>62</v>
      </c>
      <c r="BF374" s="201" t="s">
        <v>63</v>
      </c>
      <c r="BG374" s="201" t="s">
        <v>196</v>
      </c>
      <c r="BH374" s="455" t="s">
        <v>514</v>
      </c>
      <c r="BI374" s="218" t="s">
        <v>64</v>
      </c>
      <c r="BJ374" s="370">
        <v>214</v>
      </c>
      <c r="BK374" s="370">
        <v>1</v>
      </c>
      <c r="BL374" s="219" t="s">
        <v>65</v>
      </c>
      <c r="BM374" s="52"/>
      <c r="BN374" s="218" t="s">
        <v>310</v>
      </c>
      <c r="BO374" s="217" t="s">
        <v>701</v>
      </c>
      <c r="BP374" s="201" t="s">
        <v>687</v>
      </c>
      <c r="BQ374" s="52" t="s">
        <v>717</v>
      </c>
    </row>
    <row r="375" spans="1:69" ht="15.75">
      <c r="A375" s="207" t="s">
        <v>37</v>
      </c>
      <c r="B375" s="208" t="s">
        <v>9</v>
      </c>
      <c r="C375" s="202" t="s">
        <v>35</v>
      </c>
      <c r="D375" s="210" t="s">
        <v>182</v>
      </c>
      <c r="E375" s="24" t="s">
        <v>260</v>
      </c>
      <c r="F375" s="420">
        <v>75</v>
      </c>
      <c r="G375" s="421">
        <v>3</v>
      </c>
      <c r="H375" s="422"/>
      <c r="I375" s="422"/>
      <c r="J375" s="422"/>
      <c r="K375" s="422"/>
      <c r="L375" s="421">
        <v>0</v>
      </c>
      <c r="M375" s="423"/>
      <c r="N375" s="424">
        <v>1</v>
      </c>
      <c r="O375" s="422"/>
      <c r="P375" s="422"/>
      <c r="Q375" s="425">
        <v>7.8558190972000004</v>
      </c>
      <c r="R375" s="422"/>
      <c r="S375" s="422"/>
      <c r="T375" s="426">
        <v>13.299999999999999</v>
      </c>
      <c r="U375" s="422"/>
      <c r="V375" s="422"/>
      <c r="W375" s="425">
        <v>7.9162220416666003</v>
      </c>
      <c r="X375" s="422"/>
      <c r="Y375" s="422"/>
      <c r="Z375" s="426">
        <v>13.424999999999999</v>
      </c>
      <c r="AA375" s="422"/>
      <c r="AB375" s="422"/>
      <c r="AC375" s="422"/>
      <c r="AD375" s="422"/>
      <c r="AE375" s="422"/>
      <c r="AF375" s="427">
        <v>3.4082562026363501</v>
      </c>
      <c r="AG375" s="427">
        <v>496</v>
      </c>
      <c r="AH375" s="427">
        <v>0.52225657928598135</v>
      </c>
      <c r="AI375" s="427">
        <v>31</v>
      </c>
      <c r="AJ375" s="427">
        <v>2.343</v>
      </c>
      <c r="AK375" s="427" t="s">
        <v>248</v>
      </c>
      <c r="AL375" s="427">
        <v>71</v>
      </c>
      <c r="AM375" s="427">
        <v>3.4082562026363501</v>
      </c>
      <c r="AN375" s="427">
        <v>3.5327380952380953</v>
      </c>
      <c r="AO375" s="428">
        <v>0</v>
      </c>
      <c r="AP375" s="421">
        <v>0</v>
      </c>
      <c r="AQ375" s="421">
        <v>0</v>
      </c>
      <c r="AR375" s="429">
        <v>144</v>
      </c>
      <c r="AS375" s="429" t="s">
        <v>248</v>
      </c>
      <c r="AT375" s="425">
        <v>5179.76</v>
      </c>
      <c r="AU375" s="425">
        <v>0</v>
      </c>
      <c r="AV375" s="425">
        <v>0</v>
      </c>
      <c r="AW375" s="425">
        <v>144</v>
      </c>
      <c r="AX375" s="203" t="s">
        <v>248</v>
      </c>
      <c r="AY375" s="235" t="s">
        <v>248</v>
      </c>
      <c r="AZ375" s="138">
        <v>40548</v>
      </c>
      <c r="BA375" s="188" t="s">
        <v>248</v>
      </c>
      <c r="BB375" s="203" t="s">
        <v>248</v>
      </c>
      <c r="BC375" s="203" t="s">
        <v>248</v>
      </c>
      <c r="BD375" s="217" t="s">
        <v>61</v>
      </c>
      <c r="BE375" s="201" t="s">
        <v>62</v>
      </c>
      <c r="BF375" s="201" t="s">
        <v>63</v>
      </c>
      <c r="BG375" s="201" t="s">
        <v>196</v>
      </c>
      <c r="BH375" s="455" t="s">
        <v>514</v>
      </c>
      <c r="BI375" s="218" t="s">
        <v>66</v>
      </c>
      <c r="BJ375" s="370">
        <v>214</v>
      </c>
      <c r="BK375" s="370">
        <v>7</v>
      </c>
      <c r="BL375" s="219" t="s">
        <v>65</v>
      </c>
      <c r="BM375" s="52"/>
      <c r="BN375" s="218" t="s">
        <v>310</v>
      </c>
      <c r="BO375" s="217" t="s">
        <v>701</v>
      </c>
      <c r="BP375" s="201" t="s">
        <v>687</v>
      </c>
      <c r="BQ375" s="52" t="s">
        <v>717</v>
      </c>
    </row>
    <row r="376" spans="1:69" ht="15.75">
      <c r="A376" s="207" t="s">
        <v>37</v>
      </c>
      <c r="B376" s="208" t="s">
        <v>9</v>
      </c>
      <c r="C376" s="202" t="s">
        <v>35</v>
      </c>
      <c r="D376" s="210" t="s">
        <v>182</v>
      </c>
      <c r="E376" s="24" t="s">
        <v>260</v>
      </c>
      <c r="F376" s="420">
        <v>76</v>
      </c>
      <c r="G376" s="421">
        <v>0</v>
      </c>
      <c r="H376" s="422"/>
      <c r="I376" s="422"/>
      <c r="J376" s="422"/>
      <c r="K376" s="422"/>
      <c r="L376" s="421">
        <v>0</v>
      </c>
      <c r="M376" s="423"/>
      <c r="N376" s="424">
        <v>0</v>
      </c>
      <c r="O376" s="422"/>
      <c r="P376" s="422"/>
      <c r="Q376" s="425">
        <v>5.7465523421000002</v>
      </c>
      <c r="R376" s="422"/>
      <c r="S376" s="422"/>
      <c r="T376" s="426">
        <v>7.7</v>
      </c>
      <c r="U376" s="422"/>
      <c r="V376" s="422"/>
      <c r="W376" s="425">
        <v>5.1874208684210004</v>
      </c>
      <c r="X376" s="422"/>
      <c r="Y376" s="422"/>
      <c r="Z376" s="426">
        <v>7.2750000000000004</v>
      </c>
      <c r="AA376" s="422"/>
      <c r="AB376" s="422"/>
      <c r="AC376" s="422"/>
      <c r="AD376" s="422"/>
      <c r="AE376" s="422"/>
      <c r="AF376" s="427">
        <v>3.6256391040812761</v>
      </c>
      <c r="AG376" s="427">
        <v>532</v>
      </c>
      <c r="AH376" s="427">
        <v>0.36293325047258979</v>
      </c>
      <c r="AI376" s="427">
        <v>7</v>
      </c>
      <c r="AJ376" s="427">
        <v>2.7969696969696969</v>
      </c>
      <c r="AK376" s="427" t="s">
        <v>248</v>
      </c>
      <c r="AL376" s="427">
        <v>76</v>
      </c>
      <c r="AM376" s="427">
        <v>3.6256391040812761</v>
      </c>
      <c r="AN376" s="427">
        <v>3.6601123595505616</v>
      </c>
      <c r="AO376" s="428">
        <v>2</v>
      </c>
      <c r="AP376" s="421">
        <v>0</v>
      </c>
      <c r="AQ376" s="421">
        <v>0</v>
      </c>
      <c r="AR376" s="429">
        <v>150</v>
      </c>
      <c r="AS376" s="429" t="s">
        <v>248</v>
      </c>
      <c r="AT376" s="425">
        <v>5479.0829999999996</v>
      </c>
      <c r="AU376" s="425">
        <v>0</v>
      </c>
      <c r="AV376" s="425">
        <v>0</v>
      </c>
      <c r="AW376" s="425">
        <v>150</v>
      </c>
      <c r="AX376" s="203" t="s">
        <v>248</v>
      </c>
      <c r="AY376" s="235" t="s">
        <v>248</v>
      </c>
      <c r="AZ376" s="138">
        <v>40548</v>
      </c>
      <c r="BA376" s="188" t="s">
        <v>248</v>
      </c>
      <c r="BB376" s="203" t="s">
        <v>248</v>
      </c>
      <c r="BC376" s="203" t="s">
        <v>248</v>
      </c>
      <c r="BD376" s="217" t="s">
        <v>61</v>
      </c>
      <c r="BE376" s="201" t="s">
        <v>62</v>
      </c>
      <c r="BF376" s="201" t="s">
        <v>63</v>
      </c>
      <c r="BG376" s="201" t="s">
        <v>196</v>
      </c>
      <c r="BH376" s="455" t="s">
        <v>514</v>
      </c>
      <c r="BI376" s="218" t="s">
        <v>67</v>
      </c>
      <c r="BJ376" s="370">
        <v>214</v>
      </c>
      <c r="BK376" s="370">
        <v>3</v>
      </c>
      <c r="BL376" s="219" t="s">
        <v>65</v>
      </c>
      <c r="BM376" s="52"/>
      <c r="BN376" s="218" t="s">
        <v>310</v>
      </c>
      <c r="BO376" s="217" t="s">
        <v>701</v>
      </c>
      <c r="BP376" s="201" t="s">
        <v>687</v>
      </c>
      <c r="BQ376" s="52" t="s">
        <v>717</v>
      </c>
    </row>
    <row r="377" spans="1:69" ht="15.75">
      <c r="A377" s="207" t="s">
        <v>37</v>
      </c>
      <c r="B377" s="208" t="s">
        <v>9</v>
      </c>
      <c r="C377" s="202" t="s">
        <v>35</v>
      </c>
      <c r="D377" s="210" t="s">
        <v>182</v>
      </c>
      <c r="E377" s="24" t="s">
        <v>260</v>
      </c>
      <c r="F377" s="420">
        <v>76</v>
      </c>
      <c r="G377" s="421">
        <v>0</v>
      </c>
      <c r="H377" s="422"/>
      <c r="I377" s="422"/>
      <c r="J377" s="422"/>
      <c r="K377" s="422"/>
      <c r="L377" s="421">
        <v>1</v>
      </c>
      <c r="M377" s="423"/>
      <c r="N377" s="424">
        <v>0</v>
      </c>
      <c r="O377" s="422"/>
      <c r="P377" s="422"/>
      <c r="Q377" s="425">
        <v>7.2080530132999998</v>
      </c>
      <c r="R377" s="422"/>
      <c r="S377" s="422"/>
      <c r="T377" s="426">
        <v>8.625</v>
      </c>
      <c r="U377" s="422"/>
      <c r="V377" s="422"/>
      <c r="W377" s="425">
        <v>7.2855997066666003</v>
      </c>
      <c r="X377" s="422"/>
      <c r="Y377" s="422"/>
      <c r="Z377" s="426">
        <v>8.625</v>
      </c>
      <c r="AA377" s="422"/>
      <c r="AB377" s="422"/>
      <c r="AC377" s="422"/>
      <c r="AD377" s="422"/>
      <c r="AE377" s="422"/>
      <c r="AF377" s="427">
        <v>2.8342664099107835</v>
      </c>
      <c r="AG377" s="427">
        <v>518</v>
      </c>
      <c r="AH377" s="427">
        <v>0.39187726845228671</v>
      </c>
      <c r="AI377" s="427">
        <v>92</v>
      </c>
      <c r="AJ377" s="427">
        <v>2.0729166666666665</v>
      </c>
      <c r="AK377" s="427" t="s">
        <v>248</v>
      </c>
      <c r="AL377" s="9">
        <v>0</v>
      </c>
      <c r="AM377" s="427"/>
      <c r="AN377" s="427"/>
      <c r="AO377" s="428">
        <v>3</v>
      </c>
      <c r="AP377" s="421">
        <v>0</v>
      </c>
      <c r="AQ377" s="421">
        <v>0</v>
      </c>
      <c r="AR377" s="429">
        <v>149</v>
      </c>
      <c r="AS377" s="429" t="s">
        <v>248</v>
      </c>
      <c r="AT377" s="425">
        <v>5432.652</v>
      </c>
      <c r="AU377" s="425">
        <v>0</v>
      </c>
      <c r="AV377" s="425">
        <v>0</v>
      </c>
      <c r="AW377" s="425">
        <v>149</v>
      </c>
      <c r="AX377" s="203" t="s">
        <v>248</v>
      </c>
      <c r="AY377" s="235" t="s">
        <v>248</v>
      </c>
      <c r="AZ377" s="138">
        <v>40548</v>
      </c>
      <c r="BA377" s="188" t="s">
        <v>248</v>
      </c>
      <c r="BB377" s="203" t="s">
        <v>248</v>
      </c>
      <c r="BC377" s="203" t="s">
        <v>248</v>
      </c>
      <c r="BD377" s="217" t="s">
        <v>61</v>
      </c>
      <c r="BE377" s="201" t="s">
        <v>62</v>
      </c>
      <c r="BF377" s="201" t="s">
        <v>63</v>
      </c>
      <c r="BG377" s="201" t="s">
        <v>196</v>
      </c>
      <c r="BH377" s="455" t="s">
        <v>514</v>
      </c>
      <c r="BI377" s="218" t="s">
        <v>68</v>
      </c>
      <c r="BJ377" s="370">
        <v>214</v>
      </c>
      <c r="BK377" s="370">
        <v>4</v>
      </c>
      <c r="BL377" s="219" t="s">
        <v>65</v>
      </c>
      <c r="BM377" s="52"/>
      <c r="BN377" s="218" t="s">
        <v>310</v>
      </c>
      <c r="BO377" s="217" t="s">
        <v>701</v>
      </c>
      <c r="BP377" s="201" t="s">
        <v>687</v>
      </c>
      <c r="BQ377" s="52" t="s">
        <v>717</v>
      </c>
    </row>
    <row r="378" spans="1:69" ht="15.75">
      <c r="A378" s="207" t="s">
        <v>37</v>
      </c>
      <c r="B378" s="208" t="s">
        <v>9</v>
      </c>
      <c r="C378" s="202" t="s">
        <v>35</v>
      </c>
      <c r="D378" s="210" t="s">
        <v>182</v>
      </c>
      <c r="E378" s="24" t="s">
        <v>656</v>
      </c>
      <c r="F378" s="86">
        <v>75</v>
      </c>
      <c r="G378" s="80">
        <v>0</v>
      </c>
      <c r="H378" s="204"/>
      <c r="I378" s="204"/>
      <c r="J378" s="204"/>
      <c r="K378" s="204"/>
      <c r="L378" s="80">
        <v>0</v>
      </c>
      <c r="M378" s="203"/>
      <c r="N378" s="52">
        <v>0</v>
      </c>
      <c r="O378" s="204"/>
      <c r="P378" s="204"/>
      <c r="Q378" s="11">
        <v>5.7645598400000004</v>
      </c>
      <c r="R378" s="204"/>
      <c r="S378" s="204"/>
      <c r="T378" s="53">
        <v>9.625</v>
      </c>
      <c r="U378" s="204"/>
      <c r="V378" s="204"/>
      <c r="W378" s="11">
        <v>5.3851198933333002</v>
      </c>
      <c r="X378" s="204"/>
      <c r="Y378" s="204"/>
      <c r="Z378" s="53">
        <v>8.625</v>
      </c>
      <c r="AA378" s="204"/>
      <c r="AB378" s="204"/>
      <c r="AC378" s="204"/>
      <c r="AD378" s="204"/>
      <c r="AE378" s="204"/>
      <c r="AF378" s="9">
        <v>3.4933985811545809</v>
      </c>
      <c r="AG378" s="9">
        <v>525</v>
      </c>
      <c r="AH378" s="9">
        <v>0.62714988291892393</v>
      </c>
      <c r="AI378" s="9">
        <v>50</v>
      </c>
      <c r="AJ378" s="9">
        <v>2.0601851851851851</v>
      </c>
      <c r="AK378" s="9" t="s">
        <v>248</v>
      </c>
      <c r="AL378" s="9">
        <v>63</v>
      </c>
      <c r="AM378" s="9">
        <v>3.6555328988163924</v>
      </c>
      <c r="AN378" s="9">
        <v>3.6801724137931036</v>
      </c>
      <c r="AO378" s="73">
        <v>14</v>
      </c>
      <c r="AP378" s="80">
        <v>2</v>
      </c>
      <c r="AQ378" s="80">
        <v>3</v>
      </c>
      <c r="AR378" s="224">
        <v>131</v>
      </c>
      <c r="AS378" s="224" t="s">
        <v>248</v>
      </c>
      <c r="AT378" s="11">
        <v>5369.0540000000001</v>
      </c>
      <c r="AU378" s="11">
        <v>348.05399999999997</v>
      </c>
      <c r="AV378" s="11">
        <v>0</v>
      </c>
      <c r="AW378" s="11">
        <v>131</v>
      </c>
      <c r="AX378" s="203" t="s">
        <v>248</v>
      </c>
      <c r="AY378" s="235" t="s">
        <v>248</v>
      </c>
      <c r="AZ378" s="138">
        <v>31057</v>
      </c>
      <c r="BA378" s="188" t="s">
        <v>248</v>
      </c>
      <c r="BB378" s="203" t="s">
        <v>248</v>
      </c>
      <c r="BC378" s="203" t="s">
        <v>248</v>
      </c>
      <c r="BD378" s="217" t="s">
        <v>61</v>
      </c>
      <c r="BE378" s="201" t="s">
        <v>62</v>
      </c>
      <c r="BF378" s="201" t="s">
        <v>63</v>
      </c>
      <c r="BG378" s="201" t="s">
        <v>196</v>
      </c>
      <c r="BH378" s="456" t="s">
        <v>510</v>
      </c>
      <c r="BI378" s="218" t="s">
        <v>64</v>
      </c>
      <c r="BJ378" s="370">
        <v>214</v>
      </c>
      <c r="BK378" s="370">
        <v>1</v>
      </c>
      <c r="BL378" s="219" t="s">
        <v>65</v>
      </c>
      <c r="BM378" s="52"/>
      <c r="BN378" s="218" t="s">
        <v>310</v>
      </c>
      <c r="BO378" s="217" t="s">
        <v>57</v>
      </c>
      <c r="BP378" s="201" t="s">
        <v>681</v>
      </c>
      <c r="BQ378" s="52" t="s">
        <v>717</v>
      </c>
    </row>
    <row r="379" spans="1:69" ht="15.75">
      <c r="A379" s="207" t="s">
        <v>37</v>
      </c>
      <c r="B379" s="208" t="s">
        <v>9</v>
      </c>
      <c r="C379" s="202" t="s">
        <v>35</v>
      </c>
      <c r="D379" s="210" t="s">
        <v>182</v>
      </c>
      <c r="E379" s="24" t="s">
        <v>656</v>
      </c>
      <c r="F379" s="86">
        <v>73</v>
      </c>
      <c r="G379" s="80">
        <v>1</v>
      </c>
      <c r="H379" s="204"/>
      <c r="I379" s="204"/>
      <c r="J379" s="204"/>
      <c r="K379" s="204"/>
      <c r="L379" s="80">
        <v>0</v>
      </c>
      <c r="M379" s="203"/>
      <c r="N379" s="52">
        <v>0</v>
      </c>
      <c r="O379" s="204"/>
      <c r="P379" s="204"/>
      <c r="Q379" s="11">
        <v>7.8819578194000002</v>
      </c>
      <c r="R379" s="204"/>
      <c r="S379" s="204"/>
      <c r="T379" s="53">
        <v>13.849999999999998</v>
      </c>
      <c r="U379" s="204"/>
      <c r="V379" s="204"/>
      <c r="W379" s="11">
        <v>7.9395414305554999</v>
      </c>
      <c r="X379" s="204"/>
      <c r="Y379" s="204"/>
      <c r="Z379" s="53">
        <v>13.699999999999996</v>
      </c>
      <c r="AA379" s="204"/>
      <c r="AB379" s="204"/>
      <c r="AC379" s="204"/>
      <c r="AD379" s="204"/>
      <c r="AE379" s="204"/>
      <c r="AF379" s="9">
        <v>3.1590241404846164</v>
      </c>
      <c r="AG379" s="9">
        <v>504</v>
      </c>
      <c r="AH379" s="9">
        <v>0.57557714635472679</v>
      </c>
      <c r="AI379" s="9">
        <v>71</v>
      </c>
      <c r="AJ379" s="9">
        <v>2.1051724137931034</v>
      </c>
      <c r="AK379" s="9" t="s">
        <v>248</v>
      </c>
      <c r="AL379" s="9">
        <v>62</v>
      </c>
      <c r="AM379" s="9">
        <v>3.2255760343393427</v>
      </c>
      <c r="AN379" s="9">
        <v>3.2827868852459017</v>
      </c>
      <c r="AO379" s="73">
        <v>37</v>
      </c>
      <c r="AP379" s="80">
        <v>11</v>
      </c>
      <c r="AQ379" s="80">
        <v>0</v>
      </c>
      <c r="AR379" s="224">
        <v>96</v>
      </c>
      <c r="AS379" s="224" t="s">
        <v>248</v>
      </c>
      <c r="AT379" s="11">
        <v>5177.6310000000003</v>
      </c>
      <c r="AU379" s="11">
        <v>471.32</v>
      </c>
      <c r="AV379" s="11">
        <v>0</v>
      </c>
      <c r="AW379" s="11">
        <v>96</v>
      </c>
      <c r="AX379" s="203" t="s">
        <v>248</v>
      </c>
      <c r="AY379" s="235" t="s">
        <v>248</v>
      </c>
      <c r="AZ379" s="138">
        <v>31057</v>
      </c>
      <c r="BA379" s="188" t="s">
        <v>248</v>
      </c>
      <c r="BB379" s="203" t="s">
        <v>248</v>
      </c>
      <c r="BC379" s="203" t="s">
        <v>248</v>
      </c>
      <c r="BD379" s="217" t="s">
        <v>61</v>
      </c>
      <c r="BE379" s="201" t="s">
        <v>62</v>
      </c>
      <c r="BF379" s="201" t="s">
        <v>63</v>
      </c>
      <c r="BG379" s="201" t="s">
        <v>196</v>
      </c>
      <c r="BH379" s="455" t="s">
        <v>510</v>
      </c>
      <c r="BI379" s="218" t="s">
        <v>66</v>
      </c>
      <c r="BJ379" s="370">
        <v>214</v>
      </c>
      <c r="BK379" s="370">
        <v>7</v>
      </c>
      <c r="BL379" s="219" t="s">
        <v>65</v>
      </c>
      <c r="BM379" s="52"/>
      <c r="BN379" s="218" t="s">
        <v>310</v>
      </c>
      <c r="BO379" s="217" t="s">
        <v>57</v>
      </c>
      <c r="BP379" s="201" t="s">
        <v>681</v>
      </c>
      <c r="BQ379" s="52" t="s">
        <v>717</v>
      </c>
    </row>
    <row r="380" spans="1:69" ht="15.75">
      <c r="A380" s="207" t="s">
        <v>37</v>
      </c>
      <c r="B380" s="208" t="s">
        <v>9</v>
      </c>
      <c r="C380" s="202" t="s">
        <v>35</v>
      </c>
      <c r="D380" s="210" t="s">
        <v>182</v>
      </c>
      <c r="E380" s="24" t="s">
        <v>656</v>
      </c>
      <c r="F380" s="86">
        <v>75</v>
      </c>
      <c r="G380" s="80">
        <v>2</v>
      </c>
      <c r="H380" s="204"/>
      <c r="I380" s="204"/>
      <c r="J380" s="204"/>
      <c r="K380" s="204"/>
      <c r="L380" s="80">
        <v>0</v>
      </c>
      <c r="M380" s="203"/>
      <c r="N380" s="52">
        <v>0</v>
      </c>
      <c r="O380" s="204"/>
      <c r="P380" s="204"/>
      <c r="Q380" s="11">
        <v>6.4091914110000001</v>
      </c>
      <c r="R380" s="204"/>
      <c r="S380" s="204"/>
      <c r="T380" s="53">
        <v>9.9187499999999993</v>
      </c>
      <c r="U380" s="204"/>
      <c r="V380" s="204"/>
      <c r="W380" s="11">
        <v>5.8079996301368997</v>
      </c>
      <c r="X380" s="204"/>
      <c r="Y380" s="204"/>
      <c r="Z380" s="53">
        <v>9.6749999999999972</v>
      </c>
      <c r="AA380" s="204"/>
      <c r="AB380" s="204"/>
      <c r="AC380" s="204"/>
      <c r="AD380" s="204"/>
      <c r="AE380" s="204"/>
      <c r="AF380" s="9">
        <v>3.475324863137097</v>
      </c>
      <c r="AG380" s="9">
        <v>511</v>
      </c>
      <c r="AH380" s="9">
        <v>0.5616427827385706</v>
      </c>
      <c r="AI380" s="9">
        <v>38</v>
      </c>
      <c r="AJ380" s="9">
        <v>2.2694444444444444</v>
      </c>
      <c r="AK380" s="9" t="s">
        <v>248</v>
      </c>
      <c r="AL380" s="9">
        <v>68</v>
      </c>
      <c r="AM380" s="9">
        <v>3.5214916071971918</v>
      </c>
      <c r="AN380" s="9">
        <v>3.6213503649635035</v>
      </c>
      <c r="AO380" s="73">
        <v>20</v>
      </c>
      <c r="AP380" s="80">
        <v>0</v>
      </c>
      <c r="AQ380" s="80">
        <v>3</v>
      </c>
      <c r="AR380" s="224">
        <v>123</v>
      </c>
      <c r="AS380" s="224" t="s">
        <v>248</v>
      </c>
      <c r="AT380" s="11">
        <v>5564.4440000000004</v>
      </c>
      <c r="AU380" s="11">
        <v>40.36</v>
      </c>
      <c r="AV380" s="11">
        <v>0</v>
      </c>
      <c r="AW380" s="11">
        <v>123</v>
      </c>
      <c r="AX380" s="203" t="s">
        <v>248</v>
      </c>
      <c r="AY380" s="235" t="s">
        <v>248</v>
      </c>
      <c r="AZ380" s="138">
        <v>31057</v>
      </c>
      <c r="BA380" s="188" t="s">
        <v>248</v>
      </c>
      <c r="BB380" s="203" t="s">
        <v>248</v>
      </c>
      <c r="BC380" s="203" t="s">
        <v>248</v>
      </c>
      <c r="BD380" s="217" t="s">
        <v>61</v>
      </c>
      <c r="BE380" s="201" t="s">
        <v>62</v>
      </c>
      <c r="BF380" s="201" t="s">
        <v>63</v>
      </c>
      <c r="BG380" s="201" t="s">
        <v>196</v>
      </c>
      <c r="BH380" s="456" t="s">
        <v>510</v>
      </c>
      <c r="BI380" s="218" t="s">
        <v>67</v>
      </c>
      <c r="BJ380" s="370">
        <v>214</v>
      </c>
      <c r="BK380" s="370">
        <v>3</v>
      </c>
      <c r="BL380" s="219" t="s">
        <v>65</v>
      </c>
      <c r="BM380" s="52"/>
      <c r="BN380" s="218" t="s">
        <v>310</v>
      </c>
      <c r="BO380" s="217" t="s">
        <v>57</v>
      </c>
      <c r="BP380" s="201" t="s">
        <v>681</v>
      </c>
      <c r="BQ380" s="52" t="s">
        <v>717</v>
      </c>
    </row>
    <row r="381" spans="1:69" ht="15.75">
      <c r="A381" s="207" t="s">
        <v>37</v>
      </c>
      <c r="B381" s="208" t="s">
        <v>9</v>
      </c>
      <c r="C381" s="202" t="s">
        <v>35</v>
      </c>
      <c r="D381" s="210" t="s">
        <v>182</v>
      </c>
      <c r="E381" s="24" t="s">
        <v>656</v>
      </c>
      <c r="F381" s="86">
        <v>73</v>
      </c>
      <c r="G381" s="80">
        <v>1</v>
      </c>
      <c r="H381" s="204"/>
      <c r="I381" s="204"/>
      <c r="J381" s="204"/>
      <c r="K381" s="204"/>
      <c r="L381" s="80">
        <v>1</v>
      </c>
      <c r="M381" s="203"/>
      <c r="N381" s="52">
        <v>0</v>
      </c>
      <c r="O381" s="204"/>
      <c r="P381" s="204"/>
      <c r="Q381" s="11">
        <v>7.6463940844999998</v>
      </c>
      <c r="R381" s="204"/>
      <c r="S381" s="204"/>
      <c r="T381" s="53">
        <v>10.612500000000001</v>
      </c>
      <c r="U381" s="204"/>
      <c r="V381" s="204"/>
      <c r="W381" s="11">
        <v>7.7301827887323</v>
      </c>
      <c r="X381" s="204"/>
      <c r="Y381" s="204"/>
      <c r="Z381" s="53">
        <v>10.43125</v>
      </c>
      <c r="AA381" s="204"/>
      <c r="AB381" s="204"/>
      <c r="AC381" s="204"/>
      <c r="AD381" s="204"/>
      <c r="AE381" s="204"/>
      <c r="AF381" s="9">
        <v>2.8162211990026833</v>
      </c>
      <c r="AG381" s="9">
        <v>497</v>
      </c>
      <c r="AH381" s="9">
        <v>0.52568774166749321</v>
      </c>
      <c r="AI381" s="9">
        <v>158</v>
      </c>
      <c r="AJ381" s="9">
        <v>1.6959302325581396</v>
      </c>
      <c r="AK381" s="9" t="s">
        <v>248</v>
      </c>
      <c r="AL381" s="9">
        <v>0</v>
      </c>
      <c r="AM381" s="9"/>
      <c r="AN381" s="9"/>
      <c r="AO381" s="73">
        <v>30</v>
      </c>
      <c r="AP381" s="80">
        <v>5</v>
      </c>
      <c r="AQ381" s="80">
        <v>3</v>
      </c>
      <c r="AR381" s="224">
        <v>106</v>
      </c>
      <c r="AS381" s="224" t="s">
        <v>248</v>
      </c>
      <c r="AT381" s="11">
        <v>4822.4210000000003</v>
      </c>
      <c r="AU381" s="11">
        <v>688.35400000000004</v>
      </c>
      <c r="AV381" s="11">
        <v>0</v>
      </c>
      <c r="AW381" s="11">
        <v>106</v>
      </c>
      <c r="AX381" s="203" t="s">
        <v>248</v>
      </c>
      <c r="AY381" s="235" t="s">
        <v>248</v>
      </c>
      <c r="AZ381" s="138">
        <v>31057</v>
      </c>
      <c r="BA381" s="188" t="s">
        <v>248</v>
      </c>
      <c r="BB381" s="203" t="s">
        <v>248</v>
      </c>
      <c r="BC381" s="203" t="s">
        <v>248</v>
      </c>
      <c r="BD381" s="217" t="s">
        <v>61</v>
      </c>
      <c r="BE381" s="201" t="s">
        <v>62</v>
      </c>
      <c r="BF381" s="201" t="s">
        <v>63</v>
      </c>
      <c r="BG381" s="201" t="s">
        <v>196</v>
      </c>
      <c r="BH381" s="456" t="s">
        <v>510</v>
      </c>
      <c r="BI381" s="218" t="s">
        <v>68</v>
      </c>
      <c r="BJ381" s="370">
        <v>214</v>
      </c>
      <c r="BK381" s="370">
        <v>4</v>
      </c>
      <c r="BL381" s="219" t="s">
        <v>65</v>
      </c>
      <c r="BM381" s="52"/>
      <c r="BN381" s="218" t="s">
        <v>310</v>
      </c>
      <c r="BO381" s="217" t="s">
        <v>57</v>
      </c>
      <c r="BP381" s="201" t="s">
        <v>681</v>
      </c>
      <c r="BQ381" s="52" t="s">
        <v>717</v>
      </c>
    </row>
    <row r="382" spans="1:69" ht="15.75">
      <c r="A382" s="207" t="s">
        <v>37</v>
      </c>
      <c r="B382" s="208" t="s">
        <v>9</v>
      </c>
      <c r="C382" s="202" t="s">
        <v>35</v>
      </c>
      <c r="D382" s="210" t="s">
        <v>182</v>
      </c>
      <c r="E382" s="24" t="s">
        <v>330</v>
      </c>
      <c r="F382" s="86">
        <v>46</v>
      </c>
      <c r="G382" s="80">
        <v>0</v>
      </c>
      <c r="H382" s="204"/>
      <c r="I382" s="204"/>
      <c r="J382" s="204"/>
      <c r="K382" s="204"/>
      <c r="L382" s="80">
        <v>0</v>
      </c>
      <c r="M382" s="203"/>
      <c r="N382" s="52">
        <v>0</v>
      </c>
      <c r="O382" s="204"/>
      <c r="P382" s="204"/>
      <c r="Q382" s="11">
        <v>6.2048041957000004</v>
      </c>
      <c r="R382" s="204"/>
      <c r="S382" s="204"/>
      <c r="T382" s="53">
        <v>9.3499999999999979</v>
      </c>
      <c r="U382" s="204"/>
      <c r="V382" s="204"/>
      <c r="W382" s="11">
        <v>6.3069129130433996</v>
      </c>
      <c r="X382" s="204"/>
      <c r="Y382" s="204"/>
      <c r="Z382" s="53">
        <v>9.8499999999999979</v>
      </c>
      <c r="AA382" s="204"/>
      <c r="AB382" s="204"/>
      <c r="AC382" s="204"/>
      <c r="AD382" s="204"/>
      <c r="AE382" s="204"/>
      <c r="AF382" s="9">
        <v>3.5811428736126616</v>
      </c>
      <c r="AG382" s="9">
        <v>315</v>
      </c>
      <c r="AH382" s="9">
        <v>0.49012865511639309</v>
      </c>
      <c r="AI382" s="9">
        <v>5</v>
      </c>
      <c r="AJ382" s="9">
        <v>2.5924242424242423</v>
      </c>
      <c r="AK382" s="9" t="s">
        <v>248</v>
      </c>
      <c r="AL382" s="9">
        <v>45</v>
      </c>
      <c r="AM382" s="9">
        <v>3.5811428736126616</v>
      </c>
      <c r="AN382" s="9">
        <v>3.622311827956989</v>
      </c>
      <c r="AO382" s="73">
        <v>2</v>
      </c>
      <c r="AP382" s="80">
        <v>0</v>
      </c>
      <c r="AQ382" s="80">
        <v>0</v>
      </c>
      <c r="AR382" s="224">
        <v>90</v>
      </c>
      <c r="AS382" s="224" t="s">
        <v>248</v>
      </c>
      <c r="AT382" s="11">
        <v>3248.9270000000001</v>
      </c>
      <c r="AU382" s="11">
        <v>60.008000000000003</v>
      </c>
      <c r="AV382" s="11">
        <v>0</v>
      </c>
      <c r="AW382" s="11">
        <v>90</v>
      </c>
      <c r="AX382" s="203" t="s">
        <v>248</v>
      </c>
      <c r="AY382" s="235" t="s">
        <v>248</v>
      </c>
      <c r="AZ382" s="138">
        <v>25969</v>
      </c>
      <c r="BA382" s="188" t="s">
        <v>248</v>
      </c>
      <c r="BB382" s="203" t="s">
        <v>248</v>
      </c>
      <c r="BC382" s="203" t="s">
        <v>248</v>
      </c>
      <c r="BD382" s="217" t="s">
        <v>61</v>
      </c>
      <c r="BE382" s="201" t="s">
        <v>62</v>
      </c>
      <c r="BF382" s="201" t="s">
        <v>63</v>
      </c>
      <c r="BG382" s="201" t="s">
        <v>196</v>
      </c>
      <c r="BH382" s="456" t="s">
        <v>515</v>
      </c>
      <c r="BI382" s="218" t="s">
        <v>64</v>
      </c>
      <c r="BJ382" s="370">
        <v>214</v>
      </c>
      <c r="BK382" s="370">
        <v>1</v>
      </c>
      <c r="BL382" s="219" t="s">
        <v>65</v>
      </c>
      <c r="BM382" s="52"/>
      <c r="BN382" s="218" t="s">
        <v>310</v>
      </c>
      <c r="BO382" s="217" t="s">
        <v>335</v>
      </c>
      <c r="BP382" s="201" t="s">
        <v>690</v>
      </c>
      <c r="BQ382" s="52" t="s">
        <v>718</v>
      </c>
    </row>
    <row r="383" spans="1:69" ht="15.75">
      <c r="A383" s="207" t="s">
        <v>37</v>
      </c>
      <c r="B383" s="208" t="s">
        <v>9</v>
      </c>
      <c r="C383" s="202" t="s">
        <v>35</v>
      </c>
      <c r="D383" s="210" t="s">
        <v>182</v>
      </c>
      <c r="E383" s="24" t="s">
        <v>330</v>
      </c>
      <c r="F383" s="86">
        <v>46</v>
      </c>
      <c r="G383" s="80">
        <v>0</v>
      </c>
      <c r="H383" s="204"/>
      <c r="I383" s="204"/>
      <c r="J383" s="204"/>
      <c r="K383" s="204"/>
      <c r="L383" s="80">
        <v>1</v>
      </c>
      <c r="M383" s="203"/>
      <c r="N383" s="52">
        <v>0</v>
      </c>
      <c r="O383" s="204"/>
      <c r="P383" s="204"/>
      <c r="Q383" s="11">
        <v>8.0326000000000004</v>
      </c>
      <c r="R383" s="204"/>
      <c r="S383" s="204"/>
      <c r="T383" s="53">
        <v>13.458333333333334</v>
      </c>
      <c r="U383" s="204"/>
      <c r="V383" s="204"/>
      <c r="W383" s="11">
        <v>8.1314443555554998</v>
      </c>
      <c r="X383" s="204"/>
      <c r="Y383" s="204"/>
      <c r="Z383" s="53">
        <v>13.458333333333334</v>
      </c>
      <c r="AA383" s="204"/>
      <c r="AB383" s="204"/>
      <c r="AC383" s="204"/>
      <c r="AD383" s="204"/>
      <c r="AE383" s="204"/>
      <c r="AF383" s="9">
        <v>3.3636507969053966</v>
      </c>
      <c r="AG383" s="9">
        <v>315</v>
      </c>
      <c r="AH383" s="9">
        <v>0.55794552147479259</v>
      </c>
      <c r="AI383" s="9">
        <v>27</v>
      </c>
      <c r="AJ383" s="9">
        <v>2.2443181818181817</v>
      </c>
      <c r="AK383" s="9" t="s">
        <v>248</v>
      </c>
      <c r="AL383" s="9">
        <v>45</v>
      </c>
      <c r="AM383" s="9">
        <v>3.3636507969053966</v>
      </c>
      <c r="AN383" s="9">
        <v>3.5184563758389262</v>
      </c>
      <c r="AO383" s="73">
        <v>0</v>
      </c>
      <c r="AP383" s="80">
        <v>0</v>
      </c>
      <c r="AQ383" s="80">
        <v>0</v>
      </c>
      <c r="AR383" s="224">
        <v>92</v>
      </c>
      <c r="AS383" s="224" t="s">
        <v>248</v>
      </c>
      <c r="AT383" s="11">
        <v>3288.7460000000001</v>
      </c>
      <c r="AU383" s="11">
        <v>0</v>
      </c>
      <c r="AV383" s="11">
        <v>0</v>
      </c>
      <c r="AW383" s="11">
        <v>92</v>
      </c>
      <c r="AX383" s="203" t="s">
        <v>248</v>
      </c>
      <c r="AY383" s="235" t="s">
        <v>248</v>
      </c>
      <c r="AZ383" s="138">
        <v>25969</v>
      </c>
      <c r="BA383" s="188" t="s">
        <v>248</v>
      </c>
      <c r="BB383" s="203" t="s">
        <v>248</v>
      </c>
      <c r="BC383" s="203" t="s">
        <v>248</v>
      </c>
      <c r="BD383" s="217" t="s">
        <v>61</v>
      </c>
      <c r="BE383" s="201" t="s">
        <v>62</v>
      </c>
      <c r="BF383" s="201" t="s">
        <v>63</v>
      </c>
      <c r="BG383" s="201" t="s">
        <v>196</v>
      </c>
      <c r="BH383" s="456" t="s">
        <v>515</v>
      </c>
      <c r="BI383" s="218" t="s">
        <v>66</v>
      </c>
      <c r="BJ383" s="370">
        <v>214</v>
      </c>
      <c r="BK383" s="370">
        <v>7</v>
      </c>
      <c r="BL383" s="219" t="s">
        <v>65</v>
      </c>
      <c r="BM383" s="52"/>
      <c r="BN383" s="218" t="s">
        <v>310</v>
      </c>
      <c r="BO383" s="217" t="s">
        <v>335</v>
      </c>
      <c r="BP383" s="201" t="s">
        <v>690</v>
      </c>
      <c r="BQ383" s="52" t="s">
        <v>718</v>
      </c>
    </row>
    <row r="384" spans="1:69" ht="15.75">
      <c r="A384" s="207" t="s">
        <v>37</v>
      </c>
      <c r="B384" s="208" t="s">
        <v>9</v>
      </c>
      <c r="C384" s="202" t="s">
        <v>35</v>
      </c>
      <c r="D384" s="210" t="s">
        <v>182</v>
      </c>
      <c r="E384" s="24" t="s">
        <v>330</v>
      </c>
      <c r="F384" s="86">
        <v>39</v>
      </c>
      <c r="G384" s="80">
        <v>0</v>
      </c>
      <c r="H384" s="204"/>
      <c r="I384" s="204"/>
      <c r="J384" s="204"/>
      <c r="K384" s="204"/>
      <c r="L384" s="80">
        <v>1</v>
      </c>
      <c r="M384" s="203"/>
      <c r="N384" s="52">
        <v>0</v>
      </c>
      <c r="O384" s="204"/>
      <c r="P384" s="204"/>
      <c r="Q384" s="11">
        <v>7.1988419474000001</v>
      </c>
      <c r="R384" s="204"/>
      <c r="S384" s="204"/>
      <c r="T384" s="53">
        <v>8.8874999999999993</v>
      </c>
      <c r="U384" s="204"/>
      <c r="V384" s="204"/>
      <c r="W384" s="11">
        <v>7.3006051315788998</v>
      </c>
      <c r="X384" s="204"/>
      <c r="Y384" s="204"/>
      <c r="Z384" s="53">
        <v>8.7750000000000004</v>
      </c>
      <c r="AA384" s="204"/>
      <c r="AB384" s="204"/>
      <c r="AC384" s="204"/>
      <c r="AD384" s="204"/>
      <c r="AE384" s="204"/>
      <c r="AF384" s="9">
        <v>3.5039661696978981</v>
      </c>
      <c r="AG384" s="9">
        <v>265</v>
      </c>
      <c r="AH384" s="9">
        <v>0.4761912929830453</v>
      </c>
      <c r="AI384" s="9">
        <v>13</v>
      </c>
      <c r="AJ384" s="9">
        <v>2.5043103448275863</v>
      </c>
      <c r="AK384" s="9" t="s">
        <v>248</v>
      </c>
      <c r="AL384" s="9">
        <v>38</v>
      </c>
      <c r="AM384" s="9">
        <v>3.5039661696978981</v>
      </c>
      <c r="AN384" s="9">
        <v>3.598993288590604</v>
      </c>
      <c r="AO384" s="73">
        <v>0</v>
      </c>
      <c r="AP384" s="80">
        <v>0</v>
      </c>
      <c r="AQ384" s="80">
        <v>0</v>
      </c>
      <c r="AR384" s="224">
        <v>78</v>
      </c>
      <c r="AS384" s="224" t="s">
        <v>248</v>
      </c>
      <c r="AT384" s="11">
        <v>2808.355</v>
      </c>
      <c r="AU384" s="11">
        <v>0</v>
      </c>
      <c r="AV384" s="11">
        <v>0</v>
      </c>
      <c r="AW384" s="11">
        <v>78</v>
      </c>
      <c r="AX384" s="203" t="s">
        <v>248</v>
      </c>
      <c r="AY384" s="235" t="s">
        <v>248</v>
      </c>
      <c r="AZ384" s="138">
        <v>25969</v>
      </c>
      <c r="BA384" s="188" t="s">
        <v>248</v>
      </c>
      <c r="BB384" s="203" t="s">
        <v>248</v>
      </c>
      <c r="BC384" s="203" t="s">
        <v>248</v>
      </c>
      <c r="BD384" s="217" t="s">
        <v>61</v>
      </c>
      <c r="BE384" s="201" t="s">
        <v>62</v>
      </c>
      <c r="BF384" s="201" t="s">
        <v>63</v>
      </c>
      <c r="BG384" s="201" t="s">
        <v>196</v>
      </c>
      <c r="BH384" s="456" t="s">
        <v>515</v>
      </c>
      <c r="BI384" s="218" t="s">
        <v>67</v>
      </c>
      <c r="BJ384" s="370">
        <v>214</v>
      </c>
      <c r="BK384" s="370">
        <v>3</v>
      </c>
      <c r="BL384" s="219" t="s">
        <v>65</v>
      </c>
      <c r="BM384" s="52"/>
      <c r="BN384" s="218" t="s">
        <v>310</v>
      </c>
      <c r="BO384" s="217" t="s">
        <v>335</v>
      </c>
      <c r="BP384" s="201" t="s">
        <v>690</v>
      </c>
      <c r="BQ384" s="52" t="s">
        <v>718</v>
      </c>
    </row>
    <row r="385" spans="1:69" ht="15.75">
      <c r="A385" s="207" t="s">
        <v>37</v>
      </c>
      <c r="B385" s="208" t="s">
        <v>9</v>
      </c>
      <c r="C385" s="202" t="s">
        <v>35</v>
      </c>
      <c r="D385" s="210" t="s">
        <v>182</v>
      </c>
      <c r="E385" s="24" t="s">
        <v>330</v>
      </c>
      <c r="F385" s="86">
        <v>50</v>
      </c>
      <c r="G385" s="80">
        <v>1</v>
      </c>
      <c r="H385" s="204"/>
      <c r="I385" s="204"/>
      <c r="J385" s="204"/>
      <c r="K385" s="204"/>
      <c r="L385" s="80">
        <v>0</v>
      </c>
      <c r="M385" s="203"/>
      <c r="N385" s="52">
        <v>0</v>
      </c>
      <c r="O385" s="204"/>
      <c r="P385" s="204"/>
      <c r="Q385" s="11">
        <v>7.2766732857000003</v>
      </c>
      <c r="R385" s="204"/>
      <c r="S385" s="204"/>
      <c r="T385" s="53">
        <v>9.7749999999999986</v>
      </c>
      <c r="U385" s="204"/>
      <c r="V385" s="204"/>
      <c r="W385" s="11">
        <v>7.3315509183673004</v>
      </c>
      <c r="X385" s="204"/>
      <c r="Y385" s="204"/>
      <c r="Z385" s="53">
        <v>9.6374999999999993</v>
      </c>
      <c r="AA385" s="204"/>
      <c r="AB385" s="204"/>
      <c r="AC385" s="204"/>
      <c r="AD385" s="204"/>
      <c r="AE385" s="204"/>
      <c r="AF385" s="9">
        <v>2.8664583308356146</v>
      </c>
      <c r="AG385" s="9">
        <v>336</v>
      </c>
      <c r="AH385" s="9">
        <v>0.42800415972111899</v>
      </c>
      <c r="AI385" s="9">
        <v>64</v>
      </c>
      <c r="AJ385" s="9">
        <v>2.062719298245614</v>
      </c>
      <c r="AK385" s="9" t="s">
        <v>248</v>
      </c>
      <c r="AL385" s="9">
        <v>0</v>
      </c>
      <c r="AM385" s="9"/>
      <c r="AN385" s="9"/>
      <c r="AO385" s="73">
        <v>8</v>
      </c>
      <c r="AP385" s="80">
        <v>0</v>
      </c>
      <c r="AQ385" s="80">
        <v>0</v>
      </c>
      <c r="AR385" s="224">
        <v>90</v>
      </c>
      <c r="AS385" s="224" t="s">
        <v>248</v>
      </c>
      <c r="AT385" s="11">
        <v>3515.886</v>
      </c>
      <c r="AU385" s="11">
        <v>0</v>
      </c>
      <c r="AV385" s="11">
        <v>0</v>
      </c>
      <c r="AW385" s="11">
        <v>90</v>
      </c>
      <c r="AX385" s="203" t="s">
        <v>248</v>
      </c>
      <c r="AY385" s="235" t="s">
        <v>248</v>
      </c>
      <c r="AZ385" s="138">
        <v>25969</v>
      </c>
      <c r="BA385" s="188" t="s">
        <v>248</v>
      </c>
      <c r="BB385" s="203" t="s">
        <v>248</v>
      </c>
      <c r="BC385" s="203" t="s">
        <v>248</v>
      </c>
      <c r="BD385" s="217" t="s">
        <v>61</v>
      </c>
      <c r="BE385" s="201" t="s">
        <v>62</v>
      </c>
      <c r="BF385" s="201" t="s">
        <v>63</v>
      </c>
      <c r="BG385" s="201" t="s">
        <v>196</v>
      </c>
      <c r="BH385" s="456" t="s">
        <v>515</v>
      </c>
      <c r="BI385" s="218" t="s">
        <v>68</v>
      </c>
      <c r="BJ385" s="370">
        <v>214</v>
      </c>
      <c r="BK385" s="370">
        <v>4</v>
      </c>
      <c r="BL385" s="219" t="s">
        <v>65</v>
      </c>
      <c r="BM385" s="52"/>
      <c r="BN385" s="218" t="s">
        <v>310</v>
      </c>
      <c r="BO385" s="217" t="s">
        <v>335</v>
      </c>
      <c r="BP385" s="201" t="s">
        <v>690</v>
      </c>
      <c r="BQ385" s="52" t="s">
        <v>718</v>
      </c>
    </row>
    <row r="386" spans="1:69" ht="15.75">
      <c r="A386" s="207" t="s">
        <v>37</v>
      </c>
      <c r="B386" s="208" t="s">
        <v>9</v>
      </c>
      <c r="C386" s="202" t="s">
        <v>35</v>
      </c>
      <c r="D386" s="210" t="s">
        <v>182</v>
      </c>
      <c r="E386" s="24" t="s">
        <v>341</v>
      </c>
      <c r="F386" s="86">
        <v>77</v>
      </c>
      <c r="G386" s="80">
        <v>1</v>
      </c>
      <c r="H386" s="204"/>
      <c r="I386" s="204"/>
      <c r="J386" s="204"/>
      <c r="K386" s="204"/>
      <c r="L386" s="80">
        <v>0</v>
      </c>
      <c r="M386" s="203"/>
      <c r="N386" s="52">
        <v>0</v>
      </c>
      <c r="O386" s="204"/>
      <c r="P386" s="204"/>
      <c r="Q386" s="11">
        <v>5.5220656578999998</v>
      </c>
      <c r="R386" s="204"/>
      <c r="S386" s="204"/>
      <c r="T386" s="53">
        <v>6.8666666666666671</v>
      </c>
      <c r="U386" s="204"/>
      <c r="V386" s="204"/>
      <c r="W386" s="11">
        <v>5.1681707236841996</v>
      </c>
      <c r="X386" s="204"/>
      <c r="Y386" s="204"/>
      <c r="Z386" s="53">
        <v>6.4</v>
      </c>
      <c r="AA386" s="204"/>
      <c r="AB386" s="204"/>
      <c r="AC386" s="204"/>
      <c r="AD386" s="204"/>
      <c r="AE386" s="204"/>
      <c r="AF386" s="9">
        <v>3.7248606042082142</v>
      </c>
      <c r="AG386" s="9">
        <v>528</v>
      </c>
      <c r="AH386" s="9">
        <v>0.40458743133260811</v>
      </c>
      <c r="AI386" s="9">
        <v>8</v>
      </c>
      <c r="AJ386" s="9">
        <v>2.96</v>
      </c>
      <c r="AK386" s="9" t="s">
        <v>248</v>
      </c>
      <c r="AL386" s="9">
        <v>74</v>
      </c>
      <c r="AM386" s="9">
        <v>3.7448455735062995</v>
      </c>
      <c r="AN386" s="9">
        <v>3.7298611111111111</v>
      </c>
      <c r="AO386" s="73">
        <v>12</v>
      </c>
      <c r="AP386" s="80">
        <v>0</v>
      </c>
      <c r="AQ386" s="80">
        <v>0</v>
      </c>
      <c r="AR386" s="224">
        <v>140</v>
      </c>
      <c r="AS386" s="224" t="s">
        <v>248</v>
      </c>
      <c r="AT386" s="11">
        <v>5470.22</v>
      </c>
      <c r="AU386" s="11">
        <v>0</v>
      </c>
      <c r="AV386" s="11">
        <v>0</v>
      </c>
      <c r="AW386" s="11">
        <v>140</v>
      </c>
      <c r="AX386" s="203" t="s">
        <v>248</v>
      </c>
      <c r="AY386" s="235" t="s">
        <v>248</v>
      </c>
      <c r="AZ386" s="138">
        <v>35258</v>
      </c>
      <c r="BA386" s="188" t="s">
        <v>248</v>
      </c>
      <c r="BB386" s="203" t="s">
        <v>248</v>
      </c>
      <c r="BC386" s="203" t="s">
        <v>248</v>
      </c>
      <c r="BD386" s="217" t="s">
        <v>61</v>
      </c>
      <c r="BE386" s="201" t="s">
        <v>62</v>
      </c>
      <c r="BF386" s="201" t="s">
        <v>63</v>
      </c>
      <c r="BG386" s="201" t="s">
        <v>196</v>
      </c>
      <c r="BH386" s="456" t="s">
        <v>514</v>
      </c>
      <c r="BI386" s="218" t="s">
        <v>64</v>
      </c>
      <c r="BJ386" s="370">
        <v>214</v>
      </c>
      <c r="BK386" s="370">
        <v>1</v>
      </c>
      <c r="BL386" s="219" t="s">
        <v>65</v>
      </c>
      <c r="BM386" s="52"/>
      <c r="BN386" s="218" t="s">
        <v>310</v>
      </c>
      <c r="BO386" s="217" t="s">
        <v>701</v>
      </c>
      <c r="BP386" s="201" t="s">
        <v>687</v>
      </c>
      <c r="BQ386" s="52" t="s">
        <v>717</v>
      </c>
    </row>
    <row r="387" spans="1:69" ht="15.75">
      <c r="A387" s="207" t="s">
        <v>37</v>
      </c>
      <c r="B387" s="208" t="s">
        <v>9</v>
      </c>
      <c r="C387" s="202" t="s">
        <v>35</v>
      </c>
      <c r="D387" s="210" t="s">
        <v>182</v>
      </c>
      <c r="E387" s="24" t="s">
        <v>341</v>
      </c>
      <c r="F387" s="86">
        <v>78</v>
      </c>
      <c r="G387" s="80">
        <v>5</v>
      </c>
      <c r="H387" s="204"/>
      <c r="I387" s="204"/>
      <c r="J387" s="204"/>
      <c r="K387" s="204"/>
      <c r="L387" s="80">
        <v>0</v>
      </c>
      <c r="M387" s="203"/>
      <c r="N387" s="52">
        <v>0</v>
      </c>
      <c r="O387" s="204"/>
      <c r="P387" s="204"/>
      <c r="Q387" s="11">
        <v>8.1353834932000009</v>
      </c>
      <c r="R387" s="204"/>
      <c r="S387" s="204"/>
      <c r="T387" s="53">
        <v>13.734999999999999</v>
      </c>
      <c r="U387" s="204"/>
      <c r="V387" s="204"/>
      <c r="W387" s="11">
        <v>8.2253971506849002</v>
      </c>
      <c r="X387" s="204"/>
      <c r="Y387" s="204"/>
      <c r="Z387" s="53">
        <v>13.734999999999999</v>
      </c>
      <c r="AA387" s="204"/>
      <c r="AB387" s="204"/>
      <c r="AC387" s="204"/>
      <c r="AD387" s="204"/>
      <c r="AE387" s="204"/>
      <c r="AF387" s="9">
        <v>3.411232880416915</v>
      </c>
      <c r="AG387" s="9">
        <v>511</v>
      </c>
      <c r="AH387" s="9">
        <v>0.50642432794900916</v>
      </c>
      <c r="AI387" s="9">
        <v>29</v>
      </c>
      <c r="AJ387" s="9">
        <v>2.4281250000000001</v>
      </c>
      <c r="AK387" s="9" t="s">
        <v>248</v>
      </c>
      <c r="AL387" s="9">
        <v>73</v>
      </c>
      <c r="AM387" s="9">
        <v>3.411232880416915</v>
      </c>
      <c r="AN387" s="9">
        <v>3.5385375494071147</v>
      </c>
      <c r="AO387" s="73">
        <v>2</v>
      </c>
      <c r="AP387" s="80">
        <v>0</v>
      </c>
      <c r="AQ387" s="80">
        <v>0</v>
      </c>
      <c r="AR387" s="224">
        <v>144</v>
      </c>
      <c r="AS387" s="224" t="s">
        <v>248</v>
      </c>
      <c r="AT387" s="11">
        <v>5253.0320000000002</v>
      </c>
      <c r="AU387" s="11">
        <v>0</v>
      </c>
      <c r="AV387" s="11">
        <v>0</v>
      </c>
      <c r="AW387" s="11">
        <v>144</v>
      </c>
      <c r="AX387" s="203" t="s">
        <v>248</v>
      </c>
      <c r="AY387" s="235" t="s">
        <v>248</v>
      </c>
      <c r="AZ387" s="138">
        <v>35258</v>
      </c>
      <c r="BA387" s="188" t="s">
        <v>248</v>
      </c>
      <c r="BB387" s="203" t="s">
        <v>248</v>
      </c>
      <c r="BC387" s="203" t="s">
        <v>248</v>
      </c>
      <c r="BD387" s="217" t="s">
        <v>61</v>
      </c>
      <c r="BE387" s="201" t="s">
        <v>62</v>
      </c>
      <c r="BF387" s="201" t="s">
        <v>63</v>
      </c>
      <c r="BG387" s="201" t="s">
        <v>196</v>
      </c>
      <c r="BH387" s="456" t="s">
        <v>514</v>
      </c>
      <c r="BI387" s="218" t="s">
        <v>66</v>
      </c>
      <c r="BJ387" s="370">
        <v>214</v>
      </c>
      <c r="BK387" s="370">
        <v>7</v>
      </c>
      <c r="BL387" s="219" t="s">
        <v>65</v>
      </c>
      <c r="BM387" s="52"/>
      <c r="BN387" s="218" t="s">
        <v>310</v>
      </c>
      <c r="BO387" s="217" t="s">
        <v>701</v>
      </c>
      <c r="BP387" s="201" t="s">
        <v>687</v>
      </c>
      <c r="BQ387" s="52" t="s">
        <v>717</v>
      </c>
    </row>
    <row r="388" spans="1:69" ht="15.75">
      <c r="A388" s="207" t="s">
        <v>37</v>
      </c>
      <c r="B388" s="208" t="s">
        <v>9</v>
      </c>
      <c r="C388" s="202" t="s">
        <v>35</v>
      </c>
      <c r="D388" s="210" t="s">
        <v>182</v>
      </c>
      <c r="E388" s="24" t="s">
        <v>341</v>
      </c>
      <c r="F388" s="86">
        <v>78</v>
      </c>
      <c r="G388" s="80">
        <v>1</v>
      </c>
      <c r="H388" s="204"/>
      <c r="I388" s="204"/>
      <c r="J388" s="204"/>
      <c r="K388" s="204"/>
      <c r="L388" s="80">
        <v>0</v>
      </c>
      <c r="M388" s="203"/>
      <c r="N388" s="52">
        <v>0</v>
      </c>
      <c r="O388" s="204"/>
      <c r="P388" s="204"/>
      <c r="Q388" s="11">
        <v>5.5741428441999998</v>
      </c>
      <c r="R388" s="204"/>
      <c r="S388" s="204"/>
      <c r="T388" s="53">
        <v>7.1916666666666655</v>
      </c>
      <c r="U388" s="204"/>
      <c r="V388" s="204"/>
      <c r="W388" s="11">
        <v>4.9881426753245997</v>
      </c>
      <c r="X388" s="204"/>
      <c r="Y388" s="204"/>
      <c r="Z388" s="53">
        <v>6.6916666666666655</v>
      </c>
      <c r="AA388" s="204"/>
      <c r="AB388" s="204"/>
      <c r="AC388" s="204"/>
      <c r="AD388" s="204"/>
      <c r="AE388" s="204"/>
      <c r="AF388" s="9">
        <v>3.6009338412597427</v>
      </c>
      <c r="AG388" s="9">
        <v>538</v>
      </c>
      <c r="AH388" s="9">
        <v>0.45814799652163363</v>
      </c>
      <c r="AI388" s="9">
        <v>18</v>
      </c>
      <c r="AJ388" s="9">
        <v>2.6271428571428572</v>
      </c>
      <c r="AK388" s="9" t="s">
        <v>248</v>
      </c>
      <c r="AL388" s="9">
        <v>75</v>
      </c>
      <c r="AM388" s="9">
        <v>3.6123587437281528</v>
      </c>
      <c r="AN388" s="9">
        <v>3.6701183431952664</v>
      </c>
      <c r="AO388" s="73">
        <v>22</v>
      </c>
      <c r="AP388" s="80">
        <v>0</v>
      </c>
      <c r="AQ388" s="80">
        <v>1</v>
      </c>
      <c r="AR388" s="224">
        <v>131</v>
      </c>
      <c r="AS388" s="224" t="s">
        <v>248</v>
      </c>
      <c r="AT388" s="11">
        <v>5554.433</v>
      </c>
      <c r="AU388" s="11">
        <v>5.5670000000000002</v>
      </c>
      <c r="AV388" s="11">
        <v>0</v>
      </c>
      <c r="AW388" s="11">
        <v>131</v>
      </c>
      <c r="AX388" s="203" t="s">
        <v>248</v>
      </c>
      <c r="AY388" s="235" t="s">
        <v>248</v>
      </c>
      <c r="AZ388" s="138">
        <v>35258</v>
      </c>
      <c r="BA388" s="188" t="s">
        <v>248</v>
      </c>
      <c r="BB388" s="203" t="s">
        <v>248</v>
      </c>
      <c r="BC388" s="203" t="s">
        <v>248</v>
      </c>
      <c r="BD388" s="217" t="s">
        <v>61</v>
      </c>
      <c r="BE388" s="201" t="s">
        <v>62</v>
      </c>
      <c r="BF388" s="201" t="s">
        <v>63</v>
      </c>
      <c r="BG388" s="201" t="s">
        <v>196</v>
      </c>
      <c r="BH388" s="456" t="s">
        <v>514</v>
      </c>
      <c r="BI388" s="218" t="s">
        <v>67</v>
      </c>
      <c r="BJ388" s="370">
        <v>214</v>
      </c>
      <c r="BK388" s="370">
        <v>3</v>
      </c>
      <c r="BL388" s="219" t="s">
        <v>65</v>
      </c>
      <c r="BM388" s="52"/>
      <c r="BN388" s="218" t="s">
        <v>310</v>
      </c>
      <c r="BO388" s="217" t="s">
        <v>701</v>
      </c>
      <c r="BP388" s="201" t="s">
        <v>687</v>
      </c>
      <c r="BQ388" s="52" t="s">
        <v>717</v>
      </c>
    </row>
    <row r="389" spans="1:69" ht="16.5" thickBot="1">
      <c r="A389" s="207" t="s">
        <v>37</v>
      </c>
      <c r="B389" s="208" t="s">
        <v>9</v>
      </c>
      <c r="C389" s="202" t="s">
        <v>35</v>
      </c>
      <c r="D389" s="210" t="s">
        <v>182</v>
      </c>
      <c r="E389" s="24" t="s">
        <v>341</v>
      </c>
      <c r="F389" s="86">
        <v>78</v>
      </c>
      <c r="G389" s="80">
        <v>0</v>
      </c>
      <c r="H389" s="204"/>
      <c r="I389" s="204"/>
      <c r="J389" s="204"/>
      <c r="K389" s="204"/>
      <c r="L389" s="80">
        <v>0</v>
      </c>
      <c r="M389" s="203"/>
      <c r="N389" s="52">
        <v>0</v>
      </c>
      <c r="O389" s="204"/>
      <c r="P389" s="204"/>
      <c r="Q389" s="11">
        <v>7.5186280768999998</v>
      </c>
      <c r="R389" s="204"/>
      <c r="S389" s="204"/>
      <c r="T389" s="53">
        <v>11.549999999999997</v>
      </c>
      <c r="U389" s="204"/>
      <c r="V389" s="204"/>
      <c r="W389" s="11">
        <v>7.5804357435896996</v>
      </c>
      <c r="X389" s="204"/>
      <c r="Y389" s="204"/>
      <c r="Z389" s="53">
        <v>11.549999999999997</v>
      </c>
      <c r="AA389" s="204"/>
      <c r="AB389" s="204"/>
      <c r="AC389" s="204"/>
      <c r="AD389" s="204"/>
      <c r="AE389" s="204"/>
      <c r="AF389" s="9">
        <v>2.6766729325728309</v>
      </c>
      <c r="AG389" s="9">
        <v>532</v>
      </c>
      <c r="AH389" s="9">
        <v>0.41922676891940802</v>
      </c>
      <c r="AI389" s="9">
        <v>174</v>
      </c>
      <c r="AJ389" s="9">
        <v>2.0009493670886074</v>
      </c>
      <c r="AK389" s="9" t="s">
        <v>248</v>
      </c>
      <c r="AL389" s="9">
        <v>0</v>
      </c>
      <c r="AM389" s="9"/>
      <c r="AN389" s="9"/>
      <c r="AO389" s="73">
        <v>18</v>
      </c>
      <c r="AP389" s="80">
        <v>0</v>
      </c>
      <c r="AQ389" s="80">
        <v>0</v>
      </c>
      <c r="AR389" s="224">
        <v>138</v>
      </c>
      <c r="AS389" s="224" t="s">
        <v>248</v>
      </c>
      <c r="AT389" s="11">
        <v>5617.5479999999998</v>
      </c>
      <c r="AU389" s="11">
        <v>0</v>
      </c>
      <c r="AV389" s="11">
        <v>0</v>
      </c>
      <c r="AW389" s="11">
        <v>138</v>
      </c>
      <c r="AX389" s="158" t="s">
        <v>248</v>
      </c>
      <c r="AY389" s="235" t="s">
        <v>248</v>
      </c>
      <c r="AZ389" s="242">
        <v>35258</v>
      </c>
      <c r="BA389" s="188" t="s">
        <v>248</v>
      </c>
      <c r="BB389" s="203" t="s">
        <v>248</v>
      </c>
      <c r="BC389" s="158" t="s">
        <v>248</v>
      </c>
      <c r="BD389" s="217" t="s">
        <v>61</v>
      </c>
      <c r="BE389" s="201" t="s">
        <v>62</v>
      </c>
      <c r="BF389" s="201" t="s">
        <v>63</v>
      </c>
      <c r="BG389" s="201" t="s">
        <v>196</v>
      </c>
      <c r="BH389" s="456" t="s">
        <v>514</v>
      </c>
      <c r="BI389" s="218" t="s">
        <v>68</v>
      </c>
      <c r="BJ389" s="391">
        <v>214</v>
      </c>
      <c r="BK389" s="370">
        <v>4</v>
      </c>
      <c r="BL389" s="219" t="s">
        <v>65</v>
      </c>
      <c r="BM389" s="52"/>
      <c r="BN389" s="218" t="s">
        <v>310</v>
      </c>
      <c r="BO389" s="217" t="s">
        <v>701</v>
      </c>
      <c r="BP389" s="201" t="s">
        <v>687</v>
      </c>
      <c r="BQ389" s="52" t="s">
        <v>717</v>
      </c>
    </row>
    <row r="390" spans="1:69" ht="15.75">
      <c r="A390" s="207" t="s">
        <v>37</v>
      </c>
      <c r="B390" s="208" t="s">
        <v>9</v>
      </c>
      <c r="C390" s="202" t="s">
        <v>35</v>
      </c>
      <c r="D390" s="210" t="s">
        <v>182</v>
      </c>
      <c r="E390" s="24" t="s">
        <v>208</v>
      </c>
      <c r="F390" s="86">
        <v>47</v>
      </c>
      <c r="G390" s="80">
        <v>0</v>
      </c>
      <c r="H390" s="204"/>
      <c r="I390" s="204"/>
      <c r="J390" s="204"/>
      <c r="K390" s="204"/>
      <c r="L390" s="80">
        <v>0</v>
      </c>
      <c r="M390" s="203"/>
      <c r="N390" s="52">
        <v>0</v>
      </c>
      <c r="O390" s="204"/>
      <c r="P390" s="204"/>
      <c r="Q390" s="11">
        <v>5.7078508722999999</v>
      </c>
      <c r="R390" s="204"/>
      <c r="S390" s="204"/>
      <c r="T390" s="53">
        <v>8.3249999999999993</v>
      </c>
      <c r="U390" s="204"/>
      <c r="V390" s="204"/>
      <c r="W390" s="11">
        <v>5.4788721063828998</v>
      </c>
      <c r="X390" s="204"/>
      <c r="Y390" s="204"/>
      <c r="Z390" s="53">
        <v>8.3249999999999993</v>
      </c>
      <c r="AA390" s="204"/>
      <c r="AB390" s="204"/>
      <c r="AC390" s="204"/>
      <c r="AD390" s="204"/>
      <c r="AE390" s="204"/>
      <c r="AF390" s="9">
        <v>3.6265957536668405</v>
      </c>
      <c r="AG390" s="9">
        <v>329</v>
      </c>
      <c r="AH390" s="9">
        <v>0.48764291365587087</v>
      </c>
      <c r="AI390" s="9">
        <v>12</v>
      </c>
      <c r="AJ390" s="9">
        <v>2.6171052631578946</v>
      </c>
      <c r="AK390" s="9" t="s">
        <v>248</v>
      </c>
      <c r="AL390" s="9">
        <v>47</v>
      </c>
      <c r="AM390" s="9">
        <v>3.6265957536668405</v>
      </c>
      <c r="AN390" s="9">
        <v>3.6973684210526314</v>
      </c>
      <c r="AO390" s="73">
        <v>1</v>
      </c>
      <c r="AP390" s="80">
        <v>0</v>
      </c>
      <c r="AQ390" s="80">
        <v>0</v>
      </c>
      <c r="AR390" s="224">
        <v>93</v>
      </c>
      <c r="AS390" s="224" t="s">
        <v>248</v>
      </c>
      <c r="AT390" s="11">
        <v>3564.6309999999999</v>
      </c>
      <c r="AU390" s="11">
        <v>0</v>
      </c>
      <c r="AV390" s="11">
        <v>0</v>
      </c>
      <c r="AW390" s="11">
        <v>93</v>
      </c>
      <c r="AX390" s="203" t="s">
        <v>248</v>
      </c>
      <c r="AY390" s="235" t="s">
        <v>248</v>
      </c>
      <c r="AZ390" s="138">
        <v>28108</v>
      </c>
      <c r="BA390" s="188" t="s">
        <v>248</v>
      </c>
      <c r="BB390" s="203" t="s">
        <v>248</v>
      </c>
      <c r="BC390" s="203" t="s">
        <v>248</v>
      </c>
      <c r="BD390" s="217" t="s">
        <v>61</v>
      </c>
      <c r="BE390" s="201" t="s">
        <v>62</v>
      </c>
      <c r="BF390" s="201" t="s">
        <v>63</v>
      </c>
      <c r="BG390" s="201" t="s">
        <v>196</v>
      </c>
      <c r="BH390" s="218" t="s">
        <v>511</v>
      </c>
      <c r="BI390" s="218" t="s">
        <v>64</v>
      </c>
      <c r="BJ390" s="370">
        <v>214</v>
      </c>
      <c r="BK390" s="370">
        <v>1</v>
      </c>
      <c r="BL390" s="219" t="s">
        <v>65</v>
      </c>
      <c r="BM390" s="52"/>
      <c r="BN390" s="218" t="s">
        <v>310</v>
      </c>
      <c r="BO390" s="217" t="s">
        <v>54</v>
      </c>
      <c r="BP390" s="201" t="s">
        <v>699</v>
      </c>
      <c r="BQ390" s="52" t="s">
        <v>715</v>
      </c>
    </row>
    <row r="391" spans="1:69" ht="15.75">
      <c r="A391" s="207" t="s">
        <v>37</v>
      </c>
      <c r="B391" s="208" t="s">
        <v>9</v>
      </c>
      <c r="C391" s="202" t="s">
        <v>35</v>
      </c>
      <c r="D391" s="210" t="s">
        <v>182</v>
      </c>
      <c r="E391" s="24" t="s">
        <v>208</v>
      </c>
      <c r="F391" s="86">
        <v>46</v>
      </c>
      <c r="G391" s="80">
        <v>1</v>
      </c>
      <c r="H391" s="204"/>
      <c r="I391" s="204"/>
      <c r="J391" s="204"/>
      <c r="K391" s="204"/>
      <c r="L391" s="80">
        <v>0</v>
      </c>
      <c r="M391" s="203"/>
      <c r="N391" s="52">
        <v>0</v>
      </c>
      <c r="O391" s="204"/>
      <c r="P391" s="204"/>
      <c r="Q391" s="11">
        <v>7.1262665778000001</v>
      </c>
      <c r="R391" s="204"/>
      <c r="S391" s="204"/>
      <c r="T391" s="53">
        <v>12.875</v>
      </c>
      <c r="U391" s="204"/>
      <c r="V391" s="204"/>
      <c r="W391" s="11">
        <v>7.0207554222221997</v>
      </c>
      <c r="X391" s="204"/>
      <c r="Y391" s="204"/>
      <c r="Z391" s="53">
        <v>12.6875</v>
      </c>
      <c r="AA391" s="204"/>
      <c r="AB391" s="204"/>
      <c r="AC391" s="204"/>
      <c r="AD391" s="204"/>
      <c r="AE391" s="204"/>
      <c r="AF391" s="9">
        <v>3.3532698419358997</v>
      </c>
      <c r="AG391" s="9">
        <v>315</v>
      </c>
      <c r="AH391" s="9">
        <v>0.48765469069951284</v>
      </c>
      <c r="AI391" s="9">
        <v>19</v>
      </c>
      <c r="AJ391" s="9">
        <v>2.4044117647058822</v>
      </c>
      <c r="AK391" s="9" t="s">
        <v>248</v>
      </c>
      <c r="AL391" s="9">
        <v>45</v>
      </c>
      <c r="AM391" s="9">
        <v>3.3532698419358997</v>
      </c>
      <c r="AN391" s="9">
        <v>3.4236842105263157</v>
      </c>
      <c r="AO391" s="73">
        <v>0</v>
      </c>
      <c r="AP391" s="80">
        <v>0</v>
      </c>
      <c r="AQ391" s="80">
        <v>0</v>
      </c>
      <c r="AR391" s="224">
        <v>90</v>
      </c>
      <c r="AS391" s="224" t="s">
        <v>248</v>
      </c>
      <c r="AT391" s="11">
        <v>3430.3180000000002</v>
      </c>
      <c r="AU391" s="11">
        <v>0</v>
      </c>
      <c r="AV391" s="11">
        <v>0</v>
      </c>
      <c r="AW391" s="11">
        <v>90</v>
      </c>
      <c r="AX391" s="203" t="s">
        <v>248</v>
      </c>
      <c r="AY391" s="235" t="s">
        <v>248</v>
      </c>
      <c r="AZ391" s="138">
        <v>28108</v>
      </c>
      <c r="BA391" s="188" t="s">
        <v>248</v>
      </c>
      <c r="BB391" s="203" t="s">
        <v>248</v>
      </c>
      <c r="BC391" s="203" t="s">
        <v>248</v>
      </c>
      <c r="BD391" s="217" t="s">
        <v>61</v>
      </c>
      <c r="BE391" s="201" t="s">
        <v>62</v>
      </c>
      <c r="BF391" s="201" t="s">
        <v>63</v>
      </c>
      <c r="BG391" s="201" t="s">
        <v>196</v>
      </c>
      <c r="BH391" s="218" t="s">
        <v>511</v>
      </c>
      <c r="BI391" s="218" t="s">
        <v>66</v>
      </c>
      <c r="BJ391" s="370">
        <v>214</v>
      </c>
      <c r="BK391" s="370">
        <v>7</v>
      </c>
      <c r="BL391" s="219" t="s">
        <v>65</v>
      </c>
      <c r="BM391" s="52"/>
      <c r="BN391" s="218" t="s">
        <v>310</v>
      </c>
      <c r="BO391" s="217" t="s">
        <v>54</v>
      </c>
      <c r="BP391" s="201" t="s">
        <v>699</v>
      </c>
      <c r="BQ391" s="52" t="s">
        <v>715</v>
      </c>
    </row>
    <row r="392" spans="1:69" ht="15.75">
      <c r="A392" s="207" t="s">
        <v>37</v>
      </c>
      <c r="B392" s="208" t="s">
        <v>9</v>
      </c>
      <c r="C392" s="202" t="s">
        <v>35</v>
      </c>
      <c r="D392" s="210" t="s">
        <v>182</v>
      </c>
      <c r="E392" s="24" t="s">
        <v>208</v>
      </c>
      <c r="F392" s="86">
        <v>46</v>
      </c>
      <c r="G392" s="80">
        <v>0</v>
      </c>
      <c r="H392" s="204"/>
      <c r="I392" s="204"/>
      <c r="J392" s="204"/>
      <c r="K392" s="204"/>
      <c r="L392" s="80">
        <v>0</v>
      </c>
      <c r="M392" s="203"/>
      <c r="N392" s="52">
        <v>0</v>
      </c>
      <c r="O392" s="204"/>
      <c r="P392" s="204"/>
      <c r="Q392" s="11">
        <v>6.9122823912999998</v>
      </c>
      <c r="R392" s="204"/>
      <c r="S392" s="204"/>
      <c r="T392" s="53">
        <v>8.6749999999999989</v>
      </c>
      <c r="U392" s="204"/>
      <c r="V392" s="204"/>
      <c r="W392" s="11">
        <v>7.0898694130433997</v>
      </c>
      <c r="X392" s="204"/>
      <c r="Y392" s="204"/>
      <c r="Z392" s="53">
        <v>8.8499999999999979</v>
      </c>
      <c r="AA392" s="204"/>
      <c r="AB392" s="204"/>
      <c r="AC392" s="204"/>
      <c r="AD392" s="204"/>
      <c r="AE392" s="204"/>
      <c r="AF392" s="9">
        <v>3.5058695725772693</v>
      </c>
      <c r="AG392" s="9">
        <v>322</v>
      </c>
      <c r="AH392" s="9">
        <v>0.45257733234474756</v>
      </c>
      <c r="AI392" s="9">
        <v>12</v>
      </c>
      <c r="AJ392" s="9">
        <v>2.5569444444444445</v>
      </c>
      <c r="AK392" s="9" t="s">
        <v>248</v>
      </c>
      <c r="AL392" s="9">
        <v>46</v>
      </c>
      <c r="AM392" s="9">
        <v>3.5058695725772693</v>
      </c>
      <c r="AN392" s="9">
        <v>3.5751445086705202</v>
      </c>
      <c r="AO392" s="73">
        <v>1</v>
      </c>
      <c r="AP392" s="80">
        <v>0</v>
      </c>
      <c r="AQ392" s="80">
        <v>0</v>
      </c>
      <c r="AR392" s="224">
        <v>91</v>
      </c>
      <c r="AS392" s="224" t="s">
        <v>248</v>
      </c>
      <c r="AT392" s="11">
        <v>3498.1509999999998</v>
      </c>
      <c r="AU392" s="11">
        <v>0</v>
      </c>
      <c r="AV392" s="11">
        <v>0</v>
      </c>
      <c r="AW392" s="11">
        <v>91</v>
      </c>
      <c r="AX392" s="203" t="s">
        <v>248</v>
      </c>
      <c r="AY392" s="235" t="s">
        <v>248</v>
      </c>
      <c r="AZ392" s="138">
        <v>28108</v>
      </c>
      <c r="BA392" s="188" t="s">
        <v>248</v>
      </c>
      <c r="BB392" s="203" t="s">
        <v>248</v>
      </c>
      <c r="BC392" s="203" t="s">
        <v>248</v>
      </c>
      <c r="BD392" s="217" t="s">
        <v>61</v>
      </c>
      <c r="BE392" s="201" t="s">
        <v>62</v>
      </c>
      <c r="BF392" s="201" t="s">
        <v>63</v>
      </c>
      <c r="BG392" s="201" t="s">
        <v>196</v>
      </c>
      <c r="BH392" s="218" t="s">
        <v>511</v>
      </c>
      <c r="BI392" s="218" t="s">
        <v>67</v>
      </c>
      <c r="BJ392" s="370">
        <v>214</v>
      </c>
      <c r="BK392" s="370">
        <v>3</v>
      </c>
      <c r="BL392" s="219" t="s">
        <v>65</v>
      </c>
      <c r="BM392" s="52"/>
      <c r="BN392" s="218" t="s">
        <v>310</v>
      </c>
      <c r="BO392" s="217" t="s">
        <v>54</v>
      </c>
      <c r="BP392" s="201" t="s">
        <v>699</v>
      </c>
      <c r="BQ392" s="52" t="s">
        <v>715</v>
      </c>
    </row>
    <row r="393" spans="1:69" ht="15.75">
      <c r="A393" s="207" t="s">
        <v>37</v>
      </c>
      <c r="B393" s="208" t="s">
        <v>9</v>
      </c>
      <c r="C393" s="202" t="s">
        <v>35</v>
      </c>
      <c r="D393" s="210" t="s">
        <v>182</v>
      </c>
      <c r="E393" s="24" t="s">
        <v>208</v>
      </c>
      <c r="F393" s="86">
        <v>46</v>
      </c>
      <c r="G393" s="80">
        <v>1</v>
      </c>
      <c r="H393" s="204"/>
      <c r="I393" s="204"/>
      <c r="J393" s="204"/>
      <c r="K393" s="204"/>
      <c r="L393" s="80">
        <v>0</v>
      </c>
      <c r="M393" s="203"/>
      <c r="N393" s="52">
        <v>0</v>
      </c>
      <c r="O393" s="204"/>
      <c r="P393" s="204"/>
      <c r="Q393" s="11">
        <v>7.1070218667000002</v>
      </c>
      <c r="R393" s="204"/>
      <c r="S393" s="204"/>
      <c r="T393" s="53">
        <v>8.875</v>
      </c>
      <c r="U393" s="204"/>
      <c r="V393" s="204"/>
      <c r="W393" s="11">
        <v>7.1705331555554999</v>
      </c>
      <c r="X393" s="204"/>
      <c r="Y393" s="204"/>
      <c r="Z393" s="53">
        <v>8.875</v>
      </c>
      <c r="AA393" s="204"/>
      <c r="AB393" s="204"/>
      <c r="AC393" s="204"/>
      <c r="AD393" s="204"/>
      <c r="AE393" s="204"/>
      <c r="AF393" s="9">
        <v>2.7267669260053706</v>
      </c>
      <c r="AG393" s="9">
        <v>315</v>
      </c>
      <c r="AH393" s="9">
        <v>0.3980160078353327</v>
      </c>
      <c r="AI393" s="9">
        <v>80</v>
      </c>
      <c r="AJ393" s="9">
        <v>1.71875</v>
      </c>
      <c r="AK393" s="9" t="s">
        <v>248</v>
      </c>
      <c r="AL393" s="9">
        <v>0</v>
      </c>
      <c r="AM393" s="9"/>
      <c r="AN393" s="9"/>
      <c r="AO393" s="73">
        <v>14</v>
      </c>
      <c r="AP393" s="80">
        <v>0</v>
      </c>
      <c r="AQ393" s="80">
        <v>1</v>
      </c>
      <c r="AR393" s="224">
        <v>75</v>
      </c>
      <c r="AS393" s="224" t="s">
        <v>248</v>
      </c>
      <c r="AT393" s="11">
        <v>3186.91</v>
      </c>
      <c r="AU393" s="11">
        <v>275.05700000000002</v>
      </c>
      <c r="AV393" s="11">
        <v>0</v>
      </c>
      <c r="AW393" s="11">
        <v>75</v>
      </c>
      <c r="AX393" s="203" t="s">
        <v>248</v>
      </c>
      <c r="AY393" s="235" t="s">
        <v>248</v>
      </c>
      <c r="AZ393" s="138">
        <v>28108</v>
      </c>
      <c r="BA393" s="188" t="s">
        <v>248</v>
      </c>
      <c r="BB393" s="203" t="s">
        <v>248</v>
      </c>
      <c r="BC393" s="203" t="s">
        <v>248</v>
      </c>
      <c r="BD393" s="217" t="s">
        <v>61</v>
      </c>
      <c r="BE393" s="201" t="s">
        <v>62</v>
      </c>
      <c r="BF393" s="201" t="s">
        <v>63</v>
      </c>
      <c r="BG393" s="201" t="s">
        <v>196</v>
      </c>
      <c r="BH393" s="218" t="s">
        <v>511</v>
      </c>
      <c r="BI393" s="218" t="s">
        <v>68</v>
      </c>
      <c r="BJ393" s="370">
        <v>214</v>
      </c>
      <c r="BK393" s="370">
        <v>4</v>
      </c>
      <c r="BL393" s="219" t="s">
        <v>65</v>
      </c>
      <c r="BM393" s="52"/>
      <c r="BN393" s="218" t="s">
        <v>310</v>
      </c>
      <c r="BO393" s="217" t="s">
        <v>54</v>
      </c>
      <c r="BP393" s="201" t="s">
        <v>699</v>
      </c>
      <c r="BQ393" s="52" t="s">
        <v>715</v>
      </c>
    </row>
    <row r="394" spans="1:69" ht="15.75">
      <c r="A394" s="207" t="s">
        <v>37</v>
      </c>
      <c r="B394" s="208" t="s">
        <v>9</v>
      </c>
      <c r="C394" s="202" t="s">
        <v>35</v>
      </c>
      <c r="D394" s="210" t="s">
        <v>182</v>
      </c>
      <c r="E394" s="24" t="s">
        <v>657</v>
      </c>
      <c r="F394" s="86">
        <v>127</v>
      </c>
      <c r="G394" s="80">
        <v>0</v>
      </c>
      <c r="H394" s="204"/>
      <c r="I394" s="204"/>
      <c r="J394" s="204"/>
      <c r="K394" s="204"/>
      <c r="L394" s="80">
        <v>0</v>
      </c>
      <c r="M394" s="203"/>
      <c r="N394" s="52">
        <v>0</v>
      </c>
      <c r="O394" s="204"/>
      <c r="P394" s="204"/>
      <c r="Q394" s="11">
        <v>5.8447399369999999</v>
      </c>
      <c r="R394" s="204"/>
      <c r="S394" s="204"/>
      <c r="T394" s="53">
        <v>7.8249999999999957</v>
      </c>
      <c r="U394" s="204"/>
      <c r="V394" s="204"/>
      <c r="W394" s="11">
        <v>5.5203620000000004</v>
      </c>
      <c r="X394" s="204"/>
      <c r="Y394" s="204"/>
      <c r="Z394" s="53">
        <v>7.4124999999999979</v>
      </c>
      <c r="AA394" s="204"/>
      <c r="AB394" s="204"/>
      <c r="AC394" s="204"/>
      <c r="AD394" s="204"/>
      <c r="AE394" s="204"/>
      <c r="AF394" s="9">
        <v>3.6511136237091901</v>
      </c>
      <c r="AG394" s="9">
        <v>889</v>
      </c>
      <c r="AH394" s="9">
        <v>0.40369898641721774</v>
      </c>
      <c r="AI394" s="9">
        <v>21</v>
      </c>
      <c r="AJ394" s="9">
        <v>2.7605555555555554</v>
      </c>
      <c r="AK394" s="9" t="s">
        <v>248</v>
      </c>
      <c r="AL394" s="9">
        <v>127</v>
      </c>
      <c r="AM394" s="9">
        <v>3.6511136237091901</v>
      </c>
      <c r="AN394" s="9">
        <v>3.6914451827242525</v>
      </c>
      <c r="AO394" s="73">
        <v>1</v>
      </c>
      <c r="AP394" s="80">
        <v>0</v>
      </c>
      <c r="AQ394" s="80">
        <v>0</v>
      </c>
      <c r="AR394" s="224">
        <v>253</v>
      </c>
      <c r="AS394" s="224" t="s">
        <v>248</v>
      </c>
      <c r="AT394" s="11">
        <v>9052.52</v>
      </c>
      <c r="AU394" s="11">
        <v>0</v>
      </c>
      <c r="AV394" s="11">
        <v>0</v>
      </c>
      <c r="AW394" s="11">
        <v>253</v>
      </c>
      <c r="AX394" s="203" t="s">
        <v>248</v>
      </c>
      <c r="AY394" s="235" t="s">
        <v>248</v>
      </c>
      <c r="AZ394" s="138">
        <v>121722</v>
      </c>
      <c r="BA394" s="188" t="s">
        <v>248</v>
      </c>
      <c r="BB394" s="203" t="s">
        <v>248</v>
      </c>
      <c r="BC394" s="203" t="s">
        <v>248</v>
      </c>
      <c r="BD394" s="217" t="s">
        <v>61</v>
      </c>
      <c r="BE394" s="201" t="s">
        <v>62</v>
      </c>
      <c r="BF394" s="201" t="s">
        <v>63</v>
      </c>
      <c r="BG394" s="201" t="s">
        <v>196</v>
      </c>
      <c r="BH394" s="456" t="s">
        <v>515</v>
      </c>
      <c r="BI394" s="218" t="s">
        <v>64</v>
      </c>
      <c r="BJ394" s="370">
        <v>214</v>
      </c>
      <c r="BK394" s="370">
        <v>1</v>
      </c>
      <c r="BL394" s="219" t="s">
        <v>65</v>
      </c>
      <c r="BM394" s="52"/>
      <c r="BN394" s="218" t="s">
        <v>310</v>
      </c>
      <c r="BO394" s="217" t="s">
        <v>54</v>
      </c>
      <c r="BP394" s="201" t="s">
        <v>699</v>
      </c>
      <c r="BQ394" s="52" t="s">
        <v>715</v>
      </c>
    </row>
    <row r="395" spans="1:69" ht="15.75">
      <c r="A395" s="207" t="s">
        <v>37</v>
      </c>
      <c r="B395" s="208" t="s">
        <v>9</v>
      </c>
      <c r="C395" s="202" t="s">
        <v>35</v>
      </c>
      <c r="D395" s="210" t="s">
        <v>182</v>
      </c>
      <c r="E395" s="24" t="s">
        <v>657</v>
      </c>
      <c r="F395" s="86">
        <v>125</v>
      </c>
      <c r="G395" s="80">
        <v>9</v>
      </c>
      <c r="H395" s="204"/>
      <c r="I395" s="204"/>
      <c r="J395" s="204"/>
      <c r="K395" s="204"/>
      <c r="L395" s="80">
        <v>0</v>
      </c>
      <c r="M395" s="203"/>
      <c r="N395" s="52">
        <v>0</v>
      </c>
      <c r="O395" s="204"/>
      <c r="P395" s="204"/>
      <c r="Q395" s="11">
        <v>7.7695945602999998</v>
      </c>
      <c r="R395" s="204"/>
      <c r="S395" s="204"/>
      <c r="T395" s="53">
        <v>14.099999999999994</v>
      </c>
      <c r="U395" s="204"/>
      <c r="V395" s="204"/>
      <c r="W395" s="11">
        <v>7.6995773103448002</v>
      </c>
      <c r="X395" s="204"/>
      <c r="Y395" s="204"/>
      <c r="Z395" s="53">
        <v>14.049999999999997</v>
      </c>
      <c r="AA395" s="204"/>
      <c r="AB395" s="204"/>
      <c r="AC395" s="204"/>
      <c r="AD395" s="204"/>
      <c r="AE395" s="204"/>
      <c r="AF395" s="9">
        <v>3.3106126896119474</v>
      </c>
      <c r="AG395" s="9">
        <v>806</v>
      </c>
      <c r="AH395" s="9">
        <v>0.49597271490196199</v>
      </c>
      <c r="AI395" s="9">
        <v>56</v>
      </c>
      <c r="AJ395" s="9">
        <v>2.343</v>
      </c>
      <c r="AK395" s="9" t="s">
        <v>248</v>
      </c>
      <c r="AL395" s="9">
        <v>115</v>
      </c>
      <c r="AM395" s="9">
        <v>3.3149906880366879</v>
      </c>
      <c r="AN395" s="9">
        <v>3.3959143968871595</v>
      </c>
      <c r="AO395" s="73">
        <v>12</v>
      </c>
      <c r="AP395" s="80">
        <v>0</v>
      </c>
      <c r="AQ395" s="80">
        <v>0</v>
      </c>
      <c r="AR395" s="224">
        <v>220</v>
      </c>
      <c r="AS395" s="224" t="s">
        <v>248</v>
      </c>
      <c r="AT395" s="11">
        <v>8243.6830000000009</v>
      </c>
      <c r="AU395" s="11">
        <v>0</v>
      </c>
      <c r="AV395" s="11">
        <v>0</v>
      </c>
      <c r="AW395" s="11">
        <v>220</v>
      </c>
      <c r="AX395" s="203" t="s">
        <v>248</v>
      </c>
      <c r="AY395" s="235" t="s">
        <v>248</v>
      </c>
      <c r="AZ395" s="138">
        <v>121722</v>
      </c>
      <c r="BA395" s="188" t="s">
        <v>248</v>
      </c>
      <c r="BB395" s="203" t="s">
        <v>248</v>
      </c>
      <c r="BC395" s="203" t="s">
        <v>248</v>
      </c>
      <c r="BD395" s="217" t="s">
        <v>61</v>
      </c>
      <c r="BE395" s="201" t="s">
        <v>62</v>
      </c>
      <c r="BF395" s="201" t="s">
        <v>63</v>
      </c>
      <c r="BG395" s="201" t="s">
        <v>196</v>
      </c>
      <c r="BH395" s="455" t="s">
        <v>515</v>
      </c>
      <c r="BI395" s="218" t="s">
        <v>66</v>
      </c>
      <c r="BJ395" s="370">
        <v>214</v>
      </c>
      <c r="BK395" s="370">
        <v>7</v>
      </c>
      <c r="BL395" s="219" t="s">
        <v>65</v>
      </c>
      <c r="BM395" s="52"/>
      <c r="BN395" s="218" t="s">
        <v>310</v>
      </c>
      <c r="BO395" s="217" t="s">
        <v>54</v>
      </c>
      <c r="BP395" s="201" t="s">
        <v>699</v>
      </c>
      <c r="BQ395" s="52" t="s">
        <v>715</v>
      </c>
    </row>
    <row r="396" spans="1:69" ht="15.75">
      <c r="A396" s="207" t="s">
        <v>37</v>
      </c>
      <c r="B396" s="208" t="s">
        <v>9</v>
      </c>
      <c r="C396" s="202" t="s">
        <v>35</v>
      </c>
      <c r="D396" s="210" t="s">
        <v>182</v>
      </c>
      <c r="E396" s="24" t="s">
        <v>657</v>
      </c>
      <c r="F396" s="86">
        <v>129</v>
      </c>
      <c r="G396" s="80">
        <v>1</v>
      </c>
      <c r="H396" s="204"/>
      <c r="I396" s="204"/>
      <c r="J396" s="204"/>
      <c r="K396" s="204"/>
      <c r="L396" s="80">
        <v>0</v>
      </c>
      <c r="M396" s="203"/>
      <c r="N396" s="52">
        <v>0</v>
      </c>
      <c r="O396" s="204"/>
      <c r="P396" s="204"/>
      <c r="Q396" s="11">
        <v>6.8354450234000002</v>
      </c>
      <c r="R396" s="204"/>
      <c r="S396" s="204"/>
      <c r="T396" s="53">
        <v>8.7666666666666657</v>
      </c>
      <c r="U396" s="204"/>
      <c r="V396" s="204"/>
      <c r="W396" s="11">
        <v>7.0642575078125001</v>
      </c>
      <c r="X396" s="204"/>
      <c r="Y396" s="204"/>
      <c r="Z396" s="53">
        <v>8.9666666666666668</v>
      </c>
      <c r="AA396" s="204"/>
      <c r="AB396" s="204"/>
      <c r="AC396" s="204"/>
      <c r="AD396" s="204"/>
      <c r="AE396" s="204"/>
      <c r="AF396" s="9">
        <v>3.3967354892353927</v>
      </c>
      <c r="AG396" s="9">
        <v>896</v>
      </c>
      <c r="AH396" s="9">
        <v>0.50569106301879507</v>
      </c>
      <c r="AI396" s="9">
        <v>48</v>
      </c>
      <c r="AJ396" s="9">
        <v>2.4578947368421051</v>
      </c>
      <c r="AK396" s="9" t="s">
        <v>248</v>
      </c>
      <c r="AL396" s="9">
        <v>127</v>
      </c>
      <c r="AM396" s="9">
        <v>3.3953318322335106</v>
      </c>
      <c r="AN396" s="9">
        <v>3.5189220183486238</v>
      </c>
      <c r="AO396" s="73">
        <v>1</v>
      </c>
      <c r="AP396" s="80">
        <v>0</v>
      </c>
      <c r="AQ396" s="80">
        <v>0</v>
      </c>
      <c r="AR396" s="224">
        <v>255</v>
      </c>
      <c r="AS396" s="224" t="s">
        <v>248</v>
      </c>
      <c r="AT396" s="11">
        <v>9149.4</v>
      </c>
      <c r="AU396" s="11">
        <v>0</v>
      </c>
      <c r="AV396" s="11">
        <v>0</v>
      </c>
      <c r="AW396" s="11">
        <v>255</v>
      </c>
      <c r="AX396" s="203" t="s">
        <v>248</v>
      </c>
      <c r="AY396" s="235" t="s">
        <v>248</v>
      </c>
      <c r="AZ396" s="138">
        <v>121722</v>
      </c>
      <c r="BA396" s="188" t="s">
        <v>248</v>
      </c>
      <c r="BB396" s="203" t="s">
        <v>248</v>
      </c>
      <c r="BC396" s="203" t="s">
        <v>248</v>
      </c>
      <c r="BD396" s="217" t="s">
        <v>61</v>
      </c>
      <c r="BE396" s="201" t="s">
        <v>62</v>
      </c>
      <c r="BF396" s="201" t="s">
        <v>63</v>
      </c>
      <c r="BG396" s="201" t="s">
        <v>196</v>
      </c>
      <c r="BH396" s="456" t="s">
        <v>515</v>
      </c>
      <c r="BI396" s="218" t="s">
        <v>67</v>
      </c>
      <c r="BJ396" s="370">
        <v>214</v>
      </c>
      <c r="BK396" s="370">
        <v>3</v>
      </c>
      <c r="BL396" s="219" t="s">
        <v>65</v>
      </c>
      <c r="BM396" s="52"/>
      <c r="BN396" s="218" t="s">
        <v>310</v>
      </c>
      <c r="BO396" s="217" t="s">
        <v>54</v>
      </c>
      <c r="BP396" s="201" t="s">
        <v>699</v>
      </c>
      <c r="BQ396" s="52" t="s">
        <v>715</v>
      </c>
    </row>
    <row r="397" spans="1:69" ht="15.75">
      <c r="A397" s="207" t="s">
        <v>37</v>
      </c>
      <c r="B397" s="208" t="s">
        <v>9</v>
      </c>
      <c r="C397" s="202" t="s">
        <v>35</v>
      </c>
      <c r="D397" s="210" t="s">
        <v>182</v>
      </c>
      <c r="E397" s="24" t="s">
        <v>657</v>
      </c>
      <c r="F397" s="86">
        <v>129</v>
      </c>
      <c r="G397" s="80">
        <v>2</v>
      </c>
      <c r="H397" s="204"/>
      <c r="I397" s="204"/>
      <c r="J397" s="204"/>
      <c r="K397" s="204"/>
      <c r="L397" s="80">
        <v>0</v>
      </c>
      <c r="M397" s="203"/>
      <c r="N397" s="52">
        <v>0</v>
      </c>
      <c r="O397" s="204"/>
      <c r="P397" s="204"/>
      <c r="Q397" s="11">
        <v>7.4915353071000004</v>
      </c>
      <c r="R397" s="204"/>
      <c r="S397" s="204"/>
      <c r="T397" s="53">
        <v>9.2749999999999986</v>
      </c>
      <c r="U397" s="204"/>
      <c r="V397" s="204"/>
      <c r="W397" s="11">
        <v>7.4960706614173001</v>
      </c>
      <c r="X397" s="204"/>
      <c r="Y397" s="204"/>
      <c r="Z397" s="53">
        <v>9.3649999999999984</v>
      </c>
      <c r="AA397" s="204"/>
      <c r="AB397" s="204"/>
      <c r="AC397" s="204"/>
      <c r="AD397" s="204"/>
      <c r="AE397" s="204"/>
      <c r="AF397" s="9">
        <v>2.7354081705584274</v>
      </c>
      <c r="AG397" s="9">
        <v>882</v>
      </c>
      <c r="AH397" s="9">
        <v>0.27307868963613413</v>
      </c>
      <c r="AI397" s="9">
        <v>147</v>
      </c>
      <c r="AJ397" s="9">
        <v>2.0978846153846153</v>
      </c>
      <c r="AK397" s="9" t="s">
        <v>248</v>
      </c>
      <c r="AL397" s="9">
        <v>0</v>
      </c>
      <c r="AM397" s="9"/>
      <c r="AN397" s="9"/>
      <c r="AO397" s="73">
        <v>5</v>
      </c>
      <c r="AP397" s="80">
        <v>0</v>
      </c>
      <c r="AQ397" s="80">
        <v>0</v>
      </c>
      <c r="AR397" s="224">
        <v>249</v>
      </c>
      <c r="AS397" s="224" t="s">
        <v>248</v>
      </c>
      <c r="AT397" s="11">
        <v>9070.0720000000001</v>
      </c>
      <c r="AU397" s="11">
        <v>0</v>
      </c>
      <c r="AV397" s="11">
        <v>0</v>
      </c>
      <c r="AW397" s="11">
        <v>249</v>
      </c>
      <c r="AX397" s="203" t="s">
        <v>248</v>
      </c>
      <c r="AY397" s="235" t="s">
        <v>248</v>
      </c>
      <c r="AZ397" s="138">
        <v>121722</v>
      </c>
      <c r="BA397" s="188" t="s">
        <v>248</v>
      </c>
      <c r="BB397" s="203" t="s">
        <v>248</v>
      </c>
      <c r="BC397" s="203" t="s">
        <v>248</v>
      </c>
      <c r="BD397" s="217" t="s">
        <v>61</v>
      </c>
      <c r="BE397" s="201" t="s">
        <v>62</v>
      </c>
      <c r="BF397" s="201" t="s">
        <v>63</v>
      </c>
      <c r="BG397" s="201" t="s">
        <v>196</v>
      </c>
      <c r="BH397" s="456" t="s">
        <v>515</v>
      </c>
      <c r="BI397" s="218" t="s">
        <v>68</v>
      </c>
      <c r="BJ397" s="370">
        <v>214</v>
      </c>
      <c r="BK397" s="370">
        <v>4</v>
      </c>
      <c r="BL397" s="219" t="s">
        <v>65</v>
      </c>
      <c r="BM397" s="52"/>
      <c r="BN397" s="218" t="s">
        <v>310</v>
      </c>
      <c r="BO397" s="217" t="s">
        <v>54</v>
      </c>
      <c r="BP397" s="201" t="s">
        <v>699</v>
      </c>
      <c r="BQ397" s="52" t="s">
        <v>715</v>
      </c>
    </row>
    <row r="398" spans="1:69" ht="15.75">
      <c r="A398" s="207" t="s">
        <v>37</v>
      </c>
      <c r="B398" s="208" t="s">
        <v>9</v>
      </c>
      <c r="C398" s="202" t="s">
        <v>35</v>
      </c>
      <c r="D398" s="210" t="s">
        <v>182</v>
      </c>
      <c r="E398" s="24" t="s">
        <v>184</v>
      </c>
      <c r="F398" s="86">
        <v>161</v>
      </c>
      <c r="G398" s="80">
        <v>0</v>
      </c>
      <c r="H398" s="204"/>
      <c r="I398" s="204"/>
      <c r="J398" s="204"/>
      <c r="K398" s="204"/>
      <c r="L398" s="80">
        <v>0</v>
      </c>
      <c r="M398" s="203"/>
      <c r="N398" s="52">
        <v>0</v>
      </c>
      <c r="O398" s="204"/>
      <c r="P398" s="204"/>
      <c r="Q398" s="11">
        <v>5.6206830123999998</v>
      </c>
      <c r="R398" s="204"/>
      <c r="S398" s="204"/>
      <c r="T398" s="53">
        <v>6.9968749999999993</v>
      </c>
      <c r="U398" s="204"/>
      <c r="V398" s="204"/>
      <c r="W398" s="11">
        <v>5.2633724596273002</v>
      </c>
      <c r="X398" s="204"/>
      <c r="Y398" s="204"/>
      <c r="Z398" s="53">
        <v>6.7374999999999972</v>
      </c>
      <c r="AA398" s="204"/>
      <c r="AB398" s="204"/>
      <c r="AC398" s="204"/>
      <c r="AD398" s="204"/>
      <c r="AE398" s="204"/>
      <c r="AF398" s="9">
        <v>3.7230168776694077</v>
      </c>
      <c r="AG398" s="9">
        <v>1127</v>
      </c>
      <c r="AH398" s="9">
        <v>0.35671951786056266</v>
      </c>
      <c r="AI398" s="9">
        <v>5</v>
      </c>
      <c r="AJ398" s="9">
        <v>3.0035156249999999</v>
      </c>
      <c r="AK398" s="9" t="s">
        <v>248</v>
      </c>
      <c r="AL398" s="9">
        <v>142</v>
      </c>
      <c r="AM398" s="9">
        <v>3.7982293974225909</v>
      </c>
      <c r="AN398" s="9">
        <v>3.7626886145404663</v>
      </c>
      <c r="AO398" s="73">
        <v>0</v>
      </c>
      <c r="AP398" s="80">
        <v>0</v>
      </c>
      <c r="AQ398" s="80">
        <v>0</v>
      </c>
      <c r="AR398" s="224">
        <v>322</v>
      </c>
      <c r="AS398" s="224" t="s">
        <v>248</v>
      </c>
      <c r="AT398" s="11">
        <v>11502.266</v>
      </c>
      <c r="AU398" s="11">
        <v>0</v>
      </c>
      <c r="AV398" s="11">
        <v>0</v>
      </c>
      <c r="AW398" s="11">
        <v>322</v>
      </c>
      <c r="AX398" s="203" t="s">
        <v>248</v>
      </c>
      <c r="AY398" s="235" t="s">
        <v>248</v>
      </c>
      <c r="AZ398" s="138">
        <v>35661</v>
      </c>
      <c r="BA398" s="188" t="s">
        <v>248</v>
      </c>
      <c r="BB398" s="203" t="s">
        <v>248</v>
      </c>
      <c r="BC398" s="203" t="s">
        <v>248</v>
      </c>
      <c r="BD398" s="217" t="s">
        <v>61</v>
      </c>
      <c r="BE398" s="201" t="s">
        <v>62</v>
      </c>
      <c r="BF398" s="201" t="s">
        <v>63</v>
      </c>
      <c r="BG398" s="201" t="s">
        <v>196</v>
      </c>
      <c r="BH398" s="456" t="s">
        <v>712</v>
      </c>
      <c r="BI398" s="218" t="s">
        <v>64</v>
      </c>
      <c r="BJ398" s="370">
        <v>214</v>
      </c>
      <c r="BK398" s="370">
        <v>1</v>
      </c>
      <c r="BL398" s="219" t="s">
        <v>65</v>
      </c>
      <c r="BM398" s="52"/>
      <c r="BN398" s="218" t="s">
        <v>310</v>
      </c>
      <c r="BO398" s="217" t="s">
        <v>83</v>
      </c>
      <c r="BP398" s="201" t="s">
        <v>683</v>
      </c>
      <c r="BQ398" s="52" t="s">
        <v>717</v>
      </c>
    </row>
    <row r="399" spans="1:69" ht="15.75">
      <c r="A399" s="207" t="s">
        <v>37</v>
      </c>
      <c r="B399" s="208" t="s">
        <v>9</v>
      </c>
      <c r="C399" s="202" t="s">
        <v>35</v>
      </c>
      <c r="D399" s="210" t="s">
        <v>182</v>
      </c>
      <c r="E399" s="24" t="s">
        <v>184</v>
      </c>
      <c r="F399" s="86">
        <v>161</v>
      </c>
      <c r="G399" s="80">
        <v>3</v>
      </c>
      <c r="H399" s="204"/>
      <c r="I399" s="204"/>
      <c r="J399" s="204"/>
      <c r="K399" s="204"/>
      <c r="L399" s="80">
        <v>0</v>
      </c>
      <c r="M399" s="203"/>
      <c r="N399" s="52">
        <v>0</v>
      </c>
      <c r="O399" s="204"/>
      <c r="P399" s="204"/>
      <c r="Q399" s="11">
        <v>7.3752719430000004</v>
      </c>
      <c r="R399" s="204"/>
      <c r="S399" s="204"/>
      <c r="T399" s="53">
        <v>13.016666666666666</v>
      </c>
      <c r="U399" s="204"/>
      <c r="V399" s="204"/>
      <c r="W399" s="11">
        <v>7.4325756962025</v>
      </c>
      <c r="X399" s="204"/>
      <c r="Y399" s="204"/>
      <c r="Z399" s="53">
        <v>13.024999999999999</v>
      </c>
      <c r="AA399" s="204"/>
      <c r="AB399" s="204"/>
      <c r="AC399" s="204"/>
      <c r="AD399" s="204"/>
      <c r="AE399" s="204"/>
      <c r="AF399" s="9">
        <v>3.2247830109829065</v>
      </c>
      <c r="AG399" s="9">
        <v>1106</v>
      </c>
      <c r="AH399" s="9">
        <v>0.57907642559592998</v>
      </c>
      <c r="AI399" s="9">
        <v>148</v>
      </c>
      <c r="AJ399" s="9">
        <v>2.123170731707317</v>
      </c>
      <c r="AK399" s="9" t="s">
        <v>248</v>
      </c>
      <c r="AL399" s="9">
        <v>158</v>
      </c>
      <c r="AM399" s="9">
        <v>3.2247830109829065</v>
      </c>
      <c r="AN399" s="9">
        <v>3.2909967845659165</v>
      </c>
      <c r="AO399" s="73">
        <v>0</v>
      </c>
      <c r="AP399" s="80">
        <v>0</v>
      </c>
      <c r="AQ399" s="80">
        <v>0</v>
      </c>
      <c r="AR399" s="224">
        <v>316</v>
      </c>
      <c r="AS399" s="224" t="s">
        <v>248</v>
      </c>
      <c r="AT399" s="11">
        <v>11312.976000000001</v>
      </c>
      <c r="AU399" s="11">
        <v>0</v>
      </c>
      <c r="AV399" s="11">
        <v>0</v>
      </c>
      <c r="AW399" s="11">
        <v>316</v>
      </c>
      <c r="AX399" s="203" t="s">
        <v>248</v>
      </c>
      <c r="AY399" s="235" t="s">
        <v>248</v>
      </c>
      <c r="AZ399" s="138">
        <v>35661</v>
      </c>
      <c r="BA399" s="188" t="s">
        <v>248</v>
      </c>
      <c r="BB399" s="203" t="s">
        <v>248</v>
      </c>
      <c r="BC399" s="203" t="s">
        <v>248</v>
      </c>
      <c r="BD399" s="217" t="s">
        <v>61</v>
      </c>
      <c r="BE399" s="201" t="s">
        <v>62</v>
      </c>
      <c r="BF399" s="201" t="s">
        <v>63</v>
      </c>
      <c r="BG399" s="201" t="s">
        <v>196</v>
      </c>
      <c r="BH399" s="456" t="s">
        <v>712</v>
      </c>
      <c r="BI399" s="218" t="s">
        <v>66</v>
      </c>
      <c r="BJ399" s="370">
        <v>214</v>
      </c>
      <c r="BK399" s="370">
        <v>7</v>
      </c>
      <c r="BL399" s="219" t="s">
        <v>65</v>
      </c>
      <c r="BM399" s="52"/>
      <c r="BN399" s="218" t="s">
        <v>310</v>
      </c>
      <c r="BO399" s="217" t="s">
        <v>83</v>
      </c>
      <c r="BP399" s="201" t="s">
        <v>683</v>
      </c>
      <c r="BQ399" s="52" t="s">
        <v>717</v>
      </c>
    </row>
    <row r="400" spans="1:69" ht="15.75">
      <c r="A400" s="207" t="s">
        <v>37</v>
      </c>
      <c r="B400" s="208" t="s">
        <v>9</v>
      </c>
      <c r="C400" s="202" t="s">
        <v>35</v>
      </c>
      <c r="D400" s="210" t="s">
        <v>182</v>
      </c>
      <c r="E400" s="24" t="s">
        <v>184</v>
      </c>
      <c r="F400" s="86">
        <v>160</v>
      </c>
      <c r="G400" s="80">
        <v>1</v>
      </c>
      <c r="H400" s="204"/>
      <c r="I400" s="204"/>
      <c r="J400" s="204"/>
      <c r="K400" s="204"/>
      <c r="L400" s="80">
        <v>0</v>
      </c>
      <c r="M400" s="203"/>
      <c r="N400" s="52">
        <v>0</v>
      </c>
      <c r="O400" s="204"/>
      <c r="P400" s="204"/>
      <c r="Q400" s="11">
        <v>5.7830438238999999</v>
      </c>
      <c r="R400" s="204"/>
      <c r="S400" s="204"/>
      <c r="T400" s="53">
        <v>8.0124999999999957</v>
      </c>
      <c r="U400" s="204"/>
      <c r="V400" s="204"/>
      <c r="W400" s="11">
        <v>5.1425595157231996</v>
      </c>
      <c r="X400" s="204"/>
      <c r="Y400" s="204"/>
      <c r="Z400" s="53">
        <v>7.7624999999999957</v>
      </c>
      <c r="AA400" s="204"/>
      <c r="AB400" s="204"/>
      <c r="AC400" s="204"/>
      <c r="AD400" s="204"/>
      <c r="AE400" s="204"/>
      <c r="AF400" s="9">
        <v>3.6763387394722575</v>
      </c>
      <c r="AG400" s="9">
        <v>1113</v>
      </c>
      <c r="AH400" s="9">
        <v>0.40980981124488453</v>
      </c>
      <c r="AI400" s="9">
        <v>23</v>
      </c>
      <c r="AJ400" s="9">
        <v>2.7066455696202532</v>
      </c>
      <c r="AK400" s="9" t="s">
        <v>248</v>
      </c>
      <c r="AL400" s="9">
        <v>158</v>
      </c>
      <c r="AM400" s="9">
        <v>3.6762839217298064</v>
      </c>
      <c r="AN400" s="9">
        <v>3.7051451187335092</v>
      </c>
      <c r="AO400" s="73">
        <v>10</v>
      </c>
      <c r="AP400" s="80">
        <v>0</v>
      </c>
      <c r="AQ400" s="80">
        <v>0</v>
      </c>
      <c r="AR400" s="224">
        <v>308</v>
      </c>
      <c r="AS400" s="224" t="s">
        <v>248</v>
      </c>
      <c r="AT400" s="11">
        <v>11310.01</v>
      </c>
      <c r="AU400" s="11">
        <v>40.162999999999997</v>
      </c>
      <c r="AV400" s="11">
        <v>0</v>
      </c>
      <c r="AW400" s="11">
        <v>308</v>
      </c>
      <c r="AX400" s="203" t="s">
        <v>248</v>
      </c>
      <c r="AY400" s="235" t="s">
        <v>248</v>
      </c>
      <c r="AZ400" s="138">
        <v>35661</v>
      </c>
      <c r="BA400" s="188" t="s">
        <v>248</v>
      </c>
      <c r="BB400" s="203" t="s">
        <v>248</v>
      </c>
      <c r="BC400" s="203" t="s">
        <v>248</v>
      </c>
      <c r="BD400" s="217" t="s">
        <v>61</v>
      </c>
      <c r="BE400" s="201" t="s">
        <v>62</v>
      </c>
      <c r="BF400" s="201" t="s">
        <v>63</v>
      </c>
      <c r="BG400" s="201" t="s">
        <v>196</v>
      </c>
      <c r="BH400" s="456" t="s">
        <v>712</v>
      </c>
      <c r="BI400" s="218" t="s">
        <v>67</v>
      </c>
      <c r="BJ400" s="370">
        <v>214</v>
      </c>
      <c r="BK400" s="370">
        <v>3</v>
      </c>
      <c r="BL400" s="219" t="s">
        <v>65</v>
      </c>
      <c r="BM400" s="52"/>
      <c r="BN400" s="218" t="s">
        <v>310</v>
      </c>
      <c r="BO400" s="217" t="s">
        <v>83</v>
      </c>
      <c r="BP400" s="201" t="s">
        <v>683</v>
      </c>
      <c r="BQ400" s="52" t="s">
        <v>717</v>
      </c>
    </row>
    <row r="401" spans="1:69" ht="15.75">
      <c r="A401" s="207" t="s">
        <v>37</v>
      </c>
      <c r="B401" s="208" t="s">
        <v>9</v>
      </c>
      <c r="C401" s="202" t="s">
        <v>35</v>
      </c>
      <c r="D401" s="210" t="s">
        <v>182</v>
      </c>
      <c r="E401" s="24" t="s">
        <v>184</v>
      </c>
      <c r="F401" s="86">
        <v>159</v>
      </c>
      <c r="G401" s="80">
        <v>2</v>
      </c>
      <c r="H401" s="204"/>
      <c r="I401" s="204"/>
      <c r="J401" s="204"/>
      <c r="K401" s="204"/>
      <c r="L401" s="80">
        <v>0</v>
      </c>
      <c r="M401" s="203"/>
      <c r="N401" s="52">
        <v>0</v>
      </c>
      <c r="O401" s="204"/>
      <c r="P401" s="204"/>
      <c r="Q401" s="11">
        <v>7.3928978790000004</v>
      </c>
      <c r="R401" s="204"/>
      <c r="S401" s="204"/>
      <c r="T401" s="53">
        <v>9.1916666666666682</v>
      </c>
      <c r="U401" s="204"/>
      <c r="V401" s="204"/>
      <c r="W401" s="11">
        <v>7.4691844522292001</v>
      </c>
      <c r="X401" s="204"/>
      <c r="Y401" s="204"/>
      <c r="Z401" s="53">
        <v>9.3937500000000007</v>
      </c>
      <c r="AA401" s="204"/>
      <c r="AB401" s="204"/>
      <c r="AC401" s="204"/>
      <c r="AD401" s="204"/>
      <c r="AE401" s="204"/>
      <c r="AF401" s="9">
        <v>2.7686748189809625</v>
      </c>
      <c r="AG401" s="9">
        <v>1064</v>
      </c>
      <c r="AH401" s="9">
        <v>0.29454281640563218</v>
      </c>
      <c r="AI401" s="9">
        <v>153</v>
      </c>
      <c r="AJ401" s="9">
        <v>2.0927884615384613</v>
      </c>
      <c r="AK401" s="9" t="s">
        <v>248</v>
      </c>
      <c r="AL401" s="9">
        <v>0</v>
      </c>
      <c r="AM401" s="9"/>
      <c r="AN401" s="9"/>
      <c r="AO401" s="73">
        <v>37</v>
      </c>
      <c r="AP401" s="80">
        <v>0</v>
      </c>
      <c r="AQ401" s="80">
        <v>0</v>
      </c>
      <c r="AR401" s="224">
        <v>277</v>
      </c>
      <c r="AS401" s="224" t="s">
        <v>248</v>
      </c>
      <c r="AT401" s="11">
        <v>11193.475</v>
      </c>
      <c r="AU401" s="11">
        <v>0</v>
      </c>
      <c r="AV401" s="11">
        <v>0</v>
      </c>
      <c r="AW401" s="11">
        <v>277</v>
      </c>
      <c r="AX401" s="203" t="s">
        <v>248</v>
      </c>
      <c r="AY401" s="235" t="s">
        <v>248</v>
      </c>
      <c r="AZ401" s="138">
        <v>35661</v>
      </c>
      <c r="BA401" s="188" t="s">
        <v>248</v>
      </c>
      <c r="BB401" s="203" t="s">
        <v>248</v>
      </c>
      <c r="BC401" s="203" t="s">
        <v>248</v>
      </c>
      <c r="BD401" s="217" t="s">
        <v>61</v>
      </c>
      <c r="BE401" s="201" t="s">
        <v>62</v>
      </c>
      <c r="BF401" s="201" t="s">
        <v>63</v>
      </c>
      <c r="BG401" s="201" t="s">
        <v>196</v>
      </c>
      <c r="BH401" s="456" t="s">
        <v>712</v>
      </c>
      <c r="BI401" s="218" t="s">
        <v>68</v>
      </c>
      <c r="BJ401" s="370">
        <v>214</v>
      </c>
      <c r="BK401" s="370">
        <v>4</v>
      </c>
      <c r="BL401" s="219" t="s">
        <v>65</v>
      </c>
      <c r="BM401" s="52"/>
      <c r="BN401" s="218" t="s">
        <v>310</v>
      </c>
      <c r="BO401" s="217" t="s">
        <v>83</v>
      </c>
      <c r="BP401" s="201" t="s">
        <v>683</v>
      </c>
      <c r="BQ401" s="52" t="s">
        <v>717</v>
      </c>
    </row>
    <row r="402" spans="1:69" ht="15.75">
      <c r="A402" s="207" t="s">
        <v>37</v>
      </c>
      <c r="B402" s="208" t="s">
        <v>9</v>
      </c>
      <c r="C402" s="202" t="s">
        <v>35</v>
      </c>
      <c r="D402" s="210" t="s">
        <v>182</v>
      </c>
      <c r="E402" s="24" t="s">
        <v>167</v>
      </c>
      <c r="F402" s="86">
        <v>187</v>
      </c>
      <c r="G402" s="80">
        <v>0</v>
      </c>
      <c r="H402" s="204"/>
      <c r="I402" s="204"/>
      <c r="J402" s="204"/>
      <c r="K402" s="204"/>
      <c r="L402" s="80">
        <v>1</v>
      </c>
      <c r="M402" s="203"/>
      <c r="N402" s="52">
        <v>0</v>
      </c>
      <c r="O402" s="204"/>
      <c r="P402" s="204"/>
      <c r="Q402" s="11">
        <v>6.1923869838999996</v>
      </c>
      <c r="R402" s="204"/>
      <c r="S402" s="204"/>
      <c r="T402" s="53">
        <v>7.6166666666666645</v>
      </c>
      <c r="U402" s="204"/>
      <c r="V402" s="204"/>
      <c r="W402" s="11">
        <v>6.2520643709677</v>
      </c>
      <c r="X402" s="204"/>
      <c r="Y402" s="204"/>
      <c r="Z402" s="53">
        <v>7.6749999999999972</v>
      </c>
      <c r="AA402" s="204"/>
      <c r="AB402" s="204"/>
      <c r="AC402" s="204"/>
      <c r="AD402" s="204"/>
      <c r="AE402" s="204"/>
      <c r="AF402" s="9">
        <v>3.473072203348309</v>
      </c>
      <c r="AG402" s="9">
        <v>1302</v>
      </c>
      <c r="AH402" s="9">
        <v>0.44697516042976448</v>
      </c>
      <c r="AI402" s="9">
        <v>40</v>
      </c>
      <c r="AJ402" s="9">
        <v>2.5814935064935067</v>
      </c>
      <c r="AK402" s="9" t="s">
        <v>248</v>
      </c>
      <c r="AL402" s="9">
        <v>185</v>
      </c>
      <c r="AM402" s="9">
        <v>3.4754671882018155</v>
      </c>
      <c r="AN402" s="9">
        <v>3.5480030721966207</v>
      </c>
      <c r="AO402" s="73">
        <v>6</v>
      </c>
      <c r="AP402" s="80">
        <v>0</v>
      </c>
      <c r="AQ402" s="80">
        <v>0</v>
      </c>
      <c r="AR402" s="224">
        <v>368</v>
      </c>
      <c r="AS402" s="224" t="s">
        <v>248</v>
      </c>
      <c r="AT402" s="11">
        <v>13369.936</v>
      </c>
      <c r="AU402" s="11">
        <v>0</v>
      </c>
      <c r="AV402" s="11">
        <v>0</v>
      </c>
      <c r="AW402" s="11">
        <v>368</v>
      </c>
      <c r="AX402" s="203" t="s">
        <v>248</v>
      </c>
      <c r="AY402" s="235" t="s">
        <v>248</v>
      </c>
      <c r="AZ402" s="138">
        <v>59049</v>
      </c>
      <c r="BA402" s="188" t="s">
        <v>248</v>
      </c>
      <c r="BB402" s="203" t="s">
        <v>248</v>
      </c>
      <c r="BC402" s="203" t="s">
        <v>248</v>
      </c>
      <c r="BD402" s="217" t="s">
        <v>61</v>
      </c>
      <c r="BE402" s="201" t="s">
        <v>62</v>
      </c>
      <c r="BF402" s="201" t="s">
        <v>63</v>
      </c>
      <c r="BG402" s="201" t="s">
        <v>196</v>
      </c>
      <c r="BH402" s="456" t="s">
        <v>514</v>
      </c>
      <c r="BI402" s="218" t="s">
        <v>64</v>
      </c>
      <c r="BJ402" s="370">
        <v>214</v>
      </c>
      <c r="BK402" s="370">
        <v>1</v>
      </c>
      <c r="BL402" s="219" t="s">
        <v>65</v>
      </c>
      <c r="BM402" s="52"/>
      <c r="BN402" s="218" t="s">
        <v>310</v>
      </c>
      <c r="BO402" s="217" t="s">
        <v>71</v>
      </c>
      <c r="BP402" s="201" t="s">
        <v>682</v>
      </c>
      <c r="BQ402" s="52" t="s">
        <v>716</v>
      </c>
    </row>
    <row r="403" spans="1:69" ht="15.75">
      <c r="A403" s="207" t="s">
        <v>37</v>
      </c>
      <c r="B403" s="208" t="s">
        <v>9</v>
      </c>
      <c r="C403" s="202" t="s">
        <v>35</v>
      </c>
      <c r="D403" s="210" t="s">
        <v>182</v>
      </c>
      <c r="E403" s="24" t="s">
        <v>167</v>
      </c>
      <c r="F403" s="86">
        <v>188</v>
      </c>
      <c r="G403" s="80">
        <v>3</v>
      </c>
      <c r="H403" s="204"/>
      <c r="I403" s="204"/>
      <c r="J403" s="204"/>
      <c r="K403" s="204"/>
      <c r="L403" s="80">
        <v>0</v>
      </c>
      <c r="M403" s="203"/>
      <c r="N403" s="52">
        <v>0</v>
      </c>
      <c r="O403" s="204"/>
      <c r="P403" s="204"/>
      <c r="Q403" s="11">
        <v>7.3373187351000002</v>
      </c>
      <c r="R403" s="204"/>
      <c r="S403" s="204"/>
      <c r="T403" s="53">
        <v>13.1875</v>
      </c>
      <c r="U403" s="204"/>
      <c r="V403" s="204"/>
      <c r="W403" s="11">
        <v>7.2795024108108004</v>
      </c>
      <c r="X403" s="204"/>
      <c r="Y403" s="204"/>
      <c r="Z403" s="53">
        <v>13.1875</v>
      </c>
      <c r="AA403" s="204"/>
      <c r="AB403" s="204"/>
      <c r="AC403" s="204"/>
      <c r="AD403" s="204"/>
      <c r="AE403" s="204"/>
      <c r="AF403" s="9">
        <v>3.3999536736131177</v>
      </c>
      <c r="AG403" s="9">
        <v>1295</v>
      </c>
      <c r="AH403" s="9">
        <v>0.48053448676347299</v>
      </c>
      <c r="AI403" s="9">
        <v>70</v>
      </c>
      <c r="AJ403" s="9">
        <v>2.458984375</v>
      </c>
      <c r="AK403" s="9" t="s">
        <v>248</v>
      </c>
      <c r="AL403" s="9">
        <v>185</v>
      </c>
      <c r="AM403" s="9">
        <v>3.3999536736131177</v>
      </c>
      <c r="AN403" s="9">
        <v>3.5012335526315788</v>
      </c>
      <c r="AO403" s="73">
        <v>9</v>
      </c>
      <c r="AP403" s="80">
        <v>0</v>
      </c>
      <c r="AQ403" s="80">
        <v>0</v>
      </c>
      <c r="AR403" s="224">
        <v>361</v>
      </c>
      <c r="AS403" s="224" t="s">
        <v>248</v>
      </c>
      <c r="AT403" s="11">
        <v>13210.977000000001</v>
      </c>
      <c r="AU403" s="11">
        <v>0</v>
      </c>
      <c r="AV403" s="11">
        <v>0</v>
      </c>
      <c r="AW403" s="11">
        <v>361</v>
      </c>
      <c r="AX403" s="203" t="s">
        <v>248</v>
      </c>
      <c r="AY403" s="235" t="s">
        <v>248</v>
      </c>
      <c r="AZ403" s="138">
        <v>59049</v>
      </c>
      <c r="BA403" s="188" t="s">
        <v>248</v>
      </c>
      <c r="BB403" s="203" t="s">
        <v>248</v>
      </c>
      <c r="BC403" s="203" t="s">
        <v>248</v>
      </c>
      <c r="BD403" s="217" t="s">
        <v>61</v>
      </c>
      <c r="BE403" s="201" t="s">
        <v>62</v>
      </c>
      <c r="BF403" s="201" t="s">
        <v>63</v>
      </c>
      <c r="BG403" s="201" t="s">
        <v>196</v>
      </c>
      <c r="BH403" s="456" t="s">
        <v>514</v>
      </c>
      <c r="BI403" s="218" t="s">
        <v>66</v>
      </c>
      <c r="BJ403" s="370">
        <v>214</v>
      </c>
      <c r="BK403" s="370">
        <v>7</v>
      </c>
      <c r="BL403" s="219" t="s">
        <v>65</v>
      </c>
      <c r="BM403" s="52"/>
      <c r="BN403" s="218" t="s">
        <v>310</v>
      </c>
      <c r="BO403" s="217" t="s">
        <v>71</v>
      </c>
      <c r="BP403" s="201" t="s">
        <v>682</v>
      </c>
      <c r="BQ403" s="52" t="s">
        <v>716</v>
      </c>
    </row>
    <row r="404" spans="1:69" ht="15.75">
      <c r="A404" s="207" t="s">
        <v>37</v>
      </c>
      <c r="B404" s="208" t="s">
        <v>9</v>
      </c>
      <c r="C404" s="202" t="s">
        <v>35</v>
      </c>
      <c r="D404" s="210" t="s">
        <v>182</v>
      </c>
      <c r="E404" s="24" t="s">
        <v>167</v>
      </c>
      <c r="F404" s="86">
        <v>188</v>
      </c>
      <c r="G404" s="80">
        <v>2</v>
      </c>
      <c r="H404" s="204"/>
      <c r="I404" s="204"/>
      <c r="J404" s="204"/>
      <c r="K404" s="204"/>
      <c r="L404" s="80">
        <v>0</v>
      </c>
      <c r="M404" s="203"/>
      <c r="N404" s="52">
        <v>0</v>
      </c>
      <c r="O404" s="204"/>
      <c r="P404" s="204"/>
      <c r="Q404" s="11">
        <v>5.8864675538000002</v>
      </c>
      <c r="R404" s="204"/>
      <c r="S404" s="204"/>
      <c r="T404" s="53">
        <v>8.5699999999999985</v>
      </c>
      <c r="U404" s="204"/>
      <c r="V404" s="204"/>
      <c r="W404" s="11">
        <v>5.2675536021504996</v>
      </c>
      <c r="X404" s="204"/>
      <c r="Y404" s="204"/>
      <c r="Z404" s="53">
        <v>8.2833333333333314</v>
      </c>
      <c r="AA404" s="204"/>
      <c r="AB404" s="204"/>
      <c r="AC404" s="204"/>
      <c r="AD404" s="204"/>
      <c r="AE404" s="204"/>
      <c r="AF404" s="9">
        <v>3.6508947880189968</v>
      </c>
      <c r="AG404" s="9">
        <v>1302</v>
      </c>
      <c r="AH404" s="9">
        <v>0.43502401655648565</v>
      </c>
      <c r="AI404" s="9">
        <v>36</v>
      </c>
      <c r="AJ404" s="9">
        <v>2.6889610389610392</v>
      </c>
      <c r="AK404" s="9" t="s">
        <v>248</v>
      </c>
      <c r="AL404" s="9">
        <v>184</v>
      </c>
      <c r="AM404" s="9">
        <v>3.660659948676269</v>
      </c>
      <c r="AN404" s="9">
        <v>3.6978335233751425</v>
      </c>
      <c r="AO404" s="73">
        <v>23</v>
      </c>
      <c r="AP404" s="80">
        <v>0</v>
      </c>
      <c r="AQ404" s="80">
        <v>0</v>
      </c>
      <c r="AR404" s="224">
        <v>349</v>
      </c>
      <c r="AS404" s="224" t="s">
        <v>248</v>
      </c>
      <c r="AT404" s="11">
        <v>13305.012000000001</v>
      </c>
      <c r="AU404" s="11">
        <v>0</v>
      </c>
      <c r="AV404" s="11">
        <v>0</v>
      </c>
      <c r="AW404" s="11">
        <v>349</v>
      </c>
      <c r="AX404" s="203" t="s">
        <v>248</v>
      </c>
      <c r="AY404" s="235" t="s">
        <v>248</v>
      </c>
      <c r="AZ404" s="138">
        <v>59049</v>
      </c>
      <c r="BA404" s="188" t="s">
        <v>248</v>
      </c>
      <c r="BB404" s="203" t="s">
        <v>248</v>
      </c>
      <c r="BC404" s="203" t="s">
        <v>248</v>
      </c>
      <c r="BD404" s="217" t="s">
        <v>61</v>
      </c>
      <c r="BE404" s="201" t="s">
        <v>62</v>
      </c>
      <c r="BF404" s="201" t="s">
        <v>63</v>
      </c>
      <c r="BG404" s="201" t="s">
        <v>196</v>
      </c>
      <c r="BH404" s="456" t="s">
        <v>514</v>
      </c>
      <c r="BI404" s="218" t="s">
        <v>67</v>
      </c>
      <c r="BJ404" s="370">
        <v>214</v>
      </c>
      <c r="BK404" s="370">
        <v>3</v>
      </c>
      <c r="BL404" s="219" t="s">
        <v>65</v>
      </c>
      <c r="BM404" s="52"/>
      <c r="BN404" s="218" t="s">
        <v>310</v>
      </c>
      <c r="BO404" s="217" t="s">
        <v>71</v>
      </c>
      <c r="BP404" s="201" t="s">
        <v>682</v>
      </c>
      <c r="BQ404" s="52" t="s">
        <v>716</v>
      </c>
    </row>
    <row r="405" spans="1:69" ht="15.75">
      <c r="A405" s="207" t="s">
        <v>37</v>
      </c>
      <c r="B405" s="208" t="s">
        <v>9</v>
      </c>
      <c r="C405" s="202" t="s">
        <v>35</v>
      </c>
      <c r="D405" s="210" t="s">
        <v>182</v>
      </c>
      <c r="E405" s="24" t="s">
        <v>167</v>
      </c>
      <c r="F405" s="86">
        <v>190</v>
      </c>
      <c r="G405" s="80">
        <v>5</v>
      </c>
      <c r="H405" s="204"/>
      <c r="I405" s="204"/>
      <c r="J405" s="204"/>
      <c r="K405" s="204"/>
      <c r="L405" s="80">
        <v>0</v>
      </c>
      <c r="M405" s="203"/>
      <c r="N405" s="52">
        <v>0</v>
      </c>
      <c r="O405" s="204"/>
      <c r="P405" s="204"/>
      <c r="Q405" s="11">
        <v>7.4063674162000002</v>
      </c>
      <c r="R405" s="204"/>
      <c r="S405" s="204"/>
      <c r="T405" s="53">
        <v>9.625</v>
      </c>
      <c r="U405" s="204"/>
      <c r="V405" s="204"/>
      <c r="W405" s="11">
        <v>7.4648646864863997</v>
      </c>
      <c r="X405" s="204"/>
      <c r="Y405" s="204"/>
      <c r="Z405" s="53">
        <v>9.4749999999999996</v>
      </c>
      <c r="AA405" s="204"/>
      <c r="AB405" s="204"/>
      <c r="AC405" s="204"/>
      <c r="AD405" s="204"/>
      <c r="AE405" s="204"/>
      <c r="AF405" s="9">
        <v>2.7132278042870595</v>
      </c>
      <c r="AG405" s="9">
        <v>1295</v>
      </c>
      <c r="AH405" s="9">
        <v>0.28524365528198176</v>
      </c>
      <c r="AI405" s="9">
        <v>263</v>
      </c>
      <c r="AJ405" s="9">
        <v>2.0817510548523206</v>
      </c>
      <c r="AK405" s="9" t="s">
        <v>248</v>
      </c>
      <c r="AL405" s="9">
        <v>0</v>
      </c>
      <c r="AM405" s="9"/>
      <c r="AN405" s="9"/>
      <c r="AO405" s="73">
        <v>83</v>
      </c>
      <c r="AP405" s="80">
        <v>0</v>
      </c>
      <c r="AQ405" s="80">
        <v>0</v>
      </c>
      <c r="AR405" s="224">
        <v>287</v>
      </c>
      <c r="AS405" s="224" t="s">
        <v>248</v>
      </c>
      <c r="AT405" s="11">
        <v>13194.156000000001</v>
      </c>
      <c r="AU405" s="11">
        <v>0</v>
      </c>
      <c r="AV405" s="11">
        <v>0</v>
      </c>
      <c r="AW405" s="11">
        <v>287</v>
      </c>
      <c r="AX405" s="203" t="s">
        <v>248</v>
      </c>
      <c r="AY405" s="235" t="s">
        <v>248</v>
      </c>
      <c r="AZ405" s="138">
        <v>59049</v>
      </c>
      <c r="BA405" s="188" t="s">
        <v>248</v>
      </c>
      <c r="BB405" s="203" t="s">
        <v>248</v>
      </c>
      <c r="BC405" s="203" t="s">
        <v>248</v>
      </c>
      <c r="BD405" s="217" t="s">
        <v>61</v>
      </c>
      <c r="BE405" s="201" t="s">
        <v>62</v>
      </c>
      <c r="BF405" s="201" t="s">
        <v>63</v>
      </c>
      <c r="BG405" s="201" t="s">
        <v>196</v>
      </c>
      <c r="BH405" s="456" t="s">
        <v>514</v>
      </c>
      <c r="BI405" s="218" t="s">
        <v>68</v>
      </c>
      <c r="BJ405" s="370">
        <v>214</v>
      </c>
      <c r="BK405" s="370">
        <v>4</v>
      </c>
      <c r="BL405" s="219" t="s">
        <v>65</v>
      </c>
      <c r="BM405" s="52"/>
      <c r="BN405" s="218" t="s">
        <v>310</v>
      </c>
      <c r="BO405" s="217" t="s">
        <v>71</v>
      </c>
      <c r="BP405" s="201" t="s">
        <v>682</v>
      </c>
      <c r="BQ405" s="52" t="s">
        <v>716</v>
      </c>
    </row>
    <row r="406" spans="1:69" ht="15.75">
      <c r="A406" s="207" t="s">
        <v>37</v>
      </c>
      <c r="B406" s="208" t="s">
        <v>9</v>
      </c>
      <c r="C406" s="202" t="s">
        <v>35</v>
      </c>
      <c r="D406" s="210" t="s">
        <v>182</v>
      </c>
      <c r="E406" s="24" t="s">
        <v>331</v>
      </c>
      <c r="F406" s="86">
        <v>49</v>
      </c>
      <c r="G406" s="80">
        <v>1</v>
      </c>
      <c r="H406" s="204"/>
      <c r="I406" s="204"/>
      <c r="J406" s="204"/>
      <c r="K406" s="204"/>
      <c r="L406" s="80">
        <v>0</v>
      </c>
      <c r="M406" s="203"/>
      <c r="N406" s="52">
        <v>0</v>
      </c>
      <c r="O406" s="204"/>
      <c r="P406" s="204"/>
      <c r="Q406" s="11">
        <v>5.5988957082999997</v>
      </c>
      <c r="R406" s="204"/>
      <c r="S406" s="204"/>
      <c r="T406" s="53">
        <v>6.8999999999999986</v>
      </c>
      <c r="U406" s="204"/>
      <c r="V406" s="204"/>
      <c r="W406" s="11">
        <v>5.5871247708332996</v>
      </c>
      <c r="X406" s="204"/>
      <c r="Y406" s="204"/>
      <c r="Z406" s="53">
        <v>6.8999999999999986</v>
      </c>
      <c r="AA406" s="204"/>
      <c r="AB406" s="204"/>
      <c r="AC406" s="204"/>
      <c r="AD406" s="204"/>
      <c r="AE406" s="204"/>
      <c r="AF406" s="9">
        <v>3.4057142950949211</v>
      </c>
      <c r="AG406" s="9">
        <v>336</v>
      </c>
      <c r="AH406" s="9">
        <v>0.41522850595005895</v>
      </c>
      <c r="AI406" s="9">
        <v>10</v>
      </c>
      <c r="AJ406" s="9">
        <v>2.6096774193548389</v>
      </c>
      <c r="AK406" s="9" t="s">
        <v>248</v>
      </c>
      <c r="AL406" s="9">
        <v>48</v>
      </c>
      <c r="AM406" s="9">
        <v>3.4057142950949211</v>
      </c>
      <c r="AN406" s="9">
        <v>3.4044585987261149</v>
      </c>
      <c r="AO406" s="73">
        <v>0</v>
      </c>
      <c r="AP406" s="80">
        <v>0</v>
      </c>
      <c r="AQ406" s="80">
        <v>0</v>
      </c>
      <c r="AR406" s="224">
        <v>96</v>
      </c>
      <c r="AS406" s="224" t="s">
        <v>248</v>
      </c>
      <c r="AT406" s="11">
        <v>3420.3150000000001</v>
      </c>
      <c r="AU406" s="11">
        <v>0</v>
      </c>
      <c r="AV406" s="11">
        <v>0</v>
      </c>
      <c r="AW406" s="11">
        <v>96</v>
      </c>
      <c r="AX406" s="203" t="s">
        <v>248</v>
      </c>
      <c r="AY406" s="235" t="s">
        <v>248</v>
      </c>
      <c r="AZ406" s="138">
        <v>41730</v>
      </c>
      <c r="BA406" s="188" t="s">
        <v>248</v>
      </c>
      <c r="BB406" s="203" t="s">
        <v>248</v>
      </c>
      <c r="BC406" s="203" t="s">
        <v>248</v>
      </c>
      <c r="BD406" s="217" t="s">
        <v>61</v>
      </c>
      <c r="BE406" s="201" t="s">
        <v>62</v>
      </c>
      <c r="BF406" s="201" t="s">
        <v>63</v>
      </c>
      <c r="BG406" s="201" t="s">
        <v>196</v>
      </c>
      <c r="BH406" s="456" t="s">
        <v>712</v>
      </c>
      <c r="BI406" s="218" t="s">
        <v>64</v>
      </c>
      <c r="BJ406" s="370">
        <v>214</v>
      </c>
      <c r="BK406" s="370">
        <v>1</v>
      </c>
      <c r="BL406" s="219" t="s">
        <v>65</v>
      </c>
      <c r="BM406" s="52"/>
      <c r="BN406" s="218" t="s">
        <v>310</v>
      </c>
      <c r="BO406" s="217" t="s">
        <v>346</v>
      </c>
      <c r="BP406" s="201" t="s">
        <v>685</v>
      </c>
      <c r="BQ406" s="52" t="s">
        <v>718</v>
      </c>
    </row>
    <row r="407" spans="1:69" ht="15.75">
      <c r="A407" s="207" t="s">
        <v>37</v>
      </c>
      <c r="B407" s="208" t="s">
        <v>9</v>
      </c>
      <c r="C407" s="202" t="s">
        <v>35</v>
      </c>
      <c r="D407" s="210" t="s">
        <v>182</v>
      </c>
      <c r="E407" s="24" t="s">
        <v>331</v>
      </c>
      <c r="F407" s="86">
        <v>49</v>
      </c>
      <c r="G407" s="80">
        <v>0</v>
      </c>
      <c r="H407" s="204"/>
      <c r="I407" s="204"/>
      <c r="J407" s="204"/>
      <c r="K407" s="204"/>
      <c r="L407" s="80">
        <v>0</v>
      </c>
      <c r="M407" s="203"/>
      <c r="N407" s="52">
        <v>0</v>
      </c>
      <c r="O407" s="204"/>
      <c r="P407" s="204"/>
      <c r="Q407" s="11">
        <v>7.0646120408000002</v>
      </c>
      <c r="R407" s="204"/>
      <c r="S407" s="204"/>
      <c r="T407" s="53">
        <v>12.855</v>
      </c>
      <c r="U407" s="204"/>
      <c r="V407" s="204"/>
      <c r="W407" s="11">
        <v>7.1312242040816001</v>
      </c>
      <c r="X407" s="204"/>
      <c r="Y407" s="204"/>
      <c r="Z407" s="53">
        <v>12.855</v>
      </c>
      <c r="AA407" s="204"/>
      <c r="AB407" s="204"/>
      <c r="AC407" s="204"/>
      <c r="AD407" s="204"/>
      <c r="AE407" s="204"/>
      <c r="AF407" s="9">
        <v>2.9453935884989151</v>
      </c>
      <c r="AG407" s="9">
        <v>342</v>
      </c>
      <c r="AH407" s="9">
        <v>0.61009982255910311</v>
      </c>
      <c r="AI407" s="9">
        <v>84</v>
      </c>
      <c r="AJ407" s="9">
        <v>1.9366666666666668</v>
      </c>
      <c r="AK407" s="9" t="s">
        <v>248</v>
      </c>
      <c r="AL407" s="9">
        <v>48</v>
      </c>
      <c r="AM407" s="9">
        <v>2.9498115101503948</v>
      </c>
      <c r="AN407" s="9">
        <v>2.9807692307692308</v>
      </c>
      <c r="AO407" s="73">
        <v>0</v>
      </c>
      <c r="AP407" s="80">
        <v>0</v>
      </c>
      <c r="AQ407" s="80">
        <v>0</v>
      </c>
      <c r="AR407" s="224">
        <v>98</v>
      </c>
      <c r="AS407" s="224" t="s">
        <v>248</v>
      </c>
      <c r="AT407" s="11">
        <v>3491.66</v>
      </c>
      <c r="AU407" s="11">
        <v>0</v>
      </c>
      <c r="AV407" s="11">
        <v>0</v>
      </c>
      <c r="AW407" s="11">
        <v>98</v>
      </c>
      <c r="AX407" s="203" t="s">
        <v>248</v>
      </c>
      <c r="AY407" s="235" t="s">
        <v>248</v>
      </c>
      <c r="AZ407" s="138">
        <v>41730</v>
      </c>
      <c r="BA407" s="188" t="s">
        <v>248</v>
      </c>
      <c r="BB407" s="203" t="s">
        <v>248</v>
      </c>
      <c r="BC407" s="203" t="s">
        <v>248</v>
      </c>
      <c r="BD407" s="217" t="s">
        <v>61</v>
      </c>
      <c r="BE407" s="201" t="s">
        <v>62</v>
      </c>
      <c r="BF407" s="201" t="s">
        <v>63</v>
      </c>
      <c r="BG407" s="201" t="s">
        <v>196</v>
      </c>
      <c r="BH407" s="456" t="s">
        <v>712</v>
      </c>
      <c r="BI407" s="218" t="s">
        <v>66</v>
      </c>
      <c r="BJ407" s="370">
        <v>214</v>
      </c>
      <c r="BK407" s="370">
        <v>7</v>
      </c>
      <c r="BL407" s="219" t="s">
        <v>65</v>
      </c>
      <c r="BM407" s="52"/>
      <c r="BN407" s="218" t="s">
        <v>310</v>
      </c>
      <c r="BO407" s="217" t="s">
        <v>346</v>
      </c>
      <c r="BP407" s="201" t="s">
        <v>685</v>
      </c>
      <c r="BQ407" s="52" t="s">
        <v>718</v>
      </c>
    </row>
    <row r="408" spans="1:69" ht="15.75">
      <c r="A408" s="207" t="s">
        <v>37</v>
      </c>
      <c r="B408" s="208" t="s">
        <v>9</v>
      </c>
      <c r="C408" s="202" t="s">
        <v>35</v>
      </c>
      <c r="D408" s="210" t="s">
        <v>182</v>
      </c>
      <c r="E408" s="24" t="s">
        <v>331</v>
      </c>
      <c r="F408" s="86">
        <v>49</v>
      </c>
      <c r="G408" s="80">
        <v>2</v>
      </c>
      <c r="H408" s="204"/>
      <c r="I408" s="204"/>
      <c r="J408" s="204"/>
      <c r="K408" s="204"/>
      <c r="L408" s="80">
        <v>0</v>
      </c>
      <c r="M408" s="203"/>
      <c r="N408" s="52">
        <v>0</v>
      </c>
      <c r="O408" s="204"/>
      <c r="P408" s="204"/>
      <c r="Q408" s="11">
        <v>6.9794678297999999</v>
      </c>
      <c r="R408" s="204"/>
      <c r="S408" s="204"/>
      <c r="T408" s="53">
        <v>8.4708333333333332</v>
      </c>
      <c r="U408" s="204"/>
      <c r="V408" s="204"/>
      <c r="W408" s="11">
        <v>7.1086590425531</v>
      </c>
      <c r="X408" s="204"/>
      <c r="Y408" s="204"/>
      <c r="Z408" s="53">
        <v>8.4708333333333332</v>
      </c>
      <c r="AA408" s="204"/>
      <c r="AB408" s="204"/>
      <c r="AC408" s="204"/>
      <c r="AD408" s="204"/>
      <c r="AE408" s="204"/>
      <c r="AF408" s="9">
        <v>3.3207902785130181</v>
      </c>
      <c r="AG408" s="9">
        <v>329</v>
      </c>
      <c r="AH408" s="9">
        <v>0.52205065070716405</v>
      </c>
      <c r="AI408" s="9">
        <v>26</v>
      </c>
      <c r="AJ408" s="9">
        <v>2.2923913043478259</v>
      </c>
      <c r="AK408" s="9" t="s">
        <v>248</v>
      </c>
      <c r="AL408" s="9">
        <v>47</v>
      </c>
      <c r="AM408" s="9">
        <v>3.3207902785130181</v>
      </c>
      <c r="AN408" s="9">
        <v>3.4258241758241756</v>
      </c>
      <c r="AO408" s="73">
        <v>2</v>
      </c>
      <c r="AP408" s="80">
        <v>0</v>
      </c>
      <c r="AQ408" s="80">
        <v>0</v>
      </c>
      <c r="AR408" s="224">
        <v>92</v>
      </c>
      <c r="AS408" s="224" t="s">
        <v>248</v>
      </c>
      <c r="AT408" s="11">
        <v>3351.6640000000002</v>
      </c>
      <c r="AU408" s="11">
        <v>0</v>
      </c>
      <c r="AV408" s="11">
        <v>0</v>
      </c>
      <c r="AW408" s="11">
        <v>92</v>
      </c>
      <c r="AX408" s="203" t="s">
        <v>248</v>
      </c>
      <c r="AY408" s="235" t="s">
        <v>248</v>
      </c>
      <c r="AZ408" s="138">
        <v>41730</v>
      </c>
      <c r="BA408" s="188" t="s">
        <v>248</v>
      </c>
      <c r="BB408" s="203" t="s">
        <v>248</v>
      </c>
      <c r="BC408" s="203" t="s">
        <v>248</v>
      </c>
      <c r="BD408" s="217" t="s">
        <v>61</v>
      </c>
      <c r="BE408" s="201" t="s">
        <v>62</v>
      </c>
      <c r="BF408" s="201" t="s">
        <v>63</v>
      </c>
      <c r="BG408" s="201" t="s">
        <v>196</v>
      </c>
      <c r="BH408" s="456" t="s">
        <v>712</v>
      </c>
      <c r="BI408" s="218" t="s">
        <v>67</v>
      </c>
      <c r="BJ408" s="370">
        <v>214</v>
      </c>
      <c r="BK408" s="370">
        <v>3</v>
      </c>
      <c r="BL408" s="219" t="s">
        <v>65</v>
      </c>
      <c r="BM408" s="52"/>
      <c r="BN408" s="218" t="s">
        <v>310</v>
      </c>
      <c r="BO408" s="217" t="s">
        <v>346</v>
      </c>
      <c r="BP408" s="201" t="s">
        <v>685</v>
      </c>
      <c r="BQ408" s="52" t="s">
        <v>718</v>
      </c>
    </row>
    <row r="409" spans="1:69" ht="15.75">
      <c r="A409" s="207" t="s">
        <v>37</v>
      </c>
      <c r="B409" s="208" t="s">
        <v>9</v>
      </c>
      <c r="C409" s="202" t="s">
        <v>35</v>
      </c>
      <c r="D409" s="210" t="s">
        <v>182</v>
      </c>
      <c r="E409" s="24" t="s">
        <v>331</v>
      </c>
      <c r="F409" s="86">
        <v>49</v>
      </c>
      <c r="G409" s="80">
        <v>3</v>
      </c>
      <c r="H409" s="204"/>
      <c r="I409" s="204"/>
      <c r="J409" s="204"/>
      <c r="K409" s="204"/>
      <c r="L409" s="80">
        <v>0</v>
      </c>
      <c r="M409" s="203"/>
      <c r="N409" s="52">
        <v>0</v>
      </c>
      <c r="O409" s="204"/>
      <c r="P409" s="204"/>
      <c r="Q409" s="11">
        <v>7.7002606521999999</v>
      </c>
      <c r="R409" s="204"/>
      <c r="S409" s="204"/>
      <c r="T409" s="53">
        <v>10.349999999999998</v>
      </c>
      <c r="U409" s="204"/>
      <c r="V409" s="204"/>
      <c r="W409" s="11">
        <v>7.7343909565217004</v>
      </c>
      <c r="X409" s="204"/>
      <c r="Y409" s="204"/>
      <c r="Z409" s="53">
        <v>10.849999999999998</v>
      </c>
      <c r="AA409" s="204"/>
      <c r="AB409" s="204"/>
      <c r="AC409" s="204"/>
      <c r="AD409" s="204"/>
      <c r="AE409" s="204"/>
      <c r="AF409" s="9">
        <v>2.6705882419057252</v>
      </c>
      <c r="AG409" s="9">
        <v>238</v>
      </c>
      <c r="AH409" s="9">
        <v>0.56679950797701883</v>
      </c>
      <c r="AI409" s="9">
        <v>85</v>
      </c>
      <c r="AJ409" s="9">
        <v>1.537962962962963</v>
      </c>
      <c r="AK409" s="9" t="s">
        <v>248</v>
      </c>
      <c r="AL409" s="9">
        <v>0</v>
      </c>
      <c r="AM409" s="9"/>
      <c r="AN409" s="9"/>
      <c r="AO409" s="73">
        <v>4</v>
      </c>
      <c r="AP409" s="80">
        <v>0</v>
      </c>
      <c r="AQ409" s="80">
        <v>0</v>
      </c>
      <c r="AR409" s="224">
        <v>88</v>
      </c>
      <c r="AS409" s="224" t="s">
        <v>248</v>
      </c>
      <c r="AT409" s="11">
        <v>3279.7359999999999</v>
      </c>
      <c r="AU409" s="11">
        <v>0</v>
      </c>
      <c r="AV409" s="11">
        <v>0</v>
      </c>
      <c r="AW409" s="11">
        <v>88</v>
      </c>
      <c r="AX409" s="203" t="s">
        <v>248</v>
      </c>
      <c r="AY409" s="235" t="s">
        <v>248</v>
      </c>
      <c r="AZ409" s="138">
        <v>41730</v>
      </c>
      <c r="BA409" s="188" t="s">
        <v>248</v>
      </c>
      <c r="BB409" s="203" t="s">
        <v>248</v>
      </c>
      <c r="BC409" s="203" t="s">
        <v>248</v>
      </c>
      <c r="BD409" s="217" t="s">
        <v>61</v>
      </c>
      <c r="BE409" s="201" t="s">
        <v>62</v>
      </c>
      <c r="BF409" s="201" t="s">
        <v>63</v>
      </c>
      <c r="BG409" s="201" t="s">
        <v>196</v>
      </c>
      <c r="BH409" s="456" t="s">
        <v>712</v>
      </c>
      <c r="BI409" s="218" t="s">
        <v>68</v>
      </c>
      <c r="BJ409" s="370">
        <v>214</v>
      </c>
      <c r="BK409" s="370">
        <v>4</v>
      </c>
      <c r="BL409" s="219" t="s">
        <v>65</v>
      </c>
      <c r="BM409" s="52"/>
      <c r="BN409" s="218" t="s">
        <v>310</v>
      </c>
      <c r="BO409" s="217" t="s">
        <v>346</v>
      </c>
      <c r="BP409" s="201" t="s">
        <v>685</v>
      </c>
      <c r="BQ409" s="52" t="s">
        <v>718</v>
      </c>
    </row>
    <row r="410" spans="1:69" ht="15.75">
      <c r="A410" s="207" t="s">
        <v>37</v>
      </c>
      <c r="B410" s="208" t="s">
        <v>9</v>
      </c>
      <c r="C410" s="202" t="s">
        <v>35</v>
      </c>
      <c r="D410" s="210" t="s">
        <v>182</v>
      </c>
      <c r="E410" s="24" t="s">
        <v>214</v>
      </c>
      <c r="F410" s="86">
        <v>88</v>
      </c>
      <c r="G410" s="80">
        <v>0</v>
      </c>
      <c r="H410" s="204"/>
      <c r="I410" s="204"/>
      <c r="J410" s="204"/>
      <c r="K410" s="204"/>
      <c r="L410" s="80">
        <v>0</v>
      </c>
      <c r="M410" s="203"/>
      <c r="N410" s="52">
        <v>0</v>
      </c>
      <c r="O410" s="204"/>
      <c r="P410" s="204"/>
      <c r="Q410" s="11">
        <v>6.2904316136</v>
      </c>
      <c r="R410" s="204"/>
      <c r="S410" s="204"/>
      <c r="T410" s="53">
        <v>7.4599999999999991</v>
      </c>
      <c r="U410" s="204"/>
      <c r="V410" s="204"/>
      <c r="W410" s="11">
        <v>6.3736248863635998</v>
      </c>
      <c r="X410" s="204"/>
      <c r="Y410" s="204"/>
      <c r="Z410" s="53">
        <v>7.4799999999999995</v>
      </c>
      <c r="AA410" s="204"/>
      <c r="AB410" s="204"/>
      <c r="AC410" s="204"/>
      <c r="AD410" s="204"/>
      <c r="AE410" s="204"/>
      <c r="AF410" s="9">
        <v>3.4125487088383024</v>
      </c>
      <c r="AG410" s="9">
        <v>616</v>
      </c>
      <c r="AH410" s="9">
        <v>0.50352993214582864</v>
      </c>
      <c r="AI410" s="9">
        <v>36</v>
      </c>
      <c r="AJ410" s="9">
        <v>2.4161290322580644</v>
      </c>
      <c r="AK410" s="9" t="s">
        <v>248</v>
      </c>
      <c r="AL410" s="9">
        <v>88</v>
      </c>
      <c r="AM410" s="9">
        <v>3.4125487088383024</v>
      </c>
      <c r="AN410" s="9">
        <v>3.5265780730897012</v>
      </c>
      <c r="AO410" s="73">
        <v>1</v>
      </c>
      <c r="AP410" s="80">
        <v>0</v>
      </c>
      <c r="AQ410" s="80">
        <v>0</v>
      </c>
      <c r="AR410" s="224">
        <v>175</v>
      </c>
      <c r="AS410" s="224" t="s">
        <v>248</v>
      </c>
      <c r="AT410" s="11">
        <v>6661.9160000000002</v>
      </c>
      <c r="AU410" s="11">
        <v>0</v>
      </c>
      <c r="AV410" s="11">
        <v>0</v>
      </c>
      <c r="AW410" s="11">
        <v>175</v>
      </c>
      <c r="AX410" s="203" t="s">
        <v>248</v>
      </c>
      <c r="AY410" s="235" t="s">
        <v>248</v>
      </c>
      <c r="AZ410" s="138">
        <v>37648</v>
      </c>
      <c r="BA410" s="188" t="s">
        <v>248</v>
      </c>
      <c r="BB410" s="203" t="s">
        <v>248</v>
      </c>
      <c r="BC410" s="203" t="s">
        <v>248</v>
      </c>
      <c r="BD410" s="217" t="s">
        <v>61</v>
      </c>
      <c r="BE410" s="201" t="s">
        <v>62</v>
      </c>
      <c r="BF410" s="201" t="s">
        <v>63</v>
      </c>
      <c r="BG410" s="201" t="s">
        <v>196</v>
      </c>
      <c r="BH410" s="456" t="s">
        <v>512</v>
      </c>
      <c r="BI410" s="218" t="s">
        <v>64</v>
      </c>
      <c r="BJ410" s="370">
        <v>214</v>
      </c>
      <c r="BK410" s="370">
        <v>1</v>
      </c>
      <c r="BL410" s="219" t="s">
        <v>65</v>
      </c>
      <c r="BM410" s="52"/>
      <c r="BN410" s="218" t="s">
        <v>310</v>
      </c>
      <c r="BO410" s="217" t="s">
        <v>72</v>
      </c>
      <c r="BP410" s="201" t="s">
        <v>696</v>
      </c>
      <c r="BQ410" s="52" t="s">
        <v>719</v>
      </c>
    </row>
    <row r="411" spans="1:69" ht="15.75">
      <c r="A411" s="207" t="s">
        <v>37</v>
      </c>
      <c r="B411" s="208" t="s">
        <v>9</v>
      </c>
      <c r="C411" s="202" t="s">
        <v>35</v>
      </c>
      <c r="D411" s="210" t="s">
        <v>182</v>
      </c>
      <c r="E411" s="24" t="s">
        <v>214</v>
      </c>
      <c r="F411" s="86">
        <v>87</v>
      </c>
      <c r="G411" s="80">
        <v>4</v>
      </c>
      <c r="H411" s="204"/>
      <c r="I411" s="204"/>
      <c r="J411" s="204"/>
      <c r="K411" s="204"/>
      <c r="L411" s="80">
        <v>2</v>
      </c>
      <c r="M411" s="203"/>
      <c r="N411" s="52">
        <v>0</v>
      </c>
      <c r="O411" s="204"/>
      <c r="P411" s="204"/>
      <c r="Q411" s="11">
        <v>7.7919874691000004</v>
      </c>
      <c r="R411" s="204"/>
      <c r="S411" s="204"/>
      <c r="T411" s="53">
        <v>13.475000000000001</v>
      </c>
      <c r="U411" s="204"/>
      <c r="V411" s="204"/>
      <c r="W411" s="11">
        <v>7.8397158765431998</v>
      </c>
      <c r="X411" s="204"/>
      <c r="Y411" s="204"/>
      <c r="Z411" s="53">
        <v>12.975000000000001</v>
      </c>
      <c r="AA411" s="204"/>
      <c r="AB411" s="204"/>
      <c r="AC411" s="204"/>
      <c r="AD411" s="204"/>
      <c r="AE411" s="204"/>
      <c r="AF411" s="9">
        <v>3.2529136920613899</v>
      </c>
      <c r="AG411" s="9">
        <v>566</v>
      </c>
      <c r="AH411" s="9">
        <v>0.58164447679201536</v>
      </c>
      <c r="AI411" s="9">
        <v>69</v>
      </c>
      <c r="AJ411" s="9">
        <v>2.0846938775510204</v>
      </c>
      <c r="AK411" s="9" t="s">
        <v>248</v>
      </c>
      <c r="AL411" s="9">
        <v>72</v>
      </c>
      <c r="AM411" s="9">
        <v>3.3071031790404088</v>
      </c>
      <c r="AN411" s="9">
        <v>3.3569364161849711</v>
      </c>
      <c r="AO411" s="73">
        <v>17</v>
      </c>
      <c r="AP411" s="80">
        <v>1</v>
      </c>
      <c r="AQ411" s="80">
        <v>4</v>
      </c>
      <c r="AR411" s="224">
        <v>144</v>
      </c>
      <c r="AS411" s="224" t="s">
        <v>248</v>
      </c>
      <c r="AT411" s="11">
        <v>6206.8329999999996</v>
      </c>
      <c r="AU411" s="11">
        <v>255.738</v>
      </c>
      <c r="AV411" s="11">
        <v>0</v>
      </c>
      <c r="AW411" s="11">
        <v>144</v>
      </c>
      <c r="AX411" s="203" t="s">
        <v>248</v>
      </c>
      <c r="AY411" s="235" t="s">
        <v>248</v>
      </c>
      <c r="AZ411" s="138">
        <v>37648</v>
      </c>
      <c r="BA411" s="188" t="s">
        <v>248</v>
      </c>
      <c r="BB411" s="203" t="s">
        <v>248</v>
      </c>
      <c r="BC411" s="203" t="s">
        <v>248</v>
      </c>
      <c r="BD411" s="217" t="s">
        <v>61</v>
      </c>
      <c r="BE411" s="201" t="s">
        <v>62</v>
      </c>
      <c r="BF411" s="201" t="s">
        <v>63</v>
      </c>
      <c r="BG411" s="201" t="s">
        <v>196</v>
      </c>
      <c r="BH411" s="456" t="s">
        <v>512</v>
      </c>
      <c r="BI411" s="218" t="s">
        <v>66</v>
      </c>
      <c r="BJ411" s="370">
        <v>214</v>
      </c>
      <c r="BK411" s="370">
        <v>7</v>
      </c>
      <c r="BL411" s="219" t="s">
        <v>65</v>
      </c>
      <c r="BM411" s="52"/>
      <c r="BN411" s="218" t="s">
        <v>310</v>
      </c>
      <c r="BO411" s="217" t="s">
        <v>72</v>
      </c>
      <c r="BP411" s="201" t="s">
        <v>696</v>
      </c>
      <c r="BQ411" s="52" t="s">
        <v>719</v>
      </c>
    </row>
    <row r="412" spans="1:69" ht="15.75">
      <c r="A412" s="207" t="s">
        <v>37</v>
      </c>
      <c r="B412" s="208" t="s">
        <v>9</v>
      </c>
      <c r="C412" s="202" t="s">
        <v>35</v>
      </c>
      <c r="D412" s="210" t="s">
        <v>182</v>
      </c>
      <c r="E412" s="24" t="s">
        <v>214</v>
      </c>
      <c r="F412" s="86">
        <v>84</v>
      </c>
      <c r="G412" s="80">
        <v>3</v>
      </c>
      <c r="H412" s="204"/>
      <c r="I412" s="204"/>
      <c r="J412" s="204"/>
      <c r="K412" s="204"/>
      <c r="L412" s="80">
        <v>2</v>
      </c>
      <c r="M412" s="203"/>
      <c r="N412" s="52">
        <v>0</v>
      </c>
      <c r="O412" s="204"/>
      <c r="P412" s="204"/>
      <c r="Q412" s="11">
        <v>7.0377212532</v>
      </c>
      <c r="R412" s="204"/>
      <c r="S412" s="204"/>
      <c r="T412" s="53">
        <v>9.0249999999999986</v>
      </c>
      <c r="U412" s="204"/>
      <c r="V412" s="204"/>
      <c r="W412" s="11">
        <v>7.1063416582277998</v>
      </c>
      <c r="X412" s="204"/>
      <c r="Y412" s="204"/>
      <c r="Z412" s="53">
        <v>9.2624999999999993</v>
      </c>
      <c r="AA412" s="204"/>
      <c r="AB412" s="204"/>
      <c r="AC412" s="204"/>
      <c r="AD412" s="204"/>
      <c r="AE412" s="204"/>
      <c r="AF412" s="9">
        <v>3.2769429877213665</v>
      </c>
      <c r="AG412" s="9">
        <v>552</v>
      </c>
      <c r="AH412" s="9">
        <v>0.69419053372965345</v>
      </c>
      <c r="AI412" s="9">
        <v>91</v>
      </c>
      <c r="AJ412" s="9">
        <v>1.7108108108108109</v>
      </c>
      <c r="AK412" s="9" t="s">
        <v>248</v>
      </c>
      <c r="AL412" s="9">
        <v>55</v>
      </c>
      <c r="AM412" s="9">
        <v>3.4952727354966204</v>
      </c>
      <c r="AN412" s="9">
        <v>3.5683856502242151</v>
      </c>
      <c r="AO412" s="73">
        <v>16</v>
      </c>
      <c r="AP412" s="80">
        <v>1</v>
      </c>
      <c r="AQ412" s="80">
        <v>3</v>
      </c>
      <c r="AR412" s="224">
        <v>142</v>
      </c>
      <c r="AS412" s="224" t="s">
        <v>248</v>
      </c>
      <c r="AT412" s="11">
        <v>5380.83</v>
      </c>
      <c r="AU412" s="11">
        <v>868.33100000000002</v>
      </c>
      <c r="AV412" s="11">
        <v>0</v>
      </c>
      <c r="AW412" s="11">
        <v>142</v>
      </c>
      <c r="AX412" s="203" t="s">
        <v>248</v>
      </c>
      <c r="AY412" s="235" t="s">
        <v>248</v>
      </c>
      <c r="AZ412" s="138">
        <v>37648</v>
      </c>
      <c r="BA412" s="188" t="s">
        <v>248</v>
      </c>
      <c r="BB412" s="203" t="s">
        <v>248</v>
      </c>
      <c r="BC412" s="203" t="s">
        <v>248</v>
      </c>
      <c r="BD412" s="217" t="s">
        <v>61</v>
      </c>
      <c r="BE412" s="201" t="s">
        <v>62</v>
      </c>
      <c r="BF412" s="201" t="s">
        <v>63</v>
      </c>
      <c r="BG412" s="201" t="s">
        <v>196</v>
      </c>
      <c r="BH412" s="456" t="s">
        <v>512</v>
      </c>
      <c r="BI412" s="218" t="s">
        <v>67</v>
      </c>
      <c r="BJ412" s="370">
        <v>214</v>
      </c>
      <c r="BK412" s="370">
        <v>3</v>
      </c>
      <c r="BL412" s="219" t="s">
        <v>65</v>
      </c>
      <c r="BM412" s="52"/>
      <c r="BN412" s="218" t="s">
        <v>310</v>
      </c>
      <c r="BO412" s="217" t="s">
        <v>72</v>
      </c>
      <c r="BP412" s="201" t="s">
        <v>696</v>
      </c>
      <c r="BQ412" s="52" t="s">
        <v>719</v>
      </c>
    </row>
    <row r="413" spans="1:69" ht="15.75">
      <c r="A413" s="207" t="s">
        <v>37</v>
      </c>
      <c r="B413" s="208" t="s">
        <v>9</v>
      </c>
      <c r="C413" s="202" t="s">
        <v>35</v>
      </c>
      <c r="D413" s="210" t="s">
        <v>182</v>
      </c>
      <c r="E413" s="24" t="s">
        <v>214</v>
      </c>
      <c r="F413" s="86">
        <v>86</v>
      </c>
      <c r="G413" s="80">
        <v>5</v>
      </c>
      <c r="H413" s="204"/>
      <c r="I413" s="204"/>
      <c r="J413" s="204"/>
      <c r="K413" s="204"/>
      <c r="L413" s="80">
        <v>0</v>
      </c>
      <c r="M413" s="203"/>
      <c r="N413" s="52">
        <v>0</v>
      </c>
      <c r="O413" s="204"/>
      <c r="P413" s="204"/>
      <c r="Q413" s="11">
        <v>7.653543</v>
      </c>
      <c r="R413" s="204"/>
      <c r="S413" s="204"/>
      <c r="T413" s="53">
        <v>13.475000000000001</v>
      </c>
      <c r="U413" s="204"/>
      <c r="V413" s="204"/>
      <c r="W413" s="11">
        <v>7.7082838148148003</v>
      </c>
      <c r="X413" s="204"/>
      <c r="Y413" s="204"/>
      <c r="Z413" s="53">
        <v>13.475000000000001</v>
      </c>
      <c r="AA413" s="204"/>
      <c r="AB413" s="204"/>
      <c r="AC413" s="204"/>
      <c r="AD413" s="204"/>
      <c r="AE413" s="204"/>
      <c r="AF413" s="9">
        <v>2.6207792265738097</v>
      </c>
      <c r="AG413" s="9">
        <v>567</v>
      </c>
      <c r="AH413" s="9">
        <v>0.35562837537438374</v>
      </c>
      <c r="AI413" s="9">
        <v>181</v>
      </c>
      <c r="AJ413" s="9">
        <v>1.8425675675675675</v>
      </c>
      <c r="AK413" s="9" t="s">
        <v>248</v>
      </c>
      <c r="AL413" s="9">
        <v>0</v>
      </c>
      <c r="AM413" s="9"/>
      <c r="AN413" s="9"/>
      <c r="AO413" s="73">
        <v>42</v>
      </c>
      <c r="AP413" s="80">
        <v>17</v>
      </c>
      <c r="AQ413" s="80">
        <v>3</v>
      </c>
      <c r="AR413" s="224">
        <v>100</v>
      </c>
      <c r="AS413" s="224" t="s">
        <v>248</v>
      </c>
      <c r="AT413" s="11">
        <v>5351.4589999999998</v>
      </c>
      <c r="AU413" s="11">
        <v>915.49400000000003</v>
      </c>
      <c r="AV413" s="11">
        <v>0</v>
      </c>
      <c r="AW413" s="11">
        <v>100</v>
      </c>
      <c r="AX413" s="203" t="s">
        <v>248</v>
      </c>
      <c r="AY413" s="235" t="s">
        <v>248</v>
      </c>
      <c r="AZ413" s="138">
        <v>37648</v>
      </c>
      <c r="BA413" s="188" t="s">
        <v>248</v>
      </c>
      <c r="BB413" s="203" t="s">
        <v>248</v>
      </c>
      <c r="BC413" s="203" t="s">
        <v>248</v>
      </c>
      <c r="BD413" s="217" t="s">
        <v>61</v>
      </c>
      <c r="BE413" s="201" t="s">
        <v>62</v>
      </c>
      <c r="BF413" s="201" t="s">
        <v>63</v>
      </c>
      <c r="BG413" s="201" t="s">
        <v>196</v>
      </c>
      <c r="BH413" s="456" t="s">
        <v>512</v>
      </c>
      <c r="BI413" s="218" t="s">
        <v>68</v>
      </c>
      <c r="BJ413" s="370">
        <v>214</v>
      </c>
      <c r="BK413" s="370">
        <v>4</v>
      </c>
      <c r="BL413" s="219" t="s">
        <v>65</v>
      </c>
      <c r="BM413" s="52"/>
      <c r="BN413" s="218" t="s">
        <v>310</v>
      </c>
      <c r="BO413" s="217" t="s">
        <v>72</v>
      </c>
      <c r="BP413" s="201" t="s">
        <v>696</v>
      </c>
      <c r="BQ413" s="52" t="s">
        <v>719</v>
      </c>
    </row>
    <row r="414" spans="1:69" ht="15.75">
      <c r="A414" s="207" t="s">
        <v>37</v>
      </c>
      <c r="B414" s="208" t="s">
        <v>9</v>
      </c>
      <c r="C414" s="202" t="s">
        <v>35</v>
      </c>
      <c r="D414" s="210" t="s">
        <v>182</v>
      </c>
      <c r="E414" s="24" t="s">
        <v>621</v>
      </c>
      <c r="F414" s="86">
        <v>43</v>
      </c>
      <c r="G414" s="80">
        <v>0</v>
      </c>
      <c r="H414" s="204"/>
      <c r="I414" s="204"/>
      <c r="J414" s="204"/>
      <c r="K414" s="204"/>
      <c r="L414" s="80">
        <v>0</v>
      </c>
      <c r="M414" s="203"/>
      <c r="N414" s="52">
        <v>0</v>
      </c>
      <c r="O414" s="204"/>
      <c r="P414" s="204"/>
      <c r="Q414" s="11">
        <v>5.3997206977000003</v>
      </c>
      <c r="R414" s="204"/>
      <c r="S414" s="204"/>
      <c r="T414" s="53">
        <v>6.9250000000000007</v>
      </c>
      <c r="U414" s="204"/>
      <c r="V414" s="204"/>
      <c r="W414" s="11">
        <v>5.1216974186046</v>
      </c>
      <c r="X414" s="204"/>
      <c r="Y414" s="204"/>
      <c r="Z414" s="53">
        <v>6.4250000000000007</v>
      </c>
      <c r="AA414" s="204"/>
      <c r="AB414" s="204"/>
      <c r="AC414" s="204"/>
      <c r="AD414" s="204"/>
      <c r="AE414" s="204"/>
      <c r="AF414" s="9">
        <v>3.6669103132925951</v>
      </c>
      <c r="AG414" s="9">
        <v>301</v>
      </c>
      <c r="AH414" s="9">
        <v>0.38357761006833602</v>
      </c>
      <c r="AI414" s="9">
        <v>5</v>
      </c>
      <c r="AJ414" s="9">
        <v>2.7955882352941175</v>
      </c>
      <c r="AK414" s="9" t="s">
        <v>248</v>
      </c>
      <c r="AL414" s="9">
        <v>42</v>
      </c>
      <c r="AM414" s="9">
        <v>3.6787755246065101</v>
      </c>
      <c r="AN414" s="9">
        <v>3.6884422110552766</v>
      </c>
      <c r="AO414" s="73">
        <v>0</v>
      </c>
      <c r="AP414" s="80">
        <v>0</v>
      </c>
      <c r="AQ414" s="80">
        <v>0</v>
      </c>
      <c r="AR414" s="224">
        <v>86</v>
      </c>
      <c r="AS414" s="224" t="s">
        <v>248</v>
      </c>
      <c r="AT414" s="11">
        <v>3087.078</v>
      </c>
      <c r="AU414" s="11">
        <v>0</v>
      </c>
      <c r="AV414" s="11">
        <v>0</v>
      </c>
      <c r="AW414" s="11">
        <v>86</v>
      </c>
      <c r="AX414" s="203" t="s">
        <v>248</v>
      </c>
      <c r="AY414" s="235" t="s">
        <v>248</v>
      </c>
      <c r="AZ414" s="138">
        <v>43775</v>
      </c>
      <c r="BA414" s="188" t="s">
        <v>248</v>
      </c>
      <c r="BB414" s="203" t="s">
        <v>248</v>
      </c>
      <c r="BC414" s="203" t="s">
        <v>248</v>
      </c>
      <c r="BD414" s="217" t="s">
        <v>61</v>
      </c>
      <c r="BE414" s="201" t="s">
        <v>62</v>
      </c>
      <c r="BF414" s="201" t="s">
        <v>63</v>
      </c>
      <c r="BG414" s="201" t="s">
        <v>196</v>
      </c>
      <c r="BH414" s="456" t="s">
        <v>712</v>
      </c>
      <c r="BI414" s="218" t="s">
        <v>64</v>
      </c>
      <c r="BJ414" s="370">
        <v>214</v>
      </c>
      <c r="BK414" s="370">
        <v>1</v>
      </c>
      <c r="BL414" s="219" t="s">
        <v>65</v>
      </c>
      <c r="BM414" s="52"/>
      <c r="BN414" s="218" t="s">
        <v>310</v>
      </c>
      <c r="BO414" s="217" t="s">
        <v>57</v>
      </c>
      <c r="BP414" s="201" t="s">
        <v>681</v>
      </c>
      <c r="BQ414" s="52" t="s">
        <v>717</v>
      </c>
    </row>
    <row r="415" spans="1:69" ht="15.75">
      <c r="A415" s="207" t="s">
        <v>37</v>
      </c>
      <c r="B415" s="208" t="s">
        <v>9</v>
      </c>
      <c r="C415" s="202" t="s">
        <v>35</v>
      </c>
      <c r="D415" s="210" t="s">
        <v>182</v>
      </c>
      <c r="E415" s="24" t="s">
        <v>621</v>
      </c>
      <c r="F415" s="86">
        <v>43</v>
      </c>
      <c r="G415" s="80">
        <v>1</v>
      </c>
      <c r="H415" s="204"/>
      <c r="I415" s="204"/>
      <c r="J415" s="204"/>
      <c r="K415" s="204"/>
      <c r="L415" s="80">
        <v>0</v>
      </c>
      <c r="M415" s="203"/>
      <c r="N415" s="52">
        <v>0</v>
      </c>
      <c r="O415" s="204"/>
      <c r="P415" s="204"/>
      <c r="Q415" s="11">
        <v>7.0556663095000003</v>
      </c>
      <c r="R415" s="204"/>
      <c r="S415" s="204"/>
      <c r="T415" s="53">
        <v>9.4499999999999993</v>
      </c>
      <c r="U415" s="204"/>
      <c r="V415" s="204"/>
      <c r="W415" s="11">
        <v>7.1131189047619001</v>
      </c>
      <c r="X415" s="204"/>
      <c r="Y415" s="204"/>
      <c r="Z415" s="53">
        <v>9.4749999999999996</v>
      </c>
      <c r="AA415" s="204"/>
      <c r="AB415" s="204"/>
      <c r="AC415" s="204"/>
      <c r="AD415" s="204"/>
      <c r="AE415" s="204"/>
      <c r="AF415" s="9">
        <v>3.1497449045684056</v>
      </c>
      <c r="AG415" s="9">
        <v>291</v>
      </c>
      <c r="AH415" s="9">
        <v>0.55717109180937474</v>
      </c>
      <c r="AI415" s="9">
        <v>45</v>
      </c>
      <c r="AJ415" s="9">
        <v>2.1286585365853661</v>
      </c>
      <c r="AK415" s="9" t="s">
        <v>248</v>
      </c>
      <c r="AL415" s="9">
        <v>41</v>
      </c>
      <c r="AM415" s="9">
        <v>3.1602961740842681</v>
      </c>
      <c r="AN415" s="9">
        <v>3.1937500000000001</v>
      </c>
      <c r="AO415" s="73">
        <v>0</v>
      </c>
      <c r="AP415" s="80">
        <v>0</v>
      </c>
      <c r="AQ415" s="80">
        <v>0</v>
      </c>
      <c r="AR415" s="224">
        <v>84</v>
      </c>
      <c r="AS415" s="224" t="s">
        <v>248</v>
      </c>
      <c r="AT415" s="11">
        <v>2979.2710000000002</v>
      </c>
      <c r="AU415" s="11">
        <v>0</v>
      </c>
      <c r="AV415" s="11">
        <v>0</v>
      </c>
      <c r="AW415" s="11">
        <v>84</v>
      </c>
      <c r="AX415" s="203" t="s">
        <v>248</v>
      </c>
      <c r="AY415" s="235" t="s">
        <v>248</v>
      </c>
      <c r="AZ415" s="138">
        <v>43775</v>
      </c>
      <c r="BA415" s="188" t="s">
        <v>248</v>
      </c>
      <c r="BB415" s="203" t="s">
        <v>248</v>
      </c>
      <c r="BC415" s="203" t="s">
        <v>248</v>
      </c>
      <c r="BD415" s="217" t="s">
        <v>61</v>
      </c>
      <c r="BE415" s="201" t="s">
        <v>62</v>
      </c>
      <c r="BF415" s="201" t="s">
        <v>63</v>
      </c>
      <c r="BG415" s="201" t="s">
        <v>196</v>
      </c>
      <c r="BH415" s="456" t="s">
        <v>712</v>
      </c>
      <c r="BI415" s="218" t="s">
        <v>66</v>
      </c>
      <c r="BJ415" s="370">
        <v>214</v>
      </c>
      <c r="BK415" s="370">
        <v>7</v>
      </c>
      <c r="BL415" s="219" t="s">
        <v>65</v>
      </c>
      <c r="BM415" s="52"/>
      <c r="BN415" s="218" t="s">
        <v>310</v>
      </c>
      <c r="BO415" s="217" t="s">
        <v>57</v>
      </c>
      <c r="BP415" s="201" t="s">
        <v>681</v>
      </c>
      <c r="BQ415" s="52" t="s">
        <v>717</v>
      </c>
    </row>
    <row r="416" spans="1:69" ht="15.75">
      <c r="A416" s="207" t="s">
        <v>37</v>
      </c>
      <c r="B416" s="208" t="s">
        <v>9</v>
      </c>
      <c r="C416" s="202" t="s">
        <v>35</v>
      </c>
      <c r="D416" s="210" t="s">
        <v>182</v>
      </c>
      <c r="E416" s="24" t="s">
        <v>621</v>
      </c>
      <c r="F416" s="86">
        <v>43</v>
      </c>
      <c r="G416" s="80">
        <v>0</v>
      </c>
      <c r="H416" s="204"/>
      <c r="I416" s="204"/>
      <c r="J416" s="204"/>
      <c r="K416" s="204"/>
      <c r="L416" s="80">
        <v>0</v>
      </c>
      <c r="M416" s="203"/>
      <c r="N416" s="52">
        <v>0</v>
      </c>
      <c r="O416" s="204"/>
      <c r="P416" s="204"/>
      <c r="Q416" s="11">
        <v>6.0939998372000002</v>
      </c>
      <c r="R416" s="204"/>
      <c r="S416" s="204"/>
      <c r="T416" s="53">
        <v>8.4749999999999996</v>
      </c>
      <c r="U416" s="204"/>
      <c r="V416" s="204"/>
      <c r="W416" s="11">
        <v>5.4113484186046001</v>
      </c>
      <c r="X416" s="204"/>
      <c r="Y416" s="204"/>
      <c r="Z416" s="53">
        <v>7.9625000000000004</v>
      </c>
      <c r="AA416" s="204"/>
      <c r="AB416" s="204"/>
      <c r="AC416" s="204"/>
      <c r="AD416" s="204"/>
      <c r="AE416" s="204"/>
      <c r="AF416" s="9">
        <v>3.5622259223976016</v>
      </c>
      <c r="AG416" s="9">
        <v>301</v>
      </c>
      <c r="AH416" s="9">
        <v>0.45599853315223265</v>
      </c>
      <c r="AI416" s="9">
        <v>11</v>
      </c>
      <c r="AJ416" s="9">
        <v>2.6191176470588236</v>
      </c>
      <c r="AK416" s="9" t="s">
        <v>248</v>
      </c>
      <c r="AL416" s="9">
        <v>42</v>
      </c>
      <c r="AM416" s="9">
        <v>3.5905782401967214</v>
      </c>
      <c r="AN416" s="9">
        <v>3.6593406593406592</v>
      </c>
      <c r="AO416" s="73">
        <v>0</v>
      </c>
      <c r="AP416" s="80">
        <v>0</v>
      </c>
      <c r="AQ416" s="80">
        <v>0</v>
      </c>
      <c r="AR416" s="224">
        <v>86</v>
      </c>
      <c r="AS416" s="224" t="s">
        <v>248</v>
      </c>
      <c r="AT416" s="11">
        <v>3063.0210000000002</v>
      </c>
      <c r="AU416" s="11">
        <v>25.236999999999998</v>
      </c>
      <c r="AV416" s="11">
        <v>0</v>
      </c>
      <c r="AW416" s="11">
        <v>86</v>
      </c>
      <c r="AX416" s="203" t="s">
        <v>248</v>
      </c>
      <c r="AY416" s="235" t="s">
        <v>248</v>
      </c>
      <c r="AZ416" s="138">
        <v>43775</v>
      </c>
      <c r="BA416" s="188" t="s">
        <v>248</v>
      </c>
      <c r="BB416" s="203" t="s">
        <v>248</v>
      </c>
      <c r="BC416" s="203" t="s">
        <v>248</v>
      </c>
      <c r="BD416" s="217" t="s">
        <v>61</v>
      </c>
      <c r="BE416" s="201" t="s">
        <v>62</v>
      </c>
      <c r="BF416" s="201" t="s">
        <v>63</v>
      </c>
      <c r="BG416" s="201" t="s">
        <v>196</v>
      </c>
      <c r="BH416" s="456" t="s">
        <v>712</v>
      </c>
      <c r="BI416" s="218" t="s">
        <v>67</v>
      </c>
      <c r="BJ416" s="370">
        <v>214</v>
      </c>
      <c r="BK416" s="370">
        <v>3</v>
      </c>
      <c r="BL416" s="219" t="s">
        <v>65</v>
      </c>
      <c r="BM416" s="52"/>
      <c r="BN416" s="218" t="s">
        <v>310</v>
      </c>
      <c r="BO416" s="217" t="s">
        <v>57</v>
      </c>
      <c r="BP416" s="201" t="s">
        <v>681</v>
      </c>
      <c r="BQ416" s="52" t="s">
        <v>717</v>
      </c>
    </row>
    <row r="417" spans="1:69" ht="15.75">
      <c r="A417" s="207" t="s">
        <v>37</v>
      </c>
      <c r="B417" s="208" t="s">
        <v>9</v>
      </c>
      <c r="C417" s="202" t="s">
        <v>35</v>
      </c>
      <c r="D417" s="210" t="s">
        <v>182</v>
      </c>
      <c r="E417" s="24" t="s">
        <v>621</v>
      </c>
      <c r="F417" s="86">
        <v>43</v>
      </c>
      <c r="G417" s="80">
        <v>0</v>
      </c>
      <c r="H417" s="204"/>
      <c r="I417" s="204"/>
      <c r="J417" s="204"/>
      <c r="K417" s="204"/>
      <c r="L417" s="80">
        <v>0</v>
      </c>
      <c r="M417" s="203"/>
      <c r="N417" s="52">
        <v>0</v>
      </c>
      <c r="O417" s="204"/>
      <c r="P417" s="204"/>
      <c r="Q417" s="11">
        <v>7.7126044185999998</v>
      </c>
      <c r="R417" s="204"/>
      <c r="S417" s="204"/>
      <c r="T417" s="53">
        <v>9.9625000000000004</v>
      </c>
      <c r="U417" s="204"/>
      <c r="V417" s="204"/>
      <c r="W417" s="11">
        <v>7.7453952093023002</v>
      </c>
      <c r="X417" s="204"/>
      <c r="Y417" s="204"/>
      <c r="Z417" s="53">
        <v>10.425000000000001</v>
      </c>
      <c r="AA417" s="204"/>
      <c r="AB417" s="204"/>
      <c r="AC417" s="204"/>
      <c r="AD417" s="204"/>
      <c r="AE417" s="204"/>
      <c r="AF417" s="9">
        <v>2.710033234963781</v>
      </c>
      <c r="AG417" s="9">
        <v>301</v>
      </c>
      <c r="AH417" s="9">
        <v>0.31486782897454774</v>
      </c>
      <c r="AI417" s="9">
        <v>61</v>
      </c>
      <c r="AJ417" s="9">
        <v>2.0405000000000002</v>
      </c>
      <c r="AK417" s="9" t="s">
        <v>248</v>
      </c>
      <c r="AL417" s="9">
        <v>0</v>
      </c>
      <c r="AM417" s="9"/>
      <c r="AN417" s="9"/>
      <c r="AO417" s="73">
        <v>0</v>
      </c>
      <c r="AP417" s="80">
        <v>0</v>
      </c>
      <c r="AQ417" s="80">
        <v>0</v>
      </c>
      <c r="AR417" s="224">
        <v>86</v>
      </c>
      <c r="AS417" s="224" t="s">
        <v>248</v>
      </c>
      <c r="AT417" s="11">
        <v>3054.0610000000001</v>
      </c>
      <c r="AU417" s="11">
        <v>29.965</v>
      </c>
      <c r="AV417" s="11">
        <v>0</v>
      </c>
      <c r="AW417" s="11">
        <v>86</v>
      </c>
      <c r="AX417" s="203" t="s">
        <v>248</v>
      </c>
      <c r="AY417" s="235" t="s">
        <v>248</v>
      </c>
      <c r="AZ417" s="138">
        <v>43775</v>
      </c>
      <c r="BA417" s="188" t="s">
        <v>248</v>
      </c>
      <c r="BB417" s="203" t="s">
        <v>248</v>
      </c>
      <c r="BC417" s="203" t="s">
        <v>248</v>
      </c>
      <c r="BD417" s="217" t="s">
        <v>61</v>
      </c>
      <c r="BE417" s="201" t="s">
        <v>62</v>
      </c>
      <c r="BF417" s="201" t="s">
        <v>63</v>
      </c>
      <c r="BG417" s="201" t="s">
        <v>196</v>
      </c>
      <c r="BH417" s="456" t="s">
        <v>712</v>
      </c>
      <c r="BI417" s="218" t="s">
        <v>68</v>
      </c>
      <c r="BJ417" s="370">
        <v>214</v>
      </c>
      <c r="BK417" s="370">
        <v>4</v>
      </c>
      <c r="BL417" s="219" t="s">
        <v>65</v>
      </c>
      <c r="BM417" s="52"/>
      <c r="BN417" s="218" t="s">
        <v>310</v>
      </c>
      <c r="BO417" s="217" t="s">
        <v>57</v>
      </c>
      <c r="BP417" s="201" t="s">
        <v>681</v>
      </c>
      <c r="BQ417" s="52" t="s">
        <v>717</v>
      </c>
    </row>
    <row r="418" spans="1:69" ht="15.75">
      <c r="A418" s="207" t="s">
        <v>37</v>
      </c>
      <c r="B418" s="208" t="s">
        <v>9</v>
      </c>
      <c r="C418" s="202" t="s">
        <v>35</v>
      </c>
      <c r="D418" s="210" t="s">
        <v>182</v>
      </c>
      <c r="E418" s="24" t="s">
        <v>642</v>
      </c>
      <c r="F418" s="86">
        <v>103</v>
      </c>
      <c r="G418" s="80">
        <v>0</v>
      </c>
      <c r="H418" s="204"/>
      <c r="I418" s="204"/>
      <c r="J418" s="204"/>
      <c r="K418" s="204"/>
      <c r="L418" s="80">
        <v>0</v>
      </c>
      <c r="M418" s="203"/>
      <c r="N418" s="52">
        <v>0</v>
      </c>
      <c r="O418" s="204"/>
      <c r="P418" s="204"/>
      <c r="Q418" s="11">
        <v>5.7107474175000004</v>
      </c>
      <c r="R418" s="204"/>
      <c r="S418" s="204"/>
      <c r="T418" s="53">
        <v>7.8083333333333327</v>
      </c>
      <c r="U418" s="204"/>
      <c r="V418" s="204"/>
      <c r="W418" s="11">
        <v>5.3304949902912</v>
      </c>
      <c r="X418" s="204"/>
      <c r="Y418" s="204"/>
      <c r="Z418" s="53">
        <v>7.4624999999999986</v>
      </c>
      <c r="AA418" s="204"/>
      <c r="AB418" s="204"/>
      <c r="AC418" s="204"/>
      <c r="AD418" s="204"/>
      <c r="AE418" s="204"/>
      <c r="AF418" s="9">
        <v>3.5674341323471599</v>
      </c>
      <c r="AG418" s="9">
        <v>721</v>
      </c>
      <c r="AH418" s="9">
        <v>0.47604323313004604</v>
      </c>
      <c r="AI418" s="9">
        <v>24</v>
      </c>
      <c r="AJ418" s="9">
        <v>2.6004166666666668</v>
      </c>
      <c r="AK418" s="9" t="s">
        <v>248</v>
      </c>
      <c r="AL418" s="9">
        <v>101</v>
      </c>
      <c r="AM418" s="9">
        <v>3.6004526301522914</v>
      </c>
      <c r="AN418" s="9">
        <v>3.661469933184855</v>
      </c>
      <c r="AO418" s="73">
        <v>3</v>
      </c>
      <c r="AP418" s="80">
        <v>0</v>
      </c>
      <c r="AQ418" s="80">
        <v>0</v>
      </c>
      <c r="AR418" s="224">
        <v>203</v>
      </c>
      <c r="AS418" s="224" t="s">
        <v>248</v>
      </c>
      <c r="AT418" s="11">
        <v>7370.2370000000001</v>
      </c>
      <c r="AU418" s="11">
        <v>22.332999999999998</v>
      </c>
      <c r="AV418" s="11">
        <v>0</v>
      </c>
      <c r="AW418" s="11">
        <v>203</v>
      </c>
      <c r="AX418" s="203" t="s">
        <v>248</v>
      </c>
      <c r="AY418" s="235" t="s">
        <v>248</v>
      </c>
      <c r="AZ418" s="138">
        <v>68450</v>
      </c>
      <c r="BA418" s="188" t="s">
        <v>248</v>
      </c>
      <c r="BB418" s="203" t="s">
        <v>248</v>
      </c>
      <c r="BC418" s="203" t="s">
        <v>248</v>
      </c>
      <c r="BD418" s="217" t="s">
        <v>61</v>
      </c>
      <c r="BE418" s="201" t="s">
        <v>62</v>
      </c>
      <c r="BF418" s="201" t="s">
        <v>63</v>
      </c>
      <c r="BG418" s="201" t="s">
        <v>196</v>
      </c>
      <c r="BH418" s="456" t="s">
        <v>712</v>
      </c>
      <c r="BI418" s="218" t="s">
        <v>64</v>
      </c>
      <c r="BJ418" s="370">
        <v>214</v>
      </c>
      <c r="BK418" s="370">
        <v>1</v>
      </c>
      <c r="BL418" s="219" t="s">
        <v>65</v>
      </c>
      <c r="BM418" s="52"/>
      <c r="BN418" s="218" t="s">
        <v>310</v>
      </c>
      <c r="BO418" s="217" t="s">
        <v>83</v>
      </c>
      <c r="BP418" s="201" t="s">
        <v>683</v>
      </c>
      <c r="BQ418" s="52" t="s">
        <v>717</v>
      </c>
    </row>
    <row r="419" spans="1:69" ht="15.75">
      <c r="A419" s="207" t="s">
        <v>37</v>
      </c>
      <c r="B419" s="208" t="s">
        <v>9</v>
      </c>
      <c r="C419" s="202" t="s">
        <v>35</v>
      </c>
      <c r="D419" s="210" t="s">
        <v>182</v>
      </c>
      <c r="E419" s="24" t="s">
        <v>642</v>
      </c>
      <c r="F419" s="86">
        <v>102</v>
      </c>
      <c r="G419" s="80">
        <v>0</v>
      </c>
      <c r="H419" s="204"/>
      <c r="I419" s="204"/>
      <c r="J419" s="204"/>
      <c r="K419" s="204"/>
      <c r="L419" s="80">
        <v>1</v>
      </c>
      <c r="M419" s="203"/>
      <c r="N419" s="52">
        <v>1</v>
      </c>
      <c r="O419" s="204"/>
      <c r="P419" s="204"/>
      <c r="Q419" s="11">
        <v>8.2238315049999997</v>
      </c>
      <c r="R419" s="204"/>
      <c r="S419" s="204"/>
      <c r="T419" s="53">
        <v>13.745833333333332</v>
      </c>
      <c r="U419" s="204"/>
      <c r="V419" s="204"/>
      <c r="W419" s="11">
        <v>8.2708412574256993</v>
      </c>
      <c r="X419" s="204"/>
      <c r="Y419" s="204"/>
      <c r="Z419" s="53">
        <v>13.782142857142857</v>
      </c>
      <c r="AA419" s="204"/>
      <c r="AB419" s="204"/>
      <c r="AC419" s="204"/>
      <c r="AD419" s="204"/>
      <c r="AE419" s="204"/>
      <c r="AF419" s="9">
        <v>3.0464067031621238</v>
      </c>
      <c r="AG419" s="9">
        <v>681</v>
      </c>
      <c r="AH419" s="9">
        <v>0.61357479530576353</v>
      </c>
      <c r="AI419" s="9">
        <v>129</v>
      </c>
      <c r="AJ419" s="9">
        <v>2.0063084112149534</v>
      </c>
      <c r="AK419" s="9" t="s">
        <v>248</v>
      </c>
      <c r="AL419" s="9">
        <v>98</v>
      </c>
      <c r="AM419" s="9">
        <v>3.0464067031621238</v>
      </c>
      <c r="AN419" s="9">
        <v>3.0545977011494254</v>
      </c>
      <c r="AO419" s="73">
        <v>2</v>
      </c>
      <c r="AP419" s="80">
        <v>1</v>
      </c>
      <c r="AQ419" s="80">
        <v>0</v>
      </c>
      <c r="AR419" s="224">
        <v>201</v>
      </c>
      <c r="AS419" s="224" t="s">
        <v>248</v>
      </c>
      <c r="AT419" s="11">
        <v>7142.0230000000001</v>
      </c>
      <c r="AU419" s="11">
        <v>116.726</v>
      </c>
      <c r="AV419" s="11">
        <v>0</v>
      </c>
      <c r="AW419" s="11">
        <v>201</v>
      </c>
      <c r="AX419" s="203" t="s">
        <v>248</v>
      </c>
      <c r="AY419" s="235" t="s">
        <v>248</v>
      </c>
      <c r="AZ419" s="138">
        <v>68450</v>
      </c>
      <c r="BA419" s="188" t="s">
        <v>248</v>
      </c>
      <c r="BB419" s="203" t="s">
        <v>248</v>
      </c>
      <c r="BC419" s="203" t="s">
        <v>248</v>
      </c>
      <c r="BD419" s="217" t="s">
        <v>61</v>
      </c>
      <c r="BE419" s="201" t="s">
        <v>62</v>
      </c>
      <c r="BF419" s="201" t="s">
        <v>63</v>
      </c>
      <c r="BG419" s="201" t="s">
        <v>196</v>
      </c>
      <c r="BH419" s="455" t="s">
        <v>712</v>
      </c>
      <c r="BI419" s="218" t="s">
        <v>66</v>
      </c>
      <c r="BJ419" s="370">
        <v>214</v>
      </c>
      <c r="BK419" s="370">
        <v>7</v>
      </c>
      <c r="BL419" s="219" t="s">
        <v>65</v>
      </c>
      <c r="BM419" s="52"/>
      <c r="BN419" s="218" t="s">
        <v>310</v>
      </c>
      <c r="BO419" s="217" t="s">
        <v>83</v>
      </c>
      <c r="BP419" s="201" t="s">
        <v>683</v>
      </c>
      <c r="BQ419" s="52" t="s">
        <v>717</v>
      </c>
    </row>
    <row r="420" spans="1:69" ht="15.75">
      <c r="A420" s="207" t="s">
        <v>37</v>
      </c>
      <c r="B420" s="208" t="s">
        <v>9</v>
      </c>
      <c r="C420" s="202" t="s">
        <v>35</v>
      </c>
      <c r="D420" s="210" t="s">
        <v>182</v>
      </c>
      <c r="E420" s="24" t="s">
        <v>642</v>
      </c>
      <c r="F420" s="86">
        <v>103</v>
      </c>
      <c r="G420" s="80">
        <v>2</v>
      </c>
      <c r="H420" s="204"/>
      <c r="I420" s="204"/>
      <c r="J420" s="204"/>
      <c r="K420" s="204"/>
      <c r="L420" s="80">
        <v>0</v>
      </c>
      <c r="M420" s="203"/>
      <c r="N420" s="52">
        <v>1</v>
      </c>
      <c r="O420" s="204"/>
      <c r="P420" s="204"/>
      <c r="Q420" s="11">
        <v>6.8697323762</v>
      </c>
      <c r="R420" s="204"/>
      <c r="S420" s="204"/>
      <c r="T420" s="53">
        <v>10.474999999999994</v>
      </c>
      <c r="U420" s="204"/>
      <c r="V420" s="204"/>
      <c r="W420" s="11">
        <v>6.1660592079206999</v>
      </c>
      <c r="X420" s="204"/>
      <c r="Y420" s="204"/>
      <c r="Z420" s="53">
        <v>9.9749999999999943</v>
      </c>
      <c r="AA420" s="204"/>
      <c r="AB420" s="204"/>
      <c r="AC420" s="204"/>
      <c r="AD420" s="204"/>
      <c r="AE420" s="204"/>
      <c r="AF420" s="9">
        <v>3.54774644289698</v>
      </c>
      <c r="AG420" s="9">
        <v>699</v>
      </c>
      <c r="AH420" s="9">
        <v>0.55494201617065764</v>
      </c>
      <c r="AI420" s="9">
        <v>41</v>
      </c>
      <c r="AJ420" s="9">
        <v>2.3075000000000001</v>
      </c>
      <c r="AK420" s="9" t="s">
        <v>248</v>
      </c>
      <c r="AL420" s="9">
        <v>93</v>
      </c>
      <c r="AM420" s="9">
        <v>3.5886047250847306</v>
      </c>
      <c r="AN420" s="9">
        <v>3.6531100478468899</v>
      </c>
      <c r="AO420" s="73">
        <v>25</v>
      </c>
      <c r="AP420" s="80">
        <v>0</v>
      </c>
      <c r="AQ420" s="80">
        <v>1</v>
      </c>
      <c r="AR420" s="224">
        <v>176</v>
      </c>
      <c r="AS420" s="224" t="s">
        <v>248</v>
      </c>
      <c r="AT420" s="11">
        <v>7134.0810000000001</v>
      </c>
      <c r="AU420" s="11">
        <v>95.709000000000003</v>
      </c>
      <c r="AV420" s="11">
        <v>0</v>
      </c>
      <c r="AW420" s="11">
        <v>176</v>
      </c>
      <c r="AX420" s="203" t="s">
        <v>248</v>
      </c>
      <c r="AY420" s="235" t="s">
        <v>248</v>
      </c>
      <c r="AZ420" s="138">
        <v>68450</v>
      </c>
      <c r="BA420" s="188" t="s">
        <v>248</v>
      </c>
      <c r="BB420" s="203" t="s">
        <v>248</v>
      </c>
      <c r="BC420" s="203" t="s">
        <v>248</v>
      </c>
      <c r="BD420" s="217" t="s">
        <v>61</v>
      </c>
      <c r="BE420" s="201" t="s">
        <v>62</v>
      </c>
      <c r="BF420" s="201" t="s">
        <v>63</v>
      </c>
      <c r="BG420" s="201" t="s">
        <v>196</v>
      </c>
      <c r="BH420" s="456" t="s">
        <v>712</v>
      </c>
      <c r="BI420" s="218" t="s">
        <v>67</v>
      </c>
      <c r="BJ420" s="370">
        <v>214</v>
      </c>
      <c r="BK420" s="370">
        <v>3</v>
      </c>
      <c r="BL420" s="219" t="s">
        <v>65</v>
      </c>
      <c r="BM420" s="52"/>
      <c r="BN420" s="218" t="s">
        <v>310</v>
      </c>
      <c r="BO420" s="217" t="s">
        <v>83</v>
      </c>
      <c r="BP420" s="201" t="s">
        <v>683</v>
      </c>
      <c r="BQ420" s="52" t="s">
        <v>717</v>
      </c>
    </row>
    <row r="421" spans="1:69" ht="15.75">
      <c r="A421" s="207" t="s">
        <v>37</v>
      </c>
      <c r="B421" s="208" t="s">
        <v>9</v>
      </c>
      <c r="C421" s="202" t="s">
        <v>35</v>
      </c>
      <c r="D421" s="210" t="s">
        <v>182</v>
      </c>
      <c r="E421" s="24" t="s">
        <v>642</v>
      </c>
      <c r="F421" s="86">
        <v>104</v>
      </c>
      <c r="G421" s="80">
        <v>0</v>
      </c>
      <c r="H421" s="204"/>
      <c r="I421" s="204"/>
      <c r="J421" s="204"/>
      <c r="K421" s="204"/>
      <c r="L421" s="80">
        <v>0</v>
      </c>
      <c r="M421" s="203"/>
      <c r="N421" s="52">
        <v>0</v>
      </c>
      <c r="O421" s="204"/>
      <c r="P421" s="204"/>
      <c r="Q421" s="11">
        <v>7.895990125</v>
      </c>
      <c r="R421" s="204"/>
      <c r="S421" s="204"/>
      <c r="T421" s="53">
        <v>9.9666666666666668</v>
      </c>
      <c r="U421" s="204"/>
      <c r="V421" s="204"/>
      <c r="W421" s="11">
        <v>7.8746536634615003</v>
      </c>
      <c r="X421" s="204"/>
      <c r="Y421" s="204"/>
      <c r="Z421" s="53">
        <v>9.9499999999999993</v>
      </c>
      <c r="AA421" s="204"/>
      <c r="AB421" s="204"/>
      <c r="AC421" s="204"/>
      <c r="AD421" s="204"/>
      <c r="AE421" s="204"/>
      <c r="AF421" s="9">
        <v>2.6649857195786071</v>
      </c>
      <c r="AG421" s="9">
        <v>700</v>
      </c>
      <c r="AH421" s="9">
        <v>0.34566349704538241</v>
      </c>
      <c r="AI421" s="9">
        <v>195</v>
      </c>
      <c r="AJ421" s="9">
        <v>1.9506756756756758</v>
      </c>
      <c r="AK421" s="9" t="s">
        <v>248</v>
      </c>
      <c r="AL421" s="9">
        <v>0</v>
      </c>
      <c r="AM421" s="9"/>
      <c r="AN421" s="9"/>
      <c r="AO421" s="73">
        <v>14</v>
      </c>
      <c r="AP421" s="80">
        <v>0</v>
      </c>
      <c r="AQ421" s="80">
        <v>0</v>
      </c>
      <c r="AR421" s="224">
        <v>194</v>
      </c>
      <c r="AS421" s="224" t="s">
        <v>248</v>
      </c>
      <c r="AT421" s="11">
        <v>7393.9840000000004</v>
      </c>
      <c r="AU421" s="11">
        <v>71.581000000000003</v>
      </c>
      <c r="AV421" s="11">
        <v>0</v>
      </c>
      <c r="AW421" s="11">
        <v>192</v>
      </c>
      <c r="AX421" s="203" t="s">
        <v>248</v>
      </c>
      <c r="AY421" s="235" t="s">
        <v>248</v>
      </c>
      <c r="AZ421" s="138">
        <v>68450</v>
      </c>
      <c r="BA421" s="188" t="s">
        <v>248</v>
      </c>
      <c r="BB421" s="203" t="s">
        <v>248</v>
      </c>
      <c r="BC421" s="203" t="s">
        <v>248</v>
      </c>
      <c r="BD421" s="217" t="s">
        <v>61</v>
      </c>
      <c r="BE421" s="201" t="s">
        <v>62</v>
      </c>
      <c r="BF421" s="201" t="s">
        <v>63</v>
      </c>
      <c r="BG421" s="201" t="s">
        <v>196</v>
      </c>
      <c r="BH421" s="456" t="s">
        <v>712</v>
      </c>
      <c r="BI421" s="218" t="s">
        <v>68</v>
      </c>
      <c r="BJ421" s="370">
        <v>214</v>
      </c>
      <c r="BK421" s="370">
        <v>4</v>
      </c>
      <c r="BL421" s="219" t="s">
        <v>65</v>
      </c>
      <c r="BM421" s="52"/>
      <c r="BN421" s="218" t="s">
        <v>310</v>
      </c>
      <c r="BO421" s="217" t="s">
        <v>83</v>
      </c>
      <c r="BP421" s="201" t="s">
        <v>683</v>
      </c>
      <c r="BQ421" s="52" t="s">
        <v>717</v>
      </c>
    </row>
    <row r="422" spans="1:69" ht="15.75">
      <c r="A422" s="207" t="s">
        <v>37</v>
      </c>
      <c r="B422" s="208" t="s">
        <v>9</v>
      </c>
      <c r="C422" s="202" t="s">
        <v>35</v>
      </c>
      <c r="D422" s="210" t="s">
        <v>182</v>
      </c>
      <c r="E422" s="24" t="s">
        <v>569</v>
      </c>
      <c r="F422" s="86">
        <v>47</v>
      </c>
      <c r="G422" s="80">
        <v>0</v>
      </c>
      <c r="H422" s="204"/>
      <c r="I422" s="204"/>
      <c r="J422" s="204"/>
      <c r="K422" s="204"/>
      <c r="L422" s="80">
        <v>0</v>
      </c>
      <c r="M422" s="203"/>
      <c r="N422" s="52">
        <v>0</v>
      </c>
      <c r="O422" s="204"/>
      <c r="P422" s="204"/>
      <c r="Q422" s="11">
        <v>6.0726591914999997</v>
      </c>
      <c r="R422" s="204"/>
      <c r="S422" s="204"/>
      <c r="T422" s="53">
        <v>7.1624999999999996</v>
      </c>
      <c r="U422" s="204"/>
      <c r="V422" s="204"/>
      <c r="W422" s="11">
        <v>6.1352551063828997</v>
      </c>
      <c r="X422" s="204"/>
      <c r="Y422" s="204"/>
      <c r="Z422" s="53">
        <v>7.2749999999999995</v>
      </c>
      <c r="AA422" s="204"/>
      <c r="AB422" s="204"/>
      <c r="AC422" s="204"/>
      <c r="AD422" s="204"/>
      <c r="AE422" s="204"/>
      <c r="AF422" s="9">
        <v>3.4987842069208441</v>
      </c>
      <c r="AG422" s="9">
        <v>329</v>
      </c>
      <c r="AH422" s="9">
        <v>0.41524952372139917</v>
      </c>
      <c r="AI422" s="9">
        <v>7</v>
      </c>
      <c r="AJ422" s="9">
        <v>2.6476562499999998</v>
      </c>
      <c r="AK422" s="9" t="s">
        <v>248</v>
      </c>
      <c r="AL422" s="9">
        <v>47</v>
      </c>
      <c r="AM422" s="9">
        <v>3.4987842069208441</v>
      </c>
      <c r="AN422" s="9">
        <v>3.59005376344086</v>
      </c>
      <c r="AO422" s="73">
        <v>1</v>
      </c>
      <c r="AP422" s="80">
        <v>0</v>
      </c>
      <c r="AQ422" s="80">
        <v>0</v>
      </c>
      <c r="AR422" s="224">
        <v>93</v>
      </c>
      <c r="AS422" s="224" t="s">
        <v>248</v>
      </c>
      <c r="AT422" s="11">
        <v>3352.134</v>
      </c>
      <c r="AU422" s="11">
        <v>0</v>
      </c>
      <c r="AV422" s="11">
        <v>0</v>
      </c>
      <c r="AW422" s="11">
        <v>93</v>
      </c>
      <c r="AX422" s="203" t="s">
        <v>248</v>
      </c>
      <c r="AY422" s="235" t="s">
        <v>248</v>
      </c>
      <c r="AZ422" s="138">
        <v>14959</v>
      </c>
      <c r="BA422" s="188" t="s">
        <v>248</v>
      </c>
      <c r="BB422" s="203" t="s">
        <v>248</v>
      </c>
      <c r="BC422" s="203" t="s">
        <v>248</v>
      </c>
      <c r="BD422" s="217" t="s">
        <v>61</v>
      </c>
      <c r="BE422" s="201" t="s">
        <v>62</v>
      </c>
      <c r="BF422" s="201" t="s">
        <v>63</v>
      </c>
      <c r="BG422" s="201" t="s">
        <v>196</v>
      </c>
      <c r="BH422" s="456" t="s">
        <v>513</v>
      </c>
      <c r="BI422" s="218" t="s">
        <v>64</v>
      </c>
      <c r="BJ422" s="370">
        <v>214</v>
      </c>
      <c r="BK422" s="370">
        <v>1</v>
      </c>
      <c r="BL422" s="219" t="s">
        <v>65</v>
      </c>
      <c r="BM422" s="52"/>
      <c r="BN422" s="218" t="s">
        <v>310</v>
      </c>
      <c r="BO422" s="217" t="s">
        <v>81</v>
      </c>
      <c r="BP422" s="201" t="s">
        <v>699</v>
      </c>
      <c r="BQ422" s="52" t="s">
        <v>715</v>
      </c>
    </row>
    <row r="423" spans="1:69" ht="15.75">
      <c r="A423" s="207" t="s">
        <v>37</v>
      </c>
      <c r="B423" s="208" t="s">
        <v>9</v>
      </c>
      <c r="C423" s="202" t="s">
        <v>35</v>
      </c>
      <c r="D423" s="210" t="s">
        <v>182</v>
      </c>
      <c r="E423" s="24" t="s">
        <v>569</v>
      </c>
      <c r="F423" s="86">
        <v>46</v>
      </c>
      <c r="G423" s="80">
        <v>1</v>
      </c>
      <c r="H423" s="204"/>
      <c r="I423" s="204"/>
      <c r="J423" s="204"/>
      <c r="K423" s="204"/>
      <c r="L423" s="80">
        <v>0</v>
      </c>
      <c r="M423" s="203"/>
      <c r="N423" s="52">
        <v>0</v>
      </c>
      <c r="O423" s="204"/>
      <c r="P423" s="204"/>
      <c r="Q423" s="11">
        <v>6.5556441555999996</v>
      </c>
      <c r="R423" s="204"/>
      <c r="S423" s="204"/>
      <c r="T423" s="53">
        <v>9.9375</v>
      </c>
      <c r="U423" s="204"/>
      <c r="V423" s="204"/>
      <c r="W423" s="11">
        <v>6.5157774000000002</v>
      </c>
      <c r="X423" s="204"/>
      <c r="Y423" s="204"/>
      <c r="Z423" s="53">
        <v>10.375</v>
      </c>
      <c r="AA423" s="204"/>
      <c r="AB423" s="204"/>
      <c r="AC423" s="204"/>
      <c r="AD423" s="204"/>
      <c r="AE423" s="204"/>
      <c r="AF423" s="9">
        <v>3.3762063562554658</v>
      </c>
      <c r="AG423" s="9">
        <v>315</v>
      </c>
      <c r="AH423" s="9">
        <v>0.53840006826263198</v>
      </c>
      <c r="AI423" s="9">
        <v>20</v>
      </c>
      <c r="AJ423" s="9">
        <v>2.3482142857142856</v>
      </c>
      <c r="AK423" s="9" t="s">
        <v>248</v>
      </c>
      <c r="AL423" s="9">
        <v>44</v>
      </c>
      <c r="AM423" s="9">
        <v>3.3853246828952392</v>
      </c>
      <c r="AN423" s="9">
        <v>3.5261437908496731</v>
      </c>
      <c r="AO423" s="73">
        <v>8</v>
      </c>
      <c r="AP423" s="80">
        <v>0</v>
      </c>
      <c r="AQ423" s="80">
        <v>0</v>
      </c>
      <c r="AR423" s="224">
        <v>82</v>
      </c>
      <c r="AS423" s="224" t="s">
        <v>248</v>
      </c>
      <c r="AT423" s="11">
        <v>3214.386</v>
      </c>
      <c r="AU423" s="11">
        <v>0</v>
      </c>
      <c r="AV423" s="11">
        <v>0</v>
      </c>
      <c r="AW423" s="11">
        <v>82</v>
      </c>
      <c r="AX423" s="203" t="s">
        <v>248</v>
      </c>
      <c r="AY423" s="235" t="s">
        <v>248</v>
      </c>
      <c r="AZ423" s="138">
        <v>14959</v>
      </c>
      <c r="BA423" s="188" t="s">
        <v>248</v>
      </c>
      <c r="BB423" s="203" t="s">
        <v>248</v>
      </c>
      <c r="BC423" s="203" t="s">
        <v>248</v>
      </c>
      <c r="BD423" s="217" t="s">
        <v>61</v>
      </c>
      <c r="BE423" s="201" t="s">
        <v>62</v>
      </c>
      <c r="BF423" s="201" t="s">
        <v>63</v>
      </c>
      <c r="BG423" s="201" t="s">
        <v>196</v>
      </c>
      <c r="BH423" s="456" t="s">
        <v>513</v>
      </c>
      <c r="BI423" s="218" t="s">
        <v>66</v>
      </c>
      <c r="BJ423" s="370">
        <v>214</v>
      </c>
      <c r="BK423" s="370">
        <v>7</v>
      </c>
      <c r="BL423" s="219" t="s">
        <v>65</v>
      </c>
      <c r="BM423" s="52"/>
      <c r="BN423" s="218" t="s">
        <v>310</v>
      </c>
      <c r="BO423" s="217" t="s">
        <v>81</v>
      </c>
      <c r="BP423" s="201" t="s">
        <v>699</v>
      </c>
      <c r="BQ423" s="52" t="s">
        <v>715</v>
      </c>
    </row>
    <row r="424" spans="1:69" ht="15.75">
      <c r="A424" s="207" t="s">
        <v>37</v>
      </c>
      <c r="B424" s="208" t="s">
        <v>9</v>
      </c>
      <c r="C424" s="202" t="s">
        <v>35</v>
      </c>
      <c r="D424" s="210" t="s">
        <v>182</v>
      </c>
      <c r="E424" s="24" t="s">
        <v>569</v>
      </c>
      <c r="F424" s="420">
        <v>44</v>
      </c>
      <c r="G424" s="421">
        <v>0</v>
      </c>
      <c r="H424" s="422"/>
      <c r="I424" s="422"/>
      <c r="J424" s="422"/>
      <c r="K424" s="422"/>
      <c r="L424" s="421">
        <v>0</v>
      </c>
      <c r="M424" s="423"/>
      <c r="N424" s="424">
        <v>0</v>
      </c>
      <c r="O424" s="422"/>
      <c r="P424" s="422"/>
      <c r="Q424" s="425">
        <v>6.9371363182000003</v>
      </c>
      <c r="R424" s="422"/>
      <c r="S424" s="422"/>
      <c r="T424" s="426">
        <v>8.6999999999999993</v>
      </c>
      <c r="U424" s="422"/>
      <c r="V424" s="422"/>
      <c r="W424" s="425">
        <v>7.0409998181817999</v>
      </c>
      <c r="X424" s="422"/>
      <c r="Y424" s="422"/>
      <c r="Z424" s="426">
        <v>8.6999999999999993</v>
      </c>
      <c r="AA424" s="422"/>
      <c r="AB424" s="422"/>
      <c r="AC424" s="422"/>
      <c r="AD424" s="422"/>
      <c r="AE424" s="422"/>
      <c r="AF424" s="427">
        <v>3.5781493651402458</v>
      </c>
      <c r="AG424" s="427">
        <v>308</v>
      </c>
      <c r="AH424" s="427">
        <v>0.44587310508557976</v>
      </c>
      <c r="AI424" s="427">
        <v>6</v>
      </c>
      <c r="AJ424" s="427">
        <v>2.6958333333333333</v>
      </c>
      <c r="AK424" s="427" t="s">
        <v>248</v>
      </c>
      <c r="AL424" s="427">
        <v>44</v>
      </c>
      <c r="AM424" s="427">
        <v>3.5781493651402458</v>
      </c>
      <c r="AN424" s="427">
        <v>3.6267123287671232</v>
      </c>
      <c r="AO424" s="428">
        <v>6</v>
      </c>
      <c r="AP424" s="421">
        <v>0</v>
      </c>
      <c r="AQ424" s="421">
        <v>0</v>
      </c>
      <c r="AR424" s="429">
        <v>82</v>
      </c>
      <c r="AS424" s="429" t="s">
        <v>248</v>
      </c>
      <c r="AT424" s="425">
        <v>3149.9430000000002</v>
      </c>
      <c r="AU424" s="425">
        <v>0</v>
      </c>
      <c r="AV424" s="425">
        <v>0</v>
      </c>
      <c r="AW424" s="425">
        <v>82</v>
      </c>
      <c r="AX424" s="203" t="s">
        <v>248</v>
      </c>
      <c r="AY424" s="235" t="s">
        <v>248</v>
      </c>
      <c r="AZ424" s="138">
        <v>14959</v>
      </c>
      <c r="BA424" s="188" t="s">
        <v>248</v>
      </c>
      <c r="BB424" s="203" t="s">
        <v>248</v>
      </c>
      <c r="BC424" s="203" t="s">
        <v>248</v>
      </c>
      <c r="BD424" s="217" t="s">
        <v>61</v>
      </c>
      <c r="BE424" s="201" t="s">
        <v>62</v>
      </c>
      <c r="BF424" s="201" t="s">
        <v>63</v>
      </c>
      <c r="BG424" s="201" t="s">
        <v>196</v>
      </c>
      <c r="BH424" s="456" t="s">
        <v>513</v>
      </c>
      <c r="BI424" s="218" t="s">
        <v>67</v>
      </c>
      <c r="BJ424" s="370">
        <v>214</v>
      </c>
      <c r="BK424" s="370">
        <v>3</v>
      </c>
      <c r="BL424" s="219" t="s">
        <v>65</v>
      </c>
      <c r="BM424" s="52"/>
      <c r="BN424" s="218" t="s">
        <v>310</v>
      </c>
      <c r="BO424" s="217" t="s">
        <v>81</v>
      </c>
      <c r="BP424" s="201" t="s">
        <v>699</v>
      </c>
      <c r="BQ424" s="52" t="s">
        <v>715</v>
      </c>
    </row>
    <row r="425" spans="1:69" ht="15.75">
      <c r="A425" s="207" t="s">
        <v>37</v>
      </c>
      <c r="B425" s="208" t="s">
        <v>9</v>
      </c>
      <c r="C425" s="202" t="s">
        <v>35</v>
      </c>
      <c r="D425" s="210" t="s">
        <v>182</v>
      </c>
      <c r="E425" s="24" t="s">
        <v>569</v>
      </c>
      <c r="F425" s="420">
        <v>47</v>
      </c>
      <c r="G425" s="421">
        <v>2</v>
      </c>
      <c r="H425" s="422"/>
      <c r="I425" s="422"/>
      <c r="J425" s="422"/>
      <c r="K425" s="422"/>
      <c r="L425" s="421">
        <v>0</v>
      </c>
      <c r="M425" s="423"/>
      <c r="N425" s="424">
        <v>0</v>
      </c>
      <c r="O425" s="422"/>
      <c r="P425" s="422"/>
      <c r="Q425" s="425">
        <v>8.0150220222000002</v>
      </c>
      <c r="R425" s="422"/>
      <c r="S425" s="422"/>
      <c r="T425" s="426">
        <v>9.875</v>
      </c>
      <c r="U425" s="422"/>
      <c r="V425" s="422"/>
      <c r="W425" s="425">
        <v>8.0973107555554993</v>
      </c>
      <c r="X425" s="422"/>
      <c r="Y425" s="422"/>
      <c r="Z425" s="426">
        <v>9.875</v>
      </c>
      <c r="AA425" s="422"/>
      <c r="AB425" s="422"/>
      <c r="AC425" s="422"/>
      <c r="AD425" s="422"/>
      <c r="AE425" s="422"/>
      <c r="AF425" s="427">
        <v>2.6786710962504645</v>
      </c>
      <c r="AG425" s="427">
        <v>301</v>
      </c>
      <c r="AH425" s="427">
        <v>0.3206567419107979</v>
      </c>
      <c r="AI425" s="427">
        <v>70</v>
      </c>
      <c r="AJ425" s="427">
        <v>2.0199275362318843</v>
      </c>
      <c r="AK425" s="427" t="s">
        <v>248</v>
      </c>
      <c r="AL425" s="427">
        <v>0</v>
      </c>
      <c r="AM425" s="427"/>
      <c r="AN425" s="427"/>
      <c r="AO425" s="428">
        <v>16</v>
      </c>
      <c r="AP425" s="421">
        <v>1</v>
      </c>
      <c r="AQ425" s="421">
        <v>0</v>
      </c>
      <c r="AR425" s="429">
        <v>73</v>
      </c>
      <c r="AS425" s="429" t="s">
        <v>248</v>
      </c>
      <c r="AT425" s="425">
        <v>3137.8539999999998</v>
      </c>
      <c r="AU425" s="425">
        <v>69.132000000000005</v>
      </c>
      <c r="AV425" s="425">
        <v>0</v>
      </c>
      <c r="AW425" s="425">
        <v>73</v>
      </c>
      <c r="AX425" s="203" t="s">
        <v>248</v>
      </c>
      <c r="AY425" s="235" t="s">
        <v>248</v>
      </c>
      <c r="AZ425" s="138">
        <v>14959</v>
      </c>
      <c r="BA425" s="188" t="s">
        <v>248</v>
      </c>
      <c r="BB425" s="203" t="s">
        <v>248</v>
      </c>
      <c r="BC425" s="203" t="s">
        <v>248</v>
      </c>
      <c r="BD425" s="217" t="s">
        <v>61</v>
      </c>
      <c r="BE425" s="201" t="s">
        <v>62</v>
      </c>
      <c r="BF425" s="201" t="s">
        <v>63</v>
      </c>
      <c r="BG425" s="201" t="s">
        <v>196</v>
      </c>
      <c r="BH425" s="456" t="s">
        <v>513</v>
      </c>
      <c r="BI425" s="218" t="s">
        <v>68</v>
      </c>
      <c r="BJ425" s="370">
        <v>214</v>
      </c>
      <c r="BK425" s="370">
        <v>4</v>
      </c>
      <c r="BL425" s="219" t="s">
        <v>65</v>
      </c>
      <c r="BM425" s="52"/>
      <c r="BN425" s="218" t="s">
        <v>310</v>
      </c>
      <c r="BO425" s="217" t="s">
        <v>81</v>
      </c>
      <c r="BP425" s="201" t="s">
        <v>699</v>
      </c>
      <c r="BQ425" s="52" t="s">
        <v>715</v>
      </c>
    </row>
    <row r="426" spans="1:69" ht="15.75">
      <c r="A426" s="207" t="s">
        <v>37</v>
      </c>
      <c r="B426" s="208" t="s">
        <v>9</v>
      </c>
      <c r="C426" s="202" t="s">
        <v>35</v>
      </c>
      <c r="D426" s="210" t="s">
        <v>182</v>
      </c>
      <c r="E426" s="24" t="s">
        <v>643</v>
      </c>
      <c r="F426" s="86">
        <v>51</v>
      </c>
      <c r="G426" s="80">
        <v>0</v>
      </c>
      <c r="H426" s="204"/>
      <c r="I426" s="204"/>
      <c r="J426" s="204"/>
      <c r="K426" s="204"/>
      <c r="L426" s="80">
        <v>0</v>
      </c>
      <c r="M426" s="203"/>
      <c r="N426" s="52">
        <v>0</v>
      </c>
      <c r="O426" s="204"/>
      <c r="P426" s="204"/>
      <c r="Q426" s="11">
        <v>5.3256469019999999</v>
      </c>
      <c r="R426" s="204"/>
      <c r="S426" s="204"/>
      <c r="T426" s="53">
        <v>6.4541666666666666</v>
      </c>
      <c r="U426" s="204"/>
      <c r="V426" s="204"/>
      <c r="W426" s="11">
        <v>5.0232155098039</v>
      </c>
      <c r="X426" s="204"/>
      <c r="Y426" s="204"/>
      <c r="Z426" s="53">
        <v>5.9224999999999994</v>
      </c>
      <c r="AA426" s="204"/>
      <c r="AB426" s="204"/>
      <c r="AC426" s="204"/>
      <c r="AD426" s="204"/>
      <c r="AE426" s="204"/>
      <c r="AF426" s="9">
        <v>3.6626330650821117</v>
      </c>
      <c r="AG426" s="9">
        <v>357</v>
      </c>
      <c r="AH426" s="9">
        <v>0.3851919421262327</v>
      </c>
      <c r="AI426" s="9">
        <v>7</v>
      </c>
      <c r="AJ426" s="9">
        <v>2.7465909090909091</v>
      </c>
      <c r="AK426" s="9" t="s">
        <v>248</v>
      </c>
      <c r="AL426" s="9">
        <v>51</v>
      </c>
      <c r="AM426" s="9">
        <v>3.6626330650821117</v>
      </c>
      <c r="AN426" s="9">
        <v>3.6796218487394956</v>
      </c>
      <c r="AO426" s="73">
        <v>0</v>
      </c>
      <c r="AP426" s="80">
        <v>0</v>
      </c>
      <c r="AQ426" s="80">
        <v>0</v>
      </c>
      <c r="AR426" s="224">
        <v>102</v>
      </c>
      <c r="AS426" s="224" t="s">
        <v>248</v>
      </c>
      <c r="AT426" s="11">
        <v>3671.4479999999999</v>
      </c>
      <c r="AU426" s="11">
        <v>0</v>
      </c>
      <c r="AV426" s="11">
        <v>0</v>
      </c>
      <c r="AW426" s="11">
        <v>102</v>
      </c>
      <c r="AX426" s="203" t="s">
        <v>248</v>
      </c>
      <c r="AY426" s="235" t="s">
        <v>248</v>
      </c>
      <c r="AZ426" s="138">
        <v>51954</v>
      </c>
      <c r="BA426" s="188" t="s">
        <v>248</v>
      </c>
      <c r="BB426" s="203" t="s">
        <v>248</v>
      </c>
      <c r="BC426" s="203" t="s">
        <v>248</v>
      </c>
      <c r="BD426" s="217" t="s">
        <v>61</v>
      </c>
      <c r="BE426" s="201" t="s">
        <v>62</v>
      </c>
      <c r="BF426" s="201" t="s">
        <v>63</v>
      </c>
      <c r="BG426" s="201" t="s">
        <v>196</v>
      </c>
      <c r="BH426" s="456" t="s">
        <v>515</v>
      </c>
      <c r="BI426" s="218" t="s">
        <v>64</v>
      </c>
      <c r="BJ426" s="370">
        <v>214</v>
      </c>
      <c r="BK426" s="370">
        <v>1</v>
      </c>
      <c r="BL426" s="219" t="s">
        <v>65</v>
      </c>
      <c r="BM426" s="52"/>
      <c r="BN426" s="218" t="s">
        <v>310</v>
      </c>
      <c r="BO426" s="217" t="s">
        <v>54</v>
      </c>
      <c r="BP426" s="201" t="s">
        <v>699</v>
      </c>
      <c r="BQ426" s="52" t="s">
        <v>715</v>
      </c>
    </row>
    <row r="427" spans="1:69" ht="15.75">
      <c r="A427" s="207" t="s">
        <v>37</v>
      </c>
      <c r="B427" s="208" t="s">
        <v>9</v>
      </c>
      <c r="C427" s="202" t="s">
        <v>35</v>
      </c>
      <c r="D427" s="210" t="s">
        <v>182</v>
      </c>
      <c r="E427" s="24" t="s">
        <v>643</v>
      </c>
      <c r="F427" s="86">
        <v>51</v>
      </c>
      <c r="G427" s="80">
        <v>1</v>
      </c>
      <c r="H427" s="204"/>
      <c r="I427" s="204"/>
      <c r="J427" s="204"/>
      <c r="K427" s="204"/>
      <c r="L427" s="80">
        <v>0</v>
      </c>
      <c r="M427" s="203"/>
      <c r="N427" s="52">
        <v>0</v>
      </c>
      <c r="O427" s="204"/>
      <c r="P427" s="204"/>
      <c r="Q427" s="11">
        <v>7.0524398799999997</v>
      </c>
      <c r="R427" s="204"/>
      <c r="S427" s="204"/>
      <c r="T427" s="53">
        <v>12.75</v>
      </c>
      <c r="U427" s="204"/>
      <c r="V427" s="204"/>
      <c r="W427" s="11">
        <v>6.9738599399999996</v>
      </c>
      <c r="X427" s="204"/>
      <c r="Y427" s="204"/>
      <c r="Z427" s="53">
        <v>12.75</v>
      </c>
      <c r="AA427" s="204"/>
      <c r="AB427" s="204"/>
      <c r="AC427" s="204"/>
      <c r="AD427" s="204"/>
      <c r="AE427" s="204"/>
      <c r="AF427" s="9">
        <v>3.4464571530478336</v>
      </c>
      <c r="AG427" s="9">
        <v>350</v>
      </c>
      <c r="AH427" s="9">
        <v>0.48202440139129399</v>
      </c>
      <c r="AI427" s="9">
        <v>15</v>
      </c>
      <c r="AJ427" s="9">
        <v>2.5265957446808511</v>
      </c>
      <c r="AK427" s="9" t="s">
        <v>248</v>
      </c>
      <c r="AL427" s="9">
        <v>50</v>
      </c>
      <c r="AM427" s="9">
        <v>3.4464571530478336</v>
      </c>
      <c r="AN427" s="9">
        <v>3.5502793296089385</v>
      </c>
      <c r="AO427" s="73">
        <v>1</v>
      </c>
      <c r="AP427" s="80">
        <v>0</v>
      </c>
      <c r="AQ427" s="80">
        <v>0</v>
      </c>
      <c r="AR427" s="224">
        <v>99</v>
      </c>
      <c r="AS427" s="224" t="s">
        <v>248</v>
      </c>
      <c r="AT427" s="11">
        <v>3581.9450000000002</v>
      </c>
      <c r="AU427" s="11">
        <v>0</v>
      </c>
      <c r="AV427" s="11">
        <v>0</v>
      </c>
      <c r="AW427" s="11">
        <v>99</v>
      </c>
      <c r="AX427" s="203" t="s">
        <v>248</v>
      </c>
      <c r="AY427" s="235" t="s">
        <v>248</v>
      </c>
      <c r="AZ427" s="138">
        <v>51954</v>
      </c>
      <c r="BA427" s="188" t="s">
        <v>248</v>
      </c>
      <c r="BB427" s="203" t="s">
        <v>248</v>
      </c>
      <c r="BC427" s="203" t="s">
        <v>248</v>
      </c>
      <c r="BD427" s="217" t="s">
        <v>61</v>
      </c>
      <c r="BE427" s="201" t="s">
        <v>62</v>
      </c>
      <c r="BF427" s="201" t="s">
        <v>63</v>
      </c>
      <c r="BG427" s="201" t="s">
        <v>196</v>
      </c>
      <c r="BH427" s="455" t="s">
        <v>515</v>
      </c>
      <c r="BI427" s="218" t="s">
        <v>66</v>
      </c>
      <c r="BJ427" s="370">
        <v>214</v>
      </c>
      <c r="BK427" s="370">
        <v>7</v>
      </c>
      <c r="BL427" s="219" t="s">
        <v>65</v>
      </c>
      <c r="BM427" s="52"/>
      <c r="BN427" s="218" t="s">
        <v>310</v>
      </c>
      <c r="BO427" s="217" t="s">
        <v>54</v>
      </c>
      <c r="BP427" s="201" t="s">
        <v>699</v>
      </c>
      <c r="BQ427" s="52" t="s">
        <v>715</v>
      </c>
    </row>
    <row r="428" spans="1:69" ht="15.75">
      <c r="A428" s="207" t="s">
        <v>37</v>
      </c>
      <c r="B428" s="208" t="s">
        <v>9</v>
      </c>
      <c r="C428" s="202" t="s">
        <v>35</v>
      </c>
      <c r="D428" s="210" t="s">
        <v>182</v>
      </c>
      <c r="E428" s="24" t="s">
        <v>643</v>
      </c>
      <c r="F428" s="86">
        <v>50</v>
      </c>
      <c r="G428" s="80">
        <v>0</v>
      </c>
      <c r="H428" s="204"/>
      <c r="I428" s="204"/>
      <c r="J428" s="204"/>
      <c r="K428" s="204"/>
      <c r="L428" s="80">
        <v>0</v>
      </c>
      <c r="M428" s="203"/>
      <c r="N428" s="52">
        <v>0</v>
      </c>
      <c r="O428" s="204"/>
      <c r="P428" s="204"/>
      <c r="Q428" s="11">
        <v>6.7439799000000002</v>
      </c>
      <c r="R428" s="204"/>
      <c r="S428" s="204"/>
      <c r="T428" s="53">
        <v>8.4375</v>
      </c>
      <c r="U428" s="204"/>
      <c r="V428" s="204"/>
      <c r="W428" s="11">
        <v>6.9264799000000004</v>
      </c>
      <c r="X428" s="204"/>
      <c r="Y428" s="204"/>
      <c r="Z428" s="53">
        <v>8.4166666666666661</v>
      </c>
      <c r="AA428" s="204"/>
      <c r="AB428" s="204"/>
      <c r="AC428" s="204"/>
      <c r="AD428" s="204"/>
      <c r="AE428" s="204"/>
      <c r="AF428" s="9">
        <v>3.5288000011444094</v>
      </c>
      <c r="AG428" s="9">
        <v>350</v>
      </c>
      <c r="AH428" s="9">
        <v>0.38847498261310281</v>
      </c>
      <c r="AI428" s="9">
        <v>4</v>
      </c>
      <c r="AJ428" s="9">
        <v>2.6875</v>
      </c>
      <c r="AK428" s="9" t="s">
        <v>248</v>
      </c>
      <c r="AL428" s="9">
        <v>50</v>
      </c>
      <c r="AM428" s="9">
        <v>3.5288000011444094</v>
      </c>
      <c r="AN428" s="9">
        <v>3.6129807692307692</v>
      </c>
      <c r="AO428" s="73">
        <v>0</v>
      </c>
      <c r="AP428" s="80">
        <v>0</v>
      </c>
      <c r="AQ428" s="80">
        <v>0</v>
      </c>
      <c r="AR428" s="224">
        <v>100</v>
      </c>
      <c r="AS428" s="224" t="s">
        <v>248</v>
      </c>
      <c r="AT428" s="11">
        <v>3595.8359999999998</v>
      </c>
      <c r="AU428" s="11">
        <v>0</v>
      </c>
      <c r="AV428" s="11">
        <v>0</v>
      </c>
      <c r="AW428" s="11">
        <v>100</v>
      </c>
      <c r="AX428" s="203" t="s">
        <v>248</v>
      </c>
      <c r="AY428" s="235" t="s">
        <v>248</v>
      </c>
      <c r="AZ428" s="138">
        <v>51954</v>
      </c>
      <c r="BA428" s="188" t="s">
        <v>248</v>
      </c>
      <c r="BB428" s="203" t="s">
        <v>248</v>
      </c>
      <c r="BC428" s="203" t="s">
        <v>248</v>
      </c>
      <c r="BD428" s="217" t="s">
        <v>61</v>
      </c>
      <c r="BE428" s="201" t="s">
        <v>62</v>
      </c>
      <c r="BF428" s="201" t="s">
        <v>63</v>
      </c>
      <c r="BG428" s="201" t="s">
        <v>196</v>
      </c>
      <c r="BH428" s="456" t="s">
        <v>515</v>
      </c>
      <c r="BI428" s="218" t="s">
        <v>67</v>
      </c>
      <c r="BJ428" s="370">
        <v>214</v>
      </c>
      <c r="BK428" s="370">
        <v>3</v>
      </c>
      <c r="BL428" s="219" t="s">
        <v>65</v>
      </c>
      <c r="BM428" s="52"/>
      <c r="BN428" s="218" t="s">
        <v>310</v>
      </c>
      <c r="BO428" s="217" t="s">
        <v>54</v>
      </c>
      <c r="BP428" s="201" t="s">
        <v>699</v>
      </c>
      <c r="BQ428" s="52" t="s">
        <v>715</v>
      </c>
    </row>
    <row r="429" spans="1:69" ht="15.75">
      <c r="A429" s="207" t="s">
        <v>37</v>
      </c>
      <c r="B429" s="208" t="s">
        <v>9</v>
      </c>
      <c r="C429" s="202" t="s">
        <v>35</v>
      </c>
      <c r="D429" s="210" t="s">
        <v>182</v>
      </c>
      <c r="E429" s="24" t="s">
        <v>643</v>
      </c>
      <c r="F429" s="86">
        <v>50</v>
      </c>
      <c r="G429" s="80">
        <v>0</v>
      </c>
      <c r="H429" s="204"/>
      <c r="I429" s="204"/>
      <c r="J429" s="204"/>
      <c r="K429" s="204"/>
      <c r="L429" s="80">
        <v>0</v>
      </c>
      <c r="M429" s="203"/>
      <c r="N429" s="52">
        <v>0</v>
      </c>
      <c r="O429" s="204"/>
      <c r="P429" s="204"/>
      <c r="Q429" s="11">
        <v>7.9486799000000001</v>
      </c>
      <c r="R429" s="204"/>
      <c r="S429" s="204"/>
      <c r="T429" s="53">
        <v>10.375</v>
      </c>
      <c r="U429" s="204"/>
      <c r="V429" s="204"/>
      <c r="W429" s="11">
        <v>7.9937999399999997</v>
      </c>
      <c r="X429" s="204"/>
      <c r="Y429" s="204"/>
      <c r="Z429" s="53">
        <v>10.625</v>
      </c>
      <c r="AA429" s="204"/>
      <c r="AB429" s="204"/>
      <c r="AC429" s="204"/>
      <c r="AD429" s="204"/>
      <c r="AE429" s="204"/>
      <c r="AF429" s="9">
        <v>2.6187912046691002</v>
      </c>
      <c r="AG429" s="9">
        <v>273</v>
      </c>
      <c r="AH429" s="9">
        <v>0.4827371982970961</v>
      </c>
      <c r="AI429" s="9">
        <v>79</v>
      </c>
      <c r="AJ429" s="9">
        <v>1.3977272727272727</v>
      </c>
      <c r="AK429" s="9" t="s">
        <v>248</v>
      </c>
      <c r="AL429" s="9">
        <v>0</v>
      </c>
      <c r="AM429" s="9"/>
      <c r="AN429" s="9"/>
      <c r="AO429" s="73">
        <v>0</v>
      </c>
      <c r="AP429" s="80">
        <v>0</v>
      </c>
      <c r="AQ429" s="80">
        <v>0</v>
      </c>
      <c r="AR429" s="224">
        <v>100</v>
      </c>
      <c r="AS429" s="224" t="s">
        <v>248</v>
      </c>
      <c r="AT429" s="11">
        <v>3603.0360000000001</v>
      </c>
      <c r="AU429" s="11">
        <v>0</v>
      </c>
      <c r="AV429" s="11">
        <v>0</v>
      </c>
      <c r="AW429" s="11">
        <v>100</v>
      </c>
      <c r="AX429" s="203" t="s">
        <v>248</v>
      </c>
      <c r="AY429" s="235" t="s">
        <v>248</v>
      </c>
      <c r="AZ429" s="138">
        <v>51954</v>
      </c>
      <c r="BA429" s="188" t="s">
        <v>248</v>
      </c>
      <c r="BB429" s="203" t="s">
        <v>248</v>
      </c>
      <c r="BC429" s="203" t="s">
        <v>248</v>
      </c>
      <c r="BD429" s="217" t="s">
        <v>61</v>
      </c>
      <c r="BE429" s="201" t="s">
        <v>62</v>
      </c>
      <c r="BF429" s="201" t="s">
        <v>63</v>
      </c>
      <c r="BG429" s="201" t="s">
        <v>196</v>
      </c>
      <c r="BH429" s="456" t="s">
        <v>515</v>
      </c>
      <c r="BI429" s="218" t="s">
        <v>68</v>
      </c>
      <c r="BJ429" s="370">
        <v>214</v>
      </c>
      <c r="BK429" s="370">
        <v>4</v>
      </c>
      <c r="BL429" s="219" t="s">
        <v>65</v>
      </c>
      <c r="BM429" s="52"/>
      <c r="BN429" s="218" t="s">
        <v>310</v>
      </c>
      <c r="BO429" s="217" t="s">
        <v>54</v>
      </c>
      <c r="BP429" s="201" t="s">
        <v>699</v>
      </c>
      <c r="BQ429" s="52" t="s">
        <v>715</v>
      </c>
    </row>
    <row r="430" spans="1:69" ht="15.75">
      <c r="A430" s="207" t="s">
        <v>37</v>
      </c>
      <c r="B430" s="208" t="s">
        <v>9</v>
      </c>
      <c r="C430" s="202" t="s">
        <v>35</v>
      </c>
      <c r="D430" s="210" t="s">
        <v>182</v>
      </c>
      <c r="E430" s="24" t="s">
        <v>626</v>
      </c>
      <c r="F430" s="86">
        <v>45</v>
      </c>
      <c r="G430" s="80">
        <v>0</v>
      </c>
      <c r="H430" s="204"/>
      <c r="I430" s="204"/>
      <c r="J430" s="204"/>
      <c r="K430" s="204"/>
      <c r="L430" s="80">
        <v>0</v>
      </c>
      <c r="M430" s="203"/>
      <c r="N430" s="52">
        <v>0</v>
      </c>
      <c r="O430" s="204"/>
      <c r="P430" s="204"/>
      <c r="Q430" s="11">
        <v>5.7019109332999998</v>
      </c>
      <c r="R430" s="204"/>
      <c r="S430" s="204"/>
      <c r="T430" s="53">
        <v>7.375</v>
      </c>
      <c r="U430" s="204"/>
      <c r="V430" s="204"/>
      <c r="W430" s="11">
        <v>5.4061107555554999</v>
      </c>
      <c r="X430" s="204"/>
      <c r="Y430" s="204"/>
      <c r="Z430" s="53">
        <v>7.375</v>
      </c>
      <c r="AA430" s="204"/>
      <c r="AB430" s="204"/>
      <c r="AC430" s="204"/>
      <c r="AD430" s="204"/>
      <c r="AE430" s="204"/>
      <c r="AF430" s="9">
        <v>3.7196190765925818</v>
      </c>
      <c r="AG430" s="9">
        <v>315</v>
      </c>
      <c r="AH430" s="9">
        <v>0.33076810942122276</v>
      </c>
      <c r="AI430" s="9">
        <v>2</v>
      </c>
      <c r="AJ430" s="9">
        <v>3.0390625</v>
      </c>
      <c r="AK430" s="9" t="s">
        <v>248</v>
      </c>
      <c r="AL430" s="9">
        <v>45</v>
      </c>
      <c r="AM430" s="9">
        <v>3.7196190765925818</v>
      </c>
      <c r="AN430" s="9">
        <v>3.7226027397260273</v>
      </c>
      <c r="AO430" s="73">
        <v>10</v>
      </c>
      <c r="AP430" s="80">
        <v>0</v>
      </c>
      <c r="AQ430" s="80">
        <v>0</v>
      </c>
      <c r="AR430" s="224">
        <v>80</v>
      </c>
      <c r="AS430" s="224" t="s">
        <v>248</v>
      </c>
      <c r="AT430" s="11">
        <v>3205.4580000000001</v>
      </c>
      <c r="AU430" s="11">
        <v>0</v>
      </c>
      <c r="AV430" s="11">
        <v>0</v>
      </c>
      <c r="AW430" s="11">
        <v>80</v>
      </c>
      <c r="AX430" s="203" t="s">
        <v>248</v>
      </c>
      <c r="AY430" s="235" t="s">
        <v>248</v>
      </c>
      <c r="AZ430" s="138">
        <v>34863</v>
      </c>
      <c r="BA430" s="188" t="s">
        <v>248</v>
      </c>
      <c r="BB430" s="203" t="s">
        <v>248</v>
      </c>
      <c r="BC430" s="203" t="s">
        <v>248</v>
      </c>
      <c r="BD430" s="217" t="s">
        <v>61</v>
      </c>
      <c r="BE430" s="201" t="s">
        <v>62</v>
      </c>
      <c r="BF430" s="201" t="s">
        <v>63</v>
      </c>
      <c r="BG430" s="201" t="s">
        <v>196</v>
      </c>
      <c r="BH430" s="456" t="s">
        <v>515</v>
      </c>
      <c r="BI430" s="218" t="s">
        <v>64</v>
      </c>
      <c r="BJ430" s="370">
        <v>214</v>
      </c>
      <c r="BK430" s="370">
        <v>1</v>
      </c>
      <c r="BL430" s="219" t="s">
        <v>65</v>
      </c>
      <c r="BM430" s="52"/>
      <c r="BN430" s="218" t="s">
        <v>310</v>
      </c>
      <c r="BO430" s="217" t="s">
        <v>54</v>
      </c>
      <c r="BP430" s="201" t="s">
        <v>699</v>
      </c>
      <c r="BQ430" s="52" t="s">
        <v>715</v>
      </c>
    </row>
    <row r="431" spans="1:69" ht="15.75">
      <c r="A431" s="207" t="s">
        <v>37</v>
      </c>
      <c r="B431" s="208" t="s">
        <v>9</v>
      </c>
      <c r="C431" s="202" t="s">
        <v>35</v>
      </c>
      <c r="D431" s="210" t="s">
        <v>182</v>
      </c>
      <c r="E431" s="24" t="s">
        <v>626</v>
      </c>
      <c r="F431" s="86">
        <v>46</v>
      </c>
      <c r="G431" s="80">
        <v>3</v>
      </c>
      <c r="H431" s="204"/>
      <c r="I431" s="204"/>
      <c r="J431" s="204"/>
      <c r="K431" s="204"/>
      <c r="L431" s="80">
        <v>0</v>
      </c>
      <c r="M431" s="203"/>
      <c r="N431" s="52">
        <v>0</v>
      </c>
      <c r="O431" s="204"/>
      <c r="P431" s="204"/>
      <c r="Q431" s="11">
        <v>6.6176043952999999</v>
      </c>
      <c r="R431" s="204"/>
      <c r="S431" s="204"/>
      <c r="T431" s="53">
        <v>10.925000000000001</v>
      </c>
      <c r="U431" s="204"/>
      <c r="V431" s="204"/>
      <c r="W431" s="11">
        <v>6.6449300930232003</v>
      </c>
      <c r="X431" s="204"/>
      <c r="Y431" s="204"/>
      <c r="Z431" s="53">
        <v>10.925000000000001</v>
      </c>
      <c r="AA431" s="204"/>
      <c r="AB431" s="204"/>
      <c r="AC431" s="204"/>
      <c r="AD431" s="204"/>
      <c r="AE431" s="204"/>
      <c r="AF431" s="9">
        <v>3.3329014417737031</v>
      </c>
      <c r="AG431" s="9">
        <v>301</v>
      </c>
      <c r="AH431" s="9">
        <v>0.49241759011684222</v>
      </c>
      <c r="AI431" s="9">
        <v>20</v>
      </c>
      <c r="AJ431" s="9">
        <v>2.3453124999999999</v>
      </c>
      <c r="AK431" s="9" t="s">
        <v>248</v>
      </c>
      <c r="AL431" s="9">
        <v>42</v>
      </c>
      <c r="AM431" s="9">
        <v>3.3314625876290456</v>
      </c>
      <c r="AN431" s="9">
        <v>3.4017857142857144</v>
      </c>
      <c r="AO431" s="73">
        <v>0</v>
      </c>
      <c r="AP431" s="80">
        <v>0</v>
      </c>
      <c r="AQ431" s="80">
        <v>0</v>
      </c>
      <c r="AR431" s="224">
        <v>86</v>
      </c>
      <c r="AS431" s="224" t="s">
        <v>248</v>
      </c>
      <c r="AT431" s="11">
        <v>3068.808</v>
      </c>
      <c r="AU431" s="11">
        <v>0</v>
      </c>
      <c r="AV431" s="11">
        <v>0</v>
      </c>
      <c r="AW431" s="11">
        <v>86</v>
      </c>
      <c r="AX431" s="203" t="s">
        <v>248</v>
      </c>
      <c r="AY431" s="235" t="s">
        <v>248</v>
      </c>
      <c r="AZ431" s="138">
        <v>34863</v>
      </c>
      <c r="BA431" s="188" t="s">
        <v>248</v>
      </c>
      <c r="BB431" s="203" t="s">
        <v>248</v>
      </c>
      <c r="BC431" s="203" t="s">
        <v>248</v>
      </c>
      <c r="BD431" s="217" t="s">
        <v>61</v>
      </c>
      <c r="BE431" s="201" t="s">
        <v>62</v>
      </c>
      <c r="BF431" s="201" t="s">
        <v>63</v>
      </c>
      <c r="BG431" s="201" t="s">
        <v>196</v>
      </c>
      <c r="BH431" s="456" t="s">
        <v>515</v>
      </c>
      <c r="BI431" s="218" t="s">
        <v>66</v>
      </c>
      <c r="BJ431" s="370">
        <v>214</v>
      </c>
      <c r="BK431" s="370">
        <v>7</v>
      </c>
      <c r="BL431" s="219" t="s">
        <v>65</v>
      </c>
      <c r="BM431" s="52"/>
      <c r="BN431" s="218" t="s">
        <v>310</v>
      </c>
      <c r="BO431" s="217" t="s">
        <v>54</v>
      </c>
      <c r="BP431" s="201" t="s">
        <v>699</v>
      </c>
      <c r="BQ431" s="52" t="s">
        <v>715</v>
      </c>
    </row>
    <row r="432" spans="1:69" ht="15.75">
      <c r="A432" s="207" t="s">
        <v>37</v>
      </c>
      <c r="B432" s="208" t="s">
        <v>9</v>
      </c>
      <c r="C432" s="202" t="s">
        <v>35</v>
      </c>
      <c r="D432" s="210" t="s">
        <v>182</v>
      </c>
      <c r="E432" s="24" t="s">
        <v>626</v>
      </c>
      <c r="F432" s="86">
        <v>44</v>
      </c>
      <c r="G432" s="80">
        <v>1</v>
      </c>
      <c r="H432" s="204"/>
      <c r="I432" s="204"/>
      <c r="J432" s="204"/>
      <c r="K432" s="204"/>
      <c r="L432" s="80">
        <v>0</v>
      </c>
      <c r="M432" s="203"/>
      <c r="N432" s="52">
        <v>0</v>
      </c>
      <c r="O432" s="204"/>
      <c r="P432" s="204"/>
      <c r="Q432" s="11">
        <v>7.3886511163000002</v>
      </c>
      <c r="R432" s="204"/>
      <c r="S432" s="204"/>
      <c r="T432" s="53">
        <v>9.9625000000000004</v>
      </c>
      <c r="U432" s="204"/>
      <c r="V432" s="204"/>
      <c r="W432" s="11">
        <v>7.5794184651162002</v>
      </c>
      <c r="X432" s="204"/>
      <c r="Y432" s="204"/>
      <c r="Z432" s="53">
        <v>10.425000000000001</v>
      </c>
      <c r="AA432" s="204"/>
      <c r="AB432" s="204"/>
      <c r="AC432" s="204"/>
      <c r="AD432" s="204"/>
      <c r="AE432" s="204"/>
      <c r="AF432" s="9">
        <v>3.3676079741348066</v>
      </c>
      <c r="AG432" s="9">
        <v>301</v>
      </c>
      <c r="AH432" s="9">
        <v>0.46010856246980325</v>
      </c>
      <c r="AI432" s="9">
        <v>12</v>
      </c>
      <c r="AJ432" s="9">
        <v>2.5272321428571427</v>
      </c>
      <c r="AK432" s="9" t="s">
        <v>248</v>
      </c>
      <c r="AL432" s="9">
        <v>43</v>
      </c>
      <c r="AM432" s="9">
        <v>3.3676079741348066</v>
      </c>
      <c r="AN432" s="9">
        <v>3.4125000000000001</v>
      </c>
      <c r="AO432" s="73">
        <v>0</v>
      </c>
      <c r="AP432" s="80">
        <v>0</v>
      </c>
      <c r="AQ432" s="80">
        <v>0</v>
      </c>
      <c r="AR432" s="224">
        <v>86</v>
      </c>
      <c r="AS432" s="224" t="s">
        <v>248</v>
      </c>
      <c r="AT432" s="11">
        <v>3069.038</v>
      </c>
      <c r="AU432" s="11">
        <v>0</v>
      </c>
      <c r="AV432" s="11">
        <v>0</v>
      </c>
      <c r="AW432" s="11">
        <v>86</v>
      </c>
      <c r="AX432" s="203" t="s">
        <v>248</v>
      </c>
      <c r="AY432" s="235" t="s">
        <v>248</v>
      </c>
      <c r="AZ432" s="138">
        <v>34863</v>
      </c>
      <c r="BA432" s="188" t="s">
        <v>248</v>
      </c>
      <c r="BB432" s="203" t="s">
        <v>248</v>
      </c>
      <c r="BC432" s="203" t="s">
        <v>248</v>
      </c>
      <c r="BD432" s="217" t="s">
        <v>61</v>
      </c>
      <c r="BE432" s="201" t="s">
        <v>62</v>
      </c>
      <c r="BF432" s="201" t="s">
        <v>63</v>
      </c>
      <c r="BG432" s="201" t="s">
        <v>196</v>
      </c>
      <c r="BH432" s="456" t="s">
        <v>515</v>
      </c>
      <c r="BI432" s="218" t="s">
        <v>67</v>
      </c>
      <c r="BJ432" s="370">
        <v>214</v>
      </c>
      <c r="BK432" s="370">
        <v>3</v>
      </c>
      <c r="BL432" s="219" t="s">
        <v>65</v>
      </c>
      <c r="BM432" s="52"/>
      <c r="BN432" s="218" t="s">
        <v>310</v>
      </c>
      <c r="BO432" s="217" t="s">
        <v>54</v>
      </c>
      <c r="BP432" s="201" t="s">
        <v>699</v>
      </c>
      <c r="BQ432" s="52" t="s">
        <v>715</v>
      </c>
    </row>
    <row r="433" spans="1:69" ht="15.75">
      <c r="A433" s="207" t="s">
        <v>37</v>
      </c>
      <c r="B433" s="208" t="s">
        <v>9</v>
      </c>
      <c r="C433" s="202" t="s">
        <v>35</v>
      </c>
      <c r="D433" s="210" t="s">
        <v>182</v>
      </c>
      <c r="E433" s="24" t="s">
        <v>626</v>
      </c>
      <c r="F433" s="86">
        <v>45</v>
      </c>
      <c r="G433" s="80">
        <v>0</v>
      </c>
      <c r="H433" s="204"/>
      <c r="I433" s="204"/>
      <c r="J433" s="204"/>
      <c r="K433" s="204"/>
      <c r="L433" s="80">
        <v>0</v>
      </c>
      <c r="M433" s="203"/>
      <c r="N433" s="52">
        <v>0</v>
      </c>
      <c r="O433" s="204"/>
      <c r="P433" s="204"/>
      <c r="Q433" s="11">
        <v>7.4845108443999999</v>
      </c>
      <c r="R433" s="204"/>
      <c r="S433" s="204"/>
      <c r="T433" s="53">
        <v>8.875</v>
      </c>
      <c r="U433" s="204"/>
      <c r="V433" s="204"/>
      <c r="W433" s="11">
        <v>7.5313775555555003</v>
      </c>
      <c r="X433" s="204"/>
      <c r="Y433" s="204"/>
      <c r="Z433" s="53">
        <v>9.375</v>
      </c>
      <c r="AA433" s="204"/>
      <c r="AB433" s="204"/>
      <c r="AC433" s="204"/>
      <c r="AD433" s="204"/>
      <c r="AE433" s="204"/>
      <c r="AF433" s="9">
        <v>2.7010963481922086</v>
      </c>
      <c r="AG433" s="9">
        <v>301</v>
      </c>
      <c r="AH433" s="9">
        <v>0.3643653481959126</v>
      </c>
      <c r="AI433" s="9">
        <v>59</v>
      </c>
      <c r="AJ433" s="9">
        <v>1.875</v>
      </c>
      <c r="AK433" s="9" t="s">
        <v>248</v>
      </c>
      <c r="AL433" s="9">
        <v>0</v>
      </c>
      <c r="AM433" s="9"/>
      <c r="AN433" s="9"/>
      <c r="AO433" s="73">
        <v>0</v>
      </c>
      <c r="AP433" s="80">
        <v>0</v>
      </c>
      <c r="AQ433" s="80">
        <v>0</v>
      </c>
      <c r="AR433" s="224">
        <v>90</v>
      </c>
      <c r="AS433" s="224" t="s">
        <v>248</v>
      </c>
      <c r="AT433" s="11">
        <v>3205.6170000000002</v>
      </c>
      <c r="AU433" s="11">
        <v>0</v>
      </c>
      <c r="AV433" s="11">
        <v>0</v>
      </c>
      <c r="AW433" s="11">
        <v>90</v>
      </c>
      <c r="AX433" s="203" t="s">
        <v>248</v>
      </c>
      <c r="AY433" s="235" t="s">
        <v>248</v>
      </c>
      <c r="AZ433" s="138">
        <v>34863</v>
      </c>
      <c r="BA433" s="188" t="s">
        <v>248</v>
      </c>
      <c r="BB433" s="203" t="s">
        <v>248</v>
      </c>
      <c r="BC433" s="203" t="s">
        <v>248</v>
      </c>
      <c r="BD433" s="217" t="s">
        <v>61</v>
      </c>
      <c r="BE433" s="201" t="s">
        <v>62</v>
      </c>
      <c r="BF433" s="201" t="s">
        <v>63</v>
      </c>
      <c r="BG433" s="201" t="s">
        <v>196</v>
      </c>
      <c r="BH433" s="456" t="s">
        <v>515</v>
      </c>
      <c r="BI433" s="218" t="s">
        <v>68</v>
      </c>
      <c r="BJ433" s="370">
        <v>214</v>
      </c>
      <c r="BK433" s="370">
        <v>4</v>
      </c>
      <c r="BL433" s="219" t="s">
        <v>65</v>
      </c>
      <c r="BM433" s="52"/>
      <c r="BN433" s="218" t="s">
        <v>310</v>
      </c>
      <c r="BO433" s="217" t="s">
        <v>54</v>
      </c>
      <c r="BP433" s="201" t="s">
        <v>699</v>
      </c>
      <c r="BQ433" s="52" t="s">
        <v>715</v>
      </c>
    </row>
    <row r="434" spans="1:69" ht="15.75">
      <c r="A434" s="207" t="s">
        <v>37</v>
      </c>
      <c r="B434" s="208" t="s">
        <v>9</v>
      </c>
      <c r="C434" s="202" t="s">
        <v>35</v>
      </c>
      <c r="D434" s="210" t="s">
        <v>182</v>
      </c>
      <c r="E434" s="24" t="s">
        <v>667</v>
      </c>
      <c r="F434" s="86">
        <v>209</v>
      </c>
      <c r="G434" s="80">
        <v>0</v>
      </c>
      <c r="H434" s="204"/>
      <c r="I434" s="204"/>
      <c r="J434" s="204"/>
      <c r="K434" s="204"/>
      <c r="L434" s="80">
        <v>0</v>
      </c>
      <c r="M434" s="203"/>
      <c r="N434" s="52">
        <v>0</v>
      </c>
      <c r="O434" s="204"/>
      <c r="P434" s="204"/>
      <c r="Q434" s="11">
        <v>5.4966171483000004</v>
      </c>
      <c r="R434" s="204"/>
      <c r="S434" s="204"/>
      <c r="T434" s="53">
        <v>6.9624999999999986</v>
      </c>
      <c r="U434" s="204"/>
      <c r="V434" s="204"/>
      <c r="W434" s="11">
        <v>5.0674017942583003</v>
      </c>
      <c r="X434" s="204"/>
      <c r="Y434" s="204"/>
      <c r="Z434" s="53">
        <v>6.5916666666666641</v>
      </c>
      <c r="AA434" s="204"/>
      <c r="AB434" s="204"/>
      <c r="AC434" s="204"/>
      <c r="AD434" s="204"/>
      <c r="AE434" s="204"/>
      <c r="AF434" s="9">
        <v>3.5931271497957198</v>
      </c>
      <c r="AG434" s="9">
        <v>1457</v>
      </c>
      <c r="AH434" s="9">
        <v>0.46620173042939744</v>
      </c>
      <c r="AI434" s="9">
        <v>42</v>
      </c>
      <c r="AJ434" s="9">
        <v>2.6201327433628321</v>
      </c>
      <c r="AK434" s="9" t="s">
        <v>248</v>
      </c>
      <c r="AL434" s="9">
        <v>206</v>
      </c>
      <c r="AM434" s="9">
        <v>3.5996324687824175</v>
      </c>
      <c r="AN434" s="9">
        <v>3.6676533907427342</v>
      </c>
      <c r="AO434" s="73">
        <v>9</v>
      </c>
      <c r="AP434" s="80">
        <v>0</v>
      </c>
      <c r="AQ434" s="80">
        <v>0</v>
      </c>
      <c r="AR434" s="224">
        <v>409</v>
      </c>
      <c r="AS434" s="224" t="s">
        <v>248</v>
      </c>
      <c r="AT434" s="11">
        <v>14860.855</v>
      </c>
      <c r="AU434" s="11">
        <v>50.261000000000003</v>
      </c>
      <c r="AV434" s="11">
        <v>0</v>
      </c>
      <c r="AW434" s="11">
        <v>409</v>
      </c>
      <c r="AX434" s="203" t="s">
        <v>248</v>
      </c>
      <c r="AY434" s="235" t="s">
        <v>248</v>
      </c>
      <c r="AZ434" s="138">
        <v>206451</v>
      </c>
      <c r="BA434" s="188" t="s">
        <v>248</v>
      </c>
      <c r="BB434" s="203" t="s">
        <v>248</v>
      </c>
      <c r="BC434" s="203" t="s">
        <v>248</v>
      </c>
      <c r="BD434" s="217" t="s">
        <v>61</v>
      </c>
      <c r="BE434" s="201" t="s">
        <v>62</v>
      </c>
      <c r="BF434" s="201" t="s">
        <v>63</v>
      </c>
      <c r="BG434" s="201" t="s">
        <v>196</v>
      </c>
      <c r="BH434" s="456" t="s">
        <v>713</v>
      </c>
      <c r="BI434" s="218" t="s">
        <v>64</v>
      </c>
      <c r="BJ434" s="370">
        <v>214</v>
      </c>
      <c r="BK434" s="370">
        <v>1</v>
      </c>
      <c r="BL434" s="219" t="s">
        <v>65</v>
      </c>
      <c r="BM434" s="52"/>
      <c r="BN434" s="218" t="s">
        <v>310</v>
      </c>
      <c r="BO434" s="217" t="s">
        <v>53</v>
      </c>
      <c r="BP434" s="201" t="s">
        <v>704</v>
      </c>
      <c r="BQ434" s="52" t="s">
        <v>714</v>
      </c>
    </row>
    <row r="435" spans="1:69" ht="15.75">
      <c r="A435" s="207" t="s">
        <v>37</v>
      </c>
      <c r="B435" s="208" t="s">
        <v>9</v>
      </c>
      <c r="C435" s="202" t="s">
        <v>35</v>
      </c>
      <c r="D435" s="210" t="s">
        <v>182</v>
      </c>
      <c r="E435" s="24" t="s">
        <v>667</v>
      </c>
      <c r="F435" s="86">
        <v>202</v>
      </c>
      <c r="G435" s="80">
        <v>25</v>
      </c>
      <c r="H435" s="204"/>
      <c r="I435" s="204"/>
      <c r="J435" s="204"/>
      <c r="K435" s="204"/>
      <c r="L435" s="80">
        <v>0</v>
      </c>
      <c r="M435" s="203"/>
      <c r="N435" s="52">
        <v>0</v>
      </c>
      <c r="O435" s="204"/>
      <c r="P435" s="204"/>
      <c r="Q435" s="11">
        <v>8.1099094236999996</v>
      </c>
      <c r="R435" s="204"/>
      <c r="S435" s="204"/>
      <c r="T435" s="53">
        <v>13.537500000000001</v>
      </c>
      <c r="U435" s="204"/>
      <c r="V435" s="204"/>
      <c r="W435" s="11">
        <v>8.1130845819208997</v>
      </c>
      <c r="X435" s="204"/>
      <c r="Y435" s="204"/>
      <c r="Z435" s="53">
        <v>13.691666666666668</v>
      </c>
      <c r="AA435" s="204"/>
      <c r="AB435" s="204"/>
      <c r="AC435" s="204"/>
      <c r="AD435" s="204"/>
      <c r="AE435" s="204"/>
      <c r="AF435" s="9">
        <v>3.4477133291698903</v>
      </c>
      <c r="AG435" s="9">
        <v>1204</v>
      </c>
      <c r="AH435" s="9">
        <v>0.53586943598347003</v>
      </c>
      <c r="AI435" s="9">
        <v>61</v>
      </c>
      <c r="AJ435" s="9">
        <v>2.3015625000000002</v>
      </c>
      <c r="AK435" s="9" t="s">
        <v>248</v>
      </c>
      <c r="AL435" s="9">
        <v>160</v>
      </c>
      <c r="AM435" s="9">
        <v>3.477893607619972</v>
      </c>
      <c r="AN435" s="9">
        <v>3.5742251223491026</v>
      </c>
      <c r="AO435" s="73">
        <v>31</v>
      </c>
      <c r="AP435" s="80">
        <v>3</v>
      </c>
      <c r="AQ435" s="80">
        <v>0</v>
      </c>
      <c r="AR435" s="224">
        <v>320</v>
      </c>
      <c r="AS435" s="224" t="s">
        <v>248</v>
      </c>
      <c r="AT435" s="11">
        <v>12211.33</v>
      </c>
      <c r="AU435" s="11">
        <v>429.67099999999999</v>
      </c>
      <c r="AV435" s="11">
        <v>1</v>
      </c>
      <c r="AW435" s="11">
        <v>319</v>
      </c>
      <c r="AX435" s="203" t="s">
        <v>248</v>
      </c>
      <c r="AY435" s="235" t="s">
        <v>248</v>
      </c>
      <c r="AZ435" s="138">
        <v>206451</v>
      </c>
      <c r="BA435" s="188" t="s">
        <v>248</v>
      </c>
      <c r="BB435" s="203" t="s">
        <v>248</v>
      </c>
      <c r="BC435" s="203" t="s">
        <v>248</v>
      </c>
      <c r="BD435" s="217" t="s">
        <v>61</v>
      </c>
      <c r="BE435" s="201" t="s">
        <v>62</v>
      </c>
      <c r="BF435" s="201" t="s">
        <v>63</v>
      </c>
      <c r="BG435" s="201" t="s">
        <v>196</v>
      </c>
      <c r="BH435" s="455" t="s">
        <v>713</v>
      </c>
      <c r="BI435" s="218" t="s">
        <v>66</v>
      </c>
      <c r="BJ435" s="370">
        <v>214</v>
      </c>
      <c r="BK435" s="370">
        <v>7</v>
      </c>
      <c r="BL435" s="219" t="s">
        <v>65</v>
      </c>
      <c r="BM435" s="52"/>
      <c r="BN435" s="218" t="s">
        <v>310</v>
      </c>
      <c r="BO435" s="217" t="s">
        <v>53</v>
      </c>
      <c r="BP435" s="201" t="s">
        <v>704</v>
      </c>
      <c r="BQ435" s="52" t="s">
        <v>714</v>
      </c>
    </row>
    <row r="436" spans="1:69" ht="15.75">
      <c r="A436" s="207" t="s">
        <v>37</v>
      </c>
      <c r="B436" s="208" t="s">
        <v>9</v>
      </c>
      <c r="C436" s="202" t="s">
        <v>35</v>
      </c>
      <c r="D436" s="210" t="s">
        <v>182</v>
      </c>
      <c r="E436" s="24" t="s">
        <v>667</v>
      </c>
      <c r="F436" s="86">
        <v>206</v>
      </c>
      <c r="G436" s="80">
        <v>2</v>
      </c>
      <c r="H436" s="204"/>
      <c r="I436" s="204"/>
      <c r="J436" s="204"/>
      <c r="K436" s="204"/>
      <c r="L436" s="80">
        <v>0</v>
      </c>
      <c r="M436" s="203"/>
      <c r="N436" s="52">
        <v>1</v>
      </c>
      <c r="O436" s="204"/>
      <c r="P436" s="204"/>
      <c r="Q436" s="11">
        <v>6.9684214019999997</v>
      </c>
      <c r="R436" s="204"/>
      <c r="S436" s="204"/>
      <c r="T436" s="53">
        <v>8.9833333333333325</v>
      </c>
      <c r="U436" s="204"/>
      <c r="V436" s="204"/>
      <c r="W436" s="11">
        <v>7.0271860931371997</v>
      </c>
      <c r="X436" s="204"/>
      <c r="Y436" s="204"/>
      <c r="Z436" s="53">
        <v>8.9249999999999989</v>
      </c>
      <c r="AA436" s="204"/>
      <c r="AB436" s="204"/>
      <c r="AC436" s="204"/>
      <c r="AD436" s="204"/>
      <c r="AE436" s="204"/>
      <c r="AF436" s="9">
        <v>3.355223440380128</v>
      </c>
      <c r="AG436" s="9">
        <v>1418</v>
      </c>
      <c r="AH436" s="9">
        <v>0.56171176891548058</v>
      </c>
      <c r="AI436" s="9">
        <v>121</v>
      </c>
      <c r="AJ436" s="9">
        <v>2.1689655172413795</v>
      </c>
      <c r="AK436" s="9" t="s">
        <v>248</v>
      </c>
      <c r="AL436" s="9">
        <v>202</v>
      </c>
      <c r="AM436" s="9">
        <v>3.3559671209590269</v>
      </c>
      <c r="AN436" s="9">
        <v>3.4872122762148337</v>
      </c>
      <c r="AO436" s="73">
        <v>3</v>
      </c>
      <c r="AP436" s="80">
        <v>0</v>
      </c>
      <c r="AQ436" s="80">
        <v>0</v>
      </c>
      <c r="AR436" s="224">
        <v>405</v>
      </c>
      <c r="AS436" s="224" t="s">
        <v>248</v>
      </c>
      <c r="AT436" s="11">
        <v>14558.379000000001</v>
      </c>
      <c r="AU436" s="11">
        <v>0</v>
      </c>
      <c r="AV436" s="11">
        <v>0</v>
      </c>
      <c r="AW436" s="11">
        <v>405</v>
      </c>
      <c r="AX436" s="203" t="s">
        <v>248</v>
      </c>
      <c r="AY436" s="235" t="s">
        <v>248</v>
      </c>
      <c r="AZ436" s="138">
        <v>206451</v>
      </c>
      <c r="BA436" s="188" t="s">
        <v>248</v>
      </c>
      <c r="BB436" s="203" t="s">
        <v>248</v>
      </c>
      <c r="BC436" s="203" t="s">
        <v>248</v>
      </c>
      <c r="BD436" s="217" t="s">
        <v>61</v>
      </c>
      <c r="BE436" s="201" t="s">
        <v>62</v>
      </c>
      <c r="BF436" s="201" t="s">
        <v>63</v>
      </c>
      <c r="BG436" s="201" t="s">
        <v>196</v>
      </c>
      <c r="BH436" s="456" t="s">
        <v>713</v>
      </c>
      <c r="BI436" s="218" t="s">
        <v>67</v>
      </c>
      <c r="BJ436" s="370">
        <v>214</v>
      </c>
      <c r="BK436" s="370">
        <v>3</v>
      </c>
      <c r="BL436" s="219" t="s">
        <v>65</v>
      </c>
      <c r="BM436" s="52"/>
      <c r="BN436" s="218" t="s">
        <v>310</v>
      </c>
      <c r="BO436" s="217" t="s">
        <v>53</v>
      </c>
      <c r="BP436" s="201" t="s">
        <v>704</v>
      </c>
      <c r="BQ436" s="52" t="s">
        <v>714</v>
      </c>
    </row>
    <row r="437" spans="1:69" ht="15.75">
      <c r="A437" s="207" t="s">
        <v>37</v>
      </c>
      <c r="B437" s="208" t="s">
        <v>9</v>
      </c>
      <c r="C437" s="202" t="s">
        <v>35</v>
      </c>
      <c r="D437" s="210" t="s">
        <v>182</v>
      </c>
      <c r="E437" s="24" t="s">
        <v>667</v>
      </c>
      <c r="F437" s="86">
        <v>211</v>
      </c>
      <c r="G437" s="80">
        <v>15</v>
      </c>
      <c r="H437" s="204"/>
      <c r="I437" s="204"/>
      <c r="J437" s="204"/>
      <c r="K437" s="204"/>
      <c r="L437" s="80">
        <v>1</v>
      </c>
      <c r="M437" s="203"/>
      <c r="N437" s="52">
        <v>0</v>
      </c>
      <c r="O437" s="204"/>
      <c r="P437" s="204"/>
      <c r="Q437" s="11">
        <v>8.3329587896999993</v>
      </c>
      <c r="R437" s="204"/>
      <c r="S437" s="204"/>
      <c r="T437" s="53">
        <v>11.3125</v>
      </c>
      <c r="U437" s="204"/>
      <c r="V437" s="204"/>
      <c r="W437" s="11">
        <v>8.3867485076922996</v>
      </c>
      <c r="X437" s="204"/>
      <c r="Y437" s="204"/>
      <c r="Z437" s="53">
        <v>11.375</v>
      </c>
      <c r="AA437" s="204"/>
      <c r="AB437" s="204"/>
      <c r="AC437" s="204"/>
      <c r="AD437" s="204"/>
      <c r="AE437" s="204"/>
      <c r="AF437" s="9">
        <v>2.7925888029304708</v>
      </c>
      <c r="AG437" s="9">
        <v>1292</v>
      </c>
      <c r="AH437" s="9">
        <v>0.46441411187405696</v>
      </c>
      <c r="AI437" s="9">
        <v>332</v>
      </c>
      <c r="AJ437" s="9">
        <v>1.9524193548387099</v>
      </c>
      <c r="AK437" s="9" t="s">
        <v>248</v>
      </c>
      <c r="AL437" s="9">
        <v>0</v>
      </c>
      <c r="AM437" s="9"/>
      <c r="AN437" s="9"/>
      <c r="AO437" s="73">
        <v>43</v>
      </c>
      <c r="AP437" s="80">
        <v>0</v>
      </c>
      <c r="AQ437" s="80">
        <v>1</v>
      </c>
      <c r="AR437" s="224">
        <v>348</v>
      </c>
      <c r="AS437" s="224" t="s">
        <v>248</v>
      </c>
      <c r="AT437" s="11">
        <v>13862.651</v>
      </c>
      <c r="AU437" s="11">
        <v>87.846000000000004</v>
      </c>
      <c r="AV437" s="11">
        <v>0</v>
      </c>
      <c r="AW437" s="11">
        <v>348</v>
      </c>
      <c r="AX437" s="203" t="s">
        <v>248</v>
      </c>
      <c r="AY437" s="235" t="s">
        <v>248</v>
      </c>
      <c r="AZ437" s="138">
        <v>206451</v>
      </c>
      <c r="BA437" s="188" t="s">
        <v>248</v>
      </c>
      <c r="BB437" s="203" t="s">
        <v>248</v>
      </c>
      <c r="BC437" s="203" t="s">
        <v>248</v>
      </c>
      <c r="BD437" s="217" t="s">
        <v>61</v>
      </c>
      <c r="BE437" s="201" t="s">
        <v>62</v>
      </c>
      <c r="BF437" s="201" t="s">
        <v>63</v>
      </c>
      <c r="BG437" s="201" t="s">
        <v>196</v>
      </c>
      <c r="BH437" s="456" t="s">
        <v>713</v>
      </c>
      <c r="BI437" s="218" t="s">
        <v>68</v>
      </c>
      <c r="BJ437" s="370">
        <v>214</v>
      </c>
      <c r="BK437" s="370">
        <v>4</v>
      </c>
      <c r="BL437" s="219" t="s">
        <v>65</v>
      </c>
      <c r="BM437" s="52"/>
      <c r="BN437" s="218" t="s">
        <v>310</v>
      </c>
      <c r="BO437" s="217" t="s">
        <v>53</v>
      </c>
      <c r="BP437" s="201" t="s">
        <v>704</v>
      </c>
      <c r="BQ437" s="52" t="s">
        <v>714</v>
      </c>
    </row>
    <row r="438" spans="1:69" ht="15.75">
      <c r="A438" s="207" t="s">
        <v>37</v>
      </c>
      <c r="B438" s="208" t="s">
        <v>9</v>
      </c>
      <c r="C438" s="202" t="s">
        <v>35</v>
      </c>
      <c r="D438" s="210" t="s">
        <v>182</v>
      </c>
      <c r="E438" s="24" t="s">
        <v>261</v>
      </c>
      <c r="F438" s="86">
        <v>124</v>
      </c>
      <c r="G438" s="80">
        <v>0</v>
      </c>
      <c r="H438" s="204"/>
      <c r="I438" s="204"/>
      <c r="J438" s="204"/>
      <c r="K438" s="204"/>
      <c r="L438" s="80">
        <v>0</v>
      </c>
      <c r="M438" s="203"/>
      <c r="N438" s="52">
        <v>0</v>
      </c>
      <c r="O438" s="204"/>
      <c r="P438" s="204"/>
      <c r="Q438" s="11">
        <v>5.3260400806000003</v>
      </c>
      <c r="R438" s="204"/>
      <c r="S438" s="204"/>
      <c r="T438" s="53">
        <v>6.9666666666666659</v>
      </c>
      <c r="U438" s="204"/>
      <c r="V438" s="204"/>
      <c r="W438" s="11">
        <v>5.3461447741935002</v>
      </c>
      <c r="X438" s="204"/>
      <c r="Y438" s="204"/>
      <c r="Z438" s="53">
        <v>6.9749999999999996</v>
      </c>
      <c r="AA438" s="204"/>
      <c r="AB438" s="204"/>
      <c r="AC438" s="204"/>
      <c r="AD438" s="204"/>
      <c r="AE438" s="204"/>
      <c r="AF438" s="9">
        <v>3.4819124509936654</v>
      </c>
      <c r="AG438" s="9">
        <v>868</v>
      </c>
      <c r="AH438" s="9">
        <v>0.41590523019513737</v>
      </c>
      <c r="AI438" s="9">
        <v>21</v>
      </c>
      <c r="AJ438" s="9">
        <v>2.6258426966292134</v>
      </c>
      <c r="AK438" s="9" t="s">
        <v>248</v>
      </c>
      <c r="AL438" s="9">
        <v>123</v>
      </c>
      <c r="AM438" s="9">
        <v>3.4876887428635923</v>
      </c>
      <c r="AN438" s="9">
        <v>3.5556179775280898</v>
      </c>
      <c r="AO438" s="73">
        <v>0</v>
      </c>
      <c r="AP438" s="80">
        <v>0</v>
      </c>
      <c r="AQ438" s="80">
        <v>0</v>
      </c>
      <c r="AR438" s="224">
        <v>248</v>
      </c>
      <c r="AS438" s="224" t="s">
        <v>248</v>
      </c>
      <c r="AT438" s="11">
        <v>8868.4259999999995</v>
      </c>
      <c r="AU438" s="11">
        <v>0</v>
      </c>
      <c r="AV438" s="11">
        <v>0</v>
      </c>
      <c r="AW438" s="11">
        <v>248</v>
      </c>
      <c r="AX438" s="203" t="s">
        <v>248</v>
      </c>
      <c r="AY438" s="235" t="s">
        <v>248</v>
      </c>
      <c r="AZ438" s="138">
        <v>61194</v>
      </c>
      <c r="BA438" s="188" t="s">
        <v>248</v>
      </c>
      <c r="BB438" s="203" t="s">
        <v>248</v>
      </c>
      <c r="BC438" s="203" t="s">
        <v>248</v>
      </c>
      <c r="BD438" s="217" t="s">
        <v>61</v>
      </c>
      <c r="BE438" s="201" t="s">
        <v>62</v>
      </c>
      <c r="BF438" s="201" t="s">
        <v>63</v>
      </c>
      <c r="BG438" s="201" t="s">
        <v>196</v>
      </c>
      <c r="BH438" s="456" t="s">
        <v>515</v>
      </c>
      <c r="BI438" s="218" t="s">
        <v>64</v>
      </c>
      <c r="BJ438" s="370">
        <v>214</v>
      </c>
      <c r="BK438" s="370">
        <v>1</v>
      </c>
      <c r="BL438" s="219" t="s">
        <v>65</v>
      </c>
      <c r="BM438" s="52"/>
      <c r="BN438" s="218" t="s">
        <v>310</v>
      </c>
      <c r="BO438" s="217" t="s">
        <v>78</v>
      </c>
      <c r="BP438" s="201" t="s">
        <v>684</v>
      </c>
      <c r="BQ438" s="52" t="s">
        <v>716</v>
      </c>
    </row>
    <row r="439" spans="1:69" ht="15.75">
      <c r="A439" s="207" t="s">
        <v>37</v>
      </c>
      <c r="B439" s="208" t="s">
        <v>9</v>
      </c>
      <c r="C439" s="202" t="s">
        <v>35</v>
      </c>
      <c r="D439" s="210" t="s">
        <v>182</v>
      </c>
      <c r="E439" s="24" t="s">
        <v>261</v>
      </c>
      <c r="F439" s="86">
        <v>126</v>
      </c>
      <c r="G439" s="80">
        <v>4</v>
      </c>
      <c r="H439" s="204"/>
      <c r="I439" s="204"/>
      <c r="J439" s="204"/>
      <c r="K439" s="204"/>
      <c r="L439" s="80">
        <v>0</v>
      </c>
      <c r="M439" s="203"/>
      <c r="N439" s="52">
        <v>0</v>
      </c>
      <c r="O439" s="204"/>
      <c r="P439" s="204"/>
      <c r="Q439" s="11">
        <v>7.6319096147999996</v>
      </c>
      <c r="R439" s="204"/>
      <c r="S439" s="204"/>
      <c r="T439" s="53">
        <v>13.29</v>
      </c>
      <c r="U439" s="204"/>
      <c r="V439" s="204"/>
      <c r="W439" s="11">
        <v>7.6753521229507999</v>
      </c>
      <c r="X439" s="204"/>
      <c r="Y439" s="204"/>
      <c r="Z439" s="53">
        <v>13.362499999999999</v>
      </c>
      <c r="AA439" s="204"/>
      <c r="AB439" s="204"/>
      <c r="AC439" s="204"/>
      <c r="AD439" s="204"/>
      <c r="AE439" s="204"/>
      <c r="AF439" s="9">
        <v>3.111489621516792</v>
      </c>
      <c r="AG439" s="9">
        <v>818</v>
      </c>
      <c r="AH439" s="9">
        <v>0.64764130627637051</v>
      </c>
      <c r="AI439" s="9">
        <v>148</v>
      </c>
      <c r="AJ439" s="9">
        <v>1.8765000000000001</v>
      </c>
      <c r="AK439" s="9" t="s">
        <v>248</v>
      </c>
      <c r="AL439" s="9">
        <v>110</v>
      </c>
      <c r="AM439" s="9">
        <v>3.1565064934425022</v>
      </c>
      <c r="AN439" s="9">
        <v>3.2266483516483517</v>
      </c>
      <c r="AO439" s="73">
        <v>19</v>
      </c>
      <c r="AP439" s="80">
        <v>16</v>
      </c>
      <c r="AQ439" s="80">
        <v>0</v>
      </c>
      <c r="AR439" s="224">
        <v>209</v>
      </c>
      <c r="AS439" s="224" t="s">
        <v>248</v>
      </c>
      <c r="AT439" s="11">
        <v>8011.4740000000002</v>
      </c>
      <c r="AU439" s="11">
        <v>716.37199999999996</v>
      </c>
      <c r="AV439" s="11">
        <v>0</v>
      </c>
      <c r="AW439" s="11">
        <v>209</v>
      </c>
      <c r="AX439" s="203" t="s">
        <v>248</v>
      </c>
      <c r="AY439" s="235" t="s">
        <v>248</v>
      </c>
      <c r="AZ439" s="138">
        <v>61194</v>
      </c>
      <c r="BA439" s="188" t="s">
        <v>248</v>
      </c>
      <c r="BB439" s="203" t="s">
        <v>248</v>
      </c>
      <c r="BC439" s="203" t="s">
        <v>248</v>
      </c>
      <c r="BD439" s="217" t="s">
        <v>61</v>
      </c>
      <c r="BE439" s="201" t="s">
        <v>62</v>
      </c>
      <c r="BF439" s="201" t="s">
        <v>63</v>
      </c>
      <c r="BG439" s="201" t="s">
        <v>196</v>
      </c>
      <c r="BH439" s="456" t="s">
        <v>515</v>
      </c>
      <c r="BI439" s="218" t="s">
        <v>66</v>
      </c>
      <c r="BJ439" s="370">
        <v>214</v>
      </c>
      <c r="BK439" s="370">
        <v>7</v>
      </c>
      <c r="BL439" s="219" t="s">
        <v>65</v>
      </c>
      <c r="BM439" s="52"/>
      <c r="BN439" s="218" t="s">
        <v>310</v>
      </c>
      <c r="BO439" s="217" t="s">
        <v>78</v>
      </c>
      <c r="BP439" s="201" t="s">
        <v>684</v>
      </c>
      <c r="BQ439" s="52" t="s">
        <v>716</v>
      </c>
    </row>
    <row r="440" spans="1:69" ht="15.75">
      <c r="A440" s="207" t="s">
        <v>37</v>
      </c>
      <c r="B440" s="208" t="s">
        <v>9</v>
      </c>
      <c r="C440" s="202" t="s">
        <v>35</v>
      </c>
      <c r="D440" s="210" t="s">
        <v>182</v>
      </c>
      <c r="E440" s="24" t="s">
        <v>261</v>
      </c>
      <c r="F440" s="86">
        <v>127</v>
      </c>
      <c r="G440" s="80">
        <v>0</v>
      </c>
      <c r="H440" s="204"/>
      <c r="I440" s="204"/>
      <c r="J440" s="204"/>
      <c r="K440" s="204"/>
      <c r="L440" s="80">
        <v>0</v>
      </c>
      <c r="M440" s="203"/>
      <c r="N440" s="52">
        <v>0</v>
      </c>
      <c r="O440" s="204"/>
      <c r="P440" s="204"/>
      <c r="Q440" s="11">
        <v>5.8667554645999997</v>
      </c>
      <c r="R440" s="204"/>
      <c r="S440" s="204"/>
      <c r="T440" s="53">
        <v>7.9035714285714276</v>
      </c>
      <c r="U440" s="204"/>
      <c r="V440" s="204"/>
      <c r="W440" s="11">
        <v>5.2348894173228002</v>
      </c>
      <c r="X440" s="204"/>
      <c r="Y440" s="204"/>
      <c r="Z440" s="53">
        <v>7.3874999999999993</v>
      </c>
      <c r="AA440" s="204"/>
      <c r="AB440" s="204"/>
      <c r="AC440" s="204"/>
      <c r="AD440" s="204"/>
      <c r="AE440" s="204"/>
      <c r="AF440" s="9">
        <v>3.6036726762437632</v>
      </c>
      <c r="AG440" s="9">
        <v>889</v>
      </c>
      <c r="AH440" s="9">
        <v>0.41165343119097558</v>
      </c>
      <c r="AI440" s="9">
        <v>19</v>
      </c>
      <c r="AJ440" s="9">
        <v>2.6817857142857142</v>
      </c>
      <c r="AK440" s="9" t="s">
        <v>248</v>
      </c>
      <c r="AL440" s="9">
        <v>125</v>
      </c>
      <c r="AM440" s="9">
        <v>3.6042514388220654</v>
      </c>
      <c r="AN440" s="9">
        <v>3.6574239713774599</v>
      </c>
      <c r="AO440" s="73">
        <v>8</v>
      </c>
      <c r="AP440" s="80">
        <v>0</v>
      </c>
      <c r="AQ440" s="80">
        <v>0</v>
      </c>
      <c r="AR440" s="224">
        <v>246</v>
      </c>
      <c r="AS440" s="224" t="s">
        <v>248</v>
      </c>
      <c r="AT440" s="11">
        <v>9086.3269999999993</v>
      </c>
      <c r="AU440" s="11">
        <v>38.683999999999997</v>
      </c>
      <c r="AV440" s="11">
        <v>0</v>
      </c>
      <c r="AW440" s="11">
        <v>246</v>
      </c>
      <c r="AX440" s="203" t="s">
        <v>248</v>
      </c>
      <c r="AY440" s="235" t="s">
        <v>248</v>
      </c>
      <c r="AZ440" s="138">
        <v>61194</v>
      </c>
      <c r="BA440" s="188" t="s">
        <v>248</v>
      </c>
      <c r="BB440" s="203" t="s">
        <v>248</v>
      </c>
      <c r="BC440" s="203" t="s">
        <v>248</v>
      </c>
      <c r="BD440" s="217" t="s">
        <v>61</v>
      </c>
      <c r="BE440" s="201" t="s">
        <v>62</v>
      </c>
      <c r="BF440" s="201" t="s">
        <v>63</v>
      </c>
      <c r="BG440" s="201" t="s">
        <v>196</v>
      </c>
      <c r="BH440" s="456" t="s">
        <v>515</v>
      </c>
      <c r="BI440" s="218" t="s">
        <v>67</v>
      </c>
      <c r="BJ440" s="370">
        <v>214</v>
      </c>
      <c r="BK440" s="370">
        <v>3</v>
      </c>
      <c r="BL440" s="219" t="s">
        <v>65</v>
      </c>
      <c r="BM440" s="52"/>
      <c r="BN440" s="218" t="s">
        <v>310</v>
      </c>
      <c r="BO440" s="217" t="s">
        <v>78</v>
      </c>
      <c r="BP440" s="201" t="s">
        <v>684</v>
      </c>
      <c r="BQ440" s="52" t="s">
        <v>716</v>
      </c>
    </row>
    <row r="441" spans="1:69" ht="15.75">
      <c r="A441" s="207" t="s">
        <v>37</v>
      </c>
      <c r="B441" s="208" t="s">
        <v>9</v>
      </c>
      <c r="C441" s="202" t="s">
        <v>35</v>
      </c>
      <c r="D441" s="210" t="s">
        <v>182</v>
      </c>
      <c r="E441" s="24" t="s">
        <v>261</v>
      </c>
      <c r="F441" s="86">
        <v>124</v>
      </c>
      <c r="G441" s="80">
        <v>1</v>
      </c>
      <c r="H441" s="204"/>
      <c r="I441" s="204"/>
      <c r="J441" s="204"/>
      <c r="K441" s="204"/>
      <c r="L441" s="80">
        <v>0</v>
      </c>
      <c r="M441" s="203"/>
      <c r="N441" s="52">
        <v>0</v>
      </c>
      <c r="O441" s="204"/>
      <c r="P441" s="204"/>
      <c r="Q441" s="11">
        <v>7.8907127705000004</v>
      </c>
      <c r="R441" s="204"/>
      <c r="S441" s="204"/>
      <c r="T441" s="53">
        <v>10.449999999999996</v>
      </c>
      <c r="U441" s="204"/>
      <c r="V441" s="204"/>
      <c r="W441" s="11">
        <v>7.9442111463413996</v>
      </c>
      <c r="X441" s="204"/>
      <c r="Y441" s="204"/>
      <c r="Z441" s="53">
        <v>9.9749999999999996</v>
      </c>
      <c r="AA441" s="204"/>
      <c r="AB441" s="204"/>
      <c r="AC441" s="204"/>
      <c r="AD441" s="204"/>
      <c r="AE441" s="204"/>
      <c r="AF441" s="9">
        <v>2.6418757794066243</v>
      </c>
      <c r="AG441" s="9">
        <v>805</v>
      </c>
      <c r="AH441" s="9">
        <v>0.38703235903964373</v>
      </c>
      <c r="AI441" s="9">
        <v>246</v>
      </c>
      <c r="AJ441" s="9">
        <v>1.8107758620689656</v>
      </c>
      <c r="AK441" s="9" t="s">
        <v>248</v>
      </c>
      <c r="AL441" s="9">
        <v>0</v>
      </c>
      <c r="AM441" s="9"/>
      <c r="AN441" s="9"/>
      <c r="AO441" s="73">
        <v>29</v>
      </c>
      <c r="AP441" s="80">
        <v>4</v>
      </c>
      <c r="AQ441" s="80">
        <v>0</v>
      </c>
      <c r="AR441" s="224">
        <v>213</v>
      </c>
      <c r="AS441" s="224" t="s">
        <v>248</v>
      </c>
      <c r="AT441" s="11">
        <v>8768.4920000000002</v>
      </c>
      <c r="AU441" s="11">
        <v>71.908000000000001</v>
      </c>
      <c r="AV441" s="11">
        <v>0</v>
      </c>
      <c r="AW441" s="11">
        <v>211</v>
      </c>
      <c r="AX441" s="203" t="s">
        <v>248</v>
      </c>
      <c r="AY441" s="235" t="s">
        <v>248</v>
      </c>
      <c r="AZ441" s="138">
        <v>61194</v>
      </c>
      <c r="BA441" s="188" t="s">
        <v>248</v>
      </c>
      <c r="BB441" s="203" t="s">
        <v>248</v>
      </c>
      <c r="BC441" s="203" t="s">
        <v>248</v>
      </c>
      <c r="BD441" s="217" t="s">
        <v>61</v>
      </c>
      <c r="BE441" s="201" t="s">
        <v>62</v>
      </c>
      <c r="BF441" s="201" t="s">
        <v>63</v>
      </c>
      <c r="BG441" s="201" t="s">
        <v>196</v>
      </c>
      <c r="BH441" s="456" t="s">
        <v>515</v>
      </c>
      <c r="BI441" s="218" t="s">
        <v>68</v>
      </c>
      <c r="BJ441" s="370">
        <v>214</v>
      </c>
      <c r="BK441" s="370">
        <v>4</v>
      </c>
      <c r="BL441" s="219" t="s">
        <v>65</v>
      </c>
      <c r="BM441" s="52"/>
      <c r="BN441" s="218" t="s">
        <v>310</v>
      </c>
      <c r="BO441" s="217" t="s">
        <v>78</v>
      </c>
      <c r="BP441" s="201" t="s">
        <v>684</v>
      </c>
      <c r="BQ441" s="52" t="s">
        <v>716</v>
      </c>
    </row>
    <row r="442" spans="1:69" ht="15.75">
      <c r="A442" s="207" t="s">
        <v>37</v>
      </c>
      <c r="B442" s="208" t="s">
        <v>9</v>
      </c>
      <c r="C442" s="202" t="s">
        <v>35</v>
      </c>
      <c r="D442" s="210" t="s">
        <v>182</v>
      </c>
      <c r="E442" s="24" t="s">
        <v>332</v>
      </c>
      <c r="F442" s="86">
        <v>46</v>
      </c>
      <c r="G442" s="80">
        <v>0</v>
      </c>
      <c r="H442" s="204"/>
      <c r="I442" s="204"/>
      <c r="J442" s="204"/>
      <c r="K442" s="204"/>
      <c r="L442" s="80">
        <v>0</v>
      </c>
      <c r="M442" s="203"/>
      <c r="N442" s="52">
        <v>0</v>
      </c>
      <c r="O442" s="204"/>
      <c r="P442" s="204"/>
      <c r="Q442" s="11">
        <v>5.5880215435</v>
      </c>
      <c r="R442" s="204"/>
      <c r="S442" s="204"/>
      <c r="T442" s="53">
        <v>6.9499999999999993</v>
      </c>
      <c r="U442" s="204"/>
      <c r="V442" s="204"/>
      <c r="W442" s="11">
        <v>5.7943911521739002</v>
      </c>
      <c r="X442" s="204"/>
      <c r="Y442" s="204"/>
      <c r="Z442" s="53">
        <v>7.3499999999999979</v>
      </c>
      <c r="AA442" s="204"/>
      <c r="AB442" s="204"/>
      <c r="AC442" s="204"/>
      <c r="AD442" s="204"/>
      <c r="AE442" s="204"/>
      <c r="AF442" s="9">
        <v>3.5480124291425912</v>
      </c>
      <c r="AG442" s="9">
        <v>322</v>
      </c>
      <c r="AH442" s="9">
        <v>0.38681967069208584</v>
      </c>
      <c r="AI442" s="9">
        <v>4</v>
      </c>
      <c r="AJ442" s="9">
        <v>2.677941176470588</v>
      </c>
      <c r="AK442" s="9" t="s">
        <v>248</v>
      </c>
      <c r="AL442" s="9">
        <v>46</v>
      </c>
      <c r="AM442" s="9">
        <v>3.5480124291425912</v>
      </c>
      <c r="AN442" s="9">
        <v>3.6108247422680413</v>
      </c>
      <c r="AO442" s="73">
        <v>1</v>
      </c>
      <c r="AP442" s="80">
        <v>0</v>
      </c>
      <c r="AQ442" s="80">
        <v>0</v>
      </c>
      <c r="AR442" s="224">
        <v>91</v>
      </c>
      <c r="AS442" s="224" t="s">
        <v>248</v>
      </c>
      <c r="AT442" s="11">
        <v>3295.989</v>
      </c>
      <c r="AU442" s="11">
        <v>0</v>
      </c>
      <c r="AV442" s="11">
        <v>0</v>
      </c>
      <c r="AW442" s="11">
        <v>91</v>
      </c>
      <c r="AX442" s="203" t="s">
        <v>248</v>
      </c>
      <c r="AY442" s="235" t="s">
        <v>248</v>
      </c>
      <c r="AZ442" s="138">
        <v>37712</v>
      </c>
      <c r="BA442" s="188" t="s">
        <v>248</v>
      </c>
      <c r="BB442" s="203" t="s">
        <v>248</v>
      </c>
      <c r="BC442" s="203" t="s">
        <v>248</v>
      </c>
      <c r="BD442" s="217" t="s">
        <v>61</v>
      </c>
      <c r="BE442" s="201" t="s">
        <v>62</v>
      </c>
      <c r="BF442" s="201" t="s">
        <v>63</v>
      </c>
      <c r="BG442" s="201" t="s">
        <v>196</v>
      </c>
      <c r="BH442" s="455" t="s">
        <v>514</v>
      </c>
      <c r="BI442" s="218" t="s">
        <v>64</v>
      </c>
      <c r="BJ442" s="370">
        <v>214</v>
      </c>
      <c r="BK442" s="370">
        <v>1</v>
      </c>
      <c r="BL442" s="219" t="s">
        <v>65</v>
      </c>
      <c r="BM442" s="52"/>
      <c r="BN442" s="218" t="s">
        <v>310</v>
      </c>
      <c r="BO442" s="217" t="s">
        <v>705</v>
      </c>
      <c r="BP442" s="201" t="s">
        <v>690</v>
      </c>
      <c r="BQ442" s="52" t="s">
        <v>718</v>
      </c>
    </row>
    <row r="443" spans="1:69" ht="15.75">
      <c r="A443" s="207" t="s">
        <v>37</v>
      </c>
      <c r="B443" s="208" t="s">
        <v>9</v>
      </c>
      <c r="C443" s="202" t="s">
        <v>35</v>
      </c>
      <c r="D443" s="210" t="s">
        <v>182</v>
      </c>
      <c r="E443" s="24" t="s">
        <v>332</v>
      </c>
      <c r="F443" s="86">
        <v>45</v>
      </c>
      <c r="G443" s="80">
        <v>1</v>
      </c>
      <c r="H443" s="204"/>
      <c r="I443" s="204"/>
      <c r="J443" s="204"/>
      <c r="K443" s="204"/>
      <c r="L443" s="80">
        <v>0</v>
      </c>
      <c r="M443" s="203"/>
      <c r="N443" s="52">
        <v>0</v>
      </c>
      <c r="O443" s="204"/>
      <c r="P443" s="204"/>
      <c r="Q443" s="11">
        <v>7.6389542045000001</v>
      </c>
      <c r="R443" s="204"/>
      <c r="S443" s="204"/>
      <c r="T443" s="53">
        <v>13.45</v>
      </c>
      <c r="U443" s="204"/>
      <c r="V443" s="204"/>
      <c r="W443" s="11">
        <v>7.6787951818181002</v>
      </c>
      <c r="X443" s="204"/>
      <c r="Y443" s="204"/>
      <c r="Z443" s="53">
        <v>13.45</v>
      </c>
      <c r="AA443" s="204"/>
      <c r="AB443" s="204"/>
      <c r="AC443" s="204"/>
      <c r="AD443" s="204"/>
      <c r="AE443" s="204"/>
      <c r="AF443" s="9">
        <v>3.2948376621518816</v>
      </c>
      <c r="AG443" s="9">
        <v>308</v>
      </c>
      <c r="AH443" s="9">
        <v>0.53762965404527041</v>
      </c>
      <c r="AI443" s="9">
        <v>28</v>
      </c>
      <c r="AJ443" s="9">
        <v>2.2480000000000002</v>
      </c>
      <c r="AK443" s="9" t="s">
        <v>248</v>
      </c>
      <c r="AL443" s="9">
        <v>44</v>
      </c>
      <c r="AM443" s="9">
        <v>3.2948376621518816</v>
      </c>
      <c r="AN443" s="9">
        <v>3.3703703703703702</v>
      </c>
      <c r="AO443" s="73">
        <v>0</v>
      </c>
      <c r="AP443" s="80">
        <v>0</v>
      </c>
      <c r="AQ443" s="80">
        <v>0</v>
      </c>
      <c r="AR443" s="224">
        <v>88</v>
      </c>
      <c r="AS443" s="224" t="s">
        <v>248</v>
      </c>
      <c r="AT443" s="11">
        <v>3163.9079999999999</v>
      </c>
      <c r="AU443" s="11">
        <v>0</v>
      </c>
      <c r="AV443" s="11">
        <v>0</v>
      </c>
      <c r="AW443" s="11">
        <v>88</v>
      </c>
      <c r="AX443" s="203" t="s">
        <v>248</v>
      </c>
      <c r="AY443" s="235" t="s">
        <v>248</v>
      </c>
      <c r="AZ443" s="138">
        <v>37712</v>
      </c>
      <c r="BA443" s="188" t="s">
        <v>248</v>
      </c>
      <c r="BB443" s="203" t="s">
        <v>248</v>
      </c>
      <c r="BC443" s="203" t="s">
        <v>248</v>
      </c>
      <c r="BD443" s="217" t="s">
        <v>61</v>
      </c>
      <c r="BE443" s="201" t="s">
        <v>62</v>
      </c>
      <c r="BF443" s="201" t="s">
        <v>63</v>
      </c>
      <c r="BG443" s="201" t="s">
        <v>196</v>
      </c>
      <c r="BH443" s="455" t="s">
        <v>514</v>
      </c>
      <c r="BI443" s="218" t="s">
        <v>66</v>
      </c>
      <c r="BJ443" s="370">
        <v>214</v>
      </c>
      <c r="BK443" s="370">
        <v>7</v>
      </c>
      <c r="BL443" s="219" t="s">
        <v>65</v>
      </c>
      <c r="BM443" s="52"/>
      <c r="BN443" s="218" t="s">
        <v>310</v>
      </c>
      <c r="BO443" s="217" t="s">
        <v>705</v>
      </c>
      <c r="BP443" s="201" t="s">
        <v>690</v>
      </c>
      <c r="BQ443" s="52" t="s">
        <v>718</v>
      </c>
    </row>
    <row r="444" spans="1:69" ht="15.75">
      <c r="A444" s="207" t="s">
        <v>37</v>
      </c>
      <c r="B444" s="208" t="s">
        <v>9</v>
      </c>
      <c r="C444" s="202" t="s">
        <v>35</v>
      </c>
      <c r="D444" s="210" t="s">
        <v>182</v>
      </c>
      <c r="E444" s="24" t="s">
        <v>332</v>
      </c>
      <c r="F444" s="86">
        <v>46</v>
      </c>
      <c r="G444" s="80">
        <v>0</v>
      </c>
      <c r="H444" s="204"/>
      <c r="I444" s="204"/>
      <c r="J444" s="204"/>
      <c r="K444" s="204"/>
      <c r="L444" s="80">
        <v>0</v>
      </c>
      <c r="M444" s="203"/>
      <c r="N444" s="52">
        <v>1</v>
      </c>
      <c r="O444" s="204"/>
      <c r="P444" s="204"/>
      <c r="Q444" s="11">
        <v>7.2996738261000003</v>
      </c>
      <c r="R444" s="204"/>
      <c r="S444" s="204"/>
      <c r="T444" s="53">
        <v>9.8499999999999979</v>
      </c>
      <c r="U444" s="204"/>
      <c r="V444" s="204"/>
      <c r="W444" s="11">
        <v>7.4176737826085999</v>
      </c>
      <c r="X444" s="204"/>
      <c r="Y444" s="204"/>
      <c r="Z444" s="53">
        <v>10.349999999999998</v>
      </c>
      <c r="AA444" s="204"/>
      <c r="AB444" s="204"/>
      <c r="AC444" s="204"/>
      <c r="AD444" s="204"/>
      <c r="AE444" s="204"/>
      <c r="AF444" s="9">
        <v>3.3954365244302802</v>
      </c>
      <c r="AG444" s="9">
        <v>312</v>
      </c>
      <c r="AH444" s="9">
        <v>0.5999671856251293</v>
      </c>
      <c r="AI444" s="9">
        <v>22</v>
      </c>
      <c r="AJ444" s="9">
        <v>2.1033333333333335</v>
      </c>
      <c r="AK444" s="9" t="s">
        <v>248</v>
      </c>
      <c r="AL444" s="9">
        <v>44</v>
      </c>
      <c r="AM444" s="9">
        <v>3.3940828071979738</v>
      </c>
      <c r="AN444" s="9">
        <v>3.5205479452054793</v>
      </c>
      <c r="AO444" s="73">
        <v>0</v>
      </c>
      <c r="AP444" s="80">
        <v>0</v>
      </c>
      <c r="AQ444" s="80">
        <v>0</v>
      </c>
      <c r="AR444" s="224">
        <v>92</v>
      </c>
      <c r="AS444" s="224" t="s">
        <v>248</v>
      </c>
      <c r="AT444" s="11">
        <v>3266.3910000000001</v>
      </c>
      <c r="AU444" s="11">
        <v>39.226999999999997</v>
      </c>
      <c r="AV444" s="11">
        <v>0</v>
      </c>
      <c r="AW444" s="11">
        <v>92</v>
      </c>
      <c r="AX444" s="203" t="s">
        <v>248</v>
      </c>
      <c r="AY444" s="235" t="s">
        <v>248</v>
      </c>
      <c r="AZ444" s="138">
        <v>37712</v>
      </c>
      <c r="BA444" s="188" t="s">
        <v>248</v>
      </c>
      <c r="BB444" s="203" t="s">
        <v>248</v>
      </c>
      <c r="BC444" s="203" t="s">
        <v>248</v>
      </c>
      <c r="BD444" s="217" t="s">
        <v>61</v>
      </c>
      <c r="BE444" s="201" t="s">
        <v>62</v>
      </c>
      <c r="BF444" s="201" t="s">
        <v>63</v>
      </c>
      <c r="BG444" s="201" t="s">
        <v>196</v>
      </c>
      <c r="BH444" s="455" t="s">
        <v>514</v>
      </c>
      <c r="BI444" s="218" t="s">
        <v>67</v>
      </c>
      <c r="BJ444" s="370">
        <v>214</v>
      </c>
      <c r="BK444" s="370">
        <v>3</v>
      </c>
      <c r="BL444" s="219" t="s">
        <v>65</v>
      </c>
      <c r="BM444" s="52"/>
      <c r="BN444" s="218" t="s">
        <v>310</v>
      </c>
      <c r="BO444" s="217" t="s">
        <v>705</v>
      </c>
      <c r="BP444" s="201" t="s">
        <v>690</v>
      </c>
      <c r="BQ444" s="52" t="s">
        <v>718</v>
      </c>
    </row>
    <row r="445" spans="1:69" ht="15.75">
      <c r="A445" s="207" t="s">
        <v>37</v>
      </c>
      <c r="B445" s="208" t="s">
        <v>9</v>
      </c>
      <c r="C445" s="202" t="s">
        <v>35</v>
      </c>
      <c r="D445" s="210" t="s">
        <v>182</v>
      </c>
      <c r="E445" s="24" t="s">
        <v>332</v>
      </c>
      <c r="F445" s="86">
        <v>44</v>
      </c>
      <c r="G445" s="80">
        <v>3</v>
      </c>
      <c r="H445" s="204"/>
      <c r="I445" s="204"/>
      <c r="J445" s="204"/>
      <c r="K445" s="204"/>
      <c r="L445" s="80">
        <v>0</v>
      </c>
      <c r="M445" s="203"/>
      <c r="N445" s="52">
        <v>0</v>
      </c>
      <c r="O445" s="204"/>
      <c r="P445" s="204"/>
      <c r="Q445" s="11">
        <v>7.5322680000000002</v>
      </c>
      <c r="R445" s="204"/>
      <c r="S445" s="204"/>
      <c r="T445" s="53">
        <v>9.4916666666666654</v>
      </c>
      <c r="U445" s="204"/>
      <c r="V445" s="204"/>
      <c r="W445" s="11">
        <v>7.544073</v>
      </c>
      <c r="X445" s="204"/>
      <c r="Y445" s="204"/>
      <c r="Z445" s="53">
        <v>9.4916666666666654</v>
      </c>
      <c r="AA445" s="204"/>
      <c r="AB445" s="204"/>
      <c r="AC445" s="204"/>
      <c r="AD445" s="204"/>
      <c r="AE445" s="204"/>
      <c r="AF445" s="9">
        <v>2.5901597805489271</v>
      </c>
      <c r="AG445" s="9">
        <v>263</v>
      </c>
      <c r="AH445" s="9">
        <v>0.4386686671874232</v>
      </c>
      <c r="AI445" s="9">
        <v>103</v>
      </c>
      <c r="AJ445" s="9">
        <v>1.709090909090909</v>
      </c>
      <c r="AK445" s="9" t="s">
        <v>248</v>
      </c>
      <c r="AL445" s="9">
        <v>0</v>
      </c>
      <c r="AM445" s="9"/>
      <c r="AN445" s="9"/>
      <c r="AO445" s="73">
        <v>10</v>
      </c>
      <c r="AP445" s="80">
        <v>0</v>
      </c>
      <c r="AQ445" s="80">
        <v>0</v>
      </c>
      <c r="AR445" s="224">
        <v>72</v>
      </c>
      <c r="AS445" s="224" t="s">
        <v>248</v>
      </c>
      <c r="AT445" s="11">
        <v>2919.087</v>
      </c>
      <c r="AU445" s="11">
        <v>0</v>
      </c>
      <c r="AV445" s="11">
        <v>0</v>
      </c>
      <c r="AW445" s="11">
        <v>72</v>
      </c>
      <c r="AX445" s="203" t="s">
        <v>248</v>
      </c>
      <c r="AY445" s="235" t="s">
        <v>248</v>
      </c>
      <c r="AZ445" s="138">
        <v>37712</v>
      </c>
      <c r="BA445" s="188" t="s">
        <v>248</v>
      </c>
      <c r="BB445" s="203" t="s">
        <v>248</v>
      </c>
      <c r="BC445" s="203" t="s">
        <v>248</v>
      </c>
      <c r="BD445" s="217" t="s">
        <v>61</v>
      </c>
      <c r="BE445" s="201" t="s">
        <v>62</v>
      </c>
      <c r="BF445" s="201" t="s">
        <v>63</v>
      </c>
      <c r="BG445" s="201" t="s">
        <v>196</v>
      </c>
      <c r="BH445" s="455" t="s">
        <v>514</v>
      </c>
      <c r="BI445" s="218" t="s">
        <v>68</v>
      </c>
      <c r="BJ445" s="370">
        <v>214</v>
      </c>
      <c r="BK445" s="370">
        <v>4</v>
      </c>
      <c r="BL445" s="219" t="s">
        <v>65</v>
      </c>
      <c r="BM445" s="52"/>
      <c r="BN445" s="218" t="s">
        <v>310</v>
      </c>
      <c r="BO445" s="217" t="s">
        <v>705</v>
      </c>
      <c r="BP445" s="201" t="s">
        <v>690</v>
      </c>
      <c r="BQ445" s="52" t="s">
        <v>718</v>
      </c>
    </row>
    <row r="446" spans="1:69" ht="15.75">
      <c r="A446" s="207" t="s">
        <v>37</v>
      </c>
      <c r="B446" s="208" t="s">
        <v>9</v>
      </c>
      <c r="C446" s="202" t="s">
        <v>35</v>
      </c>
      <c r="D446" s="210" t="s">
        <v>182</v>
      </c>
      <c r="E446" s="24" t="s">
        <v>262</v>
      </c>
      <c r="F446" s="86">
        <v>83</v>
      </c>
      <c r="G446" s="80">
        <v>0</v>
      </c>
      <c r="H446" s="204"/>
      <c r="I446" s="204"/>
      <c r="J446" s="204"/>
      <c r="K446" s="204"/>
      <c r="L446" s="80">
        <v>0</v>
      </c>
      <c r="M446" s="203"/>
      <c r="N446" s="52">
        <v>0</v>
      </c>
      <c r="O446" s="204"/>
      <c r="P446" s="204"/>
      <c r="Q446" s="11">
        <v>5.8462528072</v>
      </c>
      <c r="R446" s="204"/>
      <c r="S446" s="204"/>
      <c r="T446" s="53">
        <v>8.4249999999999972</v>
      </c>
      <c r="U446" s="204"/>
      <c r="V446" s="204"/>
      <c r="W446" s="11">
        <v>5.8280600361444996</v>
      </c>
      <c r="X446" s="204"/>
      <c r="Y446" s="204"/>
      <c r="Z446" s="53">
        <v>8.7124999999999986</v>
      </c>
      <c r="AA446" s="204"/>
      <c r="AB446" s="204"/>
      <c r="AC446" s="204"/>
      <c r="AD446" s="204"/>
      <c r="AE446" s="204"/>
      <c r="AF446" s="9">
        <v>3.4522031038845666</v>
      </c>
      <c r="AG446" s="9">
        <v>581</v>
      </c>
      <c r="AH446" s="9">
        <v>0.43373425969836094</v>
      </c>
      <c r="AI446" s="9">
        <v>16</v>
      </c>
      <c r="AJ446" s="9">
        <v>2.5881756756756755</v>
      </c>
      <c r="AK446" s="9" t="s">
        <v>248</v>
      </c>
      <c r="AL446" s="9">
        <v>83</v>
      </c>
      <c r="AM446" s="9">
        <v>3.4522031038845666</v>
      </c>
      <c r="AN446" s="9">
        <v>3.5318965517241381</v>
      </c>
      <c r="AO446" s="73">
        <v>1</v>
      </c>
      <c r="AP446" s="80">
        <v>0</v>
      </c>
      <c r="AQ446" s="80">
        <v>0</v>
      </c>
      <c r="AR446" s="224">
        <v>165</v>
      </c>
      <c r="AS446" s="224" t="s">
        <v>248</v>
      </c>
      <c r="AT446" s="11">
        <v>0</v>
      </c>
      <c r="AU446" s="11">
        <v>0</v>
      </c>
      <c r="AV446" s="11">
        <v>0</v>
      </c>
      <c r="AW446" s="11">
        <v>165</v>
      </c>
      <c r="AX446" s="203" t="s">
        <v>248</v>
      </c>
      <c r="AY446" s="235" t="s">
        <v>248</v>
      </c>
      <c r="AZ446" s="138">
        <v>28245</v>
      </c>
      <c r="BA446" s="188" t="s">
        <v>248</v>
      </c>
      <c r="BB446" s="203" t="s">
        <v>248</v>
      </c>
      <c r="BC446" s="203" t="s">
        <v>248</v>
      </c>
      <c r="BD446" s="217" t="s">
        <v>61</v>
      </c>
      <c r="BE446" s="201" t="s">
        <v>62</v>
      </c>
      <c r="BF446" s="201" t="s">
        <v>63</v>
      </c>
      <c r="BG446" s="201" t="s">
        <v>196</v>
      </c>
      <c r="BH446" s="456" t="s">
        <v>515</v>
      </c>
      <c r="BI446" s="218" t="s">
        <v>64</v>
      </c>
      <c r="BJ446" s="370">
        <v>214</v>
      </c>
      <c r="BK446" s="370">
        <v>1</v>
      </c>
      <c r="BL446" s="219" t="s">
        <v>65</v>
      </c>
      <c r="BM446" s="52"/>
      <c r="BN446" s="218" t="s">
        <v>310</v>
      </c>
      <c r="BO446" s="217" t="s">
        <v>315</v>
      </c>
      <c r="BP446" s="201" t="s">
        <v>684</v>
      </c>
      <c r="BQ446" s="52" t="s">
        <v>716</v>
      </c>
    </row>
    <row r="447" spans="1:69" ht="15.75">
      <c r="A447" s="207" t="s">
        <v>37</v>
      </c>
      <c r="B447" s="208" t="s">
        <v>9</v>
      </c>
      <c r="C447" s="202" t="s">
        <v>35</v>
      </c>
      <c r="D447" s="210" t="s">
        <v>182</v>
      </c>
      <c r="E447" s="24" t="s">
        <v>262</v>
      </c>
      <c r="F447" s="86">
        <v>84</v>
      </c>
      <c r="G447" s="80">
        <v>2</v>
      </c>
      <c r="H447" s="204"/>
      <c r="I447" s="204"/>
      <c r="J447" s="204"/>
      <c r="K447" s="204"/>
      <c r="L447" s="80">
        <v>0</v>
      </c>
      <c r="M447" s="203"/>
      <c r="N447" s="52">
        <v>0</v>
      </c>
      <c r="O447" s="204"/>
      <c r="P447" s="204"/>
      <c r="Q447" s="11">
        <v>7.3001706707</v>
      </c>
      <c r="R447" s="204"/>
      <c r="S447" s="204"/>
      <c r="T447" s="53">
        <v>12.649999999999999</v>
      </c>
      <c r="U447" s="204"/>
      <c r="V447" s="204"/>
      <c r="W447" s="11">
        <v>7.3564754268292001</v>
      </c>
      <c r="X447" s="204"/>
      <c r="Y447" s="204"/>
      <c r="Z447" s="53">
        <v>12.724999999999998</v>
      </c>
      <c r="AA447" s="204"/>
      <c r="AB447" s="204"/>
      <c r="AC447" s="204"/>
      <c r="AD447" s="204"/>
      <c r="AE447" s="204"/>
      <c r="AF447" s="9">
        <v>3.0912020935414142</v>
      </c>
      <c r="AG447" s="9">
        <v>574</v>
      </c>
      <c r="AH447" s="9">
        <v>0.59802625784748609</v>
      </c>
      <c r="AI447" s="9">
        <v>113</v>
      </c>
      <c r="AJ447" s="9">
        <v>2.0418478260869564</v>
      </c>
      <c r="AK447" s="9" t="s">
        <v>248</v>
      </c>
      <c r="AL447" s="9">
        <v>82</v>
      </c>
      <c r="AM447" s="9">
        <v>3.0912020935414142</v>
      </c>
      <c r="AN447" s="9">
        <v>3.133116883116883</v>
      </c>
      <c r="AO447" s="73">
        <v>2</v>
      </c>
      <c r="AP447" s="80">
        <v>0</v>
      </c>
      <c r="AQ447" s="80">
        <v>0</v>
      </c>
      <c r="AR447" s="224">
        <v>162</v>
      </c>
      <c r="AS447" s="224" t="s">
        <v>248</v>
      </c>
      <c r="AT447" s="11">
        <v>0</v>
      </c>
      <c r="AU447" s="11">
        <v>0</v>
      </c>
      <c r="AV447" s="11">
        <v>0</v>
      </c>
      <c r="AW447" s="11">
        <v>162</v>
      </c>
      <c r="AX447" s="203" t="s">
        <v>248</v>
      </c>
      <c r="AY447" s="235" t="s">
        <v>248</v>
      </c>
      <c r="AZ447" s="138">
        <v>28245</v>
      </c>
      <c r="BA447" s="188" t="s">
        <v>248</v>
      </c>
      <c r="BB447" s="203" t="s">
        <v>248</v>
      </c>
      <c r="BC447" s="203" t="s">
        <v>248</v>
      </c>
      <c r="BD447" s="217" t="s">
        <v>61</v>
      </c>
      <c r="BE447" s="201" t="s">
        <v>62</v>
      </c>
      <c r="BF447" s="201" t="s">
        <v>63</v>
      </c>
      <c r="BG447" s="201" t="s">
        <v>196</v>
      </c>
      <c r="BH447" s="456" t="s">
        <v>515</v>
      </c>
      <c r="BI447" s="218" t="s">
        <v>66</v>
      </c>
      <c r="BJ447" s="370">
        <v>214</v>
      </c>
      <c r="BK447" s="370">
        <v>7</v>
      </c>
      <c r="BL447" s="219" t="s">
        <v>65</v>
      </c>
      <c r="BM447" s="52"/>
      <c r="BN447" s="218" t="s">
        <v>310</v>
      </c>
      <c r="BO447" s="217" t="s">
        <v>315</v>
      </c>
      <c r="BP447" s="201" t="s">
        <v>684</v>
      </c>
      <c r="BQ447" s="52" t="s">
        <v>716</v>
      </c>
    </row>
    <row r="448" spans="1:69" ht="15.75">
      <c r="A448" s="207" t="s">
        <v>37</v>
      </c>
      <c r="B448" s="208" t="s">
        <v>9</v>
      </c>
      <c r="C448" s="202" t="s">
        <v>35</v>
      </c>
      <c r="D448" s="210" t="s">
        <v>182</v>
      </c>
      <c r="E448" s="24" t="s">
        <v>262</v>
      </c>
      <c r="F448" s="86">
        <v>82</v>
      </c>
      <c r="G448" s="80">
        <v>1</v>
      </c>
      <c r="H448" s="204"/>
      <c r="I448" s="204"/>
      <c r="J448" s="204"/>
      <c r="K448" s="204"/>
      <c r="L448" s="80">
        <v>0</v>
      </c>
      <c r="M448" s="203"/>
      <c r="N448" s="52">
        <v>0</v>
      </c>
      <c r="O448" s="204"/>
      <c r="P448" s="204"/>
      <c r="Q448" s="11">
        <v>5.4857035926000002</v>
      </c>
      <c r="R448" s="204"/>
      <c r="S448" s="204"/>
      <c r="T448" s="53">
        <v>6.7375000000000007</v>
      </c>
      <c r="U448" s="204"/>
      <c r="V448" s="204"/>
      <c r="W448" s="11">
        <v>4.8994319259259003</v>
      </c>
      <c r="X448" s="204"/>
      <c r="Y448" s="204"/>
      <c r="Z448" s="53">
        <v>6.6583333333333341</v>
      </c>
      <c r="AA448" s="204"/>
      <c r="AB448" s="204"/>
      <c r="AC448" s="204"/>
      <c r="AD448" s="204"/>
      <c r="AE448" s="204"/>
      <c r="AF448" s="9">
        <v>3.6948501012522921</v>
      </c>
      <c r="AG448" s="9">
        <v>567</v>
      </c>
      <c r="AH448" s="9">
        <v>0.39334640773293245</v>
      </c>
      <c r="AI448" s="9">
        <v>7</v>
      </c>
      <c r="AJ448" s="9">
        <v>2.8139705882352941</v>
      </c>
      <c r="AK448" s="9" t="s">
        <v>248</v>
      </c>
      <c r="AL448" s="9">
        <v>81</v>
      </c>
      <c r="AM448" s="9">
        <v>3.6948501012522921</v>
      </c>
      <c r="AN448" s="9">
        <v>3.716796875</v>
      </c>
      <c r="AO448" s="73">
        <v>0</v>
      </c>
      <c r="AP448" s="80">
        <v>0</v>
      </c>
      <c r="AQ448" s="80">
        <v>0</v>
      </c>
      <c r="AR448" s="224">
        <v>162</v>
      </c>
      <c r="AS448" s="224" t="s">
        <v>248</v>
      </c>
      <c r="AT448" s="11">
        <v>0</v>
      </c>
      <c r="AU448" s="11">
        <v>0</v>
      </c>
      <c r="AV448" s="11">
        <v>0</v>
      </c>
      <c r="AW448" s="11">
        <v>162</v>
      </c>
      <c r="AX448" s="203" t="s">
        <v>248</v>
      </c>
      <c r="AY448" s="235" t="s">
        <v>248</v>
      </c>
      <c r="AZ448" s="138">
        <v>28245</v>
      </c>
      <c r="BA448" s="188" t="s">
        <v>248</v>
      </c>
      <c r="BB448" s="203" t="s">
        <v>248</v>
      </c>
      <c r="BC448" s="203" t="s">
        <v>248</v>
      </c>
      <c r="BD448" s="217" t="s">
        <v>61</v>
      </c>
      <c r="BE448" s="201" t="s">
        <v>62</v>
      </c>
      <c r="BF448" s="201" t="s">
        <v>63</v>
      </c>
      <c r="BG448" s="201" t="s">
        <v>196</v>
      </c>
      <c r="BH448" s="456" t="s">
        <v>515</v>
      </c>
      <c r="BI448" s="218" t="s">
        <v>67</v>
      </c>
      <c r="BJ448" s="370">
        <v>214</v>
      </c>
      <c r="BK448" s="370">
        <v>3</v>
      </c>
      <c r="BL448" s="219" t="s">
        <v>65</v>
      </c>
      <c r="BM448" s="52"/>
      <c r="BN448" s="218" t="s">
        <v>310</v>
      </c>
      <c r="BO448" s="217" t="s">
        <v>315</v>
      </c>
      <c r="BP448" s="201" t="s">
        <v>684</v>
      </c>
      <c r="BQ448" s="52" t="s">
        <v>716</v>
      </c>
    </row>
    <row r="449" spans="1:69" ht="15.75">
      <c r="A449" s="207" t="s">
        <v>37</v>
      </c>
      <c r="B449" s="208" t="s">
        <v>9</v>
      </c>
      <c r="C449" s="202" t="s">
        <v>35</v>
      </c>
      <c r="D449" s="210" t="s">
        <v>182</v>
      </c>
      <c r="E449" s="24" t="s">
        <v>262</v>
      </c>
      <c r="F449" s="86">
        <v>82</v>
      </c>
      <c r="G449" s="80">
        <v>3</v>
      </c>
      <c r="H449" s="204"/>
      <c r="I449" s="204"/>
      <c r="J449" s="204"/>
      <c r="K449" s="204"/>
      <c r="L449" s="80">
        <v>0</v>
      </c>
      <c r="M449" s="203"/>
      <c r="N449" s="52">
        <v>0</v>
      </c>
      <c r="O449" s="204"/>
      <c r="P449" s="204"/>
      <c r="Q449" s="11">
        <v>7.7914555190000003</v>
      </c>
      <c r="R449" s="204"/>
      <c r="S449" s="204"/>
      <c r="T449" s="53">
        <v>9.0249999999999986</v>
      </c>
      <c r="U449" s="204"/>
      <c r="V449" s="204"/>
      <c r="W449" s="11">
        <v>7.8578227215189003</v>
      </c>
      <c r="X449" s="204"/>
      <c r="Y449" s="204"/>
      <c r="Z449" s="53">
        <v>9.0249999999999986</v>
      </c>
      <c r="AA449" s="204"/>
      <c r="AB449" s="204"/>
      <c r="AC449" s="204"/>
      <c r="AD449" s="204"/>
      <c r="AE449" s="204"/>
      <c r="AF449" s="9">
        <v>2.4946726248377842</v>
      </c>
      <c r="AG449" s="9">
        <v>336</v>
      </c>
      <c r="AH449" s="9">
        <v>0.43737865643574519</v>
      </c>
      <c r="AI449" s="9">
        <v>145</v>
      </c>
      <c r="AJ449" s="9">
        <v>1.5392276422764228</v>
      </c>
      <c r="AK449" s="9" t="s">
        <v>248</v>
      </c>
      <c r="AL449" s="9">
        <v>0</v>
      </c>
      <c r="AM449" s="9"/>
      <c r="AN449" s="9"/>
      <c r="AO449" s="73">
        <v>3</v>
      </c>
      <c r="AP449" s="80">
        <v>0</v>
      </c>
      <c r="AQ449" s="80">
        <v>0</v>
      </c>
      <c r="AR449" s="224">
        <v>155</v>
      </c>
      <c r="AS449" s="224" t="s">
        <v>248</v>
      </c>
      <c r="AT449" s="11">
        <v>0</v>
      </c>
      <c r="AU449" s="11">
        <v>0</v>
      </c>
      <c r="AV449" s="11">
        <v>0</v>
      </c>
      <c r="AW449" s="11">
        <v>155</v>
      </c>
      <c r="AX449" s="203" t="s">
        <v>248</v>
      </c>
      <c r="AY449" s="235" t="s">
        <v>248</v>
      </c>
      <c r="AZ449" s="138">
        <v>28245</v>
      </c>
      <c r="BA449" s="188" t="s">
        <v>248</v>
      </c>
      <c r="BB449" s="203" t="s">
        <v>248</v>
      </c>
      <c r="BC449" s="203" t="s">
        <v>248</v>
      </c>
      <c r="BD449" s="217" t="s">
        <v>61</v>
      </c>
      <c r="BE449" s="201" t="s">
        <v>62</v>
      </c>
      <c r="BF449" s="201" t="s">
        <v>63</v>
      </c>
      <c r="BG449" s="201" t="s">
        <v>196</v>
      </c>
      <c r="BH449" s="456" t="s">
        <v>515</v>
      </c>
      <c r="BI449" s="218" t="s">
        <v>68</v>
      </c>
      <c r="BJ449" s="370">
        <v>214</v>
      </c>
      <c r="BK449" s="370">
        <v>4</v>
      </c>
      <c r="BL449" s="219" t="s">
        <v>65</v>
      </c>
      <c r="BM449" s="52"/>
      <c r="BN449" s="218" t="s">
        <v>310</v>
      </c>
      <c r="BO449" s="217" t="s">
        <v>315</v>
      </c>
      <c r="BP449" s="201" t="s">
        <v>684</v>
      </c>
      <c r="BQ449" s="52" t="s">
        <v>716</v>
      </c>
    </row>
    <row r="450" spans="1:69" ht="15.75">
      <c r="A450" s="207" t="s">
        <v>37</v>
      </c>
      <c r="B450" s="208" t="s">
        <v>9</v>
      </c>
      <c r="C450" s="202" t="s">
        <v>35</v>
      </c>
      <c r="D450" s="210" t="s">
        <v>182</v>
      </c>
      <c r="E450" s="24" t="s">
        <v>658</v>
      </c>
      <c r="F450" s="86">
        <v>119</v>
      </c>
      <c r="G450" s="80">
        <v>2</v>
      </c>
      <c r="H450" s="204"/>
      <c r="I450" s="204"/>
      <c r="J450" s="204"/>
      <c r="K450" s="204"/>
      <c r="L450" s="80">
        <v>0</v>
      </c>
      <c r="M450" s="203"/>
      <c r="N450" s="52">
        <v>0</v>
      </c>
      <c r="O450" s="204"/>
      <c r="P450" s="204"/>
      <c r="Q450" s="11">
        <v>6.0160426154</v>
      </c>
      <c r="R450" s="204"/>
      <c r="S450" s="204"/>
      <c r="T450" s="53">
        <v>7.214999999999999</v>
      </c>
      <c r="U450" s="204"/>
      <c r="V450" s="204"/>
      <c r="W450" s="11">
        <v>6.1743674188034001</v>
      </c>
      <c r="X450" s="204"/>
      <c r="Y450" s="204"/>
      <c r="Z450" s="53">
        <v>7.5749999999999957</v>
      </c>
      <c r="AA450" s="204"/>
      <c r="AB450" s="204"/>
      <c r="AC450" s="204"/>
      <c r="AD450" s="204"/>
      <c r="AE450" s="204"/>
      <c r="AF450" s="9">
        <v>3.5037037112337326</v>
      </c>
      <c r="AG450" s="9">
        <v>816</v>
      </c>
      <c r="AH450" s="9">
        <v>0.42463923168271339</v>
      </c>
      <c r="AI450" s="9">
        <v>22</v>
      </c>
      <c r="AJ450" s="9">
        <v>2.6056179775280901</v>
      </c>
      <c r="AK450" s="9" t="s">
        <v>248</v>
      </c>
      <c r="AL450" s="9">
        <v>117</v>
      </c>
      <c r="AM450" s="9">
        <v>3.5037037112337326</v>
      </c>
      <c r="AN450" s="9">
        <v>3.570615034168565</v>
      </c>
      <c r="AO450" s="73">
        <v>6</v>
      </c>
      <c r="AP450" s="80">
        <v>0</v>
      </c>
      <c r="AQ450" s="80">
        <v>0</v>
      </c>
      <c r="AR450" s="224">
        <v>228</v>
      </c>
      <c r="AS450" s="224" t="s">
        <v>248</v>
      </c>
      <c r="AT450" s="11">
        <v>8352.02</v>
      </c>
      <c r="AU450" s="11">
        <v>0</v>
      </c>
      <c r="AV450" s="11">
        <v>0</v>
      </c>
      <c r="AW450" s="11">
        <v>228</v>
      </c>
      <c r="AX450" s="203" t="s">
        <v>248</v>
      </c>
      <c r="AY450" s="235" t="s">
        <v>248</v>
      </c>
      <c r="AZ450" s="138">
        <v>33443</v>
      </c>
      <c r="BA450" s="188" t="s">
        <v>248</v>
      </c>
      <c r="BB450" s="203" t="s">
        <v>248</v>
      </c>
      <c r="BC450" s="203" t="s">
        <v>248</v>
      </c>
      <c r="BD450" s="217" t="s">
        <v>61</v>
      </c>
      <c r="BE450" s="201" t="s">
        <v>62</v>
      </c>
      <c r="BF450" s="201" t="s">
        <v>63</v>
      </c>
      <c r="BG450" s="201" t="s">
        <v>196</v>
      </c>
      <c r="BH450" s="456" t="s">
        <v>514</v>
      </c>
      <c r="BI450" s="218" t="s">
        <v>64</v>
      </c>
      <c r="BJ450" s="370">
        <v>214</v>
      </c>
      <c r="BK450" s="370">
        <v>1</v>
      </c>
      <c r="BL450" s="219" t="s">
        <v>65</v>
      </c>
      <c r="BM450" s="52"/>
      <c r="BN450" s="218" t="s">
        <v>310</v>
      </c>
      <c r="BO450" s="217" t="s">
        <v>705</v>
      </c>
      <c r="BP450" s="201" t="s">
        <v>690</v>
      </c>
      <c r="BQ450" s="52" t="s">
        <v>718</v>
      </c>
    </row>
    <row r="451" spans="1:69" ht="15.75">
      <c r="A451" s="207" t="s">
        <v>37</v>
      </c>
      <c r="B451" s="208" t="s">
        <v>9</v>
      </c>
      <c r="C451" s="202" t="s">
        <v>35</v>
      </c>
      <c r="D451" s="210" t="s">
        <v>182</v>
      </c>
      <c r="E451" s="24" t="s">
        <v>658</v>
      </c>
      <c r="F451" s="86">
        <v>112</v>
      </c>
      <c r="G451" s="80">
        <v>2</v>
      </c>
      <c r="H451" s="204"/>
      <c r="I451" s="204"/>
      <c r="J451" s="204"/>
      <c r="K451" s="204"/>
      <c r="L451" s="80">
        <v>0</v>
      </c>
      <c r="M451" s="203"/>
      <c r="N451" s="52">
        <v>0</v>
      </c>
      <c r="O451" s="204"/>
      <c r="P451" s="204"/>
      <c r="Q451" s="11">
        <v>7.6430543817999999</v>
      </c>
      <c r="R451" s="204"/>
      <c r="S451" s="204"/>
      <c r="T451" s="53">
        <v>13.375</v>
      </c>
      <c r="U451" s="204"/>
      <c r="V451" s="204"/>
      <c r="W451" s="11">
        <v>7.7100999181818004</v>
      </c>
      <c r="X451" s="204"/>
      <c r="Y451" s="204"/>
      <c r="Z451" s="53">
        <v>13.3125</v>
      </c>
      <c r="AA451" s="204"/>
      <c r="AB451" s="204"/>
      <c r="AC451" s="204"/>
      <c r="AD451" s="204"/>
      <c r="AE451" s="204"/>
      <c r="AF451" s="9">
        <v>3.0970000050284638</v>
      </c>
      <c r="AG451" s="9">
        <v>770</v>
      </c>
      <c r="AH451" s="9">
        <v>0.59754400543453701</v>
      </c>
      <c r="AI451" s="9">
        <v>142</v>
      </c>
      <c r="AJ451" s="9">
        <v>2.0538793103448274</v>
      </c>
      <c r="AK451" s="9" t="s">
        <v>248</v>
      </c>
      <c r="AL451" s="9">
        <v>108</v>
      </c>
      <c r="AM451" s="9">
        <v>3.1096560898281274</v>
      </c>
      <c r="AN451" s="9">
        <v>3.1578947368421053</v>
      </c>
      <c r="AO451" s="73">
        <v>6</v>
      </c>
      <c r="AP451" s="80">
        <v>0</v>
      </c>
      <c r="AQ451" s="80">
        <v>0</v>
      </c>
      <c r="AR451" s="224">
        <v>214</v>
      </c>
      <c r="AS451" s="224" t="s">
        <v>248</v>
      </c>
      <c r="AT451" s="11">
        <v>7869.2070000000003</v>
      </c>
      <c r="AU451" s="11">
        <v>0</v>
      </c>
      <c r="AV451" s="11">
        <v>0</v>
      </c>
      <c r="AW451" s="11">
        <v>212</v>
      </c>
      <c r="AX451" s="203" t="s">
        <v>248</v>
      </c>
      <c r="AY451" s="235" t="s">
        <v>248</v>
      </c>
      <c r="AZ451" s="138">
        <v>33443</v>
      </c>
      <c r="BA451" s="188" t="s">
        <v>248</v>
      </c>
      <c r="BB451" s="203" t="s">
        <v>248</v>
      </c>
      <c r="BC451" s="203" t="s">
        <v>248</v>
      </c>
      <c r="BD451" s="217" t="s">
        <v>61</v>
      </c>
      <c r="BE451" s="201" t="s">
        <v>62</v>
      </c>
      <c r="BF451" s="201" t="s">
        <v>63</v>
      </c>
      <c r="BG451" s="201" t="s">
        <v>196</v>
      </c>
      <c r="BH451" s="456" t="s">
        <v>514</v>
      </c>
      <c r="BI451" s="218" t="s">
        <v>66</v>
      </c>
      <c r="BJ451" s="370">
        <v>214</v>
      </c>
      <c r="BK451" s="370">
        <v>7</v>
      </c>
      <c r="BL451" s="219" t="s">
        <v>65</v>
      </c>
      <c r="BM451" s="52"/>
      <c r="BN451" s="218" t="s">
        <v>310</v>
      </c>
      <c r="BO451" s="217" t="s">
        <v>705</v>
      </c>
      <c r="BP451" s="201" t="s">
        <v>690</v>
      </c>
      <c r="BQ451" s="52" t="s">
        <v>718</v>
      </c>
    </row>
    <row r="452" spans="1:69" ht="15.75">
      <c r="A452" s="207" t="s">
        <v>37</v>
      </c>
      <c r="B452" s="208" t="s">
        <v>9</v>
      </c>
      <c r="C452" s="202" t="s">
        <v>35</v>
      </c>
      <c r="D452" s="210" t="s">
        <v>182</v>
      </c>
      <c r="E452" s="24" t="s">
        <v>658</v>
      </c>
      <c r="F452" s="86">
        <v>116</v>
      </c>
      <c r="G452" s="80">
        <v>4</v>
      </c>
      <c r="H452" s="204"/>
      <c r="I452" s="204"/>
      <c r="J452" s="204"/>
      <c r="K452" s="204"/>
      <c r="L452" s="80">
        <v>0</v>
      </c>
      <c r="M452" s="203"/>
      <c r="N452" s="52">
        <v>0</v>
      </c>
      <c r="O452" s="204"/>
      <c r="P452" s="204"/>
      <c r="Q452" s="11">
        <v>7.6851962857</v>
      </c>
      <c r="R452" s="204"/>
      <c r="S452" s="204"/>
      <c r="T452" s="53">
        <v>10.699999999999996</v>
      </c>
      <c r="U452" s="204"/>
      <c r="V452" s="204"/>
      <c r="W452" s="11">
        <v>7.8330445357142002</v>
      </c>
      <c r="X452" s="204"/>
      <c r="Y452" s="204"/>
      <c r="Z452" s="53">
        <v>10.699999999999996</v>
      </c>
      <c r="AA452" s="204"/>
      <c r="AB452" s="204"/>
      <c r="AC452" s="204"/>
      <c r="AD452" s="204"/>
      <c r="AE452" s="204"/>
      <c r="AF452" s="9">
        <v>3.2300456747709414</v>
      </c>
      <c r="AG452" s="9">
        <v>753</v>
      </c>
      <c r="AH452" s="9">
        <v>0.63645329003956341</v>
      </c>
      <c r="AI452" s="9">
        <v>91</v>
      </c>
      <c r="AJ452" s="9">
        <v>1.8631944444444446</v>
      </c>
      <c r="AK452" s="9" t="s">
        <v>248</v>
      </c>
      <c r="AL452" s="9">
        <v>98</v>
      </c>
      <c r="AM452" s="9">
        <v>3.2709227436948911</v>
      </c>
      <c r="AN452" s="9">
        <v>3.3658536585365852</v>
      </c>
      <c r="AO452" s="73">
        <v>8</v>
      </c>
      <c r="AP452" s="80">
        <v>3</v>
      </c>
      <c r="AQ452" s="80">
        <v>2</v>
      </c>
      <c r="AR452" s="224">
        <v>211</v>
      </c>
      <c r="AS452" s="224" t="s">
        <v>248</v>
      </c>
      <c r="AT452" s="11">
        <v>7491.107</v>
      </c>
      <c r="AU452" s="11">
        <v>519.01400000000001</v>
      </c>
      <c r="AV452" s="11">
        <v>0</v>
      </c>
      <c r="AW452" s="11">
        <v>211</v>
      </c>
      <c r="AX452" s="203" t="s">
        <v>248</v>
      </c>
      <c r="AY452" s="235" t="s">
        <v>248</v>
      </c>
      <c r="AZ452" s="138">
        <v>33443</v>
      </c>
      <c r="BA452" s="188" t="s">
        <v>248</v>
      </c>
      <c r="BB452" s="203" t="s">
        <v>248</v>
      </c>
      <c r="BC452" s="203" t="s">
        <v>248</v>
      </c>
      <c r="BD452" s="217" t="s">
        <v>61</v>
      </c>
      <c r="BE452" s="201" t="s">
        <v>62</v>
      </c>
      <c r="BF452" s="201" t="s">
        <v>63</v>
      </c>
      <c r="BG452" s="201" t="s">
        <v>196</v>
      </c>
      <c r="BH452" s="456" t="s">
        <v>514</v>
      </c>
      <c r="BI452" s="218" t="s">
        <v>67</v>
      </c>
      <c r="BJ452" s="370">
        <v>214</v>
      </c>
      <c r="BK452" s="370">
        <v>3</v>
      </c>
      <c r="BL452" s="219" t="s">
        <v>65</v>
      </c>
      <c r="BM452" s="52"/>
      <c r="BN452" s="218" t="s">
        <v>310</v>
      </c>
      <c r="BO452" s="217" t="s">
        <v>705</v>
      </c>
      <c r="BP452" s="201" t="s">
        <v>690</v>
      </c>
      <c r="BQ452" s="52" t="s">
        <v>718</v>
      </c>
    </row>
    <row r="453" spans="1:69" ht="15.75">
      <c r="A453" s="207" t="s">
        <v>37</v>
      </c>
      <c r="B453" s="208" t="s">
        <v>9</v>
      </c>
      <c r="C453" s="202" t="s">
        <v>35</v>
      </c>
      <c r="D453" s="210" t="s">
        <v>182</v>
      </c>
      <c r="E453" s="24" t="s">
        <v>658</v>
      </c>
      <c r="F453" s="86">
        <v>111</v>
      </c>
      <c r="G453" s="80">
        <v>4</v>
      </c>
      <c r="H453" s="204"/>
      <c r="I453" s="204"/>
      <c r="J453" s="204"/>
      <c r="K453" s="204"/>
      <c r="L453" s="80">
        <v>0</v>
      </c>
      <c r="M453" s="203"/>
      <c r="N453" s="52">
        <v>0</v>
      </c>
      <c r="O453" s="204"/>
      <c r="P453" s="204"/>
      <c r="Q453" s="11">
        <v>7.6890933925000002</v>
      </c>
      <c r="R453" s="204"/>
      <c r="S453" s="204"/>
      <c r="T453" s="53">
        <v>9.8249999999999957</v>
      </c>
      <c r="U453" s="204"/>
      <c r="V453" s="204"/>
      <c r="W453" s="11">
        <v>7.6789625420560004</v>
      </c>
      <c r="X453" s="204"/>
      <c r="Y453" s="204"/>
      <c r="Z453" s="53">
        <v>9.8249999999999957</v>
      </c>
      <c r="AA453" s="204"/>
      <c r="AB453" s="204"/>
      <c r="AC453" s="204"/>
      <c r="AD453" s="204"/>
      <c r="AE453" s="204"/>
      <c r="AF453" s="9">
        <v>2.6099378868289618</v>
      </c>
      <c r="AG453" s="9">
        <v>644</v>
      </c>
      <c r="AH453" s="9">
        <v>0.49470198104404894</v>
      </c>
      <c r="AI453" s="9">
        <v>274</v>
      </c>
      <c r="AJ453" s="9">
        <v>1.6604591836734695</v>
      </c>
      <c r="AK453" s="9" t="s">
        <v>248</v>
      </c>
      <c r="AL453" s="9">
        <v>0</v>
      </c>
      <c r="AM453" s="9"/>
      <c r="AN453" s="9"/>
      <c r="AO453" s="73">
        <v>8</v>
      </c>
      <c r="AP453" s="80">
        <v>0</v>
      </c>
      <c r="AQ453" s="80">
        <v>2</v>
      </c>
      <c r="AR453" s="224">
        <v>204</v>
      </c>
      <c r="AS453" s="224" t="s">
        <v>248</v>
      </c>
      <c r="AT453" s="11">
        <v>7640.7979999999998</v>
      </c>
      <c r="AU453" s="11">
        <v>13.736000000000001</v>
      </c>
      <c r="AV453" s="11">
        <v>0</v>
      </c>
      <c r="AW453" s="11">
        <v>204</v>
      </c>
      <c r="AX453" s="203" t="s">
        <v>248</v>
      </c>
      <c r="AY453" s="235" t="s">
        <v>248</v>
      </c>
      <c r="AZ453" s="138">
        <v>33443</v>
      </c>
      <c r="BA453" s="188" t="s">
        <v>248</v>
      </c>
      <c r="BB453" s="203" t="s">
        <v>248</v>
      </c>
      <c r="BC453" s="203" t="s">
        <v>248</v>
      </c>
      <c r="BD453" s="217" t="s">
        <v>61</v>
      </c>
      <c r="BE453" s="201" t="s">
        <v>62</v>
      </c>
      <c r="BF453" s="201" t="s">
        <v>63</v>
      </c>
      <c r="BG453" s="201" t="s">
        <v>196</v>
      </c>
      <c r="BH453" s="456" t="s">
        <v>514</v>
      </c>
      <c r="BI453" s="218" t="s">
        <v>68</v>
      </c>
      <c r="BJ453" s="370">
        <v>214</v>
      </c>
      <c r="BK453" s="370">
        <v>4</v>
      </c>
      <c r="BL453" s="219" t="s">
        <v>65</v>
      </c>
      <c r="BM453" s="52"/>
      <c r="BN453" s="218" t="s">
        <v>310</v>
      </c>
      <c r="BO453" s="217" t="s">
        <v>705</v>
      </c>
      <c r="BP453" s="201" t="s">
        <v>690</v>
      </c>
      <c r="BQ453" s="52" t="s">
        <v>718</v>
      </c>
    </row>
    <row r="454" spans="1:69" ht="15.75">
      <c r="A454" s="207" t="s">
        <v>37</v>
      </c>
      <c r="B454" s="208" t="s">
        <v>9</v>
      </c>
      <c r="C454" s="202" t="s">
        <v>35</v>
      </c>
      <c r="D454" s="210" t="s">
        <v>182</v>
      </c>
      <c r="E454" s="24" t="s">
        <v>622</v>
      </c>
      <c r="F454" s="86">
        <v>56</v>
      </c>
      <c r="G454" s="80">
        <v>0</v>
      </c>
      <c r="H454" s="204"/>
      <c r="I454" s="204"/>
      <c r="J454" s="204"/>
      <c r="K454" s="204"/>
      <c r="L454" s="80">
        <v>0</v>
      </c>
      <c r="M454" s="203"/>
      <c r="N454" s="52">
        <v>1</v>
      </c>
      <c r="O454" s="204"/>
      <c r="P454" s="204"/>
      <c r="Q454" s="11">
        <v>5.3467498035999999</v>
      </c>
      <c r="R454" s="204"/>
      <c r="S454" s="204"/>
      <c r="T454" s="53">
        <v>6.5333333333333323</v>
      </c>
      <c r="U454" s="204"/>
      <c r="V454" s="204"/>
      <c r="W454" s="11">
        <v>5.0465891428571004</v>
      </c>
      <c r="X454" s="204"/>
      <c r="Y454" s="204"/>
      <c r="Z454" s="53">
        <v>6.22</v>
      </c>
      <c r="AA454" s="204"/>
      <c r="AB454" s="204"/>
      <c r="AC454" s="204"/>
      <c r="AD454" s="204"/>
      <c r="AE454" s="204"/>
      <c r="AF454" s="9">
        <v>3.7263896285713498</v>
      </c>
      <c r="AG454" s="9">
        <v>385</v>
      </c>
      <c r="AH454" s="9">
        <v>0.39836950424632284</v>
      </c>
      <c r="AI454" s="9">
        <v>6</v>
      </c>
      <c r="AJ454" s="9">
        <v>2.8866666666666667</v>
      </c>
      <c r="AK454" s="9" t="s">
        <v>248</v>
      </c>
      <c r="AL454" s="9">
        <v>55</v>
      </c>
      <c r="AM454" s="9">
        <v>3.7263896285713498</v>
      </c>
      <c r="AN454" s="9">
        <v>3.7229965156794425</v>
      </c>
      <c r="AO454" s="73">
        <v>0</v>
      </c>
      <c r="AP454" s="80">
        <v>0</v>
      </c>
      <c r="AQ454" s="80">
        <v>0</v>
      </c>
      <c r="AR454" s="224">
        <v>112</v>
      </c>
      <c r="AS454" s="224" t="s">
        <v>248</v>
      </c>
      <c r="AT454" s="11">
        <v>4005.8620000000001</v>
      </c>
      <c r="AU454" s="11">
        <v>0</v>
      </c>
      <c r="AV454" s="11">
        <v>0</v>
      </c>
      <c r="AW454" s="11">
        <v>112</v>
      </c>
      <c r="AX454" s="203" t="s">
        <v>248</v>
      </c>
      <c r="AY454" s="235" t="s">
        <v>248</v>
      </c>
      <c r="AZ454" s="138">
        <v>25572</v>
      </c>
      <c r="BA454" s="188" t="s">
        <v>248</v>
      </c>
      <c r="BB454" s="188" t="s">
        <v>248</v>
      </c>
      <c r="BC454" s="203" t="s">
        <v>248</v>
      </c>
      <c r="BD454" s="217" t="s">
        <v>61</v>
      </c>
      <c r="BE454" s="201" t="s">
        <v>62</v>
      </c>
      <c r="BF454" s="201" t="s">
        <v>63</v>
      </c>
      <c r="BG454" s="201" t="s">
        <v>196</v>
      </c>
      <c r="BH454" s="456" t="s">
        <v>514</v>
      </c>
      <c r="BI454" s="218" t="s">
        <v>64</v>
      </c>
      <c r="BJ454" s="370">
        <v>214</v>
      </c>
      <c r="BK454" s="370">
        <v>1</v>
      </c>
      <c r="BL454" s="219" t="s">
        <v>65</v>
      </c>
      <c r="BM454" s="52"/>
      <c r="BN454" s="218" t="s">
        <v>310</v>
      </c>
      <c r="BO454" s="217" t="s">
        <v>74</v>
      </c>
      <c r="BP454" s="201" t="s">
        <v>681</v>
      </c>
      <c r="BQ454" s="52" t="s">
        <v>717</v>
      </c>
    </row>
    <row r="455" spans="1:69" ht="15.75">
      <c r="A455" s="207" t="s">
        <v>37</v>
      </c>
      <c r="B455" s="208" t="s">
        <v>9</v>
      </c>
      <c r="C455" s="202" t="s">
        <v>35</v>
      </c>
      <c r="D455" s="210" t="s">
        <v>182</v>
      </c>
      <c r="E455" s="24" t="s">
        <v>622</v>
      </c>
      <c r="F455" s="86">
        <v>56</v>
      </c>
      <c r="G455" s="80">
        <v>0</v>
      </c>
      <c r="H455" s="204"/>
      <c r="I455" s="204"/>
      <c r="J455" s="204"/>
      <c r="K455" s="204"/>
      <c r="L455" s="80">
        <v>0</v>
      </c>
      <c r="M455" s="203"/>
      <c r="N455" s="52">
        <v>0</v>
      </c>
      <c r="O455" s="204"/>
      <c r="P455" s="204"/>
      <c r="Q455" s="11">
        <v>7.2586069643000002</v>
      </c>
      <c r="R455" s="204"/>
      <c r="S455" s="204"/>
      <c r="T455" s="53">
        <v>12.099999999999998</v>
      </c>
      <c r="U455" s="204"/>
      <c r="V455" s="204"/>
      <c r="W455" s="11">
        <v>7.2973211428570997</v>
      </c>
      <c r="X455" s="204"/>
      <c r="Y455" s="204"/>
      <c r="Z455" s="53">
        <v>12.099999999999998</v>
      </c>
      <c r="AA455" s="204"/>
      <c r="AB455" s="204"/>
      <c r="AC455" s="204"/>
      <c r="AD455" s="204"/>
      <c r="AE455" s="204"/>
      <c r="AF455" s="9">
        <v>3.12622449014868</v>
      </c>
      <c r="AG455" s="9">
        <v>392</v>
      </c>
      <c r="AH455" s="9">
        <v>0.57633421321286582</v>
      </c>
      <c r="AI455" s="9">
        <v>63</v>
      </c>
      <c r="AJ455" s="9">
        <v>2.1054545454545455</v>
      </c>
      <c r="AK455" s="9" t="s">
        <v>248</v>
      </c>
      <c r="AL455" s="9">
        <v>56</v>
      </c>
      <c r="AM455" s="9">
        <v>3.12622449014868</v>
      </c>
      <c r="AN455" s="9">
        <v>3.1710526315789473</v>
      </c>
      <c r="AO455" s="73">
        <v>1</v>
      </c>
      <c r="AP455" s="80">
        <v>0</v>
      </c>
      <c r="AQ455" s="80">
        <v>0</v>
      </c>
      <c r="AR455" s="224">
        <v>111</v>
      </c>
      <c r="AS455" s="224" t="s">
        <v>248</v>
      </c>
      <c r="AT455" s="11">
        <v>4003.9940000000001</v>
      </c>
      <c r="AU455" s="11">
        <v>0</v>
      </c>
      <c r="AV455" s="11">
        <v>0</v>
      </c>
      <c r="AW455" s="11">
        <v>111</v>
      </c>
      <c r="AX455" s="203" t="s">
        <v>248</v>
      </c>
      <c r="AY455" s="235" t="s">
        <v>248</v>
      </c>
      <c r="AZ455" s="138">
        <v>25572</v>
      </c>
      <c r="BA455" s="188" t="s">
        <v>248</v>
      </c>
      <c r="BB455" s="188" t="s">
        <v>248</v>
      </c>
      <c r="BC455" s="203" t="s">
        <v>248</v>
      </c>
      <c r="BD455" s="217" t="s">
        <v>61</v>
      </c>
      <c r="BE455" s="201" t="s">
        <v>62</v>
      </c>
      <c r="BF455" s="201" t="s">
        <v>63</v>
      </c>
      <c r="BG455" s="201" t="s">
        <v>196</v>
      </c>
      <c r="BH455" s="456" t="s">
        <v>514</v>
      </c>
      <c r="BI455" s="218" t="s">
        <v>66</v>
      </c>
      <c r="BJ455" s="370">
        <v>214</v>
      </c>
      <c r="BK455" s="370">
        <v>7</v>
      </c>
      <c r="BL455" s="219" t="s">
        <v>65</v>
      </c>
      <c r="BM455" s="52"/>
      <c r="BN455" s="218" t="s">
        <v>310</v>
      </c>
      <c r="BO455" s="217" t="s">
        <v>74</v>
      </c>
      <c r="BP455" s="201" t="s">
        <v>681</v>
      </c>
      <c r="BQ455" s="52" t="s">
        <v>717</v>
      </c>
    </row>
    <row r="456" spans="1:69" ht="15.75">
      <c r="A456" s="207" t="s">
        <v>37</v>
      </c>
      <c r="B456" s="208" t="s">
        <v>9</v>
      </c>
      <c r="C456" s="202" t="s">
        <v>35</v>
      </c>
      <c r="D456" s="210" t="s">
        <v>182</v>
      </c>
      <c r="E456" s="24" t="s">
        <v>622</v>
      </c>
      <c r="F456" s="86">
        <v>56</v>
      </c>
      <c r="G456" s="80">
        <v>0</v>
      </c>
      <c r="H456" s="204"/>
      <c r="I456" s="204"/>
      <c r="J456" s="204"/>
      <c r="K456" s="204"/>
      <c r="L456" s="80">
        <v>0</v>
      </c>
      <c r="M456" s="203"/>
      <c r="N456" s="52">
        <v>0</v>
      </c>
      <c r="O456" s="204"/>
      <c r="P456" s="204"/>
      <c r="Q456" s="11">
        <v>5.7130353929000002</v>
      </c>
      <c r="R456" s="204"/>
      <c r="S456" s="204"/>
      <c r="T456" s="53">
        <v>7.5499999999999989</v>
      </c>
      <c r="U456" s="204"/>
      <c r="V456" s="204"/>
      <c r="W456" s="11">
        <v>5.1424461071428</v>
      </c>
      <c r="X456" s="204"/>
      <c r="Y456" s="204"/>
      <c r="Z456" s="53">
        <v>6.7999999999999989</v>
      </c>
      <c r="AA456" s="204"/>
      <c r="AB456" s="204"/>
      <c r="AC456" s="204"/>
      <c r="AD456" s="204"/>
      <c r="AE456" s="204"/>
      <c r="AF456" s="9">
        <v>3.734719402327829</v>
      </c>
      <c r="AG456" s="9">
        <v>392</v>
      </c>
      <c r="AH456" s="9">
        <v>0.33909216062504149</v>
      </c>
      <c r="AI456" s="9">
        <v>3</v>
      </c>
      <c r="AJ456" s="9">
        <v>3.0716666666666668</v>
      </c>
      <c r="AK456" s="9" t="s">
        <v>248</v>
      </c>
      <c r="AL456" s="9">
        <v>56</v>
      </c>
      <c r="AM456" s="9">
        <v>3.734719402327829</v>
      </c>
      <c r="AN456" s="9">
        <v>3.7248201438848922</v>
      </c>
      <c r="AO456" s="73">
        <v>7</v>
      </c>
      <c r="AP456" s="80">
        <v>0</v>
      </c>
      <c r="AQ456" s="80">
        <v>0</v>
      </c>
      <c r="AR456" s="224">
        <v>105</v>
      </c>
      <c r="AS456" s="224" t="s">
        <v>248</v>
      </c>
      <c r="AT456" s="11">
        <v>4015.759</v>
      </c>
      <c r="AU456" s="11">
        <v>0</v>
      </c>
      <c r="AV456" s="11">
        <v>0</v>
      </c>
      <c r="AW456" s="11">
        <v>105</v>
      </c>
      <c r="AX456" s="203" t="s">
        <v>248</v>
      </c>
      <c r="AY456" s="235" t="s">
        <v>248</v>
      </c>
      <c r="AZ456" s="138">
        <v>25572</v>
      </c>
      <c r="BA456" s="188" t="s">
        <v>248</v>
      </c>
      <c r="BB456" s="188" t="s">
        <v>248</v>
      </c>
      <c r="BC456" s="203" t="s">
        <v>248</v>
      </c>
      <c r="BD456" s="217" t="s">
        <v>61</v>
      </c>
      <c r="BE456" s="201" t="s">
        <v>62</v>
      </c>
      <c r="BF456" s="201" t="s">
        <v>63</v>
      </c>
      <c r="BG456" s="201" t="s">
        <v>196</v>
      </c>
      <c r="BH456" s="456" t="s">
        <v>514</v>
      </c>
      <c r="BI456" s="218" t="s">
        <v>67</v>
      </c>
      <c r="BJ456" s="370">
        <v>214</v>
      </c>
      <c r="BK456" s="370">
        <v>3</v>
      </c>
      <c r="BL456" s="219" t="s">
        <v>65</v>
      </c>
      <c r="BM456" s="52"/>
      <c r="BN456" s="218" t="s">
        <v>310</v>
      </c>
      <c r="BO456" s="217" t="s">
        <v>74</v>
      </c>
      <c r="BP456" s="201" t="s">
        <v>681</v>
      </c>
      <c r="BQ456" s="52" t="s">
        <v>717</v>
      </c>
    </row>
    <row r="457" spans="1:69" ht="15.75">
      <c r="A457" s="207" t="s">
        <v>37</v>
      </c>
      <c r="B457" s="208" t="s">
        <v>9</v>
      </c>
      <c r="C457" s="202" t="s">
        <v>35</v>
      </c>
      <c r="D457" s="210" t="s">
        <v>182</v>
      </c>
      <c r="E457" s="24" t="s">
        <v>622</v>
      </c>
      <c r="F457" s="86">
        <v>56</v>
      </c>
      <c r="G457" s="80">
        <v>2</v>
      </c>
      <c r="H457" s="204"/>
      <c r="I457" s="204"/>
      <c r="J457" s="204"/>
      <c r="K457" s="204"/>
      <c r="L457" s="80">
        <v>0</v>
      </c>
      <c r="M457" s="203"/>
      <c r="N457" s="52">
        <v>0</v>
      </c>
      <c r="O457" s="204"/>
      <c r="P457" s="204"/>
      <c r="Q457" s="11">
        <v>7.4962220555999997</v>
      </c>
      <c r="R457" s="204"/>
      <c r="S457" s="204"/>
      <c r="T457" s="53">
        <v>10.149999999999999</v>
      </c>
      <c r="U457" s="204"/>
      <c r="V457" s="204"/>
      <c r="W457" s="11">
        <v>7.4842777222221999</v>
      </c>
      <c r="X457" s="204"/>
      <c r="Y457" s="204"/>
      <c r="Z457" s="53">
        <v>9.8249999999999993</v>
      </c>
      <c r="AA457" s="204"/>
      <c r="AB457" s="204"/>
      <c r="AC457" s="204"/>
      <c r="AD457" s="204"/>
      <c r="AE457" s="204"/>
      <c r="AF457" s="9">
        <v>2.7060349852976229</v>
      </c>
      <c r="AG457" s="9">
        <v>343</v>
      </c>
      <c r="AH457" s="9">
        <v>0.42716449999469402</v>
      </c>
      <c r="AI457" s="9">
        <v>91</v>
      </c>
      <c r="AJ457" s="9">
        <v>1.8258620689655172</v>
      </c>
      <c r="AK457" s="9" t="s">
        <v>248</v>
      </c>
      <c r="AL457" s="9">
        <v>0</v>
      </c>
      <c r="AM457" s="9"/>
      <c r="AN457" s="9"/>
      <c r="AO457" s="73">
        <v>14</v>
      </c>
      <c r="AP457" s="80">
        <v>0</v>
      </c>
      <c r="AQ457" s="80">
        <v>0</v>
      </c>
      <c r="AR457" s="224">
        <v>94</v>
      </c>
      <c r="AS457" s="224" t="s">
        <v>248</v>
      </c>
      <c r="AT457" s="11">
        <v>3853.3879999999999</v>
      </c>
      <c r="AU457" s="11">
        <v>0</v>
      </c>
      <c r="AV457" s="11">
        <v>0</v>
      </c>
      <c r="AW457" s="11">
        <v>94</v>
      </c>
      <c r="AX457" s="203" t="s">
        <v>248</v>
      </c>
      <c r="AY457" s="235" t="s">
        <v>248</v>
      </c>
      <c r="AZ457" s="138">
        <v>25572</v>
      </c>
      <c r="BA457" s="188" t="s">
        <v>248</v>
      </c>
      <c r="BB457" s="188" t="s">
        <v>248</v>
      </c>
      <c r="BC457" s="203" t="s">
        <v>248</v>
      </c>
      <c r="BD457" s="217" t="s">
        <v>61</v>
      </c>
      <c r="BE457" s="201" t="s">
        <v>62</v>
      </c>
      <c r="BF457" s="201" t="s">
        <v>63</v>
      </c>
      <c r="BG457" s="201" t="s">
        <v>196</v>
      </c>
      <c r="BH457" s="456" t="s">
        <v>514</v>
      </c>
      <c r="BI457" s="218" t="s">
        <v>68</v>
      </c>
      <c r="BJ457" s="370">
        <v>214</v>
      </c>
      <c r="BK457" s="370">
        <v>4</v>
      </c>
      <c r="BL457" s="219" t="s">
        <v>65</v>
      </c>
      <c r="BM457" s="52"/>
      <c r="BN457" s="218" t="s">
        <v>310</v>
      </c>
      <c r="BO457" s="217" t="s">
        <v>74</v>
      </c>
      <c r="BP457" s="201" t="s">
        <v>681</v>
      </c>
      <c r="BQ457" s="52" t="s">
        <v>717</v>
      </c>
    </row>
    <row r="458" spans="1:69" ht="15.75">
      <c r="A458" s="207" t="s">
        <v>37</v>
      </c>
      <c r="B458" s="208" t="s">
        <v>9</v>
      </c>
      <c r="C458" s="202" t="s">
        <v>35</v>
      </c>
      <c r="D458" s="210" t="s">
        <v>182</v>
      </c>
      <c r="E458" s="24" t="s">
        <v>263</v>
      </c>
      <c r="F458" s="86">
        <v>42</v>
      </c>
      <c r="G458" s="80">
        <v>0</v>
      </c>
      <c r="H458" s="204"/>
      <c r="I458" s="204"/>
      <c r="J458" s="204"/>
      <c r="K458" s="204"/>
      <c r="L458" s="80">
        <v>0</v>
      </c>
      <c r="M458" s="203"/>
      <c r="N458" s="52">
        <v>0</v>
      </c>
      <c r="O458" s="204"/>
      <c r="P458" s="204"/>
      <c r="Q458" s="11">
        <v>5.4412377380999999</v>
      </c>
      <c r="R458" s="204"/>
      <c r="S458" s="204"/>
      <c r="T458" s="53">
        <v>6.7249999999999996</v>
      </c>
      <c r="U458" s="204"/>
      <c r="V458" s="204"/>
      <c r="W458" s="11">
        <v>5.0423330238095003</v>
      </c>
      <c r="X458" s="204"/>
      <c r="Y458" s="204"/>
      <c r="Z458" s="53">
        <v>6.2249999999999996</v>
      </c>
      <c r="AA458" s="204"/>
      <c r="AB458" s="204"/>
      <c r="AC458" s="204"/>
      <c r="AD458" s="204"/>
      <c r="AE458" s="204"/>
      <c r="AF458" s="9">
        <v>3.7651700851868615</v>
      </c>
      <c r="AG458" s="9">
        <v>294</v>
      </c>
      <c r="AH458" s="9">
        <v>0.3079288564457377</v>
      </c>
      <c r="AI458" s="9">
        <v>1</v>
      </c>
      <c r="AJ458" s="9">
        <v>3.0758064516129031</v>
      </c>
      <c r="AK458" s="9" t="s">
        <v>248</v>
      </c>
      <c r="AL458" s="9">
        <v>42</v>
      </c>
      <c r="AM458" s="9">
        <v>3.7651700851868615</v>
      </c>
      <c r="AN458" s="9">
        <v>3.7442396313364057</v>
      </c>
      <c r="AO458" s="73">
        <v>0</v>
      </c>
      <c r="AP458" s="80">
        <v>0</v>
      </c>
      <c r="AQ458" s="80">
        <v>0</v>
      </c>
      <c r="AR458" s="224">
        <v>84</v>
      </c>
      <c r="AS458" s="224" t="s">
        <v>248</v>
      </c>
      <c r="AT458" s="11">
        <v>2995.366</v>
      </c>
      <c r="AU458" s="11">
        <v>0</v>
      </c>
      <c r="AV458" s="11">
        <v>0</v>
      </c>
      <c r="AW458" s="11">
        <v>84</v>
      </c>
      <c r="AX458" s="203" t="s">
        <v>248</v>
      </c>
      <c r="AY458" s="235" t="s">
        <v>248</v>
      </c>
      <c r="AZ458" s="138">
        <v>91260</v>
      </c>
      <c r="BA458" s="188" t="s">
        <v>248</v>
      </c>
      <c r="BB458" s="203" t="s">
        <v>248</v>
      </c>
      <c r="BC458" s="203" t="s">
        <v>248</v>
      </c>
      <c r="BD458" s="217" t="s">
        <v>61</v>
      </c>
      <c r="BE458" s="201" t="s">
        <v>62</v>
      </c>
      <c r="BF458" s="201" t="s">
        <v>63</v>
      </c>
      <c r="BG458" s="201" t="s">
        <v>196</v>
      </c>
      <c r="BH458" s="456" t="s">
        <v>713</v>
      </c>
      <c r="BI458" s="218" t="s">
        <v>64</v>
      </c>
      <c r="BJ458" s="370">
        <v>214</v>
      </c>
      <c r="BK458" s="370">
        <v>1</v>
      </c>
      <c r="BL458" s="219" t="s">
        <v>65</v>
      </c>
      <c r="BM458" s="52"/>
      <c r="BN458" s="218" t="s">
        <v>310</v>
      </c>
      <c r="BO458" s="217" t="s">
        <v>70</v>
      </c>
      <c r="BP458" s="201" t="s">
        <v>681</v>
      </c>
      <c r="BQ458" s="52" t="s">
        <v>717</v>
      </c>
    </row>
    <row r="459" spans="1:69" ht="15.75">
      <c r="A459" s="207" t="s">
        <v>37</v>
      </c>
      <c r="B459" s="208" t="s">
        <v>9</v>
      </c>
      <c r="C459" s="202" t="s">
        <v>35</v>
      </c>
      <c r="D459" s="210" t="s">
        <v>182</v>
      </c>
      <c r="E459" s="24" t="s">
        <v>263</v>
      </c>
      <c r="F459" s="86">
        <v>39</v>
      </c>
      <c r="G459" s="80">
        <v>0</v>
      </c>
      <c r="H459" s="204"/>
      <c r="I459" s="204"/>
      <c r="J459" s="204"/>
      <c r="K459" s="204"/>
      <c r="L459" s="80">
        <v>0</v>
      </c>
      <c r="M459" s="203"/>
      <c r="N459" s="52">
        <v>0</v>
      </c>
      <c r="O459" s="204"/>
      <c r="P459" s="204"/>
      <c r="Q459" s="11">
        <v>7.6029227948999996</v>
      </c>
      <c r="R459" s="204"/>
      <c r="S459" s="204"/>
      <c r="T459" s="53">
        <v>13.524999999999999</v>
      </c>
      <c r="U459" s="204"/>
      <c r="V459" s="204"/>
      <c r="W459" s="11">
        <v>7.6540509487178996</v>
      </c>
      <c r="X459" s="204"/>
      <c r="Y459" s="204"/>
      <c r="Z459" s="53">
        <v>13.524999999999999</v>
      </c>
      <c r="AA459" s="204"/>
      <c r="AB459" s="204"/>
      <c r="AC459" s="204"/>
      <c r="AD459" s="204"/>
      <c r="AE459" s="204"/>
      <c r="AF459" s="9">
        <v>3.2412820534828377</v>
      </c>
      <c r="AG459" s="9">
        <v>273</v>
      </c>
      <c r="AH459" s="9">
        <v>0.54357250946364322</v>
      </c>
      <c r="AI459" s="9">
        <v>29</v>
      </c>
      <c r="AJ459" s="9">
        <v>2.1802083333333333</v>
      </c>
      <c r="AK459" s="9" t="s">
        <v>248</v>
      </c>
      <c r="AL459" s="9">
        <v>39</v>
      </c>
      <c r="AM459" s="9">
        <v>3.2412820534828377</v>
      </c>
      <c r="AN459" s="9">
        <v>3.2902298850574714</v>
      </c>
      <c r="AO459" s="73">
        <v>0</v>
      </c>
      <c r="AP459" s="80">
        <v>0</v>
      </c>
      <c r="AQ459" s="80">
        <v>0</v>
      </c>
      <c r="AR459" s="224">
        <v>78</v>
      </c>
      <c r="AS459" s="224" t="s">
        <v>248</v>
      </c>
      <c r="AT459" s="11">
        <v>2796.808</v>
      </c>
      <c r="AU459" s="11">
        <v>0</v>
      </c>
      <c r="AV459" s="11">
        <v>0</v>
      </c>
      <c r="AW459" s="11">
        <v>78</v>
      </c>
      <c r="AX459" s="203" t="s">
        <v>248</v>
      </c>
      <c r="AY459" s="235" t="s">
        <v>248</v>
      </c>
      <c r="AZ459" s="138">
        <v>91260</v>
      </c>
      <c r="BA459" s="188" t="s">
        <v>248</v>
      </c>
      <c r="BB459" s="203" t="s">
        <v>248</v>
      </c>
      <c r="BC459" s="203" t="s">
        <v>248</v>
      </c>
      <c r="BD459" s="217" t="s">
        <v>61</v>
      </c>
      <c r="BE459" s="201" t="s">
        <v>62</v>
      </c>
      <c r="BF459" s="201" t="s">
        <v>63</v>
      </c>
      <c r="BG459" s="201" t="s">
        <v>196</v>
      </c>
      <c r="BH459" s="456" t="s">
        <v>713</v>
      </c>
      <c r="BI459" s="218" t="s">
        <v>66</v>
      </c>
      <c r="BJ459" s="370">
        <v>214</v>
      </c>
      <c r="BK459" s="370">
        <v>7</v>
      </c>
      <c r="BL459" s="219" t="s">
        <v>65</v>
      </c>
      <c r="BM459" s="52"/>
      <c r="BN459" s="218" t="s">
        <v>310</v>
      </c>
      <c r="BO459" s="217" t="s">
        <v>70</v>
      </c>
      <c r="BP459" s="201" t="s">
        <v>681</v>
      </c>
      <c r="BQ459" s="52" t="s">
        <v>717</v>
      </c>
    </row>
    <row r="460" spans="1:69" ht="15.75">
      <c r="A460" s="207" t="s">
        <v>37</v>
      </c>
      <c r="B460" s="208" t="s">
        <v>9</v>
      </c>
      <c r="C460" s="202" t="s">
        <v>35</v>
      </c>
      <c r="D460" s="210" t="s">
        <v>182</v>
      </c>
      <c r="E460" s="24" t="s">
        <v>263</v>
      </c>
      <c r="F460" s="86">
        <v>40</v>
      </c>
      <c r="G460" s="80">
        <v>1</v>
      </c>
      <c r="H460" s="204"/>
      <c r="I460" s="204"/>
      <c r="J460" s="204"/>
      <c r="K460" s="204"/>
      <c r="L460" s="80">
        <v>0</v>
      </c>
      <c r="M460" s="203"/>
      <c r="N460" s="52">
        <v>0</v>
      </c>
      <c r="O460" s="204"/>
      <c r="P460" s="204"/>
      <c r="Q460" s="11">
        <v>5.4433075896999998</v>
      </c>
      <c r="R460" s="204"/>
      <c r="S460" s="204"/>
      <c r="T460" s="53">
        <v>7.5124999999999993</v>
      </c>
      <c r="U460" s="204"/>
      <c r="V460" s="204"/>
      <c r="W460" s="11">
        <v>4.7728716923076</v>
      </c>
      <c r="X460" s="204"/>
      <c r="Y460" s="204"/>
      <c r="Z460" s="53">
        <v>7.0124999999999993</v>
      </c>
      <c r="AA460" s="204"/>
      <c r="AB460" s="204"/>
      <c r="AC460" s="204"/>
      <c r="AD460" s="204"/>
      <c r="AE460" s="204"/>
      <c r="AF460" s="9">
        <v>3.6455677712793317</v>
      </c>
      <c r="AG460" s="9">
        <v>273</v>
      </c>
      <c r="AH460" s="9">
        <v>0.346405885164281</v>
      </c>
      <c r="AI460" s="9">
        <v>3</v>
      </c>
      <c r="AJ460" s="9">
        <v>3.0059090909090909</v>
      </c>
      <c r="AK460" s="9" t="s">
        <v>248</v>
      </c>
      <c r="AL460" s="9">
        <v>39</v>
      </c>
      <c r="AM460" s="9">
        <v>3.6455677712793317</v>
      </c>
      <c r="AN460" s="9">
        <v>3.6831550802139037</v>
      </c>
      <c r="AO460" s="73">
        <v>1</v>
      </c>
      <c r="AP460" s="80">
        <v>0</v>
      </c>
      <c r="AQ460" s="80">
        <v>0</v>
      </c>
      <c r="AR460" s="224">
        <v>77</v>
      </c>
      <c r="AS460" s="224" t="s">
        <v>248</v>
      </c>
      <c r="AT460" s="11">
        <v>2805.71</v>
      </c>
      <c r="AU460" s="11">
        <v>0</v>
      </c>
      <c r="AV460" s="11">
        <v>0</v>
      </c>
      <c r="AW460" s="11">
        <v>77</v>
      </c>
      <c r="AX460" s="203" t="s">
        <v>248</v>
      </c>
      <c r="AY460" s="235" t="s">
        <v>248</v>
      </c>
      <c r="AZ460" s="138">
        <v>91260</v>
      </c>
      <c r="BA460" s="188" t="s">
        <v>248</v>
      </c>
      <c r="BB460" s="203" t="s">
        <v>248</v>
      </c>
      <c r="BC460" s="203" t="s">
        <v>248</v>
      </c>
      <c r="BD460" s="217" t="s">
        <v>61</v>
      </c>
      <c r="BE460" s="201" t="s">
        <v>62</v>
      </c>
      <c r="BF460" s="201" t="s">
        <v>63</v>
      </c>
      <c r="BG460" s="201" t="s">
        <v>196</v>
      </c>
      <c r="BH460" s="456" t="s">
        <v>713</v>
      </c>
      <c r="BI460" s="218" t="s">
        <v>67</v>
      </c>
      <c r="BJ460" s="370">
        <v>214</v>
      </c>
      <c r="BK460" s="370">
        <v>3</v>
      </c>
      <c r="BL460" s="219" t="s">
        <v>65</v>
      </c>
      <c r="BM460" s="52"/>
      <c r="BN460" s="218" t="s">
        <v>310</v>
      </c>
      <c r="BO460" s="217" t="s">
        <v>70</v>
      </c>
      <c r="BP460" s="201" t="s">
        <v>681</v>
      </c>
      <c r="BQ460" s="52" t="s">
        <v>717</v>
      </c>
    </row>
    <row r="461" spans="1:69" ht="15.75">
      <c r="A461" s="207" t="s">
        <v>37</v>
      </c>
      <c r="B461" s="208" t="s">
        <v>9</v>
      </c>
      <c r="C461" s="202" t="s">
        <v>35</v>
      </c>
      <c r="D461" s="210" t="s">
        <v>182</v>
      </c>
      <c r="E461" s="24" t="s">
        <v>263</v>
      </c>
      <c r="F461" s="86">
        <v>40</v>
      </c>
      <c r="G461" s="80">
        <v>0</v>
      </c>
      <c r="H461" s="204"/>
      <c r="I461" s="204"/>
      <c r="J461" s="204"/>
      <c r="K461" s="204"/>
      <c r="L461" s="80">
        <v>0</v>
      </c>
      <c r="M461" s="203"/>
      <c r="N461" s="52">
        <v>0</v>
      </c>
      <c r="O461" s="204"/>
      <c r="P461" s="204"/>
      <c r="Q461" s="11">
        <v>7.6402998249999996</v>
      </c>
      <c r="R461" s="204"/>
      <c r="S461" s="204"/>
      <c r="T461" s="53">
        <v>9.5</v>
      </c>
      <c r="U461" s="204"/>
      <c r="V461" s="204"/>
      <c r="W461" s="11">
        <v>7.6323998499999997</v>
      </c>
      <c r="X461" s="204"/>
      <c r="Y461" s="204"/>
      <c r="Z461" s="53">
        <v>9.5</v>
      </c>
      <c r="AA461" s="204"/>
      <c r="AB461" s="204"/>
      <c r="AC461" s="204"/>
      <c r="AD461" s="204"/>
      <c r="AE461" s="204"/>
      <c r="AF461" s="9">
        <v>2.7083011640084762</v>
      </c>
      <c r="AG461" s="9">
        <v>259</v>
      </c>
      <c r="AH461" s="9">
        <v>0.34417376593400323</v>
      </c>
      <c r="AI461" s="9">
        <v>50</v>
      </c>
      <c r="AJ461" s="9">
        <v>1.9333333333333333</v>
      </c>
      <c r="AK461" s="9" t="s">
        <v>248</v>
      </c>
      <c r="AL461" s="9">
        <v>0</v>
      </c>
      <c r="AM461" s="9"/>
      <c r="AN461" s="9"/>
      <c r="AO461" s="73">
        <v>1</v>
      </c>
      <c r="AP461" s="80">
        <v>0</v>
      </c>
      <c r="AQ461" s="80">
        <v>0</v>
      </c>
      <c r="AR461" s="224">
        <v>79</v>
      </c>
      <c r="AS461" s="224" t="s">
        <v>248</v>
      </c>
      <c r="AT461" s="11">
        <v>2855.866</v>
      </c>
      <c r="AU461" s="11">
        <v>0</v>
      </c>
      <c r="AV461" s="11">
        <v>0</v>
      </c>
      <c r="AW461" s="11">
        <v>79</v>
      </c>
      <c r="AX461" s="203" t="s">
        <v>248</v>
      </c>
      <c r="AY461" s="235" t="s">
        <v>248</v>
      </c>
      <c r="AZ461" s="138">
        <v>91260</v>
      </c>
      <c r="BA461" s="188" t="s">
        <v>248</v>
      </c>
      <c r="BB461" s="203" t="s">
        <v>248</v>
      </c>
      <c r="BC461" s="203" t="s">
        <v>248</v>
      </c>
      <c r="BD461" s="217" t="s">
        <v>61</v>
      </c>
      <c r="BE461" s="201" t="s">
        <v>62</v>
      </c>
      <c r="BF461" s="201" t="s">
        <v>63</v>
      </c>
      <c r="BG461" s="201" t="s">
        <v>196</v>
      </c>
      <c r="BH461" s="456" t="s">
        <v>713</v>
      </c>
      <c r="BI461" s="218" t="s">
        <v>68</v>
      </c>
      <c r="BJ461" s="370">
        <v>214</v>
      </c>
      <c r="BK461" s="370">
        <v>4</v>
      </c>
      <c r="BL461" s="219" t="s">
        <v>65</v>
      </c>
      <c r="BM461" s="52"/>
      <c r="BN461" s="218" t="s">
        <v>310</v>
      </c>
      <c r="BO461" s="217" t="s">
        <v>70</v>
      </c>
      <c r="BP461" s="201" t="s">
        <v>681</v>
      </c>
      <c r="BQ461" s="52" t="s">
        <v>717</v>
      </c>
    </row>
    <row r="462" spans="1:69" ht="15.75">
      <c r="A462" s="207" t="s">
        <v>37</v>
      </c>
      <c r="B462" s="208" t="s">
        <v>9</v>
      </c>
      <c r="C462" s="202" t="s">
        <v>35</v>
      </c>
      <c r="D462" s="210" t="s">
        <v>182</v>
      </c>
      <c r="E462" s="24" t="s">
        <v>604</v>
      </c>
      <c r="F462" s="86">
        <v>60</v>
      </c>
      <c r="G462" s="80">
        <v>0</v>
      </c>
      <c r="H462" s="204"/>
      <c r="I462" s="204"/>
      <c r="J462" s="204"/>
      <c r="K462" s="204"/>
      <c r="L462" s="80">
        <v>0</v>
      </c>
      <c r="M462" s="203"/>
      <c r="N462" s="52">
        <v>0</v>
      </c>
      <c r="O462" s="204"/>
      <c r="P462" s="204"/>
      <c r="Q462" s="11">
        <v>5.36213315</v>
      </c>
      <c r="R462" s="204"/>
      <c r="S462" s="204"/>
      <c r="T462" s="53">
        <v>8.5</v>
      </c>
      <c r="U462" s="204"/>
      <c r="V462" s="204"/>
      <c r="W462" s="11">
        <v>5.1588332333332998</v>
      </c>
      <c r="X462" s="204"/>
      <c r="Y462" s="204"/>
      <c r="Z462" s="53">
        <v>8.5</v>
      </c>
      <c r="AA462" s="204"/>
      <c r="AB462" s="204"/>
      <c r="AC462" s="204"/>
      <c r="AD462" s="204"/>
      <c r="AE462" s="204"/>
      <c r="AF462" s="9">
        <v>3.5967869206553416</v>
      </c>
      <c r="AG462" s="9">
        <v>418</v>
      </c>
      <c r="AH462" s="9">
        <v>0.44632627243291695</v>
      </c>
      <c r="AI462" s="9">
        <v>11</v>
      </c>
      <c r="AJ462" s="9">
        <v>2.6237500000000002</v>
      </c>
      <c r="AK462" s="9" t="s">
        <v>248</v>
      </c>
      <c r="AL462" s="9">
        <v>59</v>
      </c>
      <c r="AM462" s="9">
        <v>3.6008426308920543</v>
      </c>
      <c r="AN462" s="9">
        <v>3.6624513618677041</v>
      </c>
      <c r="AO462" s="73">
        <v>42</v>
      </c>
      <c r="AP462" s="80">
        <v>0</v>
      </c>
      <c r="AQ462" s="80">
        <v>0</v>
      </c>
      <c r="AR462" s="224">
        <v>78</v>
      </c>
      <c r="AS462" s="224" t="s">
        <v>248</v>
      </c>
      <c r="AT462" s="11">
        <v>4539.5060000000003</v>
      </c>
      <c r="AU462" s="11">
        <v>29.048999999999999</v>
      </c>
      <c r="AV462" s="11">
        <v>0</v>
      </c>
      <c r="AW462" s="11">
        <v>78</v>
      </c>
      <c r="AX462" s="203" t="s">
        <v>248</v>
      </c>
      <c r="AY462" s="235" t="s">
        <v>248</v>
      </c>
      <c r="AZ462" s="138">
        <v>17820</v>
      </c>
      <c r="BA462" s="188" t="s">
        <v>248</v>
      </c>
      <c r="BB462" s="203" t="s">
        <v>248</v>
      </c>
      <c r="BC462" s="203" t="s">
        <v>248</v>
      </c>
      <c r="BD462" s="217" t="s">
        <v>61</v>
      </c>
      <c r="BE462" s="201" t="s">
        <v>62</v>
      </c>
      <c r="BF462" s="201" t="s">
        <v>63</v>
      </c>
      <c r="BG462" s="201" t="s">
        <v>196</v>
      </c>
      <c r="BH462" s="456" t="s">
        <v>512</v>
      </c>
      <c r="BI462" s="218" t="s">
        <v>64</v>
      </c>
      <c r="BJ462" s="370">
        <v>214</v>
      </c>
      <c r="BK462" s="370">
        <v>1</v>
      </c>
      <c r="BL462" s="219" t="s">
        <v>65</v>
      </c>
      <c r="BM462" s="52"/>
      <c r="BN462" s="218" t="s">
        <v>310</v>
      </c>
      <c r="BO462" s="217" t="s">
        <v>55</v>
      </c>
      <c r="BP462" s="201" t="s">
        <v>684</v>
      </c>
      <c r="BQ462" s="52" t="s">
        <v>716</v>
      </c>
    </row>
    <row r="463" spans="1:69" ht="15.75">
      <c r="A463" s="207" t="s">
        <v>37</v>
      </c>
      <c r="B463" s="208" t="s">
        <v>9</v>
      </c>
      <c r="C463" s="202" t="s">
        <v>35</v>
      </c>
      <c r="D463" s="210" t="s">
        <v>182</v>
      </c>
      <c r="E463" s="24" t="s">
        <v>604</v>
      </c>
      <c r="F463" s="86">
        <v>60</v>
      </c>
      <c r="G463" s="80">
        <v>1</v>
      </c>
      <c r="H463" s="204"/>
      <c r="I463" s="204"/>
      <c r="J463" s="204"/>
      <c r="K463" s="204"/>
      <c r="L463" s="80">
        <v>0</v>
      </c>
      <c r="M463" s="203"/>
      <c r="N463" s="52">
        <v>0</v>
      </c>
      <c r="O463" s="204"/>
      <c r="P463" s="204"/>
      <c r="Q463" s="11">
        <v>6.9639660000000001</v>
      </c>
      <c r="R463" s="204"/>
      <c r="S463" s="204"/>
      <c r="T463" s="53">
        <v>12.262499999999999</v>
      </c>
      <c r="U463" s="204"/>
      <c r="V463" s="204"/>
      <c r="W463" s="11">
        <v>6.9916777627117996</v>
      </c>
      <c r="X463" s="204"/>
      <c r="Y463" s="204"/>
      <c r="Z463" s="53">
        <v>12.512499999999999</v>
      </c>
      <c r="AA463" s="204"/>
      <c r="AB463" s="204"/>
      <c r="AC463" s="204"/>
      <c r="AD463" s="204"/>
      <c r="AE463" s="204"/>
      <c r="AF463" s="9">
        <v>3.0731961219131803</v>
      </c>
      <c r="AG463" s="9">
        <v>413</v>
      </c>
      <c r="AH463" s="9">
        <v>0.58267908468074781</v>
      </c>
      <c r="AI463" s="9">
        <v>73</v>
      </c>
      <c r="AJ463" s="9">
        <v>2.0637500000000002</v>
      </c>
      <c r="AK463" s="9" t="s">
        <v>248</v>
      </c>
      <c r="AL463" s="9">
        <v>59</v>
      </c>
      <c r="AM463" s="9">
        <v>3.0731961219131803</v>
      </c>
      <c r="AN463" s="9">
        <v>3.1053719008264462</v>
      </c>
      <c r="AO463" s="73">
        <v>0</v>
      </c>
      <c r="AP463" s="80">
        <v>0</v>
      </c>
      <c r="AQ463" s="80">
        <v>0</v>
      </c>
      <c r="AR463" s="224">
        <v>118</v>
      </c>
      <c r="AS463" s="224" t="s">
        <v>248</v>
      </c>
      <c r="AT463" s="11">
        <v>4587.1890000000003</v>
      </c>
      <c r="AU463" s="11">
        <v>0</v>
      </c>
      <c r="AV463" s="11">
        <v>0</v>
      </c>
      <c r="AW463" s="11">
        <v>118</v>
      </c>
      <c r="AX463" s="203" t="s">
        <v>248</v>
      </c>
      <c r="AY463" s="235" t="s">
        <v>248</v>
      </c>
      <c r="AZ463" s="138">
        <v>17820</v>
      </c>
      <c r="BA463" s="188" t="s">
        <v>248</v>
      </c>
      <c r="BB463" s="203" t="s">
        <v>248</v>
      </c>
      <c r="BC463" s="203" t="s">
        <v>248</v>
      </c>
      <c r="BD463" s="217" t="s">
        <v>61</v>
      </c>
      <c r="BE463" s="201" t="s">
        <v>62</v>
      </c>
      <c r="BF463" s="201" t="s">
        <v>63</v>
      </c>
      <c r="BG463" s="201" t="s">
        <v>196</v>
      </c>
      <c r="BH463" s="456" t="s">
        <v>512</v>
      </c>
      <c r="BI463" s="218" t="s">
        <v>66</v>
      </c>
      <c r="BJ463" s="370">
        <v>214</v>
      </c>
      <c r="BK463" s="370">
        <v>7</v>
      </c>
      <c r="BL463" s="219" t="s">
        <v>65</v>
      </c>
      <c r="BM463" s="52"/>
      <c r="BN463" s="218" t="s">
        <v>310</v>
      </c>
      <c r="BO463" s="217" t="s">
        <v>55</v>
      </c>
      <c r="BP463" s="201" t="s">
        <v>684</v>
      </c>
      <c r="BQ463" s="52" t="s">
        <v>716</v>
      </c>
    </row>
    <row r="464" spans="1:69" ht="15.75">
      <c r="A464" s="207" t="s">
        <v>37</v>
      </c>
      <c r="B464" s="208" t="s">
        <v>9</v>
      </c>
      <c r="C464" s="202" t="s">
        <v>35</v>
      </c>
      <c r="D464" s="210" t="s">
        <v>182</v>
      </c>
      <c r="E464" s="24" t="s">
        <v>604</v>
      </c>
      <c r="F464" s="86">
        <v>59</v>
      </c>
      <c r="G464" s="80">
        <v>2</v>
      </c>
      <c r="H464" s="204"/>
      <c r="I464" s="204"/>
      <c r="J464" s="204"/>
      <c r="K464" s="204"/>
      <c r="L464" s="80">
        <v>1</v>
      </c>
      <c r="M464" s="203"/>
      <c r="N464" s="52">
        <v>0</v>
      </c>
      <c r="O464" s="204"/>
      <c r="P464" s="204"/>
      <c r="Q464" s="11">
        <v>5.9952498393000004</v>
      </c>
      <c r="R464" s="204"/>
      <c r="S464" s="204"/>
      <c r="T464" s="53">
        <v>9.0499999999999989</v>
      </c>
      <c r="U464" s="204"/>
      <c r="V464" s="204"/>
      <c r="W464" s="11">
        <v>5.2166963035713998</v>
      </c>
      <c r="X464" s="204"/>
      <c r="Y464" s="204"/>
      <c r="Z464" s="53">
        <v>8.0499999999999989</v>
      </c>
      <c r="AA464" s="204"/>
      <c r="AB464" s="204"/>
      <c r="AC464" s="204"/>
      <c r="AD464" s="204"/>
      <c r="AE464" s="204"/>
      <c r="AF464" s="9">
        <v>3.6867772189735559</v>
      </c>
      <c r="AG464" s="9">
        <v>391</v>
      </c>
      <c r="AH464" s="9">
        <v>0.37671069135345586</v>
      </c>
      <c r="AI464" s="9">
        <v>8</v>
      </c>
      <c r="AJ464" s="9">
        <v>2.8609374999999999</v>
      </c>
      <c r="AK464" s="9" t="s">
        <v>248</v>
      </c>
      <c r="AL464" s="9">
        <v>56</v>
      </c>
      <c r="AM464" s="9">
        <v>3.6867772189735559</v>
      </c>
      <c r="AN464" s="9">
        <v>3.7062499999999998</v>
      </c>
      <c r="AO464" s="73">
        <v>54</v>
      </c>
      <c r="AP464" s="80">
        <v>0</v>
      </c>
      <c r="AQ464" s="80">
        <v>0</v>
      </c>
      <c r="AR464" s="224">
        <v>60</v>
      </c>
      <c r="AS464" s="224" t="s">
        <v>248</v>
      </c>
      <c r="AT464" s="11">
        <v>4347.2969999999996</v>
      </c>
      <c r="AU464" s="11">
        <v>0</v>
      </c>
      <c r="AV464" s="11">
        <v>0</v>
      </c>
      <c r="AW464" s="11">
        <v>60</v>
      </c>
      <c r="AX464" s="203" t="s">
        <v>248</v>
      </c>
      <c r="AY464" s="235" t="s">
        <v>248</v>
      </c>
      <c r="AZ464" s="138">
        <v>17820</v>
      </c>
      <c r="BA464" s="188" t="s">
        <v>248</v>
      </c>
      <c r="BB464" s="203" t="s">
        <v>248</v>
      </c>
      <c r="BC464" s="203" t="s">
        <v>248</v>
      </c>
      <c r="BD464" s="217" t="s">
        <v>61</v>
      </c>
      <c r="BE464" s="201" t="s">
        <v>62</v>
      </c>
      <c r="BF464" s="201" t="s">
        <v>63</v>
      </c>
      <c r="BG464" s="201" t="s">
        <v>196</v>
      </c>
      <c r="BH464" s="456" t="s">
        <v>512</v>
      </c>
      <c r="BI464" s="218" t="s">
        <v>67</v>
      </c>
      <c r="BJ464" s="370">
        <v>214</v>
      </c>
      <c r="BK464" s="370">
        <v>3</v>
      </c>
      <c r="BL464" s="219" t="s">
        <v>65</v>
      </c>
      <c r="BM464" s="52"/>
      <c r="BN464" s="218" t="s">
        <v>310</v>
      </c>
      <c r="BO464" s="217" t="s">
        <v>55</v>
      </c>
      <c r="BP464" s="201" t="s">
        <v>684</v>
      </c>
      <c r="BQ464" s="52" t="s">
        <v>716</v>
      </c>
    </row>
    <row r="465" spans="1:69" ht="15.75">
      <c r="A465" s="207" t="s">
        <v>37</v>
      </c>
      <c r="B465" s="208" t="s">
        <v>9</v>
      </c>
      <c r="C465" s="202" t="s">
        <v>35</v>
      </c>
      <c r="D465" s="210" t="s">
        <v>182</v>
      </c>
      <c r="E465" s="24" t="s">
        <v>604</v>
      </c>
      <c r="F465" s="86">
        <v>57</v>
      </c>
      <c r="G465" s="80">
        <v>2</v>
      </c>
      <c r="H465" s="204"/>
      <c r="I465" s="204"/>
      <c r="J465" s="204"/>
      <c r="K465" s="204"/>
      <c r="L465" s="80">
        <v>0</v>
      </c>
      <c r="M465" s="203"/>
      <c r="N465" s="52">
        <v>0</v>
      </c>
      <c r="O465" s="204"/>
      <c r="P465" s="204"/>
      <c r="Q465" s="11">
        <v>6.9883452727000002</v>
      </c>
      <c r="R465" s="204"/>
      <c r="S465" s="204"/>
      <c r="T465" s="53">
        <v>9.3125</v>
      </c>
      <c r="U465" s="204"/>
      <c r="V465" s="204"/>
      <c r="W465" s="11">
        <v>7.0303271818180999</v>
      </c>
      <c r="X465" s="204"/>
      <c r="Y465" s="204"/>
      <c r="Z465" s="53">
        <v>9.3125</v>
      </c>
      <c r="AA465" s="204"/>
      <c r="AB465" s="204"/>
      <c r="AC465" s="204"/>
      <c r="AD465" s="204"/>
      <c r="AE465" s="204"/>
      <c r="AF465" s="9">
        <v>2.6371428648416568</v>
      </c>
      <c r="AG465" s="9">
        <v>385</v>
      </c>
      <c r="AH465" s="9">
        <v>0.32540974836197567</v>
      </c>
      <c r="AI465" s="9">
        <v>117</v>
      </c>
      <c r="AJ465" s="9">
        <v>2.0063131313131315</v>
      </c>
      <c r="AK465" s="9" t="s">
        <v>248</v>
      </c>
      <c r="AL465" s="9">
        <v>0</v>
      </c>
      <c r="AM465" s="9"/>
      <c r="AN465" s="9"/>
      <c r="AO465" s="73">
        <v>43</v>
      </c>
      <c r="AP465" s="80">
        <v>0</v>
      </c>
      <c r="AQ465" s="80">
        <v>0</v>
      </c>
      <c r="AR465" s="224">
        <v>67</v>
      </c>
      <c r="AS465" s="224" t="s">
        <v>248</v>
      </c>
      <c r="AT465" s="11">
        <v>4293.5940000000001</v>
      </c>
      <c r="AU465" s="11">
        <v>0</v>
      </c>
      <c r="AV465" s="11">
        <v>0</v>
      </c>
      <c r="AW465" s="11">
        <v>67</v>
      </c>
      <c r="AX465" s="203" t="s">
        <v>248</v>
      </c>
      <c r="AY465" s="235" t="s">
        <v>248</v>
      </c>
      <c r="AZ465" s="138">
        <v>17820</v>
      </c>
      <c r="BA465" s="188" t="s">
        <v>248</v>
      </c>
      <c r="BB465" s="203" t="s">
        <v>248</v>
      </c>
      <c r="BC465" s="203" t="s">
        <v>248</v>
      </c>
      <c r="BD465" s="217" t="s">
        <v>61</v>
      </c>
      <c r="BE465" s="201" t="s">
        <v>62</v>
      </c>
      <c r="BF465" s="201" t="s">
        <v>63</v>
      </c>
      <c r="BG465" s="201" t="s">
        <v>196</v>
      </c>
      <c r="BH465" s="456" t="s">
        <v>512</v>
      </c>
      <c r="BI465" s="218" t="s">
        <v>68</v>
      </c>
      <c r="BJ465" s="370">
        <v>214</v>
      </c>
      <c r="BK465" s="370">
        <v>4</v>
      </c>
      <c r="BL465" s="219" t="s">
        <v>65</v>
      </c>
      <c r="BM465" s="52"/>
      <c r="BN465" s="218" t="s">
        <v>310</v>
      </c>
      <c r="BO465" s="217" t="s">
        <v>55</v>
      </c>
      <c r="BP465" s="201" t="s">
        <v>684</v>
      </c>
      <c r="BQ465" s="52" t="s">
        <v>716</v>
      </c>
    </row>
    <row r="466" spans="1:69" ht="15.75">
      <c r="A466" s="207" t="s">
        <v>37</v>
      </c>
      <c r="B466" s="208" t="s">
        <v>9</v>
      </c>
      <c r="C466" s="202" t="s">
        <v>35</v>
      </c>
      <c r="D466" s="210" t="s">
        <v>182</v>
      </c>
      <c r="E466" s="24" t="s">
        <v>333</v>
      </c>
      <c r="F466" s="86">
        <v>143</v>
      </c>
      <c r="G466" s="80">
        <v>2</v>
      </c>
      <c r="H466" s="204"/>
      <c r="I466" s="204"/>
      <c r="J466" s="204"/>
      <c r="K466" s="204"/>
      <c r="L466" s="80">
        <v>0</v>
      </c>
      <c r="M466" s="203"/>
      <c r="N466" s="52">
        <v>0</v>
      </c>
      <c r="O466" s="204"/>
      <c r="P466" s="204"/>
      <c r="Q466" s="11">
        <v>6.5385953971999999</v>
      </c>
      <c r="R466" s="204"/>
      <c r="S466" s="204"/>
      <c r="T466" s="53">
        <v>9.2821428571428566</v>
      </c>
      <c r="U466" s="204"/>
      <c r="V466" s="204"/>
      <c r="W466" s="11">
        <v>6.5647302340425</v>
      </c>
      <c r="X466" s="204"/>
      <c r="Y466" s="204"/>
      <c r="Z466" s="53">
        <v>9.2437499999999986</v>
      </c>
      <c r="AA466" s="204"/>
      <c r="AB466" s="204"/>
      <c r="AC466" s="204"/>
      <c r="AD466" s="204"/>
      <c r="AE466" s="204"/>
      <c r="AF466" s="9">
        <v>3.4380040554451159</v>
      </c>
      <c r="AG466" s="9">
        <v>983</v>
      </c>
      <c r="AH466" s="9">
        <v>0.46367413242000161</v>
      </c>
      <c r="AI466" s="9">
        <v>35</v>
      </c>
      <c r="AJ466" s="9">
        <v>2.5453999999999999</v>
      </c>
      <c r="AK466" s="9" t="s">
        <v>248</v>
      </c>
      <c r="AL466" s="9">
        <v>137</v>
      </c>
      <c r="AM466" s="9">
        <v>3.4523635764978895</v>
      </c>
      <c r="AN466" s="9">
        <v>3.5333333333333332</v>
      </c>
      <c r="AO466" s="73">
        <v>20</v>
      </c>
      <c r="AP466" s="80">
        <v>0</v>
      </c>
      <c r="AQ466" s="80">
        <v>1</v>
      </c>
      <c r="AR466" s="224">
        <v>261</v>
      </c>
      <c r="AS466" s="224" t="s">
        <v>248</v>
      </c>
      <c r="AT466" s="11">
        <v>10005.529</v>
      </c>
      <c r="AU466" s="11">
        <v>47.125</v>
      </c>
      <c r="AV466" s="11">
        <v>0</v>
      </c>
      <c r="AW466" s="11">
        <v>261</v>
      </c>
      <c r="AX466" s="203" t="s">
        <v>248</v>
      </c>
      <c r="AY466" s="235" t="s">
        <v>248</v>
      </c>
      <c r="AZ466" s="138">
        <v>107742</v>
      </c>
      <c r="BA466" s="188" t="s">
        <v>248</v>
      </c>
      <c r="BB466" s="203" t="s">
        <v>248</v>
      </c>
      <c r="BC466" s="203" t="s">
        <v>248</v>
      </c>
      <c r="BD466" s="217" t="s">
        <v>61</v>
      </c>
      <c r="BE466" s="201" t="s">
        <v>62</v>
      </c>
      <c r="BF466" s="201" t="s">
        <v>63</v>
      </c>
      <c r="BG466" s="201" t="s">
        <v>196</v>
      </c>
      <c r="BH466" s="456" t="s">
        <v>515</v>
      </c>
      <c r="BI466" s="218" t="s">
        <v>64</v>
      </c>
      <c r="BJ466" s="370">
        <v>214</v>
      </c>
      <c r="BK466" s="370">
        <v>1</v>
      </c>
      <c r="BL466" s="219" t="s">
        <v>65</v>
      </c>
      <c r="BM466" s="52"/>
      <c r="BN466" s="218" t="s">
        <v>310</v>
      </c>
      <c r="BO466" s="217" t="s">
        <v>333</v>
      </c>
      <c r="BP466" s="201" t="s">
        <v>690</v>
      </c>
      <c r="BQ466" s="52" t="s">
        <v>718</v>
      </c>
    </row>
    <row r="467" spans="1:69" ht="15.75">
      <c r="A467" s="207" t="s">
        <v>37</v>
      </c>
      <c r="B467" s="208" t="s">
        <v>9</v>
      </c>
      <c r="C467" s="202" t="s">
        <v>35</v>
      </c>
      <c r="D467" s="210" t="s">
        <v>182</v>
      </c>
      <c r="E467" s="24" t="s">
        <v>333</v>
      </c>
      <c r="F467" s="86">
        <v>144</v>
      </c>
      <c r="G467" s="80">
        <v>2</v>
      </c>
      <c r="H467" s="204"/>
      <c r="I467" s="204"/>
      <c r="J467" s="204"/>
      <c r="K467" s="204"/>
      <c r="L467" s="80">
        <v>0</v>
      </c>
      <c r="M467" s="203"/>
      <c r="N467" s="52">
        <v>2</v>
      </c>
      <c r="O467" s="204"/>
      <c r="P467" s="204"/>
      <c r="Q467" s="11">
        <v>7.9516264718</v>
      </c>
      <c r="R467" s="204"/>
      <c r="S467" s="204"/>
      <c r="T467" s="53">
        <v>13.975000000000001</v>
      </c>
      <c r="U467" s="204"/>
      <c r="V467" s="204"/>
      <c r="W467" s="11">
        <v>8.0112250845070001</v>
      </c>
      <c r="X467" s="204"/>
      <c r="Y467" s="204"/>
      <c r="Z467" s="53">
        <v>13.975000000000001</v>
      </c>
      <c r="AA467" s="204"/>
      <c r="AB467" s="204"/>
      <c r="AC467" s="204"/>
      <c r="AD467" s="204"/>
      <c r="AE467" s="204"/>
      <c r="AF467" s="9">
        <v>3.0678146275938776</v>
      </c>
      <c r="AG467" s="9">
        <v>978</v>
      </c>
      <c r="AH467" s="9">
        <v>0.61426794597538414</v>
      </c>
      <c r="AI467" s="9">
        <v>189</v>
      </c>
      <c r="AJ467" s="9">
        <v>2.0453416149068322</v>
      </c>
      <c r="AK467" s="9" t="s">
        <v>248</v>
      </c>
      <c r="AL467" s="9">
        <v>140</v>
      </c>
      <c r="AM467" s="9">
        <v>3.0678146275938776</v>
      </c>
      <c r="AN467" s="9">
        <v>3.0531914893617023</v>
      </c>
      <c r="AO467" s="73">
        <v>0</v>
      </c>
      <c r="AP467" s="80">
        <v>0</v>
      </c>
      <c r="AQ467" s="80">
        <v>0</v>
      </c>
      <c r="AR467" s="224">
        <v>284</v>
      </c>
      <c r="AS467" s="224" t="s">
        <v>248</v>
      </c>
      <c r="AT467" s="11">
        <v>10136.486999999999</v>
      </c>
      <c r="AU467" s="11">
        <v>0</v>
      </c>
      <c r="AV467" s="11">
        <v>0</v>
      </c>
      <c r="AW467" s="11">
        <v>284</v>
      </c>
      <c r="AX467" s="203" t="s">
        <v>248</v>
      </c>
      <c r="AY467" s="235" t="s">
        <v>248</v>
      </c>
      <c r="AZ467" s="138">
        <v>107742</v>
      </c>
      <c r="BA467" s="188" t="s">
        <v>248</v>
      </c>
      <c r="BB467" s="203" t="s">
        <v>248</v>
      </c>
      <c r="BC467" s="203" t="s">
        <v>248</v>
      </c>
      <c r="BD467" s="217" t="s">
        <v>61</v>
      </c>
      <c r="BE467" s="201" t="s">
        <v>62</v>
      </c>
      <c r="BF467" s="201" t="s">
        <v>63</v>
      </c>
      <c r="BG467" s="201" t="s">
        <v>196</v>
      </c>
      <c r="BH467" s="456" t="s">
        <v>515</v>
      </c>
      <c r="BI467" s="218" t="s">
        <v>66</v>
      </c>
      <c r="BJ467" s="370">
        <v>214</v>
      </c>
      <c r="BK467" s="370">
        <v>7</v>
      </c>
      <c r="BL467" s="219" t="s">
        <v>65</v>
      </c>
      <c r="BM467" s="52"/>
      <c r="BN467" s="218" t="s">
        <v>310</v>
      </c>
      <c r="BO467" s="217" t="s">
        <v>333</v>
      </c>
      <c r="BP467" s="201" t="s">
        <v>690</v>
      </c>
      <c r="BQ467" s="52" t="s">
        <v>718</v>
      </c>
    </row>
    <row r="468" spans="1:69" ht="15.75">
      <c r="A468" s="207" t="s">
        <v>37</v>
      </c>
      <c r="B468" s="208" t="s">
        <v>9</v>
      </c>
      <c r="C468" s="202" t="s">
        <v>35</v>
      </c>
      <c r="D468" s="210" t="s">
        <v>182</v>
      </c>
      <c r="E468" s="24" t="s">
        <v>333</v>
      </c>
      <c r="F468" s="86">
        <v>144</v>
      </c>
      <c r="G468" s="80">
        <v>2</v>
      </c>
      <c r="H468" s="204"/>
      <c r="I468" s="204"/>
      <c r="J468" s="204"/>
      <c r="K468" s="204"/>
      <c r="L468" s="80">
        <v>1</v>
      </c>
      <c r="M468" s="203"/>
      <c r="N468" s="52">
        <v>0</v>
      </c>
      <c r="O468" s="204"/>
      <c r="P468" s="204"/>
      <c r="Q468" s="11">
        <v>7.2486309999999996</v>
      </c>
      <c r="R468" s="204"/>
      <c r="S468" s="204"/>
      <c r="T468" s="53">
        <v>9.6583333333333314</v>
      </c>
      <c r="U468" s="204"/>
      <c r="V468" s="204"/>
      <c r="W468" s="11">
        <v>7.3682124680851002</v>
      </c>
      <c r="X468" s="204"/>
      <c r="Y468" s="204"/>
      <c r="Z468" s="53">
        <v>9.7374999999999972</v>
      </c>
      <c r="AA468" s="204"/>
      <c r="AB468" s="204"/>
      <c r="AC468" s="204"/>
      <c r="AD468" s="204"/>
      <c r="AE468" s="204"/>
      <c r="AF468" s="9">
        <v>3.3570271889972592</v>
      </c>
      <c r="AG468" s="9">
        <v>979</v>
      </c>
      <c r="AH468" s="9">
        <v>0.55473667413512018</v>
      </c>
      <c r="AI468" s="9">
        <v>73</v>
      </c>
      <c r="AJ468" s="9">
        <v>2.2134999999999998</v>
      </c>
      <c r="AK468" s="9" t="s">
        <v>248</v>
      </c>
      <c r="AL468" s="9">
        <v>137</v>
      </c>
      <c r="AM468" s="9">
        <v>3.3553467171657076</v>
      </c>
      <c r="AN468" s="9">
        <v>3.4979919678714859</v>
      </c>
      <c r="AO468" s="73">
        <v>0</v>
      </c>
      <c r="AP468" s="80">
        <v>0</v>
      </c>
      <c r="AQ468" s="80">
        <v>0</v>
      </c>
      <c r="AR468" s="224">
        <v>284</v>
      </c>
      <c r="AS468" s="224" t="s">
        <v>248</v>
      </c>
      <c r="AT468" s="11">
        <v>10061.629999999999</v>
      </c>
      <c r="AU468" s="11">
        <v>35.290999999999997</v>
      </c>
      <c r="AV468" s="11">
        <v>0</v>
      </c>
      <c r="AW468" s="11">
        <v>284</v>
      </c>
      <c r="AX468" s="203" t="s">
        <v>248</v>
      </c>
      <c r="AY468" s="235" t="s">
        <v>248</v>
      </c>
      <c r="AZ468" s="138">
        <v>107742</v>
      </c>
      <c r="BA468" s="188" t="s">
        <v>248</v>
      </c>
      <c r="BB468" s="203" t="s">
        <v>248</v>
      </c>
      <c r="BC468" s="203" t="s">
        <v>248</v>
      </c>
      <c r="BD468" s="217" t="s">
        <v>61</v>
      </c>
      <c r="BE468" s="201" t="s">
        <v>62</v>
      </c>
      <c r="BF468" s="201" t="s">
        <v>63</v>
      </c>
      <c r="BG468" s="201" t="s">
        <v>196</v>
      </c>
      <c r="BH468" s="456" t="s">
        <v>515</v>
      </c>
      <c r="BI468" s="218" t="s">
        <v>67</v>
      </c>
      <c r="BJ468" s="370">
        <v>214</v>
      </c>
      <c r="BK468" s="370">
        <v>3</v>
      </c>
      <c r="BL468" s="219" t="s">
        <v>65</v>
      </c>
      <c r="BM468" s="52"/>
      <c r="BN468" s="218" t="s">
        <v>310</v>
      </c>
      <c r="BO468" s="217" t="s">
        <v>333</v>
      </c>
      <c r="BP468" s="201" t="s">
        <v>690</v>
      </c>
      <c r="BQ468" s="52" t="s">
        <v>718</v>
      </c>
    </row>
    <row r="469" spans="1:69" ht="15.75">
      <c r="A469" s="207" t="s">
        <v>37</v>
      </c>
      <c r="B469" s="208" t="s">
        <v>9</v>
      </c>
      <c r="C469" s="202" t="s">
        <v>35</v>
      </c>
      <c r="D469" s="210" t="s">
        <v>182</v>
      </c>
      <c r="E469" s="24" t="s">
        <v>333</v>
      </c>
      <c r="F469" s="86">
        <v>141</v>
      </c>
      <c r="G469" s="80">
        <v>4</v>
      </c>
      <c r="H469" s="204"/>
      <c r="I469" s="204"/>
      <c r="J469" s="204"/>
      <c r="K469" s="204"/>
      <c r="L469" s="80">
        <v>0</v>
      </c>
      <c r="M469" s="203"/>
      <c r="N469" s="52">
        <v>0</v>
      </c>
      <c r="O469" s="204"/>
      <c r="P469" s="204"/>
      <c r="Q469" s="11">
        <v>8.3268757007000005</v>
      </c>
      <c r="R469" s="204"/>
      <c r="S469" s="204"/>
      <c r="T469" s="53">
        <v>14.215</v>
      </c>
      <c r="U469" s="204"/>
      <c r="V469" s="204"/>
      <c r="W469" s="11">
        <v>8.4050727299269994</v>
      </c>
      <c r="X469" s="204"/>
      <c r="Y469" s="204"/>
      <c r="Z469" s="53">
        <v>14.268750000000001</v>
      </c>
      <c r="AA469" s="204"/>
      <c r="AB469" s="204"/>
      <c r="AC469" s="204"/>
      <c r="AD469" s="204"/>
      <c r="AE469" s="204"/>
      <c r="AF469" s="9">
        <v>2.6327310945807381</v>
      </c>
      <c r="AG469" s="9">
        <v>714</v>
      </c>
      <c r="AH469" s="9">
        <v>0.51179804078340629</v>
      </c>
      <c r="AI469" s="9">
        <v>273</v>
      </c>
      <c r="AJ469" s="9">
        <v>1.6024834437086093</v>
      </c>
      <c r="AK469" s="9" t="s">
        <v>248</v>
      </c>
      <c r="AL469" s="9">
        <v>0</v>
      </c>
      <c r="AM469" s="9"/>
      <c r="AN469" s="9"/>
      <c r="AO469" s="73">
        <v>19</v>
      </c>
      <c r="AP469" s="80">
        <v>1</v>
      </c>
      <c r="AQ469" s="80">
        <v>0</v>
      </c>
      <c r="AR469" s="224">
        <v>254</v>
      </c>
      <c r="AS469" s="224" t="s">
        <v>248</v>
      </c>
      <c r="AT469" s="11">
        <v>9789.3310000000001</v>
      </c>
      <c r="AU469" s="11">
        <v>0</v>
      </c>
      <c r="AV469" s="11">
        <v>0</v>
      </c>
      <c r="AW469" s="11">
        <v>254</v>
      </c>
      <c r="AX469" s="203" t="s">
        <v>248</v>
      </c>
      <c r="AY469" s="235" t="s">
        <v>248</v>
      </c>
      <c r="AZ469" s="138">
        <v>107742</v>
      </c>
      <c r="BA469" s="188" t="s">
        <v>248</v>
      </c>
      <c r="BB469" s="203" t="s">
        <v>248</v>
      </c>
      <c r="BC469" s="203" t="s">
        <v>248</v>
      </c>
      <c r="BD469" s="217" t="s">
        <v>61</v>
      </c>
      <c r="BE469" s="201" t="s">
        <v>62</v>
      </c>
      <c r="BF469" s="201" t="s">
        <v>63</v>
      </c>
      <c r="BG469" s="201" t="s">
        <v>196</v>
      </c>
      <c r="BH469" s="456" t="s">
        <v>515</v>
      </c>
      <c r="BI469" s="218" t="s">
        <v>68</v>
      </c>
      <c r="BJ469" s="370">
        <v>214</v>
      </c>
      <c r="BK469" s="370">
        <v>4</v>
      </c>
      <c r="BL469" s="219" t="s">
        <v>65</v>
      </c>
      <c r="BM469" s="52"/>
      <c r="BN469" s="218" t="s">
        <v>310</v>
      </c>
      <c r="BO469" s="217" t="s">
        <v>333</v>
      </c>
      <c r="BP469" s="201" t="s">
        <v>690</v>
      </c>
      <c r="BQ469" s="52" t="s">
        <v>718</v>
      </c>
    </row>
    <row r="470" spans="1:69" ht="15.75">
      <c r="A470" s="207" t="s">
        <v>37</v>
      </c>
      <c r="B470" s="208" t="s">
        <v>9</v>
      </c>
      <c r="C470" s="202" t="s">
        <v>35</v>
      </c>
      <c r="D470" s="210" t="s">
        <v>182</v>
      </c>
      <c r="E470" s="24" t="s">
        <v>334</v>
      </c>
      <c r="F470" s="86">
        <v>160</v>
      </c>
      <c r="G470" s="80">
        <v>0</v>
      </c>
      <c r="H470" s="204"/>
      <c r="I470" s="204"/>
      <c r="J470" s="204"/>
      <c r="K470" s="204"/>
      <c r="L470" s="80">
        <v>0</v>
      </c>
      <c r="M470" s="203"/>
      <c r="N470" s="52">
        <v>0</v>
      </c>
      <c r="O470" s="204"/>
      <c r="P470" s="204"/>
      <c r="Q470" s="11">
        <v>6.0536935625000003</v>
      </c>
      <c r="R470" s="204"/>
      <c r="S470" s="204"/>
      <c r="T470" s="53">
        <v>7.2</v>
      </c>
      <c r="U470" s="204"/>
      <c r="V470" s="204"/>
      <c r="W470" s="11">
        <v>6.0697809562499998</v>
      </c>
      <c r="X470" s="204"/>
      <c r="Y470" s="204"/>
      <c r="Z470" s="53">
        <v>7.25</v>
      </c>
      <c r="AA470" s="204"/>
      <c r="AB470" s="204"/>
      <c r="AC470" s="204"/>
      <c r="AD470" s="204"/>
      <c r="AE470" s="204"/>
      <c r="AF470" s="9">
        <v>3.3917589340891157</v>
      </c>
      <c r="AG470" s="9">
        <v>1120</v>
      </c>
      <c r="AH470" s="9">
        <v>0.49377245701644362</v>
      </c>
      <c r="AI470" s="9">
        <v>64</v>
      </c>
      <c r="AJ470" s="9">
        <v>2.4285714285714284</v>
      </c>
      <c r="AK470" s="9" t="s">
        <v>248</v>
      </c>
      <c r="AL470" s="9">
        <v>160</v>
      </c>
      <c r="AM470" s="9">
        <v>3.3917589340891157</v>
      </c>
      <c r="AN470" s="9">
        <v>3.5047801147227533</v>
      </c>
      <c r="AO470" s="73">
        <v>1</v>
      </c>
      <c r="AP470" s="80">
        <v>0</v>
      </c>
      <c r="AQ470" s="80">
        <v>0</v>
      </c>
      <c r="AR470" s="224">
        <v>319</v>
      </c>
      <c r="AS470" s="224" t="s">
        <v>248</v>
      </c>
      <c r="AT470" s="11">
        <v>12100.061</v>
      </c>
      <c r="AU470" s="11">
        <v>0</v>
      </c>
      <c r="AV470" s="11">
        <v>0</v>
      </c>
      <c r="AW470" s="11">
        <v>319</v>
      </c>
      <c r="AX470" s="203" t="s">
        <v>248</v>
      </c>
      <c r="AY470" s="235" t="s">
        <v>248</v>
      </c>
      <c r="AZ470" s="138">
        <v>82651</v>
      </c>
      <c r="BA470" s="188" t="s">
        <v>248</v>
      </c>
      <c r="BB470" s="203" t="s">
        <v>248</v>
      </c>
      <c r="BC470" s="203" t="s">
        <v>248</v>
      </c>
      <c r="BD470" s="217" t="s">
        <v>61</v>
      </c>
      <c r="BE470" s="201" t="s">
        <v>62</v>
      </c>
      <c r="BF470" s="201" t="s">
        <v>63</v>
      </c>
      <c r="BG470" s="201" t="s">
        <v>196</v>
      </c>
      <c r="BH470" s="456" t="s">
        <v>511</v>
      </c>
      <c r="BI470" s="218" t="s">
        <v>64</v>
      </c>
      <c r="BJ470" s="370">
        <v>214</v>
      </c>
      <c r="BK470" s="370">
        <v>1</v>
      </c>
      <c r="BL470" s="219" t="s">
        <v>65</v>
      </c>
      <c r="BM470" s="52"/>
      <c r="BN470" s="218" t="s">
        <v>310</v>
      </c>
      <c r="BO470" s="217" t="s">
        <v>334</v>
      </c>
      <c r="BP470" s="201" t="s">
        <v>696</v>
      </c>
      <c r="BQ470" s="52" t="s">
        <v>719</v>
      </c>
    </row>
    <row r="471" spans="1:69" ht="15.75">
      <c r="A471" s="207" t="s">
        <v>37</v>
      </c>
      <c r="B471" s="208" t="s">
        <v>9</v>
      </c>
      <c r="C471" s="202" t="s">
        <v>35</v>
      </c>
      <c r="D471" s="210" t="s">
        <v>182</v>
      </c>
      <c r="E471" s="24" t="s">
        <v>334</v>
      </c>
      <c r="F471" s="86">
        <v>159</v>
      </c>
      <c r="G471" s="80">
        <v>4</v>
      </c>
      <c r="H471" s="204"/>
      <c r="I471" s="204"/>
      <c r="J471" s="204"/>
      <c r="K471" s="204"/>
      <c r="L471" s="80">
        <v>0</v>
      </c>
      <c r="M471" s="203"/>
      <c r="N471" s="52">
        <v>0</v>
      </c>
      <c r="O471" s="204"/>
      <c r="P471" s="204"/>
      <c r="Q471" s="11">
        <v>7.6610643935000002</v>
      </c>
      <c r="R471" s="204"/>
      <c r="S471" s="204"/>
      <c r="T471" s="53">
        <v>13.125</v>
      </c>
      <c r="U471" s="204"/>
      <c r="V471" s="204"/>
      <c r="W471" s="11">
        <v>7.7415804387096001</v>
      </c>
      <c r="X471" s="204"/>
      <c r="Y471" s="204"/>
      <c r="Z471" s="53">
        <v>13.125</v>
      </c>
      <c r="AA471" s="204"/>
      <c r="AB471" s="204"/>
      <c r="AC471" s="204"/>
      <c r="AD471" s="204"/>
      <c r="AE471" s="204"/>
      <c r="AF471" s="9">
        <v>3.1178811122203882</v>
      </c>
      <c r="AG471" s="9">
        <v>1084</v>
      </c>
      <c r="AH471" s="9">
        <v>0.58590093690685519</v>
      </c>
      <c r="AI471" s="9">
        <v>168</v>
      </c>
      <c r="AJ471" s="9">
        <v>2.0411290322580644</v>
      </c>
      <c r="AK471" s="9" t="s">
        <v>248</v>
      </c>
      <c r="AL471" s="9">
        <v>139</v>
      </c>
      <c r="AM471" s="9">
        <v>3.1660397450129181</v>
      </c>
      <c r="AN471" s="9">
        <v>3.2172131147540983</v>
      </c>
      <c r="AO471" s="73">
        <v>4</v>
      </c>
      <c r="AP471" s="80">
        <v>12</v>
      </c>
      <c r="AQ471" s="80">
        <v>1</v>
      </c>
      <c r="AR471" s="224">
        <v>293</v>
      </c>
      <c r="AS471" s="224" t="s">
        <v>248</v>
      </c>
      <c r="AT471" s="11">
        <v>11630.005999999999</v>
      </c>
      <c r="AU471" s="11">
        <v>476.255</v>
      </c>
      <c r="AV471" s="11">
        <v>0</v>
      </c>
      <c r="AW471" s="11">
        <v>293</v>
      </c>
      <c r="AX471" s="203" t="s">
        <v>248</v>
      </c>
      <c r="AY471" s="235" t="s">
        <v>248</v>
      </c>
      <c r="AZ471" s="138">
        <v>82651</v>
      </c>
      <c r="BA471" s="188" t="s">
        <v>248</v>
      </c>
      <c r="BB471" s="203" t="s">
        <v>248</v>
      </c>
      <c r="BC471" s="203" t="s">
        <v>248</v>
      </c>
      <c r="BD471" s="217" t="s">
        <v>61</v>
      </c>
      <c r="BE471" s="201" t="s">
        <v>62</v>
      </c>
      <c r="BF471" s="201" t="s">
        <v>63</v>
      </c>
      <c r="BG471" s="201" t="s">
        <v>196</v>
      </c>
      <c r="BH471" s="456" t="s">
        <v>511</v>
      </c>
      <c r="BI471" s="218" t="s">
        <v>66</v>
      </c>
      <c r="BJ471" s="370">
        <v>214</v>
      </c>
      <c r="BK471" s="370">
        <v>7</v>
      </c>
      <c r="BL471" s="219" t="s">
        <v>65</v>
      </c>
      <c r="BM471" s="52"/>
      <c r="BN471" s="218" t="s">
        <v>310</v>
      </c>
      <c r="BO471" s="217" t="s">
        <v>334</v>
      </c>
      <c r="BP471" s="201" t="s">
        <v>696</v>
      </c>
      <c r="BQ471" s="52" t="s">
        <v>719</v>
      </c>
    </row>
    <row r="472" spans="1:69" ht="15.75">
      <c r="A472" s="207" t="s">
        <v>37</v>
      </c>
      <c r="B472" s="208" t="s">
        <v>9</v>
      </c>
      <c r="C472" s="202" t="s">
        <v>35</v>
      </c>
      <c r="D472" s="210" t="s">
        <v>182</v>
      </c>
      <c r="E472" s="24" t="s">
        <v>334</v>
      </c>
      <c r="F472" s="86">
        <v>160</v>
      </c>
      <c r="G472" s="80">
        <v>1</v>
      </c>
      <c r="H472" s="204"/>
      <c r="I472" s="204"/>
      <c r="J472" s="204"/>
      <c r="K472" s="204"/>
      <c r="L472" s="80">
        <v>0</v>
      </c>
      <c r="M472" s="203"/>
      <c r="N472" s="52">
        <v>0</v>
      </c>
      <c r="O472" s="204"/>
      <c r="P472" s="204"/>
      <c r="Q472" s="11">
        <v>7.1073960377000001</v>
      </c>
      <c r="R472" s="204"/>
      <c r="S472" s="204"/>
      <c r="T472" s="53">
        <v>9.5124999999999957</v>
      </c>
      <c r="U472" s="204"/>
      <c r="V472" s="204"/>
      <c r="W472" s="11">
        <v>7.2307545408804996</v>
      </c>
      <c r="X472" s="204"/>
      <c r="Y472" s="204"/>
      <c r="Z472" s="53">
        <v>9.5124999999999957</v>
      </c>
      <c r="AA472" s="204"/>
      <c r="AB472" s="204"/>
      <c r="AC472" s="204"/>
      <c r="AD472" s="204"/>
      <c r="AE472" s="204"/>
      <c r="AF472" s="9">
        <v>3.4333153651409725</v>
      </c>
      <c r="AG472" s="9">
        <v>1113</v>
      </c>
      <c r="AH472" s="9">
        <v>0.47049938338199981</v>
      </c>
      <c r="AI472" s="9">
        <v>53</v>
      </c>
      <c r="AJ472" s="9">
        <v>2.5086038961038963</v>
      </c>
      <c r="AK472" s="9" t="s">
        <v>248</v>
      </c>
      <c r="AL472" s="9">
        <v>159</v>
      </c>
      <c r="AM472" s="9">
        <v>3.4333153651409725</v>
      </c>
      <c r="AN472" s="9">
        <v>3.5477624784853701</v>
      </c>
      <c r="AO472" s="73">
        <v>14</v>
      </c>
      <c r="AP472" s="80">
        <v>0</v>
      </c>
      <c r="AQ472" s="80">
        <v>0</v>
      </c>
      <c r="AR472" s="224">
        <v>304</v>
      </c>
      <c r="AS472" s="224" t="s">
        <v>248</v>
      </c>
      <c r="AT472" s="11">
        <v>12136.352999999999</v>
      </c>
      <c r="AU472" s="11">
        <v>0</v>
      </c>
      <c r="AV472" s="11">
        <v>0</v>
      </c>
      <c r="AW472" s="11">
        <v>304</v>
      </c>
      <c r="AX472" s="203" t="s">
        <v>248</v>
      </c>
      <c r="AY472" s="235" t="s">
        <v>248</v>
      </c>
      <c r="AZ472" s="138">
        <v>82651</v>
      </c>
      <c r="BA472" s="188" t="s">
        <v>248</v>
      </c>
      <c r="BB472" s="203" t="s">
        <v>248</v>
      </c>
      <c r="BC472" s="203" t="s">
        <v>248</v>
      </c>
      <c r="BD472" s="217" t="s">
        <v>61</v>
      </c>
      <c r="BE472" s="201" t="s">
        <v>62</v>
      </c>
      <c r="BF472" s="201" t="s">
        <v>63</v>
      </c>
      <c r="BG472" s="201" t="s">
        <v>196</v>
      </c>
      <c r="BH472" s="456" t="s">
        <v>511</v>
      </c>
      <c r="BI472" s="218" t="s">
        <v>67</v>
      </c>
      <c r="BJ472" s="370">
        <v>214</v>
      </c>
      <c r="BK472" s="370">
        <v>3</v>
      </c>
      <c r="BL472" s="219" t="s">
        <v>65</v>
      </c>
      <c r="BM472" s="52"/>
      <c r="BN472" s="218" t="s">
        <v>310</v>
      </c>
      <c r="BO472" s="217" t="s">
        <v>334</v>
      </c>
      <c r="BP472" s="201" t="s">
        <v>696</v>
      </c>
      <c r="BQ472" s="52" t="s">
        <v>719</v>
      </c>
    </row>
    <row r="473" spans="1:69" ht="15.75">
      <c r="A473" s="207" t="s">
        <v>37</v>
      </c>
      <c r="B473" s="208" t="s">
        <v>9</v>
      </c>
      <c r="C473" s="202" t="s">
        <v>35</v>
      </c>
      <c r="D473" s="210" t="s">
        <v>182</v>
      </c>
      <c r="E473" s="24" t="s">
        <v>334</v>
      </c>
      <c r="F473" s="86">
        <v>160</v>
      </c>
      <c r="G473" s="80">
        <v>4</v>
      </c>
      <c r="H473" s="204"/>
      <c r="I473" s="204"/>
      <c r="J473" s="204"/>
      <c r="K473" s="204"/>
      <c r="L473" s="80">
        <v>0</v>
      </c>
      <c r="M473" s="203"/>
      <c r="N473" s="52">
        <v>0</v>
      </c>
      <c r="O473" s="204"/>
      <c r="P473" s="204"/>
      <c r="Q473" s="11">
        <v>7.1352690321000001</v>
      </c>
      <c r="R473" s="204"/>
      <c r="S473" s="204"/>
      <c r="T473" s="53">
        <v>9.8999999999999986</v>
      </c>
      <c r="U473" s="204"/>
      <c r="V473" s="204"/>
      <c r="W473" s="11">
        <v>7.1725639615384003</v>
      </c>
      <c r="X473" s="204"/>
      <c r="Y473" s="204"/>
      <c r="Z473" s="53">
        <v>9.8999999999999986</v>
      </c>
      <c r="AA473" s="204"/>
      <c r="AB473" s="204"/>
      <c r="AC473" s="204"/>
      <c r="AD473" s="204"/>
      <c r="AE473" s="204"/>
      <c r="AF473" s="9">
        <v>2.7900883865748507</v>
      </c>
      <c r="AG473" s="9">
        <v>1090</v>
      </c>
      <c r="AH473" s="9">
        <v>0.47296677244656271</v>
      </c>
      <c r="AI473" s="9">
        <v>288</v>
      </c>
      <c r="AJ473" s="9">
        <v>1.7852112676056338</v>
      </c>
      <c r="AK473" s="9" t="s">
        <v>248</v>
      </c>
      <c r="AL473" s="9">
        <v>0</v>
      </c>
      <c r="AM473" s="9"/>
      <c r="AN473" s="9"/>
      <c r="AO473" s="73">
        <v>70</v>
      </c>
      <c r="AP473" s="80">
        <v>13</v>
      </c>
      <c r="AQ473" s="80">
        <v>9</v>
      </c>
      <c r="AR473" s="224">
        <v>220</v>
      </c>
      <c r="AS473" s="224" t="s">
        <v>248</v>
      </c>
      <c r="AT473" s="11">
        <v>10622.494000000001</v>
      </c>
      <c r="AU473" s="11">
        <v>1427.4490000000001</v>
      </c>
      <c r="AV473" s="11">
        <v>0</v>
      </c>
      <c r="AW473" s="11">
        <v>220</v>
      </c>
      <c r="AX473" s="203" t="s">
        <v>248</v>
      </c>
      <c r="AY473" s="235" t="s">
        <v>248</v>
      </c>
      <c r="AZ473" s="138">
        <v>82651</v>
      </c>
      <c r="BA473" s="188" t="s">
        <v>248</v>
      </c>
      <c r="BB473" s="203" t="s">
        <v>248</v>
      </c>
      <c r="BC473" s="203" t="s">
        <v>248</v>
      </c>
      <c r="BD473" s="217" t="s">
        <v>61</v>
      </c>
      <c r="BE473" s="201" t="s">
        <v>62</v>
      </c>
      <c r="BF473" s="201" t="s">
        <v>63</v>
      </c>
      <c r="BG473" s="201" t="s">
        <v>196</v>
      </c>
      <c r="BH473" s="456" t="s">
        <v>511</v>
      </c>
      <c r="BI473" s="218" t="s">
        <v>68</v>
      </c>
      <c r="BJ473" s="370">
        <v>214</v>
      </c>
      <c r="BK473" s="370">
        <v>4</v>
      </c>
      <c r="BL473" s="219" t="s">
        <v>65</v>
      </c>
      <c r="BM473" s="52"/>
      <c r="BN473" s="218" t="s">
        <v>310</v>
      </c>
      <c r="BO473" s="217" t="s">
        <v>334</v>
      </c>
      <c r="BP473" s="201" t="s">
        <v>696</v>
      </c>
      <c r="BQ473" s="52" t="s">
        <v>719</v>
      </c>
    </row>
    <row r="474" spans="1:69" ht="15.75">
      <c r="A474" s="207" t="s">
        <v>37</v>
      </c>
      <c r="B474" s="208" t="s">
        <v>9</v>
      </c>
      <c r="C474" s="202" t="s">
        <v>35</v>
      </c>
      <c r="D474" s="210" t="s">
        <v>182</v>
      </c>
      <c r="E474" s="24" t="s">
        <v>623</v>
      </c>
      <c r="F474" s="86">
        <v>127</v>
      </c>
      <c r="G474" s="80">
        <v>0</v>
      </c>
      <c r="H474" s="204"/>
      <c r="I474" s="204"/>
      <c r="J474" s="204"/>
      <c r="K474" s="204"/>
      <c r="L474" s="80">
        <v>0</v>
      </c>
      <c r="M474" s="203"/>
      <c r="N474" s="52">
        <v>0</v>
      </c>
      <c r="O474" s="204"/>
      <c r="P474" s="204"/>
      <c r="Q474" s="11">
        <v>6.3513147243999999</v>
      </c>
      <c r="R474" s="204"/>
      <c r="S474" s="204"/>
      <c r="T474" s="53">
        <v>8.3249999999999957</v>
      </c>
      <c r="U474" s="204"/>
      <c r="V474" s="204"/>
      <c r="W474" s="11">
        <v>5.8627556456691998</v>
      </c>
      <c r="X474" s="204"/>
      <c r="Y474" s="204"/>
      <c r="Z474" s="53">
        <v>8.27</v>
      </c>
      <c r="AA474" s="204"/>
      <c r="AB474" s="204"/>
      <c r="AC474" s="204"/>
      <c r="AD474" s="204"/>
      <c r="AE474" s="204"/>
      <c r="AF474" s="9">
        <v>2.9857897875708659</v>
      </c>
      <c r="AG474" s="9">
        <v>888</v>
      </c>
      <c r="AH474" s="9">
        <v>0.62801624982720439</v>
      </c>
      <c r="AI474" s="9">
        <v>211</v>
      </c>
      <c r="AJ474" s="9">
        <v>2.024</v>
      </c>
      <c r="AK474" s="9" t="s">
        <v>248</v>
      </c>
      <c r="AL474" s="9">
        <v>49</v>
      </c>
      <c r="AM474" s="9">
        <v>3.5987463692534423</v>
      </c>
      <c r="AN474" s="9">
        <v>3.6504629629629628</v>
      </c>
      <c r="AO474" s="73">
        <v>15</v>
      </c>
      <c r="AP474" s="80">
        <v>3</v>
      </c>
      <c r="AQ474" s="80">
        <v>0</v>
      </c>
      <c r="AR474" s="224">
        <v>226</v>
      </c>
      <c r="AS474" s="224" t="s">
        <v>248</v>
      </c>
      <c r="AT474" s="11">
        <v>9529.0280000000002</v>
      </c>
      <c r="AU474" s="11">
        <v>205.065</v>
      </c>
      <c r="AV474" s="11">
        <v>0</v>
      </c>
      <c r="AW474" s="11">
        <v>226</v>
      </c>
      <c r="AX474" s="203" t="s">
        <v>248</v>
      </c>
      <c r="AY474" s="235" t="s">
        <v>248</v>
      </c>
      <c r="AZ474" s="138">
        <v>125634</v>
      </c>
      <c r="BA474" s="188" t="s">
        <v>248</v>
      </c>
      <c r="BB474" s="188" t="s">
        <v>248</v>
      </c>
      <c r="BC474" s="203" t="s">
        <v>248</v>
      </c>
      <c r="BD474" s="217" t="s">
        <v>61</v>
      </c>
      <c r="BE474" s="201" t="s">
        <v>62</v>
      </c>
      <c r="BF474" s="201" t="s">
        <v>63</v>
      </c>
      <c r="BG474" s="201" t="s">
        <v>196</v>
      </c>
      <c r="BH474" s="456" t="s">
        <v>510</v>
      </c>
      <c r="BI474" s="218" t="s">
        <v>64</v>
      </c>
      <c r="BJ474" s="370">
        <v>214</v>
      </c>
      <c r="BK474" s="370">
        <v>1</v>
      </c>
      <c r="BL474" s="219" t="s">
        <v>65</v>
      </c>
      <c r="BM474" s="52"/>
      <c r="BN474" s="218" t="s">
        <v>310</v>
      </c>
      <c r="BO474" s="217" t="s">
        <v>53</v>
      </c>
      <c r="BP474" s="201" t="s">
        <v>704</v>
      </c>
      <c r="BQ474" s="52" t="s">
        <v>714</v>
      </c>
    </row>
    <row r="475" spans="1:69" ht="15.75">
      <c r="A475" s="207" t="s">
        <v>37</v>
      </c>
      <c r="B475" s="208" t="s">
        <v>9</v>
      </c>
      <c r="C475" s="202" t="s">
        <v>35</v>
      </c>
      <c r="D475" s="210" t="s">
        <v>182</v>
      </c>
      <c r="E475" s="24" t="s">
        <v>623</v>
      </c>
      <c r="F475" s="86">
        <v>119</v>
      </c>
      <c r="G475" s="80">
        <v>0</v>
      </c>
      <c r="H475" s="204"/>
      <c r="I475" s="204"/>
      <c r="J475" s="204"/>
      <c r="K475" s="204"/>
      <c r="L475" s="80">
        <v>0</v>
      </c>
      <c r="M475" s="203"/>
      <c r="N475" s="52">
        <v>0</v>
      </c>
      <c r="O475" s="204"/>
      <c r="P475" s="204"/>
      <c r="Q475" s="11">
        <v>6.4138317058999998</v>
      </c>
      <c r="R475" s="204"/>
      <c r="S475" s="204"/>
      <c r="T475" s="53">
        <v>8.6749999999999989</v>
      </c>
      <c r="U475" s="204"/>
      <c r="V475" s="204"/>
      <c r="W475" s="11">
        <v>6.4401510504201003</v>
      </c>
      <c r="X475" s="204"/>
      <c r="Y475" s="204"/>
      <c r="Z475" s="53">
        <v>8.5124999999999993</v>
      </c>
      <c r="AA475" s="204"/>
      <c r="AB475" s="204"/>
      <c r="AC475" s="204"/>
      <c r="AD475" s="204"/>
      <c r="AE475" s="204"/>
      <c r="AF475" s="9">
        <v>2.9526765581530077</v>
      </c>
      <c r="AG475" s="9">
        <v>832</v>
      </c>
      <c r="AH475" s="9">
        <v>0.48689158648579128</v>
      </c>
      <c r="AI475" s="9">
        <v>116</v>
      </c>
      <c r="AJ475" s="9">
        <v>2.124242424242424</v>
      </c>
      <c r="AK475" s="9" t="s">
        <v>248</v>
      </c>
      <c r="AL475" s="9">
        <v>45</v>
      </c>
      <c r="AM475" s="9">
        <v>3.319497356591401</v>
      </c>
      <c r="AN475" s="9">
        <v>3.3871681415929205</v>
      </c>
      <c r="AO475" s="73">
        <v>36</v>
      </c>
      <c r="AP475" s="80">
        <v>2</v>
      </c>
      <c r="AQ475" s="80">
        <v>0</v>
      </c>
      <c r="AR475" s="224">
        <v>199</v>
      </c>
      <c r="AS475" s="224" t="s">
        <v>248</v>
      </c>
      <c r="AT475" s="11">
        <v>8880.1890000000003</v>
      </c>
      <c r="AU475" s="11">
        <v>210.9</v>
      </c>
      <c r="AV475" s="11">
        <v>0</v>
      </c>
      <c r="AW475" s="11">
        <v>199</v>
      </c>
      <c r="AX475" s="203" t="s">
        <v>248</v>
      </c>
      <c r="AY475" s="235" t="s">
        <v>248</v>
      </c>
      <c r="AZ475" s="138">
        <v>125634</v>
      </c>
      <c r="BA475" s="188" t="s">
        <v>248</v>
      </c>
      <c r="BB475" s="188" t="s">
        <v>248</v>
      </c>
      <c r="BC475" s="203" t="s">
        <v>248</v>
      </c>
      <c r="BD475" s="217" t="s">
        <v>61</v>
      </c>
      <c r="BE475" s="201" t="s">
        <v>62</v>
      </c>
      <c r="BF475" s="201" t="s">
        <v>63</v>
      </c>
      <c r="BG475" s="201" t="s">
        <v>196</v>
      </c>
      <c r="BH475" s="456" t="s">
        <v>510</v>
      </c>
      <c r="BI475" s="218" t="s">
        <v>66</v>
      </c>
      <c r="BJ475" s="370">
        <v>214</v>
      </c>
      <c r="BK475" s="370">
        <v>7</v>
      </c>
      <c r="BL475" s="219" t="s">
        <v>65</v>
      </c>
      <c r="BM475" s="52"/>
      <c r="BN475" s="218" t="s">
        <v>310</v>
      </c>
      <c r="BO475" s="217" t="s">
        <v>53</v>
      </c>
      <c r="BP475" s="201" t="s">
        <v>704</v>
      </c>
      <c r="BQ475" s="52" t="s">
        <v>714</v>
      </c>
    </row>
    <row r="476" spans="1:69" ht="15.75">
      <c r="A476" s="207" t="s">
        <v>37</v>
      </c>
      <c r="B476" s="208" t="s">
        <v>9</v>
      </c>
      <c r="C476" s="202" t="s">
        <v>35</v>
      </c>
      <c r="D476" s="210" t="s">
        <v>182</v>
      </c>
      <c r="E476" s="24" t="s">
        <v>623</v>
      </c>
      <c r="F476" s="86">
        <v>129</v>
      </c>
      <c r="G476" s="80">
        <v>1</v>
      </c>
      <c r="H476" s="204"/>
      <c r="I476" s="204"/>
      <c r="J476" s="204"/>
      <c r="K476" s="204"/>
      <c r="L476" s="80">
        <v>0</v>
      </c>
      <c r="M476" s="203"/>
      <c r="N476" s="52">
        <v>0</v>
      </c>
      <c r="O476" s="204"/>
      <c r="P476" s="204"/>
      <c r="Q476" s="11">
        <v>6.9423748281000002</v>
      </c>
      <c r="R476" s="204"/>
      <c r="S476" s="204"/>
      <c r="T476" s="53">
        <v>8.7571428571428562</v>
      </c>
      <c r="U476" s="204"/>
      <c r="V476" s="204"/>
      <c r="W476" s="11">
        <v>7.0489060312499996</v>
      </c>
      <c r="X476" s="204"/>
      <c r="Y476" s="204"/>
      <c r="Z476" s="53">
        <v>8.66</v>
      </c>
      <c r="AA476" s="204"/>
      <c r="AB476" s="204"/>
      <c r="AC476" s="204"/>
      <c r="AD476" s="204"/>
      <c r="AE476" s="204"/>
      <c r="AF476" s="9">
        <v>3.3821028684310264</v>
      </c>
      <c r="AG476" s="9">
        <v>896</v>
      </c>
      <c r="AH476" s="9">
        <v>0.49390457312556801</v>
      </c>
      <c r="AI476" s="9">
        <v>47</v>
      </c>
      <c r="AJ476" s="9">
        <v>2.4717948717948719</v>
      </c>
      <c r="AK476" s="9" t="s">
        <v>248</v>
      </c>
      <c r="AL476" s="9">
        <v>126</v>
      </c>
      <c r="AM476" s="9">
        <v>3.3890476232212965</v>
      </c>
      <c r="AN476" s="9">
        <v>3.4708029197080292</v>
      </c>
      <c r="AO476" s="73">
        <v>9</v>
      </c>
      <c r="AP476" s="80">
        <v>0</v>
      </c>
      <c r="AQ476" s="80">
        <v>0</v>
      </c>
      <c r="AR476" s="224">
        <v>247</v>
      </c>
      <c r="AS476" s="224" t="s">
        <v>248</v>
      </c>
      <c r="AT476" s="11">
        <v>9754.98</v>
      </c>
      <c r="AU476" s="11">
        <v>24.673999999999999</v>
      </c>
      <c r="AV476" s="11">
        <v>0</v>
      </c>
      <c r="AW476" s="11">
        <v>247</v>
      </c>
      <c r="AX476" s="203" t="s">
        <v>248</v>
      </c>
      <c r="AY476" s="235" t="s">
        <v>248</v>
      </c>
      <c r="AZ476" s="138">
        <v>125634</v>
      </c>
      <c r="BA476" s="188" t="s">
        <v>248</v>
      </c>
      <c r="BB476" s="188" t="s">
        <v>248</v>
      </c>
      <c r="BC476" s="203" t="s">
        <v>248</v>
      </c>
      <c r="BD476" s="217" t="s">
        <v>61</v>
      </c>
      <c r="BE476" s="201" t="s">
        <v>62</v>
      </c>
      <c r="BF476" s="201" t="s">
        <v>63</v>
      </c>
      <c r="BG476" s="201" t="s">
        <v>196</v>
      </c>
      <c r="BH476" s="456" t="s">
        <v>510</v>
      </c>
      <c r="BI476" s="218" t="s">
        <v>67</v>
      </c>
      <c r="BJ476" s="370">
        <v>214</v>
      </c>
      <c r="BK476" s="370">
        <v>3</v>
      </c>
      <c r="BL476" s="219" t="s">
        <v>65</v>
      </c>
      <c r="BM476" s="52"/>
      <c r="BN476" s="218" t="s">
        <v>310</v>
      </c>
      <c r="BO476" s="217" t="s">
        <v>53</v>
      </c>
      <c r="BP476" s="201" t="s">
        <v>704</v>
      </c>
      <c r="BQ476" s="52" t="s">
        <v>714</v>
      </c>
    </row>
    <row r="477" spans="1:69" ht="15.75">
      <c r="A477" s="207" t="s">
        <v>37</v>
      </c>
      <c r="B477" s="208" t="s">
        <v>9</v>
      </c>
      <c r="C477" s="202" t="s">
        <v>35</v>
      </c>
      <c r="D477" s="210" t="s">
        <v>182</v>
      </c>
      <c r="E477" s="24" t="s">
        <v>623</v>
      </c>
      <c r="F477" s="86">
        <v>102</v>
      </c>
      <c r="G477" s="80">
        <v>3</v>
      </c>
      <c r="H477" s="204"/>
      <c r="I477" s="204"/>
      <c r="J477" s="204"/>
      <c r="K477" s="204"/>
      <c r="L477" s="80">
        <v>0</v>
      </c>
      <c r="M477" s="203"/>
      <c r="N477" s="52">
        <v>0</v>
      </c>
      <c r="O477" s="204"/>
      <c r="P477" s="204"/>
      <c r="Q477" s="11">
        <v>7.9342017980000001</v>
      </c>
      <c r="R477" s="204"/>
      <c r="S477" s="204"/>
      <c r="T477" s="53">
        <v>11.012499999999999</v>
      </c>
      <c r="U477" s="204"/>
      <c r="V477" s="204"/>
      <c r="W477" s="11">
        <v>7.9455957373736998</v>
      </c>
      <c r="X477" s="204"/>
      <c r="Y477" s="204"/>
      <c r="Z477" s="53">
        <v>11.174999999999999</v>
      </c>
      <c r="AA477" s="204"/>
      <c r="AB477" s="204"/>
      <c r="AC477" s="204"/>
      <c r="AD477" s="204"/>
      <c r="AE477" s="204"/>
      <c r="AF477" s="9">
        <v>2.7871121314630343</v>
      </c>
      <c r="AG477" s="9">
        <v>693</v>
      </c>
      <c r="AH477" s="9">
        <v>0.4358058327813677</v>
      </c>
      <c r="AI477" s="9">
        <v>168</v>
      </c>
      <c r="AJ477" s="9">
        <v>1.9939655172413793</v>
      </c>
      <c r="AK477" s="9" t="s">
        <v>248</v>
      </c>
      <c r="AL477" s="9">
        <v>0</v>
      </c>
      <c r="AM477" s="9"/>
      <c r="AN477" s="9"/>
      <c r="AO477" s="73">
        <v>56</v>
      </c>
      <c r="AP477" s="80">
        <v>7</v>
      </c>
      <c r="AQ477" s="80">
        <v>2</v>
      </c>
      <c r="AR477" s="224">
        <v>133</v>
      </c>
      <c r="AS477" s="224" t="s">
        <v>248</v>
      </c>
      <c r="AT477" s="11">
        <v>7172.2479999999996</v>
      </c>
      <c r="AU477" s="11">
        <v>632.26900000000001</v>
      </c>
      <c r="AV477" s="11">
        <v>0</v>
      </c>
      <c r="AW477" s="11">
        <v>133</v>
      </c>
      <c r="AX477" s="203" t="s">
        <v>248</v>
      </c>
      <c r="AY477" s="235" t="s">
        <v>248</v>
      </c>
      <c r="AZ477" s="138">
        <v>125634</v>
      </c>
      <c r="BA477" s="188" t="s">
        <v>248</v>
      </c>
      <c r="BB477" s="188" t="s">
        <v>248</v>
      </c>
      <c r="BC477" s="203" t="s">
        <v>248</v>
      </c>
      <c r="BD477" s="217" t="s">
        <v>61</v>
      </c>
      <c r="BE477" s="201" t="s">
        <v>62</v>
      </c>
      <c r="BF477" s="201" t="s">
        <v>63</v>
      </c>
      <c r="BG477" s="201" t="s">
        <v>196</v>
      </c>
      <c r="BH477" s="456" t="s">
        <v>510</v>
      </c>
      <c r="BI477" s="218" t="s">
        <v>68</v>
      </c>
      <c r="BJ477" s="370">
        <v>214</v>
      </c>
      <c r="BK477" s="370">
        <v>4</v>
      </c>
      <c r="BL477" s="219" t="s">
        <v>65</v>
      </c>
      <c r="BM477" s="52"/>
      <c r="BN477" s="218" t="s">
        <v>310</v>
      </c>
      <c r="BO477" s="217" t="s">
        <v>53</v>
      </c>
      <c r="BP477" s="201" t="s">
        <v>704</v>
      </c>
      <c r="BQ477" s="52" t="s">
        <v>714</v>
      </c>
    </row>
    <row r="478" spans="1:69" ht="15.75">
      <c r="A478" s="207" t="s">
        <v>37</v>
      </c>
      <c r="B478" s="208" t="s">
        <v>9</v>
      </c>
      <c r="C478" s="202" t="s">
        <v>35</v>
      </c>
      <c r="D478" s="210" t="s">
        <v>182</v>
      </c>
      <c r="E478" s="24" t="s">
        <v>605</v>
      </c>
      <c r="F478" s="86">
        <v>49</v>
      </c>
      <c r="G478" s="80">
        <v>0</v>
      </c>
      <c r="H478" s="204"/>
      <c r="I478" s="204"/>
      <c r="J478" s="204"/>
      <c r="K478" s="204"/>
      <c r="L478" s="80">
        <v>0</v>
      </c>
      <c r="M478" s="203"/>
      <c r="N478" s="52">
        <v>0</v>
      </c>
      <c r="O478" s="204"/>
      <c r="P478" s="204"/>
      <c r="Q478" s="11">
        <v>5.6388571429000001</v>
      </c>
      <c r="R478" s="204"/>
      <c r="S478" s="204"/>
      <c r="T478" s="53">
        <v>7.3874999999999993</v>
      </c>
      <c r="U478" s="204"/>
      <c r="V478" s="204"/>
      <c r="W478" s="11">
        <v>5.2870407551019998</v>
      </c>
      <c r="X478" s="204"/>
      <c r="Y478" s="204"/>
      <c r="Z478" s="53">
        <v>7.1374999999999993</v>
      </c>
      <c r="AA478" s="204"/>
      <c r="AB478" s="204"/>
      <c r="AC478" s="204"/>
      <c r="AD478" s="204"/>
      <c r="AE478" s="204"/>
      <c r="AF478" s="9">
        <v>3.5772303384525084</v>
      </c>
      <c r="AG478" s="9">
        <v>338</v>
      </c>
      <c r="AH478" s="9">
        <v>0.4919587123564767</v>
      </c>
      <c r="AI478" s="9">
        <v>9</v>
      </c>
      <c r="AJ478" s="9">
        <v>2.5891304347826085</v>
      </c>
      <c r="AK478" s="9" t="s">
        <v>248</v>
      </c>
      <c r="AL478" s="9">
        <v>45</v>
      </c>
      <c r="AM478" s="9">
        <v>3.6289206527528313</v>
      </c>
      <c r="AN478" s="9">
        <v>3.6915422885572138</v>
      </c>
      <c r="AO478" s="73">
        <v>3</v>
      </c>
      <c r="AP478" s="80">
        <v>0</v>
      </c>
      <c r="AQ478" s="80">
        <v>2</v>
      </c>
      <c r="AR478" s="224">
        <v>93</v>
      </c>
      <c r="AS478" s="224" t="s">
        <v>248</v>
      </c>
      <c r="AT478" s="11">
        <v>3430.6950000000002</v>
      </c>
      <c r="AU478" s="11">
        <v>71.290000000000006</v>
      </c>
      <c r="AV478" s="11">
        <v>0</v>
      </c>
      <c r="AW478" s="11">
        <v>93</v>
      </c>
      <c r="AX478" s="203" t="s">
        <v>248</v>
      </c>
      <c r="AY478" s="235" t="s">
        <v>248</v>
      </c>
      <c r="AZ478" s="138">
        <v>67159</v>
      </c>
      <c r="BA478" s="188" t="s">
        <v>248</v>
      </c>
      <c r="BB478" s="203" t="s">
        <v>248</v>
      </c>
      <c r="BC478" s="203" t="s">
        <v>248</v>
      </c>
      <c r="BD478" s="217" t="s">
        <v>61</v>
      </c>
      <c r="BE478" s="201" t="s">
        <v>62</v>
      </c>
      <c r="BF478" s="201" t="s">
        <v>63</v>
      </c>
      <c r="BG478" s="201" t="s">
        <v>196</v>
      </c>
      <c r="BH478" s="456" t="s">
        <v>712</v>
      </c>
      <c r="BI478" s="218" t="s">
        <v>64</v>
      </c>
      <c r="BJ478" s="370">
        <v>214</v>
      </c>
      <c r="BK478" s="370">
        <v>1</v>
      </c>
      <c r="BL478" s="219" t="s">
        <v>65</v>
      </c>
      <c r="BM478" s="52"/>
      <c r="BN478" s="218" t="s">
        <v>310</v>
      </c>
      <c r="BO478" s="217" t="s">
        <v>57</v>
      </c>
      <c r="BP478" s="201" t="s">
        <v>681</v>
      </c>
      <c r="BQ478" s="52" t="s">
        <v>717</v>
      </c>
    </row>
    <row r="479" spans="1:69" ht="15.75">
      <c r="A479" s="207" t="s">
        <v>37</v>
      </c>
      <c r="B479" s="208" t="s">
        <v>9</v>
      </c>
      <c r="C479" s="202" t="s">
        <v>35</v>
      </c>
      <c r="D479" s="210" t="s">
        <v>182</v>
      </c>
      <c r="E479" s="24" t="s">
        <v>605</v>
      </c>
      <c r="F479" s="86">
        <v>45</v>
      </c>
      <c r="G479" s="80">
        <v>0</v>
      </c>
      <c r="H479" s="204"/>
      <c r="I479" s="204"/>
      <c r="J479" s="204"/>
      <c r="K479" s="204"/>
      <c r="L479" s="80">
        <v>0</v>
      </c>
      <c r="M479" s="203"/>
      <c r="N479" s="52">
        <v>0</v>
      </c>
      <c r="O479" s="204"/>
      <c r="P479" s="204"/>
      <c r="Q479" s="11">
        <v>7.7463777333000001</v>
      </c>
      <c r="R479" s="204"/>
      <c r="S479" s="204"/>
      <c r="T479" s="53">
        <v>13.125</v>
      </c>
      <c r="U479" s="204"/>
      <c r="V479" s="204"/>
      <c r="W479" s="11">
        <v>7.8234666222221998</v>
      </c>
      <c r="X479" s="204"/>
      <c r="Y479" s="204"/>
      <c r="Z479" s="53">
        <v>13.125</v>
      </c>
      <c r="AA479" s="204"/>
      <c r="AB479" s="204"/>
      <c r="AC479" s="204"/>
      <c r="AD479" s="204"/>
      <c r="AE479" s="204"/>
      <c r="AF479" s="9">
        <v>3.0564021200099321</v>
      </c>
      <c r="AG479" s="9">
        <v>315</v>
      </c>
      <c r="AH479" s="9">
        <v>0.6335695487209152</v>
      </c>
      <c r="AI479" s="9">
        <v>69</v>
      </c>
      <c r="AJ479" s="9">
        <v>2.0159090909090911</v>
      </c>
      <c r="AK479" s="9" t="s">
        <v>248</v>
      </c>
      <c r="AL479" s="9">
        <v>44</v>
      </c>
      <c r="AM479" s="9">
        <v>3.0638961079832794</v>
      </c>
      <c r="AN479" s="9">
        <v>3.1025641025641026</v>
      </c>
      <c r="AO479" s="73">
        <v>4</v>
      </c>
      <c r="AP479" s="80">
        <v>0</v>
      </c>
      <c r="AQ479" s="80">
        <v>0</v>
      </c>
      <c r="AR479" s="224">
        <v>86</v>
      </c>
      <c r="AS479" s="224" t="s">
        <v>248</v>
      </c>
      <c r="AT479" s="11">
        <v>3208.681</v>
      </c>
      <c r="AU479" s="11">
        <v>7.468</v>
      </c>
      <c r="AV479" s="11">
        <v>0</v>
      </c>
      <c r="AW479" s="11">
        <v>86</v>
      </c>
      <c r="AX479" s="203" t="s">
        <v>248</v>
      </c>
      <c r="AY479" s="235" t="s">
        <v>248</v>
      </c>
      <c r="AZ479" s="138">
        <v>67159</v>
      </c>
      <c r="BA479" s="188" t="s">
        <v>248</v>
      </c>
      <c r="BB479" s="203" t="s">
        <v>248</v>
      </c>
      <c r="BC479" s="203" t="s">
        <v>248</v>
      </c>
      <c r="BD479" s="217" t="s">
        <v>61</v>
      </c>
      <c r="BE479" s="201" t="s">
        <v>62</v>
      </c>
      <c r="BF479" s="201" t="s">
        <v>63</v>
      </c>
      <c r="BG479" s="201" t="s">
        <v>196</v>
      </c>
      <c r="BH479" s="456" t="s">
        <v>712</v>
      </c>
      <c r="BI479" s="218" t="s">
        <v>66</v>
      </c>
      <c r="BJ479" s="370">
        <v>214</v>
      </c>
      <c r="BK479" s="370">
        <v>7</v>
      </c>
      <c r="BL479" s="219" t="s">
        <v>65</v>
      </c>
      <c r="BM479" s="52"/>
      <c r="BN479" s="218" t="s">
        <v>310</v>
      </c>
      <c r="BO479" s="217" t="s">
        <v>57</v>
      </c>
      <c r="BP479" s="201" t="s">
        <v>681</v>
      </c>
      <c r="BQ479" s="52" t="s">
        <v>717</v>
      </c>
    </row>
    <row r="480" spans="1:69" ht="15.75">
      <c r="A480" s="207" t="s">
        <v>37</v>
      </c>
      <c r="B480" s="208" t="s">
        <v>9</v>
      </c>
      <c r="C480" s="202" t="s">
        <v>35</v>
      </c>
      <c r="D480" s="210" t="s">
        <v>182</v>
      </c>
      <c r="E480" s="24" t="s">
        <v>605</v>
      </c>
      <c r="F480" s="86">
        <v>43</v>
      </c>
      <c r="G480" s="80">
        <v>0</v>
      </c>
      <c r="H480" s="204"/>
      <c r="I480" s="204"/>
      <c r="J480" s="204"/>
      <c r="K480" s="204"/>
      <c r="L480" s="80">
        <v>0</v>
      </c>
      <c r="M480" s="203"/>
      <c r="N480" s="52">
        <v>0</v>
      </c>
      <c r="O480" s="204"/>
      <c r="P480" s="204"/>
      <c r="Q480" s="11">
        <v>5.8450463720999997</v>
      </c>
      <c r="R480" s="204"/>
      <c r="S480" s="204"/>
      <c r="T480" s="53">
        <v>8.3083333333333336</v>
      </c>
      <c r="U480" s="204"/>
      <c r="V480" s="204"/>
      <c r="W480" s="11">
        <v>5.2071626744186004</v>
      </c>
      <c r="X480" s="204"/>
      <c r="Y480" s="204"/>
      <c r="Z480" s="53">
        <v>8.4250000000000007</v>
      </c>
      <c r="AA480" s="204"/>
      <c r="AB480" s="204"/>
      <c r="AC480" s="204"/>
      <c r="AD480" s="204"/>
      <c r="AE480" s="204"/>
      <c r="AF480" s="9">
        <v>3.6447176196646454</v>
      </c>
      <c r="AG480" s="9">
        <v>301</v>
      </c>
      <c r="AH480" s="9">
        <v>0.4128742136281579</v>
      </c>
      <c r="AI480" s="9">
        <v>6</v>
      </c>
      <c r="AJ480" s="9">
        <v>2.6967391304347825</v>
      </c>
      <c r="AK480" s="9" t="s">
        <v>248</v>
      </c>
      <c r="AL480" s="9">
        <v>43</v>
      </c>
      <c r="AM480" s="9">
        <v>3.6447176196646454</v>
      </c>
      <c r="AN480" s="9">
        <v>3.6890862944162435</v>
      </c>
      <c r="AO480" s="73">
        <v>3</v>
      </c>
      <c r="AP480" s="80">
        <v>0</v>
      </c>
      <c r="AQ480" s="80">
        <v>0</v>
      </c>
      <c r="AR480" s="224">
        <v>83</v>
      </c>
      <c r="AS480" s="224" t="s">
        <v>248</v>
      </c>
      <c r="AT480" s="11">
        <v>3075.9369999999999</v>
      </c>
      <c r="AU480" s="11">
        <v>0</v>
      </c>
      <c r="AV480" s="11">
        <v>0</v>
      </c>
      <c r="AW480" s="11">
        <v>79</v>
      </c>
      <c r="AX480" s="203" t="s">
        <v>248</v>
      </c>
      <c r="AY480" s="235" t="s">
        <v>248</v>
      </c>
      <c r="AZ480" s="138">
        <v>67159</v>
      </c>
      <c r="BA480" s="188" t="s">
        <v>248</v>
      </c>
      <c r="BB480" s="203" t="s">
        <v>248</v>
      </c>
      <c r="BC480" s="203" t="s">
        <v>248</v>
      </c>
      <c r="BD480" s="217" t="s">
        <v>61</v>
      </c>
      <c r="BE480" s="201" t="s">
        <v>62</v>
      </c>
      <c r="BF480" s="201" t="s">
        <v>63</v>
      </c>
      <c r="BG480" s="201" t="s">
        <v>196</v>
      </c>
      <c r="BH480" s="456" t="s">
        <v>712</v>
      </c>
      <c r="BI480" s="218" t="s">
        <v>67</v>
      </c>
      <c r="BJ480" s="370">
        <v>214</v>
      </c>
      <c r="BK480" s="370">
        <v>3</v>
      </c>
      <c r="BL480" s="219" t="s">
        <v>65</v>
      </c>
      <c r="BM480" s="52"/>
      <c r="BN480" s="218" t="s">
        <v>310</v>
      </c>
      <c r="BO480" s="217" t="s">
        <v>57</v>
      </c>
      <c r="BP480" s="201" t="s">
        <v>681</v>
      </c>
      <c r="BQ480" s="52" t="s">
        <v>717</v>
      </c>
    </row>
    <row r="481" spans="1:69" ht="15.75">
      <c r="A481" s="207" t="s">
        <v>37</v>
      </c>
      <c r="B481" s="208" t="s">
        <v>9</v>
      </c>
      <c r="C481" s="202" t="s">
        <v>35</v>
      </c>
      <c r="D481" s="210" t="s">
        <v>182</v>
      </c>
      <c r="E481" s="24" t="s">
        <v>605</v>
      </c>
      <c r="F481" s="86">
        <v>48</v>
      </c>
      <c r="G481" s="80">
        <v>0</v>
      </c>
      <c r="H481" s="204"/>
      <c r="I481" s="204"/>
      <c r="J481" s="204"/>
      <c r="K481" s="204"/>
      <c r="L481" s="80">
        <v>0</v>
      </c>
      <c r="M481" s="203"/>
      <c r="N481" s="52">
        <v>0</v>
      </c>
      <c r="O481" s="204"/>
      <c r="P481" s="204"/>
      <c r="Q481" s="11">
        <v>7.7331040832999998</v>
      </c>
      <c r="R481" s="204"/>
      <c r="S481" s="204"/>
      <c r="T481" s="53">
        <v>10.299999999999997</v>
      </c>
      <c r="U481" s="204"/>
      <c r="V481" s="204"/>
      <c r="W481" s="11">
        <v>7.7896248750000003</v>
      </c>
      <c r="X481" s="204"/>
      <c r="Y481" s="204"/>
      <c r="Z481" s="53">
        <v>10.649999999999999</v>
      </c>
      <c r="AA481" s="204"/>
      <c r="AB481" s="204"/>
      <c r="AC481" s="204"/>
      <c r="AD481" s="204"/>
      <c r="AE481" s="204"/>
      <c r="AF481" s="9">
        <v>2.7475076069585453</v>
      </c>
      <c r="AG481" s="9">
        <v>329</v>
      </c>
      <c r="AH481" s="9">
        <v>0.3238752337274845</v>
      </c>
      <c r="AI481" s="9">
        <v>61</v>
      </c>
      <c r="AJ481" s="9">
        <v>2.08</v>
      </c>
      <c r="AK481" s="9" t="s">
        <v>248</v>
      </c>
      <c r="AL481" s="9">
        <v>0</v>
      </c>
      <c r="AM481" s="9"/>
      <c r="AN481" s="9"/>
      <c r="AO481" s="73">
        <v>3</v>
      </c>
      <c r="AP481" s="80">
        <v>0</v>
      </c>
      <c r="AQ481" s="80">
        <v>0</v>
      </c>
      <c r="AR481" s="224">
        <v>93</v>
      </c>
      <c r="AS481" s="224" t="s">
        <v>248</v>
      </c>
      <c r="AT481" s="11">
        <v>3433.4450000000002</v>
      </c>
      <c r="AU481" s="11">
        <v>0</v>
      </c>
      <c r="AV481" s="11">
        <v>0</v>
      </c>
      <c r="AW481" s="11">
        <v>93</v>
      </c>
      <c r="AX481" s="203" t="s">
        <v>248</v>
      </c>
      <c r="AY481" s="235" t="s">
        <v>248</v>
      </c>
      <c r="AZ481" s="138">
        <v>67159</v>
      </c>
      <c r="BA481" s="188" t="s">
        <v>248</v>
      </c>
      <c r="BB481" s="203" t="s">
        <v>248</v>
      </c>
      <c r="BC481" s="203" t="s">
        <v>248</v>
      </c>
      <c r="BD481" s="217" t="s">
        <v>61</v>
      </c>
      <c r="BE481" s="201" t="s">
        <v>62</v>
      </c>
      <c r="BF481" s="201" t="s">
        <v>63</v>
      </c>
      <c r="BG481" s="201" t="s">
        <v>196</v>
      </c>
      <c r="BH481" s="456" t="s">
        <v>712</v>
      </c>
      <c r="BI481" s="218" t="s">
        <v>68</v>
      </c>
      <c r="BJ481" s="370">
        <v>214</v>
      </c>
      <c r="BK481" s="370">
        <v>4</v>
      </c>
      <c r="BL481" s="219" t="s">
        <v>65</v>
      </c>
      <c r="BM481" s="52"/>
      <c r="BN481" s="218" t="s">
        <v>310</v>
      </c>
      <c r="BO481" s="217" t="s">
        <v>57</v>
      </c>
      <c r="BP481" s="201" t="s">
        <v>681</v>
      </c>
      <c r="BQ481" s="52" t="s">
        <v>717</v>
      </c>
    </row>
    <row r="482" spans="1:69" ht="15.75">
      <c r="A482" s="207" t="s">
        <v>37</v>
      </c>
      <c r="B482" s="208" t="s">
        <v>9</v>
      </c>
      <c r="C482" s="202" t="s">
        <v>35</v>
      </c>
      <c r="D482" s="210" t="s">
        <v>182</v>
      </c>
      <c r="E482" s="24" t="s">
        <v>659</v>
      </c>
      <c r="F482" s="86">
        <v>42</v>
      </c>
      <c r="G482" s="80">
        <v>1</v>
      </c>
      <c r="H482" s="204"/>
      <c r="I482" s="204"/>
      <c r="J482" s="204"/>
      <c r="K482" s="204"/>
      <c r="L482" s="80">
        <v>0</v>
      </c>
      <c r="M482" s="203"/>
      <c r="N482" s="52">
        <v>0</v>
      </c>
      <c r="O482" s="204"/>
      <c r="P482" s="204"/>
      <c r="Q482" s="11">
        <v>5.9348047072999996</v>
      </c>
      <c r="R482" s="204"/>
      <c r="S482" s="204"/>
      <c r="T482" s="53">
        <v>6.8687499999999995</v>
      </c>
      <c r="U482" s="204"/>
      <c r="V482" s="204"/>
      <c r="W482" s="11">
        <v>6.0969998780486998</v>
      </c>
      <c r="X482" s="204"/>
      <c r="Y482" s="204"/>
      <c r="Z482" s="53">
        <v>6.9937499999999995</v>
      </c>
      <c r="AA482" s="204"/>
      <c r="AB482" s="204"/>
      <c r="AC482" s="204"/>
      <c r="AD482" s="204"/>
      <c r="AE482" s="204"/>
      <c r="AF482" s="9">
        <v>3.5503484475903395</v>
      </c>
      <c r="AG482" s="9">
        <v>287</v>
      </c>
      <c r="AH482" s="9">
        <v>0.42361373936678154</v>
      </c>
      <c r="AI482" s="9">
        <v>6</v>
      </c>
      <c r="AJ482" s="9">
        <v>2.6491071428571429</v>
      </c>
      <c r="AK482" s="9" t="s">
        <v>248</v>
      </c>
      <c r="AL482" s="9">
        <v>41</v>
      </c>
      <c r="AM482" s="9">
        <v>3.5503484475903395</v>
      </c>
      <c r="AN482" s="9">
        <v>3.6221264367816093</v>
      </c>
      <c r="AO482" s="73">
        <v>1</v>
      </c>
      <c r="AP482" s="80">
        <v>0</v>
      </c>
      <c r="AQ482" s="80">
        <v>0</v>
      </c>
      <c r="AR482" s="224">
        <v>81</v>
      </c>
      <c r="AS482" s="224" t="s">
        <v>248</v>
      </c>
      <c r="AT482" s="11">
        <v>2947.8440000000001</v>
      </c>
      <c r="AU482" s="11">
        <v>0</v>
      </c>
      <c r="AV482" s="11">
        <v>0</v>
      </c>
      <c r="AW482" s="11">
        <v>81</v>
      </c>
      <c r="AX482" s="203" t="s">
        <v>248</v>
      </c>
      <c r="AY482" s="235" t="s">
        <v>248</v>
      </c>
      <c r="AZ482" s="138">
        <v>5578</v>
      </c>
      <c r="BA482" s="188" t="s">
        <v>248</v>
      </c>
      <c r="BB482" s="203" t="s">
        <v>248</v>
      </c>
      <c r="BC482" s="203" t="s">
        <v>248</v>
      </c>
      <c r="BD482" s="217" t="s">
        <v>61</v>
      </c>
      <c r="BE482" s="201" t="s">
        <v>62</v>
      </c>
      <c r="BF482" s="201" t="s">
        <v>63</v>
      </c>
      <c r="BG482" s="201" t="s">
        <v>196</v>
      </c>
      <c r="BH482" s="456" t="s">
        <v>513</v>
      </c>
      <c r="BI482" s="218" t="s">
        <v>64</v>
      </c>
      <c r="BJ482" s="370">
        <v>214</v>
      </c>
      <c r="BK482" s="370">
        <v>1</v>
      </c>
      <c r="BL482" s="219" t="s">
        <v>65</v>
      </c>
      <c r="BM482" s="52"/>
      <c r="BN482" s="218" t="s">
        <v>310</v>
      </c>
      <c r="BO482" s="217" t="s">
        <v>90</v>
      </c>
      <c r="BP482" s="201" t="s">
        <v>696</v>
      </c>
      <c r="BQ482" s="52" t="s">
        <v>719</v>
      </c>
    </row>
    <row r="483" spans="1:69" ht="15.75">
      <c r="A483" s="207" t="s">
        <v>37</v>
      </c>
      <c r="B483" s="208" t="s">
        <v>9</v>
      </c>
      <c r="C483" s="202" t="s">
        <v>35</v>
      </c>
      <c r="D483" s="210" t="s">
        <v>182</v>
      </c>
      <c r="E483" s="24" t="s">
        <v>659</v>
      </c>
      <c r="F483" s="86">
        <v>42</v>
      </c>
      <c r="G483" s="80">
        <v>0</v>
      </c>
      <c r="H483" s="204"/>
      <c r="I483" s="204"/>
      <c r="J483" s="204"/>
      <c r="K483" s="204"/>
      <c r="L483" s="80">
        <v>0</v>
      </c>
      <c r="M483" s="203"/>
      <c r="N483" s="52">
        <v>0</v>
      </c>
      <c r="O483" s="204"/>
      <c r="P483" s="204"/>
      <c r="Q483" s="11">
        <v>6.4835711428999998</v>
      </c>
      <c r="R483" s="204"/>
      <c r="S483" s="204"/>
      <c r="T483" s="53">
        <v>8.9499999999999993</v>
      </c>
      <c r="U483" s="204"/>
      <c r="V483" s="204"/>
      <c r="W483" s="11">
        <v>6.5401903571427997</v>
      </c>
      <c r="X483" s="204"/>
      <c r="Y483" s="204"/>
      <c r="Z483" s="53">
        <v>8.9499999999999993</v>
      </c>
      <c r="AA483" s="204"/>
      <c r="AB483" s="204"/>
      <c r="AC483" s="204"/>
      <c r="AD483" s="204"/>
      <c r="AE483" s="204"/>
      <c r="AF483" s="9">
        <v>3.4363605489536209</v>
      </c>
      <c r="AG483" s="9">
        <v>294</v>
      </c>
      <c r="AH483" s="9">
        <v>0.54272325925650611</v>
      </c>
      <c r="AI483" s="9">
        <v>27</v>
      </c>
      <c r="AJ483" s="9">
        <v>2.254</v>
      </c>
      <c r="AK483" s="9" t="s">
        <v>248</v>
      </c>
      <c r="AL483" s="9">
        <v>42</v>
      </c>
      <c r="AM483" s="9">
        <v>3.4363605489536209</v>
      </c>
      <c r="AN483" s="9">
        <v>3.5843750000000001</v>
      </c>
      <c r="AO483" s="73">
        <v>2</v>
      </c>
      <c r="AP483" s="80">
        <v>0</v>
      </c>
      <c r="AQ483" s="80">
        <v>0</v>
      </c>
      <c r="AR483" s="224">
        <v>82</v>
      </c>
      <c r="AS483" s="224" t="s">
        <v>248</v>
      </c>
      <c r="AT483" s="11">
        <v>3021.8580000000002</v>
      </c>
      <c r="AU483" s="11">
        <v>0</v>
      </c>
      <c r="AV483" s="11">
        <v>0</v>
      </c>
      <c r="AW483" s="11">
        <v>82</v>
      </c>
      <c r="AX483" s="203" t="s">
        <v>248</v>
      </c>
      <c r="AY483" s="235" t="s">
        <v>248</v>
      </c>
      <c r="AZ483" s="138">
        <v>5578</v>
      </c>
      <c r="BA483" s="188" t="s">
        <v>248</v>
      </c>
      <c r="BB483" s="203" t="s">
        <v>248</v>
      </c>
      <c r="BC483" s="203" t="s">
        <v>248</v>
      </c>
      <c r="BD483" s="217" t="s">
        <v>61</v>
      </c>
      <c r="BE483" s="201" t="s">
        <v>62</v>
      </c>
      <c r="BF483" s="201" t="s">
        <v>63</v>
      </c>
      <c r="BG483" s="201" t="s">
        <v>196</v>
      </c>
      <c r="BH483" s="456" t="s">
        <v>513</v>
      </c>
      <c r="BI483" s="218" t="s">
        <v>66</v>
      </c>
      <c r="BJ483" s="370">
        <v>214</v>
      </c>
      <c r="BK483" s="370">
        <v>7</v>
      </c>
      <c r="BL483" s="219" t="s">
        <v>65</v>
      </c>
      <c r="BM483" s="52"/>
      <c r="BN483" s="218" t="s">
        <v>310</v>
      </c>
      <c r="BO483" s="217" t="s">
        <v>90</v>
      </c>
      <c r="BP483" s="201" t="s">
        <v>696</v>
      </c>
      <c r="BQ483" s="52" t="s">
        <v>719</v>
      </c>
    </row>
    <row r="484" spans="1:69" ht="15.75">
      <c r="A484" s="207" t="s">
        <v>37</v>
      </c>
      <c r="B484" s="208" t="s">
        <v>9</v>
      </c>
      <c r="C484" s="202" t="s">
        <v>35</v>
      </c>
      <c r="D484" s="210" t="s">
        <v>182</v>
      </c>
      <c r="E484" s="24" t="s">
        <v>659</v>
      </c>
      <c r="F484" s="86">
        <v>43</v>
      </c>
      <c r="G484" s="80">
        <v>0</v>
      </c>
      <c r="H484" s="204"/>
      <c r="I484" s="204"/>
      <c r="J484" s="204"/>
      <c r="K484" s="204"/>
      <c r="L484" s="80">
        <v>0</v>
      </c>
      <c r="M484" s="203"/>
      <c r="N484" s="52">
        <v>0</v>
      </c>
      <c r="O484" s="204"/>
      <c r="P484" s="204"/>
      <c r="Q484" s="11">
        <v>5.5849998371999998</v>
      </c>
      <c r="R484" s="204"/>
      <c r="S484" s="204"/>
      <c r="T484" s="53">
        <v>9.4250000000000007</v>
      </c>
      <c r="U484" s="204"/>
      <c r="V484" s="204"/>
      <c r="W484" s="11">
        <v>5.5720463488372003</v>
      </c>
      <c r="X484" s="204"/>
      <c r="Y484" s="204"/>
      <c r="Z484" s="53">
        <v>9.4250000000000007</v>
      </c>
      <c r="AA484" s="204"/>
      <c r="AB484" s="204"/>
      <c r="AC484" s="204"/>
      <c r="AD484" s="204"/>
      <c r="AE484" s="204"/>
      <c r="AF484" s="9">
        <v>3.452192692661602</v>
      </c>
      <c r="AG484" s="9">
        <v>301</v>
      </c>
      <c r="AH484" s="9">
        <v>0.46344800480328552</v>
      </c>
      <c r="AI484" s="9">
        <v>13</v>
      </c>
      <c r="AJ484" s="9">
        <v>2.5341666666666667</v>
      </c>
      <c r="AK484" s="9" t="s">
        <v>248</v>
      </c>
      <c r="AL484" s="9">
        <v>43</v>
      </c>
      <c r="AM484" s="9">
        <v>3.452192692661602</v>
      </c>
      <c r="AN484" s="9">
        <v>3.56055900621118</v>
      </c>
      <c r="AO484" s="73">
        <v>79</v>
      </c>
      <c r="AP484" s="80">
        <v>0</v>
      </c>
      <c r="AQ484" s="80">
        <v>0</v>
      </c>
      <c r="AR484" s="224">
        <v>7</v>
      </c>
      <c r="AS484" s="224" t="s">
        <v>248</v>
      </c>
      <c r="AT484" s="11">
        <v>3069.3229999999999</v>
      </c>
      <c r="AU484" s="11">
        <v>0</v>
      </c>
      <c r="AV484" s="11">
        <v>0</v>
      </c>
      <c r="AW484" s="11">
        <v>7</v>
      </c>
      <c r="AX484" s="203" t="s">
        <v>248</v>
      </c>
      <c r="AY484" s="235" t="s">
        <v>248</v>
      </c>
      <c r="AZ484" s="138">
        <v>5578</v>
      </c>
      <c r="BA484" s="188" t="s">
        <v>248</v>
      </c>
      <c r="BB484" s="203" t="s">
        <v>248</v>
      </c>
      <c r="BC484" s="203" t="s">
        <v>248</v>
      </c>
      <c r="BD484" s="217" t="s">
        <v>61</v>
      </c>
      <c r="BE484" s="201" t="s">
        <v>62</v>
      </c>
      <c r="BF484" s="201" t="s">
        <v>63</v>
      </c>
      <c r="BG484" s="201" t="s">
        <v>196</v>
      </c>
      <c r="BH484" s="456" t="s">
        <v>513</v>
      </c>
      <c r="BI484" s="218" t="s">
        <v>67</v>
      </c>
      <c r="BJ484" s="370">
        <v>214</v>
      </c>
      <c r="BK484" s="370">
        <v>3</v>
      </c>
      <c r="BL484" s="219" t="s">
        <v>65</v>
      </c>
      <c r="BM484" s="52"/>
      <c r="BN484" s="218" t="s">
        <v>310</v>
      </c>
      <c r="BO484" s="217" t="s">
        <v>90</v>
      </c>
      <c r="BP484" s="201" t="s">
        <v>696</v>
      </c>
      <c r="BQ484" s="52" t="s">
        <v>719</v>
      </c>
    </row>
    <row r="485" spans="1:69" ht="15.75">
      <c r="A485" s="207" t="s">
        <v>37</v>
      </c>
      <c r="B485" s="208" t="s">
        <v>9</v>
      </c>
      <c r="C485" s="202" t="s">
        <v>35</v>
      </c>
      <c r="D485" s="210" t="s">
        <v>182</v>
      </c>
      <c r="E485" s="24" t="s">
        <v>659</v>
      </c>
      <c r="F485" s="86">
        <v>39</v>
      </c>
      <c r="G485" s="80">
        <v>2</v>
      </c>
      <c r="H485" s="204"/>
      <c r="I485" s="204"/>
      <c r="J485" s="204"/>
      <c r="K485" s="204"/>
      <c r="L485" s="80">
        <v>0</v>
      </c>
      <c r="M485" s="203"/>
      <c r="N485" s="52">
        <v>0</v>
      </c>
      <c r="O485" s="204"/>
      <c r="P485" s="204"/>
      <c r="Q485" s="11">
        <v>6.9690268918999996</v>
      </c>
      <c r="R485" s="204"/>
      <c r="S485" s="204"/>
      <c r="T485" s="53">
        <v>13.574999999999999</v>
      </c>
      <c r="U485" s="204"/>
      <c r="V485" s="204"/>
      <c r="W485" s="11">
        <v>6.9324864324324</v>
      </c>
      <c r="X485" s="204"/>
      <c r="Y485" s="204"/>
      <c r="Z485" s="53">
        <v>13.574999999999999</v>
      </c>
      <c r="AA485" s="204"/>
      <c r="AB485" s="204"/>
      <c r="AC485" s="204"/>
      <c r="AD485" s="204"/>
      <c r="AE485" s="204"/>
      <c r="AF485" s="9">
        <v>2.5349603219637791</v>
      </c>
      <c r="AG485" s="9">
        <v>252</v>
      </c>
      <c r="AH485" s="9">
        <v>0.33012659433298291</v>
      </c>
      <c r="AI485" s="9">
        <v>103</v>
      </c>
      <c r="AJ485" s="9">
        <v>1.8407894736842105</v>
      </c>
      <c r="AK485" s="9" t="s">
        <v>248</v>
      </c>
      <c r="AL485" s="9">
        <v>0</v>
      </c>
      <c r="AM485" s="9"/>
      <c r="AN485" s="9"/>
      <c r="AO485" s="73">
        <v>71</v>
      </c>
      <c r="AP485" s="80">
        <v>3</v>
      </c>
      <c r="AQ485" s="80">
        <v>0</v>
      </c>
      <c r="AR485" s="224">
        <v>0</v>
      </c>
      <c r="AS485" s="224" t="s">
        <v>248</v>
      </c>
      <c r="AT485" s="11">
        <v>2520.2559999999999</v>
      </c>
      <c r="AU485" s="11">
        <v>143.80000000000001</v>
      </c>
      <c r="AV485" s="11">
        <v>0</v>
      </c>
      <c r="AW485" s="11">
        <v>0</v>
      </c>
      <c r="AX485" s="203" t="s">
        <v>248</v>
      </c>
      <c r="AY485" s="235" t="s">
        <v>248</v>
      </c>
      <c r="AZ485" s="138">
        <v>5578</v>
      </c>
      <c r="BA485" s="188" t="s">
        <v>248</v>
      </c>
      <c r="BB485" s="203" t="s">
        <v>248</v>
      </c>
      <c r="BC485" s="203" t="s">
        <v>248</v>
      </c>
      <c r="BD485" s="217" t="s">
        <v>61</v>
      </c>
      <c r="BE485" s="201" t="s">
        <v>62</v>
      </c>
      <c r="BF485" s="201" t="s">
        <v>63</v>
      </c>
      <c r="BG485" s="201" t="s">
        <v>196</v>
      </c>
      <c r="BH485" s="456" t="s">
        <v>513</v>
      </c>
      <c r="BI485" s="218" t="s">
        <v>68</v>
      </c>
      <c r="BJ485" s="370">
        <v>214</v>
      </c>
      <c r="BK485" s="370">
        <v>4</v>
      </c>
      <c r="BL485" s="219" t="s">
        <v>65</v>
      </c>
      <c r="BM485" s="52"/>
      <c r="BN485" s="218" t="s">
        <v>310</v>
      </c>
      <c r="BO485" s="217" t="s">
        <v>90</v>
      </c>
      <c r="BP485" s="201" t="s">
        <v>696</v>
      </c>
      <c r="BQ485" s="52" t="s">
        <v>719</v>
      </c>
    </row>
    <row r="486" spans="1:69" ht="15.75">
      <c r="A486" s="207" t="s">
        <v>37</v>
      </c>
      <c r="B486" s="208" t="s">
        <v>9</v>
      </c>
      <c r="C486" s="202" t="s">
        <v>35</v>
      </c>
      <c r="D486" s="210" t="s">
        <v>182</v>
      </c>
      <c r="E486" s="24" t="s">
        <v>624</v>
      </c>
      <c r="F486" s="86">
        <v>87</v>
      </c>
      <c r="G486" s="80">
        <v>0</v>
      </c>
      <c r="H486" s="204"/>
      <c r="I486" s="204"/>
      <c r="J486" s="204"/>
      <c r="K486" s="204"/>
      <c r="L486" s="80">
        <v>1</v>
      </c>
      <c r="M486" s="203"/>
      <c r="N486" s="52">
        <v>0</v>
      </c>
      <c r="O486" s="204"/>
      <c r="P486" s="204"/>
      <c r="Q486" s="11">
        <v>6.0527091046999999</v>
      </c>
      <c r="R486" s="204"/>
      <c r="S486" s="204"/>
      <c r="T486" s="53">
        <v>7.7700000000000005</v>
      </c>
      <c r="U486" s="204"/>
      <c r="V486" s="204"/>
      <c r="W486" s="11">
        <v>5.8390579186045999</v>
      </c>
      <c r="X486" s="204"/>
      <c r="Y486" s="204"/>
      <c r="Z486" s="53">
        <v>7.67</v>
      </c>
      <c r="AA486" s="204"/>
      <c r="AB486" s="204"/>
      <c r="AC486" s="204"/>
      <c r="AD486" s="204"/>
      <c r="AE486" s="204"/>
      <c r="AF486" s="9">
        <v>3.1354651280811852</v>
      </c>
      <c r="AG486" s="9">
        <v>602</v>
      </c>
      <c r="AH486" s="9">
        <v>0.62390528004205359</v>
      </c>
      <c r="AI486" s="9">
        <v>103</v>
      </c>
      <c r="AJ486" s="9">
        <v>2.0950000000000002</v>
      </c>
      <c r="AK486" s="9" t="s">
        <v>248</v>
      </c>
      <c r="AL486" s="9">
        <v>41</v>
      </c>
      <c r="AM486" s="9">
        <v>3.6909059365036594</v>
      </c>
      <c r="AN486" s="9">
        <v>3.7032828282828283</v>
      </c>
      <c r="AO486" s="73">
        <v>1</v>
      </c>
      <c r="AP486" s="80">
        <v>0</v>
      </c>
      <c r="AQ486" s="80">
        <v>0</v>
      </c>
      <c r="AR486" s="224">
        <v>173</v>
      </c>
      <c r="AS486" s="224" t="s">
        <v>248</v>
      </c>
      <c r="AT486" s="11">
        <v>6595.2740000000003</v>
      </c>
      <c r="AU486" s="11">
        <v>0</v>
      </c>
      <c r="AV486" s="11">
        <v>0</v>
      </c>
      <c r="AW486" s="11">
        <v>173</v>
      </c>
      <c r="AX486" s="203" t="s">
        <v>248</v>
      </c>
      <c r="AY486" s="235" t="s">
        <v>248</v>
      </c>
      <c r="AZ486" s="138">
        <v>46870</v>
      </c>
      <c r="BA486" s="188" t="s">
        <v>248</v>
      </c>
      <c r="BB486" s="188" t="s">
        <v>248</v>
      </c>
      <c r="BC486" s="203" t="s">
        <v>248</v>
      </c>
      <c r="BD486" s="217" t="s">
        <v>61</v>
      </c>
      <c r="BE486" s="201" t="s">
        <v>62</v>
      </c>
      <c r="BF486" s="201" t="s">
        <v>63</v>
      </c>
      <c r="BG486" s="201" t="s">
        <v>196</v>
      </c>
      <c r="BH486" s="456" t="s">
        <v>510</v>
      </c>
      <c r="BI486" s="218" t="s">
        <v>64</v>
      </c>
      <c r="BJ486" s="370">
        <v>214</v>
      </c>
      <c r="BK486" s="370">
        <v>1</v>
      </c>
      <c r="BL486" s="219" t="s">
        <v>65</v>
      </c>
      <c r="BM486" s="52"/>
      <c r="BN486" s="218" t="s">
        <v>310</v>
      </c>
      <c r="BO486" s="217" t="s">
        <v>53</v>
      </c>
      <c r="BP486" s="201" t="s">
        <v>704</v>
      </c>
      <c r="BQ486" s="52" t="s">
        <v>714</v>
      </c>
    </row>
    <row r="487" spans="1:69" ht="15.75">
      <c r="A487" s="207" t="s">
        <v>37</v>
      </c>
      <c r="B487" s="208" t="s">
        <v>9</v>
      </c>
      <c r="C487" s="202" t="s">
        <v>35</v>
      </c>
      <c r="D487" s="210" t="s">
        <v>182</v>
      </c>
      <c r="E487" s="24" t="s">
        <v>624</v>
      </c>
      <c r="F487" s="86">
        <v>92</v>
      </c>
      <c r="G487" s="80">
        <v>0</v>
      </c>
      <c r="H487" s="204"/>
      <c r="I487" s="204"/>
      <c r="J487" s="204"/>
      <c r="K487" s="204"/>
      <c r="L487" s="80">
        <v>0</v>
      </c>
      <c r="M487" s="203"/>
      <c r="N487" s="52">
        <v>0</v>
      </c>
      <c r="O487" s="204"/>
      <c r="P487" s="204"/>
      <c r="Q487" s="11">
        <v>6.4559454239000003</v>
      </c>
      <c r="R487" s="204"/>
      <c r="S487" s="204"/>
      <c r="T487" s="53">
        <v>8.0999999999999979</v>
      </c>
      <c r="U487" s="204"/>
      <c r="V487" s="204"/>
      <c r="W487" s="11">
        <v>6.5018040978259997</v>
      </c>
      <c r="X487" s="204"/>
      <c r="Y487" s="204"/>
      <c r="Z487" s="53">
        <v>8.3499999999999979</v>
      </c>
      <c r="AA487" s="204"/>
      <c r="AB487" s="204"/>
      <c r="AC487" s="204"/>
      <c r="AD487" s="204"/>
      <c r="AE487" s="204"/>
      <c r="AF487" s="9">
        <v>3.0477173905935349</v>
      </c>
      <c r="AG487" s="9">
        <v>644</v>
      </c>
      <c r="AH487" s="9">
        <v>0.48730292263029384</v>
      </c>
      <c r="AI487" s="9">
        <v>64</v>
      </c>
      <c r="AJ487" s="9">
        <v>2.2349999999999999</v>
      </c>
      <c r="AK487" s="9" t="s">
        <v>248</v>
      </c>
      <c r="AL487" s="9">
        <v>46</v>
      </c>
      <c r="AM487" s="9">
        <v>3.333571431059275</v>
      </c>
      <c r="AN487" s="9">
        <v>3.407766990291262</v>
      </c>
      <c r="AO487" s="73">
        <v>13</v>
      </c>
      <c r="AP487" s="80">
        <v>0</v>
      </c>
      <c r="AQ487" s="80">
        <v>0</v>
      </c>
      <c r="AR487" s="224">
        <v>171</v>
      </c>
      <c r="AS487" s="224" t="s">
        <v>248</v>
      </c>
      <c r="AT487" s="11">
        <v>6897.6229999999996</v>
      </c>
      <c r="AU487" s="11">
        <v>0</v>
      </c>
      <c r="AV487" s="11">
        <v>0</v>
      </c>
      <c r="AW487" s="11">
        <v>171</v>
      </c>
      <c r="AX487" s="203" t="s">
        <v>248</v>
      </c>
      <c r="AY487" s="235" t="s">
        <v>248</v>
      </c>
      <c r="AZ487" s="138">
        <v>46870</v>
      </c>
      <c r="BA487" s="188" t="s">
        <v>248</v>
      </c>
      <c r="BB487" s="188" t="s">
        <v>248</v>
      </c>
      <c r="BC487" s="203" t="s">
        <v>248</v>
      </c>
      <c r="BD487" s="217" t="s">
        <v>61</v>
      </c>
      <c r="BE487" s="201" t="s">
        <v>62</v>
      </c>
      <c r="BF487" s="201" t="s">
        <v>63</v>
      </c>
      <c r="BG487" s="201" t="s">
        <v>196</v>
      </c>
      <c r="BH487" s="456" t="s">
        <v>510</v>
      </c>
      <c r="BI487" s="218" t="s">
        <v>66</v>
      </c>
      <c r="BJ487" s="370">
        <v>214</v>
      </c>
      <c r="BK487" s="370">
        <v>7</v>
      </c>
      <c r="BL487" s="219" t="s">
        <v>65</v>
      </c>
      <c r="BM487" s="52"/>
      <c r="BN487" s="218" t="s">
        <v>310</v>
      </c>
      <c r="BO487" s="217" t="s">
        <v>53</v>
      </c>
      <c r="BP487" s="201" t="s">
        <v>704</v>
      </c>
      <c r="BQ487" s="52" t="s">
        <v>714</v>
      </c>
    </row>
    <row r="488" spans="1:69" ht="15.75">
      <c r="A488" s="207" t="s">
        <v>37</v>
      </c>
      <c r="B488" s="208" t="s">
        <v>9</v>
      </c>
      <c r="C488" s="202" t="s">
        <v>35</v>
      </c>
      <c r="D488" s="210" t="s">
        <v>182</v>
      </c>
      <c r="E488" s="24" t="s">
        <v>624</v>
      </c>
      <c r="F488" s="86">
        <v>93</v>
      </c>
      <c r="G488" s="80">
        <v>0</v>
      </c>
      <c r="H488" s="204"/>
      <c r="I488" s="204"/>
      <c r="J488" s="204"/>
      <c r="K488" s="204"/>
      <c r="L488" s="80">
        <v>0</v>
      </c>
      <c r="M488" s="203"/>
      <c r="N488" s="52">
        <v>1</v>
      </c>
      <c r="O488" s="204"/>
      <c r="P488" s="204"/>
      <c r="Q488" s="11">
        <v>6.8620212258000004</v>
      </c>
      <c r="R488" s="204"/>
      <c r="S488" s="204"/>
      <c r="T488" s="53">
        <v>8.4349999999999987</v>
      </c>
      <c r="U488" s="204"/>
      <c r="V488" s="204"/>
      <c r="W488" s="11">
        <v>6.9412900430107003</v>
      </c>
      <c r="X488" s="204"/>
      <c r="Y488" s="204"/>
      <c r="Z488" s="53">
        <v>8.2249999999999996</v>
      </c>
      <c r="AA488" s="204"/>
      <c r="AB488" s="204"/>
      <c r="AC488" s="204"/>
      <c r="AD488" s="204"/>
      <c r="AE488" s="204"/>
      <c r="AF488" s="9">
        <v>3.4239285771520986</v>
      </c>
      <c r="AG488" s="9">
        <v>651</v>
      </c>
      <c r="AH488" s="9">
        <v>0.49183334113134564</v>
      </c>
      <c r="AI488" s="9">
        <v>30</v>
      </c>
      <c r="AJ488" s="9">
        <v>2.5125000000000002</v>
      </c>
      <c r="AK488" s="9" t="s">
        <v>248</v>
      </c>
      <c r="AL488" s="9">
        <v>93</v>
      </c>
      <c r="AM488" s="9">
        <v>3.4239285771520986</v>
      </c>
      <c r="AN488" s="9">
        <v>3.5347222222222223</v>
      </c>
      <c r="AO488" s="73">
        <v>4</v>
      </c>
      <c r="AP488" s="80">
        <v>0</v>
      </c>
      <c r="AQ488" s="80">
        <v>0</v>
      </c>
      <c r="AR488" s="224">
        <v>182</v>
      </c>
      <c r="AS488" s="224" t="s">
        <v>248</v>
      </c>
      <c r="AT488" s="11">
        <v>7060.5780000000004</v>
      </c>
      <c r="AU488" s="11">
        <v>0</v>
      </c>
      <c r="AV488" s="11">
        <v>0</v>
      </c>
      <c r="AW488" s="11">
        <v>182</v>
      </c>
      <c r="AX488" s="203" t="s">
        <v>248</v>
      </c>
      <c r="AY488" s="235" t="s">
        <v>248</v>
      </c>
      <c r="AZ488" s="138">
        <v>46870</v>
      </c>
      <c r="BA488" s="188" t="s">
        <v>248</v>
      </c>
      <c r="BB488" s="188" t="s">
        <v>248</v>
      </c>
      <c r="BC488" s="203" t="s">
        <v>248</v>
      </c>
      <c r="BD488" s="217" t="s">
        <v>61</v>
      </c>
      <c r="BE488" s="201" t="s">
        <v>62</v>
      </c>
      <c r="BF488" s="201" t="s">
        <v>63</v>
      </c>
      <c r="BG488" s="201" t="s">
        <v>196</v>
      </c>
      <c r="BH488" s="456" t="s">
        <v>510</v>
      </c>
      <c r="BI488" s="218" t="s">
        <v>67</v>
      </c>
      <c r="BJ488" s="370">
        <v>214</v>
      </c>
      <c r="BK488" s="370">
        <v>3</v>
      </c>
      <c r="BL488" s="219" t="s">
        <v>65</v>
      </c>
      <c r="BM488" s="52"/>
      <c r="BN488" s="218" t="s">
        <v>310</v>
      </c>
      <c r="BO488" s="217" t="s">
        <v>53</v>
      </c>
      <c r="BP488" s="201" t="s">
        <v>704</v>
      </c>
      <c r="BQ488" s="52" t="s">
        <v>714</v>
      </c>
    </row>
    <row r="489" spans="1:69" ht="15.75">
      <c r="A489" s="207" t="s">
        <v>37</v>
      </c>
      <c r="B489" s="208" t="s">
        <v>9</v>
      </c>
      <c r="C489" s="202" t="s">
        <v>35</v>
      </c>
      <c r="D489" s="210" t="s">
        <v>182</v>
      </c>
      <c r="E489" s="24" t="s">
        <v>624</v>
      </c>
      <c r="F489" s="86">
        <v>87</v>
      </c>
      <c r="G489" s="80">
        <v>0</v>
      </c>
      <c r="H489" s="204"/>
      <c r="I489" s="204"/>
      <c r="J489" s="204"/>
      <c r="K489" s="204"/>
      <c r="L489" s="80">
        <v>0</v>
      </c>
      <c r="M489" s="203"/>
      <c r="N489" s="52">
        <v>0</v>
      </c>
      <c r="O489" s="204"/>
      <c r="P489" s="204"/>
      <c r="Q489" s="11">
        <v>7.7125170919999997</v>
      </c>
      <c r="R489" s="204"/>
      <c r="S489" s="204"/>
      <c r="T489" s="53">
        <v>9.8312499999999989</v>
      </c>
      <c r="U489" s="204"/>
      <c r="V489" s="204"/>
      <c r="W489" s="11">
        <v>7.7364940689655004</v>
      </c>
      <c r="X489" s="204"/>
      <c r="Y489" s="204"/>
      <c r="Z489" s="53">
        <v>9.8312499999999989</v>
      </c>
      <c r="AA489" s="204"/>
      <c r="AB489" s="204"/>
      <c r="AC489" s="204"/>
      <c r="AD489" s="204"/>
      <c r="AE489" s="204"/>
      <c r="AF489" s="9">
        <v>2.8228571453014344</v>
      </c>
      <c r="AG489" s="9">
        <v>609</v>
      </c>
      <c r="AH489" s="9">
        <v>0.38221355386815103</v>
      </c>
      <c r="AI489" s="9">
        <v>114</v>
      </c>
      <c r="AJ489" s="9">
        <v>2.0693298969072167</v>
      </c>
      <c r="AK489" s="9" t="s">
        <v>248</v>
      </c>
      <c r="AL489" s="9">
        <v>0</v>
      </c>
      <c r="AM489" s="9"/>
      <c r="AN489" s="9"/>
      <c r="AO489" s="73">
        <v>55</v>
      </c>
      <c r="AP489" s="80">
        <v>1</v>
      </c>
      <c r="AQ489" s="80">
        <v>0</v>
      </c>
      <c r="AR489" s="224">
        <v>118</v>
      </c>
      <c r="AS489" s="224" t="s">
        <v>248</v>
      </c>
      <c r="AT489" s="11">
        <v>6483.7179999999998</v>
      </c>
      <c r="AU489" s="11">
        <v>194.9</v>
      </c>
      <c r="AV489" s="11">
        <v>0</v>
      </c>
      <c r="AW489" s="11">
        <v>118</v>
      </c>
      <c r="AX489" s="203" t="s">
        <v>248</v>
      </c>
      <c r="AY489" s="235" t="s">
        <v>248</v>
      </c>
      <c r="AZ489" s="138">
        <v>46870</v>
      </c>
      <c r="BA489" s="188" t="s">
        <v>248</v>
      </c>
      <c r="BB489" s="188" t="s">
        <v>248</v>
      </c>
      <c r="BC489" s="203" t="s">
        <v>248</v>
      </c>
      <c r="BD489" s="217" t="s">
        <v>61</v>
      </c>
      <c r="BE489" s="201" t="s">
        <v>62</v>
      </c>
      <c r="BF489" s="201" t="s">
        <v>63</v>
      </c>
      <c r="BG489" s="201" t="s">
        <v>196</v>
      </c>
      <c r="BH489" s="456" t="s">
        <v>510</v>
      </c>
      <c r="BI489" s="218" t="s">
        <v>68</v>
      </c>
      <c r="BJ489" s="370">
        <v>214</v>
      </c>
      <c r="BK489" s="370">
        <v>4</v>
      </c>
      <c r="BL489" s="219" t="s">
        <v>65</v>
      </c>
      <c r="BM489" s="52"/>
      <c r="BN489" s="218" t="s">
        <v>310</v>
      </c>
      <c r="BO489" s="217" t="s">
        <v>53</v>
      </c>
      <c r="BP489" s="201" t="s">
        <v>704</v>
      </c>
      <c r="BQ489" s="52" t="s">
        <v>714</v>
      </c>
    </row>
    <row r="490" spans="1:69" ht="15.75">
      <c r="A490" s="207" t="s">
        <v>37</v>
      </c>
      <c r="B490" s="208" t="s">
        <v>9</v>
      </c>
      <c r="C490" s="202" t="s">
        <v>35</v>
      </c>
      <c r="D490" s="210" t="s">
        <v>182</v>
      </c>
      <c r="E490" s="24" t="s">
        <v>216</v>
      </c>
      <c r="F490" s="86">
        <v>113</v>
      </c>
      <c r="G490" s="80">
        <v>1</v>
      </c>
      <c r="H490" s="204"/>
      <c r="I490" s="204"/>
      <c r="J490" s="204"/>
      <c r="K490" s="204"/>
      <c r="L490" s="80">
        <v>1</v>
      </c>
      <c r="M490" s="203"/>
      <c r="N490" s="52">
        <v>0</v>
      </c>
      <c r="O490" s="204"/>
      <c r="P490" s="204"/>
      <c r="Q490" s="11">
        <v>6.0307836035999998</v>
      </c>
      <c r="R490" s="204"/>
      <c r="S490" s="204"/>
      <c r="T490" s="53">
        <v>6.8224999999999998</v>
      </c>
      <c r="U490" s="204"/>
      <c r="V490" s="204"/>
      <c r="W490" s="11">
        <v>6.0993781441441</v>
      </c>
      <c r="X490" s="204"/>
      <c r="Y490" s="204"/>
      <c r="Z490" s="53">
        <v>6.9544117647058821</v>
      </c>
      <c r="AA490" s="204"/>
      <c r="AB490" s="204"/>
      <c r="AC490" s="204"/>
      <c r="AD490" s="204"/>
      <c r="AE490" s="204"/>
      <c r="AF490" s="9">
        <v>3.5737889382829997</v>
      </c>
      <c r="AG490" s="9">
        <v>775</v>
      </c>
      <c r="AH490" s="9">
        <v>0.39202264446301605</v>
      </c>
      <c r="AI490" s="9">
        <v>9</v>
      </c>
      <c r="AJ490" s="9">
        <v>2.7399193548387095</v>
      </c>
      <c r="AK490" s="9" t="s">
        <v>248</v>
      </c>
      <c r="AL490" s="9">
        <v>111</v>
      </c>
      <c r="AM490" s="9">
        <v>3.5737889382829997</v>
      </c>
      <c r="AN490" s="9">
        <v>3.6305970149253732</v>
      </c>
      <c r="AO490" s="73">
        <v>0</v>
      </c>
      <c r="AP490" s="80">
        <v>0</v>
      </c>
      <c r="AQ490" s="80">
        <v>0</v>
      </c>
      <c r="AR490" s="224">
        <v>224</v>
      </c>
      <c r="AS490" s="224" t="s">
        <v>248</v>
      </c>
      <c r="AT490" s="11">
        <v>8014.4309999999996</v>
      </c>
      <c r="AU490" s="11">
        <v>0</v>
      </c>
      <c r="AV490" s="11">
        <v>0</v>
      </c>
      <c r="AW490" s="11">
        <v>224</v>
      </c>
      <c r="AX490" s="203" t="s">
        <v>248</v>
      </c>
      <c r="AY490" s="235" t="s">
        <v>248</v>
      </c>
      <c r="AZ490" s="138">
        <v>41047</v>
      </c>
      <c r="BA490" s="188" t="s">
        <v>248</v>
      </c>
      <c r="BB490" s="203" t="s">
        <v>248</v>
      </c>
      <c r="BC490" s="203" t="s">
        <v>248</v>
      </c>
      <c r="BD490" s="217" t="s">
        <v>61</v>
      </c>
      <c r="BE490" s="201" t="s">
        <v>62</v>
      </c>
      <c r="BF490" s="201" t="s">
        <v>63</v>
      </c>
      <c r="BG490" s="201" t="s">
        <v>196</v>
      </c>
      <c r="BH490" s="456" t="s">
        <v>514</v>
      </c>
      <c r="BI490" s="218" t="s">
        <v>64</v>
      </c>
      <c r="BJ490" s="370">
        <v>214</v>
      </c>
      <c r="BK490" s="370">
        <v>1</v>
      </c>
      <c r="BL490" s="219" t="s">
        <v>65</v>
      </c>
      <c r="BM490" s="52"/>
      <c r="BN490" s="218" t="s">
        <v>310</v>
      </c>
      <c r="BO490" s="217" t="s">
        <v>354</v>
      </c>
      <c r="BP490" s="201" t="s">
        <v>682</v>
      </c>
      <c r="BQ490" s="52" t="s">
        <v>716</v>
      </c>
    </row>
    <row r="491" spans="1:69" ht="15.75">
      <c r="A491" s="207" t="s">
        <v>37</v>
      </c>
      <c r="B491" s="208" t="s">
        <v>9</v>
      </c>
      <c r="C491" s="202" t="s">
        <v>35</v>
      </c>
      <c r="D491" s="210" t="s">
        <v>182</v>
      </c>
      <c r="E491" s="24" t="s">
        <v>216</v>
      </c>
      <c r="F491" s="86">
        <v>115</v>
      </c>
      <c r="G491" s="80">
        <v>0</v>
      </c>
      <c r="H491" s="204"/>
      <c r="I491" s="204"/>
      <c r="J491" s="204"/>
      <c r="K491" s="204"/>
      <c r="L491" s="80">
        <v>0</v>
      </c>
      <c r="M491" s="203"/>
      <c r="N491" s="52">
        <v>0</v>
      </c>
      <c r="O491" s="204"/>
      <c r="P491" s="204"/>
      <c r="Q491" s="11">
        <v>7.2048171739000004</v>
      </c>
      <c r="R491" s="204"/>
      <c r="S491" s="204"/>
      <c r="T491" s="53">
        <v>14.15625</v>
      </c>
      <c r="U491" s="204"/>
      <c r="V491" s="204"/>
      <c r="W491" s="11">
        <v>7.1514084869565</v>
      </c>
      <c r="X491" s="204"/>
      <c r="Y491" s="204"/>
      <c r="Z491" s="53">
        <v>14.15625</v>
      </c>
      <c r="AA491" s="204"/>
      <c r="AB491" s="204"/>
      <c r="AC491" s="204"/>
      <c r="AD491" s="204"/>
      <c r="AE491" s="204"/>
      <c r="AF491" s="9">
        <v>2.8818757735424159</v>
      </c>
      <c r="AG491" s="9">
        <v>805</v>
      </c>
      <c r="AH491" s="9">
        <v>0.3729211405444664</v>
      </c>
      <c r="AI491" s="9">
        <v>114</v>
      </c>
      <c r="AJ491" s="9">
        <v>2.141990291262136</v>
      </c>
      <c r="AK491" s="9" t="s">
        <v>248</v>
      </c>
      <c r="AL491" s="9">
        <v>0</v>
      </c>
      <c r="AM491" s="9"/>
      <c r="AN491" s="9"/>
      <c r="AO491" s="73">
        <v>3</v>
      </c>
      <c r="AP491" s="80">
        <v>0</v>
      </c>
      <c r="AQ491" s="80">
        <v>0</v>
      </c>
      <c r="AR491" s="224">
        <v>227</v>
      </c>
      <c r="AS491" s="224" t="s">
        <v>248</v>
      </c>
      <c r="AT491" s="11">
        <v>8227.6659999999993</v>
      </c>
      <c r="AU491" s="11">
        <v>0</v>
      </c>
      <c r="AV491" s="11">
        <v>0</v>
      </c>
      <c r="AW491" s="11">
        <v>227</v>
      </c>
      <c r="AX491" s="203" t="s">
        <v>248</v>
      </c>
      <c r="AY491" s="235" t="s">
        <v>248</v>
      </c>
      <c r="AZ491" s="138">
        <v>41047</v>
      </c>
      <c r="BA491" s="188" t="s">
        <v>248</v>
      </c>
      <c r="BB491" s="203" t="s">
        <v>248</v>
      </c>
      <c r="BC491" s="203" t="s">
        <v>248</v>
      </c>
      <c r="BD491" s="217" t="s">
        <v>61</v>
      </c>
      <c r="BE491" s="201" t="s">
        <v>62</v>
      </c>
      <c r="BF491" s="201" t="s">
        <v>63</v>
      </c>
      <c r="BG491" s="201" t="s">
        <v>196</v>
      </c>
      <c r="BH491" s="456" t="s">
        <v>514</v>
      </c>
      <c r="BI491" s="218" t="s">
        <v>66</v>
      </c>
      <c r="BJ491" s="370">
        <v>214</v>
      </c>
      <c r="BK491" s="370">
        <v>7</v>
      </c>
      <c r="BL491" s="219" t="s">
        <v>65</v>
      </c>
      <c r="BM491" s="52"/>
      <c r="BN491" s="218" t="s">
        <v>310</v>
      </c>
      <c r="BO491" s="217" t="s">
        <v>354</v>
      </c>
      <c r="BP491" s="201" t="s">
        <v>682</v>
      </c>
      <c r="BQ491" s="52" t="s">
        <v>716</v>
      </c>
    </row>
    <row r="492" spans="1:69" ht="15.75">
      <c r="A492" s="207" t="s">
        <v>37</v>
      </c>
      <c r="B492" s="208" t="s">
        <v>9</v>
      </c>
      <c r="C492" s="202" t="s">
        <v>35</v>
      </c>
      <c r="D492" s="210" t="s">
        <v>182</v>
      </c>
      <c r="E492" s="24" t="s">
        <v>216</v>
      </c>
      <c r="F492" s="86">
        <v>117</v>
      </c>
      <c r="G492" s="80">
        <v>1</v>
      </c>
      <c r="H492" s="204"/>
      <c r="I492" s="204"/>
      <c r="J492" s="204"/>
      <c r="K492" s="204"/>
      <c r="L492" s="80">
        <v>0</v>
      </c>
      <c r="M492" s="203"/>
      <c r="N492" s="52">
        <v>0</v>
      </c>
      <c r="O492" s="204"/>
      <c r="P492" s="204"/>
      <c r="Q492" s="11">
        <v>5.8512238878999998</v>
      </c>
      <c r="R492" s="204"/>
      <c r="S492" s="204"/>
      <c r="T492" s="53">
        <v>8.0999999999999943</v>
      </c>
      <c r="U492" s="204"/>
      <c r="V492" s="204"/>
      <c r="W492" s="11">
        <v>5.2185256551724004</v>
      </c>
      <c r="X492" s="204"/>
      <c r="Y492" s="204"/>
      <c r="Z492" s="53">
        <v>7.3666666666666645</v>
      </c>
      <c r="AA492" s="204"/>
      <c r="AB492" s="204"/>
      <c r="AC492" s="204"/>
      <c r="AD492" s="204"/>
      <c r="AE492" s="204"/>
      <c r="AF492" s="9">
        <v>3.6269786616508983</v>
      </c>
      <c r="AG492" s="9">
        <v>812</v>
      </c>
      <c r="AH492" s="9">
        <v>0.40531303103334415</v>
      </c>
      <c r="AI492" s="9">
        <v>19</v>
      </c>
      <c r="AJ492" s="9">
        <v>2.6928571428571431</v>
      </c>
      <c r="AK492" s="9" t="s">
        <v>248</v>
      </c>
      <c r="AL492" s="9">
        <v>115</v>
      </c>
      <c r="AM492" s="9">
        <v>3.6324596353199166</v>
      </c>
      <c r="AN492" s="9">
        <v>3.6773148148148147</v>
      </c>
      <c r="AO492" s="73">
        <v>0</v>
      </c>
      <c r="AP492" s="80">
        <v>0</v>
      </c>
      <c r="AQ492" s="80">
        <v>0</v>
      </c>
      <c r="AR492" s="224">
        <v>232</v>
      </c>
      <c r="AS492" s="224" t="s">
        <v>248</v>
      </c>
      <c r="AT492" s="11">
        <v>8301.6630000000005</v>
      </c>
      <c r="AU492" s="11">
        <v>17.164999999999999</v>
      </c>
      <c r="AV492" s="11">
        <v>0</v>
      </c>
      <c r="AW492" s="11">
        <v>232</v>
      </c>
      <c r="AX492" s="203" t="s">
        <v>248</v>
      </c>
      <c r="AY492" s="235" t="s">
        <v>248</v>
      </c>
      <c r="AZ492" s="138">
        <v>41047</v>
      </c>
      <c r="BA492" s="188" t="s">
        <v>248</v>
      </c>
      <c r="BB492" s="203" t="s">
        <v>248</v>
      </c>
      <c r="BC492" s="203" t="s">
        <v>248</v>
      </c>
      <c r="BD492" s="217" t="s">
        <v>61</v>
      </c>
      <c r="BE492" s="201" t="s">
        <v>62</v>
      </c>
      <c r="BF492" s="201" t="s">
        <v>63</v>
      </c>
      <c r="BG492" s="201" t="s">
        <v>196</v>
      </c>
      <c r="BH492" s="456" t="s">
        <v>514</v>
      </c>
      <c r="BI492" s="218" t="s">
        <v>67</v>
      </c>
      <c r="BJ492" s="370">
        <v>214</v>
      </c>
      <c r="BK492" s="370">
        <v>3</v>
      </c>
      <c r="BL492" s="219" t="s">
        <v>65</v>
      </c>
      <c r="BM492" s="52"/>
      <c r="BN492" s="218" t="s">
        <v>310</v>
      </c>
      <c r="BO492" s="217" t="s">
        <v>354</v>
      </c>
      <c r="BP492" s="201" t="s">
        <v>682</v>
      </c>
      <c r="BQ492" s="52" t="s">
        <v>716</v>
      </c>
    </row>
    <row r="493" spans="1:69" ht="15.75">
      <c r="A493" s="207" t="s">
        <v>37</v>
      </c>
      <c r="B493" s="208" t="s">
        <v>9</v>
      </c>
      <c r="C493" s="202" t="s">
        <v>35</v>
      </c>
      <c r="D493" s="210" t="s">
        <v>182</v>
      </c>
      <c r="E493" s="24" t="s">
        <v>216</v>
      </c>
      <c r="F493" s="86">
        <v>112</v>
      </c>
      <c r="G493" s="80">
        <v>0</v>
      </c>
      <c r="H493" s="204"/>
      <c r="I493" s="204"/>
      <c r="J493" s="204"/>
      <c r="K493" s="204"/>
      <c r="L493" s="80">
        <v>0</v>
      </c>
      <c r="M493" s="203"/>
      <c r="N493" s="52">
        <v>0</v>
      </c>
      <c r="O493" s="204"/>
      <c r="P493" s="204"/>
      <c r="Q493" s="11">
        <v>6.8646694286000001</v>
      </c>
      <c r="R493" s="204"/>
      <c r="S493" s="204"/>
      <c r="T493" s="53">
        <v>9.5666666666666647</v>
      </c>
      <c r="U493" s="204"/>
      <c r="V493" s="204"/>
      <c r="W493" s="11">
        <v>6.8419373482142003</v>
      </c>
      <c r="X493" s="204"/>
      <c r="Y493" s="204"/>
      <c r="Z493" s="53">
        <v>9.0999999999999979</v>
      </c>
      <c r="AA493" s="204"/>
      <c r="AB493" s="204"/>
      <c r="AC493" s="204"/>
      <c r="AD493" s="204"/>
      <c r="AE493" s="204"/>
      <c r="AF493" s="9">
        <v>2.6307863732934158</v>
      </c>
      <c r="AG493" s="9">
        <v>763</v>
      </c>
      <c r="AH493" s="9">
        <v>0.36237220176193824</v>
      </c>
      <c r="AI493" s="9">
        <v>218</v>
      </c>
      <c r="AJ493" s="9">
        <v>1.9055555555555557</v>
      </c>
      <c r="AK493" s="9" t="s">
        <v>248</v>
      </c>
      <c r="AL493" s="9">
        <v>0</v>
      </c>
      <c r="AM493" s="9"/>
      <c r="AN493" s="9"/>
      <c r="AO493" s="73">
        <v>81</v>
      </c>
      <c r="AP493" s="80">
        <v>6</v>
      </c>
      <c r="AQ493" s="80">
        <v>0</v>
      </c>
      <c r="AR493" s="224">
        <v>137</v>
      </c>
      <c r="AS493" s="224" t="s">
        <v>248</v>
      </c>
      <c r="AT493" s="11">
        <v>7615.3109999999997</v>
      </c>
      <c r="AU493" s="11">
        <v>432.791</v>
      </c>
      <c r="AV493" s="11">
        <v>0</v>
      </c>
      <c r="AW493" s="11">
        <v>137</v>
      </c>
      <c r="AX493" s="203" t="s">
        <v>248</v>
      </c>
      <c r="AY493" s="235" t="s">
        <v>248</v>
      </c>
      <c r="AZ493" s="138">
        <v>41047</v>
      </c>
      <c r="BA493" s="188" t="s">
        <v>248</v>
      </c>
      <c r="BB493" s="203" t="s">
        <v>248</v>
      </c>
      <c r="BC493" s="203" t="s">
        <v>248</v>
      </c>
      <c r="BD493" s="217" t="s">
        <v>61</v>
      </c>
      <c r="BE493" s="201" t="s">
        <v>62</v>
      </c>
      <c r="BF493" s="201" t="s">
        <v>63</v>
      </c>
      <c r="BG493" s="201" t="s">
        <v>196</v>
      </c>
      <c r="BH493" s="456" t="s">
        <v>514</v>
      </c>
      <c r="BI493" s="218" t="s">
        <v>68</v>
      </c>
      <c r="BJ493" s="370">
        <v>214</v>
      </c>
      <c r="BK493" s="370">
        <v>4</v>
      </c>
      <c r="BL493" s="219" t="s">
        <v>65</v>
      </c>
      <c r="BM493" s="52"/>
      <c r="BN493" s="218" t="s">
        <v>310</v>
      </c>
      <c r="BO493" s="217" t="s">
        <v>354</v>
      </c>
      <c r="BP493" s="201" t="s">
        <v>682</v>
      </c>
      <c r="BQ493" s="52" t="s">
        <v>716</v>
      </c>
    </row>
    <row r="494" spans="1:69" ht="15.75">
      <c r="A494" s="207" t="s">
        <v>37</v>
      </c>
      <c r="B494" s="208" t="s">
        <v>9</v>
      </c>
      <c r="C494" s="202" t="s">
        <v>35</v>
      </c>
      <c r="D494" s="210" t="s">
        <v>182</v>
      </c>
      <c r="E494" s="24" t="s">
        <v>335</v>
      </c>
      <c r="F494" s="86">
        <v>80</v>
      </c>
      <c r="G494" s="80">
        <v>0</v>
      </c>
      <c r="H494" s="204"/>
      <c r="I494" s="204"/>
      <c r="J494" s="204"/>
      <c r="K494" s="204"/>
      <c r="L494" s="80">
        <v>0</v>
      </c>
      <c r="M494" s="203"/>
      <c r="N494" s="52">
        <v>0</v>
      </c>
      <c r="O494" s="204"/>
      <c r="P494" s="204"/>
      <c r="Q494" s="11">
        <v>5.8297122750000003</v>
      </c>
      <c r="R494" s="204"/>
      <c r="S494" s="204"/>
      <c r="T494" s="53">
        <v>7.25</v>
      </c>
      <c r="U494" s="204"/>
      <c r="V494" s="204"/>
      <c r="W494" s="11">
        <v>5.9605249125000004</v>
      </c>
      <c r="X494" s="204"/>
      <c r="Y494" s="204"/>
      <c r="Z494" s="53">
        <v>7.333333333333333</v>
      </c>
      <c r="AA494" s="204"/>
      <c r="AB494" s="204"/>
      <c r="AC494" s="204"/>
      <c r="AD494" s="204"/>
      <c r="AE494" s="204"/>
      <c r="AF494" s="9">
        <v>3.5745535797306465</v>
      </c>
      <c r="AG494" s="9">
        <v>560</v>
      </c>
      <c r="AH494" s="9">
        <v>0.38368530528739725</v>
      </c>
      <c r="AI494" s="9">
        <v>6</v>
      </c>
      <c r="AJ494" s="9">
        <v>2.7340425531914896</v>
      </c>
      <c r="AK494" s="9" t="s">
        <v>248</v>
      </c>
      <c r="AL494" s="9">
        <v>80</v>
      </c>
      <c r="AM494" s="9">
        <v>3.5745535797306465</v>
      </c>
      <c r="AN494" s="9">
        <v>3.6282798833819241</v>
      </c>
      <c r="AO494" s="73">
        <v>5</v>
      </c>
      <c r="AP494" s="80">
        <v>0</v>
      </c>
      <c r="AQ494" s="80">
        <v>0</v>
      </c>
      <c r="AR494" s="224">
        <v>155</v>
      </c>
      <c r="AS494" s="224" t="s">
        <v>248</v>
      </c>
      <c r="AT494" s="11">
        <v>5744.5889999999999</v>
      </c>
      <c r="AU494" s="11">
        <v>0</v>
      </c>
      <c r="AV494" s="11">
        <v>0</v>
      </c>
      <c r="AW494" s="11">
        <v>155</v>
      </c>
      <c r="AX494" s="203" t="s">
        <v>248</v>
      </c>
      <c r="AY494" s="235" t="s">
        <v>248</v>
      </c>
      <c r="AZ494" s="138">
        <v>81576</v>
      </c>
      <c r="BA494" s="188" t="s">
        <v>248</v>
      </c>
      <c r="BB494" s="203" t="s">
        <v>248</v>
      </c>
      <c r="BC494" s="203" t="s">
        <v>248</v>
      </c>
      <c r="BD494" s="217" t="s">
        <v>61</v>
      </c>
      <c r="BE494" s="201" t="s">
        <v>62</v>
      </c>
      <c r="BF494" s="201" t="s">
        <v>63</v>
      </c>
      <c r="BG494" s="201" t="s">
        <v>196</v>
      </c>
      <c r="BH494" s="456" t="s">
        <v>515</v>
      </c>
      <c r="BI494" s="218" t="s">
        <v>64</v>
      </c>
      <c r="BJ494" s="370">
        <v>214</v>
      </c>
      <c r="BK494" s="370">
        <v>1</v>
      </c>
      <c r="BL494" s="219" t="s">
        <v>65</v>
      </c>
      <c r="BM494" s="52"/>
      <c r="BN494" s="218" t="s">
        <v>310</v>
      </c>
      <c r="BO494" s="217" t="s">
        <v>335</v>
      </c>
      <c r="BP494" s="201" t="s">
        <v>690</v>
      </c>
      <c r="BQ494" s="52" t="s">
        <v>718</v>
      </c>
    </row>
    <row r="495" spans="1:69" ht="15.75">
      <c r="A495" s="207" t="s">
        <v>37</v>
      </c>
      <c r="B495" s="208" t="s">
        <v>9</v>
      </c>
      <c r="C495" s="202" t="s">
        <v>35</v>
      </c>
      <c r="D495" s="210" t="s">
        <v>182</v>
      </c>
      <c r="E495" s="24" t="s">
        <v>335</v>
      </c>
      <c r="F495" s="86">
        <v>82</v>
      </c>
      <c r="G495" s="80">
        <v>0</v>
      </c>
      <c r="H495" s="204"/>
      <c r="I495" s="204"/>
      <c r="J495" s="204"/>
      <c r="K495" s="204"/>
      <c r="L495" s="80">
        <v>0</v>
      </c>
      <c r="M495" s="203"/>
      <c r="N495" s="52">
        <v>0</v>
      </c>
      <c r="O495" s="204"/>
      <c r="P495" s="204"/>
      <c r="Q495" s="11">
        <v>7.6985485732000001</v>
      </c>
      <c r="R495" s="204"/>
      <c r="S495" s="204"/>
      <c r="T495" s="53">
        <v>13.449999999999996</v>
      </c>
      <c r="U495" s="204"/>
      <c r="V495" s="204"/>
      <c r="W495" s="11">
        <v>7.7315974756096999</v>
      </c>
      <c r="X495" s="204"/>
      <c r="Y495" s="204"/>
      <c r="Z495" s="53">
        <v>13.449999999999996</v>
      </c>
      <c r="AA495" s="204"/>
      <c r="AB495" s="204"/>
      <c r="AC495" s="204"/>
      <c r="AD495" s="204"/>
      <c r="AE495" s="204"/>
      <c r="AF495" s="9">
        <v>3.1634407703884801</v>
      </c>
      <c r="AG495" s="9">
        <v>574</v>
      </c>
      <c r="AH495" s="9">
        <v>0.62070654688916005</v>
      </c>
      <c r="AI495" s="9">
        <v>94</v>
      </c>
      <c r="AJ495" s="9">
        <v>2.0401408450704226</v>
      </c>
      <c r="AK495" s="9" t="s">
        <v>248</v>
      </c>
      <c r="AL495" s="9">
        <v>81</v>
      </c>
      <c r="AM495" s="9">
        <v>3.1688536191112777</v>
      </c>
      <c r="AN495" s="9">
        <v>3.2567114093959733</v>
      </c>
      <c r="AO495" s="73">
        <v>0</v>
      </c>
      <c r="AP495" s="80">
        <v>0</v>
      </c>
      <c r="AQ495" s="80">
        <v>0</v>
      </c>
      <c r="AR495" s="224">
        <v>164</v>
      </c>
      <c r="AS495" s="224" t="s">
        <v>248</v>
      </c>
      <c r="AT495" s="11">
        <v>5886.8490000000002</v>
      </c>
      <c r="AU495" s="11">
        <v>0</v>
      </c>
      <c r="AV495" s="11">
        <v>0</v>
      </c>
      <c r="AW495" s="11">
        <v>164</v>
      </c>
      <c r="AX495" s="203" t="s">
        <v>248</v>
      </c>
      <c r="AY495" s="235" t="s">
        <v>248</v>
      </c>
      <c r="AZ495" s="138">
        <v>81576</v>
      </c>
      <c r="BA495" s="188" t="s">
        <v>248</v>
      </c>
      <c r="BB495" s="203" t="s">
        <v>248</v>
      </c>
      <c r="BC495" s="203" t="s">
        <v>248</v>
      </c>
      <c r="BD495" s="217" t="s">
        <v>61</v>
      </c>
      <c r="BE495" s="201" t="s">
        <v>62</v>
      </c>
      <c r="BF495" s="201" t="s">
        <v>63</v>
      </c>
      <c r="BG495" s="201" t="s">
        <v>196</v>
      </c>
      <c r="BH495" s="456" t="s">
        <v>515</v>
      </c>
      <c r="BI495" s="218" t="s">
        <v>66</v>
      </c>
      <c r="BJ495" s="370">
        <v>214</v>
      </c>
      <c r="BK495" s="370">
        <v>7</v>
      </c>
      <c r="BL495" s="219" t="s">
        <v>65</v>
      </c>
      <c r="BM495" s="52"/>
      <c r="BN495" s="218" t="s">
        <v>310</v>
      </c>
      <c r="BO495" s="217" t="s">
        <v>335</v>
      </c>
      <c r="BP495" s="201" t="s">
        <v>690</v>
      </c>
      <c r="BQ495" s="52" t="s">
        <v>718</v>
      </c>
    </row>
    <row r="496" spans="1:69" ht="15.75">
      <c r="A496" s="207" t="s">
        <v>37</v>
      </c>
      <c r="B496" s="208" t="s">
        <v>9</v>
      </c>
      <c r="C496" s="202" t="s">
        <v>35</v>
      </c>
      <c r="D496" s="210" t="s">
        <v>182</v>
      </c>
      <c r="E496" s="24" t="s">
        <v>335</v>
      </c>
      <c r="F496" s="86">
        <v>81</v>
      </c>
      <c r="G496" s="80">
        <v>1</v>
      </c>
      <c r="H496" s="204"/>
      <c r="I496" s="204"/>
      <c r="J496" s="204"/>
      <c r="K496" s="204"/>
      <c r="L496" s="80">
        <v>0</v>
      </c>
      <c r="M496" s="203"/>
      <c r="N496" s="52">
        <v>0</v>
      </c>
      <c r="O496" s="204"/>
      <c r="P496" s="204"/>
      <c r="Q496" s="11">
        <v>7.4779247</v>
      </c>
      <c r="R496" s="204"/>
      <c r="S496" s="204"/>
      <c r="T496" s="53">
        <v>11</v>
      </c>
      <c r="U496" s="204"/>
      <c r="V496" s="204"/>
      <c r="W496" s="11">
        <v>7.6269996375</v>
      </c>
      <c r="X496" s="204"/>
      <c r="Y496" s="204"/>
      <c r="Z496" s="53">
        <v>10.5</v>
      </c>
      <c r="AA496" s="204"/>
      <c r="AB496" s="204"/>
      <c r="AC496" s="204"/>
      <c r="AD496" s="204"/>
      <c r="AE496" s="204"/>
      <c r="AF496" s="9">
        <v>3.4672872067207381</v>
      </c>
      <c r="AG496" s="9">
        <v>560</v>
      </c>
      <c r="AH496" s="9">
        <v>0.51590781541832764</v>
      </c>
      <c r="AI496" s="9">
        <v>32</v>
      </c>
      <c r="AJ496" s="9">
        <v>2.4166666666666665</v>
      </c>
      <c r="AK496" s="9" t="s">
        <v>248</v>
      </c>
      <c r="AL496" s="9">
        <v>77</v>
      </c>
      <c r="AM496" s="9">
        <v>3.4808719912353823</v>
      </c>
      <c r="AN496" s="9">
        <v>3.5953177257525084</v>
      </c>
      <c r="AO496" s="73">
        <v>2</v>
      </c>
      <c r="AP496" s="80">
        <v>0</v>
      </c>
      <c r="AQ496" s="80">
        <v>0</v>
      </c>
      <c r="AR496" s="224">
        <v>158</v>
      </c>
      <c r="AS496" s="224" t="s">
        <v>248</v>
      </c>
      <c r="AT496" s="11">
        <v>5667.4870000000001</v>
      </c>
      <c r="AU496" s="11">
        <v>71.230999999999995</v>
      </c>
      <c r="AV496" s="11">
        <v>0</v>
      </c>
      <c r="AW496" s="11">
        <v>158</v>
      </c>
      <c r="AX496" s="203" t="s">
        <v>248</v>
      </c>
      <c r="AY496" s="235" t="s">
        <v>248</v>
      </c>
      <c r="AZ496" s="138">
        <v>81576</v>
      </c>
      <c r="BA496" s="188" t="s">
        <v>248</v>
      </c>
      <c r="BB496" s="203" t="s">
        <v>248</v>
      </c>
      <c r="BC496" s="203" t="s">
        <v>248</v>
      </c>
      <c r="BD496" s="217" t="s">
        <v>61</v>
      </c>
      <c r="BE496" s="201" t="s">
        <v>62</v>
      </c>
      <c r="BF496" s="201" t="s">
        <v>63</v>
      </c>
      <c r="BG496" s="201" t="s">
        <v>196</v>
      </c>
      <c r="BH496" s="456" t="s">
        <v>515</v>
      </c>
      <c r="BI496" s="218" t="s">
        <v>67</v>
      </c>
      <c r="BJ496" s="370">
        <v>214</v>
      </c>
      <c r="BK496" s="370">
        <v>3</v>
      </c>
      <c r="BL496" s="219" t="s">
        <v>65</v>
      </c>
      <c r="BM496" s="52"/>
      <c r="BN496" s="218" t="s">
        <v>310</v>
      </c>
      <c r="BO496" s="217" t="s">
        <v>335</v>
      </c>
      <c r="BP496" s="201" t="s">
        <v>690</v>
      </c>
      <c r="BQ496" s="52" t="s">
        <v>718</v>
      </c>
    </row>
    <row r="497" spans="1:69" ht="15.75">
      <c r="A497" s="207" t="s">
        <v>37</v>
      </c>
      <c r="B497" s="208" t="s">
        <v>9</v>
      </c>
      <c r="C497" s="202" t="s">
        <v>35</v>
      </c>
      <c r="D497" s="210" t="s">
        <v>182</v>
      </c>
      <c r="E497" s="24" t="s">
        <v>335</v>
      </c>
      <c r="F497" s="86">
        <v>71</v>
      </c>
      <c r="G497" s="80">
        <v>0</v>
      </c>
      <c r="H497" s="204"/>
      <c r="I497" s="204"/>
      <c r="J497" s="204"/>
      <c r="K497" s="204"/>
      <c r="L497" s="80">
        <v>0</v>
      </c>
      <c r="M497" s="203"/>
      <c r="N497" s="52">
        <v>0</v>
      </c>
      <c r="O497" s="204"/>
      <c r="P497" s="204"/>
      <c r="Q497" s="11">
        <v>7.5854927886999999</v>
      </c>
      <c r="R497" s="204"/>
      <c r="S497" s="204"/>
      <c r="T497" s="53">
        <v>9.2250000000000014</v>
      </c>
      <c r="U497" s="204"/>
      <c r="V497" s="204"/>
      <c r="W497" s="11">
        <v>7.7055348732394</v>
      </c>
      <c r="X497" s="204"/>
      <c r="Y497" s="204"/>
      <c r="Z497" s="53">
        <v>9.3625000000000007</v>
      </c>
      <c r="AA497" s="204"/>
      <c r="AB497" s="204"/>
      <c r="AC497" s="204"/>
      <c r="AD497" s="204"/>
      <c r="AE497" s="204"/>
      <c r="AF497" s="9">
        <v>2.9754124757509599</v>
      </c>
      <c r="AG497" s="9">
        <v>497</v>
      </c>
      <c r="AH497" s="9">
        <v>0.37424877698665154</v>
      </c>
      <c r="AI497" s="9">
        <v>55</v>
      </c>
      <c r="AJ497" s="9">
        <v>2.1573863636363635</v>
      </c>
      <c r="AK497" s="9" t="s">
        <v>248</v>
      </c>
      <c r="AL497" s="9">
        <v>0</v>
      </c>
      <c r="AM497" s="9"/>
      <c r="AN497" s="9"/>
      <c r="AO497" s="73">
        <v>0</v>
      </c>
      <c r="AP497" s="80">
        <v>0</v>
      </c>
      <c r="AQ497" s="80">
        <v>0</v>
      </c>
      <c r="AR497" s="224">
        <v>142</v>
      </c>
      <c r="AS497" s="224" t="s">
        <v>248</v>
      </c>
      <c r="AT497" s="11">
        <v>5073.4560000000001</v>
      </c>
      <c r="AU497" s="11">
        <v>0</v>
      </c>
      <c r="AV497" s="11">
        <v>0</v>
      </c>
      <c r="AW497" s="11">
        <v>142</v>
      </c>
      <c r="AX497" s="203" t="s">
        <v>248</v>
      </c>
      <c r="AY497" s="235" t="s">
        <v>248</v>
      </c>
      <c r="AZ497" s="138">
        <v>81576</v>
      </c>
      <c r="BA497" s="188" t="s">
        <v>248</v>
      </c>
      <c r="BB497" s="203" t="s">
        <v>248</v>
      </c>
      <c r="BC497" s="203" t="s">
        <v>248</v>
      </c>
      <c r="BD497" s="217" t="s">
        <v>61</v>
      </c>
      <c r="BE497" s="201" t="s">
        <v>62</v>
      </c>
      <c r="BF497" s="201" t="s">
        <v>63</v>
      </c>
      <c r="BG497" s="201" t="s">
        <v>196</v>
      </c>
      <c r="BH497" s="456" t="s">
        <v>515</v>
      </c>
      <c r="BI497" s="218" t="s">
        <v>68</v>
      </c>
      <c r="BJ497" s="370">
        <v>214</v>
      </c>
      <c r="BK497" s="370">
        <v>4</v>
      </c>
      <c r="BL497" s="219" t="s">
        <v>65</v>
      </c>
      <c r="BM497" s="52"/>
      <c r="BN497" s="218" t="s">
        <v>310</v>
      </c>
      <c r="BO497" s="217" t="s">
        <v>335</v>
      </c>
      <c r="BP497" s="201" t="s">
        <v>690</v>
      </c>
      <c r="BQ497" s="52" t="s">
        <v>718</v>
      </c>
    </row>
    <row r="498" spans="1:69" ht="15.75">
      <c r="A498" s="207" t="s">
        <v>37</v>
      </c>
      <c r="B498" s="208" t="s">
        <v>9</v>
      </c>
      <c r="C498" s="202" t="s">
        <v>35</v>
      </c>
      <c r="D498" s="210" t="s">
        <v>182</v>
      </c>
      <c r="E498" s="24" t="s">
        <v>492</v>
      </c>
      <c r="F498" s="86">
        <v>78</v>
      </c>
      <c r="G498" s="80">
        <v>1</v>
      </c>
      <c r="H498" s="204"/>
      <c r="I498" s="204"/>
      <c r="J498" s="204"/>
      <c r="K498" s="204"/>
      <c r="L498" s="80">
        <v>0</v>
      </c>
      <c r="M498" s="203"/>
      <c r="N498" s="52">
        <v>0</v>
      </c>
      <c r="O498" s="204"/>
      <c r="P498" s="204"/>
      <c r="Q498" s="11">
        <v>5.8613244285999997</v>
      </c>
      <c r="R498" s="204"/>
      <c r="S498" s="204"/>
      <c r="T498" s="53">
        <v>9.0374999999999979</v>
      </c>
      <c r="U498" s="204"/>
      <c r="V498" s="204"/>
      <c r="W498" s="11">
        <v>5.6056101558440998</v>
      </c>
      <c r="X498" s="204"/>
      <c r="Y498" s="204"/>
      <c r="Z498" s="53">
        <v>8.5749999999999957</v>
      </c>
      <c r="AA498" s="204"/>
      <c r="AB498" s="204"/>
      <c r="AC498" s="204"/>
      <c r="AD498" s="204"/>
      <c r="AE498" s="204"/>
      <c r="AF498" s="9">
        <v>3.6159554888012231</v>
      </c>
      <c r="AG498" s="9">
        <v>539</v>
      </c>
      <c r="AH498" s="9">
        <v>0.44407614159624204</v>
      </c>
      <c r="AI498" s="9">
        <v>15</v>
      </c>
      <c r="AJ498" s="9">
        <v>2.649375</v>
      </c>
      <c r="AK498" s="9" t="s">
        <v>248</v>
      </c>
      <c r="AL498" s="9">
        <v>77</v>
      </c>
      <c r="AM498" s="9">
        <v>3.6159554888012231</v>
      </c>
      <c r="AN498" s="9">
        <v>3.6774924471299095</v>
      </c>
      <c r="AO498" s="73">
        <v>11</v>
      </c>
      <c r="AP498" s="80">
        <v>0</v>
      </c>
      <c r="AQ498" s="80">
        <v>0</v>
      </c>
      <c r="AR498" s="224">
        <v>143</v>
      </c>
      <c r="AS498" s="224" t="s">
        <v>248</v>
      </c>
      <c r="AT498" s="11">
        <v>5853.2439999999997</v>
      </c>
      <c r="AU498" s="11">
        <v>0</v>
      </c>
      <c r="AV498" s="11">
        <v>0</v>
      </c>
      <c r="AW498" s="11">
        <v>143</v>
      </c>
      <c r="AX498" s="203" t="s">
        <v>248</v>
      </c>
      <c r="AY498" s="235" t="s">
        <v>248</v>
      </c>
      <c r="AZ498" s="138">
        <v>47233</v>
      </c>
      <c r="BA498" s="188" t="s">
        <v>248</v>
      </c>
      <c r="BB498" s="203" t="s">
        <v>248</v>
      </c>
      <c r="BC498" s="203" t="s">
        <v>248</v>
      </c>
      <c r="BD498" s="217" t="s">
        <v>61</v>
      </c>
      <c r="BE498" s="201" t="s">
        <v>62</v>
      </c>
      <c r="BF498" s="201" t="s">
        <v>63</v>
      </c>
      <c r="BG498" s="201" t="s">
        <v>196</v>
      </c>
      <c r="BH498" s="456" t="s">
        <v>512</v>
      </c>
      <c r="BI498" s="218" t="s">
        <v>64</v>
      </c>
      <c r="BJ498" s="370">
        <v>214</v>
      </c>
      <c r="BK498" s="370">
        <v>1</v>
      </c>
      <c r="BL498" s="219" t="s">
        <v>65</v>
      </c>
      <c r="BM498" s="52"/>
      <c r="BN498" s="218" t="s">
        <v>310</v>
      </c>
      <c r="BO498" s="217" t="s">
        <v>352</v>
      </c>
      <c r="BP498" s="201" t="s">
        <v>703</v>
      </c>
      <c r="BQ498" s="52" t="s">
        <v>718</v>
      </c>
    </row>
    <row r="499" spans="1:69" ht="15.75">
      <c r="A499" s="207" t="s">
        <v>37</v>
      </c>
      <c r="B499" s="208" t="s">
        <v>9</v>
      </c>
      <c r="C499" s="202" t="s">
        <v>35</v>
      </c>
      <c r="D499" s="210" t="s">
        <v>182</v>
      </c>
      <c r="E499" s="24" t="s">
        <v>492</v>
      </c>
      <c r="F499" s="86">
        <v>82</v>
      </c>
      <c r="G499" s="80">
        <v>3</v>
      </c>
      <c r="H499" s="204"/>
      <c r="I499" s="204"/>
      <c r="J499" s="204"/>
      <c r="K499" s="204"/>
      <c r="L499" s="80">
        <v>0</v>
      </c>
      <c r="M499" s="203"/>
      <c r="N499" s="52">
        <v>0</v>
      </c>
      <c r="O499" s="204"/>
      <c r="P499" s="204"/>
      <c r="Q499" s="11">
        <v>6.5089997722000001</v>
      </c>
      <c r="R499" s="204"/>
      <c r="S499" s="204"/>
      <c r="T499" s="53">
        <v>9.2562499999999996</v>
      </c>
      <c r="U499" s="204"/>
      <c r="V499" s="204"/>
      <c r="W499" s="11">
        <v>6.4603033291139003</v>
      </c>
      <c r="X499" s="204"/>
      <c r="Y499" s="204"/>
      <c r="Z499" s="53">
        <v>9.2624999999999993</v>
      </c>
      <c r="AA499" s="204"/>
      <c r="AB499" s="204"/>
      <c r="AC499" s="204"/>
      <c r="AD499" s="204"/>
      <c r="AE499" s="204"/>
      <c r="AF499" s="9">
        <v>3.2844725816705416</v>
      </c>
      <c r="AG499" s="9">
        <v>551</v>
      </c>
      <c r="AH499" s="9">
        <v>0.57235291279883316</v>
      </c>
      <c r="AI499" s="9">
        <v>56</v>
      </c>
      <c r="AJ499" s="9">
        <v>2.1352564102564102</v>
      </c>
      <c r="AK499" s="9" t="s">
        <v>248</v>
      </c>
      <c r="AL499" s="9">
        <v>75</v>
      </c>
      <c r="AM499" s="9">
        <v>3.3042095318294704</v>
      </c>
      <c r="AN499" s="9">
        <v>3.3885350318471339</v>
      </c>
      <c r="AO499" s="73">
        <v>33</v>
      </c>
      <c r="AP499" s="80">
        <v>2</v>
      </c>
      <c r="AQ499" s="80">
        <v>0</v>
      </c>
      <c r="AR499" s="224">
        <v>123</v>
      </c>
      <c r="AS499" s="224" t="s">
        <v>248</v>
      </c>
      <c r="AT499" s="11">
        <v>5904.35</v>
      </c>
      <c r="AU499" s="11">
        <v>139.40100000000001</v>
      </c>
      <c r="AV499" s="11">
        <v>0</v>
      </c>
      <c r="AW499" s="11">
        <v>123</v>
      </c>
      <c r="AX499" s="203" t="s">
        <v>248</v>
      </c>
      <c r="AY499" s="235" t="s">
        <v>248</v>
      </c>
      <c r="AZ499" s="138">
        <v>47233</v>
      </c>
      <c r="BA499" s="188" t="s">
        <v>248</v>
      </c>
      <c r="BB499" s="203" t="s">
        <v>248</v>
      </c>
      <c r="BC499" s="203" t="s">
        <v>248</v>
      </c>
      <c r="BD499" s="217" t="s">
        <v>61</v>
      </c>
      <c r="BE499" s="201" t="s">
        <v>62</v>
      </c>
      <c r="BF499" s="201" t="s">
        <v>63</v>
      </c>
      <c r="BG499" s="201" t="s">
        <v>196</v>
      </c>
      <c r="BH499" s="456" t="s">
        <v>512</v>
      </c>
      <c r="BI499" s="218" t="s">
        <v>66</v>
      </c>
      <c r="BJ499" s="370">
        <v>214</v>
      </c>
      <c r="BK499" s="370">
        <v>7</v>
      </c>
      <c r="BL499" s="219" t="s">
        <v>65</v>
      </c>
      <c r="BM499" s="52"/>
      <c r="BN499" s="218" t="s">
        <v>310</v>
      </c>
      <c r="BO499" s="217" t="s">
        <v>352</v>
      </c>
      <c r="BP499" s="201" t="s">
        <v>703</v>
      </c>
      <c r="BQ499" s="52" t="s">
        <v>718</v>
      </c>
    </row>
    <row r="500" spans="1:69" ht="15.75">
      <c r="A500" s="207" t="s">
        <v>37</v>
      </c>
      <c r="B500" s="208" t="s">
        <v>9</v>
      </c>
      <c r="C500" s="202" t="s">
        <v>35</v>
      </c>
      <c r="D500" s="210" t="s">
        <v>182</v>
      </c>
      <c r="E500" s="24" t="s">
        <v>492</v>
      </c>
      <c r="F500" s="420">
        <v>81</v>
      </c>
      <c r="G500" s="421">
        <v>2</v>
      </c>
      <c r="H500" s="422"/>
      <c r="I500" s="422"/>
      <c r="J500" s="422"/>
      <c r="K500" s="422"/>
      <c r="L500" s="421">
        <v>2</v>
      </c>
      <c r="M500" s="423"/>
      <c r="N500" s="424">
        <v>0</v>
      </c>
      <c r="O500" s="422"/>
      <c r="P500" s="422"/>
      <c r="Q500" s="425">
        <v>7.5235321039</v>
      </c>
      <c r="R500" s="422"/>
      <c r="S500" s="422"/>
      <c r="T500" s="426">
        <v>10.074999999999996</v>
      </c>
      <c r="U500" s="422"/>
      <c r="V500" s="422"/>
      <c r="W500" s="425">
        <v>7.7184543506493002</v>
      </c>
      <c r="X500" s="422"/>
      <c r="Y500" s="422"/>
      <c r="Z500" s="426">
        <v>10.074999999999996</v>
      </c>
      <c r="AA500" s="422"/>
      <c r="AB500" s="422"/>
      <c r="AC500" s="422"/>
      <c r="AD500" s="422"/>
      <c r="AE500" s="422"/>
      <c r="AF500" s="427">
        <v>3.260019571425008</v>
      </c>
      <c r="AG500" s="427">
        <v>539</v>
      </c>
      <c r="AH500" s="427">
        <v>0.69259789412181705</v>
      </c>
      <c r="AI500" s="427">
        <v>85</v>
      </c>
      <c r="AJ500" s="427">
        <v>1.7133928571428572</v>
      </c>
      <c r="AK500" s="427" t="s">
        <v>248</v>
      </c>
      <c r="AL500" s="427">
        <v>58</v>
      </c>
      <c r="AM500" s="427">
        <v>3.3749753738859019</v>
      </c>
      <c r="AN500" s="427">
        <v>3.5345622119815667</v>
      </c>
      <c r="AO500" s="428">
        <v>7</v>
      </c>
      <c r="AP500" s="421">
        <v>4</v>
      </c>
      <c r="AQ500" s="421">
        <v>6</v>
      </c>
      <c r="AR500" s="429">
        <v>141</v>
      </c>
      <c r="AS500" s="429" t="s">
        <v>248</v>
      </c>
      <c r="AT500" s="425">
        <v>5866.317</v>
      </c>
      <c r="AU500" s="425">
        <v>225.56</v>
      </c>
      <c r="AV500" s="425">
        <v>0</v>
      </c>
      <c r="AW500" s="425">
        <v>141</v>
      </c>
      <c r="AX500" s="203" t="s">
        <v>248</v>
      </c>
      <c r="AY500" s="235" t="s">
        <v>248</v>
      </c>
      <c r="AZ500" s="138">
        <v>47233</v>
      </c>
      <c r="BA500" s="188" t="s">
        <v>248</v>
      </c>
      <c r="BB500" s="203" t="s">
        <v>248</v>
      </c>
      <c r="BC500" s="203" t="s">
        <v>248</v>
      </c>
      <c r="BD500" s="217" t="s">
        <v>61</v>
      </c>
      <c r="BE500" s="201" t="s">
        <v>62</v>
      </c>
      <c r="BF500" s="201" t="s">
        <v>63</v>
      </c>
      <c r="BG500" s="201" t="s">
        <v>196</v>
      </c>
      <c r="BH500" s="455" t="s">
        <v>512</v>
      </c>
      <c r="BI500" s="218" t="s">
        <v>67</v>
      </c>
      <c r="BJ500" s="370">
        <v>214</v>
      </c>
      <c r="BK500" s="370">
        <v>3</v>
      </c>
      <c r="BL500" s="219" t="s">
        <v>65</v>
      </c>
      <c r="BM500" s="52"/>
      <c r="BN500" s="218" t="s">
        <v>310</v>
      </c>
      <c r="BO500" s="217" t="s">
        <v>352</v>
      </c>
      <c r="BP500" s="201" t="s">
        <v>703</v>
      </c>
      <c r="BQ500" s="52" t="s">
        <v>718</v>
      </c>
    </row>
    <row r="501" spans="1:69" ht="15.75">
      <c r="A501" s="207" t="s">
        <v>37</v>
      </c>
      <c r="B501" s="208" t="s">
        <v>9</v>
      </c>
      <c r="C501" s="202" t="s">
        <v>35</v>
      </c>
      <c r="D501" s="210" t="s">
        <v>182</v>
      </c>
      <c r="E501" s="24" t="s">
        <v>492</v>
      </c>
      <c r="F501" s="86">
        <v>80</v>
      </c>
      <c r="G501" s="80">
        <v>4</v>
      </c>
      <c r="H501" s="204"/>
      <c r="I501" s="204"/>
      <c r="J501" s="204"/>
      <c r="K501" s="204"/>
      <c r="L501" s="80">
        <v>2</v>
      </c>
      <c r="M501" s="203"/>
      <c r="N501" s="52">
        <v>0</v>
      </c>
      <c r="O501" s="204"/>
      <c r="P501" s="204"/>
      <c r="Q501" s="11">
        <v>7.7829997432000004</v>
      </c>
      <c r="R501" s="204"/>
      <c r="S501" s="204"/>
      <c r="T501" s="53">
        <v>13.824999999999999</v>
      </c>
      <c r="U501" s="204"/>
      <c r="V501" s="204"/>
      <c r="W501" s="11">
        <v>7.7532428648648004</v>
      </c>
      <c r="X501" s="204"/>
      <c r="Y501" s="204"/>
      <c r="Z501" s="53">
        <v>13.716666666666667</v>
      </c>
      <c r="AA501" s="204"/>
      <c r="AB501" s="204"/>
      <c r="AC501" s="204"/>
      <c r="AD501" s="204"/>
      <c r="AE501" s="204"/>
      <c r="AF501" s="9">
        <v>2.6138248861110709</v>
      </c>
      <c r="AG501" s="9">
        <v>518</v>
      </c>
      <c r="AH501" s="9">
        <v>0.4405714404080161</v>
      </c>
      <c r="AI501" s="9">
        <v>189</v>
      </c>
      <c r="AJ501" s="9">
        <v>1.5962686567164179</v>
      </c>
      <c r="AK501" s="9" t="s">
        <v>248</v>
      </c>
      <c r="AL501" s="9">
        <v>0</v>
      </c>
      <c r="AM501" s="9"/>
      <c r="AN501" s="9"/>
      <c r="AO501" s="73">
        <v>45</v>
      </c>
      <c r="AP501" s="80">
        <v>9</v>
      </c>
      <c r="AQ501" s="80">
        <v>8</v>
      </c>
      <c r="AR501" s="224">
        <v>90</v>
      </c>
      <c r="AS501" s="224" t="s">
        <v>248</v>
      </c>
      <c r="AT501" s="11">
        <v>4173.6949999999997</v>
      </c>
      <c r="AU501" s="11">
        <v>1833.6510000000001</v>
      </c>
      <c r="AV501" s="11">
        <v>0</v>
      </c>
      <c r="AW501" s="11">
        <v>90</v>
      </c>
      <c r="AX501" s="203" t="s">
        <v>248</v>
      </c>
      <c r="AY501" s="235" t="s">
        <v>248</v>
      </c>
      <c r="AZ501" s="138">
        <v>47233</v>
      </c>
      <c r="BA501" s="188" t="s">
        <v>248</v>
      </c>
      <c r="BB501" s="203" t="s">
        <v>248</v>
      </c>
      <c r="BC501" s="203" t="s">
        <v>248</v>
      </c>
      <c r="BD501" s="217" t="s">
        <v>61</v>
      </c>
      <c r="BE501" s="201" t="s">
        <v>62</v>
      </c>
      <c r="BF501" s="201" t="s">
        <v>63</v>
      </c>
      <c r="BG501" s="201" t="s">
        <v>196</v>
      </c>
      <c r="BH501" s="456" t="s">
        <v>512</v>
      </c>
      <c r="BI501" s="218" t="s">
        <v>68</v>
      </c>
      <c r="BJ501" s="370">
        <v>214</v>
      </c>
      <c r="BK501" s="370">
        <v>4</v>
      </c>
      <c r="BL501" s="219" t="s">
        <v>65</v>
      </c>
      <c r="BM501" s="52"/>
      <c r="BN501" s="218" t="s">
        <v>310</v>
      </c>
      <c r="BO501" s="217" t="s">
        <v>352</v>
      </c>
      <c r="BP501" s="201" t="s">
        <v>703</v>
      </c>
      <c r="BQ501" s="52" t="s">
        <v>718</v>
      </c>
    </row>
    <row r="502" spans="1:69" ht="15.75">
      <c r="A502" s="207" t="s">
        <v>37</v>
      </c>
      <c r="B502" s="208" t="s">
        <v>9</v>
      </c>
      <c r="C502" s="202" t="s">
        <v>35</v>
      </c>
      <c r="D502" s="210" t="s">
        <v>182</v>
      </c>
      <c r="E502" s="24" t="s">
        <v>668</v>
      </c>
      <c r="F502" s="86">
        <v>218</v>
      </c>
      <c r="G502" s="80">
        <v>1</v>
      </c>
      <c r="H502" s="204"/>
      <c r="I502" s="204"/>
      <c r="J502" s="204"/>
      <c r="K502" s="204"/>
      <c r="L502" s="80">
        <v>0</v>
      </c>
      <c r="M502" s="203"/>
      <c r="N502" s="52">
        <v>2</v>
      </c>
      <c r="O502" s="204"/>
      <c r="P502" s="204"/>
      <c r="Q502" s="11">
        <v>5.0993915990999996</v>
      </c>
      <c r="R502" s="204"/>
      <c r="S502" s="204"/>
      <c r="T502" s="53">
        <v>6.4613636363636351</v>
      </c>
      <c r="U502" s="204"/>
      <c r="V502" s="204"/>
      <c r="W502" s="11">
        <v>4.8437970967741002</v>
      </c>
      <c r="X502" s="204"/>
      <c r="Y502" s="204"/>
      <c r="Z502" s="53">
        <v>6.1791666666666645</v>
      </c>
      <c r="AA502" s="204"/>
      <c r="AB502" s="204"/>
      <c r="AC502" s="204"/>
      <c r="AD502" s="204"/>
      <c r="AE502" s="204"/>
      <c r="AF502" s="9">
        <v>3.6539867241121202</v>
      </c>
      <c r="AG502" s="9">
        <v>1519</v>
      </c>
      <c r="AH502" s="9">
        <v>0.42131214395644584</v>
      </c>
      <c r="AI502" s="9">
        <v>38</v>
      </c>
      <c r="AJ502" s="9">
        <v>2.7085164835164837</v>
      </c>
      <c r="AK502" s="9" t="s">
        <v>248</v>
      </c>
      <c r="AL502" s="9">
        <v>217</v>
      </c>
      <c r="AM502" s="9">
        <v>3.6539867241121202</v>
      </c>
      <c r="AN502" s="9">
        <v>3.6857072205736894</v>
      </c>
      <c r="AO502" s="73">
        <v>0</v>
      </c>
      <c r="AP502" s="80">
        <v>0</v>
      </c>
      <c r="AQ502" s="80">
        <v>0</v>
      </c>
      <c r="AR502" s="224">
        <v>434</v>
      </c>
      <c r="AS502" s="224" t="s">
        <v>248</v>
      </c>
      <c r="AT502" s="11">
        <v>16418.478999999999</v>
      </c>
      <c r="AU502" s="11">
        <v>0</v>
      </c>
      <c r="AV502" s="11">
        <v>0</v>
      </c>
      <c r="AW502" s="11">
        <v>434</v>
      </c>
      <c r="AX502" s="203" t="s">
        <v>248</v>
      </c>
      <c r="AY502" s="235" t="s">
        <v>248</v>
      </c>
      <c r="AZ502" s="138">
        <v>84474</v>
      </c>
      <c r="BA502" s="188" t="s">
        <v>248</v>
      </c>
      <c r="BB502" s="203" t="s">
        <v>248</v>
      </c>
      <c r="BC502" s="203" t="s">
        <v>248</v>
      </c>
      <c r="BD502" s="217" t="s">
        <v>61</v>
      </c>
      <c r="BE502" s="201" t="s">
        <v>62</v>
      </c>
      <c r="BF502" s="201" t="s">
        <v>63</v>
      </c>
      <c r="BG502" s="201" t="s">
        <v>196</v>
      </c>
      <c r="BH502" s="456" t="s">
        <v>511</v>
      </c>
      <c r="BI502" s="218" t="s">
        <v>64</v>
      </c>
      <c r="BJ502" s="370">
        <v>214</v>
      </c>
      <c r="BK502" s="370">
        <v>1</v>
      </c>
      <c r="BL502" s="219" t="s">
        <v>65</v>
      </c>
      <c r="BM502" s="52"/>
      <c r="BN502" s="218" t="s">
        <v>310</v>
      </c>
      <c r="BO502" s="217" t="s">
        <v>53</v>
      </c>
      <c r="BP502" s="201" t="s">
        <v>704</v>
      </c>
      <c r="BQ502" s="52" t="s">
        <v>714</v>
      </c>
    </row>
    <row r="503" spans="1:69" ht="15.75">
      <c r="A503" s="207" t="s">
        <v>37</v>
      </c>
      <c r="B503" s="208" t="s">
        <v>9</v>
      </c>
      <c r="C503" s="202" t="s">
        <v>35</v>
      </c>
      <c r="D503" s="210" t="s">
        <v>182</v>
      </c>
      <c r="E503" s="24" t="s">
        <v>668</v>
      </c>
      <c r="F503" s="86">
        <v>223</v>
      </c>
      <c r="G503" s="80">
        <v>7</v>
      </c>
      <c r="H503" s="204"/>
      <c r="I503" s="204"/>
      <c r="J503" s="204"/>
      <c r="K503" s="204"/>
      <c r="L503" s="80">
        <v>0</v>
      </c>
      <c r="M503" s="203"/>
      <c r="N503" s="52">
        <v>1</v>
      </c>
      <c r="O503" s="204"/>
      <c r="P503" s="204"/>
      <c r="Q503" s="11">
        <v>7.4253100093000004</v>
      </c>
      <c r="R503" s="204"/>
      <c r="S503" s="204"/>
      <c r="T503" s="53">
        <v>12.719999999999999</v>
      </c>
      <c r="U503" s="204"/>
      <c r="V503" s="204"/>
      <c r="W503" s="11">
        <v>7.3583378379628996</v>
      </c>
      <c r="X503" s="204"/>
      <c r="Y503" s="204"/>
      <c r="Z503" s="53">
        <v>12.719999999999999</v>
      </c>
      <c r="AA503" s="204"/>
      <c r="AB503" s="204"/>
      <c r="AC503" s="204"/>
      <c r="AD503" s="204"/>
      <c r="AE503" s="204"/>
      <c r="AF503" s="9">
        <v>3.2483311102928227</v>
      </c>
      <c r="AG503" s="9">
        <v>1512</v>
      </c>
      <c r="AH503" s="9">
        <v>0.54827374701615916</v>
      </c>
      <c r="AI503" s="9">
        <v>162</v>
      </c>
      <c r="AJ503" s="9">
        <v>2.1625000000000001</v>
      </c>
      <c r="AK503" s="9" t="s">
        <v>248</v>
      </c>
      <c r="AL503" s="9">
        <v>215</v>
      </c>
      <c r="AM503" s="9">
        <v>3.2483311102928227</v>
      </c>
      <c r="AN503" s="9">
        <v>3.3162525879917184</v>
      </c>
      <c r="AO503" s="73">
        <v>23</v>
      </c>
      <c r="AP503" s="80">
        <v>1</v>
      </c>
      <c r="AQ503" s="80">
        <v>0</v>
      </c>
      <c r="AR503" s="224">
        <v>408</v>
      </c>
      <c r="AS503" s="224" t="s">
        <v>248</v>
      </c>
      <c r="AT503" s="11">
        <v>16544.525000000001</v>
      </c>
      <c r="AU503" s="11">
        <v>82.9</v>
      </c>
      <c r="AV503" s="11">
        <v>0</v>
      </c>
      <c r="AW503" s="11">
        <v>408</v>
      </c>
      <c r="AX503" s="203" t="s">
        <v>248</v>
      </c>
      <c r="AY503" s="235" t="s">
        <v>248</v>
      </c>
      <c r="AZ503" s="138">
        <v>84474</v>
      </c>
      <c r="BA503" s="188" t="s">
        <v>248</v>
      </c>
      <c r="BB503" s="203" t="s">
        <v>248</v>
      </c>
      <c r="BC503" s="203" t="s">
        <v>248</v>
      </c>
      <c r="BD503" s="217" t="s">
        <v>61</v>
      </c>
      <c r="BE503" s="201" t="s">
        <v>62</v>
      </c>
      <c r="BF503" s="201" t="s">
        <v>63</v>
      </c>
      <c r="BG503" s="201" t="s">
        <v>196</v>
      </c>
      <c r="BH503" s="455" t="s">
        <v>511</v>
      </c>
      <c r="BI503" s="218" t="s">
        <v>66</v>
      </c>
      <c r="BJ503" s="370">
        <v>214</v>
      </c>
      <c r="BK503" s="370">
        <v>7</v>
      </c>
      <c r="BL503" s="219" t="s">
        <v>65</v>
      </c>
      <c r="BM503" s="52"/>
      <c r="BN503" s="218" t="s">
        <v>310</v>
      </c>
      <c r="BO503" s="217" t="s">
        <v>53</v>
      </c>
      <c r="BP503" s="201" t="s">
        <v>704</v>
      </c>
      <c r="BQ503" s="52" t="s">
        <v>714</v>
      </c>
    </row>
    <row r="504" spans="1:69" ht="15.75">
      <c r="A504" s="207" t="s">
        <v>37</v>
      </c>
      <c r="B504" s="208" t="s">
        <v>9</v>
      </c>
      <c r="C504" s="202" t="s">
        <v>35</v>
      </c>
      <c r="D504" s="210" t="s">
        <v>182</v>
      </c>
      <c r="E504" s="24" t="s">
        <v>668</v>
      </c>
      <c r="F504" s="86">
        <v>223</v>
      </c>
      <c r="G504" s="80">
        <v>3</v>
      </c>
      <c r="H504" s="204"/>
      <c r="I504" s="204"/>
      <c r="J504" s="204"/>
      <c r="K504" s="204"/>
      <c r="L504" s="80">
        <v>0</v>
      </c>
      <c r="M504" s="203"/>
      <c r="N504" s="52">
        <v>0</v>
      </c>
      <c r="O504" s="204"/>
      <c r="P504" s="204"/>
      <c r="Q504" s="11">
        <v>7.1611680272999996</v>
      </c>
      <c r="R504" s="204"/>
      <c r="S504" s="204"/>
      <c r="T504" s="53">
        <v>9.9</v>
      </c>
      <c r="U504" s="204"/>
      <c r="V504" s="204"/>
      <c r="W504" s="11">
        <v>7.2735452454544998</v>
      </c>
      <c r="X504" s="204"/>
      <c r="Y504" s="204"/>
      <c r="Z504" s="53">
        <v>9.9166666666666661</v>
      </c>
      <c r="AA504" s="204"/>
      <c r="AB504" s="204"/>
      <c r="AC504" s="204"/>
      <c r="AD504" s="204"/>
      <c r="AE504" s="204"/>
      <c r="AF504" s="9">
        <v>3.4233176452772955</v>
      </c>
      <c r="AG504" s="9">
        <v>1539</v>
      </c>
      <c r="AH504" s="9">
        <v>0.52220301615710218</v>
      </c>
      <c r="AI504" s="9">
        <v>100</v>
      </c>
      <c r="AJ504" s="9">
        <v>2.3463333333333334</v>
      </c>
      <c r="AK504" s="9" t="s">
        <v>248</v>
      </c>
      <c r="AL504" s="9">
        <v>208</v>
      </c>
      <c r="AM504" s="9">
        <v>3.4583390617654435</v>
      </c>
      <c r="AN504" s="9">
        <v>3.5735677083333335</v>
      </c>
      <c r="AO504" s="73">
        <v>38</v>
      </c>
      <c r="AP504" s="80">
        <v>3</v>
      </c>
      <c r="AQ504" s="80">
        <v>6</v>
      </c>
      <c r="AR504" s="224">
        <v>393</v>
      </c>
      <c r="AS504" s="224" t="s">
        <v>248</v>
      </c>
      <c r="AT504" s="11">
        <v>16612.632000000001</v>
      </c>
      <c r="AU504" s="11">
        <v>201.05199999999999</v>
      </c>
      <c r="AV504" s="11">
        <v>2</v>
      </c>
      <c r="AW504" s="11">
        <v>391</v>
      </c>
      <c r="AX504" s="203" t="s">
        <v>248</v>
      </c>
      <c r="AY504" s="235" t="s">
        <v>248</v>
      </c>
      <c r="AZ504" s="138">
        <v>84474</v>
      </c>
      <c r="BA504" s="188" t="s">
        <v>248</v>
      </c>
      <c r="BB504" s="203" t="s">
        <v>248</v>
      </c>
      <c r="BC504" s="203" t="s">
        <v>248</v>
      </c>
      <c r="BD504" s="217" t="s">
        <v>61</v>
      </c>
      <c r="BE504" s="201" t="s">
        <v>62</v>
      </c>
      <c r="BF504" s="201" t="s">
        <v>63</v>
      </c>
      <c r="BG504" s="201" t="s">
        <v>196</v>
      </c>
      <c r="BH504" s="456" t="s">
        <v>511</v>
      </c>
      <c r="BI504" s="218" t="s">
        <v>67</v>
      </c>
      <c r="BJ504" s="370">
        <v>214</v>
      </c>
      <c r="BK504" s="370">
        <v>3</v>
      </c>
      <c r="BL504" s="219" t="s">
        <v>65</v>
      </c>
      <c r="BM504" s="52"/>
      <c r="BN504" s="218" t="s">
        <v>310</v>
      </c>
      <c r="BO504" s="217" t="s">
        <v>53</v>
      </c>
      <c r="BP504" s="201" t="s">
        <v>704</v>
      </c>
      <c r="BQ504" s="52" t="s">
        <v>714</v>
      </c>
    </row>
    <row r="505" spans="1:69" ht="15.75">
      <c r="A505" s="207" t="s">
        <v>37</v>
      </c>
      <c r="B505" s="208" t="s">
        <v>9</v>
      </c>
      <c r="C505" s="202" t="s">
        <v>35</v>
      </c>
      <c r="D505" s="210" t="s">
        <v>182</v>
      </c>
      <c r="E505" s="24" t="s">
        <v>668</v>
      </c>
      <c r="F505" s="86">
        <v>211</v>
      </c>
      <c r="G505" s="80">
        <v>16</v>
      </c>
      <c r="H505" s="204"/>
      <c r="I505" s="204"/>
      <c r="J505" s="204"/>
      <c r="K505" s="204"/>
      <c r="L505" s="80">
        <v>0</v>
      </c>
      <c r="M505" s="203"/>
      <c r="N505" s="52">
        <v>0</v>
      </c>
      <c r="O505" s="204"/>
      <c r="P505" s="204"/>
      <c r="Q505" s="11">
        <v>7.6468973178999997</v>
      </c>
      <c r="R505" s="204"/>
      <c r="S505" s="204"/>
      <c r="T505" s="53">
        <v>12.541666666666666</v>
      </c>
      <c r="U505" s="204"/>
      <c r="V505" s="204"/>
      <c r="W505" s="11">
        <v>7.6417485794870998</v>
      </c>
      <c r="X505" s="204"/>
      <c r="Y505" s="204"/>
      <c r="Z505" s="53">
        <v>12.125</v>
      </c>
      <c r="AA505" s="204"/>
      <c r="AB505" s="204"/>
      <c r="AC505" s="204"/>
      <c r="AD505" s="204"/>
      <c r="AE505" s="204"/>
      <c r="AF505" s="9">
        <v>2.6522782433266734</v>
      </c>
      <c r="AG505" s="9">
        <v>1365</v>
      </c>
      <c r="AH505" s="9">
        <v>0.51766927751674296</v>
      </c>
      <c r="AI505" s="9">
        <v>610</v>
      </c>
      <c r="AJ505" s="9">
        <v>1.5155109489051095</v>
      </c>
      <c r="AK505" s="9" t="s">
        <v>248</v>
      </c>
      <c r="AL505" s="9">
        <v>0</v>
      </c>
      <c r="AM505" s="9"/>
      <c r="AN505" s="9"/>
      <c r="AO505" s="73">
        <v>175</v>
      </c>
      <c r="AP505" s="80">
        <v>28</v>
      </c>
      <c r="AQ505" s="80">
        <v>7</v>
      </c>
      <c r="AR505" s="224">
        <v>180</v>
      </c>
      <c r="AS505" s="224" t="s">
        <v>248</v>
      </c>
      <c r="AT505" s="11">
        <v>13689.579</v>
      </c>
      <c r="AU505" s="11">
        <v>1677.3150000000001</v>
      </c>
      <c r="AV505" s="11">
        <v>0</v>
      </c>
      <c r="AW505" s="11">
        <v>180</v>
      </c>
      <c r="AX505" s="203" t="s">
        <v>248</v>
      </c>
      <c r="AY505" s="235" t="s">
        <v>248</v>
      </c>
      <c r="AZ505" s="138">
        <v>84474</v>
      </c>
      <c r="BA505" s="188" t="s">
        <v>248</v>
      </c>
      <c r="BB505" s="203" t="s">
        <v>248</v>
      </c>
      <c r="BC505" s="203" t="s">
        <v>248</v>
      </c>
      <c r="BD505" s="217" t="s">
        <v>61</v>
      </c>
      <c r="BE505" s="201" t="s">
        <v>62</v>
      </c>
      <c r="BF505" s="201" t="s">
        <v>63</v>
      </c>
      <c r="BG505" s="201" t="s">
        <v>196</v>
      </c>
      <c r="BH505" s="456" t="s">
        <v>511</v>
      </c>
      <c r="BI505" s="218" t="s">
        <v>68</v>
      </c>
      <c r="BJ505" s="370">
        <v>214</v>
      </c>
      <c r="BK505" s="370">
        <v>4</v>
      </c>
      <c r="BL505" s="219" t="s">
        <v>65</v>
      </c>
      <c r="BM505" s="52"/>
      <c r="BN505" s="218" t="s">
        <v>310</v>
      </c>
      <c r="BO505" s="217" t="s">
        <v>53</v>
      </c>
      <c r="BP505" s="201" t="s">
        <v>704</v>
      </c>
      <c r="BQ505" s="52" t="s">
        <v>714</v>
      </c>
    </row>
    <row r="506" spans="1:69" ht="15.75">
      <c r="A506" s="207" t="s">
        <v>37</v>
      </c>
      <c r="B506" s="208" t="s">
        <v>9</v>
      </c>
      <c r="C506" s="202" t="s">
        <v>35</v>
      </c>
      <c r="D506" s="210" t="s">
        <v>182</v>
      </c>
      <c r="E506" s="24" t="s">
        <v>644</v>
      </c>
      <c r="F506" s="86">
        <v>43</v>
      </c>
      <c r="G506" s="80">
        <v>1</v>
      </c>
      <c r="H506" s="204"/>
      <c r="I506" s="204"/>
      <c r="J506" s="204"/>
      <c r="K506" s="204"/>
      <c r="L506" s="80">
        <v>0</v>
      </c>
      <c r="M506" s="203"/>
      <c r="N506" s="52">
        <v>0</v>
      </c>
      <c r="O506" s="204"/>
      <c r="P506" s="204"/>
      <c r="Q506" s="11">
        <v>5.5879760000000003</v>
      </c>
      <c r="R506" s="204"/>
      <c r="S506" s="204"/>
      <c r="T506" s="53">
        <v>6.8166666666666664</v>
      </c>
      <c r="U506" s="204"/>
      <c r="V506" s="204"/>
      <c r="W506" s="11">
        <v>5.3110234285714002</v>
      </c>
      <c r="X506" s="204"/>
      <c r="Y506" s="204"/>
      <c r="Z506" s="53">
        <v>6.49</v>
      </c>
      <c r="AA506" s="204"/>
      <c r="AB506" s="204"/>
      <c r="AC506" s="204"/>
      <c r="AD506" s="204"/>
      <c r="AE506" s="204"/>
      <c r="AF506" s="9">
        <v>3.7934353846271023</v>
      </c>
      <c r="AG506" s="9">
        <v>294</v>
      </c>
      <c r="AH506" s="9">
        <v>0.30866311968758353</v>
      </c>
      <c r="AI506" s="9">
        <v>4</v>
      </c>
      <c r="AJ506" s="9">
        <v>3.1295454545454544</v>
      </c>
      <c r="AK506" s="9" t="s">
        <v>248</v>
      </c>
      <c r="AL506" s="9">
        <v>42</v>
      </c>
      <c r="AM506" s="9">
        <v>3.7934353846271023</v>
      </c>
      <c r="AN506" s="9">
        <v>3.7532751091703056</v>
      </c>
      <c r="AO506" s="73">
        <v>0</v>
      </c>
      <c r="AP506" s="80">
        <v>0</v>
      </c>
      <c r="AQ506" s="80">
        <v>0</v>
      </c>
      <c r="AR506" s="224">
        <v>84</v>
      </c>
      <c r="AS506" s="224" t="s">
        <v>248</v>
      </c>
      <c r="AT506" s="11">
        <v>3022.6350000000002</v>
      </c>
      <c r="AU506" s="11">
        <v>0</v>
      </c>
      <c r="AV506" s="11">
        <v>0</v>
      </c>
      <c r="AW506" s="11">
        <v>84</v>
      </c>
      <c r="AX506" s="203" t="s">
        <v>248</v>
      </c>
      <c r="AY506" s="235" t="s">
        <v>248</v>
      </c>
      <c r="AZ506" s="138">
        <v>27399</v>
      </c>
      <c r="BA506" s="188" t="s">
        <v>248</v>
      </c>
      <c r="BB506" s="188" t="s">
        <v>248</v>
      </c>
      <c r="BC506" s="203" t="s">
        <v>248</v>
      </c>
      <c r="BD506" s="217" t="s">
        <v>61</v>
      </c>
      <c r="BE506" s="201" t="s">
        <v>62</v>
      </c>
      <c r="BF506" s="201" t="s">
        <v>63</v>
      </c>
      <c r="BG506" s="201" t="s">
        <v>196</v>
      </c>
      <c r="BH506" s="456" t="s">
        <v>515</v>
      </c>
      <c r="BI506" s="218" t="s">
        <v>64</v>
      </c>
      <c r="BJ506" s="370">
        <v>214</v>
      </c>
      <c r="BK506" s="370">
        <v>1</v>
      </c>
      <c r="BL506" s="219" t="s">
        <v>65</v>
      </c>
      <c r="BM506" s="52"/>
      <c r="BN506" s="218" t="s">
        <v>310</v>
      </c>
      <c r="BO506" s="217" t="s">
        <v>54</v>
      </c>
      <c r="BP506" s="201" t="s">
        <v>699</v>
      </c>
      <c r="BQ506" s="52" t="s">
        <v>715</v>
      </c>
    </row>
    <row r="507" spans="1:69" ht="15.75">
      <c r="A507" s="207" t="s">
        <v>37</v>
      </c>
      <c r="B507" s="208" t="s">
        <v>9</v>
      </c>
      <c r="C507" s="202" t="s">
        <v>35</v>
      </c>
      <c r="D507" s="210" t="s">
        <v>182</v>
      </c>
      <c r="E507" s="24" t="s">
        <v>644</v>
      </c>
      <c r="F507" s="86">
        <v>43</v>
      </c>
      <c r="G507" s="80">
        <v>6</v>
      </c>
      <c r="H507" s="204"/>
      <c r="I507" s="204"/>
      <c r="J507" s="204"/>
      <c r="K507" s="204"/>
      <c r="L507" s="80">
        <v>0</v>
      </c>
      <c r="M507" s="203"/>
      <c r="N507" s="52">
        <v>0</v>
      </c>
      <c r="O507" s="204"/>
      <c r="P507" s="204"/>
      <c r="Q507" s="11">
        <v>7.7163510811</v>
      </c>
      <c r="R507" s="204"/>
      <c r="S507" s="204"/>
      <c r="T507" s="53">
        <v>14.074999999999999</v>
      </c>
      <c r="U507" s="204"/>
      <c r="V507" s="204"/>
      <c r="W507" s="11">
        <v>7.6402161081080999</v>
      </c>
      <c r="X507" s="204"/>
      <c r="Y507" s="204"/>
      <c r="Z507" s="53">
        <v>14.074999999999999</v>
      </c>
      <c r="AA507" s="204"/>
      <c r="AB507" s="204"/>
      <c r="AC507" s="204"/>
      <c r="AD507" s="204"/>
      <c r="AE507" s="204"/>
      <c r="AF507" s="9">
        <v>3.4503474948949333</v>
      </c>
      <c r="AG507" s="9">
        <v>259</v>
      </c>
      <c r="AH507" s="9">
        <v>0.46214970855474613</v>
      </c>
      <c r="AI507" s="9">
        <v>10</v>
      </c>
      <c r="AJ507" s="9">
        <v>2.5491666666666668</v>
      </c>
      <c r="AK507" s="9" t="s">
        <v>248</v>
      </c>
      <c r="AL507" s="9">
        <v>37</v>
      </c>
      <c r="AM507" s="9">
        <v>3.4503474948949333</v>
      </c>
      <c r="AN507" s="9">
        <v>3.5187499999999998</v>
      </c>
      <c r="AO507" s="73">
        <v>1</v>
      </c>
      <c r="AP507" s="80">
        <v>0</v>
      </c>
      <c r="AQ507" s="80">
        <v>0</v>
      </c>
      <c r="AR507" s="224">
        <v>73</v>
      </c>
      <c r="AS507" s="224" t="s">
        <v>248</v>
      </c>
      <c r="AT507" s="11">
        <v>2656.424</v>
      </c>
      <c r="AU507" s="11">
        <v>0</v>
      </c>
      <c r="AV507" s="11">
        <v>0</v>
      </c>
      <c r="AW507" s="11">
        <v>73</v>
      </c>
      <c r="AX507" s="203" t="s">
        <v>248</v>
      </c>
      <c r="AY507" s="235" t="s">
        <v>248</v>
      </c>
      <c r="AZ507" s="138">
        <v>27399</v>
      </c>
      <c r="BA507" s="188" t="s">
        <v>248</v>
      </c>
      <c r="BB507" s="188" t="s">
        <v>248</v>
      </c>
      <c r="BC507" s="203" t="s">
        <v>248</v>
      </c>
      <c r="BD507" s="217" t="s">
        <v>61</v>
      </c>
      <c r="BE507" s="201" t="s">
        <v>62</v>
      </c>
      <c r="BF507" s="201" t="s">
        <v>63</v>
      </c>
      <c r="BG507" s="201" t="s">
        <v>196</v>
      </c>
      <c r="BH507" s="455" t="s">
        <v>515</v>
      </c>
      <c r="BI507" s="218" t="s">
        <v>66</v>
      </c>
      <c r="BJ507" s="370">
        <v>214</v>
      </c>
      <c r="BK507" s="370">
        <v>7</v>
      </c>
      <c r="BL507" s="219" t="s">
        <v>65</v>
      </c>
      <c r="BM507" s="52"/>
      <c r="BN507" s="218" t="s">
        <v>310</v>
      </c>
      <c r="BO507" s="217" t="s">
        <v>54</v>
      </c>
      <c r="BP507" s="201" t="s">
        <v>699</v>
      </c>
      <c r="BQ507" s="52" t="s">
        <v>715</v>
      </c>
    </row>
    <row r="508" spans="1:69" ht="16.5" thickBot="1">
      <c r="A508" s="207" t="s">
        <v>37</v>
      </c>
      <c r="B508" s="208" t="s">
        <v>9</v>
      </c>
      <c r="C508" s="202" t="s">
        <v>35</v>
      </c>
      <c r="D508" s="210" t="s">
        <v>182</v>
      </c>
      <c r="E508" s="24" t="s">
        <v>644</v>
      </c>
      <c r="F508" s="86">
        <v>39</v>
      </c>
      <c r="G508" s="80">
        <v>0</v>
      </c>
      <c r="H508" s="204"/>
      <c r="I508" s="204"/>
      <c r="J508" s="204"/>
      <c r="K508" s="204"/>
      <c r="L508" s="80">
        <v>0</v>
      </c>
      <c r="M508" s="203"/>
      <c r="N508" s="52">
        <v>0</v>
      </c>
      <c r="O508" s="204"/>
      <c r="P508" s="204"/>
      <c r="Q508" s="11">
        <v>6.4291791795000002</v>
      </c>
      <c r="R508" s="204"/>
      <c r="S508" s="204"/>
      <c r="T508" s="53">
        <v>8.2624999999999993</v>
      </c>
      <c r="U508" s="204"/>
      <c r="V508" s="204"/>
      <c r="W508" s="11">
        <v>6.6031022564102004</v>
      </c>
      <c r="X508" s="204"/>
      <c r="Y508" s="204"/>
      <c r="Z508" s="53">
        <v>8.1749999999999989</v>
      </c>
      <c r="AA508" s="204"/>
      <c r="AB508" s="204"/>
      <c r="AC508" s="204"/>
      <c r="AD508" s="204"/>
      <c r="AE508" s="204"/>
      <c r="AF508" s="9">
        <v>3.6149084319125167</v>
      </c>
      <c r="AG508" s="9">
        <v>273</v>
      </c>
      <c r="AH508" s="9">
        <v>0.40421216010006983</v>
      </c>
      <c r="AI508" s="9">
        <v>7</v>
      </c>
      <c r="AJ508" s="9">
        <v>2.6955882352941178</v>
      </c>
      <c r="AK508" s="9" t="s">
        <v>248</v>
      </c>
      <c r="AL508" s="9">
        <v>38</v>
      </c>
      <c r="AM508" s="9">
        <v>3.666090233881671</v>
      </c>
      <c r="AN508" s="9">
        <v>3.6924083769633507</v>
      </c>
      <c r="AO508" s="73">
        <v>3</v>
      </c>
      <c r="AP508" s="80">
        <v>0</v>
      </c>
      <c r="AQ508" s="80">
        <v>0</v>
      </c>
      <c r="AR508" s="224">
        <v>75</v>
      </c>
      <c r="AS508" s="224" t="s">
        <v>248</v>
      </c>
      <c r="AT508" s="11">
        <v>2742.6390000000001</v>
      </c>
      <c r="AU508" s="11">
        <v>58.244</v>
      </c>
      <c r="AV508" s="11">
        <v>0</v>
      </c>
      <c r="AW508" s="11">
        <v>75</v>
      </c>
      <c r="AX508" s="203" t="s">
        <v>248</v>
      </c>
      <c r="AY508" s="235" t="s">
        <v>248</v>
      </c>
      <c r="AZ508" s="138">
        <v>27399</v>
      </c>
      <c r="BA508" s="188" t="s">
        <v>248</v>
      </c>
      <c r="BB508" s="188" t="s">
        <v>248</v>
      </c>
      <c r="BC508" s="158" t="s">
        <v>248</v>
      </c>
      <c r="BD508" s="217" t="s">
        <v>61</v>
      </c>
      <c r="BE508" s="201" t="s">
        <v>62</v>
      </c>
      <c r="BF508" s="201" t="s">
        <v>63</v>
      </c>
      <c r="BG508" s="201" t="s">
        <v>196</v>
      </c>
      <c r="BH508" s="456" t="s">
        <v>515</v>
      </c>
      <c r="BI508" s="218" t="s">
        <v>67</v>
      </c>
      <c r="BJ508" s="370">
        <v>214</v>
      </c>
      <c r="BK508" s="370">
        <v>3</v>
      </c>
      <c r="BL508" s="219" t="s">
        <v>65</v>
      </c>
      <c r="BM508" s="52"/>
      <c r="BN508" s="218" t="s">
        <v>310</v>
      </c>
      <c r="BO508" s="217" t="s">
        <v>54</v>
      </c>
      <c r="BP508" s="201" t="s">
        <v>699</v>
      </c>
      <c r="BQ508" s="52" t="s">
        <v>715</v>
      </c>
    </row>
    <row r="509" spans="1:69" ht="16.5" thickBot="1">
      <c r="A509" s="207" t="s">
        <v>37</v>
      </c>
      <c r="B509" s="208" t="s">
        <v>9</v>
      </c>
      <c r="C509" s="202" t="s">
        <v>35</v>
      </c>
      <c r="D509" s="210" t="s">
        <v>182</v>
      </c>
      <c r="E509" s="24" t="s">
        <v>644</v>
      </c>
      <c r="F509" s="86">
        <v>40</v>
      </c>
      <c r="G509" s="80">
        <v>0</v>
      </c>
      <c r="H509" s="204"/>
      <c r="I509" s="204"/>
      <c r="J509" s="204"/>
      <c r="K509" s="204"/>
      <c r="L509" s="80">
        <v>0</v>
      </c>
      <c r="M509" s="203"/>
      <c r="N509" s="52">
        <v>0</v>
      </c>
      <c r="O509" s="204"/>
      <c r="P509" s="204"/>
      <c r="Q509" s="11">
        <v>6.6410998499999998</v>
      </c>
      <c r="R509" s="204"/>
      <c r="S509" s="204"/>
      <c r="T509" s="53">
        <v>7.5</v>
      </c>
      <c r="U509" s="204"/>
      <c r="V509" s="204"/>
      <c r="W509" s="11">
        <v>6.6785996750000001</v>
      </c>
      <c r="X509" s="204"/>
      <c r="Y509" s="204"/>
      <c r="Z509" s="53">
        <v>7.4</v>
      </c>
      <c r="AA509" s="204"/>
      <c r="AB509" s="204"/>
      <c r="AC509" s="204"/>
      <c r="AD509" s="204"/>
      <c r="AE509" s="204"/>
      <c r="AF509" s="9">
        <v>2.7442142899547304</v>
      </c>
      <c r="AG509" s="9">
        <v>280</v>
      </c>
      <c r="AH509" s="9">
        <v>0.25323685405144331</v>
      </c>
      <c r="AI509" s="9">
        <v>44</v>
      </c>
      <c r="AJ509" s="9">
        <v>2.1341463414634148</v>
      </c>
      <c r="AK509" s="9" t="s">
        <v>248</v>
      </c>
      <c r="AL509" s="9">
        <v>0</v>
      </c>
      <c r="AM509" s="9"/>
      <c r="AN509" s="9"/>
      <c r="AO509" s="73">
        <v>0</v>
      </c>
      <c r="AP509" s="80">
        <v>0</v>
      </c>
      <c r="AQ509" s="80">
        <v>0</v>
      </c>
      <c r="AR509" s="224">
        <v>80</v>
      </c>
      <c r="AS509" s="224" t="s">
        <v>248</v>
      </c>
      <c r="AT509" s="11">
        <v>2879.1170000000002</v>
      </c>
      <c r="AU509" s="11">
        <v>0</v>
      </c>
      <c r="AV509" s="11">
        <v>0</v>
      </c>
      <c r="AW509" s="11">
        <v>80</v>
      </c>
      <c r="AX509" s="203" t="s">
        <v>248</v>
      </c>
      <c r="AY509" s="235" t="s">
        <v>248</v>
      </c>
      <c r="AZ509" s="138">
        <v>27399</v>
      </c>
      <c r="BA509" s="188" t="s">
        <v>248</v>
      </c>
      <c r="BB509" s="188" t="s">
        <v>248</v>
      </c>
      <c r="BC509" s="158" t="s">
        <v>248</v>
      </c>
      <c r="BD509" s="217" t="s">
        <v>61</v>
      </c>
      <c r="BE509" s="201" t="s">
        <v>62</v>
      </c>
      <c r="BF509" s="201" t="s">
        <v>63</v>
      </c>
      <c r="BG509" s="201" t="s">
        <v>196</v>
      </c>
      <c r="BH509" s="456" t="s">
        <v>515</v>
      </c>
      <c r="BI509" s="218" t="s">
        <v>68</v>
      </c>
      <c r="BJ509" s="370">
        <v>214</v>
      </c>
      <c r="BK509" s="370">
        <v>4</v>
      </c>
      <c r="BL509" s="219" t="s">
        <v>65</v>
      </c>
      <c r="BM509" s="52"/>
      <c r="BN509" s="218" t="s">
        <v>310</v>
      </c>
      <c r="BO509" s="217" t="s">
        <v>54</v>
      </c>
      <c r="BP509" s="201" t="s">
        <v>699</v>
      </c>
      <c r="BQ509" s="52" t="s">
        <v>715</v>
      </c>
    </row>
    <row r="510" spans="1:69" ht="16.5" thickBot="1">
      <c r="A510" s="207" t="s">
        <v>37</v>
      </c>
      <c r="B510" s="208" t="s">
        <v>9</v>
      </c>
      <c r="C510" s="202" t="s">
        <v>35</v>
      </c>
      <c r="D510" s="210" t="s">
        <v>182</v>
      </c>
      <c r="E510" s="24" t="s">
        <v>638</v>
      </c>
      <c r="F510" s="86">
        <v>47</v>
      </c>
      <c r="G510" s="80">
        <v>0</v>
      </c>
      <c r="H510" s="204"/>
      <c r="I510" s="204"/>
      <c r="J510" s="204"/>
      <c r="K510" s="204"/>
      <c r="L510" s="80">
        <v>0</v>
      </c>
      <c r="M510" s="203"/>
      <c r="N510" s="52">
        <v>0</v>
      </c>
      <c r="O510" s="204"/>
      <c r="P510" s="204"/>
      <c r="Q510" s="11">
        <v>5.7622765105999996</v>
      </c>
      <c r="R510" s="204"/>
      <c r="S510" s="204"/>
      <c r="T510" s="53">
        <v>8.3249999999999993</v>
      </c>
      <c r="U510" s="204"/>
      <c r="V510" s="204"/>
      <c r="W510" s="11">
        <v>5.4506594680851004</v>
      </c>
      <c r="X510" s="204"/>
      <c r="Y510" s="204"/>
      <c r="Z510" s="53">
        <v>7.8249999999999993</v>
      </c>
      <c r="AA510" s="204"/>
      <c r="AB510" s="204"/>
      <c r="AC510" s="204"/>
      <c r="AD510" s="204"/>
      <c r="AE510" s="204"/>
      <c r="AF510" s="9">
        <v>3.5783074638858348</v>
      </c>
      <c r="AG510" s="9">
        <v>306</v>
      </c>
      <c r="AH510" s="9">
        <v>0.61691054425741776</v>
      </c>
      <c r="AI510" s="9">
        <v>11</v>
      </c>
      <c r="AJ510" s="9">
        <v>2.013235294117647</v>
      </c>
      <c r="AK510" s="9" t="s">
        <v>248</v>
      </c>
      <c r="AL510" s="9">
        <v>45</v>
      </c>
      <c r="AM510" s="9">
        <v>3.6025238199839515</v>
      </c>
      <c r="AN510" s="9">
        <v>3.6861979166666665</v>
      </c>
      <c r="AO510" s="73">
        <v>3</v>
      </c>
      <c r="AP510" s="80">
        <v>0</v>
      </c>
      <c r="AQ510" s="80">
        <v>1</v>
      </c>
      <c r="AR510" s="224">
        <v>90</v>
      </c>
      <c r="AS510" s="224" t="s">
        <v>248</v>
      </c>
      <c r="AT510" s="11">
        <v>3105.547</v>
      </c>
      <c r="AU510" s="11">
        <v>245.12</v>
      </c>
      <c r="AV510" s="11">
        <v>0</v>
      </c>
      <c r="AW510" s="11">
        <v>90</v>
      </c>
      <c r="AX510" s="203" t="s">
        <v>248</v>
      </c>
      <c r="AY510" s="235" t="s">
        <v>248</v>
      </c>
      <c r="AZ510" s="138">
        <v>25174</v>
      </c>
      <c r="BA510" s="188" t="s">
        <v>248</v>
      </c>
      <c r="BB510" s="203" t="s">
        <v>248</v>
      </c>
      <c r="BC510" s="158" t="s">
        <v>248</v>
      </c>
      <c r="BD510" s="217" t="s">
        <v>61</v>
      </c>
      <c r="BE510" s="201" t="s">
        <v>62</v>
      </c>
      <c r="BF510" s="201" t="s">
        <v>63</v>
      </c>
      <c r="BG510" s="201" t="s">
        <v>196</v>
      </c>
      <c r="BH510" s="456" t="s">
        <v>712</v>
      </c>
      <c r="BI510" s="218" t="s">
        <v>64</v>
      </c>
      <c r="BJ510" s="370">
        <v>214</v>
      </c>
      <c r="BK510" s="370">
        <v>1</v>
      </c>
      <c r="BL510" s="219" t="s">
        <v>65</v>
      </c>
      <c r="BM510" s="52"/>
      <c r="BN510" s="218" t="s">
        <v>310</v>
      </c>
      <c r="BO510" s="217" t="s">
        <v>57</v>
      </c>
      <c r="BP510" s="201" t="s">
        <v>681</v>
      </c>
      <c r="BQ510" s="52" t="s">
        <v>717</v>
      </c>
    </row>
    <row r="511" spans="1:69" ht="16.5" thickBot="1">
      <c r="A511" s="207" t="s">
        <v>37</v>
      </c>
      <c r="B511" s="208" t="s">
        <v>9</v>
      </c>
      <c r="C511" s="202" t="s">
        <v>35</v>
      </c>
      <c r="D511" s="210" t="s">
        <v>182</v>
      </c>
      <c r="E511" s="24" t="s">
        <v>638</v>
      </c>
      <c r="F511" s="86">
        <v>47</v>
      </c>
      <c r="G511" s="80">
        <v>6</v>
      </c>
      <c r="H511" s="204"/>
      <c r="I511" s="204"/>
      <c r="J511" s="204"/>
      <c r="K511" s="204"/>
      <c r="L511" s="80">
        <v>1</v>
      </c>
      <c r="M511" s="203"/>
      <c r="N511" s="52">
        <v>0</v>
      </c>
      <c r="O511" s="204"/>
      <c r="P511" s="204"/>
      <c r="Q511" s="11">
        <v>8.4015749</v>
      </c>
      <c r="R511" s="204"/>
      <c r="S511" s="204"/>
      <c r="T511" s="53">
        <v>13</v>
      </c>
      <c r="U511" s="204"/>
      <c r="V511" s="204"/>
      <c r="W511" s="11">
        <v>8.5091499499999994</v>
      </c>
      <c r="X511" s="204"/>
      <c r="Y511" s="204"/>
      <c r="Z511" s="53">
        <v>14</v>
      </c>
      <c r="AA511" s="204"/>
      <c r="AB511" s="204"/>
      <c r="AC511" s="204"/>
      <c r="AD511" s="204"/>
      <c r="AE511" s="204"/>
      <c r="AF511" s="9">
        <v>2.8546455005095122</v>
      </c>
      <c r="AG511" s="9">
        <v>241</v>
      </c>
      <c r="AH511" s="9">
        <v>0.67161899065794084</v>
      </c>
      <c r="AI511" s="9">
        <v>81</v>
      </c>
      <c r="AJ511" s="9">
        <v>1.368421052631579</v>
      </c>
      <c r="AK511" s="9" t="s">
        <v>248</v>
      </c>
      <c r="AL511" s="9">
        <v>16</v>
      </c>
      <c r="AM511" s="9">
        <v>3.014508916863373</v>
      </c>
      <c r="AN511" s="9">
        <v>2.95</v>
      </c>
      <c r="AO511" s="73">
        <v>13</v>
      </c>
      <c r="AP511" s="80">
        <v>3</v>
      </c>
      <c r="AQ511" s="80">
        <v>4</v>
      </c>
      <c r="AR511" s="224">
        <v>62</v>
      </c>
      <c r="AS511" s="224" t="s">
        <v>248</v>
      </c>
      <c r="AT511" s="11">
        <v>2386.4650000000001</v>
      </c>
      <c r="AU511" s="11">
        <v>526.30399999999997</v>
      </c>
      <c r="AV511" s="11">
        <v>1</v>
      </c>
      <c r="AW511" s="11">
        <v>61</v>
      </c>
      <c r="AX511" s="203" t="s">
        <v>248</v>
      </c>
      <c r="AY511" s="235" t="s">
        <v>248</v>
      </c>
      <c r="AZ511" s="138">
        <v>25174</v>
      </c>
      <c r="BA511" s="188" t="s">
        <v>248</v>
      </c>
      <c r="BB511" s="203" t="s">
        <v>248</v>
      </c>
      <c r="BC511" s="158" t="s">
        <v>248</v>
      </c>
      <c r="BD511" s="217" t="s">
        <v>61</v>
      </c>
      <c r="BE511" s="201" t="s">
        <v>62</v>
      </c>
      <c r="BF511" s="201" t="s">
        <v>63</v>
      </c>
      <c r="BG511" s="201" t="s">
        <v>196</v>
      </c>
      <c r="BH511" s="455" t="s">
        <v>712</v>
      </c>
      <c r="BI511" s="218" t="s">
        <v>66</v>
      </c>
      <c r="BJ511" s="370">
        <v>214</v>
      </c>
      <c r="BK511" s="370">
        <v>7</v>
      </c>
      <c r="BL511" s="219" t="s">
        <v>65</v>
      </c>
      <c r="BM511" s="52"/>
      <c r="BN511" s="218" t="s">
        <v>310</v>
      </c>
      <c r="BO511" s="217" t="s">
        <v>57</v>
      </c>
      <c r="BP511" s="201" t="s">
        <v>681</v>
      </c>
      <c r="BQ511" s="52" t="s">
        <v>717</v>
      </c>
    </row>
    <row r="512" spans="1:69" ht="16.5" thickBot="1">
      <c r="A512" s="207" t="s">
        <v>37</v>
      </c>
      <c r="B512" s="208" t="s">
        <v>9</v>
      </c>
      <c r="C512" s="202" t="s">
        <v>35</v>
      </c>
      <c r="D512" s="210" t="s">
        <v>182</v>
      </c>
      <c r="E512" s="24" t="s">
        <v>638</v>
      </c>
      <c r="F512" s="86">
        <v>47</v>
      </c>
      <c r="G512" s="80">
        <v>1</v>
      </c>
      <c r="H512" s="204"/>
      <c r="I512" s="204"/>
      <c r="J512" s="204"/>
      <c r="K512" s="204"/>
      <c r="L512" s="80">
        <v>0</v>
      </c>
      <c r="M512" s="203"/>
      <c r="N512" s="52">
        <v>0</v>
      </c>
      <c r="O512" s="204"/>
      <c r="P512" s="204"/>
      <c r="Q512" s="11">
        <v>6.5431302608999999</v>
      </c>
      <c r="R512" s="204"/>
      <c r="S512" s="204"/>
      <c r="T512" s="53">
        <v>11.849999999999998</v>
      </c>
      <c r="U512" s="204"/>
      <c r="V512" s="204"/>
      <c r="W512" s="11">
        <v>6.0191302173913002</v>
      </c>
      <c r="X512" s="204"/>
      <c r="Y512" s="204"/>
      <c r="Z512" s="53">
        <v>10.424999999999999</v>
      </c>
      <c r="AA512" s="204"/>
      <c r="AB512" s="204"/>
      <c r="AC512" s="204"/>
      <c r="AD512" s="204"/>
      <c r="AE512" s="204"/>
      <c r="AF512" s="9">
        <v>3.4967805474194433</v>
      </c>
      <c r="AG512" s="9">
        <v>316</v>
      </c>
      <c r="AH512" s="9">
        <v>0.55373622564255487</v>
      </c>
      <c r="AI512" s="9">
        <v>25</v>
      </c>
      <c r="AJ512" s="9">
        <v>2.206818181818182</v>
      </c>
      <c r="AK512" s="9" t="s">
        <v>248</v>
      </c>
      <c r="AL512" s="9">
        <v>43</v>
      </c>
      <c r="AM512" s="9">
        <v>3.543421937381706</v>
      </c>
      <c r="AN512" s="9">
        <v>3.6589743589743589</v>
      </c>
      <c r="AO512" s="73">
        <v>6</v>
      </c>
      <c r="AP512" s="80">
        <v>1</v>
      </c>
      <c r="AQ512" s="80">
        <v>0</v>
      </c>
      <c r="AR512" s="224">
        <v>85</v>
      </c>
      <c r="AS512" s="224" t="s">
        <v>248</v>
      </c>
      <c r="AT512" s="11">
        <v>3152.654</v>
      </c>
      <c r="AU512" s="11">
        <v>130.15700000000001</v>
      </c>
      <c r="AV512" s="11">
        <v>0</v>
      </c>
      <c r="AW512" s="11">
        <v>80</v>
      </c>
      <c r="AX512" s="203" t="s">
        <v>248</v>
      </c>
      <c r="AY512" s="235" t="s">
        <v>248</v>
      </c>
      <c r="AZ512" s="138">
        <v>25174</v>
      </c>
      <c r="BA512" s="188" t="s">
        <v>248</v>
      </c>
      <c r="BB512" s="203" t="s">
        <v>248</v>
      </c>
      <c r="BC512" s="158" t="s">
        <v>248</v>
      </c>
      <c r="BD512" s="217" t="s">
        <v>61</v>
      </c>
      <c r="BE512" s="201" t="s">
        <v>62</v>
      </c>
      <c r="BF512" s="201" t="s">
        <v>63</v>
      </c>
      <c r="BG512" s="201" t="s">
        <v>196</v>
      </c>
      <c r="BH512" s="456" t="s">
        <v>712</v>
      </c>
      <c r="BI512" s="218" t="s">
        <v>67</v>
      </c>
      <c r="BJ512" s="370">
        <v>214</v>
      </c>
      <c r="BK512" s="370">
        <v>3</v>
      </c>
      <c r="BL512" s="219" t="s">
        <v>65</v>
      </c>
      <c r="BM512" s="52"/>
      <c r="BN512" s="218" t="s">
        <v>310</v>
      </c>
      <c r="BO512" s="217" t="s">
        <v>57</v>
      </c>
      <c r="BP512" s="201" t="s">
        <v>681</v>
      </c>
      <c r="BQ512" s="52" t="s">
        <v>717</v>
      </c>
    </row>
    <row r="513" spans="1:69" ht="16.5" thickBot="1">
      <c r="A513" s="207" t="s">
        <v>37</v>
      </c>
      <c r="B513" s="208" t="s">
        <v>9</v>
      </c>
      <c r="C513" s="202" t="s">
        <v>35</v>
      </c>
      <c r="D513" s="210" t="s">
        <v>182</v>
      </c>
      <c r="E513" s="24" t="s">
        <v>638</v>
      </c>
      <c r="F513" s="86">
        <v>47</v>
      </c>
      <c r="G513" s="80">
        <v>3</v>
      </c>
      <c r="H513" s="204"/>
      <c r="I513" s="204"/>
      <c r="J513" s="204"/>
      <c r="K513" s="204"/>
      <c r="L513" s="80">
        <v>1</v>
      </c>
      <c r="M513" s="203"/>
      <c r="N513" s="52">
        <v>0</v>
      </c>
      <c r="O513" s="204"/>
      <c r="P513" s="204"/>
      <c r="Q513" s="11">
        <v>8.4313719999999996</v>
      </c>
      <c r="R513" s="204"/>
      <c r="S513" s="204"/>
      <c r="T513" s="53">
        <v>11.975</v>
      </c>
      <c r="U513" s="204"/>
      <c r="V513" s="204"/>
      <c r="W513" s="11">
        <v>8.3334649069766993</v>
      </c>
      <c r="X513" s="204"/>
      <c r="Y513" s="204"/>
      <c r="Z513" s="53">
        <v>11.9625</v>
      </c>
      <c r="AA513" s="204"/>
      <c r="AB513" s="204"/>
      <c r="AC513" s="204"/>
      <c r="AD513" s="204"/>
      <c r="AE513" s="204"/>
      <c r="AF513" s="9">
        <v>2.6116589895591207</v>
      </c>
      <c r="AG513" s="9">
        <v>217</v>
      </c>
      <c r="AH513" s="9">
        <v>0.48223822173098274</v>
      </c>
      <c r="AI513" s="9">
        <v>70</v>
      </c>
      <c r="AJ513" s="9">
        <v>1.4671875000000001</v>
      </c>
      <c r="AK513" s="9" t="s">
        <v>248</v>
      </c>
      <c r="AL513" s="9">
        <v>0</v>
      </c>
      <c r="AM513" s="9"/>
      <c r="AN513" s="9"/>
      <c r="AO513" s="73">
        <v>8</v>
      </c>
      <c r="AP513" s="80">
        <v>3</v>
      </c>
      <c r="AQ513" s="80">
        <v>2</v>
      </c>
      <c r="AR513" s="224">
        <v>75</v>
      </c>
      <c r="AS513" s="224" t="s">
        <v>248</v>
      </c>
      <c r="AT513" s="11">
        <v>2669.6460000000002</v>
      </c>
      <c r="AU513" s="11">
        <v>463.83100000000002</v>
      </c>
      <c r="AV513" s="11">
        <v>0</v>
      </c>
      <c r="AW513" s="11">
        <v>75</v>
      </c>
      <c r="AX513" s="203" t="s">
        <v>248</v>
      </c>
      <c r="AY513" s="235" t="s">
        <v>248</v>
      </c>
      <c r="AZ513" s="138">
        <v>25174</v>
      </c>
      <c r="BA513" s="188" t="s">
        <v>248</v>
      </c>
      <c r="BB513" s="203" t="s">
        <v>248</v>
      </c>
      <c r="BC513" s="158" t="s">
        <v>248</v>
      </c>
      <c r="BD513" s="217" t="s">
        <v>61</v>
      </c>
      <c r="BE513" s="201" t="s">
        <v>62</v>
      </c>
      <c r="BF513" s="201" t="s">
        <v>63</v>
      </c>
      <c r="BG513" s="201" t="s">
        <v>196</v>
      </c>
      <c r="BH513" s="456" t="s">
        <v>712</v>
      </c>
      <c r="BI513" s="218" t="s">
        <v>68</v>
      </c>
      <c r="BJ513" s="370">
        <v>214</v>
      </c>
      <c r="BK513" s="370">
        <v>4</v>
      </c>
      <c r="BL513" s="219" t="s">
        <v>65</v>
      </c>
      <c r="BM513" s="52"/>
      <c r="BN513" s="218" t="s">
        <v>310</v>
      </c>
      <c r="BO513" s="217" t="s">
        <v>57</v>
      </c>
      <c r="BP513" s="201" t="s">
        <v>681</v>
      </c>
      <c r="BQ513" s="52" t="s">
        <v>717</v>
      </c>
    </row>
    <row r="514" spans="1:69" ht="16.5" thickBot="1">
      <c r="A514" s="207" t="s">
        <v>37</v>
      </c>
      <c r="B514" s="208" t="s">
        <v>9</v>
      </c>
      <c r="C514" s="202" t="s">
        <v>35</v>
      </c>
      <c r="D514" s="210" t="s">
        <v>182</v>
      </c>
      <c r="E514" s="442" t="s">
        <v>548</v>
      </c>
      <c r="F514" s="420">
        <v>45</v>
      </c>
      <c r="G514" s="421">
        <v>0</v>
      </c>
      <c r="H514" s="422"/>
      <c r="I514" s="422"/>
      <c r="J514" s="422"/>
      <c r="K514" s="422"/>
      <c r="L514" s="421">
        <v>0</v>
      </c>
      <c r="M514" s="423"/>
      <c r="N514" s="424">
        <v>0</v>
      </c>
      <c r="O514" s="422"/>
      <c r="P514" s="422"/>
      <c r="Q514" s="425">
        <v>5.7507776667000003</v>
      </c>
      <c r="R514" s="422"/>
      <c r="S514" s="422"/>
      <c r="T514" s="426">
        <v>6.96875</v>
      </c>
      <c r="U514" s="422"/>
      <c r="V514" s="422"/>
      <c r="W514" s="425">
        <v>5.8049999333333</v>
      </c>
      <c r="X514" s="422"/>
      <c r="Y514" s="422"/>
      <c r="Z514" s="426">
        <v>7.1875</v>
      </c>
      <c r="AA514" s="422"/>
      <c r="AB514" s="422"/>
      <c r="AC514" s="422"/>
      <c r="AD514" s="422"/>
      <c r="AE514" s="422"/>
      <c r="AF514" s="427">
        <v>3.4341206447661867</v>
      </c>
      <c r="AG514" s="427">
        <v>315</v>
      </c>
      <c r="AH514" s="427">
        <v>0.43619247615145468</v>
      </c>
      <c r="AI514" s="427">
        <v>6</v>
      </c>
      <c r="AJ514" s="427">
        <v>2.6059782608695654</v>
      </c>
      <c r="AK514" s="427" t="s">
        <v>248</v>
      </c>
      <c r="AL514" s="427">
        <v>44</v>
      </c>
      <c r="AM514" s="427">
        <v>3.4270779320171898</v>
      </c>
      <c r="AN514" s="427">
        <v>3.4630434782608694</v>
      </c>
      <c r="AO514" s="428">
        <v>0</v>
      </c>
      <c r="AP514" s="421">
        <v>0</v>
      </c>
      <c r="AQ514" s="421">
        <v>0</v>
      </c>
      <c r="AR514" s="429">
        <v>90</v>
      </c>
      <c r="AS514" s="429" t="s">
        <v>248</v>
      </c>
      <c r="AT514" s="425">
        <v>3185.556</v>
      </c>
      <c r="AU514" s="425">
        <v>21.337</v>
      </c>
      <c r="AV514" s="425">
        <v>0</v>
      </c>
      <c r="AW514" s="425">
        <v>90</v>
      </c>
      <c r="AX514" s="203" t="s">
        <v>248</v>
      </c>
      <c r="AY514" s="235" t="s">
        <v>248</v>
      </c>
      <c r="AZ514" s="138">
        <v>30001</v>
      </c>
      <c r="BA514" s="188" t="s">
        <v>248</v>
      </c>
      <c r="BB514" s="203" t="s">
        <v>248</v>
      </c>
      <c r="BC514" s="158" t="s">
        <v>248</v>
      </c>
      <c r="BD514" s="217" t="s">
        <v>61</v>
      </c>
      <c r="BE514" s="201" t="s">
        <v>62</v>
      </c>
      <c r="BF514" s="201" t="s">
        <v>63</v>
      </c>
      <c r="BG514" s="201" t="s">
        <v>196</v>
      </c>
      <c r="BH514" s="456" t="s">
        <v>515</v>
      </c>
      <c r="BI514" s="218" t="s">
        <v>64</v>
      </c>
      <c r="BJ514" s="370">
        <v>214</v>
      </c>
      <c r="BK514" s="370">
        <v>1</v>
      </c>
      <c r="BL514" s="219" t="s">
        <v>65</v>
      </c>
      <c r="BM514" s="52"/>
      <c r="BN514" s="218" t="s">
        <v>310</v>
      </c>
      <c r="BO514" s="217" t="s">
        <v>335</v>
      </c>
      <c r="BP514" s="201" t="s">
        <v>690</v>
      </c>
      <c r="BQ514" s="52" t="s">
        <v>718</v>
      </c>
    </row>
    <row r="515" spans="1:69" ht="16.5" thickBot="1">
      <c r="A515" s="207" t="s">
        <v>37</v>
      </c>
      <c r="B515" s="208" t="s">
        <v>9</v>
      </c>
      <c r="C515" s="202" t="s">
        <v>35</v>
      </c>
      <c r="D515" s="210" t="s">
        <v>182</v>
      </c>
      <c r="E515" s="442" t="s">
        <v>548</v>
      </c>
      <c r="F515" s="420">
        <v>44</v>
      </c>
      <c r="G515" s="421">
        <v>2</v>
      </c>
      <c r="H515" s="422"/>
      <c r="I515" s="422"/>
      <c r="J515" s="422"/>
      <c r="K515" s="422"/>
      <c r="L515" s="421">
        <v>0</v>
      </c>
      <c r="M515" s="423"/>
      <c r="N515" s="424">
        <v>0</v>
      </c>
      <c r="O515" s="422"/>
      <c r="P515" s="422"/>
      <c r="Q515" s="425">
        <v>8.0548570951999992</v>
      </c>
      <c r="R515" s="422"/>
      <c r="S515" s="422"/>
      <c r="T515" s="426">
        <v>13.95</v>
      </c>
      <c r="U515" s="422"/>
      <c r="V515" s="422"/>
      <c r="W515" s="425">
        <v>8.1577856666665998</v>
      </c>
      <c r="X515" s="422"/>
      <c r="Y515" s="422"/>
      <c r="Z515" s="426">
        <v>13.95</v>
      </c>
      <c r="AA515" s="422"/>
      <c r="AB515" s="422"/>
      <c r="AC515" s="422"/>
      <c r="AD515" s="422"/>
      <c r="AE515" s="422"/>
      <c r="AF515" s="427">
        <v>3.0986585380308305</v>
      </c>
      <c r="AG515" s="427">
        <v>287</v>
      </c>
      <c r="AH515" s="427">
        <v>0.61825637965807001</v>
      </c>
      <c r="AI515" s="427">
        <v>46</v>
      </c>
      <c r="AJ515" s="427">
        <v>2.0094594594594595</v>
      </c>
      <c r="AK515" s="427" t="s">
        <v>248</v>
      </c>
      <c r="AL515" s="427">
        <v>38</v>
      </c>
      <c r="AM515" s="427">
        <v>3.1434210552308794</v>
      </c>
      <c r="AN515" s="427">
        <v>3.1917808219178081</v>
      </c>
      <c r="AO515" s="428">
        <v>1</v>
      </c>
      <c r="AP515" s="421">
        <v>0</v>
      </c>
      <c r="AQ515" s="421">
        <v>3</v>
      </c>
      <c r="AR515" s="429">
        <v>80</v>
      </c>
      <c r="AS515" s="429" t="s">
        <v>248</v>
      </c>
      <c r="AT515" s="425">
        <v>2932.502</v>
      </c>
      <c r="AU515" s="425">
        <v>77.7</v>
      </c>
      <c r="AV515" s="425">
        <v>0</v>
      </c>
      <c r="AW515" s="425">
        <v>80</v>
      </c>
      <c r="AX515" s="203" t="s">
        <v>248</v>
      </c>
      <c r="AY515" s="235" t="s">
        <v>248</v>
      </c>
      <c r="AZ515" s="138">
        <v>30001</v>
      </c>
      <c r="BA515" s="188" t="s">
        <v>248</v>
      </c>
      <c r="BB515" s="203" t="s">
        <v>248</v>
      </c>
      <c r="BC515" s="158" t="s">
        <v>248</v>
      </c>
      <c r="BD515" s="217" t="s">
        <v>61</v>
      </c>
      <c r="BE515" s="201" t="s">
        <v>62</v>
      </c>
      <c r="BF515" s="201" t="s">
        <v>63</v>
      </c>
      <c r="BG515" s="201" t="s">
        <v>196</v>
      </c>
      <c r="BH515" s="456" t="s">
        <v>515</v>
      </c>
      <c r="BI515" s="218" t="s">
        <v>66</v>
      </c>
      <c r="BJ515" s="370">
        <v>214</v>
      </c>
      <c r="BK515" s="370">
        <v>7</v>
      </c>
      <c r="BL515" s="219" t="s">
        <v>65</v>
      </c>
      <c r="BM515" s="52"/>
      <c r="BN515" s="218" t="s">
        <v>310</v>
      </c>
      <c r="BO515" s="217" t="s">
        <v>335</v>
      </c>
      <c r="BP515" s="201" t="s">
        <v>690</v>
      </c>
      <c r="BQ515" s="52" t="s">
        <v>718</v>
      </c>
    </row>
    <row r="516" spans="1:69" ht="16.5" thickBot="1">
      <c r="A516" s="207" t="s">
        <v>37</v>
      </c>
      <c r="B516" s="208" t="s">
        <v>9</v>
      </c>
      <c r="C516" s="202" t="s">
        <v>35</v>
      </c>
      <c r="D516" s="210" t="s">
        <v>182</v>
      </c>
      <c r="E516" s="442" t="s">
        <v>548</v>
      </c>
      <c r="F516" s="420">
        <v>46</v>
      </c>
      <c r="G516" s="421">
        <v>0</v>
      </c>
      <c r="H516" s="422"/>
      <c r="I516" s="422"/>
      <c r="J516" s="422"/>
      <c r="K516" s="422"/>
      <c r="L516" s="421">
        <v>0</v>
      </c>
      <c r="M516" s="423"/>
      <c r="N516" s="424">
        <v>0</v>
      </c>
      <c r="O516" s="422"/>
      <c r="P516" s="422"/>
      <c r="Q516" s="425">
        <v>6.9415648477999996</v>
      </c>
      <c r="R516" s="422"/>
      <c r="S516" s="422"/>
      <c r="T516" s="426">
        <v>8.6749999999999989</v>
      </c>
      <c r="U516" s="422"/>
      <c r="V516" s="422"/>
      <c r="W516" s="425">
        <v>7.0199564347825998</v>
      </c>
      <c r="X516" s="422"/>
      <c r="Y516" s="422"/>
      <c r="Z516" s="426">
        <v>8.6749999999999989</v>
      </c>
      <c r="AA516" s="422"/>
      <c r="AB516" s="422"/>
      <c r="AC516" s="422"/>
      <c r="AD516" s="422"/>
      <c r="AE516" s="422"/>
      <c r="AF516" s="427">
        <v>3.3134161515265519</v>
      </c>
      <c r="AG516" s="427">
        <v>322</v>
      </c>
      <c r="AH516" s="427">
        <v>0.52113521852259981</v>
      </c>
      <c r="AI516" s="427">
        <v>26</v>
      </c>
      <c r="AJ516" s="427">
        <v>2.2642857142857142</v>
      </c>
      <c r="AK516" s="427" t="s">
        <v>248</v>
      </c>
      <c r="AL516" s="427">
        <v>45</v>
      </c>
      <c r="AM516" s="427">
        <v>3.3255555584317169</v>
      </c>
      <c r="AN516" s="427">
        <v>3.4680232558139537</v>
      </c>
      <c r="AO516" s="428">
        <v>1</v>
      </c>
      <c r="AP516" s="421">
        <v>0</v>
      </c>
      <c r="AQ516" s="421">
        <v>0</v>
      </c>
      <c r="AR516" s="429">
        <v>91</v>
      </c>
      <c r="AS516" s="429" t="s">
        <v>248</v>
      </c>
      <c r="AT516" s="425">
        <v>3284.2620000000002</v>
      </c>
      <c r="AU516" s="425">
        <v>0</v>
      </c>
      <c r="AV516" s="425">
        <v>0</v>
      </c>
      <c r="AW516" s="425">
        <v>91</v>
      </c>
      <c r="AX516" s="203" t="s">
        <v>248</v>
      </c>
      <c r="AY516" s="235" t="s">
        <v>248</v>
      </c>
      <c r="AZ516" s="138">
        <v>30001</v>
      </c>
      <c r="BA516" s="188" t="s">
        <v>248</v>
      </c>
      <c r="BB516" s="203" t="s">
        <v>248</v>
      </c>
      <c r="BC516" s="158" t="s">
        <v>248</v>
      </c>
      <c r="BD516" s="217" t="s">
        <v>61</v>
      </c>
      <c r="BE516" s="201" t="s">
        <v>62</v>
      </c>
      <c r="BF516" s="201" t="s">
        <v>63</v>
      </c>
      <c r="BG516" s="201" t="s">
        <v>196</v>
      </c>
      <c r="BH516" s="456" t="s">
        <v>515</v>
      </c>
      <c r="BI516" s="218" t="s">
        <v>67</v>
      </c>
      <c r="BJ516" s="370">
        <v>214</v>
      </c>
      <c r="BK516" s="370">
        <v>3</v>
      </c>
      <c r="BL516" s="219" t="s">
        <v>65</v>
      </c>
      <c r="BM516" s="52"/>
      <c r="BN516" s="218" t="s">
        <v>310</v>
      </c>
      <c r="BO516" s="217" t="s">
        <v>335</v>
      </c>
      <c r="BP516" s="201" t="s">
        <v>690</v>
      </c>
      <c r="BQ516" s="52" t="s">
        <v>718</v>
      </c>
    </row>
    <row r="517" spans="1:69" ht="16.5" thickBot="1">
      <c r="A517" s="207" t="s">
        <v>37</v>
      </c>
      <c r="B517" s="208" t="s">
        <v>9</v>
      </c>
      <c r="C517" s="202" t="s">
        <v>35</v>
      </c>
      <c r="D517" s="210" t="s">
        <v>182</v>
      </c>
      <c r="E517" s="442" t="s">
        <v>548</v>
      </c>
      <c r="F517" s="420">
        <v>42</v>
      </c>
      <c r="G517" s="421">
        <v>6</v>
      </c>
      <c r="H517" s="422"/>
      <c r="I517" s="422"/>
      <c r="J517" s="422"/>
      <c r="K517" s="422"/>
      <c r="L517" s="421">
        <v>0</v>
      </c>
      <c r="M517" s="423"/>
      <c r="N517" s="424">
        <v>0</v>
      </c>
      <c r="O517" s="422"/>
      <c r="P517" s="422"/>
      <c r="Q517" s="425">
        <v>8.3673610833000005</v>
      </c>
      <c r="R517" s="422"/>
      <c r="S517" s="422"/>
      <c r="T517" s="426">
        <v>14.299999999999999</v>
      </c>
      <c r="U517" s="422"/>
      <c r="V517" s="422"/>
      <c r="W517" s="425">
        <v>8.3700277500000002</v>
      </c>
      <c r="X517" s="422"/>
      <c r="Y517" s="422"/>
      <c r="Z517" s="426">
        <v>14.299999999999999</v>
      </c>
      <c r="AA517" s="422"/>
      <c r="AB517" s="422"/>
      <c r="AC517" s="422"/>
      <c r="AD517" s="422"/>
      <c r="AE517" s="422"/>
      <c r="AF517" s="427">
        <v>2.4297883567355929</v>
      </c>
      <c r="AG517" s="427">
        <v>189</v>
      </c>
      <c r="AH517" s="427">
        <v>0.44743183921471158</v>
      </c>
      <c r="AI517" s="427">
        <v>120</v>
      </c>
      <c r="AJ517" s="427">
        <v>1.6</v>
      </c>
      <c r="AK517" s="427" t="s">
        <v>248</v>
      </c>
      <c r="AL517" s="427">
        <v>0</v>
      </c>
      <c r="AM517" s="427"/>
      <c r="AN517" s="427"/>
      <c r="AO517" s="428">
        <v>10</v>
      </c>
      <c r="AP517" s="421">
        <v>0</v>
      </c>
      <c r="AQ517" s="421">
        <v>0</v>
      </c>
      <c r="AR517" s="429">
        <v>62</v>
      </c>
      <c r="AS517" s="429" t="s">
        <v>248</v>
      </c>
      <c r="AT517" s="425">
        <v>2569.33</v>
      </c>
      <c r="AU517" s="425">
        <v>0</v>
      </c>
      <c r="AV517" s="425">
        <v>0</v>
      </c>
      <c r="AW517" s="425">
        <v>62</v>
      </c>
      <c r="AX517" s="203" t="s">
        <v>248</v>
      </c>
      <c r="AY517" s="235" t="s">
        <v>248</v>
      </c>
      <c r="AZ517" s="138">
        <v>30001</v>
      </c>
      <c r="BA517" s="188" t="s">
        <v>248</v>
      </c>
      <c r="BB517" s="203" t="s">
        <v>248</v>
      </c>
      <c r="BC517" s="158" t="s">
        <v>248</v>
      </c>
      <c r="BD517" s="217" t="s">
        <v>61</v>
      </c>
      <c r="BE517" s="201" t="s">
        <v>62</v>
      </c>
      <c r="BF517" s="201" t="s">
        <v>63</v>
      </c>
      <c r="BG517" s="201" t="s">
        <v>196</v>
      </c>
      <c r="BH517" s="456" t="s">
        <v>515</v>
      </c>
      <c r="BI517" s="218" t="s">
        <v>68</v>
      </c>
      <c r="BJ517" s="370">
        <v>214</v>
      </c>
      <c r="BK517" s="370">
        <v>4</v>
      </c>
      <c r="BL517" s="219" t="s">
        <v>65</v>
      </c>
      <c r="BM517" s="52"/>
      <c r="BN517" s="218" t="s">
        <v>310</v>
      </c>
      <c r="BO517" s="217" t="s">
        <v>335</v>
      </c>
      <c r="BP517" s="201" t="s">
        <v>690</v>
      </c>
      <c r="BQ517" s="52" t="s">
        <v>718</v>
      </c>
    </row>
    <row r="518" spans="1:69" ht="16.5" thickBot="1">
      <c r="A518" s="207" t="s">
        <v>37</v>
      </c>
      <c r="B518" s="208" t="s">
        <v>9</v>
      </c>
      <c r="C518" s="202" t="s">
        <v>35</v>
      </c>
      <c r="D518" s="210" t="s">
        <v>182</v>
      </c>
      <c r="E518" s="24" t="s">
        <v>336</v>
      </c>
      <c r="F518" s="86">
        <v>44</v>
      </c>
      <c r="G518" s="80">
        <v>0</v>
      </c>
      <c r="H518" s="204"/>
      <c r="I518" s="204"/>
      <c r="J518" s="204"/>
      <c r="K518" s="204"/>
      <c r="L518" s="80">
        <v>0</v>
      </c>
      <c r="M518" s="203"/>
      <c r="N518" s="52">
        <v>0</v>
      </c>
      <c r="O518" s="204"/>
      <c r="P518" s="204"/>
      <c r="Q518" s="11">
        <v>5.6631817045000004</v>
      </c>
      <c r="R518" s="204"/>
      <c r="S518" s="204"/>
      <c r="T518" s="53">
        <v>6.7799999999999994</v>
      </c>
      <c r="U518" s="204"/>
      <c r="V518" s="204"/>
      <c r="W518" s="11">
        <v>5.7056360227271998</v>
      </c>
      <c r="X518" s="204"/>
      <c r="Y518" s="204"/>
      <c r="Z518" s="53">
        <v>6.88</v>
      </c>
      <c r="AA518" s="204"/>
      <c r="AB518" s="204"/>
      <c r="AC518" s="204"/>
      <c r="AD518" s="204"/>
      <c r="AE518" s="204"/>
      <c r="AF518" s="9">
        <v>3.5105194906135653</v>
      </c>
      <c r="AG518" s="9">
        <v>308</v>
      </c>
      <c r="AH518" s="9">
        <v>0.4024387351791211</v>
      </c>
      <c r="AI518" s="9">
        <v>5</v>
      </c>
      <c r="AJ518" s="9">
        <v>2.6529411764705881</v>
      </c>
      <c r="AK518" s="9" t="s">
        <v>248</v>
      </c>
      <c r="AL518" s="9">
        <v>44</v>
      </c>
      <c r="AM518" s="9">
        <v>3.5105194906135653</v>
      </c>
      <c r="AN518" s="9">
        <v>3.5773809523809526</v>
      </c>
      <c r="AO518" s="73">
        <v>7</v>
      </c>
      <c r="AP518" s="80">
        <v>0</v>
      </c>
      <c r="AQ518" s="80">
        <v>0</v>
      </c>
      <c r="AR518" s="224">
        <v>81</v>
      </c>
      <c r="AS518" s="224" t="s">
        <v>248</v>
      </c>
      <c r="AT518" s="11">
        <v>3144.3490000000002</v>
      </c>
      <c r="AU518" s="11">
        <v>0</v>
      </c>
      <c r="AV518" s="11">
        <v>0</v>
      </c>
      <c r="AW518" s="11">
        <v>81</v>
      </c>
      <c r="AX518" s="203" t="s">
        <v>248</v>
      </c>
      <c r="AY518" s="235" t="s">
        <v>248</v>
      </c>
      <c r="AZ518" s="138">
        <v>27518</v>
      </c>
      <c r="BA518" s="188" t="s">
        <v>248</v>
      </c>
      <c r="BB518" s="203" t="s">
        <v>248</v>
      </c>
      <c r="BC518" s="158" t="s">
        <v>248</v>
      </c>
      <c r="BD518" s="217" t="s">
        <v>61</v>
      </c>
      <c r="BE518" s="201" t="s">
        <v>62</v>
      </c>
      <c r="BF518" s="201" t="s">
        <v>63</v>
      </c>
      <c r="BG518" s="201" t="s">
        <v>196</v>
      </c>
      <c r="BH518" s="456" t="s">
        <v>514</v>
      </c>
      <c r="BI518" s="218" t="s">
        <v>64</v>
      </c>
      <c r="BJ518" s="370">
        <v>214</v>
      </c>
      <c r="BK518" s="370">
        <v>1</v>
      </c>
      <c r="BL518" s="219" t="s">
        <v>65</v>
      </c>
      <c r="BM518" s="52"/>
      <c r="BN518" s="218" t="s">
        <v>310</v>
      </c>
      <c r="BO518" s="217" t="s">
        <v>705</v>
      </c>
      <c r="BP518" s="201" t="s">
        <v>690</v>
      </c>
      <c r="BQ518" s="52" t="s">
        <v>718</v>
      </c>
    </row>
    <row r="519" spans="1:69" ht="16.5" thickBot="1">
      <c r="A519" s="207" t="s">
        <v>37</v>
      </c>
      <c r="B519" s="208" t="s">
        <v>9</v>
      </c>
      <c r="C519" s="202" t="s">
        <v>35</v>
      </c>
      <c r="D519" s="210" t="s">
        <v>182</v>
      </c>
      <c r="E519" s="24" t="s">
        <v>336</v>
      </c>
      <c r="F519" s="86">
        <v>46</v>
      </c>
      <c r="G519" s="80">
        <v>1</v>
      </c>
      <c r="H519" s="204"/>
      <c r="I519" s="204"/>
      <c r="J519" s="204"/>
      <c r="K519" s="204"/>
      <c r="L519" s="80">
        <v>0</v>
      </c>
      <c r="M519" s="203"/>
      <c r="N519" s="52">
        <v>0</v>
      </c>
      <c r="O519" s="204"/>
      <c r="P519" s="204"/>
      <c r="Q519" s="11">
        <v>7.3276886889000004</v>
      </c>
      <c r="R519" s="204"/>
      <c r="S519" s="204"/>
      <c r="T519" s="53">
        <v>12.6875</v>
      </c>
      <c r="U519" s="204"/>
      <c r="V519" s="204"/>
      <c r="W519" s="11">
        <v>7.3856665333332998</v>
      </c>
      <c r="X519" s="204"/>
      <c r="Y519" s="204"/>
      <c r="Z519" s="53">
        <v>12.6875</v>
      </c>
      <c r="AA519" s="204"/>
      <c r="AB519" s="204"/>
      <c r="AC519" s="204"/>
      <c r="AD519" s="204"/>
      <c r="AE519" s="204"/>
      <c r="AF519" s="9">
        <v>2.6354152795880341</v>
      </c>
      <c r="AG519" s="9">
        <v>297</v>
      </c>
      <c r="AH519" s="9">
        <v>0.44211094647714566</v>
      </c>
      <c r="AI519" s="9">
        <v>115</v>
      </c>
      <c r="AJ519" s="9">
        <v>1.8079545454545456</v>
      </c>
      <c r="AK519" s="9" t="s">
        <v>248</v>
      </c>
      <c r="AL519" s="9">
        <v>0</v>
      </c>
      <c r="AM519" s="9"/>
      <c r="AN519" s="9"/>
      <c r="AO519" s="73">
        <v>4</v>
      </c>
      <c r="AP519" s="80">
        <v>0</v>
      </c>
      <c r="AQ519" s="80">
        <v>0</v>
      </c>
      <c r="AR519" s="224">
        <v>86</v>
      </c>
      <c r="AS519" s="224" t="s">
        <v>248</v>
      </c>
      <c r="AT519" s="11">
        <v>3230.8910000000001</v>
      </c>
      <c r="AU519" s="11">
        <v>0</v>
      </c>
      <c r="AV519" s="11">
        <v>0</v>
      </c>
      <c r="AW519" s="11">
        <v>86</v>
      </c>
      <c r="AX519" s="203" t="s">
        <v>248</v>
      </c>
      <c r="AY519" s="235" t="s">
        <v>248</v>
      </c>
      <c r="AZ519" s="138">
        <v>27518</v>
      </c>
      <c r="BA519" s="188" t="s">
        <v>248</v>
      </c>
      <c r="BB519" s="203" t="s">
        <v>248</v>
      </c>
      <c r="BC519" s="158" t="s">
        <v>248</v>
      </c>
      <c r="BD519" s="217" t="s">
        <v>61</v>
      </c>
      <c r="BE519" s="201" t="s">
        <v>62</v>
      </c>
      <c r="BF519" s="201" t="s">
        <v>63</v>
      </c>
      <c r="BG519" s="201" t="s">
        <v>196</v>
      </c>
      <c r="BH519" s="456" t="s">
        <v>514</v>
      </c>
      <c r="BI519" s="218" t="s">
        <v>66</v>
      </c>
      <c r="BJ519" s="370">
        <v>214</v>
      </c>
      <c r="BK519" s="370">
        <v>7</v>
      </c>
      <c r="BL519" s="219" t="s">
        <v>65</v>
      </c>
      <c r="BM519" s="52"/>
      <c r="BN519" s="218" t="s">
        <v>310</v>
      </c>
      <c r="BO519" s="217" t="s">
        <v>705</v>
      </c>
      <c r="BP519" s="201" t="s">
        <v>690</v>
      </c>
      <c r="BQ519" s="52" t="s">
        <v>718</v>
      </c>
    </row>
    <row r="520" spans="1:69" ht="16.5" thickBot="1">
      <c r="A520" s="207" t="s">
        <v>37</v>
      </c>
      <c r="B520" s="208" t="s">
        <v>9</v>
      </c>
      <c r="C520" s="202" t="s">
        <v>35</v>
      </c>
      <c r="D520" s="210" t="s">
        <v>182</v>
      </c>
      <c r="E520" s="24" t="s">
        <v>336</v>
      </c>
      <c r="F520" s="86">
        <v>44</v>
      </c>
      <c r="G520" s="80">
        <v>1</v>
      </c>
      <c r="H520" s="204"/>
      <c r="I520" s="204"/>
      <c r="J520" s="204"/>
      <c r="K520" s="204"/>
      <c r="L520" s="80">
        <v>0</v>
      </c>
      <c r="M520" s="203"/>
      <c r="N520" s="52">
        <v>0</v>
      </c>
      <c r="O520" s="204"/>
      <c r="P520" s="204"/>
      <c r="Q520" s="11">
        <v>7.0325811163000003</v>
      </c>
      <c r="R520" s="204"/>
      <c r="S520" s="204"/>
      <c r="T520" s="53">
        <v>9.8083333333333336</v>
      </c>
      <c r="U520" s="204"/>
      <c r="V520" s="204"/>
      <c r="W520" s="11">
        <v>7.1992557209301999</v>
      </c>
      <c r="X520" s="204"/>
      <c r="Y520" s="204"/>
      <c r="Z520" s="53">
        <v>10.2125</v>
      </c>
      <c r="AA520" s="204"/>
      <c r="AB520" s="204"/>
      <c r="AC520" s="204"/>
      <c r="AD520" s="204"/>
      <c r="AE520" s="204"/>
      <c r="AF520" s="9">
        <v>3.3148837200430945</v>
      </c>
      <c r="AG520" s="9">
        <v>301</v>
      </c>
      <c r="AH520" s="9">
        <v>0.54663979082032088</v>
      </c>
      <c r="AI520" s="9">
        <v>28</v>
      </c>
      <c r="AJ520" s="9">
        <v>2.1916666666666669</v>
      </c>
      <c r="AK520" s="9" t="s">
        <v>248</v>
      </c>
      <c r="AL520" s="9">
        <v>43</v>
      </c>
      <c r="AM520" s="9">
        <v>3.3148837200430945</v>
      </c>
      <c r="AN520" s="9">
        <v>3.4391025641025639</v>
      </c>
      <c r="AO520" s="73">
        <v>1</v>
      </c>
      <c r="AP520" s="80">
        <v>0</v>
      </c>
      <c r="AQ520" s="80">
        <v>0</v>
      </c>
      <c r="AR520" s="224">
        <v>85</v>
      </c>
      <c r="AS520" s="224" t="s">
        <v>248</v>
      </c>
      <c r="AT520" s="11">
        <v>3070.4569999999999</v>
      </c>
      <c r="AU520" s="11">
        <v>0</v>
      </c>
      <c r="AV520" s="11">
        <v>0</v>
      </c>
      <c r="AW520" s="11">
        <v>85</v>
      </c>
      <c r="AX520" s="203" t="s">
        <v>248</v>
      </c>
      <c r="AY520" s="235" t="s">
        <v>248</v>
      </c>
      <c r="AZ520" s="138">
        <v>27518</v>
      </c>
      <c r="BA520" s="188" t="s">
        <v>248</v>
      </c>
      <c r="BB520" s="203" t="s">
        <v>248</v>
      </c>
      <c r="BC520" s="158" t="s">
        <v>248</v>
      </c>
      <c r="BD520" s="217" t="s">
        <v>61</v>
      </c>
      <c r="BE520" s="201" t="s">
        <v>62</v>
      </c>
      <c r="BF520" s="201" t="s">
        <v>63</v>
      </c>
      <c r="BG520" s="201" t="s">
        <v>196</v>
      </c>
      <c r="BH520" s="456" t="s">
        <v>514</v>
      </c>
      <c r="BI520" s="218" t="s">
        <v>67</v>
      </c>
      <c r="BJ520" s="370">
        <v>214</v>
      </c>
      <c r="BK520" s="370">
        <v>3</v>
      </c>
      <c r="BL520" s="219" t="s">
        <v>65</v>
      </c>
      <c r="BM520" s="52"/>
      <c r="BN520" s="218" t="s">
        <v>310</v>
      </c>
      <c r="BO520" s="217" t="s">
        <v>705</v>
      </c>
      <c r="BP520" s="201" t="s">
        <v>690</v>
      </c>
      <c r="BQ520" s="52" t="s">
        <v>718</v>
      </c>
    </row>
    <row r="521" spans="1:69" ht="16.5" thickBot="1">
      <c r="A521" s="207" t="s">
        <v>37</v>
      </c>
      <c r="B521" s="208" t="s">
        <v>9</v>
      </c>
      <c r="C521" s="202" t="s">
        <v>35</v>
      </c>
      <c r="D521" s="210" t="s">
        <v>182</v>
      </c>
      <c r="E521" s="24" t="s">
        <v>336</v>
      </c>
      <c r="F521" s="86">
        <v>47</v>
      </c>
      <c r="G521" s="80">
        <v>0</v>
      </c>
      <c r="H521" s="204"/>
      <c r="I521" s="204"/>
      <c r="J521" s="204"/>
      <c r="K521" s="204"/>
      <c r="L521" s="80">
        <v>0</v>
      </c>
      <c r="M521" s="203"/>
      <c r="N521" s="52">
        <v>0</v>
      </c>
      <c r="O521" s="204"/>
      <c r="P521" s="204"/>
      <c r="Q521" s="11">
        <v>7.9603826382999996</v>
      </c>
      <c r="R521" s="204"/>
      <c r="S521" s="204"/>
      <c r="T521" s="53">
        <v>12.324999999999999</v>
      </c>
      <c r="U521" s="204"/>
      <c r="V521" s="204"/>
      <c r="W521" s="11">
        <v>8.0154464255319002</v>
      </c>
      <c r="X521" s="204"/>
      <c r="Y521" s="204"/>
      <c r="Z521" s="53">
        <v>11.824999999999999</v>
      </c>
      <c r="AA521" s="204"/>
      <c r="AB521" s="204"/>
      <c r="AC521" s="204"/>
      <c r="AD521" s="204"/>
      <c r="AE521" s="204"/>
      <c r="AF521" s="9">
        <v>2.6266113016692505</v>
      </c>
      <c r="AG521" s="9">
        <v>301</v>
      </c>
      <c r="AH521" s="9">
        <v>0.43999196307502375</v>
      </c>
      <c r="AI521" s="9">
        <v>100</v>
      </c>
      <c r="AJ521" s="9">
        <v>1.7169354838709676</v>
      </c>
      <c r="AK521" s="9" t="s">
        <v>248</v>
      </c>
      <c r="AL521" s="9">
        <v>0</v>
      </c>
      <c r="AM521" s="9"/>
      <c r="AN521" s="9"/>
      <c r="AO521" s="73">
        <v>15</v>
      </c>
      <c r="AP521" s="80">
        <v>0</v>
      </c>
      <c r="AQ521" s="80">
        <v>0</v>
      </c>
      <c r="AR521" s="224">
        <v>79</v>
      </c>
      <c r="AS521" s="224" t="s">
        <v>248</v>
      </c>
      <c r="AT521" s="11">
        <v>3355.6010000000001</v>
      </c>
      <c r="AU521" s="11">
        <v>0</v>
      </c>
      <c r="AV521" s="11">
        <v>0</v>
      </c>
      <c r="AW521" s="11">
        <v>79</v>
      </c>
      <c r="AX521" s="203" t="s">
        <v>248</v>
      </c>
      <c r="AY521" s="235" t="s">
        <v>248</v>
      </c>
      <c r="AZ521" s="138">
        <v>27518</v>
      </c>
      <c r="BA521" s="188" t="s">
        <v>248</v>
      </c>
      <c r="BB521" s="203" t="s">
        <v>248</v>
      </c>
      <c r="BC521" s="158" t="s">
        <v>248</v>
      </c>
      <c r="BD521" s="217" t="s">
        <v>61</v>
      </c>
      <c r="BE521" s="201" t="s">
        <v>62</v>
      </c>
      <c r="BF521" s="201" t="s">
        <v>63</v>
      </c>
      <c r="BG521" s="201" t="s">
        <v>196</v>
      </c>
      <c r="BH521" s="456" t="s">
        <v>514</v>
      </c>
      <c r="BI521" s="218" t="s">
        <v>68</v>
      </c>
      <c r="BJ521" s="370">
        <v>214</v>
      </c>
      <c r="BK521" s="370">
        <v>4</v>
      </c>
      <c r="BL521" s="219" t="s">
        <v>65</v>
      </c>
      <c r="BM521" s="52"/>
      <c r="BN521" s="218" t="s">
        <v>310</v>
      </c>
      <c r="BO521" s="217" t="s">
        <v>705</v>
      </c>
      <c r="BP521" s="201" t="s">
        <v>690</v>
      </c>
      <c r="BQ521" s="52" t="s">
        <v>718</v>
      </c>
    </row>
    <row r="522" spans="1:69" ht="16.5" thickBot="1">
      <c r="A522" s="207" t="s">
        <v>37</v>
      </c>
      <c r="B522" s="208" t="s">
        <v>9</v>
      </c>
      <c r="C522" s="202" t="s">
        <v>35</v>
      </c>
      <c r="D522" s="210" t="s">
        <v>182</v>
      </c>
      <c r="E522" s="24" t="s">
        <v>645</v>
      </c>
      <c r="F522" s="86">
        <v>190</v>
      </c>
      <c r="G522" s="80">
        <v>0</v>
      </c>
      <c r="H522" s="204"/>
      <c r="I522" s="204"/>
      <c r="J522" s="204"/>
      <c r="K522" s="204"/>
      <c r="L522" s="80">
        <v>0</v>
      </c>
      <c r="M522" s="203"/>
      <c r="N522" s="52">
        <v>0</v>
      </c>
      <c r="O522" s="204"/>
      <c r="P522" s="204"/>
      <c r="Q522" s="11">
        <v>5.7947155947000004</v>
      </c>
      <c r="R522" s="204"/>
      <c r="S522" s="204"/>
      <c r="T522" s="53">
        <v>9.5833333333333339</v>
      </c>
      <c r="U522" s="204"/>
      <c r="V522" s="204"/>
      <c r="W522" s="11">
        <v>5.4258208631578002</v>
      </c>
      <c r="X522" s="204"/>
      <c r="Y522" s="204"/>
      <c r="Z522" s="53">
        <v>9.35</v>
      </c>
      <c r="AA522" s="204"/>
      <c r="AB522" s="204"/>
      <c r="AC522" s="204"/>
      <c r="AD522" s="204"/>
      <c r="AE522" s="204"/>
      <c r="AF522" s="9">
        <v>3.7189774646794884</v>
      </c>
      <c r="AG522" s="9">
        <v>1330</v>
      </c>
      <c r="AH522" s="9">
        <v>0.39407932852827288</v>
      </c>
      <c r="AI522" s="9">
        <v>24</v>
      </c>
      <c r="AJ522" s="9">
        <v>2.8171641791044775</v>
      </c>
      <c r="AK522" s="9" t="s">
        <v>248</v>
      </c>
      <c r="AL522" s="9">
        <v>189</v>
      </c>
      <c r="AM522" s="9">
        <v>3.7230310112981302</v>
      </c>
      <c r="AN522" s="9">
        <v>3.7262430939226521</v>
      </c>
      <c r="AO522" s="73">
        <v>14</v>
      </c>
      <c r="AP522" s="80">
        <v>0</v>
      </c>
      <c r="AQ522" s="80">
        <v>0</v>
      </c>
      <c r="AR522" s="224">
        <v>366</v>
      </c>
      <c r="AS522" s="224" t="s">
        <v>248</v>
      </c>
      <c r="AT522" s="11">
        <v>13585.966</v>
      </c>
      <c r="AU522" s="11">
        <v>0</v>
      </c>
      <c r="AV522" s="11">
        <v>0</v>
      </c>
      <c r="AW522" s="11">
        <v>366</v>
      </c>
      <c r="AX522" s="203" t="s">
        <v>248</v>
      </c>
      <c r="AY522" s="235" t="s">
        <v>248</v>
      </c>
      <c r="AZ522" s="138">
        <v>38666</v>
      </c>
      <c r="BA522" s="188" t="s">
        <v>248</v>
      </c>
      <c r="BB522" s="188" t="s">
        <v>248</v>
      </c>
      <c r="BC522" s="158" t="s">
        <v>248</v>
      </c>
      <c r="BD522" s="217" t="s">
        <v>61</v>
      </c>
      <c r="BE522" s="201" t="s">
        <v>62</v>
      </c>
      <c r="BF522" s="201" t="s">
        <v>63</v>
      </c>
      <c r="BG522" s="201" t="s">
        <v>196</v>
      </c>
      <c r="BH522" s="456" t="s">
        <v>712</v>
      </c>
      <c r="BI522" s="218" t="s">
        <v>64</v>
      </c>
      <c r="BJ522" s="370">
        <v>214</v>
      </c>
      <c r="BK522" s="370">
        <v>1</v>
      </c>
      <c r="BL522" s="219" t="s">
        <v>65</v>
      </c>
      <c r="BM522" s="52"/>
      <c r="BN522" s="218" t="s">
        <v>310</v>
      </c>
      <c r="BO522" s="217" t="s">
        <v>56</v>
      </c>
      <c r="BP522" s="201" t="s">
        <v>684</v>
      </c>
      <c r="BQ522" s="52" t="s">
        <v>716</v>
      </c>
    </row>
    <row r="523" spans="1:69" ht="16.5" thickBot="1">
      <c r="A523" s="207" t="s">
        <v>37</v>
      </c>
      <c r="B523" s="208" t="s">
        <v>9</v>
      </c>
      <c r="C523" s="202" t="s">
        <v>35</v>
      </c>
      <c r="D523" s="210" t="s">
        <v>182</v>
      </c>
      <c r="E523" s="24" t="s">
        <v>645</v>
      </c>
      <c r="F523" s="86">
        <v>192</v>
      </c>
      <c r="G523" s="80">
        <v>1</v>
      </c>
      <c r="H523" s="204"/>
      <c r="I523" s="204"/>
      <c r="J523" s="204"/>
      <c r="K523" s="204"/>
      <c r="L523" s="80">
        <v>0</v>
      </c>
      <c r="M523" s="203"/>
      <c r="N523" s="52">
        <v>1</v>
      </c>
      <c r="O523" s="204"/>
      <c r="P523" s="204"/>
      <c r="Q523" s="11">
        <v>7.5231254240999998</v>
      </c>
      <c r="R523" s="204"/>
      <c r="S523" s="204"/>
      <c r="T523" s="53">
        <v>13.044999999999998</v>
      </c>
      <c r="U523" s="204"/>
      <c r="V523" s="204"/>
      <c r="W523" s="11">
        <v>7.5665338376962996</v>
      </c>
      <c r="X523" s="204"/>
      <c r="Y523" s="204"/>
      <c r="Z523" s="53">
        <v>13.044999999999998</v>
      </c>
      <c r="AA523" s="204"/>
      <c r="AB523" s="204"/>
      <c r="AC523" s="204"/>
      <c r="AD523" s="204"/>
      <c r="AE523" s="204"/>
      <c r="AF523" s="9">
        <v>3.2605714313069689</v>
      </c>
      <c r="AG523" s="9">
        <v>1330</v>
      </c>
      <c r="AH523" s="9">
        <v>0.58957529128257702</v>
      </c>
      <c r="AI523" s="9">
        <v>174</v>
      </c>
      <c r="AJ523" s="9">
        <v>2.1236206896551724</v>
      </c>
      <c r="AK523" s="9" t="s">
        <v>248</v>
      </c>
      <c r="AL523" s="9">
        <v>190</v>
      </c>
      <c r="AM523" s="9">
        <v>3.2605714313069689</v>
      </c>
      <c r="AN523" s="9">
        <v>3.3687888198757765</v>
      </c>
      <c r="AO523" s="73">
        <v>0</v>
      </c>
      <c r="AP523" s="80">
        <v>0</v>
      </c>
      <c r="AQ523" s="80">
        <v>0</v>
      </c>
      <c r="AR523" s="224">
        <v>382</v>
      </c>
      <c r="AS523" s="224" t="s">
        <v>248</v>
      </c>
      <c r="AT523" s="11">
        <v>13716.794</v>
      </c>
      <c r="AU523" s="11">
        <v>0</v>
      </c>
      <c r="AV523" s="11">
        <v>0</v>
      </c>
      <c r="AW523" s="11">
        <v>382</v>
      </c>
      <c r="AX523" s="203" t="s">
        <v>248</v>
      </c>
      <c r="AY523" s="235" t="s">
        <v>248</v>
      </c>
      <c r="AZ523" s="138">
        <v>38666</v>
      </c>
      <c r="BA523" s="188" t="s">
        <v>248</v>
      </c>
      <c r="BB523" s="188" t="s">
        <v>248</v>
      </c>
      <c r="BC523" s="158" t="s">
        <v>248</v>
      </c>
      <c r="BD523" s="217" t="s">
        <v>61</v>
      </c>
      <c r="BE523" s="201" t="s">
        <v>62</v>
      </c>
      <c r="BF523" s="201" t="s">
        <v>63</v>
      </c>
      <c r="BG523" s="201" t="s">
        <v>196</v>
      </c>
      <c r="BH523" s="455" t="s">
        <v>712</v>
      </c>
      <c r="BI523" s="218" t="s">
        <v>66</v>
      </c>
      <c r="BJ523" s="370">
        <v>214</v>
      </c>
      <c r="BK523" s="370">
        <v>7</v>
      </c>
      <c r="BL523" s="219" t="s">
        <v>65</v>
      </c>
      <c r="BM523" s="52"/>
      <c r="BN523" s="218" t="s">
        <v>310</v>
      </c>
      <c r="BO523" s="217" t="s">
        <v>56</v>
      </c>
      <c r="BP523" s="201" t="s">
        <v>684</v>
      </c>
      <c r="BQ523" s="52" t="s">
        <v>716</v>
      </c>
    </row>
    <row r="524" spans="1:69" ht="16.5" thickBot="1">
      <c r="A524" s="207" t="s">
        <v>37</v>
      </c>
      <c r="B524" s="208" t="s">
        <v>9</v>
      </c>
      <c r="C524" s="202" t="s">
        <v>35</v>
      </c>
      <c r="D524" s="210" t="s">
        <v>182</v>
      </c>
      <c r="E524" s="24" t="s">
        <v>645</v>
      </c>
      <c r="F524" s="86">
        <v>191</v>
      </c>
      <c r="G524" s="80">
        <v>0</v>
      </c>
      <c r="H524" s="204"/>
      <c r="I524" s="204"/>
      <c r="J524" s="204"/>
      <c r="K524" s="204"/>
      <c r="L524" s="80">
        <v>0</v>
      </c>
      <c r="M524" s="203"/>
      <c r="N524" s="52">
        <v>0</v>
      </c>
      <c r="O524" s="204"/>
      <c r="P524" s="204"/>
      <c r="Q524" s="11">
        <v>5.6306227801000004</v>
      </c>
      <c r="R524" s="204"/>
      <c r="S524" s="204"/>
      <c r="T524" s="53">
        <v>7.3624999999999972</v>
      </c>
      <c r="U524" s="204"/>
      <c r="V524" s="204"/>
      <c r="W524" s="11">
        <v>4.9978793821989003</v>
      </c>
      <c r="X524" s="204"/>
      <c r="Y524" s="204"/>
      <c r="Z524" s="53">
        <v>6.8449999999999989</v>
      </c>
      <c r="AA524" s="204"/>
      <c r="AB524" s="204"/>
      <c r="AC524" s="204"/>
      <c r="AD524" s="204"/>
      <c r="AE524" s="204"/>
      <c r="AF524" s="9">
        <v>3.6181825134588319</v>
      </c>
      <c r="AG524" s="9">
        <v>1337</v>
      </c>
      <c r="AH524" s="9">
        <v>0.43634266431852536</v>
      </c>
      <c r="AI524" s="9">
        <v>43</v>
      </c>
      <c r="AJ524" s="9">
        <v>2.6386627906976745</v>
      </c>
      <c r="AK524" s="9" t="s">
        <v>248</v>
      </c>
      <c r="AL524" s="9">
        <v>188</v>
      </c>
      <c r="AM524" s="9">
        <v>3.628685425480084</v>
      </c>
      <c r="AN524" s="9">
        <v>3.6823220536756125</v>
      </c>
      <c r="AO524" s="73">
        <v>12</v>
      </c>
      <c r="AP524" s="80">
        <v>1</v>
      </c>
      <c r="AQ524" s="80">
        <v>1</v>
      </c>
      <c r="AR524" s="224">
        <v>368</v>
      </c>
      <c r="AS524" s="224" t="s">
        <v>248</v>
      </c>
      <c r="AT524" s="11">
        <v>13549.597</v>
      </c>
      <c r="AU524" s="11">
        <v>199.46799999999999</v>
      </c>
      <c r="AV524" s="11">
        <v>0</v>
      </c>
      <c r="AW524" s="11">
        <v>368</v>
      </c>
      <c r="AX524" s="203" t="s">
        <v>248</v>
      </c>
      <c r="AY524" s="235" t="s">
        <v>248</v>
      </c>
      <c r="AZ524" s="138">
        <v>38666</v>
      </c>
      <c r="BA524" s="188" t="s">
        <v>248</v>
      </c>
      <c r="BB524" s="188" t="s">
        <v>248</v>
      </c>
      <c r="BC524" s="158" t="s">
        <v>248</v>
      </c>
      <c r="BD524" s="217" t="s">
        <v>61</v>
      </c>
      <c r="BE524" s="201" t="s">
        <v>62</v>
      </c>
      <c r="BF524" s="201" t="s">
        <v>63</v>
      </c>
      <c r="BG524" s="201" t="s">
        <v>196</v>
      </c>
      <c r="BH524" s="456" t="s">
        <v>712</v>
      </c>
      <c r="BI524" s="218" t="s">
        <v>67</v>
      </c>
      <c r="BJ524" s="370">
        <v>214</v>
      </c>
      <c r="BK524" s="370">
        <v>3</v>
      </c>
      <c r="BL524" s="219" t="s">
        <v>65</v>
      </c>
      <c r="BM524" s="52"/>
      <c r="BN524" s="218" t="s">
        <v>310</v>
      </c>
      <c r="BO524" s="217" t="s">
        <v>56</v>
      </c>
      <c r="BP524" s="201" t="s">
        <v>684</v>
      </c>
      <c r="BQ524" s="52" t="s">
        <v>716</v>
      </c>
    </row>
    <row r="525" spans="1:69" ht="16.5" thickBot="1">
      <c r="A525" s="207" t="s">
        <v>37</v>
      </c>
      <c r="B525" s="208" t="s">
        <v>9</v>
      </c>
      <c r="C525" s="202" t="s">
        <v>35</v>
      </c>
      <c r="D525" s="210" t="s">
        <v>182</v>
      </c>
      <c r="E525" s="24" t="s">
        <v>645</v>
      </c>
      <c r="F525" s="86">
        <v>190</v>
      </c>
      <c r="G525" s="80">
        <v>1</v>
      </c>
      <c r="H525" s="204"/>
      <c r="I525" s="204"/>
      <c r="J525" s="204"/>
      <c r="K525" s="204"/>
      <c r="L525" s="80">
        <v>0</v>
      </c>
      <c r="M525" s="203"/>
      <c r="N525" s="52">
        <v>0</v>
      </c>
      <c r="O525" s="204"/>
      <c r="P525" s="204"/>
      <c r="Q525" s="11">
        <v>7.0657194285999996</v>
      </c>
      <c r="R525" s="204"/>
      <c r="S525" s="204"/>
      <c r="T525" s="53">
        <v>8.4749999999999996</v>
      </c>
      <c r="U525" s="204"/>
      <c r="V525" s="204"/>
      <c r="W525" s="11">
        <v>7.0365500370370002</v>
      </c>
      <c r="X525" s="204"/>
      <c r="Y525" s="204"/>
      <c r="Z525" s="53">
        <v>8.6593749999999989</v>
      </c>
      <c r="AA525" s="204"/>
      <c r="AB525" s="204"/>
      <c r="AC525" s="204"/>
      <c r="AD525" s="204"/>
      <c r="AE525" s="204"/>
      <c r="AF525" s="9">
        <v>2.7730083156965577</v>
      </c>
      <c r="AG525" s="9">
        <v>1320</v>
      </c>
      <c r="AH525" s="9">
        <v>0.33227253265157924</v>
      </c>
      <c r="AI525" s="9">
        <v>203</v>
      </c>
      <c r="AJ525" s="9">
        <v>2.1085714285714285</v>
      </c>
      <c r="AK525" s="9" t="s">
        <v>248</v>
      </c>
      <c r="AL525" s="9">
        <v>0</v>
      </c>
      <c r="AM525" s="9"/>
      <c r="AN525" s="9"/>
      <c r="AO525" s="73">
        <v>8</v>
      </c>
      <c r="AP525" s="80">
        <v>1</v>
      </c>
      <c r="AQ525" s="80">
        <v>1</v>
      </c>
      <c r="AR525" s="224">
        <v>368</v>
      </c>
      <c r="AS525" s="224" t="s">
        <v>248</v>
      </c>
      <c r="AT525" s="11">
        <v>13473.857</v>
      </c>
      <c r="AU525" s="11">
        <v>69.787999999999997</v>
      </c>
      <c r="AV525" s="11">
        <v>0</v>
      </c>
      <c r="AW525" s="11">
        <v>368</v>
      </c>
      <c r="AX525" s="203" t="s">
        <v>248</v>
      </c>
      <c r="AY525" s="235" t="s">
        <v>248</v>
      </c>
      <c r="AZ525" s="138">
        <v>38666</v>
      </c>
      <c r="BA525" s="188" t="s">
        <v>248</v>
      </c>
      <c r="BB525" s="188" t="s">
        <v>248</v>
      </c>
      <c r="BC525" s="158" t="s">
        <v>248</v>
      </c>
      <c r="BD525" s="217" t="s">
        <v>61</v>
      </c>
      <c r="BE525" s="201" t="s">
        <v>62</v>
      </c>
      <c r="BF525" s="201" t="s">
        <v>63</v>
      </c>
      <c r="BG525" s="201" t="s">
        <v>196</v>
      </c>
      <c r="BH525" s="456" t="s">
        <v>712</v>
      </c>
      <c r="BI525" s="218" t="s">
        <v>68</v>
      </c>
      <c r="BJ525" s="370">
        <v>214</v>
      </c>
      <c r="BK525" s="370">
        <v>4</v>
      </c>
      <c r="BL525" s="219" t="s">
        <v>65</v>
      </c>
      <c r="BM525" s="52"/>
      <c r="BN525" s="218" t="s">
        <v>310</v>
      </c>
      <c r="BO525" s="217" t="s">
        <v>56</v>
      </c>
      <c r="BP525" s="201" t="s">
        <v>684</v>
      </c>
      <c r="BQ525" s="52" t="s">
        <v>716</v>
      </c>
    </row>
    <row r="526" spans="1:69" ht="16.5" thickBot="1">
      <c r="A526" s="207" t="s">
        <v>37</v>
      </c>
      <c r="B526" s="208" t="s">
        <v>9</v>
      </c>
      <c r="C526" s="202" t="s">
        <v>35</v>
      </c>
      <c r="D526" s="210" t="s">
        <v>182</v>
      </c>
      <c r="E526" s="442" t="s">
        <v>646</v>
      </c>
      <c r="F526" s="86">
        <v>41</v>
      </c>
      <c r="G526" s="80">
        <v>0</v>
      </c>
      <c r="H526" s="204"/>
      <c r="I526" s="204"/>
      <c r="J526" s="204"/>
      <c r="K526" s="204"/>
      <c r="L526" s="80">
        <v>0</v>
      </c>
      <c r="M526" s="203"/>
      <c r="N526" s="52">
        <v>0</v>
      </c>
      <c r="O526" s="204"/>
      <c r="P526" s="204"/>
      <c r="Q526" s="11">
        <v>5.2875362683000002</v>
      </c>
      <c r="R526" s="204"/>
      <c r="S526" s="204"/>
      <c r="T526" s="53">
        <v>5.9874999999999989</v>
      </c>
      <c r="U526" s="204"/>
      <c r="V526" s="204"/>
      <c r="W526" s="11">
        <v>4.9732437073169997</v>
      </c>
      <c r="X526" s="204"/>
      <c r="Y526" s="204"/>
      <c r="Z526" s="53">
        <v>5.7374999999999989</v>
      </c>
      <c r="AA526" s="204"/>
      <c r="AB526" s="204"/>
      <c r="AC526" s="204"/>
      <c r="AD526" s="204"/>
      <c r="AE526" s="204"/>
      <c r="AF526" s="9">
        <v>3.7106620359919216</v>
      </c>
      <c r="AG526" s="9">
        <v>287</v>
      </c>
      <c r="AH526" s="9">
        <v>0.33706378885655935</v>
      </c>
      <c r="AI526" s="9">
        <v>2</v>
      </c>
      <c r="AJ526" s="9">
        <v>2.9750000000000001</v>
      </c>
      <c r="AK526" s="9" t="s">
        <v>248</v>
      </c>
      <c r="AL526" s="9">
        <v>41</v>
      </c>
      <c r="AM526" s="9">
        <v>3.7106620359919216</v>
      </c>
      <c r="AN526" s="9">
        <v>3.7120098039215685</v>
      </c>
      <c r="AO526" s="73">
        <v>0</v>
      </c>
      <c r="AP526" s="80">
        <v>0</v>
      </c>
      <c r="AQ526" s="80">
        <v>0</v>
      </c>
      <c r="AR526" s="224">
        <v>82</v>
      </c>
      <c r="AS526" s="224" t="s">
        <v>248</v>
      </c>
      <c r="AT526" s="11">
        <v>2952.4290000000001</v>
      </c>
      <c r="AU526" s="11">
        <v>0</v>
      </c>
      <c r="AV526" s="11">
        <v>0</v>
      </c>
      <c r="AW526" s="11">
        <v>82</v>
      </c>
      <c r="AX526" s="203" t="s">
        <v>248</v>
      </c>
      <c r="AY526" s="235" t="s">
        <v>248</v>
      </c>
      <c r="AZ526" s="138">
        <v>37234</v>
      </c>
      <c r="BA526" s="188" t="s">
        <v>248</v>
      </c>
      <c r="BB526" s="203" t="s">
        <v>248</v>
      </c>
      <c r="BC526" s="158" t="s">
        <v>248</v>
      </c>
      <c r="BD526" s="217" t="s">
        <v>61</v>
      </c>
      <c r="BE526" s="201" t="s">
        <v>62</v>
      </c>
      <c r="BF526" s="201" t="s">
        <v>63</v>
      </c>
      <c r="BG526" s="201" t="s">
        <v>196</v>
      </c>
      <c r="BH526" s="456" t="s">
        <v>515</v>
      </c>
      <c r="BI526" s="218" t="s">
        <v>64</v>
      </c>
      <c r="BJ526" s="370">
        <v>214</v>
      </c>
      <c r="BK526" s="370">
        <v>1</v>
      </c>
      <c r="BL526" s="219" t="s">
        <v>65</v>
      </c>
      <c r="BM526" s="52"/>
      <c r="BN526" s="218" t="s">
        <v>310</v>
      </c>
      <c r="BO526" s="217" t="s">
        <v>54</v>
      </c>
      <c r="BP526" s="201" t="s">
        <v>699</v>
      </c>
      <c r="BQ526" s="52" t="s">
        <v>715</v>
      </c>
    </row>
    <row r="527" spans="1:69" ht="16.5" thickBot="1">
      <c r="A527" s="207" t="s">
        <v>37</v>
      </c>
      <c r="B527" s="208" t="s">
        <v>9</v>
      </c>
      <c r="C527" s="202" t="s">
        <v>35</v>
      </c>
      <c r="D527" s="210" t="s">
        <v>182</v>
      </c>
      <c r="E527" s="442" t="s">
        <v>646</v>
      </c>
      <c r="F527" s="86">
        <v>42</v>
      </c>
      <c r="G527" s="80">
        <v>0</v>
      </c>
      <c r="H527" s="204"/>
      <c r="I527" s="204"/>
      <c r="J527" s="204"/>
      <c r="K527" s="204"/>
      <c r="L527" s="80">
        <v>0</v>
      </c>
      <c r="M527" s="203"/>
      <c r="N527" s="52">
        <v>1</v>
      </c>
      <c r="O527" s="204"/>
      <c r="P527" s="204"/>
      <c r="Q527" s="11">
        <v>7.3519758333</v>
      </c>
      <c r="R527" s="204"/>
      <c r="S527" s="204"/>
      <c r="T527" s="53">
        <v>12.816666666666666</v>
      </c>
      <c r="U527" s="204"/>
      <c r="V527" s="204"/>
      <c r="W527" s="11">
        <v>7.4387616428571004</v>
      </c>
      <c r="X527" s="204"/>
      <c r="Y527" s="204"/>
      <c r="Z527" s="53">
        <v>12.987500000000001</v>
      </c>
      <c r="AA527" s="204"/>
      <c r="AB527" s="204"/>
      <c r="AC527" s="204"/>
      <c r="AD527" s="204"/>
      <c r="AE527" s="204"/>
      <c r="AF527" s="9">
        <v>3.3819512124676323</v>
      </c>
      <c r="AG527" s="9">
        <v>287</v>
      </c>
      <c r="AH527" s="9">
        <v>0.48483838481051139</v>
      </c>
      <c r="AI527" s="9">
        <v>12</v>
      </c>
      <c r="AJ527" s="9">
        <v>2.4863636363636363</v>
      </c>
      <c r="AK527" s="9" t="s">
        <v>248</v>
      </c>
      <c r="AL527" s="9">
        <v>41</v>
      </c>
      <c r="AM527" s="9">
        <v>3.3819512124676323</v>
      </c>
      <c r="AN527" s="9">
        <v>3.4885057471264367</v>
      </c>
      <c r="AO527" s="73">
        <v>1</v>
      </c>
      <c r="AP527" s="80">
        <v>0</v>
      </c>
      <c r="AQ527" s="80">
        <v>0</v>
      </c>
      <c r="AR527" s="224">
        <v>83</v>
      </c>
      <c r="AS527" s="224" t="s">
        <v>248</v>
      </c>
      <c r="AT527" s="11">
        <v>3014.3409999999999</v>
      </c>
      <c r="AU527" s="11">
        <v>0</v>
      </c>
      <c r="AV527" s="11">
        <v>0</v>
      </c>
      <c r="AW527" s="11">
        <v>83</v>
      </c>
      <c r="AX527" s="203" t="s">
        <v>248</v>
      </c>
      <c r="AY527" s="235" t="s">
        <v>248</v>
      </c>
      <c r="AZ527" s="138">
        <v>37234</v>
      </c>
      <c r="BA527" s="188" t="s">
        <v>248</v>
      </c>
      <c r="BB527" s="203" t="s">
        <v>248</v>
      </c>
      <c r="BC527" s="158" t="s">
        <v>248</v>
      </c>
      <c r="BD527" s="217" t="s">
        <v>61</v>
      </c>
      <c r="BE527" s="201" t="s">
        <v>62</v>
      </c>
      <c r="BF527" s="201" t="s">
        <v>63</v>
      </c>
      <c r="BG527" s="201" t="s">
        <v>196</v>
      </c>
      <c r="BH527" s="455" t="s">
        <v>515</v>
      </c>
      <c r="BI527" s="218" t="s">
        <v>66</v>
      </c>
      <c r="BJ527" s="370">
        <v>214</v>
      </c>
      <c r="BK527" s="370">
        <v>7</v>
      </c>
      <c r="BL527" s="219" t="s">
        <v>65</v>
      </c>
      <c r="BM527" s="52"/>
      <c r="BN527" s="218" t="s">
        <v>310</v>
      </c>
      <c r="BO527" s="217" t="s">
        <v>54</v>
      </c>
      <c r="BP527" s="201" t="s">
        <v>699</v>
      </c>
      <c r="BQ527" s="52" t="s">
        <v>715</v>
      </c>
    </row>
    <row r="528" spans="1:69" ht="16.5" thickBot="1">
      <c r="A528" s="207" t="s">
        <v>37</v>
      </c>
      <c r="B528" s="208" t="s">
        <v>9</v>
      </c>
      <c r="C528" s="202" t="s">
        <v>35</v>
      </c>
      <c r="D528" s="210" t="s">
        <v>182</v>
      </c>
      <c r="E528" s="442" t="s">
        <v>646</v>
      </c>
      <c r="F528" s="86">
        <v>43</v>
      </c>
      <c r="G528" s="80">
        <v>0</v>
      </c>
      <c r="H528" s="204"/>
      <c r="I528" s="204"/>
      <c r="J528" s="204"/>
      <c r="K528" s="204"/>
      <c r="L528" s="80">
        <v>0</v>
      </c>
      <c r="M528" s="203"/>
      <c r="N528" s="52">
        <v>0</v>
      </c>
      <c r="O528" s="204"/>
      <c r="P528" s="204"/>
      <c r="Q528" s="11">
        <v>6.9849764884000001</v>
      </c>
      <c r="R528" s="204"/>
      <c r="S528" s="204"/>
      <c r="T528" s="53">
        <v>8.9250000000000007</v>
      </c>
      <c r="U528" s="204"/>
      <c r="V528" s="204"/>
      <c r="W528" s="11">
        <v>7.1657906511627001</v>
      </c>
      <c r="X528" s="204"/>
      <c r="Y528" s="204"/>
      <c r="Z528" s="53">
        <v>8.8083333333333336</v>
      </c>
      <c r="AA528" s="204"/>
      <c r="AB528" s="204"/>
      <c r="AC528" s="204"/>
      <c r="AD528" s="204"/>
      <c r="AE528" s="204"/>
      <c r="AF528" s="9">
        <v>3.4976744243868954</v>
      </c>
      <c r="AG528" s="9">
        <v>301</v>
      </c>
      <c r="AH528" s="9">
        <v>0.46791282753839131</v>
      </c>
      <c r="AI528" s="9">
        <v>12</v>
      </c>
      <c r="AJ528" s="9">
        <v>2.5423611111111111</v>
      </c>
      <c r="AK528" s="9" t="s">
        <v>248</v>
      </c>
      <c r="AL528" s="9">
        <v>42</v>
      </c>
      <c r="AM528" s="9">
        <v>3.5037755167403182</v>
      </c>
      <c r="AN528" s="9">
        <v>3.6024844720496896</v>
      </c>
      <c r="AO528" s="73">
        <v>0</v>
      </c>
      <c r="AP528" s="80">
        <v>0</v>
      </c>
      <c r="AQ528" s="80">
        <v>0</v>
      </c>
      <c r="AR528" s="224">
        <v>86</v>
      </c>
      <c r="AS528" s="224" t="s">
        <v>248</v>
      </c>
      <c r="AT528" s="11">
        <v>3100.7860000000001</v>
      </c>
      <c r="AU528" s="11">
        <v>0</v>
      </c>
      <c r="AV528" s="11">
        <v>0</v>
      </c>
      <c r="AW528" s="11">
        <v>86</v>
      </c>
      <c r="AX528" s="203" t="s">
        <v>248</v>
      </c>
      <c r="AY528" s="235" t="s">
        <v>248</v>
      </c>
      <c r="AZ528" s="138">
        <v>37234</v>
      </c>
      <c r="BA528" s="188" t="s">
        <v>248</v>
      </c>
      <c r="BB528" s="203" t="s">
        <v>248</v>
      </c>
      <c r="BC528" s="158" t="s">
        <v>248</v>
      </c>
      <c r="BD528" s="217" t="s">
        <v>61</v>
      </c>
      <c r="BE528" s="201" t="s">
        <v>62</v>
      </c>
      <c r="BF528" s="201" t="s">
        <v>63</v>
      </c>
      <c r="BG528" s="201" t="s">
        <v>196</v>
      </c>
      <c r="BH528" s="456" t="s">
        <v>515</v>
      </c>
      <c r="BI528" s="218" t="s">
        <v>67</v>
      </c>
      <c r="BJ528" s="370">
        <v>214</v>
      </c>
      <c r="BK528" s="370">
        <v>3</v>
      </c>
      <c r="BL528" s="219" t="s">
        <v>65</v>
      </c>
      <c r="BM528" s="52"/>
      <c r="BN528" s="218" t="s">
        <v>310</v>
      </c>
      <c r="BO528" s="217" t="s">
        <v>54</v>
      </c>
      <c r="BP528" s="201" t="s">
        <v>699</v>
      </c>
      <c r="BQ528" s="52" t="s">
        <v>715</v>
      </c>
    </row>
    <row r="529" spans="1:69" ht="16.5" thickBot="1">
      <c r="A529" s="207" t="s">
        <v>37</v>
      </c>
      <c r="B529" s="208" t="s">
        <v>9</v>
      </c>
      <c r="C529" s="202" t="s">
        <v>35</v>
      </c>
      <c r="D529" s="210" t="s">
        <v>182</v>
      </c>
      <c r="E529" s="442" t="s">
        <v>646</v>
      </c>
      <c r="F529" s="86">
        <v>40</v>
      </c>
      <c r="G529" s="80">
        <v>0</v>
      </c>
      <c r="H529" s="204"/>
      <c r="I529" s="204"/>
      <c r="J529" s="204"/>
      <c r="K529" s="204"/>
      <c r="L529" s="80">
        <v>0</v>
      </c>
      <c r="M529" s="203"/>
      <c r="N529" s="52">
        <v>0</v>
      </c>
      <c r="O529" s="204"/>
      <c r="P529" s="204"/>
      <c r="Q529" s="11">
        <v>6.7516246750000004</v>
      </c>
      <c r="R529" s="204"/>
      <c r="S529" s="204"/>
      <c r="T529" s="53">
        <v>7.5</v>
      </c>
      <c r="U529" s="204"/>
      <c r="V529" s="204"/>
      <c r="W529" s="11">
        <v>6.8063498999999998</v>
      </c>
      <c r="X529" s="204"/>
      <c r="Y529" s="204"/>
      <c r="Z529" s="53">
        <v>7.5</v>
      </c>
      <c r="AA529" s="204"/>
      <c r="AB529" s="204"/>
      <c r="AC529" s="204"/>
      <c r="AD529" s="204"/>
      <c r="AE529" s="204"/>
      <c r="AF529" s="9">
        <v>2.7420714378356932</v>
      </c>
      <c r="AG529" s="9">
        <v>280</v>
      </c>
      <c r="AH529" s="9">
        <v>0.263638480377758</v>
      </c>
      <c r="AI529" s="9">
        <v>46</v>
      </c>
      <c r="AJ529" s="9">
        <v>2.1097560975609757</v>
      </c>
      <c r="AK529" s="9" t="s">
        <v>248</v>
      </c>
      <c r="AL529" s="9">
        <v>0</v>
      </c>
      <c r="AM529" s="9"/>
      <c r="AN529" s="9"/>
      <c r="AO529" s="73">
        <v>0</v>
      </c>
      <c r="AP529" s="80">
        <v>0</v>
      </c>
      <c r="AQ529" s="80">
        <v>0</v>
      </c>
      <c r="AR529" s="224">
        <v>80</v>
      </c>
      <c r="AS529" s="224" t="s">
        <v>248</v>
      </c>
      <c r="AT529" s="11">
        <v>2881.5749999999998</v>
      </c>
      <c r="AU529" s="11">
        <v>0</v>
      </c>
      <c r="AV529" s="11">
        <v>0</v>
      </c>
      <c r="AW529" s="11">
        <v>80</v>
      </c>
      <c r="AX529" s="203" t="s">
        <v>248</v>
      </c>
      <c r="AY529" s="235" t="s">
        <v>248</v>
      </c>
      <c r="AZ529" s="138">
        <v>37234</v>
      </c>
      <c r="BA529" s="188" t="s">
        <v>248</v>
      </c>
      <c r="BB529" s="203" t="s">
        <v>248</v>
      </c>
      <c r="BC529" s="158" t="s">
        <v>248</v>
      </c>
      <c r="BD529" s="217" t="s">
        <v>61</v>
      </c>
      <c r="BE529" s="201" t="s">
        <v>62</v>
      </c>
      <c r="BF529" s="201" t="s">
        <v>63</v>
      </c>
      <c r="BG529" s="201" t="s">
        <v>196</v>
      </c>
      <c r="BH529" s="456" t="s">
        <v>515</v>
      </c>
      <c r="BI529" s="218" t="s">
        <v>68</v>
      </c>
      <c r="BJ529" s="370">
        <v>214</v>
      </c>
      <c r="BK529" s="370">
        <v>4</v>
      </c>
      <c r="BL529" s="219" t="s">
        <v>65</v>
      </c>
      <c r="BM529" s="52"/>
      <c r="BN529" s="218" t="s">
        <v>310</v>
      </c>
      <c r="BO529" s="217" t="s">
        <v>54</v>
      </c>
      <c r="BP529" s="201" t="s">
        <v>699</v>
      </c>
      <c r="BQ529" s="52" t="s">
        <v>715</v>
      </c>
    </row>
    <row r="530" spans="1:69" ht="16.5" thickBot="1">
      <c r="A530" s="207" t="s">
        <v>37</v>
      </c>
      <c r="B530" s="208" t="s">
        <v>9</v>
      </c>
      <c r="C530" s="202" t="s">
        <v>35</v>
      </c>
      <c r="D530" s="210" t="s">
        <v>182</v>
      </c>
      <c r="E530" s="24" t="s">
        <v>660</v>
      </c>
      <c r="F530" s="86">
        <v>136</v>
      </c>
      <c r="G530" s="80">
        <v>0</v>
      </c>
      <c r="H530" s="204"/>
      <c r="I530" s="204"/>
      <c r="J530" s="204"/>
      <c r="K530" s="204"/>
      <c r="L530" s="80">
        <v>0</v>
      </c>
      <c r="M530" s="203"/>
      <c r="N530" s="52">
        <v>1</v>
      </c>
      <c r="O530" s="204"/>
      <c r="P530" s="204"/>
      <c r="Q530" s="11">
        <v>5.5825292867999998</v>
      </c>
      <c r="R530" s="204"/>
      <c r="S530" s="204"/>
      <c r="T530" s="53">
        <v>7.5499999999999972</v>
      </c>
      <c r="U530" s="204"/>
      <c r="V530" s="204"/>
      <c r="W530" s="11">
        <v>5.3042057720587996</v>
      </c>
      <c r="X530" s="204"/>
      <c r="Y530" s="204"/>
      <c r="Z530" s="53">
        <v>7.5333333333333314</v>
      </c>
      <c r="AA530" s="204"/>
      <c r="AB530" s="204"/>
      <c r="AC530" s="204"/>
      <c r="AD530" s="204"/>
      <c r="AE530" s="204"/>
      <c r="AF530" s="9">
        <v>3.7394285970264005</v>
      </c>
      <c r="AG530" s="9">
        <v>945</v>
      </c>
      <c r="AH530" s="9">
        <v>0.40067793232252735</v>
      </c>
      <c r="AI530" s="9">
        <v>12</v>
      </c>
      <c r="AJ530" s="9">
        <v>2.8558139534883722</v>
      </c>
      <c r="AK530" s="9" t="s">
        <v>248</v>
      </c>
      <c r="AL530" s="9">
        <v>135</v>
      </c>
      <c r="AM530" s="9">
        <v>3.7394285970264005</v>
      </c>
      <c r="AN530" s="9">
        <v>3.7330882352941175</v>
      </c>
      <c r="AO530" s="73">
        <v>0</v>
      </c>
      <c r="AP530" s="80">
        <v>0</v>
      </c>
      <c r="AQ530" s="80">
        <v>0</v>
      </c>
      <c r="AR530" s="224">
        <v>272</v>
      </c>
      <c r="AS530" s="224" t="s">
        <v>248</v>
      </c>
      <c r="AT530" s="11">
        <v>9692.18</v>
      </c>
      <c r="AU530" s="11">
        <v>47.34</v>
      </c>
      <c r="AV530" s="11">
        <v>0</v>
      </c>
      <c r="AW530" s="11">
        <v>272</v>
      </c>
      <c r="AX530" s="203" t="s">
        <v>248</v>
      </c>
      <c r="AY530" s="235" t="s">
        <v>248</v>
      </c>
      <c r="AZ530" s="138">
        <v>78133</v>
      </c>
      <c r="BA530" s="188" t="s">
        <v>248</v>
      </c>
      <c r="BB530" s="203" t="s">
        <v>248</v>
      </c>
      <c r="BC530" s="158" t="s">
        <v>248</v>
      </c>
      <c r="BD530" s="217" t="s">
        <v>61</v>
      </c>
      <c r="BE530" s="201" t="s">
        <v>62</v>
      </c>
      <c r="BF530" s="201" t="s">
        <v>63</v>
      </c>
      <c r="BG530" s="201" t="s">
        <v>196</v>
      </c>
      <c r="BH530" s="456" t="s">
        <v>713</v>
      </c>
      <c r="BI530" s="218" t="s">
        <v>64</v>
      </c>
      <c r="BJ530" s="370">
        <v>214</v>
      </c>
      <c r="BK530" s="370">
        <v>1</v>
      </c>
      <c r="BL530" s="219" t="s">
        <v>65</v>
      </c>
      <c r="BM530" s="52"/>
      <c r="BN530" s="218" t="s">
        <v>310</v>
      </c>
      <c r="BO530" s="217" t="s">
        <v>53</v>
      </c>
      <c r="BP530" s="201" t="s">
        <v>704</v>
      </c>
      <c r="BQ530" s="52" t="s">
        <v>714</v>
      </c>
    </row>
    <row r="531" spans="1:69" ht="16.5" thickBot="1">
      <c r="A531" s="207" t="s">
        <v>37</v>
      </c>
      <c r="B531" s="208" t="s">
        <v>9</v>
      </c>
      <c r="C531" s="202" t="s">
        <v>35</v>
      </c>
      <c r="D531" s="210" t="s">
        <v>182</v>
      </c>
      <c r="E531" s="24" t="s">
        <v>660</v>
      </c>
      <c r="F531" s="86">
        <v>135</v>
      </c>
      <c r="G531" s="80">
        <v>6</v>
      </c>
      <c r="H531" s="204"/>
      <c r="I531" s="204"/>
      <c r="J531" s="204"/>
      <c r="K531" s="204"/>
      <c r="L531" s="80">
        <v>0</v>
      </c>
      <c r="M531" s="203"/>
      <c r="N531" s="52">
        <v>0</v>
      </c>
      <c r="O531" s="204"/>
      <c r="P531" s="204"/>
      <c r="Q531" s="11">
        <v>7.7689688837000004</v>
      </c>
      <c r="R531" s="204"/>
      <c r="S531" s="204"/>
      <c r="T531" s="53">
        <v>12.758333333333333</v>
      </c>
      <c r="U531" s="204"/>
      <c r="V531" s="204"/>
      <c r="W531" s="11">
        <v>7.8297983643410003</v>
      </c>
      <c r="X531" s="204"/>
      <c r="Y531" s="204"/>
      <c r="Z531" s="53">
        <v>12.758333333333333</v>
      </c>
      <c r="AA531" s="204"/>
      <c r="AB531" s="204"/>
      <c r="AC531" s="204"/>
      <c r="AD531" s="204"/>
      <c r="AE531" s="204"/>
      <c r="AF531" s="9">
        <v>3.4859846879873562</v>
      </c>
      <c r="AG531" s="9">
        <v>902</v>
      </c>
      <c r="AH531" s="9">
        <v>0.45321247710032309</v>
      </c>
      <c r="AI531" s="9">
        <v>30</v>
      </c>
      <c r="AJ531" s="9">
        <v>2.5770408163265306</v>
      </c>
      <c r="AK531" s="9" t="s">
        <v>248</v>
      </c>
      <c r="AL531" s="9">
        <v>121</v>
      </c>
      <c r="AM531" s="9">
        <v>3.5256198439153335</v>
      </c>
      <c r="AN531" s="9">
        <v>3.6012145748987856</v>
      </c>
      <c r="AO531" s="73">
        <v>15</v>
      </c>
      <c r="AP531" s="80">
        <v>0</v>
      </c>
      <c r="AQ531" s="80">
        <v>0</v>
      </c>
      <c r="AR531" s="224">
        <v>243</v>
      </c>
      <c r="AS531" s="224" t="s">
        <v>248</v>
      </c>
      <c r="AT531" s="11">
        <v>8985.8389999999999</v>
      </c>
      <c r="AU531" s="11">
        <v>246.82499999999999</v>
      </c>
      <c r="AV531" s="11">
        <v>0</v>
      </c>
      <c r="AW531" s="11">
        <v>241</v>
      </c>
      <c r="AX531" s="203" t="s">
        <v>248</v>
      </c>
      <c r="AY531" s="235" t="s">
        <v>248</v>
      </c>
      <c r="AZ531" s="138">
        <v>78133</v>
      </c>
      <c r="BA531" s="188" t="s">
        <v>248</v>
      </c>
      <c r="BB531" s="203" t="s">
        <v>248</v>
      </c>
      <c r="BC531" s="158" t="s">
        <v>248</v>
      </c>
      <c r="BD531" s="217" t="s">
        <v>61</v>
      </c>
      <c r="BE531" s="201" t="s">
        <v>62</v>
      </c>
      <c r="BF531" s="201" t="s">
        <v>63</v>
      </c>
      <c r="BG531" s="201" t="s">
        <v>196</v>
      </c>
      <c r="BH531" s="455" t="s">
        <v>713</v>
      </c>
      <c r="BI531" s="218" t="s">
        <v>66</v>
      </c>
      <c r="BJ531" s="370">
        <v>214</v>
      </c>
      <c r="BK531" s="370">
        <v>7</v>
      </c>
      <c r="BL531" s="219" t="s">
        <v>65</v>
      </c>
      <c r="BM531" s="52"/>
      <c r="BN531" s="218" t="s">
        <v>310</v>
      </c>
      <c r="BO531" s="217" t="s">
        <v>53</v>
      </c>
      <c r="BP531" s="201" t="s">
        <v>704</v>
      </c>
      <c r="BQ531" s="52" t="s">
        <v>714</v>
      </c>
    </row>
    <row r="532" spans="1:69" ht="16.5" thickBot="1">
      <c r="A532" s="207" t="s">
        <v>37</v>
      </c>
      <c r="B532" s="208" t="s">
        <v>9</v>
      </c>
      <c r="C532" s="202" t="s">
        <v>35</v>
      </c>
      <c r="D532" s="210" t="s">
        <v>182</v>
      </c>
      <c r="E532" s="24" t="s">
        <v>660</v>
      </c>
      <c r="F532" s="86">
        <v>136</v>
      </c>
      <c r="G532" s="80">
        <v>0</v>
      </c>
      <c r="H532" s="204"/>
      <c r="I532" s="204"/>
      <c r="J532" s="204"/>
      <c r="K532" s="204"/>
      <c r="L532" s="80">
        <v>1</v>
      </c>
      <c r="M532" s="203"/>
      <c r="N532" s="52">
        <v>0</v>
      </c>
      <c r="O532" s="204"/>
      <c r="P532" s="204"/>
      <c r="Q532" s="11">
        <v>6.7238887481000003</v>
      </c>
      <c r="R532" s="204"/>
      <c r="S532" s="204"/>
      <c r="T532" s="53">
        <v>8.2249999999999996</v>
      </c>
      <c r="U532" s="204"/>
      <c r="V532" s="204"/>
      <c r="W532" s="11">
        <v>6.8129331777777002</v>
      </c>
      <c r="X532" s="204"/>
      <c r="Y532" s="204"/>
      <c r="Z532" s="53">
        <v>8.03125</v>
      </c>
      <c r="AA532" s="204"/>
      <c r="AB532" s="204"/>
      <c r="AC532" s="204"/>
      <c r="AD532" s="204"/>
      <c r="AE532" s="204"/>
      <c r="AF532" s="9">
        <v>3.3528051213402392</v>
      </c>
      <c r="AG532" s="9">
        <v>945</v>
      </c>
      <c r="AH532" s="9">
        <v>0.55986357665432529</v>
      </c>
      <c r="AI532" s="9">
        <v>79</v>
      </c>
      <c r="AJ532" s="9">
        <v>2.1947115384615383</v>
      </c>
      <c r="AK532" s="9" t="s">
        <v>248</v>
      </c>
      <c r="AL532" s="9">
        <v>133</v>
      </c>
      <c r="AM532" s="9">
        <v>3.3514500602871728</v>
      </c>
      <c r="AN532" s="9">
        <v>3.501689189189189</v>
      </c>
      <c r="AO532" s="73">
        <v>5</v>
      </c>
      <c r="AP532" s="80">
        <v>0</v>
      </c>
      <c r="AQ532" s="80">
        <v>0</v>
      </c>
      <c r="AR532" s="224">
        <v>267</v>
      </c>
      <c r="AS532" s="224" t="s">
        <v>248</v>
      </c>
      <c r="AT532" s="11">
        <v>9730.7579999999998</v>
      </c>
      <c r="AU532" s="11">
        <v>0</v>
      </c>
      <c r="AV532" s="11">
        <v>0</v>
      </c>
      <c r="AW532" s="11">
        <v>267</v>
      </c>
      <c r="AX532" s="203" t="s">
        <v>248</v>
      </c>
      <c r="AY532" s="235" t="s">
        <v>248</v>
      </c>
      <c r="AZ532" s="138">
        <v>78133</v>
      </c>
      <c r="BA532" s="188" t="s">
        <v>248</v>
      </c>
      <c r="BB532" s="203" t="s">
        <v>248</v>
      </c>
      <c r="BC532" s="158" t="s">
        <v>248</v>
      </c>
      <c r="BD532" s="217" t="s">
        <v>61</v>
      </c>
      <c r="BE532" s="201" t="s">
        <v>62</v>
      </c>
      <c r="BF532" s="201" t="s">
        <v>63</v>
      </c>
      <c r="BG532" s="201" t="s">
        <v>196</v>
      </c>
      <c r="BH532" s="456" t="s">
        <v>713</v>
      </c>
      <c r="BI532" s="218" t="s">
        <v>67</v>
      </c>
      <c r="BJ532" s="370">
        <v>214</v>
      </c>
      <c r="BK532" s="370">
        <v>3</v>
      </c>
      <c r="BL532" s="219" t="s">
        <v>65</v>
      </c>
      <c r="BM532" s="52"/>
      <c r="BN532" s="218" t="s">
        <v>310</v>
      </c>
      <c r="BO532" s="217" t="s">
        <v>53</v>
      </c>
      <c r="BP532" s="201" t="s">
        <v>704</v>
      </c>
      <c r="BQ532" s="52" t="s">
        <v>714</v>
      </c>
    </row>
    <row r="533" spans="1:69" ht="16.5" thickBot="1">
      <c r="A533" s="207" t="s">
        <v>37</v>
      </c>
      <c r="B533" s="208" t="s">
        <v>9</v>
      </c>
      <c r="C533" s="202" t="s">
        <v>35</v>
      </c>
      <c r="D533" s="210" t="s">
        <v>182</v>
      </c>
      <c r="E533" s="24" t="s">
        <v>660</v>
      </c>
      <c r="F533" s="86">
        <v>137</v>
      </c>
      <c r="G533" s="80">
        <v>0</v>
      </c>
      <c r="H533" s="204"/>
      <c r="I533" s="204"/>
      <c r="J533" s="204"/>
      <c r="K533" s="204"/>
      <c r="L533" s="80">
        <v>0</v>
      </c>
      <c r="M533" s="203"/>
      <c r="N533" s="52">
        <v>0</v>
      </c>
      <c r="O533" s="204"/>
      <c r="P533" s="204"/>
      <c r="Q533" s="11">
        <v>8.1989487517999997</v>
      </c>
      <c r="R533" s="204"/>
      <c r="S533" s="204"/>
      <c r="T533" s="53">
        <v>9.9150000000000009</v>
      </c>
      <c r="U533" s="204"/>
      <c r="V533" s="204"/>
      <c r="W533" s="11">
        <v>8.3072845985401003</v>
      </c>
      <c r="X533" s="204"/>
      <c r="Y533" s="204"/>
      <c r="Z533" s="53">
        <v>10.191666666666668</v>
      </c>
      <c r="AA533" s="204"/>
      <c r="AB533" s="204"/>
      <c r="AC533" s="204"/>
      <c r="AD533" s="204"/>
      <c r="AE533" s="204"/>
      <c r="AF533" s="9">
        <v>2.9190191855308605</v>
      </c>
      <c r="AG533" s="9">
        <v>938</v>
      </c>
      <c r="AH533" s="9">
        <v>0.42481535402307125</v>
      </c>
      <c r="AI533" s="9">
        <v>141</v>
      </c>
      <c r="AJ533" s="9">
        <v>2.0646946564885496</v>
      </c>
      <c r="AK533" s="9" t="s">
        <v>248</v>
      </c>
      <c r="AL533" s="9">
        <v>0</v>
      </c>
      <c r="AM533" s="9"/>
      <c r="AN533" s="9"/>
      <c r="AO533" s="73">
        <v>3</v>
      </c>
      <c r="AP533" s="80">
        <v>0</v>
      </c>
      <c r="AQ533" s="80">
        <v>0</v>
      </c>
      <c r="AR533" s="224">
        <v>271</v>
      </c>
      <c r="AS533" s="224" t="s">
        <v>248</v>
      </c>
      <c r="AT533" s="11">
        <v>9718.2150000000001</v>
      </c>
      <c r="AU533" s="11">
        <v>75.766000000000005</v>
      </c>
      <c r="AV533" s="11">
        <v>0</v>
      </c>
      <c r="AW533" s="11">
        <v>271</v>
      </c>
      <c r="AX533" s="203" t="s">
        <v>248</v>
      </c>
      <c r="AY533" s="235" t="s">
        <v>248</v>
      </c>
      <c r="AZ533" s="138">
        <v>78133</v>
      </c>
      <c r="BA533" s="188" t="s">
        <v>248</v>
      </c>
      <c r="BB533" s="203" t="s">
        <v>248</v>
      </c>
      <c r="BC533" s="158" t="s">
        <v>248</v>
      </c>
      <c r="BD533" s="217" t="s">
        <v>61</v>
      </c>
      <c r="BE533" s="201" t="s">
        <v>62</v>
      </c>
      <c r="BF533" s="201" t="s">
        <v>63</v>
      </c>
      <c r="BG533" s="201" t="s">
        <v>196</v>
      </c>
      <c r="BH533" s="456" t="s">
        <v>713</v>
      </c>
      <c r="BI533" s="218" t="s">
        <v>68</v>
      </c>
      <c r="BJ533" s="370">
        <v>214</v>
      </c>
      <c r="BK533" s="370">
        <v>4</v>
      </c>
      <c r="BL533" s="219" t="s">
        <v>65</v>
      </c>
      <c r="BM533" s="52"/>
      <c r="BN533" s="218" t="s">
        <v>310</v>
      </c>
      <c r="BO533" s="217" t="s">
        <v>53</v>
      </c>
      <c r="BP533" s="201" t="s">
        <v>704</v>
      </c>
      <c r="BQ533" s="52" t="s">
        <v>714</v>
      </c>
    </row>
    <row r="534" spans="1:69" ht="16.5" thickBot="1">
      <c r="A534" s="207" t="s">
        <v>37</v>
      </c>
      <c r="B534" s="208" t="s">
        <v>9</v>
      </c>
      <c r="C534" s="202" t="s">
        <v>35</v>
      </c>
      <c r="D534" s="210" t="s">
        <v>182</v>
      </c>
      <c r="E534" s="24" t="s">
        <v>312</v>
      </c>
      <c r="F534" s="86">
        <v>60</v>
      </c>
      <c r="G534" s="80">
        <v>1</v>
      </c>
      <c r="H534" s="204"/>
      <c r="I534" s="204"/>
      <c r="J534" s="204"/>
      <c r="K534" s="204"/>
      <c r="L534" s="80">
        <v>0</v>
      </c>
      <c r="M534" s="203"/>
      <c r="N534" s="52">
        <v>0</v>
      </c>
      <c r="O534" s="204"/>
      <c r="P534" s="204"/>
      <c r="Q534" s="11">
        <v>5.8045422203000001</v>
      </c>
      <c r="R534" s="204"/>
      <c r="S534" s="204"/>
      <c r="T534" s="53">
        <v>10.012499999999999</v>
      </c>
      <c r="U534" s="204"/>
      <c r="V534" s="204"/>
      <c r="W534" s="11">
        <v>5.5482540847457003</v>
      </c>
      <c r="X534" s="204"/>
      <c r="Y534" s="204"/>
      <c r="Z534" s="53">
        <v>10.008333333333333</v>
      </c>
      <c r="AA534" s="204"/>
      <c r="AB534" s="204"/>
      <c r="AC534" s="204"/>
      <c r="AD534" s="204"/>
      <c r="AE534" s="204"/>
      <c r="AF534" s="9">
        <v>3.6940678153141939</v>
      </c>
      <c r="AG534" s="9">
        <v>413</v>
      </c>
      <c r="AH534" s="9">
        <v>0.36188290565551007</v>
      </c>
      <c r="AI534" s="9">
        <v>1</v>
      </c>
      <c r="AJ534" s="9">
        <v>2.7977272727272728</v>
      </c>
      <c r="AK534" s="9" t="s">
        <v>248</v>
      </c>
      <c r="AL534" s="9">
        <v>59</v>
      </c>
      <c r="AM534" s="9">
        <v>3.6940678153141939</v>
      </c>
      <c r="AN534" s="9">
        <v>3.7026315789473685</v>
      </c>
      <c r="AO534" s="73">
        <v>0</v>
      </c>
      <c r="AP534" s="80">
        <v>0</v>
      </c>
      <c r="AQ534" s="80">
        <v>0</v>
      </c>
      <c r="AR534" s="224">
        <v>118</v>
      </c>
      <c r="AS534" s="224" t="s">
        <v>248</v>
      </c>
      <c r="AT534" s="11">
        <v>4506.8789999999999</v>
      </c>
      <c r="AU534" s="11">
        <v>0</v>
      </c>
      <c r="AV534" s="11">
        <v>0</v>
      </c>
      <c r="AW534" s="11">
        <v>118</v>
      </c>
      <c r="AX534" s="203" t="s">
        <v>248</v>
      </c>
      <c r="AY534" s="235" t="s">
        <v>248</v>
      </c>
      <c r="AZ534" s="138">
        <v>74468</v>
      </c>
      <c r="BA534" s="188" t="s">
        <v>248</v>
      </c>
      <c r="BB534" s="203" t="s">
        <v>248</v>
      </c>
      <c r="BC534" s="158" t="s">
        <v>248</v>
      </c>
      <c r="BD534" s="217" t="s">
        <v>61</v>
      </c>
      <c r="BE534" s="201" t="s">
        <v>62</v>
      </c>
      <c r="BF534" s="201" t="s">
        <v>63</v>
      </c>
      <c r="BG534" s="201" t="s">
        <v>196</v>
      </c>
      <c r="BH534" s="456" t="s">
        <v>511</v>
      </c>
      <c r="BI534" s="218" t="s">
        <v>64</v>
      </c>
      <c r="BJ534" s="370">
        <v>214</v>
      </c>
      <c r="BK534" s="370">
        <v>1</v>
      </c>
      <c r="BL534" s="219" t="s">
        <v>65</v>
      </c>
      <c r="BM534" s="52"/>
      <c r="BN534" s="218" t="s">
        <v>310</v>
      </c>
      <c r="BO534" s="217" t="s">
        <v>54</v>
      </c>
      <c r="BP534" s="201" t="s">
        <v>699</v>
      </c>
      <c r="BQ534" s="52" t="s">
        <v>715</v>
      </c>
    </row>
    <row r="535" spans="1:69" ht="16.5" thickBot="1">
      <c r="A535" s="207" t="s">
        <v>37</v>
      </c>
      <c r="B535" s="208" t="s">
        <v>9</v>
      </c>
      <c r="C535" s="202" t="s">
        <v>35</v>
      </c>
      <c r="D535" s="210" t="s">
        <v>182</v>
      </c>
      <c r="E535" s="24" t="s">
        <v>312</v>
      </c>
      <c r="F535" s="86">
        <v>61</v>
      </c>
      <c r="G535" s="80">
        <v>1</v>
      </c>
      <c r="H535" s="204"/>
      <c r="I535" s="204"/>
      <c r="J535" s="204"/>
      <c r="K535" s="204"/>
      <c r="L535" s="80">
        <v>0</v>
      </c>
      <c r="M535" s="203"/>
      <c r="N535" s="52">
        <v>0</v>
      </c>
      <c r="O535" s="204"/>
      <c r="P535" s="204"/>
      <c r="Q535" s="11">
        <v>7.2137165666999996</v>
      </c>
      <c r="R535" s="204"/>
      <c r="S535" s="204"/>
      <c r="T535" s="53">
        <v>11.5</v>
      </c>
      <c r="U535" s="204"/>
      <c r="V535" s="204"/>
      <c r="W535" s="11">
        <v>7.2195997833333001</v>
      </c>
      <c r="X535" s="204"/>
      <c r="Y535" s="204"/>
      <c r="Z535" s="53">
        <v>12</v>
      </c>
      <c r="AA535" s="204"/>
      <c r="AB535" s="204"/>
      <c r="AC535" s="204"/>
      <c r="AD535" s="204"/>
      <c r="AE535" s="204"/>
      <c r="AF535" s="9">
        <v>3.2853769888007451</v>
      </c>
      <c r="AG535" s="9">
        <v>420</v>
      </c>
      <c r="AH535" s="9">
        <v>0.52369689559793631</v>
      </c>
      <c r="AI535" s="9">
        <v>33</v>
      </c>
      <c r="AJ535" s="9">
        <v>2.2272727272727271</v>
      </c>
      <c r="AK535" s="9" t="s">
        <v>248</v>
      </c>
      <c r="AL535" s="9">
        <v>56</v>
      </c>
      <c r="AM535" s="9">
        <v>3.3161224555604316</v>
      </c>
      <c r="AN535" s="9">
        <v>3.3740875912408761</v>
      </c>
      <c r="AO535" s="73">
        <v>22</v>
      </c>
      <c r="AP535" s="80">
        <v>1</v>
      </c>
      <c r="AQ535" s="80">
        <v>4</v>
      </c>
      <c r="AR535" s="224">
        <v>93</v>
      </c>
      <c r="AS535" s="224" t="s">
        <v>248</v>
      </c>
      <c r="AT535" s="11">
        <v>4489.5420000000004</v>
      </c>
      <c r="AU535" s="11">
        <v>193.309</v>
      </c>
      <c r="AV535" s="11">
        <v>0</v>
      </c>
      <c r="AW535" s="11">
        <v>93</v>
      </c>
      <c r="AX535" s="203" t="s">
        <v>248</v>
      </c>
      <c r="AY535" s="235" t="s">
        <v>248</v>
      </c>
      <c r="AZ535" s="138">
        <v>74468</v>
      </c>
      <c r="BA535" s="188" t="s">
        <v>248</v>
      </c>
      <c r="BB535" s="203" t="s">
        <v>248</v>
      </c>
      <c r="BC535" s="158" t="s">
        <v>248</v>
      </c>
      <c r="BD535" s="217" t="s">
        <v>61</v>
      </c>
      <c r="BE535" s="201" t="s">
        <v>62</v>
      </c>
      <c r="BF535" s="201" t="s">
        <v>63</v>
      </c>
      <c r="BG535" s="201" t="s">
        <v>196</v>
      </c>
      <c r="BH535" s="456" t="s">
        <v>511</v>
      </c>
      <c r="BI535" s="218" t="s">
        <v>66</v>
      </c>
      <c r="BJ535" s="370">
        <v>214</v>
      </c>
      <c r="BK535" s="370">
        <v>7</v>
      </c>
      <c r="BL535" s="219" t="s">
        <v>65</v>
      </c>
      <c r="BM535" s="52"/>
      <c r="BN535" s="218" t="s">
        <v>310</v>
      </c>
      <c r="BO535" s="217" t="s">
        <v>54</v>
      </c>
      <c r="BP535" s="201" t="s">
        <v>699</v>
      </c>
      <c r="BQ535" s="52" t="s">
        <v>715</v>
      </c>
    </row>
    <row r="536" spans="1:69" ht="16.5" thickBot="1">
      <c r="A536" s="207" t="s">
        <v>37</v>
      </c>
      <c r="B536" s="208" t="s">
        <v>9</v>
      </c>
      <c r="C536" s="202" t="s">
        <v>35</v>
      </c>
      <c r="D536" s="210" t="s">
        <v>182</v>
      </c>
      <c r="E536" s="24" t="s">
        <v>312</v>
      </c>
      <c r="F536" s="86">
        <v>60</v>
      </c>
      <c r="G536" s="80">
        <v>0</v>
      </c>
      <c r="H536" s="204"/>
      <c r="I536" s="204"/>
      <c r="J536" s="204"/>
      <c r="K536" s="204"/>
      <c r="L536" s="80">
        <v>0</v>
      </c>
      <c r="M536" s="203"/>
      <c r="N536" s="52">
        <v>0</v>
      </c>
      <c r="O536" s="204"/>
      <c r="P536" s="204"/>
      <c r="Q536" s="11">
        <v>7.3785165667000001</v>
      </c>
      <c r="R536" s="204"/>
      <c r="S536" s="204"/>
      <c r="T536" s="53">
        <v>8.75</v>
      </c>
      <c r="U536" s="204"/>
      <c r="V536" s="204"/>
      <c r="W536" s="11">
        <v>7.4732664666666002</v>
      </c>
      <c r="X536" s="204"/>
      <c r="Y536" s="204"/>
      <c r="Z536" s="53">
        <v>8.6666666666666661</v>
      </c>
      <c r="AA536" s="204"/>
      <c r="AB536" s="204"/>
      <c r="AC536" s="204"/>
      <c r="AD536" s="204"/>
      <c r="AE536" s="204"/>
      <c r="AF536" s="9">
        <v>3.4727142944222402</v>
      </c>
      <c r="AG536" s="9">
        <v>420</v>
      </c>
      <c r="AH536" s="9">
        <v>0.48288117000321668</v>
      </c>
      <c r="AI536" s="9">
        <v>18</v>
      </c>
      <c r="AJ536" s="9">
        <v>2.5245901639344264</v>
      </c>
      <c r="AK536" s="9" t="s">
        <v>248</v>
      </c>
      <c r="AL536" s="9">
        <v>60</v>
      </c>
      <c r="AM536" s="9">
        <v>3.4727142944222402</v>
      </c>
      <c r="AN536" s="9">
        <v>3.581858407079646</v>
      </c>
      <c r="AO536" s="73">
        <v>0</v>
      </c>
      <c r="AP536" s="80">
        <v>0</v>
      </c>
      <c r="AQ536" s="80">
        <v>0</v>
      </c>
      <c r="AR536" s="224">
        <v>120</v>
      </c>
      <c r="AS536" s="224" t="s">
        <v>248</v>
      </c>
      <c r="AT536" s="11">
        <v>4586.0789999999997</v>
      </c>
      <c r="AU536" s="11">
        <v>0</v>
      </c>
      <c r="AV536" s="11">
        <v>0</v>
      </c>
      <c r="AW536" s="11">
        <v>120</v>
      </c>
      <c r="AX536" s="203" t="s">
        <v>248</v>
      </c>
      <c r="AY536" s="235" t="s">
        <v>248</v>
      </c>
      <c r="AZ536" s="138">
        <v>74468</v>
      </c>
      <c r="BA536" s="188" t="s">
        <v>248</v>
      </c>
      <c r="BB536" s="203" t="s">
        <v>248</v>
      </c>
      <c r="BC536" s="158" t="s">
        <v>248</v>
      </c>
      <c r="BD536" s="217" t="s">
        <v>61</v>
      </c>
      <c r="BE536" s="201" t="s">
        <v>62</v>
      </c>
      <c r="BF536" s="201" t="s">
        <v>63</v>
      </c>
      <c r="BG536" s="201" t="s">
        <v>196</v>
      </c>
      <c r="BH536" s="456" t="s">
        <v>511</v>
      </c>
      <c r="BI536" s="218" t="s">
        <v>67</v>
      </c>
      <c r="BJ536" s="370">
        <v>214</v>
      </c>
      <c r="BK536" s="370">
        <v>3</v>
      </c>
      <c r="BL536" s="219" t="s">
        <v>65</v>
      </c>
      <c r="BM536" s="52"/>
      <c r="BN536" s="218" t="s">
        <v>310</v>
      </c>
      <c r="BO536" s="217" t="s">
        <v>54</v>
      </c>
      <c r="BP536" s="201" t="s">
        <v>699</v>
      </c>
      <c r="BQ536" s="52" t="s">
        <v>715</v>
      </c>
    </row>
    <row r="537" spans="1:69" ht="16.5" thickBot="1">
      <c r="A537" s="207" t="s">
        <v>37</v>
      </c>
      <c r="B537" s="208" t="s">
        <v>9</v>
      </c>
      <c r="C537" s="202" t="s">
        <v>35</v>
      </c>
      <c r="D537" s="210" t="s">
        <v>182</v>
      </c>
      <c r="E537" s="24" t="s">
        <v>312</v>
      </c>
      <c r="F537" s="86">
        <v>59</v>
      </c>
      <c r="G537" s="80">
        <v>1</v>
      </c>
      <c r="H537" s="204"/>
      <c r="I537" s="204"/>
      <c r="J537" s="204"/>
      <c r="K537" s="204"/>
      <c r="L537" s="80">
        <v>0</v>
      </c>
      <c r="M537" s="203"/>
      <c r="N537" s="52">
        <v>0</v>
      </c>
      <c r="O537" s="204"/>
      <c r="P537" s="204"/>
      <c r="Q537" s="11">
        <v>7.2962068448000004</v>
      </c>
      <c r="R537" s="204"/>
      <c r="S537" s="204"/>
      <c r="T537" s="53">
        <v>9.2749999999999986</v>
      </c>
      <c r="U537" s="204"/>
      <c r="V537" s="204"/>
      <c r="W537" s="11">
        <v>7.3453446379310003</v>
      </c>
      <c r="X537" s="204"/>
      <c r="Y537" s="204"/>
      <c r="Z537" s="53">
        <v>9.2749999999999986</v>
      </c>
      <c r="AA537" s="204"/>
      <c r="AB537" s="204"/>
      <c r="AC537" s="204"/>
      <c r="AD537" s="204"/>
      <c r="AE537" s="204"/>
      <c r="AF537" s="9">
        <v>2.6842857158830018</v>
      </c>
      <c r="AG537" s="9">
        <v>406</v>
      </c>
      <c r="AH537" s="9">
        <v>0.34361315369443945</v>
      </c>
      <c r="AI537" s="9">
        <v>95</v>
      </c>
      <c r="AJ537" s="9">
        <v>2.0272151898734179</v>
      </c>
      <c r="AK537" s="9" t="s">
        <v>248</v>
      </c>
      <c r="AL537" s="9">
        <v>0</v>
      </c>
      <c r="AM537" s="9"/>
      <c r="AN537" s="9"/>
      <c r="AO537" s="73">
        <v>31</v>
      </c>
      <c r="AP537" s="80">
        <v>1</v>
      </c>
      <c r="AQ537" s="80">
        <v>0</v>
      </c>
      <c r="AR537" s="224">
        <v>84</v>
      </c>
      <c r="AS537" s="224" t="s">
        <v>248</v>
      </c>
      <c r="AT537" s="11">
        <v>4241.5339999999997</v>
      </c>
      <c r="AU537" s="11">
        <v>201.05500000000001</v>
      </c>
      <c r="AV537" s="11">
        <v>0</v>
      </c>
      <c r="AW537" s="11">
        <v>84</v>
      </c>
      <c r="AX537" s="203" t="s">
        <v>248</v>
      </c>
      <c r="AY537" s="235" t="s">
        <v>248</v>
      </c>
      <c r="AZ537" s="138">
        <v>74468</v>
      </c>
      <c r="BA537" s="188" t="s">
        <v>248</v>
      </c>
      <c r="BB537" s="203" t="s">
        <v>248</v>
      </c>
      <c r="BC537" s="158" t="s">
        <v>248</v>
      </c>
      <c r="BD537" s="217" t="s">
        <v>61</v>
      </c>
      <c r="BE537" s="201" t="s">
        <v>62</v>
      </c>
      <c r="BF537" s="201" t="s">
        <v>63</v>
      </c>
      <c r="BG537" s="201" t="s">
        <v>196</v>
      </c>
      <c r="BH537" s="456" t="s">
        <v>511</v>
      </c>
      <c r="BI537" s="218" t="s">
        <v>68</v>
      </c>
      <c r="BJ537" s="370">
        <v>214</v>
      </c>
      <c r="BK537" s="370">
        <v>4</v>
      </c>
      <c r="BL537" s="219" t="s">
        <v>65</v>
      </c>
      <c r="BM537" s="52"/>
      <c r="BN537" s="218" t="s">
        <v>310</v>
      </c>
      <c r="BO537" s="217" t="s">
        <v>54</v>
      </c>
      <c r="BP537" s="201" t="s">
        <v>699</v>
      </c>
      <c r="BQ537" s="52" t="s">
        <v>715</v>
      </c>
    </row>
    <row r="538" spans="1:69" ht="16.5" thickBot="1">
      <c r="A538" s="207" t="s">
        <v>37</v>
      </c>
      <c r="B538" s="208" t="s">
        <v>9</v>
      </c>
      <c r="C538" s="202" t="s">
        <v>35</v>
      </c>
      <c r="D538" s="210" t="s">
        <v>182</v>
      </c>
      <c r="E538" s="24" t="s">
        <v>661</v>
      </c>
      <c r="F538" s="86">
        <v>189</v>
      </c>
      <c r="G538" s="80">
        <v>1</v>
      </c>
      <c r="H538" s="204"/>
      <c r="I538" s="204"/>
      <c r="J538" s="204"/>
      <c r="K538" s="204"/>
      <c r="L538" s="80">
        <v>0</v>
      </c>
      <c r="M538" s="203"/>
      <c r="N538" s="52">
        <v>0</v>
      </c>
      <c r="O538" s="204"/>
      <c r="P538" s="204"/>
      <c r="Q538" s="11">
        <v>5.5119200585000003</v>
      </c>
      <c r="R538" s="204"/>
      <c r="S538" s="204"/>
      <c r="T538" s="53">
        <v>6.8</v>
      </c>
      <c r="U538" s="204"/>
      <c r="V538" s="204"/>
      <c r="W538" s="11">
        <v>5.2213669202127004</v>
      </c>
      <c r="X538" s="204"/>
      <c r="Y538" s="204"/>
      <c r="Z538" s="53">
        <v>6.4749999999999996</v>
      </c>
      <c r="AA538" s="204"/>
      <c r="AB538" s="204"/>
      <c r="AC538" s="204"/>
      <c r="AD538" s="204"/>
      <c r="AE538" s="204"/>
      <c r="AF538" s="9">
        <v>3.7311170395565614</v>
      </c>
      <c r="AG538" s="9">
        <v>1316</v>
      </c>
      <c r="AH538" s="9">
        <v>0.3692212824357714</v>
      </c>
      <c r="AI538" s="9">
        <v>21</v>
      </c>
      <c r="AJ538" s="9">
        <v>2.85</v>
      </c>
      <c r="AK538" s="9" t="s">
        <v>248</v>
      </c>
      <c r="AL538" s="9">
        <v>188</v>
      </c>
      <c r="AM538" s="9">
        <v>3.7311170395565614</v>
      </c>
      <c r="AN538" s="9">
        <v>3.7247368421052633</v>
      </c>
      <c r="AO538" s="73">
        <v>0</v>
      </c>
      <c r="AP538" s="80">
        <v>0</v>
      </c>
      <c r="AQ538" s="80">
        <v>0</v>
      </c>
      <c r="AR538" s="224">
        <v>376</v>
      </c>
      <c r="AS538" s="224" t="s">
        <v>248</v>
      </c>
      <c r="AT538" s="11">
        <v>13503.82</v>
      </c>
      <c r="AU538" s="11">
        <v>0</v>
      </c>
      <c r="AV538" s="11">
        <v>0</v>
      </c>
      <c r="AW538" s="11">
        <v>376</v>
      </c>
      <c r="AX538" s="203" t="s">
        <v>248</v>
      </c>
      <c r="AY538" s="235" t="s">
        <v>248</v>
      </c>
      <c r="AZ538" s="138">
        <v>207649</v>
      </c>
      <c r="BA538" s="188" t="s">
        <v>248</v>
      </c>
      <c r="BB538" s="203" t="s">
        <v>248</v>
      </c>
      <c r="BC538" s="158" t="s">
        <v>248</v>
      </c>
      <c r="BD538" s="217" t="s">
        <v>61</v>
      </c>
      <c r="BE538" s="201" t="s">
        <v>62</v>
      </c>
      <c r="BF538" s="201" t="s">
        <v>63</v>
      </c>
      <c r="BG538" s="201" t="s">
        <v>196</v>
      </c>
      <c r="BH538" s="456" t="s">
        <v>515</v>
      </c>
      <c r="BI538" s="218" t="s">
        <v>64</v>
      </c>
      <c r="BJ538" s="370">
        <v>214</v>
      </c>
      <c r="BK538" s="370">
        <v>1</v>
      </c>
      <c r="BL538" s="219" t="s">
        <v>65</v>
      </c>
      <c r="BM538" s="52"/>
      <c r="BN538" s="218" t="s">
        <v>310</v>
      </c>
      <c r="BO538" s="217" t="s">
        <v>54</v>
      </c>
      <c r="BP538" s="201" t="s">
        <v>699</v>
      </c>
      <c r="BQ538" s="52" t="s">
        <v>715</v>
      </c>
    </row>
    <row r="539" spans="1:69" ht="16.5" thickBot="1">
      <c r="A539" s="207" t="s">
        <v>37</v>
      </c>
      <c r="B539" s="208" t="s">
        <v>9</v>
      </c>
      <c r="C539" s="202" t="s">
        <v>35</v>
      </c>
      <c r="D539" s="210" t="s">
        <v>182</v>
      </c>
      <c r="E539" s="24" t="s">
        <v>661</v>
      </c>
      <c r="F539" s="86">
        <v>184</v>
      </c>
      <c r="G539" s="80">
        <v>15</v>
      </c>
      <c r="H539" s="204"/>
      <c r="I539" s="204"/>
      <c r="J539" s="204"/>
      <c r="K539" s="204"/>
      <c r="L539" s="80">
        <v>1</v>
      </c>
      <c r="M539" s="203"/>
      <c r="N539" s="52">
        <v>0</v>
      </c>
      <c r="O539" s="204"/>
      <c r="P539" s="204"/>
      <c r="Q539" s="11">
        <v>7.1696784821000001</v>
      </c>
      <c r="R539" s="204"/>
      <c r="S539" s="204"/>
      <c r="T539" s="53">
        <v>13.433333333333332</v>
      </c>
      <c r="U539" s="204"/>
      <c r="V539" s="204"/>
      <c r="W539" s="11">
        <v>7.1991129940476002</v>
      </c>
      <c r="X539" s="204"/>
      <c r="Y539" s="204"/>
      <c r="Z539" s="53">
        <v>13.433333333333332</v>
      </c>
      <c r="AA539" s="204"/>
      <c r="AB539" s="204"/>
      <c r="AC539" s="204"/>
      <c r="AD539" s="204"/>
      <c r="AE539" s="204"/>
      <c r="AF539" s="9">
        <v>3.407746605828506</v>
      </c>
      <c r="AG539" s="9">
        <v>1176</v>
      </c>
      <c r="AH539" s="9">
        <v>0.47922236424828479</v>
      </c>
      <c r="AI539" s="9">
        <v>62</v>
      </c>
      <c r="AJ539" s="9">
        <v>2.4714285714285715</v>
      </c>
      <c r="AK539" s="9" t="s">
        <v>248</v>
      </c>
      <c r="AL539" s="9">
        <v>167</v>
      </c>
      <c r="AM539" s="9">
        <v>3.4127288351107903</v>
      </c>
      <c r="AN539" s="9">
        <v>3.5173487544483986</v>
      </c>
      <c r="AO539" s="73">
        <v>12</v>
      </c>
      <c r="AP539" s="80">
        <v>1</v>
      </c>
      <c r="AQ539" s="80">
        <v>0</v>
      </c>
      <c r="AR539" s="224">
        <v>325</v>
      </c>
      <c r="AS539" s="224" t="s">
        <v>248</v>
      </c>
      <c r="AT539" s="11">
        <v>12104.153</v>
      </c>
      <c r="AU539" s="11">
        <v>0</v>
      </c>
      <c r="AV539" s="11">
        <v>0</v>
      </c>
      <c r="AW539" s="11">
        <v>325</v>
      </c>
      <c r="AX539" s="203" t="s">
        <v>248</v>
      </c>
      <c r="AY539" s="235" t="s">
        <v>248</v>
      </c>
      <c r="AZ539" s="138">
        <v>207649</v>
      </c>
      <c r="BA539" s="188" t="s">
        <v>248</v>
      </c>
      <c r="BB539" s="203" t="s">
        <v>248</v>
      </c>
      <c r="BC539" s="158" t="s">
        <v>248</v>
      </c>
      <c r="BD539" s="217" t="s">
        <v>61</v>
      </c>
      <c r="BE539" s="201" t="s">
        <v>62</v>
      </c>
      <c r="BF539" s="201" t="s">
        <v>63</v>
      </c>
      <c r="BG539" s="201" t="s">
        <v>196</v>
      </c>
      <c r="BH539" s="455" t="s">
        <v>515</v>
      </c>
      <c r="BI539" s="218" t="s">
        <v>66</v>
      </c>
      <c r="BJ539" s="370">
        <v>214</v>
      </c>
      <c r="BK539" s="370">
        <v>7</v>
      </c>
      <c r="BL539" s="219" t="s">
        <v>65</v>
      </c>
      <c r="BM539" s="52"/>
      <c r="BN539" s="218" t="s">
        <v>310</v>
      </c>
      <c r="BO539" s="217" t="s">
        <v>54</v>
      </c>
      <c r="BP539" s="201" t="s">
        <v>699</v>
      </c>
      <c r="BQ539" s="52" t="s">
        <v>715</v>
      </c>
    </row>
    <row r="540" spans="1:69" ht="16.5" thickBot="1">
      <c r="A540" s="207" t="s">
        <v>37</v>
      </c>
      <c r="B540" s="208" t="s">
        <v>9</v>
      </c>
      <c r="C540" s="202" t="s">
        <v>35</v>
      </c>
      <c r="D540" s="210" t="s">
        <v>182</v>
      </c>
      <c r="E540" s="24" t="s">
        <v>661</v>
      </c>
      <c r="F540" s="86">
        <v>198</v>
      </c>
      <c r="G540" s="80">
        <v>2</v>
      </c>
      <c r="H540" s="204"/>
      <c r="I540" s="204"/>
      <c r="J540" s="204"/>
      <c r="K540" s="204"/>
      <c r="L540" s="80">
        <v>0</v>
      </c>
      <c r="M540" s="203"/>
      <c r="N540" s="52">
        <v>0</v>
      </c>
      <c r="O540" s="204"/>
      <c r="P540" s="204"/>
      <c r="Q540" s="11">
        <v>7.0478671785999998</v>
      </c>
      <c r="R540" s="204"/>
      <c r="S540" s="204"/>
      <c r="T540" s="53">
        <v>8.5749999999999993</v>
      </c>
      <c r="U540" s="204"/>
      <c r="V540" s="204"/>
      <c r="W540" s="11">
        <v>7.2402345867345996</v>
      </c>
      <c r="X540" s="204"/>
      <c r="Y540" s="204"/>
      <c r="Z540" s="53">
        <v>8.6571428571428566</v>
      </c>
      <c r="AA540" s="204"/>
      <c r="AB540" s="204"/>
      <c r="AC540" s="204"/>
      <c r="AD540" s="204"/>
      <c r="AE540" s="204"/>
      <c r="AF540" s="9">
        <v>3.4710204138178864</v>
      </c>
      <c r="AG540" s="9">
        <v>1372</v>
      </c>
      <c r="AH540" s="9">
        <v>0.49103938118818802</v>
      </c>
      <c r="AI540" s="9">
        <v>67</v>
      </c>
      <c r="AJ540" s="9">
        <v>2.5047904191616768</v>
      </c>
      <c r="AK540" s="9" t="s">
        <v>248</v>
      </c>
      <c r="AL540" s="9">
        <v>196</v>
      </c>
      <c r="AM540" s="9">
        <v>3.4710204138178864</v>
      </c>
      <c r="AN540" s="9">
        <v>3.5859788359788358</v>
      </c>
      <c r="AO540" s="73">
        <v>1</v>
      </c>
      <c r="AP540" s="80">
        <v>0</v>
      </c>
      <c r="AQ540" s="80">
        <v>0</v>
      </c>
      <c r="AR540" s="224">
        <v>391</v>
      </c>
      <c r="AS540" s="224" t="s">
        <v>248</v>
      </c>
      <c r="AT540" s="11">
        <v>14100.875</v>
      </c>
      <c r="AU540" s="11">
        <v>0</v>
      </c>
      <c r="AV540" s="11">
        <v>0</v>
      </c>
      <c r="AW540" s="11">
        <v>391</v>
      </c>
      <c r="AX540" s="203" t="s">
        <v>248</v>
      </c>
      <c r="AY540" s="235" t="s">
        <v>248</v>
      </c>
      <c r="AZ540" s="138">
        <v>207649</v>
      </c>
      <c r="BA540" s="188" t="s">
        <v>248</v>
      </c>
      <c r="BB540" s="203" t="s">
        <v>248</v>
      </c>
      <c r="BC540" s="158" t="s">
        <v>248</v>
      </c>
      <c r="BD540" s="217" t="s">
        <v>61</v>
      </c>
      <c r="BE540" s="201" t="s">
        <v>62</v>
      </c>
      <c r="BF540" s="201" t="s">
        <v>63</v>
      </c>
      <c r="BG540" s="201" t="s">
        <v>196</v>
      </c>
      <c r="BH540" s="456" t="s">
        <v>515</v>
      </c>
      <c r="BI540" s="218" t="s">
        <v>67</v>
      </c>
      <c r="BJ540" s="370">
        <v>214</v>
      </c>
      <c r="BK540" s="370">
        <v>3</v>
      </c>
      <c r="BL540" s="219" t="s">
        <v>65</v>
      </c>
      <c r="BM540" s="52"/>
      <c r="BN540" s="218" t="s">
        <v>310</v>
      </c>
      <c r="BO540" s="217" t="s">
        <v>54</v>
      </c>
      <c r="BP540" s="201" t="s">
        <v>699</v>
      </c>
      <c r="BQ540" s="52" t="s">
        <v>715</v>
      </c>
    </row>
    <row r="541" spans="1:69" ht="16.5" thickBot="1">
      <c r="A541" s="207" t="s">
        <v>37</v>
      </c>
      <c r="B541" s="208" t="s">
        <v>9</v>
      </c>
      <c r="C541" s="202" t="s">
        <v>35</v>
      </c>
      <c r="D541" s="210" t="s">
        <v>182</v>
      </c>
      <c r="E541" s="24" t="s">
        <v>661</v>
      </c>
      <c r="F541" s="86">
        <v>196</v>
      </c>
      <c r="G541" s="80">
        <v>3</v>
      </c>
      <c r="H541" s="204"/>
      <c r="I541" s="204"/>
      <c r="J541" s="204"/>
      <c r="K541" s="204"/>
      <c r="L541" s="80">
        <v>0</v>
      </c>
      <c r="M541" s="203"/>
      <c r="N541" s="52">
        <v>0</v>
      </c>
      <c r="O541" s="204"/>
      <c r="P541" s="204"/>
      <c r="Q541" s="11">
        <v>7.2559221762000004</v>
      </c>
      <c r="R541" s="204"/>
      <c r="S541" s="204"/>
      <c r="T541" s="53">
        <v>8.8674999999999997</v>
      </c>
      <c r="U541" s="204"/>
      <c r="V541" s="204"/>
      <c r="W541" s="11">
        <v>7.2476993264248</v>
      </c>
      <c r="X541" s="204"/>
      <c r="Y541" s="204"/>
      <c r="Z541" s="53">
        <v>8.7791666666666668</v>
      </c>
      <c r="AA541" s="204"/>
      <c r="AB541" s="204"/>
      <c r="AC541" s="204"/>
      <c r="AD541" s="204"/>
      <c r="AE541" s="204"/>
      <c r="AF541" s="9">
        <v>2.7198646695990312</v>
      </c>
      <c r="AG541" s="9">
        <v>1330</v>
      </c>
      <c r="AH541" s="9">
        <v>0.28328918442895068</v>
      </c>
      <c r="AI541" s="9">
        <v>266</v>
      </c>
      <c r="AJ541" s="9">
        <v>2.0699392712550608</v>
      </c>
      <c r="AK541" s="9" t="s">
        <v>248</v>
      </c>
      <c r="AL541" s="9">
        <v>0</v>
      </c>
      <c r="AM541" s="9"/>
      <c r="AN541" s="9"/>
      <c r="AO541" s="73">
        <v>4</v>
      </c>
      <c r="AP541" s="80">
        <v>0</v>
      </c>
      <c r="AQ541" s="80">
        <v>0</v>
      </c>
      <c r="AR541" s="224">
        <v>382</v>
      </c>
      <c r="AS541" s="224" t="s">
        <v>248</v>
      </c>
      <c r="AT541" s="11">
        <v>13868.573</v>
      </c>
      <c r="AU541" s="11">
        <v>0</v>
      </c>
      <c r="AV541" s="11">
        <v>0</v>
      </c>
      <c r="AW541" s="11">
        <v>382</v>
      </c>
      <c r="AX541" s="203" t="s">
        <v>248</v>
      </c>
      <c r="AY541" s="235" t="s">
        <v>248</v>
      </c>
      <c r="AZ541" s="138">
        <v>207649</v>
      </c>
      <c r="BA541" s="188" t="s">
        <v>248</v>
      </c>
      <c r="BB541" s="203" t="s">
        <v>248</v>
      </c>
      <c r="BC541" s="158" t="s">
        <v>248</v>
      </c>
      <c r="BD541" s="217" t="s">
        <v>61</v>
      </c>
      <c r="BE541" s="201" t="s">
        <v>62</v>
      </c>
      <c r="BF541" s="201" t="s">
        <v>63</v>
      </c>
      <c r="BG541" s="201" t="s">
        <v>196</v>
      </c>
      <c r="BH541" s="456" t="s">
        <v>515</v>
      </c>
      <c r="BI541" s="218" t="s">
        <v>68</v>
      </c>
      <c r="BJ541" s="370">
        <v>214</v>
      </c>
      <c r="BK541" s="370">
        <v>4</v>
      </c>
      <c r="BL541" s="219" t="s">
        <v>65</v>
      </c>
      <c r="BM541" s="52"/>
      <c r="BN541" s="218" t="s">
        <v>310</v>
      </c>
      <c r="BO541" s="217" t="s">
        <v>54</v>
      </c>
      <c r="BP541" s="201" t="s">
        <v>699</v>
      </c>
      <c r="BQ541" s="52" t="s">
        <v>715</v>
      </c>
    </row>
    <row r="542" spans="1:69" ht="16.5" thickBot="1">
      <c r="A542" s="207" t="s">
        <v>37</v>
      </c>
      <c r="B542" s="208" t="s">
        <v>9</v>
      </c>
      <c r="C542" s="202" t="s">
        <v>35</v>
      </c>
      <c r="D542" s="210" t="s">
        <v>182</v>
      </c>
      <c r="E542" s="24" t="s">
        <v>264</v>
      </c>
      <c r="F542" s="86">
        <v>79</v>
      </c>
      <c r="G542" s="80">
        <v>1</v>
      </c>
      <c r="H542" s="204"/>
      <c r="I542" s="204"/>
      <c r="J542" s="204"/>
      <c r="K542" s="204"/>
      <c r="L542" s="80">
        <v>0</v>
      </c>
      <c r="M542" s="203"/>
      <c r="N542" s="52">
        <v>0</v>
      </c>
      <c r="O542" s="204"/>
      <c r="P542" s="204"/>
      <c r="Q542" s="11">
        <v>5.7222305896999996</v>
      </c>
      <c r="R542" s="204"/>
      <c r="S542" s="204"/>
      <c r="T542" s="53">
        <v>10.024999999999999</v>
      </c>
      <c r="U542" s="204"/>
      <c r="V542" s="204"/>
      <c r="W542" s="11">
        <v>5.4558076410255998</v>
      </c>
      <c r="X542" s="204"/>
      <c r="Y542" s="204"/>
      <c r="Z542" s="53">
        <v>10.016666666666666</v>
      </c>
      <c r="AA542" s="204"/>
      <c r="AB542" s="204"/>
      <c r="AC542" s="204"/>
      <c r="AD542" s="204"/>
      <c r="AE542" s="204"/>
      <c r="AF542" s="9">
        <v>3.6121611874618806</v>
      </c>
      <c r="AG542" s="9">
        <v>546</v>
      </c>
      <c r="AH542" s="9">
        <v>0.48323717136970451</v>
      </c>
      <c r="AI542" s="9">
        <v>24</v>
      </c>
      <c r="AJ542" s="9">
        <v>2.5423076923076922</v>
      </c>
      <c r="AK542" s="9" t="s">
        <v>248</v>
      </c>
      <c r="AL542" s="9">
        <v>72</v>
      </c>
      <c r="AM542" s="9">
        <v>3.6954166853711712</v>
      </c>
      <c r="AN542" s="9">
        <v>3.7090643274853803</v>
      </c>
      <c r="AO542" s="73">
        <v>7</v>
      </c>
      <c r="AP542" s="80">
        <v>2</v>
      </c>
      <c r="AQ542" s="80">
        <v>0</v>
      </c>
      <c r="AR542" s="224">
        <v>147</v>
      </c>
      <c r="AS542" s="224" t="s">
        <v>248</v>
      </c>
      <c r="AT542" s="11">
        <v>5435.2110000000002</v>
      </c>
      <c r="AU542" s="11">
        <v>130.60599999999999</v>
      </c>
      <c r="AV542" s="11">
        <v>0</v>
      </c>
      <c r="AW542" s="11">
        <v>147</v>
      </c>
      <c r="AX542" s="203" t="s">
        <v>248</v>
      </c>
      <c r="AY542" s="235" t="s">
        <v>248</v>
      </c>
      <c r="AZ542" s="138">
        <v>65190</v>
      </c>
      <c r="BA542" s="188" t="s">
        <v>248</v>
      </c>
      <c r="BB542" s="203" t="s">
        <v>248</v>
      </c>
      <c r="BC542" s="158" t="s">
        <v>248</v>
      </c>
      <c r="BD542" s="217" t="s">
        <v>61</v>
      </c>
      <c r="BE542" s="201" t="s">
        <v>62</v>
      </c>
      <c r="BF542" s="201" t="s">
        <v>63</v>
      </c>
      <c r="BG542" s="201" t="s">
        <v>196</v>
      </c>
      <c r="BH542" s="456" t="s">
        <v>712</v>
      </c>
      <c r="BI542" s="218" t="s">
        <v>64</v>
      </c>
      <c r="BJ542" s="370">
        <v>214</v>
      </c>
      <c r="BK542" s="370">
        <v>1</v>
      </c>
      <c r="BL542" s="219" t="s">
        <v>65</v>
      </c>
      <c r="BM542" s="52"/>
      <c r="BN542" s="218" t="s">
        <v>310</v>
      </c>
      <c r="BO542" s="217" t="s">
        <v>57</v>
      </c>
      <c r="BP542" s="201" t="s">
        <v>681</v>
      </c>
      <c r="BQ542" s="52" t="s">
        <v>717</v>
      </c>
    </row>
    <row r="543" spans="1:69" ht="16.5" thickBot="1">
      <c r="A543" s="207" t="s">
        <v>37</v>
      </c>
      <c r="B543" s="208" t="s">
        <v>9</v>
      </c>
      <c r="C543" s="202" t="s">
        <v>35</v>
      </c>
      <c r="D543" s="210" t="s">
        <v>182</v>
      </c>
      <c r="E543" s="24" t="s">
        <v>264</v>
      </c>
      <c r="F543" s="86">
        <v>80</v>
      </c>
      <c r="G543" s="80">
        <v>1</v>
      </c>
      <c r="H543" s="204"/>
      <c r="I543" s="204"/>
      <c r="J543" s="204"/>
      <c r="K543" s="204"/>
      <c r="L543" s="80">
        <v>0</v>
      </c>
      <c r="M543" s="203"/>
      <c r="N543" s="52">
        <v>0</v>
      </c>
      <c r="O543" s="204"/>
      <c r="P543" s="204"/>
      <c r="Q543" s="11">
        <v>6.6852658100999998</v>
      </c>
      <c r="R543" s="204"/>
      <c r="S543" s="204"/>
      <c r="T543" s="53">
        <v>8.5249999999999986</v>
      </c>
      <c r="U543" s="204"/>
      <c r="V543" s="204"/>
      <c r="W543" s="11">
        <v>6.7571012025316</v>
      </c>
      <c r="X543" s="204"/>
      <c r="Y543" s="204"/>
      <c r="Z543" s="53">
        <v>9.0249999999999986</v>
      </c>
      <c r="AA543" s="204"/>
      <c r="AB543" s="204"/>
      <c r="AC543" s="204"/>
      <c r="AD543" s="204"/>
      <c r="AE543" s="204"/>
      <c r="AF543" s="9">
        <v>3.0402893315172101</v>
      </c>
      <c r="AG543" s="9">
        <v>553</v>
      </c>
      <c r="AH543" s="9">
        <v>0.59226074830496367</v>
      </c>
      <c r="AI543" s="9">
        <v>110</v>
      </c>
      <c r="AJ543" s="9">
        <v>2.0475274725274724</v>
      </c>
      <c r="AK543" s="9" t="s">
        <v>248</v>
      </c>
      <c r="AL543" s="9">
        <v>78</v>
      </c>
      <c r="AM543" s="9">
        <v>3.0458058618800541</v>
      </c>
      <c r="AN543" s="9">
        <v>3.0530303030303032</v>
      </c>
      <c r="AO543" s="73">
        <v>0</v>
      </c>
      <c r="AP543" s="80">
        <v>0</v>
      </c>
      <c r="AQ543" s="80">
        <v>0</v>
      </c>
      <c r="AR543" s="224">
        <v>158</v>
      </c>
      <c r="AS543" s="224" t="s">
        <v>248</v>
      </c>
      <c r="AT543" s="11">
        <v>5640.1610000000001</v>
      </c>
      <c r="AU543" s="11">
        <v>0</v>
      </c>
      <c r="AV543" s="11">
        <v>0</v>
      </c>
      <c r="AW543" s="11">
        <v>158</v>
      </c>
      <c r="AX543" s="203" t="s">
        <v>248</v>
      </c>
      <c r="AY543" s="235" t="s">
        <v>248</v>
      </c>
      <c r="AZ543" s="138">
        <v>65190</v>
      </c>
      <c r="BA543" s="188" t="s">
        <v>248</v>
      </c>
      <c r="BB543" s="203" t="s">
        <v>248</v>
      </c>
      <c r="BC543" s="158" t="s">
        <v>248</v>
      </c>
      <c r="BD543" s="217" t="s">
        <v>61</v>
      </c>
      <c r="BE543" s="201" t="s">
        <v>62</v>
      </c>
      <c r="BF543" s="201" t="s">
        <v>63</v>
      </c>
      <c r="BG543" s="201" t="s">
        <v>196</v>
      </c>
      <c r="BH543" s="456" t="s">
        <v>712</v>
      </c>
      <c r="BI543" s="218" t="s">
        <v>66</v>
      </c>
      <c r="BJ543" s="370">
        <v>214</v>
      </c>
      <c r="BK543" s="370">
        <v>7</v>
      </c>
      <c r="BL543" s="219" t="s">
        <v>65</v>
      </c>
      <c r="BM543" s="52"/>
      <c r="BN543" s="218" t="s">
        <v>310</v>
      </c>
      <c r="BO543" s="217" t="s">
        <v>57</v>
      </c>
      <c r="BP543" s="201" t="s">
        <v>681</v>
      </c>
      <c r="BQ543" s="52" t="s">
        <v>717</v>
      </c>
    </row>
    <row r="544" spans="1:69" ht="16.5" thickBot="1">
      <c r="A544" s="207" t="s">
        <v>37</v>
      </c>
      <c r="B544" s="208" t="s">
        <v>9</v>
      </c>
      <c r="C544" s="202" t="s">
        <v>35</v>
      </c>
      <c r="D544" s="210" t="s">
        <v>182</v>
      </c>
      <c r="E544" s="24" t="s">
        <v>264</v>
      </c>
      <c r="F544" s="86">
        <v>78</v>
      </c>
      <c r="G544" s="80">
        <v>0</v>
      </c>
      <c r="H544" s="204"/>
      <c r="I544" s="204"/>
      <c r="J544" s="204"/>
      <c r="K544" s="204"/>
      <c r="L544" s="80">
        <v>0</v>
      </c>
      <c r="M544" s="203"/>
      <c r="N544" s="52">
        <v>0</v>
      </c>
      <c r="O544" s="204"/>
      <c r="P544" s="204"/>
      <c r="Q544" s="11">
        <v>5.9032178076999999</v>
      </c>
      <c r="R544" s="204"/>
      <c r="S544" s="204"/>
      <c r="T544" s="53">
        <v>8.5166666666666657</v>
      </c>
      <c r="U544" s="204"/>
      <c r="V544" s="204"/>
      <c r="W544" s="11">
        <v>5.2656152948716999</v>
      </c>
      <c r="X544" s="204"/>
      <c r="Y544" s="204"/>
      <c r="Z544" s="53">
        <v>8.2749999999999986</v>
      </c>
      <c r="AA544" s="204"/>
      <c r="AB544" s="204"/>
      <c r="AC544" s="204"/>
      <c r="AD544" s="204"/>
      <c r="AE544" s="204"/>
      <c r="AF544" s="9">
        <v>3.5775976936459108</v>
      </c>
      <c r="AG544" s="9">
        <v>546</v>
      </c>
      <c r="AH544" s="9">
        <v>0.44010862413164614</v>
      </c>
      <c r="AI544" s="9">
        <v>21</v>
      </c>
      <c r="AJ544" s="9">
        <v>2.5787499999999999</v>
      </c>
      <c r="AK544" s="9" t="s">
        <v>248</v>
      </c>
      <c r="AL544" s="9">
        <v>74</v>
      </c>
      <c r="AM544" s="9">
        <v>3.6066795481678144</v>
      </c>
      <c r="AN544" s="9">
        <v>3.6576704545454546</v>
      </c>
      <c r="AO544" s="73">
        <v>3</v>
      </c>
      <c r="AP544" s="80">
        <v>0</v>
      </c>
      <c r="AQ544" s="80">
        <v>0</v>
      </c>
      <c r="AR544" s="224">
        <v>153</v>
      </c>
      <c r="AS544" s="224" t="s">
        <v>248</v>
      </c>
      <c r="AT544" s="11">
        <v>5500.0469999999996</v>
      </c>
      <c r="AU544" s="11">
        <v>84.65</v>
      </c>
      <c r="AV544" s="11">
        <v>0</v>
      </c>
      <c r="AW544" s="11">
        <v>153</v>
      </c>
      <c r="AX544" s="203" t="s">
        <v>248</v>
      </c>
      <c r="AY544" s="235" t="s">
        <v>248</v>
      </c>
      <c r="AZ544" s="138">
        <v>65190</v>
      </c>
      <c r="BA544" s="188" t="s">
        <v>248</v>
      </c>
      <c r="BB544" s="203" t="s">
        <v>248</v>
      </c>
      <c r="BC544" s="158" t="s">
        <v>248</v>
      </c>
      <c r="BD544" s="217" t="s">
        <v>61</v>
      </c>
      <c r="BE544" s="201" t="s">
        <v>62</v>
      </c>
      <c r="BF544" s="201" t="s">
        <v>63</v>
      </c>
      <c r="BG544" s="201" t="s">
        <v>196</v>
      </c>
      <c r="BH544" s="456" t="s">
        <v>712</v>
      </c>
      <c r="BI544" s="218" t="s">
        <v>67</v>
      </c>
      <c r="BJ544" s="370">
        <v>214</v>
      </c>
      <c r="BK544" s="370">
        <v>3</v>
      </c>
      <c r="BL544" s="219" t="s">
        <v>65</v>
      </c>
      <c r="BM544" s="52"/>
      <c r="BN544" s="218" t="s">
        <v>310</v>
      </c>
      <c r="BO544" s="217" t="s">
        <v>57</v>
      </c>
      <c r="BP544" s="201" t="s">
        <v>681</v>
      </c>
      <c r="BQ544" s="52" t="s">
        <v>717</v>
      </c>
    </row>
    <row r="545" spans="1:69" ht="16.5" thickBot="1">
      <c r="A545" s="207" t="s">
        <v>37</v>
      </c>
      <c r="B545" s="208" t="s">
        <v>9</v>
      </c>
      <c r="C545" s="202" t="s">
        <v>35</v>
      </c>
      <c r="D545" s="210" t="s">
        <v>182</v>
      </c>
      <c r="E545" s="24" t="s">
        <v>264</v>
      </c>
      <c r="F545" s="86">
        <v>74</v>
      </c>
      <c r="G545" s="80">
        <v>2</v>
      </c>
      <c r="H545" s="204"/>
      <c r="I545" s="204"/>
      <c r="J545" s="204"/>
      <c r="K545" s="204"/>
      <c r="L545" s="80">
        <v>1</v>
      </c>
      <c r="M545" s="203"/>
      <c r="N545" s="52">
        <v>0</v>
      </c>
      <c r="O545" s="204"/>
      <c r="P545" s="204"/>
      <c r="Q545" s="11">
        <v>7.6679435493000003</v>
      </c>
      <c r="R545" s="204"/>
      <c r="S545" s="204"/>
      <c r="T545" s="53">
        <v>9.8625000000000007</v>
      </c>
      <c r="U545" s="204"/>
      <c r="V545" s="204"/>
      <c r="W545" s="11">
        <v>7.6876618591549004</v>
      </c>
      <c r="X545" s="204"/>
      <c r="Y545" s="204"/>
      <c r="Z545" s="53">
        <v>9.8625000000000007</v>
      </c>
      <c r="AA545" s="204"/>
      <c r="AB545" s="204"/>
      <c r="AC545" s="204"/>
      <c r="AD545" s="204"/>
      <c r="AE545" s="204"/>
      <c r="AF545" s="9">
        <v>2.6739232512171087</v>
      </c>
      <c r="AG545" s="9">
        <v>469</v>
      </c>
      <c r="AH545" s="9">
        <v>0.31296737620426718</v>
      </c>
      <c r="AI545" s="9">
        <v>104</v>
      </c>
      <c r="AJ545" s="9">
        <v>1.9760416666666667</v>
      </c>
      <c r="AK545" s="9" t="s">
        <v>248</v>
      </c>
      <c r="AL545" s="9">
        <v>0</v>
      </c>
      <c r="AM545" s="9"/>
      <c r="AN545" s="9"/>
      <c r="AO545" s="73">
        <v>2</v>
      </c>
      <c r="AP545" s="80">
        <v>0</v>
      </c>
      <c r="AQ545" s="80">
        <v>0</v>
      </c>
      <c r="AR545" s="224">
        <v>142</v>
      </c>
      <c r="AS545" s="224" t="s">
        <v>248</v>
      </c>
      <c r="AT545" s="11">
        <v>5136.5410000000002</v>
      </c>
      <c r="AU545" s="11">
        <v>0</v>
      </c>
      <c r="AV545" s="11">
        <v>0</v>
      </c>
      <c r="AW545" s="11">
        <v>142</v>
      </c>
      <c r="AX545" s="203" t="s">
        <v>248</v>
      </c>
      <c r="AY545" s="235" t="s">
        <v>248</v>
      </c>
      <c r="AZ545" s="138">
        <v>65190</v>
      </c>
      <c r="BA545" s="188" t="s">
        <v>248</v>
      </c>
      <c r="BB545" s="203" t="s">
        <v>248</v>
      </c>
      <c r="BC545" s="158" t="s">
        <v>248</v>
      </c>
      <c r="BD545" s="217" t="s">
        <v>61</v>
      </c>
      <c r="BE545" s="201" t="s">
        <v>62</v>
      </c>
      <c r="BF545" s="201" t="s">
        <v>63</v>
      </c>
      <c r="BG545" s="201" t="s">
        <v>196</v>
      </c>
      <c r="BH545" s="456" t="s">
        <v>712</v>
      </c>
      <c r="BI545" s="218" t="s">
        <v>68</v>
      </c>
      <c r="BJ545" s="370">
        <v>214</v>
      </c>
      <c r="BK545" s="370">
        <v>4</v>
      </c>
      <c r="BL545" s="219" t="s">
        <v>65</v>
      </c>
      <c r="BM545" s="52"/>
      <c r="BN545" s="218" t="s">
        <v>310</v>
      </c>
      <c r="BO545" s="217" t="s">
        <v>57</v>
      </c>
      <c r="BP545" s="201" t="s">
        <v>681</v>
      </c>
      <c r="BQ545" s="52" t="s">
        <v>717</v>
      </c>
    </row>
    <row r="546" spans="1:69" ht="16.5" thickBot="1">
      <c r="A546" s="207" t="s">
        <v>37</v>
      </c>
      <c r="B546" s="208" t="s">
        <v>9</v>
      </c>
      <c r="C546" s="202" t="s">
        <v>35</v>
      </c>
      <c r="D546" s="210" t="s">
        <v>182</v>
      </c>
      <c r="E546" s="24" t="s">
        <v>669</v>
      </c>
      <c r="F546" s="86">
        <v>49</v>
      </c>
      <c r="G546" s="80">
        <v>0</v>
      </c>
      <c r="H546" s="204"/>
      <c r="I546" s="204"/>
      <c r="J546" s="204"/>
      <c r="K546" s="204"/>
      <c r="L546" s="80">
        <v>0</v>
      </c>
      <c r="M546" s="203"/>
      <c r="N546" s="52">
        <v>0</v>
      </c>
      <c r="O546" s="204"/>
      <c r="P546" s="204"/>
      <c r="Q546" s="11">
        <v>4.8282650611999998</v>
      </c>
      <c r="R546" s="204"/>
      <c r="S546" s="204"/>
      <c r="T546" s="53">
        <v>5.7583333333333329</v>
      </c>
      <c r="U546" s="204"/>
      <c r="V546" s="204"/>
      <c r="W546" s="11">
        <v>4.6647345510204001</v>
      </c>
      <c r="X546" s="204"/>
      <c r="Y546" s="204"/>
      <c r="Z546" s="53">
        <v>5.7583333333333329</v>
      </c>
      <c r="AA546" s="204"/>
      <c r="AB546" s="204"/>
      <c r="AC546" s="204"/>
      <c r="AD546" s="204"/>
      <c r="AE546" s="204"/>
      <c r="AF546" s="9">
        <v>3.5243731886582887</v>
      </c>
      <c r="AG546" s="9">
        <v>343</v>
      </c>
      <c r="AH546" s="9">
        <v>0.39323534183075876</v>
      </c>
      <c r="AI546" s="9">
        <v>9</v>
      </c>
      <c r="AJ546" s="9">
        <v>2.6405172413793103</v>
      </c>
      <c r="AK546" s="9" t="s">
        <v>248</v>
      </c>
      <c r="AL546" s="9">
        <v>49</v>
      </c>
      <c r="AM546" s="9">
        <v>3.5243731886582887</v>
      </c>
      <c r="AN546" s="9">
        <v>3.613849765258216</v>
      </c>
      <c r="AO546" s="73">
        <v>98</v>
      </c>
      <c r="AP546" s="80">
        <v>0</v>
      </c>
      <c r="AQ546" s="80">
        <v>0</v>
      </c>
      <c r="AR546" s="224">
        <v>0</v>
      </c>
      <c r="AS546" s="224" t="s">
        <v>248</v>
      </c>
      <c r="AT546" s="11">
        <v>0</v>
      </c>
      <c r="AU546" s="11">
        <v>0</v>
      </c>
      <c r="AV546" s="11">
        <v>0</v>
      </c>
      <c r="AW546" s="11">
        <v>0</v>
      </c>
      <c r="AX546" s="203" t="s">
        <v>248</v>
      </c>
      <c r="AY546" s="235" t="s">
        <v>248</v>
      </c>
      <c r="AZ546" s="138">
        <v>2791</v>
      </c>
      <c r="BA546" s="188" t="s">
        <v>248</v>
      </c>
      <c r="BB546" s="203" t="s">
        <v>248</v>
      </c>
      <c r="BC546" s="158" t="s">
        <v>248</v>
      </c>
      <c r="BD546" s="217" t="s">
        <v>61</v>
      </c>
      <c r="BE546" s="201" t="s">
        <v>62</v>
      </c>
      <c r="BF546" s="201" t="s">
        <v>63</v>
      </c>
      <c r="BG546" s="201" t="s">
        <v>196</v>
      </c>
      <c r="BH546" s="456" t="s">
        <v>515</v>
      </c>
      <c r="BI546" s="218" t="s">
        <v>64</v>
      </c>
      <c r="BJ546" s="370">
        <v>214</v>
      </c>
      <c r="BK546" s="370">
        <v>1</v>
      </c>
      <c r="BL546" s="219" t="s">
        <v>65</v>
      </c>
      <c r="BM546" s="52"/>
      <c r="BN546" s="218" t="s">
        <v>310</v>
      </c>
      <c r="BO546" s="217" t="s">
        <v>327</v>
      </c>
      <c r="BP546" s="201" t="s">
        <v>696</v>
      </c>
      <c r="BQ546" s="52" t="s">
        <v>719</v>
      </c>
    </row>
    <row r="547" spans="1:69" ht="16.5" thickBot="1">
      <c r="A547" s="207" t="s">
        <v>37</v>
      </c>
      <c r="B547" s="208" t="s">
        <v>9</v>
      </c>
      <c r="C547" s="202" t="s">
        <v>35</v>
      </c>
      <c r="D547" s="210" t="s">
        <v>182</v>
      </c>
      <c r="E547" s="24" t="s">
        <v>669</v>
      </c>
      <c r="F547" s="86">
        <v>49</v>
      </c>
      <c r="G547" s="80">
        <v>2</v>
      </c>
      <c r="H547" s="204"/>
      <c r="I547" s="204"/>
      <c r="J547" s="204"/>
      <c r="K547" s="204"/>
      <c r="L547" s="80">
        <v>0</v>
      </c>
      <c r="M547" s="203"/>
      <c r="N547" s="52">
        <v>0</v>
      </c>
      <c r="O547" s="204"/>
      <c r="P547" s="204"/>
      <c r="Q547" s="11">
        <v>5.4852123191000004</v>
      </c>
      <c r="R547" s="204"/>
      <c r="S547" s="204"/>
      <c r="T547" s="53">
        <v>7.1624999999999996</v>
      </c>
      <c r="U547" s="204"/>
      <c r="V547" s="204"/>
      <c r="W547" s="11">
        <v>5.5618932765956997</v>
      </c>
      <c r="X547" s="204"/>
      <c r="Y547" s="204"/>
      <c r="Z547" s="53">
        <v>7.1624999999999996</v>
      </c>
      <c r="AA547" s="204"/>
      <c r="AB547" s="204"/>
      <c r="AC547" s="204"/>
      <c r="AD547" s="204"/>
      <c r="AE547" s="204"/>
      <c r="AF547" s="9">
        <v>3.1059878470325177</v>
      </c>
      <c r="AG547" s="9">
        <v>329</v>
      </c>
      <c r="AH547" s="9">
        <v>0.63486633810180881</v>
      </c>
      <c r="AI547" s="9">
        <v>68</v>
      </c>
      <c r="AJ547" s="9">
        <v>2.0397321428571429</v>
      </c>
      <c r="AK547" s="9" t="s">
        <v>248</v>
      </c>
      <c r="AL547" s="9">
        <v>47</v>
      </c>
      <c r="AM547" s="9">
        <v>3.1059878470325177</v>
      </c>
      <c r="AN547" s="9">
        <v>3.1677631578947367</v>
      </c>
      <c r="AO547" s="73">
        <v>94</v>
      </c>
      <c r="AP547" s="80">
        <v>0</v>
      </c>
      <c r="AQ547" s="80">
        <v>0</v>
      </c>
      <c r="AR547" s="224">
        <v>0</v>
      </c>
      <c r="AS547" s="224" t="s">
        <v>248</v>
      </c>
      <c r="AT547" s="11">
        <v>0</v>
      </c>
      <c r="AU547" s="11">
        <v>0</v>
      </c>
      <c r="AV547" s="11">
        <v>0</v>
      </c>
      <c r="AW547" s="11">
        <v>0</v>
      </c>
      <c r="AX547" s="203" t="s">
        <v>248</v>
      </c>
      <c r="AY547" s="235" t="s">
        <v>248</v>
      </c>
      <c r="AZ547" s="138">
        <v>2791</v>
      </c>
      <c r="BA547" s="188" t="s">
        <v>248</v>
      </c>
      <c r="BB547" s="203" t="s">
        <v>248</v>
      </c>
      <c r="BC547" s="158" t="s">
        <v>248</v>
      </c>
      <c r="BD547" s="217" t="s">
        <v>61</v>
      </c>
      <c r="BE547" s="201" t="s">
        <v>62</v>
      </c>
      <c r="BF547" s="201" t="s">
        <v>63</v>
      </c>
      <c r="BG547" s="201" t="s">
        <v>196</v>
      </c>
      <c r="BH547" s="455" t="s">
        <v>515</v>
      </c>
      <c r="BI547" s="218" t="s">
        <v>66</v>
      </c>
      <c r="BJ547" s="370">
        <v>214</v>
      </c>
      <c r="BK547" s="370">
        <v>7</v>
      </c>
      <c r="BL547" s="219" t="s">
        <v>65</v>
      </c>
      <c r="BM547" s="52"/>
      <c r="BN547" s="218" t="s">
        <v>310</v>
      </c>
      <c r="BO547" s="217" t="s">
        <v>327</v>
      </c>
      <c r="BP547" s="201" t="s">
        <v>696</v>
      </c>
      <c r="BQ547" s="52" t="s">
        <v>719</v>
      </c>
    </row>
    <row r="548" spans="1:69" ht="16.5" thickBot="1">
      <c r="A548" s="207" t="s">
        <v>37</v>
      </c>
      <c r="B548" s="208" t="s">
        <v>9</v>
      </c>
      <c r="C548" s="202" t="s">
        <v>35</v>
      </c>
      <c r="D548" s="210" t="s">
        <v>182</v>
      </c>
      <c r="E548" s="24" t="s">
        <v>669</v>
      </c>
      <c r="F548" s="86">
        <v>49</v>
      </c>
      <c r="G548" s="80">
        <v>6</v>
      </c>
      <c r="H548" s="204"/>
      <c r="I548" s="204"/>
      <c r="J548" s="204"/>
      <c r="K548" s="204"/>
      <c r="L548" s="80">
        <v>0</v>
      </c>
      <c r="M548" s="203"/>
      <c r="N548" s="52">
        <v>0</v>
      </c>
      <c r="O548" s="204"/>
      <c r="P548" s="204"/>
      <c r="Q548" s="11">
        <v>5.5349998372</v>
      </c>
      <c r="R548" s="204"/>
      <c r="S548" s="204"/>
      <c r="T548" s="53">
        <v>6.9750000000000005</v>
      </c>
      <c r="U548" s="204"/>
      <c r="V548" s="204"/>
      <c r="W548" s="11">
        <v>5.6233717674417996</v>
      </c>
      <c r="X548" s="204"/>
      <c r="Y548" s="204"/>
      <c r="Z548" s="53">
        <v>6.9750000000000005</v>
      </c>
      <c r="AA548" s="204"/>
      <c r="AB548" s="204"/>
      <c r="AC548" s="204"/>
      <c r="AD548" s="204"/>
      <c r="AE548" s="204"/>
      <c r="AF548" s="9">
        <v>3.6011627979848875</v>
      </c>
      <c r="AG548" s="9">
        <v>301</v>
      </c>
      <c r="AH548" s="9">
        <v>0.32626786513969291</v>
      </c>
      <c r="AI548" s="9">
        <v>1</v>
      </c>
      <c r="AJ548" s="9">
        <v>2.8902777777777779</v>
      </c>
      <c r="AK548" s="9" t="s">
        <v>248</v>
      </c>
      <c r="AL548" s="9">
        <v>43</v>
      </c>
      <c r="AM548" s="9">
        <v>3.6011627979848875</v>
      </c>
      <c r="AN548" s="9">
        <v>3.6556372549019609</v>
      </c>
      <c r="AO548" s="73">
        <v>72</v>
      </c>
      <c r="AP548" s="80">
        <v>0</v>
      </c>
      <c r="AQ548" s="80">
        <v>0</v>
      </c>
      <c r="AR548" s="224">
        <v>14</v>
      </c>
      <c r="AS548" s="224" t="s">
        <v>248</v>
      </c>
      <c r="AT548" s="11">
        <v>0</v>
      </c>
      <c r="AU548" s="11">
        <v>0</v>
      </c>
      <c r="AV548" s="11">
        <v>0</v>
      </c>
      <c r="AW548" s="11">
        <v>14</v>
      </c>
      <c r="AX548" s="203" t="s">
        <v>248</v>
      </c>
      <c r="AY548" s="235" t="s">
        <v>248</v>
      </c>
      <c r="AZ548" s="138">
        <v>2791</v>
      </c>
      <c r="BA548" s="188" t="s">
        <v>248</v>
      </c>
      <c r="BB548" s="203" t="s">
        <v>248</v>
      </c>
      <c r="BC548" s="158" t="s">
        <v>248</v>
      </c>
      <c r="BD548" s="217" t="s">
        <v>61</v>
      </c>
      <c r="BE548" s="201" t="s">
        <v>62</v>
      </c>
      <c r="BF548" s="201" t="s">
        <v>63</v>
      </c>
      <c r="BG548" s="201" t="s">
        <v>196</v>
      </c>
      <c r="BH548" s="456" t="s">
        <v>515</v>
      </c>
      <c r="BI548" s="218" t="s">
        <v>67</v>
      </c>
      <c r="BJ548" s="370">
        <v>214</v>
      </c>
      <c r="BK548" s="370">
        <v>3</v>
      </c>
      <c r="BL548" s="219" t="s">
        <v>65</v>
      </c>
      <c r="BM548" s="52"/>
      <c r="BN548" s="218" t="s">
        <v>310</v>
      </c>
      <c r="BO548" s="217" t="s">
        <v>327</v>
      </c>
      <c r="BP548" s="201" t="s">
        <v>696</v>
      </c>
      <c r="BQ548" s="52" t="s">
        <v>719</v>
      </c>
    </row>
    <row r="549" spans="1:69" ht="16.5" thickBot="1">
      <c r="A549" s="207" t="s">
        <v>37</v>
      </c>
      <c r="B549" s="208" t="s">
        <v>9</v>
      </c>
      <c r="C549" s="202" t="s">
        <v>35</v>
      </c>
      <c r="D549" s="210" t="s">
        <v>182</v>
      </c>
      <c r="E549" s="24" t="s">
        <v>669</v>
      </c>
      <c r="F549" s="86">
        <v>47</v>
      </c>
      <c r="G549" s="80">
        <v>2</v>
      </c>
      <c r="H549" s="204"/>
      <c r="I549" s="204"/>
      <c r="J549" s="204"/>
      <c r="K549" s="204"/>
      <c r="L549" s="80">
        <v>0</v>
      </c>
      <c r="M549" s="203"/>
      <c r="N549" s="52">
        <v>0</v>
      </c>
      <c r="O549" s="204"/>
      <c r="P549" s="204"/>
      <c r="Q549" s="11">
        <v>7.9170664000000004</v>
      </c>
      <c r="R549" s="204"/>
      <c r="S549" s="204"/>
      <c r="T549" s="53">
        <v>13.958333333333334</v>
      </c>
      <c r="U549" s="204"/>
      <c r="V549" s="204"/>
      <c r="W549" s="11">
        <v>7.9366666666665999</v>
      </c>
      <c r="X549" s="204"/>
      <c r="Y549" s="204"/>
      <c r="Z549" s="53">
        <v>13.958333333333334</v>
      </c>
      <c r="AA549" s="204"/>
      <c r="AB549" s="204"/>
      <c r="AC549" s="204"/>
      <c r="AD549" s="204"/>
      <c r="AE549" s="204"/>
      <c r="AF549" s="9">
        <v>2.2945714229629157</v>
      </c>
      <c r="AG549" s="9">
        <v>210</v>
      </c>
      <c r="AH549" s="9">
        <v>0.3264918165566098</v>
      </c>
      <c r="AI549" s="9">
        <v>162</v>
      </c>
      <c r="AJ549" s="9">
        <v>1.6100746268656716</v>
      </c>
      <c r="AK549" s="9" t="s">
        <v>248</v>
      </c>
      <c r="AL549" s="9">
        <v>0</v>
      </c>
      <c r="AM549" s="9"/>
      <c r="AN549" s="9"/>
      <c r="AO549" s="73">
        <v>89</v>
      </c>
      <c r="AP549" s="80">
        <v>1</v>
      </c>
      <c r="AQ549" s="80">
        <v>0</v>
      </c>
      <c r="AR549" s="224">
        <v>0</v>
      </c>
      <c r="AS549" s="224" t="s">
        <v>248</v>
      </c>
      <c r="AT549" s="11">
        <v>0</v>
      </c>
      <c r="AU549" s="11">
        <v>0</v>
      </c>
      <c r="AV549" s="11">
        <v>0</v>
      </c>
      <c r="AW549" s="11">
        <v>0</v>
      </c>
      <c r="AX549" s="203" t="s">
        <v>248</v>
      </c>
      <c r="AY549" s="235" t="s">
        <v>248</v>
      </c>
      <c r="AZ549" s="138">
        <v>2791</v>
      </c>
      <c r="BA549" s="188" t="s">
        <v>248</v>
      </c>
      <c r="BB549" s="203" t="s">
        <v>248</v>
      </c>
      <c r="BC549" s="158" t="s">
        <v>248</v>
      </c>
      <c r="BD549" s="217" t="s">
        <v>61</v>
      </c>
      <c r="BE549" s="201" t="s">
        <v>62</v>
      </c>
      <c r="BF549" s="201" t="s">
        <v>63</v>
      </c>
      <c r="BG549" s="201" t="s">
        <v>196</v>
      </c>
      <c r="BH549" s="456" t="s">
        <v>515</v>
      </c>
      <c r="BI549" s="218" t="s">
        <v>68</v>
      </c>
      <c r="BJ549" s="370">
        <v>214</v>
      </c>
      <c r="BK549" s="370">
        <v>4</v>
      </c>
      <c r="BL549" s="219" t="s">
        <v>65</v>
      </c>
      <c r="BM549" s="52"/>
      <c r="BN549" s="218" t="s">
        <v>310</v>
      </c>
      <c r="BO549" s="217" t="s">
        <v>327</v>
      </c>
      <c r="BP549" s="201" t="s">
        <v>696</v>
      </c>
      <c r="BQ549" s="52" t="s">
        <v>719</v>
      </c>
    </row>
    <row r="550" spans="1:69" ht="16.5" thickBot="1">
      <c r="A550" s="207" t="s">
        <v>37</v>
      </c>
      <c r="B550" s="208" t="s">
        <v>9</v>
      </c>
      <c r="C550" s="202" t="s">
        <v>35</v>
      </c>
      <c r="D550" s="210" t="s">
        <v>182</v>
      </c>
      <c r="E550" s="24" t="s">
        <v>337</v>
      </c>
      <c r="F550" s="86">
        <v>271</v>
      </c>
      <c r="G550" s="80">
        <v>1</v>
      </c>
      <c r="H550" s="204"/>
      <c r="I550" s="204"/>
      <c r="J550" s="204"/>
      <c r="K550" s="204"/>
      <c r="L550" s="80">
        <v>0</v>
      </c>
      <c r="M550" s="203"/>
      <c r="N550" s="52">
        <v>0</v>
      </c>
      <c r="O550" s="204"/>
      <c r="P550" s="204"/>
      <c r="Q550" s="11">
        <v>6.5053146333000003</v>
      </c>
      <c r="R550" s="204"/>
      <c r="S550" s="204"/>
      <c r="T550" s="53">
        <v>8.4166666666666661</v>
      </c>
      <c r="U550" s="204"/>
      <c r="V550" s="204"/>
      <c r="W550" s="11">
        <v>6.4827701592592</v>
      </c>
      <c r="X550" s="204"/>
      <c r="Y550" s="204"/>
      <c r="Z550" s="53">
        <v>8.4499999999999993</v>
      </c>
      <c r="AA550" s="204"/>
      <c r="AB550" s="204"/>
      <c r="AC550" s="204"/>
      <c r="AD550" s="204"/>
      <c r="AE550" s="204"/>
      <c r="AF550" s="9">
        <v>3.4187698461391318</v>
      </c>
      <c r="AG550" s="9">
        <v>1889</v>
      </c>
      <c r="AH550" s="9">
        <v>0.44069096370984195</v>
      </c>
      <c r="AI550" s="9">
        <v>55</v>
      </c>
      <c r="AJ550" s="9">
        <v>2.5764534883720929</v>
      </c>
      <c r="AK550" s="9" t="s">
        <v>248</v>
      </c>
      <c r="AL550" s="9">
        <v>269</v>
      </c>
      <c r="AM550" s="9">
        <v>3.4217950127824985</v>
      </c>
      <c r="AN550" s="9">
        <v>3.4828506097560976</v>
      </c>
      <c r="AO550" s="73">
        <v>8</v>
      </c>
      <c r="AP550" s="80">
        <v>0</v>
      </c>
      <c r="AQ550" s="80">
        <v>0</v>
      </c>
      <c r="AR550" s="224">
        <v>532</v>
      </c>
      <c r="AS550" s="224" t="s">
        <v>248</v>
      </c>
      <c r="AT550" s="11">
        <v>20505.345000000001</v>
      </c>
      <c r="AU550" s="11">
        <v>56.677999999999997</v>
      </c>
      <c r="AV550" s="11">
        <v>0</v>
      </c>
      <c r="AW550" s="11">
        <v>532</v>
      </c>
      <c r="AX550" s="203" t="s">
        <v>248</v>
      </c>
      <c r="AY550" s="235" t="s">
        <v>248</v>
      </c>
      <c r="AZ550" s="138">
        <v>149528</v>
      </c>
      <c r="BA550" s="188" t="s">
        <v>248</v>
      </c>
      <c r="BB550" s="203" t="s">
        <v>248</v>
      </c>
      <c r="BC550" s="158" t="s">
        <v>248</v>
      </c>
      <c r="BD550" s="217" t="s">
        <v>61</v>
      </c>
      <c r="BE550" s="201" t="s">
        <v>62</v>
      </c>
      <c r="BF550" s="201" t="s">
        <v>63</v>
      </c>
      <c r="BG550" s="201" t="s">
        <v>196</v>
      </c>
      <c r="BH550" s="456" t="s">
        <v>511</v>
      </c>
      <c r="BI550" s="218" t="s">
        <v>64</v>
      </c>
      <c r="BJ550" s="370">
        <v>214</v>
      </c>
      <c r="BK550" s="370">
        <v>1</v>
      </c>
      <c r="BL550" s="219" t="s">
        <v>65</v>
      </c>
      <c r="BM550" s="52"/>
      <c r="BN550" s="218" t="s">
        <v>310</v>
      </c>
      <c r="BO550" s="162" t="s">
        <v>337</v>
      </c>
      <c r="BP550" s="163" t="s">
        <v>696</v>
      </c>
      <c r="BQ550" s="160" t="s">
        <v>719</v>
      </c>
    </row>
    <row r="551" spans="1:69" ht="16.5" thickBot="1">
      <c r="A551" s="205" t="s">
        <v>37</v>
      </c>
      <c r="B551" s="206" t="s">
        <v>9</v>
      </c>
      <c r="C551" s="220" t="s">
        <v>35</v>
      </c>
      <c r="D551" s="209" t="s">
        <v>182</v>
      </c>
      <c r="E551" s="26" t="s">
        <v>337</v>
      </c>
      <c r="F551" s="93">
        <v>265</v>
      </c>
      <c r="G551" s="79">
        <v>9</v>
      </c>
      <c r="H551" s="222"/>
      <c r="I551" s="222"/>
      <c r="J551" s="222"/>
      <c r="K551" s="222"/>
      <c r="L551" s="79">
        <v>1</v>
      </c>
      <c r="M551" s="221"/>
      <c r="N551" s="62">
        <v>2</v>
      </c>
      <c r="O551" s="222"/>
      <c r="P551" s="222"/>
      <c r="Q551" s="68">
        <v>7.6762744078000003</v>
      </c>
      <c r="R551" s="222"/>
      <c r="S551" s="222"/>
      <c r="T551" s="71">
        <v>13.53125</v>
      </c>
      <c r="U551" s="222"/>
      <c r="V551" s="222"/>
      <c r="W551" s="68">
        <v>7.7330351529410999</v>
      </c>
      <c r="X551" s="222"/>
      <c r="Y551" s="222"/>
      <c r="Z551" s="71">
        <v>13.770833333333334</v>
      </c>
      <c r="AA551" s="222"/>
      <c r="AB551" s="222"/>
      <c r="AC551" s="222"/>
      <c r="AD551" s="222"/>
      <c r="AE551" s="222"/>
      <c r="AF551" s="60">
        <v>3.0352776247432351</v>
      </c>
      <c r="AG551" s="60">
        <v>1784</v>
      </c>
      <c r="AH551" s="60">
        <v>0.57206968009116055</v>
      </c>
      <c r="AI551" s="60">
        <v>325</v>
      </c>
      <c r="AJ551" s="60">
        <v>2.056766917293233</v>
      </c>
      <c r="AK551" s="60" t="s">
        <v>248</v>
      </c>
      <c r="AL551" s="60">
        <v>247</v>
      </c>
      <c r="AM551" s="60">
        <v>3.0473323650563997</v>
      </c>
      <c r="AN551" s="60">
        <v>3.0534313725490194</v>
      </c>
      <c r="AO551" s="72">
        <v>36</v>
      </c>
      <c r="AP551" s="79">
        <v>4</v>
      </c>
      <c r="AQ551" s="79">
        <v>0</v>
      </c>
      <c r="AR551" s="225">
        <v>472</v>
      </c>
      <c r="AS551" s="225" t="s">
        <v>248</v>
      </c>
      <c r="AT551" s="68">
        <v>20015.258999999998</v>
      </c>
      <c r="AU551" s="68">
        <v>74.905000000000001</v>
      </c>
      <c r="AV551" s="68">
        <v>1</v>
      </c>
      <c r="AW551" s="68">
        <v>471</v>
      </c>
      <c r="AX551" s="203" t="s">
        <v>248</v>
      </c>
      <c r="AY551" s="235" t="s">
        <v>248</v>
      </c>
      <c r="AZ551" s="137">
        <v>149528</v>
      </c>
      <c r="BA551" s="70" t="s">
        <v>248</v>
      </c>
      <c r="BB551" s="221" t="s">
        <v>248</v>
      </c>
      <c r="BC551" s="158" t="s">
        <v>248</v>
      </c>
      <c r="BD551" s="211" t="s">
        <v>61</v>
      </c>
      <c r="BE551" s="212" t="s">
        <v>62</v>
      </c>
      <c r="BF551" s="212" t="s">
        <v>63</v>
      </c>
      <c r="BG551" s="212" t="s">
        <v>196</v>
      </c>
      <c r="BH551" s="454" t="s">
        <v>511</v>
      </c>
      <c r="BI551" s="214" t="s">
        <v>66</v>
      </c>
      <c r="BJ551" s="382">
        <v>214</v>
      </c>
      <c r="BK551" s="382">
        <v>7</v>
      </c>
      <c r="BL551" s="216" t="s">
        <v>65</v>
      </c>
      <c r="BM551" s="62"/>
      <c r="BN551" s="214" t="s">
        <v>310</v>
      </c>
      <c r="BO551" s="211" t="s">
        <v>337</v>
      </c>
      <c r="BP551" s="212" t="s">
        <v>696</v>
      </c>
      <c r="BQ551" s="62" t="s">
        <v>719</v>
      </c>
    </row>
    <row r="552" spans="1:69" ht="16.5" thickBot="1">
      <c r="A552" s="207" t="s">
        <v>37</v>
      </c>
      <c r="B552" s="208" t="s">
        <v>9</v>
      </c>
      <c r="C552" s="202" t="s">
        <v>35</v>
      </c>
      <c r="D552" s="210" t="s">
        <v>182</v>
      </c>
      <c r="E552" s="24" t="s">
        <v>337</v>
      </c>
      <c r="F552" s="86">
        <v>263</v>
      </c>
      <c r="G552" s="80">
        <v>4</v>
      </c>
      <c r="H552" s="204"/>
      <c r="I552" s="204"/>
      <c r="J552" s="204"/>
      <c r="K552" s="204"/>
      <c r="L552" s="80">
        <v>0</v>
      </c>
      <c r="M552" s="203"/>
      <c r="N552" s="52">
        <v>0</v>
      </c>
      <c r="O552" s="204"/>
      <c r="P552" s="204"/>
      <c r="Q552" s="11">
        <v>7.2605828609999996</v>
      </c>
      <c r="R552" s="204"/>
      <c r="S552" s="204"/>
      <c r="T552" s="53">
        <v>9.0874999999999986</v>
      </c>
      <c r="U552" s="204"/>
      <c r="V552" s="204"/>
      <c r="W552" s="11">
        <v>7.3655364864864001</v>
      </c>
      <c r="X552" s="204"/>
      <c r="Y552" s="204"/>
      <c r="Z552" s="53">
        <v>9.2531249999999989</v>
      </c>
      <c r="AA552" s="204"/>
      <c r="AB552" s="204"/>
      <c r="AC552" s="204"/>
      <c r="AD552" s="204"/>
      <c r="AE552" s="204"/>
      <c r="AF552" s="9">
        <v>3.4281798195457553</v>
      </c>
      <c r="AG552" s="9">
        <v>1813</v>
      </c>
      <c r="AH552" s="9">
        <v>0.50244020018708246</v>
      </c>
      <c r="AI552" s="9">
        <v>112</v>
      </c>
      <c r="AJ552" s="9">
        <v>2.3839673913043478</v>
      </c>
      <c r="AK552" s="9" t="s">
        <v>248</v>
      </c>
      <c r="AL552" s="9">
        <v>258</v>
      </c>
      <c r="AM552" s="9">
        <v>3.4297286893838255</v>
      </c>
      <c r="AN552" s="9">
        <v>3.5553780617678381</v>
      </c>
      <c r="AO552" s="73">
        <v>8</v>
      </c>
      <c r="AP552" s="80">
        <v>0</v>
      </c>
      <c r="AQ552" s="80">
        <v>1</v>
      </c>
      <c r="AR552" s="224">
        <v>509</v>
      </c>
      <c r="AS552" s="224" t="s">
        <v>248</v>
      </c>
      <c r="AT552" s="11">
        <v>19812.608</v>
      </c>
      <c r="AU552" s="11">
        <v>6.3540000000000001</v>
      </c>
      <c r="AV552" s="11">
        <v>0</v>
      </c>
      <c r="AW552" s="11">
        <v>509</v>
      </c>
      <c r="AX552" s="203" t="s">
        <v>248</v>
      </c>
      <c r="AY552" s="235" t="s">
        <v>248</v>
      </c>
      <c r="AZ552" s="138">
        <v>149528</v>
      </c>
      <c r="BA552" s="188" t="s">
        <v>248</v>
      </c>
      <c r="BB552" s="203" t="s">
        <v>248</v>
      </c>
      <c r="BC552" s="158" t="s">
        <v>248</v>
      </c>
      <c r="BD552" s="217" t="s">
        <v>61</v>
      </c>
      <c r="BE552" s="201" t="s">
        <v>62</v>
      </c>
      <c r="BF552" s="201" t="s">
        <v>63</v>
      </c>
      <c r="BG552" s="201" t="s">
        <v>196</v>
      </c>
      <c r="BH552" s="456" t="s">
        <v>511</v>
      </c>
      <c r="BI552" s="218" t="s">
        <v>67</v>
      </c>
      <c r="BJ552" s="370">
        <v>214</v>
      </c>
      <c r="BK552" s="370">
        <v>3</v>
      </c>
      <c r="BL552" s="219" t="s">
        <v>65</v>
      </c>
      <c r="BM552" s="52"/>
      <c r="BN552" s="218" t="s">
        <v>310</v>
      </c>
      <c r="BO552" s="217" t="s">
        <v>337</v>
      </c>
      <c r="BP552" s="201" t="s">
        <v>696</v>
      </c>
      <c r="BQ552" s="52" t="s">
        <v>719</v>
      </c>
    </row>
    <row r="553" spans="1:69" ht="16.5" thickBot="1">
      <c r="A553" s="207" t="s">
        <v>37</v>
      </c>
      <c r="B553" s="208" t="s">
        <v>9</v>
      </c>
      <c r="C553" s="202" t="s">
        <v>35</v>
      </c>
      <c r="D553" s="210" t="s">
        <v>182</v>
      </c>
      <c r="E553" s="24" t="s">
        <v>337</v>
      </c>
      <c r="F553" s="86">
        <v>267</v>
      </c>
      <c r="G553" s="80">
        <v>9</v>
      </c>
      <c r="H553" s="204"/>
      <c r="I553" s="204"/>
      <c r="J553" s="204"/>
      <c r="K553" s="204"/>
      <c r="L553" s="80">
        <v>4</v>
      </c>
      <c r="M553" s="203"/>
      <c r="N553" s="52">
        <v>1</v>
      </c>
      <c r="O553" s="204"/>
      <c r="P553" s="204"/>
      <c r="Q553" s="11">
        <v>7.3318857165000004</v>
      </c>
      <c r="R553" s="204"/>
      <c r="S553" s="204"/>
      <c r="T553" s="53">
        <v>11.049999999999997</v>
      </c>
      <c r="U553" s="204"/>
      <c r="V553" s="204"/>
      <c r="W553" s="11">
        <v>7.3547715118110002</v>
      </c>
      <c r="X553" s="204"/>
      <c r="Y553" s="204"/>
      <c r="Z553" s="53">
        <v>10.824999999999996</v>
      </c>
      <c r="AA553" s="204"/>
      <c r="AB553" s="204"/>
      <c r="AC553" s="204"/>
      <c r="AD553" s="204"/>
      <c r="AE553" s="204"/>
      <c r="AF553" s="9">
        <v>2.8017582421774394</v>
      </c>
      <c r="AG553" s="9">
        <v>1779</v>
      </c>
      <c r="AH553" s="9">
        <v>0.48642960665875334</v>
      </c>
      <c r="AI553" s="9">
        <v>489</v>
      </c>
      <c r="AJ553" s="9">
        <v>1.778875968992248</v>
      </c>
      <c r="AK553" s="9" t="s">
        <v>248</v>
      </c>
      <c r="AL553" s="9">
        <v>0</v>
      </c>
      <c r="AM553" s="9"/>
      <c r="AN553" s="9"/>
      <c r="AO553" s="73">
        <v>143</v>
      </c>
      <c r="AP553" s="80">
        <v>8</v>
      </c>
      <c r="AQ553" s="80">
        <v>2</v>
      </c>
      <c r="AR553" s="224">
        <v>363</v>
      </c>
      <c r="AS553" s="224" t="s">
        <v>248</v>
      </c>
      <c r="AT553" s="11">
        <v>19325.080000000002</v>
      </c>
      <c r="AU553" s="11">
        <v>547.18799999999999</v>
      </c>
      <c r="AV553" s="11">
        <v>0</v>
      </c>
      <c r="AW553" s="11">
        <v>359</v>
      </c>
      <c r="AX553" s="203" t="s">
        <v>248</v>
      </c>
      <c r="AY553" s="235" t="s">
        <v>248</v>
      </c>
      <c r="AZ553" s="138">
        <v>149528</v>
      </c>
      <c r="BA553" s="188" t="s">
        <v>248</v>
      </c>
      <c r="BB553" s="203" t="s">
        <v>248</v>
      </c>
      <c r="BC553" s="158" t="s">
        <v>248</v>
      </c>
      <c r="BD553" s="217" t="s">
        <v>61</v>
      </c>
      <c r="BE553" s="201" t="s">
        <v>62</v>
      </c>
      <c r="BF553" s="201" t="s">
        <v>63</v>
      </c>
      <c r="BG553" s="201" t="s">
        <v>196</v>
      </c>
      <c r="BH553" s="456" t="s">
        <v>511</v>
      </c>
      <c r="BI553" s="218" t="s">
        <v>68</v>
      </c>
      <c r="BJ553" s="370">
        <v>214</v>
      </c>
      <c r="BK553" s="370">
        <v>4</v>
      </c>
      <c r="BL553" s="219" t="s">
        <v>65</v>
      </c>
      <c r="BM553" s="52"/>
      <c r="BN553" s="218" t="s">
        <v>310</v>
      </c>
      <c r="BO553" s="217" t="s">
        <v>337</v>
      </c>
      <c r="BP553" s="201" t="s">
        <v>696</v>
      </c>
      <c r="BQ553" s="52" t="s">
        <v>719</v>
      </c>
    </row>
    <row r="554" spans="1:69" ht="16.5" thickBot="1">
      <c r="A554" s="207" t="s">
        <v>37</v>
      </c>
      <c r="B554" s="208" t="s">
        <v>9</v>
      </c>
      <c r="C554" s="202" t="s">
        <v>35</v>
      </c>
      <c r="D554" s="210" t="s">
        <v>182</v>
      </c>
      <c r="E554" s="24" t="s">
        <v>338</v>
      </c>
      <c r="F554" s="86">
        <v>72</v>
      </c>
      <c r="G554" s="80">
        <v>0</v>
      </c>
      <c r="H554" s="204"/>
      <c r="I554" s="204"/>
      <c r="J554" s="204"/>
      <c r="K554" s="204"/>
      <c r="L554" s="80">
        <v>0</v>
      </c>
      <c r="M554" s="203"/>
      <c r="N554" s="52">
        <v>0</v>
      </c>
      <c r="O554" s="204"/>
      <c r="P554" s="204"/>
      <c r="Q554" s="11">
        <v>6.3203887777999999</v>
      </c>
      <c r="R554" s="204"/>
      <c r="S554" s="204"/>
      <c r="T554" s="53">
        <v>8.2333333333333325</v>
      </c>
      <c r="U554" s="204"/>
      <c r="V554" s="204"/>
      <c r="W554" s="11">
        <v>6.3464859166665999</v>
      </c>
      <c r="X554" s="204"/>
      <c r="Y554" s="204"/>
      <c r="Z554" s="53">
        <v>8.0999999999999979</v>
      </c>
      <c r="AA554" s="204"/>
      <c r="AB554" s="204"/>
      <c r="AC554" s="204"/>
      <c r="AD554" s="204"/>
      <c r="AE554" s="204"/>
      <c r="AF554" s="9">
        <v>3.3988690494544924</v>
      </c>
      <c r="AG554" s="9">
        <v>504</v>
      </c>
      <c r="AH554" s="9">
        <v>0.43661537740620215</v>
      </c>
      <c r="AI554" s="9">
        <v>23</v>
      </c>
      <c r="AJ554" s="9">
        <v>2.5183333333333335</v>
      </c>
      <c r="AK554" s="9" t="s">
        <v>248</v>
      </c>
      <c r="AL554" s="9">
        <v>69</v>
      </c>
      <c r="AM554" s="9">
        <v>3.4148033139128118</v>
      </c>
      <c r="AN554" s="9">
        <v>3.4809941520467835</v>
      </c>
      <c r="AO554" s="73">
        <v>3</v>
      </c>
      <c r="AP554" s="80">
        <v>0</v>
      </c>
      <c r="AQ554" s="80">
        <v>0</v>
      </c>
      <c r="AR554" s="224">
        <v>141</v>
      </c>
      <c r="AS554" s="224" t="s">
        <v>248</v>
      </c>
      <c r="AT554" s="11">
        <v>5157.8360000000002</v>
      </c>
      <c r="AU554" s="11">
        <v>0</v>
      </c>
      <c r="AV554" s="11">
        <v>0</v>
      </c>
      <c r="AW554" s="11">
        <v>141</v>
      </c>
      <c r="AX554" s="203" t="s">
        <v>248</v>
      </c>
      <c r="AY554" s="235" t="s">
        <v>248</v>
      </c>
      <c r="AZ554" s="138">
        <v>151718</v>
      </c>
      <c r="BA554" s="188" t="s">
        <v>248</v>
      </c>
      <c r="BB554" s="203" t="s">
        <v>248</v>
      </c>
      <c r="BC554" s="158" t="s">
        <v>248</v>
      </c>
      <c r="BD554" s="217" t="s">
        <v>61</v>
      </c>
      <c r="BE554" s="201" t="s">
        <v>62</v>
      </c>
      <c r="BF554" s="201" t="s">
        <v>63</v>
      </c>
      <c r="BG554" s="201" t="s">
        <v>196</v>
      </c>
      <c r="BH554" s="456" t="s">
        <v>712</v>
      </c>
      <c r="BI554" s="218" t="s">
        <v>64</v>
      </c>
      <c r="BJ554" s="370">
        <v>214</v>
      </c>
      <c r="BK554" s="370">
        <v>1</v>
      </c>
      <c r="BL554" s="219" t="s">
        <v>65</v>
      </c>
      <c r="BM554" s="52"/>
      <c r="BN554" s="218" t="s">
        <v>310</v>
      </c>
      <c r="BO554" s="217" t="s">
        <v>702</v>
      </c>
      <c r="BP554" s="201" t="s">
        <v>698</v>
      </c>
      <c r="BQ554" s="52" t="s">
        <v>714</v>
      </c>
    </row>
    <row r="555" spans="1:69" ht="16.5" thickBot="1">
      <c r="A555" s="207" t="s">
        <v>37</v>
      </c>
      <c r="B555" s="208" t="s">
        <v>9</v>
      </c>
      <c r="C555" s="202" t="s">
        <v>35</v>
      </c>
      <c r="D555" s="210" t="s">
        <v>182</v>
      </c>
      <c r="E555" s="24" t="s">
        <v>338</v>
      </c>
      <c r="F555" s="86">
        <v>72</v>
      </c>
      <c r="G555" s="80">
        <v>7</v>
      </c>
      <c r="H555" s="204"/>
      <c r="I555" s="204"/>
      <c r="J555" s="204"/>
      <c r="K555" s="204"/>
      <c r="L555" s="80">
        <v>0</v>
      </c>
      <c r="M555" s="203"/>
      <c r="N555" s="52">
        <v>0</v>
      </c>
      <c r="O555" s="204"/>
      <c r="P555" s="204"/>
      <c r="Q555" s="11">
        <v>7.2823845076999998</v>
      </c>
      <c r="R555" s="204"/>
      <c r="S555" s="204"/>
      <c r="T555" s="53">
        <v>12.958333333333334</v>
      </c>
      <c r="U555" s="204"/>
      <c r="V555" s="204"/>
      <c r="W555" s="11">
        <v>7.1947999692306999</v>
      </c>
      <c r="X555" s="204"/>
      <c r="Y555" s="204"/>
      <c r="Z555" s="53">
        <v>13.1875</v>
      </c>
      <c r="AA555" s="204"/>
      <c r="AB555" s="204"/>
      <c r="AC555" s="204"/>
      <c r="AD555" s="204"/>
      <c r="AE555" s="204"/>
      <c r="AF555" s="9">
        <v>3.3096044000688489</v>
      </c>
      <c r="AG555" s="9">
        <v>455</v>
      </c>
      <c r="AH555" s="9">
        <v>0.50946409313791097</v>
      </c>
      <c r="AI555" s="9">
        <v>34</v>
      </c>
      <c r="AJ555" s="9">
        <v>2.3060344827586206</v>
      </c>
      <c r="AK555" s="9" t="s">
        <v>248</v>
      </c>
      <c r="AL555" s="9">
        <v>65</v>
      </c>
      <c r="AM555" s="9">
        <v>3.3096044000688489</v>
      </c>
      <c r="AN555" s="9">
        <v>3.3902027027027026</v>
      </c>
      <c r="AO555" s="73">
        <v>18</v>
      </c>
      <c r="AP555" s="80">
        <v>0</v>
      </c>
      <c r="AQ555" s="80">
        <v>0</v>
      </c>
      <c r="AR555" s="224">
        <v>112</v>
      </c>
      <c r="AS555" s="224" t="s">
        <v>248</v>
      </c>
      <c r="AT555" s="11">
        <v>4655.1930000000002</v>
      </c>
      <c r="AU555" s="11">
        <v>0</v>
      </c>
      <c r="AV555" s="11">
        <v>0</v>
      </c>
      <c r="AW555" s="11">
        <v>112</v>
      </c>
      <c r="AX555" s="203" t="s">
        <v>248</v>
      </c>
      <c r="AY555" s="235" t="s">
        <v>248</v>
      </c>
      <c r="AZ555" s="138">
        <v>151718</v>
      </c>
      <c r="BA555" s="188" t="s">
        <v>248</v>
      </c>
      <c r="BB555" s="203" t="s">
        <v>248</v>
      </c>
      <c r="BC555" s="158" t="s">
        <v>248</v>
      </c>
      <c r="BD555" s="217" t="s">
        <v>61</v>
      </c>
      <c r="BE555" s="201" t="s">
        <v>62</v>
      </c>
      <c r="BF555" s="201" t="s">
        <v>63</v>
      </c>
      <c r="BG555" s="201" t="s">
        <v>196</v>
      </c>
      <c r="BH555" s="456" t="s">
        <v>712</v>
      </c>
      <c r="BI555" s="218" t="s">
        <v>66</v>
      </c>
      <c r="BJ555" s="370">
        <v>214</v>
      </c>
      <c r="BK555" s="370">
        <v>7</v>
      </c>
      <c r="BL555" s="219" t="s">
        <v>65</v>
      </c>
      <c r="BM555" s="52"/>
      <c r="BN555" s="218" t="s">
        <v>310</v>
      </c>
      <c r="BO555" s="217" t="s">
        <v>702</v>
      </c>
      <c r="BP555" s="201" t="s">
        <v>698</v>
      </c>
      <c r="BQ555" s="52" t="s">
        <v>714</v>
      </c>
    </row>
    <row r="556" spans="1:69" ht="16.5" thickBot="1">
      <c r="A556" s="207" t="s">
        <v>37</v>
      </c>
      <c r="B556" s="208" t="s">
        <v>9</v>
      </c>
      <c r="C556" s="202" t="s">
        <v>35</v>
      </c>
      <c r="D556" s="210" t="s">
        <v>182</v>
      </c>
      <c r="E556" s="24" t="s">
        <v>338</v>
      </c>
      <c r="F556" s="86">
        <v>74</v>
      </c>
      <c r="G556" s="80">
        <v>2</v>
      </c>
      <c r="H556" s="204"/>
      <c r="I556" s="204"/>
      <c r="J556" s="204"/>
      <c r="K556" s="204"/>
      <c r="L556" s="80">
        <v>0</v>
      </c>
      <c r="M556" s="203"/>
      <c r="N556" s="52">
        <v>0</v>
      </c>
      <c r="O556" s="204"/>
      <c r="P556" s="204"/>
      <c r="Q556" s="11">
        <v>5.9643468332999996</v>
      </c>
      <c r="R556" s="204"/>
      <c r="S556" s="204"/>
      <c r="T556" s="53">
        <v>7.5666666666666655</v>
      </c>
      <c r="U556" s="204"/>
      <c r="V556" s="204"/>
      <c r="W556" s="11">
        <v>5.3618190972221997</v>
      </c>
      <c r="X556" s="204"/>
      <c r="Y556" s="204"/>
      <c r="Z556" s="53">
        <v>7.2333333333333316</v>
      </c>
      <c r="AA556" s="204"/>
      <c r="AB556" s="204"/>
      <c r="AC556" s="204"/>
      <c r="AD556" s="204"/>
      <c r="AE556" s="204"/>
      <c r="AF556" s="9">
        <v>3.7177768016381876</v>
      </c>
      <c r="AG556" s="9">
        <v>501</v>
      </c>
      <c r="AH556" s="9">
        <v>0.40001504886426159</v>
      </c>
      <c r="AI556" s="9">
        <v>4</v>
      </c>
      <c r="AJ556" s="9">
        <v>2.868269230769231</v>
      </c>
      <c r="AK556" s="9" t="s">
        <v>248</v>
      </c>
      <c r="AL556" s="9">
        <v>70</v>
      </c>
      <c r="AM556" s="9">
        <v>3.7294530779974804</v>
      </c>
      <c r="AN556" s="9">
        <v>3.7295321637426899</v>
      </c>
      <c r="AO556" s="73">
        <v>3</v>
      </c>
      <c r="AP556" s="80">
        <v>0</v>
      </c>
      <c r="AQ556" s="80">
        <v>0</v>
      </c>
      <c r="AR556" s="224">
        <v>141</v>
      </c>
      <c r="AS556" s="224" t="s">
        <v>248</v>
      </c>
      <c r="AT556" s="11">
        <v>5083.4129999999996</v>
      </c>
      <c r="AU556" s="11">
        <v>80.716999999999999</v>
      </c>
      <c r="AV556" s="11">
        <v>0</v>
      </c>
      <c r="AW556" s="11">
        <v>141</v>
      </c>
      <c r="AX556" s="203" t="s">
        <v>248</v>
      </c>
      <c r="AY556" s="235" t="s">
        <v>248</v>
      </c>
      <c r="AZ556" s="138">
        <v>151718</v>
      </c>
      <c r="BA556" s="188" t="s">
        <v>248</v>
      </c>
      <c r="BB556" s="203" t="s">
        <v>248</v>
      </c>
      <c r="BC556" s="158" t="s">
        <v>248</v>
      </c>
      <c r="BD556" s="217" t="s">
        <v>61</v>
      </c>
      <c r="BE556" s="201" t="s">
        <v>62</v>
      </c>
      <c r="BF556" s="201" t="s">
        <v>63</v>
      </c>
      <c r="BG556" s="201" t="s">
        <v>196</v>
      </c>
      <c r="BH556" s="456" t="s">
        <v>712</v>
      </c>
      <c r="BI556" s="218" t="s">
        <v>67</v>
      </c>
      <c r="BJ556" s="370">
        <v>214</v>
      </c>
      <c r="BK556" s="370">
        <v>3</v>
      </c>
      <c r="BL556" s="219" t="s">
        <v>65</v>
      </c>
      <c r="BM556" s="52"/>
      <c r="BN556" s="218" t="s">
        <v>310</v>
      </c>
      <c r="BO556" s="217" t="s">
        <v>702</v>
      </c>
      <c r="BP556" s="201" t="s">
        <v>698</v>
      </c>
      <c r="BQ556" s="52" t="s">
        <v>714</v>
      </c>
    </row>
    <row r="557" spans="1:69" ht="16.5" thickBot="1">
      <c r="A557" s="207" t="s">
        <v>37</v>
      </c>
      <c r="B557" s="208" t="s">
        <v>9</v>
      </c>
      <c r="C557" s="202" t="s">
        <v>35</v>
      </c>
      <c r="D557" s="210" t="s">
        <v>182</v>
      </c>
      <c r="E557" s="24" t="s">
        <v>338</v>
      </c>
      <c r="F557" s="86">
        <v>73</v>
      </c>
      <c r="G557" s="80">
        <v>0</v>
      </c>
      <c r="H557" s="204"/>
      <c r="I557" s="204"/>
      <c r="J557" s="204"/>
      <c r="K557" s="204"/>
      <c r="L557" s="80">
        <v>2</v>
      </c>
      <c r="M557" s="203"/>
      <c r="N557" s="52">
        <v>0</v>
      </c>
      <c r="O557" s="204"/>
      <c r="P557" s="204"/>
      <c r="Q557" s="11">
        <v>8.4620561549000008</v>
      </c>
      <c r="R557" s="204"/>
      <c r="S557" s="204"/>
      <c r="T557" s="53">
        <v>13.225000000000001</v>
      </c>
      <c r="U557" s="204"/>
      <c r="V557" s="204"/>
      <c r="W557" s="11">
        <v>8.4968167746477992</v>
      </c>
      <c r="X557" s="204"/>
      <c r="Y557" s="204"/>
      <c r="Z557" s="53">
        <v>12.725000000000001</v>
      </c>
      <c r="AA557" s="204"/>
      <c r="AB557" s="204"/>
      <c r="AC557" s="204"/>
      <c r="AD557" s="204"/>
      <c r="AE557" s="204"/>
      <c r="AF557" s="9">
        <v>2.7985093166615895</v>
      </c>
      <c r="AG557" s="9">
        <v>483</v>
      </c>
      <c r="AH557" s="9">
        <v>0.39789303185870634</v>
      </c>
      <c r="AI557" s="9">
        <v>86</v>
      </c>
      <c r="AJ557" s="9">
        <v>2.0553124999999999</v>
      </c>
      <c r="AK557" s="9" t="s">
        <v>248</v>
      </c>
      <c r="AL557" s="9">
        <v>0</v>
      </c>
      <c r="AM557" s="9"/>
      <c r="AN557" s="9"/>
      <c r="AO557" s="73">
        <v>13</v>
      </c>
      <c r="AP557" s="80">
        <v>0</v>
      </c>
      <c r="AQ557" s="80">
        <v>0</v>
      </c>
      <c r="AR557" s="224">
        <v>133</v>
      </c>
      <c r="AS557" s="224" t="s">
        <v>248</v>
      </c>
      <c r="AT557" s="11">
        <v>5148.1369999999997</v>
      </c>
      <c r="AU557" s="11">
        <v>0</v>
      </c>
      <c r="AV557" s="11">
        <v>0</v>
      </c>
      <c r="AW557" s="11">
        <v>133</v>
      </c>
      <c r="AX557" s="203" t="s">
        <v>248</v>
      </c>
      <c r="AY557" s="235" t="s">
        <v>248</v>
      </c>
      <c r="AZ557" s="138">
        <v>151718</v>
      </c>
      <c r="BA557" s="188" t="s">
        <v>248</v>
      </c>
      <c r="BB557" s="203" t="s">
        <v>248</v>
      </c>
      <c r="BC557" s="158" t="s">
        <v>248</v>
      </c>
      <c r="BD557" s="217" t="s">
        <v>61</v>
      </c>
      <c r="BE557" s="201" t="s">
        <v>62</v>
      </c>
      <c r="BF557" s="201" t="s">
        <v>63</v>
      </c>
      <c r="BG557" s="201" t="s">
        <v>196</v>
      </c>
      <c r="BH557" s="456" t="s">
        <v>712</v>
      </c>
      <c r="BI557" s="218" t="s">
        <v>68</v>
      </c>
      <c r="BJ557" s="370">
        <v>214</v>
      </c>
      <c r="BK557" s="370">
        <v>4</v>
      </c>
      <c r="BL557" s="219" t="s">
        <v>65</v>
      </c>
      <c r="BM557" s="52"/>
      <c r="BN557" s="218" t="s">
        <v>310</v>
      </c>
      <c r="BO557" s="217" t="s">
        <v>702</v>
      </c>
      <c r="BP557" s="201" t="s">
        <v>698</v>
      </c>
      <c r="BQ557" s="52" t="s">
        <v>714</v>
      </c>
    </row>
    <row r="558" spans="1:69" ht="16.5" thickBot="1">
      <c r="A558" s="207" t="s">
        <v>37</v>
      </c>
      <c r="B558" s="208" t="s">
        <v>9</v>
      </c>
      <c r="C558" s="202" t="s">
        <v>35</v>
      </c>
      <c r="D558" s="210" t="s">
        <v>182</v>
      </c>
      <c r="E558" s="24" t="s">
        <v>662</v>
      </c>
      <c r="F558" s="86">
        <v>58</v>
      </c>
      <c r="G558" s="80">
        <v>5</v>
      </c>
      <c r="H558" s="204"/>
      <c r="I558" s="204"/>
      <c r="J558" s="204"/>
      <c r="K558" s="204"/>
      <c r="L558" s="80">
        <v>1</v>
      </c>
      <c r="M558" s="203"/>
      <c r="N558" s="52">
        <v>0</v>
      </c>
      <c r="O558" s="204"/>
      <c r="P558" s="204"/>
      <c r="Q558" s="11">
        <v>5.5588649615000003</v>
      </c>
      <c r="R558" s="204"/>
      <c r="S558" s="204"/>
      <c r="T558" s="53">
        <v>9.1999999999999993</v>
      </c>
      <c r="U558" s="204"/>
      <c r="V558" s="204"/>
      <c r="W558" s="11">
        <v>5.1372881153846004</v>
      </c>
      <c r="X558" s="204"/>
      <c r="Y558" s="204"/>
      <c r="Z558" s="53">
        <v>8.1999999999999993</v>
      </c>
      <c r="AA558" s="204"/>
      <c r="AB558" s="204"/>
      <c r="AC558" s="204"/>
      <c r="AD558" s="204"/>
      <c r="AE558" s="204"/>
      <c r="AF558" s="9">
        <v>3.5463305451288942</v>
      </c>
      <c r="AG558" s="9">
        <v>351</v>
      </c>
      <c r="AH558" s="9">
        <v>0.617291564309004</v>
      </c>
      <c r="AI558" s="9">
        <v>20</v>
      </c>
      <c r="AJ558" s="9">
        <v>2.0499999999999998</v>
      </c>
      <c r="AK558" s="9" t="s">
        <v>248</v>
      </c>
      <c r="AL558" s="9">
        <v>46</v>
      </c>
      <c r="AM558" s="9">
        <v>3.6462733056974703</v>
      </c>
      <c r="AN558" s="9">
        <v>3.6658878504672896</v>
      </c>
      <c r="AO558" s="73">
        <v>3</v>
      </c>
      <c r="AP558" s="80">
        <v>3</v>
      </c>
      <c r="AQ558" s="80">
        <v>0</v>
      </c>
      <c r="AR558" s="224">
        <v>100</v>
      </c>
      <c r="AS558" s="224" t="s">
        <v>248</v>
      </c>
      <c r="AT558" s="11">
        <v>3500.6170000000002</v>
      </c>
      <c r="AU558" s="11">
        <v>257.21800000000002</v>
      </c>
      <c r="AV558" s="11">
        <v>0</v>
      </c>
      <c r="AW558" s="11">
        <v>100</v>
      </c>
      <c r="AX558" s="203" t="s">
        <v>248</v>
      </c>
      <c r="AY558" s="235" t="s">
        <v>248</v>
      </c>
      <c r="AZ558" s="138">
        <v>41226</v>
      </c>
      <c r="BA558" s="188" t="s">
        <v>248</v>
      </c>
      <c r="BB558" s="203" t="s">
        <v>248</v>
      </c>
      <c r="BC558" s="158" t="s">
        <v>248</v>
      </c>
      <c r="BD558" s="217" t="s">
        <v>61</v>
      </c>
      <c r="BE558" s="201" t="s">
        <v>62</v>
      </c>
      <c r="BF558" s="201" t="s">
        <v>63</v>
      </c>
      <c r="BG558" s="201" t="s">
        <v>196</v>
      </c>
      <c r="BH558" s="455" t="s">
        <v>514</v>
      </c>
      <c r="BI558" s="218" t="s">
        <v>64</v>
      </c>
      <c r="BJ558" s="370">
        <v>214</v>
      </c>
      <c r="BK558" s="370">
        <v>1</v>
      </c>
      <c r="BL558" s="219" t="s">
        <v>65</v>
      </c>
      <c r="BM558" s="52"/>
      <c r="BN558" s="218" t="s">
        <v>310</v>
      </c>
      <c r="BO558" s="217" t="s">
        <v>53</v>
      </c>
      <c r="BP558" s="201" t="s">
        <v>704</v>
      </c>
      <c r="BQ558" s="52" t="s">
        <v>714</v>
      </c>
    </row>
    <row r="559" spans="1:69" ht="16.5" thickBot="1">
      <c r="A559" s="207" t="s">
        <v>37</v>
      </c>
      <c r="B559" s="208" t="s">
        <v>9</v>
      </c>
      <c r="C559" s="202" t="s">
        <v>35</v>
      </c>
      <c r="D559" s="210" t="s">
        <v>182</v>
      </c>
      <c r="E559" s="24" t="s">
        <v>662</v>
      </c>
      <c r="F559" s="86">
        <v>51</v>
      </c>
      <c r="G559" s="80">
        <v>8</v>
      </c>
      <c r="H559" s="204"/>
      <c r="I559" s="204"/>
      <c r="J559" s="204"/>
      <c r="K559" s="204"/>
      <c r="L559" s="80">
        <v>1</v>
      </c>
      <c r="M559" s="203"/>
      <c r="N559" s="52">
        <v>0</v>
      </c>
      <c r="O559" s="204"/>
      <c r="P559" s="204"/>
      <c r="Q559" s="11">
        <v>7.8345473810000001</v>
      </c>
      <c r="R559" s="204"/>
      <c r="S559" s="204"/>
      <c r="T559" s="53">
        <v>13.95</v>
      </c>
      <c r="U559" s="204"/>
      <c r="V559" s="204"/>
      <c r="W559" s="11">
        <v>7.8172853809523</v>
      </c>
      <c r="X559" s="204"/>
      <c r="Y559" s="204"/>
      <c r="Z559" s="53">
        <v>13.95</v>
      </c>
      <c r="AA559" s="204"/>
      <c r="AB559" s="204"/>
      <c r="AC559" s="204"/>
      <c r="AD559" s="204"/>
      <c r="AE559" s="204"/>
      <c r="AF559" s="9">
        <v>3.3832234419309177</v>
      </c>
      <c r="AG559" s="9">
        <v>273</v>
      </c>
      <c r="AH559" s="9">
        <v>0.61086112030877515</v>
      </c>
      <c r="AI559" s="9">
        <v>18</v>
      </c>
      <c r="AJ559" s="9">
        <v>1.9535714285714287</v>
      </c>
      <c r="AK559" s="9" t="s">
        <v>248</v>
      </c>
      <c r="AL559" s="9">
        <v>37</v>
      </c>
      <c r="AM559" s="9">
        <v>3.4301930500273539</v>
      </c>
      <c r="AN559" s="9">
        <v>3.5179999999999998</v>
      </c>
      <c r="AO559" s="73">
        <v>12</v>
      </c>
      <c r="AP559" s="80">
        <v>3</v>
      </c>
      <c r="AQ559" s="80">
        <v>0</v>
      </c>
      <c r="AR559" s="224">
        <v>71</v>
      </c>
      <c r="AS559" s="224" t="s">
        <v>248</v>
      </c>
      <c r="AT559" s="11">
        <v>2726.2869999999998</v>
      </c>
      <c r="AU559" s="11">
        <v>352.36799999999999</v>
      </c>
      <c r="AV559" s="11">
        <v>0</v>
      </c>
      <c r="AW559" s="11">
        <v>71</v>
      </c>
      <c r="AX559" s="203" t="s">
        <v>248</v>
      </c>
      <c r="AY559" s="235" t="s">
        <v>248</v>
      </c>
      <c r="AZ559" s="138">
        <v>41226</v>
      </c>
      <c r="BA559" s="188" t="s">
        <v>248</v>
      </c>
      <c r="BB559" s="203" t="s">
        <v>248</v>
      </c>
      <c r="BC559" s="158" t="s">
        <v>248</v>
      </c>
      <c r="BD559" s="217" t="s">
        <v>61</v>
      </c>
      <c r="BE559" s="201" t="s">
        <v>62</v>
      </c>
      <c r="BF559" s="201" t="s">
        <v>63</v>
      </c>
      <c r="BG559" s="201" t="s">
        <v>196</v>
      </c>
      <c r="BH559" s="455" t="s">
        <v>514</v>
      </c>
      <c r="BI559" s="218" t="s">
        <v>66</v>
      </c>
      <c r="BJ559" s="370">
        <v>214</v>
      </c>
      <c r="BK559" s="370">
        <v>7</v>
      </c>
      <c r="BL559" s="219" t="s">
        <v>65</v>
      </c>
      <c r="BM559" s="52"/>
      <c r="BN559" s="218" t="s">
        <v>310</v>
      </c>
      <c r="BO559" s="217" t="s">
        <v>53</v>
      </c>
      <c r="BP559" s="201" t="s">
        <v>704</v>
      </c>
      <c r="BQ559" s="52" t="s">
        <v>714</v>
      </c>
    </row>
    <row r="560" spans="1:69" ht="16.5" thickBot="1">
      <c r="A560" s="207" t="s">
        <v>37</v>
      </c>
      <c r="B560" s="208" t="s">
        <v>9</v>
      </c>
      <c r="C560" s="202" t="s">
        <v>35</v>
      </c>
      <c r="D560" s="210" t="s">
        <v>182</v>
      </c>
      <c r="E560" s="24" t="s">
        <v>662</v>
      </c>
      <c r="F560" s="86">
        <v>52</v>
      </c>
      <c r="G560" s="80">
        <v>2</v>
      </c>
      <c r="H560" s="204"/>
      <c r="I560" s="204"/>
      <c r="J560" s="204"/>
      <c r="K560" s="204"/>
      <c r="L560" s="80">
        <v>1</v>
      </c>
      <c r="M560" s="203"/>
      <c r="N560" s="52">
        <v>0</v>
      </c>
      <c r="O560" s="204"/>
      <c r="P560" s="204"/>
      <c r="Q560" s="11">
        <v>6.5948773264999998</v>
      </c>
      <c r="R560" s="204"/>
      <c r="S560" s="204"/>
      <c r="T560" s="53">
        <v>8.7749999999999986</v>
      </c>
      <c r="U560" s="204"/>
      <c r="V560" s="204"/>
      <c r="W560" s="11">
        <v>6.7196324897958997</v>
      </c>
      <c r="X560" s="204"/>
      <c r="Y560" s="204"/>
      <c r="Z560" s="53">
        <v>8.7749999999999986</v>
      </c>
      <c r="AA560" s="204"/>
      <c r="AB560" s="204"/>
      <c r="AC560" s="204"/>
      <c r="AD560" s="204"/>
      <c r="AE560" s="204"/>
      <c r="AF560" s="9">
        <v>3.5088988244533539</v>
      </c>
      <c r="AG560" s="9">
        <v>330</v>
      </c>
      <c r="AH560" s="9">
        <v>0.56565588755397733</v>
      </c>
      <c r="AI560" s="9">
        <v>11</v>
      </c>
      <c r="AJ560" s="9">
        <v>2.2145833333333336</v>
      </c>
      <c r="AK560" s="9" t="s">
        <v>248</v>
      </c>
      <c r="AL560" s="9">
        <v>48</v>
      </c>
      <c r="AM560" s="9">
        <v>3.5088988244533539</v>
      </c>
      <c r="AN560" s="9">
        <v>3.6054054054054054</v>
      </c>
      <c r="AO560" s="73">
        <v>1</v>
      </c>
      <c r="AP560" s="80">
        <v>1</v>
      </c>
      <c r="AQ560" s="80">
        <v>0</v>
      </c>
      <c r="AR560" s="224">
        <v>98</v>
      </c>
      <c r="AS560" s="224" t="s">
        <v>248</v>
      </c>
      <c r="AT560" s="11">
        <v>3468.598</v>
      </c>
      <c r="AU560" s="11">
        <v>130.762</v>
      </c>
      <c r="AV560" s="11">
        <v>0</v>
      </c>
      <c r="AW560" s="11">
        <v>98</v>
      </c>
      <c r="AX560" s="203" t="s">
        <v>248</v>
      </c>
      <c r="AY560" s="235" t="s">
        <v>248</v>
      </c>
      <c r="AZ560" s="138">
        <v>41226</v>
      </c>
      <c r="BA560" s="188" t="s">
        <v>248</v>
      </c>
      <c r="BB560" s="203" t="s">
        <v>248</v>
      </c>
      <c r="BC560" s="158" t="s">
        <v>248</v>
      </c>
      <c r="BD560" s="217" t="s">
        <v>61</v>
      </c>
      <c r="BE560" s="201" t="s">
        <v>62</v>
      </c>
      <c r="BF560" s="201" t="s">
        <v>63</v>
      </c>
      <c r="BG560" s="201" t="s">
        <v>196</v>
      </c>
      <c r="BH560" s="455" t="s">
        <v>514</v>
      </c>
      <c r="BI560" s="218" t="s">
        <v>67</v>
      </c>
      <c r="BJ560" s="370">
        <v>214</v>
      </c>
      <c r="BK560" s="370">
        <v>3</v>
      </c>
      <c r="BL560" s="219" t="s">
        <v>65</v>
      </c>
      <c r="BM560" s="52"/>
      <c r="BN560" s="218" t="s">
        <v>310</v>
      </c>
      <c r="BO560" s="217" t="s">
        <v>53</v>
      </c>
      <c r="BP560" s="201" t="s">
        <v>704</v>
      </c>
      <c r="BQ560" s="52" t="s">
        <v>714</v>
      </c>
    </row>
    <row r="561" spans="1:69" ht="16.5" thickBot="1">
      <c r="A561" s="207" t="s">
        <v>37</v>
      </c>
      <c r="B561" s="208" t="s">
        <v>9</v>
      </c>
      <c r="C561" s="202" t="s">
        <v>35</v>
      </c>
      <c r="D561" s="210" t="s">
        <v>182</v>
      </c>
      <c r="E561" s="24" t="s">
        <v>662</v>
      </c>
      <c r="F561" s="86">
        <v>57</v>
      </c>
      <c r="G561" s="80">
        <v>7</v>
      </c>
      <c r="H561" s="204"/>
      <c r="I561" s="204"/>
      <c r="J561" s="204"/>
      <c r="K561" s="204"/>
      <c r="L561" s="80">
        <v>0</v>
      </c>
      <c r="M561" s="203"/>
      <c r="N561" s="52">
        <v>0</v>
      </c>
      <c r="O561" s="204"/>
      <c r="P561" s="204"/>
      <c r="Q561" s="11">
        <v>8.2401597599999992</v>
      </c>
      <c r="R561" s="204"/>
      <c r="S561" s="204"/>
      <c r="T561" s="53">
        <v>14.125</v>
      </c>
      <c r="U561" s="204"/>
      <c r="V561" s="204"/>
      <c r="W561" s="11">
        <v>8.1855399200000001</v>
      </c>
      <c r="X561" s="204"/>
      <c r="Y561" s="204"/>
      <c r="Z561" s="53">
        <v>14.125</v>
      </c>
      <c r="AA561" s="204"/>
      <c r="AB561" s="204"/>
      <c r="AC561" s="204"/>
      <c r="AD561" s="204"/>
      <c r="AE561" s="204"/>
      <c r="AF561" s="9">
        <v>2.6761587286752366</v>
      </c>
      <c r="AG561" s="9">
        <v>315</v>
      </c>
      <c r="AH561" s="9">
        <v>0.39955972495072822</v>
      </c>
      <c r="AI561" s="9">
        <v>90</v>
      </c>
      <c r="AJ561" s="9">
        <v>1.8586956521739131</v>
      </c>
      <c r="AK561" s="9" t="s">
        <v>248</v>
      </c>
      <c r="AL561" s="9">
        <v>0</v>
      </c>
      <c r="AM561" s="9"/>
      <c r="AN561" s="9"/>
      <c r="AO561" s="73">
        <v>22</v>
      </c>
      <c r="AP561" s="80">
        <v>4</v>
      </c>
      <c r="AQ561" s="80">
        <v>0</v>
      </c>
      <c r="AR561" s="224">
        <v>74</v>
      </c>
      <c r="AS561" s="224" t="s">
        <v>248</v>
      </c>
      <c r="AT561" s="11">
        <v>3425.8809999999999</v>
      </c>
      <c r="AU561" s="11">
        <v>169.90199999999999</v>
      </c>
      <c r="AV561" s="11">
        <v>0</v>
      </c>
      <c r="AW561" s="11">
        <v>74</v>
      </c>
      <c r="AX561" s="203" t="s">
        <v>248</v>
      </c>
      <c r="AY561" s="235" t="s">
        <v>248</v>
      </c>
      <c r="AZ561" s="138">
        <v>41226</v>
      </c>
      <c r="BA561" s="188" t="s">
        <v>248</v>
      </c>
      <c r="BB561" s="203" t="s">
        <v>248</v>
      </c>
      <c r="BC561" s="158" t="s">
        <v>248</v>
      </c>
      <c r="BD561" s="217" t="s">
        <v>61</v>
      </c>
      <c r="BE561" s="201" t="s">
        <v>62</v>
      </c>
      <c r="BF561" s="201" t="s">
        <v>63</v>
      </c>
      <c r="BG561" s="201" t="s">
        <v>196</v>
      </c>
      <c r="BH561" s="455" t="s">
        <v>514</v>
      </c>
      <c r="BI561" s="218" t="s">
        <v>68</v>
      </c>
      <c r="BJ561" s="370">
        <v>214</v>
      </c>
      <c r="BK561" s="370">
        <v>4</v>
      </c>
      <c r="BL561" s="219" t="s">
        <v>65</v>
      </c>
      <c r="BM561" s="52"/>
      <c r="BN561" s="218" t="s">
        <v>310</v>
      </c>
      <c r="BO561" s="217" t="s">
        <v>53</v>
      </c>
      <c r="BP561" s="201" t="s">
        <v>704</v>
      </c>
      <c r="BQ561" s="52" t="s">
        <v>714</v>
      </c>
    </row>
    <row r="562" spans="1:69" ht="16.5" thickBot="1">
      <c r="A562" s="207" t="s">
        <v>37</v>
      </c>
      <c r="B562" s="208" t="s">
        <v>9</v>
      </c>
      <c r="C562" s="202" t="s">
        <v>35</v>
      </c>
      <c r="D562" s="210" t="s">
        <v>182</v>
      </c>
      <c r="E562" s="24" t="s">
        <v>611</v>
      </c>
      <c r="F562" s="86">
        <v>94</v>
      </c>
      <c r="G562" s="80">
        <v>0</v>
      </c>
      <c r="H562" s="204"/>
      <c r="I562" s="204"/>
      <c r="J562" s="204"/>
      <c r="K562" s="204"/>
      <c r="L562" s="80">
        <v>0</v>
      </c>
      <c r="M562" s="203"/>
      <c r="N562" s="52">
        <v>0</v>
      </c>
      <c r="O562" s="204"/>
      <c r="P562" s="204"/>
      <c r="Q562" s="11">
        <v>5.7332658403999996</v>
      </c>
      <c r="R562" s="204"/>
      <c r="S562" s="204"/>
      <c r="T562" s="53">
        <v>7.3249999999999993</v>
      </c>
      <c r="U562" s="204"/>
      <c r="V562" s="204"/>
      <c r="W562" s="11">
        <v>5.2264466063828996</v>
      </c>
      <c r="X562" s="204"/>
      <c r="Y562" s="204"/>
      <c r="Z562" s="53">
        <v>6.7166666666666659</v>
      </c>
      <c r="AA562" s="204"/>
      <c r="AB562" s="204"/>
      <c r="AC562" s="204"/>
      <c r="AD562" s="204"/>
      <c r="AE562" s="204"/>
      <c r="AF562" s="9">
        <v>3.6184929193817497</v>
      </c>
      <c r="AG562" s="9">
        <v>657</v>
      </c>
      <c r="AH562" s="9">
        <v>0.41663325403396478</v>
      </c>
      <c r="AI562" s="9">
        <v>14</v>
      </c>
      <c r="AJ562" s="9">
        <v>2.7005319148936171</v>
      </c>
      <c r="AK562" s="9" t="s">
        <v>248</v>
      </c>
      <c r="AL562" s="9">
        <v>94</v>
      </c>
      <c r="AM562" s="9">
        <v>3.6184929193817497</v>
      </c>
      <c r="AN562" s="9">
        <v>3.6653225806451615</v>
      </c>
      <c r="AO562" s="73">
        <v>0</v>
      </c>
      <c r="AP562" s="80">
        <v>0</v>
      </c>
      <c r="AQ562" s="80">
        <v>0</v>
      </c>
      <c r="AR562" s="224">
        <v>188</v>
      </c>
      <c r="AS562" s="224" t="s">
        <v>248</v>
      </c>
      <c r="AT562" s="11">
        <v>6698.848</v>
      </c>
      <c r="AU562" s="11">
        <v>0</v>
      </c>
      <c r="AV562" s="11">
        <v>0</v>
      </c>
      <c r="AW562" s="11">
        <v>188</v>
      </c>
      <c r="AX562" s="203" t="s">
        <v>248</v>
      </c>
      <c r="AY562" s="235" t="s">
        <v>248</v>
      </c>
      <c r="AZ562" s="138">
        <v>82090</v>
      </c>
      <c r="BA562" s="188" t="s">
        <v>248</v>
      </c>
      <c r="BB562" s="203" t="s">
        <v>248</v>
      </c>
      <c r="BC562" s="158" t="s">
        <v>248</v>
      </c>
      <c r="BD562" s="217" t="s">
        <v>61</v>
      </c>
      <c r="BE562" s="201" t="s">
        <v>62</v>
      </c>
      <c r="BF562" s="201" t="s">
        <v>63</v>
      </c>
      <c r="BG562" s="201" t="s">
        <v>196</v>
      </c>
      <c r="BH562" s="456" t="s">
        <v>712</v>
      </c>
      <c r="BI562" s="218" t="s">
        <v>64</v>
      </c>
      <c r="BJ562" s="370">
        <v>214</v>
      </c>
      <c r="BK562" s="370">
        <v>1</v>
      </c>
      <c r="BL562" s="219" t="s">
        <v>65</v>
      </c>
      <c r="BM562" s="52"/>
      <c r="BN562" s="218" t="s">
        <v>310</v>
      </c>
      <c r="BO562" s="217" t="s">
        <v>53</v>
      </c>
      <c r="BP562" s="201" t="s">
        <v>704</v>
      </c>
      <c r="BQ562" s="52" t="s">
        <v>714</v>
      </c>
    </row>
    <row r="563" spans="1:69" ht="16.5" thickBot="1">
      <c r="A563" s="207" t="s">
        <v>37</v>
      </c>
      <c r="B563" s="208" t="s">
        <v>9</v>
      </c>
      <c r="C563" s="202" t="s">
        <v>35</v>
      </c>
      <c r="D563" s="210" t="s">
        <v>182</v>
      </c>
      <c r="E563" s="24" t="s">
        <v>611</v>
      </c>
      <c r="F563" s="86">
        <v>91</v>
      </c>
      <c r="G563" s="80">
        <v>5</v>
      </c>
      <c r="H563" s="204"/>
      <c r="I563" s="204"/>
      <c r="J563" s="204"/>
      <c r="K563" s="204"/>
      <c r="L563" s="80">
        <v>0</v>
      </c>
      <c r="M563" s="203"/>
      <c r="N563" s="52">
        <v>0</v>
      </c>
      <c r="O563" s="204"/>
      <c r="P563" s="204"/>
      <c r="Q563" s="11">
        <v>8.9967091976999995</v>
      </c>
      <c r="R563" s="204"/>
      <c r="S563" s="204"/>
      <c r="T563" s="53">
        <v>14.675000000000001</v>
      </c>
      <c r="U563" s="204"/>
      <c r="V563" s="204"/>
      <c r="W563" s="11">
        <v>8.4431859534882996</v>
      </c>
      <c r="X563" s="204"/>
      <c r="Y563" s="204"/>
      <c r="Z563" s="53">
        <v>14.616666666666667</v>
      </c>
      <c r="AA563" s="204"/>
      <c r="AB563" s="204"/>
      <c r="AC563" s="204"/>
      <c r="AD563" s="204"/>
      <c r="AE563" s="204"/>
      <c r="AF563" s="9">
        <v>3.3540027732072875</v>
      </c>
      <c r="AG563" s="9">
        <v>596</v>
      </c>
      <c r="AH563" s="9">
        <v>0.4907030024159228</v>
      </c>
      <c r="AI563" s="9">
        <v>34</v>
      </c>
      <c r="AJ563" s="9">
        <v>2.4343750000000002</v>
      </c>
      <c r="AK563" s="9" t="s">
        <v>248</v>
      </c>
      <c r="AL563" s="9">
        <v>83</v>
      </c>
      <c r="AM563" s="9">
        <v>3.3546213476533389</v>
      </c>
      <c r="AN563" s="9">
        <v>3.428756476683938</v>
      </c>
      <c r="AO563" s="73">
        <v>3</v>
      </c>
      <c r="AP563" s="80">
        <v>0</v>
      </c>
      <c r="AQ563" s="80">
        <v>0</v>
      </c>
      <c r="AR563" s="224">
        <v>169</v>
      </c>
      <c r="AS563" s="224" t="s">
        <v>248</v>
      </c>
      <c r="AT563" s="11">
        <v>6086.2330000000002</v>
      </c>
      <c r="AU563" s="11">
        <v>0</v>
      </c>
      <c r="AV563" s="11">
        <v>0</v>
      </c>
      <c r="AW563" s="11">
        <v>169</v>
      </c>
      <c r="AX563" s="203" t="s">
        <v>248</v>
      </c>
      <c r="AY563" s="235" t="s">
        <v>248</v>
      </c>
      <c r="AZ563" s="138">
        <v>82090</v>
      </c>
      <c r="BA563" s="188" t="s">
        <v>248</v>
      </c>
      <c r="BB563" s="203" t="s">
        <v>248</v>
      </c>
      <c r="BC563" s="158" t="s">
        <v>248</v>
      </c>
      <c r="BD563" s="217" t="s">
        <v>61</v>
      </c>
      <c r="BE563" s="201" t="s">
        <v>62</v>
      </c>
      <c r="BF563" s="201" t="s">
        <v>63</v>
      </c>
      <c r="BG563" s="201" t="s">
        <v>196</v>
      </c>
      <c r="BH563" s="455" t="s">
        <v>712</v>
      </c>
      <c r="BI563" s="218" t="s">
        <v>66</v>
      </c>
      <c r="BJ563" s="370">
        <v>214</v>
      </c>
      <c r="BK563" s="370">
        <v>7</v>
      </c>
      <c r="BL563" s="219" t="s">
        <v>65</v>
      </c>
      <c r="BM563" s="52"/>
      <c r="BN563" s="218" t="s">
        <v>310</v>
      </c>
      <c r="BO563" s="217" t="s">
        <v>53</v>
      </c>
      <c r="BP563" s="201" t="s">
        <v>704</v>
      </c>
      <c r="BQ563" s="52" t="s">
        <v>714</v>
      </c>
    </row>
    <row r="564" spans="1:69" ht="16.5" thickBot="1">
      <c r="A564" s="207" t="s">
        <v>37</v>
      </c>
      <c r="B564" s="208" t="s">
        <v>9</v>
      </c>
      <c r="C564" s="202" t="s">
        <v>35</v>
      </c>
      <c r="D564" s="210" t="s">
        <v>182</v>
      </c>
      <c r="E564" s="24" t="s">
        <v>611</v>
      </c>
      <c r="F564" s="86">
        <v>97</v>
      </c>
      <c r="G564" s="80">
        <v>1</v>
      </c>
      <c r="H564" s="204"/>
      <c r="I564" s="204"/>
      <c r="J564" s="204"/>
      <c r="K564" s="204"/>
      <c r="L564" s="80">
        <v>0</v>
      </c>
      <c r="M564" s="203"/>
      <c r="N564" s="52">
        <v>0</v>
      </c>
      <c r="O564" s="204"/>
      <c r="P564" s="204"/>
      <c r="Q564" s="11">
        <v>6.8660206770999999</v>
      </c>
      <c r="R564" s="204"/>
      <c r="S564" s="204"/>
      <c r="T564" s="53">
        <v>9.0333333333333314</v>
      </c>
      <c r="U564" s="204"/>
      <c r="V564" s="204"/>
      <c r="W564" s="11">
        <v>6.9193435833333004</v>
      </c>
      <c r="X564" s="204"/>
      <c r="Y564" s="204"/>
      <c r="Z564" s="53">
        <v>8.4333333333333318</v>
      </c>
      <c r="AA564" s="204"/>
      <c r="AB564" s="204"/>
      <c r="AC564" s="204"/>
      <c r="AD564" s="204"/>
      <c r="AE564" s="204"/>
      <c r="AF564" s="9">
        <v>3.3415267965978095</v>
      </c>
      <c r="AG564" s="9">
        <v>666</v>
      </c>
      <c r="AH564" s="9">
        <v>0.59533699767366355</v>
      </c>
      <c r="AI564" s="9">
        <v>58</v>
      </c>
      <c r="AJ564" s="9">
        <v>2.1937500000000001</v>
      </c>
      <c r="AK564" s="9" t="s">
        <v>248</v>
      </c>
      <c r="AL564" s="9">
        <v>95</v>
      </c>
      <c r="AM564" s="9">
        <v>3.3390376042602647</v>
      </c>
      <c r="AN564" s="9">
        <v>3.4738372093023258</v>
      </c>
      <c r="AO564" s="73">
        <v>1</v>
      </c>
      <c r="AP564" s="80">
        <v>0</v>
      </c>
      <c r="AQ564" s="80">
        <v>0</v>
      </c>
      <c r="AR564" s="224">
        <v>191</v>
      </c>
      <c r="AS564" s="224" t="s">
        <v>248</v>
      </c>
      <c r="AT564" s="11">
        <v>6829.0820000000003</v>
      </c>
      <c r="AU564" s="11">
        <v>16.670000000000002</v>
      </c>
      <c r="AV564" s="11">
        <v>0</v>
      </c>
      <c r="AW564" s="11">
        <v>191</v>
      </c>
      <c r="AX564" s="203" t="s">
        <v>248</v>
      </c>
      <c r="AY564" s="235" t="s">
        <v>248</v>
      </c>
      <c r="AZ564" s="138">
        <v>82090</v>
      </c>
      <c r="BA564" s="188" t="s">
        <v>248</v>
      </c>
      <c r="BB564" s="203" t="s">
        <v>248</v>
      </c>
      <c r="BC564" s="158" t="s">
        <v>248</v>
      </c>
      <c r="BD564" s="217" t="s">
        <v>61</v>
      </c>
      <c r="BE564" s="201" t="s">
        <v>62</v>
      </c>
      <c r="BF564" s="201" t="s">
        <v>63</v>
      </c>
      <c r="BG564" s="201" t="s">
        <v>196</v>
      </c>
      <c r="BH564" s="456" t="s">
        <v>712</v>
      </c>
      <c r="BI564" s="218" t="s">
        <v>67</v>
      </c>
      <c r="BJ564" s="370">
        <v>214</v>
      </c>
      <c r="BK564" s="370">
        <v>3</v>
      </c>
      <c r="BL564" s="219" t="s">
        <v>65</v>
      </c>
      <c r="BM564" s="52"/>
      <c r="BN564" s="218" t="s">
        <v>310</v>
      </c>
      <c r="BO564" s="217" t="s">
        <v>53</v>
      </c>
      <c r="BP564" s="201" t="s">
        <v>704</v>
      </c>
      <c r="BQ564" s="52" t="s">
        <v>714</v>
      </c>
    </row>
    <row r="565" spans="1:69" ht="16.5" thickBot="1">
      <c r="A565" s="207" t="s">
        <v>37</v>
      </c>
      <c r="B565" s="208" t="s">
        <v>9</v>
      </c>
      <c r="C565" s="202" t="s">
        <v>35</v>
      </c>
      <c r="D565" s="210" t="s">
        <v>182</v>
      </c>
      <c r="E565" s="24" t="s">
        <v>611</v>
      </c>
      <c r="F565" s="86">
        <v>98</v>
      </c>
      <c r="G565" s="80">
        <v>2</v>
      </c>
      <c r="H565" s="204"/>
      <c r="I565" s="204"/>
      <c r="J565" s="204"/>
      <c r="K565" s="204"/>
      <c r="L565" s="80">
        <v>0</v>
      </c>
      <c r="M565" s="203"/>
      <c r="N565" s="52">
        <v>0</v>
      </c>
      <c r="O565" s="204"/>
      <c r="P565" s="204"/>
      <c r="Q565" s="11">
        <v>8.2571665833000001</v>
      </c>
      <c r="R565" s="204"/>
      <c r="S565" s="204"/>
      <c r="T565" s="53">
        <v>9.7199999999999989</v>
      </c>
      <c r="U565" s="204"/>
      <c r="V565" s="204"/>
      <c r="W565" s="11">
        <v>8.3658019375000006</v>
      </c>
      <c r="X565" s="204"/>
      <c r="Y565" s="204"/>
      <c r="Z565" s="53">
        <v>9.8199999999999985</v>
      </c>
      <c r="AA565" s="204"/>
      <c r="AB565" s="204"/>
      <c r="AC565" s="204"/>
      <c r="AD565" s="204"/>
      <c r="AE565" s="204"/>
      <c r="AF565" s="9">
        <v>2.9068181847597097</v>
      </c>
      <c r="AG565" s="9">
        <v>616</v>
      </c>
      <c r="AH565" s="9">
        <v>0.46652677837096762</v>
      </c>
      <c r="AI565" s="9">
        <v>83</v>
      </c>
      <c r="AJ565" s="9">
        <v>1.9478260869565218</v>
      </c>
      <c r="AK565" s="9" t="s">
        <v>248</v>
      </c>
      <c r="AL565" s="9">
        <v>0</v>
      </c>
      <c r="AM565" s="9"/>
      <c r="AN565" s="9"/>
      <c r="AO565" s="73">
        <v>3</v>
      </c>
      <c r="AP565" s="80">
        <v>0</v>
      </c>
      <c r="AQ565" s="80">
        <v>0</v>
      </c>
      <c r="AR565" s="224">
        <v>189</v>
      </c>
      <c r="AS565" s="224" t="s">
        <v>248</v>
      </c>
      <c r="AT565" s="11">
        <v>6847.04</v>
      </c>
      <c r="AU565" s="11">
        <v>0</v>
      </c>
      <c r="AV565" s="11">
        <v>0</v>
      </c>
      <c r="AW565" s="11">
        <v>189</v>
      </c>
      <c r="AX565" s="203" t="s">
        <v>248</v>
      </c>
      <c r="AY565" s="235" t="s">
        <v>248</v>
      </c>
      <c r="AZ565" s="138">
        <v>82090</v>
      </c>
      <c r="BA565" s="188" t="s">
        <v>248</v>
      </c>
      <c r="BB565" s="203" t="s">
        <v>248</v>
      </c>
      <c r="BC565" s="158" t="s">
        <v>248</v>
      </c>
      <c r="BD565" s="217" t="s">
        <v>61</v>
      </c>
      <c r="BE565" s="201" t="s">
        <v>62</v>
      </c>
      <c r="BF565" s="201" t="s">
        <v>63</v>
      </c>
      <c r="BG565" s="201" t="s">
        <v>196</v>
      </c>
      <c r="BH565" s="456" t="s">
        <v>712</v>
      </c>
      <c r="BI565" s="218" t="s">
        <v>68</v>
      </c>
      <c r="BJ565" s="370">
        <v>214</v>
      </c>
      <c r="BK565" s="370">
        <v>4</v>
      </c>
      <c r="BL565" s="219" t="s">
        <v>65</v>
      </c>
      <c r="BM565" s="52"/>
      <c r="BN565" s="218" t="s">
        <v>310</v>
      </c>
      <c r="BO565" s="217" t="s">
        <v>53</v>
      </c>
      <c r="BP565" s="201" t="s">
        <v>704</v>
      </c>
      <c r="BQ565" s="52" t="s">
        <v>714</v>
      </c>
    </row>
    <row r="566" spans="1:69" ht="16.5" thickBot="1">
      <c r="A566" s="207" t="s">
        <v>37</v>
      </c>
      <c r="B566" s="208" t="s">
        <v>9</v>
      </c>
      <c r="C566" s="202" t="s">
        <v>35</v>
      </c>
      <c r="D566" s="210" t="s">
        <v>182</v>
      </c>
      <c r="E566" s="24" t="s">
        <v>676</v>
      </c>
      <c r="F566" s="86">
        <v>124</v>
      </c>
      <c r="G566" s="80">
        <v>0</v>
      </c>
      <c r="H566" s="204"/>
      <c r="I566" s="204"/>
      <c r="J566" s="204"/>
      <c r="K566" s="204"/>
      <c r="L566" s="80">
        <v>0</v>
      </c>
      <c r="M566" s="203"/>
      <c r="N566" s="52">
        <v>0</v>
      </c>
      <c r="O566" s="204"/>
      <c r="P566" s="204"/>
      <c r="Q566" s="11">
        <v>5.5570400887</v>
      </c>
      <c r="R566" s="204"/>
      <c r="S566" s="204"/>
      <c r="T566" s="53">
        <v>7.35</v>
      </c>
      <c r="U566" s="204"/>
      <c r="V566" s="204"/>
      <c r="W566" s="11">
        <v>5.2052014516128997</v>
      </c>
      <c r="X566" s="204"/>
      <c r="Y566" s="204"/>
      <c r="Z566" s="53">
        <v>6.8999999999999995</v>
      </c>
      <c r="AA566" s="204"/>
      <c r="AB566" s="204"/>
      <c r="AC566" s="204"/>
      <c r="AD566" s="204"/>
      <c r="AE566" s="204"/>
      <c r="AF566" s="9">
        <v>3.7094700650960073</v>
      </c>
      <c r="AG566" s="9">
        <v>868</v>
      </c>
      <c r="AH566" s="9">
        <v>0.37154077970828303</v>
      </c>
      <c r="AI566" s="9">
        <v>14</v>
      </c>
      <c r="AJ566" s="9">
        <v>2.92</v>
      </c>
      <c r="AK566" s="9" t="s">
        <v>248</v>
      </c>
      <c r="AL566" s="9">
        <v>124</v>
      </c>
      <c r="AM566" s="9">
        <v>3.7094700650960073</v>
      </c>
      <c r="AN566" s="9">
        <v>3.7138047138047137</v>
      </c>
      <c r="AO566" s="73">
        <v>4</v>
      </c>
      <c r="AP566" s="80">
        <v>0</v>
      </c>
      <c r="AQ566" s="80">
        <v>0</v>
      </c>
      <c r="AR566" s="224">
        <v>244</v>
      </c>
      <c r="AS566" s="224" t="s">
        <v>248</v>
      </c>
      <c r="AT566" s="11">
        <v>9401.4750000000004</v>
      </c>
      <c r="AU566" s="11">
        <v>0</v>
      </c>
      <c r="AV566" s="11">
        <v>0</v>
      </c>
      <c r="AW566" s="11">
        <v>244</v>
      </c>
      <c r="AX566" s="203" t="s">
        <v>248</v>
      </c>
      <c r="AY566" s="235" t="s">
        <v>248</v>
      </c>
      <c r="AZ566" s="138">
        <v>55781</v>
      </c>
      <c r="BA566" s="188" t="s">
        <v>248</v>
      </c>
      <c r="BB566" s="203" t="s">
        <v>248</v>
      </c>
      <c r="BC566" s="158" t="s">
        <v>248</v>
      </c>
      <c r="BD566" s="217" t="s">
        <v>61</v>
      </c>
      <c r="BE566" s="201" t="s">
        <v>62</v>
      </c>
      <c r="BF566" s="201" t="s">
        <v>63</v>
      </c>
      <c r="BG566" s="201" t="s">
        <v>196</v>
      </c>
      <c r="BH566" s="456" t="s">
        <v>511</v>
      </c>
      <c r="BI566" s="218" t="s">
        <v>64</v>
      </c>
      <c r="BJ566" s="370">
        <v>214</v>
      </c>
      <c r="BK566" s="370">
        <v>1</v>
      </c>
      <c r="BL566" s="219" t="s">
        <v>65</v>
      </c>
      <c r="BM566" s="52"/>
      <c r="BN566" s="218" t="s">
        <v>310</v>
      </c>
      <c r="BO566" s="217" t="s">
        <v>70</v>
      </c>
      <c r="BP566" s="201" t="s">
        <v>681</v>
      </c>
      <c r="BQ566" s="52" t="s">
        <v>717</v>
      </c>
    </row>
    <row r="567" spans="1:69" ht="16.5" thickBot="1">
      <c r="A567" s="207" t="s">
        <v>37</v>
      </c>
      <c r="B567" s="208" t="s">
        <v>9</v>
      </c>
      <c r="C567" s="202" t="s">
        <v>35</v>
      </c>
      <c r="D567" s="210" t="s">
        <v>182</v>
      </c>
      <c r="E567" s="24" t="s">
        <v>676</v>
      </c>
      <c r="F567" s="86">
        <v>121</v>
      </c>
      <c r="G567" s="80">
        <v>2</v>
      </c>
      <c r="H567" s="204"/>
      <c r="I567" s="204"/>
      <c r="J567" s="204"/>
      <c r="K567" s="204"/>
      <c r="L567" s="80">
        <v>0</v>
      </c>
      <c r="M567" s="203"/>
      <c r="N567" s="52">
        <v>1</v>
      </c>
      <c r="O567" s="204"/>
      <c r="P567" s="204"/>
      <c r="Q567" s="11">
        <v>7.7382099664000004</v>
      </c>
      <c r="R567" s="204"/>
      <c r="S567" s="204"/>
      <c r="T567" s="53">
        <v>13.105</v>
      </c>
      <c r="U567" s="204"/>
      <c r="V567" s="204"/>
      <c r="W567" s="11">
        <v>7.9276469663864999</v>
      </c>
      <c r="X567" s="204"/>
      <c r="Y567" s="204"/>
      <c r="Z567" s="53">
        <v>13.262499999999999</v>
      </c>
      <c r="AA567" s="204"/>
      <c r="AB567" s="204"/>
      <c r="AC567" s="204"/>
      <c r="AD567" s="204"/>
      <c r="AE567" s="204"/>
      <c r="AF567" s="9">
        <v>3.1532962080833902</v>
      </c>
      <c r="AG567" s="9">
        <v>833</v>
      </c>
      <c r="AH567" s="9">
        <v>0.62248373795384526</v>
      </c>
      <c r="AI567" s="9">
        <v>133</v>
      </c>
      <c r="AJ567" s="9">
        <v>1.9314102564102564</v>
      </c>
      <c r="AK567" s="9" t="s">
        <v>248</v>
      </c>
      <c r="AL567" s="9">
        <v>109</v>
      </c>
      <c r="AM567" s="9">
        <v>3.1813106161895002</v>
      </c>
      <c r="AN567" s="9">
        <v>3.2579545454545453</v>
      </c>
      <c r="AO567" s="73">
        <v>36</v>
      </c>
      <c r="AP567" s="80">
        <v>2</v>
      </c>
      <c r="AQ567" s="80">
        <v>0</v>
      </c>
      <c r="AR567" s="224">
        <v>200</v>
      </c>
      <c r="AS567" s="224" t="s">
        <v>248</v>
      </c>
      <c r="AT567" s="11">
        <v>9021.1229999999996</v>
      </c>
      <c r="AU567" s="11">
        <v>302.31299999999999</v>
      </c>
      <c r="AV567" s="11">
        <v>0</v>
      </c>
      <c r="AW567" s="11">
        <v>200</v>
      </c>
      <c r="AX567" s="203" t="s">
        <v>248</v>
      </c>
      <c r="AY567" s="235" t="s">
        <v>248</v>
      </c>
      <c r="AZ567" s="138">
        <v>55781</v>
      </c>
      <c r="BA567" s="188" t="s">
        <v>248</v>
      </c>
      <c r="BB567" s="203" t="s">
        <v>248</v>
      </c>
      <c r="BC567" s="158" t="s">
        <v>248</v>
      </c>
      <c r="BD567" s="217" t="s">
        <v>61</v>
      </c>
      <c r="BE567" s="201" t="s">
        <v>62</v>
      </c>
      <c r="BF567" s="201" t="s">
        <v>63</v>
      </c>
      <c r="BG567" s="201" t="s">
        <v>196</v>
      </c>
      <c r="BH567" s="455" t="s">
        <v>511</v>
      </c>
      <c r="BI567" s="218" t="s">
        <v>66</v>
      </c>
      <c r="BJ567" s="370">
        <v>214</v>
      </c>
      <c r="BK567" s="370">
        <v>7</v>
      </c>
      <c r="BL567" s="219" t="s">
        <v>65</v>
      </c>
      <c r="BM567" s="52"/>
      <c r="BN567" s="218" t="s">
        <v>310</v>
      </c>
      <c r="BO567" s="217" t="s">
        <v>70</v>
      </c>
      <c r="BP567" s="201" t="s">
        <v>681</v>
      </c>
      <c r="BQ567" s="52" t="s">
        <v>717</v>
      </c>
    </row>
    <row r="568" spans="1:69" ht="16.5" thickBot="1">
      <c r="A568" s="207" t="s">
        <v>37</v>
      </c>
      <c r="B568" s="208" t="s">
        <v>9</v>
      </c>
      <c r="C568" s="202" t="s">
        <v>35</v>
      </c>
      <c r="D568" s="210" t="s">
        <v>182</v>
      </c>
      <c r="E568" s="24" t="s">
        <v>676</v>
      </c>
      <c r="F568" s="86">
        <v>125</v>
      </c>
      <c r="G568" s="80">
        <v>1</v>
      </c>
      <c r="H568" s="204"/>
      <c r="I568" s="204"/>
      <c r="J568" s="204"/>
      <c r="K568" s="204"/>
      <c r="L568" s="80">
        <v>0</v>
      </c>
      <c r="M568" s="203"/>
      <c r="N568" s="52">
        <v>0</v>
      </c>
      <c r="O568" s="204"/>
      <c r="P568" s="204"/>
      <c r="Q568" s="11">
        <v>6.2589595322999996</v>
      </c>
      <c r="R568" s="204"/>
      <c r="S568" s="204"/>
      <c r="T568" s="53">
        <v>9.2999999999999989</v>
      </c>
      <c r="U568" s="204"/>
      <c r="V568" s="204"/>
      <c r="W568" s="11">
        <v>5.6434273064516001</v>
      </c>
      <c r="X568" s="204"/>
      <c r="Y568" s="204"/>
      <c r="Z568" s="53">
        <v>9.1999999999999993</v>
      </c>
      <c r="AA568" s="204"/>
      <c r="AB568" s="204"/>
      <c r="AC568" s="204"/>
      <c r="AD568" s="204"/>
      <c r="AE568" s="204"/>
      <c r="AF568" s="9">
        <v>3.585691261035139</v>
      </c>
      <c r="AG568" s="9">
        <v>868</v>
      </c>
      <c r="AH568" s="9">
        <v>0.43502190319141243</v>
      </c>
      <c r="AI568" s="9">
        <v>17</v>
      </c>
      <c r="AJ568" s="9">
        <v>2.6517241379310343</v>
      </c>
      <c r="AK568" s="9" t="s">
        <v>248</v>
      </c>
      <c r="AL568" s="9">
        <v>122</v>
      </c>
      <c r="AM568" s="9">
        <v>3.5983138341255985</v>
      </c>
      <c r="AN568" s="9">
        <v>3.6599056603773583</v>
      </c>
      <c r="AO568" s="73">
        <v>18</v>
      </c>
      <c r="AP568" s="80">
        <v>0</v>
      </c>
      <c r="AQ568" s="80">
        <v>1</v>
      </c>
      <c r="AR568" s="224">
        <v>229</v>
      </c>
      <c r="AS568" s="224" t="s">
        <v>248</v>
      </c>
      <c r="AT568" s="11">
        <v>9463.8189999999995</v>
      </c>
      <c r="AU568" s="11">
        <v>3.6070000000000002</v>
      </c>
      <c r="AV568" s="11">
        <v>0</v>
      </c>
      <c r="AW568" s="11">
        <v>229</v>
      </c>
      <c r="AX568" s="203" t="s">
        <v>248</v>
      </c>
      <c r="AY568" s="235" t="s">
        <v>248</v>
      </c>
      <c r="AZ568" s="138">
        <v>55781</v>
      </c>
      <c r="BA568" s="188" t="s">
        <v>248</v>
      </c>
      <c r="BB568" s="203" t="s">
        <v>248</v>
      </c>
      <c r="BC568" s="158" t="s">
        <v>248</v>
      </c>
      <c r="BD568" s="217" t="s">
        <v>61</v>
      </c>
      <c r="BE568" s="201" t="s">
        <v>62</v>
      </c>
      <c r="BF568" s="201" t="s">
        <v>63</v>
      </c>
      <c r="BG568" s="201" t="s">
        <v>196</v>
      </c>
      <c r="BH568" s="456" t="s">
        <v>511</v>
      </c>
      <c r="BI568" s="218" t="s">
        <v>67</v>
      </c>
      <c r="BJ568" s="370">
        <v>214</v>
      </c>
      <c r="BK568" s="370">
        <v>3</v>
      </c>
      <c r="BL568" s="219" t="s">
        <v>65</v>
      </c>
      <c r="BM568" s="52"/>
      <c r="BN568" s="218" t="s">
        <v>310</v>
      </c>
      <c r="BO568" s="217" t="s">
        <v>70</v>
      </c>
      <c r="BP568" s="201" t="s">
        <v>681</v>
      </c>
      <c r="BQ568" s="52" t="s">
        <v>717</v>
      </c>
    </row>
    <row r="569" spans="1:69" ht="16.5" thickBot="1">
      <c r="A569" s="207" t="s">
        <v>37</v>
      </c>
      <c r="B569" s="208" t="s">
        <v>9</v>
      </c>
      <c r="C569" s="202" t="s">
        <v>35</v>
      </c>
      <c r="D569" s="210" t="s">
        <v>182</v>
      </c>
      <c r="E569" s="24" t="s">
        <v>676</v>
      </c>
      <c r="F569" s="86">
        <v>123</v>
      </c>
      <c r="G569" s="80">
        <v>5</v>
      </c>
      <c r="H569" s="204"/>
      <c r="I569" s="204"/>
      <c r="J569" s="204"/>
      <c r="K569" s="204"/>
      <c r="L569" s="80">
        <v>2</v>
      </c>
      <c r="M569" s="203"/>
      <c r="N569" s="52">
        <v>0</v>
      </c>
      <c r="O569" s="204"/>
      <c r="P569" s="204"/>
      <c r="Q569" s="11">
        <v>7.0261981378999998</v>
      </c>
      <c r="R569" s="204"/>
      <c r="S569" s="204"/>
      <c r="T569" s="53">
        <v>9.5999999999999943</v>
      </c>
      <c r="U569" s="204"/>
      <c r="V569" s="204"/>
      <c r="W569" s="11">
        <v>7.1029998189655004</v>
      </c>
      <c r="X569" s="204"/>
      <c r="Y569" s="204"/>
      <c r="Z569" s="53">
        <v>9.5499999999999972</v>
      </c>
      <c r="AA569" s="204"/>
      <c r="AB569" s="204"/>
      <c r="AC569" s="204"/>
      <c r="AD569" s="204"/>
      <c r="AE569" s="204"/>
      <c r="AF569" s="9">
        <v>2.8508360234846983</v>
      </c>
      <c r="AG569" s="9">
        <v>809</v>
      </c>
      <c r="AH569" s="9">
        <v>0.42599051955442369</v>
      </c>
      <c r="AI569" s="9">
        <v>161</v>
      </c>
      <c r="AJ569" s="9">
        <v>2.06636690647482</v>
      </c>
      <c r="AK569" s="9" t="s">
        <v>248</v>
      </c>
      <c r="AL569" s="9">
        <v>0</v>
      </c>
      <c r="AM569" s="9"/>
      <c r="AN569" s="9"/>
      <c r="AO569" s="73">
        <v>51</v>
      </c>
      <c r="AP569" s="80">
        <v>1</v>
      </c>
      <c r="AQ569" s="80">
        <v>1</v>
      </c>
      <c r="AR569" s="224">
        <v>183</v>
      </c>
      <c r="AS569" s="224" t="s">
        <v>248</v>
      </c>
      <c r="AT569" s="11">
        <v>8736.75</v>
      </c>
      <c r="AU569" s="11">
        <v>334.34399999999999</v>
      </c>
      <c r="AV569" s="11">
        <v>0</v>
      </c>
      <c r="AW569" s="11">
        <v>183</v>
      </c>
      <c r="AX569" s="203" t="s">
        <v>248</v>
      </c>
      <c r="AY569" s="235" t="s">
        <v>248</v>
      </c>
      <c r="AZ569" s="138">
        <v>55781</v>
      </c>
      <c r="BA569" s="188" t="s">
        <v>248</v>
      </c>
      <c r="BB569" s="203" t="s">
        <v>248</v>
      </c>
      <c r="BC569" s="158" t="s">
        <v>248</v>
      </c>
      <c r="BD569" s="217" t="s">
        <v>61</v>
      </c>
      <c r="BE569" s="201" t="s">
        <v>62</v>
      </c>
      <c r="BF569" s="201" t="s">
        <v>63</v>
      </c>
      <c r="BG569" s="201" t="s">
        <v>196</v>
      </c>
      <c r="BH569" s="456" t="s">
        <v>511</v>
      </c>
      <c r="BI569" s="218" t="s">
        <v>68</v>
      </c>
      <c r="BJ569" s="370">
        <v>214</v>
      </c>
      <c r="BK569" s="370">
        <v>4</v>
      </c>
      <c r="BL569" s="219" t="s">
        <v>65</v>
      </c>
      <c r="BM569" s="52"/>
      <c r="BN569" s="218" t="s">
        <v>310</v>
      </c>
      <c r="BO569" s="217" t="s">
        <v>70</v>
      </c>
      <c r="BP569" s="201" t="s">
        <v>681</v>
      </c>
      <c r="BQ569" s="52" t="s">
        <v>717</v>
      </c>
    </row>
    <row r="570" spans="1:69" ht="16.5" thickBot="1">
      <c r="A570" s="207" t="s">
        <v>37</v>
      </c>
      <c r="B570" s="208" t="s">
        <v>9</v>
      </c>
      <c r="C570" s="202" t="s">
        <v>35</v>
      </c>
      <c r="D570" s="210" t="s">
        <v>182</v>
      </c>
      <c r="E570" s="24" t="s">
        <v>606</v>
      </c>
      <c r="F570" s="86">
        <v>46</v>
      </c>
      <c r="G570" s="80">
        <v>0</v>
      </c>
      <c r="H570" s="204"/>
      <c r="I570" s="204"/>
      <c r="J570" s="204"/>
      <c r="K570" s="204"/>
      <c r="L570" s="80">
        <v>1</v>
      </c>
      <c r="M570" s="203"/>
      <c r="N570" s="52">
        <v>0</v>
      </c>
      <c r="O570" s="204"/>
      <c r="P570" s="204"/>
      <c r="Q570" s="11">
        <v>5.9369551555999998</v>
      </c>
      <c r="R570" s="204"/>
      <c r="S570" s="204"/>
      <c r="T570" s="53">
        <v>9.375</v>
      </c>
      <c r="U570" s="204"/>
      <c r="V570" s="204"/>
      <c r="W570" s="11">
        <v>5.6501552222221996</v>
      </c>
      <c r="X570" s="204"/>
      <c r="Y570" s="204"/>
      <c r="Z570" s="53">
        <v>9.375</v>
      </c>
      <c r="AA570" s="204"/>
      <c r="AB570" s="204"/>
      <c r="AC570" s="204"/>
      <c r="AD570" s="204"/>
      <c r="AE570" s="204"/>
      <c r="AF570" s="9">
        <v>3.6417694865883168</v>
      </c>
      <c r="AG570" s="9">
        <v>308</v>
      </c>
      <c r="AH570" s="9">
        <v>0.44715142166098332</v>
      </c>
      <c r="AI570" s="9">
        <v>3</v>
      </c>
      <c r="AJ570" s="9">
        <v>2.703125</v>
      </c>
      <c r="AK570" s="9" t="s">
        <v>248</v>
      </c>
      <c r="AL570" s="9">
        <v>41</v>
      </c>
      <c r="AM570" s="9">
        <v>3.6848780560576548</v>
      </c>
      <c r="AN570" s="9">
        <v>3.7079081632653059</v>
      </c>
      <c r="AO570" s="73">
        <v>7</v>
      </c>
      <c r="AP570" s="80">
        <v>0</v>
      </c>
      <c r="AQ570" s="80">
        <v>1</v>
      </c>
      <c r="AR570" s="224">
        <v>84</v>
      </c>
      <c r="AS570" s="224" t="s">
        <v>248</v>
      </c>
      <c r="AT570" s="11">
        <v>3211.4760000000001</v>
      </c>
      <c r="AU570" s="11">
        <v>69.164000000000001</v>
      </c>
      <c r="AV570" s="11">
        <v>0</v>
      </c>
      <c r="AW570" s="11">
        <v>84</v>
      </c>
      <c r="AX570" s="203" t="s">
        <v>248</v>
      </c>
      <c r="AY570" s="235" t="s">
        <v>248</v>
      </c>
      <c r="AZ570" s="138">
        <v>34822</v>
      </c>
      <c r="BA570" s="188" t="s">
        <v>248</v>
      </c>
      <c r="BB570" s="203" t="s">
        <v>248</v>
      </c>
      <c r="BC570" s="158" t="s">
        <v>248</v>
      </c>
      <c r="BD570" s="217" t="s">
        <v>61</v>
      </c>
      <c r="BE570" s="201" t="s">
        <v>62</v>
      </c>
      <c r="BF570" s="201" t="s">
        <v>63</v>
      </c>
      <c r="BG570" s="201" t="s">
        <v>196</v>
      </c>
      <c r="BH570" s="456" t="s">
        <v>515</v>
      </c>
      <c r="BI570" s="218" t="s">
        <v>64</v>
      </c>
      <c r="BJ570" s="370">
        <v>214</v>
      </c>
      <c r="BK570" s="370">
        <v>1</v>
      </c>
      <c r="BL570" s="219" t="s">
        <v>65</v>
      </c>
      <c r="BM570" s="52"/>
      <c r="BN570" s="218" t="s">
        <v>310</v>
      </c>
      <c r="BO570" s="217" t="s">
        <v>54</v>
      </c>
      <c r="BP570" s="201" t="s">
        <v>699</v>
      </c>
      <c r="BQ570" s="52" t="s">
        <v>715</v>
      </c>
    </row>
    <row r="571" spans="1:69" ht="16.5" thickBot="1">
      <c r="A571" s="207" t="s">
        <v>37</v>
      </c>
      <c r="B571" s="208" t="s">
        <v>9</v>
      </c>
      <c r="C571" s="202" t="s">
        <v>35</v>
      </c>
      <c r="D571" s="210" t="s">
        <v>182</v>
      </c>
      <c r="E571" s="24" t="s">
        <v>606</v>
      </c>
      <c r="F571" s="86">
        <v>50</v>
      </c>
      <c r="G571" s="80">
        <v>3</v>
      </c>
      <c r="H571" s="204"/>
      <c r="I571" s="204"/>
      <c r="J571" s="204"/>
      <c r="K571" s="204"/>
      <c r="L571" s="80">
        <v>0</v>
      </c>
      <c r="M571" s="203"/>
      <c r="N571" s="52">
        <v>0</v>
      </c>
      <c r="O571" s="204"/>
      <c r="P571" s="204"/>
      <c r="Q571" s="11">
        <v>7.9011273191000004</v>
      </c>
      <c r="R571" s="204"/>
      <c r="S571" s="204"/>
      <c r="T571" s="53">
        <v>13.824999999999999</v>
      </c>
      <c r="U571" s="204"/>
      <c r="V571" s="204"/>
      <c r="W571" s="11">
        <v>7.8052337234042</v>
      </c>
      <c r="X571" s="204"/>
      <c r="Y571" s="204"/>
      <c r="Z571" s="53">
        <v>13.824999999999999</v>
      </c>
      <c r="AA571" s="204"/>
      <c r="AB571" s="204"/>
      <c r="AC571" s="204"/>
      <c r="AD571" s="204"/>
      <c r="AE571" s="204"/>
      <c r="AF571" s="9">
        <v>3.3210638286857255</v>
      </c>
      <c r="AG571" s="9">
        <v>329</v>
      </c>
      <c r="AH571" s="9">
        <v>0.48930287449351806</v>
      </c>
      <c r="AI571" s="9">
        <v>20</v>
      </c>
      <c r="AJ571" s="9">
        <v>2.3955882352941176</v>
      </c>
      <c r="AK571" s="9" t="s">
        <v>248</v>
      </c>
      <c r="AL571" s="9">
        <v>47</v>
      </c>
      <c r="AM571" s="9">
        <v>3.3210638286857255</v>
      </c>
      <c r="AN571" s="9">
        <v>3.3977272727272725</v>
      </c>
      <c r="AO571" s="73">
        <v>5</v>
      </c>
      <c r="AP571" s="80">
        <v>0</v>
      </c>
      <c r="AQ571" s="80">
        <v>0</v>
      </c>
      <c r="AR571" s="224">
        <v>89</v>
      </c>
      <c r="AS571" s="224" t="s">
        <v>248</v>
      </c>
      <c r="AT571" s="11">
        <v>3347.3530000000001</v>
      </c>
      <c r="AU571" s="11">
        <v>0</v>
      </c>
      <c r="AV571" s="11">
        <v>0</v>
      </c>
      <c r="AW571" s="11">
        <v>89</v>
      </c>
      <c r="AX571" s="203" t="s">
        <v>248</v>
      </c>
      <c r="AY571" s="235" t="s">
        <v>248</v>
      </c>
      <c r="AZ571" s="138">
        <v>34822</v>
      </c>
      <c r="BA571" s="188" t="s">
        <v>248</v>
      </c>
      <c r="BB571" s="203" t="s">
        <v>248</v>
      </c>
      <c r="BC571" s="158" t="s">
        <v>248</v>
      </c>
      <c r="BD571" s="217" t="s">
        <v>61</v>
      </c>
      <c r="BE571" s="201" t="s">
        <v>62</v>
      </c>
      <c r="BF571" s="201" t="s">
        <v>63</v>
      </c>
      <c r="BG571" s="201" t="s">
        <v>196</v>
      </c>
      <c r="BH571" s="456" t="s">
        <v>515</v>
      </c>
      <c r="BI571" s="218" t="s">
        <v>66</v>
      </c>
      <c r="BJ571" s="370">
        <v>214</v>
      </c>
      <c r="BK571" s="370">
        <v>7</v>
      </c>
      <c r="BL571" s="219" t="s">
        <v>65</v>
      </c>
      <c r="BM571" s="52"/>
      <c r="BN571" s="218" t="s">
        <v>310</v>
      </c>
      <c r="BO571" s="217" t="s">
        <v>54</v>
      </c>
      <c r="BP571" s="201" t="s">
        <v>699</v>
      </c>
      <c r="BQ571" s="52" t="s">
        <v>715</v>
      </c>
    </row>
    <row r="572" spans="1:69" ht="16.5" thickBot="1">
      <c r="A572" s="207" t="s">
        <v>37</v>
      </c>
      <c r="B572" s="208" t="s">
        <v>9</v>
      </c>
      <c r="C572" s="202" t="s">
        <v>35</v>
      </c>
      <c r="D572" s="210" t="s">
        <v>182</v>
      </c>
      <c r="E572" s="24" t="s">
        <v>606</v>
      </c>
      <c r="F572" s="86">
        <v>48</v>
      </c>
      <c r="G572" s="80">
        <v>1</v>
      </c>
      <c r="H572" s="204"/>
      <c r="I572" s="204"/>
      <c r="J572" s="204"/>
      <c r="K572" s="204"/>
      <c r="L572" s="80">
        <v>0</v>
      </c>
      <c r="M572" s="203"/>
      <c r="N572" s="52">
        <v>0</v>
      </c>
      <c r="O572" s="204"/>
      <c r="P572" s="204"/>
      <c r="Q572" s="11">
        <v>7.4134892766</v>
      </c>
      <c r="R572" s="204"/>
      <c r="S572" s="204"/>
      <c r="T572" s="53">
        <v>9.8249999999999993</v>
      </c>
      <c r="U572" s="204"/>
      <c r="V572" s="204"/>
      <c r="W572" s="11">
        <v>7.6124466808509998</v>
      </c>
      <c r="X572" s="204"/>
      <c r="Y572" s="204"/>
      <c r="Z572" s="53">
        <v>10.324999999999999</v>
      </c>
      <c r="AA572" s="204"/>
      <c r="AB572" s="204"/>
      <c r="AC572" s="204"/>
      <c r="AD572" s="204"/>
      <c r="AE572" s="204"/>
      <c r="AF572" s="9">
        <v>3.3230547154928045</v>
      </c>
      <c r="AG572" s="9">
        <v>329</v>
      </c>
      <c r="AH572" s="9">
        <v>0.6180098763612164</v>
      </c>
      <c r="AI572" s="9">
        <v>37</v>
      </c>
      <c r="AJ572" s="9">
        <v>2.0329545454545452</v>
      </c>
      <c r="AK572" s="9" t="s">
        <v>248</v>
      </c>
      <c r="AL572" s="9">
        <v>44</v>
      </c>
      <c r="AM572" s="9">
        <v>3.3559090951820476</v>
      </c>
      <c r="AN572" s="9">
        <v>3.5403726708074532</v>
      </c>
      <c r="AO572" s="73">
        <v>5</v>
      </c>
      <c r="AP572" s="80">
        <v>2</v>
      </c>
      <c r="AQ572" s="80">
        <v>0</v>
      </c>
      <c r="AR572" s="224">
        <v>87</v>
      </c>
      <c r="AS572" s="224" t="s">
        <v>248</v>
      </c>
      <c r="AT572" s="11">
        <v>3225.5810000000001</v>
      </c>
      <c r="AU572" s="11">
        <v>144.95500000000001</v>
      </c>
      <c r="AV572" s="11">
        <v>0</v>
      </c>
      <c r="AW572" s="11">
        <v>85</v>
      </c>
      <c r="AX572" s="203" t="s">
        <v>248</v>
      </c>
      <c r="AY572" s="235" t="s">
        <v>248</v>
      </c>
      <c r="AZ572" s="138">
        <v>34822</v>
      </c>
      <c r="BA572" s="188" t="s">
        <v>248</v>
      </c>
      <c r="BB572" s="203" t="s">
        <v>248</v>
      </c>
      <c r="BC572" s="158" t="s">
        <v>248</v>
      </c>
      <c r="BD572" s="217" t="s">
        <v>61</v>
      </c>
      <c r="BE572" s="201" t="s">
        <v>62</v>
      </c>
      <c r="BF572" s="201" t="s">
        <v>63</v>
      </c>
      <c r="BG572" s="201" t="s">
        <v>196</v>
      </c>
      <c r="BH572" s="456" t="s">
        <v>515</v>
      </c>
      <c r="BI572" s="218" t="s">
        <v>67</v>
      </c>
      <c r="BJ572" s="370">
        <v>214</v>
      </c>
      <c r="BK572" s="370">
        <v>3</v>
      </c>
      <c r="BL572" s="219" t="s">
        <v>65</v>
      </c>
      <c r="BM572" s="52"/>
      <c r="BN572" s="218" t="s">
        <v>310</v>
      </c>
      <c r="BO572" s="217" t="s">
        <v>54</v>
      </c>
      <c r="BP572" s="201" t="s">
        <v>699</v>
      </c>
      <c r="BQ572" s="52" t="s">
        <v>715</v>
      </c>
    </row>
    <row r="573" spans="1:69" ht="16.5" thickBot="1">
      <c r="A573" s="207" t="s">
        <v>37</v>
      </c>
      <c r="B573" s="208" t="s">
        <v>9</v>
      </c>
      <c r="C573" s="202" t="s">
        <v>35</v>
      </c>
      <c r="D573" s="210" t="s">
        <v>182</v>
      </c>
      <c r="E573" s="24" t="s">
        <v>606</v>
      </c>
      <c r="F573" s="86">
        <v>46</v>
      </c>
      <c r="G573" s="80">
        <v>2</v>
      </c>
      <c r="H573" s="204"/>
      <c r="I573" s="204"/>
      <c r="J573" s="204"/>
      <c r="K573" s="204"/>
      <c r="L573" s="80">
        <v>0</v>
      </c>
      <c r="M573" s="203"/>
      <c r="N573" s="52">
        <v>0</v>
      </c>
      <c r="O573" s="204"/>
      <c r="P573" s="204"/>
      <c r="Q573" s="11">
        <v>8.2201588408999999</v>
      </c>
      <c r="R573" s="204"/>
      <c r="S573" s="204"/>
      <c r="T573" s="53">
        <v>10.199999999999999</v>
      </c>
      <c r="U573" s="204"/>
      <c r="V573" s="204"/>
      <c r="W573" s="11">
        <v>8.2607952045453992</v>
      </c>
      <c r="X573" s="204"/>
      <c r="Y573" s="204"/>
      <c r="Z573" s="53">
        <v>9.98</v>
      </c>
      <c r="AA573" s="204"/>
      <c r="AB573" s="204"/>
      <c r="AC573" s="204"/>
      <c r="AD573" s="204"/>
      <c r="AE573" s="204"/>
      <c r="AF573" s="9">
        <v>2.7082392076321216</v>
      </c>
      <c r="AG573" s="9">
        <v>301</v>
      </c>
      <c r="AH573" s="9">
        <v>0.31658540855566919</v>
      </c>
      <c r="AI573" s="9">
        <v>60</v>
      </c>
      <c r="AJ573" s="9">
        <v>2.0314814814814817</v>
      </c>
      <c r="AK573" s="9" t="s">
        <v>248</v>
      </c>
      <c r="AL573" s="9">
        <v>0</v>
      </c>
      <c r="AM573" s="9"/>
      <c r="AN573" s="9"/>
      <c r="AO573" s="73">
        <v>4</v>
      </c>
      <c r="AP573" s="80">
        <v>0</v>
      </c>
      <c r="AQ573" s="80">
        <v>0</v>
      </c>
      <c r="AR573" s="224">
        <v>84</v>
      </c>
      <c r="AS573" s="224" t="s">
        <v>248</v>
      </c>
      <c r="AT573" s="11">
        <v>3146.8939999999998</v>
      </c>
      <c r="AU573" s="11">
        <v>0</v>
      </c>
      <c r="AV573" s="11">
        <v>0</v>
      </c>
      <c r="AW573" s="11">
        <v>84</v>
      </c>
      <c r="AX573" s="203" t="s">
        <v>248</v>
      </c>
      <c r="AY573" s="235" t="s">
        <v>248</v>
      </c>
      <c r="AZ573" s="138">
        <v>34822</v>
      </c>
      <c r="BA573" s="188" t="s">
        <v>248</v>
      </c>
      <c r="BB573" s="203" t="s">
        <v>248</v>
      </c>
      <c r="BC573" s="158" t="s">
        <v>248</v>
      </c>
      <c r="BD573" s="217" t="s">
        <v>61</v>
      </c>
      <c r="BE573" s="201" t="s">
        <v>62</v>
      </c>
      <c r="BF573" s="201" t="s">
        <v>63</v>
      </c>
      <c r="BG573" s="201" t="s">
        <v>196</v>
      </c>
      <c r="BH573" s="456" t="s">
        <v>515</v>
      </c>
      <c r="BI573" s="218" t="s">
        <v>68</v>
      </c>
      <c r="BJ573" s="370">
        <v>214</v>
      </c>
      <c r="BK573" s="370">
        <v>4</v>
      </c>
      <c r="BL573" s="219" t="s">
        <v>65</v>
      </c>
      <c r="BM573" s="52"/>
      <c r="BN573" s="218" t="s">
        <v>310</v>
      </c>
      <c r="BO573" s="217" t="s">
        <v>54</v>
      </c>
      <c r="BP573" s="201" t="s">
        <v>699</v>
      </c>
      <c r="BQ573" s="52" t="s">
        <v>715</v>
      </c>
    </row>
    <row r="574" spans="1:69" ht="16.5" thickBot="1">
      <c r="A574" s="207" t="s">
        <v>37</v>
      </c>
      <c r="B574" s="208" t="s">
        <v>9</v>
      </c>
      <c r="C574" s="202" t="s">
        <v>35</v>
      </c>
      <c r="D574" s="210" t="s">
        <v>182</v>
      </c>
      <c r="E574" s="24" t="s">
        <v>627</v>
      </c>
      <c r="F574" s="86">
        <v>43</v>
      </c>
      <c r="G574" s="80">
        <v>0</v>
      </c>
      <c r="H574" s="204"/>
      <c r="I574" s="204"/>
      <c r="J574" s="204"/>
      <c r="K574" s="204"/>
      <c r="L574" s="80">
        <v>0</v>
      </c>
      <c r="M574" s="203"/>
      <c r="N574" s="52">
        <v>0</v>
      </c>
      <c r="O574" s="204"/>
      <c r="P574" s="204"/>
      <c r="Q574" s="11">
        <v>5.5055810697999998</v>
      </c>
      <c r="R574" s="204"/>
      <c r="S574" s="204"/>
      <c r="T574" s="53">
        <v>6.4250000000000007</v>
      </c>
      <c r="U574" s="204"/>
      <c r="V574" s="204"/>
      <c r="W574" s="11">
        <v>5.1679300000000001</v>
      </c>
      <c r="X574" s="204"/>
      <c r="Y574" s="204"/>
      <c r="Z574" s="53">
        <v>5.9750000000000005</v>
      </c>
      <c r="AA574" s="204"/>
      <c r="AB574" s="204"/>
      <c r="AC574" s="204"/>
      <c r="AD574" s="204"/>
      <c r="AE574" s="204"/>
      <c r="AF574" s="9">
        <v>3.6559800808611898</v>
      </c>
      <c r="AG574" s="9">
        <v>301</v>
      </c>
      <c r="AH574" s="9">
        <v>0.4269441235183663</v>
      </c>
      <c r="AI574" s="9">
        <v>5</v>
      </c>
      <c r="AJ574" s="9">
        <v>2.6932692307692307</v>
      </c>
      <c r="AK574" s="9" t="s">
        <v>248</v>
      </c>
      <c r="AL574" s="9">
        <v>43</v>
      </c>
      <c r="AM574" s="9">
        <v>3.6559800808611898</v>
      </c>
      <c r="AN574" s="9">
        <v>3.69875</v>
      </c>
      <c r="AO574" s="73">
        <v>0</v>
      </c>
      <c r="AP574" s="80">
        <v>0</v>
      </c>
      <c r="AQ574" s="80">
        <v>0</v>
      </c>
      <c r="AR574" s="224">
        <v>86</v>
      </c>
      <c r="AS574" s="224" t="s">
        <v>248</v>
      </c>
      <c r="AT574" s="11">
        <v>3064.8310000000001</v>
      </c>
      <c r="AU574" s="11">
        <v>0</v>
      </c>
      <c r="AV574" s="11">
        <v>0</v>
      </c>
      <c r="AW574" s="11">
        <v>86</v>
      </c>
      <c r="AX574" s="203" t="s">
        <v>248</v>
      </c>
      <c r="AY574" s="235" t="s">
        <v>248</v>
      </c>
      <c r="AZ574" s="138">
        <v>27329</v>
      </c>
      <c r="BA574" s="188" t="s">
        <v>248</v>
      </c>
      <c r="BB574" s="188" t="s">
        <v>248</v>
      </c>
      <c r="BC574" s="158" t="s">
        <v>248</v>
      </c>
      <c r="BD574" s="217" t="s">
        <v>61</v>
      </c>
      <c r="BE574" s="201" t="s">
        <v>62</v>
      </c>
      <c r="BF574" s="201" t="s">
        <v>63</v>
      </c>
      <c r="BG574" s="201" t="s">
        <v>196</v>
      </c>
      <c r="BH574" s="456" t="s">
        <v>515</v>
      </c>
      <c r="BI574" s="218" t="s">
        <v>64</v>
      </c>
      <c r="BJ574" s="370">
        <v>214</v>
      </c>
      <c r="BK574" s="370">
        <v>1</v>
      </c>
      <c r="BL574" s="219" t="s">
        <v>65</v>
      </c>
      <c r="BM574" s="52"/>
      <c r="BN574" s="218" t="s">
        <v>310</v>
      </c>
      <c r="BO574" s="217" t="s">
        <v>54</v>
      </c>
      <c r="BP574" s="201" t="s">
        <v>699</v>
      </c>
      <c r="BQ574" s="52" t="s">
        <v>715</v>
      </c>
    </row>
    <row r="575" spans="1:69" ht="16.5" thickBot="1">
      <c r="A575" s="207" t="s">
        <v>37</v>
      </c>
      <c r="B575" s="208" t="s">
        <v>9</v>
      </c>
      <c r="C575" s="202" t="s">
        <v>35</v>
      </c>
      <c r="D575" s="210" t="s">
        <v>182</v>
      </c>
      <c r="E575" s="24" t="s">
        <v>627</v>
      </c>
      <c r="F575" s="86">
        <v>40</v>
      </c>
      <c r="G575" s="80">
        <v>2</v>
      </c>
      <c r="H575" s="204"/>
      <c r="I575" s="204"/>
      <c r="J575" s="204"/>
      <c r="K575" s="204"/>
      <c r="L575" s="80">
        <v>0</v>
      </c>
      <c r="M575" s="203"/>
      <c r="N575" s="52">
        <v>0</v>
      </c>
      <c r="O575" s="204"/>
      <c r="P575" s="204"/>
      <c r="Q575" s="11">
        <v>6.5356051053000002</v>
      </c>
      <c r="R575" s="204"/>
      <c r="S575" s="204"/>
      <c r="T575" s="53">
        <v>11.55</v>
      </c>
      <c r="U575" s="204"/>
      <c r="V575" s="204"/>
      <c r="W575" s="11">
        <v>6.5536314210526001</v>
      </c>
      <c r="X575" s="204"/>
      <c r="Y575" s="204"/>
      <c r="Z575" s="53">
        <v>11.55</v>
      </c>
      <c r="AA575" s="204"/>
      <c r="AB575" s="204"/>
      <c r="AC575" s="204"/>
      <c r="AD575" s="204"/>
      <c r="AE575" s="204"/>
      <c r="AF575" s="9">
        <v>3.2827819558910858</v>
      </c>
      <c r="AG575" s="9">
        <v>266</v>
      </c>
      <c r="AH575" s="9">
        <v>0.49682278943002917</v>
      </c>
      <c r="AI575" s="9">
        <v>22</v>
      </c>
      <c r="AJ575" s="9">
        <v>2.2281249999999999</v>
      </c>
      <c r="AK575" s="9" t="s">
        <v>248</v>
      </c>
      <c r="AL575" s="9">
        <v>38</v>
      </c>
      <c r="AM575" s="9">
        <v>3.2827819558910858</v>
      </c>
      <c r="AN575" s="9">
        <v>3.3468468468468471</v>
      </c>
      <c r="AO575" s="73">
        <v>7</v>
      </c>
      <c r="AP575" s="80">
        <v>0</v>
      </c>
      <c r="AQ575" s="80">
        <v>0</v>
      </c>
      <c r="AR575" s="224">
        <v>69</v>
      </c>
      <c r="AS575" s="224" t="s">
        <v>248</v>
      </c>
      <c r="AT575" s="11">
        <v>2711.4009999999998</v>
      </c>
      <c r="AU575" s="11">
        <v>0</v>
      </c>
      <c r="AV575" s="11">
        <v>0</v>
      </c>
      <c r="AW575" s="11">
        <v>69</v>
      </c>
      <c r="AX575" s="203" t="s">
        <v>248</v>
      </c>
      <c r="AY575" s="235" t="s">
        <v>248</v>
      </c>
      <c r="AZ575" s="138">
        <v>27329</v>
      </c>
      <c r="BA575" s="188" t="s">
        <v>248</v>
      </c>
      <c r="BB575" s="188" t="s">
        <v>248</v>
      </c>
      <c r="BC575" s="158" t="s">
        <v>248</v>
      </c>
      <c r="BD575" s="217" t="s">
        <v>61</v>
      </c>
      <c r="BE575" s="201" t="s">
        <v>62</v>
      </c>
      <c r="BF575" s="201" t="s">
        <v>63</v>
      </c>
      <c r="BG575" s="201" t="s">
        <v>196</v>
      </c>
      <c r="BH575" s="456" t="s">
        <v>515</v>
      </c>
      <c r="BI575" s="218" t="s">
        <v>66</v>
      </c>
      <c r="BJ575" s="370">
        <v>214</v>
      </c>
      <c r="BK575" s="370">
        <v>7</v>
      </c>
      <c r="BL575" s="219" t="s">
        <v>65</v>
      </c>
      <c r="BM575" s="52"/>
      <c r="BN575" s="218" t="s">
        <v>310</v>
      </c>
      <c r="BO575" s="217" t="s">
        <v>54</v>
      </c>
      <c r="BP575" s="201" t="s">
        <v>699</v>
      </c>
      <c r="BQ575" s="52" t="s">
        <v>715</v>
      </c>
    </row>
    <row r="576" spans="1:69" ht="16.5" thickBot="1">
      <c r="A576" s="207" t="s">
        <v>37</v>
      </c>
      <c r="B576" s="208" t="s">
        <v>9</v>
      </c>
      <c r="C576" s="202" t="s">
        <v>35</v>
      </c>
      <c r="D576" s="210" t="s">
        <v>182</v>
      </c>
      <c r="E576" s="24" t="s">
        <v>627</v>
      </c>
      <c r="F576" s="86">
        <v>43</v>
      </c>
      <c r="G576" s="80">
        <v>0</v>
      </c>
      <c r="H576" s="204"/>
      <c r="I576" s="204"/>
      <c r="J576" s="204"/>
      <c r="K576" s="204"/>
      <c r="L576" s="80">
        <v>0</v>
      </c>
      <c r="M576" s="203"/>
      <c r="N576" s="52">
        <v>0</v>
      </c>
      <c r="O576" s="204"/>
      <c r="P576" s="204"/>
      <c r="Q576" s="11">
        <v>7.1181394650999996</v>
      </c>
      <c r="R576" s="204"/>
      <c r="S576" s="204"/>
      <c r="T576" s="53">
        <v>9.7125000000000004</v>
      </c>
      <c r="U576" s="204"/>
      <c r="V576" s="204"/>
      <c r="W576" s="11">
        <v>7.3445114418603996</v>
      </c>
      <c r="X576" s="204"/>
      <c r="Y576" s="204"/>
      <c r="Z576" s="53">
        <v>10.2125</v>
      </c>
      <c r="AA576" s="204"/>
      <c r="AB576" s="204"/>
      <c r="AC576" s="204"/>
      <c r="AD576" s="204"/>
      <c r="AE576" s="204"/>
      <c r="AF576" s="9">
        <v>3.4482392048914967</v>
      </c>
      <c r="AG576" s="9">
        <v>301</v>
      </c>
      <c r="AH576" s="9">
        <v>0.45989189350308846</v>
      </c>
      <c r="AI576" s="9">
        <v>13</v>
      </c>
      <c r="AJ576" s="9">
        <v>2.5269736842105264</v>
      </c>
      <c r="AK576" s="9" t="s">
        <v>248</v>
      </c>
      <c r="AL576" s="9">
        <v>43</v>
      </c>
      <c r="AM576" s="9">
        <v>3.4482392048914967</v>
      </c>
      <c r="AN576" s="9">
        <v>3.5546875</v>
      </c>
      <c r="AO576" s="73">
        <v>0</v>
      </c>
      <c r="AP576" s="80">
        <v>0</v>
      </c>
      <c r="AQ576" s="80">
        <v>0</v>
      </c>
      <c r="AR576" s="224">
        <v>86</v>
      </c>
      <c r="AS576" s="224" t="s">
        <v>248</v>
      </c>
      <c r="AT576" s="11">
        <v>3078.9879999999998</v>
      </c>
      <c r="AU576" s="11">
        <v>0</v>
      </c>
      <c r="AV576" s="11">
        <v>0</v>
      </c>
      <c r="AW576" s="11">
        <v>86</v>
      </c>
      <c r="AX576" s="203" t="s">
        <v>248</v>
      </c>
      <c r="AY576" s="235" t="s">
        <v>248</v>
      </c>
      <c r="AZ576" s="138">
        <v>27329</v>
      </c>
      <c r="BA576" s="188" t="s">
        <v>248</v>
      </c>
      <c r="BB576" s="203" t="s">
        <v>248</v>
      </c>
      <c r="BC576" s="158" t="s">
        <v>248</v>
      </c>
      <c r="BD576" s="217" t="s">
        <v>61</v>
      </c>
      <c r="BE576" s="201" t="s">
        <v>62</v>
      </c>
      <c r="BF576" s="201" t="s">
        <v>63</v>
      </c>
      <c r="BG576" s="201" t="s">
        <v>196</v>
      </c>
      <c r="BH576" s="456" t="s">
        <v>515</v>
      </c>
      <c r="BI576" s="218" t="s">
        <v>67</v>
      </c>
      <c r="BJ576" s="370">
        <v>214</v>
      </c>
      <c r="BK576" s="370">
        <v>3</v>
      </c>
      <c r="BL576" s="219" t="s">
        <v>65</v>
      </c>
      <c r="BM576" s="52"/>
      <c r="BN576" s="218" t="s">
        <v>310</v>
      </c>
      <c r="BO576" s="217" t="s">
        <v>54</v>
      </c>
      <c r="BP576" s="201" t="s">
        <v>699</v>
      </c>
      <c r="BQ576" s="52" t="s">
        <v>715</v>
      </c>
    </row>
    <row r="577" spans="1:69" ht="16.5" thickBot="1">
      <c r="A577" s="207" t="s">
        <v>37</v>
      </c>
      <c r="B577" s="208" t="s">
        <v>9</v>
      </c>
      <c r="C577" s="202" t="s">
        <v>35</v>
      </c>
      <c r="D577" s="210" t="s">
        <v>182</v>
      </c>
      <c r="E577" s="24" t="s">
        <v>627</v>
      </c>
      <c r="F577" s="86">
        <v>43</v>
      </c>
      <c r="G577" s="80">
        <v>0</v>
      </c>
      <c r="H577" s="204"/>
      <c r="I577" s="204"/>
      <c r="J577" s="204"/>
      <c r="K577" s="204"/>
      <c r="L577" s="80">
        <v>0</v>
      </c>
      <c r="M577" s="203"/>
      <c r="N577" s="52">
        <v>0</v>
      </c>
      <c r="O577" s="204"/>
      <c r="P577" s="204"/>
      <c r="Q577" s="11">
        <v>7.3378370930000001</v>
      </c>
      <c r="R577" s="204"/>
      <c r="S577" s="204"/>
      <c r="T577" s="53">
        <v>8.9625000000000004</v>
      </c>
      <c r="U577" s="204"/>
      <c r="V577" s="204"/>
      <c r="W577" s="11">
        <v>7.2986974186045996</v>
      </c>
      <c r="X577" s="204"/>
      <c r="Y577" s="204"/>
      <c r="Z577" s="53">
        <v>8.9749999999999996</v>
      </c>
      <c r="AA577" s="204"/>
      <c r="AB577" s="204"/>
      <c r="AC577" s="204"/>
      <c r="AD577" s="204"/>
      <c r="AE577" s="204"/>
      <c r="AF577" s="9">
        <v>2.7161324078197673</v>
      </c>
      <c r="AG577" s="9">
        <v>287</v>
      </c>
      <c r="AH577" s="9">
        <v>0.30849902764088416</v>
      </c>
      <c r="AI577" s="9">
        <v>55</v>
      </c>
      <c r="AJ577" s="9">
        <v>2.0349137931034482</v>
      </c>
      <c r="AK577" s="9" t="s">
        <v>248</v>
      </c>
      <c r="AL577" s="9">
        <v>0</v>
      </c>
      <c r="AM577" s="9"/>
      <c r="AN577" s="9"/>
      <c r="AO577" s="73">
        <v>8</v>
      </c>
      <c r="AP577" s="80">
        <v>0</v>
      </c>
      <c r="AQ577" s="80">
        <v>0</v>
      </c>
      <c r="AR577" s="224">
        <v>78</v>
      </c>
      <c r="AS577" s="224" t="s">
        <v>248</v>
      </c>
      <c r="AT577" s="11">
        <v>3070.8870000000002</v>
      </c>
      <c r="AU577" s="11">
        <v>0</v>
      </c>
      <c r="AV577" s="11">
        <v>0</v>
      </c>
      <c r="AW577" s="11">
        <v>78</v>
      </c>
      <c r="AX577" s="203" t="s">
        <v>248</v>
      </c>
      <c r="AY577" s="235" t="s">
        <v>248</v>
      </c>
      <c r="AZ577" s="138">
        <v>27329</v>
      </c>
      <c r="BA577" s="188" t="s">
        <v>248</v>
      </c>
      <c r="BB577" s="203" t="s">
        <v>248</v>
      </c>
      <c r="BC577" s="158" t="s">
        <v>248</v>
      </c>
      <c r="BD577" s="217" t="s">
        <v>61</v>
      </c>
      <c r="BE577" s="201" t="s">
        <v>62</v>
      </c>
      <c r="BF577" s="201" t="s">
        <v>63</v>
      </c>
      <c r="BG577" s="201" t="s">
        <v>196</v>
      </c>
      <c r="BH577" s="456" t="s">
        <v>515</v>
      </c>
      <c r="BI577" s="218" t="s">
        <v>68</v>
      </c>
      <c r="BJ577" s="370">
        <v>214</v>
      </c>
      <c r="BK577" s="370">
        <v>4</v>
      </c>
      <c r="BL577" s="219" t="s">
        <v>65</v>
      </c>
      <c r="BM577" s="52"/>
      <c r="BN577" s="218" t="s">
        <v>310</v>
      </c>
      <c r="BO577" s="217" t="s">
        <v>54</v>
      </c>
      <c r="BP577" s="201" t="s">
        <v>699</v>
      </c>
      <c r="BQ577" s="52" t="s">
        <v>715</v>
      </c>
    </row>
    <row r="578" spans="1:69" ht="16.5" thickBot="1">
      <c r="A578" s="207" t="s">
        <v>37</v>
      </c>
      <c r="B578" s="208" t="s">
        <v>9</v>
      </c>
      <c r="C578" s="202" t="s">
        <v>35</v>
      </c>
      <c r="D578" s="210" t="s">
        <v>182</v>
      </c>
      <c r="E578" s="24" t="s">
        <v>597</v>
      </c>
      <c r="F578" s="86">
        <v>52</v>
      </c>
      <c r="G578" s="80">
        <v>1</v>
      </c>
      <c r="H578" s="204"/>
      <c r="I578" s="204"/>
      <c r="J578" s="204"/>
      <c r="K578" s="204"/>
      <c r="L578" s="80">
        <v>0</v>
      </c>
      <c r="M578" s="203"/>
      <c r="N578" s="52">
        <v>1</v>
      </c>
      <c r="O578" s="204"/>
      <c r="P578" s="204"/>
      <c r="Q578" s="11">
        <v>5.8518430392000003</v>
      </c>
      <c r="R578" s="204"/>
      <c r="S578" s="204"/>
      <c r="T578" s="53">
        <v>7.9083333333333323</v>
      </c>
      <c r="U578" s="204"/>
      <c r="V578" s="204"/>
      <c r="W578" s="11">
        <v>5.5337645490196001</v>
      </c>
      <c r="X578" s="204"/>
      <c r="Y578" s="204"/>
      <c r="Z578" s="53">
        <v>7.6124999999999989</v>
      </c>
      <c r="AA578" s="204"/>
      <c r="AB578" s="204"/>
      <c r="AC578" s="204"/>
      <c r="AD578" s="204"/>
      <c r="AE578" s="204"/>
      <c r="AF578" s="9">
        <v>3.6810428830555502</v>
      </c>
      <c r="AG578" s="9">
        <v>350</v>
      </c>
      <c r="AH578" s="9">
        <v>0.5180088570352982</v>
      </c>
      <c r="AI578" s="9">
        <v>11</v>
      </c>
      <c r="AJ578" s="9">
        <v>2.5462500000000001</v>
      </c>
      <c r="AK578" s="9" t="s">
        <v>248</v>
      </c>
      <c r="AL578" s="9">
        <v>48</v>
      </c>
      <c r="AM578" s="9">
        <v>3.6992857402988837</v>
      </c>
      <c r="AN578" s="9">
        <v>3.7138297872340424</v>
      </c>
      <c r="AO578" s="73">
        <v>2</v>
      </c>
      <c r="AP578" s="80">
        <v>0</v>
      </c>
      <c r="AQ578" s="80">
        <v>0</v>
      </c>
      <c r="AR578" s="224">
        <v>100</v>
      </c>
      <c r="AS578" s="224" t="s">
        <v>248</v>
      </c>
      <c r="AT578" s="11">
        <v>3640.636</v>
      </c>
      <c r="AU578" s="11">
        <v>0</v>
      </c>
      <c r="AV578" s="11">
        <v>0</v>
      </c>
      <c r="AW578" s="11">
        <v>100</v>
      </c>
      <c r="AX578" s="203" t="s">
        <v>248</v>
      </c>
      <c r="AY578" s="235" t="s">
        <v>248</v>
      </c>
      <c r="AZ578" s="138">
        <v>83408</v>
      </c>
      <c r="BA578" s="188" t="s">
        <v>248</v>
      </c>
      <c r="BB578" s="203" t="s">
        <v>248</v>
      </c>
      <c r="BC578" s="158" t="s">
        <v>248</v>
      </c>
      <c r="BD578" s="217" t="s">
        <v>61</v>
      </c>
      <c r="BE578" s="201" t="s">
        <v>62</v>
      </c>
      <c r="BF578" s="201" t="s">
        <v>63</v>
      </c>
      <c r="BG578" s="201" t="s">
        <v>196</v>
      </c>
      <c r="BH578" s="456" t="s">
        <v>515</v>
      </c>
      <c r="BI578" s="218" t="s">
        <v>64</v>
      </c>
      <c r="BJ578" s="370">
        <v>214</v>
      </c>
      <c r="BK578" s="370">
        <v>1</v>
      </c>
      <c r="BL578" s="219" t="s">
        <v>65</v>
      </c>
      <c r="BM578" s="52"/>
      <c r="BN578" s="218" t="s">
        <v>310</v>
      </c>
      <c r="BO578" s="217" t="s">
        <v>54</v>
      </c>
      <c r="BP578" s="201" t="s">
        <v>699</v>
      </c>
      <c r="BQ578" s="52" t="s">
        <v>715</v>
      </c>
    </row>
    <row r="579" spans="1:69" ht="16.5" thickBot="1">
      <c r="A579" s="207" t="s">
        <v>37</v>
      </c>
      <c r="B579" s="208" t="s">
        <v>9</v>
      </c>
      <c r="C579" s="202" t="s">
        <v>35</v>
      </c>
      <c r="D579" s="210" t="s">
        <v>182</v>
      </c>
      <c r="E579" s="24" t="s">
        <v>597</v>
      </c>
      <c r="F579" s="86">
        <v>51</v>
      </c>
      <c r="G579" s="80">
        <v>6</v>
      </c>
      <c r="H579" s="204"/>
      <c r="I579" s="204"/>
      <c r="J579" s="204"/>
      <c r="K579" s="204"/>
      <c r="L579" s="80">
        <v>0</v>
      </c>
      <c r="M579" s="203"/>
      <c r="N579" s="52">
        <v>0</v>
      </c>
      <c r="O579" s="204"/>
      <c r="P579" s="204"/>
      <c r="Q579" s="11">
        <v>7.2318666444000002</v>
      </c>
      <c r="R579" s="204"/>
      <c r="S579" s="204"/>
      <c r="T579" s="53">
        <v>13.375</v>
      </c>
      <c r="U579" s="204"/>
      <c r="V579" s="204"/>
      <c r="W579" s="11">
        <v>7.1184443777777</v>
      </c>
      <c r="X579" s="204"/>
      <c r="Y579" s="204"/>
      <c r="Z579" s="53">
        <v>13.375</v>
      </c>
      <c r="AA579" s="204"/>
      <c r="AB579" s="204"/>
      <c r="AC579" s="204"/>
      <c r="AD579" s="204"/>
      <c r="AE579" s="204"/>
      <c r="AF579" s="9">
        <v>3.3039650885264082</v>
      </c>
      <c r="AG579" s="9">
        <v>310</v>
      </c>
      <c r="AH579" s="9">
        <v>0.52863604793450891</v>
      </c>
      <c r="AI579" s="9">
        <v>24</v>
      </c>
      <c r="AJ579" s="9">
        <v>2.1988636363636362</v>
      </c>
      <c r="AK579" s="9" t="s">
        <v>248</v>
      </c>
      <c r="AL579" s="9">
        <v>43</v>
      </c>
      <c r="AM579" s="9">
        <v>3.3031727657761691</v>
      </c>
      <c r="AN579" s="9">
        <v>3.3434782608695652</v>
      </c>
      <c r="AO579" s="73">
        <v>5</v>
      </c>
      <c r="AP579" s="80">
        <v>0</v>
      </c>
      <c r="AQ579" s="80">
        <v>0</v>
      </c>
      <c r="AR579" s="224">
        <v>85</v>
      </c>
      <c r="AS579" s="224" t="s">
        <v>248</v>
      </c>
      <c r="AT579" s="11">
        <v>3147.0079999999998</v>
      </c>
      <c r="AU579" s="11">
        <v>68.991</v>
      </c>
      <c r="AV579" s="11">
        <v>0</v>
      </c>
      <c r="AW579" s="11">
        <v>85</v>
      </c>
      <c r="AX579" s="203" t="s">
        <v>248</v>
      </c>
      <c r="AY579" s="235" t="s">
        <v>248</v>
      </c>
      <c r="AZ579" s="138">
        <v>83408</v>
      </c>
      <c r="BA579" s="188" t="s">
        <v>248</v>
      </c>
      <c r="BB579" s="203" t="s">
        <v>248</v>
      </c>
      <c r="BC579" s="158" t="s">
        <v>248</v>
      </c>
      <c r="BD579" s="217" t="s">
        <v>61</v>
      </c>
      <c r="BE579" s="201" t="s">
        <v>62</v>
      </c>
      <c r="BF579" s="201" t="s">
        <v>63</v>
      </c>
      <c r="BG579" s="201" t="s">
        <v>196</v>
      </c>
      <c r="BH579" s="456" t="s">
        <v>515</v>
      </c>
      <c r="BI579" s="218" t="s">
        <v>66</v>
      </c>
      <c r="BJ579" s="370">
        <v>214</v>
      </c>
      <c r="BK579" s="370">
        <v>7</v>
      </c>
      <c r="BL579" s="219" t="s">
        <v>65</v>
      </c>
      <c r="BM579" s="52"/>
      <c r="BN579" s="218" t="s">
        <v>310</v>
      </c>
      <c r="BO579" s="217" t="s">
        <v>54</v>
      </c>
      <c r="BP579" s="201" t="s">
        <v>699</v>
      </c>
      <c r="BQ579" s="52" t="s">
        <v>715</v>
      </c>
    </row>
    <row r="580" spans="1:69" ht="16.5" thickBot="1">
      <c r="A580" s="207" t="s">
        <v>37</v>
      </c>
      <c r="B580" s="208" t="s">
        <v>9</v>
      </c>
      <c r="C580" s="202" t="s">
        <v>35</v>
      </c>
      <c r="D580" s="210" t="s">
        <v>182</v>
      </c>
      <c r="E580" s="24" t="s">
        <v>597</v>
      </c>
      <c r="F580" s="86">
        <v>51</v>
      </c>
      <c r="G580" s="80">
        <v>0</v>
      </c>
      <c r="H580" s="204"/>
      <c r="I580" s="204"/>
      <c r="J580" s="204"/>
      <c r="K580" s="204"/>
      <c r="L580" s="80">
        <v>0</v>
      </c>
      <c r="M580" s="203"/>
      <c r="N580" s="52">
        <v>1</v>
      </c>
      <c r="O580" s="204"/>
      <c r="P580" s="204"/>
      <c r="Q580" s="11">
        <v>7.5750195097999997</v>
      </c>
      <c r="R580" s="204"/>
      <c r="S580" s="204"/>
      <c r="T580" s="53">
        <v>9.2249999999999979</v>
      </c>
      <c r="U580" s="204"/>
      <c r="V580" s="204"/>
      <c r="W580" s="11">
        <v>7.6474313333332997</v>
      </c>
      <c r="X580" s="204"/>
      <c r="Y580" s="204"/>
      <c r="Z580" s="53">
        <v>8.9607142857142854</v>
      </c>
      <c r="AA580" s="204"/>
      <c r="AB580" s="204"/>
      <c r="AC580" s="204"/>
      <c r="AD580" s="204"/>
      <c r="AE580" s="204"/>
      <c r="AF580" s="9">
        <v>3.4144606492957283</v>
      </c>
      <c r="AG580" s="9">
        <v>343</v>
      </c>
      <c r="AH580" s="9">
        <v>0.522432905499294</v>
      </c>
      <c r="AI580" s="9">
        <v>12</v>
      </c>
      <c r="AJ580" s="9">
        <v>2.4361111111111113</v>
      </c>
      <c r="AK580" s="9" t="s">
        <v>248</v>
      </c>
      <c r="AL580" s="9">
        <v>48</v>
      </c>
      <c r="AM580" s="9">
        <v>3.4269940555095668</v>
      </c>
      <c r="AN580" s="9">
        <v>3.5161764705882352</v>
      </c>
      <c r="AO580" s="73">
        <v>1</v>
      </c>
      <c r="AP580" s="80">
        <v>0</v>
      </c>
      <c r="AQ580" s="80">
        <v>1</v>
      </c>
      <c r="AR580" s="224">
        <v>100</v>
      </c>
      <c r="AS580" s="224" t="s">
        <v>248</v>
      </c>
      <c r="AT580" s="11">
        <v>3545.1860000000001</v>
      </c>
      <c r="AU580" s="11">
        <v>106.367</v>
      </c>
      <c r="AV580" s="11">
        <v>0</v>
      </c>
      <c r="AW580" s="11">
        <v>100</v>
      </c>
      <c r="AX580" s="203" t="s">
        <v>248</v>
      </c>
      <c r="AY580" s="235" t="s">
        <v>248</v>
      </c>
      <c r="AZ580" s="138">
        <v>83408</v>
      </c>
      <c r="BA580" s="188" t="s">
        <v>248</v>
      </c>
      <c r="BB580" s="203" t="s">
        <v>248</v>
      </c>
      <c r="BC580" s="158" t="s">
        <v>248</v>
      </c>
      <c r="BD580" s="217" t="s">
        <v>61</v>
      </c>
      <c r="BE580" s="201" t="s">
        <v>62</v>
      </c>
      <c r="BF580" s="201" t="s">
        <v>63</v>
      </c>
      <c r="BG580" s="201" t="s">
        <v>196</v>
      </c>
      <c r="BH580" s="456" t="s">
        <v>515</v>
      </c>
      <c r="BI580" s="218" t="s">
        <v>67</v>
      </c>
      <c r="BJ580" s="370">
        <v>214</v>
      </c>
      <c r="BK580" s="370">
        <v>3</v>
      </c>
      <c r="BL580" s="219" t="s">
        <v>65</v>
      </c>
      <c r="BM580" s="52"/>
      <c r="BN580" s="218" t="s">
        <v>310</v>
      </c>
      <c r="BO580" s="217" t="s">
        <v>54</v>
      </c>
      <c r="BP580" s="201" t="s">
        <v>699</v>
      </c>
      <c r="BQ580" s="52" t="s">
        <v>715</v>
      </c>
    </row>
    <row r="581" spans="1:69" ht="16.5" thickBot="1">
      <c r="A581" s="207" t="s">
        <v>37</v>
      </c>
      <c r="B581" s="208" t="s">
        <v>9</v>
      </c>
      <c r="C581" s="202" t="s">
        <v>35</v>
      </c>
      <c r="D581" s="210" t="s">
        <v>182</v>
      </c>
      <c r="E581" s="24" t="s">
        <v>597</v>
      </c>
      <c r="F581" s="86">
        <v>52</v>
      </c>
      <c r="G581" s="80">
        <v>3</v>
      </c>
      <c r="H581" s="204"/>
      <c r="I581" s="204"/>
      <c r="J581" s="204"/>
      <c r="K581" s="204"/>
      <c r="L581" s="80">
        <v>0</v>
      </c>
      <c r="M581" s="203"/>
      <c r="N581" s="52">
        <v>0</v>
      </c>
      <c r="O581" s="204"/>
      <c r="P581" s="204"/>
      <c r="Q581" s="11">
        <v>7.8655305306000001</v>
      </c>
      <c r="R581" s="204"/>
      <c r="S581" s="204"/>
      <c r="T581" s="53">
        <v>9.7749999999999986</v>
      </c>
      <c r="U581" s="204"/>
      <c r="V581" s="204"/>
      <c r="W581" s="11">
        <v>7.8216733061224</v>
      </c>
      <c r="X581" s="204"/>
      <c r="Y581" s="204"/>
      <c r="Z581" s="53">
        <v>9.7749999999999986</v>
      </c>
      <c r="AA581" s="204"/>
      <c r="AB581" s="204"/>
      <c r="AC581" s="204"/>
      <c r="AD581" s="204"/>
      <c r="AE581" s="204"/>
      <c r="AF581" s="9">
        <v>2.7130395210260319</v>
      </c>
      <c r="AG581" s="9">
        <v>329</v>
      </c>
      <c r="AH581" s="9">
        <v>0.33923349639940492</v>
      </c>
      <c r="AI581" s="9">
        <v>64</v>
      </c>
      <c r="AJ581" s="9">
        <v>2.0182203389830509</v>
      </c>
      <c r="AK581" s="9" t="s">
        <v>248</v>
      </c>
      <c r="AL581" s="9">
        <v>0</v>
      </c>
      <c r="AM581" s="9"/>
      <c r="AN581" s="9"/>
      <c r="AO581" s="73">
        <v>5</v>
      </c>
      <c r="AP581" s="80">
        <v>0</v>
      </c>
      <c r="AQ581" s="80">
        <v>0</v>
      </c>
      <c r="AR581" s="224">
        <v>93</v>
      </c>
      <c r="AS581" s="224" t="s">
        <v>248</v>
      </c>
      <c r="AT581" s="11">
        <v>3394.9090000000001</v>
      </c>
      <c r="AU581" s="11">
        <v>120.32899999999999</v>
      </c>
      <c r="AV581" s="11">
        <v>0</v>
      </c>
      <c r="AW581" s="11">
        <v>93</v>
      </c>
      <c r="AX581" s="158" t="s">
        <v>248</v>
      </c>
      <c r="AY581" s="235" t="s">
        <v>248</v>
      </c>
      <c r="AZ581" s="242">
        <v>83408</v>
      </c>
      <c r="BA581" s="188" t="s">
        <v>248</v>
      </c>
      <c r="BB581" s="203" t="s">
        <v>248</v>
      </c>
      <c r="BC581" s="158" t="s">
        <v>248</v>
      </c>
      <c r="BD581" s="217" t="s">
        <v>61</v>
      </c>
      <c r="BE581" s="201" t="s">
        <v>62</v>
      </c>
      <c r="BF581" s="201" t="s">
        <v>63</v>
      </c>
      <c r="BG581" s="201" t="s">
        <v>196</v>
      </c>
      <c r="BH581" s="456" t="s">
        <v>515</v>
      </c>
      <c r="BI581" s="218" t="s">
        <v>68</v>
      </c>
      <c r="BJ581" s="391">
        <v>214</v>
      </c>
      <c r="BK581" s="370">
        <v>4</v>
      </c>
      <c r="BL581" s="219" t="s">
        <v>65</v>
      </c>
      <c r="BM581" s="52"/>
      <c r="BN581" s="218" t="s">
        <v>310</v>
      </c>
      <c r="BO581" s="217" t="s">
        <v>54</v>
      </c>
      <c r="BP581" s="201" t="s">
        <v>699</v>
      </c>
      <c r="BQ581" s="52" t="s">
        <v>715</v>
      </c>
    </row>
    <row r="582" spans="1:69" ht="16.5" thickBot="1">
      <c r="A582" s="207" t="s">
        <v>37</v>
      </c>
      <c r="B582" s="208" t="s">
        <v>9</v>
      </c>
      <c r="C582" s="202" t="s">
        <v>35</v>
      </c>
      <c r="D582" s="210" t="s">
        <v>182</v>
      </c>
      <c r="E582" s="24" t="s">
        <v>672</v>
      </c>
      <c r="F582" s="86">
        <v>65</v>
      </c>
      <c r="G582" s="80">
        <v>0</v>
      </c>
      <c r="H582" s="204"/>
      <c r="I582" s="204"/>
      <c r="J582" s="204"/>
      <c r="K582" s="204"/>
      <c r="L582" s="80">
        <v>0</v>
      </c>
      <c r="M582" s="203"/>
      <c r="N582" s="52">
        <v>0</v>
      </c>
      <c r="O582" s="204"/>
      <c r="P582" s="204"/>
      <c r="Q582" s="11">
        <v>5.8438921385000002</v>
      </c>
      <c r="R582" s="204"/>
      <c r="S582" s="204"/>
      <c r="T582" s="53">
        <v>7.875</v>
      </c>
      <c r="U582" s="204"/>
      <c r="V582" s="204"/>
      <c r="W582" s="11">
        <v>5.6050151230768996</v>
      </c>
      <c r="X582" s="204"/>
      <c r="Y582" s="204"/>
      <c r="Z582" s="53">
        <v>7.875</v>
      </c>
      <c r="AA582" s="204"/>
      <c r="AB582" s="204"/>
      <c r="AC582" s="204"/>
      <c r="AD582" s="204"/>
      <c r="AE582" s="204"/>
      <c r="AF582" s="9">
        <v>3.7309890317392878</v>
      </c>
      <c r="AG582" s="9">
        <v>455</v>
      </c>
      <c r="AH582" s="9">
        <v>0.46374591116941338</v>
      </c>
      <c r="AI582" s="9">
        <v>15</v>
      </c>
      <c r="AJ582" s="9">
        <v>2.7767857142857144</v>
      </c>
      <c r="AK582" s="9" t="s">
        <v>248</v>
      </c>
      <c r="AL582" s="9">
        <v>65</v>
      </c>
      <c r="AM582" s="9">
        <v>3.7309890317392878</v>
      </c>
      <c r="AN582" s="9">
        <v>3.7581967213114753</v>
      </c>
      <c r="AO582" s="73">
        <v>3</v>
      </c>
      <c r="AP582" s="80">
        <v>0</v>
      </c>
      <c r="AQ582" s="80">
        <v>0</v>
      </c>
      <c r="AR582" s="224">
        <v>127</v>
      </c>
      <c r="AS582" s="224" t="s">
        <v>248</v>
      </c>
      <c r="AT582" s="11">
        <v>4933.6139999999996</v>
      </c>
      <c r="AU582" s="11">
        <v>0</v>
      </c>
      <c r="AV582" s="11">
        <v>0</v>
      </c>
      <c r="AW582" s="11">
        <v>127</v>
      </c>
      <c r="AX582" s="203" t="s">
        <v>248</v>
      </c>
      <c r="AY582" s="235" t="s">
        <v>248</v>
      </c>
      <c r="AZ582" s="138">
        <v>79253</v>
      </c>
      <c r="BA582" s="188" t="s">
        <v>248</v>
      </c>
      <c r="BB582" s="203" t="s">
        <v>248</v>
      </c>
      <c r="BC582" s="158" t="s">
        <v>248</v>
      </c>
      <c r="BD582" s="217" t="s">
        <v>61</v>
      </c>
      <c r="BE582" s="201" t="s">
        <v>62</v>
      </c>
      <c r="BF582" s="201" t="s">
        <v>63</v>
      </c>
      <c r="BG582" s="201" t="s">
        <v>196</v>
      </c>
      <c r="BH582" s="456" t="s">
        <v>511</v>
      </c>
      <c r="BI582" s="218" t="s">
        <v>64</v>
      </c>
      <c r="BJ582" s="370">
        <v>214</v>
      </c>
      <c r="BK582" s="370">
        <v>1</v>
      </c>
      <c r="BL582" s="219" t="s">
        <v>65</v>
      </c>
      <c r="BM582" s="52"/>
      <c r="BN582" s="218" t="s">
        <v>310</v>
      </c>
      <c r="BO582" s="217" t="s">
        <v>54</v>
      </c>
      <c r="BP582" s="201" t="s">
        <v>699</v>
      </c>
      <c r="BQ582" s="52" t="s">
        <v>715</v>
      </c>
    </row>
    <row r="583" spans="1:69" ht="16.5" thickBot="1">
      <c r="A583" s="207" t="s">
        <v>37</v>
      </c>
      <c r="B583" s="208" t="s">
        <v>9</v>
      </c>
      <c r="C583" s="202" t="s">
        <v>35</v>
      </c>
      <c r="D583" s="210" t="s">
        <v>182</v>
      </c>
      <c r="E583" s="24" t="s">
        <v>672</v>
      </c>
      <c r="F583" s="86">
        <v>62</v>
      </c>
      <c r="G583" s="80">
        <v>2</v>
      </c>
      <c r="H583" s="204"/>
      <c r="I583" s="204"/>
      <c r="J583" s="204"/>
      <c r="K583" s="204"/>
      <c r="L583" s="80">
        <v>2</v>
      </c>
      <c r="M583" s="203"/>
      <c r="N583" s="52">
        <v>0</v>
      </c>
      <c r="O583" s="204"/>
      <c r="P583" s="204"/>
      <c r="Q583" s="11">
        <v>7.0842757759000001</v>
      </c>
      <c r="R583" s="204"/>
      <c r="S583" s="204"/>
      <c r="T583" s="53">
        <v>12.524999999999999</v>
      </c>
      <c r="U583" s="204"/>
      <c r="V583" s="204"/>
      <c r="W583" s="11">
        <v>7.039810275862</v>
      </c>
      <c r="X583" s="204"/>
      <c r="Y583" s="204"/>
      <c r="Z583" s="53">
        <v>12.549999999999997</v>
      </c>
      <c r="AA583" s="204"/>
      <c r="AB583" s="204"/>
      <c r="AC583" s="204"/>
      <c r="AD583" s="204"/>
      <c r="AE583" s="204"/>
      <c r="AF583" s="9">
        <v>3.3136059112736747</v>
      </c>
      <c r="AG583" s="9">
        <v>406</v>
      </c>
      <c r="AH583" s="9">
        <v>0.47038584950258938</v>
      </c>
      <c r="AI583" s="9">
        <v>23</v>
      </c>
      <c r="AJ583" s="9">
        <v>2.4386363636363635</v>
      </c>
      <c r="AK583" s="9" t="s">
        <v>248</v>
      </c>
      <c r="AL583" s="9">
        <v>57</v>
      </c>
      <c r="AM583" s="9">
        <v>3.3166165411621709</v>
      </c>
      <c r="AN583" s="9">
        <v>3.3759689922480618</v>
      </c>
      <c r="AO583" s="73">
        <v>7</v>
      </c>
      <c r="AP583" s="80">
        <v>0</v>
      </c>
      <c r="AQ583" s="80">
        <v>1</v>
      </c>
      <c r="AR583" s="224">
        <v>112</v>
      </c>
      <c r="AS583" s="224" t="s">
        <v>248</v>
      </c>
      <c r="AT583" s="11">
        <v>4518.8450000000003</v>
      </c>
      <c r="AU583" s="11">
        <v>18.533000000000001</v>
      </c>
      <c r="AV583" s="11">
        <v>0</v>
      </c>
      <c r="AW583" s="11">
        <v>112</v>
      </c>
      <c r="AX583" s="203" t="s">
        <v>248</v>
      </c>
      <c r="AY583" s="235" t="s">
        <v>248</v>
      </c>
      <c r="AZ583" s="138">
        <v>79253</v>
      </c>
      <c r="BA583" s="188" t="s">
        <v>248</v>
      </c>
      <c r="BB583" s="203" t="s">
        <v>248</v>
      </c>
      <c r="BC583" s="158" t="s">
        <v>248</v>
      </c>
      <c r="BD583" s="217" t="s">
        <v>61</v>
      </c>
      <c r="BE583" s="201" t="s">
        <v>62</v>
      </c>
      <c r="BF583" s="201" t="s">
        <v>63</v>
      </c>
      <c r="BG583" s="201" t="s">
        <v>196</v>
      </c>
      <c r="BH583" s="456" t="s">
        <v>511</v>
      </c>
      <c r="BI583" s="218" t="s">
        <v>66</v>
      </c>
      <c r="BJ583" s="370">
        <v>214</v>
      </c>
      <c r="BK583" s="370">
        <v>7</v>
      </c>
      <c r="BL583" s="219" t="s">
        <v>65</v>
      </c>
      <c r="BM583" s="52"/>
      <c r="BN583" s="218" t="s">
        <v>310</v>
      </c>
      <c r="BO583" s="217" t="s">
        <v>54</v>
      </c>
      <c r="BP583" s="201" t="s">
        <v>699</v>
      </c>
      <c r="BQ583" s="52" t="s">
        <v>715</v>
      </c>
    </row>
    <row r="584" spans="1:69" ht="16.5" thickBot="1">
      <c r="A584" s="207" t="s">
        <v>37</v>
      </c>
      <c r="B584" s="208" t="s">
        <v>9</v>
      </c>
      <c r="C584" s="202" t="s">
        <v>35</v>
      </c>
      <c r="D584" s="210" t="s">
        <v>182</v>
      </c>
      <c r="E584" s="24" t="s">
        <v>672</v>
      </c>
      <c r="F584" s="86">
        <v>63</v>
      </c>
      <c r="G584" s="80">
        <v>0</v>
      </c>
      <c r="H584" s="204"/>
      <c r="I584" s="204"/>
      <c r="J584" s="204"/>
      <c r="K584" s="204"/>
      <c r="L584" s="80">
        <v>0</v>
      </c>
      <c r="M584" s="203"/>
      <c r="N584" s="52">
        <v>0</v>
      </c>
      <c r="O584" s="204"/>
      <c r="P584" s="204"/>
      <c r="Q584" s="11">
        <v>6.9129680952000001</v>
      </c>
      <c r="R584" s="204"/>
      <c r="S584" s="204"/>
      <c r="T584" s="53">
        <v>8.6416666666666657</v>
      </c>
      <c r="U584" s="204"/>
      <c r="V584" s="204"/>
      <c r="W584" s="11">
        <v>7.0511268571428003</v>
      </c>
      <c r="X584" s="204"/>
      <c r="Y584" s="204"/>
      <c r="Z584" s="53">
        <v>8.4749999999999996</v>
      </c>
      <c r="AA584" s="204"/>
      <c r="AB584" s="204"/>
      <c r="AC584" s="204"/>
      <c r="AD584" s="204"/>
      <c r="AE584" s="204"/>
      <c r="AF584" s="9">
        <v>3.4292037535886295</v>
      </c>
      <c r="AG584" s="9">
        <v>441</v>
      </c>
      <c r="AH584" s="9">
        <v>0.54017622356471617</v>
      </c>
      <c r="AI584" s="9">
        <v>33</v>
      </c>
      <c r="AJ584" s="9">
        <v>2.2511363636363635</v>
      </c>
      <c r="AK584" s="9" t="s">
        <v>248</v>
      </c>
      <c r="AL584" s="9">
        <v>59</v>
      </c>
      <c r="AM584" s="9">
        <v>3.4510653821377146</v>
      </c>
      <c r="AN584" s="9">
        <v>3.5442583732057416</v>
      </c>
      <c r="AO584" s="73">
        <v>16</v>
      </c>
      <c r="AP584" s="80">
        <v>2</v>
      </c>
      <c r="AQ584" s="80">
        <v>2</v>
      </c>
      <c r="AR584" s="224">
        <v>106</v>
      </c>
      <c r="AS584" s="224" t="s">
        <v>248</v>
      </c>
      <c r="AT584" s="11">
        <v>4729.5569999999998</v>
      </c>
      <c r="AU584" s="11">
        <v>77.893000000000001</v>
      </c>
      <c r="AV584" s="11">
        <v>0</v>
      </c>
      <c r="AW584" s="11">
        <v>106</v>
      </c>
      <c r="AX584" s="203" t="s">
        <v>248</v>
      </c>
      <c r="AY584" s="235" t="s">
        <v>248</v>
      </c>
      <c r="AZ584" s="138">
        <v>79253</v>
      </c>
      <c r="BA584" s="188" t="s">
        <v>248</v>
      </c>
      <c r="BB584" s="203" t="s">
        <v>248</v>
      </c>
      <c r="BC584" s="158" t="s">
        <v>248</v>
      </c>
      <c r="BD584" s="217" t="s">
        <v>61</v>
      </c>
      <c r="BE584" s="201" t="s">
        <v>62</v>
      </c>
      <c r="BF584" s="201" t="s">
        <v>63</v>
      </c>
      <c r="BG584" s="201" t="s">
        <v>196</v>
      </c>
      <c r="BH584" s="456" t="s">
        <v>511</v>
      </c>
      <c r="BI584" s="218" t="s">
        <v>67</v>
      </c>
      <c r="BJ584" s="370">
        <v>214</v>
      </c>
      <c r="BK584" s="370">
        <v>3</v>
      </c>
      <c r="BL584" s="219" t="s">
        <v>65</v>
      </c>
      <c r="BM584" s="52"/>
      <c r="BN584" s="218" t="s">
        <v>310</v>
      </c>
      <c r="BO584" s="217" t="s">
        <v>54</v>
      </c>
      <c r="BP584" s="201" t="s">
        <v>699</v>
      </c>
      <c r="BQ584" s="52" t="s">
        <v>715</v>
      </c>
    </row>
    <row r="585" spans="1:69" ht="16.5" thickBot="1">
      <c r="A585" s="207" t="s">
        <v>37</v>
      </c>
      <c r="B585" s="208" t="s">
        <v>9</v>
      </c>
      <c r="C585" s="202" t="s">
        <v>35</v>
      </c>
      <c r="D585" s="210" t="s">
        <v>182</v>
      </c>
      <c r="E585" s="24" t="s">
        <v>672</v>
      </c>
      <c r="F585" s="86">
        <v>56</v>
      </c>
      <c r="G585" s="80">
        <v>2</v>
      </c>
      <c r="H585" s="204"/>
      <c r="I585" s="204"/>
      <c r="J585" s="204"/>
      <c r="K585" s="204"/>
      <c r="L585" s="80">
        <v>0</v>
      </c>
      <c r="M585" s="203"/>
      <c r="N585" s="52">
        <v>0</v>
      </c>
      <c r="O585" s="204"/>
      <c r="P585" s="204"/>
      <c r="Q585" s="11">
        <v>7.1594442963000002</v>
      </c>
      <c r="R585" s="204"/>
      <c r="S585" s="204"/>
      <c r="T585" s="53">
        <v>9.1499999999999986</v>
      </c>
      <c r="U585" s="204"/>
      <c r="V585" s="204"/>
      <c r="W585" s="11">
        <v>7.1714072407406997</v>
      </c>
      <c r="X585" s="204"/>
      <c r="Y585" s="204"/>
      <c r="Z585" s="53">
        <v>8.9499999999999993</v>
      </c>
      <c r="AA585" s="204"/>
      <c r="AB585" s="204"/>
      <c r="AC585" s="204"/>
      <c r="AD585" s="204"/>
      <c r="AE585" s="204"/>
      <c r="AF585" s="9">
        <v>2.7617428592273172</v>
      </c>
      <c r="AG585" s="9">
        <v>378</v>
      </c>
      <c r="AH585" s="9">
        <v>0.40859406617647809</v>
      </c>
      <c r="AI585" s="9">
        <v>92</v>
      </c>
      <c r="AJ585" s="9">
        <v>1.9964285714285714</v>
      </c>
      <c r="AK585" s="9" t="s">
        <v>248</v>
      </c>
      <c r="AL585" s="9">
        <v>0</v>
      </c>
      <c r="AM585" s="9"/>
      <c r="AN585" s="9"/>
      <c r="AO585" s="73">
        <v>50</v>
      </c>
      <c r="AP585" s="80">
        <v>3</v>
      </c>
      <c r="AQ585" s="80">
        <v>0</v>
      </c>
      <c r="AR585" s="224">
        <v>55</v>
      </c>
      <c r="AS585" s="224" t="s">
        <v>248</v>
      </c>
      <c r="AT585" s="11">
        <v>3883.6379999999999</v>
      </c>
      <c r="AU585" s="11">
        <v>266.97699999999998</v>
      </c>
      <c r="AV585" s="11">
        <v>0</v>
      </c>
      <c r="AW585" s="11">
        <v>55</v>
      </c>
      <c r="AX585" s="203" t="s">
        <v>248</v>
      </c>
      <c r="AY585" s="235" t="s">
        <v>248</v>
      </c>
      <c r="AZ585" s="138">
        <v>79253</v>
      </c>
      <c r="BA585" s="188" t="s">
        <v>248</v>
      </c>
      <c r="BB585" s="203" t="s">
        <v>248</v>
      </c>
      <c r="BC585" s="158" t="s">
        <v>248</v>
      </c>
      <c r="BD585" s="217" t="s">
        <v>61</v>
      </c>
      <c r="BE585" s="201" t="s">
        <v>62</v>
      </c>
      <c r="BF585" s="201" t="s">
        <v>63</v>
      </c>
      <c r="BG585" s="201" t="s">
        <v>196</v>
      </c>
      <c r="BH585" s="456" t="s">
        <v>511</v>
      </c>
      <c r="BI585" s="218" t="s">
        <v>68</v>
      </c>
      <c r="BJ585" s="370">
        <v>214</v>
      </c>
      <c r="BK585" s="370">
        <v>4</v>
      </c>
      <c r="BL585" s="219" t="s">
        <v>65</v>
      </c>
      <c r="BM585" s="52"/>
      <c r="BN585" s="218" t="s">
        <v>310</v>
      </c>
      <c r="BO585" s="217" t="s">
        <v>54</v>
      </c>
      <c r="BP585" s="201" t="s">
        <v>699</v>
      </c>
      <c r="BQ585" s="52" t="s">
        <v>715</v>
      </c>
    </row>
    <row r="586" spans="1:69" ht="16.5" thickBot="1">
      <c r="A586" s="207" t="s">
        <v>37</v>
      </c>
      <c r="B586" s="208" t="s">
        <v>9</v>
      </c>
      <c r="C586" s="202" t="s">
        <v>35</v>
      </c>
      <c r="D586" s="210" t="s">
        <v>182</v>
      </c>
      <c r="E586" s="24" t="s">
        <v>628</v>
      </c>
      <c r="F586" s="86">
        <v>42</v>
      </c>
      <c r="G586" s="80">
        <v>0</v>
      </c>
      <c r="H586" s="204"/>
      <c r="I586" s="204"/>
      <c r="J586" s="204"/>
      <c r="K586" s="204"/>
      <c r="L586" s="80">
        <v>0</v>
      </c>
      <c r="M586" s="203"/>
      <c r="N586" s="52">
        <v>0</v>
      </c>
      <c r="O586" s="204"/>
      <c r="P586" s="204"/>
      <c r="Q586" s="11">
        <v>6.1890951190000001</v>
      </c>
      <c r="R586" s="204"/>
      <c r="S586" s="204"/>
      <c r="T586" s="53">
        <v>10.45</v>
      </c>
      <c r="U586" s="204"/>
      <c r="V586" s="204"/>
      <c r="W586" s="11">
        <v>5.9224759999999996</v>
      </c>
      <c r="X586" s="204"/>
      <c r="Y586" s="204"/>
      <c r="Z586" s="53">
        <v>10.45</v>
      </c>
      <c r="AA586" s="204"/>
      <c r="AB586" s="204"/>
      <c r="AC586" s="204"/>
      <c r="AD586" s="204"/>
      <c r="AE586" s="204"/>
      <c r="AF586" s="9">
        <v>3.5780272297307749</v>
      </c>
      <c r="AG586" s="9">
        <v>294</v>
      </c>
      <c r="AH586" s="9">
        <v>0.54037600084028115</v>
      </c>
      <c r="AI586" s="9">
        <v>16</v>
      </c>
      <c r="AJ586" s="9">
        <v>2.427777777777778</v>
      </c>
      <c r="AK586" s="9" t="s">
        <v>248</v>
      </c>
      <c r="AL586" s="9">
        <v>42</v>
      </c>
      <c r="AM586" s="9">
        <v>3.5780272297307749</v>
      </c>
      <c r="AN586" s="9">
        <v>3.6787709497206702</v>
      </c>
      <c r="AO586" s="73">
        <v>1</v>
      </c>
      <c r="AP586" s="80">
        <v>0</v>
      </c>
      <c r="AQ586" s="80">
        <v>0</v>
      </c>
      <c r="AR586" s="224">
        <v>83</v>
      </c>
      <c r="AS586" s="224" t="s">
        <v>248</v>
      </c>
      <c r="AT586" s="11">
        <v>2997.0169999999998</v>
      </c>
      <c r="AU586" s="11">
        <v>0</v>
      </c>
      <c r="AV586" s="11">
        <v>0</v>
      </c>
      <c r="AW586" s="11">
        <v>83</v>
      </c>
      <c r="AX586" s="203" t="s">
        <v>248</v>
      </c>
      <c r="AY586" s="235" t="s">
        <v>248</v>
      </c>
      <c r="AZ586" s="138">
        <v>42919</v>
      </c>
      <c r="BA586" s="188" t="s">
        <v>248</v>
      </c>
      <c r="BB586" s="203" t="s">
        <v>248</v>
      </c>
      <c r="BC586" s="158" t="s">
        <v>248</v>
      </c>
      <c r="BD586" s="217" t="s">
        <v>61</v>
      </c>
      <c r="BE586" s="201" t="s">
        <v>62</v>
      </c>
      <c r="BF586" s="201" t="s">
        <v>63</v>
      </c>
      <c r="BG586" s="201" t="s">
        <v>196</v>
      </c>
      <c r="BH586" s="456" t="s">
        <v>515</v>
      </c>
      <c r="BI586" s="218" t="s">
        <v>64</v>
      </c>
      <c r="BJ586" s="370">
        <v>214</v>
      </c>
      <c r="BK586" s="370">
        <v>1</v>
      </c>
      <c r="BL586" s="219" t="s">
        <v>65</v>
      </c>
      <c r="BM586" s="52"/>
      <c r="BN586" s="218" t="s">
        <v>310</v>
      </c>
      <c r="BO586" s="217" t="s">
        <v>54</v>
      </c>
      <c r="BP586" s="201" t="s">
        <v>699</v>
      </c>
      <c r="BQ586" s="52" t="s">
        <v>715</v>
      </c>
    </row>
    <row r="587" spans="1:69" ht="16.5" thickBot="1">
      <c r="A587" s="207" t="s">
        <v>37</v>
      </c>
      <c r="B587" s="208" t="s">
        <v>9</v>
      </c>
      <c r="C587" s="202" t="s">
        <v>35</v>
      </c>
      <c r="D587" s="210" t="s">
        <v>182</v>
      </c>
      <c r="E587" s="24" t="s">
        <v>628</v>
      </c>
      <c r="F587" s="86">
        <v>43</v>
      </c>
      <c r="G587" s="80">
        <v>4</v>
      </c>
      <c r="H587" s="204"/>
      <c r="I587" s="204"/>
      <c r="J587" s="204"/>
      <c r="K587" s="204"/>
      <c r="L587" s="80">
        <v>0</v>
      </c>
      <c r="M587" s="203"/>
      <c r="N587" s="52">
        <v>0</v>
      </c>
      <c r="O587" s="204"/>
      <c r="P587" s="204"/>
      <c r="Q587" s="11">
        <v>6.8509485127999996</v>
      </c>
      <c r="R587" s="204"/>
      <c r="S587" s="204"/>
      <c r="T587" s="53">
        <v>12.024999999999999</v>
      </c>
      <c r="U587" s="204"/>
      <c r="V587" s="204"/>
      <c r="W587" s="11">
        <v>6.5972562307692</v>
      </c>
      <c r="X587" s="204"/>
      <c r="Y587" s="204"/>
      <c r="Z587" s="53">
        <v>12.024999999999999</v>
      </c>
      <c r="AA587" s="204"/>
      <c r="AB587" s="204"/>
      <c r="AC587" s="204"/>
      <c r="AD587" s="204"/>
      <c r="AE587" s="204"/>
      <c r="AF587" s="9">
        <v>3.346263737032265</v>
      </c>
      <c r="AG587" s="9">
        <v>273</v>
      </c>
      <c r="AH587" s="9">
        <v>0.49278351816672217</v>
      </c>
      <c r="AI587" s="9">
        <v>22</v>
      </c>
      <c r="AJ587" s="9">
        <v>2.3102272727272726</v>
      </c>
      <c r="AK587" s="9" t="s">
        <v>248</v>
      </c>
      <c r="AL587" s="9">
        <v>38</v>
      </c>
      <c r="AM587" s="9">
        <v>3.3616541364139185</v>
      </c>
      <c r="AN587" s="9">
        <v>3.4866666666666668</v>
      </c>
      <c r="AO587" s="73">
        <v>5</v>
      </c>
      <c r="AP587" s="80">
        <v>0</v>
      </c>
      <c r="AQ587" s="80">
        <v>0</v>
      </c>
      <c r="AR587" s="224">
        <v>73</v>
      </c>
      <c r="AS587" s="224" t="s">
        <v>248</v>
      </c>
      <c r="AT587" s="11">
        <v>2781.578</v>
      </c>
      <c r="AU587" s="11">
        <v>0</v>
      </c>
      <c r="AV587" s="11">
        <v>0</v>
      </c>
      <c r="AW587" s="11">
        <v>73</v>
      </c>
      <c r="AX587" s="203" t="s">
        <v>248</v>
      </c>
      <c r="AY587" s="235" t="s">
        <v>248</v>
      </c>
      <c r="AZ587" s="138">
        <v>42919</v>
      </c>
      <c r="BA587" s="188" t="s">
        <v>248</v>
      </c>
      <c r="BB587" s="203" t="s">
        <v>248</v>
      </c>
      <c r="BC587" s="158" t="s">
        <v>248</v>
      </c>
      <c r="BD587" s="217" t="s">
        <v>61</v>
      </c>
      <c r="BE587" s="201" t="s">
        <v>62</v>
      </c>
      <c r="BF587" s="201" t="s">
        <v>63</v>
      </c>
      <c r="BG587" s="201" t="s">
        <v>196</v>
      </c>
      <c r="BH587" s="456" t="s">
        <v>515</v>
      </c>
      <c r="BI587" s="218" t="s">
        <v>66</v>
      </c>
      <c r="BJ587" s="370">
        <v>214</v>
      </c>
      <c r="BK587" s="370">
        <v>7</v>
      </c>
      <c r="BL587" s="219" t="s">
        <v>65</v>
      </c>
      <c r="BM587" s="52"/>
      <c r="BN587" s="218" t="s">
        <v>310</v>
      </c>
      <c r="BO587" s="217" t="s">
        <v>54</v>
      </c>
      <c r="BP587" s="201" t="s">
        <v>699</v>
      </c>
      <c r="BQ587" s="52" t="s">
        <v>715</v>
      </c>
    </row>
    <row r="588" spans="1:69" ht="16.5" thickBot="1">
      <c r="A588" s="207" t="s">
        <v>37</v>
      </c>
      <c r="B588" s="208" t="s">
        <v>9</v>
      </c>
      <c r="C588" s="202" t="s">
        <v>35</v>
      </c>
      <c r="D588" s="210" t="s">
        <v>182</v>
      </c>
      <c r="E588" s="24" t="s">
        <v>628</v>
      </c>
      <c r="F588" s="86">
        <v>43</v>
      </c>
      <c r="G588" s="80">
        <v>0</v>
      </c>
      <c r="H588" s="204"/>
      <c r="I588" s="204"/>
      <c r="J588" s="204"/>
      <c r="K588" s="204"/>
      <c r="L588" s="80">
        <v>1</v>
      </c>
      <c r="M588" s="203"/>
      <c r="N588" s="52">
        <v>0</v>
      </c>
      <c r="O588" s="204"/>
      <c r="P588" s="204"/>
      <c r="Q588" s="11">
        <v>6.8106901904999999</v>
      </c>
      <c r="R588" s="204"/>
      <c r="S588" s="204"/>
      <c r="T588" s="53">
        <v>8.3166666666666664</v>
      </c>
      <c r="U588" s="204"/>
      <c r="V588" s="204"/>
      <c r="W588" s="11">
        <v>6.9699045476189996</v>
      </c>
      <c r="X588" s="204"/>
      <c r="Y588" s="204"/>
      <c r="Z588" s="53">
        <v>7.9928571428571429</v>
      </c>
      <c r="AA588" s="204"/>
      <c r="AB588" s="204"/>
      <c r="AC588" s="204"/>
      <c r="AD588" s="204"/>
      <c r="AE588" s="204"/>
      <c r="AF588" s="9">
        <v>3.4472165623354529</v>
      </c>
      <c r="AG588" s="9">
        <v>294</v>
      </c>
      <c r="AH588" s="9">
        <v>0.47430860882398218</v>
      </c>
      <c r="AI588" s="9">
        <v>12</v>
      </c>
      <c r="AJ588" s="9">
        <v>2.5299999999999998</v>
      </c>
      <c r="AK588" s="9" t="s">
        <v>248</v>
      </c>
      <c r="AL588" s="9">
        <v>41</v>
      </c>
      <c r="AM588" s="9">
        <v>3.4573519258964351</v>
      </c>
      <c r="AN588" s="9">
        <v>3.5506535947712417</v>
      </c>
      <c r="AO588" s="73">
        <v>0</v>
      </c>
      <c r="AP588" s="80">
        <v>0</v>
      </c>
      <c r="AQ588" s="80">
        <v>0</v>
      </c>
      <c r="AR588" s="224">
        <v>86</v>
      </c>
      <c r="AS588" s="224" t="s">
        <v>248</v>
      </c>
      <c r="AT588" s="11">
        <v>3035.45</v>
      </c>
      <c r="AU588" s="11">
        <v>14.423</v>
      </c>
      <c r="AV588" s="11">
        <v>0</v>
      </c>
      <c r="AW588" s="11">
        <v>86</v>
      </c>
      <c r="AX588" s="203" t="s">
        <v>248</v>
      </c>
      <c r="AY588" s="235" t="s">
        <v>248</v>
      </c>
      <c r="AZ588" s="138">
        <v>42919</v>
      </c>
      <c r="BA588" s="188" t="s">
        <v>248</v>
      </c>
      <c r="BB588" s="203" t="s">
        <v>248</v>
      </c>
      <c r="BC588" s="158" t="s">
        <v>248</v>
      </c>
      <c r="BD588" s="217" t="s">
        <v>61</v>
      </c>
      <c r="BE588" s="201" t="s">
        <v>62</v>
      </c>
      <c r="BF588" s="201" t="s">
        <v>63</v>
      </c>
      <c r="BG588" s="201" t="s">
        <v>196</v>
      </c>
      <c r="BH588" s="456" t="s">
        <v>515</v>
      </c>
      <c r="BI588" s="218" t="s">
        <v>67</v>
      </c>
      <c r="BJ588" s="370">
        <v>214</v>
      </c>
      <c r="BK588" s="370">
        <v>3</v>
      </c>
      <c r="BL588" s="219" t="s">
        <v>65</v>
      </c>
      <c r="BM588" s="52"/>
      <c r="BN588" s="218" t="s">
        <v>310</v>
      </c>
      <c r="BO588" s="217" t="s">
        <v>54</v>
      </c>
      <c r="BP588" s="201" t="s">
        <v>699</v>
      </c>
      <c r="BQ588" s="52" t="s">
        <v>715</v>
      </c>
    </row>
    <row r="589" spans="1:69" ht="16.5" thickBot="1">
      <c r="A589" s="207" t="s">
        <v>37</v>
      </c>
      <c r="B589" s="208" t="s">
        <v>9</v>
      </c>
      <c r="C589" s="202" t="s">
        <v>35</v>
      </c>
      <c r="D589" s="210" t="s">
        <v>182</v>
      </c>
      <c r="E589" s="24" t="s">
        <v>628</v>
      </c>
      <c r="F589" s="86">
        <v>43</v>
      </c>
      <c r="G589" s="80">
        <v>1</v>
      </c>
      <c r="H589" s="204"/>
      <c r="I589" s="204"/>
      <c r="J589" s="204"/>
      <c r="K589" s="204"/>
      <c r="L589" s="80">
        <v>0</v>
      </c>
      <c r="M589" s="203"/>
      <c r="N589" s="52">
        <v>0</v>
      </c>
      <c r="O589" s="204"/>
      <c r="P589" s="204"/>
      <c r="Q589" s="11">
        <v>8.2230713571000003</v>
      </c>
      <c r="R589" s="204"/>
      <c r="S589" s="204"/>
      <c r="T589" s="53">
        <v>10.225</v>
      </c>
      <c r="U589" s="204"/>
      <c r="V589" s="204"/>
      <c r="W589" s="11">
        <v>8.2994046666666001</v>
      </c>
      <c r="X589" s="204"/>
      <c r="Y589" s="204"/>
      <c r="Z589" s="53">
        <v>10.45</v>
      </c>
      <c r="AA589" s="204"/>
      <c r="AB589" s="204"/>
      <c r="AC589" s="204"/>
      <c r="AD589" s="204"/>
      <c r="AE589" s="204"/>
      <c r="AF589" s="9">
        <v>2.7010801473976427</v>
      </c>
      <c r="AG589" s="9">
        <v>287</v>
      </c>
      <c r="AH589" s="9">
        <v>0.33139338207131841</v>
      </c>
      <c r="AI589" s="9">
        <v>55</v>
      </c>
      <c r="AJ589" s="9">
        <v>2.0581632653061224</v>
      </c>
      <c r="AK589" s="9" t="s">
        <v>248</v>
      </c>
      <c r="AL589" s="9">
        <v>0</v>
      </c>
      <c r="AM589" s="9"/>
      <c r="AN589" s="9"/>
      <c r="AO589" s="73">
        <v>5</v>
      </c>
      <c r="AP589" s="80">
        <v>0</v>
      </c>
      <c r="AQ589" s="80">
        <v>0</v>
      </c>
      <c r="AR589" s="224">
        <v>79</v>
      </c>
      <c r="AS589" s="224" t="s">
        <v>248</v>
      </c>
      <c r="AT589" s="11">
        <v>2993.44</v>
      </c>
      <c r="AU589" s="11">
        <v>0</v>
      </c>
      <c r="AV589" s="11">
        <v>0</v>
      </c>
      <c r="AW589" s="11">
        <v>79</v>
      </c>
      <c r="AX589" s="203" t="s">
        <v>248</v>
      </c>
      <c r="AY589" s="235" t="s">
        <v>248</v>
      </c>
      <c r="AZ589" s="138">
        <v>42919</v>
      </c>
      <c r="BA589" s="188" t="s">
        <v>248</v>
      </c>
      <c r="BB589" s="203" t="s">
        <v>248</v>
      </c>
      <c r="BC589" s="158" t="s">
        <v>248</v>
      </c>
      <c r="BD589" s="217" t="s">
        <v>61</v>
      </c>
      <c r="BE589" s="201" t="s">
        <v>62</v>
      </c>
      <c r="BF589" s="201" t="s">
        <v>63</v>
      </c>
      <c r="BG589" s="201" t="s">
        <v>196</v>
      </c>
      <c r="BH589" s="456" t="s">
        <v>515</v>
      </c>
      <c r="BI589" s="218" t="s">
        <v>68</v>
      </c>
      <c r="BJ589" s="370">
        <v>214</v>
      </c>
      <c r="BK589" s="370">
        <v>4</v>
      </c>
      <c r="BL589" s="219" t="s">
        <v>65</v>
      </c>
      <c r="BM589" s="52"/>
      <c r="BN589" s="218" t="s">
        <v>310</v>
      </c>
      <c r="BO589" s="217" t="s">
        <v>54</v>
      </c>
      <c r="BP589" s="201" t="s">
        <v>699</v>
      </c>
      <c r="BQ589" s="52" t="s">
        <v>715</v>
      </c>
    </row>
    <row r="590" spans="1:69" ht="16.5" thickBot="1">
      <c r="A590" s="207" t="s">
        <v>37</v>
      </c>
      <c r="B590" s="208" t="s">
        <v>9</v>
      </c>
      <c r="C590" s="202" t="s">
        <v>35</v>
      </c>
      <c r="D590" s="210" t="s">
        <v>182</v>
      </c>
      <c r="E590" s="24" t="s">
        <v>629</v>
      </c>
      <c r="F590" s="86">
        <v>45</v>
      </c>
      <c r="G590" s="80">
        <v>0</v>
      </c>
      <c r="H590" s="204"/>
      <c r="I590" s="204"/>
      <c r="J590" s="204"/>
      <c r="K590" s="204"/>
      <c r="L590" s="80">
        <v>0</v>
      </c>
      <c r="M590" s="203"/>
      <c r="N590" s="52">
        <v>0</v>
      </c>
      <c r="O590" s="204"/>
      <c r="P590" s="204"/>
      <c r="Q590" s="11">
        <v>5.6116885332999997</v>
      </c>
      <c r="R590" s="204"/>
      <c r="S590" s="204"/>
      <c r="T590" s="53">
        <v>7.6875</v>
      </c>
      <c r="U590" s="204"/>
      <c r="V590" s="204"/>
      <c r="W590" s="11">
        <v>5.3416220222222002</v>
      </c>
      <c r="X590" s="204"/>
      <c r="Y590" s="204"/>
      <c r="Z590" s="53">
        <v>7.6875</v>
      </c>
      <c r="AA590" s="204"/>
      <c r="AB590" s="204"/>
      <c r="AC590" s="204"/>
      <c r="AD590" s="204"/>
      <c r="AE590" s="204"/>
      <c r="AF590" s="9">
        <v>3.5383174729725662</v>
      </c>
      <c r="AG590" s="9">
        <v>315</v>
      </c>
      <c r="AH590" s="9">
        <v>0.46767407188002885</v>
      </c>
      <c r="AI590" s="9">
        <v>10</v>
      </c>
      <c r="AJ590" s="9">
        <v>2.5701219512195124</v>
      </c>
      <c r="AK590" s="9" t="s">
        <v>248</v>
      </c>
      <c r="AL590" s="9">
        <v>42</v>
      </c>
      <c r="AM590" s="9">
        <v>3.5772789222042576</v>
      </c>
      <c r="AN590" s="9">
        <v>3.6521739130434785</v>
      </c>
      <c r="AO590" s="73">
        <v>2</v>
      </c>
      <c r="AP590" s="80">
        <v>0</v>
      </c>
      <c r="AQ590" s="80">
        <v>0</v>
      </c>
      <c r="AR590" s="224">
        <v>88</v>
      </c>
      <c r="AS590" s="224" t="s">
        <v>248</v>
      </c>
      <c r="AT590" s="11">
        <v>3171.9</v>
      </c>
      <c r="AU590" s="11">
        <v>48.512999999999998</v>
      </c>
      <c r="AV590" s="11">
        <v>0</v>
      </c>
      <c r="AW590" s="11">
        <v>88</v>
      </c>
      <c r="AX590" s="203" t="s">
        <v>248</v>
      </c>
      <c r="AY590" s="235" t="s">
        <v>248</v>
      </c>
      <c r="AZ590" s="138">
        <v>32812</v>
      </c>
      <c r="BA590" s="188" t="s">
        <v>248</v>
      </c>
      <c r="BB590" s="203" t="s">
        <v>248</v>
      </c>
      <c r="BC590" s="158" t="s">
        <v>248</v>
      </c>
      <c r="BD590" s="217" t="s">
        <v>61</v>
      </c>
      <c r="BE590" s="201" t="s">
        <v>62</v>
      </c>
      <c r="BF590" s="201" t="s">
        <v>63</v>
      </c>
      <c r="BG590" s="201" t="s">
        <v>196</v>
      </c>
      <c r="BH590" s="456" t="s">
        <v>515</v>
      </c>
      <c r="BI590" s="218" t="s">
        <v>64</v>
      </c>
      <c r="BJ590" s="370">
        <v>214</v>
      </c>
      <c r="BK590" s="370">
        <v>1</v>
      </c>
      <c r="BL590" s="219" t="s">
        <v>65</v>
      </c>
      <c r="BM590" s="52"/>
      <c r="BN590" s="218" t="s">
        <v>310</v>
      </c>
      <c r="BO590" s="217" t="s">
        <v>54</v>
      </c>
      <c r="BP590" s="201" t="s">
        <v>699</v>
      </c>
      <c r="BQ590" s="52" t="s">
        <v>715</v>
      </c>
    </row>
    <row r="591" spans="1:69" ht="16.5" thickBot="1">
      <c r="A591" s="207" t="s">
        <v>37</v>
      </c>
      <c r="B591" s="208" t="s">
        <v>9</v>
      </c>
      <c r="C591" s="202" t="s">
        <v>35</v>
      </c>
      <c r="D591" s="210" t="s">
        <v>182</v>
      </c>
      <c r="E591" s="24" t="s">
        <v>629</v>
      </c>
      <c r="F591" s="86">
        <v>48</v>
      </c>
      <c r="G591" s="80">
        <v>6</v>
      </c>
      <c r="H591" s="204"/>
      <c r="I591" s="204"/>
      <c r="J591" s="204"/>
      <c r="K591" s="204"/>
      <c r="L591" s="80">
        <v>0</v>
      </c>
      <c r="M591" s="203"/>
      <c r="N591" s="52">
        <v>0</v>
      </c>
      <c r="O591" s="204"/>
      <c r="P591" s="204"/>
      <c r="Q591" s="11">
        <v>8.5067618809999992</v>
      </c>
      <c r="R591" s="204"/>
      <c r="S591" s="204"/>
      <c r="T591" s="53">
        <v>14.225</v>
      </c>
      <c r="U591" s="204"/>
      <c r="V591" s="204"/>
      <c r="W591" s="11">
        <v>8.2735713333332992</v>
      </c>
      <c r="X591" s="204"/>
      <c r="Y591" s="204"/>
      <c r="Z591" s="53">
        <v>13.975</v>
      </c>
      <c r="AA591" s="204"/>
      <c r="AB591" s="204"/>
      <c r="AC591" s="204"/>
      <c r="AD591" s="204"/>
      <c r="AE591" s="204"/>
      <c r="AF591" s="9">
        <v>3.3856122432922833</v>
      </c>
      <c r="AG591" s="9">
        <v>294</v>
      </c>
      <c r="AH591" s="9">
        <v>0.46679335056638255</v>
      </c>
      <c r="AI591" s="9">
        <v>12</v>
      </c>
      <c r="AJ591" s="9">
        <v>2.526470588235294</v>
      </c>
      <c r="AK591" s="9" t="s">
        <v>248</v>
      </c>
      <c r="AL591" s="9">
        <v>41</v>
      </c>
      <c r="AM591" s="9">
        <v>3.4015331006631619</v>
      </c>
      <c r="AN591" s="9">
        <v>3.4805555555555556</v>
      </c>
      <c r="AO591" s="73">
        <v>3</v>
      </c>
      <c r="AP591" s="80">
        <v>0</v>
      </c>
      <c r="AQ591" s="80">
        <v>0</v>
      </c>
      <c r="AR591" s="224">
        <v>81</v>
      </c>
      <c r="AS591" s="224" t="s">
        <v>248</v>
      </c>
      <c r="AT591" s="11">
        <v>3011.105</v>
      </c>
      <c r="AU591" s="11">
        <v>0</v>
      </c>
      <c r="AV591" s="11">
        <v>0</v>
      </c>
      <c r="AW591" s="11">
        <v>81</v>
      </c>
      <c r="AX591" s="203" t="s">
        <v>248</v>
      </c>
      <c r="AY591" s="235" t="s">
        <v>248</v>
      </c>
      <c r="AZ591" s="138">
        <v>32812</v>
      </c>
      <c r="BA591" s="188" t="s">
        <v>248</v>
      </c>
      <c r="BB591" s="203" t="s">
        <v>248</v>
      </c>
      <c r="BC591" s="158" t="s">
        <v>248</v>
      </c>
      <c r="BD591" s="217" t="s">
        <v>61</v>
      </c>
      <c r="BE591" s="201" t="s">
        <v>62</v>
      </c>
      <c r="BF591" s="201" t="s">
        <v>63</v>
      </c>
      <c r="BG591" s="201" t="s">
        <v>196</v>
      </c>
      <c r="BH591" s="456" t="s">
        <v>515</v>
      </c>
      <c r="BI591" s="218" t="s">
        <v>66</v>
      </c>
      <c r="BJ591" s="370">
        <v>214</v>
      </c>
      <c r="BK591" s="370">
        <v>7</v>
      </c>
      <c r="BL591" s="219" t="s">
        <v>65</v>
      </c>
      <c r="BM591" s="52"/>
      <c r="BN591" s="218" t="s">
        <v>310</v>
      </c>
      <c r="BO591" s="217" t="s">
        <v>54</v>
      </c>
      <c r="BP591" s="201" t="s">
        <v>699</v>
      </c>
      <c r="BQ591" s="52" t="s">
        <v>715</v>
      </c>
    </row>
    <row r="592" spans="1:69" ht="16.5" thickBot="1">
      <c r="A592" s="207" t="s">
        <v>37</v>
      </c>
      <c r="B592" s="208" t="s">
        <v>9</v>
      </c>
      <c r="C592" s="202" t="s">
        <v>35</v>
      </c>
      <c r="D592" s="210" t="s">
        <v>182</v>
      </c>
      <c r="E592" s="24" t="s">
        <v>629</v>
      </c>
      <c r="F592" s="86">
        <v>49</v>
      </c>
      <c r="G592" s="80">
        <v>0</v>
      </c>
      <c r="H592" s="204"/>
      <c r="I592" s="204"/>
      <c r="J592" s="204"/>
      <c r="K592" s="204"/>
      <c r="L592" s="80">
        <v>0</v>
      </c>
      <c r="M592" s="203"/>
      <c r="N592" s="52">
        <v>0</v>
      </c>
      <c r="O592" s="204"/>
      <c r="P592" s="204"/>
      <c r="Q592" s="11">
        <v>6.7285712653000003</v>
      </c>
      <c r="R592" s="204"/>
      <c r="S592" s="204"/>
      <c r="T592" s="53">
        <v>8.1374999999999993</v>
      </c>
      <c r="U592" s="204"/>
      <c r="V592" s="204"/>
      <c r="W592" s="11">
        <v>6.8532446938774996</v>
      </c>
      <c r="X592" s="204"/>
      <c r="Y592" s="204"/>
      <c r="Z592" s="53">
        <v>8.2749999999999986</v>
      </c>
      <c r="AA592" s="204"/>
      <c r="AB592" s="204"/>
      <c r="AC592" s="204"/>
      <c r="AD592" s="204"/>
      <c r="AE592" s="204"/>
      <c r="AF592" s="9">
        <v>3.4781851391403045</v>
      </c>
      <c r="AG592" s="9">
        <v>343</v>
      </c>
      <c r="AH592" s="9">
        <v>0.48117247076100095</v>
      </c>
      <c r="AI592" s="9">
        <v>19</v>
      </c>
      <c r="AJ592" s="9">
        <v>2.4421875000000002</v>
      </c>
      <c r="AK592" s="9" t="s">
        <v>248</v>
      </c>
      <c r="AL592" s="9">
        <v>48</v>
      </c>
      <c r="AM592" s="9">
        <v>3.4808035790920258</v>
      </c>
      <c r="AN592" s="9">
        <v>3.5775401069518717</v>
      </c>
      <c r="AO592" s="73">
        <v>0</v>
      </c>
      <c r="AP592" s="80">
        <v>0</v>
      </c>
      <c r="AQ592" s="80">
        <v>0</v>
      </c>
      <c r="AR592" s="224">
        <v>98</v>
      </c>
      <c r="AS592" s="224" t="s">
        <v>248</v>
      </c>
      <c r="AT592" s="11">
        <v>3489.6379999999999</v>
      </c>
      <c r="AU592" s="11">
        <v>22.094000000000001</v>
      </c>
      <c r="AV592" s="11">
        <v>0</v>
      </c>
      <c r="AW592" s="11">
        <v>98</v>
      </c>
      <c r="AX592" s="203" t="s">
        <v>248</v>
      </c>
      <c r="AY592" s="235" t="s">
        <v>248</v>
      </c>
      <c r="AZ592" s="138">
        <v>32812</v>
      </c>
      <c r="BA592" s="188" t="s">
        <v>248</v>
      </c>
      <c r="BB592" s="203" t="s">
        <v>248</v>
      </c>
      <c r="BC592" s="158" t="s">
        <v>248</v>
      </c>
      <c r="BD592" s="217" t="s">
        <v>61</v>
      </c>
      <c r="BE592" s="201" t="s">
        <v>62</v>
      </c>
      <c r="BF592" s="201" t="s">
        <v>63</v>
      </c>
      <c r="BG592" s="201" t="s">
        <v>196</v>
      </c>
      <c r="BH592" s="456" t="s">
        <v>515</v>
      </c>
      <c r="BI592" s="218" t="s">
        <v>67</v>
      </c>
      <c r="BJ592" s="370">
        <v>214</v>
      </c>
      <c r="BK592" s="370">
        <v>3</v>
      </c>
      <c r="BL592" s="219" t="s">
        <v>65</v>
      </c>
      <c r="BM592" s="52"/>
      <c r="BN592" s="218" t="s">
        <v>310</v>
      </c>
      <c r="BO592" s="217" t="s">
        <v>54</v>
      </c>
      <c r="BP592" s="201" t="s">
        <v>699</v>
      </c>
      <c r="BQ592" s="52" t="s">
        <v>715</v>
      </c>
    </row>
    <row r="593" spans="1:69" ht="16.5" thickBot="1">
      <c r="A593" s="207" t="s">
        <v>37</v>
      </c>
      <c r="B593" s="208" t="s">
        <v>9</v>
      </c>
      <c r="C593" s="202" t="s">
        <v>35</v>
      </c>
      <c r="D593" s="210" t="s">
        <v>182</v>
      </c>
      <c r="E593" s="24" t="s">
        <v>629</v>
      </c>
      <c r="F593" s="86">
        <v>49</v>
      </c>
      <c r="G593" s="80">
        <v>0</v>
      </c>
      <c r="H593" s="204"/>
      <c r="I593" s="204"/>
      <c r="J593" s="204"/>
      <c r="K593" s="204"/>
      <c r="L593" s="80">
        <v>0</v>
      </c>
      <c r="M593" s="203"/>
      <c r="N593" s="52">
        <v>0</v>
      </c>
      <c r="O593" s="204"/>
      <c r="P593" s="204"/>
      <c r="Q593" s="11">
        <v>7.8880610612000002</v>
      </c>
      <c r="R593" s="204"/>
      <c r="S593" s="204"/>
      <c r="T593" s="53">
        <v>9.2749999999999986</v>
      </c>
      <c r="U593" s="204"/>
      <c r="V593" s="204"/>
      <c r="W593" s="11">
        <v>7.9854486938775002</v>
      </c>
      <c r="X593" s="204"/>
      <c r="Y593" s="204"/>
      <c r="Z593" s="53">
        <v>9.6374999999999993</v>
      </c>
      <c r="AA593" s="204"/>
      <c r="AB593" s="204"/>
      <c r="AC593" s="204"/>
      <c r="AD593" s="204"/>
      <c r="AE593" s="204"/>
      <c r="AF593" s="9">
        <v>2.7520116720533236</v>
      </c>
      <c r="AG593" s="9">
        <v>343</v>
      </c>
      <c r="AH593" s="9">
        <v>0.31647567793092507</v>
      </c>
      <c r="AI593" s="9">
        <v>52</v>
      </c>
      <c r="AJ593" s="9">
        <v>2.1039772727272728</v>
      </c>
      <c r="AK593" s="9" t="s">
        <v>248</v>
      </c>
      <c r="AL593" s="9">
        <v>0</v>
      </c>
      <c r="AM593" s="9"/>
      <c r="AN593" s="9"/>
      <c r="AO593" s="73">
        <v>1</v>
      </c>
      <c r="AP593" s="80">
        <v>0</v>
      </c>
      <c r="AQ593" s="80">
        <v>0</v>
      </c>
      <c r="AR593" s="224">
        <v>97</v>
      </c>
      <c r="AS593" s="224" t="s">
        <v>248</v>
      </c>
      <c r="AT593" s="11">
        <v>3509.6239999999998</v>
      </c>
      <c r="AU593" s="11">
        <v>0</v>
      </c>
      <c r="AV593" s="11">
        <v>0</v>
      </c>
      <c r="AW593" s="11">
        <v>97</v>
      </c>
      <c r="AX593" s="203" t="s">
        <v>248</v>
      </c>
      <c r="AY593" s="235" t="s">
        <v>248</v>
      </c>
      <c r="AZ593" s="138">
        <v>32812</v>
      </c>
      <c r="BA593" s="188" t="s">
        <v>248</v>
      </c>
      <c r="BB593" s="203" t="s">
        <v>248</v>
      </c>
      <c r="BC593" s="158" t="s">
        <v>248</v>
      </c>
      <c r="BD593" s="217" t="s">
        <v>61</v>
      </c>
      <c r="BE593" s="201" t="s">
        <v>62</v>
      </c>
      <c r="BF593" s="201" t="s">
        <v>63</v>
      </c>
      <c r="BG593" s="201" t="s">
        <v>196</v>
      </c>
      <c r="BH593" s="456" t="s">
        <v>515</v>
      </c>
      <c r="BI593" s="218" t="s">
        <v>68</v>
      </c>
      <c r="BJ593" s="370">
        <v>214</v>
      </c>
      <c r="BK593" s="370">
        <v>4</v>
      </c>
      <c r="BL593" s="219" t="s">
        <v>65</v>
      </c>
      <c r="BM593" s="52"/>
      <c r="BN593" s="218" t="s">
        <v>310</v>
      </c>
      <c r="BO593" s="217" t="s">
        <v>54</v>
      </c>
      <c r="BP593" s="201" t="s">
        <v>699</v>
      </c>
      <c r="BQ593" s="52" t="s">
        <v>715</v>
      </c>
    </row>
    <row r="594" spans="1:69" ht="16.5" thickBot="1">
      <c r="A594" s="207" t="s">
        <v>37</v>
      </c>
      <c r="B594" s="208" t="s">
        <v>9</v>
      </c>
      <c r="C594" s="202" t="s">
        <v>35</v>
      </c>
      <c r="D594" s="210" t="s">
        <v>182</v>
      </c>
      <c r="E594" s="24" t="s">
        <v>596</v>
      </c>
      <c r="F594" s="86">
        <v>48</v>
      </c>
      <c r="G594" s="80">
        <v>0</v>
      </c>
      <c r="H594" s="204"/>
      <c r="I594" s="204"/>
      <c r="J594" s="204"/>
      <c r="K594" s="204"/>
      <c r="L594" s="80">
        <v>0</v>
      </c>
      <c r="M594" s="203"/>
      <c r="N594" s="52">
        <v>0</v>
      </c>
      <c r="O594" s="204"/>
      <c r="P594" s="204"/>
      <c r="Q594" s="11">
        <v>6.0883538750000001</v>
      </c>
      <c r="R594" s="204"/>
      <c r="S594" s="204"/>
      <c r="T594" s="53">
        <v>8.7999999999999972</v>
      </c>
      <c r="U594" s="204"/>
      <c r="V594" s="204"/>
      <c r="W594" s="11">
        <v>5.7951455208332998</v>
      </c>
      <c r="X594" s="204"/>
      <c r="Y594" s="204"/>
      <c r="Z594" s="53">
        <v>8.6499999999999986</v>
      </c>
      <c r="AA594" s="204"/>
      <c r="AB594" s="204"/>
      <c r="AC594" s="204"/>
      <c r="AD594" s="204"/>
      <c r="AE594" s="204"/>
      <c r="AF594" s="9">
        <v>3.598601215652057</v>
      </c>
      <c r="AG594" s="9">
        <v>336</v>
      </c>
      <c r="AH594" s="9">
        <v>0.45850371582698213</v>
      </c>
      <c r="AI594" s="9">
        <v>11</v>
      </c>
      <c r="AJ594" s="9">
        <v>2.5906250000000002</v>
      </c>
      <c r="AK594" s="9" t="s">
        <v>248</v>
      </c>
      <c r="AL594" s="9">
        <v>48</v>
      </c>
      <c r="AM594" s="9">
        <v>3.598601215652057</v>
      </c>
      <c r="AN594" s="9">
        <v>3.6674311926605503</v>
      </c>
      <c r="AO594" s="73">
        <v>4</v>
      </c>
      <c r="AP594" s="80">
        <v>0</v>
      </c>
      <c r="AQ594" s="80">
        <v>0</v>
      </c>
      <c r="AR594" s="224">
        <v>92</v>
      </c>
      <c r="AS594" s="224" t="s">
        <v>248</v>
      </c>
      <c r="AT594" s="11">
        <v>3454.4340000000002</v>
      </c>
      <c r="AU594" s="11">
        <v>0</v>
      </c>
      <c r="AV594" s="11">
        <v>0</v>
      </c>
      <c r="AW594" s="11">
        <v>92</v>
      </c>
      <c r="AX594" s="203" t="s">
        <v>248</v>
      </c>
      <c r="AY594" s="235" t="s">
        <v>248</v>
      </c>
      <c r="AZ594" s="138">
        <v>28181</v>
      </c>
      <c r="BA594" s="188" t="s">
        <v>248</v>
      </c>
      <c r="BB594" s="203" t="s">
        <v>248</v>
      </c>
      <c r="BC594" s="158" t="s">
        <v>248</v>
      </c>
      <c r="BD594" s="217" t="s">
        <v>61</v>
      </c>
      <c r="BE594" s="201" t="s">
        <v>62</v>
      </c>
      <c r="BF594" s="201" t="s">
        <v>63</v>
      </c>
      <c r="BG594" s="201" t="s">
        <v>196</v>
      </c>
      <c r="BH594" s="218" t="s">
        <v>712</v>
      </c>
      <c r="BI594" s="218" t="s">
        <v>64</v>
      </c>
      <c r="BJ594" s="370">
        <v>214</v>
      </c>
      <c r="BK594" s="370">
        <v>1</v>
      </c>
      <c r="BL594" s="219" t="s">
        <v>65</v>
      </c>
      <c r="BM594" s="52"/>
      <c r="BN594" s="218" t="s">
        <v>310</v>
      </c>
      <c r="BO594" s="217" t="s">
        <v>54</v>
      </c>
      <c r="BP594" s="201" t="s">
        <v>699</v>
      </c>
      <c r="BQ594" s="52" t="s">
        <v>715</v>
      </c>
    </row>
    <row r="595" spans="1:69" ht="16.5" thickBot="1">
      <c r="A595" s="207" t="s">
        <v>37</v>
      </c>
      <c r="B595" s="208" t="s">
        <v>9</v>
      </c>
      <c r="C595" s="202" t="s">
        <v>35</v>
      </c>
      <c r="D595" s="210" t="s">
        <v>182</v>
      </c>
      <c r="E595" s="24" t="s">
        <v>596</v>
      </c>
      <c r="F595" s="86">
        <v>44</v>
      </c>
      <c r="G595" s="80">
        <v>1</v>
      </c>
      <c r="H595" s="204"/>
      <c r="I595" s="204"/>
      <c r="J595" s="204"/>
      <c r="K595" s="204"/>
      <c r="L595" s="80">
        <v>0</v>
      </c>
      <c r="M595" s="203"/>
      <c r="N595" s="52">
        <v>0</v>
      </c>
      <c r="O595" s="204"/>
      <c r="P595" s="204"/>
      <c r="Q595" s="11">
        <v>6.8658603488000001</v>
      </c>
      <c r="R595" s="204"/>
      <c r="S595" s="204"/>
      <c r="T595" s="53">
        <v>13.2125</v>
      </c>
      <c r="U595" s="204"/>
      <c r="V595" s="204"/>
      <c r="W595" s="11">
        <v>6.8546973023254996</v>
      </c>
      <c r="X595" s="204"/>
      <c r="Y595" s="204"/>
      <c r="Z595" s="53">
        <v>13.2125</v>
      </c>
      <c r="AA595" s="204"/>
      <c r="AB595" s="204"/>
      <c r="AC595" s="204"/>
      <c r="AD595" s="204"/>
      <c r="AE595" s="204"/>
      <c r="AF595" s="9">
        <v>3.3615946864764954</v>
      </c>
      <c r="AG595" s="9">
        <v>301</v>
      </c>
      <c r="AH595" s="9">
        <v>0.51022219553353509</v>
      </c>
      <c r="AI595" s="9">
        <v>22</v>
      </c>
      <c r="AJ595" s="9">
        <v>2.3171052631578948</v>
      </c>
      <c r="AK595" s="9" t="s">
        <v>248</v>
      </c>
      <c r="AL595" s="9">
        <v>43</v>
      </c>
      <c r="AM595" s="9">
        <v>3.3615946864764954</v>
      </c>
      <c r="AN595" s="9">
        <v>3.4970238095238093</v>
      </c>
      <c r="AO595" s="73">
        <v>2</v>
      </c>
      <c r="AP595" s="80">
        <v>0</v>
      </c>
      <c r="AQ595" s="80">
        <v>0</v>
      </c>
      <c r="AR595" s="224">
        <v>84</v>
      </c>
      <c r="AS595" s="224" t="s">
        <v>248</v>
      </c>
      <c r="AT595" s="11">
        <v>3086.913</v>
      </c>
      <c r="AU595" s="11">
        <v>0</v>
      </c>
      <c r="AV595" s="11">
        <v>0</v>
      </c>
      <c r="AW595" s="11">
        <v>84</v>
      </c>
      <c r="AX595" s="203" t="s">
        <v>248</v>
      </c>
      <c r="AY595" s="235" t="s">
        <v>248</v>
      </c>
      <c r="AZ595" s="138">
        <v>28181</v>
      </c>
      <c r="BA595" s="188" t="s">
        <v>248</v>
      </c>
      <c r="BB595" s="203" t="s">
        <v>248</v>
      </c>
      <c r="BC595" s="158" t="s">
        <v>248</v>
      </c>
      <c r="BD595" s="217" t="s">
        <v>61</v>
      </c>
      <c r="BE595" s="201" t="s">
        <v>62</v>
      </c>
      <c r="BF595" s="201" t="s">
        <v>63</v>
      </c>
      <c r="BG595" s="201" t="s">
        <v>196</v>
      </c>
      <c r="BH595" s="218" t="s">
        <v>712</v>
      </c>
      <c r="BI595" s="218" t="s">
        <v>66</v>
      </c>
      <c r="BJ595" s="370">
        <v>214</v>
      </c>
      <c r="BK595" s="370">
        <v>7</v>
      </c>
      <c r="BL595" s="219" t="s">
        <v>65</v>
      </c>
      <c r="BM595" s="52"/>
      <c r="BN595" s="218" t="s">
        <v>310</v>
      </c>
      <c r="BO595" s="217" t="s">
        <v>54</v>
      </c>
      <c r="BP595" s="201" t="s">
        <v>699</v>
      </c>
      <c r="BQ595" s="52" t="s">
        <v>715</v>
      </c>
    </row>
    <row r="596" spans="1:69" ht="16.5" thickBot="1">
      <c r="A596" s="207" t="s">
        <v>37</v>
      </c>
      <c r="B596" s="208" t="s">
        <v>9</v>
      </c>
      <c r="C596" s="202" t="s">
        <v>35</v>
      </c>
      <c r="D596" s="210" t="s">
        <v>182</v>
      </c>
      <c r="E596" s="24" t="s">
        <v>596</v>
      </c>
      <c r="F596" s="86">
        <v>48</v>
      </c>
      <c r="G596" s="80">
        <v>0</v>
      </c>
      <c r="H596" s="204"/>
      <c r="I596" s="204"/>
      <c r="J596" s="204"/>
      <c r="K596" s="204"/>
      <c r="L596" s="80">
        <v>0</v>
      </c>
      <c r="M596" s="203"/>
      <c r="N596" s="52">
        <v>0</v>
      </c>
      <c r="O596" s="204"/>
      <c r="P596" s="204"/>
      <c r="Q596" s="11">
        <v>6.7270622082999996</v>
      </c>
      <c r="R596" s="204"/>
      <c r="S596" s="204"/>
      <c r="T596" s="53">
        <v>8.4333333333333318</v>
      </c>
      <c r="U596" s="204"/>
      <c r="V596" s="204"/>
      <c r="W596" s="11">
        <v>6.9461247500000001</v>
      </c>
      <c r="X596" s="204"/>
      <c r="Y596" s="204"/>
      <c r="Z596" s="53">
        <v>8.4599999999999991</v>
      </c>
      <c r="AA596" s="204"/>
      <c r="AB596" s="204"/>
      <c r="AC596" s="204"/>
      <c r="AD596" s="204"/>
      <c r="AE596" s="204"/>
      <c r="AF596" s="9">
        <v>3.5544073146889632</v>
      </c>
      <c r="AG596" s="9">
        <v>329</v>
      </c>
      <c r="AH596" s="9">
        <v>0.50516170083876522</v>
      </c>
      <c r="AI596" s="9">
        <v>16</v>
      </c>
      <c r="AJ596" s="9">
        <v>2.3857142857142857</v>
      </c>
      <c r="AK596" s="9" t="s">
        <v>248</v>
      </c>
      <c r="AL596" s="9">
        <v>47</v>
      </c>
      <c r="AM596" s="9">
        <v>3.5544073146889632</v>
      </c>
      <c r="AN596" s="9">
        <v>3.6355721393034828</v>
      </c>
      <c r="AO596" s="73">
        <v>1</v>
      </c>
      <c r="AP596" s="80">
        <v>1</v>
      </c>
      <c r="AQ596" s="80">
        <v>0</v>
      </c>
      <c r="AR596" s="224">
        <v>94</v>
      </c>
      <c r="AS596" s="224" t="s">
        <v>248</v>
      </c>
      <c r="AT596" s="11">
        <v>3372.5149999999999</v>
      </c>
      <c r="AU596" s="11">
        <v>72.186000000000007</v>
      </c>
      <c r="AV596" s="11">
        <v>0</v>
      </c>
      <c r="AW596" s="11">
        <v>94</v>
      </c>
      <c r="AX596" s="203" t="s">
        <v>248</v>
      </c>
      <c r="AY596" s="235" t="s">
        <v>248</v>
      </c>
      <c r="AZ596" s="138">
        <v>28181</v>
      </c>
      <c r="BA596" s="188" t="s">
        <v>248</v>
      </c>
      <c r="BB596" s="203" t="s">
        <v>248</v>
      </c>
      <c r="BC596" s="158" t="s">
        <v>248</v>
      </c>
      <c r="BD596" s="217" t="s">
        <v>61</v>
      </c>
      <c r="BE596" s="201" t="s">
        <v>62</v>
      </c>
      <c r="BF596" s="201" t="s">
        <v>63</v>
      </c>
      <c r="BG596" s="201" t="s">
        <v>196</v>
      </c>
      <c r="BH596" s="218" t="s">
        <v>712</v>
      </c>
      <c r="BI596" s="218" t="s">
        <v>67</v>
      </c>
      <c r="BJ596" s="370">
        <v>214</v>
      </c>
      <c r="BK596" s="370">
        <v>3</v>
      </c>
      <c r="BL596" s="219" t="s">
        <v>65</v>
      </c>
      <c r="BM596" s="52"/>
      <c r="BN596" s="218" t="s">
        <v>310</v>
      </c>
      <c r="BO596" s="217" t="s">
        <v>54</v>
      </c>
      <c r="BP596" s="201" t="s">
        <v>699</v>
      </c>
      <c r="BQ596" s="52" t="s">
        <v>715</v>
      </c>
    </row>
    <row r="597" spans="1:69" ht="16.5" thickBot="1">
      <c r="A597" s="207" t="s">
        <v>37</v>
      </c>
      <c r="B597" s="208" t="s">
        <v>9</v>
      </c>
      <c r="C597" s="202" t="s">
        <v>35</v>
      </c>
      <c r="D597" s="210" t="s">
        <v>182</v>
      </c>
      <c r="E597" s="24" t="s">
        <v>596</v>
      </c>
      <c r="F597" s="86">
        <v>47</v>
      </c>
      <c r="G597" s="80">
        <v>0</v>
      </c>
      <c r="H597" s="204"/>
      <c r="I597" s="204"/>
      <c r="J597" s="204"/>
      <c r="K597" s="204"/>
      <c r="L597" s="80">
        <v>0</v>
      </c>
      <c r="M597" s="203"/>
      <c r="N597" s="52">
        <v>0</v>
      </c>
      <c r="O597" s="204"/>
      <c r="P597" s="204"/>
      <c r="Q597" s="11">
        <v>8.1402977446999998</v>
      </c>
      <c r="R597" s="204"/>
      <c r="S597" s="204"/>
      <c r="T597" s="53">
        <v>10.324999999999999</v>
      </c>
      <c r="U597" s="204"/>
      <c r="V597" s="204"/>
      <c r="W597" s="11">
        <v>8.2268505319148009</v>
      </c>
      <c r="X597" s="204"/>
      <c r="Y597" s="204"/>
      <c r="Z597" s="53">
        <v>10.324999999999999</v>
      </c>
      <c r="AA597" s="204"/>
      <c r="AB597" s="204"/>
      <c r="AC597" s="204"/>
      <c r="AD597" s="204"/>
      <c r="AE597" s="204"/>
      <c r="AF597" s="9">
        <v>2.7457446852715903</v>
      </c>
      <c r="AG597" s="9">
        <v>329</v>
      </c>
      <c r="AH597" s="9">
        <v>0.3167811317262248</v>
      </c>
      <c r="AI597" s="9">
        <v>59</v>
      </c>
      <c r="AJ597" s="9">
        <v>2.0745</v>
      </c>
      <c r="AK597" s="9" t="s">
        <v>248</v>
      </c>
      <c r="AL597" s="9">
        <v>0</v>
      </c>
      <c r="AM597" s="9"/>
      <c r="AN597" s="9"/>
      <c r="AO597" s="73">
        <v>0</v>
      </c>
      <c r="AP597" s="80">
        <v>0</v>
      </c>
      <c r="AQ597" s="80">
        <v>0</v>
      </c>
      <c r="AR597" s="224">
        <v>94</v>
      </c>
      <c r="AS597" s="224" t="s">
        <v>248</v>
      </c>
      <c r="AT597" s="11">
        <v>3384.741</v>
      </c>
      <c r="AU597" s="11">
        <v>0</v>
      </c>
      <c r="AV597" s="11">
        <v>0</v>
      </c>
      <c r="AW597" s="11">
        <v>94</v>
      </c>
      <c r="AX597" s="203" t="s">
        <v>248</v>
      </c>
      <c r="AY597" s="235" t="s">
        <v>248</v>
      </c>
      <c r="AZ597" s="138">
        <v>28181</v>
      </c>
      <c r="BA597" s="188" t="s">
        <v>248</v>
      </c>
      <c r="BB597" s="203" t="s">
        <v>248</v>
      </c>
      <c r="BC597" s="158" t="s">
        <v>248</v>
      </c>
      <c r="BD597" s="217" t="s">
        <v>61</v>
      </c>
      <c r="BE597" s="201" t="s">
        <v>62</v>
      </c>
      <c r="BF597" s="201" t="s">
        <v>63</v>
      </c>
      <c r="BG597" s="201" t="s">
        <v>196</v>
      </c>
      <c r="BH597" s="218" t="s">
        <v>712</v>
      </c>
      <c r="BI597" s="218" t="s">
        <v>68</v>
      </c>
      <c r="BJ597" s="370">
        <v>214</v>
      </c>
      <c r="BK597" s="370">
        <v>4</v>
      </c>
      <c r="BL597" s="219" t="s">
        <v>65</v>
      </c>
      <c r="BM597" s="52"/>
      <c r="BN597" s="218" t="s">
        <v>310</v>
      </c>
      <c r="BO597" s="217" t="s">
        <v>54</v>
      </c>
      <c r="BP597" s="201" t="s">
        <v>699</v>
      </c>
      <c r="BQ597" s="52" t="s">
        <v>715</v>
      </c>
    </row>
    <row r="598" spans="1:69" ht="16.5" thickBot="1">
      <c r="A598" s="207" t="s">
        <v>37</v>
      </c>
      <c r="B598" s="208" t="s">
        <v>9</v>
      </c>
      <c r="C598" s="202" t="s">
        <v>35</v>
      </c>
      <c r="D598" s="210" t="s">
        <v>182</v>
      </c>
      <c r="E598" s="24" t="s">
        <v>663</v>
      </c>
      <c r="F598" s="86">
        <v>48</v>
      </c>
      <c r="G598" s="80">
        <v>0</v>
      </c>
      <c r="H598" s="204"/>
      <c r="I598" s="204"/>
      <c r="J598" s="204"/>
      <c r="K598" s="204"/>
      <c r="L598" s="80">
        <v>0</v>
      </c>
      <c r="M598" s="203"/>
      <c r="N598" s="52">
        <v>1</v>
      </c>
      <c r="O598" s="204"/>
      <c r="P598" s="204"/>
      <c r="Q598" s="11">
        <v>5.7806248333000001</v>
      </c>
      <c r="R598" s="204"/>
      <c r="S598" s="204"/>
      <c r="T598" s="53">
        <v>8.2999999999999972</v>
      </c>
      <c r="U598" s="204"/>
      <c r="V598" s="204"/>
      <c r="W598" s="11">
        <v>5.5001249374999999</v>
      </c>
      <c r="X598" s="204"/>
      <c r="Y598" s="204"/>
      <c r="Z598" s="53">
        <v>8.2999999999999972</v>
      </c>
      <c r="AA598" s="204"/>
      <c r="AB598" s="204"/>
      <c r="AC598" s="204"/>
      <c r="AD598" s="204"/>
      <c r="AE598" s="204"/>
      <c r="AF598" s="9">
        <v>3.4343161231478656</v>
      </c>
      <c r="AG598" s="9">
        <v>317</v>
      </c>
      <c r="AH598" s="9">
        <v>0.61026004908329678</v>
      </c>
      <c r="AI598" s="9">
        <v>9</v>
      </c>
      <c r="AJ598" s="9">
        <v>2.0437500000000002</v>
      </c>
      <c r="AK598" s="9" t="s">
        <v>248</v>
      </c>
      <c r="AL598" s="9">
        <v>45</v>
      </c>
      <c r="AM598" s="9">
        <v>3.499015887199886</v>
      </c>
      <c r="AN598" s="9">
        <v>3.6065340909090908</v>
      </c>
      <c r="AO598" s="73">
        <v>1</v>
      </c>
      <c r="AP598" s="80">
        <v>0</v>
      </c>
      <c r="AQ598" s="80">
        <v>2</v>
      </c>
      <c r="AR598" s="224">
        <v>93</v>
      </c>
      <c r="AS598" s="224" t="s">
        <v>248</v>
      </c>
      <c r="AT598" s="11">
        <v>3372.9389999999999</v>
      </c>
      <c r="AU598" s="11">
        <v>72.644000000000005</v>
      </c>
      <c r="AV598" s="11">
        <v>0</v>
      </c>
      <c r="AW598" s="11">
        <v>93</v>
      </c>
      <c r="AX598" s="203" t="s">
        <v>248</v>
      </c>
      <c r="AY598" s="235" t="s">
        <v>248</v>
      </c>
      <c r="AZ598" s="138">
        <v>119717</v>
      </c>
      <c r="BA598" s="188" t="s">
        <v>248</v>
      </c>
      <c r="BB598" s="203" t="s">
        <v>248</v>
      </c>
      <c r="BC598" s="158" t="s">
        <v>248</v>
      </c>
      <c r="BD598" s="217" t="s">
        <v>61</v>
      </c>
      <c r="BE598" s="201" t="s">
        <v>62</v>
      </c>
      <c r="BF598" s="201" t="s">
        <v>63</v>
      </c>
      <c r="BG598" s="201" t="s">
        <v>196</v>
      </c>
      <c r="BH598" s="456" t="s">
        <v>515</v>
      </c>
      <c r="BI598" s="218" t="s">
        <v>64</v>
      </c>
      <c r="BJ598" s="370">
        <v>214</v>
      </c>
      <c r="BK598" s="370">
        <v>1</v>
      </c>
      <c r="BL598" s="219" t="s">
        <v>65</v>
      </c>
      <c r="BM598" s="52"/>
      <c r="BN598" s="218" t="s">
        <v>310</v>
      </c>
      <c r="BO598" s="217" t="s">
        <v>54</v>
      </c>
      <c r="BP598" s="201" t="s">
        <v>699</v>
      </c>
      <c r="BQ598" s="52" t="s">
        <v>715</v>
      </c>
    </row>
    <row r="599" spans="1:69" ht="16.5" thickBot="1">
      <c r="A599" s="207" t="s">
        <v>37</v>
      </c>
      <c r="B599" s="208" t="s">
        <v>9</v>
      </c>
      <c r="C599" s="202" t="s">
        <v>35</v>
      </c>
      <c r="D599" s="210" t="s">
        <v>182</v>
      </c>
      <c r="E599" s="24" t="s">
        <v>663</v>
      </c>
      <c r="F599" s="86">
        <v>49</v>
      </c>
      <c r="G599" s="80">
        <v>1</v>
      </c>
      <c r="H599" s="204"/>
      <c r="I599" s="204"/>
      <c r="J599" s="204"/>
      <c r="K599" s="204"/>
      <c r="L599" s="80">
        <v>0</v>
      </c>
      <c r="M599" s="203"/>
      <c r="N599" s="52">
        <v>0</v>
      </c>
      <c r="O599" s="204"/>
      <c r="P599" s="204"/>
      <c r="Q599" s="11">
        <v>7.4962497499999996</v>
      </c>
      <c r="R599" s="204"/>
      <c r="S599" s="204"/>
      <c r="T599" s="53">
        <v>14.149999999999999</v>
      </c>
      <c r="U599" s="204"/>
      <c r="V599" s="204"/>
      <c r="W599" s="11">
        <v>7.437833125</v>
      </c>
      <c r="X599" s="204"/>
      <c r="Y599" s="204"/>
      <c r="Z599" s="53">
        <v>13.799999999999997</v>
      </c>
      <c r="AA599" s="204"/>
      <c r="AB599" s="204"/>
      <c r="AC599" s="204"/>
      <c r="AD599" s="204"/>
      <c r="AE599" s="204"/>
      <c r="AF599" s="9">
        <v>3.3066468293231632</v>
      </c>
      <c r="AG599" s="9">
        <v>335</v>
      </c>
      <c r="AH599" s="9">
        <v>0.54038364011660756</v>
      </c>
      <c r="AI599" s="9">
        <v>29</v>
      </c>
      <c r="AJ599" s="9">
        <v>2.2215909090909092</v>
      </c>
      <c r="AK599" s="9" t="s">
        <v>248</v>
      </c>
      <c r="AL599" s="9">
        <v>48</v>
      </c>
      <c r="AM599" s="9">
        <v>3.3066468293231632</v>
      </c>
      <c r="AN599" s="9">
        <v>3.386574074074074</v>
      </c>
      <c r="AO599" s="73">
        <v>4</v>
      </c>
      <c r="AP599" s="80">
        <v>0</v>
      </c>
      <c r="AQ599" s="80">
        <v>0</v>
      </c>
      <c r="AR599" s="224">
        <v>92</v>
      </c>
      <c r="AS599" s="224" t="s">
        <v>248</v>
      </c>
      <c r="AT599" s="11">
        <v>3426.2849999999999</v>
      </c>
      <c r="AU599" s="11">
        <v>0</v>
      </c>
      <c r="AV599" s="11">
        <v>0</v>
      </c>
      <c r="AW599" s="11">
        <v>92</v>
      </c>
      <c r="AX599" s="203" t="s">
        <v>248</v>
      </c>
      <c r="AY599" s="235" t="s">
        <v>248</v>
      </c>
      <c r="AZ599" s="138">
        <v>119717</v>
      </c>
      <c r="BA599" s="188" t="s">
        <v>248</v>
      </c>
      <c r="BB599" s="203" t="s">
        <v>248</v>
      </c>
      <c r="BC599" s="158" t="s">
        <v>248</v>
      </c>
      <c r="BD599" s="217" t="s">
        <v>61</v>
      </c>
      <c r="BE599" s="201" t="s">
        <v>62</v>
      </c>
      <c r="BF599" s="201" t="s">
        <v>63</v>
      </c>
      <c r="BG599" s="201" t="s">
        <v>196</v>
      </c>
      <c r="BH599" s="455" t="s">
        <v>515</v>
      </c>
      <c r="BI599" s="218" t="s">
        <v>66</v>
      </c>
      <c r="BJ599" s="370">
        <v>214</v>
      </c>
      <c r="BK599" s="370">
        <v>7</v>
      </c>
      <c r="BL599" s="219" t="s">
        <v>65</v>
      </c>
      <c r="BM599" s="52"/>
      <c r="BN599" s="218" t="s">
        <v>310</v>
      </c>
      <c r="BO599" s="217" t="s">
        <v>54</v>
      </c>
      <c r="BP599" s="201" t="s">
        <v>699</v>
      </c>
      <c r="BQ599" s="52" t="s">
        <v>715</v>
      </c>
    </row>
    <row r="600" spans="1:69" ht="16.5" thickBot="1">
      <c r="A600" s="207" t="s">
        <v>37</v>
      </c>
      <c r="B600" s="208" t="s">
        <v>9</v>
      </c>
      <c r="C600" s="202" t="s">
        <v>35</v>
      </c>
      <c r="D600" s="210" t="s">
        <v>182</v>
      </c>
      <c r="E600" s="24" t="s">
        <v>663</v>
      </c>
      <c r="F600" s="86">
        <v>49</v>
      </c>
      <c r="G600" s="80">
        <v>1</v>
      </c>
      <c r="H600" s="204"/>
      <c r="I600" s="204"/>
      <c r="J600" s="204"/>
      <c r="K600" s="204"/>
      <c r="L600" s="80">
        <v>0</v>
      </c>
      <c r="M600" s="203"/>
      <c r="N600" s="52">
        <v>1</v>
      </c>
      <c r="O600" s="204"/>
      <c r="P600" s="204"/>
      <c r="Q600" s="11">
        <v>7.4747707083000003</v>
      </c>
      <c r="R600" s="204"/>
      <c r="S600" s="204"/>
      <c r="T600" s="53">
        <v>9.3999999999999986</v>
      </c>
      <c r="U600" s="204"/>
      <c r="V600" s="204"/>
      <c r="W600" s="11">
        <v>7.6105416041665999</v>
      </c>
      <c r="X600" s="204"/>
      <c r="Y600" s="204"/>
      <c r="Z600" s="53">
        <v>9.3999999999999986</v>
      </c>
      <c r="AA600" s="204"/>
      <c r="AB600" s="204"/>
      <c r="AC600" s="204"/>
      <c r="AD600" s="204"/>
      <c r="AE600" s="204"/>
      <c r="AF600" s="9">
        <v>3.4894832894432515</v>
      </c>
      <c r="AG600" s="9">
        <v>327</v>
      </c>
      <c r="AH600" s="9">
        <v>0.50984270152554079</v>
      </c>
      <c r="AI600" s="9">
        <v>15</v>
      </c>
      <c r="AJ600" s="9">
        <v>2.4863636363636363</v>
      </c>
      <c r="AK600" s="9" t="s">
        <v>248</v>
      </c>
      <c r="AL600" s="9">
        <v>47</v>
      </c>
      <c r="AM600" s="9">
        <v>3.4894832894432515</v>
      </c>
      <c r="AN600" s="9">
        <v>3.594736842105263</v>
      </c>
      <c r="AO600" s="73">
        <v>0</v>
      </c>
      <c r="AP600" s="80">
        <v>0</v>
      </c>
      <c r="AQ600" s="80">
        <v>0</v>
      </c>
      <c r="AR600" s="224">
        <v>96</v>
      </c>
      <c r="AS600" s="224" t="s">
        <v>248</v>
      </c>
      <c r="AT600" s="11">
        <v>3445.47</v>
      </c>
      <c r="AU600" s="11">
        <v>0</v>
      </c>
      <c r="AV600" s="11">
        <v>0</v>
      </c>
      <c r="AW600" s="11">
        <v>96</v>
      </c>
      <c r="AX600" s="203" t="s">
        <v>248</v>
      </c>
      <c r="AY600" s="235" t="s">
        <v>248</v>
      </c>
      <c r="AZ600" s="138">
        <v>119717</v>
      </c>
      <c r="BA600" s="188" t="s">
        <v>248</v>
      </c>
      <c r="BB600" s="203" t="s">
        <v>248</v>
      </c>
      <c r="BC600" s="158" t="s">
        <v>248</v>
      </c>
      <c r="BD600" s="217" t="s">
        <v>61</v>
      </c>
      <c r="BE600" s="201" t="s">
        <v>62</v>
      </c>
      <c r="BF600" s="201" t="s">
        <v>63</v>
      </c>
      <c r="BG600" s="201" t="s">
        <v>196</v>
      </c>
      <c r="BH600" s="456" t="s">
        <v>515</v>
      </c>
      <c r="BI600" s="218" t="s">
        <v>67</v>
      </c>
      <c r="BJ600" s="370">
        <v>214</v>
      </c>
      <c r="BK600" s="370">
        <v>3</v>
      </c>
      <c r="BL600" s="219" t="s">
        <v>65</v>
      </c>
      <c r="BM600" s="52"/>
      <c r="BN600" s="218" t="s">
        <v>310</v>
      </c>
      <c r="BO600" s="217" t="s">
        <v>54</v>
      </c>
      <c r="BP600" s="201" t="s">
        <v>699</v>
      </c>
      <c r="BQ600" s="52" t="s">
        <v>715</v>
      </c>
    </row>
    <row r="601" spans="1:69" ht="16.5" thickBot="1">
      <c r="A601" s="207" t="s">
        <v>37</v>
      </c>
      <c r="B601" s="208" t="s">
        <v>9</v>
      </c>
      <c r="C601" s="202" t="s">
        <v>35</v>
      </c>
      <c r="D601" s="210" t="s">
        <v>182</v>
      </c>
      <c r="E601" s="24" t="s">
        <v>663</v>
      </c>
      <c r="F601" s="86">
        <v>48</v>
      </c>
      <c r="G601" s="80">
        <v>2</v>
      </c>
      <c r="H601" s="204"/>
      <c r="I601" s="204"/>
      <c r="J601" s="204"/>
      <c r="K601" s="204"/>
      <c r="L601" s="80">
        <v>2</v>
      </c>
      <c r="M601" s="203"/>
      <c r="N601" s="52">
        <v>0</v>
      </c>
      <c r="O601" s="204"/>
      <c r="P601" s="204"/>
      <c r="Q601" s="11">
        <v>8.6621590454999993</v>
      </c>
      <c r="R601" s="204"/>
      <c r="S601" s="204"/>
      <c r="T601" s="53">
        <v>10.299999999999999</v>
      </c>
      <c r="U601" s="204"/>
      <c r="V601" s="204"/>
      <c r="W601" s="11">
        <v>8.7024772272727002</v>
      </c>
      <c r="X601" s="204"/>
      <c r="Y601" s="204"/>
      <c r="Z601" s="53">
        <v>10.475</v>
      </c>
      <c r="AA601" s="204"/>
      <c r="AB601" s="204"/>
      <c r="AC601" s="204"/>
      <c r="AD601" s="204"/>
      <c r="AE601" s="204"/>
      <c r="AF601" s="9">
        <v>2.6633333382589037</v>
      </c>
      <c r="AG601" s="9">
        <v>273</v>
      </c>
      <c r="AH601" s="9">
        <v>0.36897005544460865</v>
      </c>
      <c r="AI601" s="9">
        <v>73</v>
      </c>
      <c r="AJ601" s="9">
        <v>1.8263157894736843</v>
      </c>
      <c r="AK601" s="9" t="s">
        <v>248</v>
      </c>
      <c r="AL601" s="9">
        <v>0</v>
      </c>
      <c r="AM601" s="9"/>
      <c r="AN601" s="9"/>
      <c r="AO601" s="73">
        <v>2</v>
      </c>
      <c r="AP601" s="80">
        <v>0</v>
      </c>
      <c r="AQ601" s="80">
        <v>0</v>
      </c>
      <c r="AR601" s="224">
        <v>90</v>
      </c>
      <c r="AS601" s="224" t="s">
        <v>248</v>
      </c>
      <c r="AT601" s="11">
        <v>3258.0160000000001</v>
      </c>
      <c r="AU601" s="11">
        <v>0</v>
      </c>
      <c r="AV601" s="11">
        <v>0</v>
      </c>
      <c r="AW601" s="11">
        <v>90</v>
      </c>
      <c r="AX601" s="203" t="s">
        <v>248</v>
      </c>
      <c r="AY601" s="235" t="s">
        <v>248</v>
      </c>
      <c r="AZ601" s="138">
        <v>119717</v>
      </c>
      <c r="BA601" s="188" t="s">
        <v>248</v>
      </c>
      <c r="BB601" s="203" t="s">
        <v>248</v>
      </c>
      <c r="BC601" s="158" t="s">
        <v>248</v>
      </c>
      <c r="BD601" s="217" t="s">
        <v>61</v>
      </c>
      <c r="BE601" s="201" t="s">
        <v>62</v>
      </c>
      <c r="BF601" s="201" t="s">
        <v>63</v>
      </c>
      <c r="BG601" s="201" t="s">
        <v>196</v>
      </c>
      <c r="BH601" s="456" t="s">
        <v>515</v>
      </c>
      <c r="BI601" s="218" t="s">
        <v>68</v>
      </c>
      <c r="BJ601" s="370">
        <v>214</v>
      </c>
      <c r="BK601" s="370">
        <v>4</v>
      </c>
      <c r="BL601" s="219" t="s">
        <v>65</v>
      </c>
      <c r="BM601" s="52"/>
      <c r="BN601" s="218" t="s">
        <v>310</v>
      </c>
      <c r="BO601" s="217" t="s">
        <v>54</v>
      </c>
      <c r="BP601" s="201" t="s">
        <v>699</v>
      </c>
      <c r="BQ601" s="52" t="s">
        <v>715</v>
      </c>
    </row>
    <row r="602" spans="1:69" ht="16.5" thickBot="1">
      <c r="A602" s="207" t="s">
        <v>37</v>
      </c>
      <c r="B602" s="208" t="s">
        <v>9</v>
      </c>
      <c r="C602" s="202" t="s">
        <v>35</v>
      </c>
      <c r="D602" s="210" t="s">
        <v>182</v>
      </c>
      <c r="E602" s="24" t="s">
        <v>630</v>
      </c>
      <c r="F602" s="86">
        <v>37</v>
      </c>
      <c r="G602" s="80">
        <v>0</v>
      </c>
      <c r="H602" s="204"/>
      <c r="I602" s="204"/>
      <c r="J602" s="204"/>
      <c r="K602" s="204"/>
      <c r="L602" s="80">
        <v>0</v>
      </c>
      <c r="M602" s="203"/>
      <c r="N602" s="52">
        <v>0</v>
      </c>
      <c r="O602" s="204"/>
      <c r="P602" s="204"/>
      <c r="Q602" s="11">
        <v>5.0392432431999996</v>
      </c>
      <c r="R602" s="204"/>
      <c r="S602" s="204"/>
      <c r="T602" s="53">
        <v>5.8583333333333334</v>
      </c>
      <c r="U602" s="204"/>
      <c r="V602" s="204"/>
      <c r="W602" s="11">
        <v>4.7340535675675</v>
      </c>
      <c r="X602" s="204"/>
      <c r="Y602" s="204"/>
      <c r="Z602" s="53">
        <v>5.4527777777777775</v>
      </c>
      <c r="AA602" s="204"/>
      <c r="AB602" s="204"/>
      <c r="AC602" s="204"/>
      <c r="AD602" s="204"/>
      <c r="AE602" s="204"/>
      <c r="AF602" s="9">
        <v>3.8798069806632851</v>
      </c>
      <c r="AG602" s="9">
        <v>259</v>
      </c>
      <c r="AH602" s="9">
        <v>0.27314586179908373</v>
      </c>
      <c r="AI602" s="9">
        <v>1</v>
      </c>
      <c r="AJ602" s="9">
        <v>3.4522727272727272</v>
      </c>
      <c r="AK602" s="9" t="s">
        <v>248</v>
      </c>
      <c r="AL602" s="9">
        <v>37</v>
      </c>
      <c r="AM602" s="9">
        <v>3.8798069806632851</v>
      </c>
      <c r="AN602" s="9">
        <v>3.8023560209424083</v>
      </c>
      <c r="AO602" s="73">
        <v>0</v>
      </c>
      <c r="AP602" s="80">
        <v>0</v>
      </c>
      <c r="AQ602" s="80">
        <v>0</v>
      </c>
      <c r="AR602" s="224">
        <v>74</v>
      </c>
      <c r="AS602" s="224" t="s">
        <v>248</v>
      </c>
      <c r="AT602" s="11">
        <v>2665.6729999999998</v>
      </c>
      <c r="AU602" s="11">
        <v>0</v>
      </c>
      <c r="AV602" s="11">
        <v>0</v>
      </c>
      <c r="AW602" s="11">
        <v>74</v>
      </c>
      <c r="AX602" s="203" t="s">
        <v>248</v>
      </c>
      <c r="AY602" s="235" t="s">
        <v>248</v>
      </c>
      <c r="AZ602" s="138">
        <v>25048</v>
      </c>
      <c r="BA602" s="188" t="s">
        <v>248</v>
      </c>
      <c r="BB602" s="203" t="s">
        <v>248</v>
      </c>
      <c r="BC602" s="158" t="s">
        <v>248</v>
      </c>
      <c r="BD602" s="217" t="s">
        <v>61</v>
      </c>
      <c r="BE602" s="201" t="s">
        <v>62</v>
      </c>
      <c r="BF602" s="201" t="s">
        <v>63</v>
      </c>
      <c r="BG602" s="201" t="s">
        <v>196</v>
      </c>
      <c r="BH602" s="456" t="s">
        <v>515</v>
      </c>
      <c r="BI602" s="218" t="s">
        <v>64</v>
      </c>
      <c r="BJ602" s="370">
        <v>214</v>
      </c>
      <c r="BK602" s="370">
        <v>1</v>
      </c>
      <c r="BL602" s="219" t="s">
        <v>65</v>
      </c>
      <c r="BM602" s="52"/>
      <c r="BN602" s="218" t="s">
        <v>310</v>
      </c>
      <c r="BO602" s="217" t="s">
        <v>54</v>
      </c>
      <c r="BP602" s="201" t="s">
        <v>699</v>
      </c>
      <c r="BQ602" s="52" t="s">
        <v>715</v>
      </c>
    </row>
    <row r="603" spans="1:69" ht="16.5" thickBot="1">
      <c r="A603" s="207" t="s">
        <v>37</v>
      </c>
      <c r="B603" s="208" t="s">
        <v>9</v>
      </c>
      <c r="C603" s="202" t="s">
        <v>35</v>
      </c>
      <c r="D603" s="210" t="s">
        <v>182</v>
      </c>
      <c r="E603" s="24" t="s">
        <v>630</v>
      </c>
      <c r="F603" s="86">
        <v>37</v>
      </c>
      <c r="G603" s="80">
        <v>0</v>
      </c>
      <c r="H603" s="204"/>
      <c r="I603" s="204"/>
      <c r="J603" s="204"/>
      <c r="K603" s="204"/>
      <c r="L603" s="80">
        <v>0</v>
      </c>
      <c r="M603" s="203"/>
      <c r="N603" s="52">
        <v>0</v>
      </c>
      <c r="O603" s="204"/>
      <c r="P603" s="204"/>
      <c r="Q603" s="11">
        <v>7.3767293784000003</v>
      </c>
      <c r="R603" s="204"/>
      <c r="S603" s="204"/>
      <c r="T603" s="53">
        <v>15.074999999999999</v>
      </c>
      <c r="U603" s="204"/>
      <c r="V603" s="204"/>
      <c r="W603" s="11">
        <v>7.3714863783783002</v>
      </c>
      <c r="X603" s="204"/>
      <c r="Y603" s="204"/>
      <c r="Z603" s="53">
        <v>15.074999999999999</v>
      </c>
      <c r="AA603" s="204"/>
      <c r="AB603" s="204"/>
      <c r="AC603" s="204"/>
      <c r="AD603" s="204"/>
      <c r="AE603" s="204"/>
      <c r="AF603" s="9">
        <v>3.386949807060271</v>
      </c>
      <c r="AG603" s="9">
        <v>259</v>
      </c>
      <c r="AH603" s="9">
        <v>0.49128162667300501</v>
      </c>
      <c r="AI603" s="9">
        <v>19</v>
      </c>
      <c r="AJ603" s="9">
        <v>2.3407894736842105</v>
      </c>
      <c r="AK603" s="9" t="s">
        <v>248</v>
      </c>
      <c r="AL603" s="9">
        <v>37</v>
      </c>
      <c r="AM603" s="9">
        <v>3.386949807060271</v>
      </c>
      <c r="AN603" s="9">
        <v>3.5321969696969697</v>
      </c>
      <c r="AO603" s="73">
        <v>4</v>
      </c>
      <c r="AP603" s="80">
        <v>0</v>
      </c>
      <c r="AQ603" s="80">
        <v>0</v>
      </c>
      <c r="AR603" s="224">
        <v>70</v>
      </c>
      <c r="AS603" s="224" t="s">
        <v>248</v>
      </c>
      <c r="AT603" s="11">
        <v>2654.5839999999998</v>
      </c>
      <c r="AU603" s="11">
        <v>0</v>
      </c>
      <c r="AV603" s="11">
        <v>0</v>
      </c>
      <c r="AW603" s="11">
        <v>70</v>
      </c>
      <c r="AX603" s="203" t="s">
        <v>248</v>
      </c>
      <c r="AY603" s="235" t="s">
        <v>248</v>
      </c>
      <c r="AZ603" s="138">
        <v>25048</v>
      </c>
      <c r="BA603" s="188" t="s">
        <v>248</v>
      </c>
      <c r="BB603" s="203" t="s">
        <v>248</v>
      </c>
      <c r="BC603" s="158" t="s">
        <v>248</v>
      </c>
      <c r="BD603" s="217" t="s">
        <v>61</v>
      </c>
      <c r="BE603" s="201" t="s">
        <v>62</v>
      </c>
      <c r="BF603" s="201" t="s">
        <v>63</v>
      </c>
      <c r="BG603" s="201" t="s">
        <v>196</v>
      </c>
      <c r="BH603" s="456" t="s">
        <v>515</v>
      </c>
      <c r="BI603" s="218" t="s">
        <v>66</v>
      </c>
      <c r="BJ603" s="370">
        <v>214</v>
      </c>
      <c r="BK603" s="370">
        <v>7</v>
      </c>
      <c r="BL603" s="219" t="s">
        <v>65</v>
      </c>
      <c r="BM603" s="52"/>
      <c r="BN603" s="218" t="s">
        <v>310</v>
      </c>
      <c r="BO603" s="217" t="s">
        <v>54</v>
      </c>
      <c r="BP603" s="201" t="s">
        <v>699</v>
      </c>
      <c r="BQ603" s="52" t="s">
        <v>715</v>
      </c>
    </row>
    <row r="604" spans="1:69" ht="16.5" thickBot="1">
      <c r="A604" s="207" t="s">
        <v>37</v>
      </c>
      <c r="B604" s="208" t="s">
        <v>9</v>
      </c>
      <c r="C604" s="202" t="s">
        <v>35</v>
      </c>
      <c r="D604" s="210" t="s">
        <v>182</v>
      </c>
      <c r="E604" s="24" t="s">
        <v>630</v>
      </c>
      <c r="F604" s="86">
        <v>37</v>
      </c>
      <c r="G604" s="80">
        <v>0</v>
      </c>
      <c r="H604" s="204"/>
      <c r="I604" s="204"/>
      <c r="J604" s="204"/>
      <c r="K604" s="204"/>
      <c r="L604" s="80">
        <v>0</v>
      </c>
      <c r="M604" s="203"/>
      <c r="N604" s="52">
        <v>0</v>
      </c>
      <c r="O604" s="204"/>
      <c r="P604" s="204"/>
      <c r="Q604" s="11">
        <v>6.7782160540999996</v>
      </c>
      <c r="R604" s="204"/>
      <c r="S604" s="204"/>
      <c r="T604" s="53">
        <v>8.0749999999999993</v>
      </c>
      <c r="U604" s="204"/>
      <c r="V604" s="204"/>
      <c r="W604" s="11">
        <v>6.9844054054053997</v>
      </c>
      <c r="X604" s="204"/>
      <c r="Y604" s="204"/>
      <c r="Z604" s="53">
        <v>8.0749999999999993</v>
      </c>
      <c r="AA604" s="204"/>
      <c r="AB604" s="204"/>
      <c r="AC604" s="204"/>
      <c r="AD604" s="204"/>
      <c r="AE604" s="204"/>
      <c r="AF604" s="9">
        <v>3.4894980753710834</v>
      </c>
      <c r="AG604" s="9">
        <v>259</v>
      </c>
      <c r="AH604" s="9">
        <v>0.46385469110864885</v>
      </c>
      <c r="AI604" s="9">
        <v>11</v>
      </c>
      <c r="AJ604" s="9">
        <v>2.527857142857143</v>
      </c>
      <c r="AK604" s="9" t="s">
        <v>248</v>
      </c>
      <c r="AL604" s="9">
        <v>37</v>
      </c>
      <c r="AM604" s="9">
        <v>3.4894980753710834</v>
      </c>
      <c r="AN604" s="9">
        <v>3.615506329113924</v>
      </c>
      <c r="AO604" s="73">
        <v>0</v>
      </c>
      <c r="AP604" s="80">
        <v>0</v>
      </c>
      <c r="AQ604" s="80">
        <v>0</v>
      </c>
      <c r="AR604" s="224">
        <v>74</v>
      </c>
      <c r="AS604" s="224" t="s">
        <v>248</v>
      </c>
      <c r="AT604" s="11">
        <v>2665.5479999999998</v>
      </c>
      <c r="AU604" s="11">
        <v>0</v>
      </c>
      <c r="AV604" s="11">
        <v>0</v>
      </c>
      <c r="AW604" s="11">
        <v>74</v>
      </c>
      <c r="AX604" s="203" t="s">
        <v>248</v>
      </c>
      <c r="AY604" s="235" t="s">
        <v>248</v>
      </c>
      <c r="AZ604" s="138">
        <v>25048</v>
      </c>
      <c r="BA604" s="188" t="s">
        <v>248</v>
      </c>
      <c r="BB604" s="203" t="s">
        <v>248</v>
      </c>
      <c r="BC604" s="158" t="s">
        <v>248</v>
      </c>
      <c r="BD604" s="217" t="s">
        <v>61</v>
      </c>
      <c r="BE604" s="201" t="s">
        <v>62</v>
      </c>
      <c r="BF604" s="201" t="s">
        <v>63</v>
      </c>
      <c r="BG604" s="201" t="s">
        <v>196</v>
      </c>
      <c r="BH604" s="456" t="s">
        <v>515</v>
      </c>
      <c r="BI604" s="218" t="s">
        <v>67</v>
      </c>
      <c r="BJ604" s="370">
        <v>214</v>
      </c>
      <c r="BK604" s="370">
        <v>3</v>
      </c>
      <c r="BL604" s="219" t="s">
        <v>65</v>
      </c>
      <c r="BM604" s="52"/>
      <c r="BN604" s="218" t="s">
        <v>310</v>
      </c>
      <c r="BO604" s="217" t="s">
        <v>54</v>
      </c>
      <c r="BP604" s="201" t="s">
        <v>699</v>
      </c>
      <c r="BQ604" s="52" t="s">
        <v>715</v>
      </c>
    </row>
    <row r="605" spans="1:69" ht="16.5" thickBot="1">
      <c r="A605" s="207" t="s">
        <v>37</v>
      </c>
      <c r="B605" s="208" t="s">
        <v>9</v>
      </c>
      <c r="C605" s="202" t="s">
        <v>35</v>
      </c>
      <c r="D605" s="210" t="s">
        <v>182</v>
      </c>
      <c r="E605" s="24" t="s">
        <v>630</v>
      </c>
      <c r="F605" s="86">
        <v>38</v>
      </c>
      <c r="G605" s="80">
        <v>2</v>
      </c>
      <c r="H605" s="204"/>
      <c r="I605" s="204"/>
      <c r="J605" s="204"/>
      <c r="K605" s="204"/>
      <c r="L605" s="80">
        <v>0</v>
      </c>
      <c r="M605" s="203"/>
      <c r="N605" s="52">
        <v>0</v>
      </c>
      <c r="O605" s="204"/>
      <c r="P605" s="204"/>
      <c r="Q605" s="11">
        <v>6.9022499721999999</v>
      </c>
      <c r="R605" s="204"/>
      <c r="S605" s="204"/>
      <c r="T605" s="53">
        <v>8.3666666666666654</v>
      </c>
      <c r="U605" s="204"/>
      <c r="V605" s="204"/>
      <c r="W605" s="11">
        <v>6.9259717500000004</v>
      </c>
      <c r="X605" s="204"/>
      <c r="Y605" s="204"/>
      <c r="Z605" s="53">
        <v>8.2999999999999989</v>
      </c>
      <c r="AA605" s="204"/>
      <c r="AB605" s="204"/>
      <c r="AC605" s="204"/>
      <c r="AD605" s="204"/>
      <c r="AE605" s="204"/>
      <c r="AF605" s="9">
        <v>2.6987004017546066</v>
      </c>
      <c r="AG605" s="9">
        <v>249</v>
      </c>
      <c r="AH605" s="9">
        <v>0.29538489254772887</v>
      </c>
      <c r="AI605" s="9">
        <v>51</v>
      </c>
      <c r="AJ605" s="9">
        <v>2.0298780487804877</v>
      </c>
      <c r="AK605" s="9" t="s">
        <v>248</v>
      </c>
      <c r="AL605" s="9">
        <v>0</v>
      </c>
      <c r="AM605" s="9"/>
      <c r="AN605" s="9"/>
      <c r="AO605" s="73">
        <v>6</v>
      </c>
      <c r="AP605" s="80">
        <v>0</v>
      </c>
      <c r="AQ605" s="80">
        <v>0</v>
      </c>
      <c r="AR605" s="224">
        <v>66</v>
      </c>
      <c r="AS605" s="224" t="s">
        <v>248</v>
      </c>
      <c r="AT605" s="11">
        <v>2570.3510000000001</v>
      </c>
      <c r="AU605" s="11">
        <v>0</v>
      </c>
      <c r="AV605" s="11">
        <v>0</v>
      </c>
      <c r="AW605" s="11">
        <v>66</v>
      </c>
      <c r="AX605" s="203" t="s">
        <v>248</v>
      </c>
      <c r="AY605" s="235" t="s">
        <v>248</v>
      </c>
      <c r="AZ605" s="138">
        <v>25048</v>
      </c>
      <c r="BA605" s="188" t="s">
        <v>248</v>
      </c>
      <c r="BB605" s="203" t="s">
        <v>248</v>
      </c>
      <c r="BC605" s="158" t="s">
        <v>248</v>
      </c>
      <c r="BD605" s="217" t="s">
        <v>61</v>
      </c>
      <c r="BE605" s="201" t="s">
        <v>62</v>
      </c>
      <c r="BF605" s="201" t="s">
        <v>63</v>
      </c>
      <c r="BG605" s="201" t="s">
        <v>196</v>
      </c>
      <c r="BH605" s="456" t="s">
        <v>515</v>
      </c>
      <c r="BI605" s="218" t="s">
        <v>68</v>
      </c>
      <c r="BJ605" s="370">
        <v>214</v>
      </c>
      <c r="BK605" s="370">
        <v>4</v>
      </c>
      <c r="BL605" s="219" t="s">
        <v>65</v>
      </c>
      <c r="BM605" s="52"/>
      <c r="BN605" s="218" t="s">
        <v>310</v>
      </c>
      <c r="BO605" s="217" t="s">
        <v>54</v>
      </c>
      <c r="BP605" s="201" t="s">
        <v>699</v>
      </c>
      <c r="BQ605" s="52" t="s">
        <v>715</v>
      </c>
    </row>
    <row r="606" spans="1:69" ht="16.5" thickBot="1">
      <c r="A606" s="207" t="s">
        <v>37</v>
      </c>
      <c r="B606" s="208" t="s">
        <v>9</v>
      </c>
      <c r="C606" s="202" t="s">
        <v>35</v>
      </c>
      <c r="D606" s="210" t="s">
        <v>182</v>
      </c>
      <c r="E606" s="24" t="s">
        <v>205</v>
      </c>
      <c r="F606" s="86">
        <v>48</v>
      </c>
      <c r="G606" s="80">
        <v>0</v>
      </c>
      <c r="H606" s="204"/>
      <c r="I606" s="204"/>
      <c r="J606" s="204"/>
      <c r="K606" s="204"/>
      <c r="L606" s="80">
        <v>0</v>
      </c>
      <c r="M606" s="203"/>
      <c r="N606" s="52">
        <v>0</v>
      </c>
      <c r="O606" s="204"/>
      <c r="P606" s="204"/>
      <c r="Q606" s="11">
        <v>5.5599788332999998</v>
      </c>
      <c r="R606" s="204"/>
      <c r="S606" s="204"/>
      <c r="T606" s="53">
        <v>6.8999999999999986</v>
      </c>
      <c r="U606" s="204"/>
      <c r="V606" s="204"/>
      <c r="W606" s="11">
        <v>5.3381245625</v>
      </c>
      <c r="X606" s="204"/>
      <c r="Y606" s="204"/>
      <c r="Z606" s="53">
        <v>6.8999999999999986</v>
      </c>
      <c r="AA606" s="204"/>
      <c r="AB606" s="204"/>
      <c r="AC606" s="204"/>
      <c r="AD606" s="204"/>
      <c r="AE606" s="204"/>
      <c r="AF606" s="9">
        <v>3.7324107331889018</v>
      </c>
      <c r="AG606" s="9">
        <v>336</v>
      </c>
      <c r="AH606" s="9">
        <v>0.33983095007204051</v>
      </c>
      <c r="AI606" s="9">
        <v>3</v>
      </c>
      <c r="AJ606" s="9">
        <v>3.0191489361702128</v>
      </c>
      <c r="AK606" s="9" t="s">
        <v>248</v>
      </c>
      <c r="AL606" s="9">
        <v>48</v>
      </c>
      <c r="AM606" s="9">
        <v>3.7324107331889018</v>
      </c>
      <c r="AN606" s="9">
        <v>3.7245762711864407</v>
      </c>
      <c r="AO606" s="73">
        <v>0</v>
      </c>
      <c r="AP606" s="80">
        <v>0</v>
      </c>
      <c r="AQ606" s="80">
        <v>0</v>
      </c>
      <c r="AR606" s="224">
        <v>96</v>
      </c>
      <c r="AS606" s="224" t="s">
        <v>248</v>
      </c>
      <c r="AT606" s="11">
        <v>3634.1619999999998</v>
      </c>
      <c r="AU606" s="11">
        <v>0</v>
      </c>
      <c r="AV606" s="11">
        <v>0</v>
      </c>
      <c r="AW606" s="11">
        <v>96</v>
      </c>
      <c r="AX606" s="203" t="s">
        <v>248</v>
      </c>
      <c r="AY606" s="235" t="s">
        <v>248</v>
      </c>
      <c r="AZ606" s="138">
        <v>11382</v>
      </c>
      <c r="BA606" s="188" t="s">
        <v>248</v>
      </c>
      <c r="BB606" s="203" t="s">
        <v>248</v>
      </c>
      <c r="BC606" s="158" t="s">
        <v>248</v>
      </c>
      <c r="BD606" s="217" t="s">
        <v>61</v>
      </c>
      <c r="BE606" s="201" t="s">
        <v>62</v>
      </c>
      <c r="BF606" s="201" t="s">
        <v>63</v>
      </c>
      <c r="BG606" s="201" t="s">
        <v>196</v>
      </c>
      <c r="BH606" s="456" t="s">
        <v>512</v>
      </c>
      <c r="BI606" s="218" t="s">
        <v>64</v>
      </c>
      <c r="BJ606" s="370">
        <v>214</v>
      </c>
      <c r="BK606" s="370">
        <v>1</v>
      </c>
      <c r="BL606" s="219" t="s">
        <v>65</v>
      </c>
      <c r="BM606" s="52"/>
      <c r="BN606" s="218" t="s">
        <v>310</v>
      </c>
      <c r="BO606" s="217" t="s">
        <v>348</v>
      </c>
      <c r="BP606" s="201" t="s">
        <v>689</v>
      </c>
      <c r="BQ606" s="52" t="s">
        <v>719</v>
      </c>
    </row>
    <row r="607" spans="1:69" ht="16.5" thickBot="1">
      <c r="A607" s="207" t="s">
        <v>37</v>
      </c>
      <c r="B607" s="208" t="s">
        <v>9</v>
      </c>
      <c r="C607" s="202" t="s">
        <v>35</v>
      </c>
      <c r="D607" s="210" t="s">
        <v>182</v>
      </c>
      <c r="E607" s="24" t="s">
        <v>205</v>
      </c>
      <c r="F607" s="86">
        <v>48</v>
      </c>
      <c r="G607" s="80">
        <v>0</v>
      </c>
      <c r="H607" s="204"/>
      <c r="I607" s="204"/>
      <c r="J607" s="204"/>
      <c r="K607" s="204"/>
      <c r="L607" s="80">
        <v>0</v>
      </c>
      <c r="M607" s="203"/>
      <c r="N607" s="52">
        <v>0</v>
      </c>
      <c r="O607" s="204"/>
      <c r="P607" s="204"/>
      <c r="Q607" s="11">
        <v>6.0665416667000001</v>
      </c>
      <c r="R607" s="204"/>
      <c r="S607" s="204"/>
      <c r="T607" s="53">
        <v>6.9833333333333334</v>
      </c>
      <c r="U607" s="204"/>
      <c r="V607" s="204"/>
      <c r="W607" s="11">
        <v>6.0429582291666</v>
      </c>
      <c r="X607" s="204"/>
      <c r="Y607" s="204"/>
      <c r="Z607" s="53">
        <v>7.2999999999999972</v>
      </c>
      <c r="AA607" s="204"/>
      <c r="AB607" s="204"/>
      <c r="AC607" s="204"/>
      <c r="AD607" s="204"/>
      <c r="AE607" s="204"/>
      <c r="AF607" s="9">
        <v>3.3390476221130014</v>
      </c>
      <c r="AG607" s="9">
        <v>336</v>
      </c>
      <c r="AH607" s="9">
        <v>0.47420115746365704</v>
      </c>
      <c r="AI607" s="9">
        <v>17</v>
      </c>
      <c r="AJ607" s="9">
        <v>2.4937499999999999</v>
      </c>
      <c r="AK607" s="9" t="s">
        <v>248</v>
      </c>
      <c r="AL607" s="9">
        <v>48</v>
      </c>
      <c r="AM607" s="9">
        <v>3.3390476221130014</v>
      </c>
      <c r="AN607" s="9">
        <v>3.3944954128440368</v>
      </c>
      <c r="AO607" s="73">
        <v>26</v>
      </c>
      <c r="AP607" s="80">
        <v>0</v>
      </c>
      <c r="AQ607" s="80">
        <v>0</v>
      </c>
      <c r="AR607" s="224">
        <v>70</v>
      </c>
      <c r="AS607" s="224" t="s">
        <v>248</v>
      </c>
      <c r="AT607" s="11">
        <v>3649.6819999999998</v>
      </c>
      <c r="AU607" s="11">
        <v>0</v>
      </c>
      <c r="AV607" s="11">
        <v>0</v>
      </c>
      <c r="AW607" s="11">
        <v>70</v>
      </c>
      <c r="AX607" s="203" t="s">
        <v>248</v>
      </c>
      <c r="AY607" s="235" t="s">
        <v>248</v>
      </c>
      <c r="AZ607" s="138">
        <v>11382</v>
      </c>
      <c r="BA607" s="188" t="s">
        <v>248</v>
      </c>
      <c r="BB607" s="203" t="s">
        <v>248</v>
      </c>
      <c r="BC607" s="158" t="s">
        <v>248</v>
      </c>
      <c r="BD607" s="217" t="s">
        <v>61</v>
      </c>
      <c r="BE607" s="201" t="s">
        <v>62</v>
      </c>
      <c r="BF607" s="201" t="s">
        <v>63</v>
      </c>
      <c r="BG607" s="201" t="s">
        <v>196</v>
      </c>
      <c r="BH607" s="456" t="s">
        <v>512</v>
      </c>
      <c r="BI607" s="218" t="s">
        <v>66</v>
      </c>
      <c r="BJ607" s="370">
        <v>214</v>
      </c>
      <c r="BK607" s="370">
        <v>7</v>
      </c>
      <c r="BL607" s="219" t="s">
        <v>65</v>
      </c>
      <c r="BM607" s="52"/>
      <c r="BN607" s="218" t="s">
        <v>310</v>
      </c>
      <c r="BO607" s="217" t="s">
        <v>348</v>
      </c>
      <c r="BP607" s="201" t="s">
        <v>689</v>
      </c>
      <c r="BQ607" s="52" t="s">
        <v>719</v>
      </c>
    </row>
    <row r="608" spans="1:69" ht="16.5" thickBot="1">
      <c r="A608" s="207" t="s">
        <v>37</v>
      </c>
      <c r="B608" s="208" t="s">
        <v>9</v>
      </c>
      <c r="C608" s="202" t="s">
        <v>35</v>
      </c>
      <c r="D608" s="210" t="s">
        <v>182</v>
      </c>
      <c r="E608" s="24" t="s">
        <v>205</v>
      </c>
      <c r="F608" s="86">
        <v>45</v>
      </c>
      <c r="G608" s="80">
        <v>1</v>
      </c>
      <c r="H608" s="204"/>
      <c r="I608" s="204"/>
      <c r="J608" s="204"/>
      <c r="K608" s="204"/>
      <c r="L608" s="80">
        <v>0</v>
      </c>
      <c r="M608" s="203"/>
      <c r="N608" s="52">
        <v>0</v>
      </c>
      <c r="O608" s="204"/>
      <c r="P608" s="204"/>
      <c r="Q608" s="11">
        <v>6.8441362955000002</v>
      </c>
      <c r="R608" s="204"/>
      <c r="S608" s="204"/>
      <c r="T608" s="53">
        <v>8.4749999999999996</v>
      </c>
      <c r="U608" s="204"/>
      <c r="V608" s="204"/>
      <c r="W608" s="11">
        <v>7.0151362500000003</v>
      </c>
      <c r="X608" s="204"/>
      <c r="Y608" s="204"/>
      <c r="Z608" s="53">
        <v>8.6999999999999993</v>
      </c>
      <c r="AA608" s="204"/>
      <c r="AB608" s="204"/>
      <c r="AC608" s="204"/>
      <c r="AD608" s="204"/>
      <c r="AE608" s="204"/>
      <c r="AF608" s="9">
        <v>3.3725974083720867</v>
      </c>
      <c r="AG608" s="9">
        <v>308</v>
      </c>
      <c r="AH608" s="9">
        <v>0.49515397703694819</v>
      </c>
      <c r="AI608" s="9">
        <v>19</v>
      </c>
      <c r="AJ608" s="9">
        <v>2.3875000000000002</v>
      </c>
      <c r="AK608" s="9" t="s">
        <v>248</v>
      </c>
      <c r="AL608" s="9">
        <v>44</v>
      </c>
      <c r="AM608" s="9">
        <v>3.3725974083720867</v>
      </c>
      <c r="AN608" s="9">
        <v>3.4651162790697674</v>
      </c>
      <c r="AO608" s="73">
        <v>0</v>
      </c>
      <c r="AP608" s="80">
        <v>0</v>
      </c>
      <c r="AQ608" s="80">
        <v>0</v>
      </c>
      <c r="AR608" s="224">
        <v>88</v>
      </c>
      <c r="AS608" s="224" t="s">
        <v>248</v>
      </c>
      <c r="AT608" s="11">
        <v>3364.2510000000002</v>
      </c>
      <c r="AU608" s="11">
        <v>0</v>
      </c>
      <c r="AV608" s="11">
        <v>0</v>
      </c>
      <c r="AW608" s="11">
        <v>88</v>
      </c>
      <c r="AX608" s="203" t="s">
        <v>248</v>
      </c>
      <c r="AY608" s="235" t="s">
        <v>248</v>
      </c>
      <c r="AZ608" s="138">
        <v>11382</v>
      </c>
      <c r="BA608" s="188" t="s">
        <v>248</v>
      </c>
      <c r="BB608" s="203" t="s">
        <v>248</v>
      </c>
      <c r="BC608" s="158" t="s">
        <v>248</v>
      </c>
      <c r="BD608" s="217" t="s">
        <v>61</v>
      </c>
      <c r="BE608" s="201" t="s">
        <v>62</v>
      </c>
      <c r="BF608" s="201" t="s">
        <v>63</v>
      </c>
      <c r="BG608" s="201" t="s">
        <v>196</v>
      </c>
      <c r="BH608" s="456" t="s">
        <v>512</v>
      </c>
      <c r="BI608" s="218" t="s">
        <v>67</v>
      </c>
      <c r="BJ608" s="370">
        <v>214</v>
      </c>
      <c r="BK608" s="370">
        <v>3</v>
      </c>
      <c r="BL608" s="219" t="s">
        <v>65</v>
      </c>
      <c r="BM608" s="52"/>
      <c r="BN608" s="218" t="s">
        <v>310</v>
      </c>
      <c r="BO608" s="217" t="s">
        <v>348</v>
      </c>
      <c r="BP608" s="201" t="s">
        <v>689</v>
      </c>
      <c r="BQ608" s="52" t="s">
        <v>719</v>
      </c>
    </row>
    <row r="609" spans="1:69" ht="16.5" thickBot="1">
      <c r="A609" s="207" t="s">
        <v>37</v>
      </c>
      <c r="B609" s="208" t="s">
        <v>9</v>
      </c>
      <c r="C609" s="202" t="s">
        <v>35</v>
      </c>
      <c r="D609" s="210" t="s">
        <v>182</v>
      </c>
      <c r="E609" s="24" t="s">
        <v>205</v>
      </c>
      <c r="F609" s="86">
        <v>49</v>
      </c>
      <c r="G609" s="80">
        <v>1</v>
      </c>
      <c r="H609" s="204"/>
      <c r="I609" s="204"/>
      <c r="J609" s="204"/>
      <c r="K609" s="204"/>
      <c r="L609" s="80">
        <v>0</v>
      </c>
      <c r="M609" s="203"/>
      <c r="N609" s="52">
        <v>0</v>
      </c>
      <c r="O609" s="204"/>
      <c r="P609" s="204"/>
      <c r="Q609" s="11">
        <v>6.9582707291999997</v>
      </c>
      <c r="R609" s="204"/>
      <c r="S609" s="204"/>
      <c r="T609" s="53">
        <v>8.7999999999999972</v>
      </c>
      <c r="U609" s="204"/>
      <c r="V609" s="204"/>
      <c r="W609" s="11">
        <v>6.9759790416665997</v>
      </c>
      <c r="X609" s="204"/>
      <c r="Y609" s="204"/>
      <c r="Z609" s="53">
        <v>8.7999999999999972</v>
      </c>
      <c r="AA609" s="204"/>
      <c r="AB609" s="204"/>
      <c r="AC609" s="204"/>
      <c r="AD609" s="204"/>
      <c r="AE609" s="204"/>
      <c r="AF609" s="9">
        <v>2.6979365133103874</v>
      </c>
      <c r="AG609" s="9">
        <v>336</v>
      </c>
      <c r="AH609" s="9">
        <v>0.31377051605408562</v>
      </c>
      <c r="AI609" s="9">
        <v>68</v>
      </c>
      <c r="AJ609" s="9">
        <v>2.0259259259259261</v>
      </c>
      <c r="AK609" s="9" t="s">
        <v>248</v>
      </c>
      <c r="AL609" s="9">
        <v>0</v>
      </c>
      <c r="AM609" s="9"/>
      <c r="AN609" s="9"/>
      <c r="AO609" s="73">
        <v>33</v>
      </c>
      <c r="AP609" s="80">
        <v>0</v>
      </c>
      <c r="AQ609" s="80">
        <v>1</v>
      </c>
      <c r="AR609" s="224">
        <v>62</v>
      </c>
      <c r="AS609" s="224" t="s">
        <v>248</v>
      </c>
      <c r="AT609" s="11">
        <v>3424.97</v>
      </c>
      <c r="AU609" s="11">
        <v>251.625</v>
      </c>
      <c r="AV609" s="11">
        <v>0</v>
      </c>
      <c r="AW609" s="11">
        <v>62</v>
      </c>
      <c r="AX609" s="203" t="s">
        <v>248</v>
      </c>
      <c r="AY609" s="235" t="s">
        <v>248</v>
      </c>
      <c r="AZ609" s="138">
        <v>11382</v>
      </c>
      <c r="BA609" s="188" t="s">
        <v>248</v>
      </c>
      <c r="BB609" s="203" t="s">
        <v>248</v>
      </c>
      <c r="BC609" s="158" t="s">
        <v>248</v>
      </c>
      <c r="BD609" s="217" t="s">
        <v>61</v>
      </c>
      <c r="BE609" s="201" t="s">
        <v>62</v>
      </c>
      <c r="BF609" s="201" t="s">
        <v>63</v>
      </c>
      <c r="BG609" s="201" t="s">
        <v>196</v>
      </c>
      <c r="BH609" s="456" t="s">
        <v>512</v>
      </c>
      <c r="BI609" s="218" t="s">
        <v>68</v>
      </c>
      <c r="BJ609" s="370">
        <v>214</v>
      </c>
      <c r="BK609" s="370">
        <v>4</v>
      </c>
      <c r="BL609" s="219" t="s">
        <v>65</v>
      </c>
      <c r="BM609" s="52"/>
      <c r="BN609" s="218" t="s">
        <v>310</v>
      </c>
      <c r="BO609" s="217" t="s">
        <v>348</v>
      </c>
      <c r="BP609" s="201" t="s">
        <v>689</v>
      </c>
      <c r="BQ609" s="52" t="s">
        <v>719</v>
      </c>
    </row>
    <row r="610" spans="1:69" ht="16.5" thickBot="1">
      <c r="A610" s="207" t="s">
        <v>37</v>
      </c>
      <c r="B610" s="208" t="s">
        <v>9</v>
      </c>
      <c r="C610" s="202" t="s">
        <v>35</v>
      </c>
      <c r="D610" s="210" t="s">
        <v>182</v>
      </c>
      <c r="E610" s="24" t="s">
        <v>578</v>
      </c>
      <c r="F610" s="86">
        <v>65</v>
      </c>
      <c r="G610" s="80">
        <v>0</v>
      </c>
      <c r="H610" s="204"/>
      <c r="I610" s="204"/>
      <c r="J610" s="204"/>
      <c r="K610" s="204"/>
      <c r="L610" s="80">
        <v>0</v>
      </c>
      <c r="M610" s="203"/>
      <c r="N610" s="52">
        <v>1</v>
      </c>
      <c r="O610" s="204"/>
      <c r="P610" s="204"/>
      <c r="Q610" s="11">
        <v>5.3591382615000001</v>
      </c>
      <c r="R610" s="204"/>
      <c r="S610" s="204"/>
      <c r="T610" s="53">
        <v>6.59375</v>
      </c>
      <c r="U610" s="204"/>
      <c r="V610" s="204"/>
      <c r="W610" s="11">
        <v>5.1131998307691999</v>
      </c>
      <c r="X610" s="204"/>
      <c r="Y610" s="204"/>
      <c r="Z610" s="53">
        <v>6.21875</v>
      </c>
      <c r="AA610" s="204"/>
      <c r="AB610" s="204"/>
      <c r="AC610" s="204"/>
      <c r="AD610" s="204"/>
      <c r="AE610" s="204"/>
      <c r="AF610" s="9">
        <v>3.7427678792072192</v>
      </c>
      <c r="AG610" s="9">
        <v>455</v>
      </c>
      <c r="AH610" s="9">
        <v>0.40018330988725692</v>
      </c>
      <c r="AI610" s="9">
        <v>8</v>
      </c>
      <c r="AJ610" s="9">
        <v>2.9338235294117645</v>
      </c>
      <c r="AK610" s="9" t="s">
        <v>248</v>
      </c>
      <c r="AL610" s="9">
        <v>65</v>
      </c>
      <c r="AM610" s="9">
        <v>3.7427678792072192</v>
      </c>
      <c r="AN610" s="9">
        <v>3.7379807692307692</v>
      </c>
      <c r="AO610" s="73">
        <v>1</v>
      </c>
      <c r="AP610" s="80">
        <v>0</v>
      </c>
      <c r="AQ610" s="80">
        <v>0</v>
      </c>
      <c r="AR610" s="224">
        <v>129</v>
      </c>
      <c r="AS610" s="224" t="s">
        <v>248</v>
      </c>
      <c r="AT610" s="11">
        <v>4920.317</v>
      </c>
      <c r="AU610" s="11">
        <v>0</v>
      </c>
      <c r="AV610" s="11">
        <v>0</v>
      </c>
      <c r="AW610" s="11">
        <v>129</v>
      </c>
      <c r="AX610" s="203" t="s">
        <v>248</v>
      </c>
      <c r="AY610" s="235" t="s">
        <v>248</v>
      </c>
      <c r="AZ610" s="138">
        <v>47020</v>
      </c>
      <c r="BA610" s="188" t="s">
        <v>248</v>
      </c>
      <c r="BB610" s="203" t="s">
        <v>248</v>
      </c>
      <c r="BC610" s="158" t="s">
        <v>248</v>
      </c>
      <c r="BD610" s="217" t="s">
        <v>61</v>
      </c>
      <c r="BE610" s="201" t="s">
        <v>62</v>
      </c>
      <c r="BF610" s="201" t="s">
        <v>63</v>
      </c>
      <c r="BG610" s="201" t="s">
        <v>196</v>
      </c>
      <c r="BH610" s="456" t="s">
        <v>512</v>
      </c>
      <c r="BI610" s="218" t="s">
        <v>64</v>
      </c>
      <c r="BJ610" s="370">
        <v>214</v>
      </c>
      <c r="BK610" s="370">
        <v>1</v>
      </c>
      <c r="BL610" s="219" t="s">
        <v>65</v>
      </c>
      <c r="BM610" s="52"/>
      <c r="BN610" s="218" t="s">
        <v>310</v>
      </c>
      <c r="BO610" s="217" t="s">
        <v>352</v>
      </c>
      <c r="BP610" s="201" t="s">
        <v>703</v>
      </c>
      <c r="BQ610" s="52" t="s">
        <v>718</v>
      </c>
    </row>
    <row r="611" spans="1:69" ht="16.5" thickBot="1">
      <c r="A611" s="207" t="s">
        <v>37</v>
      </c>
      <c r="B611" s="208" t="s">
        <v>9</v>
      </c>
      <c r="C611" s="202" t="s">
        <v>35</v>
      </c>
      <c r="D611" s="210" t="s">
        <v>182</v>
      </c>
      <c r="E611" s="24" t="s">
        <v>578</v>
      </c>
      <c r="F611" s="86">
        <v>64</v>
      </c>
      <c r="G611" s="80">
        <v>0</v>
      </c>
      <c r="H611" s="204"/>
      <c r="I611" s="204"/>
      <c r="J611" s="204"/>
      <c r="K611" s="204"/>
      <c r="L611" s="80">
        <v>0</v>
      </c>
      <c r="M611" s="203"/>
      <c r="N611" s="52">
        <v>0</v>
      </c>
      <c r="O611" s="204"/>
      <c r="P611" s="204"/>
      <c r="Q611" s="11">
        <v>6.5985152500000002</v>
      </c>
      <c r="R611" s="204"/>
      <c r="S611" s="204"/>
      <c r="T611" s="53">
        <v>12.399999999999999</v>
      </c>
      <c r="U611" s="204"/>
      <c r="V611" s="204"/>
      <c r="W611" s="11">
        <v>6.618374765625</v>
      </c>
      <c r="X611" s="204"/>
      <c r="Y611" s="204"/>
      <c r="Z611" s="53">
        <v>12.399999999999999</v>
      </c>
      <c r="AA611" s="204"/>
      <c r="AB611" s="204"/>
      <c r="AC611" s="204"/>
      <c r="AD611" s="204"/>
      <c r="AE611" s="204"/>
      <c r="AF611" s="9">
        <v>3.2637462805779207</v>
      </c>
      <c r="AG611" s="9">
        <v>448</v>
      </c>
      <c r="AH611" s="9">
        <v>0.52736989643909538</v>
      </c>
      <c r="AI611" s="9">
        <v>35</v>
      </c>
      <c r="AJ611" s="9">
        <v>2.2374999999999998</v>
      </c>
      <c r="AK611" s="9" t="s">
        <v>248</v>
      </c>
      <c r="AL611" s="9">
        <v>57</v>
      </c>
      <c r="AM611" s="9">
        <v>3.2887969925290057</v>
      </c>
      <c r="AN611" s="9">
        <v>3.3433098591549295</v>
      </c>
      <c r="AO611" s="73">
        <v>11</v>
      </c>
      <c r="AP611" s="80">
        <v>1</v>
      </c>
      <c r="AQ611" s="80">
        <v>0</v>
      </c>
      <c r="AR611" s="224">
        <v>116</v>
      </c>
      <c r="AS611" s="224" t="s">
        <v>248</v>
      </c>
      <c r="AT611" s="11">
        <v>4676.6369999999997</v>
      </c>
      <c r="AU611" s="11">
        <v>198.05</v>
      </c>
      <c r="AV611" s="11">
        <v>0</v>
      </c>
      <c r="AW611" s="11">
        <v>116</v>
      </c>
      <c r="AX611" s="203" t="s">
        <v>248</v>
      </c>
      <c r="AY611" s="235" t="s">
        <v>248</v>
      </c>
      <c r="AZ611" s="138">
        <v>47020</v>
      </c>
      <c r="BA611" s="188" t="s">
        <v>248</v>
      </c>
      <c r="BB611" s="203" t="s">
        <v>248</v>
      </c>
      <c r="BC611" s="158" t="s">
        <v>248</v>
      </c>
      <c r="BD611" s="217" t="s">
        <v>61</v>
      </c>
      <c r="BE611" s="201" t="s">
        <v>62</v>
      </c>
      <c r="BF611" s="201" t="s">
        <v>63</v>
      </c>
      <c r="BG611" s="201" t="s">
        <v>196</v>
      </c>
      <c r="BH611" s="456" t="s">
        <v>512</v>
      </c>
      <c r="BI611" s="218" t="s">
        <v>66</v>
      </c>
      <c r="BJ611" s="370">
        <v>214</v>
      </c>
      <c r="BK611" s="370">
        <v>7</v>
      </c>
      <c r="BL611" s="219" t="s">
        <v>65</v>
      </c>
      <c r="BM611" s="52"/>
      <c r="BN611" s="218" t="s">
        <v>310</v>
      </c>
      <c r="BO611" s="217" t="s">
        <v>352</v>
      </c>
      <c r="BP611" s="201" t="s">
        <v>703</v>
      </c>
      <c r="BQ611" s="52" t="s">
        <v>718</v>
      </c>
    </row>
    <row r="612" spans="1:69" ht="16.5" thickBot="1">
      <c r="A612" s="207" t="s">
        <v>37</v>
      </c>
      <c r="B612" s="208" t="s">
        <v>9</v>
      </c>
      <c r="C612" s="202" t="s">
        <v>35</v>
      </c>
      <c r="D612" s="210" t="s">
        <v>182</v>
      </c>
      <c r="E612" s="24" t="s">
        <v>578</v>
      </c>
      <c r="F612" s="420">
        <v>64</v>
      </c>
      <c r="G612" s="421">
        <v>0</v>
      </c>
      <c r="H612" s="422"/>
      <c r="I612" s="422"/>
      <c r="J612" s="422"/>
      <c r="K612" s="422"/>
      <c r="L612" s="421">
        <v>0</v>
      </c>
      <c r="M612" s="423"/>
      <c r="N612" s="424">
        <v>0</v>
      </c>
      <c r="O612" s="422"/>
      <c r="P612" s="422"/>
      <c r="Q612" s="425">
        <v>7.3832809843999998</v>
      </c>
      <c r="R612" s="422"/>
      <c r="S612" s="422"/>
      <c r="T612" s="426">
        <v>8.85</v>
      </c>
      <c r="U612" s="422"/>
      <c r="V612" s="422"/>
      <c r="W612" s="425">
        <v>7.5382497500000003</v>
      </c>
      <c r="X612" s="422"/>
      <c r="Y612" s="422"/>
      <c r="Z612" s="426">
        <v>9.4499999999999993</v>
      </c>
      <c r="AA612" s="422"/>
      <c r="AB612" s="422"/>
      <c r="AC612" s="422"/>
      <c r="AD612" s="422"/>
      <c r="AE612" s="422"/>
      <c r="AF612" s="427">
        <v>3.5110937553857058</v>
      </c>
      <c r="AG612" s="427">
        <v>448</v>
      </c>
      <c r="AH612" s="427">
        <v>0.48183278383229927</v>
      </c>
      <c r="AI612" s="427">
        <v>22</v>
      </c>
      <c r="AJ612" s="427">
        <v>2.5040816326530613</v>
      </c>
      <c r="AK612" s="427" t="s">
        <v>248</v>
      </c>
      <c r="AL612" s="427">
        <v>64</v>
      </c>
      <c r="AM612" s="427">
        <v>3.5110937553857058</v>
      </c>
      <c r="AN612" s="427">
        <v>3.598360655737705</v>
      </c>
      <c r="AO612" s="428">
        <v>0</v>
      </c>
      <c r="AP612" s="421">
        <v>0</v>
      </c>
      <c r="AQ612" s="421">
        <v>0</v>
      </c>
      <c r="AR612" s="429">
        <v>128</v>
      </c>
      <c r="AS612" s="429" t="s">
        <v>248</v>
      </c>
      <c r="AT612" s="425">
        <v>4900.9949999999999</v>
      </c>
      <c r="AU612" s="425">
        <v>0</v>
      </c>
      <c r="AV612" s="425">
        <v>0</v>
      </c>
      <c r="AW612" s="425">
        <v>128</v>
      </c>
      <c r="AX612" s="203" t="s">
        <v>248</v>
      </c>
      <c r="AY612" s="235" t="s">
        <v>248</v>
      </c>
      <c r="AZ612" s="138">
        <v>47020</v>
      </c>
      <c r="BA612" s="188" t="s">
        <v>248</v>
      </c>
      <c r="BB612" s="203" t="s">
        <v>248</v>
      </c>
      <c r="BC612" s="158" t="s">
        <v>248</v>
      </c>
      <c r="BD612" s="217" t="s">
        <v>61</v>
      </c>
      <c r="BE612" s="201" t="s">
        <v>62</v>
      </c>
      <c r="BF612" s="201" t="s">
        <v>63</v>
      </c>
      <c r="BG612" s="201" t="s">
        <v>196</v>
      </c>
      <c r="BH612" s="455" t="s">
        <v>512</v>
      </c>
      <c r="BI612" s="218" t="s">
        <v>67</v>
      </c>
      <c r="BJ612" s="370">
        <v>214</v>
      </c>
      <c r="BK612" s="370">
        <v>3</v>
      </c>
      <c r="BL612" s="219" t="s">
        <v>65</v>
      </c>
      <c r="BM612" s="52"/>
      <c r="BN612" s="218" t="s">
        <v>310</v>
      </c>
      <c r="BO612" s="217" t="s">
        <v>352</v>
      </c>
      <c r="BP612" s="201" t="s">
        <v>703</v>
      </c>
      <c r="BQ612" s="52" t="s">
        <v>718</v>
      </c>
    </row>
    <row r="613" spans="1:69" ht="16.5" thickBot="1">
      <c r="A613" s="207" t="s">
        <v>37</v>
      </c>
      <c r="B613" s="208" t="s">
        <v>9</v>
      </c>
      <c r="C613" s="202" t="s">
        <v>35</v>
      </c>
      <c r="D613" s="210" t="s">
        <v>182</v>
      </c>
      <c r="E613" s="24" t="s">
        <v>578</v>
      </c>
      <c r="F613" s="86">
        <v>65</v>
      </c>
      <c r="G613" s="80">
        <v>0</v>
      </c>
      <c r="H613" s="204"/>
      <c r="I613" s="204"/>
      <c r="J613" s="204"/>
      <c r="K613" s="204"/>
      <c r="L613" s="80">
        <v>0</v>
      </c>
      <c r="M613" s="203"/>
      <c r="N613" s="52">
        <v>0</v>
      </c>
      <c r="O613" s="204"/>
      <c r="P613" s="204"/>
      <c r="Q613" s="11">
        <v>7.1218612308000004</v>
      </c>
      <c r="R613" s="204"/>
      <c r="S613" s="204"/>
      <c r="T613" s="53">
        <v>8.7916666666666661</v>
      </c>
      <c r="U613" s="204"/>
      <c r="V613" s="204"/>
      <c r="W613" s="11">
        <v>7.2255380307691999</v>
      </c>
      <c r="X613" s="204"/>
      <c r="Y613" s="204"/>
      <c r="Z613" s="53">
        <v>8.875</v>
      </c>
      <c r="AA613" s="204"/>
      <c r="AB613" s="204"/>
      <c r="AC613" s="204"/>
      <c r="AD613" s="204"/>
      <c r="AE613" s="204"/>
      <c r="AF613" s="9">
        <v>2.758617518409606</v>
      </c>
      <c r="AG613" s="9">
        <v>455</v>
      </c>
      <c r="AH613" s="9">
        <v>0.3086472208478731</v>
      </c>
      <c r="AI613" s="9">
        <v>77</v>
      </c>
      <c r="AJ613" s="9">
        <v>2.0479166666666666</v>
      </c>
      <c r="AK613" s="9" t="s">
        <v>248</v>
      </c>
      <c r="AL613" s="9">
        <v>0</v>
      </c>
      <c r="AM613" s="9"/>
      <c r="AN613" s="9"/>
      <c r="AO613" s="73">
        <v>8</v>
      </c>
      <c r="AP613" s="80">
        <v>0</v>
      </c>
      <c r="AQ613" s="80">
        <v>0</v>
      </c>
      <c r="AR613" s="224">
        <v>122</v>
      </c>
      <c r="AS613" s="224" t="s">
        <v>248</v>
      </c>
      <c r="AT613" s="11">
        <v>4655.7150000000001</v>
      </c>
      <c r="AU613" s="11">
        <v>299.77</v>
      </c>
      <c r="AV613" s="11">
        <v>0</v>
      </c>
      <c r="AW613" s="11">
        <v>122</v>
      </c>
      <c r="AX613" s="203" t="s">
        <v>248</v>
      </c>
      <c r="AY613" s="235" t="s">
        <v>248</v>
      </c>
      <c r="AZ613" s="138">
        <v>47020</v>
      </c>
      <c r="BA613" s="188" t="s">
        <v>248</v>
      </c>
      <c r="BB613" s="203" t="s">
        <v>248</v>
      </c>
      <c r="BC613" s="158" t="s">
        <v>248</v>
      </c>
      <c r="BD613" s="217" t="s">
        <v>61</v>
      </c>
      <c r="BE613" s="201" t="s">
        <v>62</v>
      </c>
      <c r="BF613" s="201" t="s">
        <v>63</v>
      </c>
      <c r="BG613" s="201" t="s">
        <v>196</v>
      </c>
      <c r="BH613" s="456" t="s">
        <v>512</v>
      </c>
      <c r="BI613" s="218" t="s">
        <v>68</v>
      </c>
      <c r="BJ613" s="370">
        <v>214</v>
      </c>
      <c r="BK613" s="370">
        <v>4</v>
      </c>
      <c r="BL613" s="219" t="s">
        <v>65</v>
      </c>
      <c r="BM613" s="52"/>
      <c r="BN613" s="218" t="s">
        <v>310</v>
      </c>
      <c r="BO613" s="217" t="s">
        <v>352</v>
      </c>
      <c r="BP613" s="201" t="s">
        <v>703</v>
      </c>
      <c r="BQ613" s="52" t="s">
        <v>718</v>
      </c>
    </row>
    <row r="614" spans="1:69" ht="16.5" thickBot="1">
      <c r="A614" s="207" t="s">
        <v>37</v>
      </c>
      <c r="B614" s="208" t="s">
        <v>9</v>
      </c>
      <c r="C614" s="202" t="s">
        <v>35</v>
      </c>
      <c r="D614" s="210" t="s">
        <v>182</v>
      </c>
      <c r="E614" s="24" t="s">
        <v>252</v>
      </c>
      <c r="F614" s="86">
        <v>78</v>
      </c>
      <c r="G614" s="80">
        <v>0</v>
      </c>
      <c r="H614" s="204"/>
      <c r="I614" s="204"/>
      <c r="J614" s="204"/>
      <c r="K614" s="204"/>
      <c r="L614" s="80">
        <v>1</v>
      </c>
      <c r="M614" s="203"/>
      <c r="N614" s="52">
        <v>1</v>
      </c>
      <c r="O614" s="204"/>
      <c r="P614" s="204"/>
      <c r="Q614" s="11">
        <v>6.1726622208000004</v>
      </c>
      <c r="R614" s="204"/>
      <c r="S614" s="204"/>
      <c r="T614" s="53">
        <v>8.0374999999999979</v>
      </c>
      <c r="U614" s="204"/>
      <c r="V614" s="204"/>
      <c r="W614" s="11">
        <v>6.2721296753246003</v>
      </c>
      <c r="X614" s="204"/>
      <c r="Y614" s="204"/>
      <c r="Z614" s="53">
        <v>8.0374999999999979</v>
      </c>
      <c r="AA614" s="204"/>
      <c r="AB614" s="204"/>
      <c r="AC614" s="204"/>
      <c r="AD614" s="204"/>
      <c r="AE614" s="204"/>
      <c r="AF614" s="9">
        <v>3.4684962453474677</v>
      </c>
      <c r="AG614" s="9">
        <v>528</v>
      </c>
      <c r="AH614" s="9">
        <v>0.50114503633133223</v>
      </c>
      <c r="AI614" s="9">
        <v>18</v>
      </c>
      <c r="AJ614" s="9">
        <v>2.5479166666666666</v>
      </c>
      <c r="AK614" s="9" t="s">
        <v>248</v>
      </c>
      <c r="AL614" s="9">
        <v>75</v>
      </c>
      <c r="AM614" s="9">
        <v>3.4790095287883096</v>
      </c>
      <c r="AN614" s="9">
        <v>3.5679442508710801</v>
      </c>
      <c r="AO614" s="73">
        <v>1</v>
      </c>
      <c r="AP614" s="80">
        <v>0</v>
      </c>
      <c r="AQ614" s="80">
        <v>0</v>
      </c>
      <c r="AR614" s="224">
        <v>155</v>
      </c>
      <c r="AS614" s="224" t="s">
        <v>248</v>
      </c>
      <c r="AT614" s="11">
        <v>5573.9380000000001</v>
      </c>
      <c r="AU614" s="11">
        <v>0</v>
      </c>
      <c r="AV614" s="11">
        <v>0</v>
      </c>
      <c r="AW614" s="11">
        <v>155</v>
      </c>
      <c r="AX614" s="203" t="s">
        <v>248</v>
      </c>
      <c r="AY614" s="235" t="s">
        <v>248</v>
      </c>
      <c r="AZ614" s="138">
        <v>54309</v>
      </c>
      <c r="BA614" s="188" t="s">
        <v>248</v>
      </c>
      <c r="BB614" s="203" t="s">
        <v>248</v>
      </c>
      <c r="BC614" s="158" t="s">
        <v>248</v>
      </c>
      <c r="BD614" s="217" t="s">
        <v>61</v>
      </c>
      <c r="BE614" s="201" t="s">
        <v>62</v>
      </c>
      <c r="BF614" s="201" t="s">
        <v>63</v>
      </c>
      <c r="BG614" s="201" t="s">
        <v>196</v>
      </c>
      <c r="BH614" s="456" t="s">
        <v>513</v>
      </c>
      <c r="BI614" s="218" t="s">
        <v>64</v>
      </c>
      <c r="BJ614" s="370">
        <v>214</v>
      </c>
      <c r="BK614" s="370">
        <v>1</v>
      </c>
      <c r="BL614" s="219" t="s">
        <v>65</v>
      </c>
      <c r="BM614" s="52"/>
      <c r="BN614" s="218" t="s">
        <v>310</v>
      </c>
      <c r="BO614" s="217" t="s">
        <v>252</v>
      </c>
      <c r="BP614" s="201" t="s">
        <v>696</v>
      </c>
      <c r="BQ614" s="52" t="s">
        <v>719</v>
      </c>
    </row>
    <row r="615" spans="1:69" ht="16.5" thickBot="1">
      <c r="A615" s="207" t="s">
        <v>37</v>
      </c>
      <c r="B615" s="208" t="s">
        <v>9</v>
      </c>
      <c r="C615" s="202" t="s">
        <v>35</v>
      </c>
      <c r="D615" s="210" t="s">
        <v>182</v>
      </c>
      <c r="E615" s="24" t="s">
        <v>252</v>
      </c>
      <c r="F615" s="86">
        <v>81</v>
      </c>
      <c r="G615" s="80">
        <v>1</v>
      </c>
      <c r="H615" s="204"/>
      <c r="I615" s="204"/>
      <c r="J615" s="204"/>
      <c r="K615" s="204"/>
      <c r="L615" s="80">
        <v>0</v>
      </c>
      <c r="M615" s="203"/>
      <c r="N615" s="52">
        <v>1</v>
      </c>
      <c r="O615" s="204"/>
      <c r="P615" s="204"/>
      <c r="Q615" s="11">
        <v>7.8882374249999998</v>
      </c>
      <c r="R615" s="204"/>
      <c r="S615" s="204"/>
      <c r="T615" s="53">
        <v>13.833333333333334</v>
      </c>
      <c r="U615" s="204"/>
      <c r="V615" s="204"/>
      <c r="W615" s="11">
        <v>7.9582998624999997</v>
      </c>
      <c r="X615" s="204"/>
      <c r="Y615" s="204"/>
      <c r="Z615" s="53">
        <v>14</v>
      </c>
      <c r="AA615" s="204"/>
      <c r="AB615" s="204"/>
      <c r="AC615" s="204"/>
      <c r="AD615" s="204"/>
      <c r="AE615" s="204"/>
      <c r="AF615" s="9">
        <v>2.9416726963160049</v>
      </c>
      <c r="AG615" s="9">
        <v>552</v>
      </c>
      <c r="AH615" s="9">
        <v>0.67942992400984625</v>
      </c>
      <c r="AI615" s="9">
        <v>155</v>
      </c>
      <c r="AJ615" s="9">
        <v>1.7770833333333333</v>
      </c>
      <c r="AK615" s="9" t="s">
        <v>248</v>
      </c>
      <c r="AL615" s="9">
        <v>79</v>
      </c>
      <c r="AM615" s="9">
        <v>2.9416726963160049</v>
      </c>
      <c r="AN615" s="9">
        <v>2.9324817518248176</v>
      </c>
      <c r="AO615" s="73">
        <v>1</v>
      </c>
      <c r="AP615" s="80">
        <v>0</v>
      </c>
      <c r="AQ615" s="80">
        <v>0</v>
      </c>
      <c r="AR615" s="224">
        <v>159</v>
      </c>
      <c r="AS615" s="224" t="s">
        <v>248</v>
      </c>
      <c r="AT615" s="11">
        <v>5725.1</v>
      </c>
      <c r="AU615" s="11">
        <v>0</v>
      </c>
      <c r="AV615" s="11">
        <v>0</v>
      </c>
      <c r="AW615" s="11">
        <v>159</v>
      </c>
      <c r="AX615" s="203" t="s">
        <v>248</v>
      </c>
      <c r="AY615" s="235" t="s">
        <v>248</v>
      </c>
      <c r="AZ615" s="138">
        <v>54309</v>
      </c>
      <c r="BA615" s="188" t="s">
        <v>248</v>
      </c>
      <c r="BB615" s="203" t="s">
        <v>248</v>
      </c>
      <c r="BC615" s="158" t="s">
        <v>248</v>
      </c>
      <c r="BD615" s="217" t="s">
        <v>61</v>
      </c>
      <c r="BE615" s="201" t="s">
        <v>62</v>
      </c>
      <c r="BF615" s="201" t="s">
        <v>63</v>
      </c>
      <c r="BG615" s="201" t="s">
        <v>196</v>
      </c>
      <c r="BH615" s="456" t="s">
        <v>513</v>
      </c>
      <c r="BI615" s="218" t="s">
        <v>66</v>
      </c>
      <c r="BJ615" s="370">
        <v>214</v>
      </c>
      <c r="BK615" s="370">
        <v>7</v>
      </c>
      <c r="BL615" s="219" t="s">
        <v>65</v>
      </c>
      <c r="BM615" s="52"/>
      <c r="BN615" s="218" t="s">
        <v>310</v>
      </c>
      <c r="BO615" s="217" t="s">
        <v>252</v>
      </c>
      <c r="BP615" s="201" t="s">
        <v>696</v>
      </c>
      <c r="BQ615" s="52" t="s">
        <v>719</v>
      </c>
    </row>
    <row r="616" spans="1:69" ht="16.5" thickBot="1">
      <c r="A616" s="207" t="s">
        <v>37</v>
      </c>
      <c r="B616" s="208" t="s">
        <v>9</v>
      </c>
      <c r="C616" s="202" t="s">
        <v>35</v>
      </c>
      <c r="D616" s="210" t="s">
        <v>182</v>
      </c>
      <c r="E616" s="24" t="s">
        <v>252</v>
      </c>
      <c r="F616" s="86">
        <v>80</v>
      </c>
      <c r="G616" s="80">
        <v>1</v>
      </c>
      <c r="H616" s="204"/>
      <c r="I616" s="204"/>
      <c r="J616" s="204"/>
      <c r="K616" s="204"/>
      <c r="L616" s="80">
        <v>0</v>
      </c>
      <c r="M616" s="203"/>
      <c r="N616" s="52">
        <v>0</v>
      </c>
      <c r="O616" s="204"/>
      <c r="P616" s="204"/>
      <c r="Q616" s="11">
        <v>7.2077720759000004</v>
      </c>
      <c r="R616" s="204"/>
      <c r="S616" s="204"/>
      <c r="T616" s="53">
        <v>8.9049999999999994</v>
      </c>
      <c r="U616" s="204"/>
      <c r="V616" s="204"/>
      <c r="W616" s="11">
        <v>7.2719366835442996</v>
      </c>
      <c r="X616" s="204"/>
      <c r="Y616" s="204"/>
      <c r="Z616" s="53">
        <v>8.8812499999999996</v>
      </c>
      <c r="AA616" s="204"/>
      <c r="AB616" s="204"/>
      <c r="AC616" s="204"/>
      <c r="AD616" s="204"/>
      <c r="AE616" s="204"/>
      <c r="AF616" s="9">
        <v>3.4626039848620804</v>
      </c>
      <c r="AG616" s="9">
        <v>553</v>
      </c>
      <c r="AH616" s="9">
        <v>0.48653980488071558</v>
      </c>
      <c r="AI616" s="9">
        <v>27</v>
      </c>
      <c r="AJ616" s="9">
        <v>2.5046428571428572</v>
      </c>
      <c r="AK616" s="9" t="s">
        <v>248</v>
      </c>
      <c r="AL616" s="9">
        <v>79</v>
      </c>
      <c r="AM616" s="9">
        <v>3.4626039848620804</v>
      </c>
      <c r="AN616" s="9">
        <v>3.5710526315789473</v>
      </c>
      <c r="AO616" s="73">
        <v>4</v>
      </c>
      <c r="AP616" s="80">
        <v>0</v>
      </c>
      <c r="AQ616" s="80">
        <v>0</v>
      </c>
      <c r="AR616" s="224">
        <v>154</v>
      </c>
      <c r="AS616" s="224" t="s">
        <v>248</v>
      </c>
      <c r="AT616" s="11">
        <v>5646.6189999999997</v>
      </c>
      <c r="AU616" s="11">
        <v>0</v>
      </c>
      <c r="AV616" s="11">
        <v>0</v>
      </c>
      <c r="AW616" s="11">
        <v>154</v>
      </c>
      <c r="AX616" s="203" t="s">
        <v>248</v>
      </c>
      <c r="AY616" s="235" t="s">
        <v>248</v>
      </c>
      <c r="AZ616" s="138">
        <v>54309</v>
      </c>
      <c r="BA616" s="188" t="s">
        <v>248</v>
      </c>
      <c r="BB616" s="203" t="s">
        <v>248</v>
      </c>
      <c r="BC616" s="158" t="s">
        <v>248</v>
      </c>
      <c r="BD616" s="217" t="s">
        <v>61</v>
      </c>
      <c r="BE616" s="201" t="s">
        <v>62</v>
      </c>
      <c r="BF616" s="201" t="s">
        <v>63</v>
      </c>
      <c r="BG616" s="201" t="s">
        <v>196</v>
      </c>
      <c r="BH616" s="456" t="s">
        <v>513</v>
      </c>
      <c r="BI616" s="218" t="s">
        <v>67</v>
      </c>
      <c r="BJ616" s="370">
        <v>214</v>
      </c>
      <c r="BK616" s="370">
        <v>3</v>
      </c>
      <c r="BL616" s="219" t="s">
        <v>65</v>
      </c>
      <c r="BM616" s="52"/>
      <c r="BN616" s="218" t="s">
        <v>310</v>
      </c>
      <c r="BO616" s="217" t="s">
        <v>252</v>
      </c>
      <c r="BP616" s="201" t="s">
        <v>696</v>
      </c>
      <c r="BQ616" s="52" t="s">
        <v>719</v>
      </c>
    </row>
    <row r="617" spans="1:69" ht="16.5" thickBot="1">
      <c r="A617" s="207" t="s">
        <v>37</v>
      </c>
      <c r="B617" s="208" t="s">
        <v>9</v>
      </c>
      <c r="C617" s="202" t="s">
        <v>35</v>
      </c>
      <c r="D617" s="210" t="s">
        <v>182</v>
      </c>
      <c r="E617" s="24" t="s">
        <v>252</v>
      </c>
      <c r="F617" s="86">
        <v>81</v>
      </c>
      <c r="G617" s="80">
        <v>5</v>
      </c>
      <c r="H617" s="204"/>
      <c r="I617" s="204"/>
      <c r="J617" s="204"/>
      <c r="K617" s="204"/>
      <c r="L617" s="80">
        <v>0</v>
      </c>
      <c r="M617" s="203"/>
      <c r="N617" s="52">
        <v>0</v>
      </c>
      <c r="O617" s="204"/>
      <c r="P617" s="204"/>
      <c r="Q617" s="11">
        <v>7.0766447105000001</v>
      </c>
      <c r="R617" s="204"/>
      <c r="S617" s="204"/>
      <c r="T617" s="53">
        <v>11.100000000000001</v>
      </c>
      <c r="U617" s="204"/>
      <c r="V617" s="204"/>
      <c r="W617" s="11">
        <v>7.0553419736842002</v>
      </c>
      <c r="X617" s="204"/>
      <c r="Y617" s="204"/>
      <c r="Z617" s="53">
        <v>11.100000000000001</v>
      </c>
      <c r="AA617" s="204"/>
      <c r="AB617" s="204"/>
      <c r="AC617" s="204"/>
      <c r="AD617" s="204"/>
      <c r="AE617" s="204"/>
      <c r="AF617" s="9">
        <v>2.6420096863268649</v>
      </c>
      <c r="AG617" s="9">
        <v>413</v>
      </c>
      <c r="AH617" s="9">
        <v>0.50073576269019215</v>
      </c>
      <c r="AI617" s="9">
        <v>154</v>
      </c>
      <c r="AJ617" s="9">
        <v>1.6361445783132531</v>
      </c>
      <c r="AK617" s="9" t="s">
        <v>248</v>
      </c>
      <c r="AL617" s="9">
        <v>0</v>
      </c>
      <c r="AM617" s="9"/>
      <c r="AN617" s="9"/>
      <c r="AO617" s="73">
        <v>92</v>
      </c>
      <c r="AP617" s="80">
        <v>4</v>
      </c>
      <c r="AQ617" s="80">
        <v>1</v>
      </c>
      <c r="AR617" s="224">
        <v>55</v>
      </c>
      <c r="AS617" s="224" t="s">
        <v>248</v>
      </c>
      <c r="AT617" s="11">
        <v>5294.3770000000004</v>
      </c>
      <c r="AU617" s="11">
        <v>144.11199999999999</v>
      </c>
      <c r="AV617" s="11">
        <v>0</v>
      </c>
      <c r="AW617" s="11">
        <v>55</v>
      </c>
      <c r="AX617" s="203" t="s">
        <v>248</v>
      </c>
      <c r="AY617" s="235" t="s">
        <v>248</v>
      </c>
      <c r="AZ617" s="138">
        <v>54309</v>
      </c>
      <c r="BA617" s="188" t="s">
        <v>248</v>
      </c>
      <c r="BB617" s="203" t="s">
        <v>248</v>
      </c>
      <c r="BC617" s="158" t="s">
        <v>248</v>
      </c>
      <c r="BD617" s="217" t="s">
        <v>61</v>
      </c>
      <c r="BE617" s="201" t="s">
        <v>62</v>
      </c>
      <c r="BF617" s="201" t="s">
        <v>63</v>
      </c>
      <c r="BG617" s="201" t="s">
        <v>196</v>
      </c>
      <c r="BH617" s="456" t="s">
        <v>513</v>
      </c>
      <c r="BI617" s="218" t="s">
        <v>68</v>
      </c>
      <c r="BJ617" s="370">
        <v>214</v>
      </c>
      <c r="BK617" s="370">
        <v>4</v>
      </c>
      <c r="BL617" s="219" t="s">
        <v>65</v>
      </c>
      <c r="BM617" s="52"/>
      <c r="BN617" s="218" t="s">
        <v>310</v>
      </c>
      <c r="BO617" s="217" t="s">
        <v>252</v>
      </c>
      <c r="BP617" s="201" t="s">
        <v>696</v>
      </c>
      <c r="BQ617" s="52" t="s">
        <v>719</v>
      </c>
    </row>
    <row r="618" spans="1:69" ht="16.5" thickBot="1">
      <c r="A618" s="207" t="s">
        <v>37</v>
      </c>
      <c r="B618" s="208" t="s">
        <v>9</v>
      </c>
      <c r="C618" s="202" t="s">
        <v>35</v>
      </c>
      <c r="D618" s="210" t="s">
        <v>182</v>
      </c>
      <c r="E618" s="24" t="s">
        <v>491</v>
      </c>
      <c r="F618" s="86">
        <v>88</v>
      </c>
      <c r="G618" s="80">
        <v>1</v>
      </c>
      <c r="H618" s="204"/>
      <c r="I618" s="204"/>
      <c r="J618" s="204"/>
      <c r="K618" s="204"/>
      <c r="L618" s="80">
        <v>0</v>
      </c>
      <c r="M618" s="203"/>
      <c r="N618" s="52">
        <v>0</v>
      </c>
      <c r="O618" s="204"/>
      <c r="P618" s="204"/>
      <c r="Q618" s="11">
        <v>5.8072526322</v>
      </c>
      <c r="R618" s="204"/>
      <c r="S618" s="204"/>
      <c r="T618" s="53">
        <v>8.3249999999999957</v>
      </c>
      <c r="U618" s="204"/>
      <c r="V618" s="204"/>
      <c r="W618" s="11">
        <v>5.5483214827585998</v>
      </c>
      <c r="X618" s="204"/>
      <c r="Y618" s="204"/>
      <c r="Z618" s="53">
        <v>8.8249999999999957</v>
      </c>
      <c r="AA618" s="204"/>
      <c r="AB618" s="204"/>
      <c r="AC618" s="204"/>
      <c r="AD618" s="204"/>
      <c r="AE618" s="204"/>
      <c r="AF618" s="9">
        <v>3.54234812118737</v>
      </c>
      <c r="AG618" s="9">
        <v>609</v>
      </c>
      <c r="AH618" s="9">
        <v>0.45830288787245904</v>
      </c>
      <c r="AI618" s="9">
        <v>20</v>
      </c>
      <c r="AJ618" s="9">
        <v>2.5885593220338983</v>
      </c>
      <c r="AK618" s="9" t="s">
        <v>248</v>
      </c>
      <c r="AL618" s="9">
        <v>87</v>
      </c>
      <c r="AM618" s="9">
        <v>3.54234812118737</v>
      </c>
      <c r="AN618" s="9">
        <v>3.6239002932551321</v>
      </c>
      <c r="AO618" s="73">
        <v>9</v>
      </c>
      <c r="AP618" s="80">
        <v>0</v>
      </c>
      <c r="AQ618" s="80">
        <v>0</v>
      </c>
      <c r="AR618" s="224">
        <v>165</v>
      </c>
      <c r="AS618" s="224" t="s">
        <v>248</v>
      </c>
      <c r="AT618" s="11">
        <v>6631.4219999999996</v>
      </c>
      <c r="AU618" s="11">
        <v>0</v>
      </c>
      <c r="AV618" s="11">
        <v>0</v>
      </c>
      <c r="AW618" s="11">
        <v>165</v>
      </c>
      <c r="AX618" s="203" t="s">
        <v>248</v>
      </c>
      <c r="AY618" s="235" t="s">
        <v>248</v>
      </c>
      <c r="AZ618" s="138">
        <v>28651</v>
      </c>
      <c r="BA618" s="188" t="s">
        <v>248</v>
      </c>
      <c r="BB618" s="203" t="s">
        <v>248</v>
      </c>
      <c r="BC618" s="158" t="s">
        <v>248</v>
      </c>
      <c r="BD618" s="217" t="s">
        <v>61</v>
      </c>
      <c r="BE618" s="201" t="s">
        <v>62</v>
      </c>
      <c r="BF618" s="201" t="s">
        <v>63</v>
      </c>
      <c r="BG618" s="201" t="s">
        <v>196</v>
      </c>
      <c r="BH618" s="456" t="s">
        <v>512</v>
      </c>
      <c r="BI618" s="218" t="s">
        <v>64</v>
      </c>
      <c r="BJ618" s="370">
        <v>214</v>
      </c>
      <c r="BK618" s="370">
        <v>1</v>
      </c>
      <c r="BL618" s="219" t="s">
        <v>65</v>
      </c>
      <c r="BM618" s="52"/>
      <c r="BN618" s="218" t="s">
        <v>310</v>
      </c>
      <c r="BO618" s="217" t="s">
        <v>352</v>
      </c>
      <c r="BP618" s="201" t="s">
        <v>703</v>
      </c>
      <c r="BQ618" s="52" t="s">
        <v>718</v>
      </c>
    </row>
    <row r="619" spans="1:69" ht="16.5" thickBot="1">
      <c r="A619" s="207" t="s">
        <v>37</v>
      </c>
      <c r="B619" s="208" t="s">
        <v>9</v>
      </c>
      <c r="C619" s="202" t="s">
        <v>35</v>
      </c>
      <c r="D619" s="210" t="s">
        <v>182</v>
      </c>
      <c r="E619" s="24" t="s">
        <v>491</v>
      </c>
      <c r="F619" s="86">
        <v>75</v>
      </c>
      <c r="G619" s="80">
        <v>5</v>
      </c>
      <c r="H619" s="204"/>
      <c r="I619" s="204"/>
      <c r="J619" s="204"/>
      <c r="K619" s="204"/>
      <c r="L619" s="80">
        <v>0</v>
      </c>
      <c r="M619" s="203"/>
      <c r="N619" s="52">
        <v>0</v>
      </c>
      <c r="O619" s="204"/>
      <c r="P619" s="204"/>
      <c r="Q619" s="11">
        <v>7.2615142143</v>
      </c>
      <c r="R619" s="204"/>
      <c r="S619" s="204"/>
      <c r="T619" s="53">
        <v>12.375</v>
      </c>
      <c r="U619" s="204"/>
      <c r="V619" s="204"/>
      <c r="W619" s="11">
        <v>7.2362856714285</v>
      </c>
      <c r="X619" s="204"/>
      <c r="Y619" s="204"/>
      <c r="Z619" s="53">
        <v>12.25</v>
      </c>
      <c r="AA619" s="204"/>
      <c r="AB619" s="204"/>
      <c r="AC619" s="204"/>
      <c r="AD619" s="204"/>
      <c r="AE619" s="204"/>
      <c r="AF619" s="9">
        <v>3.3478509349934886</v>
      </c>
      <c r="AG619" s="9">
        <v>490</v>
      </c>
      <c r="AH619" s="9">
        <v>0.57967771303647175</v>
      </c>
      <c r="AI619" s="9">
        <v>44</v>
      </c>
      <c r="AJ619" s="9">
        <v>2.1517857142857144</v>
      </c>
      <c r="AK619" s="9" t="s">
        <v>248</v>
      </c>
      <c r="AL619" s="9">
        <v>61</v>
      </c>
      <c r="AM619" s="9">
        <v>3.429203750657253</v>
      </c>
      <c r="AN619" s="9">
        <v>3.523474178403756</v>
      </c>
      <c r="AO619" s="73">
        <v>23</v>
      </c>
      <c r="AP619" s="80">
        <v>1</v>
      </c>
      <c r="AQ619" s="80">
        <v>2</v>
      </c>
      <c r="AR619" s="224">
        <v>114</v>
      </c>
      <c r="AS619" s="224" t="s">
        <v>248</v>
      </c>
      <c r="AT619" s="11">
        <v>5035.05</v>
      </c>
      <c r="AU619" s="11">
        <v>555.31799999999998</v>
      </c>
      <c r="AV619" s="11">
        <v>0</v>
      </c>
      <c r="AW619" s="11">
        <v>114</v>
      </c>
      <c r="AX619" s="203" t="s">
        <v>248</v>
      </c>
      <c r="AY619" s="235" t="s">
        <v>248</v>
      </c>
      <c r="AZ619" s="138">
        <v>28651</v>
      </c>
      <c r="BA619" s="188" t="s">
        <v>248</v>
      </c>
      <c r="BB619" s="203" t="s">
        <v>248</v>
      </c>
      <c r="BC619" s="158" t="s">
        <v>248</v>
      </c>
      <c r="BD619" s="217" t="s">
        <v>61</v>
      </c>
      <c r="BE619" s="201" t="s">
        <v>62</v>
      </c>
      <c r="BF619" s="201" t="s">
        <v>63</v>
      </c>
      <c r="BG619" s="201" t="s">
        <v>196</v>
      </c>
      <c r="BH619" s="456" t="s">
        <v>512</v>
      </c>
      <c r="BI619" s="218" t="s">
        <v>66</v>
      </c>
      <c r="BJ619" s="370">
        <v>214</v>
      </c>
      <c r="BK619" s="370">
        <v>7</v>
      </c>
      <c r="BL619" s="219" t="s">
        <v>65</v>
      </c>
      <c r="BM619" s="52"/>
      <c r="BN619" s="218" t="s">
        <v>310</v>
      </c>
      <c r="BO619" s="217" t="s">
        <v>352</v>
      </c>
      <c r="BP619" s="201" t="s">
        <v>703</v>
      </c>
      <c r="BQ619" s="52" t="s">
        <v>718</v>
      </c>
    </row>
    <row r="620" spans="1:69" ht="16.5" thickBot="1">
      <c r="A620" s="207" t="s">
        <v>37</v>
      </c>
      <c r="B620" s="208" t="s">
        <v>9</v>
      </c>
      <c r="C620" s="202" t="s">
        <v>35</v>
      </c>
      <c r="D620" s="210" t="s">
        <v>182</v>
      </c>
      <c r="E620" s="24" t="s">
        <v>491</v>
      </c>
      <c r="F620" s="420">
        <v>88</v>
      </c>
      <c r="G620" s="421">
        <v>2</v>
      </c>
      <c r="H620" s="422"/>
      <c r="I620" s="422"/>
      <c r="J620" s="422"/>
      <c r="K620" s="422"/>
      <c r="L620" s="421">
        <v>0</v>
      </c>
      <c r="M620" s="423"/>
      <c r="N620" s="424">
        <v>1</v>
      </c>
      <c r="O620" s="422"/>
      <c r="P620" s="422"/>
      <c r="Q620" s="425">
        <v>7.7046856744000003</v>
      </c>
      <c r="R620" s="422"/>
      <c r="S620" s="422"/>
      <c r="T620" s="426">
        <v>10.350000000000001</v>
      </c>
      <c r="U620" s="422"/>
      <c r="V620" s="422"/>
      <c r="W620" s="425">
        <v>7.8777786511626999</v>
      </c>
      <c r="X620" s="422"/>
      <c r="Y620" s="422"/>
      <c r="Z620" s="426">
        <v>10.425000000000001</v>
      </c>
      <c r="AA620" s="422"/>
      <c r="AB620" s="422"/>
      <c r="AC620" s="422"/>
      <c r="AD620" s="422"/>
      <c r="AE620" s="422"/>
      <c r="AF620" s="427">
        <v>3.3954320641344853</v>
      </c>
      <c r="AG620" s="427">
        <v>600</v>
      </c>
      <c r="AH620" s="427">
        <v>0.63318046510549231</v>
      </c>
      <c r="AI620" s="427">
        <v>68</v>
      </c>
      <c r="AJ620" s="427">
        <v>2.0249999999999999</v>
      </c>
      <c r="AK620" s="427" t="s">
        <v>248</v>
      </c>
      <c r="AL620" s="427">
        <v>79</v>
      </c>
      <c r="AM620" s="427">
        <v>3.4126373723749714</v>
      </c>
      <c r="AN620" s="427">
        <v>3.5516014234875444</v>
      </c>
      <c r="AO620" s="428">
        <v>2</v>
      </c>
      <c r="AP620" s="421">
        <v>4</v>
      </c>
      <c r="AQ620" s="421">
        <v>1</v>
      </c>
      <c r="AR620" s="429">
        <v>165</v>
      </c>
      <c r="AS620" s="429" t="s">
        <v>248</v>
      </c>
      <c r="AT620" s="425">
        <v>6251.9449999999997</v>
      </c>
      <c r="AU620" s="425">
        <v>346.94099999999997</v>
      </c>
      <c r="AV620" s="425">
        <v>0</v>
      </c>
      <c r="AW620" s="425">
        <v>165</v>
      </c>
      <c r="AX620" s="203" t="s">
        <v>248</v>
      </c>
      <c r="AY620" s="235" t="s">
        <v>248</v>
      </c>
      <c r="AZ620" s="138">
        <v>28651</v>
      </c>
      <c r="BA620" s="188" t="s">
        <v>248</v>
      </c>
      <c r="BB620" s="203" t="s">
        <v>248</v>
      </c>
      <c r="BC620" s="158" t="s">
        <v>248</v>
      </c>
      <c r="BD620" s="217" t="s">
        <v>61</v>
      </c>
      <c r="BE620" s="201" t="s">
        <v>62</v>
      </c>
      <c r="BF620" s="201" t="s">
        <v>63</v>
      </c>
      <c r="BG620" s="201" t="s">
        <v>196</v>
      </c>
      <c r="BH620" s="455" t="s">
        <v>512</v>
      </c>
      <c r="BI620" s="218" t="s">
        <v>67</v>
      </c>
      <c r="BJ620" s="370">
        <v>214</v>
      </c>
      <c r="BK620" s="370">
        <v>3</v>
      </c>
      <c r="BL620" s="219" t="s">
        <v>65</v>
      </c>
      <c r="BM620" s="52"/>
      <c r="BN620" s="218" t="s">
        <v>310</v>
      </c>
      <c r="BO620" s="217" t="s">
        <v>352</v>
      </c>
      <c r="BP620" s="201" t="s">
        <v>703</v>
      </c>
      <c r="BQ620" s="52" t="s">
        <v>718</v>
      </c>
    </row>
    <row r="621" spans="1:69" ht="16.5" thickBot="1">
      <c r="A621" s="207" t="s">
        <v>37</v>
      </c>
      <c r="B621" s="208" t="s">
        <v>9</v>
      </c>
      <c r="C621" s="202" t="s">
        <v>35</v>
      </c>
      <c r="D621" s="210" t="s">
        <v>182</v>
      </c>
      <c r="E621" s="24" t="s">
        <v>491</v>
      </c>
      <c r="F621" s="86">
        <v>86</v>
      </c>
      <c r="G621" s="80">
        <v>5</v>
      </c>
      <c r="H621" s="204"/>
      <c r="I621" s="204"/>
      <c r="J621" s="204"/>
      <c r="K621" s="204"/>
      <c r="L621" s="80">
        <v>2</v>
      </c>
      <c r="M621" s="203"/>
      <c r="N621" s="52">
        <v>0</v>
      </c>
      <c r="O621" s="204"/>
      <c r="P621" s="204"/>
      <c r="Q621" s="11">
        <v>7.7201137847999997</v>
      </c>
      <c r="R621" s="204"/>
      <c r="S621" s="204"/>
      <c r="T621" s="53">
        <v>11.762499999999999</v>
      </c>
      <c r="U621" s="204"/>
      <c r="V621" s="204"/>
      <c r="W621" s="11">
        <v>7.6663667468353998</v>
      </c>
      <c r="X621" s="204"/>
      <c r="Y621" s="204"/>
      <c r="Z621" s="53">
        <v>11.524999999999999</v>
      </c>
      <c r="AA621" s="204"/>
      <c r="AB621" s="204"/>
      <c r="AC621" s="204"/>
      <c r="AD621" s="204"/>
      <c r="AE621" s="204"/>
      <c r="AF621" s="9">
        <v>2.6323478345298374</v>
      </c>
      <c r="AG621" s="9">
        <v>551</v>
      </c>
      <c r="AH621" s="9">
        <v>0.41441402843756053</v>
      </c>
      <c r="AI621" s="9">
        <v>191</v>
      </c>
      <c r="AJ621" s="9">
        <v>1.6443749999999999</v>
      </c>
      <c r="AK621" s="9" t="s">
        <v>248</v>
      </c>
      <c r="AL621" s="9">
        <v>0</v>
      </c>
      <c r="AM621" s="9"/>
      <c r="AN621" s="9"/>
      <c r="AO621" s="73">
        <v>58</v>
      </c>
      <c r="AP621" s="80">
        <v>3</v>
      </c>
      <c r="AQ621" s="80">
        <v>2</v>
      </c>
      <c r="AR621" s="224">
        <v>99</v>
      </c>
      <c r="AS621" s="224" t="s">
        <v>248</v>
      </c>
      <c r="AT621" s="11">
        <v>5364.6040000000003</v>
      </c>
      <c r="AU621" s="11">
        <v>820.59900000000005</v>
      </c>
      <c r="AV621" s="11">
        <v>0</v>
      </c>
      <c r="AW621" s="11">
        <v>99</v>
      </c>
      <c r="AX621" s="203" t="s">
        <v>248</v>
      </c>
      <c r="AY621" s="235" t="s">
        <v>248</v>
      </c>
      <c r="AZ621" s="138">
        <v>28651</v>
      </c>
      <c r="BA621" s="188" t="s">
        <v>248</v>
      </c>
      <c r="BB621" s="203" t="s">
        <v>248</v>
      </c>
      <c r="BC621" s="158" t="s">
        <v>248</v>
      </c>
      <c r="BD621" s="217" t="s">
        <v>61</v>
      </c>
      <c r="BE621" s="201" t="s">
        <v>62</v>
      </c>
      <c r="BF621" s="201" t="s">
        <v>63</v>
      </c>
      <c r="BG621" s="201" t="s">
        <v>196</v>
      </c>
      <c r="BH621" s="456" t="s">
        <v>512</v>
      </c>
      <c r="BI621" s="218" t="s">
        <v>68</v>
      </c>
      <c r="BJ621" s="370">
        <v>214</v>
      </c>
      <c r="BK621" s="370">
        <v>4</v>
      </c>
      <c r="BL621" s="219" t="s">
        <v>65</v>
      </c>
      <c r="BM621" s="52"/>
      <c r="BN621" s="218" t="s">
        <v>310</v>
      </c>
      <c r="BO621" s="217" t="s">
        <v>352</v>
      </c>
      <c r="BP621" s="201" t="s">
        <v>703</v>
      </c>
      <c r="BQ621" s="52" t="s">
        <v>718</v>
      </c>
    </row>
    <row r="622" spans="1:69" ht="16.5" thickBot="1">
      <c r="A622" s="207" t="s">
        <v>37</v>
      </c>
      <c r="B622" s="208" t="s">
        <v>9</v>
      </c>
      <c r="C622" s="202" t="s">
        <v>35</v>
      </c>
      <c r="D622" s="210" t="s">
        <v>182</v>
      </c>
      <c r="E622" s="442" t="s">
        <v>549</v>
      </c>
      <c r="F622" s="86">
        <v>33</v>
      </c>
      <c r="G622" s="80">
        <v>0</v>
      </c>
      <c r="H622" s="204"/>
      <c r="I622" s="204"/>
      <c r="J622" s="204"/>
      <c r="K622" s="204"/>
      <c r="L622" s="80">
        <v>0</v>
      </c>
      <c r="M622" s="203"/>
      <c r="N622" s="52">
        <v>0</v>
      </c>
      <c r="O622" s="204"/>
      <c r="P622" s="204"/>
      <c r="Q622" s="11">
        <v>7.3873630303000004</v>
      </c>
      <c r="R622" s="204"/>
      <c r="S622" s="204"/>
      <c r="T622" s="53">
        <v>11.174999999999999</v>
      </c>
      <c r="U622" s="204"/>
      <c r="V622" s="204"/>
      <c r="W622" s="11">
        <v>7.3373331515151001</v>
      </c>
      <c r="X622" s="204"/>
      <c r="Y622" s="204"/>
      <c r="Z622" s="53">
        <v>11.174999999999999</v>
      </c>
      <c r="AA622" s="204"/>
      <c r="AB622" s="204"/>
      <c r="AC622" s="204"/>
      <c r="AD622" s="204"/>
      <c r="AE622" s="204"/>
      <c r="AF622" s="9">
        <v>3.3587013003113979</v>
      </c>
      <c r="AG622" s="9">
        <v>231</v>
      </c>
      <c r="AH622" s="9">
        <v>0.45036948672373994</v>
      </c>
      <c r="AI622" s="9">
        <v>7</v>
      </c>
      <c r="AJ622" s="9">
        <v>2.5494565217391303</v>
      </c>
      <c r="AK622" s="9" t="s">
        <v>248</v>
      </c>
      <c r="AL622" s="9">
        <v>33</v>
      </c>
      <c r="AM622" s="9">
        <v>3.3587013003113979</v>
      </c>
      <c r="AN622" s="9">
        <v>3.4111842105263159</v>
      </c>
      <c r="AO622" s="73">
        <v>1</v>
      </c>
      <c r="AP622" s="80">
        <v>0</v>
      </c>
      <c r="AQ622" s="80">
        <v>0</v>
      </c>
      <c r="AR622" s="224">
        <v>65</v>
      </c>
      <c r="AS622" s="224" t="s">
        <v>248</v>
      </c>
      <c r="AT622" s="11">
        <v>2529.4090000000001</v>
      </c>
      <c r="AU622" s="11">
        <v>0</v>
      </c>
      <c r="AV622" s="11">
        <v>0</v>
      </c>
      <c r="AW622" s="11">
        <v>65</v>
      </c>
      <c r="AX622" s="203" t="s">
        <v>248</v>
      </c>
      <c r="AY622" s="235" t="s">
        <v>248</v>
      </c>
      <c r="AZ622" s="138">
        <v>52301</v>
      </c>
      <c r="BA622" s="188" t="s">
        <v>248</v>
      </c>
      <c r="BB622" s="203" t="s">
        <v>248</v>
      </c>
      <c r="BC622" s="158" t="s">
        <v>248</v>
      </c>
      <c r="BD622" s="217" t="s">
        <v>61</v>
      </c>
      <c r="BE622" s="201" t="s">
        <v>62</v>
      </c>
      <c r="BF622" s="201" t="s">
        <v>63</v>
      </c>
      <c r="BG622" s="201" t="s">
        <v>196</v>
      </c>
      <c r="BH622" s="456" t="s">
        <v>509</v>
      </c>
      <c r="BI622" s="218" t="s">
        <v>64</v>
      </c>
      <c r="BJ622" s="370">
        <v>214</v>
      </c>
      <c r="BK622" s="370">
        <v>1</v>
      </c>
      <c r="BL622" s="219" t="s">
        <v>65</v>
      </c>
      <c r="BM622" s="52"/>
      <c r="BN622" s="218" t="s">
        <v>310</v>
      </c>
      <c r="BO622" s="217" t="s">
        <v>346</v>
      </c>
      <c r="BP622" s="201" t="s">
        <v>685</v>
      </c>
      <c r="BQ622" s="52" t="s">
        <v>718</v>
      </c>
    </row>
    <row r="623" spans="1:69" ht="16.5" thickBot="1">
      <c r="A623" s="207" t="s">
        <v>37</v>
      </c>
      <c r="B623" s="208" t="s">
        <v>9</v>
      </c>
      <c r="C623" s="202" t="s">
        <v>35</v>
      </c>
      <c r="D623" s="210" t="s">
        <v>182</v>
      </c>
      <c r="E623" s="24" t="s">
        <v>549</v>
      </c>
      <c r="F623" s="86">
        <v>32</v>
      </c>
      <c r="G623" s="80">
        <v>0</v>
      </c>
      <c r="H623" s="204"/>
      <c r="I623" s="204"/>
      <c r="J623" s="204"/>
      <c r="K623" s="204"/>
      <c r="L623" s="80">
        <v>0</v>
      </c>
      <c r="M623" s="203"/>
      <c r="N623" s="52">
        <v>0</v>
      </c>
      <c r="O623" s="204"/>
      <c r="P623" s="204"/>
      <c r="Q623" s="11">
        <v>6.8748123124999996</v>
      </c>
      <c r="R623" s="204"/>
      <c r="S623" s="204"/>
      <c r="T623" s="53">
        <v>8.85</v>
      </c>
      <c r="U623" s="204"/>
      <c r="V623" s="204"/>
      <c r="W623" s="11">
        <v>6.9159060312499996</v>
      </c>
      <c r="X623" s="204"/>
      <c r="Y623" s="204"/>
      <c r="Z623" s="53">
        <v>9.1999999999999993</v>
      </c>
      <c r="AA623" s="204"/>
      <c r="AB623" s="204"/>
      <c r="AC623" s="204"/>
      <c r="AD623" s="204"/>
      <c r="AE623" s="204"/>
      <c r="AF623" s="9">
        <v>3.1741518011050567</v>
      </c>
      <c r="AG623" s="9">
        <v>224</v>
      </c>
      <c r="AH623" s="9">
        <v>0.5295367719291193</v>
      </c>
      <c r="AI623" s="9">
        <v>26</v>
      </c>
      <c r="AJ623" s="9">
        <v>2.1782608695652175</v>
      </c>
      <c r="AK623" s="9" t="s">
        <v>248</v>
      </c>
      <c r="AL623" s="9">
        <v>31</v>
      </c>
      <c r="AM623" s="9">
        <v>3.1994470204076459</v>
      </c>
      <c r="AN623" s="9">
        <v>3.221774193548387</v>
      </c>
      <c r="AO623" s="73">
        <v>12</v>
      </c>
      <c r="AP623" s="80">
        <v>1</v>
      </c>
      <c r="AQ623" s="80">
        <v>0</v>
      </c>
      <c r="AR623" s="224">
        <v>51</v>
      </c>
      <c r="AS623" s="224" t="s">
        <v>248</v>
      </c>
      <c r="AT623" s="11">
        <v>2412.2930000000001</v>
      </c>
      <c r="AU623" s="11">
        <v>74.739999999999995</v>
      </c>
      <c r="AV623" s="11">
        <v>0</v>
      </c>
      <c r="AW623" s="11">
        <v>51</v>
      </c>
      <c r="AX623" s="203" t="s">
        <v>248</v>
      </c>
      <c r="AY623" s="235" t="s">
        <v>248</v>
      </c>
      <c r="AZ623" s="138">
        <v>52301</v>
      </c>
      <c r="BA623" s="188" t="s">
        <v>248</v>
      </c>
      <c r="BB623" s="203" t="s">
        <v>248</v>
      </c>
      <c r="BC623" s="158" t="s">
        <v>248</v>
      </c>
      <c r="BD623" s="217" t="s">
        <v>61</v>
      </c>
      <c r="BE623" s="201" t="s">
        <v>62</v>
      </c>
      <c r="BF623" s="201" t="s">
        <v>63</v>
      </c>
      <c r="BG623" s="201" t="s">
        <v>196</v>
      </c>
      <c r="BH623" s="456" t="s">
        <v>509</v>
      </c>
      <c r="BI623" s="218" t="s">
        <v>66</v>
      </c>
      <c r="BJ623" s="370">
        <v>214</v>
      </c>
      <c r="BK623" s="370">
        <v>7</v>
      </c>
      <c r="BL623" s="219" t="s">
        <v>65</v>
      </c>
      <c r="BM623" s="52"/>
      <c r="BN623" s="218" t="s">
        <v>310</v>
      </c>
      <c r="BO623" s="217" t="s">
        <v>346</v>
      </c>
      <c r="BP623" s="201" t="s">
        <v>685</v>
      </c>
      <c r="BQ623" s="52" t="s">
        <v>718</v>
      </c>
    </row>
    <row r="624" spans="1:69" ht="16.5" thickBot="1">
      <c r="A624" s="207" t="s">
        <v>37</v>
      </c>
      <c r="B624" s="208" t="s">
        <v>9</v>
      </c>
      <c r="C624" s="202" t="s">
        <v>35</v>
      </c>
      <c r="D624" s="210" t="s">
        <v>182</v>
      </c>
      <c r="E624" s="24" t="s">
        <v>549</v>
      </c>
      <c r="F624" s="86">
        <v>33</v>
      </c>
      <c r="G624" s="80">
        <v>1</v>
      </c>
      <c r="H624" s="204"/>
      <c r="I624" s="204"/>
      <c r="J624" s="204"/>
      <c r="K624" s="204"/>
      <c r="L624" s="80">
        <v>0</v>
      </c>
      <c r="M624" s="203"/>
      <c r="N624" s="52">
        <v>0</v>
      </c>
      <c r="O624" s="204"/>
      <c r="P624" s="204"/>
      <c r="Q624" s="11">
        <v>7.1856874688000003</v>
      </c>
      <c r="R624" s="204"/>
      <c r="S624" s="204"/>
      <c r="T624" s="53">
        <v>11.2</v>
      </c>
      <c r="U624" s="204"/>
      <c r="V624" s="204"/>
      <c r="W624" s="11">
        <v>7.4415310937500001</v>
      </c>
      <c r="X624" s="204"/>
      <c r="Y624" s="204"/>
      <c r="Z624" s="53">
        <v>11.85</v>
      </c>
      <c r="AA624" s="204"/>
      <c r="AB624" s="204"/>
      <c r="AC624" s="204"/>
      <c r="AD624" s="204"/>
      <c r="AE624" s="204"/>
      <c r="AF624" s="9">
        <v>3.3762500057263036</v>
      </c>
      <c r="AG624" s="9">
        <v>224</v>
      </c>
      <c r="AH624" s="9">
        <v>0.47937522733683358</v>
      </c>
      <c r="AI624" s="9">
        <v>14</v>
      </c>
      <c r="AJ624" s="9">
        <v>2.3923076923076922</v>
      </c>
      <c r="AK624" s="9" t="s">
        <v>248</v>
      </c>
      <c r="AL624" s="9">
        <v>32</v>
      </c>
      <c r="AM624" s="9">
        <v>3.3762500057263036</v>
      </c>
      <c r="AN624" s="9">
        <v>3.5</v>
      </c>
      <c r="AO624" s="73">
        <v>6</v>
      </c>
      <c r="AP624" s="80">
        <v>0</v>
      </c>
      <c r="AQ624" s="80">
        <v>0</v>
      </c>
      <c r="AR624" s="224">
        <v>58</v>
      </c>
      <c r="AS624" s="224" t="s">
        <v>248</v>
      </c>
      <c r="AT624" s="11">
        <v>2455.0250000000001</v>
      </c>
      <c r="AU624" s="11">
        <v>0</v>
      </c>
      <c r="AV624" s="11">
        <v>0</v>
      </c>
      <c r="AW624" s="11">
        <v>58</v>
      </c>
      <c r="AX624" s="203" t="s">
        <v>248</v>
      </c>
      <c r="AY624" s="235" t="s">
        <v>248</v>
      </c>
      <c r="AZ624" s="138">
        <v>52301</v>
      </c>
      <c r="BA624" s="188" t="s">
        <v>248</v>
      </c>
      <c r="BB624" s="203" t="s">
        <v>248</v>
      </c>
      <c r="BC624" s="158" t="s">
        <v>248</v>
      </c>
      <c r="BD624" s="217" t="s">
        <v>61</v>
      </c>
      <c r="BE624" s="201" t="s">
        <v>62</v>
      </c>
      <c r="BF624" s="201" t="s">
        <v>63</v>
      </c>
      <c r="BG624" s="201" t="s">
        <v>196</v>
      </c>
      <c r="BH624" s="456" t="s">
        <v>509</v>
      </c>
      <c r="BI624" s="218" t="s">
        <v>67</v>
      </c>
      <c r="BJ624" s="370">
        <v>214</v>
      </c>
      <c r="BK624" s="370">
        <v>3</v>
      </c>
      <c r="BL624" s="219" t="s">
        <v>65</v>
      </c>
      <c r="BM624" s="52"/>
      <c r="BN624" s="218" t="s">
        <v>310</v>
      </c>
      <c r="BO624" s="217" t="s">
        <v>346</v>
      </c>
      <c r="BP624" s="201" t="s">
        <v>685</v>
      </c>
      <c r="BQ624" s="52" t="s">
        <v>718</v>
      </c>
    </row>
    <row r="625" spans="1:69" ht="16.5" thickBot="1">
      <c r="A625" s="207" t="s">
        <v>37</v>
      </c>
      <c r="B625" s="208" t="s">
        <v>9</v>
      </c>
      <c r="C625" s="202" t="s">
        <v>35</v>
      </c>
      <c r="D625" s="210" t="s">
        <v>182</v>
      </c>
      <c r="E625" s="24" t="s">
        <v>549</v>
      </c>
      <c r="F625" s="86">
        <v>33</v>
      </c>
      <c r="G625" s="80">
        <v>0</v>
      </c>
      <c r="H625" s="204"/>
      <c r="I625" s="204"/>
      <c r="J625" s="204"/>
      <c r="K625" s="204"/>
      <c r="L625" s="80">
        <v>0</v>
      </c>
      <c r="M625" s="203"/>
      <c r="N625" s="52">
        <v>0</v>
      </c>
      <c r="O625" s="204"/>
      <c r="P625" s="204"/>
      <c r="Q625" s="11">
        <v>6.9165451212000004</v>
      </c>
      <c r="R625" s="204"/>
      <c r="S625" s="204"/>
      <c r="T625" s="53">
        <v>8.3374999999999986</v>
      </c>
      <c r="U625" s="204"/>
      <c r="V625" s="204"/>
      <c r="W625" s="11">
        <v>6.9997269090909002</v>
      </c>
      <c r="X625" s="204"/>
      <c r="Y625" s="204"/>
      <c r="Z625" s="53">
        <v>8.3374999999999986</v>
      </c>
      <c r="AA625" s="204"/>
      <c r="AB625" s="204"/>
      <c r="AC625" s="204"/>
      <c r="AD625" s="204"/>
      <c r="AE625" s="204"/>
      <c r="AF625" s="9">
        <v>2.6454464303595677</v>
      </c>
      <c r="AG625" s="9">
        <v>231</v>
      </c>
      <c r="AH625" s="9">
        <v>0.28112730504392008</v>
      </c>
      <c r="AI625" s="9">
        <v>64</v>
      </c>
      <c r="AJ625" s="9">
        <v>2.0399122807017545</v>
      </c>
      <c r="AK625" s="9" t="s">
        <v>248</v>
      </c>
      <c r="AL625" s="9">
        <v>0</v>
      </c>
      <c r="AM625" s="9"/>
      <c r="AN625" s="9"/>
      <c r="AO625" s="73">
        <v>8</v>
      </c>
      <c r="AP625" s="80">
        <v>1</v>
      </c>
      <c r="AQ625" s="80">
        <v>0</v>
      </c>
      <c r="AR625" s="224">
        <v>57</v>
      </c>
      <c r="AS625" s="224" t="s">
        <v>248</v>
      </c>
      <c r="AT625" s="11">
        <v>2246.2689999999998</v>
      </c>
      <c r="AU625" s="11">
        <v>274.92200000000003</v>
      </c>
      <c r="AV625" s="11">
        <v>0</v>
      </c>
      <c r="AW625" s="11">
        <v>55</v>
      </c>
      <c r="AX625" s="203" t="s">
        <v>248</v>
      </c>
      <c r="AY625" s="235" t="s">
        <v>248</v>
      </c>
      <c r="AZ625" s="138">
        <v>52301</v>
      </c>
      <c r="BA625" s="188" t="s">
        <v>248</v>
      </c>
      <c r="BB625" s="203" t="s">
        <v>248</v>
      </c>
      <c r="BC625" s="158" t="s">
        <v>248</v>
      </c>
      <c r="BD625" s="217" t="s">
        <v>61</v>
      </c>
      <c r="BE625" s="201" t="s">
        <v>62</v>
      </c>
      <c r="BF625" s="201" t="s">
        <v>63</v>
      </c>
      <c r="BG625" s="201" t="s">
        <v>196</v>
      </c>
      <c r="BH625" s="456" t="s">
        <v>509</v>
      </c>
      <c r="BI625" s="218" t="s">
        <v>68</v>
      </c>
      <c r="BJ625" s="370">
        <v>214</v>
      </c>
      <c r="BK625" s="370">
        <v>4</v>
      </c>
      <c r="BL625" s="219" t="s">
        <v>65</v>
      </c>
      <c r="BM625" s="52"/>
      <c r="BN625" s="218" t="s">
        <v>310</v>
      </c>
      <c r="BO625" s="217" t="s">
        <v>346</v>
      </c>
      <c r="BP625" s="201" t="s">
        <v>685</v>
      </c>
      <c r="BQ625" s="52" t="s">
        <v>718</v>
      </c>
    </row>
    <row r="626" spans="1:69" ht="16.5" thickBot="1">
      <c r="A626" s="207" t="s">
        <v>37</v>
      </c>
      <c r="B626" s="208" t="s">
        <v>9</v>
      </c>
      <c r="C626" s="202" t="s">
        <v>35</v>
      </c>
      <c r="D626" s="210" t="s">
        <v>182</v>
      </c>
      <c r="E626" s="24" t="s">
        <v>265</v>
      </c>
      <c r="F626" s="86">
        <v>51</v>
      </c>
      <c r="G626" s="80">
        <v>0</v>
      </c>
      <c r="H626" s="204"/>
      <c r="I626" s="204"/>
      <c r="J626" s="204"/>
      <c r="K626" s="204"/>
      <c r="L626" s="80">
        <v>0</v>
      </c>
      <c r="M626" s="203"/>
      <c r="N626" s="52">
        <v>0</v>
      </c>
      <c r="O626" s="204"/>
      <c r="P626" s="204"/>
      <c r="Q626" s="11">
        <v>4.9457645685999996</v>
      </c>
      <c r="R626" s="204"/>
      <c r="S626" s="204"/>
      <c r="T626" s="53">
        <v>5.9312499999999995</v>
      </c>
      <c r="U626" s="204"/>
      <c r="V626" s="204"/>
      <c r="W626" s="11">
        <v>4.6857056666665997</v>
      </c>
      <c r="X626" s="204"/>
      <c r="Y626" s="204"/>
      <c r="Z626" s="53">
        <v>5.7416666666666663</v>
      </c>
      <c r="AA626" s="204"/>
      <c r="AB626" s="204"/>
      <c r="AC626" s="204"/>
      <c r="AD626" s="204"/>
      <c r="AE626" s="204"/>
      <c r="AF626" s="9">
        <v>3.7431372721322109</v>
      </c>
      <c r="AG626" s="9">
        <v>357</v>
      </c>
      <c r="AH626" s="9">
        <v>0.35864647442024972</v>
      </c>
      <c r="AI626" s="9">
        <v>2</v>
      </c>
      <c r="AJ626" s="9">
        <v>2.8962500000000002</v>
      </c>
      <c r="AK626" s="9" t="s">
        <v>248</v>
      </c>
      <c r="AL626" s="9">
        <v>51</v>
      </c>
      <c r="AM626" s="9">
        <v>3.7431372721322109</v>
      </c>
      <c r="AN626" s="9">
        <v>3.7367886178861789</v>
      </c>
      <c r="AO626" s="73">
        <v>0</v>
      </c>
      <c r="AP626" s="80">
        <v>0</v>
      </c>
      <c r="AQ626" s="80">
        <v>0</v>
      </c>
      <c r="AR626" s="224">
        <v>102</v>
      </c>
      <c r="AS626" s="224" t="s">
        <v>248</v>
      </c>
      <c r="AT626" s="11">
        <v>3880.529</v>
      </c>
      <c r="AU626" s="11">
        <v>0</v>
      </c>
      <c r="AV626" s="11">
        <v>0</v>
      </c>
      <c r="AW626" s="11">
        <v>102</v>
      </c>
      <c r="AX626" s="203" t="s">
        <v>248</v>
      </c>
      <c r="AY626" s="235" t="s">
        <v>248</v>
      </c>
      <c r="AZ626" s="138">
        <v>28961</v>
      </c>
      <c r="BA626" s="188" t="s">
        <v>248</v>
      </c>
      <c r="BB626" s="203" t="s">
        <v>248</v>
      </c>
      <c r="BC626" s="158" t="s">
        <v>248</v>
      </c>
      <c r="BD626" s="217" t="s">
        <v>61</v>
      </c>
      <c r="BE626" s="201" t="s">
        <v>62</v>
      </c>
      <c r="BF626" s="201" t="s">
        <v>63</v>
      </c>
      <c r="BG626" s="201" t="s">
        <v>196</v>
      </c>
      <c r="BH626" s="456" t="s">
        <v>510</v>
      </c>
      <c r="BI626" s="218" t="s">
        <v>64</v>
      </c>
      <c r="BJ626" s="370">
        <v>214</v>
      </c>
      <c r="BK626" s="370">
        <v>1</v>
      </c>
      <c r="BL626" s="219" t="s">
        <v>65</v>
      </c>
      <c r="BM626" s="52"/>
      <c r="BN626" s="218" t="s">
        <v>310</v>
      </c>
      <c r="BO626" s="217" t="s">
        <v>57</v>
      </c>
      <c r="BP626" s="201" t="s">
        <v>681</v>
      </c>
      <c r="BQ626" s="52" t="s">
        <v>717</v>
      </c>
    </row>
    <row r="627" spans="1:69" ht="16.5" thickBot="1">
      <c r="A627" s="207" t="s">
        <v>37</v>
      </c>
      <c r="B627" s="208" t="s">
        <v>9</v>
      </c>
      <c r="C627" s="202" t="s">
        <v>35</v>
      </c>
      <c r="D627" s="210" t="s">
        <v>182</v>
      </c>
      <c r="E627" s="24" t="s">
        <v>265</v>
      </c>
      <c r="F627" s="86">
        <v>50</v>
      </c>
      <c r="G627" s="80">
        <v>2</v>
      </c>
      <c r="H627" s="204"/>
      <c r="I627" s="204"/>
      <c r="J627" s="204"/>
      <c r="K627" s="204"/>
      <c r="L627" s="80">
        <v>0</v>
      </c>
      <c r="M627" s="203"/>
      <c r="N627" s="52">
        <v>0</v>
      </c>
      <c r="O627" s="204"/>
      <c r="P627" s="204"/>
      <c r="Q627" s="11">
        <v>7.5124998749999996</v>
      </c>
      <c r="R627" s="204"/>
      <c r="S627" s="204"/>
      <c r="T627" s="53">
        <v>13.299999999999997</v>
      </c>
      <c r="U627" s="204"/>
      <c r="V627" s="204"/>
      <c r="W627" s="11">
        <v>7.5092291041666002</v>
      </c>
      <c r="X627" s="204"/>
      <c r="Y627" s="204"/>
      <c r="Z627" s="53">
        <v>13.299999999999997</v>
      </c>
      <c r="AA627" s="204"/>
      <c r="AB627" s="204"/>
      <c r="AC627" s="204"/>
      <c r="AD627" s="204"/>
      <c r="AE627" s="204"/>
      <c r="AF627" s="9">
        <v>3.3096577397414624</v>
      </c>
      <c r="AG627" s="9">
        <v>335</v>
      </c>
      <c r="AH627" s="9">
        <v>0.53200793469414676</v>
      </c>
      <c r="AI627" s="9">
        <v>26</v>
      </c>
      <c r="AJ627" s="9">
        <v>2.2797619047619047</v>
      </c>
      <c r="AK627" s="9" t="s">
        <v>248</v>
      </c>
      <c r="AL627" s="9">
        <v>48</v>
      </c>
      <c r="AM627" s="9">
        <v>3.3096577397414624</v>
      </c>
      <c r="AN627" s="9">
        <v>3.3774999999999999</v>
      </c>
      <c r="AO627" s="73">
        <v>96</v>
      </c>
      <c r="AP627" s="80">
        <v>0</v>
      </c>
      <c r="AQ627" s="80">
        <v>0</v>
      </c>
      <c r="AR627" s="224">
        <v>0</v>
      </c>
      <c r="AS627" s="224" t="s">
        <v>248</v>
      </c>
      <c r="AT627" s="11">
        <v>3767.5039999999999</v>
      </c>
      <c r="AU627" s="11">
        <v>39.091000000000001</v>
      </c>
      <c r="AV627" s="11">
        <v>0</v>
      </c>
      <c r="AW627" s="11">
        <v>0</v>
      </c>
      <c r="AX627" s="203" t="s">
        <v>248</v>
      </c>
      <c r="AY627" s="235" t="s">
        <v>248</v>
      </c>
      <c r="AZ627" s="138">
        <v>28961</v>
      </c>
      <c r="BA627" s="188" t="s">
        <v>248</v>
      </c>
      <c r="BB627" s="203" t="s">
        <v>248</v>
      </c>
      <c r="BC627" s="158" t="s">
        <v>248</v>
      </c>
      <c r="BD627" s="217" t="s">
        <v>61</v>
      </c>
      <c r="BE627" s="201" t="s">
        <v>62</v>
      </c>
      <c r="BF627" s="201" t="s">
        <v>63</v>
      </c>
      <c r="BG627" s="201" t="s">
        <v>196</v>
      </c>
      <c r="BH627" s="456" t="s">
        <v>510</v>
      </c>
      <c r="BI627" s="218" t="s">
        <v>66</v>
      </c>
      <c r="BJ627" s="370">
        <v>214</v>
      </c>
      <c r="BK627" s="370">
        <v>7</v>
      </c>
      <c r="BL627" s="219" t="s">
        <v>65</v>
      </c>
      <c r="BM627" s="52"/>
      <c r="BN627" s="218" t="s">
        <v>310</v>
      </c>
      <c r="BO627" s="217" t="s">
        <v>57</v>
      </c>
      <c r="BP627" s="201" t="s">
        <v>681</v>
      </c>
      <c r="BQ627" s="52" t="s">
        <v>717</v>
      </c>
    </row>
    <row r="628" spans="1:69" ht="16.5" thickBot="1">
      <c r="A628" s="207" t="s">
        <v>37</v>
      </c>
      <c r="B628" s="208" t="s">
        <v>9</v>
      </c>
      <c r="C628" s="202" t="s">
        <v>35</v>
      </c>
      <c r="D628" s="210" t="s">
        <v>182</v>
      </c>
      <c r="E628" s="24" t="s">
        <v>265</v>
      </c>
      <c r="F628" s="86">
        <v>52</v>
      </c>
      <c r="G628" s="80">
        <v>1</v>
      </c>
      <c r="H628" s="204"/>
      <c r="I628" s="204"/>
      <c r="J628" s="204"/>
      <c r="K628" s="204"/>
      <c r="L628" s="80">
        <v>0</v>
      </c>
      <c r="M628" s="203"/>
      <c r="N628" s="52">
        <v>0</v>
      </c>
      <c r="O628" s="204"/>
      <c r="P628" s="204"/>
      <c r="Q628" s="11">
        <v>5.9201760979999998</v>
      </c>
      <c r="R628" s="204"/>
      <c r="S628" s="204"/>
      <c r="T628" s="53">
        <v>10.112499999999999</v>
      </c>
      <c r="U628" s="204"/>
      <c r="V628" s="204"/>
      <c r="W628" s="11">
        <v>5.3669409019607004</v>
      </c>
      <c r="X628" s="204"/>
      <c r="Y628" s="204"/>
      <c r="Z628" s="53">
        <v>9.6124999999999989</v>
      </c>
      <c r="AA628" s="204"/>
      <c r="AB628" s="204"/>
      <c r="AC628" s="204"/>
      <c r="AD628" s="204"/>
      <c r="AE628" s="204"/>
      <c r="AF628" s="9">
        <v>3.476722700255257</v>
      </c>
      <c r="AG628" s="9">
        <v>357</v>
      </c>
      <c r="AH628" s="9">
        <v>0.48801050241181348</v>
      </c>
      <c r="AI628" s="9">
        <v>15</v>
      </c>
      <c r="AJ628" s="9">
        <v>2.5309782608695652</v>
      </c>
      <c r="AK628" s="9" t="s">
        <v>248</v>
      </c>
      <c r="AL628" s="9">
        <v>51</v>
      </c>
      <c r="AM628" s="9">
        <v>3.476722700255257</v>
      </c>
      <c r="AN628" s="9">
        <v>3.5736111111111111</v>
      </c>
      <c r="AO628" s="73">
        <v>22</v>
      </c>
      <c r="AP628" s="80">
        <v>0</v>
      </c>
      <c r="AQ628" s="80">
        <v>0</v>
      </c>
      <c r="AR628" s="224">
        <v>80</v>
      </c>
      <c r="AS628" s="224" t="s">
        <v>248</v>
      </c>
      <c r="AT628" s="11">
        <v>3928.3910000000001</v>
      </c>
      <c r="AU628" s="11">
        <v>0</v>
      </c>
      <c r="AV628" s="11">
        <v>0</v>
      </c>
      <c r="AW628" s="11">
        <v>80</v>
      </c>
      <c r="AX628" s="203" t="s">
        <v>248</v>
      </c>
      <c r="AY628" s="235" t="s">
        <v>248</v>
      </c>
      <c r="AZ628" s="138">
        <v>28961</v>
      </c>
      <c r="BA628" s="188" t="s">
        <v>248</v>
      </c>
      <c r="BB628" s="203" t="s">
        <v>248</v>
      </c>
      <c r="BC628" s="158" t="s">
        <v>248</v>
      </c>
      <c r="BD628" s="217" t="s">
        <v>61</v>
      </c>
      <c r="BE628" s="201" t="s">
        <v>62</v>
      </c>
      <c r="BF628" s="201" t="s">
        <v>63</v>
      </c>
      <c r="BG628" s="201" t="s">
        <v>196</v>
      </c>
      <c r="BH628" s="456" t="s">
        <v>510</v>
      </c>
      <c r="BI628" s="218" t="s">
        <v>67</v>
      </c>
      <c r="BJ628" s="370">
        <v>214</v>
      </c>
      <c r="BK628" s="370">
        <v>3</v>
      </c>
      <c r="BL628" s="219" t="s">
        <v>65</v>
      </c>
      <c r="BM628" s="52"/>
      <c r="BN628" s="218" t="s">
        <v>310</v>
      </c>
      <c r="BO628" s="217" t="s">
        <v>57</v>
      </c>
      <c r="BP628" s="201" t="s">
        <v>681</v>
      </c>
      <c r="BQ628" s="52" t="s">
        <v>717</v>
      </c>
    </row>
    <row r="629" spans="1:69" ht="16.5" thickBot="1">
      <c r="A629" s="207" t="s">
        <v>37</v>
      </c>
      <c r="B629" s="208" t="s">
        <v>9</v>
      </c>
      <c r="C629" s="202" t="s">
        <v>35</v>
      </c>
      <c r="D629" s="210" t="s">
        <v>182</v>
      </c>
      <c r="E629" s="24" t="s">
        <v>265</v>
      </c>
      <c r="F629" s="86">
        <v>51</v>
      </c>
      <c r="G629" s="80">
        <v>0</v>
      </c>
      <c r="H629" s="204"/>
      <c r="I629" s="204"/>
      <c r="J629" s="204"/>
      <c r="K629" s="204"/>
      <c r="L629" s="80">
        <v>0</v>
      </c>
      <c r="M629" s="203"/>
      <c r="N629" s="52">
        <v>0</v>
      </c>
      <c r="O629" s="204"/>
      <c r="P629" s="204"/>
      <c r="Q629" s="11">
        <v>6.8635096078000002</v>
      </c>
      <c r="R629" s="204"/>
      <c r="S629" s="204"/>
      <c r="T629" s="53">
        <v>8.7249999999999979</v>
      </c>
      <c r="U629" s="204"/>
      <c r="V629" s="204"/>
      <c r="W629" s="11">
        <v>6.9850390980392003</v>
      </c>
      <c r="X629" s="204"/>
      <c r="Y629" s="204"/>
      <c r="Z629" s="53">
        <v>9.1124999999999989</v>
      </c>
      <c r="AA629" s="204"/>
      <c r="AB629" s="204"/>
      <c r="AC629" s="204"/>
      <c r="AD629" s="204"/>
      <c r="AE629" s="204"/>
      <c r="AF629" s="9">
        <v>2.8877142844881329</v>
      </c>
      <c r="AG629" s="9">
        <v>357</v>
      </c>
      <c r="AH629" s="9">
        <v>0.37221146087247464</v>
      </c>
      <c r="AI629" s="9">
        <v>50</v>
      </c>
      <c r="AJ629" s="9">
        <v>2.134659090909091</v>
      </c>
      <c r="AK629" s="9" t="s">
        <v>248</v>
      </c>
      <c r="AL629" s="9">
        <v>0</v>
      </c>
      <c r="AM629" s="9"/>
      <c r="AN629" s="9"/>
      <c r="AO629" s="73">
        <v>14</v>
      </c>
      <c r="AP629" s="80">
        <v>1</v>
      </c>
      <c r="AQ629" s="80">
        <v>0</v>
      </c>
      <c r="AR629" s="224">
        <v>87</v>
      </c>
      <c r="AS629" s="224" t="s">
        <v>248</v>
      </c>
      <c r="AT629" s="11">
        <v>3608.9839999999999</v>
      </c>
      <c r="AU629" s="11">
        <v>306.77100000000002</v>
      </c>
      <c r="AV629" s="11">
        <v>0</v>
      </c>
      <c r="AW629" s="11">
        <v>87</v>
      </c>
      <c r="AX629" s="203" t="s">
        <v>248</v>
      </c>
      <c r="AY629" s="235" t="s">
        <v>248</v>
      </c>
      <c r="AZ629" s="138">
        <v>28961</v>
      </c>
      <c r="BA629" s="188" t="s">
        <v>248</v>
      </c>
      <c r="BB629" s="203" t="s">
        <v>248</v>
      </c>
      <c r="BC629" s="158" t="s">
        <v>248</v>
      </c>
      <c r="BD629" s="217" t="s">
        <v>61</v>
      </c>
      <c r="BE629" s="201" t="s">
        <v>62</v>
      </c>
      <c r="BF629" s="201" t="s">
        <v>63</v>
      </c>
      <c r="BG629" s="201" t="s">
        <v>196</v>
      </c>
      <c r="BH629" s="456" t="s">
        <v>510</v>
      </c>
      <c r="BI629" s="218" t="s">
        <v>68</v>
      </c>
      <c r="BJ629" s="370">
        <v>214</v>
      </c>
      <c r="BK629" s="370">
        <v>4</v>
      </c>
      <c r="BL629" s="219" t="s">
        <v>65</v>
      </c>
      <c r="BM629" s="52"/>
      <c r="BN629" s="218" t="s">
        <v>310</v>
      </c>
      <c r="BO629" s="217" t="s">
        <v>57</v>
      </c>
      <c r="BP629" s="201" t="s">
        <v>681</v>
      </c>
      <c r="BQ629" s="52" t="s">
        <v>717</v>
      </c>
    </row>
    <row r="630" spans="1:69" ht="16.5" thickBot="1">
      <c r="A630" s="207" t="s">
        <v>37</v>
      </c>
      <c r="B630" s="208" t="s">
        <v>9</v>
      </c>
      <c r="C630" s="202" t="s">
        <v>35</v>
      </c>
      <c r="D630" s="210" t="s">
        <v>182</v>
      </c>
      <c r="E630" s="24" t="s">
        <v>204</v>
      </c>
      <c r="F630" s="86">
        <v>58</v>
      </c>
      <c r="G630" s="80">
        <v>0</v>
      </c>
      <c r="H630" s="204"/>
      <c r="I630" s="204"/>
      <c r="J630" s="204"/>
      <c r="K630" s="204"/>
      <c r="L630" s="80">
        <v>0</v>
      </c>
      <c r="M630" s="203"/>
      <c r="N630" s="52">
        <v>0</v>
      </c>
      <c r="O630" s="204"/>
      <c r="P630" s="204"/>
      <c r="Q630" s="11">
        <v>5.1320514483000004</v>
      </c>
      <c r="R630" s="204"/>
      <c r="S630" s="204"/>
      <c r="T630" s="53">
        <v>5.9357142857142851</v>
      </c>
      <c r="U630" s="204"/>
      <c r="V630" s="204"/>
      <c r="W630" s="11">
        <v>4.7452066034482003</v>
      </c>
      <c r="X630" s="204"/>
      <c r="Y630" s="204"/>
      <c r="Z630" s="53">
        <v>5.4437499999999996</v>
      </c>
      <c r="AA630" s="204"/>
      <c r="AB630" s="204"/>
      <c r="AC630" s="204"/>
      <c r="AD630" s="204"/>
      <c r="AE630" s="204"/>
      <c r="AF630" s="9">
        <v>3.7974138201163914</v>
      </c>
      <c r="AG630" s="9">
        <v>406</v>
      </c>
      <c r="AH630" s="9">
        <v>0.28964785990312009</v>
      </c>
      <c r="AI630" s="9">
        <v>0</v>
      </c>
      <c r="AJ630" s="9">
        <v>3.1140625000000002</v>
      </c>
      <c r="AK630" s="9" t="s">
        <v>248</v>
      </c>
      <c r="AL630" s="9">
        <v>58</v>
      </c>
      <c r="AM630" s="9">
        <v>3.7974138201163914</v>
      </c>
      <c r="AN630" s="9">
        <v>3.7556634304207122</v>
      </c>
      <c r="AO630" s="73">
        <v>0</v>
      </c>
      <c r="AP630" s="80">
        <v>0</v>
      </c>
      <c r="AQ630" s="80">
        <v>0</v>
      </c>
      <c r="AR630" s="224">
        <v>116</v>
      </c>
      <c r="AS630" s="224" t="s">
        <v>248</v>
      </c>
      <c r="AT630" s="11">
        <v>4176.5600000000004</v>
      </c>
      <c r="AU630" s="11">
        <v>0</v>
      </c>
      <c r="AV630" s="11">
        <v>0</v>
      </c>
      <c r="AW630" s="11">
        <v>116</v>
      </c>
      <c r="AX630" s="203" t="s">
        <v>248</v>
      </c>
      <c r="AY630" s="235" t="s">
        <v>248</v>
      </c>
      <c r="AZ630" s="138">
        <v>16071</v>
      </c>
      <c r="BA630" s="188" t="s">
        <v>248</v>
      </c>
      <c r="BB630" s="203" t="s">
        <v>248</v>
      </c>
      <c r="BC630" s="158" t="s">
        <v>248</v>
      </c>
      <c r="BD630" s="217" t="s">
        <v>61</v>
      </c>
      <c r="BE630" s="201" t="s">
        <v>62</v>
      </c>
      <c r="BF630" s="201" t="s">
        <v>63</v>
      </c>
      <c r="BG630" s="201" t="s">
        <v>196</v>
      </c>
      <c r="BH630" s="456" t="s">
        <v>514</v>
      </c>
      <c r="BI630" s="218" t="s">
        <v>64</v>
      </c>
      <c r="BJ630" s="370">
        <v>214</v>
      </c>
      <c r="BK630" s="370">
        <v>1</v>
      </c>
      <c r="BL630" s="219" t="s">
        <v>65</v>
      </c>
      <c r="BM630" s="52"/>
      <c r="BN630" s="218" t="s">
        <v>310</v>
      </c>
      <c r="BO630" s="217" t="s">
        <v>355</v>
      </c>
      <c r="BP630" s="201" t="s">
        <v>680</v>
      </c>
      <c r="BQ630" s="52" t="s">
        <v>714</v>
      </c>
    </row>
    <row r="631" spans="1:69" ht="16.5" thickBot="1">
      <c r="A631" s="207" t="s">
        <v>37</v>
      </c>
      <c r="B631" s="208" t="s">
        <v>9</v>
      </c>
      <c r="C631" s="202" t="s">
        <v>35</v>
      </c>
      <c r="D631" s="210" t="s">
        <v>182</v>
      </c>
      <c r="E631" s="24" t="s">
        <v>204</v>
      </c>
      <c r="F631" s="86">
        <v>60</v>
      </c>
      <c r="G631" s="80">
        <v>0</v>
      </c>
      <c r="H631" s="204"/>
      <c r="I631" s="204"/>
      <c r="J631" s="204"/>
      <c r="K631" s="204"/>
      <c r="L631" s="80">
        <v>0</v>
      </c>
      <c r="M631" s="203"/>
      <c r="N631" s="52">
        <v>0</v>
      </c>
      <c r="O631" s="204"/>
      <c r="P631" s="204"/>
      <c r="Q631" s="11">
        <v>7.8947664832999997</v>
      </c>
      <c r="R631" s="204"/>
      <c r="S631" s="204"/>
      <c r="T631" s="53">
        <v>11.5</v>
      </c>
      <c r="U631" s="204"/>
      <c r="V631" s="204"/>
      <c r="W631" s="11">
        <v>7.9574665333333003</v>
      </c>
      <c r="X631" s="204"/>
      <c r="Y631" s="204"/>
      <c r="Z631" s="53">
        <v>11.5</v>
      </c>
      <c r="AA631" s="204"/>
      <c r="AB631" s="204"/>
      <c r="AC631" s="204"/>
      <c r="AD631" s="204"/>
      <c r="AE631" s="204"/>
      <c r="AF631" s="9">
        <v>3.5189285834630337</v>
      </c>
      <c r="AG631" s="9">
        <v>420</v>
      </c>
      <c r="AH631" s="9">
        <v>0.44706585948151395</v>
      </c>
      <c r="AI631" s="9">
        <v>9</v>
      </c>
      <c r="AJ631" s="9">
        <v>2.603448275862069</v>
      </c>
      <c r="AK631" s="9" t="s">
        <v>248</v>
      </c>
      <c r="AL631" s="9">
        <v>60</v>
      </c>
      <c r="AM631" s="9">
        <v>3.5189285834630337</v>
      </c>
      <c r="AN631" s="9">
        <v>3.5964125560538118</v>
      </c>
      <c r="AO631" s="73">
        <v>2</v>
      </c>
      <c r="AP631" s="80">
        <v>0</v>
      </c>
      <c r="AQ631" s="80">
        <v>0</v>
      </c>
      <c r="AR631" s="224">
        <v>118</v>
      </c>
      <c r="AS631" s="224" t="s">
        <v>248</v>
      </c>
      <c r="AT631" s="11">
        <v>4312.0209999999997</v>
      </c>
      <c r="AU631" s="11">
        <v>0</v>
      </c>
      <c r="AV631" s="11">
        <v>0</v>
      </c>
      <c r="AW631" s="11">
        <v>118</v>
      </c>
      <c r="AX631" s="203" t="s">
        <v>248</v>
      </c>
      <c r="AY631" s="235" t="s">
        <v>248</v>
      </c>
      <c r="AZ631" s="138">
        <v>16071</v>
      </c>
      <c r="BA631" s="188" t="s">
        <v>248</v>
      </c>
      <c r="BB631" s="203" t="s">
        <v>248</v>
      </c>
      <c r="BC631" s="158" t="s">
        <v>248</v>
      </c>
      <c r="BD631" s="217" t="s">
        <v>61</v>
      </c>
      <c r="BE631" s="201" t="s">
        <v>62</v>
      </c>
      <c r="BF631" s="201" t="s">
        <v>63</v>
      </c>
      <c r="BG631" s="201" t="s">
        <v>196</v>
      </c>
      <c r="BH631" s="456" t="s">
        <v>514</v>
      </c>
      <c r="BI631" s="218" t="s">
        <v>66</v>
      </c>
      <c r="BJ631" s="370">
        <v>214</v>
      </c>
      <c r="BK631" s="370">
        <v>7</v>
      </c>
      <c r="BL631" s="219" t="s">
        <v>65</v>
      </c>
      <c r="BM631" s="52"/>
      <c r="BN631" s="218" t="s">
        <v>310</v>
      </c>
      <c r="BO631" s="217" t="s">
        <v>355</v>
      </c>
      <c r="BP631" s="201" t="s">
        <v>680</v>
      </c>
      <c r="BQ631" s="52" t="s">
        <v>714</v>
      </c>
    </row>
    <row r="632" spans="1:69" ht="16.5" thickBot="1">
      <c r="A632" s="207" t="s">
        <v>37</v>
      </c>
      <c r="B632" s="208" t="s">
        <v>9</v>
      </c>
      <c r="C632" s="202" t="s">
        <v>35</v>
      </c>
      <c r="D632" s="210" t="s">
        <v>182</v>
      </c>
      <c r="E632" s="24" t="s">
        <v>204</v>
      </c>
      <c r="F632" s="86">
        <v>58</v>
      </c>
      <c r="G632" s="80">
        <v>1</v>
      </c>
      <c r="H632" s="204"/>
      <c r="I632" s="204"/>
      <c r="J632" s="204"/>
      <c r="K632" s="204"/>
      <c r="L632" s="80">
        <v>0</v>
      </c>
      <c r="M632" s="203"/>
      <c r="N632" s="52">
        <v>0</v>
      </c>
      <c r="O632" s="204"/>
      <c r="P632" s="204"/>
      <c r="Q632" s="11">
        <v>5.7917015439000004</v>
      </c>
      <c r="R632" s="204"/>
      <c r="S632" s="204"/>
      <c r="T632" s="53">
        <v>6.7149999999999999</v>
      </c>
      <c r="U632" s="204"/>
      <c r="V632" s="204"/>
      <c r="W632" s="11">
        <v>5.9214034385963998</v>
      </c>
      <c r="X632" s="204"/>
      <c r="Y632" s="204"/>
      <c r="Z632" s="53">
        <v>6.915</v>
      </c>
      <c r="AA632" s="204"/>
      <c r="AB632" s="204"/>
      <c r="AC632" s="204"/>
      <c r="AD632" s="204"/>
      <c r="AE632" s="204"/>
      <c r="AF632" s="9">
        <v>3.7281453782753236</v>
      </c>
      <c r="AG632" s="9">
        <v>399</v>
      </c>
      <c r="AH632" s="9">
        <v>0.35519930605340205</v>
      </c>
      <c r="AI632" s="9">
        <v>5</v>
      </c>
      <c r="AJ632" s="9">
        <v>3.0077868852459018</v>
      </c>
      <c r="AK632" s="9" t="s">
        <v>248</v>
      </c>
      <c r="AL632" s="9">
        <v>57</v>
      </c>
      <c r="AM632" s="9">
        <v>3.7281453782753236</v>
      </c>
      <c r="AN632" s="9">
        <v>3.7196691176470589</v>
      </c>
      <c r="AO632" s="73">
        <v>6</v>
      </c>
      <c r="AP632" s="80">
        <v>0</v>
      </c>
      <c r="AQ632" s="80">
        <v>0</v>
      </c>
      <c r="AR632" s="224">
        <v>108</v>
      </c>
      <c r="AS632" s="224" t="s">
        <v>248</v>
      </c>
      <c r="AT632" s="11">
        <v>4114.2650000000003</v>
      </c>
      <c r="AU632" s="11">
        <v>0</v>
      </c>
      <c r="AV632" s="11">
        <v>0</v>
      </c>
      <c r="AW632" s="11">
        <v>108</v>
      </c>
      <c r="AX632" s="203" t="s">
        <v>248</v>
      </c>
      <c r="AY632" s="235" t="s">
        <v>248</v>
      </c>
      <c r="AZ632" s="138">
        <v>16071</v>
      </c>
      <c r="BA632" s="188" t="s">
        <v>248</v>
      </c>
      <c r="BB632" s="203" t="s">
        <v>248</v>
      </c>
      <c r="BC632" s="158" t="s">
        <v>248</v>
      </c>
      <c r="BD632" s="217" t="s">
        <v>61</v>
      </c>
      <c r="BE632" s="201" t="s">
        <v>62</v>
      </c>
      <c r="BF632" s="201" t="s">
        <v>63</v>
      </c>
      <c r="BG632" s="201" t="s">
        <v>196</v>
      </c>
      <c r="BH632" s="456" t="s">
        <v>514</v>
      </c>
      <c r="BI632" s="218" t="s">
        <v>67</v>
      </c>
      <c r="BJ632" s="370">
        <v>214</v>
      </c>
      <c r="BK632" s="370">
        <v>3</v>
      </c>
      <c r="BL632" s="219" t="s">
        <v>65</v>
      </c>
      <c r="BM632" s="52"/>
      <c r="BN632" s="218" t="s">
        <v>310</v>
      </c>
      <c r="BO632" s="217" t="s">
        <v>355</v>
      </c>
      <c r="BP632" s="201" t="s">
        <v>680</v>
      </c>
      <c r="BQ632" s="52" t="s">
        <v>714</v>
      </c>
    </row>
    <row r="633" spans="1:69" ht="16.5" thickBot="1">
      <c r="A633" s="207" t="s">
        <v>37</v>
      </c>
      <c r="B633" s="208" t="s">
        <v>9</v>
      </c>
      <c r="C633" s="202" t="s">
        <v>35</v>
      </c>
      <c r="D633" s="210" t="s">
        <v>182</v>
      </c>
      <c r="E633" s="24" t="s">
        <v>204</v>
      </c>
      <c r="F633" s="86">
        <v>60</v>
      </c>
      <c r="G633" s="80">
        <v>0</v>
      </c>
      <c r="H633" s="204"/>
      <c r="I633" s="204"/>
      <c r="J633" s="204"/>
      <c r="K633" s="204"/>
      <c r="L633" s="80">
        <v>0</v>
      </c>
      <c r="M633" s="203"/>
      <c r="N633" s="52">
        <v>0</v>
      </c>
      <c r="O633" s="204"/>
      <c r="P633" s="204"/>
      <c r="Q633" s="11">
        <v>6.1314498167</v>
      </c>
      <c r="R633" s="204"/>
      <c r="S633" s="204"/>
      <c r="T633" s="53">
        <v>9.5</v>
      </c>
      <c r="U633" s="204"/>
      <c r="V633" s="204"/>
      <c r="W633" s="11">
        <v>6.1444831666665998</v>
      </c>
      <c r="X633" s="204"/>
      <c r="Y633" s="204"/>
      <c r="Z633" s="53">
        <v>9</v>
      </c>
      <c r="AA633" s="204"/>
      <c r="AB633" s="204"/>
      <c r="AC633" s="204"/>
      <c r="AD633" s="204"/>
      <c r="AE633" s="204"/>
      <c r="AF633" s="9">
        <v>2.9508571420397081</v>
      </c>
      <c r="AG633" s="9">
        <v>420</v>
      </c>
      <c r="AH633" s="9">
        <v>0.33545254853642381</v>
      </c>
      <c r="AI633" s="9">
        <v>38</v>
      </c>
      <c r="AJ633" s="9">
        <v>2.2571428571428571</v>
      </c>
      <c r="AK633" s="9" t="s">
        <v>248</v>
      </c>
      <c r="AL633" s="9">
        <v>0</v>
      </c>
      <c r="AM633" s="9"/>
      <c r="AN633" s="9"/>
      <c r="AO633" s="73">
        <v>55</v>
      </c>
      <c r="AP633" s="80">
        <v>0</v>
      </c>
      <c r="AQ633" s="80">
        <v>0</v>
      </c>
      <c r="AR633" s="224">
        <v>65</v>
      </c>
      <c r="AS633" s="224" t="s">
        <v>248</v>
      </c>
      <c r="AT633" s="11">
        <v>4323.3549999999996</v>
      </c>
      <c r="AU633" s="11">
        <v>0</v>
      </c>
      <c r="AV633" s="11">
        <v>0</v>
      </c>
      <c r="AW633" s="11">
        <v>65</v>
      </c>
      <c r="AX633" s="203" t="s">
        <v>248</v>
      </c>
      <c r="AY633" s="235" t="s">
        <v>248</v>
      </c>
      <c r="AZ633" s="138">
        <v>16071</v>
      </c>
      <c r="BA633" s="188" t="s">
        <v>248</v>
      </c>
      <c r="BB633" s="203" t="s">
        <v>248</v>
      </c>
      <c r="BC633" s="158" t="s">
        <v>248</v>
      </c>
      <c r="BD633" s="217" t="s">
        <v>61</v>
      </c>
      <c r="BE633" s="201" t="s">
        <v>62</v>
      </c>
      <c r="BF633" s="201" t="s">
        <v>63</v>
      </c>
      <c r="BG633" s="201" t="s">
        <v>196</v>
      </c>
      <c r="BH633" s="456" t="s">
        <v>514</v>
      </c>
      <c r="BI633" s="218" t="s">
        <v>68</v>
      </c>
      <c r="BJ633" s="370">
        <v>214</v>
      </c>
      <c r="BK633" s="370">
        <v>4</v>
      </c>
      <c r="BL633" s="219" t="s">
        <v>65</v>
      </c>
      <c r="BM633" s="52"/>
      <c r="BN633" s="218" t="s">
        <v>310</v>
      </c>
      <c r="BO633" s="217" t="s">
        <v>355</v>
      </c>
      <c r="BP633" s="201" t="s">
        <v>680</v>
      </c>
      <c r="BQ633" s="52" t="s">
        <v>714</v>
      </c>
    </row>
    <row r="634" spans="1:69" ht="16.5" thickBot="1">
      <c r="A634" s="207" t="s">
        <v>37</v>
      </c>
      <c r="B634" s="208" t="s">
        <v>9</v>
      </c>
      <c r="C634" s="202" t="s">
        <v>35</v>
      </c>
      <c r="D634" s="210" t="s">
        <v>182</v>
      </c>
      <c r="E634" s="24" t="s">
        <v>339</v>
      </c>
      <c r="F634" s="86">
        <v>241</v>
      </c>
      <c r="G634" s="80">
        <v>9</v>
      </c>
      <c r="H634" s="204"/>
      <c r="I634" s="204"/>
      <c r="J634" s="204"/>
      <c r="K634" s="204"/>
      <c r="L634" s="80">
        <v>1</v>
      </c>
      <c r="M634" s="203"/>
      <c r="N634" s="52">
        <v>3</v>
      </c>
      <c r="O634" s="204"/>
      <c r="P634" s="204"/>
      <c r="Q634" s="11">
        <v>6.4220604113000004</v>
      </c>
      <c r="R634" s="204"/>
      <c r="S634" s="204"/>
      <c r="T634" s="53">
        <v>8.6124999999999972</v>
      </c>
      <c r="U634" s="204"/>
      <c r="V634" s="204"/>
      <c r="W634" s="11">
        <v>6.4663157965367004</v>
      </c>
      <c r="X634" s="204"/>
      <c r="Y634" s="204"/>
      <c r="Z634" s="53">
        <v>8.7416666666666654</v>
      </c>
      <c r="AA634" s="204"/>
      <c r="AB634" s="204"/>
      <c r="AC634" s="204"/>
      <c r="AD634" s="204"/>
      <c r="AE634" s="204"/>
      <c r="AF634" s="9">
        <v>3.4348444499666724</v>
      </c>
      <c r="AG634" s="9">
        <v>1575</v>
      </c>
      <c r="AH634" s="9">
        <v>0.53739609994149884</v>
      </c>
      <c r="AI634" s="9">
        <v>70</v>
      </c>
      <c r="AJ634" s="9">
        <v>2.3266393442622952</v>
      </c>
      <c r="AK634" s="9" t="s">
        <v>248</v>
      </c>
      <c r="AL634" s="9">
        <v>210</v>
      </c>
      <c r="AM634" s="9">
        <v>3.4873061290403613</v>
      </c>
      <c r="AN634" s="9">
        <v>3.5737139272271015</v>
      </c>
      <c r="AO634" s="73">
        <v>32</v>
      </c>
      <c r="AP634" s="80">
        <v>2</v>
      </c>
      <c r="AQ634" s="80">
        <v>2</v>
      </c>
      <c r="AR634" s="224">
        <v>428</v>
      </c>
      <c r="AS634" s="224" t="s">
        <v>248</v>
      </c>
      <c r="AT634" s="11">
        <v>15865.594999999999</v>
      </c>
      <c r="AU634" s="11">
        <v>771.84</v>
      </c>
      <c r="AV634" s="11">
        <v>0</v>
      </c>
      <c r="AW634" s="11">
        <v>428</v>
      </c>
      <c r="AX634" s="203" t="s">
        <v>248</v>
      </c>
      <c r="AY634" s="235" t="s">
        <v>248</v>
      </c>
      <c r="AZ634" s="138">
        <v>133545</v>
      </c>
      <c r="BA634" s="188" t="s">
        <v>248</v>
      </c>
      <c r="BB634" s="203" t="s">
        <v>248</v>
      </c>
      <c r="BC634" s="158" t="s">
        <v>248</v>
      </c>
      <c r="BD634" s="217" t="s">
        <v>61</v>
      </c>
      <c r="BE634" s="201" t="s">
        <v>62</v>
      </c>
      <c r="BF634" s="201" t="s">
        <v>63</v>
      </c>
      <c r="BG634" s="201" t="s">
        <v>196</v>
      </c>
      <c r="BH634" s="456" t="s">
        <v>514</v>
      </c>
      <c r="BI634" s="218" t="s">
        <v>64</v>
      </c>
      <c r="BJ634" s="370">
        <v>214</v>
      </c>
      <c r="BK634" s="370">
        <v>1</v>
      </c>
      <c r="BL634" s="219" t="s">
        <v>65</v>
      </c>
      <c r="BM634" s="52"/>
      <c r="BN634" s="218" t="s">
        <v>310</v>
      </c>
      <c r="BO634" s="217" t="s">
        <v>339</v>
      </c>
      <c r="BP634" s="201" t="s">
        <v>699</v>
      </c>
      <c r="BQ634" s="52" t="s">
        <v>715</v>
      </c>
    </row>
    <row r="635" spans="1:69" ht="16.5" thickBot="1">
      <c r="A635" s="207" t="s">
        <v>37</v>
      </c>
      <c r="B635" s="208" t="s">
        <v>9</v>
      </c>
      <c r="C635" s="202" t="s">
        <v>35</v>
      </c>
      <c r="D635" s="210" t="s">
        <v>182</v>
      </c>
      <c r="E635" s="24" t="s">
        <v>339</v>
      </c>
      <c r="F635" s="86">
        <v>243</v>
      </c>
      <c r="G635" s="80">
        <v>11</v>
      </c>
      <c r="H635" s="204"/>
      <c r="I635" s="204"/>
      <c r="J635" s="204"/>
      <c r="K635" s="204"/>
      <c r="L635" s="80">
        <v>1</v>
      </c>
      <c r="M635" s="203"/>
      <c r="N635" s="52">
        <v>0</v>
      </c>
      <c r="O635" s="204"/>
      <c r="P635" s="204"/>
      <c r="Q635" s="11">
        <v>7.3237833506000003</v>
      </c>
      <c r="R635" s="204"/>
      <c r="S635" s="204"/>
      <c r="T635" s="53">
        <v>13.241666666666665</v>
      </c>
      <c r="U635" s="204"/>
      <c r="V635" s="204"/>
      <c r="W635" s="11">
        <v>7.2809695324675001</v>
      </c>
      <c r="X635" s="204"/>
      <c r="Y635" s="204"/>
      <c r="Z635" s="53">
        <v>13.241666666666665</v>
      </c>
      <c r="AA635" s="204"/>
      <c r="AB635" s="204"/>
      <c r="AC635" s="204"/>
      <c r="AD635" s="204"/>
      <c r="AE635" s="204"/>
      <c r="AF635" s="9">
        <v>3.3554390913873489</v>
      </c>
      <c r="AG635" s="9">
        <v>1617</v>
      </c>
      <c r="AH635" s="9">
        <v>0.49464908806451136</v>
      </c>
      <c r="AI635" s="9">
        <v>104</v>
      </c>
      <c r="AJ635" s="9">
        <v>2.3741847826086957</v>
      </c>
      <c r="AK635" s="9" t="s">
        <v>248</v>
      </c>
      <c r="AL635" s="9">
        <v>230</v>
      </c>
      <c r="AM635" s="9">
        <v>3.3567888265811154</v>
      </c>
      <c r="AN635" s="9">
        <v>3.4406952965235176</v>
      </c>
      <c r="AO635" s="73">
        <v>31</v>
      </c>
      <c r="AP635" s="80">
        <v>0</v>
      </c>
      <c r="AQ635" s="80">
        <v>0</v>
      </c>
      <c r="AR635" s="224">
        <v>433</v>
      </c>
      <c r="AS635" s="224" t="s">
        <v>248</v>
      </c>
      <c r="AT635" s="11">
        <v>16545.272000000001</v>
      </c>
      <c r="AU635" s="11">
        <v>14.903</v>
      </c>
      <c r="AV635" s="11">
        <v>0</v>
      </c>
      <c r="AW635" s="11">
        <v>433</v>
      </c>
      <c r="AX635" s="203" t="s">
        <v>248</v>
      </c>
      <c r="AY635" s="235" t="s">
        <v>248</v>
      </c>
      <c r="AZ635" s="138">
        <v>133545</v>
      </c>
      <c r="BA635" s="188" t="s">
        <v>248</v>
      </c>
      <c r="BB635" s="203" t="s">
        <v>248</v>
      </c>
      <c r="BC635" s="158" t="s">
        <v>248</v>
      </c>
      <c r="BD635" s="217" t="s">
        <v>61</v>
      </c>
      <c r="BE635" s="201" t="s">
        <v>62</v>
      </c>
      <c r="BF635" s="201" t="s">
        <v>63</v>
      </c>
      <c r="BG635" s="201" t="s">
        <v>196</v>
      </c>
      <c r="BH635" s="456" t="s">
        <v>514</v>
      </c>
      <c r="BI635" s="218" t="s">
        <v>66</v>
      </c>
      <c r="BJ635" s="370">
        <v>214</v>
      </c>
      <c r="BK635" s="370">
        <v>7</v>
      </c>
      <c r="BL635" s="219" t="s">
        <v>65</v>
      </c>
      <c r="BM635" s="52"/>
      <c r="BN635" s="218" t="s">
        <v>310</v>
      </c>
      <c r="BO635" s="217" t="s">
        <v>339</v>
      </c>
      <c r="BP635" s="201" t="s">
        <v>699</v>
      </c>
      <c r="BQ635" s="52" t="s">
        <v>715</v>
      </c>
    </row>
    <row r="636" spans="1:69" ht="16.5" thickBot="1">
      <c r="A636" s="207" t="s">
        <v>37</v>
      </c>
      <c r="B636" s="208" t="s">
        <v>9</v>
      </c>
      <c r="C636" s="202" t="s">
        <v>35</v>
      </c>
      <c r="D636" s="210" t="s">
        <v>182</v>
      </c>
      <c r="E636" s="24" t="s">
        <v>339</v>
      </c>
      <c r="F636" s="86">
        <v>245</v>
      </c>
      <c r="G636" s="80">
        <v>2</v>
      </c>
      <c r="H636" s="204"/>
      <c r="I636" s="204"/>
      <c r="J636" s="204"/>
      <c r="K636" s="204"/>
      <c r="L636" s="80">
        <v>0</v>
      </c>
      <c r="M636" s="203"/>
      <c r="N636" s="52">
        <v>0</v>
      </c>
      <c r="O636" s="204"/>
      <c r="P636" s="204"/>
      <c r="Q636" s="11">
        <v>7.3491726996000004</v>
      </c>
      <c r="R636" s="204"/>
      <c r="S636" s="204"/>
      <c r="T636" s="53">
        <v>9.2850000000000001</v>
      </c>
      <c r="U636" s="204"/>
      <c r="V636" s="204"/>
      <c r="W636" s="11">
        <v>7.4643743127572</v>
      </c>
      <c r="X636" s="204"/>
      <c r="Y636" s="204"/>
      <c r="Z636" s="53">
        <v>9.4874999999999989</v>
      </c>
      <c r="AA636" s="204"/>
      <c r="AB636" s="204"/>
      <c r="AC636" s="204"/>
      <c r="AD636" s="204"/>
      <c r="AE636" s="204"/>
      <c r="AF636" s="9">
        <v>3.3700808364632961</v>
      </c>
      <c r="AG636" s="9">
        <v>1698</v>
      </c>
      <c r="AH636" s="9">
        <v>0.5299089547544118</v>
      </c>
      <c r="AI636" s="9">
        <v>123</v>
      </c>
      <c r="AJ636" s="9">
        <v>2.3019801980198018</v>
      </c>
      <c r="AK636" s="9" t="s">
        <v>248</v>
      </c>
      <c r="AL636" s="9">
        <v>239</v>
      </c>
      <c r="AM636" s="9">
        <v>3.375016439213983</v>
      </c>
      <c r="AN636" s="9">
        <v>3.5166461159062887</v>
      </c>
      <c r="AO636" s="73">
        <v>23</v>
      </c>
      <c r="AP636" s="80">
        <v>0</v>
      </c>
      <c r="AQ636" s="80">
        <v>3</v>
      </c>
      <c r="AR636" s="224">
        <v>460</v>
      </c>
      <c r="AS636" s="224" t="s">
        <v>248</v>
      </c>
      <c r="AT636" s="11">
        <v>17289.075000000001</v>
      </c>
      <c r="AU636" s="11">
        <v>116.706</v>
      </c>
      <c r="AV636" s="11">
        <v>0</v>
      </c>
      <c r="AW636" s="11">
        <v>460</v>
      </c>
      <c r="AX636" s="203" t="s">
        <v>248</v>
      </c>
      <c r="AY636" s="235" t="s">
        <v>248</v>
      </c>
      <c r="AZ636" s="138">
        <v>133545</v>
      </c>
      <c r="BA636" s="188" t="s">
        <v>248</v>
      </c>
      <c r="BB636" s="203" t="s">
        <v>248</v>
      </c>
      <c r="BC636" s="158" t="s">
        <v>248</v>
      </c>
      <c r="BD636" s="217" t="s">
        <v>61</v>
      </c>
      <c r="BE636" s="201" t="s">
        <v>62</v>
      </c>
      <c r="BF636" s="201" t="s">
        <v>63</v>
      </c>
      <c r="BG636" s="201" t="s">
        <v>196</v>
      </c>
      <c r="BH636" s="456" t="s">
        <v>514</v>
      </c>
      <c r="BI636" s="218" t="s">
        <v>67</v>
      </c>
      <c r="BJ636" s="370">
        <v>214</v>
      </c>
      <c r="BK636" s="370">
        <v>3</v>
      </c>
      <c r="BL636" s="219" t="s">
        <v>65</v>
      </c>
      <c r="BM636" s="52"/>
      <c r="BN636" s="218" t="s">
        <v>310</v>
      </c>
      <c r="BO636" s="217" t="s">
        <v>339</v>
      </c>
      <c r="BP636" s="201" t="s">
        <v>699</v>
      </c>
      <c r="BQ636" s="52" t="s">
        <v>715</v>
      </c>
    </row>
    <row r="637" spans="1:69" ht="16.5" thickBot="1">
      <c r="A637" s="207" t="s">
        <v>37</v>
      </c>
      <c r="B637" s="208" t="s">
        <v>9</v>
      </c>
      <c r="C637" s="202" t="s">
        <v>35</v>
      </c>
      <c r="D637" s="210" t="s">
        <v>182</v>
      </c>
      <c r="E637" s="24" t="s">
        <v>339</v>
      </c>
      <c r="F637" s="86">
        <v>243</v>
      </c>
      <c r="G637" s="80">
        <v>4</v>
      </c>
      <c r="H637" s="204"/>
      <c r="I637" s="204"/>
      <c r="J637" s="204"/>
      <c r="K637" s="204"/>
      <c r="L637" s="80">
        <v>1</v>
      </c>
      <c r="M637" s="203"/>
      <c r="N637" s="52">
        <v>0</v>
      </c>
      <c r="O637" s="204"/>
      <c r="P637" s="204"/>
      <c r="Q637" s="11">
        <v>7.7866553151</v>
      </c>
      <c r="R637" s="204"/>
      <c r="S637" s="204"/>
      <c r="T637" s="53">
        <v>10.809999999999999</v>
      </c>
      <c r="U637" s="204"/>
      <c r="V637" s="204"/>
      <c r="W637" s="11">
        <v>7.8278191722689003</v>
      </c>
      <c r="X637" s="204"/>
      <c r="Y637" s="204"/>
      <c r="Z637" s="53">
        <v>10.774999999999999</v>
      </c>
      <c r="AA637" s="204"/>
      <c r="AB637" s="204"/>
      <c r="AC637" s="204"/>
      <c r="AD637" s="204"/>
      <c r="AE637" s="204"/>
      <c r="AF637" s="9">
        <v>2.7539939208595956</v>
      </c>
      <c r="AG637" s="9">
        <v>1645</v>
      </c>
      <c r="AH637" s="9">
        <v>0.37766342750973914</v>
      </c>
      <c r="AI637" s="9">
        <v>354</v>
      </c>
      <c r="AJ637" s="9">
        <v>2.0561919504643962</v>
      </c>
      <c r="AK637" s="9" t="s">
        <v>248</v>
      </c>
      <c r="AL637" s="9">
        <v>0</v>
      </c>
      <c r="AM637" s="9"/>
      <c r="AN637" s="9"/>
      <c r="AO637" s="73">
        <v>32</v>
      </c>
      <c r="AP637" s="80">
        <v>0</v>
      </c>
      <c r="AQ637" s="80">
        <v>0</v>
      </c>
      <c r="AR637" s="224">
        <v>446</v>
      </c>
      <c r="AS637" s="224" t="s">
        <v>248</v>
      </c>
      <c r="AT637" s="11">
        <v>16989.755000000001</v>
      </c>
      <c r="AU637" s="11">
        <v>71.870999999999995</v>
      </c>
      <c r="AV637" s="11">
        <v>0</v>
      </c>
      <c r="AW637" s="11">
        <v>446</v>
      </c>
      <c r="AX637" s="203" t="s">
        <v>248</v>
      </c>
      <c r="AY637" s="235" t="s">
        <v>248</v>
      </c>
      <c r="AZ637" s="138">
        <v>133545</v>
      </c>
      <c r="BA637" s="188" t="s">
        <v>248</v>
      </c>
      <c r="BB637" s="203" t="s">
        <v>248</v>
      </c>
      <c r="BC637" s="158" t="s">
        <v>248</v>
      </c>
      <c r="BD637" s="217" t="s">
        <v>61</v>
      </c>
      <c r="BE637" s="201" t="s">
        <v>62</v>
      </c>
      <c r="BF637" s="201" t="s">
        <v>63</v>
      </c>
      <c r="BG637" s="201" t="s">
        <v>196</v>
      </c>
      <c r="BH637" s="456" t="s">
        <v>514</v>
      </c>
      <c r="BI637" s="218" t="s">
        <v>68</v>
      </c>
      <c r="BJ637" s="370">
        <v>214</v>
      </c>
      <c r="BK637" s="370">
        <v>4</v>
      </c>
      <c r="BL637" s="219" t="s">
        <v>65</v>
      </c>
      <c r="BM637" s="52"/>
      <c r="BN637" s="218" t="s">
        <v>310</v>
      </c>
      <c r="BO637" s="217" t="s">
        <v>339</v>
      </c>
      <c r="BP637" s="201" t="s">
        <v>699</v>
      </c>
      <c r="BQ637" s="52" t="s">
        <v>715</v>
      </c>
    </row>
    <row r="638" spans="1:69" ht="16.5" thickBot="1">
      <c r="A638" s="207" t="s">
        <v>37</v>
      </c>
      <c r="B638" s="208" t="s">
        <v>9</v>
      </c>
      <c r="C638" s="202" t="s">
        <v>35</v>
      </c>
      <c r="D638" s="210" t="s">
        <v>182</v>
      </c>
      <c r="E638" s="24" t="s">
        <v>561</v>
      </c>
      <c r="F638" s="86">
        <v>49</v>
      </c>
      <c r="G638" s="80">
        <v>1</v>
      </c>
      <c r="H638" s="204"/>
      <c r="I638" s="204"/>
      <c r="J638" s="204"/>
      <c r="K638" s="204"/>
      <c r="L638" s="80">
        <v>0</v>
      </c>
      <c r="M638" s="203"/>
      <c r="N638" s="52">
        <v>0</v>
      </c>
      <c r="O638" s="204"/>
      <c r="P638" s="204"/>
      <c r="Q638" s="11">
        <v>5.6587916250000001</v>
      </c>
      <c r="R638" s="204"/>
      <c r="S638" s="204"/>
      <c r="T638" s="53">
        <v>6.7999999999999972</v>
      </c>
      <c r="U638" s="204"/>
      <c r="V638" s="204"/>
      <c r="W638" s="11">
        <v>5.8468330625</v>
      </c>
      <c r="X638" s="204"/>
      <c r="Y638" s="204"/>
      <c r="Z638" s="53">
        <v>7.1499999999999986</v>
      </c>
      <c r="AA638" s="204"/>
      <c r="AB638" s="204"/>
      <c r="AC638" s="204"/>
      <c r="AD638" s="204"/>
      <c r="AE638" s="204"/>
      <c r="AF638" s="9">
        <v>3.6145833468153366</v>
      </c>
      <c r="AG638" s="9">
        <v>336</v>
      </c>
      <c r="AH638" s="9">
        <v>0.37746759793539342</v>
      </c>
      <c r="AI638" s="9">
        <v>2</v>
      </c>
      <c r="AJ638" s="9">
        <v>2.8083333333333336</v>
      </c>
      <c r="AK638" s="9" t="s">
        <v>248</v>
      </c>
      <c r="AL638" s="9">
        <v>48</v>
      </c>
      <c r="AM638" s="9">
        <v>3.6145833468153366</v>
      </c>
      <c r="AN638" s="9">
        <v>3.6507537688442211</v>
      </c>
      <c r="AO638" s="73">
        <v>0</v>
      </c>
      <c r="AP638" s="80">
        <v>0</v>
      </c>
      <c r="AQ638" s="80">
        <v>0</v>
      </c>
      <c r="AR638" s="224">
        <v>96</v>
      </c>
      <c r="AS638" s="224" t="s">
        <v>248</v>
      </c>
      <c r="AT638" s="11">
        <v>3454.0320000000002</v>
      </c>
      <c r="AU638" s="11">
        <v>0</v>
      </c>
      <c r="AV638" s="11">
        <v>0</v>
      </c>
      <c r="AW638" s="11">
        <v>96</v>
      </c>
      <c r="AX638" s="203" t="s">
        <v>248</v>
      </c>
      <c r="AY638" s="235" t="s">
        <v>248</v>
      </c>
      <c r="AZ638" s="138">
        <v>16670</v>
      </c>
      <c r="BA638" s="188" t="s">
        <v>248</v>
      </c>
      <c r="BB638" s="203" t="s">
        <v>248</v>
      </c>
      <c r="BC638" s="158" t="s">
        <v>248</v>
      </c>
      <c r="BD638" s="217" t="s">
        <v>61</v>
      </c>
      <c r="BE638" s="201" t="s">
        <v>62</v>
      </c>
      <c r="BF638" s="201" t="s">
        <v>63</v>
      </c>
      <c r="BG638" s="201" t="s">
        <v>196</v>
      </c>
      <c r="BH638" s="456" t="s">
        <v>513</v>
      </c>
      <c r="BI638" s="218" t="s">
        <v>64</v>
      </c>
      <c r="BJ638" s="370">
        <v>214</v>
      </c>
      <c r="BK638" s="370">
        <v>1</v>
      </c>
      <c r="BL638" s="219" t="s">
        <v>65</v>
      </c>
      <c r="BM638" s="52"/>
      <c r="BN638" s="218" t="s">
        <v>310</v>
      </c>
      <c r="BO638" s="217" t="s">
        <v>81</v>
      </c>
      <c r="BP638" s="201" t="s">
        <v>699</v>
      </c>
      <c r="BQ638" s="52" t="s">
        <v>715</v>
      </c>
    </row>
    <row r="639" spans="1:69" ht="16.5" thickBot="1">
      <c r="A639" s="207" t="s">
        <v>37</v>
      </c>
      <c r="B639" s="208" t="s">
        <v>9</v>
      </c>
      <c r="C639" s="202" t="s">
        <v>35</v>
      </c>
      <c r="D639" s="210" t="s">
        <v>182</v>
      </c>
      <c r="E639" s="24" t="s">
        <v>561</v>
      </c>
      <c r="F639" s="86">
        <v>49</v>
      </c>
      <c r="G639" s="80">
        <v>1</v>
      </c>
      <c r="H639" s="204"/>
      <c r="I639" s="204"/>
      <c r="J639" s="204"/>
      <c r="K639" s="204"/>
      <c r="L639" s="80">
        <v>0</v>
      </c>
      <c r="M639" s="203"/>
      <c r="N639" s="52">
        <v>0</v>
      </c>
      <c r="O639" s="204"/>
      <c r="P639" s="204"/>
      <c r="Q639" s="11">
        <v>6.3755624167000002</v>
      </c>
      <c r="R639" s="204"/>
      <c r="S639" s="204"/>
      <c r="T639" s="53">
        <v>7.4333333333333327</v>
      </c>
      <c r="U639" s="204"/>
      <c r="V639" s="204"/>
      <c r="W639" s="11">
        <v>6.3455415833332998</v>
      </c>
      <c r="X639" s="204"/>
      <c r="Y639" s="204"/>
      <c r="Z639" s="53">
        <v>7.2999999999999972</v>
      </c>
      <c r="AA639" s="204"/>
      <c r="AB639" s="204"/>
      <c r="AC639" s="204"/>
      <c r="AD639" s="204"/>
      <c r="AE639" s="204"/>
      <c r="AF639" s="9">
        <v>3.455952387835298</v>
      </c>
      <c r="AG639" s="9">
        <v>336</v>
      </c>
      <c r="AH639" s="9">
        <v>0.45617992544401759</v>
      </c>
      <c r="AI639" s="9">
        <v>13</v>
      </c>
      <c r="AJ639" s="9">
        <v>2.5379999999999998</v>
      </c>
      <c r="AK639" s="9" t="s">
        <v>248</v>
      </c>
      <c r="AL639" s="9">
        <v>48</v>
      </c>
      <c r="AM639" s="9">
        <v>3.455952387835298</v>
      </c>
      <c r="AN639" s="9">
        <v>3.553370786516854</v>
      </c>
      <c r="AO639" s="73">
        <v>0</v>
      </c>
      <c r="AP639" s="80">
        <v>0</v>
      </c>
      <c r="AQ639" s="80">
        <v>0</v>
      </c>
      <c r="AR639" s="224">
        <v>96</v>
      </c>
      <c r="AS639" s="224" t="s">
        <v>248</v>
      </c>
      <c r="AT639" s="11">
        <v>3436.8829999999998</v>
      </c>
      <c r="AU639" s="11">
        <v>0</v>
      </c>
      <c r="AV639" s="11">
        <v>0</v>
      </c>
      <c r="AW639" s="11">
        <v>96</v>
      </c>
      <c r="AX639" s="203" t="s">
        <v>248</v>
      </c>
      <c r="AY639" s="235" t="s">
        <v>248</v>
      </c>
      <c r="AZ639" s="138">
        <v>16670</v>
      </c>
      <c r="BA639" s="188" t="s">
        <v>248</v>
      </c>
      <c r="BB639" s="203" t="s">
        <v>248</v>
      </c>
      <c r="BC639" s="158" t="s">
        <v>248</v>
      </c>
      <c r="BD639" s="217" t="s">
        <v>61</v>
      </c>
      <c r="BE639" s="201" t="s">
        <v>62</v>
      </c>
      <c r="BF639" s="201" t="s">
        <v>63</v>
      </c>
      <c r="BG639" s="201" t="s">
        <v>196</v>
      </c>
      <c r="BH639" s="456" t="s">
        <v>513</v>
      </c>
      <c r="BI639" s="218" t="s">
        <v>66</v>
      </c>
      <c r="BJ639" s="370">
        <v>214</v>
      </c>
      <c r="BK639" s="370">
        <v>7</v>
      </c>
      <c r="BL639" s="219" t="s">
        <v>65</v>
      </c>
      <c r="BM639" s="52"/>
      <c r="BN639" s="218" t="s">
        <v>310</v>
      </c>
      <c r="BO639" s="217" t="s">
        <v>81</v>
      </c>
      <c r="BP639" s="201" t="s">
        <v>699</v>
      </c>
      <c r="BQ639" s="52" t="s">
        <v>715</v>
      </c>
    </row>
    <row r="640" spans="1:69" ht="16.5" thickBot="1">
      <c r="A640" s="207" t="s">
        <v>37</v>
      </c>
      <c r="B640" s="208" t="s">
        <v>9</v>
      </c>
      <c r="C640" s="202" t="s">
        <v>35</v>
      </c>
      <c r="D640" s="210" t="s">
        <v>182</v>
      </c>
      <c r="E640" s="24" t="s">
        <v>561</v>
      </c>
      <c r="F640" s="86">
        <v>50</v>
      </c>
      <c r="G640" s="80">
        <v>0</v>
      </c>
      <c r="H640" s="204"/>
      <c r="I640" s="204"/>
      <c r="J640" s="204"/>
      <c r="K640" s="204"/>
      <c r="L640" s="80">
        <v>0</v>
      </c>
      <c r="M640" s="203"/>
      <c r="N640" s="52">
        <v>1</v>
      </c>
      <c r="O640" s="204"/>
      <c r="P640" s="204"/>
      <c r="Q640" s="11">
        <v>7.0874997000000004</v>
      </c>
      <c r="R640" s="204"/>
      <c r="S640" s="204"/>
      <c r="T640" s="53">
        <v>10.75</v>
      </c>
      <c r="U640" s="204"/>
      <c r="V640" s="204"/>
      <c r="W640" s="11">
        <v>7.2639598599999999</v>
      </c>
      <c r="X640" s="204"/>
      <c r="Y640" s="204"/>
      <c r="Z640" s="53">
        <v>10.25</v>
      </c>
      <c r="AA640" s="204"/>
      <c r="AB640" s="204"/>
      <c r="AC640" s="204"/>
      <c r="AD640" s="204"/>
      <c r="AE640" s="204"/>
      <c r="AF640" s="9">
        <v>3.6535568730824197</v>
      </c>
      <c r="AG640" s="9">
        <v>343</v>
      </c>
      <c r="AH640" s="9">
        <v>0.48244881212849056</v>
      </c>
      <c r="AI640" s="9">
        <v>7</v>
      </c>
      <c r="AJ640" s="9">
        <v>2.6634615384615383</v>
      </c>
      <c r="AK640" s="9" t="s">
        <v>248</v>
      </c>
      <c r="AL640" s="9">
        <v>49</v>
      </c>
      <c r="AM640" s="9">
        <v>3.6535568730824197</v>
      </c>
      <c r="AN640" s="9">
        <v>3.7146596858638743</v>
      </c>
      <c r="AO640" s="73">
        <v>6</v>
      </c>
      <c r="AP640" s="80">
        <v>0</v>
      </c>
      <c r="AQ640" s="80">
        <v>0</v>
      </c>
      <c r="AR640" s="224">
        <v>94</v>
      </c>
      <c r="AS640" s="224" t="s">
        <v>248</v>
      </c>
      <c r="AT640" s="11">
        <v>3580.6779999999999</v>
      </c>
      <c r="AU640" s="11">
        <v>0</v>
      </c>
      <c r="AV640" s="11">
        <v>0</v>
      </c>
      <c r="AW640" s="11">
        <v>94</v>
      </c>
      <c r="AX640" s="203" t="s">
        <v>248</v>
      </c>
      <c r="AY640" s="235" t="s">
        <v>248</v>
      </c>
      <c r="AZ640" s="138">
        <v>16670</v>
      </c>
      <c r="BA640" s="188" t="s">
        <v>248</v>
      </c>
      <c r="BB640" s="203" t="s">
        <v>248</v>
      </c>
      <c r="BC640" s="158" t="s">
        <v>248</v>
      </c>
      <c r="BD640" s="217" t="s">
        <v>61</v>
      </c>
      <c r="BE640" s="201" t="s">
        <v>62</v>
      </c>
      <c r="BF640" s="201" t="s">
        <v>63</v>
      </c>
      <c r="BG640" s="201" t="s">
        <v>196</v>
      </c>
      <c r="BH640" s="456" t="s">
        <v>513</v>
      </c>
      <c r="BI640" s="218" t="s">
        <v>67</v>
      </c>
      <c r="BJ640" s="370">
        <v>214</v>
      </c>
      <c r="BK640" s="370">
        <v>3</v>
      </c>
      <c r="BL640" s="219" t="s">
        <v>65</v>
      </c>
      <c r="BM640" s="52"/>
      <c r="BN640" s="218" t="s">
        <v>310</v>
      </c>
      <c r="BO640" s="217" t="s">
        <v>81</v>
      </c>
      <c r="BP640" s="201" t="s">
        <v>699</v>
      </c>
      <c r="BQ640" s="52" t="s">
        <v>715</v>
      </c>
    </row>
    <row r="641" spans="1:69" ht="16.5" thickBot="1">
      <c r="A641" s="207" t="s">
        <v>37</v>
      </c>
      <c r="B641" s="208" t="s">
        <v>9</v>
      </c>
      <c r="C641" s="202" t="s">
        <v>35</v>
      </c>
      <c r="D641" s="210" t="s">
        <v>182</v>
      </c>
      <c r="E641" s="24" t="s">
        <v>561</v>
      </c>
      <c r="F641" s="86">
        <v>51</v>
      </c>
      <c r="G641" s="80">
        <v>4</v>
      </c>
      <c r="H641" s="204"/>
      <c r="I641" s="204"/>
      <c r="J641" s="204"/>
      <c r="K641" s="204"/>
      <c r="L641" s="80">
        <v>1</v>
      </c>
      <c r="M641" s="203"/>
      <c r="N641" s="52">
        <v>0</v>
      </c>
      <c r="O641" s="204"/>
      <c r="P641" s="204"/>
      <c r="Q641" s="11">
        <v>6.8023041521999996</v>
      </c>
      <c r="R641" s="204"/>
      <c r="S641" s="204"/>
      <c r="T641" s="53">
        <v>8.3374999999999986</v>
      </c>
      <c r="U641" s="204"/>
      <c r="V641" s="204"/>
      <c r="W641" s="11">
        <v>6.8040866956521002</v>
      </c>
      <c r="X641" s="204"/>
      <c r="Y641" s="204"/>
      <c r="Z641" s="53">
        <v>8.4624999999999986</v>
      </c>
      <c r="AA641" s="204"/>
      <c r="AB641" s="204"/>
      <c r="AC641" s="204"/>
      <c r="AD641" s="204"/>
      <c r="AE641" s="204"/>
      <c r="AF641" s="9">
        <v>2.627639751256623</v>
      </c>
      <c r="AG641" s="9">
        <v>322</v>
      </c>
      <c r="AH641" s="9">
        <v>0.30895526876985924</v>
      </c>
      <c r="AI641" s="9">
        <v>103</v>
      </c>
      <c r="AJ641" s="9">
        <v>2.0520618556701029</v>
      </c>
      <c r="AK641" s="9" t="s">
        <v>248</v>
      </c>
      <c r="AL641" s="9">
        <v>0</v>
      </c>
      <c r="AM641" s="9"/>
      <c r="AN641" s="9"/>
      <c r="AO641" s="73">
        <v>61</v>
      </c>
      <c r="AP641" s="80">
        <v>0</v>
      </c>
      <c r="AQ641" s="80">
        <v>0</v>
      </c>
      <c r="AR641" s="224">
        <v>33</v>
      </c>
      <c r="AS641" s="224" t="s">
        <v>248</v>
      </c>
      <c r="AT641" s="11">
        <v>3338.3580000000002</v>
      </c>
      <c r="AU641" s="11">
        <v>0</v>
      </c>
      <c r="AV641" s="11">
        <v>0</v>
      </c>
      <c r="AW641" s="11">
        <v>33</v>
      </c>
      <c r="AX641" s="203" t="s">
        <v>248</v>
      </c>
      <c r="AY641" s="235" t="s">
        <v>248</v>
      </c>
      <c r="AZ641" s="138">
        <v>16670</v>
      </c>
      <c r="BA641" s="188" t="s">
        <v>248</v>
      </c>
      <c r="BB641" s="203" t="s">
        <v>248</v>
      </c>
      <c r="BC641" s="158" t="s">
        <v>248</v>
      </c>
      <c r="BD641" s="217" t="s">
        <v>61</v>
      </c>
      <c r="BE641" s="201" t="s">
        <v>62</v>
      </c>
      <c r="BF641" s="201" t="s">
        <v>63</v>
      </c>
      <c r="BG641" s="201" t="s">
        <v>196</v>
      </c>
      <c r="BH641" s="456" t="s">
        <v>513</v>
      </c>
      <c r="BI641" s="218" t="s">
        <v>68</v>
      </c>
      <c r="BJ641" s="370">
        <v>214</v>
      </c>
      <c r="BK641" s="370">
        <v>4</v>
      </c>
      <c r="BL641" s="219" t="s">
        <v>65</v>
      </c>
      <c r="BM641" s="52"/>
      <c r="BN641" s="218" t="s">
        <v>310</v>
      </c>
      <c r="BO641" s="217" t="s">
        <v>81</v>
      </c>
      <c r="BP641" s="201" t="s">
        <v>699</v>
      </c>
      <c r="BQ641" s="52" t="s">
        <v>715</v>
      </c>
    </row>
    <row r="642" spans="1:69" ht="16.5" thickBot="1">
      <c r="A642" s="207" t="s">
        <v>37</v>
      </c>
      <c r="B642" s="208" t="s">
        <v>9</v>
      </c>
      <c r="C642" s="202" t="s">
        <v>35</v>
      </c>
      <c r="D642" s="210" t="s">
        <v>182</v>
      </c>
      <c r="E642" s="24" t="s">
        <v>342</v>
      </c>
      <c r="F642" s="86">
        <v>113</v>
      </c>
      <c r="G642" s="80">
        <v>1</v>
      </c>
      <c r="H642" s="204"/>
      <c r="I642" s="204"/>
      <c r="J642" s="204"/>
      <c r="K642" s="204"/>
      <c r="L642" s="80">
        <v>0</v>
      </c>
      <c r="M642" s="203"/>
      <c r="N642" s="52">
        <v>0</v>
      </c>
      <c r="O642" s="204"/>
      <c r="P642" s="204"/>
      <c r="Q642" s="11">
        <v>6.8156605268000003</v>
      </c>
      <c r="R642" s="204"/>
      <c r="S642" s="204"/>
      <c r="T642" s="53">
        <v>12.199999999999996</v>
      </c>
      <c r="U642" s="204"/>
      <c r="V642" s="204"/>
      <c r="W642" s="11">
        <v>6.8160533214285</v>
      </c>
      <c r="X642" s="204"/>
      <c r="Y642" s="204"/>
      <c r="Z642" s="53">
        <v>11.44</v>
      </c>
      <c r="AA642" s="204"/>
      <c r="AB642" s="204"/>
      <c r="AC642" s="204"/>
      <c r="AD642" s="204"/>
      <c r="AE642" s="204"/>
      <c r="AF642" s="9">
        <v>3.4967181519958808</v>
      </c>
      <c r="AG642" s="9">
        <v>777</v>
      </c>
      <c r="AH642" s="9">
        <v>0.46746548073866045</v>
      </c>
      <c r="AI642" s="9">
        <v>23</v>
      </c>
      <c r="AJ642" s="9">
        <v>2.5628571428571427</v>
      </c>
      <c r="AK642" s="9" t="s">
        <v>248</v>
      </c>
      <c r="AL642" s="9">
        <v>104</v>
      </c>
      <c r="AM642" s="9">
        <v>3.551510994905954</v>
      </c>
      <c r="AN642" s="9">
        <v>3.6163895486935869</v>
      </c>
      <c r="AO642" s="73">
        <v>2</v>
      </c>
      <c r="AP642" s="80">
        <v>0</v>
      </c>
      <c r="AQ642" s="80">
        <v>0</v>
      </c>
      <c r="AR642" s="224">
        <v>222</v>
      </c>
      <c r="AS642" s="224" t="s">
        <v>248</v>
      </c>
      <c r="AT642" s="11">
        <v>7721.9189999999999</v>
      </c>
      <c r="AU642" s="11">
        <v>355.15499999999997</v>
      </c>
      <c r="AV642" s="11">
        <v>0</v>
      </c>
      <c r="AW642" s="11">
        <v>222</v>
      </c>
      <c r="AX642" s="203" t="s">
        <v>248</v>
      </c>
      <c r="AY642" s="235" t="s">
        <v>248</v>
      </c>
      <c r="AZ642" s="138">
        <v>102170</v>
      </c>
      <c r="BA642" s="188" t="s">
        <v>248</v>
      </c>
      <c r="BB642" s="203" t="s">
        <v>248</v>
      </c>
      <c r="BC642" s="158" t="s">
        <v>248</v>
      </c>
      <c r="BD642" s="217" t="s">
        <v>61</v>
      </c>
      <c r="BE642" s="201" t="s">
        <v>62</v>
      </c>
      <c r="BF642" s="201" t="s">
        <v>63</v>
      </c>
      <c r="BG642" s="201" t="s">
        <v>196</v>
      </c>
      <c r="BH642" s="456" t="s">
        <v>712</v>
      </c>
      <c r="BI642" s="218" t="s">
        <v>64</v>
      </c>
      <c r="BJ642" s="370">
        <v>214</v>
      </c>
      <c r="BK642" s="370">
        <v>1</v>
      </c>
      <c r="BL642" s="219" t="s">
        <v>65</v>
      </c>
      <c r="BM642" s="52"/>
      <c r="BN642" s="218" t="s">
        <v>310</v>
      </c>
      <c r="BO642" s="217" t="s">
        <v>697</v>
      </c>
      <c r="BP642" s="201" t="s">
        <v>698</v>
      </c>
      <c r="BQ642" s="52" t="s">
        <v>714</v>
      </c>
    </row>
    <row r="643" spans="1:69" ht="16.5" thickBot="1">
      <c r="A643" s="207" t="s">
        <v>37</v>
      </c>
      <c r="B643" s="208" t="s">
        <v>9</v>
      </c>
      <c r="C643" s="202" t="s">
        <v>35</v>
      </c>
      <c r="D643" s="210" t="s">
        <v>182</v>
      </c>
      <c r="E643" s="24" t="s">
        <v>342</v>
      </c>
      <c r="F643" s="86">
        <v>109</v>
      </c>
      <c r="G643" s="80">
        <v>0</v>
      </c>
      <c r="H643" s="204"/>
      <c r="I643" s="204"/>
      <c r="J643" s="204"/>
      <c r="K643" s="204"/>
      <c r="L643" s="80">
        <v>0</v>
      </c>
      <c r="M643" s="203"/>
      <c r="N643" s="52">
        <v>0</v>
      </c>
      <c r="O643" s="204"/>
      <c r="P643" s="204"/>
      <c r="Q643" s="11">
        <v>8.1778163577999994</v>
      </c>
      <c r="R643" s="204"/>
      <c r="S643" s="204"/>
      <c r="T643" s="53">
        <v>15.137499999999999</v>
      </c>
      <c r="U643" s="204"/>
      <c r="V643" s="204"/>
      <c r="W643" s="11">
        <v>8.1128714311926</v>
      </c>
      <c r="X643" s="204"/>
      <c r="Y643" s="204"/>
      <c r="Z643" s="53">
        <v>15.274999999999999</v>
      </c>
      <c r="AA643" s="204"/>
      <c r="AB643" s="204"/>
      <c r="AC643" s="204"/>
      <c r="AD643" s="204"/>
      <c r="AE643" s="204"/>
      <c r="AF643" s="9">
        <v>3.3947837563673446</v>
      </c>
      <c r="AG643" s="9">
        <v>763</v>
      </c>
      <c r="AH643" s="9">
        <v>0.49640957438432964</v>
      </c>
      <c r="AI643" s="9">
        <v>41</v>
      </c>
      <c r="AJ643" s="9">
        <v>2.4604166666666667</v>
      </c>
      <c r="AK643" s="9" t="s">
        <v>248</v>
      </c>
      <c r="AL643" s="9">
        <v>109</v>
      </c>
      <c r="AM643" s="9">
        <v>3.3947837563673446</v>
      </c>
      <c r="AN643" s="9">
        <v>3.5310026385224274</v>
      </c>
      <c r="AO643" s="73">
        <v>17</v>
      </c>
      <c r="AP643" s="80">
        <v>0</v>
      </c>
      <c r="AQ643" s="80">
        <v>0</v>
      </c>
      <c r="AR643" s="224">
        <v>201</v>
      </c>
      <c r="AS643" s="224" t="s">
        <v>248</v>
      </c>
      <c r="AT643" s="11">
        <v>7822.1509999999998</v>
      </c>
      <c r="AU643" s="11">
        <v>0</v>
      </c>
      <c r="AV643" s="11">
        <v>0</v>
      </c>
      <c r="AW643" s="11">
        <v>201</v>
      </c>
      <c r="AX643" s="203" t="s">
        <v>248</v>
      </c>
      <c r="AY643" s="235" t="s">
        <v>248</v>
      </c>
      <c r="AZ643" s="138">
        <v>102170</v>
      </c>
      <c r="BA643" s="188" t="s">
        <v>248</v>
      </c>
      <c r="BB643" s="203" t="s">
        <v>248</v>
      </c>
      <c r="BC643" s="158" t="s">
        <v>248</v>
      </c>
      <c r="BD643" s="217" t="s">
        <v>61</v>
      </c>
      <c r="BE643" s="201" t="s">
        <v>62</v>
      </c>
      <c r="BF643" s="201" t="s">
        <v>63</v>
      </c>
      <c r="BG643" s="201" t="s">
        <v>196</v>
      </c>
      <c r="BH643" s="456" t="s">
        <v>712</v>
      </c>
      <c r="BI643" s="218" t="s">
        <v>66</v>
      </c>
      <c r="BJ643" s="370">
        <v>214</v>
      </c>
      <c r="BK643" s="370">
        <v>7</v>
      </c>
      <c r="BL643" s="219" t="s">
        <v>65</v>
      </c>
      <c r="BM643" s="52"/>
      <c r="BN643" s="218" t="s">
        <v>310</v>
      </c>
      <c r="BO643" s="217" t="s">
        <v>697</v>
      </c>
      <c r="BP643" s="201" t="s">
        <v>698</v>
      </c>
      <c r="BQ643" s="52" t="s">
        <v>714</v>
      </c>
    </row>
    <row r="644" spans="1:69" ht="16.5" thickBot="1">
      <c r="A644" s="207" t="s">
        <v>37</v>
      </c>
      <c r="B644" s="208" t="s">
        <v>9</v>
      </c>
      <c r="C644" s="202" t="s">
        <v>35</v>
      </c>
      <c r="D644" s="210" t="s">
        <v>182</v>
      </c>
      <c r="E644" s="24" t="s">
        <v>342</v>
      </c>
      <c r="F644" s="86">
        <v>114</v>
      </c>
      <c r="G644" s="80">
        <v>1</v>
      </c>
      <c r="H644" s="204"/>
      <c r="I644" s="204"/>
      <c r="J644" s="204"/>
      <c r="K644" s="204"/>
      <c r="L644" s="80">
        <v>0</v>
      </c>
      <c r="M644" s="203"/>
      <c r="N644" s="52">
        <v>0</v>
      </c>
      <c r="O644" s="204"/>
      <c r="P644" s="204"/>
      <c r="Q644" s="11">
        <v>6.2233803008999997</v>
      </c>
      <c r="R644" s="204"/>
      <c r="S644" s="204"/>
      <c r="T644" s="53">
        <v>8.0874999999999986</v>
      </c>
      <c r="U644" s="204"/>
      <c r="V644" s="204"/>
      <c r="W644" s="11">
        <v>5.5377520088495</v>
      </c>
      <c r="X644" s="204"/>
      <c r="Y644" s="204"/>
      <c r="Z644" s="53">
        <v>7.6749999999999972</v>
      </c>
      <c r="AA644" s="204"/>
      <c r="AB644" s="204"/>
      <c r="AC644" s="204"/>
      <c r="AD644" s="204"/>
      <c r="AE644" s="204"/>
      <c r="AF644" s="9">
        <v>3.5648588434809931</v>
      </c>
      <c r="AG644" s="9">
        <v>791</v>
      </c>
      <c r="AH644" s="9">
        <v>0.47907952891594585</v>
      </c>
      <c r="AI644" s="9">
        <v>33</v>
      </c>
      <c r="AJ644" s="9">
        <v>2.5496212121212123</v>
      </c>
      <c r="AK644" s="9" t="s">
        <v>248</v>
      </c>
      <c r="AL644" s="9">
        <v>111</v>
      </c>
      <c r="AM644" s="9">
        <v>3.5804118554717936</v>
      </c>
      <c r="AN644" s="9">
        <v>3.6526041666666669</v>
      </c>
      <c r="AO644" s="73">
        <v>5</v>
      </c>
      <c r="AP644" s="80">
        <v>0</v>
      </c>
      <c r="AQ644" s="80">
        <v>1</v>
      </c>
      <c r="AR644" s="224">
        <v>220</v>
      </c>
      <c r="AS644" s="224" t="s">
        <v>248</v>
      </c>
      <c r="AT644" s="11">
        <v>8119.4260000000004</v>
      </c>
      <c r="AU644" s="11">
        <v>35.829000000000001</v>
      </c>
      <c r="AV644" s="11">
        <v>0</v>
      </c>
      <c r="AW644" s="11">
        <v>220</v>
      </c>
      <c r="AX644" s="203" t="s">
        <v>248</v>
      </c>
      <c r="AY644" s="235" t="s">
        <v>248</v>
      </c>
      <c r="AZ644" s="138">
        <v>102170</v>
      </c>
      <c r="BA644" s="188" t="s">
        <v>248</v>
      </c>
      <c r="BB644" s="203" t="s">
        <v>248</v>
      </c>
      <c r="BC644" s="158" t="s">
        <v>248</v>
      </c>
      <c r="BD644" s="217" t="s">
        <v>61</v>
      </c>
      <c r="BE644" s="201" t="s">
        <v>62</v>
      </c>
      <c r="BF644" s="201" t="s">
        <v>63</v>
      </c>
      <c r="BG644" s="201" t="s">
        <v>196</v>
      </c>
      <c r="BH644" s="456" t="s">
        <v>712</v>
      </c>
      <c r="BI644" s="218" t="s">
        <v>67</v>
      </c>
      <c r="BJ644" s="370">
        <v>214</v>
      </c>
      <c r="BK644" s="370">
        <v>3</v>
      </c>
      <c r="BL644" s="219" t="s">
        <v>65</v>
      </c>
      <c r="BM644" s="52"/>
      <c r="BN644" s="218" t="s">
        <v>310</v>
      </c>
      <c r="BO644" s="217" t="s">
        <v>697</v>
      </c>
      <c r="BP644" s="201" t="s">
        <v>698</v>
      </c>
      <c r="BQ644" s="52" t="s">
        <v>714</v>
      </c>
    </row>
    <row r="645" spans="1:69" ht="16.5" thickBot="1">
      <c r="A645" s="207" t="s">
        <v>37</v>
      </c>
      <c r="B645" s="208" t="s">
        <v>9</v>
      </c>
      <c r="C645" s="202" t="s">
        <v>35</v>
      </c>
      <c r="D645" s="210" t="s">
        <v>182</v>
      </c>
      <c r="E645" s="24" t="s">
        <v>342</v>
      </c>
      <c r="F645" s="86">
        <v>113</v>
      </c>
      <c r="G645" s="80">
        <v>4</v>
      </c>
      <c r="H645" s="204"/>
      <c r="I645" s="204"/>
      <c r="J645" s="204"/>
      <c r="K645" s="204"/>
      <c r="L645" s="80">
        <v>0</v>
      </c>
      <c r="M645" s="203"/>
      <c r="N645" s="52">
        <v>0</v>
      </c>
      <c r="O645" s="204"/>
      <c r="P645" s="204"/>
      <c r="Q645" s="11">
        <v>9.0008438257000005</v>
      </c>
      <c r="R645" s="204"/>
      <c r="S645" s="204"/>
      <c r="T645" s="53">
        <v>12.274999999999999</v>
      </c>
      <c r="U645" s="204"/>
      <c r="V645" s="204"/>
      <c r="W645" s="11">
        <v>9.0559631009174009</v>
      </c>
      <c r="X645" s="204"/>
      <c r="Y645" s="204"/>
      <c r="Z645" s="53">
        <v>12.774999999999999</v>
      </c>
      <c r="AA645" s="204"/>
      <c r="AB645" s="204"/>
      <c r="AC645" s="204"/>
      <c r="AD645" s="204"/>
      <c r="AE645" s="204"/>
      <c r="AF645" s="9">
        <v>2.7545714257212426</v>
      </c>
      <c r="AG645" s="9">
        <v>614</v>
      </c>
      <c r="AH645" s="9">
        <v>0.56860724473834556</v>
      </c>
      <c r="AI645" s="9">
        <v>146</v>
      </c>
      <c r="AJ645" s="9">
        <v>1.4047872340425531</v>
      </c>
      <c r="AK645" s="9" t="s">
        <v>248</v>
      </c>
      <c r="AL645" s="9">
        <v>0</v>
      </c>
      <c r="AM645" s="9"/>
      <c r="AN645" s="9"/>
      <c r="AO645" s="73">
        <v>10</v>
      </c>
      <c r="AP645" s="80">
        <v>0</v>
      </c>
      <c r="AQ645" s="80">
        <v>0</v>
      </c>
      <c r="AR645" s="224">
        <v>208</v>
      </c>
      <c r="AS645" s="224" t="s">
        <v>248</v>
      </c>
      <c r="AT645" s="11">
        <v>7832.5379999999996</v>
      </c>
      <c r="AU645" s="11">
        <v>0</v>
      </c>
      <c r="AV645" s="11">
        <v>0</v>
      </c>
      <c r="AW645" s="11">
        <v>208</v>
      </c>
      <c r="AX645" s="203" t="s">
        <v>248</v>
      </c>
      <c r="AY645" s="235" t="s">
        <v>248</v>
      </c>
      <c r="AZ645" s="138">
        <v>102170</v>
      </c>
      <c r="BA645" s="188" t="s">
        <v>248</v>
      </c>
      <c r="BB645" s="203" t="s">
        <v>248</v>
      </c>
      <c r="BC645" s="158" t="s">
        <v>248</v>
      </c>
      <c r="BD645" s="217" t="s">
        <v>61</v>
      </c>
      <c r="BE645" s="201" t="s">
        <v>62</v>
      </c>
      <c r="BF645" s="201" t="s">
        <v>63</v>
      </c>
      <c r="BG645" s="201" t="s">
        <v>196</v>
      </c>
      <c r="BH645" s="456" t="s">
        <v>712</v>
      </c>
      <c r="BI645" s="218" t="s">
        <v>68</v>
      </c>
      <c r="BJ645" s="370">
        <v>214</v>
      </c>
      <c r="BK645" s="370">
        <v>4</v>
      </c>
      <c r="BL645" s="219" t="s">
        <v>65</v>
      </c>
      <c r="BM645" s="52"/>
      <c r="BN645" s="218" t="s">
        <v>310</v>
      </c>
      <c r="BO645" s="217" t="s">
        <v>697</v>
      </c>
      <c r="BP645" s="201" t="s">
        <v>698</v>
      </c>
      <c r="BQ645" s="52" t="s">
        <v>714</v>
      </c>
    </row>
    <row r="646" spans="1:69" ht="16.5" thickBot="1">
      <c r="A646" s="207" t="s">
        <v>37</v>
      </c>
      <c r="B646" s="208" t="s">
        <v>9</v>
      </c>
      <c r="C646" s="202" t="s">
        <v>35</v>
      </c>
      <c r="D646" s="210" t="s">
        <v>182</v>
      </c>
      <c r="E646" s="24" t="s">
        <v>380</v>
      </c>
      <c r="F646" s="86">
        <v>142</v>
      </c>
      <c r="G646" s="80">
        <v>0</v>
      </c>
      <c r="H646" s="204"/>
      <c r="I646" s="204"/>
      <c r="J646" s="204"/>
      <c r="K646" s="204"/>
      <c r="L646" s="80">
        <v>0</v>
      </c>
      <c r="M646" s="203"/>
      <c r="N646" s="52">
        <v>0</v>
      </c>
      <c r="O646" s="204"/>
      <c r="P646" s="204"/>
      <c r="Q646" s="11">
        <v>5.9199294295999998</v>
      </c>
      <c r="R646" s="204"/>
      <c r="S646" s="204"/>
      <c r="T646" s="53">
        <v>8.3166666666666682</v>
      </c>
      <c r="U646" s="204"/>
      <c r="V646" s="204"/>
      <c r="W646" s="11">
        <v>5.6406829859154</v>
      </c>
      <c r="X646" s="204"/>
      <c r="Y646" s="204"/>
      <c r="Z646" s="53">
        <v>7.9833333333333343</v>
      </c>
      <c r="AA646" s="204"/>
      <c r="AB646" s="204"/>
      <c r="AC646" s="204"/>
      <c r="AD646" s="204"/>
      <c r="AE646" s="204"/>
      <c r="AF646" s="9">
        <v>3.6692253664225887</v>
      </c>
      <c r="AG646" s="9">
        <v>994</v>
      </c>
      <c r="AH646" s="9">
        <v>0.37384354626530242</v>
      </c>
      <c r="AI646" s="9">
        <v>16</v>
      </c>
      <c r="AJ646" s="9">
        <v>2.8240384615384615</v>
      </c>
      <c r="AK646" s="9" t="s">
        <v>248</v>
      </c>
      <c r="AL646" s="9">
        <v>142</v>
      </c>
      <c r="AM646" s="9">
        <v>3.6692253664225887</v>
      </c>
      <c r="AN646" s="9">
        <v>3.6901615271659325</v>
      </c>
      <c r="AO646" s="73">
        <v>0</v>
      </c>
      <c r="AP646" s="80">
        <v>0</v>
      </c>
      <c r="AQ646" s="80">
        <v>0</v>
      </c>
      <c r="AR646" s="224">
        <v>284</v>
      </c>
      <c r="AS646" s="224" t="s">
        <v>248</v>
      </c>
      <c r="AT646" s="11">
        <v>10125.323</v>
      </c>
      <c r="AU646" s="11">
        <v>0</v>
      </c>
      <c r="AV646" s="11">
        <v>0</v>
      </c>
      <c r="AW646" s="11">
        <v>284</v>
      </c>
      <c r="AX646" s="203" t="s">
        <v>248</v>
      </c>
      <c r="AY646" s="235" t="s">
        <v>248</v>
      </c>
      <c r="AZ646" s="138">
        <v>215055</v>
      </c>
      <c r="BA646" s="188" t="s">
        <v>248</v>
      </c>
      <c r="BB646" s="203" t="s">
        <v>248</v>
      </c>
      <c r="BC646" s="158" t="s">
        <v>248</v>
      </c>
      <c r="BD646" s="217" t="s">
        <v>61</v>
      </c>
      <c r="BE646" s="201" t="s">
        <v>62</v>
      </c>
      <c r="BF646" s="201" t="s">
        <v>63</v>
      </c>
      <c r="BG646" s="201" t="s">
        <v>196</v>
      </c>
      <c r="BH646" s="456" t="s">
        <v>515</v>
      </c>
      <c r="BI646" s="218" t="s">
        <v>64</v>
      </c>
      <c r="BJ646" s="370">
        <v>214</v>
      </c>
      <c r="BK646" s="370">
        <v>1</v>
      </c>
      <c r="BL646" s="219" t="s">
        <v>65</v>
      </c>
      <c r="BM646" s="52"/>
      <c r="BN646" s="218" t="s">
        <v>310</v>
      </c>
      <c r="BO646" s="217" t="s">
        <v>54</v>
      </c>
      <c r="BP646" s="201" t="s">
        <v>699</v>
      </c>
      <c r="BQ646" s="52" t="s">
        <v>715</v>
      </c>
    </row>
    <row r="647" spans="1:69" ht="16.5" thickBot="1">
      <c r="A647" s="207" t="s">
        <v>37</v>
      </c>
      <c r="B647" s="208" t="s">
        <v>9</v>
      </c>
      <c r="C647" s="202" t="s">
        <v>35</v>
      </c>
      <c r="D647" s="210" t="s">
        <v>182</v>
      </c>
      <c r="E647" s="24" t="s">
        <v>380</v>
      </c>
      <c r="F647" s="86">
        <v>142</v>
      </c>
      <c r="G647" s="80">
        <v>3</v>
      </c>
      <c r="H647" s="204"/>
      <c r="I647" s="204"/>
      <c r="J647" s="204"/>
      <c r="K647" s="204"/>
      <c r="L647" s="80">
        <v>0</v>
      </c>
      <c r="M647" s="203"/>
      <c r="N647" s="52">
        <v>0</v>
      </c>
      <c r="O647" s="204"/>
      <c r="P647" s="204"/>
      <c r="Q647" s="11">
        <v>7.1243235683000004</v>
      </c>
      <c r="R647" s="204"/>
      <c r="S647" s="204"/>
      <c r="T647" s="53">
        <v>12.674999999999997</v>
      </c>
      <c r="U647" s="204"/>
      <c r="V647" s="204"/>
      <c r="W647" s="11">
        <v>7.1700358705034999</v>
      </c>
      <c r="X647" s="204"/>
      <c r="Y647" s="204"/>
      <c r="Z647" s="53">
        <v>12.881249999999998</v>
      </c>
      <c r="AA647" s="204"/>
      <c r="AB647" s="204"/>
      <c r="AC647" s="204"/>
      <c r="AD647" s="204"/>
      <c r="AE647" s="204"/>
      <c r="AF647" s="9">
        <v>3.3734635202882233</v>
      </c>
      <c r="AG647" s="9">
        <v>973</v>
      </c>
      <c r="AH647" s="9">
        <v>0.50439356837587346</v>
      </c>
      <c r="AI647" s="9">
        <v>63</v>
      </c>
      <c r="AJ647" s="9">
        <v>2.3695454545454546</v>
      </c>
      <c r="AK647" s="9" t="s">
        <v>248</v>
      </c>
      <c r="AL647" s="9">
        <v>139</v>
      </c>
      <c r="AM647" s="9">
        <v>3.3734635202882233</v>
      </c>
      <c r="AN647" s="9">
        <v>3.4794642857142857</v>
      </c>
      <c r="AO647" s="73">
        <v>4</v>
      </c>
      <c r="AP647" s="80">
        <v>0</v>
      </c>
      <c r="AQ647" s="80">
        <v>0</v>
      </c>
      <c r="AR647" s="224">
        <v>274</v>
      </c>
      <c r="AS647" s="224" t="s">
        <v>248</v>
      </c>
      <c r="AT647" s="11">
        <v>9952.4130000000005</v>
      </c>
      <c r="AU647" s="11">
        <v>0</v>
      </c>
      <c r="AV647" s="11">
        <v>0</v>
      </c>
      <c r="AW647" s="11">
        <v>274</v>
      </c>
      <c r="AX647" s="203" t="s">
        <v>248</v>
      </c>
      <c r="AY647" s="235" t="s">
        <v>248</v>
      </c>
      <c r="AZ647" s="138">
        <v>215055</v>
      </c>
      <c r="BA647" s="188" t="s">
        <v>248</v>
      </c>
      <c r="BB647" s="203" t="s">
        <v>248</v>
      </c>
      <c r="BC647" s="158" t="s">
        <v>248</v>
      </c>
      <c r="BD647" s="217" t="s">
        <v>61</v>
      </c>
      <c r="BE647" s="201" t="s">
        <v>62</v>
      </c>
      <c r="BF647" s="201" t="s">
        <v>63</v>
      </c>
      <c r="BG647" s="201" t="s">
        <v>196</v>
      </c>
      <c r="BH647" s="456" t="s">
        <v>515</v>
      </c>
      <c r="BI647" s="218" t="s">
        <v>66</v>
      </c>
      <c r="BJ647" s="370">
        <v>214</v>
      </c>
      <c r="BK647" s="370">
        <v>7</v>
      </c>
      <c r="BL647" s="219" t="s">
        <v>65</v>
      </c>
      <c r="BM647" s="52"/>
      <c r="BN647" s="218" t="s">
        <v>310</v>
      </c>
      <c r="BO647" s="217" t="s">
        <v>54</v>
      </c>
      <c r="BP647" s="201" t="s">
        <v>699</v>
      </c>
      <c r="BQ647" s="52" t="s">
        <v>715</v>
      </c>
    </row>
    <row r="648" spans="1:69" ht="16.5" thickBot="1">
      <c r="A648" s="207" t="s">
        <v>37</v>
      </c>
      <c r="B648" s="208" t="s">
        <v>9</v>
      </c>
      <c r="C648" s="202" t="s">
        <v>35</v>
      </c>
      <c r="D648" s="210" t="s">
        <v>182</v>
      </c>
      <c r="E648" s="24" t="s">
        <v>380</v>
      </c>
      <c r="F648" s="86">
        <v>139</v>
      </c>
      <c r="G648" s="80">
        <v>1</v>
      </c>
      <c r="H648" s="204"/>
      <c r="I648" s="204"/>
      <c r="J648" s="204"/>
      <c r="K648" s="204"/>
      <c r="L648" s="80">
        <v>0</v>
      </c>
      <c r="M648" s="203"/>
      <c r="N648" s="52">
        <v>0</v>
      </c>
      <c r="O648" s="204"/>
      <c r="P648" s="204"/>
      <c r="Q648" s="11">
        <v>7.1619346666999997</v>
      </c>
      <c r="R648" s="204"/>
      <c r="S648" s="204"/>
      <c r="T648" s="53">
        <v>9.2624999999999993</v>
      </c>
      <c r="U648" s="204"/>
      <c r="V648" s="204"/>
      <c r="W648" s="11">
        <v>7.3603694347825996</v>
      </c>
      <c r="X648" s="204"/>
      <c r="Y648" s="204"/>
      <c r="Z648" s="53">
        <v>9.2624999999999993</v>
      </c>
      <c r="AA648" s="204"/>
      <c r="AB648" s="204"/>
      <c r="AC648" s="204"/>
      <c r="AD648" s="204"/>
      <c r="AE648" s="204"/>
      <c r="AF648" s="9">
        <v>3.4306004200416074</v>
      </c>
      <c r="AG648" s="9">
        <v>966</v>
      </c>
      <c r="AH648" s="9">
        <v>0.48426799994221187</v>
      </c>
      <c r="AI648" s="9">
        <v>45</v>
      </c>
      <c r="AJ648" s="9">
        <v>2.5117857142857143</v>
      </c>
      <c r="AK648" s="9" t="s">
        <v>248</v>
      </c>
      <c r="AL648" s="9">
        <v>137</v>
      </c>
      <c r="AM648" s="9">
        <v>3.4330865542508264</v>
      </c>
      <c r="AN648" s="9">
        <v>3.54234693877551</v>
      </c>
      <c r="AO648" s="73">
        <v>1</v>
      </c>
      <c r="AP648" s="80">
        <v>0</v>
      </c>
      <c r="AQ648" s="80">
        <v>0</v>
      </c>
      <c r="AR648" s="224">
        <v>275</v>
      </c>
      <c r="AS648" s="224" t="s">
        <v>248</v>
      </c>
      <c r="AT648" s="11">
        <v>9842.7960000000003</v>
      </c>
      <c r="AU648" s="11">
        <v>44.463000000000001</v>
      </c>
      <c r="AV648" s="11">
        <v>0</v>
      </c>
      <c r="AW648" s="11">
        <v>275</v>
      </c>
      <c r="AX648" s="203" t="s">
        <v>248</v>
      </c>
      <c r="AY648" s="235" t="s">
        <v>248</v>
      </c>
      <c r="AZ648" s="138">
        <v>215055</v>
      </c>
      <c r="BA648" s="188" t="s">
        <v>248</v>
      </c>
      <c r="BB648" s="203" t="s">
        <v>248</v>
      </c>
      <c r="BC648" s="158" t="s">
        <v>248</v>
      </c>
      <c r="BD648" s="217" t="s">
        <v>61</v>
      </c>
      <c r="BE648" s="201" t="s">
        <v>62</v>
      </c>
      <c r="BF648" s="201" t="s">
        <v>63</v>
      </c>
      <c r="BG648" s="201" t="s">
        <v>196</v>
      </c>
      <c r="BH648" s="456" t="s">
        <v>515</v>
      </c>
      <c r="BI648" s="218" t="s">
        <v>67</v>
      </c>
      <c r="BJ648" s="370">
        <v>214</v>
      </c>
      <c r="BK648" s="370">
        <v>3</v>
      </c>
      <c r="BL648" s="219" t="s">
        <v>65</v>
      </c>
      <c r="BM648" s="52"/>
      <c r="BN648" s="218" t="s">
        <v>310</v>
      </c>
      <c r="BO648" s="217" t="s">
        <v>54</v>
      </c>
      <c r="BP648" s="201" t="s">
        <v>699</v>
      </c>
      <c r="BQ648" s="52" t="s">
        <v>715</v>
      </c>
    </row>
    <row r="649" spans="1:69" ht="16.5" thickBot="1">
      <c r="A649" s="207" t="s">
        <v>37</v>
      </c>
      <c r="B649" s="208" t="s">
        <v>9</v>
      </c>
      <c r="C649" s="202" t="s">
        <v>35</v>
      </c>
      <c r="D649" s="210" t="s">
        <v>182</v>
      </c>
      <c r="E649" s="24" t="s">
        <v>380</v>
      </c>
      <c r="F649" s="86">
        <v>144</v>
      </c>
      <c r="G649" s="80">
        <v>2</v>
      </c>
      <c r="H649" s="204"/>
      <c r="I649" s="204"/>
      <c r="J649" s="204"/>
      <c r="K649" s="204"/>
      <c r="L649" s="80">
        <v>0</v>
      </c>
      <c r="M649" s="203"/>
      <c r="N649" s="52">
        <v>0</v>
      </c>
      <c r="O649" s="204"/>
      <c r="P649" s="204"/>
      <c r="Q649" s="11">
        <v>7.5831337113000004</v>
      </c>
      <c r="R649" s="204"/>
      <c r="S649" s="204"/>
      <c r="T649" s="53">
        <v>9.3250000000000011</v>
      </c>
      <c r="U649" s="204"/>
      <c r="V649" s="204"/>
      <c r="W649" s="11">
        <v>7.6113379788732001</v>
      </c>
      <c r="X649" s="204"/>
      <c r="Y649" s="204"/>
      <c r="Z649" s="53">
        <v>9.4875000000000007</v>
      </c>
      <c r="AA649" s="204"/>
      <c r="AB649" s="204"/>
      <c r="AC649" s="204"/>
      <c r="AD649" s="204"/>
      <c r="AE649" s="204"/>
      <c r="AF649" s="9">
        <v>2.7444898020248014</v>
      </c>
      <c r="AG649" s="9">
        <v>980</v>
      </c>
      <c r="AH649" s="9">
        <v>0.30823920552480794</v>
      </c>
      <c r="AI649" s="9">
        <v>162</v>
      </c>
      <c r="AJ649" s="9">
        <v>2.0810714285714287</v>
      </c>
      <c r="AK649" s="9" t="s">
        <v>248</v>
      </c>
      <c r="AL649" s="9">
        <v>0</v>
      </c>
      <c r="AM649" s="9"/>
      <c r="AN649" s="9"/>
      <c r="AO649" s="73">
        <v>11</v>
      </c>
      <c r="AP649" s="80">
        <v>0</v>
      </c>
      <c r="AQ649" s="80">
        <v>0</v>
      </c>
      <c r="AR649" s="224">
        <v>273</v>
      </c>
      <c r="AS649" s="224" t="s">
        <v>248</v>
      </c>
      <c r="AT649" s="11">
        <v>10165.813</v>
      </c>
      <c r="AU649" s="11">
        <v>0</v>
      </c>
      <c r="AV649" s="11">
        <v>0</v>
      </c>
      <c r="AW649" s="11">
        <v>273</v>
      </c>
      <c r="AX649" s="203" t="s">
        <v>248</v>
      </c>
      <c r="AY649" s="235" t="s">
        <v>248</v>
      </c>
      <c r="AZ649" s="138">
        <v>215055</v>
      </c>
      <c r="BA649" s="188" t="s">
        <v>248</v>
      </c>
      <c r="BB649" s="203" t="s">
        <v>248</v>
      </c>
      <c r="BC649" s="158" t="s">
        <v>248</v>
      </c>
      <c r="BD649" s="217" t="s">
        <v>61</v>
      </c>
      <c r="BE649" s="201" t="s">
        <v>62</v>
      </c>
      <c r="BF649" s="201" t="s">
        <v>63</v>
      </c>
      <c r="BG649" s="201" t="s">
        <v>196</v>
      </c>
      <c r="BH649" s="456" t="s">
        <v>515</v>
      </c>
      <c r="BI649" s="218" t="s">
        <v>68</v>
      </c>
      <c r="BJ649" s="370">
        <v>214</v>
      </c>
      <c r="BK649" s="370">
        <v>4</v>
      </c>
      <c r="BL649" s="219" t="s">
        <v>65</v>
      </c>
      <c r="BM649" s="52"/>
      <c r="BN649" s="218" t="s">
        <v>310</v>
      </c>
      <c r="BO649" s="217" t="s">
        <v>54</v>
      </c>
      <c r="BP649" s="201" t="s">
        <v>699</v>
      </c>
      <c r="BQ649" s="52" t="s">
        <v>715</v>
      </c>
    </row>
    <row r="650" spans="1:69" ht="16.5" thickBot="1">
      <c r="A650" s="207" t="s">
        <v>37</v>
      </c>
      <c r="B650" s="208" t="s">
        <v>9</v>
      </c>
      <c r="C650" s="202" t="s">
        <v>35</v>
      </c>
      <c r="D650" s="210" t="s">
        <v>182</v>
      </c>
      <c r="E650" s="24" t="s">
        <v>590</v>
      </c>
      <c r="F650" s="86">
        <v>175</v>
      </c>
      <c r="G650" s="80">
        <v>1</v>
      </c>
      <c r="H650" s="204"/>
      <c r="I650" s="204"/>
      <c r="J650" s="204"/>
      <c r="K650" s="204"/>
      <c r="L650" s="80">
        <v>1</v>
      </c>
      <c r="M650" s="203"/>
      <c r="N650" s="52">
        <v>1</v>
      </c>
      <c r="O650" s="204"/>
      <c r="P650" s="204"/>
      <c r="Q650" s="11">
        <v>5.6240345317999996</v>
      </c>
      <c r="R650" s="204"/>
      <c r="S650" s="204"/>
      <c r="T650" s="53">
        <v>8.0874999999999986</v>
      </c>
      <c r="U650" s="204"/>
      <c r="V650" s="204"/>
      <c r="W650" s="11">
        <v>5.2409651849710004</v>
      </c>
      <c r="X650" s="204"/>
      <c r="Y650" s="204"/>
      <c r="Z650" s="53">
        <v>7.7249999999999988</v>
      </c>
      <c r="AA650" s="204"/>
      <c r="AB650" s="204"/>
      <c r="AC650" s="204"/>
      <c r="AD650" s="204"/>
      <c r="AE650" s="204"/>
      <c r="AF650" s="9">
        <v>3.6131592981332656</v>
      </c>
      <c r="AG650" s="9">
        <v>1196</v>
      </c>
      <c r="AH650" s="9">
        <v>0.48717341357481014</v>
      </c>
      <c r="AI650" s="9">
        <v>41</v>
      </c>
      <c r="AJ650" s="9">
        <v>2.5610389610389612</v>
      </c>
      <c r="AK650" s="9" t="s">
        <v>248</v>
      </c>
      <c r="AL650" s="9">
        <v>167</v>
      </c>
      <c r="AM650" s="9">
        <v>3.6339706417363287</v>
      </c>
      <c r="AN650" s="9">
        <v>3.6817295188556569</v>
      </c>
      <c r="AO650" s="73">
        <v>3</v>
      </c>
      <c r="AP650" s="80">
        <v>0</v>
      </c>
      <c r="AQ650" s="80">
        <v>1</v>
      </c>
      <c r="AR650" s="224">
        <v>344</v>
      </c>
      <c r="AS650" s="224" t="s">
        <v>248</v>
      </c>
      <c r="AT650" s="11">
        <v>12247.683999999999</v>
      </c>
      <c r="AU650" s="11">
        <v>127.944</v>
      </c>
      <c r="AV650" s="11">
        <v>0</v>
      </c>
      <c r="AW650" s="11">
        <v>344</v>
      </c>
      <c r="AX650" s="203" t="s">
        <v>248</v>
      </c>
      <c r="AY650" s="235" t="s">
        <v>248</v>
      </c>
      <c r="AZ650" s="138">
        <v>123761</v>
      </c>
      <c r="BA650" s="188" t="s">
        <v>248</v>
      </c>
      <c r="BB650" s="203" t="s">
        <v>248</v>
      </c>
      <c r="BC650" s="158" t="s">
        <v>248</v>
      </c>
      <c r="BD650" s="217" t="s">
        <v>61</v>
      </c>
      <c r="BE650" s="201" t="s">
        <v>62</v>
      </c>
      <c r="BF650" s="201" t="s">
        <v>63</v>
      </c>
      <c r="BG650" s="201" t="s">
        <v>196</v>
      </c>
      <c r="BH650" s="456" t="s">
        <v>712</v>
      </c>
      <c r="BI650" s="218" t="s">
        <v>64</v>
      </c>
      <c r="BJ650" s="370">
        <v>214</v>
      </c>
      <c r="BK650" s="370">
        <v>1</v>
      </c>
      <c r="BL650" s="219" t="s">
        <v>65</v>
      </c>
      <c r="BM650" s="52"/>
      <c r="BN650" s="218" t="s">
        <v>310</v>
      </c>
      <c r="BO650" s="217" t="s">
        <v>53</v>
      </c>
      <c r="BP650" s="201" t="s">
        <v>704</v>
      </c>
      <c r="BQ650" s="52" t="s">
        <v>714</v>
      </c>
    </row>
    <row r="651" spans="1:69" ht="16.5" thickBot="1">
      <c r="A651" s="207" t="s">
        <v>37</v>
      </c>
      <c r="B651" s="208" t="s">
        <v>9</v>
      </c>
      <c r="C651" s="202" t="s">
        <v>35</v>
      </c>
      <c r="D651" s="210" t="s">
        <v>182</v>
      </c>
      <c r="E651" s="24" t="s">
        <v>590</v>
      </c>
      <c r="F651" s="86">
        <v>165</v>
      </c>
      <c r="G651" s="80">
        <v>21</v>
      </c>
      <c r="H651" s="204"/>
      <c r="I651" s="204"/>
      <c r="J651" s="204"/>
      <c r="K651" s="204"/>
      <c r="L651" s="80">
        <v>0</v>
      </c>
      <c r="M651" s="203"/>
      <c r="N651" s="52">
        <v>0</v>
      </c>
      <c r="O651" s="204"/>
      <c r="P651" s="204"/>
      <c r="Q651" s="11">
        <v>7.5462081805999999</v>
      </c>
      <c r="R651" s="204"/>
      <c r="S651" s="204"/>
      <c r="T651" s="53">
        <v>13.099999999999998</v>
      </c>
      <c r="U651" s="204"/>
      <c r="V651" s="204"/>
      <c r="W651" s="11">
        <v>7.5763471111111</v>
      </c>
      <c r="X651" s="204"/>
      <c r="Y651" s="204"/>
      <c r="Z651" s="53">
        <v>13.099999999999998</v>
      </c>
      <c r="AA651" s="204"/>
      <c r="AB651" s="204"/>
      <c r="AC651" s="204"/>
      <c r="AD651" s="204"/>
      <c r="AE651" s="204"/>
      <c r="AF651" s="9">
        <v>3.3739177539592338</v>
      </c>
      <c r="AG651" s="9">
        <v>1000</v>
      </c>
      <c r="AH651" s="9">
        <v>0.54633614408711251</v>
      </c>
      <c r="AI651" s="9">
        <v>71</v>
      </c>
      <c r="AJ651" s="9">
        <v>2.2996093750000002</v>
      </c>
      <c r="AK651" s="9" t="s">
        <v>248</v>
      </c>
      <c r="AL651" s="9">
        <v>142</v>
      </c>
      <c r="AM651" s="9">
        <v>3.3808165712695564</v>
      </c>
      <c r="AN651" s="9">
        <v>3.4726148409893991</v>
      </c>
      <c r="AO651" s="73">
        <v>31</v>
      </c>
      <c r="AP651" s="80">
        <v>1</v>
      </c>
      <c r="AQ651" s="80">
        <v>0</v>
      </c>
      <c r="AR651" s="224">
        <v>256</v>
      </c>
      <c r="AS651" s="224" t="s">
        <v>248</v>
      </c>
      <c r="AT651" s="11">
        <v>10228.078</v>
      </c>
      <c r="AU651" s="11">
        <v>68.763999999999996</v>
      </c>
      <c r="AV651" s="11">
        <v>0</v>
      </c>
      <c r="AW651" s="11">
        <v>256</v>
      </c>
      <c r="AX651" s="203" t="s">
        <v>248</v>
      </c>
      <c r="AY651" s="235" t="s">
        <v>248</v>
      </c>
      <c r="AZ651" s="138">
        <v>123761</v>
      </c>
      <c r="BA651" s="188" t="s">
        <v>248</v>
      </c>
      <c r="BB651" s="203" t="s">
        <v>248</v>
      </c>
      <c r="BC651" s="158" t="s">
        <v>248</v>
      </c>
      <c r="BD651" s="217" t="s">
        <v>61</v>
      </c>
      <c r="BE651" s="201" t="s">
        <v>62</v>
      </c>
      <c r="BF651" s="201" t="s">
        <v>63</v>
      </c>
      <c r="BG651" s="201" t="s">
        <v>196</v>
      </c>
      <c r="BH651" s="455" t="s">
        <v>712</v>
      </c>
      <c r="BI651" s="218" t="s">
        <v>66</v>
      </c>
      <c r="BJ651" s="370">
        <v>214</v>
      </c>
      <c r="BK651" s="370">
        <v>7</v>
      </c>
      <c r="BL651" s="219" t="s">
        <v>65</v>
      </c>
      <c r="BM651" s="52"/>
      <c r="BN651" s="218" t="s">
        <v>310</v>
      </c>
      <c r="BO651" s="217" t="s">
        <v>53</v>
      </c>
      <c r="BP651" s="201" t="s">
        <v>704</v>
      </c>
      <c r="BQ651" s="52" t="s">
        <v>714</v>
      </c>
    </row>
    <row r="652" spans="1:69" ht="16.5" thickBot="1">
      <c r="A652" s="207" t="s">
        <v>37</v>
      </c>
      <c r="B652" s="208" t="s">
        <v>9</v>
      </c>
      <c r="C652" s="202" t="s">
        <v>35</v>
      </c>
      <c r="D652" s="210" t="s">
        <v>182</v>
      </c>
      <c r="E652" s="24" t="s">
        <v>590</v>
      </c>
      <c r="F652" s="86">
        <v>166</v>
      </c>
      <c r="G652" s="80">
        <v>3</v>
      </c>
      <c r="H652" s="204"/>
      <c r="I652" s="204"/>
      <c r="J652" s="204"/>
      <c r="K652" s="204"/>
      <c r="L652" s="80">
        <v>0</v>
      </c>
      <c r="M652" s="203"/>
      <c r="N652" s="52">
        <v>0</v>
      </c>
      <c r="O652" s="204"/>
      <c r="P652" s="204"/>
      <c r="Q652" s="11">
        <v>6.5497483189999999</v>
      </c>
      <c r="R652" s="204"/>
      <c r="S652" s="204"/>
      <c r="T652" s="53">
        <v>8.6416666666666657</v>
      </c>
      <c r="U652" s="204"/>
      <c r="V652" s="204"/>
      <c r="W652" s="11">
        <v>6.6282206993864996</v>
      </c>
      <c r="X652" s="204"/>
      <c r="Y652" s="204"/>
      <c r="Z652" s="53">
        <v>8.4892857142857139</v>
      </c>
      <c r="AA652" s="204"/>
      <c r="AB652" s="204"/>
      <c r="AC652" s="204"/>
      <c r="AD652" s="204"/>
      <c r="AE652" s="204"/>
      <c r="AF652" s="9">
        <v>3.4112963045715645</v>
      </c>
      <c r="AG652" s="9">
        <v>1129</v>
      </c>
      <c r="AH652" s="9">
        <v>0.58602071963236113</v>
      </c>
      <c r="AI652" s="9">
        <v>82</v>
      </c>
      <c r="AJ652" s="9">
        <v>2.250378787878788</v>
      </c>
      <c r="AK652" s="9" t="s">
        <v>248</v>
      </c>
      <c r="AL652" s="9">
        <v>160</v>
      </c>
      <c r="AM652" s="9">
        <v>3.4244642939950731</v>
      </c>
      <c r="AN652" s="9">
        <v>3.533582089552239</v>
      </c>
      <c r="AO652" s="73">
        <v>7</v>
      </c>
      <c r="AP652" s="80">
        <v>2</v>
      </c>
      <c r="AQ652" s="80">
        <v>0</v>
      </c>
      <c r="AR652" s="224">
        <v>317</v>
      </c>
      <c r="AS652" s="224" t="s">
        <v>248</v>
      </c>
      <c r="AT652" s="11">
        <v>11388.493</v>
      </c>
      <c r="AU652" s="11">
        <v>237.90100000000001</v>
      </c>
      <c r="AV652" s="11">
        <v>0</v>
      </c>
      <c r="AW652" s="11">
        <v>317</v>
      </c>
      <c r="AX652" s="203" t="s">
        <v>248</v>
      </c>
      <c r="AY652" s="235" t="s">
        <v>248</v>
      </c>
      <c r="AZ652" s="138">
        <v>123761</v>
      </c>
      <c r="BA652" s="188" t="s">
        <v>248</v>
      </c>
      <c r="BB652" s="203" t="s">
        <v>248</v>
      </c>
      <c r="BC652" s="158" t="s">
        <v>248</v>
      </c>
      <c r="BD652" s="217" t="s">
        <v>61</v>
      </c>
      <c r="BE652" s="201" t="s">
        <v>62</v>
      </c>
      <c r="BF652" s="201" t="s">
        <v>63</v>
      </c>
      <c r="BG652" s="201" t="s">
        <v>196</v>
      </c>
      <c r="BH652" s="456" t="s">
        <v>712</v>
      </c>
      <c r="BI652" s="218" t="s">
        <v>67</v>
      </c>
      <c r="BJ652" s="370">
        <v>214</v>
      </c>
      <c r="BK652" s="370">
        <v>3</v>
      </c>
      <c r="BL652" s="219" t="s">
        <v>65</v>
      </c>
      <c r="BM652" s="52"/>
      <c r="BN652" s="218" t="s">
        <v>310</v>
      </c>
      <c r="BO652" s="217" t="s">
        <v>53</v>
      </c>
      <c r="BP652" s="201" t="s">
        <v>704</v>
      </c>
      <c r="BQ652" s="52" t="s">
        <v>714</v>
      </c>
    </row>
    <row r="653" spans="1:69" ht="16.5" thickBot="1">
      <c r="A653" s="207" t="s">
        <v>37</v>
      </c>
      <c r="B653" s="208" t="s">
        <v>9</v>
      </c>
      <c r="C653" s="202" t="s">
        <v>35</v>
      </c>
      <c r="D653" s="210" t="s">
        <v>182</v>
      </c>
      <c r="E653" s="24" t="s">
        <v>590</v>
      </c>
      <c r="F653" s="86">
        <v>169</v>
      </c>
      <c r="G653" s="80">
        <v>10</v>
      </c>
      <c r="H653" s="204"/>
      <c r="I653" s="204"/>
      <c r="J653" s="204"/>
      <c r="K653" s="204"/>
      <c r="L653" s="80">
        <v>7</v>
      </c>
      <c r="M653" s="203"/>
      <c r="N653" s="52">
        <v>0</v>
      </c>
      <c r="O653" s="204"/>
      <c r="P653" s="204"/>
      <c r="Q653" s="11">
        <v>8.6407893092000005</v>
      </c>
      <c r="R653" s="204"/>
      <c r="S653" s="204"/>
      <c r="T653" s="53">
        <v>12.350000000000001</v>
      </c>
      <c r="U653" s="204"/>
      <c r="V653" s="204"/>
      <c r="W653" s="11">
        <v>8.7152367368420993</v>
      </c>
      <c r="X653" s="204"/>
      <c r="Y653" s="204"/>
      <c r="Z653" s="53">
        <v>13.100000000000001</v>
      </c>
      <c r="AA653" s="204"/>
      <c r="AB653" s="204"/>
      <c r="AC653" s="204"/>
      <c r="AD653" s="204"/>
      <c r="AE653" s="204"/>
      <c r="AF653" s="9">
        <v>2.8562599218317444</v>
      </c>
      <c r="AG653" s="9">
        <v>1002</v>
      </c>
      <c r="AH653" s="9">
        <v>0.45996773446529476</v>
      </c>
      <c r="AI653" s="9">
        <v>165</v>
      </c>
      <c r="AJ653" s="9">
        <v>1.9756578947368422</v>
      </c>
      <c r="AK653" s="9" t="s">
        <v>248</v>
      </c>
      <c r="AL653" s="9">
        <v>0</v>
      </c>
      <c r="AM653" s="9"/>
      <c r="AN653" s="9"/>
      <c r="AO653" s="73">
        <v>17</v>
      </c>
      <c r="AP653" s="80">
        <v>0</v>
      </c>
      <c r="AQ653" s="80">
        <v>0</v>
      </c>
      <c r="AR653" s="224">
        <v>301</v>
      </c>
      <c r="AS653" s="224" t="s">
        <v>248</v>
      </c>
      <c r="AT653" s="11">
        <v>11184.973</v>
      </c>
      <c r="AU653" s="11">
        <v>0</v>
      </c>
      <c r="AV653" s="11">
        <v>0</v>
      </c>
      <c r="AW653" s="11">
        <v>299</v>
      </c>
      <c r="AX653" s="203" t="s">
        <v>248</v>
      </c>
      <c r="AY653" s="235" t="s">
        <v>248</v>
      </c>
      <c r="AZ653" s="138">
        <v>123761</v>
      </c>
      <c r="BA653" s="188" t="s">
        <v>248</v>
      </c>
      <c r="BB653" s="203" t="s">
        <v>248</v>
      </c>
      <c r="BC653" s="158" t="s">
        <v>248</v>
      </c>
      <c r="BD653" s="217" t="s">
        <v>61</v>
      </c>
      <c r="BE653" s="201" t="s">
        <v>62</v>
      </c>
      <c r="BF653" s="201" t="s">
        <v>63</v>
      </c>
      <c r="BG653" s="201" t="s">
        <v>196</v>
      </c>
      <c r="BH653" s="456" t="s">
        <v>712</v>
      </c>
      <c r="BI653" s="218" t="s">
        <v>68</v>
      </c>
      <c r="BJ653" s="370">
        <v>214</v>
      </c>
      <c r="BK653" s="370">
        <v>4</v>
      </c>
      <c r="BL653" s="219" t="s">
        <v>65</v>
      </c>
      <c r="BM653" s="52"/>
      <c r="BN653" s="218" t="s">
        <v>310</v>
      </c>
      <c r="BO653" s="217" t="s">
        <v>53</v>
      </c>
      <c r="BP653" s="201" t="s">
        <v>704</v>
      </c>
      <c r="BQ653" s="52" t="s">
        <v>714</v>
      </c>
    </row>
    <row r="654" spans="1:69" ht="16.5" thickBot="1">
      <c r="A654" s="207" t="s">
        <v>37</v>
      </c>
      <c r="B654" s="208" t="s">
        <v>9</v>
      </c>
      <c r="C654" s="202" t="s">
        <v>35</v>
      </c>
      <c r="D654" s="210" t="s">
        <v>182</v>
      </c>
      <c r="E654" s="24" t="s">
        <v>168</v>
      </c>
      <c r="F654" s="86">
        <v>186</v>
      </c>
      <c r="G654" s="80">
        <v>0</v>
      </c>
      <c r="H654" s="204"/>
      <c r="I654" s="204"/>
      <c r="J654" s="204"/>
      <c r="K654" s="204"/>
      <c r="L654" s="80">
        <v>0</v>
      </c>
      <c r="M654" s="203"/>
      <c r="N654" s="52">
        <v>0</v>
      </c>
      <c r="O654" s="204"/>
      <c r="P654" s="204"/>
      <c r="Q654" s="11">
        <v>5.4718223817</v>
      </c>
      <c r="R654" s="204"/>
      <c r="S654" s="204"/>
      <c r="T654" s="53">
        <v>7.1749999999999972</v>
      </c>
      <c r="U654" s="204"/>
      <c r="V654" s="204"/>
      <c r="W654" s="11">
        <v>5.2559030698924003</v>
      </c>
      <c r="X654" s="204"/>
      <c r="Y654" s="204"/>
      <c r="Z654" s="53">
        <v>7.0874999999999986</v>
      </c>
      <c r="AA654" s="204"/>
      <c r="AB654" s="204"/>
      <c r="AC654" s="204"/>
      <c r="AD654" s="204"/>
      <c r="AE654" s="204"/>
      <c r="AF654" s="9">
        <v>3.6885407251147093</v>
      </c>
      <c r="AG654" s="9">
        <v>1302</v>
      </c>
      <c r="AH654" s="9">
        <v>0.37130927713930201</v>
      </c>
      <c r="AI654" s="9">
        <v>17</v>
      </c>
      <c r="AJ654" s="9">
        <v>2.8589552238805971</v>
      </c>
      <c r="AK654" s="9" t="s">
        <v>248</v>
      </c>
      <c r="AL654" s="9">
        <v>186</v>
      </c>
      <c r="AM654" s="9">
        <v>3.6885407251147093</v>
      </c>
      <c r="AN654" s="9">
        <v>3.7065095398428731</v>
      </c>
      <c r="AO654" s="73">
        <v>2</v>
      </c>
      <c r="AP654" s="80">
        <v>0</v>
      </c>
      <c r="AQ654" s="80">
        <v>0</v>
      </c>
      <c r="AR654" s="224">
        <v>370</v>
      </c>
      <c r="AS654" s="224" t="s">
        <v>248</v>
      </c>
      <c r="AT654" s="11">
        <v>14080.18</v>
      </c>
      <c r="AU654" s="11">
        <v>0</v>
      </c>
      <c r="AV654" s="11">
        <v>0</v>
      </c>
      <c r="AW654" s="11">
        <v>370</v>
      </c>
      <c r="AX654" s="203" t="s">
        <v>248</v>
      </c>
      <c r="AY654" s="235" t="s">
        <v>248</v>
      </c>
      <c r="AZ654" s="138">
        <v>54827</v>
      </c>
      <c r="BA654" s="188" t="s">
        <v>248</v>
      </c>
      <c r="BB654" s="203" t="s">
        <v>248</v>
      </c>
      <c r="BC654" s="158" t="s">
        <v>248</v>
      </c>
      <c r="BD654" s="217" t="s">
        <v>61</v>
      </c>
      <c r="BE654" s="201" t="s">
        <v>62</v>
      </c>
      <c r="BF654" s="201" t="s">
        <v>63</v>
      </c>
      <c r="BG654" s="201" t="s">
        <v>196</v>
      </c>
      <c r="BH654" s="456" t="s">
        <v>512</v>
      </c>
      <c r="BI654" s="218" t="s">
        <v>64</v>
      </c>
      <c r="BJ654" s="370">
        <v>214</v>
      </c>
      <c r="BK654" s="370">
        <v>1</v>
      </c>
      <c r="BL654" s="219" t="s">
        <v>65</v>
      </c>
      <c r="BM654" s="52"/>
      <c r="BN654" s="218" t="s">
        <v>310</v>
      </c>
      <c r="BO654" s="217" t="s">
        <v>348</v>
      </c>
      <c r="BP654" s="201" t="s">
        <v>689</v>
      </c>
      <c r="BQ654" s="52" t="s">
        <v>719</v>
      </c>
    </row>
    <row r="655" spans="1:69" ht="16.5" thickBot="1">
      <c r="A655" s="207" t="s">
        <v>37</v>
      </c>
      <c r="B655" s="208" t="s">
        <v>9</v>
      </c>
      <c r="C655" s="202" t="s">
        <v>35</v>
      </c>
      <c r="D655" s="210" t="s">
        <v>182</v>
      </c>
      <c r="E655" s="24" t="s">
        <v>168</v>
      </c>
      <c r="F655" s="86">
        <v>188</v>
      </c>
      <c r="G655" s="80">
        <v>1</v>
      </c>
      <c r="H655" s="204"/>
      <c r="I655" s="204"/>
      <c r="J655" s="204"/>
      <c r="K655" s="204"/>
      <c r="L655" s="80">
        <v>0</v>
      </c>
      <c r="M655" s="203"/>
      <c r="N655" s="52">
        <v>0</v>
      </c>
      <c r="O655" s="204"/>
      <c r="P655" s="204"/>
      <c r="Q655" s="11">
        <v>6.5973740963000003</v>
      </c>
      <c r="R655" s="204"/>
      <c r="S655" s="204"/>
      <c r="T655" s="53">
        <v>8.2750000000000004</v>
      </c>
      <c r="U655" s="204"/>
      <c r="V655" s="204"/>
      <c r="W655" s="11">
        <v>6.5415720213902997</v>
      </c>
      <c r="X655" s="204"/>
      <c r="Y655" s="204"/>
      <c r="Z655" s="53">
        <v>7.9874999999999998</v>
      </c>
      <c r="AA655" s="204"/>
      <c r="AB655" s="204"/>
      <c r="AC655" s="204"/>
      <c r="AD655" s="204"/>
      <c r="AE655" s="204"/>
      <c r="AF655" s="9">
        <v>3.3572345332756934</v>
      </c>
      <c r="AG655" s="9">
        <v>1309</v>
      </c>
      <c r="AH655" s="9">
        <v>0.49198325981203622</v>
      </c>
      <c r="AI655" s="9">
        <v>80</v>
      </c>
      <c r="AJ655" s="9">
        <v>2.3989583333333333</v>
      </c>
      <c r="AK655" s="9" t="s">
        <v>248</v>
      </c>
      <c r="AL655" s="9">
        <v>187</v>
      </c>
      <c r="AM655" s="9">
        <v>3.3572345332756934</v>
      </c>
      <c r="AN655" s="9">
        <v>3.4403846153846152</v>
      </c>
      <c r="AO655" s="73">
        <v>30</v>
      </c>
      <c r="AP655" s="80">
        <v>0</v>
      </c>
      <c r="AQ655" s="80">
        <v>0</v>
      </c>
      <c r="AR655" s="224">
        <v>344</v>
      </c>
      <c r="AS655" s="224" t="s">
        <v>248</v>
      </c>
      <c r="AT655" s="11">
        <v>14255.422</v>
      </c>
      <c r="AU655" s="11">
        <v>0</v>
      </c>
      <c r="AV655" s="11">
        <v>0</v>
      </c>
      <c r="AW655" s="11">
        <v>344</v>
      </c>
      <c r="AX655" s="203" t="s">
        <v>248</v>
      </c>
      <c r="AY655" s="235" t="s">
        <v>248</v>
      </c>
      <c r="AZ655" s="138">
        <v>54827</v>
      </c>
      <c r="BA655" s="188" t="s">
        <v>248</v>
      </c>
      <c r="BB655" s="203" t="s">
        <v>248</v>
      </c>
      <c r="BC655" s="158" t="s">
        <v>248</v>
      </c>
      <c r="BD655" s="217" t="s">
        <v>61</v>
      </c>
      <c r="BE655" s="201" t="s">
        <v>62</v>
      </c>
      <c r="BF655" s="201" t="s">
        <v>63</v>
      </c>
      <c r="BG655" s="201" t="s">
        <v>196</v>
      </c>
      <c r="BH655" s="456" t="s">
        <v>512</v>
      </c>
      <c r="BI655" s="218" t="s">
        <v>66</v>
      </c>
      <c r="BJ655" s="370">
        <v>214</v>
      </c>
      <c r="BK655" s="370">
        <v>7</v>
      </c>
      <c r="BL655" s="219" t="s">
        <v>65</v>
      </c>
      <c r="BM655" s="52"/>
      <c r="BN655" s="218" t="s">
        <v>310</v>
      </c>
      <c r="BO655" s="217" t="s">
        <v>348</v>
      </c>
      <c r="BP655" s="201" t="s">
        <v>689</v>
      </c>
      <c r="BQ655" s="52" t="s">
        <v>719</v>
      </c>
    </row>
    <row r="656" spans="1:69" ht="16.5" thickBot="1">
      <c r="A656" s="207" t="s">
        <v>37</v>
      </c>
      <c r="B656" s="208" t="s">
        <v>9</v>
      </c>
      <c r="C656" s="202" t="s">
        <v>35</v>
      </c>
      <c r="D656" s="210" t="s">
        <v>182</v>
      </c>
      <c r="E656" s="24" t="s">
        <v>168</v>
      </c>
      <c r="F656" s="86">
        <v>169</v>
      </c>
      <c r="G656" s="80">
        <v>1</v>
      </c>
      <c r="H656" s="204"/>
      <c r="I656" s="204"/>
      <c r="J656" s="204"/>
      <c r="K656" s="204"/>
      <c r="L656" s="80">
        <v>0</v>
      </c>
      <c r="M656" s="203"/>
      <c r="N656" s="52">
        <v>1</v>
      </c>
      <c r="O656" s="204"/>
      <c r="P656" s="204"/>
      <c r="Q656" s="11">
        <v>6.8568271607</v>
      </c>
      <c r="R656" s="204"/>
      <c r="S656" s="204"/>
      <c r="T656" s="53">
        <v>8.5599999999999987</v>
      </c>
      <c r="U656" s="204"/>
      <c r="V656" s="204"/>
      <c r="W656" s="11">
        <v>6.9263628928571004</v>
      </c>
      <c r="X656" s="204"/>
      <c r="Y656" s="204"/>
      <c r="Z656" s="53">
        <v>8.4124999999999996</v>
      </c>
      <c r="AA656" s="204"/>
      <c r="AB656" s="204"/>
      <c r="AC656" s="204"/>
      <c r="AD656" s="204"/>
      <c r="AE656" s="204"/>
      <c r="AF656" s="9">
        <v>3.4149700663250875</v>
      </c>
      <c r="AG656" s="9">
        <v>1176</v>
      </c>
      <c r="AH656" s="9">
        <v>0.47888076167773891</v>
      </c>
      <c r="AI656" s="9">
        <v>58</v>
      </c>
      <c r="AJ656" s="9">
        <v>2.5023952095808384</v>
      </c>
      <c r="AK656" s="9" t="s">
        <v>248</v>
      </c>
      <c r="AL656" s="9">
        <v>168</v>
      </c>
      <c r="AM656" s="9">
        <v>3.4149700663250875</v>
      </c>
      <c r="AN656" s="9">
        <v>3.5264054514480407</v>
      </c>
      <c r="AO656" s="73">
        <v>0</v>
      </c>
      <c r="AP656" s="80">
        <v>0</v>
      </c>
      <c r="AQ656" s="80">
        <v>0</v>
      </c>
      <c r="AR656" s="224">
        <v>336</v>
      </c>
      <c r="AS656" s="224" t="s">
        <v>248</v>
      </c>
      <c r="AT656" s="11">
        <v>12778.285</v>
      </c>
      <c r="AU656" s="11">
        <v>0</v>
      </c>
      <c r="AV656" s="11">
        <v>0</v>
      </c>
      <c r="AW656" s="11">
        <v>336</v>
      </c>
      <c r="AX656" s="203" t="s">
        <v>248</v>
      </c>
      <c r="AY656" s="235" t="s">
        <v>248</v>
      </c>
      <c r="AZ656" s="138">
        <v>54827</v>
      </c>
      <c r="BA656" s="188" t="s">
        <v>248</v>
      </c>
      <c r="BB656" s="203" t="s">
        <v>248</v>
      </c>
      <c r="BC656" s="158" t="s">
        <v>248</v>
      </c>
      <c r="BD656" s="217" t="s">
        <v>61</v>
      </c>
      <c r="BE656" s="201" t="s">
        <v>62</v>
      </c>
      <c r="BF656" s="201" t="s">
        <v>63</v>
      </c>
      <c r="BG656" s="201" t="s">
        <v>196</v>
      </c>
      <c r="BH656" s="456" t="s">
        <v>512</v>
      </c>
      <c r="BI656" s="218" t="s">
        <v>67</v>
      </c>
      <c r="BJ656" s="370">
        <v>214</v>
      </c>
      <c r="BK656" s="370">
        <v>3</v>
      </c>
      <c r="BL656" s="219" t="s">
        <v>65</v>
      </c>
      <c r="BM656" s="52"/>
      <c r="BN656" s="218" t="s">
        <v>310</v>
      </c>
      <c r="BO656" s="217" t="s">
        <v>348</v>
      </c>
      <c r="BP656" s="201" t="s">
        <v>689</v>
      </c>
      <c r="BQ656" s="52" t="s">
        <v>719</v>
      </c>
    </row>
    <row r="657" spans="1:69" ht="16.5" thickBot="1">
      <c r="A657" s="207" t="s">
        <v>37</v>
      </c>
      <c r="B657" s="208" t="s">
        <v>9</v>
      </c>
      <c r="C657" s="202" t="s">
        <v>35</v>
      </c>
      <c r="D657" s="210" t="s">
        <v>182</v>
      </c>
      <c r="E657" s="24" t="s">
        <v>168</v>
      </c>
      <c r="F657" s="86">
        <v>184</v>
      </c>
      <c r="G657" s="80">
        <v>5</v>
      </c>
      <c r="H657" s="204"/>
      <c r="I657" s="204"/>
      <c r="J657" s="204"/>
      <c r="K657" s="204"/>
      <c r="L657" s="80">
        <v>0</v>
      </c>
      <c r="M657" s="203"/>
      <c r="N657" s="52">
        <v>0</v>
      </c>
      <c r="O657" s="204"/>
      <c r="P657" s="204"/>
      <c r="Q657" s="11">
        <v>7.3614634748999999</v>
      </c>
      <c r="R657" s="204"/>
      <c r="S657" s="204"/>
      <c r="T657" s="53">
        <v>10.008333333333331</v>
      </c>
      <c r="U657" s="204"/>
      <c r="V657" s="204"/>
      <c r="W657" s="11">
        <v>7.4016310111730998</v>
      </c>
      <c r="X657" s="204"/>
      <c r="Y657" s="204"/>
      <c r="Z657" s="53">
        <v>10.174999999999997</v>
      </c>
      <c r="AA657" s="204"/>
      <c r="AB657" s="204"/>
      <c r="AC657" s="204"/>
      <c r="AD657" s="204"/>
      <c r="AE657" s="204"/>
      <c r="AF657" s="9">
        <v>2.7482758690962457</v>
      </c>
      <c r="AG657" s="9">
        <v>1253</v>
      </c>
      <c r="AH657" s="9">
        <v>0.30205770015991346</v>
      </c>
      <c r="AI657" s="9">
        <v>228</v>
      </c>
      <c r="AJ657" s="9">
        <v>2.0866250000000002</v>
      </c>
      <c r="AK657" s="9" t="s">
        <v>248</v>
      </c>
      <c r="AL657" s="9">
        <v>0</v>
      </c>
      <c r="AM657" s="9"/>
      <c r="AN657" s="9"/>
      <c r="AO657" s="73">
        <v>106</v>
      </c>
      <c r="AP657" s="80">
        <v>1</v>
      </c>
      <c r="AQ657" s="80">
        <v>1</v>
      </c>
      <c r="AR657" s="224">
        <v>250</v>
      </c>
      <c r="AS657" s="224" t="s">
        <v>248</v>
      </c>
      <c r="AT657" s="11">
        <v>13589.174999999999</v>
      </c>
      <c r="AU657" s="11">
        <v>258.94200000000001</v>
      </c>
      <c r="AV657" s="11">
        <v>1</v>
      </c>
      <c r="AW657" s="11">
        <v>249</v>
      </c>
      <c r="AX657" s="203" t="s">
        <v>248</v>
      </c>
      <c r="AY657" s="235" t="s">
        <v>248</v>
      </c>
      <c r="AZ657" s="138">
        <v>54827</v>
      </c>
      <c r="BA657" s="188" t="s">
        <v>248</v>
      </c>
      <c r="BB657" s="203" t="s">
        <v>248</v>
      </c>
      <c r="BC657" s="158" t="s">
        <v>248</v>
      </c>
      <c r="BD657" s="217" t="s">
        <v>61</v>
      </c>
      <c r="BE657" s="201" t="s">
        <v>62</v>
      </c>
      <c r="BF657" s="201" t="s">
        <v>63</v>
      </c>
      <c r="BG657" s="201" t="s">
        <v>196</v>
      </c>
      <c r="BH657" s="456" t="s">
        <v>512</v>
      </c>
      <c r="BI657" s="218" t="s">
        <v>68</v>
      </c>
      <c r="BJ657" s="370">
        <v>214</v>
      </c>
      <c r="BK657" s="370">
        <v>4</v>
      </c>
      <c r="BL657" s="219" t="s">
        <v>65</v>
      </c>
      <c r="BM657" s="52"/>
      <c r="BN657" s="218" t="s">
        <v>310</v>
      </c>
      <c r="BO657" s="217" t="s">
        <v>348</v>
      </c>
      <c r="BP657" s="201" t="s">
        <v>689</v>
      </c>
      <c r="BQ657" s="52" t="s">
        <v>719</v>
      </c>
    </row>
    <row r="658" spans="1:69" ht="16.5" thickBot="1">
      <c r="A658" s="207" t="s">
        <v>37</v>
      </c>
      <c r="B658" s="208" t="s">
        <v>9</v>
      </c>
      <c r="C658" s="202" t="s">
        <v>35</v>
      </c>
      <c r="D658" s="210" t="s">
        <v>182</v>
      </c>
      <c r="E658" s="442" t="s">
        <v>647</v>
      </c>
      <c r="F658" s="86">
        <v>135</v>
      </c>
      <c r="G658" s="80">
        <v>0</v>
      </c>
      <c r="H658" s="204"/>
      <c r="I658" s="204"/>
      <c r="J658" s="204"/>
      <c r="K658" s="204"/>
      <c r="L658" s="80">
        <v>0</v>
      </c>
      <c r="M658" s="203"/>
      <c r="N658" s="52">
        <v>0</v>
      </c>
      <c r="O658" s="204"/>
      <c r="P658" s="204"/>
      <c r="Q658" s="11">
        <v>5.3723997925999996</v>
      </c>
      <c r="R658" s="204"/>
      <c r="S658" s="204"/>
      <c r="T658" s="53">
        <v>7.28125</v>
      </c>
      <c r="U658" s="204"/>
      <c r="V658" s="204"/>
      <c r="W658" s="11">
        <v>5.0990590370369997</v>
      </c>
      <c r="X658" s="204"/>
      <c r="Y658" s="204"/>
      <c r="Z658" s="53">
        <v>6.875</v>
      </c>
      <c r="AA658" s="204"/>
      <c r="AB658" s="204"/>
      <c r="AC658" s="204"/>
      <c r="AD658" s="204"/>
      <c r="AE658" s="204"/>
      <c r="AF658" s="9">
        <v>3.75739684420288</v>
      </c>
      <c r="AG658" s="9">
        <v>945</v>
      </c>
      <c r="AH658" s="9">
        <v>0.3711158816039708</v>
      </c>
      <c r="AI658" s="9">
        <v>13</v>
      </c>
      <c r="AJ658" s="9">
        <v>2.9391025641025639</v>
      </c>
      <c r="AK658" s="9" t="s">
        <v>248</v>
      </c>
      <c r="AL658" s="9">
        <v>135</v>
      </c>
      <c r="AM658" s="9">
        <v>3.75739684420288</v>
      </c>
      <c r="AN658" s="9">
        <v>3.745502248875562</v>
      </c>
      <c r="AO658" s="73">
        <v>0</v>
      </c>
      <c r="AP658" s="80">
        <v>0</v>
      </c>
      <c r="AQ658" s="80">
        <v>0</v>
      </c>
      <c r="AR658" s="224">
        <v>270</v>
      </c>
      <c r="AS658" s="224" t="s">
        <v>248</v>
      </c>
      <c r="AT658" s="11">
        <v>9633.5229999999992</v>
      </c>
      <c r="AU658" s="11">
        <v>0</v>
      </c>
      <c r="AV658" s="11">
        <v>0</v>
      </c>
      <c r="AW658" s="11">
        <v>270</v>
      </c>
      <c r="AX658" s="203" t="s">
        <v>248</v>
      </c>
      <c r="AY658" s="235" t="s">
        <v>248</v>
      </c>
      <c r="AZ658" s="138">
        <v>65448</v>
      </c>
      <c r="BA658" s="188" t="s">
        <v>248</v>
      </c>
      <c r="BB658" s="203" t="s">
        <v>248</v>
      </c>
      <c r="BC658" s="158" t="s">
        <v>248</v>
      </c>
      <c r="BD658" s="217" t="s">
        <v>61</v>
      </c>
      <c r="BE658" s="201" t="s">
        <v>62</v>
      </c>
      <c r="BF658" s="201" t="s">
        <v>63</v>
      </c>
      <c r="BG658" s="201" t="s">
        <v>196</v>
      </c>
      <c r="BH658" s="456" t="s">
        <v>712</v>
      </c>
      <c r="BI658" s="218" t="s">
        <v>64</v>
      </c>
      <c r="BJ658" s="370">
        <v>214</v>
      </c>
      <c r="BK658" s="370">
        <v>1</v>
      </c>
      <c r="BL658" s="219" t="s">
        <v>65</v>
      </c>
      <c r="BM658" s="52"/>
      <c r="BN658" s="218" t="s">
        <v>310</v>
      </c>
      <c r="BO658" s="217" t="s">
        <v>56</v>
      </c>
      <c r="BP658" s="201" t="s">
        <v>684</v>
      </c>
      <c r="BQ658" s="52" t="s">
        <v>716</v>
      </c>
    </row>
    <row r="659" spans="1:69" ht="16.5" thickBot="1">
      <c r="A659" s="207" t="s">
        <v>37</v>
      </c>
      <c r="B659" s="208" t="s">
        <v>9</v>
      </c>
      <c r="C659" s="202" t="s">
        <v>35</v>
      </c>
      <c r="D659" s="210" t="s">
        <v>182</v>
      </c>
      <c r="E659" s="442" t="s">
        <v>647</v>
      </c>
      <c r="F659" s="86">
        <v>135</v>
      </c>
      <c r="G659" s="80">
        <v>6</v>
      </c>
      <c r="H659" s="204"/>
      <c r="I659" s="204"/>
      <c r="J659" s="204"/>
      <c r="K659" s="204"/>
      <c r="L659" s="80">
        <v>0</v>
      </c>
      <c r="M659" s="203"/>
      <c r="N659" s="52">
        <v>0</v>
      </c>
      <c r="O659" s="204"/>
      <c r="P659" s="204"/>
      <c r="Q659" s="11">
        <v>7.3178758062</v>
      </c>
      <c r="R659" s="204"/>
      <c r="S659" s="204"/>
      <c r="T659" s="53">
        <v>12.758333333333333</v>
      </c>
      <c r="U659" s="204"/>
      <c r="V659" s="204"/>
      <c r="W659" s="11">
        <v>7.3696121550387002</v>
      </c>
      <c r="X659" s="204"/>
      <c r="Y659" s="204"/>
      <c r="Z659" s="53">
        <v>12.758333333333333</v>
      </c>
      <c r="AA659" s="204"/>
      <c r="AB659" s="204"/>
      <c r="AC659" s="204"/>
      <c r="AD659" s="204"/>
      <c r="AE659" s="204"/>
      <c r="AF659" s="9">
        <v>3.0675304607959548</v>
      </c>
      <c r="AG659" s="9">
        <v>903</v>
      </c>
      <c r="AH659" s="9">
        <v>0.60307511318692553</v>
      </c>
      <c r="AI659" s="9">
        <v>174</v>
      </c>
      <c r="AJ659" s="9">
        <v>2.0192164179104477</v>
      </c>
      <c r="AK659" s="9" t="s">
        <v>248</v>
      </c>
      <c r="AL659" s="9">
        <v>129</v>
      </c>
      <c r="AM659" s="9">
        <v>3.0675304607959548</v>
      </c>
      <c r="AN659" s="9">
        <v>3.1006355932203391</v>
      </c>
      <c r="AO659" s="73">
        <v>0</v>
      </c>
      <c r="AP659" s="80">
        <v>0</v>
      </c>
      <c r="AQ659" s="80">
        <v>0</v>
      </c>
      <c r="AR659" s="224">
        <v>258</v>
      </c>
      <c r="AS659" s="224" t="s">
        <v>248</v>
      </c>
      <c r="AT659" s="11">
        <v>9204.4609999999993</v>
      </c>
      <c r="AU659" s="11">
        <v>0</v>
      </c>
      <c r="AV659" s="11">
        <v>0</v>
      </c>
      <c r="AW659" s="11">
        <v>258</v>
      </c>
      <c r="AX659" s="203" t="s">
        <v>248</v>
      </c>
      <c r="AY659" s="235" t="s">
        <v>248</v>
      </c>
      <c r="AZ659" s="138">
        <v>65448</v>
      </c>
      <c r="BA659" s="188" t="s">
        <v>248</v>
      </c>
      <c r="BB659" s="203" t="s">
        <v>248</v>
      </c>
      <c r="BC659" s="158" t="s">
        <v>248</v>
      </c>
      <c r="BD659" s="217" t="s">
        <v>61</v>
      </c>
      <c r="BE659" s="201" t="s">
        <v>62</v>
      </c>
      <c r="BF659" s="201" t="s">
        <v>63</v>
      </c>
      <c r="BG659" s="201" t="s">
        <v>196</v>
      </c>
      <c r="BH659" s="455" t="s">
        <v>712</v>
      </c>
      <c r="BI659" s="218" t="s">
        <v>66</v>
      </c>
      <c r="BJ659" s="370">
        <v>214</v>
      </c>
      <c r="BK659" s="370">
        <v>7</v>
      </c>
      <c r="BL659" s="219" t="s">
        <v>65</v>
      </c>
      <c r="BM659" s="52"/>
      <c r="BN659" s="218" t="s">
        <v>310</v>
      </c>
      <c r="BO659" s="217" t="s">
        <v>56</v>
      </c>
      <c r="BP659" s="201" t="s">
        <v>684</v>
      </c>
      <c r="BQ659" s="52" t="s">
        <v>716</v>
      </c>
    </row>
    <row r="660" spans="1:69" ht="16.5" thickBot="1">
      <c r="A660" s="207" t="s">
        <v>37</v>
      </c>
      <c r="B660" s="208" t="s">
        <v>9</v>
      </c>
      <c r="C660" s="202" t="s">
        <v>35</v>
      </c>
      <c r="D660" s="210" t="s">
        <v>182</v>
      </c>
      <c r="E660" s="442" t="s">
        <v>647</v>
      </c>
      <c r="F660" s="86">
        <v>132</v>
      </c>
      <c r="G660" s="80">
        <v>1</v>
      </c>
      <c r="H660" s="204"/>
      <c r="I660" s="204"/>
      <c r="J660" s="204"/>
      <c r="K660" s="204"/>
      <c r="L660" s="80">
        <v>0</v>
      </c>
      <c r="M660" s="203"/>
      <c r="N660" s="52">
        <v>0</v>
      </c>
      <c r="O660" s="204"/>
      <c r="P660" s="204"/>
      <c r="Q660" s="11">
        <v>5.7420303129999999</v>
      </c>
      <c r="R660" s="204"/>
      <c r="S660" s="204"/>
      <c r="T660" s="53">
        <v>7.5562499999999986</v>
      </c>
      <c r="U660" s="204"/>
      <c r="V660" s="204"/>
      <c r="W660" s="11">
        <v>5.0463585801526003</v>
      </c>
      <c r="X660" s="204"/>
      <c r="Y660" s="204"/>
      <c r="Z660" s="53">
        <v>6.9083333333333314</v>
      </c>
      <c r="AA660" s="204"/>
      <c r="AB660" s="204"/>
      <c r="AC660" s="204"/>
      <c r="AD660" s="204"/>
      <c r="AE660" s="204"/>
      <c r="AF660" s="9">
        <v>3.6531479576205137</v>
      </c>
      <c r="AG660" s="9">
        <v>917</v>
      </c>
      <c r="AH660" s="9">
        <v>0.37222845569535079</v>
      </c>
      <c r="AI660" s="9">
        <v>16</v>
      </c>
      <c r="AJ660" s="9">
        <v>2.8731249999999999</v>
      </c>
      <c r="AK660" s="9" t="s">
        <v>248</v>
      </c>
      <c r="AL660" s="9">
        <v>130</v>
      </c>
      <c r="AM660" s="9">
        <v>3.6543516595285013</v>
      </c>
      <c r="AN660" s="9">
        <v>3.6831442463533226</v>
      </c>
      <c r="AO660" s="73">
        <v>5</v>
      </c>
      <c r="AP660" s="80">
        <v>0</v>
      </c>
      <c r="AQ660" s="80">
        <v>0</v>
      </c>
      <c r="AR660" s="224">
        <v>257</v>
      </c>
      <c r="AS660" s="224" t="s">
        <v>248</v>
      </c>
      <c r="AT660" s="11">
        <v>9420.7510000000002</v>
      </c>
      <c r="AU660" s="11">
        <v>0</v>
      </c>
      <c r="AV660" s="11">
        <v>0</v>
      </c>
      <c r="AW660" s="11">
        <v>257</v>
      </c>
      <c r="AX660" s="203" t="s">
        <v>248</v>
      </c>
      <c r="AY660" s="235" t="s">
        <v>248</v>
      </c>
      <c r="AZ660" s="138">
        <v>65448</v>
      </c>
      <c r="BA660" s="188" t="s">
        <v>248</v>
      </c>
      <c r="BB660" s="203" t="s">
        <v>248</v>
      </c>
      <c r="BC660" s="158" t="s">
        <v>248</v>
      </c>
      <c r="BD660" s="217" t="s">
        <v>61</v>
      </c>
      <c r="BE660" s="201" t="s">
        <v>62</v>
      </c>
      <c r="BF660" s="201" t="s">
        <v>63</v>
      </c>
      <c r="BG660" s="201" t="s">
        <v>196</v>
      </c>
      <c r="BH660" s="456" t="s">
        <v>712</v>
      </c>
      <c r="BI660" s="218" t="s">
        <v>67</v>
      </c>
      <c r="BJ660" s="370">
        <v>214</v>
      </c>
      <c r="BK660" s="370">
        <v>3</v>
      </c>
      <c r="BL660" s="219" t="s">
        <v>65</v>
      </c>
      <c r="BM660" s="52"/>
      <c r="BN660" s="218" t="s">
        <v>310</v>
      </c>
      <c r="BO660" s="217" t="s">
        <v>56</v>
      </c>
      <c r="BP660" s="201" t="s">
        <v>684</v>
      </c>
      <c r="BQ660" s="52" t="s">
        <v>716</v>
      </c>
    </row>
    <row r="661" spans="1:69" ht="16.5" thickBot="1">
      <c r="A661" s="207" t="s">
        <v>37</v>
      </c>
      <c r="B661" s="208" t="s">
        <v>9</v>
      </c>
      <c r="C661" s="202" t="s">
        <v>35</v>
      </c>
      <c r="D661" s="210" t="s">
        <v>182</v>
      </c>
      <c r="E661" s="442" t="s">
        <v>647</v>
      </c>
      <c r="F661" s="86">
        <v>134</v>
      </c>
      <c r="G661" s="80">
        <v>1</v>
      </c>
      <c r="H661" s="204"/>
      <c r="I661" s="204"/>
      <c r="J661" s="204"/>
      <c r="K661" s="204"/>
      <c r="L661" s="80">
        <v>0</v>
      </c>
      <c r="M661" s="203"/>
      <c r="N661" s="52">
        <v>0</v>
      </c>
      <c r="O661" s="204"/>
      <c r="P661" s="204"/>
      <c r="Q661" s="11">
        <v>7.4806389322999998</v>
      </c>
      <c r="R661" s="204"/>
      <c r="S661" s="204"/>
      <c r="T661" s="53">
        <v>9.2937499999999993</v>
      </c>
      <c r="U661" s="204"/>
      <c r="V661" s="204"/>
      <c r="W661" s="11">
        <v>7.5348494736841998</v>
      </c>
      <c r="X661" s="204"/>
      <c r="Y661" s="204"/>
      <c r="Z661" s="53">
        <v>9.2937499999999993</v>
      </c>
      <c r="AA661" s="204"/>
      <c r="AB661" s="204"/>
      <c r="AC661" s="204"/>
      <c r="AD661" s="204"/>
      <c r="AE661" s="204"/>
      <c r="AF661" s="9">
        <v>2.8062229435165209</v>
      </c>
      <c r="AG661" s="9">
        <v>924</v>
      </c>
      <c r="AH661" s="9">
        <v>0.32376844365213886</v>
      </c>
      <c r="AI661" s="9">
        <v>123</v>
      </c>
      <c r="AJ661" s="9">
        <v>2.140301724137931</v>
      </c>
      <c r="AK661" s="9" t="s">
        <v>248</v>
      </c>
      <c r="AL661" s="9">
        <v>0</v>
      </c>
      <c r="AM661" s="9"/>
      <c r="AN661" s="9"/>
      <c r="AO661" s="73">
        <v>0</v>
      </c>
      <c r="AP661" s="80">
        <v>0</v>
      </c>
      <c r="AQ661" s="80">
        <v>0</v>
      </c>
      <c r="AR661" s="224">
        <v>266</v>
      </c>
      <c r="AS661" s="224" t="s">
        <v>248</v>
      </c>
      <c r="AT661" s="11">
        <v>9570.15</v>
      </c>
      <c r="AU661" s="11">
        <v>0</v>
      </c>
      <c r="AV661" s="11">
        <v>0</v>
      </c>
      <c r="AW661" s="11">
        <v>266</v>
      </c>
      <c r="AX661" s="203" t="s">
        <v>248</v>
      </c>
      <c r="AY661" s="235" t="s">
        <v>248</v>
      </c>
      <c r="AZ661" s="138">
        <v>65448</v>
      </c>
      <c r="BA661" s="188" t="s">
        <v>248</v>
      </c>
      <c r="BB661" s="203" t="s">
        <v>248</v>
      </c>
      <c r="BC661" s="158" t="s">
        <v>248</v>
      </c>
      <c r="BD661" s="217" t="s">
        <v>61</v>
      </c>
      <c r="BE661" s="201" t="s">
        <v>62</v>
      </c>
      <c r="BF661" s="201" t="s">
        <v>63</v>
      </c>
      <c r="BG661" s="201" t="s">
        <v>196</v>
      </c>
      <c r="BH661" s="456" t="s">
        <v>712</v>
      </c>
      <c r="BI661" s="218" t="s">
        <v>68</v>
      </c>
      <c r="BJ661" s="370">
        <v>214</v>
      </c>
      <c r="BK661" s="370">
        <v>4</v>
      </c>
      <c r="BL661" s="219" t="s">
        <v>65</v>
      </c>
      <c r="BM661" s="52"/>
      <c r="BN661" s="218" t="s">
        <v>310</v>
      </c>
      <c r="BO661" s="217" t="s">
        <v>56</v>
      </c>
      <c r="BP661" s="201" t="s">
        <v>684</v>
      </c>
      <c r="BQ661" s="52" t="s">
        <v>716</v>
      </c>
    </row>
    <row r="662" spans="1:69" ht="16.5" thickBot="1">
      <c r="A662" s="207" t="s">
        <v>37</v>
      </c>
      <c r="B662" s="208" t="s">
        <v>9</v>
      </c>
      <c r="C662" s="202" t="s">
        <v>35</v>
      </c>
      <c r="D662" s="210" t="s">
        <v>182</v>
      </c>
      <c r="E662" s="24" t="s">
        <v>607</v>
      </c>
      <c r="F662" s="86">
        <v>64</v>
      </c>
      <c r="G662" s="80">
        <v>0</v>
      </c>
      <c r="H662" s="204"/>
      <c r="I662" s="204"/>
      <c r="J662" s="204"/>
      <c r="K662" s="204"/>
      <c r="L662" s="80">
        <v>0</v>
      </c>
      <c r="M662" s="203"/>
      <c r="N662" s="52">
        <v>0</v>
      </c>
      <c r="O662" s="204"/>
      <c r="P662" s="204"/>
      <c r="Q662" s="11">
        <v>5.7577340313000001</v>
      </c>
      <c r="R662" s="204"/>
      <c r="S662" s="204"/>
      <c r="T662" s="53">
        <v>7.8999999999999986</v>
      </c>
      <c r="U662" s="204"/>
      <c r="V662" s="204"/>
      <c r="W662" s="11">
        <v>5.4820777968750001</v>
      </c>
      <c r="X662" s="204"/>
      <c r="Y662" s="204"/>
      <c r="Z662" s="53">
        <v>7.3999999999999986</v>
      </c>
      <c r="AA662" s="204"/>
      <c r="AB662" s="204"/>
      <c r="AC662" s="204"/>
      <c r="AD662" s="204"/>
      <c r="AE662" s="204"/>
      <c r="AF662" s="9">
        <v>3.6025037323789935</v>
      </c>
      <c r="AG662" s="9">
        <v>448</v>
      </c>
      <c r="AH662" s="9">
        <v>0.43814726351833283</v>
      </c>
      <c r="AI662" s="9">
        <v>11</v>
      </c>
      <c r="AJ662" s="9">
        <v>2.6357142857142857</v>
      </c>
      <c r="AK662" s="9" t="s">
        <v>248</v>
      </c>
      <c r="AL662" s="9">
        <v>60</v>
      </c>
      <c r="AM662" s="9">
        <v>3.6428809665498276</v>
      </c>
      <c r="AN662" s="9">
        <v>3.6811846689895469</v>
      </c>
      <c r="AO662" s="73">
        <v>4</v>
      </c>
      <c r="AP662" s="80">
        <v>0</v>
      </c>
      <c r="AQ662" s="80">
        <v>2</v>
      </c>
      <c r="AR662" s="224">
        <v>122</v>
      </c>
      <c r="AS662" s="224" t="s">
        <v>248</v>
      </c>
      <c r="AT662" s="11">
        <v>4554.0280000000002</v>
      </c>
      <c r="AU662" s="11">
        <v>9.67</v>
      </c>
      <c r="AV662" s="11">
        <v>0</v>
      </c>
      <c r="AW662" s="11">
        <v>122</v>
      </c>
      <c r="AX662" s="203" t="s">
        <v>248</v>
      </c>
      <c r="AY662" s="235" t="s">
        <v>248</v>
      </c>
      <c r="AZ662" s="138">
        <v>80759</v>
      </c>
      <c r="BA662" s="188" t="s">
        <v>248</v>
      </c>
      <c r="BB662" s="203" t="s">
        <v>248</v>
      </c>
      <c r="BC662" s="158" t="s">
        <v>248</v>
      </c>
      <c r="BD662" s="217" t="s">
        <v>61</v>
      </c>
      <c r="BE662" s="201" t="s">
        <v>62</v>
      </c>
      <c r="BF662" s="201" t="s">
        <v>63</v>
      </c>
      <c r="BG662" s="201" t="s">
        <v>196</v>
      </c>
      <c r="BH662" s="456" t="s">
        <v>713</v>
      </c>
      <c r="BI662" s="218" t="s">
        <v>64</v>
      </c>
      <c r="BJ662" s="370">
        <v>214</v>
      </c>
      <c r="BK662" s="370">
        <v>1</v>
      </c>
      <c r="BL662" s="219" t="s">
        <v>65</v>
      </c>
      <c r="BM662" s="52"/>
      <c r="BN662" s="218" t="s">
        <v>310</v>
      </c>
      <c r="BO662" s="217" t="s">
        <v>57</v>
      </c>
      <c r="BP662" s="201" t="s">
        <v>681</v>
      </c>
      <c r="BQ662" s="52" t="s">
        <v>717</v>
      </c>
    </row>
    <row r="663" spans="1:69" ht="16.5" thickBot="1">
      <c r="A663" s="207" t="s">
        <v>37</v>
      </c>
      <c r="B663" s="208" t="s">
        <v>9</v>
      </c>
      <c r="C663" s="202" t="s">
        <v>35</v>
      </c>
      <c r="D663" s="210" t="s">
        <v>182</v>
      </c>
      <c r="E663" s="24" t="s">
        <v>607</v>
      </c>
      <c r="F663" s="86">
        <v>61</v>
      </c>
      <c r="G663" s="80">
        <v>3</v>
      </c>
      <c r="H663" s="204"/>
      <c r="I663" s="204"/>
      <c r="J663" s="204"/>
      <c r="K663" s="204"/>
      <c r="L663" s="80">
        <v>0</v>
      </c>
      <c r="M663" s="203"/>
      <c r="N663" s="52">
        <v>1</v>
      </c>
      <c r="O663" s="204"/>
      <c r="P663" s="204"/>
      <c r="Q663" s="11">
        <v>7.2809652586000002</v>
      </c>
      <c r="R663" s="204"/>
      <c r="S663" s="204"/>
      <c r="T663" s="53">
        <v>12.024999999999999</v>
      </c>
      <c r="U663" s="204"/>
      <c r="V663" s="204"/>
      <c r="W663" s="11">
        <v>7.3510170172412996</v>
      </c>
      <c r="X663" s="204"/>
      <c r="Y663" s="204"/>
      <c r="Z663" s="53">
        <v>12.274999999999999</v>
      </c>
      <c r="AA663" s="204"/>
      <c r="AB663" s="204"/>
      <c r="AC663" s="204"/>
      <c r="AD663" s="204"/>
      <c r="AE663" s="204"/>
      <c r="AF663" s="9">
        <v>2.7956632652453015</v>
      </c>
      <c r="AG663" s="9">
        <v>392</v>
      </c>
      <c r="AH663" s="9">
        <v>0.63955665823302188</v>
      </c>
      <c r="AI663" s="9">
        <v>128</v>
      </c>
      <c r="AJ663" s="9">
        <v>1.690625</v>
      </c>
      <c r="AK663" s="9" t="s">
        <v>248</v>
      </c>
      <c r="AL663" s="9">
        <v>55</v>
      </c>
      <c r="AM663" s="9">
        <v>2.8012987009890664</v>
      </c>
      <c r="AN663" s="9">
        <v>2.7857142857142856</v>
      </c>
      <c r="AO663" s="73">
        <v>0</v>
      </c>
      <c r="AP663" s="80">
        <v>0</v>
      </c>
      <c r="AQ663" s="80">
        <v>0</v>
      </c>
      <c r="AR663" s="224">
        <v>116</v>
      </c>
      <c r="AS663" s="224" t="s">
        <v>248</v>
      </c>
      <c r="AT663" s="11">
        <v>4137.3620000000001</v>
      </c>
      <c r="AU663" s="11">
        <v>0</v>
      </c>
      <c r="AV663" s="11">
        <v>0</v>
      </c>
      <c r="AW663" s="11">
        <v>116</v>
      </c>
      <c r="AX663" s="203" t="s">
        <v>248</v>
      </c>
      <c r="AY663" s="235" t="s">
        <v>248</v>
      </c>
      <c r="AZ663" s="138">
        <v>80759</v>
      </c>
      <c r="BA663" s="188" t="s">
        <v>248</v>
      </c>
      <c r="BB663" s="203" t="s">
        <v>248</v>
      </c>
      <c r="BC663" s="158" t="s">
        <v>248</v>
      </c>
      <c r="BD663" s="217" t="s">
        <v>61</v>
      </c>
      <c r="BE663" s="201" t="s">
        <v>62</v>
      </c>
      <c r="BF663" s="201" t="s">
        <v>63</v>
      </c>
      <c r="BG663" s="201" t="s">
        <v>196</v>
      </c>
      <c r="BH663" s="456" t="s">
        <v>713</v>
      </c>
      <c r="BI663" s="218" t="s">
        <v>66</v>
      </c>
      <c r="BJ663" s="370">
        <v>214</v>
      </c>
      <c r="BK663" s="370">
        <v>7</v>
      </c>
      <c r="BL663" s="219" t="s">
        <v>65</v>
      </c>
      <c r="BM663" s="52"/>
      <c r="BN663" s="218" t="s">
        <v>310</v>
      </c>
      <c r="BO663" s="217" t="s">
        <v>57</v>
      </c>
      <c r="BP663" s="201" t="s">
        <v>681</v>
      </c>
      <c r="BQ663" s="52" t="s">
        <v>717</v>
      </c>
    </row>
    <row r="664" spans="1:69" ht="16.5" thickBot="1">
      <c r="A664" s="207" t="s">
        <v>37</v>
      </c>
      <c r="B664" s="208" t="s">
        <v>9</v>
      </c>
      <c r="C664" s="202" t="s">
        <v>35</v>
      </c>
      <c r="D664" s="210" t="s">
        <v>182</v>
      </c>
      <c r="E664" s="24" t="s">
        <v>607</v>
      </c>
      <c r="F664" s="86">
        <v>63</v>
      </c>
      <c r="G664" s="80">
        <v>1</v>
      </c>
      <c r="H664" s="204"/>
      <c r="I664" s="204"/>
      <c r="J664" s="204"/>
      <c r="K664" s="204"/>
      <c r="L664" s="80">
        <v>0</v>
      </c>
      <c r="M664" s="203"/>
      <c r="N664" s="52">
        <v>0</v>
      </c>
      <c r="O664" s="204"/>
      <c r="P664" s="204"/>
      <c r="Q664" s="11">
        <v>5.8680320323000004</v>
      </c>
      <c r="R664" s="204"/>
      <c r="S664" s="204"/>
      <c r="T664" s="53">
        <v>8.4499999999999993</v>
      </c>
      <c r="U664" s="204"/>
      <c r="V664" s="204"/>
      <c r="W664" s="11">
        <v>5.2365158225805999</v>
      </c>
      <c r="X664" s="204"/>
      <c r="Y664" s="204"/>
      <c r="Z664" s="53">
        <v>7.4874999999999998</v>
      </c>
      <c r="AA664" s="204"/>
      <c r="AB664" s="204"/>
      <c r="AC664" s="204"/>
      <c r="AD664" s="204"/>
      <c r="AE664" s="204"/>
      <c r="AF664" s="9">
        <v>3.5457903339016825</v>
      </c>
      <c r="AG664" s="9">
        <v>432</v>
      </c>
      <c r="AH664" s="9">
        <v>0.51213314772707375</v>
      </c>
      <c r="AI664" s="9">
        <v>24</v>
      </c>
      <c r="AJ664" s="9">
        <v>2.3805555555555555</v>
      </c>
      <c r="AK664" s="9" t="s">
        <v>248</v>
      </c>
      <c r="AL664" s="9">
        <v>60</v>
      </c>
      <c r="AM664" s="9">
        <v>3.5492333451906846</v>
      </c>
      <c r="AN664" s="9">
        <v>3.6447368421052633</v>
      </c>
      <c r="AO664" s="73">
        <v>4</v>
      </c>
      <c r="AP664" s="80">
        <v>0</v>
      </c>
      <c r="AQ664" s="80">
        <v>0</v>
      </c>
      <c r="AR664" s="224">
        <v>120</v>
      </c>
      <c r="AS664" s="224" t="s">
        <v>248</v>
      </c>
      <c r="AT664" s="11">
        <v>4410.027</v>
      </c>
      <c r="AU664" s="11">
        <v>19.635000000000002</v>
      </c>
      <c r="AV664" s="11">
        <v>0</v>
      </c>
      <c r="AW664" s="11">
        <v>120</v>
      </c>
      <c r="AX664" s="203" t="s">
        <v>248</v>
      </c>
      <c r="AY664" s="235" t="s">
        <v>248</v>
      </c>
      <c r="AZ664" s="138">
        <v>80759</v>
      </c>
      <c r="BA664" s="188" t="s">
        <v>248</v>
      </c>
      <c r="BB664" s="203" t="s">
        <v>248</v>
      </c>
      <c r="BC664" s="158" t="s">
        <v>248</v>
      </c>
      <c r="BD664" s="217" t="s">
        <v>61</v>
      </c>
      <c r="BE664" s="201" t="s">
        <v>62</v>
      </c>
      <c r="BF664" s="201" t="s">
        <v>63</v>
      </c>
      <c r="BG664" s="201" t="s">
        <v>196</v>
      </c>
      <c r="BH664" s="456" t="s">
        <v>713</v>
      </c>
      <c r="BI664" s="218" t="s">
        <v>67</v>
      </c>
      <c r="BJ664" s="370">
        <v>214</v>
      </c>
      <c r="BK664" s="370">
        <v>3</v>
      </c>
      <c r="BL664" s="219" t="s">
        <v>65</v>
      </c>
      <c r="BM664" s="52"/>
      <c r="BN664" s="218" t="s">
        <v>310</v>
      </c>
      <c r="BO664" s="217" t="s">
        <v>57</v>
      </c>
      <c r="BP664" s="201" t="s">
        <v>681</v>
      </c>
      <c r="BQ664" s="52" t="s">
        <v>717</v>
      </c>
    </row>
    <row r="665" spans="1:69" ht="16.5" thickBot="1">
      <c r="A665" s="207" t="s">
        <v>37</v>
      </c>
      <c r="B665" s="208" t="s">
        <v>9</v>
      </c>
      <c r="C665" s="202" t="s">
        <v>35</v>
      </c>
      <c r="D665" s="210" t="s">
        <v>182</v>
      </c>
      <c r="E665" s="24" t="s">
        <v>607</v>
      </c>
      <c r="F665" s="86">
        <v>62</v>
      </c>
      <c r="G665" s="80">
        <v>2</v>
      </c>
      <c r="H665" s="204"/>
      <c r="I665" s="204"/>
      <c r="J665" s="204"/>
      <c r="K665" s="204"/>
      <c r="L665" s="80">
        <v>0</v>
      </c>
      <c r="M665" s="203"/>
      <c r="N665" s="52">
        <v>0</v>
      </c>
      <c r="O665" s="204"/>
      <c r="P665" s="204"/>
      <c r="Q665" s="11">
        <v>7.7990498500000003</v>
      </c>
      <c r="R665" s="204"/>
      <c r="S665" s="204"/>
      <c r="T665" s="53">
        <v>10.166666666666666</v>
      </c>
      <c r="U665" s="204"/>
      <c r="V665" s="204"/>
      <c r="W665" s="11">
        <v>7.8403664166666003</v>
      </c>
      <c r="X665" s="204"/>
      <c r="Y665" s="204"/>
      <c r="Z665" s="53">
        <v>10</v>
      </c>
      <c r="AA665" s="204"/>
      <c r="AB665" s="204"/>
      <c r="AC665" s="204"/>
      <c r="AD665" s="204"/>
      <c r="AE665" s="204"/>
      <c r="AF665" s="9">
        <v>2.6660108603630444</v>
      </c>
      <c r="AG665" s="9">
        <v>395</v>
      </c>
      <c r="AH665" s="9">
        <v>0.35744554728952554</v>
      </c>
      <c r="AI665" s="9">
        <v>99</v>
      </c>
      <c r="AJ665" s="9">
        <v>1.8481481481481481</v>
      </c>
      <c r="AK665" s="9" t="s">
        <v>248</v>
      </c>
      <c r="AL665" s="9">
        <v>0</v>
      </c>
      <c r="AM665" s="9"/>
      <c r="AN665" s="9"/>
      <c r="AO665" s="73">
        <v>0</v>
      </c>
      <c r="AP665" s="80">
        <v>0</v>
      </c>
      <c r="AQ665" s="80">
        <v>0</v>
      </c>
      <c r="AR665" s="224">
        <v>120</v>
      </c>
      <c r="AS665" s="224" t="s">
        <v>248</v>
      </c>
      <c r="AT665" s="11">
        <v>4256.8710000000001</v>
      </c>
      <c r="AU665" s="11">
        <v>0</v>
      </c>
      <c r="AV665" s="11">
        <v>0</v>
      </c>
      <c r="AW665" s="11">
        <v>120</v>
      </c>
      <c r="AX665" s="203" t="s">
        <v>248</v>
      </c>
      <c r="AY665" s="235" t="s">
        <v>248</v>
      </c>
      <c r="AZ665" s="138">
        <v>80759</v>
      </c>
      <c r="BA665" s="188" t="s">
        <v>248</v>
      </c>
      <c r="BB665" s="203" t="s">
        <v>248</v>
      </c>
      <c r="BC665" s="158" t="s">
        <v>248</v>
      </c>
      <c r="BD665" s="217" t="s">
        <v>61</v>
      </c>
      <c r="BE665" s="201" t="s">
        <v>62</v>
      </c>
      <c r="BF665" s="201" t="s">
        <v>63</v>
      </c>
      <c r="BG665" s="201" t="s">
        <v>196</v>
      </c>
      <c r="BH665" s="456" t="s">
        <v>713</v>
      </c>
      <c r="BI665" s="218" t="s">
        <v>68</v>
      </c>
      <c r="BJ665" s="370">
        <v>214</v>
      </c>
      <c r="BK665" s="370">
        <v>4</v>
      </c>
      <c r="BL665" s="219" t="s">
        <v>65</v>
      </c>
      <c r="BM665" s="52"/>
      <c r="BN665" s="218" t="s">
        <v>310</v>
      </c>
      <c r="BO665" s="217" t="s">
        <v>57</v>
      </c>
      <c r="BP665" s="201" t="s">
        <v>681</v>
      </c>
      <c r="BQ665" s="52" t="s">
        <v>717</v>
      </c>
    </row>
    <row r="666" spans="1:69" ht="16.5" thickBot="1">
      <c r="A666" s="207" t="s">
        <v>37</v>
      </c>
      <c r="B666" s="208" t="s">
        <v>9</v>
      </c>
      <c r="C666" s="202" t="s">
        <v>35</v>
      </c>
      <c r="D666" s="210" t="s">
        <v>182</v>
      </c>
      <c r="E666" s="24" t="s">
        <v>266</v>
      </c>
      <c r="F666" s="86">
        <v>146</v>
      </c>
      <c r="G666" s="80">
        <v>0</v>
      </c>
      <c r="H666" s="204"/>
      <c r="I666" s="204"/>
      <c r="J666" s="204"/>
      <c r="K666" s="204"/>
      <c r="L666" s="80">
        <v>0</v>
      </c>
      <c r="M666" s="203"/>
      <c r="N666" s="52">
        <v>0</v>
      </c>
      <c r="O666" s="204"/>
      <c r="P666" s="204"/>
      <c r="Q666" s="11">
        <v>5.4042393425000004</v>
      </c>
      <c r="R666" s="204"/>
      <c r="S666" s="204"/>
      <c r="T666" s="53">
        <v>6.4593749999999996</v>
      </c>
      <c r="U666" s="204"/>
      <c r="V666" s="204"/>
      <c r="W666" s="11">
        <v>5.0570955205479002</v>
      </c>
      <c r="X666" s="204"/>
      <c r="Y666" s="204"/>
      <c r="Z666" s="53">
        <v>5.9928571428571429</v>
      </c>
      <c r="AA666" s="204"/>
      <c r="AB666" s="204"/>
      <c r="AC666" s="204"/>
      <c r="AD666" s="204"/>
      <c r="AE666" s="204"/>
      <c r="AF666" s="9">
        <v>3.6843835796628683</v>
      </c>
      <c r="AG666" s="9">
        <v>1022</v>
      </c>
      <c r="AH666" s="9">
        <v>0.3946481555048077</v>
      </c>
      <c r="AI666" s="9">
        <v>14</v>
      </c>
      <c r="AJ666" s="9">
        <v>2.8435185185185183</v>
      </c>
      <c r="AK666" s="9" t="s">
        <v>248</v>
      </c>
      <c r="AL666" s="9">
        <v>146</v>
      </c>
      <c r="AM666" s="9">
        <v>3.6843835796628683</v>
      </c>
      <c r="AN666" s="9">
        <v>3.7037845705967976</v>
      </c>
      <c r="AO666" s="73">
        <v>1</v>
      </c>
      <c r="AP666" s="80">
        <v>0</v>
      </c>
      <c r="AQ666" s="80">
        <v>0</v>
      </c>
      <c r="AR666" s="224">
        <v>291</v>
      </c>
      <c r="AS666" s="224" t="s">
        <v>248</v>
      </c>
      <c r="AT666" s="11">
        <v>10405.974</v>
      </c>
      <c r="AU666" s="11">
        <v>0</v>
      </c>
      <c r="AV666" s="11">
        <v>0</v>
      </c>
      <c r="AW666" s="11">
        <v>291</v>
      </c>
      <c r="AX666" s="203" t="s">
        <v>248</v>
      </c>
      <c r="AY666" s="235" t="s">
        <v>248</v>
      </c>
      <c r="AZ666" s="138">
        <v>30448</v>
      </c>
      <c r="BA666" s="188" t="s">
        <v>248</v>
      </c>
      <c r="BB666" s="203" t="s">
        <v>248</v>
      </c>
      <c r="BC666" s="158" t="s">
        <v>248</v>
      </c>
      <c r="BD666" s="217" t="s">
        <v>61</v>
      </c>
      <c r="BE666" s="201" t="s">
        <v>62</v>
      </c>
      <c r="BF666" s="201" t="s">
        <v>63</v>
      </c>
      <c r="BG666" s="201" t="s">
        <v>196</v>
      </c>
      <c r="BH666" s="456" t="s">
        <v>712</v>
      </c>
      <c r="BI666" s="218" t="s">
        <v>64</v>
      </c>
      <c r="BJ666" s="370">
        <v>214</v>
      </c>
      <c r="BK666" s="370">
        <v>1</v>
      </c>
      <c r="BL666" s="219" t="s">
        <v>65</v>
      </c>
      <c r="BM666" s="52"/>
      <c r="BN666" s="218" t="s">
        <v>310</v>
      </c>
      <c r="BO666" s="217" t="s">
        <v>83</v>
      </c>
      <c r="BP666" s="201" t="s">
        <v>683</v>
      </c>
      <c r="BQ666" s="52" t="s">
        <v>717</v>
      </c>
    </row>
    <row r="667" spans="1:69" ht="16.5" thickBot="1">
      <c r="A667" s="207" t="s">
        <v>37</v>
      </c>
      <c r="B667" s="208" t="s">
        <v>9</v>
      </c>
      <c r="C667" s="202" t="s">
        <v>35</v>
      </c>
      <c r="D667" s="210" t="s">
        <v>182</v>
      </c>
      <c r="E667" s="24" t="s">
        <v>266</v>
      </c>
      <c r="F667" s="86">
        <v>144</v>
      </c>
      <c r="G667" s="80">
        <v>8</v>
      </c>
      <c r="H667" s="204"/>
      <c r="I667" s="204"/>
      <c r="J667" s="204"/>
      <c r="K667" s="204"/>
      <c r="L667" s="80">
        <v>1</v>
      </c>
      <c r="M667" s="203"/>
      <c r="N667" s="52">
        <v>2</v>
      </c>
      <c r="O667" s="204"/>
      <c r="P667" s="204"/>
      <c r="Q667" s="11">
        <v>7.3194810962999997</v>
      </c>
      <c r="R667" s="204"/>
      <c r="S667" s="204"/>
      <c r="T667" s="53">
        <v>12.925000000000001</v>
      </c>
      <c r="U667" s="204"/>
      <c r="V667" s="204"/>
      <c r="W667" s="11">
        <v>7.3874142814813997</v>
      </c>
      <c r="X667" s="204"/>
      <c r="Y667" s="204"/>
      <c r="Z667" s="53">
        <v>13.125</v>
      </c>
      <c r="AA667" s="204"/>
      <c r="AB667" s="204"/>
      <c r="AC667" s="204"/>
      <c r="AD667" s="204"/>
      <c r="AE667" s="204"/>
      <c r="AF667" s="9">
        <v>3.0207303971148201</v>
      </c>
      <c r="AG667" s="9">
        <v>931</v>
      </c>
      <c r="AH667" s="9">
        <v>0.60244475696827926</v>
      </c>
      <c r="AI667" s="9">
        <v>195</v>
      </c>
      <c r="AJ667" s="9">
        <v>2.0253105590062113</v>
      </c>
      <c r="AK667" s="9" t="s">
        <v>248</v>
      </c>
      <c r="AL667" s="9">
        <v>133</v>
      </c>
      <c r="AM667" s="9">
        <v>3.0207303971148201</v>
      </c>
      <c r="AN667" s="9">
        <v>3.0055066079295156</v>
      </c>
      <c r="AO667" s="73">
        <v>0</v>
      </c>
      <c r="AP667" s="80">
        <v>0</v>
      </c>
      <c r="AQ667" s="80">
        <v>0</v>
      </c>
      <c r="AR667" s="224">
        <v>272</v>
      </c>
      <c r="AS667" s="224" t="s">
        <v>248</v>
      </c>
      <c r="AT667" s="11">
        <v>9668.0959999999995</v>
      </c>
      <c r="AU667" s="11">
        <v>0</v>
      </c>
      <c r="AV667" s="11">
        <v>0</v>
      </c>
      <c r="AW667" s="11">
        <v>272</v>
      </c>
      <c r="AX667" s="203" t="s">
        <v>248</v>
      </c>
      <c r="AY667" s="235" t="s">
        <v>248</v>
      </c>
      <c r="AZ667" s="138">
        <v>30448</v>
      </c>
      <c r="BA667" s="188" t="s">
        <v>248</v>
      </c>
      <c r="BB667" s="203" t="s">
        <v>248</v>
      </c>
      <c r="BC667" s="158" t="s">
        <v>248</v>
      </c>
      <c r="BD667" s="217" t="s">
        <v>61</v>
      </c>
      <c r="BE667" s="201" t="s">
        <v>62</v>
      </c>
      <c r="BF667" s="201" t="s">
        <v>63</v>
      </c>
      <c r="BG667" s="201" t="s">
        <v>196</v>
      </c>
      <c r="BH667" s="456" t="s">
        <v>712</v>
      </c>
      <c r="BI667" s="218" t="s">
        <v>66</v>
      </c>
      <c r="BJ667" s="370">
        <v>214</v>
      </c>
      <c r="BK667" s="370">
        <v>7</v>
      </c>
      <c r="BL667" s="219" t="s">
        <v>65</v>
      </c>
      <c r="BM667" s="52"/>
      <c r="BN667" s="218" t="s">
        <v>310</v>
      </c>
      <c r="BO667" s="217" t="s">
        <v>83</v>
      </c>
      <c r="BP667" s="201" t="s">
        <v>683</v>
      </c>
      <c r="BQ667" s="52" t="s">
        <v>717</v>
      </c>
    </row>
    <row r="668" spans="1:69" ht="16.5" thickBot="1">
      <c r="A668" s="207" t="s">
        <v>37</v>
      </c>
      <c r="B668" s="208" t="s">
        <v>9</v>
      </c>
      <c r="C668" s="202" t="s">
        <v>35</v>
      </c>
      <c r="D668" s="210" t="s">
        <v>182</v>
      </c>
      <c r="E668" s="24" t="s">
        <v>266</v>
      </c>
      <c r="F668" s="86">
        <v>144</v>
      </c>
      <c r="G668" s="80">
        <v>1</v>
      </c>
      <c r="H668" s="204"/>
      <c r="I668" s="204"/>
      <c r="J668" s="204"/>
      <c r="K668" s="204"/>
      <c r="L668" s="80">
        <v>0</v>
      </c>
      <c r="M668" s="203"/>
      <c r="N668" s="52">
        <v>1</v>
      </c>
      <c r="O668" s="204"/>
      <c r="P668" s="204"/>
      <c r="Q668" s="11">
        <v>5.8298599230999999</v>
      </c>
      <c r="R668" s="204"/>
      <c r="S668" s="204"/>
      <c r="T668" s="53">
        <v>7.6849999999999996</v>
      </c>
      <c r="U668" s="204"/>
      <c r="V668" s="204"/>
      <c r="W668" s="11">
        <v>5.1838108041958</v>
      </c>
      <c r="X668" s="204"/>
      <c r="Y668" s="204"/>
      <c r="Z668" s="53">
        <v>7.1849999999999996</v>
      </c>
      <c r="AA668" s="204"/>
      <c r="AB668" s="204"/>
      <c r="AC668" s="204"/>
      <c r="AD668" s="204"/>
      <c r="AE668" s="204"/>
      <c r="AF668" s="9">
        <v>3.5788430711872858</v>
      </c>
      <c r="AG668" s="9">
        <v>994</v>
      </c>
      <c r="AH668" s="9">
        <v>0.41463908936034288</v>
      </c>
      <c r="AI668" s="9">
        <v>19</v>
      </c>
      <c r="AJ668" s="9">
        <v>2.6729166666666666</v>
      </c>
      <c r="AK668" s="9" t="s">
        <v>248</v>
      </c>
      <c r="AL668" s="9">
        <v>142</v>
      </c>
      <c r="AM668" s="9">
        <v>3.5788430711872858</v>
      </c>
      <c r="AN668" s="9">
        <v>3.6357260726072607</v>
      </c>
      <c r="AO668" s="73">
        <v>17</v>
      </c>
      <c r="AP668" s="80">
        <v>0</v>
      </c>
      <c r="AQ668" s="80">
        <v>0</v>
      </c>
      <c r="AR668" s="224">
        <v>269</v>
      </c>
      <c r="AS668" s="224" t="s">
        <v>248</v>
      </c>
      <c r="AT668" s="11">
        <v>10221.612999999999</v>
      </c>
      <c r="AU668" s="11">
        <v>0</v>
      </c>
      <c r="AV668" s="11">
        <v>0</v>
      </c>
      <c r="AW668" s="11">
        <v>269</v>
      </c>
      <c r="AX668" s="203" t="s">
        <v>248</v>
      </c>
      <c r="AY668" s="235" t="s">
        <v>248</v>
      </c>
      <c r="AZ668" s="138">
        <v>30448</v>
      </c>
      <c r="BA668" s="188" t="s">
        <v>248</v>
      </c>
      <c r="BB668" s="203" t="s">
        <v>248</v>
      </c>
      <c r="BC668" s="158" t="s">
        <v>248</v>
      </c>
      <c r="BD668" s="217" t="s">
        <v>61</v>
      </c>
      <c r="BE668" s="201" t="s">
        <v>62</v>
      </c>
      <c r="BF668" s="201" t="s">
        <v>63</v>
      </c>
      <c r="BG668" s="201" t="s">
        <v>196</v>
      </c>
      <c r="BH668" s="456" t="s">
        <v>712</v>
      </c>
      <c r="BI668" s="218" t="s">
        <v>67</v>
      </c>
      <c r="BJ668" s="370">
        <v>214</v>
      </c>
      <c r="BK668" s="370">
        <v>3</v>
      </c>
      <c r="BL668" s="219" t="s">
        <v>65</v>
      </c>
      <c r="BM668" s="52"/>
      <c r="BN668" s="218" t="s">
        <v>310</v>
      </c>
      <c r="BO668" s="217" t="s">
        <v>83</v>
      </c>
      <c r="BP668" s="201" t="s">
        <v>683</v>
      </c>
      <c r="BQ668" s="52" t="s">
        <v>717</v>
      </c>
    </row>
    <row r="669" spans="1:69" ht="16.5" thickBot="1">
      <c r="A669" s="207" t="s">
        <v>37</v>
      </c>
      <c r="B669" s="208" t="s">
        <v>9</v>
      </c>
      <c r="C669" s="202" t="s">
        <v>35</v>
      </c>
      <c r="D669" s="210" t="s">
        <v>182</v>
      </c>
      <c r="E669" s="24" t="s">
        <v>266</v>
      </c>
      <c r="F669" s="86">
        <v>145</v>
      </c>
      <c r="G669" s="80">
        <v>1</v>
      </c>
      <c r="H669" s="204"/>
      <c r="I669" s="204"/>
      <c r="J669" s="204"/>
      <c r="K669" s="204"/>
      <c r="L669" s="80">
        <v>1</v>
      </c>
      <c r="M669" s="203"/>
      <c r="N669" s="52">
        <v>0</v>
      </c>
      <c r="O669" s="204"/>
      <c r="P669" s="204"/>
      <c r="Q669" s="11">
        <v>7.4828249371000002</v>
      </c>
      <c r="R669" s="204"/>
      <c r="S669" s="204"/>
      <c r="T669" s="53">
        <v>8.4924999999999997</v>
      </c>
      <c r="U669" s="204"/>
      <c r="V669" s="204"/>
      <c r="W669" s="11">
        <v>7.5636430839160003</v>
      </c>
      <c r="X669" s="204"/>
      <c r="Y669" s="204"/>
      <c r="Z669" s="53">
        <v>8.4640625000000007</v>
      </c>
      <c r="AA669" s="204"/>
      <c r="AB669" s="204"/>
      <c r="AC669" s="204"/>
      <c r="AD669" s="204"/>
      <c r="AE669" s="204"/>
      <c r="AF669" s="9">
        <v>2.6018797041180739</v>
      </c>
      <c r="AG669" s="9">
        <v>798</v>
      </c>
      <c r="AH669" s="9">
        <v>0.4150484727899077</v>
      </c>
      <c r="AI669" s="9">
        <v>262</v>
      </c>
      <c r="AJ669" s="9">
        <v>1.6414855072463768</v>
      </c>
      <c r="AK669" s="9" t="s">
        <v>248</v>
      </c>
      <c r="AL669" s="9">
        <v>0</v>
      </c>
      <c r="AM669" s="9"/>
      <c r="AN669" s="9"/>
      <c r="AO669" s="73">
        <v>6</v>
      </c>
      <c r="AP669" s="80">
        <v>0</v>
      </c>
      <c r="AQ669" s="80">
        <v>0</v>
      </c>
      <c r="AR669" s="224">
        <v>282</v>
      </c>
      <c r="AS669" s="224" t="s">
        <v>248</v>
      </c>
      <c r="AT669" s="11">
        <v>10224.008</v>
      </c>
      <c r="AU669" s="11">
        <v>0</v>
      </c>
      <c r="AV669" s="11">
        <v>0</v>
      </c>
      <c r="AW669" s="11">
        <v>282</v>
      </c>
      <c r="AX669" s="203" t="s">
        <v>248</v>
      </c>
      <c r="AY669" s="235" t="s">
        <v>248</v>
      </c>
      <c r="AZ669" s="138">
        <v>30448</v>
      </c>
      <c r="BA669" s="188" t="s">
        <v>248</v>
      </c>
      <c r="BB669" s="203" t="s">
        <v>248</v>
      </c>
      <c r="BC669" s="158" t="s">
        <v>248</v>
      </c>
      <c r="BD669" s="217" t="s">
        <v>61</v>
      </c>
      <c r="BE669" s="201" t="s">
        <v>62</v>
      </c>
      <c r="BF669" s="201" t="s">
        <v>63</v>
      </c>
      <c r="BG669" s="201" t="s">
        <v>196</v>
      </c>
      <c r="BH669" s="456" t="s">
        <v>712</v>
      </c>
      <c r="BI669" s="218" t="s">
        <v>68</v>
      </c>
      <c r="BJ669" s="370">
        <v>214</v>
      </c>
      <c r="BK669" s="370">
        <v>4</v>
      </c>
      <c r="BL669" s="219" t="s">
        <v>65</v>
      </c>
      <c r="BM669" s="52"/>
      <c r="BN669" s="218" t="s">
        <v>310</v>
      </c>
      <c r="BO669" s="217" t="s">
        <v>83</v>
      </c>
      <c r="BP669" s="201" t="s">
        <v>683</v>
      </c>
      <c r="BQ669" s="52" t="s">
        <v>717</v>
      </c>
    </row>
    <row r="670" spans="1:69" ht="16.5" thickBot="1">
      <c r="A670" s="207" t="s">
        <v>37</v>
      </c>
      <c r="B670" s="208" t="s">
        <v>9</v>
      </c>
      <c r="C670" s="202" t="s">
        <v>35</v>
      </c>
      <c r="D670" s="210" t="s">
        <v>182</v>
      </c>
      <c r="E670" s="24" t="s">
        <v>670</v>
      </c>
      <c r="F670" s="86">
        <v>70</v>
      </c>
      <c r="G670" s="80">
        <v>1</v>
      </c>
      <c r="H670" s="204"/>
      <c r="I670" s="204"/>
      <c r="J670" s="204"/>
      <c r="K670" s="204"/>
      <c r="L670" s="80">
        <v>0</v>
      </c>
      <c r="M670" s="203"/>
      <c r="N670" s="52">
        <v>0</v>
      </c>
      <c r="O670" s="204"/>
      <c r="P670" s="204"/>
      <c r="Q670" s="11">
        <v>5.2435506667</v>
      </c>
      <c r="R670" s="204"/>
      <c r="S670" s="204"/>
      <c r="T670" s="53">
        <v>7.2749999999999986</v>
      </c>
      <c r="U670" s="204"/>
      <c r="V670" s="204"/>
      <c r="W670" s="11">
        <v>5.0018695072463002</v>
      </c>
      <c r="X670" s="204"/>
      <c r="Y670" s="204"/>
      <c r="Z670" s="53">
        <v>7.1374999999999993</v>
      </c>
      <c r="AA670" s="204"/>
      <c r="AB670" s="204"/>
      <c r="AC670" s="204"/>
      <c r="AD670" s="204"/>
      <c r="AE670" s="204"/>
      <c r="AF670" s="9">
        <v>3.6506004291538376</v>
      </c>
      <c r="AG670" s="9">
        <v>483</v>
      </c>
      <c r="AH670" s="9">
        <v>0.43933936798818102</v>
      </c>
      <c r="AI670" s="9">
        <v>12</v>
      </c>
      <c r="AJ670" s="9">
        <v>2.6840909090909091</v>
      </c>
      <c r="AK670" s="9" t="s">
        <v>248</v>
      </c>
      <c r="AL670" s="9">
        <v>67</v>
      </c>
      <c r="AM670" s="9">
        <v>3.6754797603021556</v>
      </c>
      <c r="AN670" s="9">
        <v>3.6998355263157894</v>
      </c>
      <c r="AO670" s="73">
        <v>0</v>
      </c>
      <c r="AP670" s="80">
        <v>0</v>
      </c>
      <c r="AQ670" s="80">
        <v>0</v>
      </c>
      <c r="AR670" s="224">
        <v>138</v>
      </c>
      <c r="AS670" s="224" t="s">
        <v>248</v>
      </c>
      <c r="AT670" s="11">
        <v>5232.7259999999997</v>
      </c>
      <c r="AU670" s="11">
        <v>0</v>
      </c>
      <c r="AV670" s="11">
        <v>0</v>
      </c>
      <c r="AW670" s="11">
        <v>138</v>
      </c>
      <c r="AX670" s="203" t="s">
        <v>248</v>
      </c>
      <c r="AY670" s="235" t="s">
        <v>248</v>
      </c>
      <c r="AZ670" s="138">
        <v>41896</v>
      </c>
      <c r="BA670" s="188" t="s">
        <v>248</v>
      </c>
      <c r="BB670" s="203" t="s">
        <v>248</v>
      </c>
      <c r="BC670" s="158" t="s">
        <v>248</v>
      </c>
      <c r="BD670" s="217" t="s">
        <v>61</v>
      </c>
      <c r="BE670" s="201" t="s">
        <v>62</v>
      </c>
      <c r="BF670" s="201" t="s">
        <v>63</v>
      </c>
      <c r="BG670" s="201" t="s">
        <v>196</v>
      </c>
      <c r="BH670" s="456" t="s">
        <v>512</v>
      </c>
      <c r="BI670" s="218" t="s">
        <v>64</v>
      </c>
      <c r="BJ670" s="370">
        <v>214</v>
      </c>
      <c r="BK670" s="370">
        <v>1</v>
      </c>
      <c r="BL670" s="219" t="s">
        <v>65</v>
      </c>
      <c r="BM670" s="52"/>
      <c r="BN670" s="218" t="s">
        <v>310</v>
      </c>
      <c r="BO670" s="217" t="s">
        <v>53</v>
      </c>
      <c r="BP670" s="201" t="s">
        <v>704</v>
      </c>
      <c r="BQ670" s="52" t="s">
        <v>714</v>
      </c>
    </row>
    <row r="671" spans="1:69" ht="16.5" thickBot="1">
      <c r="A671" s="207" t="s">
        <v>37</v>
      </c>
      <c r="B671" s="208" t="s">
        <v>9</v>
      </c>
      <c r="C671" s="202" t="s">
        <v>35</v>
      </c>
      <c r="D671" s="210" t="s">
        <v>182</v>
      </c>
      <c r="E671" s="24" t="s">
        <v>670</v>
      </c>
      <c r="F671" s="86">
        <v>72</v>
      </c>
      <c r="G671" s="80">
        <v>1</v>
      </c>
      <c r="H671" s="204"/>
      <c r="I671" s="204"/>
      <c r="J671" s="204"/>
      <c r="K671" s="204"/>
      <c r="L671" s="80">
        <v>0</v>
      </c>
      <c r="M671" s="203"/>
      <c r="N671" s="52">
        <v>0</v>
      </c>
      <c r="O671" s="204"/>
      <c r="P671" s="204"/>
      <c r="Q671" s="11">
        <v>6.7665490985999996</v>
      </c>
      <c r="R671" s="204"/>
      <c r="S671" s="204"/>
      <c r="T671" s="53">
        <v>11.725000000000001</v>
      </c>
      <c r="U671" s="204"/>
      <c r="V671" s="204"/>
      <c r="W671" s="11">
        <v>6.6135632112675999</v>
      </c>
      <c r="X671" s="204"/>
      <c r="Y671" s="204"/>
      <c r="Z671" s="53">
        <v>11.725000000000001</v>
      </c>
      <c r="AA671" s="204"/>
      <c r="AB671" s="204"/>
      <c r="AC671" s="204"/>
      <c r="AD671" s="204"/>
      <c r="AE671" s="204"/>
      <c r="AF671" s="9">
        <v>3.4694567518215065</v>
      </c>
      <c r="AG671" s="9">
        <v>497</v>
      </c>
      <c r="AH671" s="9">
        <v>0.43919844589326223</v>
      </c>
      <c r="AI671" s="9">
        <v>17</v>
      </c>
      <c r="AJ671" s="9">
        <v>2.5623015873015875</v>
      </c>
      <c r="AK671" s="9" t="s">
        <v>248</v>
      </c>
      <c r="AL671" s="9">
        <v>71</v>
      </c>
      <c r="AM671" s="9">
        <v>3.4694567518215065</v>
      </c>
      <c r="AN671" s="9">
        <v>3.5515564202334629</v>
      </c>
      <c r="AO671" s="73">
        <v>28</v>
      </c>
      <c r="AP671" s="80">
        <v>0</v>
      </c>
      <c r="AQ671" s="80">
        <v>0</v>
      </c>
      <c r="AR671" s="224">
        <v>114</v>
      </c>
      <c r="AS671" s="224" t="s">
        <v>248</v>
      </c>
      <c r="AT671" s="11">
        <v>5403.9570000000003</v>
      </c>
      <c r="AU671" s="11">
        <v>0</v>
      </c>
      <c r="AV671" s="11">
        <v>0</v>
      </c>
      <c r="AW671" s="11">
        <v>114</v>
      </c>
      <c r="AX671" s="203" t="s">
        <v>248</v>
      </c>
      <c r="AY671" s="235" t="s">
        <v>248</v>
      </c>
      <c r="AZ671" s="138">
        <v>41896</v>
      </c>
      <c r="BA671" s="188" t="s">
        <v>248</v>
      </c>
      <c r="BB671" s="203" t="s">
        <v>248</v>
      </c>
      <c r="BC671" s="158" t="s">
        <v>248</v>
      </c>
      <c r="BD671" s="217" t="s">
        <v>61</v>
      </c>
      <c r="BE671" s="201" t="s">
        <v>62</v>
      </c>
      <c r="BF671" s="201" t="s">
        <v>63</v>
      </c>
      <c r="BG671" s="201" t="s">
        <v>196</v>
      </c>
      <c r="BH671" s="456" t="s">
        <v>512</v>
      </c>
      <c r="BI671" s="218" t="s">
        <v>66</v>
      </c>
      <c r="BJ671" s="370">
        <v>214</v>
      </c>
      <c r="BK671" s="370">
        <v>7</v>
      </c>
      <c r="BL671" s="219" t="s">
        <v>65</v>
      </c>
      <c r="BM671" s="52"/>
      <c r="BN671" s="218" t="s">
        <v>310</v>
      </c>
      <c r="BO671" s="217" t="s">
        <v>53</v>
      </c>
      <c r="BP671" s="201" t="s">
        <v>704</v>
      </c>
      <c r="BQ671" s="52" t="s">
        <v>714</v>
      </c>
    </row>
    <row r="672" spans="1:69" ht="16.5" thickBot="1">
      <c r="A672" s="207" t="s">
        <v>37</v>
      </c>
      <c r="B672" s="208" t="s">
        <v>9</v>
      </c>
      <c r="C672" s="202" t="s">
        <v>35</v>
      </c>
      <c r="D672" s="210" t="s">
        <v>182</v>
      </c>
      <c r="E672" s="24" t="s">
        <v>670</v>
      </c>
      <c r="F672" s="86">
        <v>72</v>
      </c>
      <c r="G672" s="80">
        <v>0</v>
      </c>
      <c r="H672" s="204"/>
      <c r="I672" s="204"/>
      <c r="J672" s="204"/>
      <c r="K672" s="204"/>
      <c r="L672" s="80">
        <v>0</v>
      </c>
      <c r="M672" s="203"/>
      <c r="N672" s="52">
        <v>0</v>
      </c>
      <c r="O672" s="204"/>
      <c r="P672" s="204"/>
      <c r="Q672" s="11">
        <v>6.7898888472000003</v>
      </c>
      <c r="R672" s="204"/>
      <c r="S672" s="204"/>
      <c r="T672" s="53">
        <v>8.3999999999999986</v>
      </c>
      <c r="U672" s="204"/>
      <c r="V672" s="204"/>
      <c r="W672" s="11">
        <v>6.9271943333332997</v>
      </c>
      <c r="X672" s="204"/>
      <c r="Y672" s="204"/>
      <c r="Z672" s="53">
        <v>9.0999999999999979</v>
      </c>
      <c r="AA672" s="204"/>
      <c r="AB672" s="204"/>
      <c r="AC672" s="204"/>
      <c r="AD672" s="204"/>
      <c r="AE672" s="204"/>
      <c r="AF672" s="9">
        <v>3.5137896909127155</v>
      </c>
      <c r="AG672" s="9">
        <v>504</v>
      </c>
      <c r="AH672" s="9">
        <v>0.42882134387040316</v>
      </c>
      <c r="AI672" s="9">
        <v>16</v>
      </c>
      <c r="AJ672" s="9">
        <v>2.5920000000000001</v>
      </c>
      <c r="AK672" s="9" t="s">
        <v>248</v>
      </c>
      <c r="AL672" s="9">
        <v>72</v>
      </c>
      <c r="AM672" s="9">
        <v>3.5137896909127155</v>
      </c>
      <c r="AN672" s="9">
        <v>3.6017241379310345</v>
      </c>
      <c r="AO672" s="73">
        <v>2</v>
      </c>
      <c r="AP672" s="80">
        <v>0</v>
      </c>
      <c r="AQ672" s="80">
        <v>0</v>
      </c>
      <c r="AR672" s="224">
        <v>142</v>
      </c>
      <c r="AS672" s="224" t="s">
        <v>248</v>
      </c>
      <c r="AT672" s="11">
        <v>5495.4139999999998</v>
      </c>
      <c r="AU672" s="11">
        <v>0</v>
      </c>
      <c r="AV672" s="11">
        <v>0</v>
      </c>
      <c r="AW672" s="11">
        <v>142</v>
      </c>
      <c r="AX672" s="203" t="s">
        <v>248</v>
      </c>
      <c r="AY672" s="235" t="s">
        <v>248</v>
      </c>
      <c r="AZ672" s="138">
        <v>41896</v>
      </c>
      <c r="BA672" s="188" t="s">
        <v>248</v>
      </c>
      <c r="BB672" s="203" t="s">
        <v>248</v>
      </c>
      <c r="BC672" s="158" t="s">
        <v>248</v>
      </c>
      <c r="BD672" s="217" t="s">
        <v>61</v>
      </c>
      <c r="BE672" s="201" t="s">
        <v>62</v>
      </c>
      <c r="BF672" s="201" t="s">
        <v>63</v>
      </c>
      <c r="BG672" s="201" t="s">
        <v>196</v>
      </c>
      <c r="BH672" s="456" t="s">
        <v>512</v>
      </c>
      <c r="BI672" s="218" t="s">
        <v>67</v>
      </c>
      <c r="BJ672" s="370">
        <v>214</v>
      </c>
      <c r="BK672" s="370">
        <v>3</v>
      </c>
      <c r="BL672" s="219" t="s">
        <v>65</v>
      </c>
      <c r="BM672" s="52"/>
      <c r="BN672" s="218" t="s">
        <v>310</v>
      </c>
      <c r="BO672" s="217" t="s">
        <v>53</v>
      </c>
      <c r="BP672" s="201" t="s">
        <v>704</v>
      </c>
      <c r="BQ672" s="52" t="s">
        <v>714</v>
      </c>
    </row>
    <row r="673" spans="1:69" ht="16.5" thickBot="1">
      <c r="A673" s="207" t="s">
        <v>37</v>
      </c>
      <c r="B673" s="208" t="s">
        <v>9</v>
      </c>
      <c r="C673" s="202" t="s">
        <v>35</v>
      </c>
      <c r="D673" s="210" t="s">
        <v>182</v>
      </c>
      <c r="E673" s="24" t="s">
        <v>670</v>
      </c>
      <c r="F673" s="86">
        <v>70</v>
      </c>
      <c r="G673" s="80">
        <v>1</v>
      </c>
      <c r="H673" s="204"/>
      <c r="I673" s="204"/>
      <c r="J673" s="204"/>
      <c r="K673" s="204"/>
      <c r="L673" s="80">
        <v>0</v>
      </c>
      <c r="M673" s="203"/>
      <c r="N673" s="52">
        <v>0</v>
      </c>
      <c r="O673" s="204"/>
      <c r="P673" s="204"/>
      <c r="Q673" s="11">
        <v>7.6463477246</v>
      </c>
      <c r="R673" s="204"/>
      <c r="S673" s="204"/>
      <c r="T673" s="53">
        <v>11.387499999999999</v>
      </c>
      <c r="U673" s="204"/>
      <c r="V673" s="204"/>
      <c r="W673" s="11">
        <v>7.6441157681159</v>
      </c>
      <c r="X673" s="204"/>
      <c r="Y673" s="204"/>
      <c r="Z673" s="53">
        <v>11.774999999999999</v>
      </c>
      <c r="AA673" s="204"/>
      <c r="AB673" s="204"/>
      <c r="AC673" s="204"/>
      <c r="AD673" s="204"/>
      <c r="AE673" s="204"/>
      <c r="AF673" s="9">
        <v>2.6431471859737909</v>
      </c>
      <c r="AG673" s="9">
        <v>482</v>
      </c>
      <c r="AH673" s="9">
        <v>0.49238842831075053</v>
      </c>
      <c r="AI673" s="9">
        <v>218</v>
      </c>
      <c r="AJ673" s="9">
        <v>1.5675000000000001</v>
      </c>
      <c r="AK673" s="9" t="s">
        <v>248</v>
      </c>
      <c r="AL673" s="9">
        <v>0</v>
      </c>
      <c r="AM673" s="9"/>
      <c r="AN673" s="9"/>
      <c r="AO673" s="73">
        <v>57</v>
      </c>
      <c r="AP673" s="80">
        <v>16</v>
      </c>
      <c r="AQ673" s="80">
        <v>3</v>
      </c>
      <c r="AR673" s="224">
        <v>62</v>
      </c>
      <c r="AS673" s="224" t="s">
        <v>248</v>
      </c>
      <c r="AT673" s="11">
        <v>4601.027</v>
      </c>
      <c r="AU673" s="11">
        <v>714.91099999999994</v>
      </c>
      <c r="AV673" s="11">
        <v>0</v>
      </c>
      <c r="AW673" s="11">
        <v>62</v>
      </c>
      <c r="AX673" s="203" t="s">
        <v>248</v>
      </c>
      <c r="AY673" s="235" t="s">
        <v>248</v>
      </c>
      <c r="AZ673" s="138">
        <v>41896</v>
      </c>
      <c r="BA673" s="188" t="s">
        <v>248</v>
      </c>
      <c r="BB673" s="203" t="s">
        <v>248</v>
      </c>
      <c r="BC673" s="158" t="s">
        <v>248</v>
      </c>
      <c r="BD673" s="217" t="s">
        <v>61</v>
      </c>
      <c r="BE673" s="201" t="s">
        <v>62</v>
      </c>
      <c r="BF673" s="201" t="s">
        <v>63</v>
      </c>
      <c r="BG673" s="201" t="s">
        <v>196</v>
      </c>
      <c r="BH673" s="456" t="s">
        <v>512</v>
      </c>
      <c r="BI673" s="218" t="s">
        <v>68</v>
      </c>
      <c r="BJ673" s="370">
        <v>214</v>
      </c>
      <c r="BK673" s="370">
        <v>4</v>
      </c>
      <c r="BL673" s="219" t="s">
        <v>65</v>
      </c>
      <c r="BM673" s="52"/>
      <c r="BN673" s="218" t="s">
        <v>310</v>
      </c>
      <c r="BO673" s="217" t="s">
        <v>53</v>
      </c>
      <c r="BP673" s="201" t="s">
        <v>704</v>
      </c>
      <c r="BQ673" s="52" t="s">
        <v>714</v>
      </c>
    </row>
    <row r="674" spans="1:69" ht="16.5" thickBot="1">
      <c r="A674" s="207" t="s">
        <v>37</v>
      </c>
      <c r="B674" s="208" t="s">
        <v>9</v>
      </c>
      <c r="C674" s="202" t="s">
        <v>35</v>
      </c>
      <c r="D674" s="210" t="s">
        <v>182</v>
      </c>
      <c r="E674" s="24" t="s">
        <v>207</v>
      </c>
      <c r="F674" s="86">
        <v>125</v>
      </c>
      <c r="G674" s="80">
        <v>0</v>
      </c>
      <c r="H674" s="204"/>
      <c r="I674" s="204"/>
      <c r="J674" s="204"/>
      <c r="K674" s="204"/>
      <c r="L674" s="80">
        <v>0</v>
      </c>
      <c r="M674" s="203"/>
      <c r="N674" s="52">
        <v>1</v>
      </c>
      <c r="O674" s="204"/>
      <c r="P674" s="204"/>
      <c r="Q674" s="11">
        <v>5.3673678159999998</v>
      </c>
      <c r="R674" s="204"/>
      <c r="S674" s="204"/>
      <c r="T674" s="53">
        <v>6.71875</v>
      </c>
      <c r="U674" s="204"/>
      <c r="V674" s="204"/>
      <c r="W674" s="11">
        <v>5.1210076960000004</v>
      </c>
      <c r="X674" s="204"/>
      <c r="Y674" s="204"/>
      <c r="Z674" s="53">
        <v>6.4749999999999996</v>
      </c>
      <c r="AA674" s="204"/>
      <c r="AB674" s="204"/>
      <c r="AC674" s="204"/>
      <c r="AD674" s="204"/>
      <c r="AE674" s="204"/>
      <c r="AF674" s="9">
        <v>3.6679493256153597</v>
      </c>
      <c r="AG674" s="9">
        <v>868</v>
      </c>
      <c r="AH674" s="9">
        <v>0.421967867655547</v>
      </c>
      <c r="AI674" s="9">
        <v>19</v>
      </c>
      <c r="AJ674" s="9">
        <v>2.7275</v>
      </c>
      <c r="AK674" s="9" t="s">
        <v>248</v>
      </c>
      <c r="AL674" s="9">
        <v>123</v>
      </c>
      <c r="AM674" s="9">
        <v>3.6714285883477062</v>
      </c>
      <c r="AN674" s="9">
        <v>3.6968267581475129</v>
      </c>
      <c r="AO674" s="73">
        <v>2</v>
      </c>
      <c r="AP674" s="80">
        <v>0</v>
      </c>
      <c r="AQ674" s="80">
        <v>0</v>
      </c>
      <c r="AR674" s="224">
        <v>248</v>
      </c>
      <c r="AS674" s="224" t="s">
        <v>248</v>
      </c>
      <c r="AT674" s="11">
        <v>8980.0110000000004</v>
      </c>
      <c r="AU674" s="11">
        <v>52.56</v>
      </c>
      <c r="AV674" s="11">
        <v>0</v>
      </c>
      <c r="AW674" s="11">
        <v>248</v>
      </c>
      <c r="AX674" s="203" t="s">
        <v>248</v>
      </c>
      <c r="AY674" s="235" t="s">
        <v>248</v>
      </c>
      <c r="AZ674" s="138">
        <v>35369</v>
      </c>
      <c r="BA674" s="188" t="s">
        <v>248</v>
      </c>
      <c r="BB674" s="203" t="s">
        <v>248</v>
      </c>
      <c r="BC674" s="158" t="s">
        <v>248</v>
      </c>
      <c r="BD674" s="217" t="s">
        <v>61</v>
      </c>
      <c r="BE674" s="201" t="s">
        <v>62</v>
      </c>
      <c r="BF674" s="201" t="s">
        <v>63</v>
      </c>
      <c r="BG674" s="201" t="s">
        <v>196</v>
      </c>
      <c r="BH674" s="456" t="s">
        <v>513</v>
      </c>
      <c r="BI674" s="218" t="s">
        <v>64</v>
      </c>
      <c r="BJ674" s="370">
        <v>214</v>
      </c>
      <c r="BK674" s="370">
        <v>1</v>
      </c>
      <c r="BL674" s="219" t="s">
        <v>65</v>
      </c>
      <c r="BM674" s="52"/>
      <c r="BN674" s="218" t="s">
        <v>310</v>
      </c>
      <c r="BO674" s="217" t="s">
        <v>356</v>
      </c>
      <c r="BP674" s="201" t="s">
        <v>688</v>
      </c>
      <c r="BQ674" s="52" t="s">
        <v>719</v>
      </c>
    </row>
    <row r="675" spans="1:69" ht="16.5" thickBot="1">
      <c r="A675" s="207" t="s">
        <v>37</v>
      </c>
      <c r="B675" s="208" t="s">
        <v>9</v>
      </c>
      <c r="C675" s="202" t="s">
        <v>35</v>
      </c>
      <c r="D675" s="210" t="s">
        <v>182</v>
      </c>
      <c r="E675" s="24" t="s">
        <v>207</v>
      </c>
      <c r="F675" s="86">
        <v>123</v>
      </c>
      <c r="G675" s="80">
        <v>0</v>
      </c>
      <c r="H675" s="204"/>
      <c r="I675" s="204"/>
      <c r="J675" s="204"/>
      <c r="K675" s="204"/>
      <c r="L675" s="80">
        <v>0</v>
      </c>
      <c r="M675" s="203"/>
      <c r="N675" s="52">
        <v>0</v>
      </c>
      <c r="O675" s="204"/>
      <c r="P675" s="204"/>
      <c r="Q675" s="11">
        <v>6.9983574797000001</v>
      </c>
      <c r="R675" s="204"/>
      <c r="S675" s="204"/>
      <c r="T675" s="53">
        <v>12.962499999999999</v>
      </c>
      <c r="U675" s="204"/>
      <c r="V675" s="204"/>
      <c r="W675" s="11">
        <v>6.9548615528455002</v>
      </c>
      <c r="X675" s="204"/>
      <c r="Y675" s="204"/>
      <c r="Z675" s="53">
        <v>12.962499999999999</v>
      </c>
      <c r="AA675" s="204"/>
      <c r="AB675" s="204"/>
      <c r="AC675" s="204"/>
      <c r="AD675" s="204"/>
      <c r="AE675" s="204"/>
      <c r="AF675" s="9">
        <v>3.370441351202722</v>
      </c>
      <c r="AG675" s="9">
        <v>861</v>
      </c>
      <c r="AH675" s="9">
        <v>0.50640963638423475</v>
      </c>
      <c r="AI675" s="9">
        <v>51</v>
      </c>
      <c r="AJ675" s="9">
        <v>2.407558139534884</v>
      </c>
      <c r="AK675" s="9" t="s">
        <v>248</v>
      </c>
      <c r="AL675" s="9">
        <v>123</v>
      </c>
      <c r="AM675" s="9">
        <v>3.370441351202722</v>
      </c>
      <c r="AN675" s="9">
        <v>3.4728915662650603</v>
      </c>
      <c r="AO675" s="73">
        <v>14</v>
      </c>
      <c r="AP675" s="80">
        <v>0</v>
      </c>
      <c r="AQ675" s="80">
        <v>0</v>
      </c>
      <c r="AR675" s="224">
        <v>232</v>
      </c>
      <c r="AS675" s="224" t="s">
        <v>248</v>
      </c>
      <c r="AT675" s="11">
        <v>8886.3580000000002</v>
      </c>
      <c r="AU675" s="11">
        <v>0</v>
      </c>
      <c r="AV675" s="11">
        <v>0</v>
      </c>
      <c r="AW675" s="11">
        <v>232</v>
      </c>
      <c r="AX675" s="203" t="s">
        <v>248</v>
      </c>
      <c r="AY675" s="235" t="s">
        <v>248</v>
      </c>
      <c r="AZ675" s="138">
        <v>35369</v>
      </c>
      <c r="BA675" s="188" t="s">
        <v>248</v>
      </c>
      <c r="BB675" s="203" t="s">
        <v>248</v>
      </c>
      <c r="BC675" s="158" t="s">
        <v>248</v>
      </c>
      <c r="BD675" s="217" t="s">
        <v>61</v>
      </c>
      <c r="BE675" s="201" t="s">
        <v>62</v>
      </c>
      <c r="BF675" s="201" t="s">
        <v>63</v>
      </c>
      <c r="BG675" s="201" t="s">
        <v>196</v>
      </c>
      <c r="BH675" s="456" t="s">
        <v>513</v>
      </c>
      <c r="BI675" s="218" t="s">
        <v>66</v>
      </c>
      <c r="BJ675" s="370">
        <v>214</v>
      </c>
      <c r="BK675" s="370">
        <v>7</v>
      </c>
      <c r="BL675" s="219" t="s">
        <v>65</v>
      </c>
      <c r="BM675" s="52"/>
      <c r="BN675" s="218" t="s">
        <v>310</v>
      </c>
      <c r="BO675" s="217" t="s">
        <v>356</v>
      </c>
      <c r="BP675" s="201" t="s">
        <v>688</v>
      </c>
      <c r="BQ675" s="52" t="s">
        <v>719</v>
      </c>
    </row>
    <row r="676" spans="1:69" ht="16.5" thickBot="1">
      <c r="A676" s="207" t="s">
        <v>37</v>
      </c>
      <c r="B676" s="208" t="s">
        <v>9</v>
      </c>
      <c r="C676" s="202" t="s">
        <v>35</v>
      </c>
      <c r="D676" s="210" t="s">
        <v>182</v>
      </c>
      <c r="E676" s="24" t="s">
        <v>207</v>
      </c>
      <c r="F676" s="86">
        <v>160</v>
      </c>
      <c r="G676" s="80">
        <v>1</v>
      </c>
      <c r="H676" s="204"/>
      <c r="I676" s="204"/>
      <c r="J676" s="204"/>
      <c r="K676" s="204"/>
      <c r="L676" s="80">
        <v>1</v>
      </c>
      <c r="M676" s="203"/>
      <c r="N676" s="52">
        <v>1</v>
      </c>
      <c r="O676" s="204"/>
      <c r="P676" s="204"/>
      <c r="Q676" s="11">
        <v>6.9380123986999997</v>
      </c>
      <c r="R676" s="204"/>
      <c r="S676" s="204"/>
      <c r="T676" s="53">
        <v>8.8874999999999993</v>
      </c>
      <c r="U676" s="204"/>
      <c r="V676" s="204"/>
      <c r="W676" s="11">
        <v>7.1068795126581996</v>
      </c>
      <c r="X676" s="204"/>
      <c r="Y676" s="204"/>
      <c r="Z676" s="53">
        <v>9.2099999999999991</v>
      </c>
      <c r="AA676" s="204"/>
      <c r="AB676" s="204"/>
      <c r="AC676" s="204"/>
      <c r="AD676" s="204"/>
      <c r="AE676" s="204"/>
      <c r="AF676" s="9">
        <v>3.4335323097274126</v>
      </c>
      <c r="AG676" s="9">
        <v>1099</v>
      </c>
      <c r="AH676" s="9">
        <v>0.54671492776784192</v>
      </c>
      <c r="AI676" s="9">
        <v>60</v>
      </c>
      <c r="AJ676" s="9">
        <v>2.4144444444444444</v>
      </c>
      <c r="AK676" s="9" t="s">
        <v>248</v>
      </c>
      <c r="AL676" s="9">
        <v>156</v>
      </c>
      <c r="AM676" s="9">
        <v>3.4380036706016179</v>
      </c>
      <c r="AN676" s="9">
        <v>3.554913294797688</v>
      </c>
      <c r="AO676" s="73">
        <v>6</v>
      </c>
      <c r="AP676" s="80">
        <v>0</v>
      </c>
      <c r="AQ676" s="80">
        <v>0</v>
      </c>
      <c r="AR676" s="224">
        <v>312</v>
      </c>
      <c r="AS676" s="224" t="s">
        <v>248</v>
      </c>
      <c r="AT676" s="11">
        <v>11725.111000000001</v>
      </c>
      <c r="AU676" s="11">
        <v>23.326000000000001</v>
      </c>
      <c r="AV676" s="11">
        <v>0</v>
      </c>
      <c r="AW676" s="11">
        <v>312</v>
      </c>
      <c r="AX676" s="203" t="s">
        <v>248</v>
      </c>
      <c r="AY676" s="235" t="s">
        <v>248</v>
      </c>
      <c r="AZ676" s="138">
        <v>35369</v>
      </c>
      <c r="BA676" s="188" t="s">
        <v>248</v>
      </c>
      <c r="BB676" s="203" t="s">
        <v>248</v>
      </c>
      <c r="BC676" s="158" t="s">
        <v>248</v>
      </c>
      <c r="BD676" s="217" t="s">
        <v>61</v>
      </c>
      <c r="BE676" s="201" t="s">
        <v>62</v>
      </c>
      <c r="BF676" s="201" t="s">
        <v>63</v>
      </c>
      <c r="BG676" s="201" t="s">
        <v>196</v>
      </c>
      <c r="BH676" s="456" t="s">
        <v>513</v>
      </c>
      <c r="BI676" s="218" t="s">
        <v>67</v>
      </c>
      <c r="BJ676" s="370">
        <v>214</v>
      </c>
      <c r="BK676" s="370">
        <v>3</v>
      </c>
      <c r="BL676" s="219" t="s">
        <v>65</v>
      </c>
      <c r="BM676" s="52"/>
      <c r="BN676" s="218" t="s">
        <v>310</v>
      </c>
      <c r="BO676" s="217" t="s">
        <v>356</v>
      </c>
      <c r="BP676" s="201" t="s">
        <v>688</v>
      </c>
      <c r="BQ676" s="52" t="s">
        <v>719</v>
      </c>
    </row>
    <row r="677" spans="1:69" ht="16.5" thickBot="1">
      <c r="A677" s="207" t="s">
        <v>37</v>
      </c>
      <c r="B677" s="208" t="s">
        <v>9</v>
      </c>
      <c r="C677" s="202" t="s">
        <v>35</v>
      </c>
      <c r="D677" s="210" t="s">
        <v>182</v>
      </c>
      <c r="E677" s="24" t="s">
        <v>207</v>
      </c>
      <c r="F677" s="86">
        <v>171</v>
      </c>
      <c r="G677" s="80">
        <v>6</v>
      </c>
      <c r="H677" s="204"/>
      <c r="I677" s="204"/>
      <c r="J677" s="204"/>
      <c r="K677" s="204"/>
      <c r="L677" s="80">
        <v>0</v>
      </c>
      <c r="M677" s="203"/>
      <c r="N677" s="52">
        <v>0</v>
      </c>
      <c r="O677" s="204"/>
      <c r="P677" s="204"/>
      <c r="Q677" s="11">
        <v>7.3891208847999996</v>
      </c>
      <c r="R677" s="204"/>
      <c r="S677" s="204"/>
      <c r="T677" s="53">
        <v>10.71875</v>
      </c>
      <c r="U677" s="204"/>
      <c r="V677" s="204"/>
      <c r="W677" s="11">
        <v>7.4203754848483996</v>
      </c>
      <c r="X677" s="204"/>
      <c r="Y677" s="204"/>
      <c r="Z677" s="53">
        <v>10.791666666666666</v>
      </c>
      <c r="AA677" s="204"/>
      <c r="AB677" s="204"/>
      <c r="AC677" s="204"/>
      <c r="AD677" s="204"/>
      <c r="AE677" s="204"/>
      <c r="AF677" s="9">
        <v>2.6863694278840269</v>
      </c>
      <c r="AG677" s="9">
        <v>1099</v>
      </c>
      <c r="AH677" s="9">
        <v>0.34214058281939919</v>
      </c>
      <c r="AI677" s="9">
        <v>244</v>
      </c>
      <c r="AJ677" s="9">
        <v>1.9513888888888888</v>
      </c>
      <c r="AK677" s="9" t="s">
        <v>248</v>
      </c>
      <c r="AL677" s="9">
        <v>0</v>
      </c>
      <c r="AM677" s="9"/>
      <c r="AN677" s="9"/>
      <c r="AO677" s="73">
        <v>102</v>
      </c>
      <c r="AP677" s="80">
        <v>1</v>
      </c>
      <c r="AQ677" s="80">
        <v>5</v>
      </c>
      <c r="AR677" s="224">
        <v>222</v>
      </c>
      <c r="AS677" s="224" t="s">
        <v>248</v>
      </c>
      <c r="AT677" s="11">
        <v>11732.013000000001</v>
      </c>
      <c r="AU677" s="11">
        <v>435.77300000000002</v>
      </c>
      <c r="AV677" s="11">
        <v>0</v>
      </c>
      <c r="AW677" s="11">
        <v>222</v>
      </c>
      <c r="AX677" s="203" t="s">
        <v>248</v>
      </c>
      <c r="AY677" s="235" t="s">
        <v>248</v>
      </c>
      <c r="AZ677" s="138">
        <v>35369</v>
      </c>
      <c r="BA677" s="188" t="s">
        <v>248</v>
      </c>
      <c r="BB677" s="203" t="s">
        <v>248</v>
      </c>
      <c r="BC677" s="158" t="s">
        <v>248</v>
      </c>
      <c r="BD677" s="217" t="s">
        <v>61</v>
      </c>
      <c r="BE677" s="201" t="s">
        <v>62</v>
      </c>
      <c r="BF677" s="201" t="s">
        <v>63</v>
      </c>
      <c r="BG677" s="201" t="s">
        <v>196</v>
      </c>
      <c r="BH677" s="456" t="s">
        <v>513</v>
      </c>
      <c r="BI677" s="218" t="s">
        <v>68</v>
      </c>
      <c r="BJ677" s="370">
        <v>214</v>
      </c>
      <c r="BK677" s="370">
        <v>4</v>
      </c>
      <c r="BL677" s="219" t="s">
        <v>65</v>
      </c>
      <c r="BM677" s="52"/>
      <c r="BN677" s="218" t="s">
        <v>310</v>
      </c>
      <c r="BO677" s="217" t="s">
        <v>356</v>
      </c>
      <c r="BP677" s="201" t="s">
        <v>688</v>
      </c>
      <c r="BQ677" s="52" t="s">
        <v>719</v>
      </c>
    </row>
    <row r="678" spans="1:69" ht="16.5" thickBot="1">
      <c r="A678" s="207" t="s">
        <v>37</v>
      </c>
      <c r="B678" s="208" t="s">
        <v>9</v>
      </c>
      <c r="C678" s="202" t="s">
        <v>35</v>
      </c>
      <c r="D678" s="210" t="s">
        <v>182</v>
      </c>
      <c r="E678" s="24" t="s">
        <v>201</v>
      </c>
      <c r="F678" s="86">
        <v>48</v>
      </c>
      <c r="G678" s="80">
        <v>0</v>
      </c>
      <c r="H678" s="204"/>
      <c r="I678" s="204"/>
      <c r="J678" s="204"/>
      <c r="K678" s="204"/>
      <c r="L678" s="80">
        <v>0</v>
      </c>
      <c r="M678" s="203"/>
      <c r="N678" s="52">
        <v>0</v>
      </c>
      <c r="O678" s="204"/>
      <c r="P678" s="204"/>
      <c r="Q678" s="11">
        <v>5.4097082500000004</v>
      </c>
      <c r="R678" s="204"/>
      <c r="S678" s="204"/>
      <c r="T678" s="53">
        <v>6.4333333333333327</v>
      </c>
      <c r="U678" s="204"/>
      <c r="V678" s="204"/>
      <c r="W678" s="11">
        <v>5.1092915208332998</v>
      </c>
      <c r="X678" s="204"/>
      <c r="Y678" s="204"/>
      <c r="Z678" s="53">
        <v>6.2999999999999972</v>
      </c>
      <c r="AA678" s="204"/>
      <c r="AB678" s="204"/>
      <c r="AC678" s="204"/>
      <c r="AD678" s="204"/>
      <c r="AE678" s="204"/>
      <c r="AF678" s="9">
        <v>3.7633928784302308</v>
      </c>
      <c r="AG678" s="9">
        <v>336</v>
      </c>
      <c r="AH678" s="9">
        <v>0.33604529342398087</v>
      </c>
      <c r="AI678" s="9">
        <v>1</v>
      </c>
      <c r="AJ678" s="9">
        <v>2.9647058823529413</v>
      </c>
      <c r="AK678" s="9" t="s">
        <v>248</v>
      </c>
      <c r="AL678" s="9">
        <v>48</v>
      </c>
      <c r="AM678" s="9">
        <v>3.7633928784302308</v>
      </c>
      <c r="AN678" s="9">
        <v>3.7385892116182573</v>
      </c>
      <c r="AO678" s="73">
        <v>2</v>
      </c>
      <c r="AP678" s="80">
        <v>0</v>
      </c>
      <c r="AQ678" s="80">
        <v>0</v>
      </c>
      <c r="AR678" s="224">
        <v>94</v>
      </c>
      <c r="AS678" s="224" t="s">
        <v>248</v>
      </c>
      <c r="AT678" s="11">
        <v>3455.415</v>
      </c>
      <c r="AU678" s="11">
        <v>0</v>
      </c>
      <c r="AV678" s="11">
        <v>0</v>
      </c>
      <c r="AW678" s="11">
        <v>94</v>
      </c>
      <c r="AX678" s="203" t="s">
        <v>248</v>
      </c>
      <c r="AY678" s="235" t="s">
        <v>248</v>
      </c>
      <c r="AZ678" s="138">
        <v>12311</v>
      </c>
      <c r="BA678" s="188" t="s">
        <v>248</v>
      </c>
      <c r="BB678" s="203" t="s">
        <v>248</v>
      </c>
      <c r="BC678" s="158" t="s">
        <v>248</v>
      </c>
      <c r="BD678" s="217" t="s">
        <v>61</v>
      </c>
      <c r="BE678" s="201" t="s">
        <v>62</v>
      </c>
      <c r="BF678" s="201" t="s">
        <v>63</v>
      </c>
      <c r="BG678" s="201" t="s">
        <v>196</v>
      </c>
      <c r="BH678" s="456" t="s">
        <v>713</v>
      </c>
      <c r="BI678" s="218" t="s">
        <v>64</v>
      </c>
      <c r="BJ678" s="370">
        <v>214</v>
      </c>
      <c r="BK678" s="370">
        <v>1</v>
      </c>
      <c r="BL678" s="219" t="s">
        <v>65</v>
      </c>
      <c r="BM678" s="52"/>
      <c r="BN678" s="218" t="s">
        <v>310</v>
      </c>
      <c r="BO678" s="217" t="s">
        <v>57</v>
      </c>
      <c r="BP678" s="201" t="s">
        <v>681</v>
      </c>
      <c r="BQ678" s="52" t="s">
        <v>717</v>
      </c>
    </row>
    <row r="679" spans="1:69" ht="16.5" thickBot="1">
      <c r="A679" s="207" t="s">
        <v>37</v>
      </c>
      <c r="B679" s="208" t="s">
        <v>9</v>
      </c>
      <c r="C679" s="202" t="s">
        <v>35</v>
      </c>
      <c r="D679" s="210" t="s">
        <v>182</v>
      </c>
      <c r="E679" s="11" t="s">
        <v>201</v>
      </c>
      <c r="F679" s="86">
        <v>46</v>
      </c>
      <c r="G679" s="80">
        <v>0</v>
      </c>
      <c r="H679" s="204"/>
      <c r="I679" s="204"/>
      <c r="J679" s="204"/>
      <c r="K679" s="204"/>
      <c r="L679" s="80">
        <v>0</v>
      </c>
      <c r="M679" s="203"/>
      <c r="N679" s="52">
        <v>0</v>
      </c>
      <c r="O679" s="204"/>
      <c r="P679" s="204"/>
      <c r="Q679" s="11">
        <v>7.9743910434999998</v>
      </c>
      <c r="R679" s="204"/>
      <c r="S679" s="204"/>
      <c r="T679" s="53">
        <v>13.349999999999998</v>
      </c>
      <c r="U679" s="204"/>
      <c r="V679" s="204"/>
      <c r="W679" s="11">
        <v>8.0434997391304002</v>
      </c>
      <c r="X679" s="204"/>
      <c r="Y679" s="204"/>
      <c r="Z679" s="53">
        <v>13.349999999999998</v>
      </c>
      <c r="AA679" s="204"/>
      <c r="AB679" s="204"/>
      <c r="AC679" s="204"/>
      <c r="AD679" s="204"/>
      <c r="AE679" s="204"/>
      <c r="AF679" s="9">
        <v>3.2148136766800972</v>
      </c>
      <c r="AG679" s="9">
        <v>322</v>
      </c>
      <c r="AH679" s="9">
        <v>0.55349156723275805</v>
      </c>
      <c r="AI679" s="9">
        <v>39</v>
      </c>
      <c r="AJ679" s="9">
        <v>2.1421874999999999</v>
      </c>
      <c r="AK679" s="9" t="s">
        <v>248</v>
      </c>
      <c r="AL679" s="9">
        <v>43</v>
      </c>
      <c r="AM679" s="9">
        <v>3.2638870556885222</v>
      </c>
      <c r="AN679" s="9">
        <v>3.3376288659793816</v>
      </c>
      <c r="AO679" s="73">
        <v>11</v>
      </c>
      <c r="AP679" s="80">
        <v>2</v>
      </c>
      <c r="AQ679" s="80">
        <v>0</v>
      </c>
      <c r="AR679" s="224">
        <v>79</v>
      </c>
      <c r="AS679" s="224" t="s">
        <v>248</v>
      </c>
      <c r="AT679" s="11">
        <v>3310.4720000000002</v>
      </c>
      <c r="AU679" s="11">
        <v>0</v>
      </c>
      <c r="AV679" s="11">
        <v>0</v>
      </c>
      <c r="AW679" s="11">
        <v>79</v>
      </c>
      <c r="AX679" s="203" t="s">
        <v>248</v>
      </c>
      <c r="AY679" s="235" t="s">
        <v>248</v>
      </c>
      <c r="AZ679" s="138">
        <v>12311</v>
      </c>
      <c r="BA679" s="188" t="s">
        <v>248</v>
      </c>
      <c r="BB679" s="203" t="s">
        <v>248</v>
      </c>
      <c r="BC679" s="158" t="s">
        <v>248</v>
      </c>
      <c r="BD679" s="217" t="s">
        <v>61</v>
      </c>
      <c r="BE679" s="201" t="s">
        <v>62</v>
      </c>
      <c r="BF679" s="201" t="s">
        <v>63</v>
      </c>
      <c r="BG679" s="201" t="s">
        <v>196</v>
      </c>
      <c r="BH679" s="456" t="s">
        <v>713</v>
      </c>
      <c r="BI679" s="218" t="s">
        <v>66</v>
      </c>
      <c r="BJ679" s="370">
        <v>214</v>
      </c>
      <c r="BK679" s="370">
        <v>7</v>
      </c>
      <c r="BL679" s="219" t="s">
        <v>65</v>
      </c>
      <c r="BM679" s="52"/>
      <c r="BN679" s="218" t="s">
        <v>310</v>
      </c>
      <c r="BO679" s="217" t="s">
        <v>57</v>
      </c>
      <c r="BP679" s="201" t="s">
        <v>681</v>
      </c>
      <c r="BQ679" s="52" t="s">
        <v>717</v>
      </c>
    </row>
    <row r="680" spans="1:69" ht="16.5" thickBot="1">
      <c r="A680" s="207" t="s">
        <v>37</v>
      </c>
      <c r="B680" s="208" t="s">
        <v>9</v>
      </c>
      <c r="C680" s="202" t="s">
        <v>35</v>
      </c>
      <c r="D680" s="210" t="s">
        <v>182</v>
      </c>
      <c r="E680" s="11" t="s">
        <v>201</v>
      </c>
      <c r="F680" s="86">
        <v>47</v>
      </c>
      <c r="G680" s="80">
        <v>2</v>
      </c>
      <c r="H680" s="204"/>
      <c r="I680" s="204"/>
      <c r="J680" s="204"/>
      <c r="K680" s="204"/>
      <c r="L680" s="80">
        <v>0</v>
      </c>
      <c r="M680" s="203"/>
      <c r="N680" s="52">
        <v>0</v>
      </c>
      <c r="O680" s="204"/>
      <c r="P680" s="204"/>
      <c r="Q680" s="11">
        <v>6.0305997555999999</v>
      </c>
      <c r="R680" s="204"/>
      <c r="S680" s="204"/>
      <c r="T680" s="53">
        <v>7.9375</v>
      </c>
      <c r="U680" s="204"/>
      <c r="V680" s="204"/>
      <c r="W680" s="11">
        <v>6.1414884888888004</v>
      </c>
      <c r="X680" s="204"/>
      <c r="Y680" s="204"/>
      <c r="Z680" s="53">
        <v>7.9375</v>
      </c>
      <c r="AA680" s="204"/>
      <c r="AB680" s="204"/>
      <c r="AC680" s="204"/>
      <c r="AD680" s="204"/>
      <c r="AE680" s="204"/>
      <c r="AF680" s="9">
        <v>3.7190635107812429</v>
      </c>
      <c r="AG680" s="9">
        <v>309</v>
      </c>
      <c r="AH680" s="9">
        <v>0.47398183584367043</v>
      </c>
      <c r="AI680" s="9">
        <v>7</v>
      </c>
      <c r="AJ680" s="9">
        <v>2.6916666666666669</v>
      </c>
      <c r="AK680" s="9" t="s">
        <v>248</v>
      </c>
      <c r="AL680" s="9">
        <v>43</v>
      </c>
      <c r="AM680" s="9">
        <v>3.7569767636714189</v>
      </c>
      <c r="AN680" s="9">
        <v>3.7430232558139536</v>
      </c>
      <c r="AO680" s="73">
        <v>9</v>
      </c>
      <c r="AP680" s="80">
        <v>0</v>
      </c>
      <c r="AQ680" s="80">
        <v>0</v>
      </c>
      <c r="AR680" s="224">
        <v>81</v>
      </c>
      <c r="AS680" s="224" t="s">
        <v>248</v>
      </c>
      <c r="AT680" s="11">
        <v>3244.578</v>
      </c>
      <c r="AU680" s="11">
        <v>0</v>
      </c>
      <c r="AV680" s="11">
        <v>0</v>
      </c>
      <c r="AW680" s="11">
        <v>81</v>
      </c>
      <c r="AX680" s="203" t="s">
        <v>248</v>
      </c>
      <c r="AY680" s="235" t="s">
        <v>248</v>
      </c>
      <c r="AZ680" s="138">
        <v>12311</v>
      </c>
      <c r="BA680" s="188" t="s">
        <v>248</v>
      </c>
      <c r="BB680" s="203" t="s">
        <v>248</v>
      </c>
      <c r="BC680" s="158" t="s">
        <v>248</v>
      </c>
      <c r="BD680" s="217" t="s">
        <v>61</v>
      </c>
      <c r="BE680" s="201" t="s">
        <v>62</v>
      </c>
      <c r="BF680" s="201" t="s">
        <v>63</v>
      </c>
      <c r="BG680" s="201" t="s">
        <v>196</v>
      </c>
      <c r="BH680" s="456" t="s">
        <v>713</v>
      </c>
      <c r="BI680" s="218" t="s">
        <v>67</v>
      </c>
      <c r="BJ680" s="370">
        <v>214</v>
      </c>
      <c r="BK680" s="370">
        <v>3</v>
      </c>
      <c r="BL680" s="219" t="s">
        <v>65</v>
      </c>
      <c r="BM680" s="52"/>
      <c r="BN680" s="218" t="s">
        <v>310</v>
      </c>
      <c r="BO680" s="217" t="s">
        <v>57</v>
      </c>
      <c r="BP680" s="201" t="s">
        <v>681</v>
      </c>
      <c r="BQ680" s="52" t="s">
        <v>717</v>
      </c>
    </row>
    <row r="681" spans="1:69" ht="16.5" thickBot="1">
      <c r="A681" s="207" t="s">
        <v>37</v>
      </c>
      <c r="B681" s="208" t="s">
        <v>9</v>
      </c>
      <c r="C681" s="202" t="s">
        <v>35</v>
      </c>
      <c r="D681" s="210" t="s">
        <v>182</v>
      </c>
      <c r="E681" s="11" t="s">
        <v>201</v>
      </c>
      <c r="F681" s="86">
        <v>48</v>
      </c>
      <c r="G681" s="80">
        <v>0</v>
      </c>
      <c r="H681" s="204"/>
      <c r="I681" s="204"/>
      <c r="J681" s="204"/>
      <c r="K681" s="204"/>
      <c r="L681" s="80">
        <v>0</v>
      </c>
      <c r="M681" s="203"/>
      <c r="N681" s="52">
        <v>0</v>
      </c>
      <c r="O681" s="204"/>
      <c r="P681" s="204"/>
      <c r="Q681" s="11">
        <v>7.3040624166999999</v>
      </c>
      <c r="R681" s="204"/>
      <c r="S681" s="204"/>
      <c r="T681" s="53">
        <v>9.1499999999999986</v>
      </c>
      <c r="U681" s="204"/>
      <c r="V681" s="204"/>
      <c r="W681" s="11">
        <v>7.3739373124999998</v>
      </c>
      <c r="X681" s="204"/>
      <c r="Y681" s="204"/>
      <c r="Z681" s="53">
        <v>9.1499999999999986</v>
      </c>
      <c r="AA681" s="204"/>
      <c r="AB681" s="204"/>
      <c r="AC681" s="204"/>
      <c r="AD681" s="204"/>
      <c r="AE681" s="204"/>
      <c r="AF681" s="9">
        <v>2.6138905841166484</v>
      </c>
      <c r="AG681" s="9">
        <v>329</v>
      </c>
      <c r="AH681" s="9">
        <v>0.30946554451334024</v>
      </c>
      <c r="AI681" s="9">
        <v>100</v>
      </c>
      <c r="AJ681" s="9">
        <v>2.0044444444444443</v>
      </c>
      <c r="AK681" s="9" t="s">
        <v>248</v>
      </c>
      <c r="AL681" s="9">
        <v>0</v>
      </c>
      <c r="AM681" s="9"/>
      <c r="AN681" s="9"/>
      <c r="AO681" s="73">
        <v>8</v>
      </c>
      <c r="AP681" s="80">
        <v>0</v>
      </c>
      <c r="AQ681" s="80">
        <v>0</v>
      </c>
      <c r="AR681" s="224">
        <v>88</v>
      </c>
      <c r="AS681" s="224" t="s">
        <v>248</v>
      </c>
      <c r="AT681" s="11">
        <v>3456.848</v>
      </c>
      <c r="AU681" s="11">
        <v>0</v>
      </c>
      <c r="AV681" s="11">
        <v>0</v>
      </c>
      <c r="AW681" s="11">
        <v>88</v>
      </c>
      <c r="AX681" s="203" t="s">
        <v>248</v>
      </c>
      <c r="AY681" s="235" t="s">
        <v>248</v>
      </c>
      <c r="AZ681" s="138">
        <v>12311</v>
      </c>
      <c r="BA681" s="188" t="s">
        <v>248</v>
      </c>
      <c r="BB681" s="203" t="s">
        <v>248</v>
      </c>
      <c r="BC681" s="158" t="s">
        <v>248</v>
      </c>
      <c r="BD681" s="217" t="s">
        <v>61</v>
      </c>
      <c r="BE681" s="201" t="s">
        <v>62</v>
      </c>
      <c r="BF681" s="201" t="s">
        <v>63</v>
      </c>
      <c r="BG681" s="201" t="s">
        <v>196</v>
      </c>
      <c r="BH681" s="456" t="s">
        <v>713</v>
      </c>
      <c r="BI681" s="218" t="s">
        <v>68</v>
      </c>
      <c r="BJ681" s="370">
        <v>214</v>
      </c>
      <c r="BK681" s="370">
        <v>4</v>
      </c>
      <c r="BL681" s="219" t="s">
        <v>65</v>
      </c>
      <c r="BM681" s="52"/>
      <c r="BN681" s="218" t="s">
        <v>310</v>
      </c>
      <c r="BO681" s="217" t="s">
        <v>57</v>
      </c>
      <c r="BP681" s="201" t="s">
        <v>681</v>
      </c>
      <c r="BQ681" s="52" t="s">
        <v>717</v>
      </c>
    </row>
    <row r="682" spans="1:69" ht="16.5" thickBot="1">
      <c r="A682" s="207" t="s">
        <v>37</v>
      </c>
      <c r="B682" s="208" t="s">
        <v>9</v>
      </c>
      <c r="C682" s="202" t="s">
        <v>35</v>
      </c>
      <c r="D682" s="210" t="s">
        <v>182</v>
      </c>
      <c r="E682" s="11" t="s">
        <v>671</v>
      </c>
      <c r="F682" s="86">
        <v>124</v>
      </c>
      <c r="G682" s="80">
        <v>1</v>
      </c>
      <c r="H682" s="204"/>
      <c r="I682" s="204"/>
      <c r="J682" s="204"/>
      <c r="K682" s="204"/>
      <c r="L682" s="80">
        <v>1</v>
      </c>
      <c r="M682" s="203"/>
      <c r="N682" s="52">
        <v>0</v>
      </c>
      <c r="O682" s="204"/>
      <c r="P682" s="204"/>
      <c r="Q682" s="11">
        <v>5.3680899999999996</v>
      </c>
      <c r="R682" s="204"/>
      <c r="S682" s="204"/>
      <c r="T682" s="53">
        <v>6.9874999999999989</v>
      </c>
      <c r="U682" s="204"/>
      <c r="V682" s="204"/>
      <c r="W682" s="11">
        <v>5.1360572377049003</v>
      </c>
      <c r="X682" s="204"/>
      <c r="Y682" s="204"/>
      <c r="Z682" s="53">
        <v>6.8166666666666655</v>
      </c>
      <c r="AA682" s="204"/>
      <c r="AB682" s="204"/>
      <c r="AC682" s="204"/>
      <c r="AD682" s="204"/>
      <c r="AE682" s="204"/>
      <c r="AF682" s="9">
        <v>3.6057982183498485</v>
      </c>
      <c r="AG682" s="9">
        <v>853</v>
      </c>
      <c r="AH682" s="9">
        <v>0.42490156168226045</v>
      </c>
      <c r="AI682" s="9">
        <v>19</v>
      </c>
      <c r="AJ682" s="9">
        <v>2.6819230769230771</v>
      </c>
      <c r="AK682" s="9" t="s">
        <v>248</v>
      </c>
      <c r="AL682" s="9">
        <v>122</v>
      </c>
      <c r="AM682" s="9">
        <v>3.6057982183498485</v>
      </c>
      <c r="AN682" s="9">
        <v>3.6611216730038021</v>
      </c>
      <c r="AO682" s="73">
        <v>0</v>
      </c>
      <c r="AP682" s="80">
        <v>0</v>
      </c>
      <c r="AQ682" s="80">
        <v>0</v>
      </c>
      <c r="AR682" s="224">
        <v>246</v>
      </c>
      <c r="AS682" s="224" t="s">
        <v>248</v>
      </c>
      <c r="AT682" s="11">
        <v>9301.8819999999996</v>
      </c>
      <c r="AU682" s="11">
        <v>0</v>
      </c>
      <c r="AV682" s="11">
        <v>0</v>
      </c>
      <c r="AW682" s="11">
        <v>246</v>
      </c>
      <c r="AX682" s="203" t="s">
        <v>248</v>
      </c>
      <c r="AY682" s="235" t="s">
        <v>248</v>
      </c>
      <c r="AZ682" s="138">
        <v>71578</v>
      </c>
      <c r="BA682" s="188" t="s">
        <v>248</v>
      </c>
      <c r="BB682" s="203" t="s">
        <v>248</v>
      </c>
      <c r="BC682" s="158" t="s">
        <v>248</v>
      </c>
      <c r="BD682" s="217" t="s">
        <v>61</v>
      </c>
      <c r="BE682" s="201" t="s">
        <v>62</v>
      </c>
      <c r="BF682" s="201" t="s">
        <v>63</v>
      </c>
      <c r="BG682" s="201" t="s">
        <v>196</v>
      </c>
      <c r="BH682" s="456" t="s">
        <v>511</v>
      </c>
      <c r="BI682" s="218" t="s">
        <v>64</v>
      </c>
      <c r="BJ682" s="370">
        <v>214</v>
      </c>
      <c r="BK682" s="370">
        <v>1</v>
      </c>
      <c r="BL682" s="219" t="s">
        <v>65</v>
      </c>
      <c r="BM682" s="52"/>
      <c r="BN682" s="218" t="s">
        <v>310</v>
      </c>
      <c r="BO682" s="217" t="s">
        <v>53</v>
      </c>
      <c r="BP682" s="201" t="s">
        <v>704</v>
      </c>
      <c r="BQ682" s="52" t="s">
        <v>714</v>
      </c>
    </row>
    <row r="683" spans="1:69" ht="16.5" thickBot="1">
      <c r="A683" s="207" t="s">
        <v>37</v>
      </c>
      <c r="B683" s="208" t="s">
        <v>9</v>
      </c>
      <c r="C683" s="202" t="s">
        <v>35</v>
      </c>
      <c r="D683" s="210" t="s">
        <v>182</v>
      </c>
      <c r="E683" s="24" t="s">
        <v>671</v>
      </c>
      <c r="F683" s="86">
        <v>120</v>
      </c>
      <c r="G683" s="80">
        <v>1</v>
      </c>
      <c r="H683" s="204"/>
      <c r="I683" s="204"/>
      <c r="J683" s="204"/>
      <c r="K683" s="204"/>
      <c r="L683" s="80">
        <v>0</v>
      </c>
      <c r="M683" s="203"/>
      <c r="N683" s="52">
        <v>0</v>
      </c>
      <c r="O683" s="204"/>
      <c r="P683" s="204"/>
      <c r="Q683" s="11">
        <v>7.0800249747999997</v>
      </c>
      <c r="R683" s="204"/>
      <c r="S683" s="204"/>
      <c r="T683" s="53">
        <v>9.8812499999999996</v>
      </c>
      <c r="U683" s="204"/>
      <c r="V683" s="204"/>
      <c r="W683" s="11">
        <v>7.0815628571428002</v>
      </c>
      <c r="X683" s="204"/>
      <c r="Y683" s="204"/>
      <c r="Z683" s="53">
        <v>9.9049999999999994</v>
      </c>
      <c r="AA683" s="204"/>
      <c r="AB683" s="204"/>
      <c r="AC683" s="204"/>
      <c r="AD683" s="204"/>
      <c r="AE683" s="204"/>
      <c r="AF683" s="9">
        <v>3.495318133146966</v>
      </c>
      <c r="AG683" s="9">
        <v>833</v>
      </c>
      <c r="AH683" s="9">
        <v>0.40060112307832707</v>
      </c>
      <c r="AI683" s="9">
        <v>17</v>
      </c>
      <c r="AJ683" s="9">
        <v>2.6503048780487806</v>
      </c>
      <c r="AK683" s="9" t="s">
        <v>248</v>
      </c>
      <c r="AL683" s="9">
        <v>119</v>
      </c>
      <c r="AM683" s="9">
        <v>3.495318133146966</v>
      </c>
      <c r="AN683" s="9">
        <v>3.557126696832579</v>
      </c>
      <c r="AO683" s="73">
        <v>14</v>
      </c>
      <c r="AP683" s="80">
        <v>0</v>
      </c>
      <c r="AQ683" s="80">
        <v>0</v>
      </c>
      <c r="AR683" s="224">
        <v>224</v>
      </c>
      <c r="AS683" s="224" t="s">
        <v>248</v>
      </c>
      <c r="AT683" s="11">
        <v>9108.6270000000004</v>
      </c>
      <c r="AU683" s="11">
        <v>0</v>
      </c>
      <c r="AV683" s="11">
        <v>0</v>
      </c>
      <c r="AW683" s="11">
        <v>224</v>
      </c>
      <c r="AX683" s="203" t="s">
        <v>248</v>
      </c>
      <c r="AY683" s="235" t="s">
        <v>248</v>
      </c>
      <c r="AZ683" s="138">
        <v>71578</v>
      </c>
      <c r="BA683" s="188" t="s">
        <v>248</v>
      </c>
      <c r="BB683" s="203" t="s">
        <v>248</v>
      </c>
      <c r="BC683" s="158" t="s">
        <v>248</v>
      </c>
      <c r="BD683" s="217" t="s">
        <v>61</v>
      </c>
      <c r="BE683" s="201" t="s">
        <v>62</v>
      </c>
      <c r="BF683" s="201" t="s">
        <v>63</v>
      </c>
      <c r="BG683" s="201" t="s">
        <v>196</v>
      </c>
      <c r="BH683" s="455" t="s">
        <v>511</v>
      </c>
      <c r="BI683" s="218" t="s">
        <v>66</v>
      </c>
      <c r="BJ683" s="370">
        <v>214</v>
      </c>
      <c r="BK683" s="370">
        <v>7</v>
      </c>
      <c r="BL683" s="219" t="s">
        <v>65</v>
      </c>
      <c r="BM683" s="52"/>
      <c r="BN683" s="218" t="s">
        <v>310</v>
      </c>
      <c r="BO683" s="217" t="s">
        <v>53</v>
      </c>
      <c r="BP683" s="201" t="s">
        <v>704</v>
      </c>
      <c r="BQ683" s="52" t="s">
        <v>714</v>
      </c>
    </row>
    <row r="684" spans="1:69" ht="16.5" thickBot="1">
      <c r="A684" s="207" t="s">
        <v>37</v>
      </c>
      <c r="B684" s="208" t="s">
        <v>9</v>
      </c>
      <c r="C684" s="202" t="s">
        <v>35</v>
      </c>
      <c r="D684" s="210" t="s">
        <v>182</v>
      </c>
      <c r="E684" s="24" t="s">
        <v>671</v>
      </c>
      <c r="F684" s="86">
        <v>122</v>
      </c>
      <c r="G684" s="80">
        <v>0</v>
      </c>
      <c r="H684" s="204"/>
      <c r="I684" s="204"/>
      <c r="J684" s="204"/>
      <c r="K684" s="204"/>
      <c r="L684" s="80">
        <v>0</v>
      </c>
      <c r="M684" s="203"/>
      <c r="N684" s="52">
        <v>0</v>
      </c>
      <c r="O684" s="204"/>
      <c r="P684" s="204"/>
      <c r="Q684" s="11">
        <v>6.8277457623000002</v>
      </c>
      <c r="R684" s="204"/>
      <c r="S684" s="204"/>
      <c r="T684" s="53">
        <v>8.7249999999999979</v>
      </c>
      <c r="U684" s="204"/>
      <c r="V684" s="204"/>
      <c r="W684" s="11">
        <v>6.9344341803278002</v>
      </c>
      <c r="X684" s="204"/>
      <c r="Y684" s="204"/>
      <c r="Z684" s="53">
        <v>8.4450000000000003</v>
      </c>
      <c r="AA684" s="204"/>
      <c r="AB684" s="204"/>
      <c r="AC684" s="204"/>
      <c r="AD684" s="204"/>
      <c r="AE684" s="204"/>
      <c r="AF684" s="9">
        <v>3.4343247472821132</v>
      </c>
      <c r="AG684" s="9">
        <v>852</v>
      </c>
      <c r="AH684" s="9">
        <v>0.47492035112154685</v>
      </c>
      <c r="AI684" s="9">
        <v>36</v>
      </c>
      <c r="AJ684" s="9">
        <v>2.5277310924369747</v>
      </c>
      <c r="AK684" s="9" t="s">
        <v>248</v>
      </c>
      <c r="AL684" s="9">
        <v>120</v>
      </c>
      <c r="AM684" s="9">
        <v>3.4375496044991509</v>
      </c>
      <c r="AN684" s="9">
        <v>3.5578193832599121</v>
      </c>
      <c r="AO684" s="73">
        <v>19</v>
      </c>
      <c r="AP684" s="80">
        <v>0</v>
      </c>
      <c r="AQ684" s="80">
        <v>0</v>
      </c>
      <c r="AR684" s="224">
        <v>225</v>
      </c>
      <c r="AS684" s="224" t="s">
        <v>248</v>
      </c>
      <c r="AT684" s="11">
        <v>9305.27</v>
      </c>
      <c r="AU684" s="11">
        <v>1.5489999999999999</v>
      </c>
      <c r="AV684" s="11">
        <v>0</v>
      </c>
      <c r="AW684" s="11">
        <v>225</v>
      </c>
      <c r="AX684" s="203" t="s">
        <v>248</v>
      </c>
      <c r="AY684" s="235" t="s">
        <v>248</v>
      </c>
      <c r="AZ684" s="138">
        <v>71578</v>
      </c>
      <c r="BA684" s="188" t="s">
        <v>248</v>
      </c>
      <c r="BB684" s="203" t="s">
        <v>248</v>
      </c>
      <c r="BC684" s="158" t="s">
        <v>248</v>
      </c>
      <c r="BD684" s="217" t="s">
        <v>61</v>
      </c>
      <c r="BE684" s="201" t="s">
        <v>62</v>
      </c>
      <c r="BF684" s="201" t="s">
        <v>63</v>
      </c>
      <c r="BG684" s="201" t="s">
        <v>196</v>
      </c>
      <c r="BH684" s="456" t="s">
        <v>511</v>
      </c>
      <c r="BI684" s="218" t="s">
        <v>67</v>
      </c>
      <c r="BJ684" s="370">
        <v>214</v>
      </c>
      <c r="BK684" s="370">
        <v>3</v>
      </c>
      <c r="BL684" s="219" t="s">
        <v>65</v>
      </c>
      <c r="BM684" s="52"/>
      <c r="BN684" s="218" t="s">
        <v>310</v>
      </c>
      <c r="BO684" s="217" t="s">
        <v>53</v>
      </c>
      <c r="BP684" s="201" t="s">
        <v>704</v>
      </c>
      <c r="BQ684" s="52" t="s">
        <v>714</v>
      </c>
    </row>
    <row r="685" spans="1:69" ht="16.5" thickBot="1">
      <c r="A685" s="207" t="s">
        <v>37</v>
      </c>
      <c r="B685" s="208" t="s">
        <v>9</v>
      </c>
      <c r="C685" s="202" t="s">
        <v>35</v>
      </c>
      <c r="D685" s="210" t="s">
        <v>182</v>
      </c>
      <c r="E685" s="24" t="s">
        <v>671</v>
      </c>
      <c r="F685" s="86">
        <v>119</v>
      </c>
      <c r="G685" s="80">
        <v>7</v>
      </c>
      <c r="H685" s="204"/>
      <c r="I685" s="204"/>
      <c r="J685" s="204"/>
      <c r="K685" s="204"/>
      <c r="L685" s="80">
        <v>2</v>
      </c>
      <c r="M685" s="203"/>
      <c r="N685" s="52">
        <v>0</v>
      </c>
      <c r="O685" s="204"/>
      <c r="P685" s="204"/>
      <c r="Q685" s="11">
        <v>7.6389908000000002</v>
      </c>
      <c r="R685" s="204"/>
      <c r="S685" s="204"/>
      <c r="T685" s="53">
        <v>10.25</v>
      </c>
      <c r="U685" s="204"/>
      <c r="V685" s="204"/>
      <c r="W685" s="11">
        <v>7.6601453727272002</v>
      </c>
      <c r="X685" s="204"/>
      <c r="Y685" s="204"/>
      <c r="Z685" s="53">
        <v>10.125</v>
      </c>
      <c r="AA685" s="204"/>
      <c r="AB685" s="204"/>
      <c r="AC685" s="204"/>
      <c r="AD685" s="204"/>
      <c r="AE685" s="204"/>
      <c r="AF685" s="9">
        <v>2.6336755928184306</v>
      </c>
      <c r="AG685" s="9">
        <v>770</v>
      </c>
      <c r="AH685" s="9">
        <v>0.47414534457136376</v>
      </c>
      <c r="AI685" s="9">
        <v>344</v>
      </c>
      <c r="AJ685" s="9">
        <v>1.7412280701754386</v>
      </c>
      <c r="AK685" s="9" t="s">
        <v>248</v>
      </c>
      <c r="AL685" s="9">
        <v>0</v>
      </c>
      <c r="AM685" s="9"/>
      <c r="AN685" s="9"/>
      <c r="AO685" s="73">
        <v>84</v>
      </c>
      <c r="AP685" s="80">
        <v>10</v>
      </c>
      <c r="AQ685" s="80">
        <v>2</v>
      </c>
      <c r="AR685" s="224">
        <v>128</v>
      </c>
      <c r="AS685" s="224" t="s">
        <v>248</v>
      </c>
      <c r="AT685" s="11">
        <v>8129.3029999999999</v>
      </c>
      <c r="AU685" s="11">
        <v>533.154</v>
      </c>
      <c r="AV685" s="11">
        <v>0</v>
      </c>
      <c r="AW685" s="11">
        <v>128</v>
      </c>
      <c r="AX685" s="203" t="s">
        <v>248</v>
      </c>
      <c r="AY685" s="235" t="s">
        <v>248</v>
      </c>
      <c r="AZ685" s="138">
        <v>71578</v>
      </c>
      <c r="BA685" s="188" t="s">
        <v>248</v>
      </c>
      <c r="BB685" s="203" t="s">
        <v>248</v>
      </c>
      <c r="BC685" s="158" t="s">
        <v>248</v>
      </c>
      <c r="BD685" s="217" t="s">
        <v>61</v>
      </c>
      <c r="BE685" s="201" t="s">
        <v>62</v>
      </c>
      <c r="BF685" s="201" t="s">
        <v>63</v>
      </c>
      <c r="BG685" s="201" t="s">
        <v>196</v>
      </c>
      <c r="BH685" s="456" t="s">
        <v>511</v>
      </c>
      <c r="BI685" s="218" t="s">
        <v>68</v>
      </c>
      <c r="BJ685" s="370">
        <v>214</v>
      </c>
      <c r="BK685" s="370">
        <v>4</v>
      </c>
      <c r="BL685" s="219" t="s">
        <v>65</v>
      </c>
      <c r="BM685" s="52"/>
      <c r="BN685" s="218" t="s">
        <v>310</v>
      </c>
      <c r="BO685" s="217" t="s">
        <v>53</v>
      </c>
      <c r="BP685" s="201" t="s">
        <v>704</v>
      </c>
      <c r="BQ685" s="52" t="s">
        <v>714</v>
      </c>
    </row>
    <row r="686" spans="1:69" ht="16.5" thickBot="1">
      <c r="A686" s="207" t="s">
        <v>37</v>
      </c>
      <c r="B686" s="208" t="s">
        <v>9</v>
      </c>
      <c r="C686" s="202" t="s">
        <v>35</v>
      </c>
      <c r="D686" s="210" t="s">
        <v>182</v>
      </c>
      <c r="E686" s="24" t="s">
        <v>601</v>
      </c>
      <c r="F686" s="86">
        <v>116</v>
      </c>
      <c r="G686" s="80">
        <v>0</v>
      </c>
      <c r="H686" s="204"/>
      <c r="I686" s="204"/>
      <c r="J686" s="204"/>
      <c r="K686" s="204"/>
      <c r="L686" s="80">
        <v>0</v>
      </c>
      <c r="M686" s="203"/>
      <c r="N686" s="52">
        <v>1</v>
      </c>
      <c r="O686" s="204"/>
      <c r="P686" s="204"/>
      <c r="Q686" s="11">
        <v>5.0985946121000003</v>
      </c>
      <c r="R686" s="204"/>
      <c r="S686" s="204"/>
      <c r="T686" s="53">
        <v>5.6499999999999986</v>
      </c>
      <c r="U686" s="204"/>
      <c r="V686" s="204"/>
      <c r="W686" s="11">
        <v>4.8466807068964997</v>
      </c>
      <c r="X686" s="204"/>
      <c r="Y686" s="204"/>
      <c r="Z686" s="53">
        <v>5.4799999999999995</v>
      </c>
      <c r="AA686" s="204"/>
      <c r="AB686" s="204"/>
      <c r="AC686" s="204"/>
      <c r="AD686" s="204"/>
      <c r="AE686" s="204"/>
      <c r="AF686" s="9">
        <v>3.6978757957494039</v>
      </c>
      <c r="AG686" s="9">
        <v>812</v>
      </c>
      <c r="AH686" s="9">
        <v>0.45443923828139871</v>
      </c>
      <c r="AI686" s="9">
        <v>23</v>
      </c>
      <c r="AJ686" s="9">
        <v>2.7095238095238097</v>
      </c>
      <c r="AK686" s="9" t="s">
        <v>248</v>
      </c>
      <c r="AL686" s="9">
        <v>115</v>
      </c>
      <c r="AM686" s="9">
        <v>3.6978757957494039</v>
      </c>
      <c r="AN686" s="9">
        <v>3.7148014440433212</v>
      </c>
      <c r="AO686" s="73">
        <v>0</v>
      </c>
      <c r="AP686" s="80">
        <v>0</v>
      </c>
      <c r="AQ686" s="80">
        <v>0</v>
      </c>
      <c r="AR686" s="224">
        <v>232</v>
      </c>
      <c r="AS686" s="224" t="s">
        <v>248</v>
      </c>
      <c r="AT686" s="11">
        <v>8795.6640000000007</v>
      </c>
      <c r="AU686" s="11">
        <v>0</v>
      </c>
      <c r="AV686" s="11">
        <v>0</v>
      </c>
      <c r="AW686" s="11">
        <v>232</v>
      </c>
      <c r="AX686" s="203" t="s">
        <v>248</v>
      </c>
      <c r="AY686" s="235" t="s">
        <v>248</v>
      </c>
      <c r="AZ686" s="138">
        <v>30869</v>
      </c>
      <c r="BA686" s="188" t="s">
        <v>248</v>
      </c>
      <c r="BB686" s="203" t="s">
        <v>248</v>
      </c>
      <c r="BC686" s="158" t="s">
        <v>248</v>
      </c>
      <c r="BD686" s="217" t="s">
        <v>61</v>
      </c>
      <c r="BE686" s="201" t="s">
        <v>62</v>
      </c>
      <c r="BF686" s="201" t="s">
        <v>63</v>
      </c>
      <c r="BG686" s="201" t="s">
        <v>196</v>
      </c>
      <c r="BH686" s="456" t="s">
        <v>513</v>
      </c>
      <c r="BI686" s="218" t="s">
        <v>64</v>
      </c>
      <c r="BJ686" s="370">
        <v>214</v>
      </c>
      <c r="BK686" s="370">
        <v>1</v>
      </c>
      <c r="BL686" s="219" t="s">
        <v>65</v>
      </c>
      <c r="BM686" s="52"/>
      <c r="BN686" s="218" t="s">
        <v>310</v>
      </c>
      <c r="BO686" s="217" t="s">
        <v>707</v>
      </c>
      <c r="BP686" s="201" t="s">
        <v>680</v>
      </c>
      <c r="BQ686" s="52" t="s">
        <v>714</v>
      </c>
    </row>
    <row r="687" spans="1:69" ht="16.5" thickBot="1">
      <c r="A687" s="207" t="s">
        <v>37</v>
      </c>
      <c r="B687" s="208" t="s">
        <v>9</v>
      </c>
      <c r="C687" s="202" t="s">
        <v>35</v>
      </c>
      <c r="D687" s="210" t="s">
        <v>182</v>
      </c>
      <c r="E687" s="24" t="s">
        <v>601</v>
      </c>
      <c r="F687" s="86">
        <v>110</v>
      </c>
      <c r="G687" s="80">
        <v>1</v>
      </c>
      <c r="H687" s="204"/>
      <c r="I687" s="204"/>
      <c r="J687" s="204"/>
      <c r="K687" s="204"/>
      <c r="L687" s="80">
        <v>0</v>
      </c>
      <c r="M687" s="203"/>
      <c r="N687" s="52">
        <v>0</v>
      </c>
      <c r="O687" s="204"/>
      <c r="P687" s="204"/>
      <c r="Q687" s="11">
        <v>6.4431007615000002</v>
      </c>
      <c r="R687" s="204"/>
      <c r="S687" s="204"/>
      <c r="T687" s="53">
        <v>8.4550000000000001</v>
      </c>
      <c r="U687" s="204"/>
      <c r="V687" s="204"/>
      <c r="W687" s="11">
        <v>6.3068989266055002</v>
      </c>
      <c r="X687" s="204"/>
      <c r="Y687" s="204"/>
      <c r="Z687" s="53">
        <v>8.6937499999999996</v>
      </c>
      <c r="AA687" s="204"/>
      <c r="AB687" s="204"/>
      <c r="AC687" s="204"/>
      <c r="AD687" s="204"/>
      <c r="AE687" s="204"/>
      <c r="AF687" s="9">
        <v>3.387223685423117</v>
      </c>
      <c r="AG687" s="9">
        <v>762</v>
      </c>
      <c r="AH687" s="9">
        <v>0.50672936973672256</v>
      </c>
      <c r="AI687" s="9">
        <v>48</v>
      </c>
      <c r="AJ687" s="9">
        <v>2.3792682926829269</v>
      </c>
      <c r="AK687" s="9" t="s">
        <v>248</v>
      </c>
      <c r="AL687" s="9">
        <v>108</v>
      </c>
      <c r="AM687" s="9">
        <v>3.392488983757072</v>
      </c>
      <c r="AN687" s="9">
        <v>3.5212328767123289</v>
      </c>
      <c r="AO687" s="73">
        <v>53</v>
      </c>
      <c r="AP687" s="80">
        <v>1</v>
      </c>
      <c r="AQ687" s="80">
        <v>0</v>
      </c>
      <c r="AR687" s="224">
        <v>164</v>
      </c>
      <c r="AS687" s="224" t="s">
        <v>248</v>
      </c>
      <c r="AT687" s="11">
        <v>8279.4380000000001</v>
      </c>
      <c r="AU687" s="11">
        <v>0</v>
      </c>
      <c r="AV687" s="11">
        <v>0</v>
      </c>
      <c r="AW687" s="11">
        <v>164</v>
      </c>
      <c r="AX687" s="203" t="s">
        <v>248</v>
      </c>
      <c r="AY687" s="235" t="s">
        <v>248</v>
      </c>
      <c r="AZ687" s="138">
        <v>30869</v>
      </c>
      <c r="BA687" s="188" t="s">
        <v>248</v>
      </c>
      <c r="BB687" s="203" t="s">
        <v>248</v>
      </c>
      <c r="BC687" s="158" t="s">
        <v>248</v>
      </c>
      <c r="BD687" s="217" t="s">
        <v>61</v>
      </c>
      <c r="BE687" s="201" t="s">
        <v>62</v>
      </c>
      <c r="BF687" s="201" t="s">
        <v>63</v>
      </c>
      <c r="BG687" s="201" t="s">
        <v>196</v>
      </c>
      <c r="BH687" s="456" t="s">
        <v>513</v>
      </c>
      <c r="BI687" s="218" t="s">
        <v>66</v>
      </c>
      <c r="BJ687" s="370">
        <v>214</v>
      </c>
      <c r="BK687" s="370">
        <v>7</v>
      </c>
      <c r="BL687" s="219" t="s">
        <v>65</v>
      </c>
      <c r="BM687" s="52"/>
      <c r="BN687" s="218" t="s">
        <v>310</v>
      </c>
      <c r="BO687" s="217" t="s">
        <v>707</v>
      </c>
      <c r="BP687" s="201" t="s">
        <v>680</v>
      </c>
      <c r="BQ687" s="52" t="s">
        <v>714</v>
      </c>
    </row>
    <row r="688" spans="1:69" ht="16.5" thickBot="1">
      <c r="A688" s="207" t="s">
        <v>37</v>
      </c>
      <c r="B688" s="208" t="s">
        <v>9</v>
      </c>
      <c r="C688" s="202" t="s">
        <v>35</v>
      </c>
      <c r="D688" s="210" t="s">
        <v>182</v>
      </c>
      <c r="E688" s="24" t="s">
        <v>601</v>
      </c>
      <c r="F688" s="86">
        <v>115</v>
      </c>
      <c r="G688" s="80">
        <v>1</v>
      </c>
      <c r="H688" s="204"/>
      <c r="I688" s="204"/>
      <c r="J688" s="204"/>
      <c r="K688" s="204"/>
      <c r="L688" s="80">
        <v>0</v>
      </c>
      <c r="M688" s="203"/>
      <c r="N688" s="52">
        <v>0</v>
      </c>
      <c r="O688" s="204"/>
      <c r="P688" s="204"/>
      <c r="Q688" s="11">
        <v>7.2154821316</v>
      </c>
      <c r="R688" s="204"/>
      <c r="S688" s="204"/>
      <c r="T688" s="53">
        <v>8.9562500000000007</v>
      </c>
      <c r="U688" s="204"/>
      <c r="V688" s="204"/>
      <c r="W688" s="11">
        <v>7.267859368421</v>
      </c>
      <c r="X688" s="204"/>
      <c r="Y688" s="204"/>
      <c r="Z688" s="53">
        <v>9.0499999999999989</v>
      </c>
      <c r="AA688" s="204"/>
      <c r="AB688" s="204"/>
      <c r="AC688" s="204"/>
      <c r="AD688" s="204"/>
      <c r="AE688" s="204"/>
      <c r="AF688" s="9">
        <v>3.5607894839798302</v>
      </c>
      <c r="AG688" s="9">
        <v>798</v>
      </c>
      <c r="AH688" s="9">
        <v>0.40375794066446574</v>
      </c>
      <c r="AI688" s="9">
        <v>15</v>
      </c>
      <c r="AJ688" s="9">
        <v>2.6858208955223879</v>
      </c>
      <c r="AK688" s="9" t="s">
        <v>248</v>
      </c>
      <c r="AL688" s="9">
        <v>113</v>
      </c>
      <c r="AM688" s="9">
        <v>3.5681289613774396</v>
      </c>
      <c r="AN688" s="9">
        <v>3.6268267223382047</v>
      </c>
      <c r="AO688" s="73">
        <v>5</v>
      </c>
      <c r="AP688" s="80">
        <v>0</v>
      </c>
      <c r="AQ688" s="80">
        <v>0</v>
      </c>
      <c r="AR688" s="224">
        <v>223</v>
      </c>
      <c r="AS688" s="224" t="s">
        <v>248</v>
      </c>
      <c r="AT688" s="11">
        <v>8730.5789999999997</v>
      </c>
      <c r="AU688" s="11">
        <v>0</v>
      </c>
      <c r="AV688" s="11">
        <v>0</v>
      </c>
      <c r="AW688" s="11">
        <v>223</v>
      </c>
      <c r="AX688" s="203" t="s">
        <v>248</v>
      </c>
      <c r="AY688" s="235" t="s">
        <v>248</v>
      </c>
      <c r="AZ688" s="138">
        <v>30869</v>
      </c>
      <c r="BA688" s="188" t="s">
        <v>248</v>
      </c>
      <c r="BB688" s="203" t="s">
        <v>248</v>
      </c>
      <c r="BC688" s="158" t="s">
        <v>248</v>
      </c>
      <c r="BD688" s="217" t="s">
        <v>61</v>
      </c>
      <c r="BE688" s="201" t="s">
        <v>62</v>
      </c>
      <c r="BF688" s="201" t="s">
        <v>63</v>
      </c>
      <c r="BG688" s="201" t="s">
        <v>196</v>
      </c>
      <c r="BH688" s="456" t="s">
        <v>513</v>
      </c>
      <c r="BI688" s="218" t="s">
        <v>67</v>
      </c>
      <c r="BJ688" s="370">
        <v>214</v>
      </c>
      <c r="BK688" s="370">
        <v>3</v>
      </c>
      <c r="BL688" s="219" t="s">
        <v>65</v>
      </c>
      <c r="BM688" s="52"/>
      <c r="BN688" s="218" t="s">
        <v>310</v>
      </c>
      <c r="BO688" s="217" t="s">
        <v>707</v>
      </c>
      <c r="BP688" s="201" t="s">
        <v>680</v>
      </c>
      <c r="BQ688" s="52" t="s">
        <v>714</v>
      </c>
    </row>
    <row r="689" spans="1:69" ht="16.5" thickBot="1">
      <c r="A689" s="207" t="s">
        <v>37</v>
      </c>
      <c r="B689" s="208" t="s">
        <v>9</v>
      </c>
      <c r="C689" s="202" t="s">
        <v>35</v>
      </c>
      <c r="D689" s="210" t="s">
        <v>182</v>
      </c>
      <c r="E689" s="24" t="s">
        <v>601</v>
      </c>
      <c r="F689" s="86">
        <v>111</v>
      </c>
      <c r="G689" s="80">
        <v>1</v>
      </c>
      <c r="H689" s="204"/>
      <c r="I689" s="204"/>
      <c r="J689" s="204"/>
      <c r="K689" s="204"/>
      <c r="L689" s="80">
        <v>0</v>
      </c>
      <c r="M689" s="203"/>
      <c r="N689" s="52">
        <v>0</v>
      </c>
      <c r="O689" s="204"/>
      <c r="P689" s="204"/>
      <c r="Q689" s="11">
        <v>6.3810996544999998</v>
      </c>
      <c r="R689" s="204"/>
      <c r="S689" s="204"/>
      <c r="T689" s="53">
        <v>9.125</v>
      </c>
      <c r="U689" s="204"/>
      <c r="V689" s="204"/>
      <c r="W689" s="11">
        <v>6.2652178727271997</v>
      </c>
      <c r="X689" s="204"/>
      <c r="Y689" s="204"/>
      <c r="Z689" s="53">
        <v>8.75</v>
      </c>
      <c r="AA689" s="204"/>
      <c r="AB689" s="204"/>
      <c r="AC689" s="204"/>
      <c r="AD689" s="204"/>
      <c r="AE689" s="204"/>
      <c r="AF689" s="9">
        <v>2.6902186195571702</v>
      </c>
      <c r="AG689" s="9">
        <v>769</v>
      </c>
      <c r="AH689" s="9">
        <v>0.28706939445803636</v>
      </c>
      <c r="AI689" s="9">
        <v>159</v>
      </c>
      <c r="AJ689" s="9">
        <v>2.0433712121212122</v>
      </c>
      <c r="AK689" s="9" t="s">
        <v>248</v>
      </c>
      <c r="AL689" s="9">
        <v>0</v>
      </c>
      <c r="AM689" s="9"/>
      <c r="AN689" s="9"/>
      <c r="AO689" s="73">
        <v>147</v>
      </c>
      <c r="AP689" s="80">
        <v>6</v>
      </c>
      <c r="AQ689" s="80">
        <v>2</v>
      </c>
      <c r="AR689" s="224">
        <v>65</v>
      </c>
      <c r="AS689" s="224" t="s">
        <v>248</v>
      </c>
      <c r="AT689" s="11">
        <v>8423.9680000000008</v>
      </c>
      <c r="AU689" s="11">
        <v>0</v>
      </c>
      <c r="AV689" s="11">
        <v>0</v>
      </c>
      <c r="AW689" s="11">
        <v>65</v>
      </c>
      <c r="AX689" s="203" t="s">
        <v>248</v>
      </c>
      <c r="AY689" s="235" t="s">
        <v>248</v>
      </c>
      <c r="AZ689" s="138">
        <v>30869</v>
      </c>
      <c r="BA689" s="188" t="s">
        <v>248</v>
      </c>
      <c r="BB689" s="203" t="s">
        <v>248</v>
      </c>
      <c r="BC689" s="158" t="s">
        <v>248</v>
      </c>
      <c r="BD689" s="217" t="s">
        <v>61</v>
      </c>
      <c r="BE689" s="201" t="s">
        <v>62</v>
      </c>
      <c r="BF689" s="201" t="s">
        <v>63</v>
      </c>
      <c r="BG689" s="201" t="s">
        <v>196</v>
      </c>
      <c r="BH689" s="456" t="s">
        <v>513</v>
      </c>
      <c r="BI689" s="218" t="s">
        <v>68</v>
      </c>
      <c r="BJ689" s="370">
        <v>214</v>
      </c>
      <c r="BK689" s="370">
        <v>4</v>
      </c>
      <c r="BL689" s="219" t="s">
        <v>65</v>
      </c>
      <c r="BM689" s="52"/>
      <c r="BN689" s="218" t="s">
        <v>310</v>
      </c>
      <c r="BO689" s="217" t="s">
        <v>707</v>
      </c>
      <c r="BP689" s="201" t="s">
        <v>680</v>
      </c>
      <c r="BQ689" s="52" t="s">
        <v>714</v>
      </c>
    </row>
    <row r="690" spans="1:69" ht="16.5" thickBot="1">
      <c r="A690" s="207" t="s">
        <v>37</v>
      </c>
      <c r="B690" s="208" t="s">
        <v>9</v>
      </c>
      <c r="C690" s="202" t="s">
        <v>35</v>
      </c>
      <c r="D690" s="210" t="s">
        <v>182</v>
      </c>
      <c r="E690" s="24" t="s">
        <v>489</v>
      </c>
      <c r="F690" s="86">
        <v>44</v>
      </c>
      <c r="G690" s="80">
        <v>0</v>
      </c>
      <c r="H690" s="204"/>
      <c r="I690" s="204"/>
      <c r="J690" s="204"/>
      <c r="K690" s="204"/>
      <c r="L690" s="80">
        <v>0</v>
      </c>
      <c r="M690" s="203"/>
      <c r="N690" s="52">
        <v>0</v>
      </c>
      <c r="O690" s="204"/>
      <c r="P690" s="204"/>
      <c r="Q690" s="11">
        <v>5.5678404544999998</v>
      </c>
      <c r="R690" s="204"/>
      <c r="S690" s="204"/>
      <c r="T690" s="53">
        <v>6.4857142857142858</v>
      </c>
      <c r="U690" s="204"/>
      <c r="V690" s="204"/>
      <c r="W690" s="11">
        <v>5.5377039090908999</v>
      </c>
      <c r="X690" s="204"/>
      <c r="Y690" s="204"/>
      <c r="Z690" s="53">
        <v>6.4857142857142858</v>
      </c>
      <c r="AA690" s="204"/>
      <c r="AB690" s="204"/>
      <c r="AC690" s="204"/>
      <c r="AD690" s="204"/>
      <c r="AE690" s="204"/>
      <c r="AF690" s="9">
        <v>3.3257251132876333</v>
      </c>
      <c r="AG690" s="9">
        <v>307</v>
      </c>
      <c r="AH690" s="9">
        <v>0.40742611613623275</v>
      </c>
      <c r="AI690" s="9">
        <v>11</v>
      </c>
      <c r="AJ690" s="9">
        <v>2.5494318181818181</v>
      </c>
      <c r="AK690" s="9" t="s">
        <v>248</v>
      </c>
      <c r="AL690" s="9">
        <v>44</v>
      </c>
      <c r="AM690" s="9">
        <v>3.3257251132876333</v>
      </c>
      <c r="AN690" s="9">
        <v>3.3594890510948905</v>
      </c>
      <c r="AO690" s="73">
        <v>0</v>
      </c>
      <c r="AP690" s="80">
        <v>0</v>
      </c>
      <c r="AQ690" s="80">
        <v>0</v>
      </c>
      <c r="AR690" s="224">
        <v>88</v>
      </c>
      <c r="AS690" s="224" t="s">
        <v>248</v>
      </c>
      <c r="AT690" s="11">
        <v>3136.4789999999998</v>
      </c>
      <c r="AU690" s="11">
        <v>0</v>
      </c>
      <c r="AV690" s="11">
        <v>0</v>
      </c>
      <c r="AW690" s="11">
        <v>88</v>
      </c>
      <c r="AX690" s="158" t="s">
        <v>248</v>
      </c>
      <c r="AY690" s="235" t="s">
        <v>248</v>
      </c>
      <c r="AZ690" s="138">
        <v>12871</v>
      </c>
      <c r="BA690" s="188" t="s">
        <v>248</v>
      </c>
      <c r="BB690" s="203" t="s">
        <v>248</v>
      </c>
      <c r="BC690" s="158" t="s">
        <v>248</v>
      </c>
      <c r="BD690" s="217" t="s">
        <v>61</v>
      </c>
      <c r="BE690" s="201" t="s">
        <v>62</v>
      </c>
      <c r="BF690" s="201" t="s">
        <v>63</v>
      </c>
      <c r="BG690" s="201" t="s">
        <v>196</v>
      </c>
      <c r="BH690" s="456" t="s">
        <v>712</v>
      </c>
      <c r="BI690" s="218" t="s">
        <v>64</v>
      </c>
      <c r="BJ690" s="370">
        <v>214</v>
      </c>
      <c r="BK690" s="370">
        <v>1</v>
      </c>
      <c r="BL690" s="219" t="s">
        <v>65</v>
      </c>
      <c r="BM690" s="52"/>
      <c r="BN690" s="218" t="s">
        <v>310</v>
      </c>
      <c r="BO690" s="217" t="s">
        <v>346</v>
      </c>
      <c r="BP690" s="201" t="s">
        <v>685</v>
      </c>
      <c r="BQ690" s="52" t="s">
        <v>718</v>
      </c>
    </row>
    <row r="691" spans="1:69" ht="16.5" thickBot="1">
      <c r="A691" s="207" t="s">
        <v>37</v>
      </c>
      <c r="B691" s="208" t="s">
        <v>9</v>
      </c>
      <c r="C691" s="202" t="s">
        <v>35</v>
      </c>
      <c r="D691" s="210" t="s">
        <v>182</v>
      </c>
      <c r="E691" s="24" t="s">
        <v>489</v>
      </c>
      <c r="F691" s="86">
        <v>44</v>
      </c>
      <c r="G691" s="80">
        <v>0</v>
      </c>
      <c r="H691" s="204"/>
      <c r="I691" s="204"/>
      <c r="J691" s="204"/>
      <c r="K691" s="204"/>
      <c r="L691" s="80">
        <v>0</v>
      </c>
      <c r="M691" s="203"/>
      <c r="N691" s="52">
        <v>0</v>
      </c>
      <c r="O691" s="204"/>
      <c r="P691" s="204"/>
      <c r="Q691" s="11">
        <v>5.9891814544999997</v>
      </c>
      <c r="R691" s="204"/>
      <c r="S691" s="204"/>
      <c r="T691" s="53">
        <v>6.9749999999999996</v>
      </c>
      <c r="U691" s="204"/>
      <c r="V691" s="204"/>
      <c r="W691" s="11">
        <v>6.0424313181817997</v>
      </c>
      <c r="X691" s="204"/>
      <c r="Y691" s="204"/>
      <c r="Z691" s="53">
        <v>6.9249999999999998</v>
      </c>
      <c r="AA691" s="204"/>
      <c r="AB691" s="204"/>
      <c r="AC691" s="204"/>
      <c r="AD691" s="204"/>
      <c r="AE691" s="204"/>
      <c r="AF691" s="9">
        <v>2.4571428592242892</v>
      </c>
      <c r="AG691" s="9">
        <v>252</v>
      </c>
      <c r="AH691" s="9">
        <v>0.45795733962042945</v>
      </c>
      <c r="AI691" s="9">
        <v>148</v>
      </c>
      <c r="AJ691" s="9">
        <v>1.6425531914893616</v>
      </c>
      <c r="AK691" s="9" t="s">
        <v>248</v>
      </c>
      <c r="AL691" s="9">
        <v>0</v>
      </c>
      <c r="AM691" s="9"/>
      <c r="AN691" s="9"/>
      <c r="AO691" s="73">
        <v>0</v>
      </c>
      <c r="AP691" s="80">
        <v>0</v>
      </c>
      <c r="AQ691" s="80">
        <v>0</v>
      </c>
      <c r="AR691" s="224">
        <v>88</v>
      </c>
      <c r="AS691" s="224" t="s">
        <v>248</v>
      </c>
      <c r="AT691" s="11">
        <v>3136.4319999999998</v>
      </c>
      <c r="AU691" s="11">
        <v>0</v>
      </c>
      <c r="AV691" s="11">
        <v>0</v>
      </c>
      <c r="AW691" s="11">
        <v>88</v>
      </c>
      <c r="AX691" s="158" t="s">
        <v>248</v>
      </c>
      <c r="AY691" s="235" t="s">
        <v>248</v>
      </c>
      <c r="AZ691" s="138">
        <v>12871</v>
      </c>
      <c r="BA691" s="188" t="s">
        <v>248</v>
      </c>
      <c r="BB691" s="203" t="s">
        <v>248</v>
      </c>
      <c r="BC691" s="158" t="s">
        <v>248</v>
      </c>
      <c r="BD691" s="217" t="s">
        <v>61</v>
      </c>
      <c r="BE691" s="201" t="s">
        <v>62</v>
      </c>
      <c r="BF691" s="201" t="s">
        <v>63</v>
      </c>
      <c r="BG691" s="201" t="s">
        <v>196</v>
      </c>
      <c r="BH691" s="456" t="s">
        <v>712</v>
      </c>
      <c r="BI691" s="218" t="s">
        <v>66</v>
      </c>
      <c r="BJ691" s="370">
        <v>214</v>
      </c>
      <c r="BK691" s="370">
        <v>7</v>
      </c>
      <c r="BL691" s="219" t="s">
        <v>65</v>
      </c>
      <c r="BM691" s="52"/>
      <c r="BN691" s="218" t="s">
        <v>310</v>
      </c>
      <c r="BO691" s="217" t="s">
        <v>346</v>
      </c>
      <c r="BP691" s="201" t="s">
        <v>685</v>
      </c>
      <c r="BQ691" s="52" t="s">
        <v>718</v>
      </c>
    </row>
    <row r="692" spans="1:69" ht="16.5" thickBot="1">
      <c r="A692" s="207" t="s">
        <v>37</v>
      </c>
      <c r="B692" s="208" t="s">
        <v>9</v>
      </c>
      <c r="C692" s="202" t="s">
        <v>35</v>
      </c>
      <c r="D692" s="210" t="s">
        <v>182</v>
      </c>
      <c r="E692" s="24" t="s">
        <v>489</v>
      </c>
      <c r="F692" s="86">
        <v>45</v>
      </c>
      <c r="G692" s="80">
        <v>0</v>
      </c>
      <c r="H692" s="204"/>
      <c r="I692" s="204"/>
      <c r="J692" s="204"/>
      <c r="K692" s="204"/>
      <c r="L692" s="80">
        <v>0</v>
      </c>
      <c r="M692" s="203"/>
      <c r="N692" s="52">
        <v>0</v>
      </c>
      <c r="O692" s="204"/>
      <c r="P692" s="204"/>
      <c r="Q692" s="11">
        <v>6.8098663111000004</v>
      </c>
      <c r="R692" s="204"/>
      <c r="S692" s="204"/>
      <c r="T692" s="53">
        <v>7.979166666666667</v>
      </c>
      <c r="U692" s="204"/>
      <c r="V692" s="204"/>
      <c r="W692" s="11">
        <v>6.9000664666666003</v>
      </c>
      <c r="X692" s="204"/>
      <c r="Y692" s="204"/>
      <c r="Z692" s="53">
        <v>7.895833333333333</v>
      </c>
      <c r="AA692" s="204"/>
      <c r="AB692" s="204"/>
      <c r="AC692" s="204"/>
      <c r="AD692" s="204"/>
      <c r="AE692" s="204"/>
      <c r="AF692" s="9">
        <v>3.3496507867934207</v>
      </c>
      <c r="AG692" s="9">
        <v>315</v>
      </c>
      <c r="AH692" s="9">
        <v>0.50301386676383786</v>
      </c>
      <c r="AI692" s="9">
        <v>22</v>
      </c>
      <c r="AJ692" s="9">
        <v>2.3263888888888888</v>
      </c>
      <c r="AK692" s="9" t="s">
        <v>248</v>
      </c>
      <c r="AL692" s="9">
        <v>45</v>
      </c>
      <c r="AM692" s="9">
        <v>3.3496507867934207</v>
      </c>
      <c r="AN692" s="9">
        <v>3.4701086956521738</v>
      </c>
      <c r="AO692" s="73">
        <v>0</v>
      </c>
      <c r="AP692" s="80">
        <v>0</v>
      </c>
      <c r="AQ692" s="80">
        <v>0</v>
      </c>
      <c r="AR692" s="224">
        <v>90</v>
      </c>
      <c r="AS692" s="224" t="s">
        <v>248</v>
      </c>
      <c r="AT692" s="11">
        <v>3209.924</v>
      </c>
      <c r="AU692" s="11">
        <v>0</v>
      </c>
      <c r="AV692" s="11">
        <v>0</v>
      </c>
      <c r="AW692" s="11">
        <v>90</v>
      </c>
      <c r="AX692" s="158" t="s">
        <v>248</v>
      </c>
      <c r="AY692" s="235" t="s">
        <v>248</v>
      </c>
      <c r="AZ692" s="138">
        <v>12871</v>
      </c>
      <c r="BA692" s="188" t="s">
        <v>248</v>
      </c>
      <c r="BB692" s="203" t="s">
        <v>248</v>
      </c>
      <c r="BC692" s="158" t="s">
        <v>248</v>
      </c>
      <c r="BD692" s="217" t="s">
        <v>61</v>
      </c>
      <c r="BE692" s="201" t="s">
        <v>62</v>
      </c>
      <c r="BF692" s="201" t="s">
        <v>63</v>
      </c>
      <c r="BG692" s="201" t="s">
        <v>196</v>
      </c>
      <c r="BH692" s="456" t="s">
        <v>712</v>
      </c>
      <c r="BI692" s="218" t="s">
        <v>67</v>
      </c>
      <c r="BJ692" s="370">
        <v>214</v>
      </c>
      <c r="BK692" s="370">
        <v>3</v>
      </c>
      <c r="BL692" s="219" t="s">
        <v>65</v>
      </c>
      <c r="BM692" s="52"/>
      <c r="BN692" s="218" t="s">
        <v>310</v>
      </c>
      <c r="BO692" s="217" t="s">
        <v>346</v>
      </c>
      <c r="BP692" s="201" t="s">
        <v>685</v>
      </c>
      <c r="BQ692" s="52" t="s">
        <v>718</v>
      </c>
    </row>
    <row r="693" spans="1:69" ht="16.5" thickBot="1">
      <c r="A693" s="207" t="s">
        <v>37</v>
      </c>
      <c r="B693" s="208" t="s">
        <v>9</v>
      </c>
      <c r="C693" s="202" t="s">
        <v>35</v>
      </c>
      <c r="D693" s="210" t="s">
        <v>182</v>
      </c>
      <c r="E693" s="24" t="s">
        <v>489</v>
      </c>
      <c r="F693" s="86">
        <v>46</v>
      </c>
      <c r="G693" s="80">
        <v>0</v>
      </c>
      <c r="H693" s="204"/>
      <c r="I693" s="204"/>
      <c r="J693" s="204"/>
      <c r="K693" s="204"/>
      <c r="L693" s="80">
        <v>0</v>
      </c>
      <c r="M693" s="203"/>
      <c r="N693" s="52">
        <v>0</v>
      </c>
      <c r="O693" s="204"/>
      <c r="P693" s="204"/>
      <c r="Q693" s="11">
        <v>7.9409778913000002</v>
      </c>
      <c r="R693" s="204"/>
      <c r="S693" s="204"/>
      <c r="T693" s="53">
        <v>8.9699999999999989</v>
      </c>
      <c r="U693" s="204"/>
      <c r="V693" s="204"/>
      <c r="W693" s="11">
        <v>7.8288260434782</v>
      </c>
      <c r="X693" s="204"/>
      <c r="Y693" s="204"/>
      <c r="Z693" s="53">
        <v>8.9749999999999996</v>
      </c>
      <c r="AA693" s="204"/>
      <c r="AB693" s="204"/>
      <c r="AC693" s="204"/>
      <c r="AD693" s="204"/>
      <c r="AE693" s="204"/>
      <c r="AF693" s="9">
        <v>2.682981372620008</v>
      </c>
      <c r="AG693" s="9">
        <v>322</v>
      </c>
      <c r="AH693" s="9">
        <v>0.32019239683551731</v>
      </c>
      <c r="AI693" s="9">
        <v>85</v>
      </c>
      <c r="AJ693" s="9">
        <v>2.0344594594594594</v>
      </c>
      <c r="AK693" s="9" t="s">
        <v>248</v>
      </c>
      <c r="AL693" s="9">
        <v>0</v>
      </c>
      <c r="AM693" s="9"/>
      <c r="AN693" s="9"/>
      <c r="AO693" s="73">
        <v>0</v>
      </c>
      <c r="AP693" s="80">
        <v>0</v>
      </c>
      <c r="AQ693" s="80">
        <v>0</v>
      </c>
      <c r="AR693" s="224">
        <v>92</v>
      </c>
      <c r="AS693" s="224" t="s">
        <v>248</v>
      </c>
      <c r="AT693" s="11">
        <v>3280.5889999999999</v>
      </c>
      <c r="AU693" s="11">
        <v>0</v>
      </c>
      <c r="AV693" s="11">
        <v>0</v>
      </c>
      <c r="AW693" s="11">
        <v>92</v>
      </c>
      <c r="AX693" s="158" t="s">
        <v>248</v>
      </c>
      <c r="AY693" s="235" t="s">
        <v>248</v>
      </c>
      <c r="AZ693" s="138">
        <v>12871</v>
      </c>
      <c r="BA693" s="188" t="s">
        <v>248</v>
      </c>
      <c r="BB693" s="203" t="s">
        <v>248</v>
      </c>
      <c r="BC693" s="158" t="s">
        <v>248</v>
      </c>
      <c r="BD693" s="217" t="s">
        <v>61</v>
      </c>
      <c r="BE693" s="201" t="s">
        <v>62</v>
      </c>
      <c r="BF693" s="201" t="s">
        <v>63</v>
      </c>
      <c r="BG693" s="201" t="s">
        <v>196</v>
      </c>
      <c r="BH693" s="456" t="s">
        <v>712</v>
      </c>
      <c r="BI693" s="218" t="s">
        <v>68</v>
      </c>
      <c r="BJ693" s="370">
        <v>214</v>
      </c>
      <c r="BK693" s="370">
        <v>4</v>
      </c>
      <c r="BL693" s="219" t="s">
        <v>65</v>
      </c>
      <c r="BM693" s="52"/>
      <c r="BN693" s="218" t="s">
        <v>310</v>
      </c>
      <c r="BO693" s="217" t="s">
        <v>346</v>
      </c>
      <c r="BP693" s="201" t="s">
        <v>685</v>
      </c>
      <c r="BQ693" s="52" t="s">
        <v>718</v>
      </c>
    </row>
    <row r="694" spans="1:69" ht="16.5" thickBot="1">
      <c r="A694" s="207" t="s">
        <v>37</v>
      </c>
      <c r="B694" s="208" t="s">
        <v>9</v>
      </c>
      <c r="C694" s="202" t="s">
        <v>35</v>
      </c>
      <c r="D694" s="210" t="s">
        <v>182</v>
      </c>
      <c r="E694" s="24" t="s">
        <v>560</v>
      </c>
      <c r="F694" s="86">
        <v>83</v>
      </c>
      <c r="G694" s="80">
        <v>0</v>
      </c>
      <c r="H694" s="204"/>
      <c r="I694" s="204"/>
      <c r="J694" s="204"/>
      <c r="K694" s="204"/>
      <c r="L694" s="80">
        <v>0</v>
      </c>
      <c r="M694" s="203"/>
      <c r="N694" s="52">
        <v>0</v>
      </c>
      <c r="O694" s="204"/>
      <c r="P694" s="204"/>
      <c r="Q694" s="11">
        <v>5.6263249999999996</v>
      </c>
      <c r="R694" s="204"/>
      <c r="S694" s="204"/>
      <c r="T694" s="53">
        <v>6.9892857142857139</v>
      </c>
      <c r="U694" s="204"/>
      <c r="V694" s="204"/>
      <c r="W694" s="11">
        <v>5.2903372168673997</v>
      </c>
      <c r="X694" s="204"/>
      <c r="Y694" s="204"/>
      <c r="Z694" s="53">
        <v>6.7312499999999993</v>
      </c>
      <c r="AA694" s="204"/>
      <c r="AB694" s="204"/>
      <c r="AC694" s="204"/>
      <c r="AD694" s="204"/>
      <c r="AE694" s="204"/>
      <c r="AF694" s="9">
        <v>3.6438347793487185</v>
      </c>
      <c r="AG694" s="9">
        <v>578</v>
      </c>
      <c r="AH694" s="9">
        <v>0.41052861151791764</v>
      </c>
      <c r="AI694" s="9">
        <v>12</v>
      </c>
      <c r="AJ694" s="9">
        <v>2.7687499999999998</v>
      </c>
      <c r="AK694" s="9" t="s">
        <v>248</v>
      </c>
      <c r="AL694" s="9">
        <v>80</v>
      </c>
      <c r="AM694" s="9">
        <v>3.6642857259937691</v>
      </c>
      <c r="AN694" s="9">
        <v>3.6937172774869111</v>
      </c>
      <c r="AO694" s="73">
        <v>2</v>
      </c>
      <c r="AP694" s="80">
        <v>0</v>
      </c>
      <c r="AQ694" s="80">
        <v>0</v>
      </c>
      <c r="AR694" s="224">
        <v>164</v>
      </c>
      <c r="AS694" s="224" t="s">
        <v>248</v>
      </c>
      <c r="AT694" s="11">
        <v>5891.1710000000003</v>
      </c>
      <c r="AU694" s="11">
        <v>22.529</v>
      </c>
      <c r="AV694" s="11">
        <v>0</v>
      </c>
      <c r="AW694" s="11">
        <v>164</v>
      </c>
      <c r="AX694" s="158" t="s">
        <v>248</v>
      </c>
      <c r="AY694" s="235" t="s">
        <v>248</v>
      </c>
      <c r="AZ694" s="138">
        <v>65444</v>
      </c>
      <c r="BA694" s="188" t="s">
        <v>248</v>
      </c>
      <c r="BB694" s="203" t="s">
        <v>248</v>
      </c>
      <c r="BC694" s="158" t="s">
        <v>248</v>
      </c>
      <c r="BD694" s="217" t="s">
        <v>61</v>
      </c>
      <c r="BE694" s="201" t="s">
        <v>62</v>
      </c>
      <c r="BF694" s="201" t="s">
        <v>63</v>
      </c>
      <c r="BG694" s="201" t="s">
        <v>196</v>
      </c>
      <c r="BH694" s="218" t="s">
        <v>515</v>
      </c>
      <c r="BI694" s="218" t="s">
        <v>64</v>
      </c>
      <c r="BJ694" s="370">
        <v>214</v>
      </c>
      <c r="BK694" s="370">
        <v>1</v>
      </c>
      <c r="BL694" s="219" t="s">
        <v>65</v>
      </c>
      <c r="BM694" s="52"/>
      <c r="BN694" s="218" t="s">
        <v>310</v>
      </c>
      <c r="BO694" s="217" t="s">
        <v>54</v>
      </c>
      <c r="BP694" s="201" t="s">
        <v>699</v>
      </c>
      <c r="BQ694" s="52" t="s">
        <v>715</v>
      </c>
    </row>
    <row r="695" spans="1:69" ht="16.5" thickBot="1">
      <c r="A695" s="207" t="s">
        <v>37</v>
      </c>
      <c r="B695" s="208" t="s">
        <v>9</v>
      </c>
      <c r="C695" s="202" t="s">
        <v>35</v>
      </c>
      <c r="D695" s="210" t="s">
        <v>182</v>
      </c>
      <c r="E695" s="24" t="s">
        <v>560</v>
      </c>
      <c r="F695" s="86">
        <v>81</v>
      </c>
      <c r="G695" s="80">
        <v>1</v>
      </c>
      <c r="H695" s="204"/>
      <c r="I695" s="204"/>
      <c r="J695" s="204"/>
      <c r="K695" s="204"/>
      <c r="L695" s="80">
        <v>0</v>
      </c>
      <c r="M695" s="203"/>
      <c r="N695" s="52">
        <v>1</v>
      </c>
      <c r="O695" s="204"/>
      <c r="P695" s="204"/>
      <c r="Q695" s="11">
        <v>7.029224825</v>
      </c>
      <c r="R695" s="204"/>
      <c r="S695" s="204"/>
      <c r="T695" s="53">
        <v>12.75</v>
      </c>
      <c r="U695" s="204"/>
      <c r="V695" s="204"/>
      <c r="W695" s="11">
        <v>6.9846997374999997</v>
      </c>
      <c r="X695" s="204"/>
      <c r="Y695" s="204"/>
      <c r="Z695" s="53">
        <v>13</v>
      </c>
      <c r="AA695" s="204"/>
      <c r="AB695" s="204"/>
      <c r="AC695" s="204"/>
      <c r="AD695" s="204"/>
      <c r="AE695" s="204"/>
      <c r="AF695" s="9">
        <v>3.2414285711957578</v>
      </c>
      <c r="AG695" s="9">
        <v>553</v>
      </c>
      <c r="AH695" s="9">
        <v>0.56113518867955892</v>
      </c>
      <c r="AI695" s="9">
        <v>55</v>
      </c>
      <c r="AJ695" s="9">
        <v>2.13953488372093</v>
      </c>
      <c r="AK695" s="9" t="s">
        <v>248</v>
      </c>
      <c r="AL695" s="9">
        <v>79</v>
      </c>
      <c r="AM695" s="9">
        <v>3.2414285711957578</v>
      </c>
      <c r="AN695" s="9">
        <v>3.3114754098360657</v>
      </c>
      <c r="AO695" s="73">
        <v>8</v>
      </c>
      <c r="AP695" s="80">
        <v>0</v>
      </c>
      <c r="AQ695" s="80">
        <v>0</v>
      </c>
      <c r="AR695" s="224">
        <v>152</v>
      </c>
      <c r="AS695" s="224" t="s">
        <v>248</v>
      </c>
      <c r="AT695" s="11">
        <v>5707.6610000000001</v>
      </c>
      <c r="AU695" s="11">
        <v>0</v>
      </c>
      <c r="AV695" s="11">
        <v>0</v>
      </c>
      <c r="AW695" s="11">
        <v>152</v>
      </c>
      <c r="AX695" s="158" t="s">
        <v>248</v>
      </c>
      <c r="AY695" s="235" t="s">
        <v>248</v>
      </c>
      <c r="AZ695" s="138">
        <v>65444</v>
      </c>
      <c r="BA695" s="188" t="s">
        <v>248</v>
      </c>
      <c r="BB695" s="203" t="s">
        <v>248</v>
      </c>
      <c r="BC695" s="158" t="s">
        <v>248</v>
      </c>
      <c r="BD695" s="217" t="s">
        <v>61</v>
      </c>
      <c r="BE695" s="201" t="s">
        <v>62</v>
      </c>
      <c r="BF695" s="201" t="s">
        <v>63</v>
      </c>
      <c r="BG695" s="201" t="s">
        <v>196</v>
      </c>
      <c r="BH695" s="218" t="s">
        <v>515</v>
      </c>
      <c r="BI695" s="218" t="s">
        <v>66</v>
      </c>
      <c r="BJ695" s="370">
        <v>214</v>
      </c>
      <c r="BK695" s="370">
        <v>7</v>
      </c>
      <c r="BL695" s="219" t="s">
        <v>65</v>
      </c>
      <c r="BM695" s="52"/>
      <c r="BN695" s="218" t="s">
        <v>310</v>
      </c>
      <c r="BO695" s="217" t="s">
        <v>54</v>
      </c>
      <c r="BP695" s="201" t="s">
        <v>699</v>
      </c>
      <c r="BQ695" s="52" t="s">
        <v>715</v>
      </c>
    </row>
    <row r="696" spans="1:69" ht="16.5" thickBot="1">
      <c r="A696" s="207" t="s">
        <v>37</v>
      </c>
      <c r="B696" s="208" t="s">
        <v>9</v>
      </c>
      <c r="C696" s="202" t="s">
        <v>35</v>
      </c>
      <c r="D696" s="210" t="s">
        <v>182</v>
      </c>
      <c r="E696" s="24" t="s">
        <v>560</v>
      </c>
      <c r="F696" s="86">
        <v>83</v>
      </c>
      <c r="G696" s="80">
        <v>0</v>
      </c>
      <c r="H696" s="204"/>
      <c r="I696" s="204"/>
      <c r="J696" s="204"/>
      <c r="K696" s="204"/>
      <c r="L696" s="80">
        <v>0</v>
      </c>
      <c r="M696" s="203"/>
      <c r="N696" s="52">
        <v>0</v>
      </c>
      <c r="O696" s="204"/>
      <c r="P696" s="204"/>
      <c r="Q696" s="11">
        <v>7.4373731325000003</v>
      </c>
      <c r="R696" s="204"/>
      <c r="S696" s="204"/>
      <c r="T696" s="53">
        <v>8.9892857142857139</v>
      </c>
      <c r="U696" s="204"/>
      <c r="V696" s="204"/>
      <c r="W696" s="11">
        <v>7.5721202289156002</v>
      </c>
      <c r="X696" s="204"/>
      <c r="Y696" s="204"/>
      <c r="Z696" s="53">
        <v>9.6416666666666657</v>
      </c>
      <c r="AA696" s="204"/>
      <c r="AB696" s="204"/>
      <c r="AC696" s="204"/>
      <c r="AD696" s="204"/>
      <c r="AE696" s="204"/>
      <c r="AF696" s="9">
        <v>3.3686919169253615</v>
      </c>
      <c r="AG696" s="9">
        <v>581</v>
      </c>
      <c r="AH696" s="9">
        <v>0.55118990842742632</v>
      </c>
      <c r="AI696" s="9">
        <v>47</v>
      </c>
      <c r="AJ696" s="9">
        <v>2.2638157894736843</v>
      </c>
      <c r="AK696" s="9" t="s">
        <v>248</v>
      </c>
      <c r="AL696" s="9">
        <v>83</v>
      </c>
      <c r="AM696" s="9">
        <v>3.3686919169253615</v>
      </c>
      <c r="AN696" s="9">
        <v>3.5153985507246377</v>
      </c>
      <c r="AO696" s="73">
        <v>3</v>
      </c>
      <c r="AP696" s="80">
        <v>0</v>
      </c>
      <c r="AQ696" s="80">
        <v>0</v>
      </c>
      <c r="AR696" s="224">
        <v>163</v>
      </c>
      <c r="AS696" s="224" t="s">
        <v>248</v>
      </c>
      <c r="AT696" s="11">
        <v>5931.4489999999996</v>
      </c>
      <c r="AU696" s="11">
        <v>0</v>
      </c>
      <c r="AV696" s="11">
        <v>0</v>
      </c>
      <c r="AW696" s="11">
        <v>163</v>
      </c>
      <c r="AX696" s="158" t="s">
        <v>248</v>
      </c>
      <c r="AY696" s="235" t="s">
        <v>248</v>
      </c>
      <c r="AZ696" s="138">
        <v>65444</v>
      </c>
      <c r="BA696" s="188" t="s">
        <v>248</v>
      </c>
      <c r="BB696" s="203" t="s">
        <v>248</v>
      </c>
      <c r="BC696" s="158" t="s">
        <v>248</v>
      </c>
      <c r="BD696" s="217" t="s">
        <v>61</v>
      </c>
      <c r="BE696" s="201" t="s">
        <v>62</v>
      </c>
      <c r="BF696" s="201" t="s">
        <v>63</v>
      </c>
      <c r="BG696" s="201" t="s">
        <v>196</v>
      </c>
      <c r="BH696" s="218" t="s">
        <v>515</v>
      </c>
      <c r="BI696" s="218" t="s">
        <v>67</v>
      </c>
      <c r="BJ696" s="370">
        <v>214</v>
      </c>
      <c r="BK696" s="370">
        <v>3</v>
      </c>
      <c r="BL696" s="219" t="s">
        <v>65</v>
      </c>
      <c r="BM696" s="52"/>
      <c r="BN696" s="218" t="s">
        <v>310</v>
      </c>
      <c r="BO696" s="217" t="s">
        <v>54</v>
      </c>
      <c r="BP696" s="201" t="s">
        <v>699</v>
      </c>
      <c r="BQ696" s="52" t="s">
        <v>715</v>
      </c>
    </row>
    <row r="697" spans="1:69" ht="16.5" thickBot="1">
      <c r="A697" s="207" t="s">
        <v>37</v>
      </c>
      <c r="B697" s="208" t="s">
        <v>9</v>
      </c>
      <c r="C697" s="202" t="s">
        <v>35</v>
      </c>
      <c r="D697" s="210" t="s">
        <v>182</v>
      </c>
      <c r="E697" s="24" t="s">
        <v>560</v>
      </c>
      <c r="F697" s="86">
        <v>83</v>
      </c>
      <c r="G697" s="80">
        <v>1</v>
      </c>
      <c r="H697" s="204"/>
      <c r="I697" s="204"/>
      <c r="J697" s="204"/>
      <c r="K697" s="204"/>
      <c r="L697" s="80">
        <v>1</v>
      </c>
      <c r="M697" s="203"/>
      <c r="N697" s="52">
        <v>0</v>
      </c>
      <c r="O697" s="204"/>
      <c r="P697" s="204"/>
      <c r="Q697" s="11">
        <v>7.6933330370000004</v>
      </c>
      <c r="R697" s="204"/>
      <c r="S697" s="204"/>
      <c r="T697" s="53">
        <v>9.9750000000000014</v>
      </c>
      <c r="U697" s="204"/>
      <c r="V697" s="204"/>
      <c r="W697" s="11">
        <v>7.6682960123455999</v>
      </c>
      <c r="X697" s="204"/>
      <c r="Y697" s="204"/>
      <c r="Z697" s="53">
        <v>9.9750000000000014</v>
      </c>
      <c r="AA697" s="204"/>
      <c r="AB697" s="204"/>
      <c r="AC697" s="204"/>
      <c r="AD697" s="204"/>
      <c r="AE697" s="204"/>
      <c r="AF697" s="9">
        <v>2.6851717891141256</v>
      </c>
      <c r="AG697" s="9">
        <v>553</v>
      </c>
      <c r="AH697" s="9">
        <v>0.30908593841269921</v>
      </c>
      <c r="AI697" s="9">
        <v>116</v>
      </c>
      <c r="AJ697" s="9">
        <v>2.048820754716981</v>
      </c>
      <c r="AK697" s="9" t="s">
        <v>248</v>
      </c>
      <c r="AL697" s="9">
        <v>0</v>
      </c>
      <c r="AM697" s="9"/>
      <c r="AN697" s="9"/>
      <c r="AO697" s="73">
        <v>6</v>
      </c>
      <c r="AP697" s="80">
        <v>0</v>
      </c>
      <c r="AQ697" s="80">
        <v>0</v>
      </c>
      <c r="AR697" s="224">
        <v>158</v>
      </c>
      <c r="AS697" s="224" t="s">
        <v>248</v>
      </c>
      <c r="AT697" s="11">
        <v>5811.1080000000002</v>
      </c>
      <c r="AU697" s="11">
        <v>0</v>
      </c>
      <c r="AV697" s="11">
        <v>0</v>
      </c>
      <c r="AW697" s="11">
        <v>158</v>
      </c>
      <c r="AX697" s="158" t="s">
        <v>248</v>
      </c>
      <c r="AY697" s="235" t="s">
        <v>248</v>
      </c>
      <c r="AZ697" s="138">
        <v>65444</v>
      </c>
      <c r="BA697" s="188" t="s">
        <v>248</v>
      </c>
      <c r="BB697" s="203" t="s">
        <v>248</v>
      </c>
      <c r="BC697" s="158" t="s">
        <v>248</v>
      </c>
      <c r="BD697" s="217" t="s">
        <v>61</v>
      </c>
      <c r="BE697" s="201" t="s">
        <v>62</v>
      </c>
      <c r="BF697" s="201" t="s">
        <v>63</v>
      </c>
      <c r="BG697" s="201" t="s">
        <v>196</v>
      </c>
      <c r="BH697" s="218" t="s">
        <v>515</v>
      </c>
      <c r="BI697" s="218" t="s">
        <v>68</v>
      </c>
      <c r="BJ697" s="370">
        <v>214</v>
      </c>
      <c r="BK697" s="370">
        <v>4</v>
      </c>
      <c r="BL697" s="219" t="s">
        <v>65</v>
      </c>
      <c r="BM697" s="52"/>
      <c r="BN697" s="218" t="s">
        <v>310</v>
      </c>
      <c r="BO697" s="217" t="s">
        <v>54</v>
      </c>
      <c r="BP697" s="201" t="s">
        <v>699</v>
      </c>
      <c r="BQ697" s="52" t="s">
        <v>715</v>
      </c>
    </row>
    <row r="698" spans="1:69" ht="16.5" thickBot="1">
      <c r="A698" s="207" t="s">
        <v>37</v>
      </c>
      <c r="B698" s="208" t="s">
        <v>9</v>
      </c>
      <c r="C698" s="202" t="s">
        <v>35</v>
      </c>
      <c r="D698" s="210" t="s">
        <v>182</v>
      </c>
      <c r="E698" s="24" t="s">
        <v>313</v>
      </c>
      <c r="F698" s="86">
        <v>84</v>
      </c>
      <c r="G698" s="80">
        <v>0</v>
      </c>
      <c r="H698" s="204"/>
      <c r="I698" s="204"/>
      <c r="J698" s="204"/>
      <c r="K698" s="204"/>
      <c r="L698" s="80">
        <v>0</v>
      </c>
      <c r="M698" s="203"/>
      <c r="N698" s="52">
        <v>0</v>
      </c>
      <c r="O698" s="204"/>
      <c r="P698" s="204"/>
      <c r="Q698" s="11">
        <v>5.4425713333000001</v>
      </c>
      <c r="R698" s="204"/>
      <c r="S698" s="204"/>
      <c r="T698" s="53">
        <v>7.8999999999999986</v>
      </c>
      <c r="U698" s="204"/>
      <c r="V698" s="204"/>
      <c r="W698" s="11">
        <v>5.1183925595237998</v>
      </c>
      <c r="X698" s="204"/>
      <c r="Y698" s="204"/>
      <c r="Z698" s="53">
        <v>7.6999999999999993</v>
      </c>
      <c r="AA698" s="204"/>
      <c r="AB698" s="204"/>
      <c r="AC698" s="204"/>
      <c r="AD698" s="204"/>
      <c r="AE698" s="204"/>
      <c r="AF698" s="9">
        <v>3.7497449213144733</v>
      </c>
      <c r="AG698" s="9">
        <v>588</v>
      </c>
      <c r="AH698" s="9">
        <v>0.36350203690592026</v>
      </c>
      <c r="AI698" s="9">
        <v>10</v>
      </c>
      <c r="AJ698" s="9">
        <v>2.8592592592592592</v>
      </c>
      <c r="AK698" s="9" t="s">
        <v>248</v>
      </c>
      <c r="AL698" s="9">
        <v>83</v>
      </c>
      <c r="AM698" s="9">
        <v>3.7671084568135305</v>
      </c>
      <c r="AN698" s="9">
        <v>3.7447916666666665</v>
      </c>
      <c r="AO698" s="73">
        <v>0</v>
      </c>
      <c r="AP698" s="80">
        <v>0</v>
      </c>
      <c r="AQ698" s="80">
        <v>0</v>
      </c>
      <c r="AR698" s="224">
        <v>168</v>
      </c>
      <c r="AS698" s="224" t="s">
        <v>248</v>
      </c>
      <c r="AT698" s="11">
        <v>6159.0870000000004</v>
      </c>
      <c r="AU698" s="11">
        <v>67.064999999999998</v>
      </c>
      <c r="AV698" s="11">
        <v>0</v>
      </c>
      <c r="AW698" s="11">
        <v>168</v>
      </c>
      <c r="AX698" s="158" t="s">
        <v>248</v>
      </c>
      <c r="AY698" s="235" t="s">
        <v>248</v>
      </c>
      <c r="AZ698" s="138">
        <v>38929</v>
      </c>
      <c r="BA698" s="188" t="s">
        <v>248</v>
      </c>
      <c r="BB698" s="203" t="s">
        <v>248</v>
      </c>
      <c r="BC698" s="158" t="s">
        <v>248</v>
      </c>
      <c r="BD698" s="217" t="s">
        <v>61</v>
      </c>
      <c r="BE698" s="201" t="s">
        <v>62</v>
      </c>
      <c r="BF698" s="201" t="s">
        <v>63</v>
      </c>
      <c r="BG698" s="201" t="s">
        <v>196</v>
      </c>
      <c r="BH698" s="456" t="s">
        <v>513</v>
      </c>
      <c r="BI698" s="218" t="s">
        <v>64</v>
      </c>
      <c r="BJ698" s="370">
        <v>214</v>
      </c>
      <c r="BK698" s="370">
        <v>1</v>
      </c>
      <c r="BL698" s="219" t="s">
        <v>65</v>
      </c>
      <c r="BM698" s="52"/>
      <c r="BN698" s="218" t="s">
        <v>310</v>
      </c>
      <c r="BO698" s="217" t="s">
        <v>54</v>
      </c>
      <c r="BP698" s="201" t="s">
        <v>699</v>
      </c>
      <c r="BQ698" s="52" t="s">
        <v>715</v>
      </c>
    </row>
    <row r="699" spans="1:69" ht="16.5" thickBot="1">
      <c r="A699" s="207" t="s">
        <v>37</v>
      </c>
      <c r="B699" s="208" t="s">
        <v>9</v>
      </c>
      <c r="C699" s="202" t="s">
        <v>35</v>
      </c>
      <c r="D699" s="210" t="s">
        <v>182</v>
      </c>
      <c r="E699" s="11" t="s">
        <v>313</v>
      </c>
      <c r="F699" s="86">
        <v>81</v>
      </c>
      <c r="G699" s="80">
        <v>0</v>
      </c>
      <c r="H699" s="204"/>
      <c r="I699" s="204"/>
      <c r="J699" s="204"/>
      <c r="K699" s="204"/>
      <c r="L699" s="80">
        <v>0</v>
      </c>
      <c r="M699" s="203"/>
      <c r="N699" s="52">
        <v>0</v>
      </c>
      <c r="O699" s="204"/>
      <c r="P699" s="204"/>
      <c r="Q699" s="11">
        <v>6.8602094198000003</v>
      </c>
      <c r="R699" s="204"/>
      <c r="S699" s="204"/>
      <c r="T699" s="53">
        <v>9.2375000000000007</v>
      </c>
      <c r="U699" s="204"/>
      <c r="V699" s="204"/>
      <c r="W699" s="11">
        <v>6.7669873333332999</v>
      </c>
      <c r="X699" s="204"/>
      <c r="Y699" s="204"/>
      <c r="Z699" s="53">
        <v>9.2375000000000007</v>
      </c>
      <c r="AA699" s="204"/>
      <c r="AB699" s="204"/>
      <c r="AC699" s="204"/>
      <c r="AD699" s="204"/>
      <c r="AE699" s="204"/>
      <c r="AF699" s="9">
        <v>3.4161728458640015</v>
      </c>
      <c r="AG699" s="9">
        <v>561</v>
      </c>
      <c r="AH699" s="9">
        <v>0.4844893542448353</v>
      </c>
      <c r="AI699" s="9">
        <v>27</v>
      </c>
      <c r="AJ699" s="9">
        <v>2.4324074074074074</v>
      </c>
      <c r="AK699" s="9" t="s">
        <v>248</v>
      </c>
      <c r="AL699" s="9">
        <v>81</v>
      </c>
      <c r="AM699" s="9">
        <v>3.4161728458640015</v>
      </c>
      <c r="AN699" s="9">
        <v>3.534330985915493</v>
      </c>
      <c r="AO699" s="73">
        <v>1</v>
      </c>
      <c r="AP699" s="80">
        <v>0</v>
      </c>
      <c r="AQ699" s="80">
        <v>0</v>
      </c>
      <c r="AR699" s="224">
        <v>161</v>
      </c>
      <c r="AS699" s="224" t="s">
        <v>248</v>
      </c>
      <c r="AT699" s="11">
        <v>5998.634</v>
      </c>
      <c r="AU699" s="11">
        <v>0</v>
      </c>
      <c r="AV699" s="11">
        <v>0</v>
      </c>
      <c r="AW699" s="11">
        <v>161</v>
      </c>
      <c r="AX699" s="158" t="s">
        <v>248</v>
      </c>
      <c r="AY699" s="235" t="s">
        <v>248</v>
      </c>
      <c r="AZ699" s="138">
        <v>38929</v>
      </c>
      <c r="BA699" s="188" t="s">
        <v>248</v>
      </c>
      <c r="BB699" s="203" t="s">
        <v>248</v>
      </c>
      <c r="BC699" s="158" t="s">
        <v>248</v>
      </c>
      <c r="BD699" s="217" t="s">
        <v>61</v>
      </c>
      <c r="BE699" s="201" t="s">
        <v>62</v>
      </c>
      <c r="BF699" s="201" t="s">
        <v>63</v>
      </c>
      <c r="BG699" s="201" t="s">
        <v>196</v>
      </c>
      <c r="BH699" s="456" t="s">
        <v>513</v>
      </c>
      <c r="BI699" s="218" t="s">
        <v>66</v>
      </c>
      <c r="BJ699" s="370">
        <v>214</v>
      </c>
      <c r="BK699" s="370">
        <v>7</v>
      </c>
      <c r="BL699" s="219" t="s">
        <v>65</v>
      </c>
      <c r="BM699" s="52"/>
      <c r="BN699" s="218" t="s">
        <v>310</v>
      </c>
      <c r="BO699" s="217" t="s">
        <v>54</v>
      </c>
      <c r="BP699" s="201" t="s">
        <v>699</v>
      </c>
      <c r="BQ699" s="52" t="s">
        <v>715</v>
      </c>
    </row>
    <row r="700" spans="1:69" ht="16.5" thickBot="1">
      <c r="A700" s="207" t="s">
        <v>37</v>
      </c>
      <c r="B700" s="208" t="s">
        <v>9</v>
      </c>
      <c r="C700" s="202" t="s">
        <v>35</v>
      </c>
      <c r="D700" s="210" t="s">
        <v>182</v>
      </c>
      <c r="E700" s="11" t="s">
        <v>313</v>
      </c>
      <c r="F700" s="86">
        <v>84</v>
      </c>
      <c r="G700" s="80">
        <v>1</v>
      </c>
      <c r="H700" s="204"/>
      <c r="I700" s="204"/>
      <c r="J700" s="204"/>
      <c r="K700" s="204"/>
      <c r="L700" s="80">
        <v>0</v>
      </c>
      <c r="M700" s="203"/>
      <c r="N700" s="52">
        <v>0</v>
      </c>
      <c r="O700" s="204"/>
      <c r="P700" s="204"/>
      <c r="Q700" s="11">
        <v>6.8852166506000003</v>
      </c>
      <c r="R700" s="204"/>
      <c r="S700" s="204"/>
      <c r="T700" s="53">
        <v>8.8562499999999993</v>
      </c>
      <c r="U700" s="204"/>
      <c r="V700" s="204"/>
      <c r="W700" s="11">
        <v>7.0123732168673998</v>
      </c>
      <c r="X700" s="204"/>
      <c r="Y700" s="204"/>
      <c r="Z700" s="53">
        <v>8.9624999999999986</v>
      </c>
      <c r="AA700" s="204"/>
      <c r="AB700" s="204"/>
      <c r="AC700" s="204"/>
      <c r="AD700" s="204"/>
      <c r="AE700" s="204"/>
      <c r="AF700" s="9">
        <v>3.5378485462546561</v>
      </c>
      <c r="AG700" s="9">
        <v>581</v>
      </c>
      <c r="AH700" s="9">
        <v>0.47101266326629498</v>
      </c>
      <c r="AI700" s="9">
        <v>21</v>
      </c>
      <c r="AJ700" s="9">
        <v>2.5693965517241377</v>
      </c>
      <c r="AK700" s="9" t="s">
        <v>248</v>
      </c>
      <c r="AL700" s="9">
        <v>82</v>
      </c>
      <c r="AM700" s="9">
        <v>3.5447386852124847</v>
      </c>
      <c r="AN700" s="9">
        <v>3.6428571428571428</v>
      </c>
      <c r="AO700" s="73">
        <v>2</v>
      </c>
      <c r="AP700" s="80">
        <v>0</v>
      </c>
      <c r="AQ700" s="80">
        <v>0</v>
      </c>
      <c r="AR700" s="224">
        <v>164</v>
      </c>
      <c r="AS700" s="224" t="s">
        <v>248</v>
      </c>
      <c r="AT700" s="11">
        <v>6163.59</v>
      </c>
      <c r="AU700" s="11">
        <v>0</v>
      </c>
      <c r="AV700" s="11">
        <v>0</v>
      </c>
      <c r="AW700" s="11">
        <v>164</v>
      </c>
      <c r="AX700" s="158" t="s">
        <v>248</v>
      </c>
      <c r="AY700" s="235" t="s">
        <v>248</v>
      </c>
      <c r="AZ700" s="138">
        <v>38929</v>
      </c>
      <c r="BA700" s="188" t="s">
        <v>248</v>
      </c>
      <c r="BB700" s="203" t="s">
        <v>248</v>
      </c>
      <c r="BC700" s="158" t="s">
        <v>248</v>
      </c>
      <c r="BD700" s="217" t="s">
        <v>61</v>
      </c>
      <c r="BE700" s="201" t="s">
        <v>62</v>
      </c>
      <c r="BF700" s="201" t="s">
        <v>63</v>
      </c>
      <c r="BG700" s="201" t="s">
        <v>196</v>
      </c>
      <c r="BH700" s="456" t="s">
        <v>513</v>
      </c>
      <c r="BI700" s="218" t="s">
        <v>67</v>
      </c>
      <c r="BJ700" s="370">
        <v>214</v>
      </c>
      <c r="BK700" s="370">
        <v>3</v>
      </c>
      <c r="BL700" s="219" t="s">
        <v>65</v>
      </c>
      <c r="BM700" s="52"/>
      <c r="BN700" s="218" t="s">
        <v>310</v>
      </c>
      <c r="BO700" s="217" t="s">
        <v>54</v>
      </c>
      <c r="BP700" s="201" t="s">
        <v>699</v>
      </c>
      <c r="BQ700" s="52" t="s">
        <v>715</v>
      </c>
    </row>
    <row r="701" spans="1:69" ht="16.5" thickBot="1">
      <c r="A701" s="207" t="s">
        <v>37</v>
      </c>
      <c r="B701" s="208" t="s">
        <v>9</v>
      </c>
      <c r="C701" s="202" t="s">
        <v>35</v>
      </c>
      <c r="D701" s="210" t="s">
        <v>182</v>
      </c>
      <c r="E701" s="243" t="s">
        <v>313</v>
      </c>
      <c r="F701" s="86">
        <v>80</v>
      </c>
      <c r="G701" s="80">
        <v>1</v>
      </c>
      <c r="H701" s="204"/>
      <c r="I701" s="204"/>
      <c r="J701" s="204"/>
      <c r="K701" s="204"/>
      <c r="L701" s="80">
        <v>0</v>
      </c>
      <c r="M701" s="203"/>
      <c r="N701" s="52">
        <v>0</v>
      </c>
      <c r="O701" s="204"/>
      <c r="P701" s="204"/>
      <c r="Q701" s="11">
        <v>6.9054807594999996</v>
      </c>
      <c r="R701" s="204"/>
      <c r="S701" s="204"/>
      <c r="T701" s="53">
        <v>8.6749999999999989</v>
      </c>
      <c r="U701" s="204"/>
      <c r="V701" s="204"/>
      <c r="W701" s="11">
        <v>6.8965691518987002</v>
      </c>
      <c r="X701" s="204"/>
      <c r="Y701" s="204"/>
      <c r="Z701" s="53">
        <v>8.5249999999999986</v>
      </c>
      <c r="AA701" s="204"/>
      <c r="AB701" s="204"/>
      <c r="AC701" s="204"/>
      <c r="AD701" s="204"/>
      <c r="AE701" s="204"/>
      <c r="AF701" s="9">
        <v>2.6696000071934294</v>
      </c>
      <c r="AG701" s="9">
        <v>519</v>
      </c>
      <c r="AH701" s="9">
        <v>0.36172629561402947</v>
      </c>
      <c r="AI701" s="9">
        <v>110</v>
      </c>
      <c r="AJ701" s="9">
        <v>1.9054347826086957</v>
      </c>
      <c r="AK701" s="9" t="s">
        <v>248</v>
      </c>
      <c r="AL701" s="9">
        <v>0</v>
      </c>
      <c r="AM701" s="9"/>
      <c r="AN701" s="9"/>
      <c r="AO701" s="73">
        <v>60</v>
      </c>
      <c r="AP701" s="80">
        <v>5</v>
      </c>
      <c r="AQ701" s="80">
        <v>8</v>
      </c>
      <c r="AR701" s="224">
        <v>85</v>
      </c>
      <c r="AS701" s="224" t="s">
        <v>248</v>
      </c>
      <c r="AT701" s="11">
        <v>5557.2969999999996</v>
      </c>
      <c r="AU701" s="11">
        <v>321.02999999999997</v>
      </c>
      <c r="AV701" s="11">
        <v>0</v>
      </c>
      <c r="AW701" s="11">
        <v>85</v>
      </c>
      <c r="AX701" s="158" t="s">
        <v>248</v>
      </c>
      <c r="AY701" s="235" t="s">
        <v>248</v>
      </c>
      <c r="AZ701" s="243">
        <v>38929</v>
      </c>
      <c r="BA701" s="388" t="s">
        <v>248</v>
      </c>
      <c r="BB701" s="203" t="s">
        <v>248</v>
      </c>
      <c r="BC701" s="158" t="s">
        <v>248</v>
      </c>
      <c r="BD701" s="217" t="s">
        <v>61</v>
      </c>
      <c r="BE701" s="201" t="s">
        <v>62</v>
      </c>
      <c r="BF701" s="201" t="s">
        <v>63</v>
      </c>
      <c r="BG701" s="201" t="s">
        <v>196</v>
      </c>
      <c r="BH701" s="456" t="s">
        <v>513</v>
      </c>
      <c r="BI701" s="218" t="s">
        <v>68</v>
      </c>
      <c r="BJ701" s="370">
        <v>214</v>
      </c>
      <c r="BK701" s="370">
        <v>4</v>
      </c>
      <c r="BL701" s="219" t="s">
        <v>65</v>
      </c>
      <c r="BM701" s="52"/>
      <c r="BN701" s="218" t="s">
        <v>310</v>
      </c>
      <c r="BO701" s="217" t="s">
        <v>54</v>
      </c>
      <c r="BP701" s="201" t="s">
        <v>699</v>
      </c>
      <c r="BQ701" s="52" t="s">
        <v>715</v>
      </c>
    </row>
    <row r="702" spans="1:69" ht="16.5" thickBot="1">
      <c r="A702" s="207" t="s">
        <v>37</v>
      </c>
      <c r="B702" s="208" t="s">
        <v>9</v>
      </c>
      <c r="C702" s="202" t="s">
        <v>35</v>
      </c>
      <c r="D702" s="210" t="s">
        <v>182</v>
      </c>
      <c r="E702" s="11" t="s">
        <v>340</v>
      </c>
      <c r="F702" s="86">
        <v>64</v>
      </c>
      <c r="G702" s="80">
        <v>1</v>
      </c>
      <c r="H702" s="204"/>
      <c r="I702" s="204"/>
      <c r="J702" s="204"/>
      <c r="K702" s="204"/>
      <c r="L702" s="80">
        <v>0</v>
      </c>
      <c r="M702" s="203"/>
      <c r="N702" s="52">
        <v>0</v>
      </c>
      <c r="O702" s="204"/>
      <c r="P702" s="204"/>
      <c r="Q702" s="11">
        <v>5.6388412539999999</v>
      </c>
      <c r="R702" s="204"/>
      <c r="S702" s="204"/>
      <c r="T702" s="53">
        <v>7.8083333333333327</v>
      </c>
      <c r="U702" s="204"/>
      <c r="V702" s="204"/>
      <c r="W702" s="11">
        <v>5.3227618730157999</v>
      </c>
      <c r="X702" s="204"/>
      <c r="Y702" s="204"/>
      <c r="Z702" s="53">
        <v>7.6416666666666657</v>
      </c>
      <c r="AA702" s="204"/>
      <c r="AB702" s="204"/>
      <c r="AC702" s="204"/>
      <c r="AD702" s="204"/>
      <c r="AE702" s="204"/>
      <c r="AF702" s="9">
        <v>3.6650340300298327</v>
      </c>
      <c r="AG702" s="9">
        <v>441</v>
      </c>
      <c r="AH702" s="9">
        <v>0.42707470729029523</v>
      </c>
      <c r="AI702" s="9">
        <v>12</v>
      </c>
      <c r="AJ702" s="9">
        <v>2.7791666666666668</v>
      </c>
      <c r="AK702" s="9" t="s">
        <v>248</v>
      </c>
      <c r="AL702" s="9">
        <v>63</v>
      </c>
      <c r="AM702" s="9">
        <v>3.6650340300298327</v>
      </c>
      <c r="AN702" s="9">
        <v>3.6936860068259385</v>
      </c>
      <c r="AO702" s="73">
        <v>2</v>
      </c>
      <c r="AP702" s="80">
        <v>0</v>
      </c>
      <c r="AQ702" s="80">
        <v>0</v>
      </c>
      <c r="AR702" s="224">
        <v>124</v>
      </c>
      <c r="AS702" s="224" t="s">
        <v>248</v>
      </c>
      <c r="AT702" s="11">
        <v>4491.0140000000001</v>
      </c>
      <c r="AU702" s="11">
        <v>0</v>
      </c>
      <c r="AV702" s="11">
        <v>0</v>
      </c>
      <c r="AW702" s="11">
        <v>124</v>
      </c>
      <c r="AX702" s="158" t="s">
        <v>248</v>
      </c>
      <c r="AY702" s="235" t="s">
        <v>248</v>
      </c>
      <c r="AZ702" s="138">
        <v>65890</v>
      </c>
      <c r="BA702" s="188" t="s">
        <v>248</v>
      </c>
      <c r="BB702" s="203" t="s">
        <v>248</v>
      </c>
      <c r="BC702" s="158" t="s">
        <v>248</v>
      </c>
      <c r="BD702" s="217" t="s">
        <v>61</v>
      </c>
      <c r="BE702" s="201" t="s">
        <v>62</v>
      </c>
      <c r="BF702" s="201" t="s">
        <v>63</v>
      </c>
      <c r="BG702" s="201" t="s">
        <v>196</v>
      </c>
      <c r="BH702" s="456" t="s">
        <v>515</v>
      </c>
      <c r="BI702" s="218" t="s">
        <v>64</v>
      </c>
      <c r="BJ702" s="370">
        <v>214</v>
      </c>
      <c r="BK702" s="370">
        <v>1</v>
      </c>
      <c r="BL702" s="219" t="s">
        <v>65</v>
      </c>
      <c r="BM702" s="52"/>
      <c r="BN702" s="218" t="s">
        <v>310</v>
      </c>
      <c r="BO702" s="217" t="s">
        <v>54</v>
      </c>
      <c r="BP702" s="201" t="s">
        <v>699</v>
      </c>
      <c r="BQ702" s="52" t="s">
        <v>715</v>
      </c>
    </row>
    <row r="703" spans="1:69" ht="16.5" thickBot="1">
      <c r="A703" s="207" t="s">
        <v>37</v>
      </c>
      <c r="B703" s="208" t="s">
        <v>9</v>
      </c>
      <c r="C703" s="202" t="s">
        <v>35</v>
      </c>
      <c r="D703" s="210" t="s">
        <v>182</v>
      </c>
      <c r="E703" s="24" t="s">
        <v>340</v>
      </c>
      <c r="F703" s="86">
        <v>64</v>
      </c>
      <c r="G703" s="80">
        <v>3</v>
      </c>
      <c r="H703" s="204"/>
      <c r="I703" s="204"/>
      <c r="J703" s="204"/>
      <c r="K703" s="204"/>
      <c r="L703" s="80">
        <v>0</v>
      </c>
      <c r="M703" s="203"/>
      <c r="N703" s="52">
        <v>0</v>
      </c>
      <c r="O703" s="204"/>
      <c r="P703" s="204"/>
      <c r="Q703" s="11">
        <v>8.191573623</v>
      </c>
      <c r="R703" s="204"/>
      <c r="S703" s="204"/>
      <c r="T703" s="53">
        <v>14.487499999999999</v>
      </c>
      <c r="U703" s="204"/>
      <c r="V703" s="204"/>
      <c r="W703" s="11">
        <v>8.2025735081966999</v>
      </c>
      <c r="X703" s="204"/>
      <c r="Y703" s="204"/>
      <c r="Z703" s="53">
        <v>14.368749999999999</v>
      </c>
      <c r="AA703" s="204"/>
      <c r="AB703" s="204"/>
      <c r="AC703" s="204"/>
      <c r="AD703" s="204"/>
      <c r="AE703" s="204"/>
      <c r="AF703" s="9">
        <v>3.3246135915470343</v>
      </c>
      <c r="AG703" s="9">
        <v>427</v>
      </c>
      <c r="AH703" s="9">
        <v>0.49241366833915801</v>
      </c>
      <c r="AI703" s="9">
        <v>26</v>
      </c>
      <c r="AJ703" s="9">
        <v>2.3989130434782608</v>
      </c>
      <c r="AK703" s="9" t="s">
        <v>248</v>
      </c>
      <c r="AL703" s="9">
        <v>61</v>
      </c>
      <c r="AM703" s="9">
        <v>3.3246135915470343</v>
      </c>
      <c r="AN703" s="9">
        <v>3.4109848484848486</v>
      </c>
      <c r="AO703" s="73">
        <v>5</v>
      </c>
      <c r="AP703" s="80">
        <v>0</v>
      </c>
      <c r="AQ703" s="80">
        <v>0</v>
      </c>
      <c r="AR703" s="224">
        <v>117</v>
      </c>
      <c r="AS703" s="224" t="s">
        <v>248</v>
      </c>
      <c r="AT703" s="11">
        <v>4348.0379999999996</v>
      </c>
      <c r="AU703" s="11">
        <v>0</v>
      </c>
      <c r="AV703" s="11">
        <v>0</v>
      </c>
      <c r="AW703" s="11">
        <v>117</v>
      </c>
      <c r="AX703" s="158" t="s">
        <v>248</v>
      </c>
      <c r="AY703" s="235" t="s">
        <v>248</v>
      </c>
      <c r="AZ703" s="138">
        <v>65890</v>
      </c>
      <c r="BA703" s="188" t="s">
        <v>248</v>
      </c>
      <c r="BB703" s="203" t="s">
        <v>248</v>
      </c>
      <c r="BC703" s="158" t="s">
        <v>248</v>
      </c>
      <c r="BD703" s="217" t="s">
        <v>61</v>
      </c>
      <c r="BE703" s="201" t="s">
        <v>62</v>
      </c>
      <c r="BF703" s="201" t="s">
        <v>63</v>
      </c>
      <c r="BG703" s="201" t="s">
        <v>196</v>
      </c>
      <c r="BH703" s="456" t="s">
        <v>515</v>
      </c>
      <c r="BI703" s="218" t="s">
        <v>66</v>
      </c>
      <c r="BJ703" s="370">
        <v>214</v>
      </c>
      <c r="BK703" s="370">
        <v>7</v>
      </c>
      <c r="BL703" s="219" t="s">
        <v>65</v>
      </c>
      <c r="BM703" s="52"/>
      <c r="BN703" s="218" t="s">
        <v>310</v>
      </c>
      <c r="BO703" s="217" t="s">
        <v>54</v>
      </c>
      <c r="BP703" s="201" t="s">
        <v>699</v>
      </c>
      <c r="BQ703" s="52" t="s">
        <v>715</v>
      </c>
    </row>
    <row r="704" spans="1:69" ht="16.5" thickBot="1">
      <c r="A704" s="207" t="s">
        <v>37</v>
      </c>
      <c r="B704" s="208" t="s">
        <v>9</v>
      </c>
      <c r="C704" s="202" t="s">
        <v>35</v>
      </c>
      <c r="D704" s="210" t="s">
        <v>182</v>
      </c>
      <c r="E704" s="24" t="s">
        <v>340</v>
      </c>
      <c r="F704" s="86">
        <v>59</v>
      </c>
      <c r="G704" s="80">
        <v>2</v>
      </c>
      <c r="H704" s="204"/>
      <c r="I704" s="204"/>
      <c r="J704" s="204"/>
      <c r="K704" s="204"/>
      <c r="L704" s="80">
        <v>0</v>
      </c>
      <c r="M704" s="203"/>
      <c r="N704" s="52">
        <v>0</v>
      </c>
      <c r="O704" s="204"/>
      <c r="P704" s="204"/>
      <c r="Q704" s="11">
        <v>7.3273858421</v>
      </c>
      <c r="R704" s="204"/>
      <c r="S704" s="204"/>
      <c r="T704" s="53">
        <v>9.0749999999999993</v>
      </c>
      <c r="U704" s="204"/>
      <c r="V704" s="204"/>
      <c r="W704" s="11">
        <v>7.4520874210525996</v>
      </c>
      <c r="X704" s="204"/>
      <c r="Y704" s="204"/>
      <c r="Z704" s="53">
        <v>8.8937500000000007</v>
      </c>
      <c r="AA704" s="204"/>
      <c r="AB704" s="204"/>
      <c r="AC704" s="204"/>
      <c r="AD704" s="204"/>
      <c r="AE704" s="204"/>
      <c r="AF704" s="9">
        <v>3.4191520568621385</v>
      </c>
      <c r="AG704" s="9">
        <v>399</v>
      </c>
      <c r="AH704" s="9">
        <v>0.48459603221846914</v>
      </c>
      <c r="AI704" s="9">
        <v>16</v>
      </c>
      <c r="AJ704" s="9">
        <v>2.5270547945205482</v>
      </c>
      <c r="AK704" s="9" t="s">
        <v>248</v>
      </c>
      <c r="AL704" s="9">
        <v>56</v>
      </c>
      <c r="AM704" s="9">
        <v>3.4280357239197707</v>
      </c>
      <c r="AN704" s="9">
        <v>3.5233160621761659</v>
      </c>
      <c r="AO704" s="73">
        <v>1</v>
      </c>
      <c r="AP704" s="80">
        <v>0</v>
      </c>
      <c r="AQ704" s="80">
        <v>0</v>
      </c>
      <c r="AR704" s="224">
        <v>113</v>
      </c>
      <c r="AS704" s="224" t="s">
        <v>248</v>
      </c>
      <c r="AT704" s="11">
        <v>4078.444</v>
      </c>
      <c r="AU704" s="11">
        <v>0</v>
      </c>
      <c r="AV704" s="11">
        <v>0</v>
      </c>
      <c r="AW704" s="11">
        <v>113</v>
      </c>
      <c r="AX704" s="158" t="s">
        <v>248</v>
      </c>
      <c r="AY704" s="235" t="s">
        <v>248</v>
      </c>
      <c r="AZ704" s="138">
        <v>65890</v>
      </c>
      <c r="BA704" s="188" t="s">
        <v>248</v>
      </c>
      <c r="BB704" s="203" t="s">
        <v>248</v>
      </c>
      <c r="BC704" s="158" t="s">
        <v>248</v>
      </c>
      <c r="BD704" s="217" t="s">
        <v>61</v>
      </c>
      <c r="BE704" s="201" t="s">
        <v>62</v>
      </c>
      <c r="BF704" s="201" t="s">
        <v>63</v>
      </c>
      <c r="BG704" s="201" t="s">
        <v>196</v>
      </c>
      <c r="BH704" s="456" t="s">
        <v>515</v>
      </c>
      <c r="BI704" s="218" t="s">
        <v>67</v>
      </c>
      <c r="BJ704" s="370">
        <v>214</v>
      </c>
      <c r="BK704" s="370">
        <v>3</v>
      </c>
      <c r="BL704" s="219" t="s">
        <v>65</v>
      </c>
      <c r="BM704" s="52"/>
      <c r="BN704" s="218" t="s">
        <v>310</v>
      </c>
      <c r="BO704" s="217" t="s">
        <v>54</v>
      </c>
      <c r="BP704" s="201" t="s">
        <v>699</v>
      </c>
      <c r="BQ704" s="52" t="s">
        <v>715</v>
      </c>
    </row>
    <row r="705" spans="1:69" ht="16.5" thickBot="1">
      <c r="A705" s="207" t="s">
        <v>37</v>
      </c>
      <c r="B705" s="208" t="s">
        <v>9</v>
      </c>
      <c r="C705" s="202" t="s">
        <v>35</v>
      </c>
      <c r="D705" s="210" t="s">
        <v>182</v>
      </c>
      <c r="E705" s="24" t="s">
        <v>340</v>
      </c>
      <c r="F705" s="86">
        <v>63</v>
      </c>
      <c r="G705" s="80">
        <v>3</v>
      </c>
      <c r="H705" s="204"/>
      <c r="I705" s="204"/>
      <c r="J705" s="204"/>
      <c r="K705" s="204"/>
      <c r="L705" s="80">
        <v>0</v>
      </c>
      <c r="M705" s="203"/>
      <c r="N705" s="52">
        <v>0</v>
      </c>
      <c r="O705" s="204"/>
      <c r="P705" s="204"/>
      <c r="Q705" s="11">
        <v>8.1584998333000005</v>
      </c>
      <c r="R705" s="204"/>
      <c r="S705" s="204"/>
      <c r="T705" s="53">
        <v>14</v>
      </c>
      <c r="U705" s="204"/>
      <c r="V705" s="204"/>
      <c r="W705" s="11">
        <v>8.1535998000000003</v>
      </c>
      <c r="X705" s="204"/>
      <c r="Y705" s="204"/>
      <c r="Z705" s="53">
        <v>14</v>
      </c>
      <c r="AA705" s="204"/>
      <c r="AB705" s="204"/>
      <c r="AC705" s="204"/>
      <c r="AD705" s="204"/>
      <c r="AE705" s="204"/>
      <c r="AF705" s="9">
        <v>2.6672290698648085</v>
      </c>
      <c r="AG705" s="9">
        <v>403</v>
      </c>
      <c r="AH705" s="9">
        <v>0.32015729220851569</v>
      </c>
      <c r="AI705" s="9">
        <v>103</v>
      </c>
      <c r="AJ705" s="9">
        <v>2.0101648351648351</v>
      </c>
      <c r="AK705" s="9" t="s">
        <v>248</v>
      </c>
      <c r="AL705" s="9">
        <v>0</v>
      </c>
      <c r="AM705" s="9"/>
      <c r="AN705" s="9"/>
      <c r="AO705" s="73">
        <v>4</v>
      </c>
      <c r="AP705" s="80">
        <v>0</v>
      </c>
      <c r="AQ705" s="80">
        <v>0</v>
      </c>
      <c r="AR705" s="224">
        <v>116</v>
      </c>
      <c r="AS705" s="224" t="s">
        <v>248</v>
      </c>
      <c r="AT705" s="11">
        <v>4263.5349999999999</v>
      </c>
      <c r="AU705" s="11">
        <v>0</v>
      </c>
      <c r="AV705" s="11">
        <v>0</v>
      </c>
      <c r="AW705" s="11">
        <v>116</v>
      </c>
      <c r="AX705" s="158" t="s">
        <v>248</v>
      </c>
      <c r="AY705" s="235" t="s">
        <v>248</v>
      </c>
      <c r="AZ705" s="138">
        <v>65890</v>
      </c>
      <c r="BA705" s="188" t="s">
        <v>248</v>
      </c>
      <c r="BB705" s="203" t="s">
        <v>248</v>
      </c>
      <c r="BC705" s="158" t="s">
        <v>248</v>
      </c>
      <c r="BD705" s="217" t="s">
        <v>61</v>
      </c>
      <c r="BE705" s="201" t="s">
        <v>62</v>
      </c>
      <c r="BF705" s="201" t="s">
        <v>63</v>
      </c>
      <c r="BG705" s="201" t="s">
        <v>196</v>
      </c>
      <c r="BH705" s="456" t="s">
        <v>515</v>
      </c>
      <c r="BI705" s="218" t="s">
        <v>68</v>
      </c>
      <c r="BJ705" s="370">
        <v>214</v>
      </c>
      <c r="BK705" s="370">
        <v>4</v>
      </c>
      <c r="BL705" s="219" t="s">
        <v>65</v>
      </c>
      <c r="BM705" s="52"/>
      <c r="BN705" s="218" t="s">
        <v>310</v>
      </c>
      <c r="BO705" s="217" t="s">
        <v>54</v>
      </c>
      <c r="BP705" s="201" t="s">
        <v>699</v>
      </c>
      <c r="BQ705" s="52" t="s">
        <v>715</v>
      </c>
    </row>
    <row r="706" spans="1:69" ht="16.5" thickBot="1">
      <c r="A706" s="207" t="s">
        <v>37</v>
      </c>
      <c r="B706" s="208" t="s">
        <v>9</v>
      </c>
      <c r="C706" s="202" t="s">
        <v>35</v>
      </c>
      <c r="D706" s="210" t="s">
        <v>182</v>
      </c>
      <c r="E706" s="24" t="s">
        <v>639</v>
      </c>
      <c r="F706" s="86">
        <v>68</v>
      </c>
      <c r="G706" s="80">
        <v>1</v>
      </c>
      <c r="H706" s="204"/>
      <c r="I706" s="204"/>
      <c r="J706" s="204"/>
      <c r="K706" s="204"/>
      <c r="L706" s="80">
        <v>1</v>
      </c>
      <c r="M706" s="203"/>
      <c r="N706" s="52">
        <v>0</v>
      </c>
      <c r="O706" s="204"/>
      <c r="P706" s="204"/>
      <c r="Q706" s="11">
        <v>5.5426513484999997</v>
      </c>
      <c r="R706" s="204"/>
      <c r="S706" s="204"/>
      <c r="T706" s="53">
        <v>6.8374999999999995</v>
      </c>
      <c r="U706" s="204"/>
      <c r="V706" s="204"/>
      <c r="W706" s="11">
        <v>5.2380755454544996</v>
      </c>
      <c r="X706" s="204"/>
      <c r="Y706" s="204"/>
      <c r="Z706" s="53">
        <v>6.6749999999999989</v>
      </c>
      <c r="AA706" s="204"/>
      <c r="AB706" s="204"/>
      <c r="AC706" s="204"/>
      <c r="AD706" s="204"/>
      <c r="AE706" s="204"/>
      <c r="AF706" s="9">
        <v>3.6550216579334043</v>
      </c>
      <c r="AG706" s="9">
        <v>462</v>
      </c>
      <c r="AH706" s="9">
        <v>0.41415158702013738</v>
      </c>
      <c r="AI706" s="9">
        <v>12</v>
      </c>
      <c r="AJ706" s="9">
        <v>2.7312500000000002</v>
      </c>
      <c r="AK706" s="9" t="s">
        <v>248</v>
      </c>
      <c r="AL706" s="9">
        <v>66</v>
      </c>
      <c r="AM706" s="9">
        <v>3.6550216579334043</v>
      </c>
      <c r="AN706" s="9">
        <v>3.6869009584664538</v>
      </c>
      <c r="AO706" s="73">
        <v>2</v>
      </c>
      <c r="AP706" s="80">
        <v>0</v>
      </c>
      <c r="AQ706" s="80">
        <v>0</v>
      </c>
      <c r="AR706" s="224">
        <v>132</v>
      </c>
      <c r="AS706" s="224" t="s">
        <v>248</v>
      </c>
      <c r="AT706" s="11">
        <v>4780.7579999999998</v>
      </c>
      <c r="AU706" s="11">
        <v>0</v>
      </c>
      <c r="AV706" s="11">
        <v>0</v>
      </c>
      <c r="AW706" s="11">
        <v>132</v>
      </c>
      <c r="AX706" s="158" t="s">
        <v>248</v>
      </c>
      <c r="AY706" s="235" t="s">
        <v>248</v>
      </c>
      <c r="AZ706" s="138">
        <v>51180</v>
      </c>
      <c r="BA706" s="188" t="s">
        <v>248</v>
      </c>
      <c r="BB706" s="203" t="s">
        <v>248</v>
      </c>
      <c r="BC706" s="158" t="s">
        <v>248</v>
      </c>
      <c r="BD706" s="217" t="s">
        <v>61</v>
      </c>
      <c r="BE706" s="201" t="s">
        <v>62</v>
      </c>
      <c r="BF706" s="201" t="s">
        <v>63</v>
      </c>
      <c r="BG706" s="201" t="s">
        <v>196</v>
      </c>
      <c r="BH706" s="456" t="s">
        <v>515</v>
      </c>
      <c r="BI706" s="218" t="s">
        <v>64</v>
      </c>
      <c r="BJ706" s="370">
        <v>214</v>
      </c>
      <c r="BK706" s="370">
        <v>1</v>
      </c>
      <c r="BL706" s="219" t="s">
        <v>65</v>
      </c>
      <c r="BM706" s="52"/>
      <c r="BN706" s="218" t="s">
        <v>310</v>
      </c>
      <c r="BO706" s="217" t="s">
        <v>74</v>
      </c>
      <c r="BP706" s="201" t="s">
        <v>681</v>
      </c>
      <c r="BQ706" s="52" t="s">
        <v>717</v>
      </c>
    </row>
    <row r="707" spans="1:69" ht="16.5" thickBot="1">
      <c r="A707" s="207" t="s">
        <v>37</v>
      </c>
      <c r="B707" s="208" t="s">
        <v>9</v>
      </c>
      <c r="C707" s="202" t="s">
        <v>35</v>
      </c>
      <c r="D707" s="210" t="s">
        <v>182</v>
      </c>
      <c r="E707" s="24" t="s">
        <v>639</v>
      </c>
      <c r="F707" s="86">
        <v>67</v>
      </c>
      <c r="G707" s="80">
        <v>1</v>
      </c>
      <c r="H707" s="204"/>
      <c r="I707" s="204"/>
      <c r="J707" s="204"/>
      <c r="K707" s="204"/>
      <c r="L707" s="80">
        <v>0</v>
      </c>
      <c r="M707" s="203"/>
      <c r="N707" s="52">
        <v>0</v>
      </c>
      <c r="O707" s="204"/>
      <c r="P707" s="204"/>
      <c r="Q707" s="11">
        <v>7.6702423181999997</v>
      </c>
      <c r="R707" s="204"/>
      <c r="S707" s="204"/>
      <c r="T707" s="53">
        <v>13.849999999999998</v>
      </c>
      <c r="U707" s="204"/>
      <c r="V707" s="204"/>
      <c r="W707" s="11">
        <v>7.7147726515150996</v>
      </c>
      <c r="X707" s="204"/>
      <c r="Y707" s="204"/>
      <c r="Z707" s="53">
        <v>13.849999999999998</v>
      </c>
      <c r="AA707" s="204"/>
      <c r="AB707" s="204"/>
      <c r="AC707" s="204"/>
      <c r="AD707" s="204"/>
      <c r="AE707" s="204"/>
      <c r="AF707" s="9">
        <v>3.17792207983149</v>
      </c>
      <c r="AG707" s="9">
        <v>462</v>
      </c>
      <c r="AH707" s="9">
        <v>0.56508650635971769</v>
      </c>
      <c r="AI707" s="9">
        <v>60</v>
      </c>
      <c r="AJ707" s="9">
        <v>2.1074468085106384</v>
      </c>
      <c r="AK707" s="9" t="s">
        <v>248</v>
      </c>
      <c r="AL707" s="9">
        <v>64</v>
      </c>
      <c r="AM707" s="9">
        <v>3.1971651813281428</v>
      </c>
      <c r="AN707" s="9">
        <v>3.2578125</v>
      </c>
      <c r="AO707" s="73">
        <v>1</v>
      </c>
      <c r="AP707" s="80">
        <v>2</v>
      </c>
      <c r="AQ707" s="80">
        <v>0</v>
      </c>
      <c r="AR707" s="224">
        <v>129</v>
      </c>
      <c r="AS707" s="224" t="s">
        <v>248</v>
      </c>
      <c r="AT707" s="11">
        <v>4597.1940000000004</v>
      </c>
      <c r="AU707" s="11">
        <v>143.88499999999999</v>
      </c>
      <c r="AV707" s="11">
        <v>0</v>
      </c>
      <c r="AW707" s="11">
        <v>129</v>
      </c>
      <c r="AX707" s="158" t="s">
        <v>248</v>
      </c>
      <c r="AY707" s="235" t="s">
        <v>248</v>
      </c>
      <c r="AZ707" s="138">
        <v>51180</v>
      </c>
      <c r="BA707" s="188" t="s">
        <v>248</v>
      </c>
      <c r="BB707" s="203" t="s">
        <v>248</v>
      </c>
      <c r="BC707" s="158" t="s">
        <v>248</v>
      </c>
      <c r="BD707" s="217" t="s">
        <v>61</v>
      </c>
      <c r="BE707" s="201" t="s">
        <v>62</v>
      </c>
      <c r="BF707" s="201" t="s">
        <v>63</v>
      </c>
      <c r="BG707" s="201" t="s">
        <v>196</v>
      </c>
      <c r="BH707" s="455" t="s">
        <v>515</v>
      </c>
      <c r="BI707" s="218" t="s">
        <v>66</v>
      </c>
      <c r="BJ707" s="370">
        <v>214</v>
      </c>
      <c r="BK707" s="370">
        <v>7</v>
      </c>
      <c r="BL707" s="219" t="s">
        <v>65</v>
      </c>
      <c r="BM707" s="52"/>
      <c r="BN707" s="218" t="s">
        <v>310</v>
      </c>
      <c r="BO707" s="217" t="s">
        <v>74</v>
      </c>
      <c r="BP707" s="201" t="s">
        <v>681</v>
      </c>
      <c r="BQ707" s="52" t="s">
        <v>717</v>
      </c>
    </row>
    <row r="708" spans="1:69" ht="16.5" thickBot="1">
      <c r="A708" s="207" t="s">
        <v>37</v>
      </c>
      <c r="B708" s="208" t="s">
        <v>9</v>
      </c>
      <c r="C708" s="202" t="s">
        <v>35</v>
      </c>
      <c r="D708" s="210" t="s">
        <v>182</v>
      </c>
      <c r="E708" s="24" t="s">
        <v>639</v>
      </c>
      <c r="F708" s="86">
        <v>67</v>
      </c>
      <c r="G708" s="80">
        <v>1</v>
      </c>
      <c r="H708" s="204"/>
      <c r="I708" s="204"/>
      <c r="J708" s="204"/>
      <c r="K708" s="204"/>
      <c r="L708" s="80">
        <v>0</v>
      </c>
      <c r="M708" s="203"/>
      <c r="N708" s="52">
        <v>1</v>
      </c>
      <c r="O708" s="204"/>
      <c r="P708" s="204"/>
      <c r="Q708" s="11">
        <v>6.4764847272999999</v>
      </c>
      <c r="R708" s="204"/>
      <c r="S708" s="204"/>
      <c r="T708" s="53">
        <v>8.9499999999999993</v>
      </c>
      <c r="U708" s="204"/>
      <c r="V708" s="204"/>
      <c r="W708" s="11">
        <v>5.9458331818180996</v>
      </c>
      <c r="X708" s="204"/>
      <c r="Y708" s="204"/>
      <c r="Z708" s="53">
        <v>8.9249999999999989</v>
      </c>
      <c r="AA708" s="204"/>
      <c r="AB708" s="204"/>
      <c r="AC708" s="204"/>
      <c r="AD708" s="204"/>
      <c r="AE708" s="204"/>
      <c r="AF708" s="9">
        <v>3.7125494629472175</v>
      </c>
      <c r="AG708" s="9">
        <v>455</v>
      </c>
      <c r="AH708" s="9">
        <v>0.39191814799498292</v>
      </c>
      <c r="AI708" s="9">
        <v>5</v>
      </c>
      <c r="AJ708" s="9">
        <v>3.0147887323943663</v>
      </c>
      <c r="AK708" s="9" t="s">
        <v>248</v>
      </c>
      <c r="AL708" s="9">
        <v>64</v>
      </c>
      <c r="AM708" s="9">
        <v>3.7246428693511664</v>
      </c>
      <c r="AN708" s="9">
        <v>3.7165653495440729</v>
      </c>
      <c r="AO708" s="73">
        <v>11</v>
      </c>
      <c r="AP708" s="80">
        <v>1</v>
      </c>
      <c r="AQ708" s="80">
        <v>0</v>
      </c>
      <c r="AR708" s="224">
        <v>120</v>
      </c>
      <c r="AS708" s="224" t="s">
        <v>248</v>
      </c>
      <c r="AT708" s="11">
        <v>4727.5510000000004</v>
      </c>
      <c r="AU708" s="11">
        <v>0</v>
      </c>
      <c r="AV708" s="11">
        <v>0</v>
      </c>
      <c r="AW708" s="11">
        <v>120</v>
      </c>
      <c r="AX708" s="158" t="s">
        <v>248</v>
      </c>
      <c r="AY708" s="235" t="s">
        <v>248</v>
      </c>
      <c r="AZ708" s="138">
        <v>51180</v>
      </c>
      <c r="BA708" s="188" t="s">
        <v>248</v>
      </c>
      <c r="BB708" s="203" t="s">
        <v>248</v>
      </c>
      <c r="BC708" s="158" t="s">
        <v>248</v>
      </c>
      <c r="BD708" s="217" t="s">
        <v>61</v>
      </c>
      <c r="BE708" s="201" t="s">
        <v>62</v>
      </c>
      <c r="BF708" s="201" t="s">
        <v>63</v>
      </c>
      <c r="BG708" s="201" t="s">
        <v>196</v>
      </c>
      <c r="BH708" s="456" t="s">
        <v>515</v>
      </c>
      <c r="BI708" s="218" t="s">
        <v>67</v>
      </c>
      <c r="BJ708" s="370">
        <v>214</v>
      </c>
      <c r="BK708" s="370">
        <v>3</v>
      </c>
      <c r="BL708" s="219" t="s">
        <v>65</v>
      </c>
      <c r="BM708" s="52"/>
      <c r="BN708" s="218" t="s">
        <v>310</v>
      </c>
      <c r="BO708" s="217" t="s">
        <v>74</v>
      </c>
      <c r="BP708" s="201" t="s">
        <v>681</v>
      </c>
      <c r="BQ708" s="52" t="s">
        <v>717</v>
      </c>
    </row>
    <row r="709" spans="1:69" ht="16.5" thickBot="1">
      <c r="A709" s="207" t="s">
        <v>37</v>
      </c>
      <c r="B709" s="208" t="s">
        <v>9</v>
      </c>
      <c r="C709" s="202" t="s">
        <v>35</v>
      </c>
      <c r="D709" s="210" t="s">
        <v>182</v>
      </c>
      <c r="E709" s="24" t="s">
        <v>639</v>
      </c>
      <c r="F709" s="86">
        <v>69</v>
      </c>
      <c r="G709" s="80">
        <v>1</v>
      </c>
      <c r="H709" s="204"/>
      <c r="I709" s="204"/>
      <c r="J709" s="204"/>
      <c r="K709" s="204"/>
      <c r="L709" s="80">
        <v>2</v>
      </c>
      <c r="M709" s="203"/>
      <c r="N709" s="52">
        <v>0</v>
      </c>
      <c r="O709" s="204"/>
      <c r="P709" s="204"/>
      <c r="Q709" s="11">
        <v>7.5276817120999997</v>
      </c>
      <c r="R709" s="204"/>
      <c r="S709" s="204"/>
      <c r="T709" s="53">
        <v>9.27</v>
      </c>
      <c r="U709" s="204"/>
      <c r="V709" s="204"/>
      <c r="W709" s="11">
        <v>7.536212030303</v>
      </c>
      <c r="X709" s="204"/>
      <c r="Y709" s="204"/>
      <c r="Z709" s="53">
        <v>9.4071428571428566</v>
      </c>
      <c r="AA709" s="204"/>
      <c r="AB709" s="204"/>
      <c r="AC709" s="204"/>
      <c r="AD709" s="204"/>
      <c r="AE709" s="204"/>
      <c r="AF709" s="9">
        <v>2.7884308376279821</v>
      </c>
      <c r="AG709" s="9">
        <v>436</v>
      </c>
      <c r="AH709" s="9">
        <v>0.39962360885401033</v>
      </c>
      <c r="AI709" s="9">
        <v>79</v>
      </c>
      <c r="AJ709" s="9">
        <v>2.0200704225352113</v>
      </c>
      <c r="AK709" s="9" t="s">
        <v>248</v>
      </c>
      <c r="AL709" s="9">
        <v>0</v>
      </c>
      <c r="AM709" s="9"/>
      <c r="AN709" s="9"/>
      <c r="AO709" s="73">
        <v>7</v>
      </c>
      <c r="AP709" s="80">
        <v>1</v>
      </c>
      <c r="AQ709" s="80">
        <v>0</v>
      </c>
      <c r="AR709" s="224">
        <v>128</v>
      </c>
      <c r="AS709" s="224" t="s">
        <v>248</v>
      </c>
      <c r="AT709" s="11">
        <v>4784.4930000000004</v>
      </c>
      <c r="AU709" s="11">
        <v>0</v>
      </c>
      <c r="AV709" s="11">
        <v>0</v>
      </c>
      <c r="AW709" s="11">
        <v>128</v>
      </c>
      <c r="AX709" s="158" t="s">
        <v>248</v>
      </c>
      <c r="AY709" s="235" t="s">
        <v>248</v>
      </c>
      <c r="AZ709" s="138">
        <v>51180</v>
      </c>
      <c r="BA709" s="188" t="s">
        <v>248</v>
      </c>
      <c r="BB709" s="203" t="s">
        <v>248</v>
      </c>
      <c r="BC709" s="158" t="s">
        <v>248</v>
      </c>
      <c r="BD709" s="217" t="s">
        <v>61</v>
      </c>
      <c r="BE709" s="201" t="s">
        <v>62</v>
      </c>
      <c r="BF709" s="201" t="s">
        <v>63</v>
      </c>
      <c r="BG709" s="201" t="s">
        <v>196</v>
      </c>
      <c r="BH709" s="456" t="s">
        <v>515</v>
      </c>
      <c r="BI709" s="218" t="s">
        <v>68</v>
      </c>
      <c r="BJ709" s="370">
        <v>214</v>
      </c>
      <c r="BK709" s="370">
        <v>4</v>
      </c>
      <c r="BL709" s="219" t="s">
        <v>65</v>
      </c>
      <c r="BM709" s="52"/>
      <c r="BN709" s="218" t="s">
        <v>310</v>
      </c>
      <c r="BO709" s="217" t="s">
        <v>74</v>
      </c>
      <c r="BP709" s="201" t="s">
        <v>681</v>
      </c>
      <c r="BQ709" s="52" t="s">
        <v>717</v>
      </c>
    </row>
    <row r="710" spans="1:69" ht="16.5" thickBot="1">
      <c r="A710" s="207" t="s">
        <v>37</v>
      </c>
      <c r="B710" s="208" t="s">
        <v>9</v>
      </c>
      <c r="C710" s="202" t="s">
        <v>35</v>
      </c>
      <c r="D710" s="210" t="s">
        <v>182</v>
      </c>
      <c r="E710" s="24" t="s">
        <v>490</v>
      </c>
      <c r="F710" s="86">
        <v>42</v>
      </c>
      <c r="G710" s="80">
        <v>0</v>
      </c>
      <c r="H710" s="204"/>
      <c r="I710" s="204"/>
      <c r="J710" s="204"/>
      <c r="K710" s="204"/>
      <c r="L710" s="80">
        <v>0</v>
      </c>
      <c r="M710" s="203"/>
      <c r="N710" s="52">
        <v>0</v>
      </c>
      <c r="O710" s="204"/>
      <c r="P710" s="204"/>
      <c r="Q710" s="11">
        <v>6.7968330237999997</v>
      </c>
      <c r="R710" s="204"/>
      <c r="S710" s="204"/>
      <c r="T710" s="53">
        <v>9.2249999999999996</v>
      </c>
      <c r="U710" s="204"/>
      <c r="V710" s="204"/>
      <c r="W710" s="11">
        <v>6.7980951428571004</v>
      </c>
      <c r="X710" s="204"/>
      <c r="Y710" s="204"/>
      <c r="Z710" s="53">
        <v>8.4499999999999993</v>
      </c>
      <c r="AA710" s="204"/>
      <c r="AB710" s="204"/>
      <c r="AC710" s="204"/>
      <c r="AD710" s="204"/>
      <c r="AE710" s="204"/>
      <c r="AF710" s="9">
        <v>3.5652721220133259</v>
      </c>
      <c r="AG710" s="9">
        <v>294</v>
      </c>
      <c r="AH710" s="9">
        <v>0.43352679889642354</v>
      </c>
      <c r="AI710" s="9">
        <v>3</v>
      </c>
      <c r="AJ710" s="9">
        <v>2.6625000000000001</v>
      </c>
      <c r="AK710" s="9" t="s">
        <v>248</v>
      </c>
      <c r="AL710" s="9">
        <v>42</v>
      </c>
      <c r="AM710" s="9">
        <v>3.5652721220133259</v>
      </c>
      <c r="AN710" s="9">
        <v>3.6066666666666665</v>
      </c>
      <c r="AO710" s="73">
        <v>0</v>
      </c>
      <c r="AP710" s="80">
        <v>0</v>
      </c>
      <c r="AQ710" s="80">
        <v>0</v>
      </c>
      <c r="AR710" s="224">
        <v>84</v>
      </c>
      <c r="AS710" s="224" t="s">
        <v>248</v>
      </c>
      <c r="AT710" s="11">
        <v>3211.337</v>
      </c>
      <c r="AU710" s="11">
        <v>0</v>
      </c>
      <c r="AV710" s="11">
        <v>0</v>
      </c>
      <c r="AW710" s="11">
        <v>84</v>
      </c>
      <c r="AX710" s="158" t="s">
        <v>248</v>
      </c>
      <c r="AY710" s="235" t="s">
        <v>248</v>
      </c>
      <c r="AZ710" s="138">
        <v>14971</v>
      </c>
      <c r="BA710" s="188" t="s">
        <v>248</v>
      </c>
      <c r="BB710" s="203" t="s">
        <v>248</v>
      </c>
      <c r="BC710" s="158" t="s">
        <v>248</v>
      </c>
      <c r="BD710" s="217" t="s">
        <v>61</v>
      </c>
      <c r="BE710" s="201" t="s">
        <v>62</v>
      </c>
      <c r="BF710" s="201" t="s">
        <v>63</v>
      </c>
      <c r="BG710" s="201" t="s">
        <v>196</v>
      </c>
      <c r="BH710" s="456" t="s">
        <v>267</v>
      </c>
      <c r="BI710" s="218" t="s">
        <v>64</v>
      </c>
      <c r="BJ710" s="370">
        <v>214</v>
      </c>
      <c r="BK710" s="370">
        <v>1</v>
      </c>
      <c r="BL710" s="219" t="s">
        <v>65</v>
      </c>
      <c r="BM710" s="52"/>
      <c r="BN710" s="218" t="s">
        <v>310</v>
      </c>
      <c r="BO710" s="217" t="s">
        <v>346</v>
      </c>
      <c r="BP710" s="201" t="s">
        <v>685</v>
      </c>
      <c r="BQ710" s="52" t="s">
        <v>718</v>
      </c>
    </row>
    <row r="711" spans="1:69" ht="16.5" thickBot="1">
      <c r="A711" s="207" t="s">
        <v>37</v>
      </c>
      <c r="B711" s="208" t="s">
        <v>9</v>
      </c>
      <c r="C711" s="202" t="s">
        <v>35</v>
      </c>
      <c r="D711" s="210" t="s">
        <v>182</v>
      </c>
      <c r="E711" s="24" t="s">
        <v>490</v>
      </c>
      <c r="F711" s="86">
        <v>41</v>
      </c>
      <c r="G711" s="80">
        <v>3</v>
      </c>
      <c r="H711" s="204"/>
      <c r="I711" s="204"/>
      <c r="J711" s="204"/>
      <c r="K711" s="204"/>
      <c r="L711" s="80">
        <v>0</v>
      </c>
      <c r="M711" s="203"/>
      <c r="N711" s="52">
        <v>0</v>
      </c>
      <c r="O711" s="204"/>
      <c r="P711" s="204"/>
      <c r="Q711" s="11">
        <v>7.8292891578999999</v>
      </c>
      <c r="R711" s="204"/>
      <c r="S711" s="204"/>
      <c r="T711" s="53">
        <v>13.55</v>
      </c>
      <c r="U711" s="204"/>
      <c r="V711" s="204"/>
      <c r="W711" s="11">
        <v>7.9084995263157003</v>
      </c>
      <c r="X711" s="204"/>
      <c r="Y711" s="204"/>
      <c r="Z711" s="53">
        <v>13.55</v>
      </c>
      <c r="AA711" s="204"/>
      <c r="AB711" s="204"/>
      <c r="AC711" s="204"/>
      <c r="AD711" s="204"/>
      <c r="AE711" s="204"/>
      <c r="AF711" s="9">
        <v>3.2935338387811992</v>
      </c>
      <c r="AG711" s="9">
        <v>266</v>
      </c>
      <c r="AH711" s="9">
        <v>0.53070362050127851</v>
      </c>
      <c r="AI711" s="9">
        <v>23</v>
      </c>
      <c r="AJ711" s="9">
        <v>2.269047619047619</v>
      </c>
      <c r="AK711" s="9" t="s">
        <v>248</v>
      </c>
      <c r="AL711" s="9">
        <v>38</v>
      </c>
      <c r="AM711" s="9">
        <v>3.2935338387811992</v>
      </c>
      <c r="AN711" s="9">
        <v>3.3441558441558441</v>
      </c>
      <c r="AO711" s="73">
        <v>0</v>
      </c>
      <c r="AP711" s="80">
        <v>0</v>
      </c>
      <c r="AQ711" s="80">
        <v>0</v>
      </c>
      <c r="AR711" s="224">
        <v>76</v>
      </c>
      <c r="AS711" s="224" t="s">
        <v>248</v>
      </c>
      <c r="AT711" s="11">
        <v>3063.538</v>
      </c>
      <c r="AU711" s="11">
        <v>0</v>
      </c>
      <c r="AV711" s="11">
        <v>0</v>
      </c>
      <c r="AW711" s="11">
        <v>76</v>
      </c>
      <c r="AX711" s="158" t="s">
        <v>248</v>
      </c>
      <c r="AY711" s="235" t="s">
        <v>248</v>
      </c>
      <c r="AZ711" s="138">
        <v>14971</v>
      </c>
      <c r="BA711" s="188" t="s">
        <v>248</v>
      </c>
      <c r="BB711" s="203" t="s">
        <v>248</v>
      </c>
      <c r="BC711" s="158" t="s">
        <v>248</v>
      </c>
      <c r="BD711" s="217" t="s">
        <v>61</v>
      </c>
      <c r="BE711" s="201" t="s">
        <v>62</v>
      </c>
      <c r="BF711" s="201" t="s">
        <v>63</v>
      </c>
      <c r="BG711" s="201" t="s">
        <v>196</v>
      </c>
      <c r="BH711" s="456" t="s">
        <v>267</v>
      </c>
      <c r="BI711" s="218" t="s">
        <v>66</v>
      </c>
      <c r="BJ711" s="370">
        <v>214</v>
      </c>
      <c r="BK711" s="370">
        <v>7</v>
      </c>
      <c r="BL711" s="219" t="s">
        <v>65</v>
      </c>
      <c r="BM711" s="52"/>
      <c r="BN711" s="218" t="s">
        <v>310</v>
      </c>
      <c r="BO711" s="217" t="s">
        <v>346</v>
      </c>
      <c r="BP711" s="201" t="s">
        <v>685</v>
      </c>
      <c r="BQ711" s="52" t="s">
        <v>718</v>
      </c>
    </row>
    <row r="712" spans="1:69" ht="16.5" thickBot="1">
      <c r="A712" s="207" t="s">
        <v>37</v>
      </c>
      <c r="B712" s="208" t="s">
        <v>9</v>
      </c>
      <c r="C712" s="202" t="s">
        <v>35</v>
      </c>
      <c r="D712" s="210" t="s">
        <v>182</v>
      </c>
      <c r="E712" s="24" t="s">
        <v>490</v>
      </c>
      <c r="F712" s="86">
        <v>41</v>
      </c>
      <c r="G712" s="80">
        <v>1</v>
      </c>
      <c r="H712" s="204"/>
      <c r="I712" s="204"/>
      <c r="J712" s="204"/>
      <c r="K712" s="204"/>
      <c r="L712" s="80">
        <v>0</v>
      </c>
      <c r="M712" s="203"/>
      <c r="N712" s="52">
        <v>0</v>
      </c>
      <c r="O712" s="204"/>
      <c r="P712" s="204"/>
      <c r="Q712" s="11">
        <v>6.5588498250000002</v>
      </c>
      <c r="R712" s="204"/>
      <c r="S712" s="204"/>
      <c r="T712" s="53">
        <v>7.9</v>
      </c>
      <c r="U712" s="204"/>
      <c r="V712" s="204"/>
      <c r="W712" s="11">
        <v>6.7136246750000002</v>
      </c>
      <c r="X712" s="204"/>
      <c r="Y712" s="204"/>
      <c r="Z712" s="53">
        <v>8</v>
      </c>
      <c r="AA712" s="204"/>
      <c r="AB712" s="204"/>
      <c r="AC712" s="204"/>
      <c r="AD712" s="204"/>
      <c r="AE712" s="204"/>
      <c r="AF712" s="9">
        <v>3.5700357309409547</v>
      </c>
      <c r="AG712" s="9">
        <v>280</v>
      </c>
      <c r="AH712" s="9">
        <v>0.43900926489610509</v>
      </c>
      <c r="AI712" s="9">
        <v>10</v>
      </c>
      <c r="AJ712" s="9">
        <v>2.5833333333333335</v>
      </c>
      <c r="AK712" s="9" t="s">
        <v>248</v>
      </c>
      <c r="AL712" s="9">
        <v>40</v>
      </c>
      <c r="AM712" s="9">
        <v>3.5700357309409547</v>
      </c>
      <c r="AN712" s="9">
        <v>3.6331360946745561</v>
      </c>
      <c r="AO712" s="73">
        <v>0</v>
      </c>
      <c r="AP712" s="80">
        <v>0</v>
      </c>
      <c r="AQ712" s="80">
        <v>0</v>
      </c>
      <c r="AR712" s="224">
        <v>80</v>
      </c>
      <c r="AS712" s="224" t="s">
        <v>248</v>
      </c>
      <c r="AT712" s="11">
        <v>3069.5929999999998</v>
      </c>
      <c r="AU712" s="11">
        <v>0</v>
      </c>
      <c r="AV712" s="11">
        <v>0</v>
      </c>
      <c r="AW712" s="11">
        <v>80</v>
      </c>
      <c r="AX712" s="158" t="s">
        <v>248</v>
      </c>
      <c r="AY712" s="235" t="s">
        <v>248</v>
      </c>
      <c r="AZ712" s="138">
        <v>14971</v>
      </c>
      <c r="BA712" s="188" t="s">
        <v>248</v>
      </c>
      <c r="BB712" s="203" t="s">
        <v>248</v>
      </c>
      <c r="BC712" s="158" t="s">
        <v>248</v>
      </c>
      <c r="BD712" s="217" t="s">
        <v>61</v>
      </c>
      <c r="BE712" s="201" t="s">
        <v>62</v>
      </c>
      <c r="BF712" s="201" t="s">
        <v>63</v>
      </c>
      <c r="BG712" s="201" t="s">
        <v>196</v>
      </c>
      <c r="BH712" s="456" t="s">
        <v>267</v>
      </c>
      <c r="BI712" s="218" t="s">
        <v>67</v>
      </c>
      <c r="BJ712" s="370">
        <v>214</v>
      </c>
      <c r="BK712" s="370">
        <v>3</v>
      </c>
      <c r="BL712" s="219" t="s">
        <v>65</v>
      </c>
      <c r="BM712" s="52"/>
      <c r="BN712" s="218" t="s">
        <v>310</v>
      </c>
      <c r="BO712" s="217" t="s">
        <v>346</v>
      </c>
      <c r="BP712" s="201" t="s">
        <v>685</v>
      </c>
      <c r="BQ712" s="52" t="s">
        <v>718</v>
      </c>
    </row>
    <row r="713" spans="1:69" ht="16.5" thickBot="1">
      <c r="A713" s="207" t="s">
        <v>37</v>
      </c>
      <c r="B713" s="208" t="s">
        <v>9</v>
      </c>
      <c r="C713" s="202" t="s">
        <v>35</v>
      </c>
      <c r="D713" s="210" t="s">
        <v>182</v>
      </c>
      <c r="E713" s="11" t="s">
        <v>490</v>
      </c>
      <c r="F713" s="86">
        <v>44</v>
      </c>
      <c r="G713" s="80">
        <v>2</v>
      </c>
      <c r="H713" s="204"/>
      <c r="I713" s="204"/>
      <c r="J713" s="204"/>
      <c r="K713" s="204"/>
      <c r="L713" s="80">
        <v>0</v>
      </c>
      <c r="M713" s="203"/>
      <c r="N713" s="52">
        <v>0</v>
      </c>
      <c r="O713" s="204"/>
      <c r="P713" s="204"/>
      <c r="Q713" s="11">
        <v>7.1485711189999996</v>
      </c>
      <c r="R713" s="204"/>
      <c r="S713" s="204"/>
      <c r="T713" s="53">
        <v>9.9499999999999993</v>
      </c>
      <c r="U713" s="204"/>
      <c r="V713" s="204"/>
      <c r="W713" s="11">
        <v>7.2323569761903999</v>
      </c>
      <c r="X713" s="204"/>
      <c r="Y713" s="204"/>
      <c r="Z713" s="53">
        <v>9.9499999999999993</v>
      </c>
      <c r="AA713" s="204"/>
      <c r="AB713" s="204"/>
      <c r="AC713" s="204"/>
      <c r="AD713" s="204"/>
      <c r="AE713" s="204"/>
      <c r="AF713" s="9">
        <v>2.6503401362166108</v>
      </c>
      <c r="AG713" s="9">
        <v>294</v>
      </c>
      <c r="AH713" s="9">
        <v>0.30687145720103881</v>
      </c>
      <c r="AI713" s="9">
        <v>78</v>
      </c>
      <c r="AJ713" s="9">
        <v>2.047857142857143</v>
      </c>
      <c r="AK713" s="9" t="s">
        <v>248</v>
      </c>
      <c r="AL713" s="9">
        <v>0</v>
      </c>
      <c r="AM713" s="9"/>
      <c r="AN713" s="9"/>
      <c r="AO713" s="73">
        <v>15</v>
      </c>
      <c r="AP713" s="80">
        <v>1</v>
      </c>
      <c r="AQ713" s="80">
        <v>0</v>
      </c>
      <c r="AR713" s="224">
        <v>68</v>
      </c>
      <c r="AS713" s="224" t="s">
        <v>248</v>
      </c>
      <c r="AT713" s="11">
        <v>3071.078</v>
      </c>
      <c r="AU713" s="11">
        <v>145.512</v>
      </c>
      <c r="AV713" s="11">
        <v>0</v>
      </c>
      <c r="AW713" s="11">
        <v>68</v>
      </c>
      <c r="AX713" s="158" t="s">
        <v>248</v>
      </c>
      <c r="AY713" s="235" t="s">
        <v>248</v>
      </c>
      <c r="AZ713" s="138">
        <v>14971</v>
      </c>
      <c r="BA713" s="188" t="s">
        <v>248</v>
      </c>
      <c r="BB713" s="203" t="s">
        <v>248</v>
      </c>
      <c r="BC713" s="158" t="s">
        <v>248</v>
      </c>
      <c r="BD713" s="217" t="s">
        <v>61</v>
      </c>
      <c r="BE713" s="201" t="s">
        <v>62</v>
      </c>
      <c r="BF713" s="201" t="s">
        <v>63</v>
      </c>
      <c r="BG713" s="201" t="s">
        <v>196</v>
      </c>
      <c r="BH713" s="456" t="s">
        <v>267</v>
      </c>
      <c r="BI713" s="218" t="s">
        <v>68</v>
      </c>
      <c r="BJ713" s="370">
        <v>214</v>
      </c>
      <c r="BK713" s="370">
        <v>4</v>
      </c>
      <c r="BL713" s="219" t="s">
        <v>65</v>
      </c>
      <c r="BM713" s="52"/>
      <c r="BN713" s="218" t="s">
        <v>310</v>
      </c>
      <c r="BO713" s="217" t="s">
        <v>346</v>
      </c>
      <c r="BP713" s="201" t="s">
        <v>685</v>
      </c>
      <c r="BQ713" s="52" t="s">
        <v>718</v>
      </c>
    </row>
    <row r="714" spans="1:69" ht="16.5" thickBot="1">
      <c r="A714" s="207" t="s">
        <v>37</v>
      </c>
      <c r="B714" s="208" t="s">
        <v>9</v>
      </c>
      <c r="C714" s="202" t="s">
        <v>35</v>
      </c>
      <c r="D714" s="210" t="s">
        <v>182</v>
      </c>
      <c r="E714" s="11" t="s">
        <v>678</v>
      </c>
      <c r="F714" s="86">
        <v>49</v>
      </c>
      <c r="G714" s="80">
        <v>1</v>
      </c>
      <c r="H714" s="204"/>
      <c r="I714" s="204"/>
      <c r="J714" s="204"/>
      <c r="K714" s="204"/>
      <c r="L714" s="80">
        <v>0</v>
      </c>
      <c r="M714" s="203"/>
      <c r="N714" s="52">
        <v>0</v>
      </c>
      <c r="O714" s="204"/>
      <c r="P714" s="204"/>
      <c r="Q714" s="11">
        <v>5.4820623333</v>
      </c>
      <c r="R714" s="204"/>
      <c r="S714" s="204"/>
      <c r="T714" s="53">
        <v>7.8999999999999986</v>
      </c>
      <c r="U714" s="204"/>
      <c r="V714" s="204"/>
      <c r="W714" s="11">
        <v>5.2907912916665998</v>
      </c>
      <c r="X714" s="204"/>
      <c r="Y714" s="204"/>
      <c r="Z714" s="53">
        <v>7.4333333333333327</v>
      </c>
      <c r="AA714" s="204"/>
      <c r="AB714" s="204"/>
      <c r="AC714" s="204"/>
      <c r="AD714" s="204"/>
      <c r="AE714" s="204"/>
      <c r="AF714" s="9">
        <v>3.7222009115985468</v>
      </c>
      <c r="AG714" s="9">
        <v>336</v>
      </c>
      <c r="AH714" s="9">
        <v>0.38824912685805385</v>
      </c>
      <c r="AI714" s="9">
        <v>6</v>
      </c>
      <c r="AJ714" s="9">
        <v>2.77</v>
      </c>
      <c r="AK714" s="9" t="s">
        <v>248</v>
      </c>
      <c r="AL714" s="9">
        <v>46</v>
      </c>
      <c r="AM714" s="9">
        <v>3.7349379092269808</v>
      </c>
      <c r="AN714" s="9">
        <v>3.7306910569105689</v>
      </c>
      <c r="AO714" s="73">
        <v>6</v>
      </c>
      <c r="AP714" s="80">
        <v>0</v>
      </c>
      <c r="AQ714" s="80">
        <v>1</v>
      </c>
      <c r="AR714" s="224">
        <v>89</v>
      </c>
      <c r="AS714" s="224" t="s">
        <v>248</v>
      </c>
      <c r="AT714" s="11">
        <v>3707.3960000000002</v>
      </c>
      <c r="AU714" s="11">
        <v>16.693999999999999</v>
      </c>
      <c r="AV714" s="11">
        <v>0</v>
      </c>
      <c r="AW714" s="11">
        <v>89</v>
      </c>
      <c r="AX714" s="158" t="s">
        <v>248</v>
      </c>
      <c r="AY714" s="235" t="s">
        <v>248</v>
      </c>
      <c r="AZ714" s="138">
        <v>26982</v>
      </c>
      <c r="BA714" s="188" t="s">
        <v>248</v>
      </c>
      <c r="BB714" s="203" t="s">
        <v>248</v>
      </c>
      <c r="BC714" s="158" t="s">
        <v>248</v>
      </c>
      <c r="BD714" s="217" t="s">
        <v>61</v>
      </c>
      <c r="BE714" s="201" t="s">
        <v>62</v>
      </c>
      <c r="BF714" s="201" t="s">
        <v>63</v>
      </c>
      <c r="BG714" s="201" t="s">
        <v>196</v>
      </c>
      <c r="BH714" s="456" t="s">
        <v>511</v>
      </c>
      <c r="BI714" s="218" t="s">
        <v>64</v>
      </c>
      <c r="BJ714" s="370">
        <v>214</v>
      </c>
      <c r="BK714" s="370">
        <v>1</v>
      </c>
      <c r="BL714" s="219" t="s">
        <v>65</v>
      </c>
      <c r="BM714" s="52"/>
      <c r="BN714" s="218" t="s">
        <v>310</v>
      </c>
      <c r="BO714" s="217" t="s">
        <v>53</v>
      </c>
      <c r="BP714" s="201" t="s">
        <v>704</v>
      </c>
      <c r="BQ714" s="52" t="s">
        <v>714</v>
      </c>
    </row>
    <row r="715" spans="1:69" ht="16.5" thickBot="1">
      <c r="A715" s="207" t="s">
        <v>37</v>
      </c>
      <c r="B715" s="208" t="s">
        <v>9</v>
      </c>
      <c r="C715" s="202" t="s">
        <v>35</v>
      </c>
      <c r="D715" s="210" t="s">
        <v>182</v>
      </c>
      <c r="E715" s="24" t="s">
        <v>678</v>
      </c>
      <c r="F715" s="86">
        <v>50</v>
      </c>
      <c r="G715" s="80">
        <v>0</v>
      </c>
      <c r="H715" s="204"/>
      <c r="I715" s="204"/>
      <c r="J715" s="204"/>
      <c r="K715" s="204"/>
      <c r="L715" s="80">
        <v>0</v>
      </c>
      <c r="M715" s="203"/>
      <c r="N715" s="52">
        <v>0</v>
      </c>
      <c r="O715" s="204"/>
      <c r="P715" s="204"/>
      <c r="Q715" s="11">
        <v>6.5477197</v>
      </c>
      <c r="R715" s="204"/>
      <c r="S715" s="204"/>
      <c r="T715" s="53">
        <v>7.95</v>
      </c>
      <c r="U715" s="204"/>
      <c r="V715" s="204"/>
      <c r="W715" s="11">
        <v>6.2873797600000003</v>
      </c>
      <c r="X715" s="204"/>
      <c r="Y715" s="204"/>
      <c r="Z715" s="53">
        <v>7.8125</v>
      </c>
      <c r="AA715" s="204"/>
      <c r="AB715" s="204"/>
      <c r="AC715" s="204"/>
      <c r="AD715" s="204"/>
      <c r="AE715" s="204"/>
      <c r="AF715" s="9">
        <v>3.3375218661811537</v>
      </c>
      <c r="AG715" s="9">
        <v>350</v>
      </c>
      <c r="AH715" s="9">
        <v>0.49781347535228998</v>
      </c>
      <c r="AI715" s="9">
        <v>20</v>
      </c>
      <c r="AJ715" s="9">
        <v>2.4166666666666665</v>
      </c>
      <c r="AK715" s="9" t="s">
        <v>248</v>
      </c>
      <c r="AL715" s="9">
        <v>42</v>
      </c>
      <c r="AM715" s="9">
        <v>3.4122108865757377</v>
      </c>
      <c r="AN715" s="9">
        <v>3.5071942446043165</v>
      </c>
      <c r="AO715" s="73">
        <v>2</v>
      </c>
      <c r="AP715" s="80">
        <v>0</v>
      </c>
      <c r="AQ715" s="80">
        <v>0</v>
      </c>
      <c r="AR715" s="224">
        <v>98</v>
      </c>
      <c r="AS715" s="224" t="s">
        <v>248</v>
      </c>
      <c r="AT715" s="11">
        <v>3435.4169999999999</v>
      </c>
      <c r="AU715" s="11">
        <v>365.74700000000001</v>
      </c>
      <c r="AV715" s="11">
        <v>0</v>
      </c>
      <c r="AW715" s="11">
        <v>98</v>
      </c>
      <c r="AX715" s="158" t="s">
        <v>248</v>
      </c>
      <c r="AY715" s="235" t="s">
        <v>248</v>
      </c>
      <c r="AZ715" s="138">
        <v>26982</v>
      </c>
      <c r="BA715" s="188" t="s">
        <v>248</v>
      </c>
      <c r="BB715" s="203" t="s">
        <v>248</v>
      </c>
      <c r="BC715" s="158" t="s">
        <v>248</v>
      </c>
      <c r="BD715" s="217" t="s">
        <v>61</v>
      </c>
      <c r="BE715" s="201" t="s">
        <v>62</v>
      </c>
      <c r="BF715" s="201" t="s">
        <v>63</v>
      </c>
      <c r="BG715" s="201" t="s">
        <v>196</v>
      </c>
      <c r="BH715" s="456" t="s">
        <v>511</v>
      </c>
      <c r="BI715" s="218" t="s">
        <v>66</v>
      </c>
      <c r="BJ715" s="370">
        <v>214</v>
      </c>
      <c r="BK715" s="370">
        <v>7</v>
      </c>
      <c r="BL715" s="219" t="s">
        <v>65</v>
      </c>
      <c r="BM715" s="52"/>
      <c r="BN715" s="218" t="s">
        <v>310</v>
      </c>
      <c r="BO715" s="217" t="s">
        <v>53</v>
      </c>
      <c r="BP715" s="201" t="s">
        <v>704</v>
      </c>
      <c r="BQ715" s="52" t="s">
        <v>714</v>
      </c>
    </row>
    <row r="716" spans="1:69" ht="16.5" thickBot="1">
      <c r="A716" s="207" t="s">
        <v>37</v>
      </c>
      <c r="B716" s="208" t="s">
        <v>9</v>
      </c>
      <c r="C716" s="202" t="s">
        <v>35</v>
      </c>
      <c r="D716" s="210" t="s">
        <v>182</v>
      </c>
      <c r="E716" s="24" t="s">
        <v>678</v>
      </c>
      <c r="F716" s="86">
        <v>49</v>
      </c>
      <c r="G716" s="80">
        <v>0</v>
      </c>
      <c r="H716" s="204"/>
      <c r="I716" s="204"/>
      <c r="J716" s="204"/>
      <c r="K716" s="204"/>
      <c r="L716" s="80">
        <v>0</v>
      </c>
      <c r="M716" s="203"/>
      <c r="N716" s="52">
        <v>0</v>
      </c>
      <c r="O716" s="204"/>
      <c r="P716" s="204"/>
      <c r="Q716" s="11">
        <v>6.6324689183999999</v>
      </c>
      <c r="R716" s="204"/>
      <c r="S716" s="204"/>
      <c r="T716" s="53">
        <v>7.8638888888888889</v>
      </c>
      <c r="U716" s="204"/>
      <c r="V716" s="204"/>
      <c r="W716" s="11">
        <v>6.7163467346937997</v>
      </c>
      <c r="X716" s="204"/>
      <c r="Y716" s="204"/>
      <c r="Z716" s="53">
        <v>7.8549999999999995</v>
      </c>
      <c r="AA716" s="204"/>
      <c r="AB716" s="204"/>
      <c r="AC716" s="204"/>
      <c r="AD716" s="204"/>
      <c r="AE716" s="204"/>
      <c r="AF716" s="9">
        <v>3.3739650179971417</v>
      </c>
      <c r="AG716" s="9">
        <v>343</v>
      </c>
      <c r="AH716" s="9">
        <v>0.45477722890297095</v>
      </c>
      <c r="AI716" s="9">
        <v>14</v>
      </c>
      <c r="AJ716" s="9">
        <v>2.5271551724137931</v>
      </c>
      <c r="AK716" s="9" t="s">
        <v>248</v>
      </c>
      <c r="AL716" s="9">
        <v>49</v>
      </c>
      <c r="AM716" s="9">
        <v>3.3739650179971417</v>
      </c>
      <c r="AN716" s="9">
        <v>3.483009708737864</v>
      </c>
      <c r="AO716" s="73">
        <v>8</v>
      </c>
      <c r="AP716" s="80">
        <v>0</v>
      </c>
      <c r="AQ716" s="80">
        <v>0</v>
      </c>
      <c r="AR716" s="224">
        <v>90</v>
      </c>
      <c r="AS716" s="224" t="s">
        <v>248</v>
      </c>
      <c r="AT716" s="11">
        <v>3725.547</v>
      </c>
      <c r="AU716" s="11">
        <v>0</v>
      </c>
      <c r="AV716" s="11">
        <v>0</v>
      </c>
      <c r="AW716" s="11">
        <v>90</v>
      </c>
      <c r="AX716" s="158" t="s">
        <v>248</v>
      </c>
      <c r="AY716" s="235" t="s">
        <v>248</v>
      </c>
      <c r="AZ716" s="138">
        <v>26982</v>
      </c>
      <c r="BA716" s="188" t="s">
        <v>248</v>
      </c>
      <c r="BB716" s="203" t="s">
        <v>248</v>
      </c>
      <c r="BC716" s="158" t="s">
        <v>248</v>
      </c>
      <c r="BD716" s="217" t="s">
        <v>61</v>
      </c>
      <c r="BE716" s="201" t="s">
        <v>62</v>
      </c>
      <c r="BF716" s="201" t="s">
        <v>63</v>
      </c>
      <c r="BG716" s="201" t="s">
        <v>196</v>
      </c>
      <c r="BH716" s="456" t="s">
        <v>511</v>
      </c>
      <c r="BI716" s="218" t="s">
        <v>67</v>
      </c>
      <c r="BJ716" s="370">
        <v>214</v>
      </c>
      <c r="BK716" s="370">
        <v>3</v>
      </c>
      <c r="BL716" s="219" t="s">
        <v>65</v>
      </c>
      <c r="BM716" s="52"/>
      <c r="BN716" s="218" t="s">
        <v>310</v>
      </c>
      <c r="BO716" s="217" t="s">
        <v>53</v>
      </c>
      <c r="BP716" s="201" t="s">
        <v>704</v>
      </c>
      <c r="BQ716" s="52" t="s">
        <v>714</v>
      </c>
    </row>
    <row r="717" spans="1:69" ht="16.5" thickBot="1">
      <c r="A717" s="207" t="s">
        <v>37</v>
      </c>
      <c r="B717" s="208" t="s">
        <v>9</v>
      </c>
      <c r="C717" s="202" t="s">
        <v>35</v>
      </c>
      <c r="D717" s="210" t="s">
        <v>182</v>
      </c>
      <c r="E717" s="24" t="s">
        <v>678</v>
      </c>
      <c r="F717" s="86">
        <v>51</v>
      </c>
      <c r="G717" s="80">
        <v>0</v>
      </c>
      <c r="H717" s="204"/>
      <c r="I717" s="204"/>
      <c r="J717" s="204"/>
      <c r="K717" s="204"/>
      <c r="L717" s="80">
        <v>0</v>
      </c>
      <c r="M717" s="203"/>
      <c r="N717" s="52">
        <v>0</v>
      </c>
      <c r="O717" s="204"/>
      <c r="P717" s="204"/>
      <c r="Q717" s="11">
        <v>7.4538626471000002</v>
      </c>
      <c r="R717" s="204"/>
      <c r="S717" s="204"/>
      <c r="T717" s="53">
        <v>11.224999999999998</v>
      </c>
      <c r="U717" s="204"/>
      <c r="V717" s="204"/>
      <c r="W717" s="11">
        <v>7.5029802156862004</v>
      </c>
      <c r="X717" s="204"/>
      <c r="Y717" s="204"/>
      <c r="Z717" s="53">
        <v>11.224999999999998</v>
      </c>
      <c r="AA717" s="204"/>
      <c r="AB717" s="204"/>
      <c r="AC717" s="204"/>
      <c r="AD717" s="204"/>
      <c r="AE717" s="204"/>
      <c r="AF717" s="9">
        <v>2.8231999979700362</v>
      </c>
      <c r="AG717" s="9">
        <v>357</v>
      </c>
      <c r="AH717" s="9">
        <v>0.40321583641070302</v>
      </c>
      <c r="AI717" s="9">
        <v>63</v>
      </c>
      <c r="AJ717" s="9">
        <v>2.0196808510638298</v>
      </c>
      <c r="AK717" s="9" t="s">
        <v>248</v>
      </c>
      <c r="AL717" s="9">
        <v>0</v>
      </c>
      <c r="AM717" s="9"/>
      <c r="AN717" s="9"/>
      <c r="AO717" s="73">
        <v>39</v>
      </c>
      <c r="AP717" s="80">
        <v>1</v>
      </c>
      <c r="AQ717" s="80">
        <v>2</v>
      </c>
      <c r="AR717" s="224">
        <v>60</v>
      </c>
      <c r="AS717" s="224" t="s">
        <v>248</v>
      </c>
      <c r="AT717" s="11">
        <v>3750.6039999999998</v>
      </c>
      <c r="AU717" s="11">
        <v>170.047</v>
      </c>
      <c r="AV717" s="11">
        <v>0</v>
      </c>
      <c r="AW717" s="11">
        <v>60</v>
      </c>
      <c r="AX717" s="158" t="s">
        <v>248</v>
      </c>
      <c r="AY717" s="235" t="s">
        <v>248</v>
      </c>
      <c r="AZ717" s="138">
        <v>26982</v>
      </c>
      <c r="BA717" s="188" t="s">
        <v>248</v>
      </c>
      <c r="BB717" s="203" t="s">
        <v>248</v>
      </c>
      <c r="BC717" s="158" t="s">
        <v>248</v>
      </c>
      <c r="BD717" s="217" t="s">
        <v>61</v>
      </c>
      <c r="BE717" s="201" t="s">
        <v>62</v>
      </c>
      <c r="BF717" s="201" t="s">
        <v>63</v>
      </c>
      <c r="BG717" s="201" t="s">
        <v>196</v>
      </c>
      <c r="BH717" s="456" t="s">
        <v>511</v>
      </c>
      <c r="BI717" s="218" t="s">
        <v>68</v>
      </c>
      <c r="BJ717" s="370">
        <v>214</v>
      </c>
      <c r="BK717" s="370">
        <v>4</v>
      </c>
      <c r="BL717" s="219" t="s">
        <v>65</v>
      </c>
      <c r="BM717" s="52"/>
      <c r="BN717" s="218" t="s">
        <v>310</v>
      </c>
      <c r="BO717" s="217" t="s">
        <v>53</v>
      </c>
      <c r="BP717" s="201" t="s">
        <v>704</v>
      </c>
      <c r="BQ717" s="52" t="s">
        <v>714</v>
      </c>
    </row>
    <row r="718" spans="1:69" ht="16.5" thickBot="1">
      <c r="A718" s="207" t="s">
        <v>37</v>
      </c>
      <c r="B718" s="208" t="s">
        <v>9</v>
      </c>
      <c r="C718" s="202" t="s">
        <v>35</v>
      </c>
      <c r="D718" s="210" t="s">
        <v>182</v>
      </c>
      <c r="E718" s="11" t="s">
        <v>679</v>
      </c>
      <c r="F718" s="86">
        <v>66</v>
      </c>
      <c r="G718" s="80">
        <v>0</v>
      </c>
      <c r="H718" s="204"/>
      <c r="I718" s="204"/>
      <c r="J718" s="204"/>
      <c r="K718" s="204"/>
      <c r="L718" s="80">
        <v>0</v>
      </c>
      <c r="M718" s="203"/>
      <c r="N718" s="52">
        <v>0</v>
      </c>
      <c r="O718" s="204"/>
      <c r="P718" s="204"/>
      <c r="Q718" s="11">
        <v>5.4867422726999999</v>
      </c>
      <c r="R718" s="204"/>
      <c r="S718" s="204"/>
      <c r="T718" s="53">
        <v>6.8374999999999995</v>
      </c>
      <c r="U718" s="204"/>
      <c r="V718" s="204"/>
      <c r="W718" s="11">
        <v>5.1683787121211999</v>
      </c>
      <c r="X718" s="204"/>
      <c r="Y718" s="204"/>
      <c r="Z718" s="53">
        <v>6.47</v>
      </c>
      <c r="AA718" s="204"/>
      <c r="AB718" s="204"/>
      <c r="AC718" s="204"/>
      <c r="AD718" s="204"/>
      <c r="AE718" s="204"/>
      <c r="AF718" s="9">
        <v>3.7083766434615821</v>
      </c>
      <c r="AG718" s="9">
        <v>462</v>
      </c>
      <c r="AH718" s="9">
        <v>0.42526713691436291</v>
      </c>
      <c r="AI718" s="9">
        <v>12</v>
      </c>
      <c r="AJ718" s="9">
        <v>2.7774999999999999</v>
      </c>
      <c r="AK718" s="9" t="s">
        <v>248</v>
      </c>
      <c r="AL718" s="9">
        <v>66</v>
      </c>
      <c r="AM718" s="9">
        <v>3.7083766434615821</v>
      </c>
      <c r="AN718" s="9">
        <v>3.725806451612903</v>
      </c>
      <c r="AO718" s="73">
        <v>0</v>
      </c>
      <c r="AP718" s="80">
        <v>0</v>
      </c>
      <c r="AQ718" s="80">
        <v>0</v>
      </c>
      <c r="AR718" s="224">
        <v>132</v>
      </c>
      <c r="AS718" s="224" t="s">
        <v>248</v>
      </c>
      <c r="AT718" s="11">
        <v>4725.8999999999996</v>
      </c>
      <c r="AU718" s="11">
        <v>0</v>
      </c>
      <c r="AV718" s="11">
        <v>0</v>
      </c>
      <c r="AW718" s="11">
        <v>132</v>
      </c>
      <c r="AX718" s="158" t="s">
        <v>248</v>
      </c>
      <c r="AY718" s="235" t="s">
        <v>248</v>
      </c>
      <c r="AZ718" s="138">
        <v>28829</v>
      </c>
      <c r="BA718" s="188" t="s">
        <v>248</v>
      </c>
      <c r="BB718" s="203" t="s">
        <v>248</v>
      </c>
      <c r="BC718" s="158" t="s">
        <v>248</v>
      </c>
      <c r="BD718" s="217" t="s">
        <v>61</v>
      </c>
      <c r="BE718" s="201" t="s">
        <v>62</v>
      </c>
      <c r="BF718" s="201" t="s">
        <v>63</v>
      </c>
      <c r="BG718" s="201" t="s">
        <v>196</v>
      </c>
      <c r="BH718" s="456" t="s">
        <v>514</v>
      </c>
      <c r="BI718" s="218" t="s">
        <v>64</v>
      </c>
      <c r="BJ718" s="370">
        <v>214</v>
      </c>
      <c r="BK718" s="370">
        <v>1</v>
      </c>
      <c r="BL718" s="219" t="s">
        <v>65</v>
      </c>
      <c r="BM718" s="52"/>
      <c r="BN718" s="218" t="s">
        <v>310</v>
      </c>
      <c r="BO718" s="217" t="s">
        <v>74</v>
      </c>
      <c r="BP718" s="201" t="s">
        <v>681</v>
      </c>
      <c r="BQ718" s="52" t="s">
        <v>717</v>
      </c>
    </row>
    <row r="719" spans="1:69" ht="16.5" thickBot="1">
      <c r="A719" s="207" t="s">
        <v>37</v>
      </c>
      <c r="B719" s="208" t="s">
        <v>9</v>
      </c>
      <c r="C719" s="202" t="s">
        <v>35</v>
      </c>
      <c r="D719" s="210" t="s">
        <v>182</v>
      </c>
      <c r="E719" s="11" t="s">
        <v>679</v>
      </c>
      <c r="F719" s="86">
        <v>67</v>
      </c>
      <c r="G719" s="80">
        <v>3</v>
      </c>
      <c r="H719" s="204"/>
      <c r="I719" s="204"/>
      <c r="J719" s="204"/>
      <c r="K719" s="204"/>
      <c r="L719" s="80">
        <v>0</v>
      </c>
      <c r="M719" s="203"/>
      <c r="N719" s="52">
        <v>0</v>
      </c>
      <c r="O719" s="204"/>
      <c r="P719" s="204"/>
      <c r="Q719" s="11">
        <v>8.3662185625000003</v>
      </c>
      <c r="R719" s="204"/>
      <c r="S719" s="204"/>
      <c r="T719" s="53">
        <v>14.799999999999999</v>
      </c>
      <c r="U719" s="204"/>
      <c r="V719" s="204"/>
      <c r="W719" s="11">
        <v>8.4099842343750009</v>
      </c>
      <c r="X719" s="204"/>
      <c r="Y719" s="204"/>
      <c r="Z719" s="53">
        <v>14.799999999999999</v>
      </c>
      <c r="AA719" s="204"/>
      <c r="AB719" s="204"/>
      <c r="AC719" s="204"/>
      <c r="AD719" s="204"/>
      <c r="AE719" s="204"/>
      <c r="AF719" s="9">
        <v>3.0887981877575656</v>
      </c>
      <c r="AG719" s="9">
        <v>441</v>
      </c>
      <c r="AH719" s="9">
        <v>0.58636052230048363</v>
      </c>
      <c r="AI719" s="9">
        <v>68</v>
      </c>
      <c r="AJ719" s="9">
        <v>2.0724137931034483</v>
      </c>
      <c r="AK719" s="9" t="s">
        <v>248</v>
      </c>
      <c r="AL719" s="9">
        <v>56</v>
      </c>
      <c r="AM719" s="9">
        <v>3.1526530619178499</v>
      </c>
      <c r="AN719" s="9">
        <v>3.1887755102040818</v>
      </c>
      <c r="AO719" s="73">
        <v>23</v>
      </c>
      <c r="AP719" s="80">
        <v>8</v>
      </c>
      <c r="AQ719" s="80">
        <v>0</v>
      </c>
      <c r="AR719" s="224">
        <v>97</v>
      </c>
      <c r="AS719" s="224" t="s">
        <v>248</v>
      </c>
      <c r="AT719" s="11">
        <v>4527.4359999999997</v>
      </c>
      <c r="AU719" s="11">
        <v>72.347999999999999</v>
      </c>
      <c r="AV719" s="11">
        <v>0</v>
      </c>
      <c r="AW719" s="11">
        <v>95</v>
      </c>
      <c r="AX719" s="158" t="s">
        <v>248</v>
      </c>
      <c r="AY719" s="235" t="s">
        <v>248</v>
      </c>
      <c r="AZ719" s="138">
        <v>28829</v>
      </c>
      <c r="BA719" s="188" t="s">
        <v>248</v>
      </c>
      <c r="BB719" s="203" t="s">
        <v>248</v>
      </c>
      <c r="BC719" s="158" t="s">
        <v>248</v>
      </c>
      <c r="BD719" s="217" t="s">
        <v>61</v>
      </c>
      <c r="BE719" s="201" t="s">
        <v>62</v>
      </c>
      <c r="BF719" s="201" t="s">
        <v>63</v>
      </c>
      <c r="BG719" s="201" t="s">
        <v>196</v>
      </c>
      <c r="BH719" s="456" t="s">
        <v>514</v>
      </c>
      <c r="BI719" s="218" t="s">
        <v>66</v>
      </c>
      <c r="BJ719" s="370">
        <v>214</v>
      </c>
      <c r="BK719" s="370">
        <v>7</v>
      </c>
      <c r="BL719" s="219" t="s">
        <v>65</v>
      </c>
      <c r="BM719" s="52"/>
      <c r="BN719" s="218" t="s">
        <v>310</v>
      </c>
      <c r="BO719" s="217" t="s">
        <v>74</v>
      </c>
      <c r="BP719" s="201" t="s">
        <v>681</v>
      </c>
      <c r="BQ719" s="52" t="s">
        <v>717</v>
      </c>
    </row>
    <row r="720" spans="1:69" ht="16.5" thickBot="1">
      <c r="A720" s="207" t="s">
        <v>37</v>
      </c>
      <c r="B720" s="208" t="s">
        <v>9</v>
      </c>
      <c r="C720" s="202" t="s">
        <v>35</v>
      </c>
      <c r="D720" s="210" t="s">
        <v>182</v>
      </c>
      <c r="E720" s="11" t="s">
        <v>679</v>
      </c>
      <c r="F720" s="86">
        <v>66</v>
      </c>
      <c r="G720" s="80">
        <v>1</v>
      </c>
      <c r="H720" s="204"/>
      <c r="I720" s="204"/>
      <c r="J720" s="204"/>
      <c r="K720" s="204"/>
      <c r="L720" s="80">
        <v>0</v>
      </c>
      <c r="M720" s="203"/>
      <c r="N720" s="52">
        <v>1</v>
      </c>
      <c r="O720" s="204"/>
      <c r="P720" s="204"/>
      <c r="Q720" s="11">
        <v>5.5757537537999999</v>
      </c>
      <c r="R720" s="204"/>
      <c r="S720" s="204"/>
      <c r="T720" s="53">
        <v>7.291666666666667</v>
      </c>
      <c r="U720" s="204"/>
      <c r="V720" s="204"/>
      <c r="W720" s="11">
        <v>4.9353692000000002</v>
      </c>
      <c r="X720" s="204"/>
      <c r="Y720" s="204"/>
      <c r="Z720" s="53">
        <v>6.6875</v>
      </c>
      <c r="AA720" s="204"/>
      <c r="AB720" s="204"/>
      <c r="AC720" s="204"/>
      <c r="AD720" s="204"/>
      <c r="AE720" s="204"/>
      <c r="AF720" s="9">
        <v>3.768147338713919</v>
      </c>
      <c r="AG720" s="9">
        <v>448</v>
      </c>
      <c r="AH720" s="9">
        <v>0.36843033408136677</v>
      </c>
      <c r="AI720" s="9">
        <v>1</v>
      </c>
      <c r="AJ720" s="9">
        <v>3.115234375</v>
      </c>
      <c r="AK720" s="9" t="s">
        <v>248</v>
      </c>
      <c r="AL720" s="9">
        <v>64</v>
      </c>
      <c r="AM720" s="9">
        <v>3.768147338713919</v>
      </c>
      <c r="AN720" s="9">
        <v>3.7307121661721068</v>
      </c>
      <c r="AO720" s="73">
        <v>7</v>
      </c>
      <c r="AP720" s="80">
        <v>0</v>
      </c>
      <c r="AQ720" s="80">
        <v>0</v>
      </c>
      <c r="AR720" s="224">
        <v>123</v>
      </c>
      <c r="AS720" s="224" t="s">
        <v>248</v>
      </c>
      <c r="AT720" s="11">
        <v>4663.1719999999996</v>
      </c>
      <c r="AU720" s="11">
        <v>0</v>
      </c>
      <c r="AV720" s="11">
        <v>0</v>
      </c>
      <c r="AW720" s="11">
        <v>123</v>
      </c>
      <c r="AX720" s="158" t="s">
        <v>248</v>
      </c>
      <c r="AY720" s="235" t="s">
        <v>248</v>
      </c>
      <c r="AZ720" s="138">
        <v>28829</v>
      </c>
      <c r="BA720" s="188" t="s">
        <v>248</v>
      </c>
      <c r="BB720" s="203" t="s">
        <v>248</v>
      </c>
      <c r="BC720" s="158" t="s">
        <v>248</v>
      </c>
      <c r="BD720" s="217" t="s">
        <v>61</v>
      </c>
      <c r="BE720" s="201" t="s">
        <v>62</v>
      </c>
      <c r="BF720" s="201" t="s">
        <v>63</v>
      </c>
      <c r="BG720" s="201" t="s">
        <v>196</v>
      </c>
      <c r="BH720" s="456" t="s">
        <v>514</v>
      </c>
      <c r="BI720" s="218" t="s">
        <v>67</v>
      </c>
      <c r="BJ720" s="370">
        <v>214</v>
      </c>
      <c r="BK720" s="370">
        <v>3</v>
      </c>
      <c r="BL720" s="219" t="s">
        <v>65</v>
      </c>
      <c r="BM720" s="52"/>
      <c r="BN720" s="218" t="s">
        <v>310</v>
      </c>
      <c r="BO720" s="217" t="s">
        <v>74</v>
      </c>
      <c r="BP720" s="201" t="s">
        <v>681</v>
      </c>
      <c r="BQ720" s="52" t="s">
        <v>717</v>
      </c>
    </row>
    <row r="721" spans="1:69" ht="16.5" thickBot="1">
      <c r="A721" s="207" t="s">
        <v>37</v>
      </c>
      <c r="B721" s="208" t="s">
        <v>9</v>
      </c>
      <c r="C721" s="202" t="s">
        <v>35</v>
      </c>
      <c r="D721" s="210" t="s">
        <v>182</v>
      </c>
      <c r="E721" s="11" t="s">
        <v>679</v>
      </c>
      <c r="F721" s="86">
        <v>66</v>
      </c>
      <c r="G721" s="80">
        <v>3</v>
      </c>
      <c r="H721" s="204"/>
      <c r="I721" s="204"/>
      <c r="J721" s="204"/>
      <c r="K721" s="204"/>
      <c r="L721" s="80">
        <v>0</v>
      </c>
      <c r="M721" s="203"/>
      <c r="N721" s="52">
        <v>0</v>
      </c>
      <c r="O721" s="204"/>
      <c r="P721" s="204"/>
      <c r="Q721" s="11">
        <v>7.3919046032000004</v>
      </c>
      <c r="R721" s="204"/>
      <c r="S721" s="204"/>
      <c r="T721" s="53">
        <v>8.9749999999999996</v>
      </c>
      <c r="U721" s="204"/>
      <c r="V721" s="204"/>
      <c r="W721" s="11">
        <v>7.4463332380951996</v>
      </c>
      <c r="X721" s="204"/>
      <c r="Y721" s="204"/>
      <c r="Z721" s="53">
        <v>8.9624999999999986</v>
      </c>
      <c r="AA721" s="204"/>
      <c r="AB721" s="204"/>
      <c r="AC721" s="204"/>
      <c r="AD721" s="204"/>
      <c r="AE721" s="204"/>
      <c r="AF721" s="9">
        <v>2.7440952332246868</v>
      </c>
      <c r="AG721" s="9">
        <v>420</v>
      </c>
      <c r="AH721" s="9">
        <v>0.44644745988500351</v>
      </c>
      <c r="AI721" s="9">
        <v>95</v>
      </c>
      <c r="AJ721" s="9">
        <v>1.8333333333333333</v>
      </c>
      <c r="AK721" s="9" t="s">
        <v>248</v>
      </c>
      <c r="AL721" s="9">
        <v>0</v>
      </c>
      <c r="AM721" s="9"/>
      <c r="AN721" s="9"/>
      <c r="AO721" s="73">
        <v>6</v>
      </c>
      <c r="AP721" s="80">
        <v>1</v>
      </c>
      <c r="AQ721" s="80">
        <v>0</v>
      </c>
      <c r="AR721" s="224">
        <v>119</v>
      </c>
      <c r="AS721" s="224" t="s">
        <v>248</v>
      </c>
      <c r="AT721" s="11">
        <v>4497.7120000000004</v>
      </c>
      <c r="AU721" s="11">
        <v>0</v>
      </c>
      <c r="AV721" s="11">
        <v>0</v>
      </c>
      <c r="AW721" s="11">
        <v>119</v>
      </c>
      <c r="AX721" s="158" t="s">
        <v>248</v>
      </c>
      <c r="AY721" s="235" t="s">
        <v>248</v>
      </c>
      <c r="AZ721" s="138">
        <v>28829</v>
      </c>
      <c r="BA721" s="188" t="s">
        <v>248</v>
      </c>
      <c r="BB721" s="203" t="s">
        <v>248</v>
      </c>
      <c r="BC721" s="158" t="s">
        <v>248</v>
      </c>
      <c r="BD721" s="217" t="s">
        <v>61</v>
      </c>
      <c r="BE721" s="201" t="s">
        <v>62</v>
      </c>
      <c r="BF721" s="201" t="s">
        <v>63</v>
      </c>
      <c r="BG721" s="201" t="s">
        <v>196</v>
      </c>
      <c r="BH721" s="456" t="s">
        <v>514</v>
      </c>
      <c r="BI721" s="218" t="s">
        <v>68</v>
      </c>
      <c r="BJ721" s="370">
        <v>214</v>
      </c>
      <c r="BK721" s="370">
        <v>4</v>
      </c>
      <c r="BL721" s="219" t="s">
        <v>65</v>
      </c>
      <c r="BM721" s="52"/>
      <c r="BN721" s="218" t="s">
        <v>310</v>
      </c>
      <c r="BO721" s="217" t="s">
        <v>74</v>
      </c>
      <c r="BP721" s="201" t="s">
        <v>681</v>
      </c>
      <c r="BQ721" s="52" t="s">
        <v>717</v>
      </c>
    </row>
    <row r="722" spans="1:69" ht="16.5" thickBot="1">
      <c r="A722" s="207" t="s">
        <v>37</v>
      </c>
      <c r="B722" s="208" t="s">
        <v>9</v>
      </c>
      <c r="C722" s="202" t="s">
        <v>35</v>
      </c>
      <c r="D722" s="210" t="s">
        <v>182</v>
      </c>
      <c r="E722" s="11" t="s">
        <v>183</v>
      </c>
      <c r="F722" s="86">
        <v>47</v>
      </c>
      <c r="G722" s="80">
        <v>0</v>
      </c>
      <c r="H722" s="204"/>
      <c r="I722" s="204"/>
      <c r="J722" s="204"/>
      <c r="K722" s="204"/>
      <c r="L722" s="80">
        <v>0</v>
      </c>
      <c r="M722" s="203"/>
      <c r="N722" s="52">
        <v>0</v>
      </c>
      <c r="O722" s="204"/>
      <c r="P722" s="204"/>
      <c r="Q722" s="11">
        <v>5.5169572766000003</v>
      </c>
      <c r="R722" s="204"/>
      <c r="S722" s="204"/>
      <c r="T722" s="53">
        <v>6.4805555555555552</v>
      </c>
      <c r="U722" s="204"/>
      <c r="V722" s="204"/>
      <c r="W722" s="11">
        <v>5.1759145957446</v>
      </c>
      <c r="X722" s="204"/>
      <c r="Y722" s="204"/>
      <c r="Z722" s="53">
        <v>6.1624999999999996</v>
      </c>
      <c r="AA722" s="204"/>
      <c r="AB722" s="204"/>
      <c r="AC722" s="204"/>
      <c r="AD722" s="204"/>
      <c r="AE722" s="204"/>
      <c r="AF722" s="9">
        <v>3.608905790786975</v>
      </c>
      <c r="AG722" s="9">
        <v>329</v>
      </c>
      <c r="AH722" s="9">
        <v>0.5194213506881914</v>
      </c>
      <c r="AI722" s="9">
        <v>15</v>
      </c>
      <c r="AJ722" s="9">
        <v>2.5302083333333334</v>
      </c>
      <c r="AK722" s="9" t="s">
        <v>248</v>
      </c>
      <c r="AL722" s="9">
        <v>45</v>
      </c>
      <c r="AM722" s="9">
        <v>3.6426349386336314</v>
      </c>
      <c r="AN722" s="9">
        <v>3.692488262910798</v>
      </c>
      <c r="AO722" s="73">
        <v>0</v>
      </c>
      <c r="AP722" s="80">
        <v>0</v>
      </c>
      <c r="AQ722" s="80">
        <v>0</v>
      </c>
      <c r="AR722" s="224">
        <v>94</v>
      </c>
      <c r="AS722" s="224" t="s">
        <v>248</v>
      </c>
      <c r="AT722" s="11">
        <v>3323.9749999999999</v>
      </c>
      <c r="AU722" s="11">
        <v>42.411000000000001</v>
      </c>
      <c r="AV722" s="11">
        <v>0</v>
      </c>
      <c r="AW722" s="11">
        <v>94</v>
      </c>
      <c r="AX722" s="158" t="s">
        <v>248</v>
      </c>
      <c r="AY722" s="235" t="s">
        <v>248</v>
      </c>
      <c r="AZ722" s="138">
        <v>29400</v>
      </c>
      <c r="BA722" s="188" t="s">
        <v>248</v>
      </c>
      <c r="BB722" s="203" t="s">
        <v>248</v>
      </c>
      <c r="BC722" s="158" t="s">
        <v>248</v>
      </c>
      <c r="BD722" s="217" t="s">
        <v>61</v>
      </c>
      <c r="BE722" s="201" t="s">
        <v>62</v>
      </c>
      <c r="BF722" s="201" t="s">
        <v>63</v>
      </c>
      <c r="BG722" s="201" t="s">
        <v>196</v>
      </c>
      <c r="BH722" s="456" t="s">
        <v>713</v>
      </c>
      <c r="BI722" s="218" t="s">
        <v>64</v>
      </c>
      <c r="BJ722" s="370">
        <v>214</v>
      </c>
      <c r="BK722" s="370">
        <v>1</v>
      </c>
      <c r="BL722" s="219" t="s">
        <v>65</v>
      </c>
      <c r="BM722" s="52"/>
      <c r="BN722" s="218" t="s">
        <v>310</v>
      </c>
      <c r="BO722" s="217" t="s">
        <v>57</v>
      </c>
      <c r="BP722" s="201" t="s">
        <v>681</v>
      </c>
      <c r="BQ722" s="52" t="s">
        <v>717</v>
      </c>
    </row>
    <row r="723" spans="1:69" ht="16.5" thickBot="1">
      <c r="A723" s="207" t="s">
        <v>37</v>
      </c>
      <c r="B723" s="208" t="s">
        <v>9</v>
      </c>
      <c r="C723" s="202" t="s">
        <v>35</v>
      </c>
      <c r="D723" s="210" t="s">
        <v>182</v>
      </c>
      <c r="E723" s="11" t="s">
        <v>183</v>
      </c>
      <c r="F723" s="86">
        <v>46</v>
      </c>
      <c r="G723" s="80">
        <v>1</v>
      </c>
      <c r="H723" s="204"/>
      <c r="I723" s="204"/>
      <c r="J723" s="204"/>
      <c r="K723" s="204"/>
      <c r="L723" s="80">
        <v>0</v>
      </c>
      <c r="M723" s="203"/>
      <c r="N723" s="52">
        <v>0</v>
      </c>
      <c r="O723" s="204"/>
      <c r="P723" s="204"/>
      <c r="Q723" s="11">
        <v>7.0055776221999997</v>
      </c>
      <c r="R723" s="204"/>
      <c r="S723" s="204"/>
      <c r="T723" s="53">
        <v>8.2916666666666661</v>
      </c>
      <c r="U723" s="204"/>
      <c r="V723" s="204"/>
      <c r="W723" s="11">
        <v>7.0651775777776997</v>
      </c>
      <c r="X723" s="204"/>
      <c r="Y723" s="204"/>
      <c r="Z723" s="53">
        <v>8.34375</v>
      </c>
      <c r="AA723" s="204"/>
      <c r="AB723" s="204"/>
      <c r="AC723" s="204"/>
      <c r="AD723" s="204"/>
      <c r="AE723" s="204"/>
      <c r="AF723" s="9">
        <v>3.1735238109316146</v>
      </c>
      <c r="AG723" s="9">
        <v>315</v>
      </c>
      <c r="AH723" s="9">
        <v>0.5997589918007733</v>
      </c>
      <c r="AI723" s="9">
        <v>51</v>
      </c>
      <c r="AJ723" s="9">
        <v>2.0361842105263159</v>
      </c>
      <c r="AK723" s="9" t="s">
        <v>248</v>
      </c>
      <c r="AL723" s="9">
        <v>45</v>
      </c>
      <c r="AM723" s="9">
        <v>3.1735238109316146</v>
      </c>
      <c r="AN723" s="9">
        <v>3.2438271604938271</v>
      </c>
      <c r="AO723" s="73">
        <v>0</v>
      </c>
      <c r="AP723" s="80">
        <v>0</v>
      </c>
      <c r="AQ723" s="80">
        <v>0</v>
      </c>
      <c r="AR723" s="224">
        <v>90</v>
      </c>
      <c r="AS723" s="224" t="s">
        <v>248</v>
      </c>
      <c r="AT723" s="11">
        <v>3222.1219999999998</v>
      </c>
      <c r="AU723" s="11">
        <v>0</v>
      </c>
      <c r="AV723" s="11">
        <v>0</v>
      </c>
      <c r="AW723" s="11">
        <v>90</v>
      </c>
      <c r="AX723" s="158" t="s">
        <v>248</v>
      </c>
      <c r="AY723" s="235" t="s">
        <v>248</v>
      </c>
      <c r="AZ723" s="138">
        <v>29400</v>
      </c>
      <c r="BA723" s="188" t="s">
        <v>248</v>
      </c>
      <c r="BB723" s="203" t="s">
        <v>248</v>
      </c>
      <c r="BC723" s="158" t="s">
        <v>248</v>
      </c>
      <c r="BD723" s="217" t="s">
        <v>61</v>
      </c>
      <c r="BE723" s="201" t="s">
        <v>62</v>
      </c>
      <c r="BF723" s="201" t="s">
        <v>63</v>
      </c>
      <c r="BG723" s="201" t="s">
        <v>196</v>
      </c>
      <c r="BH723" s="456" t="s">
        <v>713</v>
      </c>
      <c r="BI723" s="218" t="s">
        <v>66</v>
      </c>
      <c r="BJ723" s="370">
        <v>214</v>
      </c>
      <c r="BK723" s="370">
        <v>7</v>
      </c>
      <c r="BL723" s="219" t="s">
        <v>65</v>
      </c>
      <c r="BM723" s="52"/>
      <c r="BN723" s="218" t="s">
        <v>310</v>
      </c>
      <c r="BO723" s="217" t="s">
        <v>57</v>
      </c>
      <c r="BP723" s="201" t="s">
        <v>681</v>
      </c>
      <c r="BQ723" s="52" t="s">
        <v>717</v>
      </c>
    </row>
    <row r="724" spans="1:69" ht="16.5" thickBot="1">
      <c r="A724" s="207" t="s">
        <v>37</v>
      </c>
      <c r="B724" s="208" t="s">
        <v>9</v>
      </c>
      <c r="C724" s="202" t="s">
        <v>35</v>
      </c>
      <c r="D724" s="210" t="s">
        <v>182</v>
      </c>
      <c r="E724" s="11" t="s">
        <v>183</v>
      </c>
      <c r="F724" s="86">
        <v>46</v>
      </c>
      <c r="G724" s="80">
        <v>0</v>
      </c>
      <c r="H724" s="204"/>
      <c r="I724" s="204"/>
      <c r="J724" s="204"/>
      <c r="K724" s="204"/>
      <c r="L724" s="80">
        <v>0</v>
      </c>
      <c r="M724" s="203"/>
      <c r="N724" s="52">
        <v>0</v>
      </c>
      <c r="O724" s="204"/>
      <c r="P724" s="204"/>
      <c r="Q724" s="11">
        <v>6.5661303042999997</v>
      </c>
      <c r="R724" s="204"/>
      <c r="S724" s="204"/>
      <c r="T724" s="53">
        <v>10.783333333333333</v>
      </c>
      <c r="U724" s="204"/>
      <c r="V724" s="204"/>
      <c r="W724" s="11">
        <v>5.8847823695652002</v>
      </c>
      <c r="X724" s="204"/>
      <c r="Y724" s="204"/>
      <c r="Z724" s="53">
        <v>10.349999999999998</v>
      </c>
      <c r="AA724" s="204"/>
      <c r="AB724" s="204"/>
      <c r="AC724" s="204"/>
      <c r="AD724" s="204"/>
      <c r="AE724" s="204"/>
      <c r="AF724" s="9">
        <v>3.5884265146887326</v>
      </c>
      <c r="AG724" s="9">
        <v>317</v>
      </c>
      <c r="AH724" s="9">
        <v>0.49640500523225572</v>
      </c>
      <c r="AI724" s="9">
        <v>10</v>
      </c>
      <c r="AJ724" s="9">
        <v>2.5362068965517244</v>
      </c>
      <c r="AK724" s="9" t="s">
        <v>248</v>
      </c>
      <c r="AL724" s="9">
        <v>45</v>
      </c>
      <c r="AM724" s="9">
        <v>3.5940952520521856</v>
      </c>
      <c r="AN724" s="9">
        <v>3.6625683060109289</v>
      </c>
      <c r="AO724" s="73">
        <v>2</v>
      </c>
      <c r="AP724" s="80">
        <v>0</v>
      </c>
      <c r="AQ724" s="80">
        <v>0</v>
      </c>
      <c r="AR724" s="224">
        <v>90</v>
      </c>
      <c r="AS724" s="224" t="s">
        <v>248</v>
      </c>
      <c r="AT724" s="11">
        <v>3293.866</v>
      </c>
      <c r="AU724" s="11">
        <v>0</v>
      </c>
      <c r="AV724" s="11">
        <v>0</v>
      </c>
      <c r="AW724" s="11">
        <v>90</v>
      </c>
      <c r="AX724" s="158" t="s">
        <v>248</v>
      </c>
      <c r="AY724" s="235" t="s">
        <v>248</v>
      </c>
      <c r="AZ724" s="138">
        <v>29400</v>
      </c>
      <c r="BA724" s="188" t="s">
        <v>248</v>
      </c>
      <c r="BB724" s="203" t="s">
        <v>248</v>
      </c>
      <c r="BC724" s="158" t="s">
        <v>248</v>
      </c>
      <c r="BD724" s="217" t="s">
        <v>61</v>
      </c>
      <c r="BE724" s="201" t="s">
        <v>62</v>
      </c>
      <c r="BF724" s="201" t="s">
        <v>63</v>
      </c>
      <c r="BG724" s="201" t="s">
        <v>196</v>
      </c>
      <c r="BH724" s="456" t="s">
        <v>713</v>
      </c>
      <c r="BI724" s="218" t="s">
        <v>67</v>
      </c>
      <c r="BJ724" s="370">
        <v>214</v>
      </c>
      <c r="BK724" s="370">
        <v>3</v>
      </c>
      <c r="BL724" s="219" t="s">
        <v>65</v>
      </c>
      <c r="BM724" s="52"/>
      <c r="BN724" s="218" t="s">
        <v>310</v>
      </c>
      <c r="BO724" s="217" t="s">
        <v>57</v>
      </c>
      <c r="BP724" s="201" t="s">
        <v>681</v>
      </c>
      <c r="BQ724" s="52" t="s">
        <v>717</v>
      </c>
    </row>
    <row r="725" spans="1:69" ht="16.5" thickBot="1">
      <c r="A725" s="207" t="s">
        <v>37</v>
      </c>
      <c r="B725" s="208" t="s">
        <v>9</v>
      </c>
      <c r="C725" s="202" t="s">
        <v>35</v>
      </c>
      <c r="D725" s="210" t="s">
        <v>182</v>
      </c>
      <c r="E725" s="11" t="s">
        <v>183</v>
      </c>
      <c r="F725" s="86">
        <v>47</v>
      </c>
      <c r="G725" s="80">
        <v>0</v>
      </c>
      <c r="H725" s="204"/>
      <c r="I725" s="204"/>
      <c r="J725" s="204"/>
      <c r="K725" s="204"/>
      <c r="L725" s="80">
        <v>0</v>
      </c>
      <c r="M725" s="203"/>
      <c r="N725" s="52">
        <v>0</v>
      </c>
      <c r="O725" s="204"/>
      <c r="P725" s="204"/>
      <c r="Q725" s="11">
        <v>7.8013614042999997</v>
      </c>
      <c r="R725" s="204"/>
      <c r="S725" s="204"/>
      <c r="T725" s="53">
        <v>9.1624999999999996</v>
      </c>
      <c r="U725" s="204"/>
      <c r="V725" s="204"/>
      <c r="W725" s="11">
        <v>7.9057657872340004</v>
      </c>
      <c r="X725" s="204"/>
      <c r="Y725" s="204"/>
      <c r="Z725" s="53">
        <v>9.6624999999999996</v>
      </c>
      <c r="AA725" s="204"/>
      <c r="AB725" s="204"/>
      <c r="AC725" s="204"/>
      <c r="AD725" s="204"/>
      <c r="AE725" s="204"/>
      <c r="AF725" s="9">
        <v>2.7730395243160633</v>
      </c>
      <c r="AG725" s="9">
        <v>329</v>
      </c>
      <c r="AH725" s="9">
        <v>0.26208820857784321</v>
      </c>
      <c r="AI725" s="9">
        <v>46</v>
      </c>
      <c r="AJ725" s="9">
        <v>2.1482142857142859</v>
      </c>
      <c r="AK725" s="9" t="s">
        <v>248</v>
      </c>
      <c r="AL725" s="9">
        <v>0</v>
      </c>
      <c r="AM725" s="9"/>
      <c r="AN725" s="9"/>
      <c r="AO725" s="73">
        <v>0</v>
      </c>
      <c r="AP725" s="80">
        <v>0</v>
      </c>
      <c r="AQ725" s="80">
        <v>0</v>
      </c>
      <c r="AR725" s="224">
        <v>94</v>
      </c>
      <c r="AS725" s="224" t="s">
        <v>248</v>
      </c>
      <c r="AT725" s="11">
        <v>3354.41</v>
      </c>
      <c r="AU725" s="11">
        <v>0</v>
      </c>
      <c r="AV725" s="11">
        <v>0</v>
      </c>
      <c r="AW725" s="11">
        <v>94</v>
      </c>
      <c r="AX725" s="158" t="s">
        <v>248</v>
      </c>
      <c r="AY725" s="235" t="s">
        <v>248</v>
      </c>
      <c r="AZ725" s="138">
        <v>29400</v>
      </c>
      <c r="BA725" s="188" t="s">
        <v>248</v>
      </c>
      <c r="BB725" s="203" t="s">
        <v>248</v>
      </c>
      <c r="BC725" s="158" t="s">
        <v>248</v>
      </c>
      <c r="BD725" s="217" t="s">
        <v>61</v>
      </c>
      <c r="BE725" s="201" t="s">
        <v>62</v>
      </c>
      <c r="BF725" s="201" t="s">
        <v>63</v>
      </c>
      <c r="BG725" s="201" t="s">
        <v>196</v>
      </c>
      <c r="BH725" s="456" t="s">
        <v>713</v>
      </c>
      <c r="BI725" s="218" t="s">
        <v>68</v>
      </c>
      <c r="BJ725" s="370">
        <v>214</v>
      </c>
      <c r="BK725" s="370">
        <v>4</v>
      </c>
      <c r="BL725" s="219" t="s">
        <v>65</v>
      </c>
      <c r="BM725" s="52"/>
      <c r="BN725" s="218" t="s">
        <v>310</v>
      </c>
      <c r="BO725" s="217" t="s">
        <v>57</v>
      </c>
      <c r="BP725" s="201" t="s">
        <v>681</v>
      </c>
      <c r="BQ725" s="52" t="s">
        <v>717</v>
      </c>
    </row>
    <row r="726" spans="1:69" ht="16.5" thickBot="1">
      <c r="A726" s="207" t="s">
        <v>37</v>
      </c>
      <c r="B726" s="208" t="s">
        <v>9</v>
      </c>
      <c r="C726" s="202" t="s">
        <v>35</v>
      </c>
      <c r="D726" s="210" t="s">
        <v>182</v>
      </c>
      <c r="E726" s="11" t="s">
        <v>608</v>
      </c>
      <c r="F726" s="86">
        <v>46</v>
      </c>
      <c r="G726" s="80">
        <v>1</v>
      </c>
      <c r="H726" s="204"/>
      <c r="I726" s="204"/>
      <c r="J726" s="204"/>
      <c r="K726" s="204"/>
      <c r="L726" s="80">
        <v>0</v>
      </c>
      <c r="M726" s="203"/>
      <c r="N726" s="52">
        <v>0</v>
      </c>
      <c r="O726" s="204"/>
      <c r="P726" s="204"/>
      <c r="Q726" s="11">
        <v>5.8388886889</v>
      </c>
      <c r="R726" s="204"/>
      <c r="S726" s="204"/>
      <c r="T726" s="53">
        <v>6.9375</v>
      </c>
      <c r="U726" s="204"/>
      <c r="V726" s="204"/>
      <c r="W726" s="11">
        <v>5.6433108444444002</v>
      </c>
      <c r="X726" s="204"/>
      <c r="Y726" s="204"/>
      <c r="Z726" s="53">
        <v>7.875</v>
      </c>
      <c r="AA726" s="204"/>
      <c r="AB726" s="204"/>
      <c r="AC726" s="204"/>
      <c r="AD726" s="204"/>
      <c r="AE726" s="204"/>
      <c r="AF726" s="9">
        <v>3.5305589979345147</v>
      </c>
      <c r="AG726" s="9">
        <v>308</v>
      </c>
      <c r="AH726" s="9">
        <v>0.56966858171539581</v>
      </c>
      <c r="AI726" s="9">
        <v>18</v>
      </c>
      <c r="AJ726" s="9">
        <v>2.2211538461538463</v>
      </c>
      <c r="AK726" s="9" t="s">
        <v>248</v>
      </c>
      <c r="AL726" s="9">
        <v>37</v>
      </c>
      <c r="AM726" s="9">
        <v>3.6297297431695412</v>
      </c>
      <c r="AN726" s="9">
        <v>3.6624293785310735</v>
      </c>
      <c r="AO726" s="73">
        <v>5</v>
      </c>
      <c r="AP726" s="80">
        <v>0</v>
      </c>
      <c r="AQ726" s="80">
        <v>0</v>
      </c>
      <c r="AR726" s="224">
        <v>85</v>
      </c>
      <c r="AS726" s="224" t="s">
        <v>248</v>
      </c>
      <c r="AT726" s="11">
        <v>3099.5140000000001</v>
      </c>
      <c r="AU726" s="11">
        <v>110.02200000000001</v>
      </c>
      <c r="AV726" s="11">
        <v>0</v>
      </c>
      <c r="AW726" s="11">
        <v>85</v>
      </c>
      <c r="AX726" s="158" t="s">
        <v>248</v>
      </c>
      <c r="AY726" s="235" t="s">
        <v>248</v>
      </c>
      <c r="AZ726" s="138">
        <v>29796</v>
      </c>
      <c r="BA726" s="188" t="s">
        <v>248</v>
      </c>
      <c r="BB726" s="203" t="s">
        <v>248</v>
      </c>
      <c r="BC726" s="158" t="s">
        <v>248</v>
      </c>
      <c r="BD726" s="217" t="s">
        <v>61</v>
      </c>
      <c r="BE726" s="201" t="s">
        <v>62</v>
      </c>
      <c r="BF726" s="201" t="s">
        <v>63</v>
      </c>
      <c r="BG726" s="201" t="s">
        <v>196</v>
      </c>
      <c r="BH726" s="456" t="s">
        <v>712</v>
      </c>
      <c r="BI726" s="218" t="s">
        <v>64</v>
      </c>
      <c r="BJ726" s="370">
        <v>214</v>
      </c>
      <c r="BK726" s="370">
        <v>1</v>
      </c>
      <c r="BL726" s="219" t="s">
        <v>65</v>
      </c>
      <c r="BM726" s="52"/>
      <c r="BN726" s="218" t="s">
        <v>310</v>
      </c>
      <c r="BO726" s="217" t="s">
        <v>57</v>
      </c>
      <c r="BP726" s="201" t="s">
        <v>681</v>
      </c>
      <c r="BQ726" s="52" t="s">
        <v>717</v>
      </c>
    </row>
    <row r="727" spans="1:69" ht="16.5" thickBot="1">
      <c r="A727" s="207" t="s">
        <v>37</v>
      </c>
      <c r="B727" s="208" t="s">
        <v>9</v>
      </c>
      <c r="C727" s="202" t="s">
        <v>35</v>
      </c>
      <c r="D727" s="210" t="s">
        <v>182</v>
      </c>
      <c r="E727" s="11" t="s">
        <v>608</v>
      </c>
      <c r="F727" s="86">
        <v>47</v>
      </c>
      <c r="G727" s="80">
        <v>2</v>
      </c>
      <c r="H727" s="204"/>
      <c r="I727" s="204"/>
      <c r="J727" s="204"/>
      <c r="K727" s="204"/>
      <c r="L727" s="80">
        <v>2</v>
      </c>
      <c r="M727" s="203"/>
      <c r="N727" s="52">
        <v>0</v>
      </c>
      <c r="O727" s="204"/>
      <c r="P727" s="204"/>
      <c r="Q727" s="11">
        <v>8.1596742791000008</v>
      </c>
      <c r="R727" s="204"/>
      <c r="S727" s="204"/>
      <c r="T727" s="53">
        <v>13.2125</v>
      </c>
      <c r="U727" s="204"/>
      <c r="V727" s="204"/>
      <c r="W727" s="11">
        <v>8.2450231627906003</v>
      </c>
      <c r="X727" s="204"/>
      <c r="Y727" s="204"/>
      <c r="Z727" s="53">
        <v>13.425000000000001</v>
      </c>
      <c r="AA727" s="204"/>
      <c r="AB727" s="204"/>
      <c r="AC727" s="204"/>
      <c r="AD727" s="204"/>
      <c r="AE727" s="204"/>
      <c r="AF727" s="9">
        <v>2.8447440481966448</v>
      </c>
      <c r="AG727" s="9">
        <v>271</v>
      </c>
      <c r="AH727" s="9">
        <v>0.64459160626743495</v>
      </c>
      <c r="AI727" s="9">
        <v>81</v>
      </c>
      <c r="AJ727" s="9">
        <v>1.6371212121212122</v>
      </c>
      <c r="AK727" s="9" t="s">
        <v>248</v>
      </c>
      <c r="AL727" s="9">
        <v>27</v>
      </c>
      <c r="AM727" s="9">
        <v>2.9793386217568076</v>
      </c>
      <c r="AN727" s="9">
        <v>2.9375</v>
      </c>
      <c r="AO727" s="73">
        <v>0</v>
      </c>
      <c r="AP727" s="80">
        <v>5</v>
      </c>
      <c r="AQ727" s="80">
        <v>0</v>
      </c>
      <c r="AR727" s="224">
        <v>85</v>
      </c>
      <c r="AS727" s="224" t="s">
        <v>248</v>
      </c>
      <c r="AT727" s="11">
        <v>2397.998</v>
      </c>
      <c r="AU727" s="11">
        <v>812.54600000000005</v>
      </c>
      <c r="AV727" s="11">
        <v>0</v>
      </c>
      <c r="AW727" s="11">
        <v>85</v>
      </c>
      <c r="AX727" s="158" t="s">
        <v>248</v>
      </c>
      <c r="AY727" s="235" t="s">
        <v>248</v>
      </c>
      <c r="AZ727" s="138">
        <v>29796</v>
      </c>
      <c r="BA727" s="188" t="s">
        <v>248</v>
      </c>
      <c r="BB727" s="203" t="s">
        <v>248</v>
      </c>
      <c r="BC727" s="158" t="s">
        <v>248</v>
      </c>
      <c r="BD727" s="217" t="s">
        <v>61</v>
      </c>
      <c r="BE727" s="201" t="s">
        <v>62</v>
      </c>
      <c r="BF727" s="201" t="s">
        <v>63</v>
      </c>
      <c r="BG727" s="201" t="s">
        <v>196</v>
      </c>
      <c r="BH727" s="456" t="s">
        <v>712</v>
      </c>
      <c r="BI727" s="218" t="s">
        <v>66</v>
      </c>
      <c r="BJ727" s="370">
        <v>214</v>
      </c>
      <c r="BK727" s="370">
        <v>7</v>
      </c>
      <c r="BL727" s="219" t="s">
        <v>65</v>
      </c>
      <c r="BM727" s="52"/>
      <c r="BN727" s="218" t="s">
        <v>310</v>
      </c>
      <c r="BO727" s="217" t="s">
        <v>57</v>
      </c>
      <c r="BP727" s="201" t="s">
        <v>681</v>
      </c>
      <c r="BQ727" s="52" t="s">
        <v>717</v>
      </c>
    </row>
    <row r="728" spans="1:69" ht="16.5" thickBot="1">
      <c r="A728" s="207" t="s">
        <v>37</v>
      </c>
      <c r="B728" s="208" t="s">
        <v>9</v>
      </c>
      <c r="C728" s="202" t="s">
        <v>35</v>
      </c>
      <c r="D728" s="210" t="s">
        <v>182</v>
      </c>
      <c r="E728" s="11" t="s">
        <v>608</v>
      </c>
      <c r="F728" s="86">
        <v>44</v>
      </c>
      <c r="G728" s="80">
        <v>1</v>
      </c>
      <c r="H728" s="204"/>
      <c r="I728" s="204"/>
      <c r="J728" s="204"/>
      <c r="K728" s="204"/>
      <c r="L728" s="80">
        <v>0</v>
      </c>
      <c r="M728" s="203"/>
      <c r="N728" s="52">
        <v>0</v>
      </c>
      <c r="O728" s="204"/>
      <c r="P728" s="204"/>
      <c r="Q728" s="11">
        <v>6.0201391627999996</v>
      </c>
      <c r="R728" s="204"/>
      <c r="S728" s="204"/>
      <c r="T728" s="53">
        <v>8.6416666666666675</v>
      </c>
      <c r="U728" s="204"/>
      <c r="V728" s="204"/>
      <c r="W728" s="11">
        <v>5.5492323023254997</v>
      </c>
      <c r="X728" s="204"/>
      <c r="Y728" s="204"/>
      <c r="Z728" s="53">
        <v>8.7125000000000004</v>
      </c>
      <c r="AA728" s="204"/>
      <c r="AB728" s="204"/>
      <c r="AC728" s="204"/>
      <c r="AD728" s="204"/>
      <c r="AE728" s="204"/>
      <c r="AF728" s="9">
        <v>3.5355782399372178</v>
      </c>
      <c r="AG728" s="9">
        <v>294</v>
      </c>
      <c r="AH728" s="9">
        <v>0.4771001831037251</v>
      </c>
      <c r="AI728" s="9">
        <v>10</v>
      </c>
      <c r="AJ728" s="9">
        <v>2.5016666666666665</v>
      </c>
      <c r="AK728" s="9" t="s">
        <v>248</v>
      </c>
      <c r="AL728" s="9">
        <v>41</v>
      </c>
      <c r="AM728" s="9">
        <v>3.5854703918982049</v>
      </c>
      <c r="AN728" s="9">
        <v>3.6420765027322406</v>
      </c>
      <c r="AO728" s="73">
        <v>1</v>
      </c>
      <c r="AP728" s="80">
        <v>0</v>
      </c>
      <c r="AQ728" s="80">
        <v>0</v>
      </c>
      <c r="AR728" s="224">
        <v>85</v>
      </c>
      <c r="AS728" s="224" t="s">
        <v>248</v>
      </c>
      <c r="AT728" s="11">
        <v>2945.2429999999999</v>
      </c>
      <c r="AU728" s="11">
        <v>123.449</v>
      </c>
      <c r="AV728" s="11">
        <v>0</v>
      </c>
      <c r="AW728" s="11">
        <v>85</v>
      </c>
      <c r="AX728" s="158" t="s">
        <v>248</v>
      </c>
      <c r="AY728" s="235" t="s">
        <v>248</v>
      </c>
      <c r="AZ728" s="138">
        <v>29796</v>
      </c>
      <c r="BA728" s="188" t="s">
        <v>248</v>
      </c>
      <c r="BB728" s="203" t="s">
        <v>248</v>
      </c>
      <c r="BC728" s="158" t="s">
        <v>248</v>
      </c>
      <c r="BD728" s="217" t="s">
        <v>61</v>
      </c>
      <c r="BE728" s="201" t="s">
        <v>62</v>
      </c>
      <c r="BF728" s="201" t="s">
        <v>63</v>
      </c>
      <c r="BG728" s="201" t="s">
        <v>196</v>
      </c>
      <c r="BH728" s="456" t="s">
        <v>712</v>
      </c>
      <c r="BI728" s="218" t="s">
        <v>67</v>
      </c>
      <c r="BJ728" s="370">
        <v>214</v>
      </c>
      <c r="BK728" s="370">
        <v>3</v>
      </c>
      <c r="BL728" s="219" t="s">
        <v>65</v>
      </c>
      <c r="BM728" s="52"/>
      <c r="BN728" s="218" t="s">
        <v>310</v>
      </c>
      <c r="BO728" s="217" t="s">
        <v>57</v>
      </c>
      <c r="BP728" s="201" t="s">
        <v>681</v>
      </c>
      <c r="BQ728" s="52" t="s">
        <v>717</v>
      </c>
    </row>
    <row r="729" spans="1:69" ht="16.5" thickBot="1">
      <c r="A729" s="207" t="s">
        <v>37</v>
      </c>
      <c r="B729" s="208" t="s">
        <v>9</v>
      </c>
      <c r="C729" s="202" t="s">
        <v>35</v>
      </c>
      <c r="D729" s="210" t="s">
        <v>182</v>
      </c>
      <c r="E729" s="11" t="s">
        <v>608</v>
      </c>
      <c r="F729" s="86">
        <v>45</v>
      </c>
      <c r="G729" s="80">
        <v>1</v>
      </c>
      <c r="H729" s="204"/>
      <c r="I729" s="204"/>
      <c r="J729" s="204"/>
      <c r="K729" s="204"/>
      <c r="L729" s="80">
        <v>1</v>
      </c>
      <c r="M729" s="203"/>
      <c r="N729" s="52">
        <v>0</v>
      </c>
      <c r="O729" s="204"/>
      <c r="P729" s="204"/>
      <c r="Q729" s="11">
        <v>7.4522322326000001</v>
      </c>
      <c r="R729" s="204"/>
      <c r="S729" s="204"/>
      <c r="T729" s="53">
        <v>9.4625000000000004</v>
      </c>
      <c r="U729" s="204"/>
      <c r="V729" s="204"/>
      <c r="W729" s="11">
        <v>7.4537206046511004</v>
      </c>
      <c r="X729" s="204"/>
      <c r="Y729" s="204"/>
      <c r="Z729" s="53">
        <v>9.4625000000000004</v>
      </c>
      <c r="AA729" s="204"/>
      <c r="AB729" s="204"/>
      <c r="AC729" s="204"/>
      <c r="AD729" s="204"/>
      <c r="AE729" s="204"/>
      <c r="AF729" s="9">
        <v>2.7545993128720059</v>
      </c>
      <c r="AG729" s="9">
        <v>287</v>
      </c>
      <c r="AH729" s="9">
        <v>0.30986655163413113</v>
      </c>
      <c r="AI729" s="9">
        <v>45</v>
      </c>
      <c r="AJ729" s="9">
        <v>2.0760869565217392</v>
      </c>
      <c r="AK729" s="9" t="s">
        <v>248</v>
      </c>
      <c r="AL729" s="9">
        <v>0</v>
      </c>
      <c r="AM729" s="9"/>
      <c r="AN729" s="9"/>
      <c r="AO729" s="73">
        <v>3</v>
      </c>
      <c r="AP729" s="80">
        <v>0</v>
      </c>
      <c r="AQ729" s="80">
        <v>0</v>
      </c>
      <c r="AR729" s="224">
        <v>85</v>
      </c>
      <c r="AS729" s="224" t="s">
        <v>248</v>
      </c>
      <c r="AT729" s="11">
        <v>3094.404</v>
      </c>
      <c r="AU729" s="11">
        <v>0</v>
      </c>
      <c r="AV729" s="11">
        <v>0</v>
      </c>
      <c r="AW729" s="11">
        <v>85</v>
      </c>
      <c r="AX729" s="158" t="s">
        <v>248</v>
      </c>
      <c r="AY729" s="235" t="s">
        <v>248</v>
      </c>
      <c r="AZ729" s="138">
        <v>29796</v>
      </c>
      <c r="BA729" s="188" t="s">
        <v>248</v>
      </c>
      <c r="BB729" s="203" t="s">
        <v>248</v>
      </c>
      <c r="BC729" s="158" t="s">
        <v>248</v>
      </c>
      <c r="BD729" s="217" t="s">
        <v>61</v>
      </c>
      <c r="BE729" s="201" t="s">
        <v>62</v>
      </c>
      <c r="BF729" s="201" t="s">
        <v>63</v>
      </c>
      <c r="BG729" s="201" t="s">
        <v>196</v>
      </c>
      <c r="BH729" s="456" t="s">
        <v>712</v>
      </c>
      <c r="BI729" s="218" t="s">
        <v>68</v>
      </c>
      <c r="BJ729" s="370">
        <v>214</v>
      </c>
      <c r="BK729" s="370">
        <v>4</v>
      </c>
      <c r="BL729" s="219" t="s">
        <v>65</v>
      </c>
      <c r="BM729" s="52"/>
      <c r="BN729" s="218" t="s">
        <v>310</v>
      </c>
      <c r="BO729" s="217" t="s">
        <v>57</v>
      </c>
      <c r="BP729" s="201" t="s">
        <v>681</v>
      </c>
      <c r="BQ729" s="52" t="s">
        <v>717</v>
      </c>
    </row>
    <row r="730" spans="1:69" ht="16.5" thickBot="1">
      <c r="A730" s="207" t="s">
        <v>37</v>
      </c>
      <c r="B730" s="208" t="s">
        <v>9</v>
      </c>
      <c r="C730" s="202" t="s">
        <v>35</v>
      </c>
      <c r="D730" s="210" t="s">
        <v>182</v>
      </c>
      <c r="E730" s="11" t="s">
        <v>169</v>
      </c>
      <c r="F730" s="86">
        <v>100</v>
      </c>
      <c r="G730" s="80">
        <v>0</v>
      </c>
      <c r="H730" s="204"/>
      <c r="I730" s="204"/>
      <c r="J730" s="204"/>
      <c r="K730" s="204"/>
      <c r="L730" s="80">
        <v>0</v>
      </c>
      <c r="M730" s="203"/>
      <c r="N730" s="52">
        <v>0</v>
      </c>
      <c r="O730" s="204"/>
      <c r="P730" s="204"/>
      <c r="Q730" s="11">
        <v>5.8841898700000002</v>
      </c>
      <c r="R730" s="204"/>
      <c r="S730" s="204"/>
      <c r="T730" s="53">
        <v>7.2</v>
      </c>
      <c r="U730" s="204"/>
      <c r="V730" s="204"/>
      <c r="W730" s="11">
        <v>5.9452097699999999</v>
      </c>
      <c r="X730" s="204"/>
      <c r="Y730" s="204"/>
      <c r="Z730" s="53">
        <v>7.2</v>
      </c>
      <c r="AA730" s="204"/>
      <c r="AB730" s="204"/>
      <c r="AC730" s="204"/>
      <c r="AD730" s="204"/>
      <c r="AE730" s="204"/>
      <c r="AF730" s="9">
        <v>3.4348142875943863</v>
      </c>
      <c r="AG730" s="9">
        <v>700</v>
      </c>
      <c r="AH730" s="9">
        <v>0.41054153148019035</v>
      </c>
      <c r="AI730" s="9">
        <v>15</v>
      </c>
      <c r="AJ730" s="9">
        <v>2.6086956521739131</v>
      </c>
      <c r="AK730" s="9" t="s">
        <v>248</v>
      </c>
      <c r="AL730" s="9">
        <v>100</v>
      </c>
      <c r="AM730" s="9">
        <v>3.4348142875943863</v>
      </c>
      <c r="AN730" s="9">
        <v>3.508746355685131</v>
      </c>
      <c r="AO730" s="73">
        <v>1</v>
      </c>
      <c r="AP730" s="80">
        <v>0</v>
      </c>
      <c r="AQ730" s="80">
        <v>0</v>
      </c>
      <c r="AR730" s="224">
        <v>199</v>
      </c>
      <c r="AS730" s="224" t="s">
        <v>248</v>
      </c>
      <c r="AT730" s="11">
        <v>7133.7370000000001</v>
      </c>
      <c r="AU730" s="11">
        <v>0</v>
      </c>
      <c r="AV730" s="11">
        <v>0</v>
      </c>
      <c r="AW730" s="11">
        <v>199</v>
      </c>
      <c r="AX730" s="158" t="s">
        <v>248</v>
      </c>
      <c r="AY730" s="235" t="s">
        <v>248</v>
      </c>
      <c r="AZ730" s="138">
        <v>66293</v>
      </c>
      <c r="BA730" s="188" t="s">
        <v>248</v>
      </c>
      <c r="BB730" s="203" t="s">
        <v>248</v>
      </c>
      <c r="BC730" s="158" t="s">
        <v>248</v>
      </c>
      <c r="BD730" s="217" t="s">
        <v>61</v>
      </c>
      <c r="BE730" s="201" t="s">
        <v>62</v>
      </c>
      <c r="BF730" s="201" t="s">
        <v>63</v>
      </c>
      <c r="BG730" s="201" t="s">
        <v>196</v>
      </c>
      <c r="BH730" s="456" t="s">
        <v>515</v>
      </c>
      <c r="BI730" s="218" t="s">
        <v>64</v>
      </c>
      <c r="BJ730" s="370">
        <v>214</v>
      </c>
      <c r="BK730" s="370">
        <v>1</v>
      </c>
      <c r="BL730" s="219" t="s">
        <v>65</v>
      </c>
      <c r="BM730" s="52"/>
      <c r="BN730" s="218" t="s">
        <v>310</v>
      </c>
      <c r="BO730" s="217" t="s">
        <v>169</v>
      </c>
      <c r="BP730" s="201" t="s">
        <v>696</v>
      </c>
      <c r="BQ730" s="52" t="s">
        <v>719</v>
      </c>
    </row>
    <row r="731" spans="1:69" ht="16.5" thickBot="1">
      <c r="A731" s="207" t="s">
        <v>37</v>
      </c>
      <c r="B731" s="208" t="s">
        <v>9</v>
      </c>
      <c r="C731" s="202" t="s">
        <v>35</v>
      </c>
      <c r="D731" s="210" t="s">
        <v>182</v>
      </c>
      <c r="E731" s="24" t="s">
        <v>169</v>
      </c>
      <c r="F731" s="420">
        <v>100</v>
      </c>
      <c r="G731" s="421">
        <v>1</v>
      </c>
      <c r="H731" s="422"/>
      <c r="I731" s="422"/>
      <c r="J731" s="422"/>
      <c r="K731" s="422"/>
      <c r="L731" s="421">
        <v>0</v>
      </c>
      <c r="M731" s="423"/>
      <c r="N731" s="424">
        <v>0</v>
      </c>
      <c r="O731" s="422"/>
      <c r="P731" s="422"/>
      <c r="Q731" s="425">
        <v>7.3112423030000002</v>
      </c>
      <c r="R731" s="422"/>
      <c r="S731" s="422"/>
      <c r="T731" s="426">
        <v>12.762499999999999</v>
      </c>
      <c r="U731" s="422"/>
      <c r="V731" s="422"/>
      <c r="W731" s="425">
        <v>7.3775655050504998</v>
      </c>
      <c r="X731" s="422"/>
      <c r="Y731" s="422"/>
      <c r="Z731" s="426">
        <v>13.00625</v>
      </c>
      <c r="AA731" s="422"/>
      <c r="AB731" s="422"/>
      <c r="AC731" s="422"/>
      <c r="AD731" s="422"/>
      <c r="AE731" s="422"/>
      <c r="AF731" s="427">
        <v>2.991948055842566</v>
      </c>
      <c r="AG731" s="427">
        <v>693</v>
      </c>
      <c r="AH731" s="427">
        <v>0.59396029300572128</v>
      </c>
      <c r="AI731" s="427">
        <v>153</v>
      </c>
      <c r="AJ731" s="427">
        <v>2.0027310924369748</v>
      </c>
      <c r="AK731" s="427" t="s">
        <v>248</v>
      </c>
      <c r="AL731" s="427">
        <v>99</v>
      </c>
      <c r="AM731" s="427">
        <v>2.991948055842566</v>
      </c>
      <c r="AN731" s="427">
        <v>3.0114213197969542</v>
      </c>
      <c r="AO731" s="428">
        <v>0</v>
      </c>
      <c r="AP731" s="421">
        <v>0</v>
      </c>
      <c r="AQ731" s="421">
        <v>0</v>
      </c>
      <c r="AR731" s="429">
        <v>198</v>
      </c>
      <c r="AS731" s="429" t="s">
        <v>248</v>
      </c>
      <c r="AT731" s="425">
        <v>7071.0129999999999</v>
      </c>
      <c r="AU731" s="425">
        <v>0</v>
      </c>
      <c r="AV731" s="425">
        <v>0</v>
      </c>
      <c r="AW731" s="425">
        <v>198</v>
      </c>
      <c r="AX731" s="158" t="s">
        <v>248</v>
      </c>
      <c r="AY731" s="235" t="s">
        <v>248</v>
      </c>
      <c r="AZ731" s="138">
        <v>66293</v>
      </c>
      <c r="BA731" s="188" t="s">
        <v>248</v>
      </c>
      <c r="BB731" s="203" t="s">
        <v>248</v>
      </c>
      <c r="BC731" s="158" t="s">
        <v>248</v>
      </c>
      <c r="BD731" s="217" t="s">
        <v>61</v>
      </c>
      <c r="BE731" s="201" t="s">
        <v>62</v>
      </c>
      <c r="BF731" s="201" t="s">
        <v>63</v>
      </c>
      <c r="BG731" s="201" t="s">
        <v>196</v>
      </c>
      <c r="BH731" s="455" t="s">
        <v>515</v>
      </c>
      <c r="BI731" s="218" t="s">
        <v>66</v>
      </c>
      <c r="BJ731" s="370">
        <v>214</v>
      </c>
      <c r="BK731" s="370">
        <v>7</v>
      </c>
      <c r="BL731" s="219" t="s">
        <v>65</v>
      </c>
      <c r="BM731" s="52"/>
      <c r="BN731" s="218" t="s">
        <v>310</v>
      </c>
      <c r="BO731" s="217" t="s">
        <v>169</v>
      </c>
      <c r="BP731" s="201" t="s">
        <v>696</v>
      </c>
      <c r="BQ731" s="52" t="s">
        <v>719</v>
      </c>
    </row>
    <row r="732" spans="1:69" ht="16.5" thickBot="1">
      <c r="A732" s="207" t="s">
        <v>37</v>
      </c>
      <c r="B732" s="208" t="s">
        <v>9</v>
      </c>
      <c r="C732" s="202" t="s">
        <v>35</v>
      </c>
      <c r="D732" s="210" t="s">
        <v>182</v>
      </c>
      <c r="E732" s="24" t="s">
        <v>169</v>
      </c>
      <c r="F732" s="86">
        <v>102</v>
      </c>
      <c r="G732" s="80">
        <v>1</v>
      </c>
      <c r="H732" s="204"/>
      <c r="I732" s="204"/>
      <c r="J732" s="204"/>
      <c r="K732" s="204"/>
      <c r="L732" s="80">
        <v>0</v>
      </c>
      <c r="M732" s="203"/>
      <c r="N732" s="52">
        <v>0</v>
      </c>
      <c r="O732" s="204"/>
      <c r="P732" s="204"/>
      <c r="Q732" s="11">
        <v>6.9494551881</v>
      </c>
      <c r="R732" s="204"/>
      <c r="S732" s="204"/>
      <c r="T732" s="53">
        <v>8.3949999999999996</v>
      </c>
      <c r="U732" s="204"/>
      <c r="V732" s="204"/>
      <c r="W732" s="11">
        <v>7.0852770891089003</v>
      </c>
      <c r="X732" s="204"/>
      <c r="Y732" s="204"/>
      <c r="Z732" s="53">
        <v>8.4124999999999996</v>
      </c>
      <c r="AA732" s="204"/>
      <c r="AB732" s="204"/>
      <c r="AC732" s="204"/>
      <c r="AD732" s="204"/>
      <c r="AE732" s="204"/>
      <c r="AF732" s="9">
        <v>3.4516859990029558</v>
      </c>
      <c r="AG732" s="9">
        <v>706</v>
      </c>
      <c r="AH732" s="9">
        <v>0.47871329157073789</v>
      </c>
      <c r="AI732" s="9">
        <v>34</v>
      </c>
      <c r="AJ732" s="9">
        <v>2.5076470588235296</v>
      </c>
      <c r="AK732" s="9" t="s">
        <v>248</v>
      </c>
      <c r="AL732" s="9">
        <v>100</v>
      </c>
      <c r="AM732" s="9">
        <v>3.4577428589548385</v>
      </c>
      <c r="AN732" s="9">
        <v>3.5554794520547945</v>
      </c>
      <c r="AO732" s="73">
        <v>0</v>
      </c>
      <c r="AP732" s="80">
        <v>0</v>
      </c>
      <c r="AQ732" s="80">
        <v>0</v>
      </c>
      <c r="AR732" s="224">
        <v>202</v>
      </c>
      <c r="AS732" s="224" t="s">
        <v>248</v>
      </c>
      <c r="AT732" s="11">
        <v>7221.6909999999998</v>
      </c>
      <c r="AU732" s="11">
        <v>0</v>
      </c>
      <c r="AV732" s="11">
        <v>0</v>
      </c>
      <c r="AW732" s="11">
        <v>202</v>
      </c>
      <c r="AX732" s="158" t="s">
        <v>248</v>
      </c>
      <c r="AY732" s="235" t="s">
        <v>248</v>
      </c>
      <c r="AZ732" s="138">
        <v>66293</v>
      </c>
      <c r="BA732" s="188" t="s">
        <v>248</v>
      </c>
      <c r="BB732" s="203" t="s">
        <v>248</v>
      </c>
      <c r="BC732" s="158" t="s">
        <v>248</v>
      </c>
      <c r="BD732" s="217" t="s">
        <v>61</v>
      </c>
      <c r="BE732" s="201" t="s">
        <v>62</v>
      </c>
      <c r="BF732" s="201" t="s">
        <v>63</v>
      </c>
      <c r="BG732" s="201" t="s">
        <v>196</v>
      </c>
      <c r="BH732" s="456" t="s">
        <v>515</v>
      </c>
      <c r="BI732" s="218" t="s">
        <v>67</v>
      </c>
      <c r="BJ732" s="370">
        <v>214</v>
      </c>
      <c r="BK732" s="370">
        <v>3</v>
      </c>
      <c r="BL732" s="219" t="s">
        <v>65</v>
      </c>
      <c r="BM732" s="52"/>
      <c r="BN732" s="218" t="s">
        <v>310</v>
      </c>
      <c r="BO732" s="217" t="s">
        <v>169</v>
      </c>
      <c r="BP732" s="201" t="s">
        <v>696</v>
      </c>
      <c r="BQ732" s="52" t="s">
        <v>719</v>
      </c>
    </row>
    <row r="733" spans="1:69" ht="16.5" thickBot="1">
      <c r="A733" s="151" t="s">
        <v>37</v>
      </c>
      <c r="B733" s="152" t="s">
        <v>9</v>
      </c>
      <c r="C733" s="153" t="s">
        <v>35</v>
      </c>
      <c r="D733" s="154" t="s">
        <v>182</v>
      </c>
      <c r="E733" s="449" t="s">
        <v>169</v>
      </c>
      <c r="F733" s="191">
        <v>101</v>
      </c>
      <c r="G733" s="192">
        <v>1</v>
      </c>
      <c r="H733" s="161"/>
      <c r="I733" s="161"/>
      <c r="J733" s="161"/>
      <c r="K733" s="161"/>
      <c r="L733" s="192">
        <v>0</v>
      </c>
      <c r="M733" s="158"/>
      <c r="N733" s="160">
        <v>0</v>
      </c>
      <c r="O733" s="161"/>
      <c r="P733" s="161"/>
      <c r="Q733" s="194">
        <v>7.6319198500000001</v>
      </c>
      <c r="R733" s="161"/>
      <c r="S733" s="161"/>
      <c r="T733" s="193">
        <v>9.25</v>
      </c>
      <c r="U733" s="161"/>
      <c r="V733" s="161"/>
      <c r="W733" s="194">
        <v>7.7254498700000003</v>
      </c>
      <c r="X733" s="161"/>
      <c r="Y733" s="161"/>
      <c r="Z733" s="193">
        <v>9.5</v>
      </c>
      <c r="AA733" s="161"/>
      <c r="AB733" s="161"/>
      <c r="AC733" s="161"/>
      <c r="AD733" s="161"/>
      <c r="AE733" s="161"/>
      <c r="AF733" s="178">
        <v>2.8958241799188364</v>
      </c>
      <c r="AG733" s="178">
        <v>637</v>
      </c>
      <c r="AH733" s="178">
        <v>0.48416790178864588</v>
      </c>
      <c r="AI733" s="178">
        <v>113</v>
      </c>
      <c r="AJ733" s="178">
        <v>1.8163265306122449</v>
      </c>
      <c r="AK733" s="178" t="s">
        <v>248</v>
      </c>
      <c r="AL733" s="178">
        <v>0</v>
      </c>
      <c r="AM733" s="178"/>
      <c r="AN733" s="178"/>
      <c r="AO733" s="195">
        <v>10</v>
      </c>
      <c r="AP733" s="192">
        <v>0</v>
      </c>
      <c r="AQ733" s="192">
        <v>0</v>
      </c>
      <c r="AR733" s="226">
        <v>190</v>
      </c>
      <c r="AS733" s="226" t="s">
        <v>248</v>
      </c>
      <c r="AT733" s="194">
        <v>7130.6679999999997</v>
      </c>
      <c r="AU733" s="194">
        <v>0</v>
      </c>
      <c r="AV733" s="194">
        <v>0</v>
      </c>
      <c r="AW733" s="194">
        <v>190</v>
      </c>
      <c r="AX733" s="158" t="s">
        <v>248</v>
      </c>
      <c r="AY733" s="235" t="s">
        <v>248</v>
      </c>
      <c r="AZ733" s="450">
        <v>66293</v>
      </c>
      <c r="BA733" s="389" t="s">
        <v>248</v>
      </c>
      <c r="BB733" s="158" t="s">
        <v>248</v>
      </c>
      <c r="BC733" s="158" t="s">
        <v>248</v>
      </c>
      <c r="BD733" s="162" t="s">
        <v>61</v>
      </c>
      <c r="BE733" s="163" t="s">
        <v>62</v>
      </c>
      <c r="BF733" s="163" t="s">
        <v>63</v>
      </c>
      <c r="BG733" s="163" t="s">
        <v>196</v>
      </c>
      <c r="BH733" s="460" t="s">
        <v>515</v>
      </c>
      <c r="BI733" s="164" t="s">
        <v>68</v>
      </c>
      <c r="BJ733" s="383">
        <v>214</v>
      </c>
      <c r="BK733" s="383">
        <v>4</v>
      </c>
      <c r="BL733" s="166" t="s">
        <v>65</v>
      </c>
      <c r="BM733" s="160"/>
      <c r="BN733" s="164" t="s">
        <v>310</v>
      </c>
      <c r="BO733" s="162" t="s">
        <v>169</v>
      </c>
      <c r="BP733" s="163" t="s">
        <v>696</v>
      </c>
      <c r="BQ733" s="160" t="s">
        <v>719</v>
      </c>
    </row>
    <row r="734" spans="1:69">
      <c r="A734" s="128"/>
      <c r="B734" s="128"/>
      <c r="C734" s="128"/>
      <c r="D734" s="128"/>
      <c r="E734" s="128"/>
      <c r="F734" s="128"/>
      <c r="G734" s="128"/>
      <c r="H734" s="128"/>
      <c r="I734" s="128"/>
      <c r="J734" s="128"/>
      <c r="K734" s="128"/>
      <c r="L734" s="128"/>
      <c r="M734" s="128"/>
      <c r="N734" s="128"/>
      <c r="AE734" s="128"/>
      <c r="AN734" s="128"/>
      <c r="AO734" s="128"/>
      <c r="AP734" s="128"/>
      <c r="AQ734" s="128"/>
      <c r="AR734" s="128"/>
      <c r="AS734" s="128"/>
      <c r="AT734" s="128"/>
      <c r="AU734" s="128"/>
      <c r="AV734" s="128"/>
      <c r="AW734" s="128"/>
      <c r="AY734" s="128"/>
      <c r="AZ734" s="176"/>
      <c r="BA734" s="128"/>
      <c r="BB734" s="128"/>
      <c r="BD734" s="128"/>
      <c r="BE734" s="128"/>
      <c r="BF734" s="128"/>
      <c r="BG734" s="128"/>
      <c r="BI734" s="128"/>
      <c r="BJ734" s="128"/>
      <c r="BK734" s="128"/>
      <c r="BL734" s="128"/>
      <c r="BM734" s="128"/>
      <c r="BN734" s="128"/>
    </row>
    <row r="735" spans="1:69">
      <c r="A735" s="128"/>
      <c r="B735" s="128"/>
      <c r="C735" s="128"/>
      <c r="D735" s="128"/>
      <c r="E735" s="128"/>
      <c r="F735" s="128"/>
      <c r="G735" s="128"/>
      <c r="H735" s="128"/>
      <c r="I735" s="128"/>
      <c r="J735" s="128"/>
      <c r="K735" s="128"/>
      <c r="L735" s="128"/>
      <c r="M735" s="128"/>
      <c r="N735" s="128"/>
      <c r="AE735" s="128"/>
      <c r="AN735" s="128"/>
      <c r="AO735" s="128"/>
      <c r="AP735" s="128"/>
      <c r="AQ735" s="128"/>
      <c r="AR735" s="128"/>
      <c r="AS735" s="128"/>
      <c r="AT735" s="128"/>
      <c r="AU735" s="128"/>
      <c r="AV735" s="128"/>
      <c r="AW735" s="128"/>
      <c r="AY735" s="128"/>
      <c r="AZ735" s="176"/>
      <c r="BA735" s="128"/>
      <c r="BB735" s="128"/>
      <c r="BD735" s="128"/>
      <c r="BE735" s="128"/>
      <c r="BF735" s="128"/>
      <c r="BG735" s="128"/>
      <c r="BI735" s="128"/>
      <c r="BJ735" s="128"/>
      <c r="BK735" s="128"/>
      <c r="BL735" s="128"/>
      <c r="BM735" s="128"/>
      <c r="BN735" s="128"/>
    </row>
    <row r="736" spans="1:69">
      <c r="A736" s="128"/>
      <c r="B736" s="128"/>
      <c r="C736" s="128"/>
      <c r="D736" s="128"/>
      <c r="E736" s="128"/>
      <c r="F736" s="128"/>
      <c r="G736" s="128"/>
      <c r="H736" s="128"/>
      <c r="I736" s="128"/>
      <c r="J736" s="128"/>
      <c r="K736" s="128"/>
      <c r="L736" s="128"/>
      <c r="M736" s="128"/>
      <c r="N736" s="128"/>
      <c r="AE736" s="128"/>
      <c r="AN736" s="128"/>
      <c r="AO736" s="128"/>
      <c r="AP736" s="128"/>
      <c r="AQ736" s="128"/>
      <c r="AR736" s="128"/>
      <c r="AS736" s="128"/>
      <c r="AT736" s="128"/>
      <c r="AU736" s="128"/>
      <c r="AV736" s="128"/>
      <c r="AW736" s="128"/>
      <c r="AY736" s="128"/>
      <c r="AZ736" s="176"/>
      <c r="BA736" s="128"/>
      <c r="BB736" s="128"/>
      <c r="BD736" s="128"/>
      <c r="BE736" s="128"/>
      <c r="BF736" s="128"/>
      <c r="BG736" s="128"/>
      <c r="BI736" s="128"/>
      <c r="BJ736" s="128"/>
      <c r="BK736" s="128"/>
      <c r="BL736" s="128"/>
      <c r="BM736" s="128"/>
      <c r="BN736" s="128"/>
    </row>
    <row r="737" spans="1:66">
      <c r="A737" s="128"/>
      <c r="B737" s="128"/>
      <c r="C737" s="128"/>
      <c r="D737" s="128"/>
      <c r="E737" s="128"/>
      <c r="F737" s="128"/>
      <c r="G737" s="128"/>
      <c r="H737" s="128"/>
      <c r="I737" s="128"/>
      <c r="J737" s="128"/>
      <c r="K737" s="128"/>
      <c r="L737" s="128"/>
      <c r="M737" s="128"/>
      <c r="N737" s="128"/>
      <c r="AE737" s="128"/>
      <c r="AN737" s="128"/>
      <c r="AO737" s="128"/>
      <c r="AP737" s="128"/>
      <c r="AQ737" s="128"/>
      <c r="AR737" s="128"/>
      <c r="AS737" s="128"/>
      <c r="AT737" s="128"/>
      <c r="AU737" s="128"/>
      <c r="AV737" s="128"/>
      <c r="AW737" s="128"/>
      <c r="AY737" s="128"/>
      <c r="AZ737" s="176"/>
      <c r="BA737" s="128"/>
      <c r="BB737" s="128"/>
      <c r="BD737" s="128"/>
      <c r="BE737" s="128"/>
      <c r="BF737" s="128"/>
      <c r="BG737" s="128"/>
      <c r="BI737" s="128"/>
      <c r="BJ737" s="128"/>
      <c r="BK737" s="128"/>
      <c r="BL737" s="128"/>
      <c r="BM737" s="128"/>
      <c r="BN737" s="128"/>
    </row>
    <row r="738" spans="1:66">
      <c r="A738" s="128"/>
      <c r="B738" s="128"/>
      <c r="C738" s="128"/>
      <c r="D738" s="128"/>
      <c r="E738" s="128"/>
      <c r="F738" s="128"/>
      <c r="G738" s="128"/>
      <c r="H738" s="128"/>
      <c r="I738" s="128"/>
      <c r="J738" s="128"/>
      <c r="K738" s="128"/>
      <c r="L738" s="128"/>
      <c r="M738" s="128"/>
      <c r="N738" s="128"/>
      <c r="AE738" s="128"/>
      <c r="AN738" s="128"/>
      <c r="AO738" s="128"/>
      <c r="AP738" s="128"/>
      <c r="AQ738" s="128"/>
      <c r="AR738" s="128"/>
      <c r="AS738" s="128"/>
      <c r="AT738" s="128"/>
      <c r="AU738" s="128"/>
      <c r="AV738" s="128"/>
      <c r="AW738" s="128"/>
      <c r="AY738" s="128"/>
      <c r="AZ738" s="176"/>
      <c r="BA738" s="128"/>
      <c r="BB738" s="128"/>
      <c r="BD738" s="128"/>
      <c r="BE738" s="128"/>
      <c r="BF738" s="128"/>
      <c r="BG738" s="128"/>
      <c r="BI738" s="128"/>
      <c r="BJ738" s="128"/>
      <c r="BK738" s="128"/>
      <c r="BL738" s="128"/>
      <c r="BM738" s="128"/>
      <c r="BN738" s="128"/>
    </row>
    <row r="739" spans="1:66">
      <c r="A739" s="128"/>
      <c r="B739" s="128"/>
      <c r="C739" s="128"/>
      <c r="D739" s="128"/>
      <c r="E739" s="128"/>
      <c r="F739" s="128"/>
      <c r="G739" s="128"/>
      <c r="H739" s="128"/>
      <c r="I739" s="128"/>
      <c r="J739" s="128"/>
      <c r="K739" s="128"/>
      <c r="L739" s="128"/>
      <c r="M739" s="128"/>
      <c r="N739" s="128"/>
      <c r="AE739" s="128"/>
      <c r="AN739" s="128"/>
      <c r="AO739" s="128"/>
      <c r="AP739" s="128"/>
      <c r="AQ739" s="128"/>
      <c r="AR739" s="128"/>
      <c r="AS739" s="128"/>
      <c r="AT739" s="128"/>
      <c r="AU739" s="128"/>
      <c r="AV739" s="128"/>
      <c r="AW739" s="128"/>
      <c r="AY739" s="128"/>
      <c r="AZ739" s="176"/>
      <c r="BA739" s="128"/>
      <c r="BB739" s="128"/>
      <c r="BD739" s="128"/>
      <c r="BE739" s="128"/>
      <c r="BF739" s="128"/>
      <c r="BG739" s="128"/>
      <c r="BI739" s="128"/>
      <c r="BJ739" s="128"/>
      <c r="BK739" s="128"/>
      <c r="BL739" s="128"/>
      <c r="BM739" s="128"/>
      <c r="BN739" s="128"/>
    </row>
    <row r="740" spans="1:66">
      <c r="A740" s="128"/>
      <c r="B740" s="128"/>
      <c r="C740" s="128"/>
      <c r="D740" s="128"/>
      <c r="E740" s="128"/>
      <c r="F740" s="128"/>
      <c r="G740" s="128"/>
      <c r="H740" s="128"/>
      <c r="I740" s="128"/>
      <c r="J740" s="128"/>
      <c r="K740" s="128"/>
      <c r="L740" s="128"/>
      <c r="M740" s="128"/>
      <c r="N740" s="128"/>
      <c r="AE740" s="128"/>
      <c r="AN740" s="128"/>
      <c r="AO740" s="128"/>
      <c r="AP740" s="128"/>
      <c r="AQ740" s="128"/>
      <c r="AR740" s="128"/>
      <c r="AS740" s="128"/>
      <c r="AT740" s="128"/>
      <c r="AU740" s="128"/>
      <c r="AV740" s="128"/>
      <c r="AW740" s="128"/>
      <c r="AY740" s="128"/>
      <c r="AZ740" s="176"/>
      <c r="BA740" s="128"/>
      <c r="BB740" s="128"/>
      <c r="BD740" s="128"/>
      <c r="BE740" s="128"/>
      <c r="BF740" s="128"/>
      <c r="BG740" s="128"/>
      <c r="BI740" s="128"/>
      <c r="BJ740" s="128"/>
      <c r="BK740" s="128"/>
      <c r="BL740" s="128"/>
      <c r="BM740" s="128"/>
      <c r="BN740" s="128"/>
    </row>
    <row r="741" spans="1:66">
      <c r="A741" s="128"/>
      <c r="B741" s="128"/>
      <c r="C741" s="128"/>
      <c r="D741" s="128"/>
      <c r="E741" s="128"/>
      <c r="F741" s="128"/>
      <c r="G741" s="128"/>
      <c r="H741" s="128"/>
      <c r="I741" s="128"/>
      <c r="J741" s="128"/>
      <c r="K741" s="128"/>
      <c r="L741" s="128"/>
      <c r="M741" s="128"/>
      <c r="N741" s="128"/>
      <c r="AE741" s="128"/>
      <c r="AN741" s="128"/>
      <c r="AO741" s="128"/>
      <c r="AP741" s="128"/>
      <c r="AQ741" s="128"/>
      <c r="AR741" s="128"/>
      <c r="AS741" s="128"/>
      <c r="AT741" s="128"/>
      <c r="AU741" s="128"/>
      <c r="AV741" s="128"/>
      <c r="AW741" s="128"/>
      <c r="AY741" s="128"/>
      <c r="AZ741" s="176"/>
      <c r="BA741" s="128"/>
      <c r="BB741" s="128"/>
      <c r="BD741" s="128"/>
      <c r="BE741" s="128"/>
      <c r="BF741" s="128"/>
      <c r="BG741" s="128"/>
      <c r="BI741" s="128"/>
      <c r="BJ741" s="128"/>
      <c r="BK741" s="128"/>
      <c r="BL741" s="128"/>
      <c r="BM741" s="128"/>
      <c r="BN741" s="128"/>
    </row>
    <row r="742" spans="1:66">
      <c r="A742" s="128"/>
      <c r="B742" s="128"/>
      <c r="C742" s="128"/>
      <c r="D742" s="128"/>
      <c r="E742" s="128"/>
      <c r="F742" s="128"/>
      <c r="G742" s="128"/>
      <c r="H742" s="128"/>
      <c r="I742" s="128"/>
      <c r="J742" s="128"/>
      <c r="K742" s="128"/>
      <c r="L742" s="128"/>
      <c r="M742" s="128"/>
      <c r="N742" s="128"/>
      <c r="AE742" s="128"/>
      <c r="AN742" s="128"/>
      <c r="AO742" s="128"/>
      <c r="AP742" s="128"/>
      <c r="AQ742" s="128"/>
      <c r="AR742" s="128"/>
      <c r="AS742" s="128"/>
      <c r="AT742" s="128"/>
      <c r="AU742" s="128"/>
      <c r="AV742" s="128"/>
      <c r="AW742" s="128"/>
      <c r="AY742" s="128"/>
      <c r="AZ742" s="176"/>
      <c r="BA742" s="128"/>
      <c r="BB742" s="128"/>
      <c r="BD742" s="128"/>
      <c r="BE742" s="128"/>
      <c r="BF742" s="128"/>
      <c r="BG742" s="128"/>
      <c r="BI742" s="128"/>
      <c r="BJ742" s="128"/>
      <c r="BK742" s="128"/>
      <c r="BL742" s="128"/>
      <c r="BM742" s="128"/>
      <c r="BN742" s="128"/>
    </row>
    <row r="743" spans="1:66">
      <c r="A743" s="128"/>
      <c r="B743" s="128"/>
      <c r="C743" s="128"/>
      <c r="D743" s="128"/>
      <c r="E743" s="128"/>
      <c r="F743" s="128"/>
      <c r="G743" s="128"/>
      <c r="H743" s="128"/>
      <c r="I743" s="128"/>
      <c r="J743" s="128"/>
      <c r="K743" s="128"/>
      <c r="L743" s="128"/>
      <c r="M743" s="128"/>
      <c r="N743" s="128"/>
      <c r="AE743" s="128"/>
      <c r="AN743" s="128"/>
      <c r="AO743" s="128"/>
      <c r="AP743" s="128"/>
      <c r="AQ743" s="128"/>
      <c r="AR743" s="128"/>
      <c r="AS743" s="128"/>
      <c r="AT743" s="128"/>
      <c r="AU743" s="128"/>
      <c r="AV743" s="128"/>
      <c r="AW743" s="128"/>
      <c r="AY743" s="128"/>
      <c r="AZ743" s="176"/>
      <c r="BA743" s="128"/>
      <c r="BB743" s="128"/>
      <c r="BD743" s="128"/>
      <c r="BE743" s="128"/>
      <c r="BF743" s="128"/>
      <c r="BG743" s="128"/>
      <c r="BI743" s="128"/>
      <c r="BJ743" s="128"/>
      <c r="BK743" s="128"/>
      <c r="BL743" s="128"/>
      <c r="BM743" s="128"/>
      <c r="BN743" s="128"/>
    </row>
    <row r="744" spans="1:66">
      <c r="A744" s="128"/>
      <c r="B744" s="128"/>
      <c r="C744" s="128"/>
      <c r="D744" s="128"/>
      <c r="E744" s="128"/>
      <c r="F744" s="128"/>
      <c r="G744" s="128"/>
      <c r="H744" s="128"/>
      <c r="I744" s="128"/>
      <c r="J744" s="128"/>
      <c r="K744" s="128"/>
      <c r="L744" s="128"/>
      <c r="M744" s="128"/>
      <c r="N744" s="128"/>
      <c r="AE744" s="128"/>
      <c r="AN744" s="128"/>
      <c r="AO744" s="128"/>
      <c r="AP744" s="128"/>
      <c r="AQ744" s="128"/>
      <c r="AR744" s="128"/>
      <c r="AS744" s="128"/>
      <c r="AT744" s="128"/>
      <c r="AU744" s="128"/>
      <c r="AV744" s="128"/>
      <c r="AW744" s="128"/>
      <c r="AY744" s="128"/>
      <c r="AZ744" s="176"/>
      <c r="BA744" s="128"/>
      <c r="BB744" s="128"/>
      <c r="BD744" s="128"/>
      <c r="BE744" s="128"/>
      <c r="BF744" s="128"/>
      <c r="BG744" s="128"/>
      <c r="BI744" s="128"/>
      <c r="BJ744" s="128"/>
      <c r="BK744" s="128"/>
      <c r="BL744" s="128"/>
      <c r="BM744" s="128"/>
      <c r="BN744" s="128"/>
    </row>
    <row r="745" spans="1:66">
      <c r="A745" s="128"/>
      <c r="B745" s="128"/>
      <c r="C745" s="128"/>
      <c r="D745" s="128"/>
      <c r="E745" s="128"/>
      <c r="F745" s="128"/>
      <c r="G745" s="128"/>
      <c r="H745" s="128"/>
      <c r="I745" s="128"/>
      <c r="J745" s="128"/>
      <c r="K745" s="128"/>
      <c r="L745" s="128"/>
      <c r="M745" s="128"/>
      <c r="N745" s="128"/>
      <c r="AE745" s="128"/>
      <c r="AN745" s="128"/>
      <c r="AO745" s="128"/>
      <c r="AP745" s="128"/>
      <c r="AQ745" s="128"/>
      <c r="AR745" s="128"/>
      <c r="AS745" s="128"/>
      <c r="AT745" s="128"/>
      <c r="AU745" s="128"/>
      <c r="AV745" s="128"/>
      <c r="AW745" s="128"/>
      <c r="AY745" s="128"/>
      <c r="AZ745" s="176"/>
      <c r="BA745" s="128"/>
      <c r="BB745" s="128"/>
      <c r="BD745" s="128"/>
      <c r="BE745" s="128"/>
      <c r="BF745" s="128"/>
      <c r="BG745" s="128"/>
      <c r="BI745" s="128"/>
      <c r="BJ745" s="128"/>
      <c r="BK745" s="128"/>
      <c r="BL745" s="128"/>
      <c r="BM745" s="128"/>
      <c r="BN745" s="128"/>
    </row>
    <row r="746" spans="1:66">
      <c r="A746" s="128"/>
      <c r="B746" s="128"/>
      <c r="C746" s="128"/>
      <c r="D746" s="128"/>
      <c r="E746" s="128"/>
      <c r="F746" s="128"/>
      <c r="G746" s="128"/>
      <c r="H746" s="128"/>
      <c r="I746" s="128"/>
      <c r="J746" s="128"/>
      <c r="K746" s="128"/>
      <c r="L746" s="128"/>
      <c r="M746" s="128"/>
      <c r="N746" s="128"/>
      <c r="AE746" s="128"/>
      <c r="AN746" s="128"/>
      <c r="AO746" s="128"/>
      <c r="AP746" s="128"/>
      <c r="AQ746" s="128"/>
      <c r="AR746" s="128"/>
      <c r="AS746" s="128"/>
      <c r="AT746" s="128"/>
      <c r="AU746" s="128"/>
      <c r="AV746" s="128"/>
      <c r="AW746" s="128"/>
      <c r="AY746" s="128"/>
      <c r="AZ746" s="176"/>
      <c r="BA746" s="128"/>
      <c r="BB746" s="128"/>
      <c r="BD746" s="128"/>
      <c r="BE746" s="128"/>
      <c r="BF746" s="128"/>
      <c r="BG746" s="128"/>
      <c r="BI746" s="128"/>
      <c r="BJ746" s="128"/>
      <c r="BK746" s="128"/>
      <c r="BL746" s="128"/>
      <c r="BM746" s="128"/>
      <c r="BN746" s="128"/>
    </row>
    <row r="747" spans="1:66">
      <c r="A747" s="128"/>
      <c r="B747" s="128"/>
      <c r="C747" s="128"/>
      <c r="D747" s="128"/>
      <c r="E747" s="128"/>
      <c r="F747" s="128"/>
      <c r="G747" s="128"/>
      <c r="H747" s="128"/>
      <c r="I747" s="128"/>
      <c r="J747" s="128"/>
      <c r="K747" s="128"/>
      <c r="L747" s="128"/>
      <c r="M747" s="128"/>
      <c r="N747" s="128"/>
      <c r="AE747" s="128"/>
      <c r="AN747" s="128"/>
      <c r="AO747" s="128"/>
      <c r="AP747" s="128"/>
      <c r="AQ747" s="128"/>
      <c r="AR747" s="128"/>
      <c r="AS747" s="128"/>
      <c r="AT747" s="128"/>
      <c r="AU747" s="128"/>
      <c r="AV747" s="128"/>
      <c r="AW747" s="128"/>
      <c r="AY747" s="128"/>
      <c r="AZ747" s="176"/>
      <c r="BA747" s="128"/>
      <c r="BB747" s="128"/>
      <c r="BD747" s="128"/>
      <c r="BE747" s="128"/>
      <c r="BF747" s="128"/>
      <c r="BG747" s="128"/>
      <c r="BI747" s="128"/>
      <c r="BJ747" s="128"/>
      <c r="BK747" s="128"/>
      <c r="BL747" s="128"/>
      <c r="BM747" s="128"/>
      <c r="BN747" s="128"/>
    </row>
    <row r="748" spans="1:66">
      <c r="A748" s="128"/>
      <c r="B748" s="128"/>
      <c r="C748" s="128"/>
      <c r="D748" s="128"/>
      <c r="E748" s="128"/>
      <c r="F748" s="128"/>
      <c r="G748" s="128"/>
      <c r="H748" s="128"/>
      <c r="I748" s="128"/>
      <c r="J748" s="128"/>
      <c r="K748" s="128"/>
      <c r="L748" s="128"/>
      <c r="M748" s="128"/>
      <c r="N748" s="128"/>
      <c r="AE748" s="128"/>
      <c r="AN748" s="128"/>
      <c r="AO748" s="128"/>
      <c r="AP748" s="128"/>
      <c r="AQ748" s="128"/>
      <c r="AR748" s="128"/>
      <c r="AS748" s="128"/>
      <c r="AT748" s="128"/>
      <c r="AU748" s="128"/>
      <c r="AV748" s="128"/>
      <c r="AW748" s="128"/>
      <c r="AY748" s="128"/>
      <c r="AZ748" s="176"/>
      <c r="BA748" s="128"/>
      <c r="BB748" s="128"/>
      <c r="BD748" s="128"/>
      <c r="BE748" s="128"/>
      <c r="BF748" s="128"/>
      <c r="BG748" s="128"/>
      <c r="BI748" s="128"/>
      <c r="BJ748" s="128"/>
      <c r="BK748" s="128"/>
      <c r="BL748" s="128"/>
      <c r="BM748" s="128"/>
      <c r="BN748" s="128"/>
    </row>
    <row r="749" spans="1:66">
      <c r="A749" s="128"/>
      <c r="B749" s="128"/>
      <c r="C749" s="128"/>
      <c r="D749" s="128"/>
      <c r="E749" s="128"/>
      <c r="F749" s="128"/>
      <c r="G749" s="128"/>
      <c r="H749" s="128"/>
      <c r="I749" s="128"/>
      <c r="J749" s="128"/>
      <c r="K749" s="128"/>
      <c r="L749" s="128"/>
      <c r="M749" s="128"/>
      <c r="N749" s="128"/>
      <c r="AE749" s="128"/>
      <c r="AN749" s="128"/>
      <c r="AO749" s="128"/>
      <c r="AP749" s="128"/>
      <c r="AQ749" s="128"/>
      <c r="AR749" s="128"/>
      <c r="AS749" s="128"/>
      <c r="AT749" s="128"/>
      <c r="AU749" s="128"/>
      <c r="AV749" s="128"/>
      <c r="AW749" s="128"/>
      <c r="AY749" s="128"/>
      <c r="AZ749" s="176"/>
      <c r="BA749" s="128"/>
      <c r="BB749" s="128"/>
      <c r="BD749" s="128"/>
      <c r="BE749" s="128"/>
      <c r="BF749" s="128"/>
      <c r="BG749" s="128"/>
      <c r="BI749" s="128"/>
      <c r="BJ749" s="128"/>
      <c r="BK749" s="128"/>
      <c r="BL749" s="128"/>
      <c r="BM749" s="128"/>
      <c r="BN749" s="128"/>
    </row>
    <row r="750" spans="1:66">
      <c r="A750" s="128"/>
      <c r="B750" s="128"/>
      <c r="C750" s="128"/>
      <c r="D750" s="128"/>
      <c r="E750" s="128"/>
      <c r="F750" s="128"/>
      <c r="G750" s="128"/>
      <c r="H750" s="128"/>
      <c r="I750" s="128"/>
      <c r="J750" s="128"/>
      <c r="K750" s="128"/>
      <c r="L750" s="128"/>
      <c r="M750" s="128"/>
      <c r="N750" s="128"/>
      <c r="AE750" s="128"/>
      <c r="AN750" s="128"/>
      <c r="AO750" s="128"/>
      <c r="AP750" s="128"/>
      <c r="AQ750" s="128"/>
      <c r="AR750" s="128"/>
      <c r="AS750" s="128"/>
      <c r="AT750" s="128"/>
      <c r="AU750" s="128"/>
      <c r="AV750" s="128"/>
      <c r="AW750" s="128"/>
      <c r="AY750" s="128"/>
      <c r="AZ750" s="176"/>
      <c r="BA750" s="128"/>
      <c r="BB750" s="128"/>
      <c r="BD750" s="128"/>
      <c r="BE750" s="128"/>
      <c r="BF750" s="128"/>
      <c r="BG750" s="128"/>
      <c r="BI750" s="128"/>
      <c r="BJ750" s="128"/>
      <c r="BK750" s="128"/>
      <c r="BL750" s="128"/>
      <c r="BM750" s="128"/>
      <c r="BN750" s="128"/>
    </row>
    <row r="751" spans="1:66">
      <c r="A751" s="128"/>
      <c r="B751" s="128"/>
      <c r="C751" s="128"/>
      <c r="D751" s="128"/>
      <c r="E751" s="128"/>
      <c r="F751" s="128"/>
      <c r="G751" s="128"/>
      <c r="H751" s="128"/>
      <c r="I751" s="128"/>
      <c r="J751" s="128"/>
      <c r="K751" s="128"/>
      <c r="L751" s="128"/>
      <c r="M751" s="128"/>
      <c r="N751" s="128"/>
      <c r="AE751" s="128"/>
      <c r="AN751" s="128"/>
      <c r="AO751" s="128"/>
      <c r="AP751" s="128"/>
      <c r="AQ751" s="128"/>
      <c r="AR751" s="128"/>
      <c r="AS751" s="128"/>
      <c r="AT751" s="128"/>
      <c r="AU751" s="128"/>
      <c r="AV751" s="128"/>
      <c r="AW751" s="128"/>
      <c r="AY751" s="128"/>
      <c r="AZ751" s="176"/>
      <c r="BA751" s="128"/>
      <c r="BB751" s="128"/>
      <c r="BD751" s="128"/>
      <c r="BE751" s="128"/>
      <c r="BF751" s="128"/>
      <c r="BG751" s="128"/>
      <c r="BI751" s="128"/>
      <c r="BJ751" s="128"/>
      <c r="BK751" s="128"/>
      <c r="BL751" s="128"/>
      <c r="BM751" s="128"/>
      <c r="BN751" s="128"/>
    </row>
    <row r="752" spans="1:66">
      <c r="A752" s="128"/>
      <c r="B752" s="128"/>
      <c r="C752" s="128"/>
      <c r="D752" s="128"/>
      <c r="E752" s="128"/>
      <c r="F752" s="128"/>
      <c r="G752" s="128"/>
      <c r="H752" s="128"/>
      <c r="I752" s="128"/>
      <c r="J752" s="128"/>
      <c r="K752" s="128"/>
      <c r="L752" s="128"/>
      <c r="M752" s="128"/>
      <c r="N752" s="128"/>
      <c r="AE752" s="128"/>
      <c r="AN752" s="128"/>
      <c r="AO752" s="128"/>
      <c r="AP752" s="128"/>
      <c r="AQ752" s="128"/>
      <c r="AR752" s="128"/>
      <c r="AS752" s="128"/>
      <c r="AT752" s="128"/>
      <c r="AU752" s="128"/>
      <c r="AV752" s="128"/>
      <c r="AW752" s="128"/>
      <c r="AY752" s="128"/>
      <c r="AZ752" s="176"/>
      <c r="BA752" s="128"/>
      <c r="BB752" s="128"/>
      <c r="BD752" s="128"/>
      <c r="BE752" s="128"/>
      <c r="BF752" s="128"/>
      <c r="BG752" s="128"/>
      <c r="BI752" s="128"/>
      <c r="BJ752" s="128"/>
      <c r="BK752" s="128"/>
      <c r="BL752" s="128"/>
      <c r="BM752" s="128"/>
      <c r="BN752" s="128"/>
    </row>
    <row r="753" spans="1:66">
      <c r="A753" s="128"/>
      <c r="B753" s="128"/>
      <c r="C753" s="128"/>
      <c r="D753" s="128"/>
      <c r="E753" s="128"/>
      <c r="F753" s="128"/>
      <c r="G753" s="128"/>
      <c r="H753" s="128"/>
      <c r="I753" s="128"/>
      <c r="J753" s="128"/>
      <c r="K753" s="128"/>
      <c r="L753" s="128"/>
      <c r="M753" s="128"/>
      <c r="N753" s="128"/>
      <c r="AE753" s="128"/>
      <c r="AN753" s="128"/>
      <c r="AO753" s="128"/>
      <c r="AP753" s="128"/>
      <c r="AQ753" s="128"/>
      <c r="AR753" s="128"/>
      <c r="AS753" s="128"/>
      <c r="AT753" s="128"/>
      <c r="AU753" s="128"/>
      <c r="AV753" s="128"/>
      <c r="AW753" s="128"/>
      <c r="AY753" s="128"/>
      <c r="AZ753" s="176"/>
      <c r="BA753" s="128"/>
      <c r="BB753" s="128"/>
      <c r="BD753" s="128"/>
      <c r="BE753" s="128"/>
      <c r="BF753" s="128"/>
      <c r="BG753" s="128"/>
      <c r="BI753" s="128"/>
      <c r="BJ753" s="128"/>
      <c r="BK753" s="128"/>
      <c r="BL753" s="128"/>
      <c r="BM753" s="128"/>
      <c r="BN753" s="128"/>
    </row>
    <row r="754" spans="1:66">
      <c r="A754" s="128"/>
      <c r="B754" s="128"/>
      <c r="C754" s="128"/>
      <c r="D754" s="128"/>
      <c r="E754" s="128"/>
      <c r="F754" s="128"/>
      <c r="G754" s="128"/>
      <c r="H754" s="128"/>
      <c r="I754" s="128"/>
      <c r="J754" s="128"/>
      <c r="K754" s="128"/>
      <c r="L754" s="128"/>
      <c r="M754" s="128"/>
      <c r="N754" s="128"/>
      <c r="AE754" s="128"/>
      <c r="AN754" s="128"/>
      <c r="AO754" s="128"/>
      <c r="AP754" s="128"/>
      <c r="AQ754" s="128"/>
      <c r="AR754" s="128"/>
      <c r="AS754" s="128"/>
      <c r="AT754" s="128"/>
      <c r="AU754" s="128"/>
      <c r="AV754" s="128"/>
      <c r="AW754" s="128"/>
      <c r="AY754" s="128"/>
      <c r="AZ754" s="176"/>
      <c r="BA754" s="128"/>
      <c r="BB754" s="128"/>
      <c r="BD754" s="128"/>
      <c r="BE754" s="128"/>
      <c r="BF754" s="128"/>
      <c r="BG754" s="128"/>
      <c r="BI754" s="128"/>
      <c r="BJ754" s="128"/>
      <c r="BK754" s="128"/>
      <c r="BL754" s="128"/>
      <c r="BM754" s="128"/>
      <c r="BN754" s="128"/>
    </row>
    <row r="755" spans="1:66">
      <c r="A755" s="128"/>
      <c r="B755" s="128"/>
      <c r="C755" s="128"/>
      <c r="D755" s="128"/>
      <c r="E755" s="128"/>
      <c r="F755" s="128"/>
      <c r="G755" s="128"/>
      <c r="H755" s="128"/>
      <c r="I755" s="128"/>
      <c r="J755" s="128"/>
      <c r="K755" s="128"/>
      <c r="L755" s="128"/>
      <c r="M755" s="128"/>
      <c r="N755" s="128"/>
      <c r="AE755" s="128"/>
      <c r="AN755" s="128"/>
      <c r="AO755" s="128"/>
      <c r="AP755" s="128"/>
      <c r="AQ755" s="128"/>
      <c r="AR755" s="128"/>
      <c r="AS755" s="128"/>
      <c r="AT755" s="128"/>
      <c r="AU755" s="128"/>
      <c r="AV755" s="128"/>
      <c r="AW755" s="128"/>
      <c r="AY755" s="128"/>
      <c r="AZ755" s="176"/>
      <c r="BA755" s="128"/>
      <c r="BB755" s="128"/>
      <c r="BD755" s="128"/>
      <c r="BE755" s="128"/>
      <c r="BF755" s="128"/>
      <c r="BG755" s="128"/>
      <c r="BI755" s="128"/>
      <c r="BJ755" s="128"/>
      <c r="BK755" s="128"/>
      <c r="BL755" s="128"/>
      <c r="BM755" s="128"/>
      <c r="BN755" s="128"/>
    </row>
    <row r="756" spans="1:66">
      <c r="A756" s="128"/>
      <c r="B756" s="128"/>
      <c r="C756" s="128"/>
      <c r="D756" s="128"/>
      <c r="E756" s="128"/>
      <c r="F756" s="128"/>
      <c r="G756" s="128"/>
      <c r="H756" s="128"/>
      <c r="I756" s="128"/>
      <c r="J756" s="128"/>
      <c r="K756" s="128"/>
      <c r="L756" s="128"/>
      <c r="M756" s="128"/>
      <c r="N756" s="128"/>
      <c r="AE756" s="128"/>
      <c r="AN756" s="128"/>
      <c r="AO756" s="128"/>
      <c r="AP756" s="128"/>
      <c r="AQ756" s="128"/>
      <c r="AR756" s="128"/>
      <c r="AS756" s="128"/>
      <c r="AT756" s="128"/>
      <c r="AU756" s="128"/>
      <c r="AV756" s="128"/>
      <c r="AW756" s="128"/>
      <c r="AY756" s="128"/>
      <c r="AZ756" s="176"/>
      <c r="BA756" s="128"/>
      <c r="BB756" s="128"/>
      <c r="BD756" s="128"/>
      <c r="BE756" s="128"/>
      <c r="BF756" s="128"/>
      <c r="BG756" s="128"/>
      <c r="BI756" s="128"/>
      <c r="BJ756" s="128"/>
      <c r="BK756" s="128"/>
      <c r="BL756" s="128"/>
      <c r="BM756" s="128"/>
      <c r="BN756" s="128"/>
    </row>
    <row r="757" spans="1:66">
      <c r="A757" s="128"/>
      <c r="B757" s="128"/>
      <c r="C757" s="128"/>
      <c r="D757" s="128"/>
      <c r="E757" s="128"/>
      <c r="F757" s="128"/>
      <c r="G757" s="128"/>
      <c r="H757" s="128"/>
      <c r="I757" s="128"/>
      <c r="J757" s="128"/>
      <c r="K757" s="128"/>
      <c r="L757" s="128"/>
      <c r="M757" s="128"/>
      <c r="N757" s="128"/>
      <c r="AE757" s="128"/>
      <c r="AN757" s="128"/>
      <c r="AO757" s="128"/>
      <c r="AP757" s="128"/>
      <c r="AQ757" s="128"/>
      <c r="AR757" s="128"/>
      <c r="AS757" s="128"/>
      <c r="AT757" s="128"/>
      <c r="AU757" s="128"/>
      <c r="AV757" s="128"/>
      <c r="AW757" s="128"/>
      <c r="AY757" s="128"/>
      <c r="AZ757" s="176"/>
      <c r="BA757" s="128"/>
      <c r="BB757" s="128"/>
      <c r="BD757" s="128"/>
      <c r="BE757" s="128"/>
      <c r="BF757" s="128"/>
      <c r="BG757" s="128"/>
      <c r="BI757" s="128"/>
      <c r="BJ757" s="128"/>
      <c r="BK757" s="128"/>
      <c r="BL757" s="128"/>
      <c r="BM757" s="128"/>
      <c r="BN757" s="128"/>
    </row>
    <row r="758" spans="1:66">
      <c r="A758" s="128"/>
      <c r="B758" s="128"/>
      <c r="C758" s="128"/>
      <c r="D758" s="128"/>
      <c r="E758" s="128"/>
      <c r="F758" s="128"/>
      <c r="G758" s="128"/>
      <c r="H758" s="128"/>
      <c r="I758" s="128"/>
      <c r="J758" s="128"/>
      <c r="K758" s="128"/>
      <c r="L758" s="128"/>
      <c r="M758" s="128"/>
      <c r="N758" s="128"/>
      <c r="AE758" s="128"/>
      <c r="AN758" s="128"/>
      <c r="AO758" s="128"/>
      <c r="AP758" s="128"/>
      <c r="AQ758" s="128"/>
      <c r="AR758" s="128"/>
      <c r="AS758" s="128"/>
      <c r="AT758" s="128"/>
      <c r="AU758" s="128"/>
      <c r="AV758" s="128"/>
      <c r="AW758" s="128"/>
      <c r="AY758" s="128"/>
      <c r="AZ758" s="176"/>
      <c r="BA758" s="128"/>
      <c r="BB758" s="128"/>
      <c r="BD758" s="128"/>
      <c r="BE758" s="128"/>
      <c r="BF758" s="128"/>
      <c r="BG758" s="128"/>
      <c r="BI758" s="128"/>
      <c r="BJ758" s="128"/>
      <c r="BK758" s="128"/>
      <c r="BL758" s="128"/>
      <c r="BM758" s="128"/>
      <c r="BN758" s="128"/>
    </row>
    <row r="759" spans="1:66">
      <c r="A759" s="128"/>
      <c r="B759" s="128"/>
      <c r="C759" s="128"/>
      <c r="D759" s="128"/>
      <c r="E759" s="128"/>
      <c r="F759" s="128"/>
      <c r="G759" s="128"/>
      <c r="H759" s="128"/>
      <c r="I759" s="128"/>
      <c r="J759" s="128"/>
      <c r="K759" s="128"/>
      <c r="L759" s="128"/>
      <c r="M759" s="128"/>
      <c r="N759" s="128"/>
      <c r="AE759" s="128"/>
      <c r="AN759" s="128"/>
      <c r="AO759" s="128"/>
      <c r="AP759" s="128"/>
      <c r="AQ759" s="128"/>
      <c r="AR759" s="128"/>
      <c r="AS759" s="128"/>
      <c r="AT759" s="128"/>
      <c r="AU759" s="128"/>
      <c r="AV759" s="128"/>
      <c r="AW759" s="128"/>
      <c r="AY759" s="128"/>
      <c r="AZ759" s="176"/>
      <c r="BA759" s="128"/>
      <c r="BB759" s="128"/>
      <c r="BD759" s="128"/>
      <c r="BE759" s="128"/>
      <c r="BF759" s="128"/>
      <c r="BG759" s="128"/>
      <c r="BI759" s="128"/>
      <c r="BJ759" s="128"/>
      <c r="BK759" s="128"/>
      <c r="BL759" s="128"/>
      <c r="BM759" s="128"/>
      <c r="BN759" s="128"/>
    </row>
    <row r="760" spans="1:66">
      <c r="A760" s="128"/>
      <c r="B760" s="128"/>
      <c r="C760" s="128"/>
      <c r="D760" s="128"/>
      <c r="E760" s="128"/>
      <c r="F760" s="128"/>
      <c r="G760" s="128"/>
      <c r="H760" s="128"/>
      <c r="I760" s="128"/>
      <c r="J760" s="128"/>
      <c r="K760" s="128"/>
      <c r="L760" s="128"/>
      <c r="M760" s="128"/>
      <c r="N760" s="128"/>
      <c r="AE760" s="128"/>
      <c r="AN760" s="128"/>
      <c r="AO760" s="128"/>
      <c r="AP760" s="128"/>
      <c r="AQ760" s="128"/>
      <c r="AR760" s="128"/>
      <c r="AS760" s="128"/>
      <c r="AT760" s="128"/>
      <c r="AU760" s="128"/>
      <c r="AV760" s="128"/>
      <c r="AW760" s="128"/>
      <c r="AY760" s="128"/>
      <c r="AZ760" s="176"/>
      <c r="BA760" s="128"/>
      <c r="BB760" s="128"/>
      <c r="BD760" s="128"/>
      <c r="BE760" s="128"/>
      <c r="BF760" s="128"/>
      <c r="BG760" s="128"/>
      <c r="BI760" s="128"/>
      <c r="BJ760" s="128"/>
      <c r="BK760" s="128"/>
      <c r="BL760" s="128"/>
      <c r="BM760" s="128"/>
      <c r="BN760" s="128"/>
    </row>
    <row r="761" spans="1:66">
      <c r="A761" s="128"/>
      <c r="B761" s="128"/>
      <c r="C761" s="128"/>
      <c r="D761" s="128"/>
      <c r="E761" s="128"/>
      <c r="F761" s="128"/>
      <c r="G761" s="128"/>
      <c r="H761" s="128"/>
      <c r="I761" s="128"/>
      <c r="J761" s="128"/>
      <c r="K761" s="128"/>
      <c r="L761" s="128"/>
      <c r="M761" s="128"/>
      <c r="N761" s="128"/>
      <c r="AE761" s="128"/>
      <c r="AN761" s="128"/>
      <c r="AO761" s="128"/>
      <c r="AP761" s="128"/>
      <c r="AQ761" s="128"/>
      <c r="AR761" s="128"/>
      <c r="AS761" s="128"/>
      <c r="AT761" s="128"/>
      <c r="AU761" s="128"/>
      <c r="AV761" s="128"/>
      <c r="AW761" s="128"/>
      <c r="AY761" s="128"/>
      <c r="AZ761" s="176"/>
      <c r="BA761" s="128"/>
      <c r="BB761" s="128"/>
      <c r="BD761" s="128"/>
      <c r="BE761" s="128"/>
      <c r="BF761" s="128"/>
      <c r="BG761" s="128"/>
      <c r="BI761" s="128"/>
      <c r="BJ761" s="128"/>
      <c r="BK761" s="128"/>
      <c r="BL761" s="128"/>
      <c r="BM761" s="128"/>
      <c r="BN761" s="128"/>
    </row>
    <row r="762" spans="1:66">
      <c r="A762" s="128"/>
      <c r="B762" s="128"/>
      <c r="C762" s="128"/>
      <c r="D762" s="128"/>
      <c r="E762" s="128"/>
      <c r="F762" s="128"/>
      <c r="G762" s="128"/>
      <c r="H762" s="128"/>
      <c r="I762" s="128"/>
      <c r="J762" s="128"/>
      <c r="K762" s="128"/>
      <c r="L762" s="128"/>
      <c r="M762" s="128"/>
      <c r="N762" s="128"/>
      <c r="AE762" s="128"/>
      <c r="AN762" s="128"/>
      <c r="AO762" s="128"/>
      <c r="AP762" s="128"/>
      <c r="AQ762" s="128"/>
      <c r="AR762" s="128"/>
      <c r="AS762" s="128"/>
      <c r="AT762" s="128"/>
      <c r="AU762" s="128"/>
      <c r="AV762" s="128"/>
      <c r="AW762" s="128"/>
      <c r="AY762" s="128"/>
      <c r="AZ762" s="176"/>
      <c r="BA762" s="128"/>
      <c r="BB762" s="128"/>
      <c r="BD762" s="128"/>
      <c r="BE762" s="128"/>
      <c r="BF762" s="128"/>
      <c r="BG762" s="128"/>
      <c r="BI762" s="128"/>
      <c r="BJ762" s="128"/>
      <c r="BK762" s="128"/>
      <c r="BL762" s="128"/>
      <c r="BM762" s="128"/>
      <c r="BN762" s="128"/>
    </row>
    <row r="763" spans="1:66">
      <c r="A763" s="128"/>
      <c r="B763" s="128"/>
      <c r="C763" s="128"/>
      <c r="D763" s="128"/>
      <c r="E763" s="128"/>
      <c r="F763" s="128"/>
      <c r="G763" s="128"/>
      <c r="H763" s="128"/>
      <c r="I763" s="128"/>
      <c r="J763" s="128"/>
      <c r="K763" s="128"/>
      <c r="L763" s="128"/>
      <c r="M763" s="128"/>
      <c r="N763" s="128"/>
      <c r="AE763" s="128"/>
      <c r="AN763" s="128"/>
      <c r="AO763" s="128"/>
      <c r="AP763" s="128"/>
      <c r="AQ763" s="128"/>
      <c r="AR763" s="128"/>
      <c r="AS763" s="128"/>
      <c r="AT763" s="128"/>
      <c r="AU763" s="128"/>
      <c r="AV763" s="128"/>
      <c r="AW763" s="128"/>
      <c r="AY763" s="128"/>
      <c r="AZ763" s="176"/>
      <c r="BA763" s="128"/>
      <c r="BB763" s="128"/>
      <c r="BD763" s="128"/>
      <c r="BE763" s="128"/>
      <c r="BF763" s="128"/>
      <c r="BG763" s="128"/>
      <c r="BI763" s="128"/>
      <c r="BJ763" s="128"/>
      <c r="BK763" s="128"/>
      <c r="BL763" s="128"/>
      <c r="BM763" s="128"/>
      <c r="BN763" s="128"/>
    </row>
    <row r="764" spans="1:66">
      <c r="A764" s="128"/>
      <c r="B764" s="128"/>
      <c r="C764" s="128"/>
      <c r="D764" s="128"/>
      <c r="E764" s="128"/>
      <c r="F764" s="128"/>
      <c r="G764" s="128"/>
      <c r="H764" s="128"/>
      <c r="I764" s="128"/>
      <c r="J764" s="128"/>
      <c r="K764" s="128"/>
      <c r="L764" s="128"/>
      <c r="M764" s="128"/>
      <c r="N764" s="128"/>
      <c r="AE764" s="128"/>
      <c r="AN764" s="128"/>
      <c r="AO764" s="128"/>
      <c r="AP764" s="128"/>
      <c r="AQ764" s="128"/>
      <c r="AR764" s="128"/>
      <c r="AS764" s="128"/>
      <c r="AT764" s="128"/>
      <c r="AU764" s="128"/>
      <c r="AV764" s="128"/>
      <c r="AW764" s="128"/>
      <c r="AY764" s="128"/>
      <c r="AZ764" s="176"/>
      <c r="BA764" s="128"/>
      <c r="BB764" s="128"/>
      <c r="BD764" s="128"/>
      <c r="BE764" s="128"/>
      <c r="BF764" s="128"/>
      <c r="BG764" s="128"/>
      <c r="BI764" s="128"/>
      <c r="BJ764" s="128"/>
      <c r="BK764" s="128"/>
      <c r="BL764" s="128"/>
      <c r="BM764" s="128"/>
      <c r="BN764" s="128"/>
    </row>
    <row r="765" spans="1:66">
      <c r="A765" s="128"/>
      <c r="B765" s="128"/>
      <c r="C765" s="128"/>
      <c r="D765" s="128"/>
      <c r="E765" s="128"/>
      <c r="F765" s="128"/>
      <c r="G765" s="128"/>
      <c r="H765" s="128"/>
      <c r="I765" s="128"/>
      <c r="J765" s="128"/>
      <c r="K765" s="128"/>
      <c r="L765" s="128"/>
      <c r="M765" s="128"/>
      <c r="N765" s="128"/>
      <c r="AE765" s="128"/>
      <c r="AN765" s="128"/>
      <c r="AO765" s="128"/>
      <c r="AP765" s="128"/>
      <c r="AQ765" s="128"/>
      <c r="AR765" s="128"/>
      <c r="AS765" s="128"/>
      <c r="AT765" s="128"/>
      <c r="AU765" s="128"/>
      <c r="AV765" s="128"/>
      <c r="AW765" s="128"/>
      <c r="AY765" s="128"/>
      <c r="AZ765" s="176"/>
      <c r="BA765" s="128"/>
      <c r="BB765" s="128"/>
      <c r="BD765" s="128"/>
      <c r="BE765" s="128"/>
      <c r="BF765" s="128"/>
      <c r="BG765" s="128"/>
      <c r="BI765" s="128"/>
      <c r="BJ765" s="128"/>
      <c r="BK765" s="128"/>
      <c r="BL765" s="128"/>
      <c r="BM765" s="128"/>
      <c r="BN765" s="128"/>
    </row>
    <row r="766" spans="1:66">
      <c r="A766" s="128"/>
      <c r="B766" s="128"/>
      <c r="C766" s="128"/>
      <c r="D766" s="128"/>
      <c r="E766" s="128"/>
      <c r="F766" s="128"/>
      <c r="G766" s="128"/>
      <c r="H766" s="128"/>
      <c r="I766" s="128"/>
      <c r="J766" s="128"/>
      <c r="K766" s="128"/>
      <c r="L766" s="128"/>
      <c r="M766" s="128"/>
      <c r="N766" s="128"/>
      <c r="AE766" s="128"/>
      <c r="AN766" s="128"/>
      <c r="AO766" s="128"/>
      <c r="AP766" s="128"/>
      <c r="AQ766" s="128"/>
      <c r="AR766" s="128"/>
      <c r="AS766" s="128"/>
      <c r="AT766" s="128"/>
      <c r="AU766" s="128"/>
      <c r="AV766" s="128"/>
      <c r="AW766" s="128"/>
      <c r="AY766" s="128"/>
      <c r="AZ766" s="176"/>
      <c r="BA766" s="128"/>
      <c r="BB766" s="128"/>
      <c r="BD766" s="128"/>
      <c r="BE766" s="128"/>
      <c r="BF766" s="128"/>
      <c r="BG766" s="128"/>
      <c r="BI766" s="128"/>
      <c r="BJ766" s="128"/>
      <c r="BK766" s="128"/>
      <c r="BL766" s="128"/>
      <c r="BM766" s="128"/>
      <c r="BN766" s="128"/>
    </row>
    <row r="767" spans="1:66">
      <c r="A767" s="128"/>
      <c r="B767" s="128"/>
      <c r="C767" s="128"/>
      <c r="D767" s="128"/>
      <c r="E767" s="128"/>
      <c r="F767" s="128"/>
      <c r="G767" s="128"/>
      <c r="H767" s="128"/>
      <c r="I767" s="128"/>
      <c r="J767" s="128"/>
      <c r="K767" s="128"/>
      <c r="L767" s="128"/>
      <c r="M767" s="128"/>
      <c r="N767" s="128"/>
      <c r="AE767" s="128"/>
      <c r="AN767" s="128"/>
      <c r="AO767" s="128"/>
      <c r="AP767" s="128"/>
      <c r="AQ767" s="128"/>
      <c r="AR767" s="128"/>
      <c r="AS767" s="128"/>
      <c r="AT767" s="128"/>
      <c r="AU767" s="128"/>
      <c r="AV767" s="128"/>
      <c r="AW767" s="128"/>
      <c r="AY767" s="128"/>
      <c r="AZ767" s="176"/>
      <c r="BA767" s="128"/>
      <c r="BB767" s="128"/>
      <c r="BD767" s="128"/>
      <c r="BE767" s="128"/>
      <c r="BF767" s="128"/>
      <c r="BG767" s="128"/>
      <c r="BI767" s="128"/>
      <c r="BJ767" s="128"/>
      <c r="BK767" s="128"/>
      <c r="BL767" s="128"/>
      <c r="BM767" s="128"/>
      <c r="BN767" s="128"/>
    </row>
    <row r="768" spans="1:66">
      <c r="A768" s="128"/>
      <c r="B768" s="128"/>
      <c r="C768" s="128"/>
      <c r="D768" s="128"/>
      <c r="E768" s="128"/>
      <c r="F768" s="128"/>
      <c r="G768" s="128"/>
      <c r="H768" s="128"/>
      <c r="I768" s="128"/>
      <c r="J768" s="128"/>
      <c r="K768" s="128"/>
      <c r="L768" s="128"/>
      <c r="M768" s="128"/>
      <c r="N768" s="128"/>
      <c r="AE768" s="128"/>
      <c r="AN768" s="128"/>
      <c r="AO768" s="128"/>
      <c r="AP768" s="128"/>
      <c r="AQ768" s="128"/>
      <c r="AR768" s="128"/>
      <c r="AS768" s="128"/>
      <c r="AT768" s="128"/>
      <c r="AU768" s="128"/>
      <c r="AV768" s="128"/>
      <c r="AW768" s="128"/>
      <c r="AY768" s="128"/>
      <c r="AZ768" s="176"/>
      <c r="BA768" s="128"/>
      <c r="BB768" s="128"/>
      <c r="BD768" s="128"/>
      <c r="BE768" s="128"/>
      <c r="BF768" s="128"/>
      <c r="BG768" s="128"/>
      <c r="BI768" s="128"/>
      <c r="BJ768" s="128"/>
      <c r="BK768" s="128"/>
      <c r="BL768" s="128"/>
      <c r="BM768" s="128"/>
      <c r="BN768" s="128"/>
    </row>
    <row r="769" spans="1:66">
      <c r="A769" s="128"/>
      <c r="B769" s="128"/>
      <c r="C769" s="128"/>
      <c r="D769" s="128"/>
      <c r="E769" s="128"/>
      <c r="F769" s="128"/>
      <c r="G769" s="128"/>
      <c r="H769" s="128"/>
      <c r="I769" s="128"/>
      <c r="J769" s="128"/>
      <c r="K769" s="128"/>
      <c r="L769" s="128"/>
      <c r="M769" s="128"/>
      <c r="N769" s="128"/>
      <c r="AE769" s="128"/>
      <c r="AN769" s="128"/>
      <c r="AO769" s="128"/>
      <c r="AP769" s="128"/>
      <c r="AQ769" s="128"/>
      <c r="AR769" s="128"/>
      <c r="AS769" s="128"/>
      <c r="AT769" s="128"/>
      <c r="AU769" s="128"/>
      <c r="AV769" s="128"/>
      <c r="AW769" s="128"/>
      <c r="AY769" s="128"/>
      <c r="AZ769" s="176"/>
      <c r="BA769" s="128"/>
      <c r="BB769" s="128"/>
      <c r="BD769" s="128"/>
      <c r="BE769" s="128"/>
      <c r="BF769" s="128"/>
      <c r="BG769" s="128"/>
      <c r="BI769" s="128"/>
      <c r="BJ769" s="128"/>
      <c r="BK769" s="128"/>
      <c r="BL769" s="128"/>
      <c r="BM769" s="128"/>
      <c r="BN769" s="128"/>
    </row>
    <row r="770" spans="1:66">
      <c r="A770" s="128"/>
      <c r="B770" s="128"/>
      <c r="C770" s="128"/>
      <c r="D770" s="128"/>
      <c r="E770" s="128"/>
      <c r="F770" s="128"/>
      <c r="G770" s="128"/>
      <c r="H770" s="128"/>
      <c r="I770" s="128"/>
      <c r="J770" s="128"/>
      <c r="K770" s="128"/>
      <c r="L770" s="128"/>
      <c r="M770" s="128"/>
      <c r="N770" s="128"/>
      <c r="AE770" s="128"/>
      <c r="AN770" s="128"/>
      <c r="AO770" s="128"/>
      <c r="AP770" s="128"/>
      <c r="AQ770" s="128"/>
      <c r="AR770" s="128"/>
      <c r="AS770" s="128"/>
      <c r="AT770" s="128"/>
      <c r="AU770" s="128"/>
      <c r="AV770" s="128"/>
      <c r="AW770" s="128"/>
      <c r="AY770" s="128"/>
      <c r="AZ770" s="176"/>
      <c r="BA770" s="128"/>
      <c r="BB770" s="128"/>
      <c r="BD770" s="128"/>
      <c r="BE770" s="128"/>
      <c r="BF770" s="128"/>
      <c r="BG770" s="128"/>
      <c r="BI770" s="128"/>
      <c r="BJ770" s="128"/>
      <c r="BK770" s="128"/>
      <c r="BL770" s="128"/>
      <c r="BM770" s="128"/>
      <c r="BN770" s="128"/>
    </row>
    <row r="771" spans="1:66">
      <c r="A771" s="128"/>
      <c r="B771" s="128"/>
      <c r="C771" s="128"/>
      <c r="D771" s="128"/>
      <c r="E771" s="128"/>
      <c r="F771" s="128"/>
      <c r="G771" s="128"/>
      <c r="H771" s="128"/>
      <c r="I771" s="128"/>
      <c r="J771" s="128"/>
      <c r="K771" s="128"/>
      <c r="L771" s="128"/>
      <c r="M771" s="128"/>
      <c r="N771" s="128"/>
      <c r="AE771" s="128"/>
      <c r="AN771" s="128"/>
      <c r="AO771" s="128"/>
      <c r="AP771" s="128"/>
      <c r="AQ771" s="128"/>
      <c r="AR771" s="128"/>
      <c r="AS771" s="128"/>
      <c r="AT771" s="128"/>
      <c r="AU771" s="128"/>
      <c r="AV771" s="128"/>
      <c r="AW771" s="128"/>
      <c r="AY771" s="128"/>
      <c r="AZ771" s="176"/>
      <c r="BA771" s="128"/>
      <c r="BB771" s="128"/>
      <c r="BD771" s="128"/>
      <c r="BE771" s="128"/>
      <c r="BF771" s="128"/>
      <c r="BG771" s="128"/>
      <c r="BI771" s="128"/>
      <c r="BJ771" s="128"/>
      <c r="BK771" s="128"/>
      <c r="BL771" s="128"/>
      <c r="BM771" s="128"/>
      <c r="BN771" s="128"/>
    </row>
    <row r="772" spans="1:66">
      <c r="A772" s="128"/>
      <c r="B772" s="128"/>
      <c r="C772" s="128"/>
      <c r="D772" s="128"/>
      <c r="E772" s="128"/>
      <c r="F772" s="128"/>
      <c r="G772" s="128"/>
      <c r="H772" s="128"/>
      <c r="I772" s="128"/>
      <c r="J772" s="128"/>
      <c r="K772" s="128"/>
      <c r="L772" s="128"/>
      <c r="M772" s="128"/>
      <c r="N772" s="128"/>
      <c r="AE772" s="128"/>
      <c r="AN772" s="128"/>
      <c r="AO772" s="128"/>
      <c r="AP772" s="128"/>
      <c r="AQ772" s="128"/>
      <c r="AR772" s="128"/>
      <c r="AS772" s="128"/>
      <c r="AT772" s="128"/>
      <c r="AU772" s="128"/>
      <c r="AV772" s="128"/>
      <c r="AW772" s="128"/>
      <c r="AY772" s="128"/>
      <c r="AZ772" s="176"/>
      <c r="BA772" s="128"/>
      <c r="BB772" s="128"/>
      <c r="BD772" s="128"/>
      <c r="BE772" s="128"/>
      <c r="BF772" s="128"/>
      <c r="BG772" s="128"/>
      <c r="BI772" s="128"/>
      <c r="BJ772" s="128"/>
      <c r="BK772" s="128"/>
      <c r="BL772" s="128"/>
      <c r="BM772" s="128"/>
      <c r="BN772" s="128"/>
    </row>
    <row r="773" spans="1:66">
      <c r="A773" s="128"/>
      <c r="B773" s="128"/>
      <c r="C773" s="128"/>
      <c r="D773" s="128"/>
      <c r="E773" s="128"/>
      <c r="F773" s="128"/>
      <c r="G773" s="128"/>
      <c r="H773" s="128"/>
      <c r="I773" s="128"/>
      <c r="J773" s="128"/>
      <c r="K773" s="128"/>
      <c r="L773" s="128"/>
      <c r="M773" s="128"/>
      <c r="N773" s="128"/>
      <c r="AE773" s="128"/>
      <c r="AN773" s="128"/>
      <c r="AO773" s="128"/>
      <c r="AP773" s="128"/>
      <c r="AQ773" s="128"/>
      <c r="AR773" s="128"/>
      <c r="AS773" s="128"/>
      <c r="AT773" s="128"/>
      <c r="AU773" s="128"/>
      <c r="AV773" s="128"/>
      <c r="AW773" s="128"/>
      <c r="AY773" s="128"/>
      <c r="AZ773" s="176"/>
      <c r="BA773" s="128"/>
      <c r="BB773" s="128"/>
      <c r="BD773" s="128"/>
      <c r="BE773" s="128"/>
      <c r="BF773" s="128"/>
      <c r="BG773" s="128"/>
      <c r="BI773" s="128"/>
      <c r="BJ773" s="128"/>
      <c r="BK773" s="128"/>
      <c r="BL773" s="128"/>
      <c r="BM773" s="128"/>
      <c r="BN773" s="128"/>
    </row>
    <row r="774" spans="1:66">
      <c r="A774" s="128"/>
      <c r="B774" s="128"/>
      <c r="C774" s="128"/>
      <c r="D774" s="128"/>
      <c r="E774" s="128"/>
      <c r="F774" s="128"/>
      <c r="G774" s="128"/>
      <c r="H774" s="128"/>
      <c r="I774" s="128"/>
      <c r="J774" s="128"/>
      <c r="K774" s="128"/>
      <c r="L774" s="128"/>
      <c r="M774" s="128"/>
      <c r="N774" s="128"/>
      <c r="AE774" s="128"/>
      <c r="AN774" s="128"/>
      <c r="AO774" s="128"/>
      <c r="AP774" s="128"/>
      <c r="AQ774" s="128"/>
      <c r="AR774" s="128"/>
      <c r="AS774" s="128"/>
      <c r="AT774" s="128"/>
      <c r="AU774" s="128"/>
      <c r="AV774" s="128"/>
      <c r="AW774" s="128"/>
      <c r="AY774" s="128"/>
      <c r="AZ774" s="176"/>
      <c r="BA774" s="128"/>
      <c r="BB774" s="128"/>
      <c r="BD774" s="128"/>
      <c r="BE774" s="128"/>
      <c r="BF774" s="128"/>
      <c r="BG774" s="128"/>
      <c r="BI774" s="128"/>
      <c r="BJ774" s="128"/>
      <c r="BK774" s="128"/>
      <c r="BL774" s="128"/>
      <c r="BM774" s="128"/>
      <c r="BN774" s="128"/>
    </row>
    <row r="775" spans="1:66">
      <c r="A775" s="128"/>
      <c r="B775" s="128"/>
      <c r="C775" s="128"/>
      <c r="D775" s="128"/>
      <c r="E775" s="128"/>
      <c r="F775" s="128"/>
      <c r="G775" s="128"/>
      <c r="H775" s="128"/>
      <c r="I775" s="128"/>
      <c r="J775" s="128"/>
      <c r="K775" s="128"/>
      <c r="L775" s="128"/>
      <c r="M775" s="128"/>
      <c r="N775" s="128"/>
      <c r="AE775" s="128"/>
      <c r="AN775" s="128"/>
      <c r="AO775" s="128"/>
      <c r="AP775" s="128"/>
      <c r="AQ775" s="128"/>
      <c r="AR775" s="128"/>
      <c r="AS775" s="128"/>
      <c r="AT775" s="128"/>
      <c r="AU775" s="128"/>
      <c r="AV775" s="128"/>
      <c r="AW775" s="128"/>
      <c r="AY775" s="128"/>
      <c r="AZ775" s="176"/>
      <c r="BA775" s="128"/>
      <c r="BB775" s="128"/>
      <c r="BD775" s="128"/>
      <c r="BE775" s="128"/>
      <c r="BF775" s="128"/>
      <c r="BG775" s="128"/>
      <c r="BI775" s="128"/>
      <c r="BJ775" s="128"/>
      <c r="BK775" s="128"/>
      <c r="BL775" s="128"/>
      <c r="BM775" s="128"/>
      <c r="BN775" s="128"/>
    </row>
    <row r="776" spans="1:66">
      <c r="A776" s="128"/>
      <c r="B776" s="128"/>
      <c r="C776" s="128"/>
      <c r="D776" s="128"/>
      <c r="E776" s="128"/>
      <c r="F776" s="128"/>
      <c r="G776" s="128"/>
      <c r="H776" s="128"/>
      <c r="I776" s="128"/>
      <c r="J776" s="128"/>
      <c r="K776" s="128"/>
      <c r="L776" s="128"/>
      <c r="M776" s="128"/>
      <c r="N776" s="128"/>
      <c r="AE776" s="128"/>
      <c r="AN776" s="128"/>
      <c r="AO776" s="128"/>
      <c r="AP776" s="128"/>
      <c r="AQ776" s="128"/>
      <c r="AR776" s="128"/>
      <c r="AS776" s="128"/>
      <c r="AT776" s="128"/>
      <c r="AU776" s="128"/>
      <c r="AV776" s="128"/>
      <c r="AW776" s="128"/>
      <c r="AY776" s="128"/>
      <c r="AZ776" s="176"/>
      <c r="BA776" s="128"/>
      <c r="BB776" s="128"/>
      <c r="BD776" s="128"/>
      <c r="BE776" s="128"/>
      <c r="BF776" s="128"/>
      <c r="BG776" s="128"/>
      <c r="BI776" s="128"/>
      <c r="BJ776" s="128"/>
      <c r="BK776" s="128"/>
      <c r="BL776" s="128"/>
      <c r="BM776" s="128"/>
      <c r="BN776" s="128"/>
    </row>
    <row r="777" spans="1:66">
      <c r="A777" s="128"/>
      <c r="B777" s="128"/>
      <c r="C777" s="128"/>
      <c r="D777" s="128"/>
      <c r="E777" s="128"/>
      <c r="F777" s="128"/>
      <c r="G777" s="128"/>
      <c r="H777" s="128"/>
      <c r="I777" s="128"/>
      <c r="J777" s="128"/>
      <c r="K777" s="128"/>
      <c r="L777" s="128"/>
      <c r="M777" s="128"/>
      <c r="N777" s="128"/>
      <c r="AE777" s="128"/>
      <c r="AN777" s="128"/>
      <c r="AO777" s="128"/>
      <c r="AP777" s="128"/>
      <c r="AQ777" s="128"/>
      <c r="AR777" s="128"/>
      <c r="AS777" s="128"/>
      <c r="AT777" s="128"/>
      <c r="AU777" s="128"/>
      <c r="AV777" s="128"/>
      <c r="AW777" s="128"/>
      <c r="AY777" s="128"/>
      <c r="AZ777" s="176"/>
      <c r="BA777" s="128"/>
      <c r="BB777" s="128"/>
      <c r="BD777" s="128"/>
      <c r="BE777" s="128"/>
      <c r="BF777" s="128"/>
      <c r="BG777" s="128"/>
      <c r="BI777" s="128"/>
      <c r="BJ777" s="128"/>
      <c r="BK777" s="128"/>
      <c r="BL777" s="128"/>
      <c r="BM777" s="128"/>
      <c r="BN777" s="128"/>
    </row>
    <row r="778" spans="1:66">
      <c r="A778" s="128"/>
      <c r="B778" s="128"/>
      <c r="C778" s="128"/>
      <c r="D778" s="128"/>
      <c r="E778" s="128"/>
      <c r="F778" s="128"/>
      <c r="G778" s="128"/>
      <c r="H778" s="128"/>
      <c r="I778" s="128"/>
      <c r="J778" s="128"/>
      <c r="K778" s="128"/>
      <c r="L778" s="128"/>
      <c r="M778" s="128"/>
      <c r="N778" s="128"/>
      <c r="AE778" s="128"/>
      <c r="AN778" s="128"/>
      <c r="AO778" s="128"/>
      <c r="AP778" s="128"/>
      <c r="AQ778" s="128"/>
      <c r="AR778" s="128"/>
      <c r="AS778" s="128"/>
      <c r="AT778" s="128"/>
      <c r="AU778" s="128"/>
      <c r="AV778" s="128"/>
      <c r="AW778" s="128"/>
      <c r="AY778" s="128"/>
      <c r="AZ778" s="176"/>
      <c r="BA778" s="128"/>
      <c r="BB778" s="128"/>
      <c r="BD778" s="128"/>
      <c r="BE778" s="128"/>
      <c r="BF778" s="128"/>
      <c r="BG778" s="128"/>
      <c r="BI778" s="128"/>
      <c r="BJ778" s="128"/>
      <c r="BK778" s="128"/>
      <c r="BL778" s="128"/>
      <c r="BM778" s="128"/>
      <c r="BN778" s="128"/>
    </row>
    <row r="779" spans="1:66">
      <c r="A779" s="128"/>
      <c r="B779" s="128"/>
      <c r="C779" s="128"/>
      <c r="D779" s="128"/>
      <c r="E779" s="128"/>
      <c r="F779" s="128"/>
      <c r="G779" s="128"/>
      <c r="H779" s="128"/>
      <c r="I779" s="128"/>
      <c r="J779" s="128"/>
      <c r="K779" s="128"/>
      <c r="L779" s="128"/>
      <c r="M779" s="128"/>
      <c r="N779" s="128"/>
      <c r="AE779" s="128"/>
      <c r="AN779" s="128"/>
      <c r="AO779" s="128"/>
      <c r="AP779" s="128"/>
      <c r="AQ779" s="128"/>
      <c r="AR779" s="128"/>
      <c r="AS779" s="128"/>
      <c r="AT779" s="128"/>
      <c r="AU779" s="128"/>
      <c r="AV779" s="128"/>
      <c r="AW779" s="128"/>
      <c r="AY779" s="128"/>
      <c r="AZ779" s="176"/>
      <c r="BA779" s="128"/>
      <c r="BB779" s="128"/>
      <c r="BD779" s="128"/>
      <c r="BE779" s="128"/>
      <c r="BF779" s="128"/>
      <c r="BG779" s="128"/>
      <c r="BI779" s="128"/>
      <c r="BJ779" s="128"/>
      <c r="BK779" s="128"/>
      <c r="BL779" s="128"/>
      <c r="BM779" s="128"/>
      <c r="BN779" s="128"/>
    </row>
    <row r="780" spans="1:66">
      <c r="A780" s="128"/>
      <c r="B780" s="128"/>
      <c r="C780" s="128"/>
      <c r="D780" s="128"/>
      <c r="E780" s="128"/>
      <c r="F780" s="128"/>
      <c r="G780" s="128"/>
      <c r="H780" s="128"/>
      <c r="I780" s="128"/>
      <c r="J780" s="128"/>
      <c r="K780" s="128"/>
      <c r="L780" s="128"/>
      <c r="M780" s="128"/>
      <c r="N780" s="128"/>
      <c r="AE780" s="128"/>
      <c r="AN780" s="128"/>
      <c r="AO780" s="128"/>
      <c r="AP780" s="128"/>
      <c r="AQ780" s="128"/>
      <c r="AR780" s="128"/>
      <c r="AS780" s="128"/>
      <c r="AT780" s="128"/>
      <c r="AU780" s="128"/>
      <c r="AV780" s="128"/>
      <c r="AW780" s="128"/>
      <c r="AY780" s="128"/>
      <c r="AZ780" s="176"/>
      <c r="BA780" s="128"/>
      <c r="BB780" s="128"/>
      <c r="BD780" s="128"/>
      <c r="BE780" s="128"/>
      <c r="BF780" s="128"/>
      <c r="BG780" s="128"/>
      <c r="BI780" s="128"/>
      <c r="BJ780" s="128"/>
      <c r="BK780" s="128"/>
      <c r="BL780" s="128"/>
      <c r="BM780" s="128"/>
      <c r="BN780" s="128"/>
    </row>
    <row r="781" spans="1:66">
      <c r="A781" s="128"/>
      <c r="B781" s="128"/>
      <c r="C781" s="128"/>
      <c r="D781" s="128"/>
      <c r="E781" s="128"/>
      <c r="F781" s="128"/>
      <c r="G781" s="128"/>
      <c r="H781" s="128"/>
      <c r="I781" s="128"/>
      <c r="J781" s="128"/>
      <c r="K781" s="128"/>
      <c r="L781" s="128"/>
      <c r="M781" s="128"/>
      <c r="N781" s="128"/>
      <c r="AE781" s="128"/>
      <c r="AN781" s="128"/>
      <c r="AO781" s="128"/>
      <c r="AP781" s="128"/>
      <c r="AQ781" s="128"/>
      <c r="AR781" s="128"/>
      <c r="AS781" s="128"/>
      <c r="AT781" s="128"/>
      <c r="AU781" s="128"/>
      <c r="AV781" s="128"/>
      <c r="AW781" s="128"/>
      <c r="AY781" s="128"/>
      <c r="AZ781" s="176"/>
      <c r="BA781" s="128"/>
      <c r="BB781" s="128"/>
      <c r="BD781" s="128"/>
      <c r="BE781" s="128"/>
      <c r="BF781" s="128"/>
      <c r="BG781" s="128"/>
      <c r="BI781" s="128"/>
      <c r="BJ781" s="128"/>
      <c r="BK781" s="128"/>
      <c r="BL781" s="128"/>
      <c r="BM781" s="128"/>
      <c r="BN781" s="128"/>
    </row>
    <row r="782" spans="1:66">
      <c r="A782" s="128"/>
      <c r="B782" s="128"/>
      <c r="C782" s="128"/>
      <c r="D782" s="128"/>
      <c r="E782" s="128"/>
      <c r="F782" s="128"/>
      <c r="G782" s="128"/>
      <c r="H782" s="128"/>
      <c r="I782" s="128"/>
      <c r="J782" s="128"/>
      <c r="K782" s="128"/>
      <c r="L782" s="128"/>
      <c r="M782" s="128"/>
      <c r="N782" s="128"/>
      <c r="AE782" s="128"/>
      <c r="AN782" s="128"/>
      <c r="AO782" s="128"/>
      <c r="AP782" s="128"/>
      <c r="AQ782" s="128"/>
      <c r="AR782" s="128"/>
      <c r="AS782" s="128"/>
      <c r="AT782" s="128"/>
      <c r="AU782" s="128"/>
      <c r="AV782" s="128"/>
      <c r="AW782" s="128"/>
      <c r="AY782" s="128"/>
      <c r="AZ782" s="176"/>
      <c r="BA782" s="128"/>
      <c r="BB782" s="128"/>
      <c r="BD782" s="128"/>
      <c r="BE782" s="128"/>
      <c r="BF782" s="128"/>
      <c r="BG782" s="128"/>
      <c r="BI782" s="128"/>
      <c r="BJ782" s="128"/>
      <c r="BK782" s="128"/>
      <c r="BL782" s="128"/>
      <c r="BM782" s="128"/>
      <c r="BN782" s="128"/>
    </row>
    <row r="783" spans="1:66">
      <c r="A783" s="128"/>
      <c r="B783" s="128"/>
      <c r="C783" s="128"/>
      <c r="D783" s="128"/>
      <c r="E783" s="128"/>
      <c r="F783" s="128"/>
      <c r="G783" s="128"/>
      <c r="H783" s="128"/>
      <c r="I783" s="128"/>
      <c r="J783" s="128"/>
      <c r="K783" s="128"/>
      <c r="L783" s="128"/>
      <c r="M783" s="128"/>
      <c r="N783" s="128"/>
      <c r="AE783" s="128"/>
      <c r="AN783" s="128"/>
      <c r="AO783" s="128"/>
      <c r="AP783" s="128"/>
      <c r="AQ783" s="128"/>
      <c r="AR783" s="128"/>
      <c r="AS783" s="128"/>
      <c r="AT783" s="128"/>
      <c r="AU783" s="128"/>
      <c r="AV783" s="128"/>
      <c r="AW783" s="128"/>
      <c r="AY783" s="128"/>
      <c r="AZ783" s="176"/>
      <c r="BA783" s="128"/>
      <c r="BB783" s="128"/>
      <c r="BD783" s="128"/>
      <c r="BE783" s="128"/>
      <c r="BF783" s="128"/>
      <c r="BG783" s="128"/>
      <c r="BI783" s="128"/>
      <c r="BJ783" s="128"/>
      <c r="BK783" s="128"/>
      <c r="BL783" s="128"/>
      <c r="BM783" s="128"/>
      <c r="BN783" s="128"/>
    </row>
    <row r="784" spans="1:66">
      <c r="A784" s="128"/>
      <c r="B784" s="128"/>
      <c r="C784" s="128"/>
      <c r="D784" s="128"/>
      <c r="E784" s="128"/>
      <c r="F784" s="128"/>
      <c r="G784" s="128"/>
      <c r="H784" s="128"/>
      <c r="I784" s="128"/>
      <c r="J784" s="128"/>
      <c r="K784" s="128"/>
      <c r="L784" s="128"/>
      <c r="M784" s="128"/>
      <c r="N784" s="128"/>
      <c r="AE784" s="128"/>
      <c r="AN784" s="128"/>
      <c r="AO784" s="128"/>
      <c r="AP784" s="128"/>
      <c r="AQ784" s="128"/>
      <c r="AR784" s="128"/>
      <c r="AS784" s="128"/>
      <c r="AT784" s="128"/>
      <c r="AU784" s="128"/>
      <c r="AV784" s="128"/>
      <c r="AW784" s="128"/>
      <c r="AY784" s="128"/>
      <c r="AZ784" s="176"/>
      <c r="BA784" s="128"/>
      <c r="BB784" s="128"/>
      <c r="BD784" s="128"/>
      <c r="BE784" s="128"/>
      <c r="BF784" s="128"/>
      <c r="BG784" s="128"/>
      <c r="BI784" s="128"/>
      <c r="BJ784" s="128"/>
      <c r="BK784" s="128"/>
      <c r="BL784" s="128"/>
      <c r="BM784" s="128"/>
      <c r="BN784" s="128"/>
    </row>
    <row r="785" spans="1:66">
      <c r="A785" s="128"/>
      <c r="B785" s="128"/>
      <c r="C785" s="128"/>
      <c r="D785" s="128"/>
      <c r="E785" s="128"/>
      <c r="F785" s="128"/>
      <c r="G785" s="128"/>
      <c r="H785" s="128"/>
      <c r="I785" s="128"/>
      <c r="J785" s="128"/>
      <c r="K785" s="128"/>
      <c r="L785" s="128"/>
      <c r="M785" s="128"/>
      <c r="N785" s="128"/>
      <c r="AE785" s="128"/>
      <c r="AN785" s="128"/>
      <c r="AO785" s="128"/>
      <c r="AP785" s="128"/>
      <c r="AQ785" s="128"/>
      <c r="AR785" s="128"/>
      <c r="AS785" s="128"/>
      <c r="AT785" s="128"/>
      <c r="AU785" s="128"/>
      <c r="AV785" s="128"/>
      <c r="AW785" s="128"/>
      <c r="AY785" s="128"/>
      <c r="AZ785" s="176"/>
      <c r="BA785" s="128"/>
      <c r="BB785" s="128"/>
      <c r="BD785" s="128"/>
      <c r="BE785" s="128"/>
      <c r="BF785" s="128"/>
      <c r="BG785" s="128"/>
      <c r="BI785" s="128"/>
      <c r="BJ785" s="128"/>
      <c r="BK785" s="128"/>
      <c r="BL785" s="128"/>
      <c r="BM785" s="128"/>
      <c r="BN785" s="128"/>
    </row>
    <row r="786" spans="1:66">
      <c r="A786" s="128"/>
      <c r="B786" s="128"/>
      <c r="C786" s="128"/>
      <c r="D786" s="128"/>
      <c r="E786" s="128"/>
      <c r="F786" s="128"/>
      <c r="G786" s="128"/>
      <c r="H786" s="128"/>
      <c r="I786" s="128"/>
      <c r="J786" s="128"/>
      <c r="K786" s="128"/>
      <c r="L786" s="128"/>
      <c r="M786" s="128"/>
      <c r="N786" s="128"/>
      <c r="AE786" s="128"/>
      <c r="AN786" s="128"/>
      <c r="AO786" s="128"/>
      <c r="AP786" s="128"/>
      <c r="AQ786" s="128"/>
      <c r="AR786" s="128"/>
      <c r="AS786" s="128"/>
      <c r="AT786" s="128"/>
      <c r="AU786" s="128"/>
      <c r="AV786" s="128"/>
      <c r="AW786" s="128"/>
      <c r="AY786" s="128"/>
      <c r="AZ786" s="176"/>
      <c r="BA786" s="128"/>
      <c r="BB786" s="128"/>
      <c r="BD786" s="128"/>
      <c r="BE786" s="128"/>
      <c r="BF786" s="128"/>
      <c r="BG786" s="128"/>
      <c r="BI786" s="128"/>
      <c r="BJ786" s="128"/>
      <c r="BK786" s="128"/>
      <c r="BL786" s="128"/>
      <c r="BM786" s="128"/>
      <c r="BN786" s="128"/>
    </row>
    <row r="787" spans="1:66">
      <c r="A787" s="128"/>
      <c r="B787" s="128"/>
      <c r="C787" s="128"/>
      <c r="D787" s="128"/>
      <c r="E787" s="128"/>
      <c r="F787" s="128"/>
      <c r="G787" s="128"/>
      <c r="H787" s="128"/>
      <c r="I787" s="128"/>
      <c r="J787" s="128"/>
      <c r="K787" s="128"/>
      <c r="L787" s="128"/>
      <c r="M787" s="128"/>
      <c r="N787" s="128"/>
      <c r="AE787" s="128"/>
      <c r="AN787" s="128"/>
      <c r="AO787" s="128"/>
      <c r="AP787" s="128"/>
      <c r="AQ787" s="128"/>
      <c r="AR787" s="128"/>
      <c r="AS787" s="128"/>
      <c r="AT787" s="128"/>
      <c r="AU787" s="128"/>
      <c r="AV787" s="128"/>
      <c r="AW787" s="128"/>
      <c r="AY787" s="128"/>
      <c r="AZ787" s="176"/>
      <c r="BA787" s="128"/>
      <c r="BB787" s="128"/>
      <c r="BD787" s="128"/>
      <c r="BE787" s="128"/>
      <c r="BF787" s="128"/>
      <c r="BG787" s="128"/>
      <c r="BI787" s="128"/>
      <c r="BJ787" s="128"/>
      <c r="BK787" s="128"/>
      <c r="BL787" s="128"/>
      <c r="BM787" s="128"/>
      <c r="BN787" s="128"/>
    </row>
    <row r="788" spans="1:66">
      <c r="A788" s="128"/>
      <c r="B788" s="128"/>
      <c r="C788" s="128"/>
      <c r="D788" s="128"/>
      <c r="E788" s="128"/>
      <c r="F788" s="128"/>
      <c r="G788" s="128"/>
      <c r="H788" s="128"/>
      <c r="I788" s="128"/>
      <c r="J788" s="128"/>
      <c r="K788" s="128"/>
      <c r="L788" s="128"/>
      <c r="M788" s="128"/>
      <c r="N788" s="128"/>
      <c r="AE788" s="128"/>
      <c r="AN788" s="128"/>
      <c r="AO788" s="128"/>
      <c r="AP788" s="128"/>
      <c r="AQ788" s="128"/>
      <c r="AR788" s="128"/>
      <c r="AS788" s="128"/>
      <c r="AT788" s="128"/>
      <c r="AU788" s="128"/>
      <c r="AV788" s="128"/>
      <c r="AW788" s="128"/>
      <c r="AY788" s="128"/>
      <c r="AZ788" s="176"/>
      <c r="BA788" s="128"/>
      <c r="BB788" s="128"/>
      <c r="BD788" s="128"/>
      <c r="BE788" s="128"/>
      <c r="BF788" s="128"/>
      <c r="BG788" s="128"/>
      <c r="BI788" s="128"/>
      <c r="BJ788" s="128"/>
      <c r="BK788" s="128"/>
      <c r="BL788" s="128"/>
      <c r="BM788" s="128"/>
      <c r="BN788" s="128"/>
    </row>
    <row r="789" spans="1:66">
      <c r="A789" s="128"/>
      <c r="B789" s="128"/>
      <c r="C789" s="128"/>
      <c r="D789" s="128"/>
      <c r="E789" s="128"/>
      <c r="F789" s="128"/>
      <c r="G789" s="128"/>
      <c r="H789" s="128"/>
      <c r="I789" s="128"/>
      <c r="J789" s="128"/>
      <c r="K789" s="128"/>
      <c r="L789" s="128"/>
      <c r="M789" s="128"/>
      <c r="N789" s="128"/>
      <c r="AE789" s="128"/>
      <c r="AN789" s="128"/>
      <c r="AO789" s="128"/>
      <c r="AP789" s="128"/>
      <c r="AQ789" s="128"/>
      <c r="AR789" s="128"/>
      <c r="AS789" s="128"/>
      <c r="AT789" s="128"/>
      <c r="AU789" s="128"/>
      <c r="AV789" s="128"/>
      <c r="AW789" s="128"/>
      <c r="AY789" s="128"/>
      <c r="AZ789" s="176"/>
      <c r="BA789" s="128"/>
      <c r="BB789" s="128"/>
      <c r="BD789" s="128"/>
      <c r="BE789" s="128"/>
      <c r="BF789" s="128"/>
      <c r="BG789" s="128"/>
      <c r="BI789" s="128"/>
      <c r="BJ789" s="128"/>
      <c r="BK789" s="128"/>
      <c r="BL789" s="128"/>
      <c r="BM789" s="128"/>
      <c r="BN789" s="128"/>
    </row>
    <row r="790" spans="1:66">
      <c r="A790" s="128"/>
      <c r="B790" s="128"/>
      <c r="C790" s="128"/>
      <c r="D790" s="128"/>
      <c r="E790" s="128"/>
      <c r="F790" s="128"/>
      <c r="G790" s="128"/>
      <c r="H790" s="128"/>
      <c r="I790" s="128"/>
      <c r="J790" s="128"/>
      <c r="K790" s="128"/>
      <c r="L790" s="128"/>
      <c r="M790" s="128"/>
      <c r="N790" s="128"/>
      <c r="AE790" s="128"/>
      <c r="AN790" s="128"/>
      <c r="AO790" s="128"/>
      <c r="AP790" s="128"/>
      <c r="AQ790" s="128"/>
      <c r="AR790" s="128"/>
      <c r="AS790" s="128"/>
      <c r="AT790" s="128"/>
      <c r="AU790" s="128"/>
      <c r="AV790" s="128"/>
      <c r="AW790" s="128"/>
      <c r="AY790" s="128"/>
      <c r="AZ790" s="176"/>
      <c r="BA790" s="128"/>
      <c r="BB790" s="128"/>
      <c r="BD790" s="128"/>
      <c r="BE790" s="128"/>
      <c r="BF790" s="128"/>
      <c r="BG790" s="128"/>
      <c r="BI790" s="128"/>
      <c r="BJ790" s="128"/>
      <c r="BK790" s="128"/>
      <c r="BL790" s="128"/>
      <c r="BM790" s="128"/>
      <c r="BN790" s="128"/>
    </row>
    <row r="791" spans="1:66">
      <c r="A791" s="128"/>
      <c r="B791" s="128"/>
      <c r="C791" s="128"/>
      <c r="D791" s="128"/>
      <c r="E791" s="128"/>
      <c r="F791" s="128"/>
      <c r="G791" s="128"/>
      <c r="H791" s="128"/>
      <c r="I791" s="128"/>
      <c r="J791" s="128"/>
      <c r="K791" s="128"/>
      <c r="L791" s="128"/>
      <c r="M791" s="128"/>
      <c r="N791" s="128"/>
      <c r="AE791" s="128"/>
      <c r="AN791" s="128"/>
      <c r="AO791" s="128"/>
      <c r="AP791" s="128"/>
      <c r="AQ791" s="128"/>
      <c r="AR791" s="128"/>
      <c r="AS791" s="128"/>
      <c r="AT791" s="128"/>
      <c r="AU791" s="128"/>
      <c r="AV791" s="128"/>
      <c r="AW791" s="128"/>
      <c r="AY791" s="128"/>
      <c r="AZ791" s="176"/>
      <c r="BA791" s="128"/>
      <c r="BB791" s="128"/>
      <c r="BD791" s="128"/>
      <c r="BE791" s="128"/>
      <c r="BF791" s="128"/>
      <c r="BG791" s="128"/>
      <c r="BI791" s="128"/>
      <c r="BJ791" s="128"/>
      <c r="BK791" s="128"/>
      <c r="BL791" s="128"/>
      <c r="BM791" s="128"/>
      <c r="BN791" s="128"/>
    </row>
    <row r="792" spans="1:66">
      <c r="A792" s="128"/>
      <c r="B792" s="128"/>
      <c r="C792" s="128"/>
      <c r="D792" s="128"/>
      <c r="E792" s="128"/>
      <c r="F792" s="128"/>
      <c r="G792" s="128"/>
      <c r="H792" s="128"/>
      <c r="I792" s="128"/>
      <c r="J792" s="128"/>
      <c r="K792" s="128"/>
      <c r="L792" s="128"/>
      <c r="M792" s="128"/>
      <c r="N792" s="128"/>
      <c r="AE792" s="128"/>
      <c r="AN792" s="128"/>
      <c r="AO792" s="128"/>
      <c r="AP792" s="128"/>
      <c r="AQ792" s="128"/>
      <c r="AR792" s="128"/>
      <c r="AS792" s="128"/>
      <c r="AT792" s="128"/>
      <c r="AU792" s="128"/>
      <c r="AV792" s="128"/>
      <c r="AW792" s="128"/>
      <c r="AY792" s="128"/>
      <c r="AZ792" s="176"/>
      <c r="BA792" s="128"/>
      <c r="BB792" s="128"/>
      <c r="BD792" s="128"/>
      <c r="BE792" s="128"/>
      <c r="BF792" s="128"/>
      <c r="BG792" s="128"/>
      <c r="BI792" s="128"/>
      <c r="BJ792" s="128"/>
      <c r="BK792" s="128"/>
      <c r="BL792" s="128"/>
      <c r="BM792" s="128"/>
      <c r="BN792" s="128"/>
    </row>
    <row r="793" spans="1:66">
      <c r="A793" s="128"/>
      <c r="B793" s="128"/>
      <c r="C793" s="128"/>
      <c r="D793" s="128"/>
      <c r="E793" s="128"/>
      <c r="F793" s="128"/>
      <c r="G793" s="128"/>
      <c r="H793" s="128"/>
      <c r="I793" s="128"/>
      <c r="J793" s="128"/>
      <c r="K793" s="128"/>
      <c r="L793" s="128"/>
      <c r="M793" s="128"/>
      <c r="N793" s="128"/>
      <c r="AE793" s="128"/>
      <c r="AN793" s="128"/>
      <c r="AO793" s="128"/>
      <c r="AP793" s="128"/>
      <c r="AQ793" s="128"/>
      <c r="AR793" s="128"/>
      <c r="AS793" s="128"/>
      <c r="AT793" s="128"/>
      <c r="AU793" s="128"/>
      <c r="AV793" s="128"/>
      <c r="AW793" s="128"/>
      <c r="AY793" s="128"/>
      <c r="AZ793" s="176"/>
      <c r="BA793" s="128"/>
      <c r="BB793" s="128"/>
      <c r="BD793" s="128"/>
      <c r="BE793" s="128"/>
      <c r="BF793" s="128"/>
      <c r="BG793" s="128"/>
      <c r="BI793" s="128"/>
      <c r="BJ793" s="128"/>
      <c r="BK793" s="128"/>
      <c r="BL793" s="128"/>
      <c r="BM793" s="128"/>
      <c r="BN793" s="128"/>
    </row>
    <row r="794" spans="1:66">
      <c r="A794" s="128"/>
      <c r="B794" s="128"/>
      <c r="C794" s="128"/>
      <c r="D794" s="128"/>
      <c r="E794" s="128"/>
      <c r="F794" s="128"/>
      <c r="G794" s="128"/>
      <c r="H794" s="128"/>
      <c r="I794" s="128"/>
      <c r="J794" s="128"/>
      <c r="K794" s="128"/>
      <c r="L794" s="128"/>
      <c r="M794" s="128"/>
      <c r="N794" s="128"/>
      <c r="AE794" s="128"/>
      <c r="AN794" s="128"/>
      <c r="AO794" s="128"/>
      <c r="AP794" s="128"/>
      <c r="AQ794" s="128"/>
      <c r="AR794" s="128"/>
      <c r="AS794" s="128"/>
      <c r="AT794" s="128"/>
      <c r="AU794" s="128"/>
      <c r="AV794" s="128"/>
      <c r="AW794" s="128"/>
      <c r="AY794" s="128"/>
      <c r="AZ794" s="176"/>
      <c r="BA794" s="128"/>
      <c r="BB794" s="128"/>
      <c r="BD794" s="128"/>
      <c r="BE794" s="128"/>
      <c r="BF794" s="128"/>
      <c r="BG794" s="128"/>
      <c r="BI794" s="128"/>
      <c r="BJ794" s="128"/>
      <c r="BK794" s="128"/>
      <c r="BL794" s="128"/>
      <c r="BM794" s="128"/>
      <c r="BN794" s="128"/>
    </row>
    <row r="795" spans="1:66">
      <c r="A795" s="128"/>
      <c r="B795" s="128"/>
      <c r="C795" s="128"/>
      <c r="D795" s="128"/>
      <c r="E795" s="128"/>
      <c r="F795" s="128"/>
      <c r="G795" s="128"/>
      <c r="H795" s="128"/>
      <c r="I795" s="128"/>
      <c r="J795" s="128"/>
      <c r="K795" s="128"/>
      <c r="L795" s="128"/>
      <c r="M795" s="128"/>
      <c r="N795" s="128"/>
      <c r="AE795" s="128"/>
      <c r="AN795" s="128"/>
      <c r="AO795" s="128"/>
      <c r="AP795" s="128"/>
      <c r="AQ795" s="128"/>
      <c r="AR795" s="128"/>
      <c r="AS795" s="128"/>
      <c r="AT795" s="128"/>
      <c r="AU795" s="128"/>
      <c r="AV795" s="128"/>
      <c r="AW795" s="128"/>
      <c r="AY795" s="128"/>
      <c r="AZ795" s="176"/>
      <c r="BA795" s="128"/>
      <c r="BB795" s="128"/>
      <c r="BD795" s="128"/>
      <c r="BE795" s="128"/>
      <c r="BF795" s="128"/>
      <c r="BG795" s="128"/>
      <c r="BI795" s="128"/>
      <c r="BJ795" s="128"/>
      <c r="BK795" s="128"/>
      <c r="BL795" s="128"/>
      <c r="BM795" s="128"/>
      <c r="BN795" s="128"/>
    </row>
    <row r="796" spans="1:66">
      <c r="A796" s="128"/>
      <c r="B796" s="128"/>
      <c r="C796" s="128"/>
      <c r="D796" s="128"/>
      <c r="E796" s="128"/>
      <c r="F796" s="128"/>
      <c r="G796" s="128"/>
      <c r="H796" s="128"/>
      <c r="I796" s="128"/>
      <c r="J796" s="128"/>
      <c r="K796" s="128"/>
      <c r="L796" s="128"/>
      <c r="M796" s="128"/>
      <c r="N796" s="128"/>
      <c r="AE796" s="128"/>
      <c r="AN796" s="128"/>
      <c r="AO796" s="128"/>
      <c r="AP796" s="128"/>
      <c r="AQ796" s="128"/>
      <c r="AR796" s="128"/>
      <c r="AS796" s="128"/>
      <c r="AT796" s="128"/>
      <c r="AU796" s="128"/>
      <c r="AV796" s="128"/>
      <c r="AW796" s="128"/>
      <c r="AY796" s="128"/>
      <c r="AZ796" s="176"/>
      <c r="BA796" s="128"/>
      <c r="BB796" s="128"/>
      <c r="BD796" s="128"/>
      <c r="BE796" s="128"/>
      <c r="BF796" s="128"/>
      <c r="BG796" s="128"/>
      <c r="BI796" s="128"/>
      <c r="BJ796" s="128"/>
      <c r="BK796" s="128"/>
      <c r="BL796" s="128"/>
      <c r="BM796" s="128"/>
      <c r="BN796" s="128"/>
    </row>
    <row r="797" spans="1:66">
      <c r="A797" s="128"/>
      <c r="B797" s="128"/>
      <c r="C797" s="128"/>
      <c r="D797" s="128"/>
      <c r="E797" s="128"/>
      <c r="F797" s="128"/>
      <c r="G797" s="128"/>
      <c r="H797" s="128"/>
      <c r="I797" s="128"/>
      <c r="J797" s="128"/>
      <c r="K797" s="128"/>
      <c r="L797" s="128"/>
      <c r="M797" s="128"/>
      <c r="N797" s="128"/>
      <c r="AE797" s="128"/>
      <c r="AN797" s="128"/>
      <c r="AO797" s="128"/>
      <c r="AP797" s="128"/>
      <c r="AQ797" s="128"/>
      <c r="AR797" s="128"/>
      <c r="AS797" s="128"/>
      <c r="AT797" s="128"/>
      <c r="AU797" s="128"/>
      <c r="AV797" s="128"/>
      <c r="AW797" s="128"/>
      <c r="AY797" s="128"/>
      <c r="AZ797" s="176"/>
      <c r="BA797" s="128"/>
      <c r="BB797" s="128"/>
      <c r="BD797" s="128"/>
      <c r="BE797" s="128"/>
      <c r="BF797" s="128"/>
      <c r="BG797" s="128"/>
      <c r="BI797" s="128"/>
      <c r="BJ797" s="128"/>
      <c r="BK797" s="128"/>
      <c r="BL797" s="128"/>
      <c r="BM797" s="128"/>
      <c r="BN797" s="128"/>
    </row>
    <row r="798" spans="1:66">
      <c r="A798" s="128"/>
      <c r="B798" s="128"/>
      <c r="C798" s="128"/>
      <c r="D798" s="128"/>
      <c r="E798" s="128"/>
      <c r="F798" s="128"/>
      <c r="G798" s="128"/>
      <c r="H798" s="128"/>
      <c r="I798" s="128"/>
      <c r="J798" s="128"/>
      <c r="K798" s="128"/>
      <c r="L798" s="128"/>
      <c r="M798" s="128"/>
      <c r="N798" s="128"/>
      <c r="AE798" s="128"/>
      <c r="AN798" s="128"/>
      <c r="AO798" s="128"/>
      <c r="AP798" s="128"/>
      <c r="AQ798" s="128"/>
      <c r="AR798" s="128"/>
      <c r="AS798" s="128"/>
      <c r="AT798" s="128"/>
      <c r="AU798" s="128"/>
      <c r="AV798" s="128"/>
      <c r="AW798" s="128"/>
      <c r="AY798" s="128"/>
      <c r="AZ798" s="176"/>
      <c r="BA798" s="128"/>
      <c r="BB798" s="128"/>
      <c r="BD798" s="128"/>
      <c r="BE798" s="128"/>
      <c r="BF798" s="128"/>
      <c r="BG798" s="128"/>
      <c r="BI798" s="128"/>
      <c r="BJ798" s="128"/>
      <c r="BK798" s="128"/>
      <c r="BL798" s="128"/>
      <c r="BM798" s="128"/>
      <c r="BN798" s="128"/>
    </row>
    <row r="799" spans="1:66">
      <c r="A799" s="128"/>
      <c r="B799" s="128"/>
      <c r="C799" s="128"/>
      <c r="D799" s="128"/>
      <c r="E799" s="128"/>
      <c r="F799" s="128"/>
      <c r="G799" s="128"/>
      <c r="H799" s="128"/>
      <c r="I799" s="128"/>
      <c r="J799" s="128"/>
      <c r="K799" s="128"/>
      <c r="L799" s="128"/>
      <c r="M799" s="128"/>
      <c r="N799" s="128"/>
      <c r="AE799" s="128"/>
      <c r="AN799" s="128"/>
      <c r="AO799" s="128"/>
      <c r="AP799" s="128"/>
      <c r="AQ799" s="128"/>
      <c r="AR799" s="128"/>
      <c r="AS799" s="128"/>
      <c r="AT799" s="128"/>
      <c r="AU799" s="128"/>
      <c r="AV799" s="128"/>
      <c r="AW799" s="128"/>
      <c r="AY799" s="128"/>
      <c r="AZ799" s="176"/>
      <c r="BA799" s="128"/>
      <c r="BB799" s="128"/>
      <c r="BD799" s="128"/>
      <c r="BE799" s="128"/>
      <c r="BF799" s="128"/>
      <c r="BG799" s="128"/>
      <c r="BI799" s="128"/>
      <c r="BJ799" s="128"/>
      <c r="BK799" s="128"/>
      <c r="BL799" s="128"/>
      <c r="BM799" s="128"/>
      <c r="BN799" s="128"/>
    </row>
    <row r="800" spans="1:66">
      <c r="A800" s="128"/>
      <c r="B800" s="128"/>
      <c r="C800" s="128"/>
      <c r="D800" s="128"/>
      <c r="E800" s="128"/>
      <c r="F800" s="128"/>
      <c r="G800" s="128"/>
      <c r="H800" s="128"/>
      <c r="I800" s="128"/>
      <c r="J800" s="128"/>
      <c r="K800" s="128"/>
      <c r="L800" s="128"/>
      <c r="M800" s="128"/>
      <c r="N800" s="128"/>
      <c r="AE800" s="128"/>
      <c r="AN800" s="128"/>
      <c r="AO800" s="128"/>
      <c r="AP800" s="128"/>
      <c r="AQ800" s="128"/>
      <c r="AR800" s="128"/>
      <c r="AS800" s="128"/>
      <c r="AT800" s="128"/>
      <c r="AU800" s="128"/>
      <c r="AV800" s="128"/>
      <c r="AW800" s="128"/>
      <c r="AY800" s="128"/>
      <c r="AZ800" s="176"/>
      <c r="BA800" s="128"/>
      <c r="BB800" s="128"/>
      <c r="BD800" s="128"/>
      <c r="BE800" s="128"/>
      <c r="BF800" s="128"/>
      <c r="BG800" s="128"/>
      <c r="BI800" s="128"/>
      <c r="BJ800" s="128"/>
      <c r="BK800" s="128"/>
      <c r="BL800" s="128"/>
      <c r="BM800" s="128"/>
      <c r="BN800" s="128"/>
    </row>
    <row r="801" spans="1:66">
      <c r="A801" s="128"/>
      <c r="B801" s="128"/>
      <c r="C801" s="128"/>
      <c r="D801" s="128"/>
      <c r="E801" s="128"/>
      <c r="F801" s="128"/>
      <c r="G801" s="128"/>
      <c r="H801" s="128"/>
      <c r="I801" s="128"/>
      <c r="J801" s="128"/>
      <c r="K801" s="128"/>
      <c r="L801" s="128"/>
      <c r="M801" s="128"/>
      <c r="N801" s="128"/>
      <c r="AE801" s="128"/>
      <c r="AN801" s="128"/>
      <c r="AO801" s="128"/>
      <c r="AP801" s="128"/>
      <c r="AQ801" s="128"/>
      <c r="AR801" s="128"/>
      <c r="AS801" s="128"/>
      <c r="AT801" s="128"/>
      <c r="AU801" s="128"/>
      <c r="AV801" s="128"/>
      <c r="AW801" s="128"/>
      <c r="AY801" s="128"/>
      <c r="AZ801" s="176"/>
      <c r="BA801" s="128"/>
      <c r="BB801" s="128"/>
      <c r="BD801" s="128"/>
      <c r="BE801" s="128"/>
      <c r="BF801" s="128"/>
      <c r="BG801" s="128"/>
      <c r="BI801" s="128"/>
      <c r="BJ801" s="128"/>
      <c r="BK801" s="128"/>
      <c r="BL801" s="128"/>
      <c r="BM801" s="128"/>
      <c r="BN801" s="128"/>
    </row>
    <row r="802" spans="1:66">
      <c r="A802" s="128"/>
      <c r="B802" s="128"/>
      <c r="C802" s="128"/>
      <c r="D802" s="128"/>
      <c r="E802" s="128"/>
      <c r="F802" s="128"/>
      <c r="G802" s="128"/>
      <c r="H802" s="128"/>
      <c r="I802" s="128"/>
      <c r="J802" s="128"/>
      <c r="K802" s="128"/>
      <c r="L802" s="128"/>
      <c r="M802" s="128"/>
      <c r="N802" s="128"/>
      <c r="AE802" s="128"/>
      <c r="AN802" s="128"/>
      <c r="AO802" s="128"/>
      <c r="AP802" s="128"/>
      <c r="AQ802" s="128"/>
      <c r="AR802" s="128"/>
      <c r="AS802" s="128"/>
      <c r="AT802" s="128"/>
      <c r="AU802" s="128"/>
      <c r="AV802" s="128"/>
      <c r="AW802" s="128"/>
      <c r="AY802" s="128"/>
      <c r="AZ802" s="176"/>
      <c r="BA802" s="128"/>
      <c r="BB802" s="128"/>
      <c r="BD802" s="128"/>
      <c r="BE802" s="128"/>
      <c r="BF802" s="128"/>
      <c r="BG802" s="128"/>
      <c r="BI802" s="128"/>
      <c r="BJ802" s="128"/>
      <c r="BK802" s="128"/>
      <c r="BL802" s="128"/>
      <c r="BM802" s="128"/>
      <c r="BN802" s="128"/>
    </row>
    <row r="803" spans="1:66">
      <c r="A803" s="128"/>
      <c r="B803" s="128"/>
      <c r="C803" s="128"/>
      <c r="D803" s="128"/>
      <c r="E803" s="128"/>
      <c r="F803" s="128"/>
      <c r="G803" s="128"/>
      <c r="H803" s="128"/>
      <c r="I803" s="128"/>
      <c r="J803" s="128"/>
      <c r="K803" s="128"/>
      <c r="L803" s="128"/>
      <c r="M803" s="128"/>
      <c r="N803" s="128"/>
      <c r="AE803" s="128"/>
      <c r="AN803" s="128"/>
      <c r="AO803" s="128"/>
      <c r="AP803" s="128"/>
      <c r="AQ803" s="128"/>
      <c r="AR803" s="128"/>
      <c r="AS803" s="128"/>
      <c r="AT803" s="128"/>
      <c r="AU803" s="128"/>
      <c r="AV803" s="128"/>
      <c r="AW803" s="128"/>
      <c r="AY803" s="128"/>
      <c r="AZ803" s="176"/>
      <c r="BA803" s="128"/>
      <c r="BB803" s="128"/>
      <c r="BD803" s="128"/>
      <c r="BE803" s="128"/>
      <c r="BF803" s="128"/>
      <c r="BG803" s="128"/>
      <c r="BI803" s="128"/>
      <c r="BJ803" s="128"/>
      <c r="BK803" s="128"/>
      <c r="BL803" s="128"/>
      <c r="BM803" s="128"/>
      <c r="BN803" s="128"/>
    </row>
    <row r="804" spans="1:66">
      <c r="A804" s="128"/>
      <c r="B804" s="128"/>
      <c r="C804" s="128"/>
      <c r="D804" s="128"/>
      <c r="E804" s="128"/>
      <c r="F804" s="128"/>
      <c r="G804" s="128"/>
      <c r="H804" s="128"/>
      <c r="I804" s="128"/>
      <c r="J804" s="128"/>
      <c r="K804" s="128"/>
      <c r="L804" s="128"/>
      <c r="M804" s="128"/>
      <c r="N804" s="128"/>
      <c r="AE804" s="128"/>
      <c r="AN804" s="128"/>
      <c r="AO804" s="128"/>
      <c r="AP804" s="128"/>
      <c r="AQ804" s="128"/>
      <c r="AR804" s="128"/>
      <c r="AS804" s="128"/>
      <c r="AT804" s="128"/>
      <c r="AU804" s="128"/>
      <c r="AV804" s="128"/>
      <c r="AW804" s="128"/>
      <c r="AY804" s="128"/>
      <c r="AZ804" s="176"/>
      <c r="BA804" s="128"/>
      <c r="BB804" s="128"/>
      <c r="BD804" s="128"/>
      <c r="BE804" s="128"/>
      <c r="BF804" s="128"/>
      <c r="BG804" s="128"/>
      <c r="BI804" s="128"/>
      <c r="BJ804" s="128"/>
      <c r="BK804" s="128"/>
      <c r="BL804" s="128"/>
      <c r="BM804" s="128"/>
      <c r="BN804" s="128"/>
    </row>
    <row r="805" spans="1:66">
      <c r="A805" s="128"/>
      <c r="B805" s="128"/>
      <c r="C805" s="128"/>
      <c r="D805" s="128"/>
      <c r="E805" s="128"/>
      <c r="F805" s="128"/>
      <c r="G805" s="128"/>
      <c r="H805" s="128"/>
      <c r="I805" s="128"/>
      <c r="J805" s="128"/>
      <c r="K805" s="128"/>
      <c r="L805" s="128"/>
      <c r="M805" s="128"/>
      <c r="N805" s="128"/>
      <c r="AE805" s="128"/>
      <c r="AN805" s="128"/>
      <c r="AO805" s="128"/>
      <c r="AP805" s="128"/>
      <c r="AQ805" s="128"/>
      <c r="AR805" s="128"/>
      <c r="AS805" s="128"/>
      <c r="AT805" s="128"/>
      <c r="AU805" s="128"/>
      <c r="AV805" s="128"/>
      <c r="AW805" s="128"/>
      <c r="AY805" s="128"/>
      <c r="AZ805" s="176"/>
      <c r="BA805" s="128"/>
      <c r="BB805" s="128"/>
      <c r="BD805" s="128"/>
      <c r="BE805" s="128"/>
      <c r="BF805" s="128"/>
      <c r="BG805" s="128"/>
      <c r="BI805" s="128"/>
      <c r="BJ805" s="128"/>
      <c r="BK805" s="128"/>
      <c r="BL805" s="128"/>
      <c r="BM805" s="128"/>
      <c r="BN805" s="128"/>
    </row>
    <row r="806" spans="1:66">
      <c r="A806" s="128"/>
      <c r="B806" s="128"/>
      <c r="C806" s="128"/>
      <c r="D806" s="128"/>
      <c r="E806" s="128"/>
      <c r="F806" s="128"/>
      <c r="G806" s="128"/>
      <c r="H806" s="128"/>
      <c r="I806" s="128"/>
      <c r="J806" s="128"/>
      <c r="K806" s="128"/>
      <c r="L806" s="128"/>
      <c r="M806" s="128"/>
      <c r="N806" s="128"/>
      <c r="AE806" s="128"/>
      <c r="AN806" s="128"/>
      <c r="AO806" s="128"/>
      <c r="AP806" s="128"/>
      <c r="AQ806" s="128"/>
      <c r="AR806" s="128"/>
      <c r="AS806" s="128"/>
      <c r="AT806" s="128"/>
      <c r="AU806" s="128"/>
      <c r="AV806" s="128"/>
      <c r="AW806" s="128"/>
      <c r="AY806" s="128"/>
      <c r="AZ806" s="176"/>
      <c r="BA806" s="128"/>
      <c r="BB806" s="128"/>
      <c r="BD806" s="128"/>
      <c r="BE806" s="128"/>
      <c r="BF806" s="128"/>
      <c r="BG806" s="128"/>
      <c r="BI806" s="128"/>
      <c r="BJ806" s="128"/>
      <c r="BK806" s="128"/>
      <c r="BL806" s="128"/>
      <c r="BM806" s="128"/>
      <c r="BN806" s="128"/>
    </row>
    <row r="807" spans="1:66">
      <c r="A807" s="128"/>
      <c r="B807" s="128"/>
      <c r="C807" s="128"/>
      <c r="D807" s="128"/>
      <c r="E807" s="128"/>
      <c r="F807" s="128"/>
      <c r="G807" s="128"/>
      <c r="H807" s="128"/>
      <c r="I807" s="128"/>
      <c r="J807" s="128"/>
      <c r="K807" s="128"/>
      <c r="L807" s="128"/>
      <c r="M807" s="128"/>
      <c r="N807" s="128"/>
      <c r="AE807" s="128"/>
      <c r="AN807" s="128"/>
      <c r="AO807" s="128"/>
      <c r="AP807" s="128"/>
      <c r="AQ807" s="128"/>
      <c r="AR807" s="128"/>
      <c r="AS807" s="128"/>
      <c r="AT807" s="128"/>
      <c r="AU807" s="128"/>
      <c r="AV807" s="128"/>
      <c r="AW807" s="128"/>
      <c r="AY807" s="128"/>
      <c r="AZ807" s="176"/>
      <c r="BA807" s="128"/>
      <c r="BB807" s="128"/>
      <c r="BD807" s="128"/>
      <c r="BE807" s="128"/>
      <c r="BF807" s="128"/>
      <c r="BG807" s="128"/>
      <c r="BI807" s="128"/>
      <c r="BJ807" s="128"/>
      <c r="BK807" s="128"/>
      <c r="BL807" s="128"/>
      <c r="BM807" s="128"/>
      <c r="BN807" s="128"/>
    </row>
    <row r="808" spans="1:66">
      <c r="A808" s="128"/>
      <c r="B808" s="128"/>
      <c r="C808" s="128"/>
      <c r="D808" s="128"/>
      <c r="E808" s="128"/>
      <c r="F808" s="128"/>
      <c r="G808" s="128"/>
      <c r="H808" s="128"/>
      <c r="I808" s="128"/>
      <c r="J808" s="128"/>
      <c r="K808" s="128"/>
      <c r="L808" s="128"/>
      <c r="M808" s="128"/>
      <c r="N808" s="128"/>
      <c r="AE808" s="128"/>
      <c r="AN808" s="128"/>
      <c r="AO808" s="128"/>
      <c r="AP808" s="128"/>
      <c r="AQ808" s="128"/>
      <c r="AR808" s="128"/>
      <c r="AS808" s="128"/>
      <c r="AT808" s="128"/>
      <c r="AU808" s="128"/>
      <c r="AV808" s="128"/>
      <c r="AW808" s="128"/>
      <c r="AY808" s="128"/>
      <c r="AZ808" s="176"/>
      <c r="BA808" s="128"/>
      <c r="BB808" s="128"/>
      <c r="BD808" s="128"/>
      <c r="BE808" s="128"/>
      <c r="BF808" s="128"/>
      <c r="BG808" s="128"/>
      <c r="BI808" s="128"/>
      <c r="BJ808" s="128"/>
      <c r="BK808" s="128"/>
      <c r="BL808" s="128"/>
      <c r="BM808" s="128"/>
      <c r="BN808" s="128"/>
    </row>
    <row r="809" spans="1:66">
      <c r="A809" s="128"/>
      <c r="B809" s="128"/>
      <c r="C809" s="128"/>
      <c r="D809" s="128"/>
      <c r="E809" s="128"/>
      <c r="F809" s="128"/>
      <c r="G809" s="128"/>
      <c r="H809" s="128"/>
      <c r="I809" s="128"/>
      <c r="J809" s="128"/>
      <c r="K809" s="128"/>
      <c r="L809" s="128"/>
      <c r="M809" s="128"/>
      <c r="N809" s="128"/>
      <c r="AE809" s="128"/>
      <c r="AN809" s="128"/>
      <c r="AO809" s="128"/>
      <c r="AP809" s="128"/>
      <c r="AQ809" s="128"/>
      <c r="AR809" s="128"/>
      <c r="AS809" s="128"/>
      <c r="AT809" s="128"/>
      <c r="AU809" s="128"/>
      <c r="AV809" s="128"/>
      <c r="AW809" s="128"/>
      <c r="AY809" s="128"/>
      <c r="AZ809" s="176"/>
      <c r="BA809" s="128"/>
      <c r="BB809" s="128"/>
      <c r="BD809" s="128"/>
      <c r="BE809" s="128"/>
      <c r="BF809" s="128"/>
      <c r="BG809" s="128"/>
      <c r="BI809" s="128"/>
      <c r="BJ809" s="128"/>
      <c r="BK809" s="128"/>
      <c r="BL809" s="128"/>
      <c r="BM809" s="128"/>
      <c r="BN809" s="128"/>
    </row>
    <row r="810" spans="1:66">
      <c r="A810" s="128"/>
      <c r="B810" s="128"/>
      <c r="C810" s="128"/>
      <c r="D810" s="128"/>
      <c r="E810" s="128"/>
      <c r="F810" s="128"/>
      <c r="G810" s="128"/>
      <c r="H810" s="128"/>
      <c r="I810" s="128"/>
      <c r="J810" s="128"/>
      <c r="K810" s="128"/>
      <c r="L810" s="128"/>
      <c r="M810" s="128"/>
      <c r="N810" s="128"/>
      <c r="AE810" s="128"/>
      <c r="AN810" s="128"/>
      <c r="AO810" s="128"/>
      <c r="AP810" s="128"/>
      <c r="AQ810" s="128"/>
      <c r="AR810" s="128"/>
      <c r="AS810" s="128"/>
      <c r="AT810" s="128"/>
      <c r="AU810" s="128"/>
      <c r="AV810" s="128"/>
      <c r="AW810" s="128"/>
      <c r="AY810" s="128"/>
      <c r="AZ810" s="176"/>
      <c r="BA810" s="128"/>
      <c r="BB810" s="128"/>
      <c r="BD810" s="128"/>
      <c r="BE810" s="128"/>
      <c r="BF810" s="128"/>
      <c r="BG810" s="128"/>
      <c r="BI810" s="128"/>
      <c r="BJ810" s="128"/>
      <c r="BK810" s="128"/>
      <c r="BL810" s="128"/>
      <c r="BM810" s="128"/>
      <c r="BN810" s="128"/>
    </row>
    <row r="811" spans="1:66">
      <c r="A811" s="128"/>
      <c r="B811" s="128"/>
      <c r="C811" s="128"/>
      <c r="D811" s="128"/>
      <c r="E811" s="128"/>
      <c r="F811" s="128"/>
      <c r="G811" s="128"/>
      <c r="H811" s="128"/>
      <c r="I811" s="128"/>
      <c r="J811" s="128"/>
      <c r="K811" s="128"/>
      <c r="L811" s="128"/>
      <c r="M811" s="128"/>
      <c r="N811" s="128"/>
      <c r="AE811" s="128"/>
      <c r="AN811" s="128"/>
      <c r="AO811" s="128"/>
      <c r="AP811" s="128"/>
      <c r="AQ811" s="128"/>
      <c r="AR811" s="128"/>
      <c r="AS811" s="128"/>
      <c r="AT811" s="128"/>
      <c r="AU811" s="128"/>
      <c r="AV811" s="128"/>
      <c r="AW811" s="128"/>
      <c r="AY811" s="128"/>
      <c r="AZ811" s="176"/>
      <c r="BA811" s="128"/>
      <c r="BB811" s="128"/>
      <c r="BD811" s="128"/>
      <c r="BE811" s="128"/>
      <c r="BF811" s="128"/>
      <c r="BG811" s="128"/>
      <c r="BI811" s="128"/>
      <c r="BJ811" s="128"/>
      <c r="BK811" s="128"/>
      <c r="BL811" s="128"/>
      <c r="BM811" s="128"/>
      <c r="BN811" s="128"/>
    </row>
    <row r="812" spans="1:66">
      <c r="A812" s="128"/>
      <c r="B812" s="128"/>
      <c r="C812" s="128"/>
      <c r="D812" s="128"/>
      <c r="E812" s="128"/>
      <c r="F812" s="128"/>
      <c r="G812" s="128"/>
      <c r="H812" s="128"/>
      <c r="I812" s="128"/>
      <c r="J812" s="128"/>
      <c r="K812" s="128"/>
      <c r="L812" s="128"/>
      <c r="M812" s="128"/>
      <c r="N812" s="128"/>
      <c r="AE812" s="128"/>
      <c r="AN812" s="128"/>
      <c r="AO812" s="128"/>
      <c r="AP812" s="128"/>
      <c r="AQ812" s="128"/>
      <c r="AR812" s="128"/>
      <c r="AS812" s="128"/>
      <c r="AT812" s="128"/>
      <c r="AU812" s="128"/>
      <c r="AV812" s="128"/>
      <c r="AW812" s="128"/>
      <c r="AY812" s="128"/>
      <c r="AZ812" s="176"/>
      <c r="BA812" s="128"/>
      <c r="BB812" s="128"/>
      <c r="BD812" s="128"/>
      <c r="BE812" s="128"/>
      <c r="BF812" s="128"/>
      <c r="BG812" s="128"/>
      <c r="BI812" s="128"/>
      <c r="BJ812" s="128"/>
      <c r="BK812" s="128"/>
      <c r="BL812" s="128"/>
      <c r="BM812" s="128"/>
      <c r="BN812" s="128"/>
    </row>
    <row r="813" spans="1:66">
      <c r="A813" s="128"/>
      <c r="B813" s="128"/>
      <c r="C813" s="128"/>
      <c r="D813" s="128"/>
      <c r="E813" s="128"/>
      <c r="F813" s="128"/>
      <c r="G813" s="128"/>
      <c r="H813" s="128"/>
      <c r="I813" s="128"/>
      <c r="J813" s="128"/>
      <c r="K813" s="128"/>
      <c r="L813" s="128"/>
      <c r="M813" s="128"/>
      <c r="N813" s="128"/>
      <c r="AE813" s="128"/>
      <c r="AN813" s="128"/>
      <c r="AO813" s="128"/>
      <c r="AP813" s="128"/>
      <c r="AQ813" s="128"/>
      <c r="AR813" s="128"/>
      <c r="AS813" s="128"/>
      <c r="AT813" s="128"/>
      <c r="AU813" s="128"/>
      <c r="AV813" s="128"/>
      <c r="AW813" s="128"/>
      <c r="AY813" s="128"/>
      <c r="AZ813" s="176"/>
      <c r="BA813" s="128"/>
      <c r="BB813" s="128"/>
      <c r="BD813" s="128"/>
      <c r="BE813" s="128"/>
      <c r="BF813" s="128"/>
      <c r="BG813" s="128"/>
      <c r="BI813" s="128"/>
      <c r="BJ813" s="128"/>
      <c r="BK813" s="128"/>
      <c r="BL813" s="128"/>
      <c r="BM813" s="128"/>
      <c r="BN813" s="128"/>
    </row>
    <row r="814" spans="1:66">
      <c r="A814" s="128"/>
      <c r="B814" s="128"/>
      <c r="C814" s="128"/>
      <c r="D814" s="128"/>
      <c r="E814" s="128"/>
      <c r="F814" s="128"/>
      <c r="G814" s="128"/>
      <c r="H814" s="128"/>
      <c r="I814" s="128"/>
      <c r="J814" s="128"/>
      <c r="K814" s="128"/>
      <c r="L814" s="128"/>
      <c r="M814" s="128"/>
      <c r="N814" s="128"/>
      <c r="AE814" s="128"/>
      <c r="AN814" s="128"/>
      <c r="AO814" s="128"/>
      <c r="AP814" s="128"/>
      <c r="AQ814" s="128"/>
      <c r="AR814" s="128"/>
      <c r="AS814" s="128"/>
      <c r="AT814" s="128"/>
      <c r="AU814" s="128"/>
      <c r="AV814" s="128"/>
      <c r="AW814" s="128"/>
      <c r="AY814" s="128"/>
      <c r="AZ814" s="176"/>
      <c r="BA814" s="128"/>
      <c r="BB814" s="128"/>
      <c r="BD814" s="128"/>
      <c r="BE814" s="128"/>
      <c r="BF814" s="128"/>
      <c r="BG814" s="128"/>
      <c r="BI814" s="128"/>
      <c r="BJ814" s="128"/>
      <c r="BK814" s="128"/>
      <c r="BL814" s="128"/>
      <c r="BM814" s="128"/>
      <c r="BN814" s="128"/>
    </row>
    <row r="815" spans="1:66">
      <c r="A815" s="128"/>
      <c r="B815" s="128"/>
      <c r="C815" s="128"/>
      <c r="D815" s="128"/>
      <c r="E815" s="128"/>
      <c r="F815" s="128"/>
      <c r="G815" s="128"/>
      <c r="H815" s="128"/>
      <c r="I815" s="128"/>
      <c r="J815" s="128"/>
      <c r="K815" s="128"/>
      <c r="L815" s="128"/>
      <c r="M815" s="128"/>
      <c r="N815" s="128"/>
      <c r="AE815" s="128"/>
      <c r="AN815" s="128"/>
      <c r="AO815" s="128"/>
      <c r="AP815" s="128"/>
      <c r="AQ815" s="128"/>
      <c r="AR815" s="128"/>
      <c r="AS815" s="128"/>
      <c r="AT815" s="128"/>
      <c r="AU815" s="128"/>
      <c r="AV815" s="128"/>
      <c r="AW815" s="128"/>
      <c r="AY815" s="128"/>
      <c r="AZ815" s="176"/>
      <c r="BA815" s="128"/>
      <c r="BB815" s="128"/>
      <c r="BD815" s="128"/>
      <c r="BE815" s="128"/>
      <c r="BF815" s="128"/>
      <c r="BG815" s="128"/>
      <c r="BI815" s="128"/>
      <c r="BJ815" s="128"/>
      <c r="BK815" s="128"/>
      <c r="BL815" s="128"/>
      <c r="BM815" s="128"/>
      <c r="BN815" s="128"/>
    </row>
    <row r="816" spans="1:66">
      <c r="A816" s="128"/>
      <c r="B816" s="128"/>
      <c r="C816" s="128"/>
      <c r="D816" s="128"/>
      <c r="E816" s="128"/>
      <c r="F816" s="128"/>
      <c r="G816" s="128"/>
      <c r="H816" s="128"/>
      <c r="I816" s="128"/>
      <c r="J816" s="128"/>
      <c r="K816" s="128"/>
      <c r="L816" s="128"/>
      <c r="M816" s="128"/>
      <c r="N816" s="128"/>
      <c r="AE816" s="128"/>
      <c r="AN816" s="128"/>
      <c r="AO816" s="128"/>
      <c r="AP816" s="128"/>
      <c r="AQ816" s="128"/>
      <c r="AR816" s="128"/>
      <c r="AS816" s="128"/>
      <c r="AT816" s="128"/>
      <c r="AU816" s="128"/>
      <c r="AV816" s="128"/>
      <c r="AW816" s="128"/>
      <c r="AY816" s="128"/>
      <c r="AZ816" s="176"/>
      <c r="BA816" s="128"/>
      <c r="BB816" s="128"/>
      <c r="BD816" s="128"/>
      <c r="BE816" s="128"/>
      <c r="BF816" s="128"/>
      <c r="BG816" s="128"/>
      <c r="BI816" s="128"/>
      <c r="BJ816" s="128"/>
      <c r="BK816" s="128"/>
      <c r="BL816" s="128"/>
      <c r="BM816" s="128"/>
      <c r="BN816" s="128"/>
    </row>
    <row r="817" spans="1:66">
      <c r="A817" s="128"/>
      <c r="B817" s="128"/>
      <c r="C817" s="128"/>
      <c r="D817" s="128"/>
      <c r="E817" s="128"/>
      <c r="F817" s="128"/>
      <c r="G817" s="128"/>
      <c r="H817" s="128"/>
      <c r="I817" s="128"/>
      <c r="J817" s="128"/>
      <c r="K817" s="128"/>
      <c r="L817" s="128"/>
      <c r="M817" s="128"/>
      <c r="N817" s="128"/>
      <c r="AE817" s="128"/>
      <c r="AN817" s="128"/>
      <c r="AO817" s="128"/>
      <c r="AP817" s="128"/>
      <c r="AQ817" s="128"/>
      <c r="AR817" s="128"/>
      <c r="AS817" s="128"/>
      <c r="AT817" s="128"/>
      <c r="AU817" s="128"/>
      <c r="AV817" s="128"/>
      <c r="AW817" s="128"/>
      <c r="AY817" s="128"/>
      <c r="AZ817" s="176"/>
      <c r="BA817" s="128"/>
      <c r="BB817" s="128"/>
      <c r="BD817" s="128"/>
      <c r="BE817" s="128"/>
      <c r="BF817" s="128"/>
      <c r="BG817" s="128"/>
      <c r="BI817" s="128"/>
      <c r="BJ817" s="128"/>
      <c r="BK817" s="128"/>
      <c r="BL817" s="128"/>
      <c r="BM817" s="128"/>
      <c r="BN817" s="128"/>
    </row>
    <row r="818" spans="1:66">
      <c r="A818" s="128"/>
      <c r="B818" s="128"/>
      <c r="C818" s="128"/>
      <c r="D818" s="128"/>
      <c r="E818" s="128"/>
      <c r="F818" s="128"/>
      <c r="G818" s="128"/>
      <c r="H818" s="128"/>
      <c r="I818" s="128"/>
      <c r="J818" s="128"/>
      <c r="K818" s="128"/>
      <c r="L818" s="128"/>
      <c r="M818" s="128"/>
      <c r="N818" s="128"/>
      <c r="AE818" s="128"/>
      <c r="AN818" s="128"/>
      <c r="AO818" s="128"/>
      <c r="AP818" s="128"/>
      <c r="AQ818" s="128"/>
      <c r="AR818" s="128"/>
      <c r="AS818" s="128"/>
      <c r="AT818" s="128"/>
      <c r="AU818" s="128"/>
      <c r="AV818" s="128"/>
      <c r="AW818" s="128"/>
      <c r="AY818" s="128"/>
      <c r="AZ818" s="176"/>
      <c r="BA818" s="128"/>
      <c r="BB818" s="128"/>
      <c r="BD818" s="128"/>
      <c r="BE818" s="128"/>
      <c r="BF818" s="128"/>
      <c r="BG818" s="128"/>
      <c r="BI818" s="128"/>
      <c r="BJ818" s="128"/>
      <c r="BK818" s="128"/>
      <c r="BL818" s="128"/>
      <c r="BM818" s="128"/>
      <c r="BN818" s="128"/>
    </row>
    <row r="819" spans="1:66">
      <c r="A819" s="128"/>
      <c r="B819" s="128"/>
      <c r="C819" s="128"/>
      <c r="D819" s="128"/>
      <c r="E819" s="128"/>
      <c r="F819" s="128"/>
      <c r="G819" s="128"/>
      <c r="H819" s="128"/>
      <c r="I819" s="128"/>
      <c r="J819" s="128"/>
      <c r="K819" s="128"/>
      <c r="L819" s="128"/>
      <c r="M819" s="128"/>
      <c r="N819" s="128"/>
      <c r="AE819" s="128"/>
      <c r="AN819" s="128"/>
      <c r="AO819" s="128"/>
      <c r="AP819" s="128"/>
      <c r="AQ819" s="128"/>
      <c r="AR819" s="128"/>
      <c r="AS819" s="128"/>
      <c r="AT819" s="128"/>
      <c r="AU819" s="128"/>
      <c r="AV819" s="128"/>
      <c r="AW819" s="128"/>
      <c r="AY819" s="128"/>
      <c r="AZ819" s="176"/>
      <c r="BA819" s="128"/>
      <c r="BB819" s="128"/>
      <c r="BD819" s="128"/>
      <c r="BE819" s="128"/>
      <c r="BF819" s="128"/>
      <c r="BG819" s="128"/>
      <c r="BI819" s="128"/>
      <c r="BJ819" s="128"/>
      <c r="BK819" s="128"/>
      <c r="BL819" s="128"/>
      <c r="BM819" s="128"/>
      <c r="BN819" s="128"/>
    </row>
    <row r="820" spans="1:66">
      <c r="A820" s="128"/>
      <c r="B820" s="128"/>
      <c r="C820" s="128"/>
      <c r="D820" s="128"/>
      <c r="E820" s="128"/>
      <c r="F820" s="128"/>
      <c r="G820" s="128"/>
      <c r="H820" s="128"/>
      <c r="I820" s="128"/>
      <c r="J820" s="128"/>
      <c r="K820" s="128"/>
      <c r="L820" s="128"/>
      <c r="M820" s="128"/>
      <c r="N820" s="128"/>
      <c r="AE820" s="128"/>
      <c r="AN820" s="128"/>
      <c r="AO820" s="128"/>
      <c r="AP820" s="128"/>
      <c r="AQ820" s="128"/>
      <c r="AR820" s="128"/>
      <c r="AS820" s="128"/>
      <c r="AT820" s="128"/>
      <c r="AU820" s="128"/>
      <c r="AV820" s="128"/>
      <c r="AW820" s="128"/>
      <c r="AY820" s="128"/>
      <c r="AZ820" s="176"/>
      <c r="BA820" s="128"/>
      <c r="BB820" s="128"/>
      <c r="BD820" s="128"/>
      <c r="BE820" s="128"/>
      <c r="BF820" s="128"/>
      <c r="BG820" s="128"/>
      <c r="BI820" s="128"/>
      <c r="BJ820" s="128"/>
      <c r="BK820" s="128"/>
      <c r="BL820" s="128"/>
      <c r="BM820" s="128"/>
      <c r="BN820" s="128"/>
    </row>
    <row r="821" spans="1:66">
      <c r="A821" s="128"/>
      <c r="B821" s="128"/>
      <c r="C821" s="128"/>
      <c r="D821" s="128"/>
      <c r="E821" s="128"/>
      <c r="F821" s="128"/>
      <c r="G821" s="128"/>
      <c r="H821" s="128"/>
      <c r="I821" s="128"/>
      <c r="J821" s="128"/>
      <c r="K821" s="128"/>
      <c r="L821" s="128"/>
      <c r="M821" s="128"/>
      <c r="N821" s="128"/>
      <c r="AE821" s="128"/>
      <c r="AN821" s="128"/>
      <c r="AO821" s="128"/>
      <c r="AP821" s="128"/>
      <c r="AQ821" s="128"/>
      <c r="AR821" s="128"/>
      <c r="AS821" s="128"/>
      <c r="AT821" s="128"/>
      <c r="AU821" s="128"/>
      <c r="AV821" s="128"/>
      <c r="AW821" s="128"/>
      <c r="AY821" s="128"/>
      <c r="AZ821" s="176"/>
      <c r="BA821" s="128"/>
      <c r="BB821" s="128"/>
      <c r="BD821" s="128"/>
      <c r="BE821" s="128"/>
      <c r="BF821" s="128"/>
      <c r="BG821" s="128"/>
      <c r="BI821" s="128"/>
      <c r="BJ821" s="128"/>
      <c r="BK821" s="128"/>
      <c r="BL821" s="128"/>
      <c r="BM821" s="128"/>
      <c r="BN821" s="128"/>
    </row>
    <row r="822" spans="1:66">
      <c r="A822" s="128"/>
      <c r="B822" s="128"/>
      <c r="C822" s="128"/>
      <c r="D822" s="128"/>
      <c r="E822" s="128"/>
      <c r="F822" s="128"/>
      <c r="G822" s="128"/>
      <c r="H822" s="128"/>
      <c r="I822" s="128"/>
      <c r="J822" s="128"/>
      <c r="K822" s="128"/>
      <c r="L822" s="128"/>
      <c r="M822" s="128"/>
      <c r="N822" s="128"/>
      <c r="AE822" s="128"/>
      <c r="AN822" s="128"/>
      <c r="AO822" s="128"/>
      <c r="AP822" s="128"/>
      <c r="AQ822" s="128"/>
      <c r="AR822" s="128"/>
      <c r="AS822" s="128"/>
      <c r="AT822" s="128"/>
      <c r="AU822" s="128"/>
      <c r="AV822" s="128"/>
      <c r="AW822" s="128"/>
      <c r="AY822" s="128"/>
      <c r="AZ822" s="176"/>
      <c r="BA822" s="128"/>
      <c r="BB822" s="128"/>
      <c r="BD822" s="128"/>
      <c r="BE822" s="128"/>
      <c r="BF822" s="128"/>
      <c r="BG822" s="128"/>
      <c r="BI822" s="128"/>
      <c r="BJ822" s="128"/>
      <c r="BK822" s="128"/>
      <c r="BL822" s="128"/>
      <c r="BM822" s="128"/>
      <c r="BN822" s="128"/>
    </row>
    <row r="823" spans="1:66">
      <c r="A823" s="128"/>
      <c r="B823" s="128"/>
      <c r="C823" s="128"/>
      <c r="D823" s="128"/>
      <c r="E823" s="128"/>
      <c r="F823" s="128"/>
      <c r="G823" s="128"/>
      <c r="H823" s="128"/>
      <c r="I823" s="128"/>
      <c r="J823" s="128"/>
      <c r="K823" s="128"/>
      <c r="L823" s="128"/>
      <c r="M823" s="128"/>
      <c r="N823" s="128"/>
      <c r="AE823" s="128"/>
      <c r="AN823" s="128"/>
      <c r="AO823" s="128"/>
      <c r="AP823" s="128"/>
      <c r="AQ823" s="128"/>
      <c r="AR823" s="128"/>
      <c r="AS823" s="128"/>
      <c r="AT823" s="128"/>
      <c r="AU823" s="128"/>
      <c r="AV823" s="128"/>
      <c r="AW823" s="128"/>
      <c r="AY823" s="128"/>
      <c r="AZ823" s="176"/>
      <c r="BA823" s="128"/>
      <c r="BB823" s="128"/>
      <c r="BD823" s="128"/>
      <c r="BE823" s="128"/>
      <c r="BF823" s="128"/>
      <c r="BG823" s="128"/>
      <c r="BI823" s="128"/>
      <c r="BJ823" s="128"/>
      <c r="BK823" s="128"/>
      <c r="BL823" s="128"/>
      <c r="BM823" s="128"/>
      <c r="BN823" s="128"/>
    </row>
    <row r="824" spans="1:66">
      <c r="A824" s="128"/>
      <c r="B824" s="128"/>
      <c r="C824" s="128"/>
      <c r="D824" s="128"/>
      <c r="E824" s="128"/>
      <c r="F824" s="128"/>
      <c r="G824" s="128"/>
      <c r="H824" s="128"/>
      <c r="I824" s="128"/>
      <c r="J824" s="128"/>
      <c r="K824" s="128"/>
      <c r="L824" s="128"/>
      <c r="M824" s="128"/>
      <c r="N824" s="128"/>
      <c r="AE824" s="128"/>
      <c r="AN824" s="128"/>
      <c r="AO824" s="128"/>
      <c r="AP824" s="128"/>
      <c r="AQ824" s="128"/>
      <c r="AR824" s="128"/>
      <c r="AS824" s="128"/>
      <c r="AT824" s="128"/>
      <c r="AU824" s="128"/>
      <c r="AV824" s="128"/>
      <c r="AW824" s="128"/>
      <c r="AY824" s="128"/>
      <c r="AZ824" s="176"/>
      <c r="BA824" s="128"/>
      <c r="BB824" s="128"/>
      <c r="BD824" s="128"/>
      <c r="BE824" s="128"/>
      <c r="BF824" s="128"/>
      <c r="BG824" s="128"/>
      <c r="BI824" s="128"/>
      <c r="BJ824" s="128"/>
      <c r="BK824" s="128"/>
      <c r="BL824" s="128"/>
      <c r="BM824" s="128"/>
      <c r="BN824" s="128"/>
    </row>
    <row r="825" spans="1:66">
      <c r="A825" s="128"/>
      <c r="B825" s="128"/>
      <c r="C825" s="128"/>
      <c r="D825" s="128"/>
      <c r="E825" s="128"/>
      <c r="F825" s="128"/>
      <c r="G825" s="128"/>
      <c r="H825" s="128"/>
      <c r="I825" s="128"/>
      <c r="J825" s="128"/>
      <c r="K825" s="128"/>
      <c r="L825" s="128"/>
      <c r="M825" s="128"/>
      <c r="N825" s="128"/>
      <c r="AE825" s="128"/>
      <c r="AN825" s="128"/>
      <c r="AO825" s="128"/>
      <c r="AP825" s="128"/>
      <c r="AQ825" s="128"/>
      <c r="AR825" s="128"/>
      <c r="AS825" s="128"/>
      <c r="AT825" s="128"/>
      <c r="AU825" s="128"/>
      <c r="AV825" s="128"/>
      <c r="AW825" s="128"/>
      <c r="AY825" s="128"/>
      <c r="AZ825" s="176"/>
      <c r="BA825" s="128"/>
      <c r="BB825" s="128"/>
      <c r="BD825" s="128"/>
      <c r="BE825" s="128"/>
      <c r="BF825" s="128"/>
      <c r="BG825" s="128"/>
      <c r="BI825" s="128"/>
      <c r="BJ825" s="128"/>
      <c r="BK825" s="128"/>
      <c r="BL825" s="128"/>
      <c r="BM825" s="128"/>
      <c r="BN825" s="128"/>
    </row>
    <row r="826" spans="1:66">
      <c r="A826" s="128"/>
      <c r="B826" s="128"/>
      <c r="C826" s="128"/>
      <c r="D826" s="128"/>
      <c r="E826" s="128"/>
      <c r="F826" s="128"/>
      <c r="G826" s="128"/>
      <c r="H826" s="128"/>
      <c r="I826" s="128"/>
      <c r="J826" s="128"/>
      <c r="K826" s="128"/>
      <c r="L826" s="128"/>
      <c r="M826" s="128"/>
      <c r="N826" s="128"/>
      <c r="AE826" s="128"/>
      <c r="AN826" s="128"/>
      <c r="AO826" s="128"/>
      <c r="AP826" s="128"/>
      <c r="AQ826" s="128"/>
      <c r="AR826" s="128"/>
      <c r="AS826" s="128"/>
      <c r="AT826" s="128"/>
      <c r="AU826" s="128"/>
      <c r="AV826" s="128"/>
      <c r="AW826" s="128"/>
      <c r="AY826" s="128"/>
      <c r="AZ826" s="176"/>
      <c r="BA826" s="128"/>
      <c r="BB826" s="128"/>
      <c r="BD826" s="128"/>
      <c r="BE826" s="128"/>
      <c r="BF826" s="128"/>
      <c r="BG826" s="128"/>
      <c r="BI826" s="128"/>
      <c r="BJ826" s="128"/>
      <c r="BK826" s="128"/>
      <c r="BL826" s="128"/>
      <c r="BM826" s="128"/>
      <c r="BN826" s="128"/>
    </row>
    <row r="827" spans="1:66">
      <c r="A827" s="128"/>
      <c r="B827" s="128"/>
      <c r="C827" s="128"/>
      <c r="D827" s="128"/>
      <c r="E827" s="128"/>
      <c r="F827" s="128"/>
      <c r="G827" s="128"/>
      <c r="H827" s="128"/>
      <c r="I827" s="128"/>
      <c r="J827" s="128"/>
      <c r="K827" s="128"/>
      <c r="L827" s="128"/>
      <c r="M827" s="128"/>
      <c r="N827" s="128"/>
      <c r="AE827" s="128"/>
      <c r="AN827" s="128"/>
      <c r="AO827" s="128"/>
      <c r="AP827" s="128"/>
      <c r="AQ827" s="128"/>
      <c r="AR827" s="128"/>
      <c r="AS827" s="128"/>
      <c r="AT827" s="128"/>
      <c r="AU827" s="128"/>
      <c r="AV827" s="128"/>
      <c r="AW827" s="128"/>
      <c r="AY827" s="128"/>
      <c r="AZ827" s="176"/>
      <c r="BA827" s="128"/>
      <c r="BB827" s="128"/>
      <c r="BD827" s="128"/>
      <c r="BE827" s="128"/>
      <c r="BF827" s="128"/>
      <c r="BG827" s="128"/>
      <c r="BI827" s="128"/>
      <c r="BJ827" s="128"/>
      <c r="BK827" s="128"/>
      <c r="BL827" s="128"/>
      <c r="BM827" s="128"/>
      <c r="BN827" s="128"/>
    </row>
    <row r="828" spans="1:66">
      <c r="A828" s="128"/>
      <c r="B828" s="128"/>
      <c r="C828" s="128"/>
      <c r="D828" s="128"/>
      <c r="E828" s="128"/>
      <c r="F828" s="128"/>
      <c r="G828" s="128"/>
      <c r="H828" s="128"/>
      <c r="I828" s="128"/>
      <c r="J828" s="128"/>
      <c r="K828" s="128"/>
      <c r="L828" s="128"/>
      <c r="M828" s="128"/>
      <c r="N828" s="128"/>
      <c r="AE828" s="128"/>
      <c r="AN828" s="128"/>
      <c r="AO828" s="128"/>
      <c r="AP828" s="128"/>
      <c r="AQ828" s="128"/>
      <c r="AR828" s="128"/>
      <c r="AS828" s="128"/>
      <c r="AT828" s="128"/>
      <c r="AU828" s="128"/>
      <c r="AV828" s="128"/>
      <c r="AW828" s="128"/>
      <c r="AY828" s="128"/>
      <c r="AZ828" s="176"/>
      <c r="BA828" s="128"/>
      <c r="BB828" s="128"/>
      <c r="BD828" s="128"/>
      <c r="BE828" s="128"/>
      <c r="BF828" s="128"/>
      <c r="BG828" s="128"/>
      <c r="BI828" s="128"/>
      <c r="BJ828" s="128"/>
      <c r="BK828" s="128"/>
      <c r="BL828" s="128"/>
      <c r="BM828" s="128"/>
      <c r="BN828" s="128"/>
    </row>
    <row r="829" spans="1:66">
      <c r="A829" s="128"/>
      <c r="B829" s="128"/>
      <c r="C829" s="128"/>
      <c r="D829" s="128"/>
      <c r="E829" s="128"/>
      <c r="F829" s="128"/>
      <c r="G829" s="128"/>
      <c r="H829" s="128"/>
      <c r="I829" s="128"/>
      <c r="J829" s="128"/>
      <c r="K829" s="128"/>
      <c r="L829" s="128"/>
      <c r="M829" s="128"/>
      <c r="N829" s="128"/>
      <c r="AE829" s="128"/>
      <c r="AN829" s="128"/>
      <c r="AO829" s="128"/>
      <c r="AP829" s="128"/>
      <c r="AQ829" s="128"/>
      <c r="AR829" s="128"/>
      <c r="AS829" s="128"/>
      <c r="AT829" s="128"/>
      <c r="AU829" s="128"/>
      <c r="AV829" s="128"/>
      <c r="AW829" s="128"/>
      <c r="AY829" s="128"/>
      <c r="AZ829" s="176"/>
      <c r="BA829" s="128"/>
      <c r="BB829" s="128"/>
      <c r="BD829" s="128"/>
      <c r="BE829" s="128"/>
      <c r="BF829" s="128"/>
      <c r="BG829" s="128"/>
      <c r="BI829" s="128"/>
      <c r="BJ829" s="128"/>
      <c r="BK829" s="128"/>
      <c r="BL829" s="128"/>
      <c r="BM829" s="128"/>
      <c r="BN829" s="128"/>
    </row>
    <row r="830" spans="1:66">
      <c r="A830" s="128"/>
      <c r="B830" s="128"/>
      <c r="C830" s="128"/>
      <c r="D830" s="128"/>
      <c r="E830" s="128"/>
      <c r="F830" s="128"/>
      <c r="G830" s="128"/>
      <c r="H830" s="128"/>
      <c r="I830" s="128"/>
      <c r="J830" s="128"/>
      <c r="K830" s="128"/>
      <c r="L830" s="128"/>
      <c r="M830" s="128"/>
      <c r="N830" s="128"/>
      <c r="AE830" s="128"/>
      <c r="AN830" s="128"/>
      <c r="AO830" s="128"/>
      <c r="AP830" s="128"/>
      <c r="AQ830" s="128"/>
      <c r="AR830" s="128"/>
      <c r="AS830" s="128"/>
      <c r="AT830" s="128"/>
      <c r="AU830" s="128"/>
      <c r="AV830" s="128"/>
      <c r="AW830" s="128"/>
      <c r="AY830" s="128"/>
      <c r="AZ830" s="176"/>
      <c r="BA830" s="128"/>
      <c r="BB830" s="128"/>
      <c r="BD830" s="128"/>
      <c r="BE830" s="128"/>
      <c r="BF830" s="128"/>
      <c r="BG830" s="128"/>
      <c r="BI830" s="128"/>
      <c r="BJ830" s="128"/>
      <c r="BK830" s="128"/>
      <c r="BL830" s="128"/>
      <c r="BM830" s="128"/>
      <c r="BN830" s="128"/>
    </row>
    <row r="831" spans="1:66">
      <c r="A831" s="128"/>
      <c r="B831" s="128"/>
      <c r="C831" s="128"/>
      <c r="D831" s="128"/>
      <c r="E831" s="128"/>
      <c r="F831" s="128"/>
      <c r="G831" s="128"/>
      <c r="H831" s="128"/>
      <c r="I831" s="128"/>
      <c r="J831" s="128"/>
      <c r="K831" s="128"/>
      <c r="L831" s="128"/>
      <c r="M831" s="128"/>
      <c r="N831" s="128"/>
      <c r="AE831" s="128"/>
      <c r="AN831" s="128"/>
      <c r="AO831" s="128"/>
      <c r="AP831" s="128"/>
      <c r="AQ831" s="128"/>
      <c r="AR831" s="128"/>
      <c r="AS831" s="128"/>
      <c r="AT831" s="128"/>
      <c r="AU831" s="128"/>
      <c r="AV831" s="128"/>
      <c r="AW831" s="128"/>
      <c r="AY831" s="128"/>
      <c r="AZ831" s="176"/>
      <c r="BA831" s="128"/>
      <c r="BB831" s="128"/>
      <c r="BD831" s="128"/>
      <c r="BE831" s="128"/>
      <c r="BF831" s="128"/>
      <c r="BG831" s="128"/>
      <c r="BI831" s="128"/>
      <c r="BJ831" s="128"/>
      <c r="BK831" s="128"/>
      <c r="BL831" s="128"/>
      <c r="BM831" s="128"/>
      <c r="BN831" s="128"/>
    </row>
    <row r="832" spans="1:66">
      <c r="A832" s="128"/>
      <c r="B832" s="128"/>
      <c r="C832" s="128"/>
      <c r="D832" s="128"/>
      <c r="E832" s="128"/>
      <c r="F832" s="128"/>
      <c r="G832" s="128"/>
      <c r="H832" s="128"/>
      <c r="I832" s="128"/>
      <c r="J832" s="128"/>
      <c r="K832" s="128"/>
      <c r="L832" s="128"/>
      <c r="M832" s="128"/>
      <c r="N832" s="128"/>
      <c r="AE832" s="128"/>
      <c r="AN832" s="128"/>
      <c r="AO832" s="128"/>
      <c r="AP832" s="128"/>
      <c r="AQ832" s="128"/>
      <c r="AR832" s="128"/>
      <c r="AS832" s="128"/>
      <c r="AT832" s="128"/>
      <c r="AU832" s="128"/>
      <c r="AV832" s="128"/>
      <c r="AW832" s="128"/>
      <c r="AY832" s="128"/>
      <c r="AZ832" s="176"/>
      <c r="BA832" s="128"/>
      <c r="BB832" s="128"/>
      <c r="BD832" s="128"/>
      <c r="BE832" s="128"/>
      <c r="BF832" s="128"/>
      <c r="BG832" s="128"/>
      <c r="BI832" s="128"/>
      <c r="BJ832" s="128"/>
      <c r="BK832" s="128"/>
      <c r="BL832" s="128"/>
      <c r="BM832" s="128"/>
      <c r="BN832" s="128"/>
    </row>
    <row r="833" spans="1:66">
      <c r="A833" s="128"/>
      <c r="B833" s="128"/>
      <c r="C833" s="128"/>
      <c r="D833" s="128"/>
      <c r="E833" s="128"/>
      <c r="F833" s="128"/>
      <c r="G833" s="128"/>
      <c r="H833" s="128"/>
      <c r="I833" s="128"/>
      <c r="J833" s="128"/>
      <c r="K833" s="128"/>
      <c r="L833" s="128"/>
      <c r="M833" s="128"/>
      <c r="N833" s="128"/>
      <c r="AE833" s="128"/>
      <c r="AN833" s="128"/>
      <c r="AO833" s="128"/>
      <c r="AP833" s="128"/>
      <c r="AQ833" s="128"/>
      <c r="AR833" s="128"/>
      <c r="AS833" s="128"/>
      <c r="AT833" s="128"/>
      <c r="AU833" s="128"/>
      <c r="AV833" s="128"/>
      <c r="AW833" s="128"/>
      <c r="AY833" s="128"/>
      <c r="AZ833" s="176"/>
      <c r="BA833" s="128"/>
      <c r="BB833" s="128"/>
      <c r="BD833" s="128"/>
      <c r="BE833" s="128"/>
      <c r="BF833" s="128"/>
      <c r="BG833" s="128"/>
      <c r="BI833" s="128"/>
      <c r="BJ833" s="128"/>
      <c r="BK833" s="128"/>
      <c r="BL833" s="128"/>
      <c r="BM833" s="128"/>
      <c r="BN833" s="128"/>
    </row>
    <row r="834" spans="1:66">
      <c r="A834" s="128"/>
      <c r="B834" s="128"/>
      <c r="C834" s="128"/>
      <c r="D834" s="128"/>
      <c r="E834" s="128"/>
      <c r="F834" s="128"/>
      <c r="G834" s="128"/>
      <c r="H834" s="128"/>
      <c r="I834" s="128"/>
      <c r="J834" s="128"/>
      <c r="K834" s="128"/>
      <c r="L834" s="128"/>
      <c r="M834" s="128"/>
      <c r="N834" s="128"/>
      <c r="AE834" s="128"/>
      <c r="AN834" s="128"/>
      <c r="AO834" s="128"/>
      <c r="AP834" s="128"/>
      <c r="AQ834" s="128"/>
      <c r="AR834" s="128"/>
      <c r="AS834" s="128"/>
      <c r="AT834" s="128"/>
      <c r="AU834" s="128"/>
      <c r="AV834" s="128"/>
      <c r="AW834" s="128"/>
      <c r="AY834" s="128"/>
      <c r="AZ834" s="176"/>
      <c r="BA834" s="128"/>
      <c r="BB834" s="128"/>
      <c r="BD834" s="128"/>
      <c r="BE834" s="128"/>
      <c r="BF834" s="128"/>
      <c r="BG834" s="128"/>
      <c r="BI834" s="128"/>
      <c r="BJ834" s="128"/>
      <c r="BK834" s="128"/>
      <c r="BL834" s="128"/>
      <c r="BM834" s="128"/>
      <c r="BN834" s="128"/>
    </row>
    <row r="835" spans="1:66">
      <c r="A835" s="128"/>
      <c r="B835" s="128"/>
      <c r="C835" s="128"/>
      <c r="D835" s="128"/>
      <c r="E835" s="128"/>
      <c r="F835" s="128"/>
      <c r="G835" s="128"/>
      <c r="H835" s="128"/>
      <c r="I835" s="128"/>
      <c r="J835" s="128"/>
      <c r="K835" s="128"/>
      <c r="L835" s="128"/>
      <c r="M835" s="128"/>
      <c r="N835" s="128"/>
      <c r="AE835" s="128"/>
      <c r="AN835" s="128"/>
      <c r="AO835" s="128"/>
      <c r="AP835" s="128"/>
      <c r="AQ835" s="128"/>
      <c r="AR835" s="128"/>
      <c r="AS835" s="128"/>
      <c r="AT835" s="128"/>
      <c r="AU835" s="128"/>
      <c r="AV835" s="128"/>
      <c r="AW835" s="128"/>
      <c r="AY835" s="128"/>
      <c r="AZ835" s="176"/>
      <c r="BA835" s="128"/>
      <c r="BB835" s="128"/>
      <c r="BD835" s="128"/>
      <c r="BE835" s="128"/>
      <c r="BF835" s="128"/>
      <c r="BG835" s="128"/>
      <c r="BI835" s="128"/>
      <c r="BJ835" s="128"/>
      <c r="BK835" s="128"/>
      <c r="BL835" s="128"/>
      <c r="BM835" s="128"/>
      <c r="BN835" s="128"/>
    </row>
    <row r="836" spans="1:66">
      <c r="A836" s="128"/>
      <c r="B836" s="128"/>
      <c r="C836" s="128"/>
      <c r="D836" s="128"/>
      <c r="E836" s="128"/>
      <c r="F836" s="128"/>
      <c r="G836" s="128"/>
      <c r="H836" s="128"/>
      <c r="I836" s="128"/>
      <c r="J836" s="128"/>
      <c r="K836" s="128"/>
      <c r="L836" s="128"/>
      <c r="M836" s="128"/>
      <c r="N836" s="128"/>
      <c r="AE836" s="128"/>
      <c r="AN836" s="128"/>
      <c r="AO836" s="128"/>
      <c r="AP836" s="128"/>
      <c r="AQ836" s="128"/>
      <c r="AR836" s="128"/>
      <c r="AS836" s="128"/>
      <c r="AT836" s="128"/>
      <c r="AU836" s="128"/>
      <c r="AV836" s="128"/>
      <c r="AW836" s="128"/>
      <c r="AY836" s="128"/>
      <c r="AZ836" s="176"/>
      <c r="BA836" s="128"/>
      <c r="BB836" s="128"/>
      <c r="BD836" s="128"/>
      <c r="BE836" s="128"/>
      <c r="BF836" s="128"/>
      <c r="BG836" s="128"/>
      <c r="BI836" s="128"/>
      <c r="BJ836" s="128"/>
      <c r="BK836" s="128"/>
      <c r="BL836" s="128"/>
      <c r="BM836" s="128"/>
      <c r="BN836" s="128"/>
    </row>
    <row r="837" spans="1:66">
      <c r="A837" s="128"/>
      <c r="B837" s="128"/>
      <c r="C837" s="128"/>
      <c r="D837" s="128"/>
      <c r="E837" s="128"/>
      <c r="F837" s="128"/>
      <c r="G837" s="128"/>
      <c r="H837" s="128"/>
      <c r="I837" s="128"/>
      <c r="J837" s="128"/>
      <c r="K837" s="128"/>
      <c r="L837" s="128"/>
      <c r="M837" s="128"/>
      <c r="N837" s="128"/>
      <c r="AE837" s="128"/>
      <c r="AN837" s="128"/>
      <c r="AO837" s="128"/>
      <c r="AP837" s="128"/>
      <c r="AQ837" s="128"/>
      <c r="AR837" s="128"/>
      <c r="AS837" s="128"/>
      <c r="AT837" s="128"/>
      <c r="AU837" s="128"/>
      <c r="AV837" s="128"/>
      <c r="AW837" s="128"/>
      <c r="AY837" s="128"/>
      <c r="AZ837" s="176"/>
      <c r="BA837" s="128"/>
      <c r="BB837" s="128"/>
      <c r="BD837" s="128"/>
      <c r="BE837" s="128"/>
      <c r="BF837" s="128"/>
      <c r="BG837" s="128"/>
      <c r="BI837" s="128"/>
      <c r="BJ837" s="128"/>
      <c r="BK837" s="128"/>
      <c r="BL837" s="128"/>
      <c r="BM837" s="128"/>
      <c r="BN837" s="128"/>
    </row>
    <row r="838" spans="1:66">
      <c r="A838" s="128"/>
      <c r="B838" s="128"/>
      <c r="C838" s="128"/>
      <c r="D838" s="128"/>
      <c r="E838" s="128"/>
      <c r="F838" s="128"/>
      <c r="G838" s="128"/>
      <c r="H838" s="128"/>
      <c r="I838" s="128"/>
      <c r="J838" s="128"/>
      <c r="K838" s="128"/>
      <c r="L838" s="128"/>
      <c r="M838" s="128"/>
      <c r="N838" s="128"/>
      <c r="AE838" s="128"/>
      <c r="AN838" s="128"/>
      <c r="AO838" s="128"/>
      <c r="AP838" s="128"/>
      <c r="AQ838" s="128"/>
      <c r="AR838" s="128"/>
      <c r="AS838" s="128"/>
      <c r="AT838" s="128"/>
      <c r="AU838" s="128"/>
      <c r="AV838" s="128"/>
      <c r="AW838" s="128"/>
      <c r="AY838" s="128"/>
      <c r="AZ838" s="176"/>
      <c r="BA838" s="128"/>
      <c r="BB838" s="128"/>
      <c r="BD838" s="128"/>
      <c r="BE838" s="128"/>
      <c r="BF838" s="128"/>
      <c r="BG838" s="128"/>
      <c r="BI838" s="128"/>
      <c r="BJ838" s="128"/>
      <c r="BK838" s="128"/>
      <c r="BL838" s="128"/>
      <c r="BM838" s="128"/>
      <c r="BN838" s="128"/>
    </row>
    <row r="839" spans="1:66">
      <c r="A839" s="128"/>
      <c r="B839" s="128"/>
      <c r="C839" s="128"/>
      <c r="D839" s="128"/>
      <c r="E839" s="128"/>
      <c r="F839" s="128"/>
      <c r="G839" s="128"/>
      <c r="H839" s="128"/>
      <c r="I839" s="128"/>
      <c r="J839" s="128"/>
      <c r="K839" s="128"/>
      <c r="L839" s="128"/>
      <c r="M839" s="128"/>
      <c r="N839" s="128"/>
      <c r="AE839" s="128"/>
      <c r="AN839" s="128"/>
      <c r="AO839" s="128"/>
      <c r="AP839" s="128"/>
      <c r="AQ839" s="128"/>
      <c r="AR839" s="128"/>
      <c r="AS839" s="128"/>
      <c r="AT839" s="128"/>
      <c r="AU839" s="128"/>
      <c r="AV839" s="128"/>
      <c r="AW839" s="128"/>
      <c r="AY839" s="128"/>
      <c r="AZ839" s="176"/>
      <c r="BA839" s="128"/>
      <c r="BB839" s="128"/>
      <c r="BD839" s="128"/>
      <c r="BE839" s="128"/>
      <c r="BF839" s="128"/>
      <c r="BG839" s="128"/>
      <c r="BI839" s="128"/>
      <c r="BJ839" s="128"/>
      <c r="BK839" s="128"/>
      <c r="BL839" s="128"/>
      <c r="BM839" s="128"/>
      <c r="BN839" s="128"/>
    </row>
    <row r="840" spans="1:66">
      <c r="A840" s="128"/>
      <c r="B840" s="128"/>
      <c r="C840" s="128"/>
      <c r="D840" s="128"/>
      <c r="E840" s="128"/>
      <c r="F840" s="128"/>
      <c r="G840" s="128"/>
      <c r="H840" s="128"/>
      <c r="I840" s="128"/>
      <c r="J840" s="128"/>
      <c r="K840" s="128"/>
      <c r="L840" s="128"/>
      <c r="M840" s="128"/>
      <c r="N840" s="128"/>
      <c r="AE840" s="128"/>
      <c r="AN840" s="128"/>
      <c r="AO840" s="128"/>
      <c r="AP840" s="128"/>
      <c r="AQ840" s="128"/>
      <c r="AR840" s="128"/>
      <c r="AS840" s="128"/>
      <c r="AT840" s="128"/>
      <c r="AU840" s="128"/>
      <c r="AV840" s="128"/>
      <c r="AW840" s="128"/>
      <c r="AY840" s="128"/>
      <c r="AZ840" s="176"/>
      <c r="BA840" s="128"/>
      <c r="BB840" s="128"/>
      <c r="BD840" s="128"/>
      <c r="BE840" s="128"/>
      <c r="BF840" s="128"/>
      <c r="BG840" s="128"/>
      <c r="BI840" s="128"/>
      <c r="BJ840" s="128"/>
      <c r="BK840" s="128"/>
      <c r="BL840" s="128"/>
      <c r="BM840" s="128"/>
      <c r="BN840" s="128"/>
    </row>
    <row r="841" spans="1:66">
      <c r="A841" s="128"/>
      <c r="B841" s="128"/>
      <c r="C841" s="128"/>
      <c r="D841" s="128"/>
      <c r="E841" s="128"/>
      <c r="F841" s="128"/>
      <c r="G841" s="128"/>
      <c r="H841" s="128"/>
      <c r="I841" s="128"/>
      <c r="J841" s="128"/>
      <c r="K841" s="128"/>
      <c r="L841" s="128"/>
      <c r="M841" s="128"/>
      <c r="N841" s="128"/>
      <c r="AE841" s="128"/>
      <c r="AN841" s="128"/>
      <c r="AO841" s="128"/>
      <c r="AP841" s="128"/>
      <c r="AQ841" s="128"/>
      <c r="AR841" s="128"/>
      <c r="AS841" s="128"/>
      <c r="AT841" s="128"/>
      <c r="AU841" s="128"/>
      <c r="AV841" s="128"/>
      <c r="AW841" s="128"/>
      <c r="AY841" s="128"/>
      <c r="AZ841" s="176"/>
      <c r="BA841" s="128"/>
      <c r="BB841" s="128"/>
      <c r="BD841" s="128"/>
      <c r="BE841" s="128"/>
      <c r="BF841" s="128"/>
      <c r="BG841" s="128"/>
      <c r="BI841" s="128"/>
      <c r="BJ841" s="128"/>
      <c r="BK841" s="128"/>
      <c r="BL841" s="128"/>
      <c r="BM841" s="128"/>
      <c r="BN841" s="128"/>
    </row>
    <row r="842" spans="1:66">
      <c r="A842" s="128"/>
      <c r="B842" s="128"/>
      <c r="C842" s="128"/>
      <c r="D842" s="128"/>
      <c r="E842" s="128"/>
      <c r="F842" s="128"/>
      <c r="G842" s="128"/>
      <c r="H842" s="128"/>
      <c r="I842" s="128"/>
      <c r="J842" s="128"/>
      <c r="K842" s="128"/>
      <c r="L842" s="128"/>
      <c r="M842" s="128"/>
      <c r="N842" s="128"/>
      <c r="AE842" s="128"/>
      <c r="AN842" s="128"/>
      <c r="AO842" s="128"/>
      <c r="AP842" s="128"/>
      <c r="AQ842" s="128"/>
      <c r="AR842" s="128"/>
      <c r="AS842" s="128"/>
      <c r="AT842" s="128"/>
      <c r="AU842" s="128"/>
      <c r="AV842" s="128"/>
      <c r="AW842" s="128"/>
      <c r="AY842" s="128"/>
      <c r="AZ842" s="176"/>
      <c r="BA842" s="128"/>
      <c r="BB842" s="128"/>
      <c r="BD842" s="128"/>
      <c r="BE842" s="128"/>
      <c r="BF842" s="128"/>
      <c r="BG842" s="128"/>
      <c r="BI842" s="128"/>
      <c r="BJ842" s="128"/>
      <c r="BK842" s="128"/>
      <c r="BL842" s="128"/>
      <c r="BM842" s="128"/>
      <c r="BN842" s="128"/>
    </row>
    <row r="843" spans="1:66">
      <c r="A843" s="128"/>
      <c r="B843" s="128"/>
      <c r="C843" s="128"/>
      <c r="D843" s="128"/>
      <c r="E843" s="128"/>
      <c r="F843" s="128"/>
      <c r="G843" s="128"/>
      <c r="H843" s="128"/>
      <c r="I843" s="128"/>
      <c r="J843" s="128"/>
      <c r="K843" s="128"/>
      <c r="L843" s="128"/>
      <c r="M843" s="128"/>
      <c r="N843" s="128"/>
      <c r="AE843" s="128"/>
      <c r="AN843" s="128"/>
      <c r="AO843" s="128"/>
      <c r="AP843" s="128"/>
      <c r="AQ843" s="128"/>
      <c r="AR843" s="128"/>
      <c r="AS843" s="128"/>
      <c r="AT843" s="128"/>
      <c r="AU843" s="128"/>
      <c r="AV843" s="128"/>
      <c r="AW843" s="128"/>
      <c r="AY843" s="128"/>
      <c r="AZ843" s="176"/>
      <c r="BA843" s="128"/>
      <c r="BB843" s="128"/>
      <c r="BD843" s="128"/>
      <c r="BE843" s="128"/>
      <c r="BF843" s="128"/>
      <c r="BG843" s="128"/>
      <c r="BI843" s="128"/>
      <c r="BJ843" s="128"/>
      <c r="BK843" s="128"/>
      <c r="BL843" s="128"/>
      <c r="BM843" s="128"/>
      <c r="BN843" s="128"/>
    </row>
    <row r="844" spans="1:66">
      <c r="A844" s="128"/>
      <c r="B844" s="128"/>
      <c r="C844" s="128"/>
      <c r="D844" s="128"/>
      <c r="E844" s="128"/>
      <c r="F844" s="128"/>
      <c r="G844" s="128"/>
      <c r="H844" s="128"/>
      <c r="I844" s="128"/>
      <c r="J844" s="128"/>
      <c r="K844" s="128"/>
      <c r="L844" s="128"/>
      <c r="M844" s="128"/>
      <c r="N844" s="128"/>
      <c r="AE844" s="128"/>
      <c r="AN844" s="128"/>
      <c r="AO844" s="128"/>
      <c r="AP844" s="128"/>
      <c r="AQ844" s="128"/>
      <c r="AR844" s="128"/>
      <c r="AS844" s="128"/>
      <c r="AT844" s="128"/>
      <c r="AU844" s="128"/>
      <c r="AV844" s="128"/>
      <c r="AW844" s="128"/>
      <c r="AY844" s="128"/>
      <c r="AZ844" s="176"/>
      <c r="BA844" s="128"/>
      <c r="BB844" s="128"/>
      <c r="BD844" s="128"/>
      <c r="BE844" s="128"/>
      <c r="BF844" s="128"/>
      <c r="BG844" s="128"/>
      <c r="BI844" s="128"/>
      <c r="BJ844" s="128"/>
      <c r="BK844" s="128"/>
      <c r="BL844" s="128"/>
      <c r="BM844" s="128"/>
      <c r="BN844" s="128"/>
    </row>
    <row r="845" spans="1:66">
      <c r="A845" s="128"/>
      <c r="B845" s="128"/>
      <c r="C845" s="128"/>
      <c r="D845" s="128"/>
      <c r="E845" s="128"/>
      <c r="F845" s="128"/>
      <c r="G845" s="128"/>
      <c r="H845" s="128"/>
      <c r="I845" s="128"/>
      <c r="J845" s="128"/>
      <c r="K845" s="128"/>
      <c r="L845" s="128"/>
      <c r="M845" s="128"/>
      <c r="N845" s="128"/>
      <c r="AE845" s="128"/>
      <c r="AN845" s="128"/>
      <c r="AO845" s="128"/>
      <c r="AP845" s="128"/>
      <c r="AQ845" s="128"/>
      <c r="AR845" s="128"/>
      <c r="AS845" s="128"/>
      <c r="AT845" s="128"/>
      <c r="AU845" s="128"/>
      <c r="AV845" s="128"/>
      <c r="AW845" s="128"/>
      <c r="AY845" s="128"/>
      <c r="AZ845" s="176"/>
      <c r="BA845" s="128"/>
      <c r="BB845" s="128"/>
      <c r="BD845" s="128"/>
      <c r="BE845" s="128"/>
      <c r="BF845" s="128"/>
      <c r="BG845" s="128"/>
      <c r="BI845" s="128"/>
      <c r="BJ845" s="128"/>
      <c r="BK845" s="128"/>
      <c r="BL845" s="128"/>
      <c r="BM845" s="128"/>
      <c r="BN845" s="128"/>
    </row>
    <row r="846" spans="1:66">
      <c r="A846" s="128"/>
      <c r="B846" s="128"/>
      <c r="C846" s="128"/>
      <c r="D846" s="128"/>
      <c r="E846" s="128"/>
      <c r="F846" s="128"/>
      <c r="G846" s="128"/>
      <c r="H846" s="128"/>
      <c r="I846" s="128"/>
      <c r="J846" s="128"/>
      <c r="K846" s="128"/>
      <c r="L846" s="128"/>
      <c r="M846" s="128"/>
      <c r="N846" s="128"/>
      <c r="AE846" s="128"/>
      <c r="AN846" s="128"/>
      <c r="AO846" s="128"/>
      <c r="AP846" s="128"/>
      <c r="AQ846" s="128"/>
      <c r="AR846" s="128"/>
      <c r="AS846" s="128"/>
      <c r="AT846" s="128"/>
      <c r="AU846" s="128"/>
      <c r="AV846" s="128"/>
      <c r="AW846" s="128"/>
      <c r="AY846" s="128"/>
      <c r="AZ846" s="176"/>
      <c r="BA846" s="128"/>
      <c r="BB846" s="128"/>
      <c r="BD846" s="128"/>
      <c r="BE846" s="128"/>
      <c r="BF846" s="128"/>
      <c r="BG846" s="128"/>
      <c r="BI846" s="128"/>
      <c r="BJ846" s="128"/>
      <c r="BK846" s="128"/>
      <c r="BL846" s="128"/>
      <c r="BM846" s="128"/>
      <c r="BN846" s="128"/>
    </row>
    <row r="847" spans="1:66">
      <c r="A847" s="128"/>
      <c r="B847" s="128"/>
      <c r="C847" s="128"/>
      <c r="D847" s="128"/>
      <c r="E847" s="128"/>
      <c r="F847" s="128"/>
      <c r="G847" s="128"/>
      <c r="H847" s="128"/>
      <c r="I847" s="128"/>
      <c r="J847" s="128"/>
      <c r="K847" s="128"/>
      <c r="L847" s="128"/>
      <c r="M847" s="128"/>
      <c r="N847" s="128"/>
      <c r="AE847" s="128"/>
      <c r="AN847" s="128"/>
      <c r="AO847" s="128"/>
      <c r="AP847" s="128"/>
      <c r="AQ847" s="128"/>
      <c r="AR847" s="128"/>
      <c r="AS847" s="128"/>
      <c r="AT847" s="128"/>
      <c r="AU847" s="128"/>
      <c r="AV847" s="128"/>
      <c r="AW847" s="128"/>
      <c r="AY847" s="128"/>
      <c r="AZ847" s="176"/>
      <c r="BA847" s="128"/>
      <c r="BB847" s="128"/>
      <c r="BD847" s="128"/>
      <c r="BE847" s="128"/>
      <c r="BF847" s="128"/>
      <c r="BG847" s="128"/>
      <c r="BI847" s="128"/>
      <c r="BJ847" s="128"/>
      <c r="BK847" s="128"/>
      <c r="BL847" s="128"/>
      <c r="BM847" s="128"/>
      <c r="BN847" s="128"/>
    </row>
    <row r="848" spans="1:66">
      <c r="A848" s="128"/>
      <c r="B848" s="128"/>
      <c r="C848" s="128"/>
      <c r="D848" s="128"/>
      <c r="E848" s="128"/>
      <c r="F848" s="128"/>
      <c r="G848" s="128"/>
      <c r="H848" s="128"/>
      <c r="I848" s="128"/>
      <c r="J848" s="128"/>
      <c r="K848" s="128"/>
      <c r="L848" s="128"/>
      <c r="M848" s="128"/>
      <c r="N848" s="128"/>
      <c r="AE848" s="128"/>
      <c r="AN848" s="128"/>
      <c r="AO848" s="128"/>
      <c r="AP848" s="128"/>
      <c r="AQ848" s="128"/>
      <c r="AR848" s="128"/>
      <c r="AS848" s="128"/>
      <c r="AT848" s="128"/>
      <c r="AU848" s="128"/>
      <c r="AV848" s="128"/>
      <c r="AW848" s="128"/>
      <c r="AY848" s="128"/>
      <c r="AZ848" s="176"/>
      <c r="BA848" s="128"/>
      <c r="BB848" s="128"/>
      <c r="BD848" s="128"/>
      <c r="BE848" s="128"/>
      <c r="BF848" s="128"/>
      <c r="BG848" s="128"/>
      <c r="BI848" s="128"/>
      <c r="BJ848" s="128"/>
      <c r="BK848" s="128"/>
      <c r="BL848" s="128"/>
      <c r="BM848" s="128"/>
      <c r="BN848" s="128"/>
    </row>
    <row r="849" spans="1:66">
      <c r="A849" s="128"/>
      <c r="B849" s="128"/>
      <c r="C849" s="128"/>
      <c r="D849" s="128"/>
      <c r="E849" s="128"/>
      <c r="F849" s="128"/>
      <c r="G849" s="128"/>
      <c r="H849" s="128"/>
      <c r="I849" s="128"/>
      <c r="J849" s="128"/>
      <c r="K849" s="128"/>
      <c r="L849" s="128"/>
      <c r="M849" s="128"/>
      <c r="N849" s="128"/>
      <c r="AE849" s="128"/>
      <c r="AN849" s="128"/>
      <c r="AO849" s="128"/>
      <c r="AP849" s="128"/>
      <c r="AQ849" s="128"/>
      <c r="AR849" s="128"/>
      <c r="AS849" s="128"/>
      <c r="AT849" s="128"/>
      <c r="AU849" s="128"/>
      <c r="AV849" s="128"/>
      <c r="AW849" s="128"/>
      <c r="AY849" s="128"/>
      <c r="AZ849" s="176"/>
      <c r="BA849" s="128"/>
      <c r="BB849" s="128"/>
      <c r="BD849" s="128"/>
      <c r="BE849" s="128"/>
      <c r="BF849" s="128"/>
      <c r="BG849" s="128"/>
      <c r="BI849" s="128"/>
      <c r="BJ849" s="128"/>
      <c r="BK849" s="128"/>
      <c r="BL849" s="128"/>
      <c r="BM849" s="128"/>
      <c r="BN849" s="128"/>
    </row>
    <row r="850" spans="1:66">
      <c r="A850" s="128"/>
      <c r="B850" s="128"/>
      <c r="C850" s="128"/>
      <c r="D850" s="128"/>
      <c r="E850" s="128"/>
      <c r="F850" s="128"/>
      <c r="G850" s="128"/>
      <c r="H850" s="128"/>
      <c r="I850" s="128"/>
      <c r="J850" s="128"/>
      <c r="K850" s="128"/>
      <c r="L850" s="128"/>
      <c r="M850" s="128"/>
      <c r="N850" s="128"/>
      <c r="AE850" s="128"/>
      <c r="AN850" s="128"/>
      <c r="AO850" s="128"/>
      <c r="AP850" s="128"/>
      <c r="AQ850" s="128"/>
      <c r="AR850" s="128"/>
      <c r="AS850" s="128"/>
      <c r="AT850" s="128"/>
      <c r="AU850" s="128"/>
      <c r="AV850" s="128"/>
      <c r="AW850" s="128"/>
      <c r="AY850" s="128"/>
      <c r="AZ850" s="176"/>
      <c r="BA850" s="128"/>
      <c r="BB850" s="128"/>
      <c r="BD850" s="128"/>
      <c r="BE850" s="128"/>
      <c r="BF850" s="128"/>
      <c r="BG850" s="128"/>
      <c r="BI850" s="128"/>
      <c r="BJ850" s="128"/>
      <c r="BK850" s="128"/>
      <c r="BL850" s="128"/>
      <c r="BM850" s="128"/>
      <c r="BN850" s="128"/>
    </row>
    <row r="851" spans="1:66">
      <c r="A851" s="128"/>
      <c r="B851" s="128"/>
      <c r="C851" s="128"/>
      <c r="D851" s="128"/>
      <c r="E851" s="128"/>
      <c r="F851" s="128"/>
      <c r="G851" s="128"/>
      <c r="H851" s="128"/>
      <c r="I851" s="128"/>
      <c r="J851" s="128"/>
      <c r="K851" s="128"/>
      <c r="L851" s="128"/>
      <c r="M851" s="128"/>
      <c r="N851" s="128"/>
      <c r="AE851" s="128"/>
      <c r="AN851" s="128"/>
      <c r="AO851" s="128"/>
      <c r="AP851" s="128"/>
      <c r="AQ851" s="128"/>
      <c r="AR851" s="128"/>
      <c r="AS851" s="128"/>
      <c r="AT851" s="128"/>
      <c r="AU851" s="128"/>
      <c r="AV851" s="128"/>
      <c r="AW851" s="128"/>
      <c r="AY851" s="128"/>
      <c r="AZ851" s="176"/>
      <c r="BA851" s="128"/>
      <c r="BB851" s="128"/>
      <c r="BD851" s="128"/>
      <c r="BE851" s="128"/>
      <c r="BF851" s="128"/>
      <c r="BG851" s="128"/>
      <c r="BI851" s="128"/>
      <c r="BJ851" s="128"/>
      <c r="BK851" s="128"/>
      <c r="BL851" s="128"/>
      <c r="BM851" s="128"/>
      <c r="BN851" s="128"/>
    </row>
    <row r="852" spans="1:66">
      <c r="A852" s="128"/>
      <c r="B852" s="128"/>
      <c r="C852" s="128"/>
      <c r="D852" s="128"/>
      <c r="E852" s="128"/>
      <c r="F852" s="128"/>
      <c r="G852" s="128"/>
      <c r="H852" s="128"/>
      <c r="I852" s="128"/>
      <c r="J852" s="128"/>
      <c r="K852" s="128"/>
      <c r="L852" s="128"/>
      <c r="M852" s="128"/>
      <c r="N852" s="128"/>
      <c r="AE852" s="128"/>
      <c r="AN852" s="128"/>
      <c r="AO852" s="128"/>
      <c r="AP852" s="128"/>
      <c r="AQ852" s="128"/>
      <c r="AR852" s="128"/>
      <c r="AS852" s="128"/>
      <c r="AT852" s="128"/>
      <c r="AU852" s="128"/>
      <c r="AV852" s="128"/>
      <c r="AW852" s="128"/>
      <c r="AY852" s="128"/>
      <c r="AZ852" s="176"/>
      <c r="BA852" s="128"/>
      <c r="BB852" s="128"/>
      <c r="BD852" s="128"/>
      <c r="BE852" s="128"/>
      <c r="BF852" s="128"/>
      <c r="BG852" s="128"/>
      <c r="BI852" s="128"/>
      <c r="BJ852" s="128"/>
      <c r="BK852" s="128"/>
      <c r="BL852" s="128"/>
      <c r="BM852" s="128"/>
      <c r="BN852" s="128"/>
    </row>
    <row r="853" spans="1:66">
      <c r="A853" s="128"/>
      <c r="B853" s="128"/>
      <c r="C853" s="128"/>
      <c r="D853" s="128"/>
      <c r="E853" s="128"/>
      <c r="F853" s="128"/>
      <c r="G853" s="128"/>
      <c r="H853" s="128"/>
      <c r="I853" s="128"/>
      <c r="J853" s="128"/>
      <c r="K853" s="128"/>
      <c r="L853" s="128"/>
      <c r="M853" s="128"/>
      <c r="N853" s="128"/>
      <c r="AE853" s="128"/>
      <c r="AN853" s="128"/>
      <c r="AO853" s="128"/>
      <c r="AP853" s="128"/>
      <c r="AQ853" s="128"/>
      <c r="AR853" s="128"/>
      <c r="AS853" s="128"/>
      <c r="AT853" s="128"/>
      <c r="AU853" s="128"/>
      <c r="AV853" s="128"/>
      <c r="AW853" s="128"/>
      <c r="AY853" s="128"/>
      <c r="AZ853" s="176"/>
      <c r="BA853" s="128"/>
      <c r="BB853" s="128"/>
      <c r="BD853" s="128"/>
      <c r="BE853" s="128"/>
      <c r="BF853" s="128"/>
      <c r="BG853" s="128"/>
      <c r="BI853" s="128"/>
      <c r="BJ853" s="128"/>
      <c r="BK853" s="128"/>
      <c r="BL853" s="128"/>
      <c r="BM853" s="128"/>
      <c r="BN853" s="128"/>
    </row>
    <row r="854" spans="1:66">
      <c r="A854" s="128"/>
      <c r="B854" s="128"/>
      <c r="C854" s="128"/>
      <c r="D854" s="128"/>
      <c r="E854" s="128"/>
      <c r="F854" s="128"/>
      <c r="G854" s="128"/>
      <c r="H854" s="128"/>
      <c r="I854" s="128"/>
      <c r="J854" s="128"/>
      <c r="K854" s="128"/>
      <c r="L854" s="128"/>
      <c r="M854" s="128"/>
      <c r="N854" s="128"/>
      <c r="AE854" s="128"/>
      <c r="AN854" s="128"/>
      <c r="AO854" s="128"/>
      <c r="AP854" s="128"/>
      <c r="AQ854" s="128"/>
      <c r="AR854" s="128"/>
      <c r="AS854" s="128"/>
      <c r="AT854" s="128"/>
      <c r="AU854" s="128"/>
      <c r="AV854" s="128"/>
      <c r="AW854" s="128"/>
      <c r="AY854" s="128"/>
      <c r="AZ854" s="176"/>
      <c r="BA854" s="128"/>
      <c r="BB854" s="128"/>
      <c r="BD854" s="128"/>
      <c r="BE854" s="128"/>
      <c r="BF854" s="128"/>
      <c r="BG854" s="128"/>
      <c r="BI854" s="128"/>
      <c r="BJ854" s="128"/>
      <c r="BK854" s="128"/>
      <c r="BL854" s="128"/>
      <c r="BM854" s="128"/>
      <c r="BN854" s="128"/>
    </row>
    <row r="855" spans="1:66">
      <c r="A855" s="128"/>
      <c r="B855" s="128"/>
      <c r="C855" s="128"/>
      <c r="D855" s="128"/>
      <c r="E855" s="128"/>
      <c r="F855" s="128"/>
      <c r="G855" s="128"/>
      <c r="H855" s="128"/>
      <c r="I855" s="128"/>
      <c r="J855" s="128"/>
      <c r="K855" s="128"/>
      <c r="L855" s="128"/>
      <c r="M855" s="128"/>
      <c r="N855" s="128"/>
      <c r="AE855" s="128"/>
      <c r="AN855" s="128"/>
      <c r="AO855" s="128"/>
      <c r="AP855" s="128"/>
      <c r="AQ855" s="128"/>
      <c r="AR855" s="128"/>
      <c r="AS855" s="128"/>
      <c r="AT855" s="128"/>
      <c r="AU855" s="128"/>
      <c r="AV855" s="128"/>
      <c r="AW855" s="128"/>
      <c r="AY855" s="128"/>
      <c r="AZ855" s="176"/>
      <c r="BA855" s="128"/>
      <c r="BB855" s="128"/>
      <c r="BD855" s="128"/>
      <c r="BE855" s="128"/>
      <c r="BF855" s="128"/>
      <c r="BG855" s="128"/>
      <c r="BI855" s="128"/>
      <c r="BJ855" s="128"/>
      <c r="BK855" s="128"/>
      <c r="BL855" s="128"/>
      <c r="BM855" s="128"/>
      <c r="BN855" s="128"/>
    </row>
    <row r="856" spans="1:66">
      <c r="A856" s="128"/>
      <c r="B856" s="128"/>
      <c r="C856" s="128"/>
      <c r="D856" s="128"/>
      <c r="E856" s="128"/>
      <c r="F856" s="128"/>
      <c r="G856" s="128"/>
      <c r="H856" s="128"/>
      <c r="I856" s="128"/>
      <c r="J856" s="128"/>
      <c r="K856" s="128"/>
      <c r="L856" s="128"/>
      <c r="M856" s="128"/>
      <c r="N856" s="128"/>
      <c r="AE856" s="128"/>
      <c r="AN856" s="128"/>
      <c r="AO856" s="128"/>
      <c r="AP856" s="128"/>
      <c r="AQ856" s="128"/>
      <c r="AR856" s="128"/>
      <c r="AS856" s="128"/>
      <c r="AT856" s="128"/>
      <c r="AU856" s="128"/>
      <c r="AV856" s="128"/>
      <c r="AW856" s="128"/>
      <c r="AY856" s="128"/>
      <c r="AZ856" s="176"/>
      <c r="BA856" s="128"/>
      <c r="BB856" s="128"/>
      <c r="BD856" s="128"/>
      <c r="BE856" s="128"/>
      <c r="BF856" s="128"/>
      <c r="BG856" s="128"/>
      <c r="BI856" s="128"/>
      <c r="BJ856" s="128"/>
      <c r="BK856" s="128"/>
      <c r="BL856" s="128"/>
      <c r="BM856" s="128"/>
      <c r="BN856" s="128"/>
    </row>
    <row r="857" spans="1:66">
      <c r="A857" s="128"/>
      <c r="B857" s="128"/>
      <c r="C857" s="128"/>
      <c r="D857" s="128"/>
      <c r="E857" s="128"/>
      <c r="F857" s="128"/>
      <c r="G857" s="128"/>
      <c r="H857" s="128"/>
      <c r="I857" s="128"/>
      <c r="J857" s="128"/>
      <c r="K857" s="128"/>
      <c r="L857" s="128"/>
      <c r="M857" s="128"/>
      <c r="N857" s="128"/>
      <c r="AE857" s="128"/>
      <c r="AN857" s="128"/>
      <c r="AO857" s="128"/>
      <c r="AP857" s="128"/>
      <c r="AQ857" s="128"/>
      <c r="AR857" s="128"/>
      <c r="AS857" s="128"/>
      <c r="AT857" s="128"/>
      <c r="AU857" s="128"/>
      <c r="AV857" s="128"/>
      <c r="AW857" s="128"/>
      <c r="AY857" s="128"/>
      <c r="AZ857" s="176"/>
      <c r="BA857" s="128"/>
      <c r="BB857" s="128"/>
      <c r="BD857" s="128"/>
      <c r="BE857" s="128"/>
      <c r="BF857" s="128"/>
      <c r="BG857" s="128"/>
      <c r="BI857" s="128"/>
      <c r="BJ857" s="128"/>
      <c r="BK857" s="128"/>
      <c r="BL857" s="128"/>
      <c r="BM857" s="128"/>
      <c r="BN857" s="128"/>
    </row>
    <row r="858" spans="1:66">
      <c r="A858" s="128"/>
      <c r="B858" s="128"/>
      <c r="C858" s="128"/>
      <c r="D858" s="128"/>
      <c r="E858" s="128"/>
      <c r="F858" s="128"/>
      <c r="G858" s="128"/>
      <c r="H858" s="128"/>
      <c r="I858" s="128"/>
      <c r="J858" s="128"/>
      <c r="K858" s="128"/>
      <c r="L858" s="128"/>
      <c r="M858" s="128"/>
      <c r="N858" s="128"/>
      <c r="AE858" s="128"/>
      <c r="AN858" s="128"/>
      <c r="AO858" s="128"/>
      <c r="AP858" s="128"/>
      <c r="AQ858" s="128"/>
      <c r="AR858" s="128"/>
      <c r="AS858" s="128"/>
      <c r="AT858" s="128"/>
      <c r="AU858" s="128"/>
      <c r="AV858" s="128"/>
      <c r="AW858" s="128"/>
      <c r="AY858" s="128"/>
      <c r="AZ858" s="176"/>
      <c r="BA858" s="128"/>
      <c r="BB858" s="128"/>
      <c r="BD858" s="128"/>
      <c r="BE858" s="128"/>
      <c r="BF858" s="128"/>
      <c r="BG858" s="128"/>
      <c r="BI858" s="128"/>
      <c r="BJ858" s="128"/>
      <c r="BK858" s="128"/>
      <c r="BL858" s="128"/>
      <c r="BM858" s="128"/>
      <c r="BN858" s="128"/>
    </row>
    <row r="859" spans="1:66">
      <c r="A859" s="128"/>
      <c r="B859" s="128"/>
      <c r="C859" s="128"/>
      <c r="D859" s="128"/>
      <c r="E859" s="128"/>
      <c r="F859" s="128"/>
      <c r="G859" s="128"/>
      <c r="H859" s="128"/>
      <c r="I859" s="128"/>
      <c r="J859" s="128"/>
      <c r="K859" s="128"/>
      <c r="L859" s="128"/>
      <c r="M859" s="128"/>
      <c r="N859" s="128"/>
      <c r="AE859" s="128"/>
      <c r="AN859" s="128"/>
      <c r="AO859" s="128"/>
      <c r="AP859" s="128"/>
      <c r="AQ859" s="128"/>
      <c r="AR859" s="128"/>
      <c r="AS859" s="128"/>
      <c r="AT859" s="128"/>
      <c r="AU859" s="128"/>
      <c r="AV859" s="128"/>
      <c r="AW859" s="128"/>
      <c r="AY859" s="128"/>
      <c r="AZ859" s="176"/>
      <c r="BA859" s="128"/>
      <c r="BB859" s="128"/>
      <c r="BD859" s="128"/>
      <c r="BE859" s="128"/>
      <c r="BF859" s="128"/>
      <c r="BG859" s="128"/>
      <c r="BI859" s="128"/>
      <c r="BJ859" s="128"/>
      <c r="BK859" s="128"/>
      <c r="BL859" s="128"/>
      <c r="BM859" s="128"/>
      <c r="BN859" s="128"/>
    </row>
    <row r="860" spans="1:66">
      <c r="A860" s="128"/>
      <c r="B860" s="128"/>
      <c r="C860" s="128"/>
      <c r="D860" s="128"/>
      <c r="E860" s="128"/>
      <c r="F860" s="128"/>
      <c r="G860" s="128"/>
      <c r="H860" s="128"/>
      <c r="I860" s="128"/>
      <c r="J860" s="128"/>
      <c r="K860" s="128"/>
      <c r="L860" s="128"/>
      <c r="M860" s="128"/>
      <c r="N860" s="128"/>
      <c r="AE860" s="128"/>
      <c r="AN860" s="128"/>
      <c r="AO860" s="128"/>
      <c r="AP860" s="128"/>
      <c r="AQ860" s="128"/>
      <c r="AR860" s="128"/>
      <c r="AS860" s="128"/>
      <c r="AT860" s="128"/>
      <c r="AU860" s="128"/>
      <c r="AV860" s="128"/>
      <c r="AW860" s="128"/>
      <c r="AY860" s="128"/>
      <c r="AZ860" s="176"/>
      <c r="BA860" s="128"/>
      <c r="BB860" s="128"/>
      <c r="BD860" s="128"/>
      <c r="BE860" s="128"/>
      <c r="BF860" s="128"/>
      <c r="BG860" s="128"/>
      <c r="BI860" s="128"/>
      <c r="BJ860" s="128"/>
      <c r="BK860" s="128"/>
      <c r="BL860" s="128"/>
      <c r="BM860" s="128"/>
      <c r="BN860" s="128"/>
    </row>
    <row r="861" spans="1:66">
      <c r="A861" s="128"/>
      <c r="B861" s="128"/>
      <c r="C861" s="128"/>
      <c r="D861" s="128"/>
      <c r="E861" s="128"/>
      <c r="F861" s="128"/>
      <c r="G861" s="128"/>
      <c r="H861" s="128"/>
      <c r="I861" s="128"/>
      <c r="J861" s="128"/>
      <c r="K861" s="128"/>
      <c r="L861" s="128"/>
      <c r="M861" s="128"/>
      <c r="N861" s="128"/>
      <c r="AE861" s="128"/>
      <c r="AN861" s="128"/>
      <c r="AO861" s="128"/>
      <c r="AP861" s="128"/>
      <c r="AQ861" s="128"/>
      <c r="AR861" s="128"/>
      <c r="AS861" s="128"/>
      <c r="AT861" s="128"/>
      <c r="AU861" s="128"/>
      <c r="AV861" s="128"/>
      <c r="AW861" s="128"/>
      <c r="AY861" s="128"/>
      <c r="AZ861" s="176"/>
      <c r="BA861" s="128"/>
      <c r="BB861" s="128"/>
      <c r="BD861" s="128"/>
      <c r="BE861" s="128"/>
      <c r="BF861" s="128"/>
      <c r="BG861" s="128"/>
      <c r="BI861" s="128"/>
      <c r="BJ861" s="128"/>
      <c r="BK861" s="128"/>
      <c r="BL861" s="128"/>
      <c r="BM861" s="128"/>
      <c r="BN861" s="128"/>
    </row>
    <row r="862" spans="1:66">
      <c r="A862" s="128"/>
      <c r="B862" s="128"/>
      <c r="C862" s="128"/>
      <c r="D862" s="128"/>
      <c r="E862" s="128"/>
      <c r="F862" s="128"/>
      <c r="G862" s="128"/>
      <c r="H862" s="128"/>
      <c r="I862" s="128"/>
      <c r="J862" s="128"/>
      <c r="K862" s="128"/>
      <c r="L862" s="128"/>
      <c r="M862" s="128"/>
      <c r="N862" s="128"/>
      <c r="AE862" s="128"/>
      <c r="AN862" s="128"/>
      <c r="AO862" s="128"/>
      <c r="AP862" s="128"/>
      <c r="AQ862" s="128"/>
      <c r="AR862" s="128"/>
      <c r="AS862" s="128"/>
      <c r="AT862" s="128"/>
      <c r="AU862" s="128"/>
      <c r="AV862" s="128"/>
      <c r="AW862" s="128"/>
      <c r="AY862" s="128"/>
      <c r="AZ862" s="176"/>
      <c r="BA862" s="128"/>
      <c r="BB862" s="128"/>
      <c r="BD862" s="128"/>
      <c r="BE862" s="128"/>
      <c r="BF862" s="128"/>
      <c r="BG862" s="128"/>
      <c r="BI862" s="128"/>
      <c r="BJ862" s="128"/>
      <c r="BK862" s="128"/>
      <c r="BL862" s="128"/>
      <c r="BM862" s="128"/>
      <c r="BN862" s="128"/>
    </row>
    <row r="863" spans="1:66">
      <c r="A863" s="128"/>
      <c r="B863" s="128"/>
      <c r="C863" s="128"/>
      <c r="D863" s="128"/>
      <c r="E863" s="128"/>
      <c r="F863" s="128"/>
      <c r="G863" s="128"/>
      <c r="H863" s="128"/>
      <c r="I863" s="128"/>
      <c r="J863" s="128"/>
      <c r="K863" s="128"/>
      <c r="L863" s="128"/>
      <c r="M863" s="128"/>
      <c r="N863" s="128"/>
      <c r="AE863" s="128"/>
      <c r="AN863" s="128"/>
      <c r="AO863" s="128"/>
      <c r="AP863" s="128"/>
      <c r="AQ863" s="128"/>
      <c r="AR863" s="128"/>
      <c r="AS863" s="128"/>
      <c r="AT863" s="128"/>
      <c r="AU863" s="128"/>
      <c r="AV863" s="128"/>
      <c r="AW863" s="128"/>
      <c r="AY863" s="128"/>
      <c r="AZ863" s="176"/>
      <c r="BA863" s="128"/>
      <c r="BB863" s="128"/>
      <c r="BD863" s="128"/>
      <c r="BE863" s="128"/>
      <c r="BF863" s="128"/>
      <c r="BG863" s="128"/>
      <c r="BI863" s="128"/>
      <c r="BJ863" s="128"/>
      <c r="BK863" s="128"/>
      <c r="BL863" s="128"/>
      <c r="BM863" s="128"/>
      <c r="BN863" s="128"/>
    </row>
    <row r="864" spans="1:66">
      <c r="A864" s="128"/>
      <c r="B864" s="128"/>
      <c r="C864" s="128"/>
      <c r="D864" s="128"/>
      <c r="E864" s="128"/>
      <c r="F864" s="128"/>
      <c r="G864" s="128"/>
      <c r="H864" s="128"/>
      <c r="I864" s="128"/>
      <c r="J864" s="128"/>
      <c r="K864" s="128"/>
      <c r="L864" s="128"/>
      <c r="M864" s="128"/>
      <c r="N864" s="128"/>
      <c r="AE864" s="128"/>
      <c r="AN864" s="128"/>
      <c r="AO864" s="128"/>
      <c r="AP864" s="128"/>
      <c r="AQ864" s="128"/>
      <c r="AR864" s="128"/>
      <c r="AS864" s="128"/>
      <c r="AT864" s="128"/>
      <c r="AU864" s="128"/>
      <c r="AV864" s="128"/>
      <c r="AW864" s="128"/>
      <c r="AY864" s="128"/>
      <c r="AZ864" s="176"/>
      <c r="BA864" s="128"/>
      <c r="BB864" s="128"/>
      <c r="BD864" s="128"/>
      <c r="BE864" s="128"/>
      <c r="BF864" s="128"/>
      <c r="BG864" s="128"/>
      <c r="BI864" s="128"/>
      <c r="BJ864" s="128"/>
      <c r="BK864" s="128"/>
      <c r="BL864" s="128"/>
      <c r="BM864" s="128"/>
      <c r="BN864" s="128"/>
    </row>
    <row r="865" spans="1:66">
      <c r="A865" s="128"/>
      <c r="B865" s="128"/>
      <c r="C865" s="128"/>
      <c r="D865" s="128"/>
      <c r="E865" s="128"/>
      <c r="F865" s="128"/>
      <c r="G865" s="128"/>
      <c r="H865" s="128"/>
      <c r="I865" s="128"/>
      <c r="J865" s="128"/>
      <c r="K865" s="128"/>
      <c r="L865" s="128"/>
      <c r="M865" s="128"/>
      <c r="N865" s="128"/>
      <c r="AE865" s="128"/>
      <c r="AN865" s="128"/>
      <c r="AO865" s="128"/>
      <c r="AP865" s="128"/>
      <c r="AQ865" s="128"/>
      <c r="AR865" s="128"/>
      <c r="AS865" s="128"/>
      <c r="AT865" s="128"/>
      <c r="AU865" s="128"/>
      <c r="AV865" s="128"/>
      <c r="AW865" s="128"/>
      <c r="AY865" s="128"/>
      <c r="AZ865" s="176"/>
      <c r="BA865" s="128"/>
      <c r="BB865" s="128"/>
      <c r="BD865" s="128"/>
      <c r="BE865" s="128"/>
      <c r="BF865" s="128"/>
      <c r="BG865" s="128"/>
      <c r="BI865" s="128"/>
      <c r="BJ865" s="128"/>
      <c r="BK865" s="128"/>
      <c r="BL865" s="128"/>
      <c r="BM865" s="128"/>
      <c r="BN865" s="128"/>
    </row>
    <row r="866" spans="1:66">
      <c r="A866" s="128"/>
      <c r="B866" s="128"/>
      <c r="C866" s="128"/>
      <c r="D866" s="128"/>
      <c r="E866" s="128"/>
      <c r="F866" s="128"/>
      <c r="G866" s="128"/>
      <c r="H866" s="128"/>
      <c r="I866" s="128"/>
      <c r="J866" s="128"/>
      <c r="K866" s="128"/>
      <c r="L866" s="128"/>
      <c r="M866" s="128"/>
      <c r="N866" s="128"/>
      <c r="AE866" s="128"/>
      <c r="AN866" s="128"/>
      <c r="AO866" s="128"/>
      <c r="AP866" s="128"/>
      <c r="AQ866" s="128"/>
      <c r="AR866" s="128"/>
      <c r="AS866" s="128"/>
      <c r="AT866" s="128"/>
      <c r="AU866" s="128"/>
      <c r="AV866" s="128"/>
      <c r="AW866" s="128"/>
      <c r="AY866" s="128"/>
      <c r="AZ866" s="176"/>
      <c r="BA866" s="128"/>
      <c r="BB866" s="128"/>
      <c r="BD866" s="128"/>
      <c r="BE866" s="128"/>
      <c r="BF866" s="128"/>
      <c r="BG866" s="128"/>
      <c r="BI866" s="128"/>
      <c r="BJ866" s="128"/>
      <c r="BK866" s="128"/>
      <c r="BL866" s="128"/>
      <c r="BM866" s="128"/>
      <c r="BN866" s="128"/>
    </row>
    <row r="867" spans="1:66">
      <c r="A867" s="128"/>
      <c r="B867" s="128"/>
      <c r="C867" s="128"/>
      <c r="D867" s="128"/>
      <c r="E867" s="128"/>
      <c r="F867" s="128"/>
      <c r="G867" s="128"/>
      <c r="H867" s="128"/>
      <c r="I867" s="128"/>
      <c r="J867" s="128"/>
      <c r="K867" s="128"/>
      <c r="L867" s="128"/>
      <c r="M867" s="128"/>
      <c r="N867" s="128"/>
      <c r="AE867" s="128"/>
      <c r="AN867" s="128"/>
      <c r="AO867" s="128"/>
      <c r="AP867" s="128"/>
      <c r="AQ867" s="128"/>
      <c r="AR867" s="128"/>
      <c r="AS867" s="128"/>
      <c r="AT867" s="128"/>
      <c r="AU867" s="128"/>
      <c r="AV867" s="128"/>
      <c r="AW867" s="128"/>
      <c r="AY867" s="128"/>
      <c r="AZ867" s="176"/>
      <c r="BA867" s="128"/>
      <c r="BB867" s="128"/>
      <c r="BD867" s="128"/>
      <c r="BE867" s="128"/>
      <c r="BF867" s="128"/>
      <c r="BG867" s="128"/>
      <c r="BI867" s="128"/>
      <c r="BJ867" s="128"/>
      <c r="BK867" s="128"/>
      <c r="BL867" s="128"/>
      <c r="BM867" s="128"/>
      <c r="BN867" s="128"/>
    </row>
    <row r="868" spans="1:66">
      <c r="A868" s="128"/>
      <c r="B868" s="128"/>
      <c r="C868" s="128"/>
      <c r="D868" s="128"/>
      <c r="E868" s="128"/>
      <c r="F868" s="128"/>
      <c r="G868" s="128"/>
      <c r="H868" s="128"/>
      <c r="I868" s="128"/>
      <c r="J868" s="128"/>
      <c r="K868" s="128"/>
      <c r="L868" s="128"/>
      <c r="M868" s="128"/>
      <c r="N868" s="128"/>
      <c r="AE868" s="128"/>
      <c r="AN868" s="128"/>
      <c r="AO868" s="128"/>
      <c r="AP868" s="128"/>
      <c r="AQ868" s="128"/>
      <c r="AR868" s="128"/>
      <c r="AS868" s="128"/>
      <c r="AT868" s="128"/>
      <c r="AU868" s="128"/>
      <c r="AV868" s="128"/>
      <c r="AW868" s="128"/>
      <c r="AY868" s="128"/>
      <c r="AZ868" s="176"/>
      <c r="BA868" s="128"/>
      <c r="BB868" s="128"/>
      <c r="BD868" s="128"/>
      <c r="BE868" s="128"/>
      <c r="BF868" s="128"/>
      <c r="BG868" s="128"/>
      <c r="BI868" s="128"/>
      <c r="BJ868" s="128"/>
      <c r="BK868" s="128"/>
      <c r="BL868" s="128"/>
      <c r="BM868" s="128"/>
      <c r="BN868" s="128"/>
    </row>
    <row r="869" spans="1:66">
      <c r="A869" s="128"/>
      <c r="B869" s="128"/>
      <c r="C869" s="128"/>
      <c r="D869" s="128"/>
      <c r="E869" s="128"/>
      <c r="F869" s="128"/>
      <c r="G869" s="128"/>
      <c r="H869" s="128"/>
      <c r="I869" s="128"/>
      <c r="J869" s="128"/>
      <c r="K869" s="128"/>
      <c r="L869" s="128"/>
      <c r="M869" s="128"/>
      <c r="N869" s="128"/>
      <c r="AE869" s="128"/>
      <c r="AN869" s="128"/>
      <c r="AO869" s="128"/>
      <c r="AP869" s="128"/>
      <c r="AQ869" s="128"/>
      <c r="AR869" s="128"/>
      <c r="AS869" s="128"/>
      <c r="AT869" s="128"/>
      <c r="AU869" s="128"/>
      <c r="AV869" s="128"/>
      <c r="AW869" s="128"/>
      <c r="AY869" s="128"/>
      <c r="AZ869" s="176"/>
      <c r="BA869" s="128"/>
      <c r="BB869" s="128"/>
      <c r="BD869" s="128"/>
      <c r="BE869" s="128"/>
      <c r="BF869" s="128"/>
      <c r="BG869" s="128"/>
      <c r="BI869" s="128"/>
      <c r="BJ869" s="128"/>
      <c r="BK869" s="128"/>
      <c r="BL869" s="128"/>
      <c r="BM869" s="128"/>
      <c r="BN869" s="128"/>
    </row>
    <row r="870" spans="1:66">
      <c r="A870" s="128"/>
      <c r="B870" s="128"/>
      <c r="C870" s="128"/>
      <c r="D870" s="128"/>
      <c r="E870" s="128"/>
      <c r="F870" s="128"/>
      <c r="G870" s="128"/>
      <c r="H870" s="128"/>
      <c r="I870" s="128"/>
      <c r="J870" s="128"/>
      <c r="K870" s="128"/>
      <c r="L870" s="128"/>
      <c r="M870" s="128"/>
      <c r="N870" s="128"/>
      <c r="AE870" s="128"/>
      <c r="AN870" s="128"/>
      <c r="AO870" s="128"/>
      <c r="AP870" s="128"/>
      <c r="AQ870" s="128"/>
      <c r="AR870" s="128"/>
      <c r="AS870" s="128"/>
      <c r="AT870" s="128"/>
      <c r="AU870" s="128"/>
      <c r="AV870" s="128"/>
      <c r="AW870" s="128"/>
      <c r="AY870" s="128"/>
      <c r="AZ870" s="176"/>
      <c r="BA870" s="128"/>
      <c r="BB870" s="128"/>
      <c r="BD870" s="128"/>
      <c r="BE870" s="128"/>
      <c r="BF870" s="128"/>
      <c r="BG870" s="128"/>
      <c r="BI870" s="128"/>
      <c r="BJ870" s="128"/>
      <c r="BK870" s="128"/>
      <c r="BL870" s="128"/>
      <c r="BM870" s="128"/>
      <c r="BN870" s="128"/>
    </row>
    <row r="871" spans="1:66">
      <c r="A871" s="128"/>
      <c r="B871" s="128"/>
      <c r="C871" s="128"/>
      <c r="D871" s="128"/>
      <c r="E871" s="128"/>
      <c r="F871" s="128"/>
      <c r="G871" s="128"/>
      <c r="H871" s="128"/>
      <c r="I871" s="128"/>
      <c r="J871" s="128"/>
      <c r="K871" s="128"/>
      <c r="L871" s="128"/>
      <c r="M871" s="128"/>
      <c r="N871" s="128"/>
      <c r="AE871" s="128"/>
      <c r="AN871" s="128"/>
      <c r="AO871" s="128"/>
      <c r="AP871" s="128"/>
      <c r="AQ871" s="128"/>
      <c r="AR871" s="128"/>
      <c r="AS871" s="128"/>
      <c r="AT871" s="128"/>
      <c r="AU871" s="128"/>
      <c r="AV871" s="128"/>
      <c r="AW871" s="128"/>
      <c r="AY871" s="128"/>
      <c r="AZ871" s="176"/>
      <c r="BA871" s="128"/>
      <c r="BB871" s="128"/>
      <c r="BD871" s="128"/>
      <c r="BE871" s="128"/>
      <c r="BF871" s="128"/>
      <c r="BG871" s="128"/>
      <c r="BI871" s="128"/>
      <c r="BJ871" s="128"/>
      <c r="BK871" s="128"/>
      <c r="BL871" s="128"/>
      <c r="BM871" s="128"/>
      <c r="BN871" s="128"/>
    </row>
    <row r="872" spans="1:66">
      <c r="A872" s="128"/>
      <c r="B872" s="128"/>
      <c r="C872" s="128"/>
      <c r="D872" s="128"/>
      <c r="E872" s="128"/>
      <c r="F872" s="128"/>
      <c r="G872" s="128"/>
      <c r="H872" s="128"/>
      <c r="I872" s="128"/>
      <c r="J872" s="128"/>
      <c r="K872" s="128"/>
      <c r="L872" s="128"/>
      <c r="M872" s="128"/>
      <c r="N872" s="128"/>
      <c r="AE872" s="128"/>
      <c r="AN872" s="128"/>
      <c r="AO872" s="128"/>
      <c r="AP872" s="128"/>
      <c r="AQ872" s="128"/>
      <c r="AR872" s="128"/>
      <c r="AS872" s="128"/>
      <c r="AT872" s="128"/>
      <c r="AU872" s="128"/>
      <c r="AV872" s="128"/>
      <c r="AW872" s="128"/>
      <c r="AY872" s="128"/>
      <c r="AZ872" s="176"/>
      <c r="BA872" s="128"/>
      <c r="BB872" s="128"/>
      <c r="BD872" s="128"/>
      <c r="BE872" s="128"/>
      <c r="BF872" s="128"/>
      <c r="BG872" s="128"/>
      <c r="BI872" s="128"/>
      <c r="BJ872" s="128"/>
      <c r="BK872" s="128"/>
      <c r="BL872" s="128"/>
      <c r="BM872" s="128"/>
      <c r="BN872" s="128"/>
    </row>
    <row r="873" spans="1:66">
      <c r="A873" s="128"/>
      <c r="B873" s="128"/>
      <c r="C873" s="128"/>
      <c r="D873" s="128"/>
      <c r="E873" s="128"/>
      <c r="F873" s="128"/>
      <c r="G873" s="128"/>
      <c r="H873" s="128"/>
      <c r="I873" s="128"/>
      <c r="J873" s="128"/>
      <c r="K873" s="128"/>
      <c r="L873" s="128"/>
      <c r="M873" s="128"/>
      <c r="N873" s="128"/>
      <c r="AE873" s="128"/>
      <c r="AN873" s="128"/>
      <c r="AO873" s="128"/>
      <c r="AP873" s="128"/>
      <c r="AQ873" s="128"/>
      <c r="AR873" s="128"/>
      <c r="AS873" s="128"/>
      <c r="AT873" s="128"/>
      <c r="AU873" s="128"/>
      <c r="AV873" s="128"/>
      <c r="AW873" s="128"/>
      <c r="AY873" s="128"/>
      <c r="AZ873" s="176"/>
      <c r="BA873" s="128"/>
      <c r="BB873" s="128"/>
      <c r="BD873" s="128"/>
      <c r="BE873" s="128"/>
      <c r="BF873" s="128"/>
      <c r="BG873" s="128"/>
      <c r="BI873" s="128"/>
      <c r="BJ873" s="128"/>
      <c r="BK873" s="128"/>
      <c r="BL873" s="128"/>
      <c r="BM873" s="128"/>
      <c r="BN873" s="128"/>
    </row>
    <row r="874" spans="1:66">
      <c r="A874" s="128"/>
      <c r="B874" s="128"/>
      <c r="C874" s="128"/>
      <c r="D874" s="128"/>
      <c r="E874" s="128"/>
      <c r="F874" s="128"/>
      <c r="G874" s="128"/>
      <c r="H874" s="128"/>
      <c r="I874" s="128"/>
      <c r="J874" s="128"/>
      <c r="K874" s="128"/>
      <c r="L874" s="128"/>
      <c r="M874" s="128"/>
      <c r="N874" s="128"/>
      <c r="AE874" s="128"/>
      <c r="AN874" s="128"/>
      <c r="AO874" s="128"/>
      <c r="AP874" s="128"/>
      <c r="AQ874" s="128"/>
      <c r="AR874" s="128"/>
      <c r="AS874" s="128"/>
      <c r="AT874" s="128"/>
      <c r="AU874" s="128"/>
      <c r="AV874" s="128"/>
      <c r="AW874" s="128"/>
      <c r="AY874" s="128"/>
      <c r="AZ874" s="176"/>
      <c r="BA874" s="128"/>
      <c r="BB874" s="128"/>
      <c r="BD874" s="128"/>
      <c r="BE874" s="128"/>
      <c r="BF874" s="128"/>
      <c r="BG874" s="128"/>
      <c r="BI874" s="128"/>
      <c r="BJ874" s="128"/>
      <c r="BK874" s="128"/>
      <c r="BL874" s="128"/>
      <c r="BM874" s="128"/>
      <c r="BN874" s="128"/>
    </row>
    <row r="875" spans="1:66">
      <c r="A875" s="128"/>
      <c r="B875" s="128"/>
      <c r="C875" s="128"/>
      <c r="D875" s="128"/>
      <c r="E875" s="128"/>
      <c r="F875" s="128"/>
      <c r="G875" s="128"/>
      <c r="H875" s="128"/>
      <c r="I875" s="128"/>
      <c r="J875" s="128"/>
      <c r="K875" s="128"/>
      <c r="L875" s="128"/>
      <c r="M875" s="128"/>
      <c r="N875" s="128"/>
      <c r="AE875" s="128"/>
      <c r="AN875" s="128"/>
      <c r="AO875" s="128"/>
      <c r="AP875" s="128"/>
      <c r="AQ875" s="128"/>
      <c r="AR875" s="128"/>
      <c r="AS875" s="128"/>
      <c r="AT875" s="128"/>
      <c r="AU875" s="128"/>
      <c r="AV875" s="128"/>
      <c r="AW875" s="128"/>
      <c r="AY875" s="128"/>
      <c r="AZ875" s="176"/>
      <c r="BA875" s="128"/>
      <c r="BB875" s="128"/>
      <c r="BD875" s="128"/>
      <c r="BE875" s="128"/>
      <c r="BF875" s="128"/>
      <c r="BG875" s="128"/>
      <c r="BI875" s="128"/>
      <c r="BJ875" s="128"/>
      <c r="BK875" s="128"/>
      <c r="BL875" s="128"/>
      <c r="BM875" s="128"/>
      <c r="BN875" s="128"/>
    </row>
    <row r="876" spans="1:66">
      <c r="A876" s="128"/>
      <c r="B876" s="128"/>
      <c r="C876" s="128"/>
      <c r="D876" s="128"/>
      <c r="E876" s="128"/>
      <c r="F876" s="128"/>
      <c r="G876" s="128"/>
      <c r="H876" s="128"/>
      <c r="I876" s="128"/>
      <c r="J876" s="128"/>
      <c r="K876" s="128"/>
      <c r="L876" s="128"/>
      <c r="M876" s="128"/>
      <c r="N876" s="128"/>
      <c r="AE876" s="128"/>
      <c r="AN876" s="128"/>
      <c r="AO876" s="128"/>
      <c r="AP876" s="128"/>
      <c r="AQ876" s="128"/>
      <c r="AR876" s="128"/>
      <c r="AS876" s="128"/>
      <c r="AT876" s="128"/>
      <c r="AU876" s="128"/>
      <c r="AV876" s="128"/>
      <c r="AW876" s="128"/>
      <c r="AY876" s="128"/>
      <c r="AZ876" s="176"/>
      <c r="BA876" s="128"/>
      <c r="BB876" s="128"/>
      <c r="BD876" s="128"/>
      <c r="BE876" s="128"/>
      <c r="BF876" s="128"/>
      <c r="BG876" s="128"/>
      <c r="BI876" s="128"/>
      <c r="BJ876" s="128"/>
      <c r="BK876" s="128"/>
      <c r="BL876" s="128"/>
      <c r="BM876" s="128"/>
      <c r="BN876" s="128"/>
    </row>
    <row r="877" spans="1:66">
      <c r="A877" s="128"/>
      <c r="B877" s="128"/>
      <c r="C877" s="128"/>
      <c r="D877" s="128"/>
      <c r="E877" s="128"/>
      <c r="F877" s="128"/>
      <c r="G877" s="128"/>
      <c r="H877" s="128"/>
      <c r="I877" s="128"/>
      <c r="J877" s="128"/>
      <c r="K877" s="128"/>
      <c r="L877" s="128"/>
      <c r="M877" s="128"/>
      <c r="N877" s="128"/>
      <c r="AE877" s="128"/>
      <c r="AN877" s="128"/>
      <c r="AO877" s="128"/>
      <c r="AP877" s="128"/>
      <c r="AQ877" s="128"/>
      <c r="AR877" s="128"/>
      <c r="AS877" s="128"/>
      <c r="AT877" s="128"/>
      <c r="AU877" s="128"/>
      <c r="AV877" s="128"/>
      <c r="AW877" s="128"/>
      <c r="AY877" s="128"/>
      <c r="AZ877" s="176"/>
      <c r="BA877" s="128"/>
      <c r="BB877" s="128"/>
      <c r="BD877" s="128"/>
      <c r="BE877" s="128"/>
      <c r="BF877" s="128"/>
      <c r="BG877" s="128"/>
      <c r="BI877" s="128"/>
      <c r="BJ877" s="128"/>
      <c r="BK877" s="128"/>
      <c r="BL877" s="128"/>
      <c r="BM877" s="128"/>
      <c r="BN877" s="128"/>
    </row>
    <row r="878" spans="1:66">
      <c r="A878" s="128"/>
      <c r="B878" s="128"/>
      <c r="C878" s="128"/>
      <c r="D878" s="128"/>
      <c r="E878" s="128"/>
      <c r="F878" s="128"/>
      <c r="G878" s="128"/>
      <c r="H878" s="128"/>
      <c r="I878" s="128"/>
      <c r="J878" s="128"/>
      <c r="K878" s="128"/>
      <c r="L878" s="128"/>
      <c r="M878" s="128"/>
      <c r="N878" s="128"/>
      <c r="AE878" s="128"/>
      <c r="AN878" s="128"/>
      <c r="AO878" s="128"/>
      <c r="AP878" s="128"/>
      <c r="AQ878" s="128"/>
      <c r="AR878" s="128"/>
      <c r="AS878" s="128"/>
      <c r="AT878" s="128"/>
      <c r="AU878" s="128"/>
      <c r="AV878" s="128"/>
      <c r="AW878" s="128"/>
      <c r="AY878" s="128"/>
      <c r="AZ878" s="176"/>
      <c r="BA878" s="128"/>
      <c r="BB878" s="128"/>
      <c r="BD878" s="128"/>
      <c r="BE878" s="128"/>
      <c r="BF878" s="128"/>
      <c r="BG878" s="128"/>
      <c r="BI878" s="128"/>
      <c r="BJ878" s="128"/>
      <c r="BK878" s="128"/>
      <c r="BL878" s="128"/>
      <c r="BM878" s="128"/>
      <c r="BN878" s="128"/>
    </row>
    <row r="879" spans="1:66">
      <c r="A879" s="128"/>
      <c r="B879" s="128"/>
      <c r="C879" s="128"/>
      <c r="D879" s="128"/>
      <c r="E879" s="128"/>
      <c r="F879" s="128"/>
      <c r="G879" s="128"/>
      <c r="H879" s="128"/>
      <c r="I879" s="128"/>
      <c r="J879" s="128"/>
      <c r="K879" s="128"/>
      <c r="L879" s="128"/>
      <c r="M879" s="128"/>
      <c r="N879" s="128"/>
      <c r="AE879" s="128"/>
      <c r="AN879" s="128"/>
      <c r="AO879" s="128"/>
      <c r="AP879" s="128"/>
      <c r="AQ879" s="128"/>
      <c r="AR879" s="128"/>
      <c r="AS879" s="128"/>
      <c r="AT879" s="128"/>
      <c r="AU879" s="128"/>
      <c r="AV879" s="128"/>
      <c r="AW879" s="128"/>
      <c r="AY879" s="128"/>
      <c r="AZ879" s="176"/>
      <c r="BA879" s="128"/>
      <c r="BB879" s="128"/>
      <c r="BD879" s="128"/>
      <c r="BE879" s="128"/>
      <c r="BF879" s="128"/>
      <c r="BG879" s="128"/>
      <c r="BI879" s="128"/>
      <c r="BJ879" s="128"/>
      <c r="BK879" s="128"/>
      <c r="BL879" s="128"/>
      <c r="BM879" s="128"/>
      <c r="BN879" s="128"/>
    </row>
    <row r="880" spans="1:66">
      <c r="A880" s="128"/>
      <c r="B880" s="128"/>
      <c r="C880" s="128"/>
      <c r="D880" s="128"/>
      <c r="E880" s="128"/>
      <c r="F880" s="128"/>
      <c r="G880" s="128"/>
      <c r="H880" s="128"/>
      <c r="I880" s="128"/>
      <c r="J880" s="128"/>
      <c r="K880" s="128"/>
      <c r="L880" s="128"/>
      <c r="M880" s="128"/>
      <c r="N880" s="128"/>
      <c r="AE880" s="128"/>
      <c r="AN880" s="128"/>
      <c r="AO880" s="128"/>
      <c r="AP880" s="128"/>
      <c r="AQ880" s="128"/>
      <c r="AR880" s="128"/>
      <c r="AS880" s="128"/>
      <c r="AT880" s="128"/>
      <c r="AU880" s="128"/>
      <c r="AV880" s="128"/>
      <c r="AW880" s="128"/>
      <c r="AY880" s="128"/>
      <c r="AZ880" s="176"/>
      <c r="BA880" s="128"/>
      <c r="BB880" s="128"/>
      <c r="BD880" s="128"/>
      <c r="BE880" s="128"/>
      <c r="BF880" s="128"/>
      <c r="BG880" s="128"/>
      <c r="BI880" s="128"/>
      <c r="BJ880" s="128"/>
      <c r="BK880" s="128"/>
      <c r="BL880" s="128"/>
      <c r="BM880" s="128"/>
      <c r="BN880" s="128"/>
    </row>
    <row r="881" spans="1:66">
      <c r="A881" s="128"/>
      <c r="B881" s="128"/>
      <c r="C881" s="128"/>
      <c r="D881" s="128"/>
      <c r="E881" s="128"/>
      <c r="F881" s="128"/>
      <c r="G881" s="128"/>
      <c r="H881" s="128"/>
      <c r="I881" s="128"/>
      <c r="J881" s="128"/>
      <c r="K881" s="128"/>
      <c r="L881" s="128"/>
      <c r="M881" s="128"/>
      <c r="N881" s="128"/>
      <c r="AE881" s="128"/>
      <c r="AN881" s="128"/>
      <c r="AO881" s="128"/>
      <c r="AP881" s="128"/>
      <c r="AQ881" s="128"/>
      <c r="AR881" s="128"/>
      <c r="AS881" s="128"/>
      <c r="AT881" s="128"/>
      <c r="AU881" s="128"/>
      <c r="AV881" s="128"/>
      <c r="AW881" s="128"/>
      <c r="AY881" s="128"/>
      <c r="AZ881" s="176"/>
      <c r="BA881" s="128"/>
      <c r="BB881" s="128"/>
      <c r="BD881" s="128"/>
      <c r="BE881" s="128"/>
      <c r="BF881" s="128"/>
      <c r="BG881" s="128"/>
      <c r="BI881" s="128"/>
      <c r="BJ881" s="128"/>
      <c r="BK881" s="128"/>
      <c r="BL881" s="128"/>
      <c r="BM881" s="128"/>
      <c r="BN881" s="128"/>
    </row>
    <row r="882" spans="1:66">
      <c r="A882" s="128"/>
      <c r="B882" s="128"/>
      <c r="C882" s="128"/>
      <c r="D882" s="128"/>
      <c r="E882" s="128"/>
      <c r="F882" s="128"/>
      <c r="G882" s="128"/>
      <c r="H882" s="128"/>
      <c r="I882" s="128"/>
      <c r="J882" s="128"/>
      <c r="K882" s="128"/>
      <c r="L882" s="128"/>
      <c r="M882" s="128"/>
      <c r="N882" s="128"/>
      <c r="AE882" s="128"/>
      <c r="AN882" s="128"/>
      <c r="AO882" s="128"/>
      <c r="AP882" s="128"/>
      <c r="AQ882" s="128"/>
      <c r="AR882" s="128"/>
      <c r="AS882" s="128"/>
      <c r="AT882" s="128"/>
      <c r="AU882" s="128"/>
      <c r="AV882" s="128"/>
      <c r="AW882" s="128"/>
      <c r="AY882" s="128"/>
      <c r="AZ882" s="176"/>
      <c r="BA882" s="128"/>
      <c r="BB882" s="128"/>
      <c r="BD882" s="128"/>
      <c r="BE882" s="128"/>
      <c r="BF882" s="128"/>
      <c r="BG882" s="128"/>
      <c r="BI882" s="128"/>
      <c r="BJ882" s="128"/>
      <c r="BK882" s="128"/>
      <c r="BL882" s="128"/>
      <c r="BM882" s="128"/>
      <c r="BN882" s="128"/>
    </row>
    <row r="883" spans="1:66">
      <c r="A883" s="128"/>
      <c r="B883" s="128"/>
      <c r="C883" s="128"/>
      <c r="D883" s="128"/>
      <c r="E883" s="128"/>
      <c r="F883" s="128"/>
      <c r="G883" s="128"/>
      <c r="H883" s="128"/>
      <c r="I883" s="128"/>
      <c r="J883" s="128"/>
      <c r="K883" s="128"/>
      <c r="L883" s="128"/>
      <c r="M883" s="128"/>
      <c r="N883" s="128"/>
      <c r="AE883" s="128"/>
      <c r="AN883" s="128"/>
      <c r="AO883" s="128"/>
      <c r="AP883" s="128"/>
      <c r="AQ883" s="128"/>
      <c r="AR883" s="128"/>
      <c r="AS883" s="128"/>
      <c r="AT883" s="128"/>
      <c r="AU883" s="128"/>
      <c r="AV883" s="128"/>
      <c r="AW883" s="128"/>
      <c r="AY883" s="128"/>
      <c r="AZ883" s="176"/>
      <c r="BA883" s="128"/>
      <c r="BB883" s="128"/>
      <c r="BD883" s="128"/>
      <c r="BE883" s="128"/>
      <c r="BF883" s="128"/>
      <c r="BG883" s="128"/>
      <c r="BI883" s="128"/>
      <c r="BJ883" s="128"/>
      <c r="BK883" s="128"/>
      <c r="BL883" s="128"/>
      <c r="BM883" s="128"/>
      <c r="BN883" s="128"/>
    </row>
    <row r="884" spans="1:66">
      <c r="A884" s="128"/>
      <c r="B884" s="128"/>
      <c r="C884" s="128"/>
      <c r="D884" s="128"/>
      <c r="E884" s="128"/>
      <c r="F884" s="128"/>
      <c r="G884" s="128"/>
      <c r="H884" s="128"/>
      <c r="I884" s="128"/>
      <c r="J884" s="128"/>
      <c r="K884" s="128"/>
      <c r="L884" s="128"/>
      <c r="M884" s="128"/>
      <c r="N884" s="128"/>
      <c r="AE884" s="128"/>
      <c r="AN884" s="128"/>
      <c r="AO884" s="128"/>
      <c r="AP884" s="128"/>
      <c r="AQ884" s="128"/>
      <c r="AR884" s="128"/>
      <c r="AS884" s="128"/>
      <c r="AT884" s="128"/>
      <c r="AU884" s="128"/>
      <c r="AV884" s="128"/>
      <c r="AW884" s="128"/>
      <c r="AY884" s="128"/>
      <c r="AZ884" s="176"/>
      <c r="BA884" s="128"/>
      <c r="BB884" s="128"/>
      <c r="BD884" s="128"/>
      <c r="BE884" s="128"/>
      <c r="BF884" s="128"/>
      <c r="BG884" s="128"/>
      <c r="BI884" s="128"/>
      <c r="BJ884" s="128"/>
      <c r="BK884" s="128"/>
      <c r="BL884" s="128"/>
      <c r="BM884" s="128"/>
      <c r="BN884" s="128"/>
    </row>
    <row r="885" spans="1:66">
      <c r="A885" s="128"/>
      <c r="B885" s="128"/>
      <c r="C885" s="128"/>
      <c r="D885" s="128"/>
      <c r="E885" s="128"/>
      <c r="F885" s="128"/>
      <c r="G885" s="128"/>
      <c r="H885" s="128"/>
      <c r="I885" s="128"/>
      <c r="J885" s="128"/>
      <c r="K885" s="128"/>
      <c r="L885" s="128"/>
      <c r="M885" s="128"/>
      <c r="N885" s="128"/>
      <c r="AE885" s="128"/>
      <c r="AN885" s="128"/>
      <c r="AO885" s="128"/>
      <c r="AP885" s="128"/>
      <c r="AQ885" s="128"/>
      <c r="AR885" s="128"/>
      <c r="AS885" s="128"/>
      <c r="AT885" s="128"/>
      <c r="AU885" s="128"/>
      <c r="AV885" s="128"/>
      <c r="AW885" s="128"/>
      <c r="AY885" s="128"/>
      <c r="AZ885" s="176"/>
      <c r="BA885" s="128"/>
      <c r="BB885" s="128"/>
      <c r="BD885" s="128"/>
      <c r="BE885" s="128"/>
      <c r="BF885" s="128"/>
      <c r="BG885" s="128"/>
      <c r="BI885" s="128"/>
      <c r="BJ885" s="128"/>
      <c r="BK885" s="128"/>
      <c r="BL885" s="128"/>
      <c r="BM885" s="128"/>
      <c r="BN885" s="128"/>
    </row>
    <row r="886" spans="1:66">
      <c r="A886" s="128"/>
      <c r="B886" s="128"/>
      <c r="C886" s="128"/>
      <c r="D886" s="128"/>
      <c r="E886" s="128"/>
      <c r="F886" s="128"/>
      <c r="G886" s="128"/>
      <c r="H886" s="128"/>
      <c r="I886" s="128"/>
      <c r="J886" s="128"/>
      <c r="K886" s="128"/>
      <c r="L886" s="128"/>
      <c r="M886" s="128"/>
      <c r="N886" s="128"/>
      <c r="AE886" s="128"/>
      <c r="AN886" s="128"/>
      <c r="AO886" s="128"/>
      <c r="AP886" s="128"/>
      <c r="AQ886" s="128"/>
      <c r="AR886" s="128"/>
      <c r="AS886" s="128"/>
      <c r="AT886" s="128"/>
      <c r="AU886" s="128"/>
      <c r="AV886" s="128"/>
      <c r="AW886" s="128"/>
      <c r="AY886" s="128"/>
      <c r="AZ886" s="176"/>
      <c r="BA886" s="128"/>
      <c r="BB886" s="128"/>
      <c r="BD886" s="128"/>
      <c r="BE886" s="128"/>
      <c r="BF886" s="128"/>
      <c r="BG886" s="128"/>
      <c r="BI886" s="128"/>
      <c r="BJ886" s="128"/>
      <c r="BK886" s="128"/>
      <c r="BL886" s="128"/>
      <c r="BM886" s="128"/>
      <c r="BN886" s="128"/>
    </row>
    <row r="887" spans="1:66">
      <c r="A887" s="128"/>
      <c r="B887" s="128"/>
      <c r="C887" s="128"/>
      <c r="D887" s="128"/>
      <c r="E887" s="128"/>
      <c r="F887" s="128"/>
      <c r="G887" s="128"/>
      <c r="H887" s="128"/>
      <c r="I887" s="128"/>
      <c r="J887" s="128"/>
      <c r="K887" s="128"/>
      <c r="L887" s="128"/>
      <c r="M887" s="128"/>
      <c r="N887" s="128"/>
      <c r="AE887" s="128"/>
      <c r="AN887" s="128"/>
      <c r="AO887" s="128"/>
      <c r="AP887" s="128"/>
      <c r="AQ887" s="128"/>
      <c r="AR887" s="128"/>
      <c r="AS887" s="128"/>
      <c r="AT887" s="128"/>
      <c r="AU887" s="128"/>
      <c r="AV887" s="128"/>
      <c r="AW887" s="128"/>
      <c r="AY887" s="128"/>
      <c r="AZ887" s="176"/>
      <c r="BA887" s="128"/>
      <c r="BB887" s="128"/>
      <c r="BD887" s="128"/>
      <c r="BE887" s="128"/>
      <c r="BF887" s="128"/>
      <c r="BG887" s="128"/>
      <c r="BI887" s="128"/>
      <c r="BJ887" s="128"/>
      <c r="BK887" s="128"/>
      <c r="BL887" s="128"/>
      <c r="BM887" s="128"/>
      <c r="BN887" s="128"/>
    </row>
    <row r="888" spans="1:66">
      <c r="A888" s="128"/>
      <c r="B888" s="128"/>
      <c r="C888" s="128"/>
      <c r="D888" s="128"/>
      <c r="E888" s="128"/>
      <c r="F888" s="128"/>
      <c r="G888" s="128"/>
      <c r="H888" s="128"/>
      <c r="I888" s="128"/>
      <c r="J888" s="128"/>
      <c r="K888" s="128"/>
      <c r="L888" s="128"/>
      <c r="M888" s="128"/>
      <c r="N888" s="128"/>
      <c r="AE888" s="128"/>
      <c r="AN888" s="128"/>
      <c r="AO888" s="128"/>
      <c r="AP888" s="128"/>
      <c r="AQ888" s="128"/>
      <c r="AR888" s="128"/>
      <c r="AS888" s="128"/>
      <c r="AT888" s="128"/>
      <c r="AU888" s="128"/>
      <c r="AV888" s="128"/>
      <c r="AW888" s="128"/>
      <c r="AY888" s="128"/>
      <c r="AZ888" s="176"/>
      <c r="BA888" s="128"/>
      <c r="BB888" s="128"/>
      <c r="BD888" s="128"/>
      <c r="BE888" s="128"/>
      <c r="BF888" s="128"/>
      <c r="BG888" s="128"/>
      <c r="BI888" s="128"/>
      <c r="BJ888" s="128"/>
      <c r="BK888" s="128"/>
      <c r="BL888" s="128"/>
      <c r="BM888" s="128"/>
      <c r="BN888" s="128"/>
    </row>
    <row r="889" spans="1:66">
      <c r="A889" s="128"/>
      <c r="B889" s="128"/>
      <c r="C889" s="128"/>
      <c r="D889" s="128"/>
      <c r="E889" s="128"/>
      <c r="F889" s="128"/>
      <c r="G889" s="128"/>
      <c r="H889" s="128"/>
      <c r="I889" s="128"/>
      <c r="J889" s="128"/>
      <c r="K889" s="128"/>
      <c r="L889" s="128"/>
      <c r="M889" s="128"/>
      <c r="N889" s="128"/>
      <c r="AE889" s="128"/>
      <c r="AN889" s="128"/>
      <c r="AO889" s="128"/>
      <c r="AP889" s="128"/>
      <c r="AQ889" s="128"/>
      <c r="AR889" s="128"/>
      <c r="AS889" s="128"/>
      <c r="AT889" s="128"/>
      <c r="AU889" s="128"/>
      <c r="AV889" s="128"/>
      <c r="AW889" s="128"/>
      <c r="AY889" s="128"/>
      <c r="AZ889" s="176"/>
      <c r="BA889" s="128"/>
      <c r="BB889" s="128"/>
      <c r="BD889" s="128"/>
      <c r="BE889" s="128"/>
      <c r="BF889" s="128"/>
      <c r="BG889" s="128"/>
      <c r="BI889" s="128"/>
      <c r="BJ889" s="128"/>
      <c r="BK889" s="128"/>
      <c r="BL889" s="128"/>
      <c r="BM889" s="128"/>
      <c r="BN889" s="128"/>
    </row>
    <row r="890" spans="1:66">
      <c r="A890" s="128"/>
      <c r="B890" s="128"/>
      <c r="C890" s="128"/>
      <c r="D890" s="128"/>
      <c r="E890" s="128"/>
      <c r="F890" s="128"/>
      <c r="G890" s="128"/>
      <c r="H890" s="128"/>
      <c r="I890" s="128"/>
      <c r="J890" s="128"/>
      <c r="K890" s="128"/>
      <c r="L890" s="128"/>
      <c r="M890" s="128"/>
      <c r="N890" s="128"/>
      <c r="AE890" s="128"/>
      <c r="AN890" s="128"/>
      <c r="AO890" s="128"/>
      <c r="AP890" s="128"/>
      <c r="AQ890" s="128"/>
      <c r="AR890" s="128"/>
      <c r="AS890" s="128"/>
      <c r="AT890" s="128"/>
      <c r="AU890" s="128"/>
      <c r="AV890" s="128"/>
      <c r="AW890" s="128"/>
      <c r="AY890" s="128"/>
      <c r="AZ890" s="176"/>
      <c r="BA890" s="128"/>
      <c r="BB890" s="128"/>
      <c r="BD890" s="128"/>
      <c r="BE890" s="128"/>
      <c r="BF890" s="128"/>
      <c r="BG890" s="128"/>
      <c r="BI890" s="128"/>
      <c r="BJ890" s="128"/>
      <c r="BK890" s="128"/>
      <c r="BL890" s="128"/>
      <c r="BM890" s="128"/>
      <c r="BN890" s="128"/>
    </row>
    <row r="891" spans="1:66">
      <c r="A891" s="128"/>
      <c r="B891" s="128"/>
      <c r="C891" s="128"/>
      <c r="D891" s="128"/>
      <c r="E891" s="128"/>
      <c r="F891" s="128"/>
      <c r="G891" s="128"/>
      <c r="H891" s="128"/>
      <c r="I891" s="128"/>
      <c r="J891" s="128"/>
      <c r="K891" s="128"/>
      <c r="L891" s="128"/>
      <c r="M891" s="128"/>
      <c r="N891" s="128"/>
      <c r="AE891" s="128"/>
      <c r="AN891" s="128"/>
      <c r="AO891" s="128"/>
      <c r="AP891" s="128"/>
      <c r="AQ891" s="128"/>
      <c r="AR891" s="128"/>
      <c r="AS891" s="128"/>
      <c r="AT891" s="128"/>
      <c r="AU891" s="128"/>
      <c r="AV891" s="128"/>
      <c r="AW891" s="128"/>
      <c r="AY891" s="128"/>
      <c r="AZ891" s="176"/>
      <c r="BA891" s="128"/>
      <c r="BB891" s="128"/>
      <c r="BD891" s="128"/>
      <c r="BE891" s="128"/>
      <c r="BF891" s="128"/>
      <c r="BG891" s="128"/>
      <c r="BI891" s="128"/>
      <c r="BJ891" s="128"/>
      <c r="BK891" s="128"/>
      <c r="BL891" s="128"/>
      <c r="BM891" s="128"/>
      <c r="BN891" s="128"/>
    </row>
    <row r="892" spans="1:66">
      <c r="A892" s="128"/>
      <c r="B892" s="128"/>
      <c r="C892" s="128"/>
      <c r="D892" s="128"/>
      <c r="E892" s="128"/>
      <c r="F892" s="128"/>
      <c r="G892" s="128"/>
      <c r="H892" s="128"/>
      <c r="I892" s="128"/>
      <c r="J892" s="128"/>
      <c r="K892" s="128"/>
      <c r="L892" s="128"/>
      <c r="M892" s="128"/>
      <c r="N892" s="128"/>
      <c r="AE892" s="128"/>
      <c r="AN892" s="128"/>
      <c r="AO892" s="128"/>
      <c r="AP892" s="128"/>
      <c r="AQ892" s="128"/>
      <c r="AR892" s="128"/>
      <c r="AS892" s="128"/>
      <c r="AT892" s="128"/>
      <c r="AU892" s="128"/>
      <c r="AV892" s="128"/>
      <c r="AW892" s="128"/>
      <c r="AY892" s="128"/>
      <c r="AZ892" s="176"/>
      <c r="BA892" s="128"/>
      <c r="BB892" s="128"/>
      <c r="BD892" s="128"/>
      <c r="BE892" s="128"/>
      <c r="BF892" s="128"/>
      <c r="BG892" s="128"/>
      <c r="BI892" s="128"/>
      <c r="BJ892" s="128"/>
      <c r="BK892" s="128"/>
      <c r="BL892" s="128"/>
      <c r="BM892" s="128"/>
      <c r="BN892" s="128"/>
    </row>
    <row r="893" spans="1:66">
      <c r="A893" s="128"/>
      <c r="B893" s="128"/>
      <c r="C893" s="128"/>
      <c r="D893" s="128"/>
      <c r="E893" s="128"/>
      <c r="F893" s="128"/>
      <c r="G893" s="128"/>
      <c r="H893" s="128"/>
      <c r="I893" s="128"/>
      <c r="J893" s="128"/>
      <c r="K893" s="128"/>
      <c r="L893" s="128"/>
      <c r="M893" s="128"/>
      <c r="N893" s="128"/>
      <c r="AE893" s="128"/>
      <c r="AN893" s="128"/>
      <c r="AO893" s="128"/>
      <c r="AP893" s="128"/>
      <c r="AQ893" s="128"/>
      <c r="AR893" s="128"/>
      <c r="AS893" s="128"/>
      <c r="AT893" s="128"/>
      <c r="AU893" s="128"/>
      <c r="AV893" s="128"/>
      <c r="AW893" s="128"/>
      <c r="AY893" s="128"/>
      <c r="AZ893" s="176"/>
      <c r="BA893" s="128"/>
      <c r="BB893" s="128"/>
      <c r="BD893" s="128"/>
      <c r="BE893" s="128"/>
      <c r="BF893" s="128"/>
      <c r="BG893" s="128"/>
      <c r="BI893" s="128"/>
      <c r="BJ893" s="128"/>
      <c r="BK893" s="128"/>
      <c r="BL893" s="128"/>
      <c r="BM893" s="128"/>
      <c r="BN893" s="128"/>
    </row>
    <row r="894" spans="1:66">
      <c r="A894" s="128"/>
      <c r="B894" s="128"/>
      <c r="C894" s="128"/>
      <c r="D894" s="128"/>
      <c r="E894" s="128"/>
      <c r="F894" s="128"/>
      <c r="G894" s="128"/>
      <c r="H894" s="128"/>
      <c r="I894" s="128"/>
      <c r="J894" s="128"/>
      <c r="K894" s="128"/>
      <c r="L894" s="128"/>
      <c r="M894" s="128"/>
      <c r="N894" s="128"/>
      <c r="AE894" s="128"/>
      <c r="AN894" s="128"/>
      <c r="AO894" s="128"/>
      <c r="AP894" s="128"/>
      <c r="AQ894" s="128"/>
      <c r="AR894" s="128"/>
      <c r="AS894" s="128"/>
      <c r="AT894" s="128"/>
      <c r="AU894" s="128"/>
      <c r="AV894" s="128"/>
      <c r="AW894" s="128"/>
      <c r="AY894" s="128"/>
      <c r="AZ894" s="176"/>
      <c r="BA894" s="128"/>
      <c r="BB894" s="128"/>
      <c r="BD894" s="128"/>
      <c r="BE894" s="128"/>
      <c r="BF894" s="128"/>
      <c r="BG894" s="128"/>
      <c r="BI894" s="128"/>
      <c r="BJ894" s="128"/>
      <c r="BK894" s="128"/>
      <c r="BL894" s="128"/>
      <c r="BM894" s="128"/>
      <c r="BN894" s="128"/>
    </row>
    <row r="895" spans="1:66">
      <c r="A895" s="128"/>
      <c r="B895" s="128"/>
      <c r="C895" s="128"/>
      <c r="D895" s="128"/>
      <c r="E895" s="128"/>
      <c r="F895" s="128"/>
      <c r="G895" s="128"/>
      <c r="H895" s="128"/>
      <c r="I895" s="128"/>
      <c r="J895" s="128"/>
      <c r="K895" s="128"/>
      <c r="L895" s="128"/>
      <c r="M895" s="128"/>
      <c r="N895" s="128"/>
      <c r="AE895" s="128"/>
      <c r="AN895" s="128"/>
      <c r="AO895" s="128"/>
      <c r="AP895" s="128"/>
      <c r="AQ895" s="128"/>
      <c r="AR895" s="128"/>
      <c r="AS895" s="128"/>
      <c r="AT895" s="128"/>
      <c r="AU895" s="128"/>
      <c r="AV895" s="128"/>
      <c r="AW895" s="128"/>
      <c r="AY895" s="128"/>
      <c r="AZ895" s="176"/>
      <c r="BA895" s="128"/>
      <c r="BB895" s="128"/>
      <c r="BD895" s="128"/>
      <c r="BE895" s="128"/>
      <c r="BF895" s="128"/>
      <c r="BG895" s="128"/>
      <c r="BI895" s="128"/>
      <c r="BJ895" s="128"/>
      <c r="BK895" s="128"/>
      <c r="BL895" s="128"/>
      <c r="BM895" s="128"/>
      <c r="BN895" s="128"/>
    </row>
    <row r="896" spans="1:66">
      <c r="A896" s="128"/>
      <c r="B896" s="128"/>
      <c r="C896" s="128"/>
      <c r="D896" s="128"/>
      <c r="E896" s="128"/>
      <c r="F896" s="128"/>
      <c r="G896" s="128"/>
      <c r="H896" s="128"/>
      <c r="I896" s="128"/>
      <c r="J896" s="128"/>
      <c r="K896" s="128"/>
      <c r="L896" s="128"/>
      <c r="M896" s="128"/>
      <c r="N896" s="128"/>
      <c r="AE896" s="128"/>
      <c r="AN896" s="128"/>
      <c r="AO896" s="128"/>
      <c r="AP896" s="128"/>
      <c r="AQ896" s="128"/>
      <c r="AR896" s="128"/>
      <c r="AS896" s="128"/>
      <c r="AT896" s="128"/>
      <c r="AU896" s="128"/>
      <c r="AV896" s="128"/>
      <c r="AW896" s="128"/>
      <c r="AY896" s="128"/>
      <c r="AZ896" s="176"/>
      <c r="BA896" s="128"/>
      <c r="BB896" s="128"/>
      <c r="BD896" s="128"/>
      <c r="BE896" s="128"/>
      <c r="BF896" s="128"/>
      <c r="BG896" s="128"/>
      <c r="BI896" s="128"/>
      <c r="BJ896" s="128"/>
      <c r="BK896" s="128"/>
      <c r="BL896" s="128"/>
      <c r="BM896" s="128"/>
      <c r="BN896" s="128"/>
    </row>
    <row r="897" spans="1:66">
      <c r="A897" s="128"/>
      <c r="B897" s="128"/>
      <c r="C897" s="128"/>
      <c r="D897" s="128"/>
      <c r="E897" s="128"/>
      <c r="F897" s="128"/>
      <c r="G897" s="128"/>
      <c r="H897" s="128"/>
      <c r="I897" s="128"/>
      <c r="J897" s="128"/>
      <c r="K897" s="128"/>
      <c r="L897" s="128"/>
      <c r="M897" s="128"/>
      <c r="N897" s="128"/>
      <c r="AE897" s="128"/>
      <c r="AN897" s="128"/>
      <c r="AO897" s="128"/>
      <c r="AP897" s="128"/>
      <c r="AQ897" s="128"/>
      <c r="AR897" s="128"/>
      <c r="AS897" s="128"/>
      <c r="AT897" s="128"/>
      <c r="AU897" s="128"/>
      <c r="AV897" s="128"/>
      <c r="AW897" s="128"/>
      <c r="AY897" s="128"/>
      <c r="AZ897" s="176"/>
      <c r="BA897" s="128"/>
      <c r="BB897" s="128"/>
      <c r="BD897" s="128"/>
      <c r="BE897" s="128"/>
      <c r="BF897" s="128"/>
      <c r="BG897" s="128"/>
      <c r="BI897" s="128"/>
      <c r="BJ897" s="128"/>
      <c r="BK897" s="128"/>
      <c r="BL897" s="128"/>
      <c r="BM897" s="128"/>
      <c r="BN897" s="128"/>
    </row>
    <row r="898" spans="1:66">
      <c r="A898" s="128"/>
      <c r="B898" s="128"/>
      <c r="C898" s="128"/>
      <c r="D898" s="128"/>
      <c r="E898" s="128"/>
      <c r="F898" s="128"/>
      <c r="G898" s="128"/>
      <c r="H898" s="128"/>
      <c r="I898" s="128"/>
      <c r="J898" s="128"/>
      <c r="K898" s="128"/>
      <c r="L898" s="128"/>
      <c r="M898" s="128"/>
      <c r="N898" s="128"/>
      <c r="AE898" s="128"/>
      <c r="AN898" s="128"/>
      <c r="AO898" s="128"/>
      <c r="AP898" s="128"/>
      <c r="AQ898" s="128"/>
      <c r="AR898" s="128"/>
      <c r="AS898" s="128"/>
      <c r="AT898" s="128"/>
      <c r="AU898" s="128"/>
      <c r="AV898" s="128"/>
      <c r="AW898" s="128"/>
      <c r="AY898" s="128"/>
      <c r="AZ898" s="176"/>
      <c r="BA898" s="128"/>
      <c r="BB898" s="128"/>
      <c r="BD898" s="128"/>
      <c r="BE898" s="128"/>
      <c r="BF898" s="128"/>
      <c r="BG898" s="128"/>
      <c r="BI898" s="128"/>
      <c r="BJ898" s="128"/>
      <c r="BK898" s="128"/>
      <c r="BL898" s="128"/>
      <c r="BM898" s="128"/>
      <c r="BN898" s="128"/>
    </row>
    <row r="899" spans="1:66">
      <c r="A899" s="128"/>
      <c r="B899" s="128"/>
      <c r="C899" s="128"/>
      <c r="D899" s="128"/>
      <c r="E899" s="128"/>
      <c r="F899" s="128"/>
      <c r="G899" s="128"/>
      <c r="H899" s="128"/>
      <c r="I899" s="128"/>
      <c r="J899" s="128"/>
      <c r="K899" s="128"/>
      <c r="L899" s="128"/>
      <c r="M899" s="128"/>
      <c r="N899" s="128"/>
      <c r="AE899" s="128"/>
      <c r="AN899" s="128"/>
      <c r="AO899" s="128"/>
      <c r="AP899" s="128"/>
      <c r="AQ899" s="128"/>
      <c r="AR899" s="128"/>
      <c r="AS899" s="128"/>
      <c r="AT899" s="128"/>
      <c r="AU899" s="128"/>
      <c r="AV899" s="128"/>
      <c r="AW899" s="128"/>
      <c r="AY899" s="128"/>
      <c r="AZ899" s="176"/>
      <c r="BA899" s="128"/>
      <c r="BB899" s="128"/>
      <c r="BD899" s="128"/>
      <c r="BE899" s="128"/>
      <c r="BF899" s="128"/>
      <c r="BG899" s="128"/>
      <c r="BI899" s="128"/>
      <c r="BJ899" s="128"/>
      <c r="BK899" s="128"/>
      <c r="BL899" s="128"/>
      <c r="BM899" s="128"/>
      <c r="BN899" s="128"/>
    </row>
    <row r="900" spans="1:66">
      <c r="A900" s="128"/>
      <c r="B900" s="128"/>
      <c r="C900" s="128"/>
      <c r="D900" s="128"/>
      <c r="E900" s="128"/>
      <c r="F900" s="128"/>
      <c r="G900" s="128"/>
      <c r="H900" s="128"/>
      <c r="I900" s="128"/>
      <c r="J900" s="128"/>
      <c r="K900" s="128"/>
      <c r="L900" s="128"/>
      <c r="M900" s="128"/>
      <c r="N900" s="128"/>
      <c r="AE900" s="128"/>
      <c r="AN900" s="128"/>
      <c r="AO900" s="128"/>
      <c r="AP900" s="128"/>
      <c r="AQ900" s="128"/>
      <c r="AR900" s="128"/>
      <c r="AS900" s="128"/>
      <c r="AT900" s="128"/>
      <c r="AU900" s="128"/>
      <c r="AV900" s="128"/>
      <c r="AW900" s="128"/>
      <c r="AY900" s="128"/>
      <c r="AZ900" s="176"/>
      <c r="BA900" s="128"/>
      <c r="BB900" s="128"/>
      <c r="BD900" s="128"/>
      <c r="BE900" s="128"/>
      <c r="BF900" s="128"/>
      <c r="BG900" s="128"/>
      <c r="BI900" s="128"/>
      <c r="BJ900" s="128"/>
      <c r="BK900" s="128"/>
      <c r="BL900" s="128"/>
      <c r="BM900" s="128"/>
      <c r="BN900" s="128"/>
    </row>
    <row r="901" spans="1:66">
      <c r="A901" s="128"/>
      <c r="B901" s="128"/>
      <c r="C901" s="128"/>
      <c r="D901" s="128"/>
      <c r="E901" s="128"/>
      <c r="F901" s="128"/>
      <c r="G901" s="128"/>
      <c r="H901" s="128"/>
      <c r="I901" s="128"/>
      <c r="J901" s="128"/>
      <c r="K901" s="128"/>
      <c r="L901" s="128"/>
      <c r="M901" s="128"/>
      <c r="N901" s="128"/>
      <c r="AE901" s="128"/>
      <c r="AN901" s="128"/>
      <c r="AO901" s="128"/>
      <c r="AP901" s="128"/>
      <c r="AQ901" s="128"/>
      <c r="AR901" s="128"/>
      <c r="AS901" s="128"/>
      <c r="AT901" s="128"/>
      <c r="AU901" s="128"/>
      <c r="AV901" s="128"/>
      <c r="AW901" s="128"/>
      <c r="AY901" s="128"/>
      <c r="AZ901" s="176"/>
      <c r="BA901" s="128"/>
      <c r="BB901" s="128"/>
      <c r="BD901" s="128"/>
      <c r="BE901" s="128"/>
      <c r="BF901" s="128"/>
      <c r="BG901" s="128"/>
      <c r="BI901" s="128"/>
      <c r="BJ901" s="128"/>
      <c r="BK901" s="128"/>
      <c r="BL901" s="128"/>
      <c r="BM901" s="128"/>
      <c r="BN901" s="128"/>
    </row>
    <row r="902" spans="1:66">
      <c r="A902" s="128"/>
      <c r="B902" s="128"/>
      <c r="C902" s="128"/>
      <c r="D902" s="128"/>
      <c r="E902" s="128"/>
      <c r="F902" s="128"/>
      <c r="G902" s="128"/>
      <c r="H902" s="128"/>
      <c r="I902" s="128"/>
      <c r="J902" s="128"/>
      <c r="K902" s="128"/>
      <c r="L902" s="128"/>
      <c r="M902" s="128"/>
      <c r="N902" s="128"/>
      <c r="AE902" s="128"/>
      <c r="AN902" s="128"/>
      <c r="AO902" s="128"/>
      <c r="AP902" s="128"/>
      <c r="AQ902" s="128"/>
      <c r="AR902" s="128"/>
      <c r="AS902" s="128"/>
      <c r="AT902" s="128"/>
      <c r="AU902" s="128"/>
      <c r="AV902" s="128"/>
      <c r="AW902" s="128"/>
      <c r="AY902" s="128"/>
      <c r="AZ902" s="176"/>
      <c r="BA902" s="128"/>
      <c r="BB902" s="128"/>
      <c r="BD902" s="128"/>
      <c r="BE902" s="128"/>
      <c r="BF902" s="128"/>
      <c r="BG902" s="128"/>
      <c r="BI902" s="128"/>
      <c r="BJ902" s="128"/>
      <c r="BK902" s="128"/>
      <c r="BL902" s="128"/>
      <c r="BM902" s="128"/>
      <c r="BN902" s="128"/>
    </row>
    <row r="903" spans="1:66">
      <c r="A903" s="128"/>
      <c r="B903" s="128"/>
      <c r="C903" s="128"/>
      <c r="D903" s="128"/>
      <c r="E903" s="128"/>
      <c r="F903" s="128"/>
      <c r="G903" s="128"/>
      <c r="H903" s="128"/>
      <c r="I903" s="128"/>
      <c r="J903" s="128"/>
      <c r="K903" s="128"/>
      <c r="L903" s="128"/>
      <c r="M903" s="128"/>
      <c r="N903" s="128"/>
      <c r="AE903" s="128"/>
      <c r="AN903" s="128"/>
      <c r="AO903" s="128"/>
      <c r="AP903" s="128"/>
      <c r="AQ903" s="128"/>
      <c r="AR903" s="128"/>
      <c r="AS903" s="128"/>
      <c r="AT903" s="128"/>
      <c r="AU903" s="128"/>
      <c r="AV903" s="128"/>
      <c r="AW903" s="128"/>
      <c r="AY903" s="128"/>
      <c r="AZ903" s="176"/>
      <c r="BA903" s="128"/>
      <c r="BB903" s="128"/>
      <c r="BD903" s="128"/>
      <c r="BE903" s="128"/>
      <c r="BF903" s="128"/>
      <c r="BG903" s="128"/>
      <c r="BI903" s="128"/>
      <c r="BJ903" s="128"/>
      <c r="BK903" s="128"/>
      <c r="BL903" s="128"/>
      <c r="BM903" s="128"/>
      <c r="BN903" s="128"/>
    </row>
    <row r="904" spans="1:66">
      <c r="A904" s="128"/>
      <c r="B904" s="128"/>
      <c r="C904" s="128"/>
      <c r="D904" s="128"/>
      <c r="E904" s="128"/>
      <c r="F904" s="128"/>
      <c r="G904" s="128"/>
      <c r="H904" s="128"/>
      <c r="I904" s="128"/>
      <c r="J904" s="128"/>
      <c r="K904" s="128"/>
      <c r="L904" s="128"/>
      <c r="M904" s="128"/>
      <c r="N904" s="128"/>
      <c r="AE904" s="128"/>
      <c r="AN904" s="128"/>
      <c r="AO904" s="128"/>
      <c r="AP904" s="128"/>
      <c r="AQ904" s="128"/>
      <c r="AR904" s="128"/>
      <c r="AS904" s="128"/>
      <c r="AT904" s="128"/>
      <c r="AU904" s="128"/>
      <c r="AV904" s="128"/>
      <c r="AW904" s="128"/>
      <c r="AY904" s="128"/>
      <c r="AZ904" s="176"/>
      <c r="BA904" s="128"/>
      <c r="BB904" s="128"/>
      <c r="BD904" s="128"/>
      <c r="BE904" s="128"/>
      <c r="BF904" s="128"/>
      <c r="BG904" s="128"/>
      <c r="BI904" s="128"/>
      <c r="BJ904" s="128"/>
      <c r="BK904" s="128"/>
      <c r="BL904" s="128"/>
      <c r="BM904" s="128"/>
      <c r="BN904" s="128"/>
    </row>
    <row r="905" spans="1:66">
      <c r="A905" s="128"/>
      <c r="B905" s="128"/>
      <c r="C905" s="128"/>
      <c r="D905" s="128"/>
      <c r="E905" s="128"/>
      <c r="F905" s="128"/>
      <c r="G905" s="128"/>
      <c r="H905" s="128"/>
      <c r="I905" s="128"/>
      <c r="J905" s="128"/>
      <c r="K905" s="128"/>
      <c r="L905" s="128"/>
      <c r="M905" s="128"/>
      <c r="N905" s="128"/>
      <c r="AE905" s="128"/>
      <c r="AN905" s="128"/>
      <c r="AO905" s="128"/>
      <c r="AP905" s="128"/>
      <c r="AQ905" s="128"/>
      <c r="AR905" s="128"/>
      <c r="AS905" s="128"/>
      <c r="AT905" s="128"/>
      <c r="AU905" s="128"/>
      <c r="AV905" s="128"/>
      <c r="AW905" s="128"/>
      <c r="AY905" s="128"/>
      <c r="AZ905" s="176"/>
      <c r="BA905" s="128"/>
      <c r="BB905" s="128"/>
      <c r="BD905" s="128"/>
      <c r="BE905" s="128"/>
      <c r="BF905" s="128"/>
      <c r="BG905" s="128"/>
      <c r="BI905" s="128"/>
      <c r="BJ905" s="128"/>
      <c r="BK905" s="128"/>
      <c r="BL905" s="128"/>
      <c r="BM905" s="128"/>
      <c r="BN905" s="128"/>
    </row>
    <row r="906" spans="1:66">
      <c r="A906" s="128"/>
      <c r="B906" s="128"/>
      <c r="C906" s="128"/>
      <c r="D906" s="128"/>
      <c r="E906" s="128"/>
      <c r="F906" s="128"/>
      <c r="G906" s="128"/>
      <c r="H906" s="128"/>
      <c r="I906" s="128"/>
      <c r="J906" s="128"/>
      <c r="K906" s="128"/>
      <c r="L906" s="128"/>
      <c r="M906" s="128"/>
      <c r="N906" s="128"/>
      <c r="AE906" s="128"/>
      <c r="AN906" s="128"/>
      <c r="AO906" s="128"/>
      <c r="AP906" s="128"/>
      <c r="AQ906" s="128"/>
      <c r="AR906" s="128"/>
      <c r="AS906" s="128"/>
      <c r="AT906" s="128"/>
      <c r="AU906" s="128"/>
      <c r="AV906" s="128"/>
      <c r="AW906" s="128"/>
      <c r="AY906" s="128"/>
      <c r="AZ906" s="176"/>
      <c r="BA906" s="128"/>
      <c r="BB906" s="128"/>
      <c r="BD906" s="128"/>
      <c r="BE906" s="128"/>
      <c r="BF906" s="128"/>
      <c r="BG906" s="128"/>
      <c r="BI906" s="128"/>
      <c r="BJ906" s="128"/>
      <c r="BK906" s="128"/>
      <c r="BL906" s="128"/>
      <c r="BM906" s="128"/>
      <c r="BN906" s="128"/>
    </row>
    <row r="907" spans="1:66">
      <c r="A907" s="128"/>
      <c r="B907" s="128"/>
      <c r="C907" s="128"/>
      <c r="D907" s="128"/>
      <c r="E907" s="128"/>
      <c r="F907" s="128"/>
      <c r="G907" s="128"/>
      <c r="H907" s="128"/>
      <c r="I907" s="128"/>
      <c r="J907" s="128"/>
      <c r="K907" s="128"/>
      <c r="L907" s="128"/>
      <c r="M907" s="128"/>
      <c r="N907" s="128"/>
      <c r="AE907" s="128"/>
      <c r="AN907" s="128"/>
      <c r="AO907" s="128"/>
      <c r="AP907" s="128"/>
      <c r="AQ907" s="128"/>
      <c r="AR907" s="128"/>
      <c r="AS907" s="128"/>
      <c r="AT907" s="128"/>
      <c r="AU907" s="128"/>
      <c r="AV907" s="128"/>
      <c r="AW907" s="128"/>
      <c r="AY907" s="128"/>
      <c r="AZ907" s="176"/>
      <c r="BA907" s="128"/>
      <c r="BB907" s="128"/>
      <c r="BD907" s="128"/>
      <c r="BE907" s="128"/>
      <c r="BF907" s="128"/>
      <c r="BG907" s="128"/>
      <c r="BI907" s="128"/>
      <c r="BJ907" s="128"/>
      <c r="BK907" s="128"/>
      <c r="BL907" s="128"/>
      <c r="BM907" s="128"/>
      <c r="BN907" s="128"/>
    </row>
    <row r="908" spans="1:66">
      <c r="A908" s="128"/>
      <c r="B908" s="128"/>
      <c r="C908" s="128"/>
      <c r="D908" s="128"/>
      <c r="E908" s="128"/>
      <c r="F908" s="128"/>
      <c r="G908" s="128"/>
      <c r="H908" s="128"/>
      <c r="I908" s="128"/>
      <c r="J908" s="128"/>
      <c r="K908" s="128"/>
      <c r="L908" s="128"/>
      <c r="M908" s="128"/>
      <c r="N908" s="128"/>
      <c r="AE908" s="128"/>
      <c r="AN908" s="128"/>
      <c r="AO908" s="128"/>
      <c r="AP908" s="128"/>
      <c r="AQ908" s="128"/>
      <c r="AR908" s="128"/>
      <c r="AS908" s="128"/>
      <c r="AT908" s="128"/>
      <c r="AU908" s="128"/>
      <c r="AV908" s="128"/>
      <c r="AW908" s="128"/>
      <c r="AY908" s="128"/>
      <c r="AZ908" s="176"/>
      <c r="BA908" s="128"/>
      <c r="BB908" s="128"/>
      <c r="BD908" s="128"/>
      <c r="BE908" s="128"/>
      <c r="BF908" s="128"/>
      <c r="BG908" s="128"/>
      <c r="BI908" s="128"/>
      <c r="BJ908" s="128"/>
      <c r="BK908" s="128"/>
      <c r="BL908" s="128"/>
      <c r="BM908" s="128"/>
      <c r="BN908" s="128"/>
    </row>
    <row r="909" spans="1:66">
      <c r="A909" s="128"/>
      <c r="B909" s="128"/>
      <c r="C909" s="128"/>
      <c r="D909" s="128"/>
      <c r="E909" s="128"/>
      <c r="F909" s="128"/>
      <c r="G909" s="128"/>
      <c r="H909" s="128"/>
      <c r="I909" s="128"/>
      <c r="J909" s="128"/>
      <c r="K909" s="128"/>
      <c r="L909" s="128"/>
      <c r="M909" s="128"/>
      <c r="N909" s="128"/>
      <c r="AE909" s="128"/>
      <c r="AN909" s="128"/>
      <c r="AO909" s="128"/>
      <c r="AP909" s="128"/>
      <c r="AQ909" s="128"/>
      <c r="AR909" s="128"/>
      <c r="AS909" s="128"/>
      <c r="AT909" s="128"/>
      <c r="AU909" s="128"/>
      <c r="AV909" s="128"/>
      <c r="AW909" s="128"/>
      <c r="AY909" s="128"/>
      <c r="AZ909" s="176"/>
      <c r="BA909" s="128"/>
      <c r="BB909" s="128"/>
      <c r="BD909" s="128"/>
      <c r="BE909" s="128"/>
      <c r="BF909" s="128"/>
      <c r="BG909" s="128"/>
      <c r="BI909" s="128"/>
      <c r="BJ909" s="128"/>
      <c r="BK909" s="128"/>
      <c r="BL909" s="128"/>
      <c r="BM909" s="128"/>
      <c r="BN909" s="128"/>
    </row>
    <row r="910" spans="1:66">
      <c r="A910" s="128"/>
      <c r="B910" s="128"/>
      <c r="C910" s="128"/>
      <c r="D910" s="128"/>
      <c r="E910" s="128"/>
      <c r="F910" s="128"/>
      <c r="G910" s="128"/>
      <c r="H910" s="128"/>
      <c r="I910" s="128"/>
      <c r="J910" s="128"/>
      <c r="K910" s="128"/>
      <c r="L910" s="128"/>
      <c r="M910" s="128"/>
      <c r="N910" s="128"/>
      <c r="AE910" s="128"/>
      <c r="AN910" s="128"/>
      <c r="AO910" s="128"/>
      <c r="AP910" s="128"/>
      <c r="AQ910" s="128"/>
      <c r="AR910" s="128"/>
      <c r="AS910" s="128"/>
      <c r="AT910" s="128"/>
      <c r="AU910" s="128"/>
      <c r="AV910" s="128"/>
      <c r="AW910" s="128"/>
      <c r="AY910" s="128"/>
      <c r="AZ910" s="176"/>
      <c r="BA910" s="128"/>
      <c r="BB910" s="128"/>
      <c r="BD910" s="128"/>
      <c r="BE910" s="128"/>
      <c r="BF910" s="128"/>
      <c r="BG910" s="128"/>
      <c r="BI910" s="128"/>
      <c r="BJ910" s="128"/>
      <c r="BK910" s="128"/>
      <c r="BL910" s="128"/>
      <c r="BM910" s="128"/>
      <c r="BN910" s="128"/>
    </row>
    <row r="911" spans="1:66">
      <c r="A911" s="128"/>
      <c r="B911" s="128"/>
      <c r="C911" s="128"/>
      <c r="D911" s="128"/>
      <c r="E911" s="128"/>
      <c r="F911" s="128"/>
      <c r="G911" s="128"/>
      <c r="H911" s="128"/>
      <c r="I911" s="128"/>
      <c r="J911" s="128"/>
      <c r="K911" s="128"/>
      <c r="L911" s="128"/>
      <c r="M911" s="128"/>
      <c r="N911" s="128"/>
      <c r="AE911" s="128"/>
      <c r="AN911" s="128"/>
      <c r="AO911" s="128"/>
      <c r="AP911" s="128"/>
      <c r="AQ911" s="128"/>
      <c r="AR911" s="128"/>
      <c r="AS911" s="128"/>
      <c r="AT911" s="128"/>
      <c r="AU911" s="128"/>
      <c r="AV911" s="128"/>
      <c r="AW911" s="128"/>
      <c r="AY911" s="128"/>
      <c r="AZ911" s="176"/>
      <c r="BA911" s="128"/>
      <c r="BB911" s="128"/>
      <c r="BD911" s="128"/>
      <c r="BE911" s="128"/>
      <c r="BF911" s="128"/>
      <c r="BG911" s="128"/>
      <c r="BI911" s="128"/>
      <c r="BJ911" s="128"/>
      <c r="BK911" s="128"/>
      <c r="BL911" s="128"/>
      <c r="BM911" s="128"/>
      <c r="BN911" s="128"/>
    </row>
    <row r="912" spans="1:66">
      <c r="A912" s="128"/>
      <c r="B912" s="128"/>
      <c r="C912" s="128"/>
      <c r="D912" s="128"/>
      <c r="E912" s="128"/>
      <c r="F912" s="128"/>
      <c r="G912" s="128"/>
      <c r="H912" s="128"/>
      <c r="I912" s="128"/>
      <c r="J912" s="128"/>
      <c r="K912" s="128"/>
      <c r="L912" s="128"/>
      <c r="M912" s="128"/>
      <c r="N912" s="128"/>
      <c r="AE912" s="128"/>
      <c r="AN912" s="128"/>
      <c r="AO912" s="128"/>
      <c r="AP912" s="128"/>
      <c r="AQ912" s="128"/>
      <c r="AR912" s="128"/>
      <c r="AS912" s="128"/>
      <c r="AT912" s="128"/>
      <c r="AU912" s="128"/>
      <c r="AV912" s="128"/>
      <c r="AW912" s="128"/>
      <c r="AY912" s="128"/>
      <c r="AZ912" s="176"/>
      <c r="BA912" s="128"/>
      <c r="BB912" s="128"/>
      <c r="BD912" s="128"/>
      <c r="BE912" s="128"/>
      <c r="BF912" s="128"/>
      <c r="BG912" s="128"/>
      <c r="BI912" s="128"/>
      <c r="BJ912" s="128"/>
      <c r="BK912" s="128"/>
      <c r="BL912" s="128"/>
      <c r="BM912" s="128"/>
      <c r="BN912" s="128"/>
    </row>
    <row r="913" spans="1:66">
      <c r="A913" s="128"/>
      <c r="B913" s="128"/>
      <c r="C913" s="128"/>
      <c r="D913" s="128"/>
      <c r="E913" s="128"/>
      <c r="F913" s="128"/>
      <c r="G913" s="128"/>
      <c r="H913" s="128"/>
      <c r="I913" s="128"/>
      <c r="J913" s="128"/>
      <c r="K913" s="128"/>
      <c r="L913" s="128"/>
      <c r="M913" s="128"/>
      <c r="N913" s="128"/>
      <c r="AE913" s="128"/>
      <c r="AN913" s="128"/>
      <c r="AO913" s="128"/>
      <c r="AP913" s="128"/>
      <c r="AQ913" s="128"/>
      <c r="AR913" s="128"/>
      <c r="AS913" s="128"/>
      <c r="AT913" s="128"/>
      <c r="AU913" s="128"/>
      <c r="AV913" s="128"/>
      <c r="AW913" s="128"/>
      <c r="AY913" s="128"/>
      <c r="AZ913" s="176"/>
      <c r="BA913" s="128"/>
      <c r="BB913" s="128"/>
      <c r="BD913" s="128"/>
      <c r="BE913" s="128"/>
      <c r="BF913" s="128"/>
      <c r="BG913" s="128"/>
      <c r="BI913" s="128"/>
      <c r="BJ913" s="128"/>
      <c r="BK913" s="128"/>
      <c r="BL913" s="128"/>
      <c r="BM913" s="128"/>
      <c r="BN913" s="128"/>
    </row>
    <row r="914" spans="1:66">
      <c r="A914" s="128"/>
      <c r="B914" s="128"/>
      <c r="C914" s="128"/>
      <c r="D914" s="128"/>
      <c r="E914" s="128"/>
      <c r="F914" s="128"/>
      <c r="G914" s="128"/>
      <c r="H914" s="128"/>
      <c r="I914" s="128"/>
      <c r="J914" s="128"/>
      <c r="K914" s="128"/>
      <c r="L914" s="128"/>
      <c r="M914" s="128"/>
      <c r="N914" s="128"/>
      <c r="AE914" s="128"/>
      <c r="AN914" s="128"/>
      <c r="AO914" s="128"/>
      <c r="AP914" s="128"/>
      <c r="AQ914" s="128"/>
      <c r="AR914" s="128"/>
      <c r="AS914" s="128"/>
      <c r="AT914" s="128"/>
      <c r="AU914" s="128"/>
      <c r="AV914" s="128"/>
      <c r="AW914" s="128"/>
      <c r="AY914" s="128"/>
      <c r="AZ914" s="176"/>
      <c r="BA914" s="128"/>
      <c r="BB914" s="128"/>
      <c r="BD914" s="128"/>
      <c r="BE914" s="128"/>
      <c r="BF914" s="128"/>
      <c r="BG914" s="128"/>
      <c r="BI914" s="128"/>
      <c r="BJ914" s="128"/>
      <c r="BK914" s="128"/>
      <c r="BL914" s="128"/>
      <c r="BM914" s="128"/>
      <c r="BN914" s="128"/>
    </row>
    <row r="915" spans="1:66">
      <c r="A915" s="128"/>
      <c r="B915" s="128"/>
      <c r="C915" s="128"/>
      <c r="D915" s="128"/>
      <c r="E915" s="128"/>
      <c r="F915" s="128"/>
      <c r="G915" s="128"/>
      <c r="H915" s="128"/>
      <c r="I915" s="128"/>
      <c r="J915" s="128"/>
      <c r="K915" s="128"/>
      <c r="L915" s="128"/>
      <c r="M915" s="128"/>
      <c r="N915" s="128"/>
      <c r="AE915" s="128"/>
      <c r="AN915" s="128"/>
      <c r="AO915" s="128"/>
      <c r="AP915" s="128"/>
      <c r="AQ915" s="128"/>
      <c r="AR915" s="128"/>
      <c r="AS915" s="128"/>
      <c r="AT915" s="128"/>
      <c r="AU915" s="128"/>
      <c r="AV915" s="128"/>
      <c r="AW915" s="128"/>
      <c r="AY915" s="128"/>
      <c r="AZ915" s="176"/>
      <c r="BA915" s="128"/>
      <c r="BB915" s="128"/>
      <c r="BD915" s="128"/>
      <c r="BE915" s="128"/>
      <c r="BF915" s="128"/>
      <c r="BG915" s="128"/>
      <c r="BI915" s="128"/>
      <c r="BJ915" s="128"/>
      <c r="BK915" s="128"/>
      <c r="BL915" s="128"/>
      <c r="BM915" s="128"/>
      <c r="BN915" s="128"/>
    </row>
    <row r="916" spans="1:66">
      <c r="A916" s="128"/>
      <c r="B916" s="128"/>
      <c r="C916" s="128"/>
      <c r="D916" s="128"/>
      <c r="E916" s="128"/>
      <c r="F916" s="128"/>
      <c r="G916" s="128"/>
      <c r="H916" s="128"/>
      <c r="I916" s="128"/>
      <c r="J916" s="128"/>
      <c r="K916" s="128"/>
      <c r="L916" s="128"/>
      <c r="M916" s="128"/>
      <c r="N916" s="128"/>
      <c r="AE916" s="128"/>
      <c r="AN916" s="128"/>
      <c r="AO916" s="128"/>
      <c r="AP916" s="128"/>
      <c r="AQ916" s="128"/>
      <c r="AR916" s="128"/>
      <c r="AS916" s="128"/>
      <c r="AT916" s="128"/>
      <c r="AU916" s="128"/>
      <c r="AV916" s="128"/>
      <c r="AW916" s="128"/>
      <c r="AY916" s="128"/>
      <c r="AZ916" s="176"/>
      <c r="BA916" s="128"/>
      <c r="BB916" s="128"/>
      <c r="BD916" s="128"/>
      <c r="BE916" s="128"/>
      <c r="BF916" s="128"/>
      <c r="BG916" s="128"/>
      <c r="BI916" s="128"/>
      <c r="BJ916" s="128"/>
      <c r="BK916" s="128"/>
      <c r="BL916" s="128"/>
      <c r="BM916" s="128"/>
      <c r="BN916" s="128"/>
    </row>
    <row r="917" spans="1:66">
      <c r="A917" s="128"/>
      <c r="B917" s="128"/>
      <c r="C917" s="128"/>
      <c r="D917" s="128"/>
      <c r="E917" s="128"/>
      <c r="F917" s="128"/>
      <c r="G917" s="128"/>
      <c r="H917" s="128"/>
      <c r="I917" s="128"/>
      <c r="J917" s="128"/>
      <c r="K917" s="128"/>
      <c r="L917" s="128"/>
      <c r="M917" s="128"/>
      <c r="N917" s="128"/>
      <c r="AE917" s="128"/>
      <c r="AN917" s="128"/>
      <c r="AO917" s="128"/>
      <c r="AP917" s="128"/>
      <c r="AQ917" s="128"/>
      <c r="AR917" s="128"/>
      <c r="AS917" s="128"/>
      <c r="AT917" s="128"/>
      <c r="AU917" s="128"/>
      <c r="AV917" s="128"/>
      <c r="AW917" s="128"/>
      <c r="AY917" s="128"/>
      <c r="AZ917" s="176"/>
      <c r="BA917" s="128"/>
      <c r="BB917" s="128"/>
      <c r="BD917" s="128"/>
      <c r="BE917" s="128"/>
      <c r="BF917" s="128"/>
      <c r="BG917" s="128"/>
      <c r="BI917" s="128"/>
      <c r="BJ917" s="128"/>
      <c r="BK917" s="128"/>
      <c r="BL917" s="128"/>
      <c r="BM917" s="128"/>
      <c r="BN917" s="128"/>
    </row>
    <row r="918" spans="1:66">
      <c r="A918" s="128"/>
      <c r="B918" s="128"/>
      <c r="C918" s="128"/>
      <c r="D918" s="128"/>
      <c r="E918" s="128"/>
      <c r="F918" s="128"/>
      <c r="G918" s="128"/>
      <c r="H918" s="128"/>
      <c r="I918" s="128"/>
      <c r="J918" s="128"/>
      <c r="K918" s="128"/>
      <c r="L918" s="128"/>
      <c r="M918" s="128"/>
      <c r="N918" s="128"/>
      <c r="AE918" s="128"/>
      <c r="AN918" s="128"/>
      <c r="AO918" s="128"/>
      <c r="AP918" s="128"/>
      <c r="AQ918" s="128"/>
      <c r="AR918" s="128"/>
      <c r="AS918" s="128"/>
      <c r="AT918" s="128"/>
      <c r="AU918" s="128"/>
      <c r="AV918" s="128"/>
      <c r="AW918" s="128"/>
      <c r="AY918" s="128"/>
      <c r="AZ918" s="176"/>
      <c r="BA918" s="128"/>
      <c r="BB918" s="128"/>
      <c r="BD918" s="128"/>
      <c r="BE918" s="128"/>
      <c r="BF918" s="128"/>
      <c r="BG918" s="128"/>
      <c r="BI918" s="128"/>
      <c r="BJ918" s="128"/>
      <c r="BK918" s="128"/>
      <c r="BL918" s="128"/>
      <c r="BM918" s="128"/>
      <c r="BN918" s="128"/>
    </row>
    <row r="919" spans="1:66">
      <c r="A919" s="128"/>
      <c r="B919" s="128"/>
      <c r="C919" s="128"/>
      <c r="D919" s="128"/>
      <c r="E919" s="128"/>
      <c r="F919" s="128"/>
      <c r="G919" s="128"/>
      <c r="H919" s="128"/>
      <c r="I919" s="128"/>
      <c r="J919" s="128"/>
      <c r="K919" s="128"/>
      <c r="L919" s="128"/>
      <c r="M919" s="128"/>
      <c r="N919" s="128"/>
      <c r="AE919" s="128"/>
      <c r="AN919" s="128"/>
      <c r="AO919" s="128"/>
      <c r="AP919" s="128"/>
      <c r="AQ919" s="128"/>
      <c r="AR919" s="128"/>
      <c r="AS919" s="128"/>
      <c r="AT919" s="128"/>
      <c r="AU919" s="128"/>
      <c r="AV919" s="128"/>
      <c r="AW919" s="128"/>
      <c r="AY919" s="128"/>
      <c r="AZ919" s="176"/>
      <c r="BA919" s="128"/>
      <c r="BB919" s="128"/>
      <c r="BD919" s="128"/>
      <c r="BE919" s="128"/>
      <c r="BF919" s="128"/>
      <c r="BG919" s="128"/>
      <c r="BI919" s="128"/>
      <c r="BJ919" s="128"/>
      <c r="BK919" s="128"/>
      <c r="BL919" s="128"/>
      <c r="BM919" s="128"/>
      <c r="BN919" s="128"/>
    </row>
    <row r="920" spans="1:66">
      <c r="A920" s="128"/>
      <c r="B920" s="128"/>
      <c r="C920" s="128"/>
      <c r="D920" s="128"/>
      <c r="E920" s="128"/>
      <c r="F920" s="128"/>
      <c r="G920" s="128"/>
      <c r="H920" s="128"/>
      <c r="I920" s="128"/>
      <c r="J920" s="128"/>
      <c r="K920" s="128"/>
      <c r="L920" s="128"/>
      <c r="M920" s="128"/>
      <c r="N920" s="128"/>
      <c r="AE920" s="128"/>
      <c r="AN920" s="128"/>
      <c r="AO920" s="128"/>
      <c r="AP920" s="128"/>
      <c r="AQ920" s="128"/>
      <c r="AR920" s="128"/>
      <c r="AS920" s="128"/>
      <c r="AT920" s="128"/>
      <c r="AU920" s="128"/>
      <c r="AV920" s="128"/>
      <c r="AW920" s="128"/>
      <c r="AY920" s="128"/>
      <c r="AZ920" s="176"/>
      <c r="BA920" s="128"/>
      <c r="BB920" s="128"/>
      <c r="BD920" s="128"/>
      <c r="BE920" s="128"/>
      <c r="BF920" s="128"/>
      <c r="BG920" s="128"/>
      <c r="BI920" s="128"/>
      <c r="BJ920" s="128"/>
      <c r="BK920" s="128"/>
      <c r="BL920" s="128"/>
      <c r="BM920" s="128"/>
      <c r="BN920" s="128"/>
    </row>
    <row r="921" spans="1:66">
      <c r="A921" s="128"/>
      <c r="B921" s="128"/>
      <c r="C921" s="128"/>
      <c r="D921" s="128"/>
      <c r="E921" s="128"/>
      <c r="F921" s="128"/>
      <c r="G921" s="128"/>
      <c r="H921" s="128"/>
      <c r="I921" s="128"/>
      <c r="J921" s="128"/>
      <c r="K921" s="128"/>
      <c r="L921" s="128"/>
      <c r="M921" s="128"/>
      <c r="N921" s="128"/>
      <c r="AE921" s="128"/>
      <c r="AN921" s="128"/>
      <c r="AO921" s="128"/>
      <c r="AP921" s="128"/>
      <c r="AQ921" s="128"/>
      <c r="AR921" s="128"/>
      <c r="AS921" s="128"/>
      <c r="AT921" s="128"/>
      <c r="AU921" s="128"/>
      <c r="AV921" s="128"/>
      <c r="AW921" s="128"/>
      <c r="AY921" s="128"/>
      <c r="AZ921" s="176"/>
      <c r="BA921" s="128"/>
      <c r="BB921" s="128"/>
      <c r="BD921" s="128"/>
      <c r="BE921" s="128"/>
      <c r="BF921" s="128"/>
      <c r="BG921" s="128"/>
      <c r="BI921" s="128"/>
      <c r="BJ921" s="128"/>
      <c r="BK921" s="128"/>
      <c r="BL921" s="128"/>
      <c r="BM921" s="128"/>
      <c r="BN921" s="128"/>
    </row>
    <row r="922" spans="1:66">
      <c r="A922" s="128"/>
      <c r="B922" s="128"/>
      <c r="C922" s="128"/>
      <c r="D922" s="128"/>
      <c r="E922" s="128"/>
      <c r="F922" s="128"/>
      <c r="G922" s="128"/>
      <c r="H922" s="128"/>
      <c r="I922" s="128"/>
      <c r="J922" s="128"/>
      <c r="K922" s="128"/>
      <c r="L922" s="128"/>
      <c r="M922" s="128"/>
      <c r="N922" s="128"/>
      <c r="AE922" s="128"/>
      <c r="AN922" s="128"/>
      <c r="AO922" s="128"/>
      <c r="AP922" s="128"/>
      <c r="AQ922" s="128"/>
      <c r="AR922" s="128"/>
      <c r="AS922" s="128"/>
      <c r="AT922" s="128"/>
      <c r="AU922" s="128"/>
      <c r="AV922" s="128"/>
      <c r="AW922" s="128"/>
      <c r="AY922" s="128"/>
      <c r="AZ922" s="176"/>
      <c r="BA922" s="128"/>
      <c r="BB922" s="128"/>
      <c r="BD922" s="128"/>
      <c r="BE922" s="128"/>
      <c r="BF922" s="128"/>
      <c r="BG922" s="128"/>
      <c r="BI922" s="128"/>
      <c r="BJ922" s="128"/>
      <c r="BK922" s="128"/>
      <c r="BL922" s="128"/>
      <c r="BM922" s="128"/>
      <c r="BN922" s="128"/>
    </row>
    <row r="923" spans="1:66">
      <c r="A923" s="128"/>
      <c r="B923" s="128"/>
      <c r="C923" s="128"/>
      <c r="D923" s="128"/>
      <c r="E923" s="128"/>
      <c r="F923" s="128"/>
      <c r="G923" s="128"/>
      <c r="H923" s="128"/>
      <c r="I923" s="128"/>
      <c r="J923" s="128"/>
      <c r="K923" s="128"/>
      <c r="L923" s="128"/>
      <c r="M923" s="128"/>
      <c r="N923" s="128"/>
      <c r="AE923" s="128"/>
      <c r="AN923" s="128"/>
      <c r="AO923" s="128"/>
      <c r="AP923" s="128"/>
      <c r="AQ923" s="128"/>
      <c r="AR923" s="128"/>
      <c r="AS923" s="128"/>
      <c r="AT923" s="128"/>
      <c r="AU923" s="128"/>
      <c r="AV923" s="128"/>
      <c r="AW923" s="128"/>
      <c r="AY923" s="128"/>
      <c r="AZ923" s="176"/>
      <c r="BA923" s="128"/>
      <c r="BB923" s="128"/>
      <c r="BD923" s="128"/>
      <c r="BE923" s="128"/>
      <c r="BF923" s="128"/>
      <c r="BG923" s="128"/>
      <c r="BI923" s="128"/>
      <c r="BJ923" s="128"/>
      <c r="BK923" s="128"/>
      <c r="BL923" s="128"/>
      <c r="BM923" s="128"/>
      <c r="BN923" s="128"/>
    </row>
    <row r="924" spans="1:66">
      <c r="A924" s="128"/>
      <c r="B924" s="128"/>
      <c r="C924" s="128"/>
      <c r="D924" s="128"/>
      <c r="E924" s="128"/>
      <c r="F924" s="128"/>
      <c r="G924" s="128"/>
      <c r="H924" s="128"/>
      <c r="I924" s="128"/>
      <c r="J924" s="128"/>
      <c r="K924" s="128"/>
      <c r="L924" s="128"/>
      <c r="M924" s="128"/>
      <c r="N924" s="128"/>
      <c r="AE924" s="128"/>
      <c r="AN924" s="128"/>
      <c r="AO924" s="128"/>
      <c r="AP924" s="128"/>
      <c r="AQ924" s="128"/>
      <c r="AR924" s="128"/>
      <c r="AS924" s="128"/>
      <c r="AT924" s="128"/>
      <c r="AU924" s="128"/>
      <c r="AV924" s="128"/>
      <c r="AW924" s="128"/>
      <c r="AY924" s="128"/>
      <c r="AZ924" s="176"/>
      <c r="BA924" s="128"/>
      <c r="BB924" s="128"/>
      <c r="BD924" s="128"/>
      <c r="BE924" s="128"/>
      <c r="BF924" s="128"/>
      <c r="BG924" s="128"/>
      <c r="BI924" s="128"/>
      <c r="BJ924" s="128"/>
      <c r="BK924" s="128"/>
      <c r="BL924" s="128"/>
      <c r="BM924" s="128"/>
      <c r="BN924" s="128"/>
    </row>
    <row r="925" spans="1:66">
      <c r="A925" s="128"/>
      <c r="B925" s="128"/>
      <c r="C925" s="128"/>
      <c r="D925" s="128"/>
      <c r="E925" s="128"/>
      <c r="F925" s="128"/>
      <c r="G925" s="128"/>
      <c r="H925" s="128"/>
      <c r="I925" s="128"/>
      <c r="J925" s="128"/>
      <c r="K925" s="128"/>
      <c r="L925" s="128"/>
      <c r="M925" s="128"/>
      <c r="N925" s="128"/>
      <c r="AE925" s="128"/>
      <c r="AN925" s="128"/>
      <c r="AO925" s="128"/>
      <c r="AP925" s="128"/>
      <c r="AQ925" s="128"/>
      <c r="AR925" s="128"/>
      <c r="AS925" s="128"/>
      <c r="AT925" s="128"/>
      <c r="AU925" s="128"/>
      <c r="AV925" s="128"/>
      <c r="AW925" s="128"/>
      <c r="AY925" s="128"/>
      <c r="AZ925" s="176"/>
      <c r="BA925" s="128"/>
      <c r="BB925" s="128"/>
      <c r="BD925" s="128"/>
      <c r="BE925" s="128"/>
      <c r="BF925" s="128"/>
      <c r="BG925" s="128"/>
      <c r="BI925" s="128"/>
      <c r="BJ925" s="128"/>
      <c r="BK925" s="128"/>
      <c r="BL925" s="128"/>
      <c r="BM925" s="128"/>
      <c r="BN925" s="128"/>
    </row>
    <row r="926" spans="1:66">
      <c r="A926" s="128"/>
      <c r="B926" s="128"/>
      <c r="C926" s="128"/>
      <c r="D926" s="128"/>
      <c r="E926" s="128"/>
      <c r="F926" s="128"/>
      <c r="G926" s="128"/>
      <c r="H926" s="128"/>
      <c r="I926" s="128"/>
      <c r="J926" s="128"/>
      <c r="K926" s="128"/>
      <c r="L926" s="128"/>
      <c r="M926" s="128"/>
      <c r="N926" s="128"/>
      <c r="AE926" s="128"/>
      <c r="AN926" s="128"/>
      <c r="AO926" s="128"/>
      <c r="AP926" s="128"/>
      <c r="AQ926" s="128"/>
      <c r="AR926" s="128"/>
      <c r="AS926" s="128"/>
      <c r="AT926" s="128"/>
      <c r="AU926" s="128"/>
      <c r="AV926" s="128"/>
      <c r="AW926" s="128"/>
      <c r="AY926" s="128"/>
      <c r="AZ926" s="176"/>
      <c r="BA926" s="128"/>
      <c r="BB926" s="128"/>
      <c r="BD926" s="128"/>
      <c r="BE926" s="128"/>
      <c r="BF926" s="128"/>
      <c r="BG926" s="128"/>
      <c r="BI926" s="128"/>
      <c r="BJ926" s="128"/>
      <c r="BK926" s="128"/>
      <c r="BL926" s="128"/>
      <c r="BM926" s="128"/>
      <c r="BN926" s="128"/>
    </row>
    <row r="927" spans="1:66">
      <c r="A927" s="128"/>
      <c r="B927" s="128"/>
      <c r="C927" s="128"/>
      <c r="D927" s="128"/>
      <c r="E927" s="128"/>
      <c r="F927" s="128"/>
      <c r="G927" s="128"/>
      <c r="H927" s="128"/>
      <c r="I927" s="128"/>
      <c r="J927" s="128"/>
      <c r="K927" s="128"/>
      <c r="L927" s="128"/>
      <c r="M927" s="128"/>
      <c r="N927" s="128"/>
      <c r="AE927" s="128"/>
      <c r="AN927" s="128"/>
      <c r="AO927" s="128"/>
      <c r="AP927" s="128"/>
      <c r="AQ927" s="128"/>
      <c r="AR927" s="128"/>
      <c r="AS927" s="128"/>
      <c r="AT927" s="128"/>
      <c r="AU927" s="128"/>
      <c r="AV927" s="128"/>
      <c r="AW927" s="128"/>
      <c r="AY927" s="128"/>
      <c r="AZ927" s="176"/>
      <c r="BA927" s="128"/>
      <c r="BB927" s="128"/>
      <c r="BD927" s="128"/>
      <c r="BE927" s="128"/>
      <c r="BF927" s="128"/>
      <c r="BG927" s="128"/>
      <c r="BI927" s="128"/>
      <c r="BJ927" s="128"/>
      <c r="BK927" s="128"/>
      <c r="BL927" s="128"/>
      <c r="BM927" s="128"/>
      <c r="BN927" s="128"/>
    </row>
    <row r="928" spans="1:66">
      <c r="A928" s="128"/>
      <c r="B928" s="128"/>
      <c r="C928" s="128"/>
      <c r="D928" s="128"/>
      <c r="E928" s="128"/>
      <c r="F928" s="128"/>
      <c r="G928" s="128"/>
      <c r="H928" s="128"/>
      <c r="I928" s="128"/>
      <c r="J928" s="128"/>
      <c r="K928" s="128"/>
      <c r="L928" s="128"/>
      <c r="M928" s="128"/>
      <c r="N928" s="128"/>
      <c r="AE928" s="128"/>
      <c r="AN928" s="128"/>
      <c r="AO928" s="128"/>
      <c r="AP928" s="128"/>
      <c r="AQ928" s="128"/>
      <c r="AR928" s="128"/>
      <c r="AS928" s="128"/>
      <c r="AT928" s="128"/>
      <c r="AU928" s="128"/>
      <c r="AV928" s="128"/>
      <c r="AW928" s="128"/>
      <c r="AY928" s="128"/>
      <c r="AZ928" s="176"/>
      <c r="BA928" s="128"/>
      <c r="BB928" s="128"/>
      <c r="BD928" s="128"/>
      <c r="BE928" s="128"/>
      <c r="BF928" s="128"/>
      <c r="BG928" s="128"/>
      <c r="BI928" s="128"/>
      <c r="BJ928" s="128"/>
      <c r="BK928" s="128"/>
      <c r="BL928" s="128"/>
      <c r="BM928" s="128"/>
      <c r="BN928" s="128"/>
    </row>
    <row r="929" spans="1:66">
      <c r="A929" s="128"/>
      <c r="B929" s="128"/>
      <c r="C929" s="128"/>
      <c r="D929" s="128"/>
      <c r="E929" s="128"/>
      <c r="F929" s="128"/>
      <c r="G929" s="128"/>
      <c r="H929" s="128"/>
      <c r="I929" s="128"/>
      <c r="J929" s="128"/>
      <c r="K929" s="128"/>
      <c r="L929" s="128"/>
      <c r="M929" s="128"/>
      <c r="N929" s="128"/>
      <c r="AE929" s="128"/>
      <c r="AN929" s="128"/>
      <c r="AO929" s="128"/>
      <c r="AP929" s="128"/>
      <c r="AQ929" s="128"/>
      <c r="AR929" s="128"/>
      <c r="AS929" s="128"/>
      <c r="AT929" s="128"/>
      <c r="AU929" s="128"/>
      <c r="AV929" s="128"/>
      <c r="AW929" s="128"/>
      <c r="AY929" s="128"/>
      <c r="AZ929" s="176"/>
      <c r="BA929" s="128"/>
      <c r="BB929" s="128"/>
      <c r="BD929" s="128"/>
      <c r="BE929" s="128"/>
      <c r="BF929" s="128"/>
      <c r="BG929" s="128"/>
      <c r="BI929" s="128"/>
      <c r="BJ929" s="128"/>
      <c r="BK929" s="128"/>
      <c r="BL929" s="128"/>
      <c r="BM929" s="128"/>
      <c r="BN929" s="128"/>
    </row>
    <row r="930" spans="1:66">
      <c r="A930" s="128"/>
      <c r="B930" s="128"/>
      <c r="C930" s="128"/>
      <c r="D930" s="128"/>
      <c r="E930" s="128"/>
      <c r="F930" s="128"/>
      <c r="G930" s="128"/>
      <c r="H930" s="128"/>
      <c r="I930" s="128"/>
      <c r="J930" s="128"/>
      <c r="K930" s="128"/>
      <c r="L930" s="128"/>
      <c r="M930" s="128"/>
      <c r="N930" s="128"/>
      <c r="AE930" s="128"/>
      <c r="AN930" s="128"/>
      <c r="AO930" s="128"/>
      <c r="AP930" s="128"/>
      <c r="AQ930" s="128"/>
      <c r="AR930" s="128"/>
      <c r="AS930" s="128"/>
      <c r="AT930" s="128"/>
      <c r="AU930" s="128"/>
      <c r="AV930" s="128"/>
      <c r="AW930" s="128"/>
      <c r="AY930" s="128"/>
      <c r="AZ930" s="176"/>
      <c r="BA930" s="128"/>
      <c r="BB930" s="128"/>
      <c r="BD930" s="128"/>
      <c r="BE930" s="128"/>
      <c r="BF930" s="128"/>
      <c r="BG930" s="128"/>
      <c r="BI930" s="128"/>
      <c r="BJ930" s="128"/>
      <c r="BK930" s="128"/>
      <c r="BL930" s="128"/>
      <c r="BM930" s="128"/>
      <c r="BN930" s="128"/>
    </row>
    <row r="931" spans="1:66">
      <c r="A931" s="128"/>
      <c r="B931" s="128"/>
      <c r="C931" s="128"/>
      <c r="D931" s="128"/>
      <c r="E931" s="128"/>
      <c r="F931" s="128"/>
      <c r="G931" s="128"/>
      <c r="H931" s="128"/>
      <c r="I931" s="128"/>
      <c r="J931" s="128"/>
      <c r="K931" s="128"/>
      <c r="L931" s="128"/>
      <c r="M931" s="128"/>
      <c r="N931" s="128"/>
      <c r="AE931" s="128"/>
      <c r="AN931" s="128"/>
      <c r="AO931" s="128"/>
      <c r="AP931" s="128"/>
      <c r="AQ931" s="128"/>
      <c r="AR931" s="128"/>
      <c r="AS931" s="128"/>
      <c r="AT931" s="128"/>
      <c r="AU931" s="128"/>
      <c r="AV931" s="128"/>
      <c r="AW931" s="128"/>
      <c r="AY931" s="128"/>
      <c r="AZ931" s="176"/>
      <c r="BA931" s="128"/>
      <c r="BB931" s="128"/>
      <c r="BD931" s="128"/>
      <c r="BE931" s="128"/>
      <c r="BF931" s="128"/>
      <c r="BG931" s="128"/>
      <c r="BI931" s="128"/>
      <c r="BJ931" s="128"/>
      <c r="BK931" s="128"/>
      <c r="BL931" s="128"/>
      <c r="BM931" s="128"/>
      <c r="BN931" s="128"/>
    </row>
    <row r="932" spans="1:66">
      <c r="A932" s="128"/>
      <c r="B932" s="128"/>
      <c r="C932" s="128"/>
      <c r="D932" s="128"/>
      <c r="E932" s="128"/>
      <c r="F932" s="128"/>
      <c r="G932" s="128"/>
      <c r="H932" s="128"/>
      <c r="I932" s="128"/>
      <c r="J932" s="128"/>
      <c r="K932" s="128"/>
      <c r="L932" s="128"/>
      <c r="M932" s="128"/>
      <c r="N932" s="128"/>
      <c r="AE932" s="128"/>
      <c r="AN932" s="128"/>
      <c r="AO932" s="128"/>
      <c r="AP932" s="128"/>
      <c r="AQ932" s="128"/>
      <c r="AR932" s="128"/>
      <c r="AS932" s="128"/>
      <c r="AT932" s="128"/>
      <c r="AU932" s="128"/>
      <c r="AV932" s="128"/>
      <c r="AW932" s="128"/>
      <c r="AY932" s="128"/>
      <c r="AZ932" s="176"/>
      <c r="BA932" s="128"/>
      <c r="BB932" s="128"/>
      <c r="BD932" s="128"/>
      <c r="BE932" s="128"/>
      <c r="BF932" s="128"/>
      <c r="BG932" s="128"/>
      <c r="BI932" s="128"/>
      <c r="BJ932" s="128"/>
      <c r="BK932" s="128"/>
      <c r="BL932" s="128"/>
      <c r="BM932" s="128"/>
      <c r="BN932" s="128"/>
    </row>
    <row r="933" spans="1:66">
      <c r="A933" s="128"/>
      <c r="B933" s="128"/>
      <c r="C933" s="128"/>
      <c r="D933" s="128"/>
      <c r="E933" s="128"/>
      <c r="F933" s="128"/>
      <c r="G933" s="128"/>
      <c r="H933" s="128"/>
      <c r="I933" s="128"/>
      <c r="J933" s="128"/>
      <c r="K933" s="128"/>
      <c r="L933" s="128"/>
      <c r="M933" s="128"/>
      <c r="N933" s="128"/>
      <c r="AE933" s="128"/>
      <c r="AN933" s="128"/>
      <c r="AO933" s="128"/>
      <c r="AP933" s="128"/>
      <c r="AQ933" s="128"/>
      <c r="AR933" s="128"/>
      <c r="AS933" s="128"/>
      <c r="AT933" s="128"/>
      <c r="AU933" s="128"/>
      <c r="AV933" s="128"/>
      <c r="AW933" s="128"/>
      <c r="AY933" s="128"/>
      <c r="AZ933" s="176"/>
      <c r="BA933" s="128"/>
      <c r="BB933" s="128"/>
      <c r="BD933" s="128"/>
      <c r="BE933" s="128"/>
      <c r="BF933" s="128"/>
      <c r="BG933" s="128"/>
      <c r="BI933" s="128"/>
      <c r="BJ933" s="128"/>
      <c r="BK933" s="128"/>
      <c r="BL933" s="128"/>
      <c r="BM933" s="128"/>
      <c r="BN933" s="128"/>
    </row>
    <row r="934" spans="1:66">
      <c r="A934" s="128"/>
      <c r="B934" s="128"/>
      <c r="C934" s="128"/>
      <c r="D934" s="128"/>
      <c r="E934" s="128"/>
      <c r="F934" s="128"/>
      <c r="G934" s="128"/>
      <c r="H934" s="128"/>
      <c r="I934" s="128"/>
      <c r="J934" s="128"/>
      <c r="K934" s="128"/>
      <c r="L934" s="128"/>
      <c r="M934" s="128"/>
      <c r="N934" s="128"/>
      <c r="AE934" s="128"/>
      <c r="AN934" s="128"/>
      <c r="AO934" s="128"/>
      <c r="AP934" s="128"/>
      <c r="AQ934" s="128"/>
      <c r="AR934" s="128"/>
      <c r="AS934" s="128"/>
      <c r="AT934" s="128"/>
      <c r="AU934" s="128"/>
      <c r="AV934" s="128"/>
      <c r="AW934" s="128"/>
      <c r="AY934" s="128"/>
      <c r="AZ934" s="176"/>
      <c r="BA934" s="128"/>
      <c r="BB934" s="128"/>
      <c r="BD934" s="128"/>
      <c r="BE934" s="128"/>
      <c r="BF934" s="128"/>
      <c r="BG934" s="128"/>
      <c r="BI934" s="128"/>
      <c r="BJ934" s="128"/>
      <c r="BK934" s="128"/>
      <c r="BL934" s="128"/>
      <c r="BM934" s="128"/>
      <c r="BN934" s="128"/>
    </row>
    <row r="935" spans="1:66">
      <c r="A935" s="128"/>
      <c r="B935" s="128"/>
      <c r="C935" s="128"/>
      <c r="D935" s="128"/>
      <c r="E935" s="128"/>
      <c r="F935" s="128"/>
      <c r="G935" s="128"/>
      <c r="H935" s="128"/>
      <c r="I935" s="128"/>
      <c r="J935" s="128"/>
      <c r="K935" s="128"/>
      <c r="L935" s="128"/>
      <c r="M935" s="128"/>
      <c r="N935" s="128"/>
      <c r="AE935" s="128"/>
      <c r="AN935" s="128"/>
      <c r="AO935" s="128"/>
      <c r="AP935" s="128"/>
      <c r="AQ935" s="128"/>
      <c r="AR935" s="128"/>
      <c r="AS935" s="128"/>
      <c r="AT935" s="128"/>
      <c r="AU935" s="128"/>
      <c r="AV935" s="128"/>
      <c r="AW935" s="128"/>
      <c r="AY935" s="128"/>
      <c r="AZ935" s="176"/>
      <c r="BA935" s="128"/>
      <c r="BB935" s="128"/>
      <c r="BD935" s="128"/>
      <c r="BE935" s="128"/>
      <c r="BF935" s="128"/>
      <c r="BG935" s="128"/>
      <c r="BI935" s="128"/>
      <c r="BJ935" s="128"/>
      <c r="BK935" s="128"/>
      <c r="BL935" s="128"/>
      <c r="BM935" s="128"/>
      <c r="BN935" s="128"/>
    </row>
    <row r="936" spans="1:66">
      <c r="A936" s="128"/>
      <c r="B936" s="128"/>
      <c r="C936" s="128"/>
      <c r="D936" s="128"/>
      <c r="E936" s="128"/>
      <c r="F936" s="128"/>
      <c r="G936" s="128"/>
      <c r="H936" s="128"/>
      <c r="I936" s="128"/>
      <c r="J936" s="128"/>
      <c r="K936" s="128"/>
      <c r="L936" s="128"/>
      <c r="M936" s="128"/>
      <c r="N936" s="128"/>
      <c r="AE936" s="128"/>
      <c r="AN936" s="128"/>
      <c r="AO936" s="128"/>
      <c r="AP936" s="128"/>
      <c r="AQ936" s="128"/>
      <c r="AR936" s="128"/>
      <c r="AS936" s="128"/>
      <c r="AT936" s="128"/>
      <c r="AU936" s="128"/>
      <c r="AV936" s="128"/>
      <c r="AW936" s="128"/>
      <c r="AY936" s="128"/>
      <c r="AZ936" s="176"/>
      <c r="BA936" s="128"/>
      <c r="BB936" s="128"/>
      <c r="BD936" s="128"/>
      <c r="BE936" s="128"/>
      <c r="BF936" s="128"/>
      <c r="BG936" s="128"/>
      <c r="BI936" s="128"/>
      <c r="BJ936" s="128"/>
      <c r="BK936" s="128"/>
      <c r="BL936" s="128"/>
      <c r="BM936" s="128"/>
      <c r="BN936" s="128"/>
    </row>
    <row r="937" spans="1:66">
      <c r="A937" s="128"/>
      <c r="B937" s="128"/>
      <c r="C937" s="128"/>
      <c r="D937" s="128"/>
      <c r="E937" s="128"/>
      <c r="F937" s="128"/>
      <c r="G937" s="128"/>
      <c r="H937" s="128"/>
      <c r="I937" s="128"/>
      <c r="J937" s="128"/>
      <c r="K937" s="128"/>
      <c r="L937" s="128"/>
      <c r="M937" s="128"/>
      <c r="N937" s="128"/>
      <c r="AE937" s="128"/>
      <c r="AN937" s="128"/>
      <c r="AO937" s="128"/>
      <c r="AP937" s="128"/>
      <c r="AQ937" s="128"/>
      <c r="AR937" s="128"/>
      <c r="AS937" s="128"/>
      <c r="AT937" s="128"/>
      <c r="AU937" s="128"/>
      <c r="AV937" s="128"/>
      <c r="AW937" s="128"/>
      <c r="AY937" s="128"/>
      <c r="AZ937" s="176"/>
      <c r="BA937" s="128"/>
      <c r="BB937" s="128"/>
      <c r="BD937" s="128"/>
      <c r="BE937" s="128"/>
      <c r="BF937" s="128"/>
      <c r="BG937" s="128"/>
      <c r="BI937" s="128"/>
      <c r="BJ937" s="128"/>
      <c r="BK937" s="128"/>
      <c r="BL937" s="128"/>
      <c r="BM937" s="128"/>
      <c r="BN937" s="128"/>
    </row>
    <row r="938" spans="1:66">
      <c r="A938" s="128"/>
      <c r="B938" s="128"/>
      <c r="C938" s="128"/>
      <c r="D938" s="128"/>
      <c r="E938" s="128"/>
      <c r="F938" s="128"/>
      <c r="G938" s="128"/>
      <c r="H938" s="128"/>
      <c r="I938" s="128"/>
      <c r="J938" s="128"/>
      <c r="K938" s="128"/>
      <c r="L938" s="128"/>
      <c r="M938" s="128"/>
      <c r="N938" s="128"/>
      <c r="AE938" s="128"/>
      <c r="AN938" s="128"/>
      <c r="AO938" s="128"/>
      <c r="AP938" s="128"/>
      <c r="AQ938" s="128"/>
      <c r="AR938" s="128"/>
      <c r="AS938" s="128"/>
      <c r="AT938" s="128"/>
      <c r="AU938" s="128"/>
      <c r="AV938" s="128"/>
      <c r="AW938" s="128"/>
      <c r="AY938" s="128"/>
      <c r="AZ938" s="176"/>
      <c r="BA938" s="128"/>
      <c r="BB938" s="128"/>
      <c r="BD938" s="128"/>
      <c r="BE938" s="128"/>
      <c r="BF938" s="128"/>
      <c r="BG938" s="128"/>
      <c r="BI938" s="128"/>
      <c r="BJ938" s="128"/>
      <c r="BK938" s="128"/>
      <c r="BL938" s="128"/>
      <c r="BM938" s="128"/>
      <c r="BN938" s="128"/>
    </row>
    <row r="939" spans="1:66">
      <c r="A939" s="128"/>
      <c r="B939" s="128"/>
      <c r="C939" s="128"/>
      <c r="D939" s="128"/>
      <c r="E939" s="128"/>
      <c r="F939" s="128"/>
      <c r="G939" s="128"/>
      <c r="H939" s="128"/>
      <c r="I939" s="128"/>
      <c r="J939" s="128"/>
      <c r="K939" s="128"/>
      <c r="L939" s="128"/>
      <c r="M939" s="128"/>
      <c r="N939" s="128"/>
      <c r="AE939" s="128"/>
      <c r="AN939" s="128"/>
      <c r="AO939" s="128"/>
      <c r="AP939" s="128"/>
      <c r="AQ939" s="128"/>
      <c r="AR939" s="128"/>
      <c r="AS939" s="128"/>
      <c r="AT939" s="128"/>
      <c r="AU939" s="128"/>
      <c r="AV939" s="128"/>
      <c r="AW939" s="128"/>
      <c r="AY939" s="128"/>
      <c r="AZ939" s="176"/>
      <c r="BA939" s="128"/>
      <c r="BB939" s="128"/>
      <c r="BD939" s="128"/>
      <c r="BE939" s="128"/>
      <c r="BF939" s="128"/>
      <c r="BG939" s="128"/>
      <c r="BI939" s="128"/>
      <c r="BJ939" s="128"/>
      <c r="BK939" s="128"/>
      <c r="BL939" s="128"/>
      <c r="BM939" s="128"/>
      <c r="BN939" s="128"/>
    </row>
    <row r="940" spans="1:66">
      <c r="A940" s="128"/>
      <c r="B940" s="128"/>
      <c r="C940" s="128"/>
      <c r="D940" s="128"/>
      <c r="E940" s="128"/>
      <c r="F940" s="128"/>
      <c r="G940" s="128"/>
      <c r="H940" s="128"/>
      <c r="I940" s="128"/>
      <c r="J940" s="128"/>
      <c r="K940" s="128"/>
      <c r="L940" s="128"/>
      <c r="M940" s="128"/>
      <c r="N940" s="128"/>
      <c r="AE940" s="128"/>
      <c r="AN940" s="128"/>
      <c r="AO940" s="128"/>
      <c r="AP940" s="128"/>
      <c r="AQ940" s="128"/>
      <c r="AR940" s="128"/>
      <c r="AS940" s="128"/>
      <c r="AT940" s="128"/>
      <c r="AU940" s="128"/>
      <c r="AV940" s="128"/>
      <c r="AW940" s="128"/>
      <c r="AY940" s="128"/>
      <c r="AZ940" s="176"/>
      <c r="BA940" s="128"/>
      <c r="BB940" s="128"/>
      <c r="BD940" s="128"/>
      <c r="BE940" s="128"/>
      <c r="BF940" s="128"/>
      <c r="BG940" s="128"/>
      <c r="BI940" s="128"/>
      <c r="BJ940" s="128"/>
      <c r="BK940" s="128"/>
      <c r="BL940" s="128"/>
      <c r="BM940" s="128"/>
      <c r="BN940" s="128"/>
    </row>
    <row r="941" spans="1:66">
      <c r="A941" s="128"/>
      <c r="B941" s="128"/>
      <c r="C941" s="128"/>
      <c r="D941" s="128"/>
      <c r="E941" s="128"/>
      <c r="F941" s="128"/>
      <c r="G941" s="128"/>
      <c r="H941" s="128"/>
      <c r="I941" s="128"/>
      <c r="J941" s="128"/>
      <c r="K941" s="128"/>
      <c r="L941" s="128"/>
      <c r="M941" s="128"/>
      <c r="N941" s="128"/>
      <c r="AE941" s="128"/>
      <c r="AN941" s="128"/>
      <c r="AO941" s="128"/>
      <c r="AP941" s="128"/>
      <c r="AQ941" s="128"/>
      <c r="AR941" s="128"/>
      <c r="AS941" s="128"/>
      <c r="AT941" s="128"/>
      <c r="AU941" s="128"/>
      <c r="AV941" s="128"/>
      <c r="AW941" s="128"/>
      <c r="AY941" s="128"/>
      <c r="AZ941" s="176"/>
      <c r="BA941" s="128"/>
      <c r="BB941" s="128"/>
      <c r="BD941" s="128"/>
      <c r="BE941" s="128"/>
      <c r="BF941" s="128"/>
      <c r="BG941" s="128"/>
      <c r="BI941" s="128"/>
      <c r="BJ941" s="128"/>
      <c r="BK941" s="128"/>
      <c r="BL941" s="128"/>
      <c r="BM941" s="128"/>
      <c r="BN941" s="128"/>
    </row>
    <row r="942" spans="1:66">
      <c r="A942" s="128"/>
      <c r="B942" s="128"/>
      <c r="C942" s="128"/>
      <c r="D942" s="128"/>
      <c r="E942" s="128"/>
      <c r="F942" s="128"/>
      <c r="G942" s="128"/>
      <c r="H942" s="128"/>
      <c r="I942" s="128"/>
      <c r="J942" s="128"/>
      <c r="K942" s="128"/>
      <c r="L942" s="128"/>
      <c r="M942" s="128"/>
      <c r="N942" s="128"/>
      <c r="AE942" s="128"/>
      <c r="AN942" s="128"/>
      <c r="AO942" s="128"/>
      <c r="AP942" s="128"/>
      <c r="AQ942" s="128"/>
      <c r="AR942" s="128"/>
      <c r="AS942" s="128"/>
      <c r="AT942" s="128"/>
      <c r="AU942" s="128"/>
      <c r="AV942" s="128"/>
      <c r="AW942" s="128"/>
      <c r="AY942" s="128"/>
      <c r="AZ942" s="176"/>
      <c r="BA942" s="128"/>
      <c r="BB942" s="128"/>
      <c r="BD942" s="128"/>
      <c r="BE942" s="128"/>
      <c r="BF942" s="128"/>
      <c r="BG942" s="128"/>
      <c r="BI942" s="128"/>
      <c r="BJ942" s="128"/>
      <c r="BK942" s="128"/>
      <c r="BL942" s="128"/>
      <c r="BM942" s="128"/>
      <c r="BN942" s="128"/>
    </row>
    <row r="943" spans="1:66">
      <c r="A943" s="128"/>
      <c r="B943" s="128"/>
      <c r="C943" s="128"/>
      <c r="D943" s="128"/>
      <c r="E943" s="128"/>
      <c r="F943" s="128"/>
      <c r="G943" s="128"/>
      <c r="H943" s="128"/>
      <c r="I943" s="128"/>
      <c r="J943" s="128"/>
      <c r="K943" s="128"/>
      <c r="L943" s="128"/>
      <c r="M943" s="128"/>
      <c r="N943" s="128"/>
      <c r="AE943" s="128"/>
      <c r="AN943" s="128"/>
      <c r="AO943" s="128"/>
      <c r="AP943" s="128"/>
      <c r="AQ943" s="128"/>
      <c r="AR943" s="128"/>
      <c r="AS943" s="128"/>
      <c r="AT943" s="128"/>
      <c r="AU943" s="128"/>
      <c r="AV943" s="128"/>
      <c r="AW943" s="128"/>
      <c r="AY943" s="128"/>
      <c r="AZ943" s="176"/>
      <c r="BA943" s="128"/>
      <c r="BB943" s="128"/>
      <c r="BD943" s="128"/>
      <c r="BE943" s="128"/>
      <c r="BF943" s="128"/>
      <c r="BG943" s="128"/>
      <c r="BI943" s="128"/>
      <c r="BJ943" s="128"/>
      <c r="BK943" s="128"/>
      <c r="BL943" s="128"/>
      <c r="BM943" s="128"/>
      <c r="BN943" s="128"/>
    </row>
    <row r="944" spans="1:66">
      <c r="A944" s="128"/>
      <c r="B944" s="128"/>
      <c r="C944" s="128"/>
      <c r="D944" s="128"/>
      <c r="E944" s="128"/>
      <c r="F944" s="128"/>
      <c r="G944" s="128"/>
      <c r="H944" s="128"/>
      <c r="I944" s="128"/>
      <c r="J944" s="128"/>
      <c r="K944" s="128"/>
      <c r="L944" s="128"/>
      <c r="M944" s="128"/>
      <c r="N944" s="128"/>
      <c r="AE944" s="128"/>
      <c r="AN944" s="128"/>
      <c r="AO944" s="128"/>
      <c r="AP944" s="128"/>
      <c r="AQ944" s="128"/>
      <c r="AR944" s="128"/>
      <c r="AS944" s="128"/>
      <c r="AT944" s="128"/>
      <c r="AU944" s="128"/>
      <c r="AV944" s="128"/>
      <c r="AW944" s="128"/>
      <c r="AY944" s="128"/>
      <c r="AZ944" s="176"/>
      <c r="BA944" s="128"/>
      <c r="BB944" s="128"/>
      <c r="BD944" s="128"/>
      <c r="BE944" s="128"/>
      <c r="BF944" s="128"/>
      <c r="BG944" s="128"/>
      <c r="BI944" s="128"/>
      <c r="BJ944" s="128"/>
      <c r="BK944" s="128"/>
      <c r="BL944" s="128"/>
      <c r="BM944" s="128"/>
      <c r="BN944" s="128"/>
    </row>
    <row r="945" spans="1:66">
      <c r="A945" s="128"/>
      <c r="B945" s="128"/>
      <c r="C945" s="128"/>
      <c r="D945" s="128"/>
      <c r="E945" s="128"/>
      <c r="F945" s="128"/>
      <c r="G945" s="128"/>
      <c r="H945" s="128"/>
      <c r="I945" s="128"/>
      <c r="J945" s="128"/>
      <c r="K945" s="128"/>
      <c r="L945" s="128"/>
      <c r="M945" s="128"/>
      <c r="N945" s="128"/>
      <c r="AE945" s="128"/>
      <c r="AN945" s="128"/>
      <c r="AO945" s="128"/>
      <c r="AP945" s="128"/>
      <c r="AQ945" s="128"/>
      <c r="AR945" s="128"/>
      <c r="AS945" s="128"/>
      <c r="AT945" s="128"/>
      <c r="AU945" s="128"/>
      <c r="AV945" s="128"/>
      <c r="AW945" s="128"/>
      <c r="AY945" s="128"/>
      <c r="AZ945" s="176"/>
      <c r="BA945" s="128"/>
      <c r="BB945" s="128"/>
      <c r="BD945" s="128"/>
      <c r="BE945" s="128"/>
      <c r="BF945" s="128"/>
      <c r="BG945" s="128"/>
      <c r="BI945" s="128"/>
      <c r="BJ945" s="128"/>
      <c r="BK945" s="128"/>
      <c r="BL945" s="128"/>
      <c r="BM945" s="128"/>
      <c r="BN945" s="128"/>
    </row>
    <row r="946" spans="1:66">
      <c r="A946" s="128"/>
      <c r="B946" s="128"/>
      <c r="C946" s="128"/>
      <c r="D946" s="128"/>
      <c r="E946" s="128"/>
      <c r="F946" s="128"/>
      <c r="G946" s="128"/>
      <c r="H946" s="128"/>
      <c r="I946" s="128"/>
      <c r="J946" s="128"/>
      <c r="K946" s="128"/>
      <c r="L946" s="128"/>
      <c r="M946" s="128"/>
      <c r="N946" s="128"/>
      <c r="AE946" s="128"/>
      <c r="AN946" s="128"/>
      <c r="AO946" s="128"/>
      <c r="AP946" s="128"/>
      <c r="AQ946" s="128"/>
      <c r="AR946" s="128"/>
      <c r="AS946" s="128"/>
      <c r="AT946" s="128"/>
      <c r="AU946" s="128"/>
      <c r="AV946" s="128"/>
      <c r="AW946" s="128"/>
      <c r="AY946" s="128"/>
      <c r="AZ946" s="176"/>
      <c r="BA946" s="128"/>
      <c r="BB946" s="128"/>
      <c r="BD946" s="128"/>
      <c r="BE946" s="128"/>
      <c r="BF946" s="128"/>
      <c r="BG946" s="128"/>
      <c r="BI946" s="128"/>
      <c r="BJ946" s="128"/>
      <c r="BK946" s="128"/>
      <c r="BL946" s="128"/>
      <c r="BM946" s="128"/>
      <c r="BN946" s="128"/>
    </row>
    <row r="947" spans="1:66">
      <c r="A947" s="128"/>
      <c r="B947" s="128"/>
      <c r="C947" s="128"/>
      <c r="D947" s="128"/>
      <c r="E947" s="128"/>
      <c r="F947" s="128"/>
      <c r="G947" s="128"/>
      <c r="H947" s="128"/>
      <c r="I947" s="128"/>
      <c r="J947" s="128"/>
      <c r="K947" s="128"/>
      <c r="L947" s="128"/>
      <c r="M947" s="128"/>
      <c r="N947" s="128"/>
      <c r="AE947" s="128"/>
      <c r="AN947" s="128"/>
      <c r="AO947" s="128"/>
      <c r="AP947" s="128"/>
      <c r="AQ947" s="128"/>
      <c r="AR947" s="128"/>
      <c r="AS947" s="128"/>
      <c r="AT947" s="128"/>
      <c r="AU947" s="128"/>
      <c r="AV947" s="128"/>
      <c r="AW947" s="128"/>
      <c r="AY947" s="128"/>
      <c r="AZ947" s="176"/>
      <c r="BA947" s="128"/>
      <c r="BB947" s="128"/>
      <c r="BD947" s="128"/>
      <c r="BE947" s="128"/>
      <c r="BF947" s="128"/>
      <c r="BG947" s="128"/>
      <c r="BI947" s="128"/>
      <c r="BJ947" s="128"/>
      <c r="BK947" s="128"/>
      <c r="BL947" s="128"/>
      <c r="BM947" s="128"/>
      <c r="BN947" s="128"/>
    </row>
    <row r="948" spans="1:66">
      <c r="A948" s="128"/>
      <c r="B948" s="128"/>
      <c r="C948" s="128"/>
      <c r="D948" s="128"/>
      <c r="E948" s="128"/>
      <c r="F948" s="128"/>
      <c r="G948" s="128"/>
      <c r="H948" s="128"/>
      <c r="I948" s="128"/>
      <c r="J948" s="128"/>
      <c r="K948" s="128"/>
      <c r="L948" s="128"/>
      <c r="M948" s="128"/>
      <c r="N948" s="128"/>
      <c r="AE948" s="128"/>
      <c r="AN948" s="128"/>
      <c r="AO948" s="128"/>
      <c r="AP948" s="128"/>
      <c r="AQ948" s="128"/>
      <c r="AR948" s="128"/>
      <c r="AS948" s="128"/>
      <c r="AT948" s="128"/>
      <c r="AU948" s="128"/>
      <c r="AV948" s="128"/>
      <c r="AW948" s="128"/>
      <c r="AY948" s="128"/>
      <c r="AZ948" s="176"/>
      <c r="BA948" s="128"/>
      <c r="BB948" s="128"/>
      <c r="BD948" s="128"/>
      <c r="BE948" s="128"/>
      <c r="BF948" s="128"/>
      <c r="BG948" s="128"/>
      <c r="BI948" s="128"/>
      <c r="BJ948" s="128"/>
      <c r="BK948" s="128"/>
      <c r="BL948" s="128"/>
      <c r="BM948" s="128"/>
      <c r="BN948" s="128"/>
    </row>
    <row r="949" spans="1:66">
      <c r="A949" s="128"/>
      <c r="B949" s="128"/>
      <c r="C949" s="128"/>
      <c r="D949" s="128"/>
      <c r="E949" s="128"/>
      <c r="F949" s="128"/>
      <c r="G949" s="128"/>
      <c r="H949" s="128"/>
      <c r="I949" s="128"/>
      <c r="J949" s="128"/>
      <c r="K949" s="128"/>
      <c r="L949" s="128"/>
      <c r="M949" s="128"/>
      <c r="N949" s="128"/>
      <c r="AE949" s="128"/>
      <c r="AN949" s="128"/>
      <c r="AO949" s="128"/>
      <c r="AP949" s="128"/>
      <c r="AQ949" s="128"/>
      <c r="AR949" s="128"/>
      <c r="AS949" s="128"/>
      <c r="AT949" s="128"/>
      <c r="AU949" s="128"/>
      <c r="AV949" s="128"/>
      <c r="AW949" s="128"/>
      <c r="AY949" s="128"/>
      <c r="AZ949" s="176"/>
      <c r="BA949" s="128"/>
      <c r="BB949" s="128"/>
      <c r="BD949" s="128"/>
      <c r="BE949" s="128"/>
      <c r="BF949" s="128"/>
      <c r="BG949" s="128"/>
      <c r="BI949" s="128"/>
      <c r="BJ949" s="128"/>
      <c r="BK949" s="128"/>
      <c r="BL949" s="128"/>
      <c r="BM949" s="128"/>
      <c r="BN949" s="128"/>
    </row>
    <row r="950" spans="1:66">
      <c r="A950" s="128"/>
      <c r="B950" s="128"/>
      <c r="C950" s="128"/>
      <c r="D950" s="128"/>
      <c r="E950" s="128"/>
      <c r="F950" s="128"/>
      <c r="G950" s="128"/>
      <c r="H950" s="128"/>
      <c r="I950" s="128"/>
      <c r="J950" s="128"/>
      <c r="K950" s="128"/>
      <c r="L950" s="128"/>
      <c r="M950" s="128"/>
      <c r="N950" s="128"/>
      <c r="AE950" s="128"/>
      <c r="AN950" s="128"/>
      <c r="AO950" s="128"/>
      <c r="AP950" s="128"/>
      <c r="AQ950" s="128"/>
      <c r="AR950" s="128"/>
      <c r="AS950" s="128"/>
      <c r="AT950" s="128"/>
      <c r="AU950" s="128"/>
      <c r="AV950" s="128"/>
      <c r="AW950" s="128"/>
      <c r="AY950" s="128"/>
      <c r="AZ950" s="176"/>
      <c r="BA950" s="128"/>
      <c r="BB950" s="128"/>
      <c r="BD950" s="128"/>
      <c r="BE950" s="128"/>
      <c r="BF950" s="128"/>
      <c r="BG950" s="128"/>
      <c r="BI950" s="128"/>
      <c r="BJ950" s="128"/>
      <c r="BK950" s="128"/>
      <c r="BL950" s="128"/>
      <c r="BM950" s="128"/>
      <c r="BN950" s="128"/>
    </row>
    <row r="951" spans="1:66">
      <c r="A951" s="128"/>
      <c r="B951" s="128"/>
      <c r="C951" s="128"/>
      <c r="D951" s="128"/>
      <c r="E951" s="128"/>
      <c r="F951" s="128"/>
      <c r="G951" s="128"/>
      <c r="H951" s="128"/>
      <c r="I951" s="128"/>
      <c r="J951" s="128"/>
      <c r="K951" s="128"/>
      <c r="L951" s="128"/>
      <c r="M951" s="128"/>
      <c r="N951" s="128"/>
      <c r="AE951" s="128"/>
      <c r="AN951" s="128"/>
      <c r="AO951" s="128"/>
      <c r="AP951" s="128"/>
      <c r="AQ951" s="128"/>
      <c r="AR951" s="128"/>
      <c r="AS951" s="128"/>
      <c r="AT951" s="128"/>
      <c r="AU951" s="128"/>
      <c r="AV951" s="128"/>
      <c r="AW951" s="128"/>
      <c r="AY951" s="128"/>
      <c r="AZ951" s="176"/>
      <c r="BA951" s="128"/>
      <c r="BB951" s="128"/>
      <c r="BD951" s="128"/>
      <c r="BE951" s="128"/>
      <c r="BF951" s="128"/>
      <c r="BG951" s="128"/>
      <c r="BI951" s="128"/>
      <c r="BJ951" s="128"/>
      <c r="BK951" s="128"/>
      <c r="BL951" s="128"/>
      <c r="BM951" s="128"/>
      <c r="BN951" s="128"/>
    </row>
    <row r="952" spans="1:66">
      <c r="A952" s="128"/>
      <c r="B952" s="128"/>
      <c r="C952" s="128"/>
      <c r="D952" s="128"/>
      <c r="E952" s="128"/>
      <c r="F952" s="128"/>
      <c r="G952" s="128"/>
      <c r="H952" s="128"/>
      <c r="I952" s="128"/>
      <c r="J952" s="128"/>
      <c r="K952" s="128"/>
      <c r="L952" s="128"/>
      <c r="M952" s="128"/>
      <c r="N952" s="128"/>
      <c r="AE952" s="128"/>
      <c r="AN952" s="128"/>
      <c r="AO952" s="128"/>
      <c r="AP952" s="128"/>
      <c r="AQ952" s="128"/>
      <c r="AR952" s="128"/>
      <c r="AS952" s="128"/>
      <c r="AT952" s="128"/>
      <c r="AU952" s="128"/>
      <c r="AV952" s="128"/>
      <c r="AW952" s="128"/>
      <c r="AY952" s="128"/>
      <c r="AZ952" s="176"/>
      <c r="BA952" s="128"/>
      <c r="BB952" s="128"/>
      <c r="BD952" s="128"/>
      <c r="BE952" s="128"/>
      <c r="BF952" s="128"/>
      <c r="BG952" s="128"/>
      <c r="BI952" s="128"/>
      <c r="BJ952" s="128"/>
      <c r="BK952" s="128"/>
      <c r="BL952" s="128"/>
      <c r="BM952" s="128"/>
      <c r="BN952" s="128"/>
    </row>
    <row r="953" spans="1:66">
      <c r="A953" s="128"/>
      <c r="B953" s="128"/>
      <c r="C953" s="128"/>
      <c r="D953" s="128"/>
      <c r="E953" s="128"/>
      <c r="F953" s="128"/>
      <c r="G953" s="128"/>
      <c r="H953" s="128"/>
      <c r="I953" s="128"/>
      <c r="J953" s="128"/>
      <c r="K953" s="128"/>
      <c r="L953" s="128"/>
      <c r="M953" s="128"/>
      <c r="N953" s="128"/>
      <c r="AE953" s="128"/>
      <c r="AN953" s="128"/>
      <c r="AO953" s="128"/>
      <c r="AP953" s="128"/>
      <c r="AQ953" s="128"/>
      <c r="AR953" s="128"/>
      <c r="AS953" s="128"/>
      <c r="AT953" s="128"/>
      <c r="AU953" s="128"/>
      <c r="AV953" s="128"/>
      <c r="AW953" s="128"/>
      <c r="AY953" s="128"/>
      <c r="AZ953" s="176"/>
      <c r="BA953" s="128"/>
      <c r="BB953" s="128"/>
      <c r="BD953" s="128"/>
      <c r="BE953" s="128"/>
      <c r="BF953" s="128"/>
      <c r="BG953" s="128"/>
      <c r="BI953" s="128"/>
      <c r="BJ953" s="128"/>
      <c r="BK953" s="128"/>
      <c r="BL953" s="128"/>
      <c r="BM953" s="128"/>
      <c r="BN953" s="128"/>
    </row>
    <row r="954" spans="1:66">
      <c r="A954" s="128"/>
      <c r="B954" s="128"/>
      <c r="C954" s="128"/>
      <c r="D954" s="128"/>
      <c r="E954" s="128"/>
      <c r="F954" s="128"/>
      <c r="G954" s="128"/>
      <c r="H954" s="128"/>
      <c r="I954" s="128"/>
      <c r="J954" s="128"/>
      <c r="K954" s="128"/>
      <c r="L954" s="128"/>
      <c r="M954" s="128"/>
      <c r="N954" s="128"/>
      <c r="AE954" s="128"/>
      <c r="AN954" s="128"/>
      <c r="AO954" s="128"/>
      <c r="AP954" s="128"/>
      <c r="AQ954" s="128"/>
      <c r="AR954" s="128"/>
      <c r="AS954" s="128"/>
      <c r="AT954" s="128"/>
      <c r="AU954" s="128"/>
      <c r="AV954" s="128"/>
      <c r="AW954" s="128"/>
      <c r="AY954" s="128"/>
      <c r="AZ954" s="176"/>
      <c r="BA954" s="128"/>
      <c r="BB954" s="128"/>
      <c r="BD954" s="128"/>
      <c r="BE954" s="128"/>
      <c r="BF954" s="128"/>
      <c r="BG954" s="128"/>
      <c r="BI954" s="128"/>
      <c r="BJ954" s="128"/>
      <c r="BK954" s="128"/>
      <c r="BL954" s="128"/>
      <c r="BM954" s="128"/>
      <c r="BN954" s="128"/>
    </row>
    <row r="955" spans="1:66">
      <c r="A955" s="128"/>
      <c r="B955" s="128"/>
      <c r="C955" s="128"/>
      <c r="D955" s="128"/>
      <c r="E955" s="128"/>
      <c r="F955" s="128"/>
      <c r="G955" s="128"/>
      <c r="H955" s="128"/>
      <c r="I955" s="128"/>
      <c r="J955" s="128"/>
      <c r="K955" s="128"/>
      <c r="L955" s="128"/>
      <c r="M955" s="128"/>
      <c r="N955" s="128"/>
      <c r="AE955" s="128"/>
      <c r="AN955" s="128"/>
      <c r="AO955" s="128"/>
      <c r="AP955" s="128"/>
      <c r="AQ955" s="128"/>
      <c r="AR955" s="128"/>
      <c r="AS955" s="128"/>
      <c r="AT955" s="128"/>
      <c r="AU955" s="128"/>
      <c r="AV955" s="128"/>
      <c r="AW955" s="128"/>
      <c r="AY955" s="128"/>
      <c r="AZ955" s="176"/>
      <c r="BA955" s="128"/>
      <c r="BB955" s="128"/>
      <c r="BD955" s="128"/>
      <c r="BE955" s="128"/>
      <c r="BF955" s="128"/>
      <c r="BG955" s="128"/>
      <c r="BI955" s="128"/>
      <c r="BJ955" s="128"/>
      <c r="BK955" s="128"/>
      <c r="BL955" s="128"/>
      <c r="BM955" s="128"/>
      <c r="BN955" s="128"/>
    </row>
    <row r="956" spans="1:66">
      <c r="A956" s="128"/>
      <c r="B956" s="128"/>
      <c r="C956" s="128"/>
      <c r="D956" s="128"/>
      <c r="E956" s="128"/>
      <c r="F956" s="128"/>
      <c r="G956" s="128"/>
      <c r="H956" s="128"/>
      <c r="I956" s="128"/>
      <c r="J956" s="128"/>
      <c r="K956" s="128"/>
      <c r="L956" s="128"/>
      <c r="M956" s="128"/>
      <c r="N956" s="128"/>
      <c r="AE956" s="128"/>
      <c r="AN956" s="128"/>
      <c r="AO956" s="128"/>
      <c r="AP956" s="128"/>
      <c r="AQ956" s="128"/>
      <c r="AR956" s="128"/>
      <c r="AS956" s="128"/>
      <c r="AT956" s="128"/>
      <c r="AU956" s="128"/>
      <c r="AV956" s="128"/>
      <c r="AW956" s="128"/>
      <c r="AY956" s="128"/>
      <c r="AZ956" s="176"/>
      <c r="BA956" s="128"/>
      <c r="BB956" s="128"/>
      <c r="BD956" s="128"/>
      <c r="BE956" s="128"/>
      <c r="BF956" s="128"/>
      <c r="BG956" s="128"/>
      <c r="BI956" s="128"/>
      <c r="BJ956" s="128"/>
      <c r="BK956" s="128"/>
      <c r="BL956" s="128"/>
      <c r="BM956" s="128"/>
      <c r="BN956" s="128"/>
    </row>
    <row r="957" spans="1:66">
      <c r="A957" s="128"/>
      <c r="B957" s="128"/>
      <c r="C957" s="128"/>
      <c r="D957" s="128"/>
      <c r="E957" s="128"/>
      <c r="F957" s="128"/>
      <c r="G957" s="128"/>
      <c r="H957" s="128"/>
      <c r="I957" s="128"/>
      <c r="J957" s="128"/>
      <c r="K957" s="128"/>
      <c r="L957" s="128"/>
      <c r="M957" s="128"/>
      <c r="N957" s="128"/>
      <c r="AE957" s="128"/>
      <c r="AN957" s="128"/>
      <c r="AO957" s="128"/>
      <c r="AP957" s="128"/>
      <c r="AQ957" s="128"/>
      <c r="AR957" s="128"/>
      <c r="AS957" s="128"/>
      <c r="AT957" s="128"/>
      <c r="AU957" s="128"/>
      <c r="AV957" s="128"/>
      <c r="AW957" s="128"/>
      <c r="AY957" s="128"/>
      <c r="AZ957" s="176"/>
      <c r="BA957" s="128"/>
      <c r="BB957" s="128"/>
      <c r="BD957" s="128"/>
      <c r="BE957" s="128"/>
      <c r="BF957" s="128"/>
      <c r="BG957" s="128"/>
      <c r="BI957" s="128"/>
      <c r="BJ957" s="128"/>
      <c r="BK957" s="128"/>
      <c r="BL957" s="128"/>
      <c r="BM957" s="128"/>
      <c r="BN957" s="128"/>
    </row>
    <row r="958" spans="1:66">
      <c r="A958" s="128"/>
      <c r="B958" s="128"/>
      <c r="C958" s="128"/>
      <c r="D958" s="128"/>
      <c r="E958" s="128"/>
      <c r="F958" s="128"/>
      <c r="G958" s="128"/>
      <c r="H958" s="128"/>
      <c r="I958" s="128"/>
      <c r="J958" s="128"/>
      <c r="K958" s="128"/>
      <c r="L958" s="128"/>
      <c r="M958" s="128"/>
      <c r="N958" s="128"/>
      <c r="AE958" s="128"/>
      <c r="AN958" s="128"/>
      <c r="AO958" s="128"/>
      <c r="AP958" s="128"/>
      <c r="AQ958" s="128"/>
      <c r="AR958" s="128"/>
      <c r="AS958" s="128"/>
      <c r="AT958" s="128"/>
      <c r="AU958" s="128"/>
      <c r="AV958" s="128"/>
      <c r="AW958" s="128"/>
      <c r="AY958" s="128"/>
      <c r="AZ958" s="176"/>
      <c r="BA958" s="128"/>
      <c r="BB958" s="128"/>
      <c r="BD958" s="128"/>
      <c r="BE958" s="128"/>
      <c r="BF958" s="128"/>
      <c r="BG958" s="128"/>
      <c r="BI958" s="128"/>
      <c r="BJ958" s="128"/>
      <c r="BK958" s="128"/>
      <c r="BL958" s="128"/>
      <c r="BM958" s="128"/>
      <c r="BN958" s="128"/>
    </row>
    <row r="959" spans="1:66">
      <c r="A959" s="128"/>
      <c r="B959" s="128"/>
      <c r="C959" s="128"/>
      <c r="D959" s="128"/>
      <c r="E959" s="128"/>
      <c r="F959" s="128"/>
      <c r="G959" s="128"/>
      <c r="H959" s="128"/>
      <c r="I959" s="128"/>
      <c r="J959" s="128"/>
      <c r="K959" s="128"/>
      <c r="L959" s="128"/>
      <c r="M959" s="128"/>
      <c r="N959" s="128"/>
      <c r="AE959" s="128"/>
      <c r="AN959" s="128"/>
      <c r="AO959" s="128"/>
      <c r="AP959" s="128"/>
      <c r="AQ959" s="128"/>
      <c r="AR959" s="128"/>
      <c r="AS959" s="128"/>
      <c r="AT959" s="128"/>
      <c r="AU959" s="128"/>
      <c r="AV959" s="128"/>
      <c r="AW959" s="128"/>
      <c r="AY959" s="128"/>
      <c r="AZ959" s="176"/>
      <c r="BA959" s="128"/>
      <c r="BB959" s="128"/>
      <c r="BD959" s="128"/>
      <c r="BE959" s="128"/>
      <c r="BF959" s="128"/>
      <c r="BG959" s="128"/>
      <c r="BI959" s="128"/>
      <c r="BJ959" s="128"/>
      <c r="BK959" s="128"/>
      <c r="BL959" s="128"/>
      <c r="BM959" s="128"/>
      <c r="BN959" s="128"/>
    </row>
    <row r="960" spans="1:66">
      <c r="A960" s="128"/>
      <c r="B960" s="128"/>
      <c r="C960" s="128"/>
      <c r="D960" s="128"/>
      <c r="E960" s="128"/>
      <c r="F960" s="128"/>
      <c r="G960" s="128"/>
      <c r="H960" s="128"/>
      <c r="I960" s="128"/>
      <c r="J960" s="128"/>
      <c r="K960" s="128"/>
      <c r="L960" s="128"/>
      <c r="M960" s="128"/>
      <c r="N960" s="128"/>
      <c r="AE960" s="128"/>
      <c r="AN960" s="128"/>
      <c r="AO960" s="128"/>
      <c r="AP960" s="128"/>
      <c r="AQ960" s="128"/>
      <c r="AR960" s="128"/>
      <c r="AS960" s="128"/>
      <c r="AT960" s="128"/>
      <c r="AU960" s="128"/>
      <c r="AV960" s="128"/>
      <c r="AW960" s="128"/>
      <c r="AY960" s="128"/>
      <c r="AZ960" s="176"/>
      <c r="BA960" s="128"/>
      <c r="BB960" s="128"/>
      <c r="BD960" s="128"/>
      <c r="BE960" s="128"/>
      <c r="BF960" s="128"/>
      <c r="BG960" s="128"/>
      <c r="BI960" s="128"/>
      <c r="BJ960" s="128"/>
      <c r="BK960" s="128"/>
      <c r="BL960" s="128"/>
      <c r="BM960" s="128"/>
      <c r="BN960" s="128"/>
    </row>
    <row r="961" spans="1:66">
      <c r="A961" s="128"/>
      <c r="B961" s="128"/>
      <c r="C961" s="128"/>
      <c r="D961" s="128"/>
      <c r="E961" s="128"/>
      <c r="F961" s="128"/>
      <c r="G961" s="128"/>
      <c r="H961" s="128"/>
      <c r="I961" s="128"/>
      <c r="J961" s="128"/>
      <c r="K961" s="128"/>
      <c r="L961" s="128"/>
      <c r="M961" s="128"/>
      <c r="N961" s="128"/>
      <c r="AE961" s="128"/>
      <c r="AN961" s="128"/>
      <c r="AO961" s="128"/>
      <c r="AP961" s="128"/>
      <c r="AQ961" s="128"/>
      <c r="AR961" s="128"/>
      <c r="AS961" s="128"/>
      <c r="AT961" s="128"/>
      <c r="AU961" s="128"/>
      <c r="AV961" s="128"/>
      <c r="AW961" s="128"/>
      <c r="AY961" s="128"/>
      <c r="AZ961" s="176"/>
      <c r="BA961" s="128"/>
      <c r="BB961" s="128"/>
      <c r="BD961" s="128"/>
      <c r="BE961" s="128"/>
      <c r="BF961" s="128"/>
      <c r="BG961" s="128"/>
      <c r="BI961" s="128"/>
      <c r="BJ961" s="128"/>
      <c r="BK961" s="128"/>
      <c r="BL961" s="128"/>
      <c r="BM961" s="128"/>
      <c r="BN961" s="128"/>
    </row>
    <row r="962" spans="1:66">
      <c r="A962" s="128"/>
      <c r="B962" s="128"/>
      <c r="C962" s="128"/>
      <c r="D962" s="128"/>
      <c r="E962" s="128"/>
      <c r="F962" s="128"/>
      <c r="G962" s="128"/>
      <c r="H962" s="128"/>
      <c r="I962" s="128"/>
      <c r="J962" s="128"/>
      <c r="K962" s="128"/>
      <c r="L962" s="128"/>
      <c r="M962" s="128"/>
      <c r="N962" s="128"/>
      <c r="AE962" s="128"/>
      <c r="AN962" s="128"/>
      <c r="AO962" s="128"/>
      <c r="AP962" s="128"/>
      <c r="AQ962" s="128"/>
      <c r="AR962" s="128"/>
      <c r="AS962" s="128"/>
      <c r="AT962" s="128"/>
      <c r="AU962" s="128"/>
      <c r="AV962" s="128"/>
      <c r="AW962" s="128"/>
      <c r="AY962" s="128"/>
      <c r="AZ962" s="176"/>
      <c r="BA962" s="128"/>
      <c r="BB962" s="128"/>
      <c r="BD962" s="128"/>
      <c r="BE962" s="128"/>
      <c r="BF962" s="128"/>
      <c r="BG962" s="128"/>
      <c r="BI962" s="128"/>
      <c r="BJ962" s="128"/>
      <c r="BK962" s="128"/>
      <c r="BL962" s="128"/>
      <c r="BM962" s="128"/>
      <c r="BN962" s="128"/>
    </row>
    <row r="963" spans="1:66">
      <c r="A963" s="128"/>
      <c r="B963" s="128"/>
      <c r="C963" s="128"/>
      <c r="D963" s="128"/>
      <c r="E963" s="128"/>
      <c r="F963" s="128"/>
      <c r="G963" s="128"/>
      <c r="H963" s="128"/>
      <c r="I963" s="128"/>
      <c r="J963" s="128"/>
      <c r="K963" s="128"/>
      <c r="L963" s="128"/>
      <c r="M963" s="128"/>
      <c r="N963" s="128"/>
      <c r="AE963" s="128"/>
      <c r="AN963" s="128"/>
      <c r="AO963" s="128"/>
      <c r="AP963" s="128"/>
      <c r="AQ963" s="128"/>
      <c r="AR963" s="128"/>
      <c r="AS963" s="128"/>
      <c r="AT963" s="128"/>
      <c r="AU963" s="128"/>
      <c r="AV963" s="128"/>
      <c r="AW963" s="128"/>
      <c r="AY963" s="128"/>
      <c r="AZ963" s="176"/>
      <c r="BA963" s="128"/>
      <c r="BB963" s="128"/>
      <c r="BD963" s="128"/>
      <c r="BE963" s="128"/>
      <c r="BF963" s="128"/>
      <c r="BG963" s="128"/>
      <c r="BI963" s="128"/>
      <c r="BJ963" s="128"/>
      <c r="BK963" s="128"/>
      <c r="BL963" s="128"/>
      <c r="BM963" s="128"/>
      <c r="BN963" s="128"/>
    </row>
    <row r="964" spans="1:66">
      <c r="A964" s="128"/>
      <c r="B964" s="128"/>
      <c r="C964" s="128"/>
      <c r="D964" s="128"/>
      <c r="E964" s="128"/>
      <c r="F964" s="128"/>
      <c r="G964" s="128"/>
      <c r="H964" s="128"/>
      <c r="I964" s="128"/>
      <c r="J964" s="128"/>
      <c r="K964" s="128"/>
      <c r="L964" s="128"/>
      <c r="M964" s="128"/>
      <c r="N964" s="128"/>
      <c r="AE964" s="128"/>
      <c r="AN964" s="128"/>
      <c r="AO964" s="128"/>
      <c r="AP964" s="128"/>
      <c r="AQ964" s="128"/>
      <c r="AR964" s="128"/>
      <c r="AS964" s="128"/>
      <c r="AT964" s="128"/>
      <c r="AU964" s="128"/>
      <c r="AV964" s="128"/>
      <c r="AW964" s="128"/>
      <c r="AY964" s="128"/>
      <c r="AZ964" s="176"/>
      <c r="BA964" s="128"/>
      <c r="BB964" s="128"/>
      <c r="BD964" s="128"/>
      <c r="BE964" s="128"/>
      <c r="BF964" s="128"/>
      <c r="BG964" s="128"/>
      <c r="BI964" s="128"/>
      <c r="BJ964" s="128"/>
      <c r="BK964" s="128"/>
      <c r="BL964" s="128"/>
      <c r="BM964" s="128"/>
      <c r="BN964" s="128"/>
    </row>
    <row r="965" spans="1:66">
      <c r="A965" s="128"/>
      <c r="B965" s="128"/>
      <c r="C965" s="128"/>
      <c r="D965" s="128"/>
      <c r="E965" s="128"/>
      <c r="F965" s="128"/>
      <c r="G965" s="128"/>
      <c r="H965" s="128"/>
      <c r="I965" s="128"/>
      <c r="J965" s="128"/>
      <c r="K965" s="128"/>
      <c r="L965" s="128"/>
      <c r="M965" s="128"/>
      <c r="N965" s="128"/>
      <c r="AE965" s="128"/>
      <c r="AN965" s="128"/>
      <c r="AO965" s="128"/>
      <c r="AP965" s="128"/>
      <c r="AQ965" s="128"/>
      <c r="AR965" s="128"/>
      <c r="AS965" s="128"/>
      <c r="AT965" s="128"/>
      <c r="AU965" s="128"/>
      <c r="AV965" s="128"/>
      <c r="AW965" s="128"/>
      <c r="AY965" s="128"/>
      <c r="AZ965" s="176"/>
      <c r="BA965" s="128"/>
      <c r="BB965" s="128"/>
      <c r="BD965" s="128"/>
      <c r="BE965" s="128"/>
      <c r="BF965" s="128"/>
      <c r="BG965" s="128"/>
      <c r="BI965" s="128"/>
      <c r="BJ965" s="128"/>
      <c r="BK965" s="128"/>
      <c r="BL965" s="128"/>
      <c r="BM965" s="128"/>
      <c r="BN965" s="128"/>
    </row>
    <row r="966" spans="1:66">
      <c r="A966" s="128"/>
      <c r="B966" s="128"/>
      <c r="C966" s="128"/>
      <c r="D966" s="128"/>
      <c r="E966" s="128"/>
      <c r="F966" s="128"/>
      <c r="G966" s="128"/>
      <c r="H966" s="128"/>
      <c r="I966" s="128"/>
      <c r="J966" s="128"/>
      <c r="K966" s="128"/>
      <c r="L966" s="128"/>
      <c r="M966" s="128"/>
      <c r="N966" s="128"/>
      <c r="AE966" s="128"/>
      <c r="AN966" s="128"/>
      <c r="AO966" s="128"/>
      <c r="AP966" s="128"/>
      <c r="AQ966" s="128"/>
      <c r="AR966" s="128"/>
      <c r="AS966" s="128"/>
      <c r="AT966" s="128"/>
      <c r="AU966" s="128"/>
      <c r="AV966" s="128"/>
      <c r="AW966" s="128"/>
      <c r="AY966" s="128"/>
      <c r="AZ966" s="176"/>
      <c r="BA966" s="128"/>
      <c r="BB966" s="128"/>
      <c r="BD966" s="128"/>
      <c r="BE966" s="128"/>
      <c r="BF966" s="128"/>
      <c r="BG966" s="128"/>
      <c r="BI966" s="128"/>
      <c r="BJ966" s="128"/>
      <c r="BK966" s="128"/>
      <c r="BL966" s="128"/>
      <c r="BM966" s="128"/>
      <c r="BN966" s="128"/>
    </row>
    <row r="967" spans="1:66">
      <c r="A967" s="128"/>
      <c r="B967" s="128"/>
      <c r="C967" s="128"/>
      <c r="D967" s="128"/>
      <c r="E967" s="128"/>
      <c r="F967" s="128"/>
      <c r="G967" s="128"/>
      <c r="H967" s="128"/>
      <c r="I967" s="128"/>
      <c r="J967" s="128"/>
      <c r="K967" s="128"/>
      <c r="L967" s="128"/>
      <c r="M967" s="128"/>
      <c r="N967" s="128"/>
      <c r="AE967" s="128"/>
      <c r="AN967" s="128"/>
      <c r="AO967" s="128"/>
      <c r="AP967" s="128"/>
      <c r="AQ967" s="128"/>
      <c r="AR967" s="128"/>
      <c r="AS967" s="128"/>
      <c r="AT967" s="128"/>
      <c r="AU967" s="128"/>
      <c r="AV967" s="128"/>
      <c r="AW967" s="128"/>
      <c r="AY967" s="128"/>
      <c r="AZ967" s="176"/>
      <c r="BA967" s="128"/>
      <c r="BB967" s="128"/>
      <c r="BD967" s="128"/>
      <c r="BE967" s="128"/>
      <c r="BF967" s="128"/>
      <c r="BG967" s="128"/>
      <c r="BI967" s="128"/>
      <c r="BJ967" s="128"/>
      <c r="BK967" s="128"/>
      <c r="BL967" s="128"/>
      <c r="BM967" s="128"/>
      <c r="BN967" s="128"/>
    </row>
    <row r="968" spans="1:66">
      <c r="A968" s="128"/>
      <c r="B968" s="128"/>
      <c r="C968" s="128"/>
      <c r="D968" s="128"/>
      <c r="E968" s="128"/>
      <c r="F968" s="128"/>
      <c r="G968" s="128"/>
      <c r="H968" s="128"/>
      <c r="I968" s="128"/>
      <c r="J968" s="128"/>
      <c r="K968" s="128"/>
      <c r="L968" s="128"/>
      <c r="M968" s="128"/>
      <c r="N968" s="128"/>
      <c r="AE968" s="128"/>
      <c r="AN968" s="128"/>
      <c r="AO968" s="128"/>
      <c r="AP968" s="128"/>
      <c r="AQ968" s="128"/>
      <c r="AR968" s="128"/>
      <c r="AS968" s="128"/>
      <c r="AT968" s="128"/>
      <c r="AU968" s="128"/>
      <c r="AV968" s="128"/>
      <c r="AW968" s="128"/>
      <c r="AY968" s="128"/>
      <c r="AZ968" s="176"/>
      <c r="BA968" s="128"/>
      <c r="BB968" s="128"/>
      <c r="BD968" s="128"/>
      <c r="BE968" s="128"/>
      <c r="BF968" s="128"/>
      <c r="BG968" s="128"/>
      <c r="BI968" s="128"/>
      <c r="BJ968" s="128"/>
      <c r="BK968" s="128"/>
      <c r="BL968" s="128"/>
      <c r="BM968" s="128"/>
      <c r="BN968" s="128"/>
    </row>
    <row r="969" spans="1:66">
      <c r="A969" s="128"/>
      <c r="B969" s="128"/>
      <c r="C969" s="128"/>
      <c r="D969" s="128"/>
      <c r="E969" s="128"/>
      <c r="F969" s="128"/>
      <c r="G969" s="128"/>
      <c r="H969" s="128"/>
      <c r="I969" s="128"/>
      <c r="J969" s="128"/>
      <c r="K969" s="128"/>
      <c r="L969" s="128"/>
      <c r="M969" s="128"/>
      <c r="N969" s="128"/>
      <c r="AE969" s="128"/>
      <c r="AN969" s="128"/>
      <c r="AO969" s="128"/>
      <c r="AP969" s="128"/>
      <c r="AQ969" s="128"/>
      <c r="AR969" s="128"/>
      <c r="AS969" s="128"/>
      <c r="AT969" s="128"/>
      <c r="AU969" s="128"/>
      <c r="AV969" s="128"/>
      <c r="AW969" s="128"/>
      <c r="AY969" s="128"/>
      <c r="AZ969" s="176"/>
      <c r="BA969" s="128"/>
      <c r="BB969" s="128"/>
      <c r="BD969" s="128"/>
      <c r="BE969" s="128"/>
      <c r="BF969" s="128"/>
      <c r="BG969" s="128"/>
      <c r="BI969" s="128"/>
      <c r="BJ969" s="128"/>
      <c r="BK969" s="128"/>
      <c r="BL969" s="128"/>
      <c r="BM969" s="128"/>
      <c r="BN969" s="128"/>
    </row>
    <row r="970" spans="1:66">
      <c r="A970" s="128"/>
      <c r="B970" s="128"/>
      <c r="C970" s="128"/>
      <c r="D970" s="128"/>
      <c r="E970" s="128"/>
      <c r="F970" s="128"/>
      <c r="G970" s="128"/>
      <c r="H970" s="128"/>
      <c r="I970" s="128"/>
      <c r="J970" s="128"/>
      <c r="K970" s="128"/>
      <c r="L970" s="128"/>
      <c r="M970" s="128"/>
      <c r="N970" s="128"/>
      <c r="AE970" s="128"/>
      <c r="AN970" s="128"/>
      <c r="AO970" s="128"/>
      <c r="AP970" s="128"/>
      <c r="AQ970" s="128"/>
      <c r="AR970" s="128"/>
      <c r="AS970" s="128"/>
      <c r="AT970" s="128"/>
      <c r="AU970" s="128"/>
      <c r="AV970" s="128"/>
      <c r="AW970" s="128"/>
      <c r="AY970" s="128"/>
      <c r="AZ970" s="176"/>
      <c r="BA970" s="128"/>
      <c r="BB970" s="128"/>
      <c r="BD970" s="128"/>
      <c r="BE970" s="128"/>
      <c r="BF970" s="128"/>
      <c r="BG970" s="128"/>
      <c r="BI970" s="128"/>
      <c r="BJ970" s="128"/>
      <c r="BK970" s="128"/>
      <c r="BL970" s="128"/>
      <c r="BM970" s="128"/>
      <c r="BN970" s="128"/>
    </row>
    <row r="971" spans="1:66">
      <c r="A971" s="128"/>
      <c r="B971" s="128"/>
      <c r="C971" s="128"/>
      <c r="D971" s="128"/>
      <c r="E971" s="128"/>
      <c r="F971" s="128"/>
      <c r="G971" s="128"/>
      <c r="H971" s="128"/>
      <c r="I971" s="128"/>
      <c r="J971" s="128"/>
      <c r="K971" s="128"/>
      <c r="L971" s="128"/>
      <c r="M971" s="128"/>
      <c r="N971" s="128"/>
      <c r="AE971" s="128"/>
      <c r="AN971" s="128"/>
      <c r="AO971" s="128"/>
      <c r="AP971" s="128"/>
      <c r="AQ971" s="128"/>
      <c r="AR971" s="128"/>
      <c r="AS971" s="128"/>
      <c r="AT971" s="128"/>
      <c r="AU971" s="128"/>
      <c r="AV971" s="128"/>
      <c r="AW971" s="128"/>
      <c r="AY971" s="128"/>
      <c r="AZ971" s="176"/>
      <c r="BA971" s="128"/>
      <c r="BB971" s="128"/>
      <c r="BD971" s="128"/>
      <c r="BE971" s="128"/>
      <c r="BF971" s="128"/>
      <c r="BG971" s="128"/>
      <c r="BI971" s="128"/>
      <c r="BJ971" s="128"/>
      <c r="BK971" s="128"/>
      <c r="BL971" s="128"/>
      <c r="BM971" s="128"/>
      <c r="BN971" s="128"/>
    </row>
    <row r="972" spans="1:66">
      <c r="A972" s="128"/>
      <c r="B972" s="128"/>
      <c r="C972" s="128"/>
      <c r="D972" s="128"/>
      <c r="E972" s="128"/>
      <c r="F972" s="128"/>
      <c r="G972" s="128"/>
      <c r="H972" s="128"/>
      <c r="I972" s="128"/>
      <c r="J972" s="128"/>
      <c r="K972" s="128"/>
      <c r="L972" s="128"/>
      <c r="M972" s="128"/>
      <c r="N972" s="128"/>
      <c r="AE972" s="128"/>
      <c r="AN972" s="128"/>
      <c r="AO972" s="128"/>
      <c r="AP972" s="128"/>
      <c r="AQ972" s="128"/>
      <c r="AR972" s="128"/>
      <c r="AS972" s="128"/>
      <c r="AT972" s="128"/>
      <c r="AU972" s="128"/>
      <c r="AV972" s="128"/>
      <c r="AW972" s="128"/>
      <c r="AY972" s="128"/>
      <c r="AZ972" s="176"/>
      <c r="BA972" s="128"/>
      <c r="BB972" s="128"/>
      <c r="BD972" s="128"/>
      <c r="BE972" s="128"/>
      <c r="BF972" s="128"/>
      <c r="BG972" s="128"/>
      <c r="BI972" s="128"/>
      <c r="BJ972" s="128"/>
      <c r="BK972" s="128"/>
      <c r="BL972" s="128"/>
      <c r="BM972" s="128"/>
      <c r="BN972" s="128"/>
    </row>
    <row r="973" spans="1:66">
      <c r="A973" s="128"/>
      <c r="B973" s="128"/>
      <c r="C973" s="128"/>
      <c r="D973" s="128"/>
      <c r="E973" s="128"/>
      <c r="F973" s="128"/>
      <c r="G973" s="128"/>
      <c r="H973" s="128"/>
      <c r="I973" s="128"/>
      <c r="J973" s="128"/>
      <c r="K973" s="128"/>
      <c r="L973" s="128"/>
      <c r="M973" s="128"/>
      <c r="N973" s="128"/>
      <c r="AE973" s="128"/>
      <c r="AN973" s="128"/>
      <c r="AO973" s="128"/>
      <c r="AP973" s="128"/>
      <c r="AQ973" s="128"/>
      <c r="AR973" s="128"/>
      <c r="AS973" s="128"/>
      <c r="AT973" s="128"/>
      <c r="AU973" s="128"/>
      <c r="AV973" s="128"/>
      <c r="AW973" s="128"/>
      <c r="AY973" s="128"/>
      <c r="AZ973" s="176"/>
      <c r="BA973" s="128"/>
      <c r="BB973" s="128"/>
      <c r="BD973" s="128"/>
      <c r="BE973" s="128"/>
      <c r="BF973" s="128"/>
      <c r="BG973" s="128"/>
      <c r="BI973" s="128"/>
      <c r="BJ973" s="128"/>
      <c r="BK973" s="128"/>
      <c r="BL973" s="128"/>
      <c r="BM973" s="128"/>
      <c r="BN973" s="128"/>
    </row>
    <row r="974" spans="1:66">
      <c r="A974" s="128"/>
      <c r="B974" s="128"/>
      <c r="C974" s="128"/>
      <c r="D974" s="128"/>
      <c r="E974" s="128"/>
      <c r="F974" s="128"/>
      <c r="G974" s="128"/>
      <c r="H974" s="128"/>
      <c r="I974" s="128"/>
      <c r="J974" s="128"/>
      <c r="K974" s="128"/>
      <c r="L974" s="128"/>
      <c r="M974" s="128"/>
      <c r="N974" s="128"/>
      <c r="AE974" s="128"/>
      <c r="AN974" s="128"/>
      <c r="AO974" s="128"/>
      <c r="AP974" s="128"/>
      <c r="AQ974" s="128"/>
      <c r="AR974" s="128"/>
      <c r="AS974" s="128"/>
      <c r="AT974" s="128"/>
      <c r="AU974" s="128"/>
      <c r="AV974" s="128"/>
      <c r="AW974" s="128"/>
      <c r="AY974" s="128"/>
      <c r="AZ974" s="176"/>
      <c r="BA974" s="128"/>
      <c r="BB974" s="128"/>
      <c r="BD974" s="128"/>
      <c r="BE974" s="128"/>
      <c r="BF974" s="128"/>
      <c r="BG974" s="128"/>
      <c r="BI974" s="128"/>
      <c r="BJ974" s="128"/>
      <c r="BK974" s="128"/>
      <c r="BL974" s="128"/>
      <c r="BM974" s="128"/>
      <c r="BN974" s="128"/>
    </row>
    <row r="975" spans="1:66">
      <c r="A975" s="128"/>
      <c r="B975" s="128"/>
      <c r="C975" s="128"/>
      <c r="D975" s="128"/>
      <c r="E975" s="128"/>
      <c r="F975" s="128"/>
      <c r="G975" s="128"/>
      <c r="H975" s="128"/>
      <c r="I975" s="128"/>
      <c r="J975" s="128"/>
      <c r="K975" s="128"/>
      <c r="L975" s="128"/>
      <c r="M975" s="128"/>
      <c r="N975" s="128"/>
      <c r="AE975" s="128"/>
      <c r="AN975" s="128"/>
      <c r="AO975" s="128"/>
      <c r="AP975" s="128"/>
      <c r="AQ975" s="128"/>
      <c r="AR975" s="128"/>
      <c r="AS975" s="128"/>
      <c r="AT975" s="128"/>
      <c r="AU975" s="128"/>
      <c r="AV975" s="128"/>
      <c r="AW975" s="128"/>
      <c r="AY975" s="128"/>
      <c r="AZ975" s="176"/>
      <c r="BA975" s="128"/>
      <c r="BB975" s="128"/>
      <c r="BD975" s="128"/>
      <c r="BE975" s="128"/>
      <c r="BF975" s="128"/>
      <c r="BG975" s="128"/>
      <c r="BI975" s="128"/>
      <c r="BJ975" s="128"/>
      <c r="BK975" s="128"/>
      <c r="BL975" s="128"/>
      <c r="BM975" s="128"/>
      <c r="BN975" s="128"/>
    </row>
    <row r="976" spans="1:66">
      <c r="A976" s="128"/>
      <c r="B976" s="128"/>
      <c r="C976" s="128"/>
      <c r="D976" s="128"/>
      <c r="E976" s="128"/>
      <c r="F976" s="128"/>
      <c r="G976" s="128"/>
      <c r="H976" s="128"/>
      <c r="I976" s="128"/>
      <c r="J976" s="128"/>
      <c r="K976" s="128"/>
      <c r="L976" s="128"/>
      <c r="M976" s="128"/>
      <c r="N976" s="128"/>
      <c r="AE976" s="128"/>
      <c r="AN976" s="128"/>
      <c r="AO976" s="128"/>
      <c r="AP976" s="128"/>
      <c r="AQ976" s="128"/>
      <c r="AR976" s="128"/>
      <c r="AS976" s="128"/>
      <c r="AT976" s="128"/>
      <c r="AU976" s="128"/>
      <c r="AV976" s="128"/>
      <c r="AW976" s="128"/>
      <c r="AY976" s="128"/>
      <c r="AZ976" s="176"/>
      <c r="BA976" s="128"/>
      <c r="BB976" s="128"/>
      <c r="BD976" s="128"/>
      <c r="BE976" s="128"/>
      <c r="BF976" s="128"/>
      <c r="BG976" s="128"/>
      <c r="BI976" s="128"/>
      <c r="BJ976" s="128"/>
      <c r="BK976" s="128"/>
      <c r="BL976" s="128"/>
      <c r="BM976" s="128"/>
      <c r="BN976" s="128"/>
    </row>
    <row r="977" spans="1:66">
      <c r="A977" s="128"/>
      <c r="B977" s="128"/>
      <c r="C977" s="128"/>
      <c r="D977" s="128"/>
      <c r="E977" s="128"/>
      <c r="F977" s="128"/>
      <c r="G977" s="128"/>
      <c r="H977" s="128"/>
      <c r="I977" s="128"/>
      <c r="J977" s="128"/>
      <c r="K977" s="128"/>
      <c r="L977" s="128"/>
      <c r="M977" s="128"/>
      <c r="N977" s="128"/>
      <c r="AE977" s="128"/>
      <c r="AN977" s="128"/>
      <c r="AO977" s="128"/>
      <c r="AP977" s="128"/>
      <c r="AQ977" s="128"/>
      <c r="AR977" s="128"/>
      <c r="AS977" s="128"/>
      <c r="AT977" s="128"/>
      <c r="AU977" s="128"/>
      <c r="AV977" s="128"/>
      <c r="AW977" s="128"/>
      <c r="AY977" s="128"/>
      <c r="AZ977" s="176"/>
      <c r="BA977" s="128"/>
      <c r="BB977" s="128"/>
      <c r="BD977" s="128"/>
      <c r="BE977" s="128"/>
      <c r="BF977" s="128"/>
      <c r="BG977" s="128"/>
      <c r="BI977" s="128"/>
      <c r="BJ977" s="128"/>
      <c r="BK977" s="128"/>
      <c r="BL977" s="128"/>
      <c r="BM977" s="128"/>
      <c r="BN977" s="128"/>
    </row>
    <row r="978" spans="1:66">
      <c r="A978" s="128"/>
      <c r="B978" s="128"/>
      <c r="C978" s="128"/>
      <c r="D978" s="128"/>
      <c r="E978" s="128"/>
      <c r="F978" s="128"/>
      <c r="G978" s="128"/>
      <c r="H978" s="128"/>
      <c r="I978" s="128"/>
      <c r="J978" s="128"/>
      <c r="K978" s="128"/>
      <c r="L978" s="128"/>
      <c r="M978" s="128"/>
      <c r="N978" s="128"/>
      <c r="AE978" s="128"/>
      <c r="AN978" s="128"/>
      <c r="AO978" s="128"/>
      <c r="AP978" s="128"/>
      <c r="AQ978" s="128"/>
      <c r="AR978" s="128"/>
      <c r="AS978" s="128"/>
      <c r="AT978" s="128"/>
      <c r="AU978" s="128"/>
      <c r="AV978" s="128"/>
      <c r="AW978" s="128"/>
      <c r="AY978" s="128"/>
      <c r="AZ978" s="176"/>
      <c r="BA978" s="128"/>
      <c r="BB978" s="128"/>
      <c r="BD978" s="128"/>
      <c r="BE978" s="128"/>
      <c r="BF978" s="128"/>
      <c r="BG978" s="128"/>
      <c r="BI978" s="128"/>
      <c r="BJ978" s="128"/>
      <c r="BK978" s="128"/>
      <c r="BL978" s="128"/>
      <c r="BM978" s="128"/>
      <c r="BN978" s="128"/>
    </row>
    <row r="979" spans="1:66">
      <c r="A979" s="128"/>
      <c r="B979" s="128"/>
      <c r="C979" s="128"/>
      <c r="D979" s="128"/>
      <c r="E979" s="128"/>
      <c r="F979" s="128"/>
      <c r="G979" s="128"/>
      <c r="H979" s="128"/>
      <c r="I979" s="128"/>
      <c r="J979" s="128"/>
      <c r="K979" s="128"/>
      <c r="L979" s="128"/>
      <c r="M979" s="128"/>
      <c r="N979" s="128"/>
      <c r="AE979" s="128"/>
      <c r="AN979" s="128"/>
      <c r="AO979" s="128"/>
      <c r="AP979" s="128"/>
      <c r="AQ979" s="128"/>
      <c r="AR979" s="128"/>
      <c r="AS979" s="128"/>
      <c r="AT979" s="128"/>
      <c r="AU979" s="128"/>
      <c r="AV979" s="128"/>
      <c r="AW979" s="128"/>
      <c r="AY979" s="128"/>
      <c r="AZ979" s="176"/>
      <c r="BA979" s="128"/>
      <c r="BB979" s="128"/>
      <c r="BD979" s="128"/>
      <c r="BE979" s="128"/>
      <c r="BF979" s="128"/>
      <c r="BG979" s="128"/>
      <c r="BI979" s="128"/>
      <c r="BJ979" s="128"/>
      <c r="BK979" s="128"/>
      <c r="BL979" s="128"/>
      <c r="BM979" s="128"/>
      <c r="BN979" s="128"/>
    </row>
    <row r="980" spans="1:66">
      <c r="A980" s="128"/>
      <c r="B980" s="128"/>
      <c r="C980" s="128"/>
      <c r="D980" s="128"/>
      <c r="E980" s="128"/>
      <c r="F980" s="128"/>
      <c r="G980" s="128"/>
      <c r="H980" s="128"/>
      <c r="I980" s="128"/>
      <c r="J980" s="128"/>
      <c r="K980" s="128"/>
      <c r="L980" s="128"/>
      <c r="M980" s="128"/>
      <c r="N980" s="128"/>
      <c r="AE980" s="128"/>
      <c r="AN980" s="128"/>
      <c r="AO980" s="128"/>
      <c r="AP980" s="128"/>
      <c r="AQ980" s="128"/>
      <c r="AR980" s="128"/>
      <c r="AS980" s="128"/>
      <c r="AT980" s="128"/>
      <c r="AU980" s="128"/>
      <c r="AV980" s="128"/>
      <c r="AW980" s="128"/>
      <c r="AY980" s="128"/>
      <c r="AZ980" s="176"/>
      <c r="BA980" s="128"/>
      <c r="BB980" s="128"/>
      <c r="BD980" s="128"/>
      <c r="BE980" s="128"/>
      <c r="BF980" s="128"/>
      <c r="BG980" s="128"/>
      <c r="BI980" s="128"/>
      <c r="BJ980" s="128"/>
      <c r="BK980" s="128"/>
      <c r="BL980" s="128"/>
      <c r="BM980" s="128"/>
      <c r="BN980" s="128"/>
    </row>
    <row r="981" spans="1:66">
      <c r="A981" s="128"/>
      <c r="B981" s="128"/>
      <c r="C981" s="128"/>
      <c r="D981" s="128"/>
      <c r="E981" s="128"/>
      <c r="F981" s="128"/>
      <c r="G981" s="128"/>
      <c r="H981" s="128"/>
      <c r="I981" s="128"/>
      <c r="J981" s="128"/>
      <c r="K981" s="128"/>
      <c r="L981" s="128"/>
      <c r="M981" s="128"/>
      <c r="N981" s="128"/>
      <c r="AE981" s="128"/>
      <c r="AN981" s="128"/>
      <c r="AO981" s="128"/>
      <c r="AP981" s="128"/>
      <c r="AQ981" s="128"/>
      <c r="AR981" s="128"/>
      <c r="AS981" s="128"/>
      <c r="AT981" s="128"/>
      <c r="AU981" s="128"/>
      <c r="AV981" s="128"/>
      <c r="AW981" s="128"/>
      <c r="AY981" s="128"/>
      <c r="AZ981" s="176"/>
      <c r="BA981" s="128"/>
      <c r="BB981" s="128"/>
      <c r="BD981" s="128"/>
      <c r="BE981" s="128"/>
      <c r="BF981" s="128"/>
      <c r="BG981" s="128"/>
      <c r="BI981" s="128"/>
      <c r="BJ981" s="128"/>
      <c r="BK981" s="128"/>
      <c r="BL981" s="128"/>
      <c r="BM981" s="128"/>
      <c r="BN981" s="128"/>
    </row>
    <row r="982" spans="1:66">
      <c r="A982" s="128"/>
      <c r="B982" s="128"/>
      <c r="C982" s="128"/>
      <c r="D982" s="128"/>
      <c r="E982" s="128"/>
      <c r="F982" s="128"/>
      <c r="G982" s="128"/>
      <c r="H982" s="128"/>
      <c r="I982" s="128"/>
      <c r="J982" s="128"/>
      <c r="K982" s="128"/>
      <c r="L982" s="128"/>
      <c r="M982" s="128"/>
      <c r="N982" s="128"/>
      <c r="AE982" s="128"/>
      <c r="AN982" s="128"/>
      <c r="AO982" s="128"/>
      <c r="AP982" s="128"/>
      <c r="AQ982" s="128"/>
      <c r="AR982" s="128"/>
      <c r="AS982" s="128"/>
      <c r="AT982" s="128"/>
      <c r="AU982" s="128"/>
      <c r="AV982" s="128"/>
      <c r="AW982" s="128"/>
      <c r="AY982" s="128"/>
      <c r="AZ982" s="176"/>
      <c r="BA982" s="128"/>
      <c r="BB982" s="128"/>
      <c r="BD982" s="128"/>
      <c r="BE982" s="128"/>
      <c r="BF982" s="128"/>
      <c r="BG982" s="128"/>
      <c r="BI982" s="128"/>
      <c r="BJ982" s="128"/>
      <c r="BK982" s="128"/>
      <c r="BL982" s="128"/>
      <c r="BM982" s="128"/>
      <c r="BN982" s="128"/>
    </row>
    <row r="983" spans="1:66">
      <c r="A983" s="128"/>
      <c r="B983" s="128"/>
      <c r="C983" s="128"/>
      <c r="D983" s="128"/>
      <c r="E983" s="128"/>
      <c r="F983" s="128"/>
      <c r="G983" s="128"/>
      <c r="H983" s="128"/>
      <c r="I983" s="128"/>
      <c r="J983" s="128"/>
      <c r="K983" s="128"/>
      <c r="L983" s="128"/>
      <c r="M983" s="128"/>
      <c r="N983" s="128"/>
      <c r="AE983" s="128"/>
      <c r="AN983" s="128"/>
      <c r="AO983" s="128"/>
      <c r="AP983" s="128"/>
      <c r="AQ983" s="128"/>
      <c r="AR983" s="128"/>
      <c r="AS983" s="128"/>
      <c r="AT983" s="128"/>
      <c r="AU983" s="128"/>
      <c r="AV983" s="128"/>
      <c r="AW983" s="128"/>
      <c r="AY983" s="128"/>
      <c r="AZ983" s="176"/>
      <c r="BA983" s="128"/>
      <c r="BB983" s="128"/>
      <c r="BD983" s="128"/>
      <c r="BE983" s="128"/>
      <c r="BF983" s="128"/>
      <c r="BG983" s="128"/>
      <c r="BI983" s="128"/>
      <c r="BJ983" s="128"/>
      <c r="BK983" s="128"/>
      <c r="BL983" s="128"/>
      <c r="BM983" s="128"/>
      <c r="BN983" s="128"/>
    </row>
    <row r="984" spans="1:66">
      <c r="A984" s="128"/>
      <c r="B984" s="128"/>
      <c r="C984" s="128"/>
      <c r="D984" s="128"/>
      <c r="E984" s="128"/>
      <c r="F984" s="128"/>
      <c r="G984" s="128"/>
      <c r="H984" s="128"/>
      <c r="I984" s="128"/>
      <c r="J984" s="128"/>
      <c r="K984" s="128"/>
      <c r="L984" s="128"/>
      <c r="M984" s="128"/>
      <c r="N984" s="128"/>
      <c r="AE984" s="128"/>
      <c r="AN984" s="128"/>
      <c r="AO984" s="128"/>
      <c r="AP984" s="128"/>
      <c r="AQ984" s="128"/>
      <c r="AR984" s="128"/>
      <c r="AS984" s="128"/>
      <c r="AT984" s="128"/>
      <c r="AU984" s="128"/>
      <c r="AV984" s="128"/>
      <c r="AW984" s="128"/>
      <c r="AY984" s="128"/>
      <c r="AZ984" s="176"/>
      <c r="BA984" s="128"/>
      <c r="BB984" s="128"/>
      <c r="BD984" s="128"/>
      <c r="BE984" s="128"/>
      <c r="BF984" s="128"/>
      <c r="BG984" s="128"/>
      <c r="BI984" s="128"/>
      <c r="BJ984" s="128"/>
      <c r="BK984" s="128"/>
      <c r="BL984" s="128"/>
      <c r="BM984" s="128"/>
      <c r="BN984" s="128"/>
    </row>
    <row r="985" spans="1:66">
      <c r="A985" s="128"/>
      <c r="B985" s="128"/>
      <c r="C985" s="128"/>
      <c r="D985" s="128"/>
      <c r="E985" s="128"/>
      <c r="F985" s="128"/>
      <c r="G985" s="128"/>
      <c r="H985" s="128"/>
      <c r="I985" s="128"/>
      <c r="J985" s="128"/>
      <c r="K985" s="128"/>
      <c r="L985" s="128"/>
      <c r="M985" s="128"/>
      <c r="N985" s="128"/>
      <c r="AE985" s="128"/>
      <c r="AN985" s="128"/>
      <c r="AO985" s="128"/>
      <c r="AP985" s="128"/>
      <c r="AQ985" s="128"/>
      <c r="AR985" s="128"/>
      <c r="AS985" s="128"/>
      <c r="AT985" s="128"/>
      <c r="AU985" s="128"/>
      <c r="AV985" s="128"/>
      <c r="AW985" s="128"/>
      <c r="AY985" s="128"/>
      <c r="AZ985" s="176"/>
      <c r="BA985" s="128"/>
      <c r="BB985" s="128"/>
      <c r="BD985" s="128"/>
      <c r="BE985" s="128"/>
      <c r="BF985" s="128"/>
      <c r="BG985" s="128"/>
      <c r="BI985" s="128"/>
      <c r="BJ985" s="128"/>
      <c r="BK985" s="128"/>
      <c r="BL985" s="128"/>
      <c r="BM985" s="128"/>
      <c r="BN985" s="128"/>
    </row>
    <row r="986" spans="1:66">
      <c r="A986" s="128"/>
      <c r="B986" s="128"/>
      <c r="C986" s="128"/>
      <c r="D986" s="128"/>
      <c r="E986" s="128"/>
      <c r="F986" s="128"/>
      <c r="G986" s="128"/>
      <c r="H986" s="128"/>
      <c r="I986" s="128"/>
      <c r="J986" s="128"/>
      <c r="K986" s="128"/>
      <c r="L986" s="128"/>
      <c r="M986" s="128"/>
      <c r="N986" s="128"/>
      <c r="AE986" s="128"/>
      <c r="AN986" s="128"/>
      <c r="AO986" s="128"/>
      <c r="AP986" s="128"/>
      <c r="AQ986" s="128"/>
      <c r="AR986" s="128"/>
      <c r="AS986" s="128"/>
      <c r="AT986" s="128"/>
      <c r="AU986" s="128"/>
      <c r="AV986" s="128"/>
      <c r="AW986" s="128"/>
      <c r="AY986" s="128"/>
      <c r="AZ986" s="176"/>
      <c r="BA986" s="128"/>
      <c r="BB986" s="128"/>
      <c r="BD986" s="128"/>
      <c r="BE986" s="128"/>
      <c r="BF986" s="128"/>
      <c r="BG986" s="128"/>
      <c r="BI986" s="128"/>
      <c r="BJ986" s="128"/>
      <c r="BK986" s="128"/>
      <c r="BL986" s="128"/>
      <c r="BM986" s="128"/>
      <c r="BN986" s="128"/>
    </row>
    <row r="987" spans="1:66">
      <c r="A987" s="128"/>
      <c r="B987" s="128"/>
      <c r="C987" s="128"/>
      <c r="D987" s="128"/>
      <c r="E987" s="128"/>
      <c r="F987" s="128"/>
      <c r="G987" s="128"/>
      <c r="H987" s="128"/>
      <c r="I987" s="128"/>
      <c r="J987" s="128"/>
      <c r="K987" s="128"/>
      <c r="L987" s="128"/>
      <c r="M987" s="128"/>
      <c r="N987" s="128"/>
      <c r="AE987" s="128"/>
      <c r="AN987" s="128"/>
      <c r="AO987" s="128"/>
      <c r="AP987" s="128"/>
      <c r="AQ987" s="128"/>
      <c r="AR987" s="128"/>
      <c r="AS987" s="128"/>
      <c r="AT987" s="128"/>
      <c r="AU987" s="128"/>
      <c r="AV987" s="128"/>
      <c r="AW987" s="128"/>
      <c r="AY987" s="128"/>
      <c r="AZ987" s="176"/>
      <c r="BA987" s="128"/>
      <c r="BB987" s="128"/>
      <c r="BD987" s="128"/>
      <c r="BE987" s="128"/>
      <c r="BF987" s="128"/>
      <c r="BG987" s="128"/>
      <c r="BI987" s="128"/>
      <c r="BJ987" s="128"/>
      <c r="BK987" s="128"/>
      <c r="BL987" s="128"/>
      <c r="BM987" s="128"/>
      <c r="BN987" s="128"/>
    </row>
    <row r="988" spans="1:66">
      <c r="A988" s="128"/>
      <c r="B988" s="128"/>
      <c r="C988" s="128"/>
      <c r="D988" s="128"/>
      <c r="E988" s="128"/>
      <c r="F988" s="128"/>
      <c r="G988" s="128"/>
      <c r="H988" s="128"/>
      <c r="I988" s="128"/>
      <c r="J988" s="128"/>
      <c r="K988" s="128"/>
      <c r="L988" s="128"/>
      <c r="M988" s="128"/>
      <c r="N988" s="128"/>
      <c r="AE988" s="128"/>
      <c r="AN988" s="128"/>
      <c r="AO988" s="128"/>
      <c r="AP988" s="128"/>
      <c r="AQ988" s="128"/>
      <c r="AR988" s="128"/>
      <c r="AS988" s="128"/>
      <c r="AT988" s="128"/>
      <c r="AU988" s="128"/>
      <c r="AV988" s="128"/>
      <c r="AW988" s="128"/>
      <c r="AY988" s="128"/>
      <c r="AZ988" s="176"/>
      <c r="BA988" s="128"/>
      <c r="BB988" s="128"/>
      <c r="BD988" s="128"/>
      <c r="BE988" s="128"/>
      <c r="BF988" s="128"/>
      <c r="BG988" s="128"/>
      <c r="BI988" s="128"/>
      <c r="BJ988" s="128"/>
      <c r="BK988" s="128"/>
      <c r="BL988" s="128"/>
      <c r="BM988" s="128"/>
      <c r="BN988" s="128"/>
    </row>
    <row r="989" spans="1:66">
      <c r="A989" s="128"/>
      <c r="B989" s="128"/>
      <c r="C989" s="128"/>
      <c r="D989" s="128"/>
      <c r="E989" s="128"/>
      <c r="F989" s="128"/>
      <c r="G989" s="128"/>
      <c r="H989" s="128"/>
      <c r="I989" s="128"/>
      <c r="J989" s="128"/>
      <c r="K989" s="128"/>
      <c r="L989" s="128"/>
      <c r="M989" s="128"/>
      <c r="N989" s="128"/>
      <c r="AE989" s="128"/>
      <c r="AN989" s="128"/>
      <c r="AO989" s="128"/>
      <c r="AP989" s="128"/>
      <c r="AQ989" s="128"/>
      <c r="AR989" s="128"/>
      <c r="AS989" s="128"/>
      <c r="AT989" s="128"/>
      <c r="AU989" s="128"/>
      <c r="AV989" s="128"/>
      <c r="AW989" s="128"/>
      <c r="AY989" s="128"/>
      <c r="AZ989" s="176"/>
      <c r="BA989" s="128"/>
      <c r="BB989" s="128"/>
      <c r="BD989" s="128"/>
      <c r="BE989" s="128"/>
      <c r="BF989" s="128"/>
      <c r="BG989" s="128"/>
      <c r="BI989" s="128"/>
      <c r="BJ989" s="128"/>
      <c r="BK989" s="128"/>
      <c r="BL989" s="128"/>
      <c r="BM989" s="128"/>
      <c r="BN989" s="128"/>
    </row>
    <row r="990" spans="1:66">
      <c r="A990" s="128"/>
      <c r="B990" s="128"/>
      <c r="C990" s="128"/>
      <c r="D990" s="128"/>
      <c r="E990" s="128"/>
      <c r="F990" s="128"/>
      <c r="G990" s="128"/>
      <c r="H990" s="128"/>
      <c r="I990" s="128"/>
      <c r="J990" s="128"/>
      <c r="K990" s="128"/>
      <c r="L990" s="128"/>
      <c r="M990" s="128"/>
      <c r="N990" s="128"/>
      <c r="AE990" s="128"/>
      <c r="AN990" s="128"/>
      <c r="AO990" s="128"/>
      <c r="AP990" s="128"/>
      <c r="AQ990" s="128"/>
      <c r="AR990" s="128"/>
      <c r="AS990" s="128"/>
      <c r="AT990" s="128"/>
      <c r="AU990" s="128"/>
      <c r="AV990" s="128"/>
      <c r="AW990" s="128"/>
      <c r="AY990" s="128"/>
      <c r="AZ990" s="176"/>
      <c r="BA990" s="128"/>
      <c r="BB990" s="128"/>
      <c r="BD990" s="128"/>
      <c r="BE990" s="128"/>
      <c r="BF990" s="128"/>
      <c r="BG990" s="128"/>
      <c r="BI990" s="128"/>
      <c r="BJ990" s="128"/>
      <c r="BK990" s="128"/>
      <c r="BL990" s="128"/>
      <c r="BM990" s="128"/>
      <c r="BN990" s="128"/>
    </row>
    <row r="991" spans="1:66">
      <c r="A991" s="128"/>
      <c r="B991" s="128"/>
      <c r="C991" s="128"/>
      <c r="D991" s="128"/>
      <c r="E991" s="128"/>
      <c r="F991" s="128"/>
      <c r="G991" s="128"/>
      <c r="H991" s="128"/>
      <c r="I991" s="128"/>
      <c r="J991" s="128"/>
      <c r="K991" s="128"/>
      <c r="L991" s="128"/>
      <c r="M991" s="128"/>
      <c r="N991" s="128"/>
      <c r="AE991" s="128"/>
      <c r="AN991" s="128"/>
      <c r="AO991" s="128"/>
      <c r="AP991" s="128"/>
      <c r="AQ991" s="128"/>
      <c r="AR991" s="128"/>
      <c r="AS991" s="128"/>
      <c r="AT991" s="128"/>
      <c r="AU991" s="128"/>
      <c r="AV991" s="128"/>
      <c r="AW991" s="128"/>
      <c r="AY991" s="128"/>
      <c r="AZ991" s="176"/>
      <c r="BA991" s="128"/>
      <c r="BB991" s="128"/>
      <c r="BD991" s="128"/>
      <c r="BE991" s="128"/>
      <c r="BF991" s="128"/>
      <c r="BG991" s="128"/>
      <c r="BI991" s="128"/>
      <c r="BJ991" s="128"/>
      <c r="BK991" s="128"/>
      <c r="BL991" s="128"/>
      <c r="BM991" s="128"/>
      <c r="BN991" s="128"/>
    </row>
    <row r="992" spans="1:66">
      <c r="A992" s="128"/>
      <c r="B992" s="128"/>
      <c r="C992" s="128"/>
      <c r="D992" s="128"/>
      <c r="E992" s="128"/>
      <c r="F992" s="128"/>
      <c r="G992" s="128"/>
      <c r="H992" s="128"/>
      <c r="I992" s="128"/>
      <c r="J992" s="128"/>
      <c r="K992" s="128"/>
      <c r="L992" s="128"/>
      <c r="M992" s="128"/>
      <c r="N992" s="128"/>
      <c r="AE992" s="128"/>
      <c r="AN992" s="128"/>
      <c r="AO992" s="128"/>
      <c r="AP992" s="128"/>
      <c r="AQ992" s="128"/>
      <c r="AR992" s="128"/>
      <c r="AS992" s="128"/>
      <c r="AT992" s="128"/>
      <c r="AU992" s="128"/>
      <c r="AV992" s="128"/>
      <c r="AW992" s="128"/>
      <c r="AY992" s="128"/>
      <c r="AZ992" s="176"/>
      <c r="BA992" s="128"/>
      <c r="BB992" s="128"/>
      <c r="BD992" s="128"/>
      <c r="BE992" s="128"/>
      <c r="BF992" s="128"/>
      <c r="BG992" s="128"/>
      <c r="BI992" s="128"/>
      <c r="BJ992" s="128"/>
      <c r="BK992" s="128"/>
      <c r="BL992" s="128"/>
      <c r="BM992" s="128"/>
      <c r="BN992" s="128"/>
    </row>
    <row r="993" spans="1:66">
      <c r="A993" s="128"/>
      <c r="B993" s="128"/>
      <c r="C993" s="128"/>
      <c r="D993" s="128"/>
      <c r="E993" s="128"/>
      <c r="F993" s="128"/>
      <c r="G993" s="128"/>
      <c r="H993" s="128"/>
      <c r="I993" s="128"/>
      <c r="J993" s="128"/>
      <c r="K993" s="128"/>
      <c r="L993" s="128"/>
      <c r="M993" s="128"/>
      <c r="N993" s="128"/>
      <c r="AE993" s="128"/>
      <c r="AN993" s="128"/>
      <c r="AO993" s="128"/>
      <c r="AP993" s="128"/>
      <c r="AQ993" s="128"/>
      <c r="AR993" s="128"/>
      <c r="AS993" s="128"/>
      <c r="AT993" s="128"/>
      <c r="AU993" s="128"/>
      <c r="AV993" s="128"/>
      <c r="AW993" s="128"/>
      <c r="AY993" s="128"/>
      <c r="AZ993" s="176"/>
      <c r="BA993" s="128"/>
      <c r="BB993" s="128"/>
      <c r="BD993" s="128"/>
      <c r="BE993" s="128"/>
      <c r="BF993" s="128"/>
      <c r="BG993" s="128"/>
      <c r="BI993" s="128"/>
      <c r="BJ993" s="128"/>
      <c r="BK993" s="128"/>
      <c r="BL993" s="128"/>
      <c r="BM993" s="128"/>
      <c r="BN993" s="128"/>
    </row>
    <row r="994" spans="1:66">
      <c r="A994" s="128"/>
      <c r="B994" s="128"/>
      <c r="C994" s="128"/>
      <c r="D994" s="128"/>
      <c r="E994" s="128"/>
      <c r="F994" s="128"/>
      <c r="G994" s="128"/>
      <c r="H994" s="128"/>
      <c r="I994" s="128"/>
      <c r="J994" s="128"/>
      <c r="K994" s="128"/>
      <c r="L994" s="128"/>
      <c r="M994" s="128"/>
      <c r="N994" s="128"/>
      <c r="AE994" s="128"/>
      <c r="AN994" s="128"/>
      <c r="AO994" s="128"/>
      <c r="AP994" s="128"/>
      <c r="AQ994" s="128"/>
      <c r="AR994" s="128"/>
      <c r="AS994" s="128"/>
      <c r="AT994" s="128"/>
      <c r="AU994" s="128"/>
      <c r="AV994" s="128"/>
      <c r="AW994" s="128"/>
      <c r="AY994" s="128"/>
      <c r="AZ994" s="176"/>
      <c r="BA994" s="128"/>
      <c r="BB994" s="128"/>
      <c r="BD994" s="128"/>
      <c r="BE994" s="128"/>
      <c r="BF994" s="128"/>
      <c r="BG994" s="128"/>
      <c r="BI994" s="128"/>
      <c r="BJ994" s="128"/>
      <c r="BK994" s="128"/>
      <c r="BL994" s="128"/>
      <c r="BM994" s="128"/>
      <c r="BN994" s="128"/>
    </row>
    <row r="995" spans="1:66">
      <c r="A995" s="128"/>
      <c r="B995" s="128"/>
      <c r="C995" s="128"/>
      <c r="D995" s="128"/>
      <c r="E995" s="128"/>
      <c r="F995" s="128"/>
      <c r="G995" s="128"/>
      <c r="H995" s="128"/>
      <c r="I995" s="128"/>
      <c r="J995" s="128"/>
      <c r="K995" s="128"/>
      <c r="L995" s="128"/>
      <c r="M995" s="128"/>
      <c r="N995" s="128"/>
      <c r="AE995" s="128"/>
      <c r="AN995" s="128"/>
      <c r="AO995" s="128"/>
      <c r="AP995" s="128"/>
      <c r="AQ995" s="128"/>
      <c r="AR995" s="128"/>
      <c r="AS995" s="128"/>
      <c r="AT995" s="128"/>
      <c r="AU995" s="128"/>
      <c r="AV995" s="128"/>
      <c r="AW995" s="128"/>
      <c r="AY995" s="128"/>
      <c r="AZ995" s="176"/>
      <c r="BA995" s="128"/>
      <c r="BB995" s="128"/>
      <c r="BD995" s="128"/>
      <c r="BE995" s="128"/>
      <c r="BF995" s="128"/>
      <c r="BG995" s="128"/>
      <c r="BI995" s="128"/>
      <c r="BJ995" s="128"/>
      <c r="BK995" s="128"/>
      <c r="BL995" s="128"/>
      <c r="BM995" s="128"/>
      <c r="BN995" s="128"/>
    </row>
    <row r="996" spans="1:66">
      <c r="A996" s="128"/>
      <c r="B996" s="128"/>
      <c r="C996" s="128"/>
      <c r="D996" s="128"/>
      <c r="E996" s="128"/>
      <c r="F996" s="128"/>
      <c r="G996" s="128"/>
      <c r="H996" s="128"/>
      <c r="I996" s="128"/>
      <c r="J996" s="128"/>
      <c r="K996" s="128"/>
      <c r="L996" s="128"/>
      <c r="M996" s="128"/>
      <c r="N996" s="128"/>
      <c r="AE996" s="128"/>
      <c r="AN996" s="128"/>
      <c r="AO996" s="128"/>
      <c r="AP996" s="128"/>
      <c r="AQ996" s="128"/>
      <c r="AR996" s="128"/>
      <c r="AS996" s="128"/>
      <c r="AT996" s="128"/>
      <c r="AU996" s="128"/>
      <c r="AV996" s="128"/>
      <c r="AW996" s="128"/>
      <c r="AY996" s="128"/>
      <c r="AZ996" s="176"/>
      <c r="BA996" s="128"/>
      <c r="BB996" s="128"/>
      <c r="BD996" s="128"/>
      <c r="BE996" s="128"/>
      <c r="BF996" s="128"/>
      <c r="BG996" s="128"/>
      <c r="BI996" s="128"/>
      <c r="BJ996" s="128"/>
      <c r="BK996" s="128"/>
      <c r="BL996" s="128"/>
      <c r="BM996" s="128"/>
      <c r="BN996" s="128"/>
    </row>
    <row r="997" spans="1:66">
      <c r="A997" s="128"/>
      <c r="B997" s="128"/>
      <c r="C997" s="128"/>
      <c r="D997" s="128"/>
      <c r="E997" s="128"/>
      <c r="F997" s="128"/>
      <c r="G997" s="128"/>
      <c r="H997" s="128"/>
      <c r="I997" s="128"/>
      <c r="J997" s="128"/>
      <c r="K997" s="128"/>
      <c r="L997" s="128"/>
      <c r="M997" s="128"/>
      <c r="N997" s="128"/>
      <c r="AE997" s="128"/>
      <c r="AN997" s="128"/>
      <c r="AO997" s="128"/>
      <c r="AP997" s="128"/>
      <c r="AQ997" s="128"/>
      <c r="AR997" s="128"/>
      <c r="AS997" s="128"/>
      <c r="AT997" s="128"/>
      <c r="AU997" s="128"/>
      <c r="AV997" s="128"/>
      <c r="AW997" s="128"/>
      <c r="AY997" s="128"/>
      <c r="AZ997" s="176"/>
      <c r="BA997" s="128"/>
      <c r="BB997" s="128"/>
      <c r="BD997" s="128"/>
      <c r="BE997" s="128"/>
      <c r="BF997" s="128"/>
      <c r="BG997" s="128"/>
      <c r="BI997" s="128"/>
      <c r="BJ997" s="128"/>
      <c r="BK997" s="128"/>
      <c r="BL997" s="128"/>
      <c r="BM997" s="128"/>
      <c r="BN997" s="128"/>
    </row>
    <row r="998" spans="1:66">
      <c r="A998" s="128"/>
      <c r="B998" s="128"/>
      <c r="C998" s="128"/>
      <c r="D998" s="128"/>
      <c r="E998" s="128"/>
      <c r="F998" s="128"/>
      <c r="G998" s="128"/>
      <c r="H998" s="128"/>
      <c r="I998" s="128"/>
      <c r="J998" s="128"/>
      <c r="K998" s="128"/>
      <c r="L998" s="128"/>
      <c r="M998" s="128"/>
      <c r="N998" s="128"/>
      <c r="AE998" s="128"/>
      <c r="AN998" s="128"/>
      <c r="AO998" s="128"/>
      <c r="AP998" s="128"/>
      <c r="AQ998" s="128"/>
      <c r="AR998" s="128"/>
      <c r="AS998" s="128"/>
      <c r="AT998" s="128"/>
      <c r="AU998" s="128"/>
      <c r="AV998" s="128"/>
      <c r="AW998" s="128"/>
      <c r="AY998" s="128"/>
      <c r="AZ998" s="176"/>
      <c r="BA998" s="128"/>
      <c r="BB998" s="128"/>
      <c r="BD998" s="128"/>
      <c r="BE998" s="128"/>
      <c r="BF998" s="128"/>
      <c r="BG998" s="128"/>
      <c r="BI998" s="128"/>
      <c r="BJ998" s="128"/>
      <c r="BK998" s="128"/>
      <c r="BL998" s="128"/>
      <c r="BM998" s="128"/>
      <c r="BN998" s="128"/>
    </row>
    <row r="999" spans="1:66">
      <c r="A999" s="128"/>
      <c r="B999" s="128"/>
      <c r="C999" s="128"/>
      <c r="D999" s="128"/>
      <c r="E999" s="128"/>
      <c r="F999" s="128"/>
      <c r="G999" s="128"/>
      <c r="H999" s="128"/>
      <c r="I999" s="128"/>
      <c r="J999" s="128"/>
      <c r="K999" s="128"/>
      <c r="L999" s="128"/>
      <c r="M999" s="128"/>
      <c r="N999" s="128"/>
      <c r="AE999" s="128"/>
      <c r="AN999" s="128"/>
      <c r="AO999" s="128"/>
      <c r="AP999" s="128"/>
      <c r="AQ999" s="128"/>
      <c r="AR999" s="128"/>
      <c r="AS999" s="128"/>
      <c r="AT999" s="128"/>
      <c r="AU999" s="128"/>
      <c r="AV999" s="128"/>
      <c r="AW999" s="128"/>
      <c r="AY999" s="128"/>
      <c r="AZ999" s="176"/>
      <c r="BA999" s="128"/>
      <c r="BB999" s="128"/>
      <c r="BD999" s="128"/>
      <c r="BE999" s="128"/>
      <c r="BF999" s="128"/>
      <c r="BG999" s="128"/>
      <c r="BI999" s="128"/>
      <c r="BJ999" s="128"/>
      <c r="BK999" s="128"/>
      <c r="BL999" s="128"/>
      <c r="BM999" s="128"/>
      <c r="BN999" s="128"/>
    </row>
    <row r="1000" spans="1:66">
      <c r="A1000" s="128"/>
      <c r="B1000" s="128"/>
      <c r="C1000" s="128"/>
      <c r="D1000" s="128"/>
      <c r="E1000" s="128"/>
      <c r="F1000" s="128"/>
      <c r="G1000" s="128"/>
      <c r="H1000" s="128"/>
      <c r="I1000" s="128"/>
      <c r="J1000" s="128"/>
      <c r="K1000" s="128"/>
      <c r="L1000" s="128"/>
      <c r="M1000" s="128"/>
      <c r="N1000" s="128"/>
      <c r="AE1000" s="128"/>
      <c r="AN1000" s="128"/>
      <c r="AO1000" s="128"/>
      <c r="AP1000" s="128"/>
      <c r="AQ1000" s="128"/>
      <c r="AR1000" s="128"/>
      <c r="AS1000" s="128"/>
      <c r="AT1000" s="128"/>
      <c r="AU1000" s="128"/>
      <c r="AV1000" s="128"/>
      <c r="AW1000" s="128"/>
      <c r="AY1000" s="128"/>
      <c r="AZ1000" s="176"/>
      <c r="BA1000" s="128"/>
      <c r="BB1000" s="128"/>
      <c r="BD1000" s="128"/>
      <c r="BE1000" s="128"/>
      <c r="BF1000" s="128"/>
      <c r="BG1000" s="128"/>
      <c r="BI1000" s="128"/>
      <c r="BJ1000" s="128"/>
      <c r="BK1000" s="128"/>
      <c r="BL1000" s="128"/>
      <c r="BM1000" s="128"/>
      <c r="BN1000" s="128"/>
    </row>
    <row r="1001" spans="1:66">
      <c r="A1001" s="128"/>
      <c r="B1001" s="128"/>
      <c r="C1001" s="128"/>
      <c r="D1001" s="128"/>
      <c r="E1001" s="128"/>
      <c r="F1001" s="128"/>
      <c r="G1001" s="128"/>
      <c r="H1001" s="128"/>
      <c r="I1001" s="128"/>
      <c r="J1001" s="128"/>
      <c r="K1001" s="128"/>
      <c r="L1001" s="128"/>
      <c r="M1001" s="128"/>
      <c r="N1001" s="128"/>
      <c r="AE1001" s="128"/>
      <c r="AN1001" s="128"/>
      <c r="AO1001" s="128"/>
      <c r="AP1001" s="128"/>
      <c r="AQ1001" s="128"/>
      <c r="AR1001" s="128"/>
      <c r="AS1001" s="128"/>
      <c r="AT1001" s="128"/>
      <c r="AU1001" s="128"/>
      <c r="AV1001" s="128"/>
      <c r="AW1001" s="128"/>
      <c r="AY1001" s="128"/>
      <c r="AZ1001" s="176"/>
      <c r="BA1001" s="128"/>
      <c r="BB1001" s="128"/>
      <c r="BD1001" s="128"/>
      <c r="BE1001" s="128"/>
      <c r="BF1001" s="128"/>
      <c r="BG1001" s="128"/>
      <c r="BI1001" s="128"/>
      <c r="BJ1001" s="128"/>
      <c r="BK1001" s="128"/>
      <c r="BL1001" s="128"/>
      <c r="BM1001" s="128"/>
      <c r="BN1001" s="128"/>
    </row>
    <row r="1002" spans="1:66">
      <c r="A1002" s="128"/>
      <c r="B1002" s="128"/>
      <c r="C1002" s="128"/>
      <c r="D1002" s="128"/>
      <c r="E1002" s="128"/>
      <c r="F1002" s="128"/>
      <c r="G1002" s="128"/>
      <c r="H1002" s="128"/>
      <c r="I1002" s="128"/>
      <c r="J1002" s="128"/>
      <c r="K1002" s="128"/>
      <c r="L1002" s="128"/>
      <c r="M1002" s="128"/>
      <c r="N1002" s="128"/>
      <c r="AE1002" s="128"/>
      <c r="AN1002" s="128"/>
      <c r="AO1002" s="128"/>
      <c r="AP1002" s="128"/>
      <c r="AQ1002" s="128"/>
      <c r="AR1002" s="128"/>
      <c r="AS1002" s="128"/>
      <c r="AT1002" s="128"/>
      <c r="AU1002" s="128"/>
      <c r="AV1002" s="128"/>
      <c r="AW1002" s="128"/>
      <c r="AY1002" s="128"/>
      <c r="AZ1002" s="176"/>
      <c r="BA1002" s="128"/>
      <c r="BB1002" s="128"/>
      <c r="BD1002" s="128"/>
      <c r="BE1002" s="128"/>
      <c r="BF1002" s="128"/>
      <c r="BG1002" s="128"/>
      <c r="BI1002" s="128"/>
      <c r="BJ1002" s="128"/>
      <c r="BK1002" s="128"/>
      <c r="BL1002" s="128"/>
      <c r="BM1002" s="128"/>
      <c r="BN1002" s="128"/>
    </row>
    <row r="1003" spans="1:66">
      <c r="A1003" s="128"/>
      <c r="B1003" s="128"/>
      <c r="C1003" s="128"/>
      <c r="D1003" s="128"/>
      <c r="E1003" s="128"/>
      <c r="F1003" s="128"/>
      <c r="G1003" s="128"/>
      <c r="H1003" s="128"/>
      <c r="I1003" s="128"/>
      <c r="J1003" s="128"/>
      <c r="K1003" s="128"/>
      <c r="L1003" s="128"/>
      <c r="M1003" s="128"/>
      <c r="N1003" s="128"/>
      <c r="AE1003" s="128"/>
      <c r="AN1003" s="128"/>
      <c r="AO1003" s="128"/>
      <c r="AP1003" s="128"/>
      <c r="AQ1003" s="128"/>
      <c r="AR1003" s="128"/>
      <c r="AS1003" s="128"/>
      <c r="AT1003" s="128"/>
      <c r="AU1003" s="128"/>
      <c r="AV1003" s="128"/>
      <c r="AW1003" s="128"/>
      <c r="AY1003" s="128"/>
      <c r="AZ1003" s="176"/>
      <c r="BA1003" s="128"/>
      <c r="BB1003" s="128"/>
      <c r="BD1003" s="128"/>
      <c r="BE1003" s="128"/>
      <c r="BF1003" s="128"/>
      <c r="BG1003" s="128"/>
      <c r="BI1003" s="128"/>
      <c r="BJ1003" s="128"/>
      <c r="BK1003" s="128"/>
      <c r="BL1003" s="128"/>
      <c r="BM1003" s="128"/>
      <c r="BN1003" s="128"/>
    </row>
    <row r="1004" spans="1:66">
      <c r="A1004" s="128"/>
      <c r="B1004" s="128"/>
      <c r="C1004" s="128"/>
      <c r="D1004" s="128"/>
      <c r="E1004" s="128"/>
      <c r="F1004" s="128"/>
      <c r="G1004" s="128"/>
      <c r="H1004" s="128"/>
      <c r="I1004" s="128"/>
      <c r="J1004" s="128"/>
      <c r="K1004" s="128"/>
      <c r="L1004" s="128"/>
      <c r="M1004" s="128"/>
      <c r="N1004" s="128"/>
      <c r="AE1004" s="128"/>
      <c r="AN1004" s="128"/>
      <c r="AO1004" s="128"/>
      <c r="AP1004" s="128"/>
      <c r="AQ1004" s="128"/>
      <c r="AR1004" s="128"/>
      <c r="AS1004" s="128"/>
      <c r="AT1004" s="128"/>
      <c r="AU1004" s="128"/>
      <c r="AV1004" s="128"/>
      <c r="AW1004" s="128"/>
      <c r="AY1004" s="128"/>
      <c r="AZ1004" s="176"/>
      <c r="BA1004" s="128"/>
      <c r="BB1004" s="128"/>
      <c r="BD1004" s="128"/>
      <c r="BE1004" s="128"/>
      <c r="BF1004" s="128"/>
      <c r="BG1004" s="128"/>
      <c r="BI1004" s="128"/>
      <c r="BJ1004" s="128"/>
      <c r="BK1004" s="128"/>
      <c r="BL1004" s="128"/>
      <c r="BM1004" s="128"/>
      <c r="BN1004" s="128"/>
    </row>
    <row r="1005" spans="1:66">
      <c r="A1005" s="128"/>
      <c r="B1005" s="128"/>
      <c r="C1005" s="128"/>
      <c r="D1005" s="128"/>
      <c r="E1005" s="128"/>
      <c r="F1005" s="128"/>
      <c r="G1005" s="128"/>
      <c r="H1005" s="128"/>
      <c r="I1005" s="128"/>
      <c r="J1005" s="128"/>
      <c r="K1005" s="128"/>
      <c r="L1005" s="128"/>
      <c r="M1005" s="128"/>
      <c r="N1005" s="128"/>
      <c r="AE1005" s="128"/>
      <c r="AN1005" s="128"/>
      <c r="AO1005" s="128"/>
      <c r="AP1005" s="128"/>
      <c r="AQ1005" s="128"/>
      <c r="AR1005" s="128"/>
      <c r="AS1005" s="128"/>
      <c r="AT1005" s="128"/>
      <c r="AU1005" s="128"/>
      <c r="AV1005" s="128"/>
      <c r="AW1005" s="128"/>
      <c r="AY1005" s="128"/>
      <c r="AZ1005" s="176"/>
      <c r="BA1005" s="128"/>
      <c r="BB1005" s="128"/>
      <c r="BD1005" s="128"/>
      <c r="BE1005" s="128"/>
      <c r="BF1005" s="128"/>
      <c r="BG1005" s="128"/>
      <c r="BI1005" s="128"/>
      <c r="BJ1005" s="128"/>
      <c r="BK1005" s="128"/>
      <c r="BL1005" s="128"/>
      <c r="BM1005" s="128"/>
      <c r="BN1005" s="128"/>
    </row>
    <row r="1006" spans="1:66">
      <c r="A1006" s="128"/>
      <c r="B1006" s="128"/>
      <c r="C1006" s="128"/>
      <c r="D1006" s="128"/>
      <c r="E1006" s="128"/>
      <c r="F1006" s="128"/>
      <c r="G1006" s="128"/>
      <c r="H1006" s="128"/>
      <c r="I1006" s="128"/>
      <c r="J1006" s="128"/>
      <c r="K1006" s="128"/>
      <c r="L1006" s="128"/>
      <c r="M1006" s="128"/>
      <c r="N1006" s="128"/>
      <c r="AE1006" s="128"/>
      <c r="AN1006" s="128"/>
      <c r="AO1006" s="128"/>
      <c r="AP1006" s="128"/>
      <c r="AQ1006" s="128"/>
      <c r="AR1006" s="128"/>
      <c r="AS1006" s="128"/>
      <c r="AT1006" s="128"/>
      <c r="AU1006" s="128"/>
      <c r="AV1006" s="128"/>
      <c r="AW1006" s="128"/>
      <c r="AY1006" s="128"/>
      <c r="AZ1006" s="176"/>
      <c r="BA1006" s="128"/>
      <c r="BB1006" s="128"/>
      <c r="BD1006" s="128"/>
      <c r="BE1006" s="128"/>
      <c r="BF1006" s="128"/>
      <c r="BG1006" s="128"/>
      <c r="BI1006" s="128"/>
      <c r="BJ1006" s="128"/>
      <c r="BK1006" s="128"/>
      <c r="BL1006" s="128"/>
      <c r="BM1006" s="128"/>
      <c r="BN1006" s="128"/>
    </row>
    <row r="1007" spans="1:66">
      <c r="A1007" s="128"/>
      <c r="B1007" s="128"/>
      <c r="C1007" s="128"/>
      <c r="D1007" s="128"/>
      <c r="E1007" s="128"/>
      <c r="F1007" s="128"/>
      <c r="G1007" s="128"/>
      <c r="H1007" s="128"/>
      <c r="I1007" s="128"/>
      <c r="J1007" s="128"/>
      <c r="K1007" s="128"/>
      <c r="L1007" s="128"/>
      <c r="M1007" s="128"/>
      <c r="N1007" s="128"/>
      <c r="AE1007" s="128"/>
      <c r="AN1007" s="128"/>
      <c r="AO1007" s="128"/>
      <c r="AP1007" s="128"/>
      <c r="AQ1007" s="128"/>
      <c r="AR1007" s="128"/>
      <c r="AS1007" s="128"/>
      <c r="AT1007" s="128"/>
      <c r="AU1007" s="128"/>
      <c r="AV1007" s="128"/>
      <c r="AW1007" s="128"/>
      <c r="AY1007" s="128"/>
      <c r="AZ1007" s="176"/>
      <c r="BA1007" s="128"/>
      <c r="BB1007" s="128"/>
      <c r="BD1007" s="128"/>
      <c r="BE1007" s="128"/>
      <c r="BF1007" s="128"/>
      <c r="BG1007" s="128"/>
      <c r="BI1007" s="128"/>
      <c r="BJ1007" s="128"/>
      <c r="BK1007" s="128"/>
      <c r="BL1007" s="128"/>
      <c r="BM1007" s="128"/>
      <c r="BN1007" s="128"/>
    </row>
    <row r="1008" spans="1:66">
      <c r="A1008" s="128"/>
      <c r="B1008" s="128"/>
      <c r="C1008" s="128"/>
      <c r="D1008" s="128"/>
      <c r="E1008" s="128"/>
      <c r="F1008" s="128"/>
      <c r="G1008" s="128"/>
      <c r="H1008" s="128"/>
      <c r="I1008" s="128"/>
      <c r="J1008" s="128"/>
      <c r="K1008" s="128"/>
      <c r="L1008" s="128"/>
      <c r="M1008" s="128"/>
      <c r="N1008" s="128"/>
      <c r="AE1008" s="128"/>
      <c r="AN1008" s="128"/>
      <c r="AO1008" s="128"/>
      <c r="AP1008" s="128"/>
      <c r="AQ1008" s="128"/>
      <c r="AR1008" s="128"/>
      <c r="AS1008" s="128"/>
      <c r="AT1008" s="128"/>
      <c r="AU1008" s="128"/>
      <c r="AV1008" s="128"/>
      <c r="AW1008" s="128"/>
      <c r="AY1008" s="128"/>
      <c r="AZ1008" s="176"/>
      <c r="BA1008" s="128"/>
      <c r="BB1008" s="128"/>
      <c r="BD1008" s="128"/>
      <c r="BE1008" s="128"/>
      <c r="BF1008" s="128"/>
      <c r="BG1008" s="128"/>
      <c r="BI1008" s="128"/>
      <c r="BJ1008" s="128"/>
      <c r="BK1008" s="128"/>
      <c r="BL1008" s="128"/>
      <c r="BM1008" s="128"/>
      <c r="BN1008" s="128"/>
    </row>
    <row r="1009" spans="1:66">
      <c r="A1009" s="128"/>
      <c r="B1009" s="128"/>
      <c r="C1009" s="128"/>
      <c r="D1009" s="128"/>
      <c r="E1009" s="128"/>
      <c r="F1009" s="128"/>
      <c r="G1009" s="128"/>
      <c r="H1009" s="128"/>
      <c r="I1009" s="128"/>
      <c r="J1009" s="128"/>
      <c r="K1009" s="128"/>
      <c r="L1009" s="128"/>
      <c r="M1009" s="128"/>
      <c r="N1009" s="128"/>
      <c r="AE1009" s="128"/>
      <c r="AN1009" s="128"/>
      <c r="AO1009" s="128"/>
      <c r="AP1009" s="128"/>
      <c r="AQ1009" s="128"/>
      <c r="AR1009" s="128"/>
      <c r="AS1009" s="128"/>
      <c r="AT1009" s="128"/>
      <c r="AU1009" s="128"/>
      <c r="AV1009" s="128"/>
      <c r="AW1009" s="128"/>
      <c r="AY1009" s="128"/>
      <c r="AZ1009" s="176"/>
      <c r="BA1009" s="128"/>
      <c r="BB1009" s="128"/>
      <c r="BD1009" s="128"/>
      <c r="BE1009" s="128"/>
      <c r="BF1009" s="128"/>
      <c r="BG1009" s="128"/>
      <c r="BI1009" s="128"/>
      <c r="BJ1009" s="128"/>
      <c r="BK1009" s="128"/>
      <c r="BL1009" s="128"/>
      <c r="BM1009" s="128"/>
      <c r="BN1009" s="128"/>
    </row>
    <row r="1010" spans="1:66">
      <c r="A1010" s="128"/>
      <c r="B1010" s="128"/>
      <c r="C1010" s="128"/>
      <c r="D1010" s="128"/>
      <c r="E1010" s="128"/>
      <c r="F1010" s="128"/>
      <c r="G1010" s="128"/>
      <c r="H1010" s="128"/>
      <c r="I1010" s="128"/>
      <c r="J1010" s="128"/>
      <c r="K1010" s="128"/>
      <c r="L1010" s="128"/>
      <c r="M1010" s="128"/>
      <c r="N1010" s="128"/>
      <c r="AE1010" s="128"/>
      <c r="AN1010" s="128"/>
      <c r="AO1010" s="128"/>
      <c r="AP1010" s="128"/>
      <c r="AQ1010" s="128"/>
      <c r="AR1010" s="128"/>
      <c r="AS1010" s="128"/>
      <c r="AT1010" s="128"/>
      <c r="AU1010" s="128"/>
      <c r="AV1010" s="128"/>
      <c r="AW1010" s="128"/>
      <c r="AY1010" s="128"/>
      <c r="AZ1010" s="176"/>
      <c r="BA1010" s="128"/>
      <c r="BB1010" s="128"/>
      <c r="BD1010" s="128"/>
      <c r="BE1010" s="128"/>
      <c r="BF1010" s="128"/>
      <c r="BG1010" s="128"/>
      <c r="BI1010" s="128"/>
      <c r="BJ1010" s="128"/>
      <c r="BK1010" s="128"/>
      <c r="BL1010" s="128"/>
      <c r="BM1010" s="128"/>
      <c r="BN1010" s="128"/>
    </row>
    <row r="1011" spans="1:66">
      <c r="A1011" s="128"/>
      <c r="B1011" s="128"/>
      <c r="C1011" s="128"/>
      <c r="D1011" s="128"/>
      <c r="E1011" s="128"/>
      <c r="F1011" s="128"/>
      <c r="G1011" s="128"/>
      <c r="H1011" s="128"/>
      <c r="I1011" s="128"/>
      <c r="J1011" s="128"/>
      <c r="K1011" s="128"/>
      <c r="L1011" s="128"/>
      <c r="M1011" s="128"/>
      <c r="N1011" s="128"/>
      <c r="AE1011" s="128"/>
      <c r="AN1011" s="128"/>
      <c r="AO1011" s="128"/>
      <c r="AP1011" s="128"/>
      <c r="AQ1011" s="128"/>
      <c r="AR1011" s="128"/>
      <c r="AS1011" s="128"/>
      <c r="AT1011" s="128"/>
      <c r="AU1011" s="128"/>
      <c r="AV1011" s="128"/>
      <c r="AW1011" s="128"/>
      <c r="AY1011" s="128"/>
      <c r="AZ1011" s="176"/>
      <c r="BA1011" s="128"/>
      <c r="BB1011" s="128"/>
      <c r="BD1011" s="128"/>
      <c r="BE1011" s="128"/>
      <c r="BF1011" s="128"/>
      <c r="BG1011" s="128"/>
      <c r="BI1011" s="128"/>
      <c r="BJ1011" s="128"/>
      <c r="BK1011" s="128"/>
      <c r="BL1011" s="128"/>
      <c r="BM1011" s="128"/>
      <c r="BN1011" s="128"/>
    </row>
    <row r="1012" spans="1:66">
      <c r="A1012" s="128"/>
      <c r="B1012" s="128"/>
      <c r="C1012" s="128"/>
      <c r="D1012" s="128"/>
      <c r="E1012" s="128"/>
      <c r="F1012" s="128"/>
      <c r="G1012" s="128"/>
      <c r="H1012" s="128"/>
      <c r="I1012" s="128"/>
      <c r="J1012" s="128"/>
      <c r="K1012" s="128"/>
      <c r="L1012" s="128"/>
      <c r="M1012" s="128"/>
      <c r="N1012" s="128"/>
      <c r="AE1012" s="128"/>
      <c r="AN1012" s="128"/>
      <c r="AO1012" s="128"/>
      <c r="AP1012" s="128"/>
      <c r="AQ1012" s="128"/>
      <c r="AR1012" s="128"/>
      <c r="AS1012" s="128"/>
      <c r="AT1012" s="128"/>
      <c r="AU1012" s="128"/>
      <c r="AV1012" s="128"/>
      <c r="AW1012" s="128"/>
      <c r="AY1012" s="128"/>
      <c r="AZ1012" s="176"/>
      <c r="BA1012" s="128"/>
      <c r="BB1012" s="128"/>
      <c r="BD1012" s="128"/>
      <c r="BE1012" s="128"/>
      <c r="BF1012" s="128"/>
      <c r="BG1012" s="128"/>
      <c r="BI1012" s="128"/>
      <c r="BJ1012" s="128"/>
      <c r="BK1012" s="128"/>
      <c r="BL1012" s="128"/>
      <c r="BM1012" s="128"/>
      <c r="BN1012" s="128"/>
    </row>
    <row r="1013" spans="1:66">
      <c r="A1013" s="128"/>
      <c r="B1013" s="128"/>
      <c r="C1013" s="128"/>
      <c r="D1013" s="128"/>
      <c r="E1013" s="128"/>
      <c r="F1013" s="128"/>
      <c r="G1013" s="128"/>
      <c r="H1013" s="128"/>
      <c r="I1013" s="128"/>
      <c r="J1013" s="128"/>
      <c r="K1013" s="128"/>
      <c r="L1013" s="128"/>
      <c r="M1013" s="128"/>
      <c r="N1013" s="128"/>
      <c r="AE1013" s="128"/>
      <c r="AN1013" s="128"/>
      <c r="AO1013" s="128"/>
      <c r="AP1013" s="128"/>
      <c r="AQ1013" s="128"/>
      <c r="AR1013" s="128"/>
      <c r="AS1013" s="128"/>
      <c r="AT1013" s="128"/>
      <c r="AU1013" s="128"/>
      <c r="AV1013" s="128"/>
      <c r="AW1013" s="128"/>
      <c r="AY1013" s="128"/>
      <c r="AZ1013" s="176"/>
      <c r="BA1013" s="128"/>
      <c r="BB1013" s="128"/>
      <c r="BD1013" s="128"/>
      <c r="BE1013" s="128"/>
      <c r="BF1013" s="128"/>
      <c r="BG1013" s="128"/>
      <c r="BI1013" s="128"/>
      <c r="BJ1013" s="128"/>
      <c r="BK1013" s="128"/>
      <c r="BL1013" s="128"/>
      <c r="BM1013" s="128"/>
      <c r="BN1013" s="128"/>
    </row>
    <row r="1014" spans="1:66">
      <c r="A1014" s="128"/>
      <c r="B1014" s="128"/>
      <c r="C1014" s="128"/>
      <c r="D1014" s="128"/>
      <c r="E1014" s="128"/>
      <c r="F1014" s="128"/>
      <c r="G1014" s="128"/>
      <c r="H1014" s="128"/>
      <c r="I1014" s="128"/>
      <c r="J1014" s="128"/>
      <c r="K1014" s="128"/>
      <c r="L1014" s="128"/>
      <c r="M1014" s="128"/>
      <c r="N1014" s="128"/>
      <c r="AE1014" s="128"/>
      <c r="AN1014" s="128"/>
      <c r="AO1014" s="128"/>
      <c r="AP1014" s="128"/>
      <c r="AQ1014" s="128"/>
      <c r="AR1014" s="128"/>
      <c r="AS1014" s="128"/>
      <c r="AT1014" s="128"/>
      <c r="AU1014" s="128"/>
      <c r="AV1014" s="128"/>
      <c r="AW1014" s="128"/>
      <c r="AY1014" s="128"/>
      <c r="AZ1014" s="176"/>
      <c r="BA1014" s="128"/>
      <c r="BB1014" s="128"/>
      <c r="BD1014" s="128"/>
      <c r="BE1014" s="128"/>
      <c r="BF1014" s="128"/>
      <c r="BG1014" s="128"/>
      <c r="BI1014" s="128"/>
      <c r="BJ1014" s="128"/>
      <c r="BK1014" s="128"/>
      <c r="BL1014" s="128"/>
      <c r="BM1014" s="128"/>
      <c r="BN1014" s="128"/>
    </row>
    <row r="1015" spans="1:66">
      <c r="A1015" s="128"/>
      <c r="B1015" s="128"/>
      <c r="C1015" s="128"/>
      <c r="D1015" s="128"/>
      <c r="E1015" s="128"/>
      <c r="F1015" s="128"/>
      <c r="G1015" s="128"/>
      <c r="H1015" s="128"/>
      <c r="I1015" s="128"/>
      <c r="J1015" s="128"/>
      <c r="K1015" s="128"/>
      <c r="L1015" s="128"/>
      <c r="M1015" s="128"/>
      <c r="N1015" s="128"/>
      <c r="AE1015" s="128"/>
      <c r="AN1015" s="128"/>
      <c r="AO1015" s="128"/>
      <c r="AP1015" s="128"/>
      <c r="AQ1015" s="128"/>
      <c r="AR1015" s="128"/>
      <c r="AS1015" s="128"/>
      <c r="AT1015" s="128"/>
      <c r="AU1015" s="128"/>
      <c r="AV1015" s="128"/>
      <c r="AW1015" s="128"/>
      <c r="AY1015" s="128"/>
      <c r="AZ1015" s="176"/>
      <c r="BA1015" s="128"/>
      <c r="BB1015" s="128"/>
      <c r="BD1015" s="128"/>
      <c r="BE1015" s="128"/>
      <c r="BF1015" s="128"/>
      <c r="BG1015" s="128"/>
      <c r="BI1015" s="128"/>
      <c r="BJ1015" s="128"/>
      <c r="BK1015" s="128"/>
      <c r="BL1015" s="128"/>
      <c r="BM1015" s="128"/>
      <c r="BN1015" s="128"/>
    </row>
    <row r="1016" spans="1:66">
      <c r="A1016" s="128"/>
      <c r="B1016" s="128"/>
      <c r="C1016" s="128"/>
      <c r="D1016" s="128"/>
      <c r="E1016" s="128"/>
      <c r="F1016" s="128"/>
      <c r="G1016" s="128"/>
      <c r="H1016" s="128"/>
      <c r="I1016" s="128"/>
      <c r="J1016" s="128"/>
      <c r="K1016" s="128"/>
      <c r="L1016" s="128"/>
      <c r="M1016" s="128"/>
      <c r="N1016" s="128"/>
      <c r="AE1016" s="128"/>
      <c r="AN1016" s="128"/>
      <c r="AO1016" s="128"/>
      <c r="AP1016" s="128"/>
      <c r="AQ1016" s="128"/>
      <c r="AR1016" s="128"/>
      <c r="AS1016" s="128"/>
      <c r="AT1016" s="128"/>
      <c r="AU1016" s="128"/>
      <c r="AV1016" s="128"/>
      <c r="AW1016" s="128"/>
      <c r="AY1016" s="128"/>
      <c r="AZ1016" s="176"/>
      <c r="BA1016" s="128"/>
      <c r="BB1016" s="128"/>
      <c r="BD1016" s="128"/>
      <c r="BE1016" s="128"/>
      <c r="BF1016" s="128"/>
      <c r="BG1016" s="128"/>
      <c r="BI1016" s="128"/>
      <c r="BJ1016" s="128"/>
      <c r="BK1016" s="128"/>
      <c r="BL1016" s="128"/>
      <c r="BM1016" s="128"/>
      <c r="BN1016" s="128"/>
    </row>
    <row r="1017" spans="1:66">
      <c r="A1017" s="128"/>
      <c r="B1017" s="128"/>
      <c r="C1017" s="128"/>
      <c r="D1017" s="128"/>
      <c r="E1017" s="128"/>
      <c r="F1017" s="128"/>
      <c r="G1017" s="128"/>
      <c r="H1017" s="128"/>
      <c r="I1017" s="128"/>
      <c r="J1017" s="128"/>
      <c r="K1017" s="128"/>
      <c r="L1017" s="128"/>
      <c r="M1017" s="128"/>
      <c r="N1017" s="128"/>
      <c r="AE1017" s="128"/>
      <c r="AN1017" s="128"/>
      <c r="AO1017" s="128"/>
      <c r="AP1017" s="128"/>
      <c r="AQ1017" s="128"/>
      <c r="AR1017" s="128"/>
      <c r="AS1017" s="128"/>
      <c r="AT1017" s="128"/>
      <c r="AU1017" s="128"/>
      <c r="AV1017" s="128"/>
      <c r="AW1017" s="128"/>
      <c r="AY1017" s="128"/>
      <c r="AZ1017" s="176"/>
      <c r="BA1017" s="128"/>
      <c r="BB1017" s="128"/>
      <c r="BD1017" s="128"/>
      <c r="BE1017" s="128"/>
      <c r="BF1017" s="128"/>
      <c r="BG1017" s="128"/>
      <c r="BI1017" s="128"/>
      <c r="BJ1017" s="128"/>
      <c r="BK1017" s="128"/>
      <c r="BL1017" s="128"/>
      <c r="BM1017" s="128"/>
      <c r="BN1017" s="128"/>
    </row>
    <row r="1018" spans="1:66">
      <c r="A1018" s="128"/>
      <c r="B1018" s="128"/>
      <c r="C1018" s="128"/>
      <c r="D1018" s="128"/>
      <c r="E1018" s="128"/>
      <c r="F1018" s="128"/>
      <c r="G1018" s="128"/>
      <c r="H1018" s="128"/>
      <c r="I1018" s="128"/>
      <c r="J1018" s="128"/>
      <c r="K1018" s="128"/>
      <c r="L1018" s="128"/>
      <c r="M1018" s="128"/>
      <c r="N1018" s="128"/>
      <c r="AE1018" s="128"/>
      <c r="AN1018" s="128"/>
      <c r="AO1018" s="128"/>
      <c r="AP1018" s="128"/>
      <c r="AQ1018" s="128"/>
      <c r="AR1018" s="128"/>
      <c r="AS1018" s="128"/>
      <c r="AT1018" s="128"/>
      <c r="AU1018" s="128"/>
      <c r="AV1018" s="128"/>
      <c r="AW1018" s="128"/>
      <c r="AY1018" s="128"/>
      <c r="AZ1018" s="176"/>
      <c r="BA1018" s="128"/>
      <c r="BB1018" s="128"/>
      <c r="BD1018" s="128"/>
      <c r="BE1018" s="128"/>
      <c r="BF1018" s="128"/>
      <c r="BG1018" s="128"/>
      <c r="BI1018" s="128"/>
      <c r="BJ1018" s="128"/>
      <c r="BK1018" s="128"/>
      <c r="BL1018" s="128"/>
      <c r="BM1018" s="128"/>
      <c r="BN1018" s="128"/>
    </row>
    <row r="1019" spans="1:66">
      <c r="A1019" s="128"/>
      <c r="B1019" s="128"/>
      <c r="C1019" s="128"/>
      <c r="D1019" s="128"/>
      <c r="E1019" s="128"/>
      <c r="F1019" s="128"/>
      <c r="G1019" s="128"/>
      <c r="H1019" s="128"/>
      <c r="I1019" s="128"/>
      <c r="J1019" s="128"/>
      <c r="K1019" s="128"/>
      <c r="L1019" s="128"/>
      <c r="M1019" s="128"/>
      <c r="N1019" s="128"/>
      <c r="AE1019" s="128"/>
      <c r="AN1019" s="128"/>
      <c r="AO1019" s="128"/>
      <c r="AP1019" s="128"/>
      <c r="AQ1019" s="128"/>
      <c r="AR1019" s="128"/>
      <c r="AS1019" s="128"/>
      <c r="AT1019" s="128"/>
      <c r="AU1019" s="128"/>
      <c r="AV1019" s="128"/>
      <c r="AW1019" s="128"/>
      <c r="AY1019" s="128"/>
      <c r="AZ1019" s="176"/>
      <c r="BA1019" s="128"/>
      <c r="BB1019" s="128"/>
      <c r="BD1019" s="128"/>
      <c r="BE1019" s="128"/>
      <c r="BF1019" s="128"/>
      <c r="BG1019" s="128"/>
      <c r="BI1019" s="128"/>
      <c r="BJ1019" s="128"/>
      <c r="BK1019" s="128"/>
      <c r="BL1019" s="128"/>
      <c r="BM1019" s="128"/>
      <c r="BN1019" s="128"/>
    </row>
    <row r="1020" spans="1:66">
      <c r="A1020" s="128"/>
      <c r="B1020" s="128"/>
      <c r="C1020" s="128"/>
      <c r="D1020" s="128"/>
      <c r="E1020" s="128"/>
      <c r="F1020" s="128"/>
      <c r="G1020" s="128"/>
      <c r="H1020" s="128"/>
      <c r="I1020" s="128"/>
      <c r="J1020" s="128"/>
      <c r="K1020" s="128"/>
      <c r="L1020" s="128"/>
      <c r="M1020" s="128"/>
      <c r="N1020" s="128"/>
      <c r="AE1020" s="128"/>
      <c r="AN1020" s="128"/>
      <c r="AO1020" s="128"/>
      <c r="AP1020" s="128"/>
      <c r="AQ1020" s="128"/>
      <c r="AR1020" s="128"/>
      <c r="AS1020" s="128"/>
      <c r="AT1020" s="128"/>
      <c r="AU1020" s="128"/>
      <c r="AV1020" s="128"/>
      <c r="AW1020" s="128"/>
      <c r="AY1020" s="128"/>
      <c r="AZ1020" s="176"/>
      <c r="BA1020" s="128"/>
      <c r="BB1020" s="128"/>
      <c r="BD1020" s="128"/>
      <c r="BE1020" s="128"/>
      <c r="BF1020" s="128"/>
      <c r="BG1020" s="128"/>
      <c r="BI1020" s="128"/>
      <c r="BJ1020" s="128"/>
      <c r="BK1020" s="128"/>
      <c r="BL1020" s="128"/>
      <c r="BM1020" s="128"/>
      <c r="BN1020" s="128"/>
    </row>
    <row r="1021" spans="1:66">
      <c r="A1021" s="128"/>
      <c r="B1021" s="128"/>
      <c r="C1021" s="128"/>
      <c r="D1021" s="128"/>
      <c r="E1021" s="128"/>
      <c r="F1021" s="128"/>
      <c r="G1021" s="128"/>
      <c r="H1021" s="128"/>
      <c r="I1021" s="128"/>
      <c r="J1021" s="128"/>
      <c r="K1021" s="128"/>
      <c r="L1021" s="128"/>
      <c r="M1021" s="128"/>
      <c r="N1021" s="128"/>
      <c r="AE1021" s="128"/>
      <c r="AN1021" s="128"/>
      <c r="AO1021" s="128"/>
      <c r="AP1021" s="128"/>
      <c r="AQ1021" s="128"/>
      <c r="AR1021" s="128"/>
      <c r="AS1021" s="128"/>
      <c r="AT1021" s="128"/>
      <c r="AU1021" s="128"/>
      <c r="AV1021" s="128"/>
      <c r="AW1021" s="128"/>
      <c r="AY1021" s="128"/>
      <c r="AZ1021" s="176"/>
      <c r="BA1021" s="128"/>
      <c r="BB1021" s="128"/>
      <c r="BD1021" s="128"/>
      <c r="BE1021" s="128"/>
      <c r="BF1021" s="128"/>
      <c r="BG1021" s="128"/>
      <c r="BI1021" s="128"/>
      <c r="BJ1021" s="128"/>
      <c r="BK1021" s="128"/>
      <c r="BL1021" s="128"/>
      <c r="BM1021" s="128"/>
      <c r="BN1021" s="128"/>
    </row>
    <row r="1022" spans="1:66">
      <c r="A1022" s="128"/>
      <c r="B1022" s="128"/>
      <c r="C1022" s="128"/>
      <c r="D1022" s="128"/>
      <c r="E1022" s="128"/>
      <c r="F1022" s="128"/>
      <c r="G1022" s="128"/>
      <c r="H1022" s="128"/>
      <c r="I1022" s="128"/>
      <c r="J1022" s="128"/>
      <c r="K1022" s="128"/>
      <c r="L1022" s="128"/>
      <c r="M1022" s="128"/>
      <c r="N1022" s="128"/>
      <c r="AE1022" s="128"/>
      <c r="AN1022" s="128"/>
      <c r="AO1022" s="128"/>
      <c r="AP1022" s="128"/>
      <c r="AQ1022" s="128"/>
      <c r="AR1022" s="128"/>
      <c r="AS1022" s="128"/>
      <c r="AT1022" s="128"/>
      <c r="AU1022" s="128"/>
      <c r="AV1022" s="128"/>
      <c r="AW1022" s="128"/>
      <c r="AY1022" s="128"/>
      <c r="AZ1022" s="176"/>
      <c r="BA1022" s="128"/>
      <c r="BB1022" s="128"/>
      <c r="BD1022" s="128"/>
      <c r="BE1022" s="128"/>
      <c r="BF1022" s="128"/>
      <c r="BG1022" s="128"/>
      <c r="BI1022" s="128"/>
      <c r="BJ1022" s="128"/>
      <c r="BK1022" s="128"/>
      <c r="BL1022" s="128"/>
      <c r="BM1022" s="128"/>
      <c r="BN1022" s="128"/>
    </row>
    <row r="1023" spans="1:66">
      <c r="A1023" s="128"/>
      <c r="B1023" s="128"/>
      <c r="C1023" s="128"/>
      <c r="D1023" s="128"/>
      <c r="E1023" s="128"/>
      <c r="F1023" s="128"/>
      <c r="G1023" s="128"/>
      <c r="H1023" s="128"/>
      <c r="I1023" s="128"/>
      <c r="J1023" s="128"/>
      <c r="K1023" s="128"/>
      <c r="L1023" s="128"/>
      <c r="M1023" s="128"/>
      <c r="N1023" s="128"/>
      <c r="AE1023" s="128"/>
      <c r="AN1023" s="128"/>
      <c r="AO1023" s="128"/>
      <c r="AP1023" s="128"/>
      <c r="AQ1023" s="128"/>
      <c r="AR1023" s="128"/>
      <c r="AS1023" s="128"/>
      <c r="AT1023" s="128"/>
      <c r="AU1023" s="128"/>
      <c r="AV1023" s="128"/>
      <c r="AW1023" s="128"/>
      <c r="AY1023" s="128"/>
      <c r="AZ1023" s="176"/>
      <c r="BA1023" s="128"/>
      <c r="BB1023" s="128"/>
      <c r="BD1023" s="128"/>
      <c r="BE1023" s="128"/>
      <c r="BF1023" s="128"/>
      <c r="BG1023" s="128"/>
      <c r="BI1023" s="128"/>
      <c r="BJ1023" s="128"/>
      <c r="BK1023" s="128"/>
      <c r="BL1023" s="128"/>
      <c r="BM1023" s="128"/>
      <c r="BN1023" s="128"/>
    </row>
    <row r="1024" spans="1:66">
      <c r="A1024" s="128"/>
      <c r="B1024" s="128"/>
      <c r="C1024" s="128"/>
      <c r="D1024" s="128"/>
      <c r="E1024" s="128"/>
      <c r="F1024" s="128"/>
      <c r="G1024" s="128"/>
      <c r="H1024" s="128"/>
      <c r="I1024" s="128"/>
      <c r="J1024" s="128"/>
      <c r="K1024" s="128"/>
      <c r="L1024" s="128"/>
      <c r="M1024" s="128"/>
      <c r="N1024" s="128"/>
      <c r="AE1024" s="128"/>
      <c r="AN1024" s="128"/>
      <c r="AO1024" s="128"/>
      <c r="AP1024" s="128"/>
      <c r="AQ1024" s="128"/>
      <c r="AR1024" s="128"/>
      <c r="AS1024" s="128"/>
      <c r="AT1024" s="128"/>
      <c r="AU1024" s="128"/>
      <c r="AV1024" s="128"/>
      <c r="AW1024" s="128"/>
      <c r="AY1024" s="128"/>
      <c r="AZ1024" s="176"/>
      <c r="BA1024" s="128"/>
      <c r="BB1024" s="128"/>
      <c r="BD1024" s="128"/>
      <c r="BE1024" s="128"/>
      <c r="BF1024" s="128"/>
      <c r="BG1024" s="128"/>
      <c r="BI1024" s="128"/>
      <c r="BJ1024" s="128"/>
      <c r="BK1024" s="128"/>
      <c r="BL1024" s="128"/>
      <c r="BM1024" s="128"/>
      <c r="BN1024" s="128"/>
    </row>
    <row r="1025" spans="1:66">
      <c r="A1025" s="128"/>
      <c r="B1025" s="128"/>
      <c r="C1025" s="128"/>
      <c r="D1025" s="128"/>
      <c r="E1025" s="128"/>
      <c r="F1025" s="128"/>
      <c r="G1025" s="128"/>
      <c r="H1025" s="128"/>
      <c r="I1025" s="128"/>
      <c r="J1025" s="128"/>
      <c r="K1025" s="128"/>
      <c r="L1025" s="128"/>
      <c r="M1025" s="128"/>
      <c r="N1025" s="128"/>
      <c r="AE1025" s="128"/>
      <c r="AN1025" s="128"/>
      <c r="AO1025" s="128"/>
      <c r="AP1025" s="128"/>
      <c r="AQ1025" s="128"/>
      <c r="AR1025" s="128"/>
      <c r="AS1025" s="128"/>
      <c r="AT1025" s="128"/>
      <c r="AU1025" s="128"/>
      <c r="AV1025" s="128"/>
      <c r="AW1025" s="128"/>
      <c r="AY1025" s="128"/>
      <c r="AZ1025" s="176"/>
      <c r="BA1025" s="128"/>
      <c r="BB1025" s="128"/>
      <c r="BD1025" s="128"/>
      <c r="BE1025" s="128"/>
      <c r="BF1025" s="128"/>
      <c r="BG1025" s="128"/>
      <c r="BI1025" s="128"/>
      <c r="BJ1025" s="128"/>
      <c r="BK1025" s="128"/>
      <c r="BL1025" s="128"/>
      <c r="BM1025" s="128"/>
      <c r="BN1025" s="128"/>
    </row>
    <row r="1026" spans="1:66">
      <c r="A1026" s="128"/>
      <c r="B1026" s="128"/>
      <c r="C1026" s="128"/>
      <c r="D1026" s="128"/>
      <c r="E1026" s="128"/>
      <c r="F1026" s="128"/>
      <c r="G1026" s="128"/>
      <c r="H1026" s="128"/>
      <c r="I1026" s="128"/>
      <c r="J1026" s="128"/>
      <c r="K1026" s="128"/>
      <c r="L1026" s="128"/>
      <c r="M1026" s="128"/>
      <c r="N1026" s="128"/>
      <c r="AE1026" s="128"/>
      <c r="AN1026" s="128"/>
      <c r="AO1026" s="128"/>
      <c r="AP1026" s="128"/>
      <c r="AQ1026" s="128"/>
      <c r="AR1026" s="128"/>
      <c r="AS1026" s="128"/>
      <c r="AT1026" s="128"/>
      <c r="AU1026" s="128"/>
      <c r="AV1026" s="128"/>
      <c r="AW1026" s="128"/>
      <c r="AY1026" s="128"/>
      <c r="AZ1026" s="176"/>
      <c r="BA1026" s="128"/>
      <c r="BB1026" s="128"/>
      <c r="BD1026" s="128"/>
      <c r="BE1026" s="128"/>
      <c r="BF1026" s="128"/>
      <c r="BG1026" s="128"/>
      <c r="BI1026" s="128"/>
      <c r="BJ1026" s="128"/>
      <c r="BK1026" s="128"/>
      <c r="BL1026" s="128"/>
      <c r="BM1026" s="128"/>
      <c r="BN1026" s="128"/>
    </row>
    <row r="1027" spans="1:66">
      <c r="A1027" s="128"/>
      <c r="B1027" s="128"/>
      <c r="C1027" s="128"/>
      <c r="D1027" s="128"/>
      <c r="E1027" s="128"/>
      <c r="F1027" s="128"/>
      <c r="G1027" s="128"/>
      <c r="H1027" s="128"/>
      <c r="I1027" s="128"/>
      <c r="J1027" s="128"/>
      <c r="K1027" s="128"/>
      <c r="L1027" s="128"/>
      <c r="M1027" s="128"/>
      <c r="N1027" s="128"/>
      <c r="AE1027" s="128"/>
      <c r="AN1027" s="128"/>
      <c r="AO1027" s="128"/>
      <c r="AP1027" s="128"/>
      <c r="AQ1027" s="128"/>
      <c r="AR1027" s="128"/>
      <c r="AS1027" s="128"/>
      <c r="AT1027" s="128"/>
      <c r="AU1027" s="128"/>
      <c r="AV1027" s="128"/>
      <c r="AW1027" s="128"/>
      <c r="AY1027" s="128"/>
      <c r="AZ1027" s="176"/>
      <c r="BA1027" s="128"/>
      <c r="BB1027" s="128"/>
      <c r="BD1027" s="128"/>
      <c r="BE1027" s="128"/>
      <c r="BF1027" s="128"/>
      <c r="BG1027" s="128"/>
      <c r="BI1027" s="128"/>
      <c r="BJ1027" s="128"/>
      <c r="BK1027" s="128"/>
      <c r="BL1027" s="128"/>
      <c r="BM1027" s="128"/>
      <c r="BN1027" s="128"/>
    </row>
    <row r="1028" spans="1:66">
      <c r="A1028" s="128"/>
      <c r="B1028" s="128"/>
      <c r="C1028" s="128"/>
      <c r="D1028" s="128"/>
      <c r="E1028" s="128"/>
      <c r="F1028" s="128"/>
      <c r="G1028" s="128"/>
      <c r="H1028" s="128"/>
      <c r="I1028" s="128"/>
      <c r="J1028" s="128"/>
      <c r="K1028" s="128"/>
      <c r="L1028" s="128"/>
      <c r="M1028" s="128"/>
      <c r="N1028" s="128"/>
      <c r="AE1028" s="128"/>
      <c r="AN1028" s="128"/>
      <c r="AO1028" s="128"/>
      <c r="AP1028" s="128"/>
      <c r="AQ1028" s="128"/>
      <c r="AR1028" s="128"/>
      <c r="AS1028" s="128"/>
      <c r="AT1028" s="128"/>
      <c r="AU1028" s="128"/>
      <c r="AV1028" s="128"/>
      <c r="AW1028" s="128"/>
      <c r="AY1028" s="128"/>
      <c r="AZ1028" s="176"/>
      <c r="BA1028" s="128"/>
      <c r="BB1028" s="128"/>
      <c r="BD1028" s="128"/>
      <c r="BE1028" s="128"/>
      <c r="BF1028" s="128"/>
      <c r="BG1028" s="128"/>
      <c r="BI1028" s="128"/>
      <c r="BJ1028" s="128"/>
      <c r="BK1028" s="128"/>
      <c r="BL1028" s="128"/>
      <c r="BM1028" s="128"/>
      <c r="BN1028" s="128"/>
    </row>
    <row r="1029" spans="1:66">
      <c r="A1029" s="128"/>
      <c r="B1029" s="128"/>
      <c r="C1029" s="128"/>
      <c r="D1029" s="128"/>
      <c r="E1029" s="128"/>
      <c r="F1029" s="128"/>
      <c r="G1029" s="128"/>
      <c r="H1029" s="128"/>
      <c r="I1029" s="128"/>
      <c r="J1029" s="128"/>
      <c r="K1029" s="128"/>
      <c r="L1029" s="128"/>
      <c r="M1029" s="128"/>
      <c r="N1029" s="128"/>
      <c r="AE1029" s="128"/>
      <c r="AN1029" s="128"/>
      <c r="AO1029" s="128"/>
      <c r="AP1029" s="128"/>
      <c r="AQ1029" s="128"/>
      <c r="AR1029" s="128"/>
      <c r="AS1029" s="128"/>
      <c r="AT1029" s="128"/>
      <c r="AU1029" s="128"/>
      <c r="AV1029" s="128"/>
      <c r="AW1029" s="128"/>
      <c r="AY1029" s="128"/>
      <c r="AZ1029" s="176"/>
      <c r="BA1029" s="128"/>
      <c r="BB1029" s="128"/>
      <c r="BD1029" s="128"/>
      <c r="BE1029" s="128"/>
      <c r="BF1029" s="128"/>
      <c r="BG1029" s="128"/>
      <c r="BI1029" s="128"/>
      <c r="BJ1029" s="128"/>
      <c r="BK1029" s="128"/>
      <c r="BL1029" s="128"/>
      <c r="BM1029" s="128"/>
      <c r="BN1029" s="128"/>
    </row>
    <row r="1030" spans="1:66">
      <c r="A1030" s="128"/>
      <c r="B1030" s="128"/>
      <c r="C1030" s="128"/>
      <c r="D1030" s="128"/>
      <c r="E1030" s="128"/>
      <c r="F1030" s="128"/>
      <c r="G1030" s="128"/>
      <c r="H1030" s="128"/>
      <c r="I1030" s="128"/>
      <c r="J1030" s="128"/>
      <c r="K1030" s="128"/>
      <c r="L1030" s="128"/>
      <c r="M1030" s="128"/>
      <c r="N1030" s="128"/>
      <c r="AE1030" s="128"/>
      <c r="AN1030" s="128"/>
      <c r="AO1030" s="128"/>
      <c r="AP1030" s="128"/>
      <c r="AQ1030" s="128"/>
      <c r="AR1030" s="128"/>
      <c r="AS1030" s="128"/>
      <c r="AT1030" s="128"/>
      <c r="AU1030" s="128"/>
      <c r="AV1030" s="128"/>
      <c r="AW1030" s="128"/>
      <c r="AY1030" s="128"/>
      <c r="AZ1030" s="176"/>
      <c r="BA1030" s="128"/>
      <c r="BB1030" s="128"/>
      <c r="BD1030" s="128"/>
      <c r="BE1030" s="128"/>
      <c r="BF1030" s="128"/>
      <c r="BG1030" s="128"/>
      <c r="BI1030" s="128"/>
      <c r="BJ1030" s="128"/>
      <c r="BK1030" s="128"/>
      <c r="BL1030" s="128"/>
      <c r="BM1030" s="128"/>
      <c r="BN1030" s="128"/>
    </row>
    <row r="1031" spans="1:66">
      <c r="A1031" s="128"/>
      <c r="B1031" s="128"/>
      <c r="C1031" s="128"/>
      <c r="D1031" s="128"/>
      <c r="E1031" s="128"/>
      <c r="F1031" s="128"/>
      <c r="G1031" s="128"/>
      <c r="H1031" s="128"/>
      <c r="I1031" s="128"/>
      <c r="J1031" s="128"/>
      <c r="K1031" s="128"/>
      <c r="L1031" s="128"/>
      <c r="M1031" s="128"/>
      <c r="N1031" s="128"/>
      <c r="AE1031" s="128"/>
      <c r="AN1031" s="128"/>
      <c r="AO1031" s="128"/>
      <c r="AP1031" s="128"/>
      <c r="AQ1031" s="128"/>
      <c r="AR1031" s="128"/>
      <c r="AS1031" s="128"/>
      <c r="AT1031" s="128"/>
      <c r="AU1031" s="128"/>
      <c r="AV1031" s="128"/>
      <c r="AW1031" s="128"/>
      <c r="AY1031" s="128"/>
      <c r="AZ1031" s="176"/>
      <c r="BA1031" s="128"/>
      <c r="BB1031" s="128"/>
      <c r="BD1031" s="128"/>
      <c r="BE1031" s="128"/>
      <c r="BF1031" s="128"/>
      <c r="BG1031" s="128"/>
      <c r="BI1031" s="128"/>
      <c r="BJ1031" s="128"/>
      <c r="BK1031" s="128"/>
      <c r="BL1031" s="128"/>
      <c r="BM1031" s="128"/>
      <c r="BN1031" s="128"/>
    </row>
    <row r="1032" spans="1:66">
      <c r="A1032" s="128"/>
      <c r="B1032" s="128"/>
      <c r="C1032" s="128"/>
      <c r="D1032" s="128"/>
      <c r="E1032" s="128"/>
      <c r="F1032" s="128"/>
      <c r="G1032" s="128"/>
      <c r="H1032" s="128"/>
      <c r="I1032" s="128"/>
      <c r="J1032" s="128"/>
      <c r="K1032" s="128"/>
      <c r="L1032" s="128"/>
      <c r="M1032" s="128"/>
      <c r="N1032" s="128"/>
      <c r="AE1032" s="128"/>
      <c r="AN1032" s="128"/>
      <c r="AO1032" s="128"/>
      <c r="AP1032" s="128"/>
      <c r="AQ1032" s="128"/>
      <c r="AR1032" s="128"/>
      <c r="AS1032" s="128"/>
      <c r="AT1032" s="128"/>
      <c r="AU1032" s="128"/>
      <c r="AV1032" s="128"/>
      <c r="AW1032" s="128"/>
      <c r="AY1032" s="128"/>
      <c r="AZ1032" s="176"/>
      <c r="BA1032" s="128"/>
      <c r="BB1032" s="128"/>
      <c r="BD1032" s="128"/>
      <c r="BE1032" s="128"/>
      <c r="BF1032" s="128"/>
      <c r="BG1032" s="128"/>
      <c r="BI1032" s="128"/>
      <c r="BJ1032" s="128"/>
      <c r="BK1032" s="128"/>
      <c r="BL1032" s="128"/>
      <c r="BM1032" s="128"/>
      <c r="BN1032" s="128"/>
    </row>
    <row r="1033" spans="1:66">
      <c r="A1033" s="128"/>
      <c r="B1033" s="128"/>
      <c r="C1033" s="128"/>
      <c r="D1033" s="128"/>
      <c r="E1033" s="128"/>
      <c r="F1033" s="128"/>
      <c r="G1033" s="128"/>
      <c r="H1033" s="128"/>
      <c r="I1033" s="128"/>
      <c r="J1033" s="128"/>
      <c r="K1033" s="128"/>
      <c r="L1033" s="128"/>
      <c r="M1033" s="128"/>
      <c r="N1033" s="128"/>
      <c r="AE1033" s="128"/>
      <c r="AN1033" s="128"/>
      <c r="AO1033" s="128"/>
      <c r="AP1033" s="128"/>
      <c r="AQ1033" s="128"/>
      <c r="AR1033" s="128"/>
      <c r="AS1033" s="128"/>
      <c r="AT1033" s="128"/>
      <c r="AU1033" s="128"/>
      <c r="AV1033" s="128"/>
      <c r="AW1033" s="128"/>
      <c r="AY1033" s="128"/>
      <c r="AZ1033" s="176"/>
      <c r="BA1033" s="128"/>
      <c r="BB1033" s="128"/>
      <c r="BD1033" s="128"/>
      <c r="BE1033" s="128"/>
      <c r="BF1033" s="128"/>
      <c r="BG1033" s="128"/>
      <c r="BI1033" s="128"/>
      <c r="BJ1033" s="128"/>
      <c r="BK1033" s="128"/>
      <c r="BL1033" s="128"/>
      <c r="BM1033" s="128"/>
      <c r="BN1033" s="128"/>
    </row>
    <row r="1034" spans="1:66">
      <c r="A1034" s="128"/>
      <c r="B1034" s="128"/>
      <c r="C1034" s="128"/>
      <c r="D1034" s="128"/>
      <c r="E1034" s="128"/>
      <c r="F1034" s="128"/>
      <c r="G1034" s="128"/>
      <c r="H1034" s="128"/>
      <c r="I1034" s="128"/>
      <c r="J1034" s="128"/>
      <c r="K1034" s="128"/>
      <c r="L1034" s="128"/>
      <c r="M1034" s="128"/>
      <c r="N1034" s="128"/>
      <c r="AE1034" s="128"/>
      <c r="AN1034" s="128"/>
      <c r="AO1034" s="128"/>
      <c r="AP1034" s="128"/>
      <c r="AQ1034" s="128"/>
      <c r="AR1034" s="128"/>
      <c r="AS1034" s="128"/>
      <c r="AT1034" s="128"/>
      <c r="AU1034" s="128"/>
      <c r="AV1034" s="128"/>
      <c r="AW1034" s="128"/>
      <c r="AY1034" s="128"/>
      <c r="AZ1034" s="176"/>
      <c r="BA1034" s="128"/>
      <c r="BB1034" s="128"/>
      <c r="BD1034" s="128"/>
      <c r="BE1034" s="128"/>
      <c r="BF1034" s="128"/>
      <c r="BG1034" s="128"/>
      <c r="BI1034" s="128"/>
      <c r="BJ1034" s="128"/>
      <c r="BK1034" s="128"/>
      <c r="BL1034" s="128"/>
      <c r="BM1034" s="128"/>
      <c r="BN1034" s="128"/>
    </row>
    <row r="1035" spans="1:66">
      <c r="A1035" s="128"/>
      <c r="B1035" s="128"/>
      <c r="C1035" s="128"/>
      <c r="D1035" s="128"/>
      <c r="E1035" s="128"/>
      <c r="F1035" s="128"/>
      <c r="G1035" s="128"/>
      <c r="H1035" s="128"/>
      <c r="I1035" s="128"/>
      <c r="J1035" s="128"/>
      <c r="K1035" s="128"/>
      <c r="L1035" s="128"/>
      <c r="M1035" s="128"/>
      <c r="N1035" s="128"/>
      <c r="AE1035" s="128"/>
      <c r="AN1035" s="128"/>
      <c r="AO1035" s="128"/>
      <c r="AP1035" s="128"/>
      <c r="AQ1035" s="128"/>
      <c r="AR1035" s="128"/>
      <c r="AS1035" s="128"/>
      <c r="AT1035" s="128"/>
      <c r="AU1035" s="128"/>
      <c r="AV1035" s="128"/>
      <c r="AW1035" s="128"/>
      <c r="AY1035" s="128"/>
      <c r="AZ1035" s="176"/>
      <c r="BA1035" s="128"/>
      <c r="BB1035" s="128"/>
      <c r="BD1035" s="128"/>
      <c r="BE1035" s="128"/>
      <c r="BF1035" s="128"/>
      <c r="BG1035" s="128"/>
      <c r="BI1035" s="128"/>
      <c r="BJ1035" s="128"/>
      <c r="BK1035" s="128"/>
      <c r="BL1035" s="128"/>
      <c r="BM1035" s="128"/>
      <c r="BN1035" s="128"/>
    </row>
    <row r="1036" spans="1:66">
      <c r="A1036" s="128"/>
      <c r="B1036" s="128"/>
      <c r="C1036" s="128"/>
      <c r="D1036" s="128"/>
      <c r="E1036" s="128"/>
      <c r="F1036" s="128"/>
      <c r="G1036" s="128"/>
      <c r="H1036" s="128"/>
      <c r="I1036" s="128"/>
      <c r="J1036" s="128"/>
      <c r="K1036" s="128"/>
      <c r="L1036" s="128"/>
      <c r="M1036" s="128"/>
      <c r="N1036" s="128"/>
      <c r="AE1036" s="128"/>
      <c r="AN1036" s="128"/>
      <c r="AO1036" s="128"/>
      <c r="AP1036" s="128"/>
      <c r="AQ1036" s="128"/>
      <c r="AR1036" s="128"/>
      <c r="AS1036" s="128"/>
      <c r="AT1036" s="128"/>
      <c r="AU1036" s="128"/>
      <c r="AV1036" s="128"/>
      <c r="AW1036" s="128"/>
      <c r="AY1036" s="128"/>
      <c r="AZ1036" s="176"/>
      <c r="BA1036" s="128"/>
      <c r="BB1036" s="128"/>
      <c r="BD1036" s="128"/>
      <c r="BE1036" s="128"/>
      <c r="BF1036" s="128"/>
      <c r="BG1036" s="128"/>
      <c r="BI1036" s="128"/>
      <c r="BJ1036" s="128"/>
      <c r="BK1036" s="128"/>
      <c r="BL1036" s="128"/>
      <c r="BM1036" s="128"/>
      <c r="BN1036" s="128"/>
    </row>
    <row r="1037" spans="1:66">
      <c r="A1037" s="128"/>
      <c r="B1037" s="128"/>
      <c r="C1037" s="128"/>
      <c r="D1037" s="128"/>
      <c r="E1037" s="128"/>
      <c r="F1037" s="128"/>
      <c r="G1037" s="128"/>
      <c r="H1037" s="128"/>
      <c r="I1037" s="128"/>
      <c r="J1037" s="128"/>
      <c r="K1037" s="128"/>
      <c r="L1037" s="128"/>
      <c r="M1037" s="128"/>
      <c r="N1037" s="128"/>
      <c r="AE1037" s="128"/>
      <c r="AN1037" s="128"/>
      <c r="AO1037" s="128"/>
      <c r="AP1037" s="128"/>
      <c r="AQ1037" s="128"/>
      <c r="AR1037" s="128"/>
      <c r="AS1037" s="128"/>
      <c r="AT1037" s="128"/>
      <c r="AU1037" s="128"/>
      <c r="AV1037" s="128"/>
      <c r="AW1037" s="128"/>
      <c r="AY1037" s="128"/>
      <c r="AZ1037" s="176"/>
      <c r="BA1037" s="128"/>
      <c r="BB1037" s="128"/>
      <c r="BD1037" s="128"/>
      <c r="BE1037" s="128"/>
      <c r="BF1037" s="128"/>
      <c r="BG1037" s="128"/>
      <c r="BI1037" s="128"/>
      <c r="BJ1037" s="128"/>
      <c r="BK1037" s="128"/>
      <c r="BL1037" s="128"/>
      <c r="BM1037" s="128"/>
      <c r="BN1037" s="128"/>
    </row>
    <row r="1038" spans="1:66">
      <c r="A1038" s="128"/>
      <c r="B1038" s="128"/>
      <c r="C1038" s="128"/>
      <c r="D1038" s="128"/>
      <c r="E1038" s="128"/>
      <c r="F1038" s="128"/>
      <c r="G1038" s="128"/>
      <c r="H1038" s="128"/>
      <c r="I1038" s="128"/>
      <c r="J1038" s="128"/>
      <c r="K1038" s="128"/>
      <c r="L1038" s="128"/>
      <c r="M1038" s="128"/>
      <c r="N1038" s="128"/>
      <c r="AE1038" s="128"/>
      <c r="AN1038" s="128"/>
      <c r="AO1038" s="128"/>
      <c r="AP1038" s="128"/>
      <c r="AQ1038" s="128"/>
      <c r="AR1038" s="128"/>
      <c r="AS1038" s="128"/>
      <c r="AT1038" s="128"/>
      <c r="AU1038" s="128"/>
      <c r="AV1038" s="128"/>
      <c r="AW1038" s="128"/>
      <c r="AY1038" s="128"/>
      <c r="AZ1038" s="176"/>
      <c r="BA1038" s="128"/>
      <c r="BB1038" s="128"/>
      <c r="BD1038" s="128"/>
      <c r="BE1038" s="128"/>
      <c r="BF1038" s="128"/>
      <c r="BG1038" s="128"/>
      <c r="BI1038" s="128"/>
      <c r="BJ1038" s="128"/>
      <c r="BK1038" s="128"/>
      <c r="BL1038" s="128"/>
      <c r="BM1038" s="128"/>
      <c r="BN1038" s="128"/>
    </row>
    <row r="1039" spans="1:66">
      <c r="A1039" s="128"/>
      <c r="B1039" s="128"/>
      <c r="C1039" s="128"/>
      <c r="D1039" s="128"/>
      <c r="E1039" s="128"/>
      <c r="F1039" s="128"/>
      <c r="G1039" s="128"/>
      <c r="H1039" s="128"/>
      <c r="I1039" s="128"/>
      <c r="J1039" s="128"/>
      <c r="K1039" s="128"/>
      <c r="L1039" s="128"/>
      <c r="M1039" s="128"/>
      <c r="N1039" s="128"/>
      <c r="AE1039" s="128"/>
      <c r="AN1039" s="128"/>
      <c r="AO1039" s="128"/>
      <c r="AP1039" s="128"/>
      <c r="AQ1039" s="128"/>
      <c r="AR1039" s="128"/>
      <c r="AS1039" s="128"/>
      <c r="AT1039" s="128"/>
      <c r="AU1039" s="128"/>
      <c r="AV1039" s="128"/>
      <c r="AW1039" s="128"/>
      <c r="AY1039" s="128"/>
      <c r="AZ1039" s="176"/>
      <c r="BA1039" s="128"/>
      <c r="BB1039" s="128"/>
      <c r="BD1039" s="128"/>
      <c r="BE1039" s="128"/>
      <c r="BF1039" s="128"/>
      <c r="BG1039" s="128"/>
      <c r="BI1039" s="128"/>
      <c r="BJ1039" s="128"/>
      <c r="BK1039" s="128"/>
      <c r="BL1039" s="128"/>
      <c r="BM1039" s="128"/>
      <c r="BN1039" s="128"/>
    </row>
    <row r="1040" spans="1:66">
      <c r="A1040" s="128"/>
      <c r="B1040" s="128"/>
      <c r="C1040" s="128"/>
      <c r="D1040" s="128"/>
      <c r="E1040" s="128"/>
      <c r="F1040" s="128"/>
      <c r="G1040" s="128"/>
      <c r="H1040" s="128"/>
      <c r="I1040" s="128"/>
      <c r="J1040" s="128"/>
      <c r="K1040" s="128"/>
      <c r="L1040" s="128"/>
      <c r="M1040" s="128"/>
      <c r="N1040" s="128"/>
      <c r="AE1040" s="128"/>
      <c r="AN1040" s="128"/>
      <c r="AO1040" s="128"/>
      <c r="AP1040" s="128"/>
      <c r="AQ1040" s="128"/>
      <c r="AR1040" s="128"/>
      <c r="AS1040" s="128"/>
      <c r="AT1040" s="128"/>
      <c r="AU1040" s="128"/>
      <c r="AV1040" s="128"/>
      <c r="AW1040" s="128"/>
      <c r="AY1040" s="128"/>
      <c r="AZ1040" s="176"/>
      <c r="BA1040" s="128"/>
      <c r="BB1040" s="128"/>
      <c r="BD1040" s="128"/>
      <c r="BE1040" s="128"/>
      <c r="BF1040" s="128"/>
      <c r="BG1040" s="128"/>
      <c r="BI1040" s="128"/>
      <c r="BJ1040" s="128"/>
      <c r="BK1040" s="128"/>
      <c r="BL1040" s="128"/>
      <c r="BM1040" s="128"/>
      <c r="BN1040" s="128"/>
    </row>
    <row r="1041" spans="1:66">
      <c r="A1041" s="128"/>
      <c r="B1041" s="128"/>
      <c r="C1041" s="128"/>
      <c r="D1041" s="128"/>
      <c r="E1041" s="128"/>
      <c r="F1041" s="128"/>
      <c r="G1041" s="128"/>
      <c r="H1041" s="128"/>
      <c r="I1041" s="128"/>
      <c r="J1041" s="128"/>
      <c r="K1041" s="128"/>
      <c r="L1041" s="128"/>
      <c r="M1041" s="128"/>
      <c r="N1041" s="128"/>
      <c r="AE1041" s="128"/>
      <c r="AN1041" s="128"/>
      <c r="AO1041" s="128"/>
      <c r="AP1041" s="128"/>
      <c r="AQ1041" s="128"/>
      <c r="AR1041" s="128"/>
      <c r="AS1041" s="128"/>
      <c r="AT1041" s="128"/>
      <c r="AU1041" s="128"/>
      <c r="AV1041" s="128"/>
      <c r="AW1041" s="128"/>
      <c r="AY1041" s="128"/>
      <c r="AZ1041" s="176"/>
      <c r="BA1041" s="128"/>
      <c r="BB1041" s="128"/>
      <c r="BD1041" s="128"/>
      <c r="BE1041" s="128"/>
      <c r="BF1041" s="128"/>
      <c r="BG1041" s="128"/>
      <c r="BI1041" s="128"/>
      <c r="BJ1041" s="128"/>
      <c r="BK1041" s="128"/>
      <c r="BL1041" s="128"/>
      <c r="BM1041" s="128"/>
      <c r="BN1041" s="128"/>
    </row>
    <row r="1042" spans="1:66">
      <c r="A1042" s="128"/>
      <c r="B1042" s="128"/>
      <c r="C1042" s="128"/>
      <c r="D1042" s="128"/>
      <c r="E1042" s="128"/>
      <c r="F1042" s="128"/>
      <c r="G1042" s="128"/>
      <c r="H1042" s="128"/>
      <c r="I1042" s="128"/>
      <c r="J1042" s="128"/>
      <c r="K1042" s="128"/>
      <c r="L1042" s="128"/>
      <c r="M1042" s="128"/>
      <c r="N1042" s="128"/>
      <c r="AE1042" s="128"/>
      <c r="AN1042" s="128"/>
      <c r="AO1042" s="128"/>
      <c r="AP1042" s="128"/>
      <c r="AQ1042" s="128"/>
      <c r="AR1042" s="128"/>
      <c r="AS1042" s="128"/>
      <c r="AT1042" s="128"/>
      <c r="AU1042" s="128"/>
      <c r="AV1042" s="128"/>
      <c r="AW1042" s="128"/>
      <c r="AY1042" s="128"/>
      <c r="AZ1042" s="176"/>
      <c r="BA1042" s="128"/>
      <c r="BB1042" s="128"/>
      <c r="BD1042" s="128"/>
      <c r="BE1042" s="128"/>
      <c r="BF1042" s="128"/>
      <c r="BG1042" s="128"/>
      <c r="BI1042" s="128"/>
      <c r="BJ1042" s="128"/>
      <c r="BK1042" s="128"/>
      <c r="BL1042" s="128"/>
      <c r="BM1042" s="128"/>
      <c r="BN1042" s="128"/>
    </row>
    <row r="1043" spans="1:66">
      <c r="A1043" s="128"/>
      <c r="B1043" s="128"/>
      <c r="C1043" s="128"/>
      <c r="D1043" s="128"/>
      <c r="E1043" s="128"/>
      <c r="F1043" s="128"/>
      <c r="G1043" s="128"/>
      <c r="H1043" s="128"/>
      <c r="I1043" s="128"/>
      <c r="J1043" s="128"/>
      <c r="K1043" s="128"/>
      <c r="L1043" s="128"/>
      <c r="M1043" s="128"/>
      <c r="N1043" s="128"/>
      <c r="AE1043" s="128"/>
      <c r="AN1043" s="128"/>
      <c r="AO1043" s="128"/>
      <c r="AP1043" s="128"/>
      <c r="AQ1043" s="128"/>
      <c r="AR1043" s="128"/>
      <c r="AS1043" s="128"/>
      <c r="AT1043" s="128"/>
      <c r="AU1043" s="128"/>
      <c r="AV1043" s="128"/>
      <c r="AW1043" s="128"/>
      <c r="AY1043" s="128"/>
      <c r="AZ1043" s="176"/>
      <c r="BA1043" s="128"/>
      <c r="BB1043" s="128"/>
      <c r="BD1043" s="128"/>
      <c r="BE1043" s="128"/>
      <c r="BF1043" s="128"/>
      <c r="BG1043" s="128"/>
      <c r="BI1043" s="128"/>
      <c r="BJ1043" s="128"/>
      <c r="BK1043" s="128"/>
      <c r="BL1043" s="128"/>
      <c r="BM1043" s="128"/>
      <c r="BN1043" s="128"/>
    </row>
    <row r="1044" spans="1:66">
      <c r="A1044" s="128"/>
      <c r="B1044" s="128"/>
      <c r="C1044" s="128"/>
      <c r="D1044" s="128"/>
      <c r="E1044" s="128"/>
      <c r="F1044" s="128"/>
      <c r="G1044" s="128"/>
      <c r="H1044" s="128"/>
      <c r="I1044" s="128"/>
      <c r="J1044" s="128"/>
      <c r="K1044" s="128"/>
      <c r="L1044" s="128"/>
      <c r="M1044" s="128"/>
      <c r="N1044" s="128"/>
      <c r="AE1044" s="128"/>
      <c r="AN1044" s="128"/>
      <c r="AO1044" s="128"/>
      <c r="AP1044" s="128"/>
      <c r="AQ1044" s="128"/>
      <c r="AR1044" s="128"/>
      <c r="AS1044" s="128"/>
      <c r="AT1044" s="128"/>
      <c r="AU1044" s="128"/>
      <c r="AV1044" s="128"/>
      <c r="AW1044" s="128"/>
      <c r="AY1044" s="128"/>
      <c r="AZ1044" s="176"/>
      <c r="BA1044" s="128"/>
      <c r="BB1044" s="128"/>
      <c r="BD1044" s="128"/>
      <c r="BE1044" s="128"/>
      <c r="BF1044" s="128"/>
      <c r="BG1044" s="128"/>
      <c r="BI1044" s="128"/>
      <c r="BJ1044" s="128"/>
      <c r="BK1044" s="128"/>
      <c r="BL1044" s="128"/>
      <c r="BM1044" s="128"/>
      <c r="BN1044" s="128"/>
    </row>
    <row r="1045" spans="1:66">
      <c r="A1045" s="128"/>
      <c r="B1045" s="128"/>
      <c r="C1045" s="128"/>
      <c r="D1045" s="128"/>
      <c r="E1045" s="128"/>
      <c r="F1045" s="128"/>
      <c r="G1045" s="128"/>
      <c r="H1045" s="128"/>
      <c r="I1045" s="128"/>
      <c r="J1045" s="128"/>
      <c r="K1045" s="128"/>
      <c r="L1045" s="128"/>
      <c r="M1045" s="128"/>
      <c r="N1045" s="128"/>
      <c r="AE1045" s="128"/>
      <c r="AN1045" s="128"/>
      <c r="AO1045" s="128"/>
      <c r="AP1045" s="128"/>
      <c r="AQ1045" s="128"/>
      <c r="AR1045" s="128"/>
      <c r="AS1045" s="128"/>
      <c r="AT1045" s="128"/>
      <c r="AU1045" s="128"/>
      <c r="AV1045" s="128"/>
      <c r="AW1045" s="128"/>
      <c r="AY1045" s="128"/>
      <c r="AZ1045" s="176"/>
      <c r="BA1045" s="128"/>
      <c r="BB1045" s="128"/>
      <c r="BD1045" s="128"/>
      <c r="BE1045" s="128"/>
      <c r="BF1045" s="128"/>
      <c r="BG1045" s="128"/>
      <c r="BI1045" s="128"/>
      <c r="BJ1045" s="128"/>
      <c r="BK1045" s="128"/>
      <c r="BL1045" s="128"/>
      <c r="BM1045" s="128"/>
      <c r="BN1045" s="128"/>
    </row>
    <row r="1046" spans="1:66">
      <c r="A1046" s="128"/>
      <c r="B1046" s="128"/>
      <c r="C1046" s="128"/>
      <c r="D1046" s="128"/>
      <c r="E1046" s="128"/>
      <c r="F1046" s="128"/>
      <c r="G1046" s="128"/>
      <c r="H1046" s="128"/>
      <c r="I1046" s="128"/>
      <c r="J1046" s="128"/>
      <c r="K1046" s="128"/>
      <c r="L1046" s="128"/>
      <c r="M1046" s="128"/>
      <c r="N1046" s="128"/>
      <c r="AE1046" s="128"/>
      <c r="AN1046" s="128"/>
      <c r="AO1046" s="128"/>
      <c r="AP1046" s="128"/>
      <c r="AQ1046" s="128"/>
      <c r="AR1046" s="128"/>
      <c r="AS1046" s="128"/>
      <c r="AT1046" s="128"/>
      <c r="AU1046" s="128"/>
      <c r="AV1046" s="128"/>
      <c r="AW1046" s="128"/>
      <c r="AY1046" s="128"/>
      <c r="AZ1046" s="176"/>
      <c r="BA1046" s="128"/>
      <c r="BB1046" s="128"/>
      <c r="BD1046" s="128"/>
      <c r="BE1046" s="128"/>
      <c r="BF1046" s="128"/>
      <c r="BG1046" s="128"/>
      <c r="BI1046" s="128"/>
      <c r="BJ1046" s="128"/>
      <c r="BK1046" s="128"/>
      <c r="BL1046" s="128"/>
      <c r="BM1046" s="128"/>
      <c r="BN1046" s="128"/>
    </row>
    <row r="1047" spans="1:66">
      <c r="A1047" s="128"/>
      <c r="B1047" s="128"/>
      <c r="C1047" s="128"/>
      <c r="D1047" s="128"/>
      <c r="E1047" s="128"/>
      <c r="F1047" s="128"/>
      <c r="G1047" s="128"/>
      <c r="H1047" s="128"/>
      <c r="I1047" s="128"/>
      <c r="J1047" s="128"/>
      <c r="K1047" s="128"/>
      <c r="L1047" s="128"/>
      <c r="M1047" s="128"/>
      <c r="N1047" s="128"/>
      <c r="AE1047" s="128"/>
      <c r="AN1047" s="128"/>
      <c r="AO1047" s="128"/>
      <c r="AP1047" s="128"/>
      <c r="AQ1047" s="128"/>
      <c r="AR1047" s="128"/>
      <c r="AS1047" s="128"/>
      <c r="AT1047" s="128"/>
      <c r="AU1047" s="128"/>
      <c r="AV1047" s="128"/>
      <c r="AW1047" s="128"/>
      <c r="AY1047" s="128"/>
      <c r="AZ1047" s="176"/>
      <c r="BA1047" s="128"/>
      <c r="BB1047" s="128"/>
      <c r="BD1047" s="128"/>
      <c r="BE1047" s="128"/>
      <c r="BF1047" s="128"/>
      <c r="BG1047" s="128"/>
      <c r="BI1047" s="128"/>
      <c r="BJ1047" s="128"/>
      <c r="BK1047" s="128"/>
      <c r="BL1047" s="128"/>
      <c r="BM1047" s="128"/>
      <c r="BN1047" s="128"/>
    </row>
    <row r="1048" spans="1:66">
      <c r="A1048" s="128"/>
      <c r="B1048" s="128"/>
      <c r="C1048" s="128"/>
      <c r="D1048" s="128"/>
      <c r="E1048" s="128"/>
      <c r="F1048" s="128"/>
      <c r="G1048" s="128"/>
      <c r="H1048" s="128"/>
      <c r="I1048" s="128"/>
      <c r="J1048" s="128"/>
      <c r="K1048" s="128"/>
      <c r="L1048" s="128"/>
      <c r="M1048" s="128"/>
      <c r="N1048" s="128"/>
      <c r="AE1048" s="128"/>
      <c r="AN1048" s="128"/>
      <c r="AO1048" s="128"/>
      <c r="AP1048" s="128"/>
      <c r="AQ1048" s="128"/>
      <c r="AR1048" s="128"/>
      <c r="AS1048" s="128"/>
      <c r="AT1048" s="128"/>
      <c r="AU1048" s="128"/>
      <c r="AV1048" s="128"/>
      <c r="AW1048" s="128"/>
      <c r="AY1048" s="128"/>
      <c r="AZ1048" s="176"/>
      <c r="BA1048" s="128"/>
      <c r="BB1048" s="128"/>
      <c r="BD1048" s="128"/>
      <c r="BE1048" s="128"/>
      <c r="BF1048" s="128"/>
      <c r="BG1048" s="128"/>
      <c r="BI1048" s="128"/>
      <c r="BJ1048" s="128"/>
      <c r="BK1048" s="128"/>
      <c r="BL1048" s="128"/>
      <c r="BM1048" s="128"/>
      <c r="BN1048" s="128"/>
    </row>
    <row r="1049" spans="1:66">
      <c r="A1049" s="128"/>
      <c r="B1049" s="128"/>
      <c r="C1049" s="128"/>
      <c r="D1049" s="128"/>
      <c r="E1049" s="128"/>
      <c r="F1049" s="128"/>
      <c r="G1049" s="128"/>
      <c r="H1049" s="128"/>
      <c r="I1049" s="128"/>
      <c r="J1049" s="128"/>
      <c r="K1049" s="128"/>
      <c r="L1049" s="128"/>
      <c r="M1049" s="128"/>
      <c r="N1049" s="128"/>
      <c r="AE1049" s="128"/>
      <c r="AN1049" s="128"/>
      <c r="AO1049" s="128"/>
      <c r="AP1049" s="128"/>
      <c r="AQ1049" s="128"/>
      <c r="AR1049" s="128"/>
      <c r="AS1049" s="128"/>
      <c r="AT1049" s="128"/>
      <c r="AU1049" s="128"/>
      <c r="AV1049" s="128"/>
      <c r="AW1049" s="128"/>
      <c r="AY1049" s="128"/>
      <c r="AZ1049" s="176"/>
      <c r="BA1049" s="128"/>
      <c r="BB1049" s="128"/>
      <c r="BD1049" s="128"/>
      <c r="BE1049" s="128"/>
      <c r="BF1049" s="128"/>
      <c r="BG1049" s="128"/>
      <c r="BI1049" s="128"/>
      <c r="BJ1049" s="128"/>
      <c r="BK1049" s="128"/>
      <c r="BL1049" s="128"/>
      <c r="BM1049" s="128"/>
      <c r="BN1049" s="128"/>
    </row>
    <row r="1050" spans="1:66">
      <c r="A1050" s="128"/>
      <c r="B1050" s="128"/>
      <c r="C1050" s="128"/>
      <c r="D1050" s="128"/>
      <c r="E1050" s="128"/>
      <c r="F1050" s="128"/>
      <c r="G1050" s="128"/>
      <c r="H1050" s="128"/>
      <c r="I1050" s="128"/>
      <c r="J1050" s="128"/>
      <c r="K1050" s="128"/>
      <c r="L1050" s="128"/>
      <c r="M1050" s="128"/>
      <c r="N1050" s="128"/>
      <c r="AE1050" s="128"/>
      <c r="AN1050" s="128"/>
      <c r="AO1050" s="128"/>
      <c r="AP1050" s="128"/>
      <c r="AQ1050" s="128"/>
      <c r="AR1050" s="128"/>
      <c r="AS1050" s="128"/>
      <c r="AT1050" s="128"/>
      <c r="AU1050" s="128"/>
      <c r="AV1050" s="128"/>
      <c r="AW1050" s="128"/>
      <c r="AY1050" s="128"/>
      <c r="AZ1050" s="176"/>
      <c r="BA1050" s="128"/>
      <c r="BB1050" s="128"/>
      <c r="BD1050" s="128"/>
      <c r="BE1050" s="128"/>
      <c r="BF1050" s="128"/>
      <c r="BG1050" s="128"/>
      <c r="BI1050" s="128"/>
      <c r="BJ1050" s="128"/>
      <c r="BK1050" s="128"/>
      <c r="BL1050" s="128"/>
      <c r="BM1050" s="128"/>
      <c r="BN1050" s="128"/>
    </row>
    <row r="1051" spans="1:66">
      <c r="A1051" s="128"/>
      <c r="B1051" s="128"/>
      <c r="C1051" s="128"/>
      <c r="D1051" s="128"/>
      <c r="E1051" s="128"/>
      <c r="F1051" s="128"/>
      <c r="G1051" s="128"/>
      <c r="H1051" s="128"/>
      <c r="I1051" s="128"/>
      <c r="J1051" s="128"/>
      <c r="K1051" s="128"/>
      <c r="L1051" s="128"/>
      <c r="M1051" s="128"/>
      <c r="N1051" s="128"/>
      <c r="AE1051" s="128"/>
      <c r="AN1051" s="128"/>
      <c r="AO1051" s="128"/>
      <c r="AP1051" s="128"/>
      <c r="AQ1051" s="128"/>
      <c r="AR1051" s="128"/>
      <c r="AS1051" s="128"/>
      <c r="AT1051" s="128"/>
      <c r="AU1051" s="128"/>
      <c r="AV1051" s="128"/>
      <c r="AW1051" s="128"/>
      <c r="AY1051" s="128"/>
      <c r="AZ1051" s="176"/>
      <c r="BA1051" s="128"/>
      <c r="BB1051" s="128"/>
      <c r="BD1051" s="128"/>
      <c r="BE1051" s="128"/>
      <c r="BF1051" s="128"/>
      <c r="BG1051" s="128"/>
      <c r="BI1051" s="128"/>
      <c r="BJ1051" s="128"/>
      <c r="BK1051" s="128"/>
      <c r="BL1051" s="128"/>
      <c r="BM1051" s="128"/>
      <c r="BN1051" s="128"/>
    </row>
    <row r="1052" spans="1:66">
      <c r="A1052" s="128"/>
      <c r="B1052" s="128"/>
      <c r="C1052" s="128"/>
      <c r="D1052" s="128"/>
      <c r="E1052" s="128"/>
      <c r="F1052" s="128"/>
      <c r="G1052" s="128"/>
      <c r="H1052" s="128"/>
      <c r="I1052" s="128"/>
      <c r="J1052" s="128"/>
      <c r="K1052" s="128"/>
      <c r="L1052" s="128"/>
      <c r="M1052" s="128"/>
      <c r="N1052" s="128"/>
      <c r="AE1052" s="128"/>
      <c r="AN1052" s="128"/>
      <c r="AO1052" s="128"/>
      <c r="AP1052" s="128"/>
      <c r="AQ1052" s="128"/>
      <c r="AR1052" s="128"/>
      <c r="AS1052" s="128"/>
      <c r="AT1052" s="128"/>
      <c r="AU1052" s="128"/>
      <c r="AV1052" s="128"/>
      <c r="AW1052" s="128"/>
      <c r="AY1052" s="128"/>
      <c r="AZ1052" s="176"/>
      <c r="BA1052" s="128"/>
      <c r="BB1052" s="128"/>
      <c r="BD1052" s="128"/>
      <c r="BE1052" s="128"/>
      <c r="BF1052" s="128"/>
      <c r="BG1052" s="128"/>
      <c r="BI1052" s="128"/>
      <c r="BJ1052" s="128"/>
      <c r="BK1052" s="128"/>
      <c r="BL1052" s="128"/>
      <c r="BM1052" s="128"/>
      <c r="BN1052" s="128"/>
    </row>
    <row r="1053" spans="1:66">
      <c r="A1053" s="128"/>
      <c r="B1053" s="128"/>
      <c r="C1053" s="128"/>
      <c r="D1053" s="128"/>
      <c r="E1053" s="128"/>
      <c r="F1053" s="128"/>
      <c r="G1053" s="128"/>
      <c r="H1053" s="128"/>
      <c r="I1053" s="128"/>
      <c r="J1053" s="128"/>
      <c r="K1053" s="128"/>
      <c r="L1053" s="128"/>
      <c r="M1053" s="128"/>
      <c r="N1053" s="128"/>
      <c r="AE1053" s="128"/>
      <c r="AN1053" s="128"/>
      <c r="AO1053" s="128"/>
      <c r="AP1053" s="128"/>
      <c r="AQ1053" s="128"/>
      <c r="AR1053" s="128"/>
      <c r="AS1053" s="128"/>
      <c r="AT1053" s="128"/>
      <c r="AU1053" s="128"/>
      <c r="AV1053" s="128"/>
      <c r="AW1053" s="128"/>
      <c r="AY1053" s="128"/>
      <c r="AZ1053" s="176"/>
      <c r="BA1053" s="128"/>
      <c r="BB1053" s="128"/>
      <c r="BD1053" s="128"/>
      <c r="BE1053" s="128"/>
      <c r="BF1053" s="128"/>
      <c r="BG1053" s="128"/>
      <c r="BI1053" s="128"/>
      <c r="BJ1053" s="128"/>
      <c r="BK1053" s="128"/>
      <c r="BL1053" s="128"/>
      <c r="BM1053" s="128"/>
      <c r="BN1053" s="128"/>
    </row>
    <row r="1054" spans="1:66">
      <c r="A1054" s="128"/>
      <c r="B1054" s="128"/>
      <c r="C1054" s="128"/>
      <c r="D1054" s="128"/>
      <c r="E1054" s="128"/>
      <c r="F1054" s="128"/>
      <c r="G1054" s="128"/>
      <c r="H1054" s="128"/>
      <c r="I1054" s="128"/>
      <c r="J1054" s="128"/>
      <c r="K1054" s="128"/>
      <c r="L1054" s="128"/>
      <c r="M1054" s="128"/>
      <c r="N1054" s="128"/>
      <c r="AE1054" s="128"/>
      <c r="AN1054" s="128"/>
      <c r="AO1054" s="128"/>
      <c r="AP1054" s="128"/>
      <c r="AQ1054" s="128"/>
      <c r="AR1054" s="128"/>
      <c r="AS1054" s="128"/>
      <c r="AT1054" s="128"/>
      <c r="AU1054" s="128"/>
      <c r="AV1054" s="128"/>
      <c r="AW1054" s="128"/>
      <c r="AY1054" s="128"/>
      <c r="AZ1054" s="176"/>
      <c r="BA1054" s="128"/>
      <c r="BB1054" s="128"/>
      <c r="BD1054" s="128"/>
      <c r="BE1054" s="128"/>
      <c r="BF1054" s="128"/>
      <c r="BG1054" s="128"/>
      <c r="BI1054" s="128"/>
      <c r="BJ1054" s="128"/>
      <c r="BK1054" s="128"/>
      <c r="BL1054" s="128"/>
      <c r="BM1054" s="128"/>
      <c r="BN1054" s="128"/>
    </row>
    <row r="1055" spans="1:66">
      <c r="A1055" s="128"/>
      <c r="B1055" s="128"/>
      <c r="C1055" s="128"/>
      <c r="D1055" s="128"/>
      <c r="E1055" s="128"/>
      <c r="F1055" s="128"/>
      <c r="G1055" s="128"/>
      <c r="H1055" s="128"/>
      <c r="I1055" s="128"/>
      <c r="J1055" s="128"/>
      <c r="K1055" s="128"/>
      <c r="L1055" s="128"/>
      <c r="M1055" s="128"/>
      <c r="N1055" s="128"/>
      <c r="AE1055" s="128"/>
      <c r="AN1055" s="128"/>
      <c r="AO1055" s="128"/>
      <c r="AP1055" s="128"/>
      <c r="AQ1055" s="128"/>
      <c r="AR1055" s="128"/>
      <c r="AS1055" s="128"/>
      <c r="AT1055" s="128"/>
      <c r="AU1055" s="128"/>
      <c r="AV1055" s="128"/>
      <c r="AW1055" s="128"/>
      <c r="AY1055" s="128"/>
      <c r="AZ1055" s="176"/>
      <c r="BA1055" s="128"/>
      <c r="BB1055" s="128"/>
      <c r="BD1055" s="128"/>
      <c r="BE1055" s="128"/>
      <c r="BF1055" s="128"/>
      <c r="BG1055" s="128"/>
      <c r="BI1055" s="128"/>
      <c r="BJ1055" s="128"/>
      <c r="BK1055" s="128"/>
      <c r="BL1055" s="128"/>
      <c r="BM1055" s="128"/>
      <c r="BN1055" s="128"/>
    </row>
    <row r="1056" spans="1:66">
      <c r="A1056" s="128"/>
      <c r="B1056" s="128"/>
      <c r="C1056" s="128"/>
      <c r="D1056" s="128"/>
      <c r="E1056" s="128"/>
      <c r="F1056" s="128"/>
      <c r="G1056" s="128"/>
      <c r="H1056" s="128"/>
      <c r="I1056" s="128"/>
      <c r="J1056" s="128"/>
      <c r="K1056" s="128"/>
      <c r="L1056" s="128"/>
      <c r="M1056" s="128"/>
      <c r="N1056" s="128"/>
      <c r="AE1056" s="128"/>
      <c r="AN1056" s="128"/>
      <c r="AO1056" s="128"/>
      <c r="AP1056" s="128"/>
      <c r="AQ1056" s="128"/>
      <c r="AR1056" s="128"/>
      <c r="AS1056" s="128"/>
      <c r="AT1056" s="128"/>
      <c r="AU1056" s="128"/>
      <c r="AV1056" s="128"/>
      <c r="AW1056" s="128"/>
      <c r="AY1056" s="128"/>
      <c r="AZ1056" s="176"/>
      <c r="BA1056" s="128"/>
      <c r="BB1056" s="128"/>
      <c r="BD1056" s="128"/>
      <c r="BE1056" s="128"/>
      <c r="BF1056" s="128"/>
      <c r="BG1056" s="128"/>
      <c r="BI1056" s="128"/>
      <c r="BJ1056" s="128"/>
      <c r="BK1056" s="128"/>
      <c r="BL1056" s="128"/>
      <c r="BM1056" s="128"/>
      <c r="BN1056" s="128"/>
    </row>
    <row r="1057" spans="1:66">
      <c r="A1057" s="128"/>
      <c r="B1057" s="128"/>
      <c r="C1057" s="128"/>
      <c r="D1057" s="128"/>
      <c r="E1057" s="128"/>
      <c r="F1057" s="128"/>
      <c r="G1057" s="128"/>
      <c r="H1057" s="128"/>
      <c r="I1057" s="128"/>
      <c r="J1057" s="128"/>
      <c r="K1057" s="128"/>
      <c r="L1057" s="128"/>
      <c r="M1057" s="128"/>
      <c r="N1057" s="128"/>
      <c r="AE1057" s="128"/>
      <c r="AN1057" s="128"/>
      <c r="AO1057" s="128"/>
      <c r="AP1057" s="128"/>
      <c r="AQ1057" s="128"/>
      <c r="AR1057" s="128"/>
      <c r="AS1057" s="128"/>
      <c r="AT1057" s="128"/>
      <c r="AU1057" s="128"/>
      <c r="AV1057" s="128"/>
      <c r="AW1057" s="128"/>
      <c r="AY1057" s="128"/>
      <c r="AZ1057" s="176"/>
      <c r="BA1057" s="128"/>
      <c r="BB1057" s="128"/>
      <c r="BD1057" s="128"/>
      <c r="BE1057" s="128"/>
      <c r="BF1057" s="128"/>
      <c r="BG1057" s="128"/>
      <c r="BI1057" s="128"/>
      <c r="BJ1057" s="128"/>
      <c r="BK1057" s="128"/>
      <c r="BL1057" s="128"/>
      <c r="BM1057" s="128"/>
      <c r="BN1057" s="128"/>
    </row>
    <row r="1058" spans="1:66">
      <c r="A1058" s="128"/>
      <c r="B1058" s="128"/>
      <c r="C1058" s="128"/>
      <c r="D1058" s="128"/>
      <c r="E1058" s="128"/>
      <c r="F1058" s="128"/>
      <c r="G1058" s="128"/>
      <c r="H1058" s="128"/>
      <c r="I1058" s="128"/>
      <c r="J1058" s="128"/>
      <c r="K1058" s="128"/>
      <c r="L1058" s="128"/>
      <c r="M1058" s="128"/>
      <c r="N1058" s="128"/>
      <c r="AE1058" s="128"/>
      <c r="AN1058" s="128"/>
      <c r="AO1058" s="128"/>
      <c r="AP1058" s="128"/>
      <c r="AQ1058" s="128"/>
      <c r="AR1058" s="128"/>
      <c r="AS1058" s="128"/>
      <c r="AT1058" s="128"/>
      <c r="AU1058" s="128"/>
      <c r="AV1058" s="128"/>
      <c r="AW1058" s="128"/>
      <c r="AY1058" s="128"/>
      <c r="AZ1058" s="176"/>
      <c r="BA1058" s="128"/>
      <c r="BB1058" s="128"/>
      <c r="BD1058" s="128"/>
      <c r="BE1058" s="128"/>
      <c r="BF1058" s="128"/>
      <c r="BG1058" s="128"/>
      <c r="BI1058" s="128"/>
      <c r="BJ1058" s="128"/>
      <c r="BK1058" s="128"/>
      <c r="BL1058" s="128"/>
      <c r="BM1058" s="128"/>
      <c r="BN1058" s="128"/>
    </row>
    <row r="1059" spans="1:66">
      <c r="A1059" s="128"/>
      <c r="B1059" s="128"/>
      <c r="C1059" s="128"/>
      <c r="D1059" s="128"/>
      <c r="E1059" s="128"/>
      <c r="F1059" s="128"/>
      <c r="G1059" s="128"/>
      <c r="H1059" s="128"/>
      <c r="I1059" s="128"/>
      <c r="J1059" s="128"/>
      <c r="K1059" s="128"/>
      <c r="L1059" s="128"/>
      <c r="M1059" s="128"/>
      <c r="N1059" s="128"/>
      <c r="AE1059" s="128"/>
      <c r="AN1059" s="128"/>
      <c r="AO1059" s="128"/>
      <c r="AP1059" s="128"/>
      <c r="AQ1059" s="128"/>
      <c r="AR1059" s="128"/>
      <c r="AS1059" s="128"/>
      <c r="AT1059" s="128"/>
      <c r="AU1059" s="128"/>
      <c r="AV1059" s="128"/>
      <c r="AW1059" s="128"/>
      <c r="AY1059" s="128"/>
      <c r="AZ1059" s="176"/>
      <c r="BA1059" s="128"/>
      <c r="BB1059" s="128"/>
      <c r="BD1059" s="128"/>
      <c r="BE1059" s="128"/>
      <c r="BF1059" s="128"/>
      <c r="BG1059" s="128"/>
      <c r="BI1059" s="128"/>
      <c r="BJ1059" s="128"/>
      <c r="BK1059" s="128"/>
      <c r="BL1059" s="128"/>
      <c r="BM1059" s="128"/>
      <c r="BN1059" s="128"/>
    </row>
    <row r="1060" spans="1:66">
      <c r="A1060" s="128"/>
      <c r="B1060" s="128"/>
      <c r="C1060" s="128"/>
      <c r="D1060" s="128"/>
      <c r="E1060" s="128"/>
      <c r="F1060" s="128"/>
      <c r="G1060" s="128"/>
      <c r="H1060" s="128"/>
      <c r="I1060" s="128"/>
      <c r="J1060" s="128"/>
      <c r="K1060" s="128"/>
      <c r="L1060" s="128"/>
      <c r="M1060" s="128"/>
      <c r="N1060" s="128"/>
      <c r="AE1060" s="128"/>
      <c r="AN1060" s="128"/>
      <c r="AO1060" s="128"/>
      <c r="AP1060" s="128"/>
      <c r="AQ1060" s="128"/>
      <c r="AR1060" s="128"/>
      <c r="AS1060" s="128"/>
      <c r="AT1060" s="128"/>
      <c r="AU1060" s="128"/>
      <c r="AV1060" s="128"/>
      <c r="AW1060" s="128"/>
      <c r="AY1060" s="128"/>
      <c r="AZ1060" s="176"/>
      <c r="BA1060" s="128"/>
      <c r="BB1060" s="128"/>
      <c r="BD1060" s="128"/>
      <c r="BE1060" s="128"/>
      <c r="BF1060" s="128"/>
      <c r="BG1060" s="128"/>
      <c r="BI1060" s="128"/>
      <c r="BJ1060" s="128"/>
      <c r="BK1060" s="128"/>
      <c r="BL1060" s="128"/>
      <c r="BM1060" s="128"/>
      <c r="BN1060" s="128"/>
    </row>
    <row r="1061" spans="1:66">
      <c r="A1061" s="128"/>
      <c r="B1061" s="128"/>
      <c r="C1061" s="128"/>
      <c r="D1061" s="128"/>
      <c r="E1061" s="128"/>
      <c r="F1061" s="128"/>
      <c r="G1061" s="128"/>
      <c r="H1061" s="128"/>
      <c r="I1061" s="128"/>
      <c r="J1061" s="128"/>
      <c r="K1061" s="128"/>
      <c r="L1061" s="128"/>
      <c r="M1061" s="128"/>
      <c r="N1061" s="128"/>
      <c r="AE1061" s="128"/>
      <c r="AN1061" s="128"/>
      <c r="AO1061" s="128"/>
      <c r="AP1061" s="128"/>
      <c r="AQ1061" s="128"/>
      <c r="AR1061" s="128"/>
      <c r="AS1061" s="128"/>
      <c r="AT1061" s="128"/>
      <c r="AU1061" s="128"/>
      <c r="AV1061" s="128"/>
      <c r="AW1061" s="128"/>
      <c r="AY1061" s="128"/>
      <c r="AZ1061" s="176"/>
      <c r="BA1061" s="128"/>
      <c r="BB1061" s="128"/>
      <c r="BD1061" s="128"/>
      <c r="BE1061" s="128"/>
      <c r="BF1061" s="128"/>
      <c r="BG1061" s="128"/>
      <c r="BI1061" s="128"/>
      <c r="BJ1061" s="128"/>
      <c r="BK1061" s="128"/>
      <c r="BL1061" s="128"/>
      <c r="BM1061" s="128"/>
      <c r="BN1061" s="128"/>
    </row>
    <row r="1062" spans="1:66">
      <c r="A1062" s="128"/>
      <c r="B1062" s="128"/>
      <c r="C1062" s="128"/>
      <c r="D1062" s="128"/>
      <c r="E1062" s="128"/>
      <c r="F1062" s="128"/>
      <c r="G1062" s="128"/>
      <c r="H1062" s="128"/>
      <c r="I1062" s="128"/>
      <c r="J1062" s="128"/>
      <c r="K1062" s="128"/>
      <c r="L1062" s="128"/>
      <c r="M1062" s="128"/>
      <c r="N1062" s="128"/>
      <c r="AE1062" s="128"/>
      <c r="AN1062" s="128"/>
      <c r="AO1062" s="128"/>
      <c r="AP1062" s="128"/>
      <c r="AQ1062" s="128"/>
      <c r="AR1062" s="128"/>
      <c r="AS1062" s="128"/>
      <c r="AT1062" s="128"/>
      <c r="AU1062" s="128"/>
      <c r="AV1062" s="128"/>
      <c r="AW1062" s="128"/>
      <c r="AY1062" s="128"/>
      <c r="AZ1062" s="176"/>
      <c r="BA1062" s="128"/>
      <c r="BB1062" s="128"/>
      <c r="BD1062" s="128"/>
      <c r="BE1062" s="128"/>
      <c r="BF1062" s="128"/>
      <c r="BG1062" s="128"/>
      <c r="BI1062" s="128"/>
      <c r="BJ1062" s="128"/>
      <c r="BK1062" s="128"/>
      <c r="BL1062" s="128"/>
      <c r="BM1062" s="128"/>
      <c r="BN1062" s="128"/>
    </row>
    <row r="1063" spans="1:66">
      <c r="A1063" s="128"/>
      <c r="B1063" s="128"/>
      <c r="C1063" s="128"/>
      <c r="D1063" s="128"/>
      <c r="E1063" s="128"/>
      <c r="F1063" s="128"/>
      <c r="G1063" s="128"/>
      <c r="H1063" s="128"/>
      <c r="I1063" s="128"/>
      <c r="J1063" s="128"/>
      <c r="K1063" s="128"/>
      <c r="L1063" s="128"/>
      <c r="M1063" s="128"/>
      <c r="N1063" s="128"/>
      <c r="AE1063" s="128"/>
      <c r="AN1063" s="128"/>
      <c r="AO1063" s="128"/>
      <c r="AP1063" s="128"/>
      <c r="AQ1063" s="128"/>
      <c r="AR1063" s="128"/>
      <c r="AS1063" s="128"/>
      <c r="AT1063" s="128"/>
      <c r="AU1063" s="128"/>
      <c r="AV1063" s="128"/>
      <c r="AW1063" s="128"/>
      <c r="AY1063" s="128"/>
      <c r="AZ1063" s="176"/>
      <c r="BA1063" s="128"/>
      <c r="BB1063" s="128"/>
      <c r="BD1063" s="128"/>
      <c r="BE1063" s="128"/>
      <c r="BF1063" s="128"/>
      <c r="BG1063" s="128"/>
      <c r="BI1063" s="128"/>
      <c r="BJ1063" s="128"/>
      <c r="BK1063" s="128"/>
      <c r="BL1063" s="128"/>
      <c r="BM1063" s="128"/>
      <c r="BN1063" s="128"/>
    </row>
    <row r="1064" spans="1:66">
      <c r="A1064" s="128"/>
      <c r="B1064" s="128"/>
      <c r="C1064" s="128"/>
      <c r="D1064" s="128"/>
      <c r="E1064" s="128"/>
      <c r="F1064" s="128"/>
      <c r="G1064" s="128"/>
      <c r="H1064" s="128"/>
      <c r="I1064" s="128"/>
      <c r="J1064" s="128"/>
      <c r="K1064" s="128"/>
      <c r="L1064" s="128"/>
      <c r="M1064" s="128"/>
      <c r="N1064" s="128"/>
      <c r="AE1064" s="128"/>
      <c r="AN1064" s="128"/>
      <c r="AO1064" s="128"/>
      <c r="AP1064" s="128"/>
      <c r="AQ1064" s="128"/>
      <c r="AR1064" s="128"/>
      <c r="AS1064" s="128"/>
      <c r="AT1064" s="128"/>
      <c r="AU1064" s="128"/>
      <c r="AV1064" s="128"/>
      <c r="AW1064" s="128"/>
      <c r="AY1064" s="128"/>
      <c r="AZ1064" s="176"/>
      <c r="BA1064" s="128"/>
      <c r="BB1064" s="128"/>
      <c r="BD1064" s="128"/>
      <c r="BE1064" s="128"/>
      <c r="BF1064" s="128"/>
      <c r="BG1064" s="128"/>
      <c r="BI1064" s="128"/>
      <c r="BJ1064" s="128"/>
      <c r="BK1064" s="128"/>
      <c r="BL1064" s="128"/>
      <c r="BM1064" s="128"/>
      <c r="BN1064" s="128"/>
    </row>
    <row r="1065" spans="1:66">
      <c r="A1065" s="128"/>
      <c r="B1065" s="128"/>
      <c r="C1065" s="128"/>
      <c r="D1065" s="128"/>
      <c r="E1065" s="128"/>
      <c r="F1065" s="128"/>
      <c r="G1065" s="128"/>
      <c r="H1065" s="128"/>
      <c r="I1065" s="128"/>
      <c r="J1065" s="128"/>
      <c r="K1065" s="128"/>
      <c r="L1065" s="128"/>
      <c r="M1065" s="128"/>
      <c r="N1065" s="128"/>
      <c r="AE1065" s="128"/>
      <c r="AN1065" s="128"/>
      <c r="AO1065" s="128"/>
      <c r="AP1065" s="128"/>
      <c r="AQ1065" s="128"/>
      <c r="AR1065" s="128"/>
      <c r="AS1065" s="128"/>
      <c r="AT1065" s="128"/>
      <c r="AU1065" s="128"/>
      <c r="AV1065" s="128"/>
      <c r="AW1065" s="128"/>
      <c r="AY1065" s="128"/>
      <c r="AZ1065" s="176"/>
      <c r="BA1065" s="128"/>
      <c r="BB1065" s="128"/>
      <c r="BD1065" s="128"/>
      <c r="BE1065" s="128"/>
      <c r="BF1065" s="128"/>
      <c r="BG1065" s="128"/>
      <c r="BI1065" s="128"/>
      <c r="BJ1065" s="128"/>
      <c r="BK1065" s="128"/>
      <c r="BL1065" s="128"/>
      <c r="BM1065" s="128"/>
      <c r="BN1065" s="128"/>
    </row>
    <row r="1066" spans="1:66">
      <c r="A1066" s="128"/>
      <c r="B1066" s="128"/>
      <c r="C1066" s="128"/>
      <c r="D1066" s="128"/>
      <c r="E1066" s="128"/>
      <c r="F1066" s="128"/>
      <c r="G1066" s="128"/>
      <c r="H1066" s="128"/>
      <c r="I1066" s="128"/>
      <c r="J1066" s="128"/>
      <c r="K1066" s="128"/>
      <c r="L1066" s="128"/>
      <c r="M1066" s="128"/>
      <c r="N1066" s="128"/>
      <c r="AE1066" s="128"/>
      <c r="AN1066" s="128"/>
      <c r="AO1066" s="128"/>
      <c r="AP1066" s="128"/>
      <c r="AQ1066" s="128"/>
      <c r="AR1066" s="128"/>
      <c r="AS1066" s="128"/>
      <c r="AT1066" s="128"/>
      <c r="AU1066" s="128"/>
      <c r="AV1066" s="128"/>
      <c r="AW1066" s="128"/>
      <c r="AY1066" s="128"/>
      <c r="AZ1066" s="176"/>
      <c r="BA1066" s="128"/>
      <c r="BB1066" s="128"/>
      <c r="BD1066" s="128"/>
      <c r="BE1066" s="128"/>
      <c r="BF1066" s="128"/>
      <c r="BG1066" s="128"/>
      <c r="BI1066" s="128"/>
      <c r="BJ1066" s="128"/>
      <c r="BK1066" s="128"/>
      <c r="BL1066" s="128"/>
      <c r="BM1066" s="128"/>
      <c r="BN1066" s="128"/>
    </row>
    <row r="1067" spans="1:66">
      <c r="A1067" s="128"/>
      <c r="B1067" s="128"/>
      <c r="C1067" s="128"/>
      <c r="D1067" s="128"/>
      <c r="E1067" s="128"/>
      <c r="F1067" s="128"/>
      <c r="G1067" s="128"/>
      <c r="H1067" s="128"/>
      <c r="I1067" s="128"/>
      <c r="J1067" s="128"/>
      <c r="K1067" s="128"/>
      <c r="L1067" s="128"/>
      <c r="M1067" s="128"/>
      <c r="N1067" s="128"/>
      <c r="AE1067" s="128"/>
      <c r="AN1067" s="128"/>
      <c r="AO1067" s="128"/>
      <c r="AP1067" s="128"/>
      <c r="AQ1067" s="128"/>
      <c r="AR1067" s="128"/>
      <c r="AS1067" s="128"/>
      <c r="AT1067" s="128"/>
      <c r="AU1067" s="128"/>
      <c r="AV1067" s="128"/>
      <c r="AW1067" s="128"/>
      <c r="AY1067" s="128"/>
      <c r="AZ1067" s="176"/>
      <c r="BA1067" s="128"/>
      <c r="BB1067" s="128"/>
      <c r="BD1067" s="128"/>
      <c r="BE1067" s="128"/>
      <c r="BF1067" s="128"/>
      <c r="BG1067" s="128"/>
      <c r="BI1067" s="128"/>
      <c r="BJ1067" s="128"/>
      <c r="BK1067" s="128"/>
      <c r="BL1067" s="128"/>
      <c r="BM1067" s="128"/>
      <c r="BN1067" s="128"/>
    </row>
    <row r="1068" spans="1:66">
      <c r="A1068" s="128"/>
      <c r="B1068" s="128"/>
      <c r="C1068" s="128"/>
      <c r="D1068" s="128"/>
      <c r="E1068" s="128"/>
      <c r="F1068" s="128"/>
      <c r="G1068" s="128"/>
      <c r="H1068" s="128"/>
      <c r="I1068" s="128"/>
      <c r="J1068" s="128"/>
      <c r="K1068" s="128"/>
      <c r="L1068" s="128"/>
      <c r="M1068" s="128"/>
      <c r="N1068" s="128"/>
      <c r="AE1068" s="128"/>
      <c r="AN1068" s="128"/>
      <c r="AO1068" s="128"/>
      <c r="AP1068" s="128"/>
      <c r="AQ1068" s="128"/>
      <c r="AR1068" s="128"/>
      <c r="AS1068" s="128"/>
      <c r="AT1068" s="128"/>
      <c r="AU1068" s="128"/>
      <c r="AV1068" s="128"/>
      <c r="AW1068" s="128"/>
      <c r="AY1068" s="128"/>
      <c r="AZ1068" s="176"/>
      <c r="BA1068" s="128"/>
      <c r="BB1068" s="128"/>
      <c r="BD1068" s="128"/>
      <c r="BE1068" s="128"/>
      <c r="BF1068" s="128"/>
      <c r="BG1068" s="128"/>
      <c r="BI1068" s="128"/>
      <c r="BJ1068" s="128"/>
      <c r="BK1068" s="128"/>
      <c r="BL1068" s="128"/>
      <c r="BM1068" s="128"/>
      <c r="BN1068" s="128"/>
    </row>
    <row r="1069" spans="1:66">
      <c r="A1069" s="128"/>
      <c r="B1069" s="128"/>
      <c r="C1069" s="128"/>
      <c r="D1069" s="128"/>
      <c r="E1069" s="128"/>
      <c r="F1069" s="128"/>
      <c r="G1069" s="128"/>
      <c r="H1069" s="128"/>
      <c r="I1069" s="128"/>
      <c r="J1069" s="128"/>
      <c r="K1069" s="128"/>
      <c r="L1069" s="128"/>
      <c r="M1069" s="128"/>
      <c r="N1069" s="128"/>
      <c r="AE1069" s="128"/>
      <c r="AN1069" s="128"/>
      <c r="AO1069" s="128"/>
      <c r="AP1069" s="128"/>
      <c r="AQ1069" s="128"/>
      <c r="AR1069" s="128"/>
      <c r="AS1069" s="128"/>
      <c r="AT1069" s="128"/>
      <c r="AU1069" s="128"/>
      <c r="AV1069" s="128"/>
      <c r="AW1069" s="128"/>
      <c r="AY1069" s="128"/>
      <c r="AZ1069" s="176"/>
      <c r="BA1069" s="128"/>
      <c r="BB1069" s="128"/>
      <c r="BD1069" s="128"/>
      <c r="BE1069" s="128"/>
      <c r="BF1069" s="128"/>
      <c r="BG1069" s="128"/>
      <c r="BI1069" s="128"/>
      <c r="BJ1069" s="128"/>
      <c r="BK1069" s="128"/>
      <c r="BL1069" s="128"/>
      <c r="BM1069" s="128"/>
      <c r="BN1069" s="128"/>
    </row>
    <row r="1070" spans="1:66">
      <c r="A1070" s="128"/>
      <c r="B1070" s="128"/>
      <c r="C1070" s="128"/>
      <c r="D1070" s="128"/>
      <c r="E1070" s="128"/>
      <c r="F1070" s="128"/>
      <c r="G1070" s="128"/>
      <c r="H1070" s="128"/>
      <c r="I1070" s="128"/>
      <c r="J1070" s="128"/>
      <c r="K1070" s="128"/>
      <c r="L1070" s="128"/>
      <c r="M1070" s="128"/>
      <c r="N1070" s="128"/>
      <c r="AE1070" s="128"/>
      <c r="AN1070" s="128"/>
      <c r="AO1070" s="128"/>
      <c r="AP1070" s="128"/>
      <c r="AQ1070" s="128"/>
      <c r="AR1070" s="128"/>
      <c r="AS1070" s="128"/>
      <c r="AT1070" s="128"/>
      <c r="AU1070" s="128"/>
      <c r="AV1070" s="128"/>
      <c r="AW1070" s="128"/>
      <c r="AY1070" s="128"/>
      <c r="AZ1070" s="176"/>
      <c r="BA1070" s="128"/>
      <c r="BB1070" s="128"/>
      <c r="BD1070" s="128"/>
      <c r="BE1070" s="128"/>
      <c r="BF1070" s="128"/>
      <c r="BG1070" s="128"/>
      <c r="BI1070" s="128"/>
      <c r="BJ1070" s="128"/>
      <c r="BK1070" s="128"/>
      <c r="BL1070" s="128"/>
      <c r="BM1070" s="128"/>
      <c r="BN1070" s="128"/>
    </row>
    <row r="1071" spans="1:66">
      <c r="A1071" s="128"/>
      <c r="B1071" s="128"/>
      <c r="C1071" s="128"/>
      <c r="D1071" s="128"/>
      <c r="E1071" s="128"/>
      <c r="F1071" s="128"/>
      <c r="G1071" s="128"/>
      <c r="H1071" s="128"/>
      <c r="I1071" s="128"/>
      <c r="J1071" s="128"/>
      <c r="K1071" s="128"/>
      <c r="L1071" s="128"/>
      <c r="M1071" s="128"/>
      <c r="N1071" s="128"/>
      <c r="AE1071" s="128"/>
      <c r="AN1071" s="128"/>
      <c r="AO1071" s="128"/>
      <c r="AP1071" s="128"/>
      <c r="AQ1071" s="128"/>
      <c r="AR1071" s="128"/>
      <c r="AS1071" s="128"/>
      <c r="AT1071" s="128"/>
      <c r="AU1071" s="128"/>
      <c r="AV1071" s="128"/>
      <c r="AW1071" s="128"/>
      <c r="AY1071" s="128"/>
      <c r="AZ1071" s="176"/>
      <c r="BA1071" s="128"/>
      <c r="BB1071" s="128"/>
      <c r="BD1071" s="128"/>
      <c r="BE1071" s="128"/>
      <c r="BF1071" s="128"/>
      <c r="BG1071" s="128"/>
      <c r="BI1071" s="128"/>
      <c r="BJ1071" s="128"/>
      <c r="BK1071" s="128"/>
      <c r="BL1071" s="128"/>
      <c r="BM1071" s="128"/>
      <c r="BN1071" s="128"/>
    </row>
    <row r="1072" spans="1:66">
      <c r="A1072" s="128"/>
      <c r="B1072" s="128"/>
      <c r="C1072" s="128"/>
      <c r="D1072" s="128"/>
      <c r="E1072" s="128"/>
      <c r="F1072" s="128"/>
      <c r="G1072" s="128"/>
      <c r="H1072" s="128"/>
      <c r="I1072" s="128"/>
      <c r="J1072" s="128"/>
      <c r="K1072" s="128"/>
      <c r="L1072" s="128"/>
      <c r="M1072" s="128"/>
      <c r="N1072" s="128"/>
      <c r="AE1072" s="128"/>
      <c r="AN1072" s="128"/>
      <c r="AO1072" s="128"/>
      <c r="AP1072" s="128"/>
      <c r="AQ1072" s="128"/>
      <c r="AR1072" s="128"/>
      <c r="AS1072" s="128"/>
      <c r="AT1072" s="128"/>
      <c r="AU1072" s="128"/>
      <c r="AV1072" s="128"/>
      <c r="AW1072" s="128"/>
      <c r="AY1072" s="128"/>
      <c r="AZ1072" s="176"/>
      <c r="BA1072" s="128"/>
      <c r="BB1072" s="128"/>
      <c r="BD1072" s="128"/>
      <c r="BE1072" s="128"/>
      <c r="BF1072" s="128"/>
      <c r="BG1072" s="128"/>
      <c r="BI1072" s="128"/>
      <c r="BJ1072" s="128"/>
      <c r="BK1072" s="128"/>
      <c r="BL1072" s="128"/>
      <c r="BM1072" s="128"/>
      <c r="BN1072" s="128"/>
    </row>
    <row r="1073" spans="1:66">
      <c r="A1073" s="128"/>
      <c r="B1073" s="128"/>
      <c r="C1073" s="128"/>
      <c r="D1073" s="128"/>
      <c r="E1073" s="128"/>
      <c r="F1073" s="128"/>
      <c r="G1073" s="128"/>
      <c r="H1073" s="128"/>
      <c r="I1073" s="128"/>
      <c r="J1073" s="128"/>
      <c r="K1073" s="128"/>
      <c r="L1073" s="128"/>
      <c r="M1073" s="128"/>
      <c r="N1073" s="128"/>
      <c r="AE1073" s="128"/>
      <c r="AN1073" s="128"/>
      <c r="AO1073" s="128"/>
      <c r="AP1073" s="128"/>
      <c r="AQ1073" s="128"/>
      <c r="AR1073" s="128"/>
      <c r="AS1073" s="128"/>
      <c r="AT1073" s="128"/>
      <c r="AU1073" s="128"/>
      <c r="AV1073" s="128"/>
      <c r="AW1073" s="128"/>
      <c r="AY1073" s="128"/>
      <c r="AZ1073" s="176"/>
      <c r="BA1073" s="128"/>
      <c r="BB1073" s="128"/>
      <c r="BD1073" s="128"/>
      <c r="BE1073" s="128"/>
      <c r="BF1073" s="128"/>
      <c r="BG1073" s="128"/>
      <c r="BI1073" s="128"/>
      <c r="BJ1073" s="128"/>
      <c r="BK1073" s="128"/>
      <c r="BL1073" s="128"/>
      <c r="BM1073" s="128"/>
      <c r="BN1073" s="128"/>
    </row>
    <row r="1074" spans="1:66">
      <c r="A1074" s="128"/>
      <c r="B1074" s="128"/>
      <c r="C1074" s="128"/>
      <c r="D1074" s="128"/>
      <c r="E1074" s="128"/>
      <c r="F1074" s="128"/>
      <c r="G1074" s="128"/>
      <c r="H1074" s="128"/>
      <c r="I1074" s="128"/>
      <c r="J1074" s="128"/>
      <c r="K1074" s="128"/>
      <c r="L1074" s="128"/>
      <c r="M1074" s="128"/>
      <c r="N1074" s="128"/>
      <c r="AE1074" s="128"/>
      <c r="AN1074" s="128"/>
      <c r="AO1074" s="128"/>
      <c r="AP1074" s="128"/>
      <c r="AQ1074" s="128"/>
      <c r="AR1074" s="128"/>
      <c r="AS1074" s="128"/>
      <c r="AT1074" s="128"/>
      <c r="AU1074" s="128"/>
      <c r="AV1074" s="128"/>
      <c r="AW1074" s="128"/>
      <c r="AY1074" s="128"/>
      <c r="AZ1074" s="176"/>
      <c r="BA1074" s="128"/>
      <c r="BB1074" s="128"/>
      <c r="BD1074" s="128"/>
      <c r="BE1074" s="128"/>
      <c r="BF1074" s="128"/>
      <c r="BG1074" s="128"/>
      <c r="BI1074" s="128"/>
      <c r="BJ1074" s="128"/>
      <c r="BK1074" s="128"/>
      <c r="BL1074" s="128"/>
      <c r="BM1074" s="128"/>
      <c r="BN1074" s="128"/>
    </row>
    <row r="1075" spans="1:66">
      <c r="A1075" s="128"/>
      <c r="B1075" s="128"/>
      <c r="C1075" s="128"/>
      <c r="D1075" s="128"/>
      <c r="E1075" s="128"/>
      <c r="F1075" s="128"/>
      <c r="G1075" s="128"/>
      <c r="H1075" s="128"/>
      <c r="I1075" s="128"/>
      <c r="J1075" s="128"/>
      <c r="K1075" s="128"/>
      <c r="L1075" s="128"/>
      <c r="M1075" s="128"/>
      <c r="N1075" s="128"/>
      <c r="AE1075" s="128"/>
      <c r="AN1075" s="128"/>
      <c r="AO1075" s="128"/>
      <c r="AP1075" s="128"/>
      <c r="AQ1075" s="128"/>
      <c r="AR1075" s="128"/>
      <c r="AS1075" s="128"/>
      <c r="AT1075" s="128"/>
      <c r="AU1075" s="128"/>
      <c r="AV1075" s="128"/>
      <c r="AW1075" s="128"/>
      <c r="AY1075" s="128"/>
      <c r="AZ1075" s="176"/>
      <c r="BA1075" s="128"/>
      <c r="BB1075" s="128"/>
      <c r="BD1075" s="128"/>
      <c r="BE1075" s="128"/>
      <c r="BF1075" s="128"/>
      <c r="BG1075" s="128"/>
      <c r="BI1075" s="128"/>
      <c r="BJ1075" s="128"/>
      <c r="BK1075" s="128"/>
      <c r="BL1075" s="128"/>
      <c r="BM1075" s="128"/>
      <c r="BN1075" s="128"/>
    </row>
    <row r="1076" spans="1:66">
      <c r="A1076" s="128"/>
      <c r="B1076" s="128"/>
      <c r="C1076" s="128"/>
      <c r="D1076" s="128"/>
      <c r="E1076" s="128"/>
      <c r="F1076" s="128"/>
      <c r="G1076" s="128"/>
      <c r="H1076" s="128"/>
      <c r="I1076" s="128"/>
      <c r="J1076" s="128"/>
      <c r="K1076" s="128"/>
      <c r="L1076" s="128"/>
      <c r="M1076" s="128"/>
      <c r="N1076" s="128"/>
      <c r="AE1076" s="128"/>
      <c r="AN1076" s="128"/>
      <c r="AO1076" s="128"/>
      <c r="AP1076" s="128"/>
      <c r="AQ1076" s="128"/>
      <c r="AR1076" s="128"/>
      <c r="AS1076" s="128"/>
      <c r="AT1076" s="128"/>
      <c r="AU1076" s="128"/>
      <c r="AV1076" s="128"/>
      <c r="AW1076" s="128"/>
      <c r="AY1076" s="128"/>
      <c r="AZ1076" s="176"/>
      <c r="BA1076" s="128"/>
      <c r="BB1076" s="128"/>
      <c r="BD1076" s="128"/>
      <c r="BE1076" s="128"/>
      <c r="BF1076" s="128"/>
      <c r="BG1076" s="128"/>
      <c r="BI1076" s="128"/>
      <c r="BJ1076" s="128"/>
      <c r="BK1076" s="128"/>
      <c r="BL1076" s="128"/>
      <c r="BM1076" s="128"/>
      <c r="BN1076" s="128"/>
    </row>
    <row r="1077" spans="1:66">
      <c r="A1077" s="128"/>
      <c r="B1077" s="128"/>
      <c r="C1077" s="128"/>
      <c r="D1077" s="128"/>
      <c r="E1077" s="128"/>
      <c r="F1077" s="128"/>
      <c r="G1077" s="128"/>
      <c r="H1077" s="128"/>
      <c r="I1077" s="128"/>
      <c r="J1077" s="128"/>
      <c r="K1077" s="128"/>
      <c r="L1077" s="128"/>
      <c r="M1077" s="128"/>
      <c r="N1077" s="128"/>
      <c r="AE1077" s="128"/>
      <c r="AN1077" s="128"/>
      <c r="AO1077" s="128"/>
      <c r="AP1077" s="128"/>
      <c r="AQ1077" s="128"/>
      <c r="AR1077" s="128"/>
      <c r="AS1077" s="128"/>
      <c r="AT1077" s="128"/>
      <c r="AU1077" s="128"/>
      <c r="AV1077" s="128"/>
      <c r="AW1077" s="128"/>
      <c r="AY1077" s="128"/>
      <c r="AZ1077" s="176"/>
      <c r="BA1077" s="128"/>
      <c r="BB1077" s="128"/>
      <c r="BD1077" s="128"/>
      <c r="BE1077" s="128"/>
      <c r="BF1077" s="128"/>
      <c r="BG1077" s="128"/>
      <c r="BI1077" s="128"/>
      <c r="BJ1077" s="128"/>
      <c r="BK1077" s="128"/>
      <c r="BL1077" s="128"/>
      <c r="BM1077" s="128"/>
      <c r="BN1077" s="128"/>
    </row>
    <row r="1078" spans="1:66">
      <c r="A1078" s="128"/>
      <c r="B1078" s="128"/>
      <c r="C1078" s="128"/>
      <c r="D1078" s="128"/>
      <c r="E1078" s="128"/>
      <c r="F1078" s="128"/>
      <c r="G1078" s="128"/>
      <c r="H1078" s="128"/>
      <c r="I1078" s="128"/>
      <c r="J1078" s="128"/>
      <c r="K1078" s="128"/>
      <c r="L1078" s="128"/>
      <c r="M1078" s="128"/>
      <c r="N1078" s="128"/>
      <c r="AE1078" s="128"/>
      <c r="AN1078" s="128"/>
      <c r="AO1078" s="128"/>
      <c r="AP1078" s="128"/>
      <c r="AQ1078" s="128"/>
      <c r="AR1078" s="128"/>
      <c r="AS1078" s="128"/>
      <c r="AT1078" s="128"/>
      <c r="AU1078" s="128"/>
      <c r="AV1078" s="128"/>
      <c r="AW1078" s="128"/>
      <c r="AY1078" s="128"/>
      <c r="AZ1078" s="176"/>
      <c r="BA1078" s="128"/>
      <c r="BB1078" s="128"/>
      <c r="BD1078" s="128"/>
      <c r="BE1078" s="128"/>
      <c r="BF1078" s="128"/>
      <c r="BG1078" s="128"/>
      <c r="BI1078" s="128"/>
      <c r="BJ1078" s="128"/>
      <c r="BK1078" s="128"/>
      <c r="BL1078" s="128"/>
      <c r="BM1078" s="128"/>
      <c r="BN1078" s="128"/>
    </row>
    <row r="1079" spans="1:66">
      <c r="A1079" s="128"/>
      <c r="B1079" s="128"/>
      <c r="C1079" s="128"/>
      <c r="D1079" s="128"/>
      <c r="E1079" s="128"/>
      <c r="F1079" s="128"/>
      <c r="G1079" s="128"/>
      <c r="H1079" s="128"/>
      <c r="I1079" s="128"/>
      <c r="J1079" s="128"/>
      <c r="K1079" s="128"/>
      <c r="L1079" s="128"/>
      <c r="M1079" s="128"/>
      <c r="N1079" s="128"/>
      <c r="AE1079" s="128"/>
      <c r="AN1079" s="128"/>
      <c r="AO1079" s="128"/>
      <c r="AP1079" s="128"/>
      <c r="AQ1079" s="128"/>
      <c r="AR1079" s="128"/>
      <c r="AS1079" s="128"/>
      <c r="AT1079" s="128"/>
      <c r="AU1079" s="128"/>
      <c r="AV1079" s="128"/>
      <c r="AW1079" s="128"/>
      <c r="AY1079" s="128"/>
      <c r="AZ1079" s="176"/>
      <c r="BA1079" s="128"/>
      <c r="BB1079" s="128"/>
      <c r="BD1079" s="128"/>
      <c r="BE1079" s="128"/>
      <c r="BF1079" s="128"/>
      <c r="BG1079" s="128"/>
      <c r="BI1079" s="128"/>
      <c r="BJ1079" s="128"/>
      <c r="BK1079" s="128"/>
      <c r="BL1079" s="128"/>
      <c r="BM1079" s="128"/>
      <c r="BN1079" s="128"/>
    </row>
    <row r="1080" spans="1:66">
      <c r="A1080" s="128"/>
      <c r="B1080" s="128"/>
      <c r="C1080" s="128"/>
      <c r="D1080" s="128"/>
      <c r="E1080" s="128"/>
      <c r="F1080" s="128"/>
      <c r="G1080" s="128"/>
      <c r="H1080" s="128"/>
      <c r="I1080" s="128"/>
      <c r="J1080" s="128"/>
      <c r="K1080" s="128"/>
      <c r="L1080" s="128"/>
      <c r="M1080" s="128"/>
      <c r="N1080" s="128"/>
      <c r="AE1080" s="128"/>
      <c r="AN1080" s="128"/>
      <c r="AO1080" s="128"/>
      <c r="AP1080" s="128"/>
      <c r="AQ1080" s="128"/>
      <c r="AR1080" s="128"/>
      <c r="AS1080" s="128"/>
      <c r="AT1080" s="128"/>
      <c r="AU1080" s="128"/>
      <c r="AV1080" s="128"/>
      <c r="AW1080" s="128"/>
      <c r="AY1080" s="128"/>
      <c r="AZ1080" s="176"/>
      <c r="BA1080" s="128"/>
      <c r="BB1080" s="128"/>
      <c r="BD1080" s="128"/>
      <c r="BE1080" s="128"/>
      <c r="BF1080" s="128"/>
      <c r="BG1080" s="128"/>
      <c r="BI1080" s="128"/>
      <c r="BJ1080" s="128"/>
      <c r="BK1080" s="128"/>
      <c r="BL1080" s="128"/>
      <c r="BM1080" s="128"/>
      <c r="BN1080" s="128"/>
    </row>
    <row r="1081" spans="1:66">
      <c r="A1081" s="128"/>
      <c r="B1081" s="128"/>
      <c r="C1081" s="128"/>
      <c r="D1081" s="128"/>
      <c r="E1081" s="128"/>
      <c r="F1081" s="128"/>
      <c r="G1081" s="128"/>
      <c r="H1081" s="128"/>
      <c r="I1081" s="128"/>
      <c r="J1081" s="128"/>
      <c r="K1081" s="128"/>
      <c r="L1081" s="128"/>
      <c r="M1081" s="128"/>
      <c r="N1081" s="128"/>
      <c r="AE1081" s="128"/>
      <c r="AN1081" s="128"/>
      <c r="AO1081" s="128"/>
      <c r="AP1081" s="128"/>
      <c r="AQ1081" s="128"/>
      <c r="AR1081" s="128"/>
      <c r="AS1081" s="128"/>
      <c r="AT1081" s="128"/>
      <c r="AU1081" s="128"/>
      <c r="AV1081" s="128"/>
      <c r="AW1081" s="128"/>
      <c r="AY1081" s="128"/>
      <c r="AZ1081" s="176"/>
      <c r="BA1081" s="128"/>
      <c r="BB1081" s="128"/>
      <c r="BD1081" s="128"/>
      <c r="BE1081" s="128"/>
      <c r="BF1081" s="128"/>
      <c r="BG1081" s="128"/>
      <c r="BI1081" s="128"/>
      <c r="BJ1081" s="128"/>
      <c r="BK1081" s="128"/>
      <c r="BL1081" s="128"/>
      <c r="BM1081" s="128"/>
      <c r="BN1081" s="128"/>
    </row>
    <row r="1082" spans="1:66">
      <c r="A1082" s="128"/>
      <c r="B1082" s="128"/>
      <c r="C1082" s="128"/>
      <c r="D1082" s="128"/>
      <c r="E1082" s="128"/>
      <c r="F1082" s="128"/>
      <c r="G1082" s="128"/>
      <c r="H1082" s="128"/>
      <c r="I1082" s="128"/>
      <c r="J1082" s="128"/>
      <c r="K1082" s="128"/>
      <c r="L1082" s="128"/>
      <c r="M1082" s="128"/>
      <c r="N1082" s="128"/>
      <c r="AE1082" s="128"/>
      <c r="AN1082" s="128"/>
      <c r="AO1082" s="128"/>
      <c r="AP1082" s="128"/>
      <c r="AQ1082" s="128"/>
      <c r="AR1082" s="128"/>
      <c r="AS1082" s="128"/>
      <c r="AT1082" s="128"/>
      <c r="AU1082" s="128"/>
      <c r="AV1082" s="128"/>
      <c r="AW1082" s="128"/>
      <c r="AY1082" s="128"/>
      <c r="AZ1082" s="176"/>
      <c r="BA1082" s="128"/>
      <c r="BB1082" s="128"/>
      <c r="BD1082" s="128"/>
      <c r="BE1082" s="128"/>
      <c r="BF1082" s="128"/>
      <c r="BG1082" s="128"/>
      <c r="BI1082" s="128"/>
      <c r="BJ1082" s="128"/>
      <c r="BK1082" s="128"/>
      <c r="BL1082" s="128"/>
      <c r="BM1082" s="128"/>
      <c r="BN1082" s="128"/>
    </row>
    <row r="1083" spans="1:66">
      <c r="A1083" s="128"/>
      <c r="B1083" s="128"/>
      <c r="C1083" s="128"/>
      <c r="D1083" s="128"/>
      <c r="E1083" s="128"/>
      <c r="F1083" s="128"/>
      <c r="G1083" s="128"/>
      <c r="H1083" s="128"/>
      <c r="I1083" s="128"/>
      <c r="J1083" s="128"/>
      <c r="K1083" s="128"/>
      <c r="L1083" s="128"/>
      <c r="M1083" s="128"/>
      <c r="N1083" s="128"/>
      <c r="AE1083" s="128"/>
      <c r="AN1083" s="128"/>
      <c r="AO1083" s="128"/>
      <c r="AP1083" s="128"/>
      <c r="AQ1083" s="128"/>
      <c r="AR1083" s="128"/>
      <c r="AS1083" s="128"/>
      <c r="AT1083" s="128"/>
      <c r="AU1083" s="128"/>
      <c r="AV1083" s="128"/>
      <c r="AW1083" s="128"/>
      <c r="AY1083" s="128"/>
      <c r="AZ1083" s="176"/>
      <c r="BA1083" s="128"/>
      <c r="BB1083" s="128"/>
      <c r="BD1083" s="128"/>
      <c r="BE1083" s="128"/>
      <c r="BF1083" s="128"/>
      <c r="BG1083" s="128"/>
      <c r="BI1083" s="128"/>
      <c r="BJ1083" s="128"/>
      <c r="BK1083" s="128"/>
      <c r="BL1083" s="128"/>
      <c r="BM1083" s="128"/>
      <c r="BN1083" s="128"/>
    </row>
    <row r="1084" spans="1:66">
      <c r="A1084" s="128"/>
      <c r="B1084" s="128"/>
      <c r="C1084" s="128"/>
      <c r="D1084" s="128"/>
      <c r="E1084" s="128"/>
      <c r="F1084" s="128"/>
      <c r="G1084" s="128"/>
      <c r="H1084" s="128"/>
      <c r="I1084" s="128"/>
      <c r="J1084" s="128"/>
      <c r="K1084" s="128"/>
      <c r="L1084" s="128"/>
      <c r="M1084" s="128"/>
      <c r="N1084" s="128"/>
      <c r="AE1084" s="128"/>
      <c r="AN1084" s="128"/>
      <c r="AO1084" s="128"/>
      <c r="AP1084" s="128"/>
      <c r="AQ1084" s="128"/>
      <c r="AR1084" s="128"/>
      <c r="AS1084" s="128"/>
      <c r="AT1084" s="128"/>
      <c r="AU1084" s="128"/>
      <c r="AV1084" s="128"/>
      <c r="AW1084" s="128"/>
      <c r="AY1084" s="128"/>
      <c r="AZ1084" s="176"/>
      <c r="BA1084" s="128"/>
      <c r="BB1084" s="128"/>
      <c r="BD1084" s="128"/>
      <c r="BE1084" s="128"/>
      <c r="BF1084" s="128"/>
      <c r="BG1084" s="128"/>
      <c r="BI1084" s="128"/>
      <c r="BJ1084" s="128"/>
      <c r="BK1084" s="128"/>
      <c r="BL1084" s="128"/>
      <c r="BM1084" s="128"/>
      <c r="BN1084" s="128"/>
    </row>
    <row r="1085" spans="1:66">
      <c r="A1085" s="128"/>
      <c r="B1085" s="128"/>
      <c r="C1085" s="128"/>
      <c r="D1085" s="128"/>
      <c r="E1085" s="128"/>
      <c r="F1085" s="128"/>
      <c r="G1085" s="128"/>
      <c r="H1085" s="128"/>
      <c r="I1085" s="128"/>
      <c r="J1085" s="128"/>
      <c r="K1085" s="128"/>
      <c r="L1085" s="128"/>
      <c r="M1085" s="128"/>
      <c r="N1085" s="128"/>
      <c r="AE1085" s="128"/>
      <c r="AN1085" s="128"/>
      <c r="AO1085" s="128"/>
      <c r="AP1085" s="128"/>
      <c r="AQ1085" s="128"/>
      <c r="AR1085" s="128"/>
      <c r="AS1085" s="128"/>
      <c r="AT1085" s="128"/>
      <c r="AU1085" s="128"/>
      <c r="AV1085" s="128"/>
      <c r="AW1085" s="128"/>
      <c r="AY1085" s="128"/>
      <c r="AZ1085" s="176"/>
      <c r="BA1085" s="128"/>
      <c r="BB1085" s="128"/>
      <c r="BD1085" s="128"/>
      <c r="BE1085" s="128"/>
      <c r="BF1085" s="128"/>
      <c r="BG1085" s="128"/>
      <c r="BI1085" s="128"/>
      <c r="BJ1085" s="128"/>
      <c r="BK1085" s="128"/>
      <c r="BL1085" s="128"/>
      <c r="BM1085" s="128"/>
      <c r="BN1085" s="128"/>
    </row>
    <row r="1086" spans="1:66">
      <c r="A1086" s="128"/>
      <c r="B1086" s="128"/>
      <c r="C1086" s="128"/>
      <c r="D1086" s="128"/>
      <c r="E1086" s="128"/>
      <c r="F1086" s="128"/>
      <c r="G1086" s="128"/>
      <c r="H1086" s="128"/>
      <c r="I1086" s="128"/>
      <c r="J1086" s="128"/>
      <c r="K1086" s="128"/>
      <c r="L1086" s="128"/>
      <c r="M1086" s="128"/>
      <c r="N1086" s="128"/>
      <c r="AE1086" s="128"/>
      <c r="AN1086" s="128"/>
      <c r="AO1086" s="128"/>
      <c r="AP1086" s="128"/>
      <c r="AQ1086" s="128"/>
      <c r="AR1086" s="128"/>
      <c r="AS1086" s="128"/>
      <c r="AT1086" s="128"/>
      <c r="AU1086" s="128"/>
      <c r="AV1086" s="128"/>
      <c r="AW1086" s="128"/>
      <c r="AY1086" s="128"/>
      <c r="AZ1086" s="176"/>
      <c r="BA1086" s="128"/>
      <c r="BB1086" s="128"/>
      <c r="BD1086" s="128"/>
      <c r="BE1086" s="128"/>
      <c r="BF1086" s="128"/>
      <c r="BG1086" s="128"/>
      <c r="BI1086" s="128"/>
      <c r="BJ1086" s="128"/>
      <c r="BK1086" s="128"/>
      <c r="BL1086" s="128"/>
      <c r="BM1086" s="128"/>
      <c r="BN1086" s="128"/>
    </row>
    <row r="1087" spans="1:66">
      <c r="A1087" s="128"/>
      <c r="B1087" s="128"/>
      <c r="C1087" s="128"/>
      <c r="D1087" s="128"/>
      <c r="E1087" s="128"/>
      <c r="F1087" s="128"/>
      <c r="G1087" s="128"/>
      <c r="H1087" s="128"/>
      <c r="I1087" s="128"/>
      <c r="J1087" s="128"/>
      <c r="K1087" s="128"/>
      <c r="L1087" s="128"/>
      <c r="M1087" s="128"/>
      <c r="N1087" s="128"/>
      <c r="AE1087" s="128"/>
      <c r="AN1087" s="128"/>
      <c r="AO1087" s="128"/>
      <c r="AP1087" s="128"/>
      <c r="AQ1087" s="128"/>
      <c r="AR1087" s="128"/>
      <c r="AS1087" s="128"/>
      <c r="AT1087" s="128"/>
      <c r="AU1087" s="128"/>
      <c r="AV1087" s="128"/>
      <c r="AW1087" s="128"/>
      <c r="AY1087" s="128"/>
      <c r="AZ1087" s="176"/>
      <c r="BA1087" s="128"/>
      <c r="BB1087" s="128"/>
      <c r="BD1087" s="128"/>
      <c r="BE1087" s="128"/>
      <c r="BF1087" s="128"/>
      <c r="BG1087" s="128"/>
      <c r="BI1087" s="128"/>
      <c r="BJ1087" s="128"/>
      <c r="BK1087" s="128"/>
      <c r="BL1087" s="128"/>
      <c r="BM1087" s="128"/>
      <c r="BN1087" s="128"/>
    </row>
    <row r="1088" spans="1:66">
      <c r="A1088" s="128"/>
      <c r="B1088" s="128"/>
      <c r="C1088" s="128"/>
      <c r="D1088" s="128"/>
      <c r="E1088" s="128"/>
      <c r="F1088" s="128"/>
      <c r="G1088" s="128"/>
      <c r="H1088" s="128"/>
      <c r="I1088" s="128"/>
      <c r="J1088" s="128"/>
      <c r="K1088" s="128"/>
      <c r="L1088" s="128"/>
      <c r="M1088" s="128"/>
      <c r="N1088" s="128"/>
      <c r="AE1088" s="128"/>
      <c r="AN1088" s="128"/>
      <c r="AO1088" s="128"/>
      <c r="AP1088" s="128"/>
      <c r="AQ1088" s="128"/>
      <c r="AR1088" s="128"/>
      <c r="AS1088" s="128"/>
      <c r="AT1088" s="128"/>
      <c r="AU1088" s="128"/>
      <c r="AV1088" s="128"/>
      <c r="AW1088" s="128"/>
      <c r="AY1088" s="128"/>
      <c r="AZ1088" s="176"/>
      <c r="BA1088" s="128"/>
      <c r="BB1088" s="128"/>
      <c r="BD1088" s="128"/>
      <c r="BE1088" s="128"/>
      <c r="BF1088" s="128"/>
      <c r="BG1088" s="128"/>
      <c r="BI1088" s="128"/>
      <c r="BJ1088" s="128"/>
      <c r="BK1088" s="128"/>
      <c r="BL1088" s="128"/>
      <c r="BM1088" s="128"/>
      <c r="BN1088" s="128"/>
    </row>
    <row r="1089" spans="1:66">
      <c r="A1089" s="128"/>
      <c r="B1089" s="128"/>
      <c r="C1089" s="128"/>
      <c r="D1089" s="128"/>
      <c r="E1089" s="128"/>
      <c r="F1089" s="128"/>
      <c r="G1089" s="128"/>
      <c r="H1089" s="128"/>
      <c r="I1089" s="128"/>
      <c r="J1089" s="128"/>
      <c r="K1089" s="128"/>
      <c r="L1089" s="128"/>
      <c r="M1089" s="128"/>
      <c r="N1089" s="128"/>
      <c r="AE1089" s="128"/>
      <c r="AN1089" s="128"/>
      <c r="AO1089" s="128"/>
      <c r="AP1089" s="128"/>
      <c r="AQ1089" s="128"/>
      <c r="AR1089" s="128"/>
      <c r="AS1089" s="128"/>
      <c r="AT1089" s="128"/>
      <c r="AU1089" s="128"/>
      <c r="AV1089" s="128"/>
      <c r="AW1089" s="128"/>
      <c r="AY1089" s="128"/>
      <c r="AZ1089" s="176"/>
      <c r="BA1089" s="128"/>
      <c r="BB1089" s="128"/>
      <c r="BD1089" s="128"/>
      <c r="BE1089" s="128"/>
      <c r="BF1089" s="128"/>
      <c r="BG1089" s="128"/>
      <c r="BI1089" s="128"/>
      <c r="BJ1089" s="128"/>
      <c r="BK1089" s="128"/>
      <c r="BL1089" s="128"/>
      <c r="BM1089" s="128"/>
      <c r="BN1089" s="128"/>
    </row>
    <row r="1090" spans="1:66">
      <c r="A1090" s="128"/>
      <c r="B1090" s="128"/>
      <c r="C1090" s="128"/>
      <c r="D1090" s="128"/>
      <c r="E1090" s="128"/>
      <c r="F1090" s="128"/>
      <c r="G1090" s="128"/>
      <c r="H1090" s="128"/>
      <c r="I1090" s="128"/>
      <c r="J1090" s="128"/>
      <c r="K1090" s="128"/>
      <c r="L1090" s="128"/>
      <c r="M1090" s="128"/>
      <c r="N1090" s="128"/>
      <c r="AE1090" s="128"/>
      <c r="AN1090" s="128"/>
      <c r="AO1090" s="128"/>
      <c r="AP1090" s="128"/>
      <c r="AQ1090" s="128"/>
      <c r="AR1090" s="128"/>
      <c r="AS1090" s="128"/>
      <c r="AT1090" s="128"/>
      <c r="AU1090" s="128"/>
      <c r="AV1090" s="128"/>
      <c r="AW1090" s="128"/>
      <c r="AY1090" s="128"/>
      <c r="AZ1090" s="176"/>
      <c r="BA1090" s="128"/>
      <c r="BB1090" s="128"/>
      <c r="BD1090" s="128"/>
      <c r="BE1090" s="128"/>
      <c r="BF1090" s="128"/>
      <c r="BG1090" s="128"/>
      <c r="BI1090" s="128"/>
      <c r="BJ1090" s="128"/>
      <c r="BK1090" s="128"/>
      <c r="BL1090" s="128"/>
      <c r="BM1090" s="128"/>
      <c r="BN1090" s="128"/>
    </row>
    <row r="1091" spans="1:66">
      <c r="A1091" s="128"/>
      <c r="B1091" s="128"/>
      <c r="C1091" s="128"/>
      <c r="D1091" s="128"/>
      <c r="E1091" s="128"/>
      <c r="F1091" s="128"/>
      <c r="G1091" s="128"/>
      <c r="H1091" s="128"/>
      <c r="I1091" s="128"/>
      <c r="J1091" s="128"/>
      <c r="K1091" s="128"/>
      <c r="L1091" s="128"/>
      <c r="M1091" s="128"/>
      <c r="N1091" s="128"/>
      <c r="AE1091" s="128"/>
      <c r="AN1091" s="128"/>
      <c r="AO1091" s="128"/>
      <c r="AP1091" s="128"/>
      <c r="AQ1091" s="128"/>
      <c r="AR1091" s="128"/>
      <c r="AS1091" s="128"/>
      <c r="AT1091" s="128"/>
      <c r="AU1091" s="128"/>
      <c r="AV1091" s="128"/>
      <c r="AW1091" s="128"/>
      <c r="AY1091" s="128"/>
      <c r="AZ1091" s="176"/>
      <c r="BA1091" s="128"/>
      <c r="BB1091" s="128"/>
      <c r="BD1091" s="128"/>
      <c r="BE1091" s="128"/>
      <c r="BF1091" s="128"/>
      <c r="BG1091" s="128"/>
      <c r="BI1091" s="128"/>
      <c r="BJ1091" s="128"/>
      <c r="BK1091" s="128"/>
      <c r="BL1091" s="128"/>
      <c r="BM1091" s="128"/>
      <c r="BN1091" s="128"/>
    </row>
    <row r="1092" spans="1:66">
      <c r="A1092" s="128"/>
      <c r="B1092" s="128"/>
      <c r="C1092" s="128"/>
      <c r="D1092" s="128"/>
      <c r="E1092" s="128"/>
      <c r="F1092" s="128"/>
      <c r="G1092" s="128"/>
      <c r="H1092" s="128"/>
      <c r="I1092" s="128"/>
      <c r="J1092" s="128"/>
      <c r="K1092" s="128"/>
      <c r="L1092" s="128"/>
      <c r="M1092" s="128"/>
      <c r="N1092" s="128"/>
      <c r="AE1092" s="128"/>
      <c r="AN1092" s="128"/>
      <c r="AO1092" s="128"/>
      <c r="AP1092" s="128"/>
      <c r="AQ1092" s="128"/>
      <c r="AR1092" s="128"/>
      <c r="AS1092" s="128"/>
      <c r="AT1092" s="128"/>
      <c r="AU1092" s="128"/>
      <c r="AV1092" s="128"/>
      <c r="AW1092" s="128"/>
      <c r="AY1092" s="128"/>
      <c r="AZ1092" s="176"/>
      <c r="BA1092" s="128"/>
      <c r="BB1092" s="128"/>
      <c r="BD1092" s="128"/>
      <c r="BE1092" s="128"/>
      <c r="BF1092" s="128"/>
      <c r="BG1092" s="128"/>
      <c r="BI1092" s="128"/>
      <c r="BJ1092" s="128"/>
      <c r="BK1092" s="128"/>
      <c r="BL1092" s="128"/>
      <c r="BM1092" s="128"/>
      <c r="BN1092" s="128"/>
    </row>
    <row r="1093" spans="1:66">
      <c r="A1093" s="128"/>
      <c r="B1093" s="128"/>
      <c r="C1093" s="128"/>
      <c r="D1093" s="128"/>
      <c r="E1093" s="128"/>
      <c r="F1093" s="128"/>
      <c r="G1093" s="128"/>
      <c r="H1093" s="128"/>
      <c r="I1093" s="128"/>
      <c r="J1093" s="128"/>
      <c r="K1093" s="128"/>
      <c r="L1093" s="128"/>
      <c r="M1093" s="128"/>
      <c r="N1093" s="128"/>
      <c r="AE1093" s="128"/>
      <c r="AN1093" s="128"/>
      <c r="AO1093" s="128"/>
      <c r="AP1093" s="128"/>
      <c r="AQ1093" s="128"/>
      <c r="AR1093" s="128"/>
      <c r="AS1093" s="128"/>
      <c r="AT1093" s="128"/>
      <c r="AU1093" s="128"/>
      <c r="AV1093" s="128"/>
      <c r="AW1093" s="128"/>
      <c r="AY1093" s="128"/>
      <c r="AZ1093" s="176"/>
      <c r="BA1093" s="128"/>
      <c r="BB1093" s="128"/>
      <c r="BD1093" s="128"/>
      <c r="BE1093" s="128"/>
      <c r="BF1093" s="128"/>
      <c r="BG1093" s="128"/>
      <c r="BI1093" s="128"/>
      <c r="BJ1093" s="128"/>
      <c r="BK1093" s="128"/>
      <c r="BL1093" s="128"/>
      <c r="BM1093" s="128"/>
      <c r="BN1093" s="128"/>
    </row>
    <row r="1094" spans="1:66">
      <c r="A1094" s="128"/>
      <c r="B1094" s="128"/>
      <c r="C1094" s="128"/>
      <c r="D1094" s="128"/>
      <c r="E1094" s="128"/>
      <c r="F1094" s="128"/>
      <c r="G1094" s="128"/>
      <c r="H1094" s="128"/>
      <c r="I1094" s="128"/>
      <c r="J1094" s="128"/>
      <c r="K1094" s="128"/>
      <c r="L1094" s="128"/>
      <c r="M1094" s="128"/>
      <c r="N1094" s="128"/>
      <c r="AE1094" s="128"/>
      <c r="AN1094" s="128"/>
      <c r="AO1094" s="128"/>
      <c r="AP1094" s="128"/>
      <c r="AQ1094" s="128"/>
      <c r="AR1094" s="128"/>
      <c r="AS1094" s="128"/>
      <c r="AT1094" s="128"/>
      <c r="AU1094" s="128"/>
      <c r="AV1094" s="128"/>
      <c r="AW1094" s="128"/>
      <c r="AY1094" s="128"/>
      <c r="AZ1094" s="176"/>
      <c r="BA1094" s="128"/>
      <c r="BB1094" s="128"/>
      <c r="BD1094" s="128"/>
      <c r="BE1094" s="128"/>
      <c r="BF1094" s="128"/>
      <c r="BG1094" s="128"/>
      <c r="BI1094" s="128"/>
      <c r="BJ1094" s="128"/>
      <c r="BK1094" s="128"/>
      <c r="BL1094" s="128"/>
      <c r="BM1094" s="128"/>
      <c r="BN1094" s="128"/>
    </row>
    <row r="1095" spans="1:66">
      <c r="A1095" s="128"/>
      <c r="B1095" s="128"/>
      <c r="C1095" s="128"/>
      <c r="D1095" s="128"/>
      <c r="E1095" s="128"/>
      <c r="F1095" s="128"/>
      <c r="G1095" s="128"/>
      <c r="H1095" s="128"/>
      <c r="I1095" s="128"/>
      <c r="J1095" s="128"/>
      <c r="K1095" s="128"/>
      <c r="L1095" s="128"/>
      <c r="M1095" s="128"/>
      <c r="N1095" s="128"/>
      <c r="AE1095" s="128"/>
      <c r="AN1095" s="128"/>
      <c r="AO1095" s="128"/>
      <c r="AP1095" s="128"/>
      <c r="AQ1095" s="128"/>
      <c r="AR1095" s="128"/>
      <c r="AS1095" s="128"/>
      <c r="AT1095" s="128"/>
      <c r="AU1095" s="128"/>
      <c r="AV1095" s="128"/>
      <c r="AW1095" s="128"/>
      <c r="AY1095" s="128"/>
      <c r="AZ1095" s="176"/>
      <c r="BA1095" s="128"/>
      <c r="BB1095" s="128"/>
      <c r="BD1095" s="128"/>
      <c r="BE1095" s="128"/>
      <c r="BF1095" s="128"/>
      <c r="BG1095" s="128"/>
      <c r="BI1095" s="128"/>
      <c r="BJ1095" s="128"/>
      <c r="BK1095" s="128"/>
      <c r="BL1095" s="128"/>
      <c r="BM1095" s="128"/>
      <c r="BN1095" s="128"/>
    </row>
    <row r="1096" spans="1:66">
      <c r="A1096" s="128"/>
      <c r="B1096" s="128"/>
      <c r="C1096" s="128"/>
      <c r="D1096" s="128"/>
      <c r="E1096" s="128"/>
      <c r="F1096" s="128"/>
      <c r="G1096" s="128"/>
      <c r="H1096" s="128"/>
      <c r="I1096" s="128"/>
      <c r="J1096" s="128"/>
      <c r="K1096" s="128"/>
      <c r="L1096" s="128"/>
      <c r="M1096" s="128"/>
      <c r="N1096" s="128"/>
      <c r="AE1096" s="128"/>
      <c r="AN1096" s="128"/>
      <c r="AO1096" s="128"/>
      <c r="AP1096" s="128"/>
      <c r="AQ1096" s="128"/>
      <c r="AR1096" s="128"/>
      <c r="AS1096" s="128"/>
      <c r="AT1096" s="128"/>
      <c r="AU1096" s="128"/>
      <c r="AV1096" s="128"/>
      <c r="AW1096" s="128"/>
      <c r="AY1096" s="128"/>
      <c r="AZ1096" s="176"/>
      <c r="BA1096" s="128"/>
      <c r="BB1096" s="128"/>
      <c r="BD1096" s="128"/>
      <c r="BE1096" s="128"/>
      <c r="BF1096" s="128"/>
      <c r="BG1096" s="128"/>
      <c r="BI1096" s="128"/>
      <c r="BJ1096" s="128"/>
      <c r="BK1096" s="128"/>
      <c r="BL1096" s="128"/>
      <c r="BM1096" s="128"/>
      <c r="BN1096" s="128"/>
    </row>
    <row r="1097" spans="1:66">
      <c r="A1097" s="128"/>
      <c r="B1097" s="128"/>
      <c r="C1097" s="128"/>
      <c r="D1097" s="128"/>
      <c r="E1097" s="128"/>
      <c r="F1097" s="128"/>
      <c r="G1097" s="128"/>
      <c r="H1097" s="128"/>
      <c r="I1097" s="128"/>
      <c r="J1097" s="128"/>
      <c r="K1097" s="128"/>
      <c r="L1097" s="128"/>
      <c r="M1097" s="128"/>
      <c r="N1097" s="128"/>
      <c r="AE1097" s="128"/>
      <c r="AN1097" s="128"/>
      <c r="AO1097" s="128"/>
      <c r="AP1097" s="128"/>
      <c r="AQ1097" s="128"/>
      <c r="AR1097" s="128"/>
      <c r="AS1097" s="128"/>
      <c r="AT1097" s="128"/>
      <c r="AU1097" s="128"/>
      <c r="AV1097" s="128"/>
      <c r="AW1097" s="128"/>
      <c r="AY1097" s="128"/>
      <c r="AZ1097" s="176"/>
      <c r="BA1097" s="128"/>
      <c r="BB1097" s="128"/>
      <c r="BD1097" s="128"/>
      <c r="BE1097" s="128"/>
      <c r="BF1097" s="128"/>
      <c r="BG1097" s="128"/>
      <c r="BI1097" s="128"/>
      <c r="BJ1097" s="128"/>
      <c r="BK1097" s="128"/>
      <c r="BL1097" s="128"/>
      <c r="BM1097" s="128"/>
      <c r="BN1097" s="128"/>
    </row>
    <row r="1098" spans="1:66">
      <c r="A1098" s="128"/>
      <c r="B1098" s="128"/>
      <c r="C1098" s="128"/>
      <c r="D1098" s="128"/>
      <c r="E1098" s="128"/>
      <c r="F1098" s="128"/>
      <c r="G1098" s="128"/>
      <c r="H1098" s="128"/>
      <c r="I1098" s="128"/>
      <c r="J1098" s="128"/>
      <c r="K1098" s="128"/>
      <c r="L1098" s="128"/>
      <c r="M1098" s="128"/>
      <c r="N1098" s="128"/>
      <c r="AE1098" s="128"/>
      <c r="AN1098" s="128"/>
      <c r="AO1098" s="128"/>
      <c r="AP1098" s="128"/>
      <c r="AQ1098" s="128"/>
      <c r="AR1098" s="128"/>
      <c r="AS1098" s="128"/>
      <c r="AT1098" s="128"/>
      <c r="AU1098" s="128"/>
      <c r="AV1098" s="128"/>
      <c r="AW1098" s="128"/>
      <c r="AY1098" s="128"/>
      <c r="AZ1098" s="176"/>
      <c r="BA1098" s="128"/>
      <c r="BB1098" s="128"/>
      <c r="BD1098" s="128"/>
      <c r="BE1098" s="128"/>
      <c r="BF1098" s="128"/>
      <c r="BG1098" s="128"/>
      <c r="BI1098" s="128"/>
      <c r="BJ1098" s="128"/>
      <c r="BK1098" s="128"/>
      <c r="BL1098" s="128"/>
      <c r="BM1098" s="128"/>
      <c r="BN1098" s="128"/>
    </row>
    <row r="1099" spans="1:66">
      <c r="A1099" s="128"/>
      <c r="B1099" s="128"/>
      <c r="C1099" s="128"/>
      <c r="D1099" s="128"/>
      <c r="E1099" s="128"/>
      <c r="F1099" s="128"/>
      <c r="G1099" s="128"/>
      <c r="H1099" s="128"/>
      <c r="I1099" s="128"/>
      <c r="J1099" s="128"/>
      <c r="K1099" s="128"/>
      <c r="L1099" s="128"/>
      <c r="M1099" s="128"/>
      <c r="N1099" s="128"/>
      <c r="AE1099" s="128"/>
      <c r="AN1099" s="128"/>
      <c r="AO1099" s="128"/>
      <c r="AP1099" s="128"/>
      <c r="AQ1099" s="128"/>
      <c r="AR1099" s="128"/>
      <c r="AS1099" s="128"/>
      <c r="AT1099" s="128"/>
      <c r="AU1099" s="128"/>
      <c r="AV1099" s="128"/>
      <c r="AW1099" s="128"/>
      <c r="AY1099" s="128"/>
      <c r="AZ1099" s="176"/>
      <c r="BA1099" s="128"/>
      <c r="BB1099" s="128"/>
      <c r="BD1099" s="128"/>
      <c r="BE1099" s="128"/>
      <c r="BF1099" s="128"/>
      <c r="BG1099" s="128"/>
      <c r="BI1099" s="128"/>
      <c r="BJ1099" s="128"/>
      <c r="BK1099" s="128"/>
      <c r="BL1099" s="128"/>
      <c r="BM1099" s="128"/>
      <c r="BN1099" s="128"/>
    </row>
    <row r="1100" spans="1:66">
      <c r="A1100" s="128"/>
      <c r="B1100" s="128"/>
      <c r="C1100" s="128"/>
      <c r="D1100" s="128"/>
      <c r="E1100" s="128"/>
      <c r="F1100" s="128"/>
      <c r="G1100" s="128"/>
      <c r="H1100" s="128"/>
      <c r="I1100" s="128"/>
      <c r="J1100" s="128"/>
      <c r="K1100" s="128"/>
      <c r="L1100" s="128"/>
      <c r="M1100" s="128"/>
      <c r="N1100" s="128"/>
      <c r="AE1100" s="128"/>
      <c r="AN1100" s="128"/>
      <c r="AO1100" s="128"/>
      <c r="AP1100" s="128"/>
      <c r="AQ1100" s="128"/>
      <c r="AR1100" s="128"/>
      <c r="AS1100" s="128"/>
      <c r="AT1100" s="128"/>
      <c r="AU1100" s="128"/>
      <c r="AV1100" s="128"/>
      <c r="AW1100" s="128"/>
      <c r="AY1100" s="128"/>
      <c r="AZ1100" s="176"/>
      <c r="BA1100" s="128"/>
      <c r="BB1100" s="128"/>
      <c r="BD1100" s="128"/>
      <c r="BE1100" s="128"/>
      <c r="BF1100" s="128"/>
      <c r="BG1100" s="128"/>
      <c r="BI1100" s="128"/>
      <c r="BJ1100" s="128"/>
      <c r="BK1100" s="128"/>
      <c r="BL1100" s="128"/>
      <c r="BM1100" s="128"/>
      <c r="BN1100" s="128"/>
    </row>
    <row r="1101" spans="1:66">
      <c r="A1101" s="128"/>
      <c r="B1101" s="128"/>
      <c r="C1101" s="128"/>
      <c r="D1101" s="128"/>
      <c r="E1101" s="128"/>
      <c r="F1101" s="128"/>
      <c r="G1101" s="128"/>
      <c r="H1101" s="128"/>
      <c r="I1101" s="128"/>
      <c r="J1101" s="128"/>
      <c r="K1101" s="128"/>
      <c r="L1101" s="128"/>
      <c r="M1101" s="128"/>
      <c r="N1101" s="128"/>
      <c r="AE1101" s="128"/>
      <c r="AN1101" s="128"/>
      <c r="AO1101" s="128"/>
      <c r="AP1101" s="128"/>
      <c r="AQ1101" s="128"/>
      <c r="AR1101" s="128"/>
      <c r="AS1101" s="128"/>
      <c r="AT1101" s="128"/>
      <c r="AU1101" s="128"/>
      <c r="AV1101" s="128"/>
      <c r="AW1101" s="128"/>
      <c r="AY1101" s="128"/>
      <c r="AZ1101" s="176"/>
      <c r="BA1101" s="128"/>
      <c r="BB1101" s="128"/>
      <c r="BD1101" s="128"/>
      <c r="BE1101" s="128"/>
      <c r="BF1101" s="128"/>
      <c r="BG1101" s="128"/>
      <c r="BI1101" s="128"/>
      <c r="BJ1101" s="128"/>
      <c r="BK1101" s="128"/>
      <c r="BL1101" s="128"/>
      <c r="BM1101" s="128"/>
      <c r="BN1101" s="128"/>
    </row>
  </sheetData>
  <autoFilter ref="A1:BQ733">
    <sortState ref="A2:BQ733">
      <sortCondition ref="E1:E733"/>
    </sortState>
  </autoFilter>
  <sortState ref="A2:BO1101">
    <sortCondition ref="BI2:BI1101" customList="VODAFONE,MOVISTAR,ORANGE,YOIGO"/>
    <sortCondition ref="E2:E1101"/>
  </sortState>
  <pageMargins left="0.7" right="0.7" top="0.75" bottom="0.75" header="0.3" footer="0.3"/>
  <pageSetup paperSize="9" scale="59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FFC000"/>
    <pageSetUpPr fitToPage="1"/>
  </sheetPr>
  <dimension ref="A1:BQ1101"/>
  <sheetViews>
    <sheetView showGridLines="0" zoomScale="70" zoomScaleNormal="70" workbookViewId="0">
      <selection activeCell="E1" sqref="E1"/>
    </sheetView>
  </sheetViews>
  <sheetFormatPr baseColWidth="10" defaultColWidth="9.140625" defaultRowHeight="15"/>
  <cols>
    <col min="1" max="1" width="9.42578125" style="129" bestFit="1" customWidth="1"/>
    <col min="2" max="2" width="11.85546875" style="75" bestFit="1" customWidth="1"/>
    <col min="3" max="3" width="6.7109375" style="4" bestFit="1" customWidth="1"/>
    <col min="4" max="4" width="16.5703125" style="129" bestFit="1" customWidth="1"/>
    <col min="5" max="5" width="33.42578125" style="5" bestFit="1" customWidth="1"/>
    <col min="6" max="7" width="6" style="12" bestFit="1" customWidth="1"/>
    <col min="8" max="12" width="6" style="10" bestFit="1" customWidth="1"/>
    <col min="13" max="14" width="6" style="12" bestFit="1" customWidth="1"/>
    <col min="15" max="16" width="6" style="128" bestFit="1" customWidth="1"/>
    <col min="17" max="17" width="14.85546875" style="128" bestFit="1" customWidth="1"/>
    <col min="18" max="19" width="6" style="128" bestFit="1" customWidth="1"/>
    <col min="20" max="20" width="14.85546875" style="128" bestFit="1" customWidth="1"/>
    <col min="21" max="22" width="6" style="128" bestFit="1" customWidth="1"/>
    <col min="23" max="23" width="14.85546875" style="128" bestFit="1" customWidth="1"/>
    <col min="24" max="25" width="6" style="128" bestFit="1" customWidth="1"/>
    <col min="26" max="26" width="14.85546875" style="128" bestFit="1" customWidth="1"/>
    <col min="27" max="30" width="6" style="128" bestFit="1" customWidth="1"/>
    <col min="31" max="31" width="6" style="10" bestFit="1" customWidth="1"/>
    <col min="32" max="32" width="14.85546875" style="128" bestFit="1" customWidth="1"/>
    <col min="33" max="33" width="6" style="128" bestFit="1" customWidth="1"/>
    <col min="34" max="34" width="14.85546875" style="128" bestFit="1" customWidth="1"/>
    <col min="35" max="35" width="6" style="128" bestFit="1" customWidth="1"/>
    <col min="36" max="37" width="14.85546875" style="128" bestFit="1" customWidth="1"/>
    <col min="38" max="38" width="6" style="128" bestFit="1" customWidth="1"/>
    <col min="39" max="39" width="14.85546875" style="128" bestFit="1" customWidth="1"/>
    <col min="40" max="40" width="14.85546875" style="12" bestFit="1" customWidth="1"/>
    <col min="41" max="45" width="6" style="12" bestFit="1" customWidth="1"/>
    <col min="46" max="46" width="12.42578125" style="12" bestFit="1" customWidth="1"/>
    <col min="47" max="47" width="11.140625" style="12" customWidth="1"/>
    <col min="48" max="49" width="6" style="12" bestFit="1" customWidth="1"/>
    <col min="50" max="51" width="6" style="10" bestFit="1" customWidth="1"/>
    <col min="52" max="52" width="8.7109375" style="138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11.5703125" style="263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7.7109375" style="12" bestFit="1" customWidth="1"/>
    <col min="66" max="66" width="31.42578125" style="10" bestFit="1" customWidth="1"/>
    <col min="67" max="67" width="16.7109375" style="177" bestFit="1" customWidth="1"/>
    <col min="68" max="68" width="23.5703125" style="177" bestFit="1" customWidth="1"/>
    <col min="69" max="69" width="9.28515625" style="177" bestFit="1" customWidth="1"/>
    <col min="70" max="16384" width="9.140625" style="128"/>
  </cols>
  <sheetData>
    <row r="1" spans="1:69" ht="409.5" customHeight="1" thickBot="1">
      <c r="A1" s="167" t="s">
        <v>0</v>
      </c>
      <c r="B1" s="167" t="s">
        <v>1</v>
      </c>
      <c r="C1" s="168" t="s">
        <v>39</v>
      </c>
      <c r="D1" s="168" t="s">
        <v>2</v>
      </c>
      <c r="E1" s="169" t="s">
        <v>3</v>
      </c>
      <c r="F1" s="168" t="s">
        <v>42</v>
      </c>
      <c r="G1" s="168" t="s">
        <v>43</v>
      </c>
      <c r="H1" s="168" t="s">
        <v>12</v>
      </c>
      <c r="I1" s="168" t="s">
        <v>13</v>
      </c>
      <c r="J1" s="168" t="s">
        <v>14</v>
      </c>
      <c r="K1" s="168" t="s">
        <v>15</v>
      </c>
      <c r="L1" s="168" t="s">
        <v>16</v>
      </c>
      <c r="M1" s="168" t="s">
        <v>51</v>
      </c>
      <c r="N1" s="169" t="s">
        <v>52</v>
      </c>
      <c r="O1" s="170" t="s">
        <v>268</v>
      </c>
      <c r="P1" s="171" t="s">
        <v>269</v>
      </c>
      <c r="Q1" s="171" t="s">
        <v>270</v>
      </c>
      <c r="R1" s="171" t="s">
        <v>271</v>
      </c>
      <c r="S1" s="171" t="s">
        <v>272</v>
      </c>
      <c r="T1" s="172" t="s">
        <v>273</v>
      </c>
      <c r="U1" s="170" t="s">
        <v>274</v>
      </c>
      <c r="V1" s="171" t="s">
        <v>275</v>
      </c>
      <c r="W1" s="171" t="s">
        <v>276</v>
      </c>
      <c r="X1" s="171" t="s">
        <v>277</v>
      </c>
      <c r="Y1" s="171" t="s">
        <v>278</v>
      </c>
      <c r="Z1" s="172" t="s">
        <v>279</v>
      </c>
      <c r="AA1" s="170" t="s">
        <v>280</v>
      </c>
      <c r="AB1" s="171" t="s">
        <v>281</v>
      </c>
      <c r="AC1" s="171" t="s">
        <v>282</v>
      </c>
      <c r="AD1" s="171" t="s">
        <v>283</v>
      </c>
      <c r="AE1" s="172" t="s">
        <v>284</v>
      </c>
      <c r="AF1" s="170" t="s">
        <v>285</v>
      </c>
      <c r="AG1" s="171" t="s">
        <v>286</v>
      </c>
      <c r="AH1" s="171" t="s">
        <v>287</v>
      </c>
      <c r="AI1" s="171" t="s">
        <v>288</v>
      </c>
      <c r="AJ1" s="171" t="s">
        <v>289</v>
      </c>
      <c r="AK1" s="171" t="s">
        <v>223</v>
      </c>
      <c r="AL1" s="171" t="s">
        <v>44</v>
      </c>
      <c r="AM1" s="171" t="s">
        <v>45</v>
      </c>
      <c r="AN1" s="172" t="s">
        <v>46</v>
      </c>
      <c r="AO1" s="170" t="s">
        <v>47</v>
      </c>
      <c r="AP1" s="171" t="s">
        <v>17</v>
      </c>
      <c r="AQ1" s="171" t="s">
        <v>18</v>
      </c>
      <c r="AR1" s="171" t="s">
        <v>21</v>
      </c>
      <c r="AS1" s="171" t="s">
        <v>224</v>
      </c>
      <c r="AT1" s="171" t="s">
        <v>19</v>
      </c>
      <c r="AU1" s="171" t="s">
        <v>20</v>
      </c>
      <c r="AV1" s="171" t="s">
        <v>48</v>
      </c>
      <c r="AW1" s="171" t="s">
        <v>49</v>
      </c>
      <c r="AX1" s="57" t="s">
        <v>290</v>
      </c>
      <c r="AY1" s="171" t="s">
        <v>22</v>
      </c>
      <c r="AZ1" s="173" t="s">
        <v>23</v>
      </c>
      <c r="BA1" s="171" t="s">
        <v>24</v>
      </c>
      <c r="BB1" s="171" t="s">
        <v>25</v>
      </c>
      <c r="BC1" s="57" t="s">
        <v>26</v>
      </c>
      <c r="BD1" s="171" t="s">
        <v>50</v>
      </c>
      <c r="BE1" s="171" t="s">
        <v>27</v>
      </c>
      <c r="BF1" s="171" t="s">
        <v>28</v>
      </c>
      <c r="BG1" s="171" t="s">
        <v>29</v>
      </c>
      <c r="BH1" s="167" t="s">
        <v>30</v>
      </c>
      <c r="BI1" s="167" t="s">
        <v>4</v>
      </c>
      <c r="BJ1" s="170" t="s">
        <v>5</v>
      </c>
      <c r="BK1" s="171" t="s">
        <v>6</v>
      </c>
      <c r="BL1" s="172" t="s">
        <v>7</v>
      </c>
      <c r="BM1" s="169" t="s">
        <v>31</v>
      </c>
      <c r="BN1" s="167" t="s">
        <v>225</v>
      </c>
      <c r="BO1" s="252" t="s">
        <v>344</v>
      </c>
      <c r="BP1" s="173" t="s">
        <v>691</v>
      </c>
      <c r="BQ1" s="169" t="s">
        <v>692</v>
      </c>
    </row>
    <row r="2" spans="1:69" ht="15.75">
      <c r="A2" s="207" t="s">
        <v>37</v>
      </c>
      <c r="B2" s="208" t="s">
        <v>40</v>
      </c>
      <c r="C2" s="202" t="s">
        <v>35</v>
      </c>
      <c r="D2" s="210" t="s">
        <v>182</v>
      </c>
      <c r="E2" s="24" t="s">
        <v>635</v>
      </c>
      <c r="F2" s="86">
        <v>44</v>
      </c>
      <c r="G2" s="80">
        <v>0</v>
      </c>
      <c r="H2" s="204"/>
      <c r="I2" s="204"/>
      <c r="J2" s="204"/>
      <c r="K2" s="204"/>
      <c r="L2" s="80">
        <v>0</v>
      </c>
      <c r="M2" s="203"/>
      <c r="N2" s="52">
        <v>0</v>
      </c>
      <c r="O2" s="204"/>
      <c r="P2" s="204"/>
      <c r="Q2" s="11">
        <v>5.4707952955000003</v>
      </c>
      <c r="R2" s="204"/>
      <c r="S2" s="204"/>
      <c r="T2" s="53">
        <v>6.4454545454545453</v>
      </c>
      <c r="U2" s="204"/>
      <c r="V2" s="204"/>
      <c r="W2" s="11">
        <v>5.137772590909</v>
      </c>
      <c r="X2" s="204"/>
      <c r="Y2" s="204"/>
      <c r="Z2" s="53">
        <v>6.2799999999999994</v>
      </c>
      <c r="AA2" s="204"/>
      <c r="AB2" s="204"/>
      <c r="AC2" s="204"/>
      <c r="AD2" s="204"/>
      <c r="AE2" s="204"/>
      <c r="AF2" s="9">
        <v>3.5337013110711974</v>
      </c>
      <c r="AG2" s="9">
        <v>308</v>
      </c>
      <c r="AH2" s="9">
        <v>0.44656043147618091</v>
      </c>
      <c r="AI2" s="9">
        <v>12</v>
      </c>
      <c r="AJ2" s="9">
        <v>2.5653846153846156</v>
      </c>
      <c r="AK2" s="9" t="s">
        <v>248</v>
      </c>
      <c r="AL2" s="9">
        <v>41</v>
      </c>
      <c r="AM2" s="9">
        <v>3.5774216174248616</v>
      </c>
      <c r="AN2" s="9">
        <v>3.6401734104046244</v>
      </c>
      <c r="AO2" s="73">
        <v>0</v>
      </c>
      <c r="AP2" s="80">
        <v>0</v>
      </c>
      <c r="AQ2" s="80">
        <v>0</v>
      </c>
      <c r="AR2" s="224">
        <v>88</v>
      </c>
      <c r="AS2" s="224" t="s">
        <v>248</v>
      </c>
      <c r="AT2" s="11">
        <v>3166.5360000000001</v>
      </c>
      <c r="AU2" s="11">
        <v>0</v>
      </c>
      <c r="AV2" s="11">
        <v>0</v>
      </c>
      <c r="AW2" s="11">
        <v>88</v>
      </c>
      <c r="AX2" s="221" t="s">
        <v>248</v>
      </c>
      <c r="AY2" s="235" t="s">
        <v>248</v>
      </c>
      <c r="AZ2" s="138">
        <v>30273</v>
      </c>
      <c r="BA2" s="188" t="s">
        <v>248</v>
      </c>
      <c r="BB2" s="203" t="s">
        <v>248</v>
      </c>
      <c r="BC2" s="221" t="s">
        <v>248</v>
      </c>
      <c r="BD2" s="211" t="s">
        <v>61</v>
      </c>
      <c r="BE2" s="212" t="s">
        <v>62</v>
      </c>
      <c r="BF2" s="212" t="s">
        <v>63</v>
      </c>
      <c r="BG2" s="212" t="s">
        <v>196</v>
      </c>
      <c r="BH2" s="454" t="s">
        <v>713</v>
      </c>
      <c r="BI2" s="214" t="s">
        <v>64</v>
      </c>
      <c r="BJ2" s="382">
        <v>214</v>
      </c>
      <c r="BK2" s="382">
        <v>1</v>
      </c>
      <c r="BL2" s="216" t="s">
        <v>65</v>
      </c>
      <c r="BM2" s="62"/>
      <c r="BN2" s="214" t="s">
        <v>343</v>
      </c>
      <c r="BO2" s="217" t="s">
        <v>57</v>
      </c>
      <c r="BP2" s="201" t="s">
        <v>681</v>
      </c>
      <c r="BQ2" s="52" t="s">
        <v>717</v>
      </c>
    </row>
    <row r="3" spans="1:69" ht="15.75">
      <c r="A3" s="207" t="s">
        <v>37</v>
      </c>
      <c r="B3" s="208" t="s">
        <v>40</v>
      </c>
      <c r="C3" s="202" t="s">
        <v>35</v>
      </c>
      <c r="D3" s="210" t="s">
        <v>182</v>
      </c>
      <c r="E3" s="24" t="s">
        <v>635</v>
      </c>
      <c r="F3" s="86">
        <v>30</v>
      </c>
      <c r="G3" s="80">
        <v>1</v>
      </c>
      <c r="H3" s="204"/>
      <c r="I3" s="204"/>
      <c r="J3" s="204"/>
      <c r="K3" s="204"/>
      <c r="L3" s="80">
        <v>0</v>
      </c>
      <c r="M3" s="203"/>
      <c r="N3" s="52">
        <v>0</v>
      </c>
      <c r="O3" s="204"/>
      <c r="P3" s="204"/>
      <c r="Q3" s="11">
        <v>8.2721377241000003</v>
      </c>
      <c r="R3" s="204"/>
      <c r="S3" s="204"/>
      <c r="T3" s="53">
        <v>13.387499999999999</v>
      </c>
      <c r="U3" s="204"/>
      <c r="V3" s="204"/>
      <c r="W3" s="11">
        <v>8.3230687241379009</v>
      </c>
      <c r="X3" s="204"/>
      <c r="Y3" s="204"/>
      <c r="Z3" s="53">
        <v>13.387499999999999</v>
      </c>
      <c r="AA3" s="204"/>
      <c r="AB3" s="204"/>
      <c r="AC3" s="204"/>
      <c r="AD3" s="204"/>
      <c r="AE3" s="204"/>
      <c r="AF3" s="9">
        <v>3.2642857160697991</v>
      </c>
      <c r="AG3" s="9">
        <v>194</v>
      </c>
      <c r="AH3" s="9">
        <v>0.59237484770962801</v>
      </c>
      <c r="AI3" s="9">
        <v>17</v>
      </c>
      <c r="AJ3" s="9">
        <v>2.0732142857142857</v>
      </c>
      <c r="AK3" s="9" t="s">
        <v>248</v>
      </c>
      <c r="AL3" s="9">
        <v>28</v>
      </c>
      <c r="AM3" s="9">
        <v>3.2642857160697991</v>
      </c>
      <c r="AN3" s="9">
        <v>3.33</v>
      </c>
      <c r="AO3" s="73">
        <v>0</v>
      </c>
      <c r="AP3" s="80">
        <v>0</v>
      </c>
      <c r="AQ3" s="80">
        <v>0</v>
      </c>
      <c r="AR3" s="224">
        <v>58</v>
      </c>
      <c r="AS3" s="224" t="s">
        <v>248</v>
      </c>
      <c r="AT3" s="11">
        <v>2026.4179999999999</v>
      </c>
      <c r="AU3" s="11">
        <v>61.24</v>
      </c>
      <c r="AV3" s="11">
        <v>0</v>
      </c>
      <c r="AW3" s="11">
        <v>58</v>
      </c>
      <c r="AX3" s="203" t="s">
        <v>248</v>
      </c>
      <c r="AY3" s="235" t="s">
        <v>248</v>
      </c>
      <c r="AZ3" s="138">
        <v>30273</v>
      </c>
      <c r="BA3" s="188" t="s">
        <v>248</v>
      </c>
      <c r="BB3" s="203" t="s">
        <v>248</v>
      </c>
      <c r="BC3" s="203" t="s">
        <v>248</v>
      </c>
      <c r="BD3" s="217" t="s">
        <v>61</v>
      </c>
      <c r="BE3" s="201" t="s">
        <v>62</v>
      </c>
      <c r="BF3" s="201" t="s">
        <v>63</v>
      </c>
      <c r="BG3" s="201" t="s">
        <v>196</v>
      </c>
      <c r="BH3" s="455" t="s">
        <v>713</v>
      </c>
      <c r="BI3" s="218" t="s">
        <v>66</v>
      </c>
      <c r="BJ3" s="370">
        <v>214</v>
      </c>
      <c r="BK3" s="370">
        <v>7</v>
      </c>
      <c r="BL3" s="219" t="s">
        <v>65</v>
      </c>
      <c r="BM3" s="52"/>
      <c r="BN3" s="218" t="s">
        <v>343</v>
      </c>
      <c r="BO3" s="217" t="s">
        <v>57</v>
      </c>
      <c r="BP3" s="201" t="s">
        <v>681</v>
      </c>
      <c r="BQ3" s="52" t="s">
        <v>717</v>
      </c>
    </row>
    <row r="4" spans="1:69" ht="15.75">
      <c r="A4" s="207" t="s">
        <v>37</v>
      </c>
      <c r="B4" s="208" t="s">
        <v>40</v>
      </c>
      <c r="C4" s="202" t="s">
        <v>35</v>
      </c>
      <c r="D4" s="210" t="s">
        <v>182</v>
      </c>
      <c r="E4" s="24" t="s">
        <v>635</v>
      </c>
      <c r="F4" s="86">
        <v>41</v>
      </c>
      <c r="G4" s="80">
        <v>0</v>
      </c>
      <c r="H4" s="204"/>
      <c r="I4" s="204"/>
      <c r="J4" s="204"/>
      <c r="K4" s="204"/>
      <c r="L4" s="80">
        <v>0</v>
      </c>
      <c r="M4" s="203"/>
      <c r="N4" s="52">
        <v>0</v>
      </c>
      <c r="O4" s="204"/>
      <c r="P4" s="204"/>
      <c r="Q4" s="11">
        <v>5.8011705365999999</v>
      </c>
      <c r="R4" s="204"/>
      <c r="S4" s="204"/>
      <c r="T4" s="53">
        <v>7.9874999999999989</v>
      </c>
      <c r="U4" s="204"/>
      <c r="V4" s="204"/>
      <c r="W4" s="11">
        <v>5.2416581707317</v>
      </c>
      <c r="X4" s="204"/>
      <c r="Y4" s="204"/>
      <c r="Z4" s="53">
        <v>7.8249999999999993</v>
      </c>
      <c r="AA4" s="204"/>
      <c r="AB4" s="204"/>
      <c r="AC4" s="204"/>
      <c r="AD4" s="204"/>
      <c r="AE4" s="204"/>
      <c r="AF4" s="9">
        <v>3.5058536629228225</v>
      </c>
      <c r="AG4" s="9">
        <v>287</v>
      </c>
      <c r="AH4" s="9">
        <v>0.51534646500836034</v>
      </c>
      <c r="AI4" s="9">
        <v>14</v>
      </c>
      <c r="AJ4" s="9">
        <v>2.5056451612903228</v>
      </c>
      <c r="AK4" s="9" t="s">
        <v>248</v>
      </c>
      <c r="AL4" s="9">
        <v>40</v>
      </c>
      <c r="AM4" s="9">
        <v>3.5112500054495674</v>
      </c>
      <c r="AN4" s="9">
        <v>3.6090909090909089</v>
      </c>
      <c r="AO4" s="73">
        <v>0</v>
      </c>
      <c r="AP4" s="80">
        <v>0</v>
      </c>
      <c r="AQ4" s="80">
        <v>0</v>
      </c>
      <c r="AR4" s="224">
        <v>82</v>
      </c>
      <c r="AS4" s="224" t="s">
        <v>248</v>
      </c>
      <c r="AT4" s="11">
        <v>2911.5970000000002</v>
      </c>
      <c r="AU4" s="11">
        <v>45.518000000000001</v>
      </c>
      <c r="AV4" s="11">
        <v>0</v>
      </c>
      <c r="AW4" s="11">
        <v>82</v>
      </c>
      <c r="AX4" s="203" t="s">
        <v>248</v>
      </c>
      <c r="AY4" s="235" t="s">
        <v>248</v>
      </c>
      <c r="AZ4" s="138">
        <v>30273</v>
      </c>
      <c r="BA4" s="188" t="s">
        <v>248</v>
      </c>
      <c r="BB4" s="203" t="s">
        <v>248</v>
      </c>
      <c r="BC4" s="203" t="s">
        <v>248</v>
      </c>
      <c r="BD4" s="217" t="s">
        <v>61</v>
      </c>
      <c r="BE4" s="201" t="s">
        <v>62</v>
      </c>
      <c r="BF4" s="201" t="s">
        <v>63</v>
      </c>
      <c r="BG4" s="201" t="s">
        <v>196</v>
      </c>
      <c r="BH4" s="456" t="s">
        <v>713</v>
      </c>
      <c r="BI4" s="218" t="s">
        <v>67</v>
      </c>
      <c r="BJ4" s="370">
        <v>214</v>
      </c>
      <c r="BK4" s="370">
        <v>3</v>
      </c>
      <c r="BL4" s="219" t="s">
        <v>65</v>
      </c>
      <c r="BM4" s="52"/>
      <c r="BN4" s="218" t="s">
        <v>343</v>
      </c>
      <c r="BO4" s="217" t="s">
        <v>57</v>
      </c>
      <c r="BP4" s="201" t="s">
        <v>681</v>
      </c>
      <c r="BQ4" s="52" t="s">
        <v>717</v>
      </c>
    </row>
    <row r="5" spans="1:69" ht="15.75">
      <c r="A5" s="207" t="s">
        <v>37</v>
      </c>
      <c r="B5" s="208" t="s">
        <v>40</v>
      </c>
      <c r="C5" s="202" t="s">
        <v>35</v>
      </c>
      <c r="D5" s="210" t="s">
        <v>182</v>
      </c>
      <c r="E5" s="24" t="s">
        <v>635</v>
      </c>
      <c r="F5" s="86">
        <v>39</v>
      </c>
      <c r="G5" s="80">
        <v>0</v>
      </c>
      <c r="H5" s="204"/>
      <c r="I5" s="204"/>
      <c r="J5" s="204"/>
      <c r="K5" s="204"/>
      <c r="L5" s="80">
        <v>0</v>
      </c>
      <c r="M5" s="203"/>
      <c r="N5" s="52">
        <v>0</v>
      </c>
      <c r="O5" s="204"/>
      <c r="P5" s="204"/>
      <c r="Q5" s="11">
        <v>8.1176150512999996</v>
      </c>
      <c r="R5" s="204"/>
      <c r="S5" s="204"/>
      <c r="T5" s="53">
        <v>13.024999999999999</v>
      </c>
      <c r="U5" s="204"/>
      <c r="V5" s="204"/>
      <c r="W5" s="11">
        <v>8.1693328461538002</v>
      </c>
      <c r="X5" s="204"/>
      <c r="Y5" s="204"/>
      <c r="Z5" s="53">
        <v>13.024999999999999</v>
      </c>
      <c r="AA5" s="204"/>
      <c r="AB5" s="204"/>
      <c r="AC5" s="204"/>
      <c r="AD5" s="204"/>
      <c r="AE5" s="204"/>
      <c r="AF5" s="9">
        <v>2.6513384864443825</v>
      </c>
      <c r="AG5" s="9">
        <v>258</v>
      </c>
      <c r="AH5" s="9">
        <v>0.32778833429361059</v>
      </c>
      <c r="AI5" s="9">
        <v>72</v>
      </c>
      <c r="AJ5" s="9">
        <v>2.0044117647058823</v>
      </c>
      <c r="AK5" s="9" t="s">
        <v>248</v>
      </c>
      <c r="AL5" s="9">
        <v>0</v>
      </c>
      <c r="AM5" s="9"/>
      <c r="AN5" s="9"/>
      <c r="AO5" s="73">
        <v>0</v>
      </c>
      <c r="AP5" s="80">
        <v>0</v>
      </c>
      <c r="AQ5" s="80">
        <v>0</v>
      </c>
      <c r="AR5" s="224">
        <v>78</v>
      </c>
      <c r="AS5" s="224" t="s">
        <v>248</v>
      </c>
      <c r="AT5" s="11">
        <v>2810.2060000000001</v>
      </c>
      <c r="AU5" s="11">
        <v>0</v>
      </c>
      <c r="AV5" s="11">
        <v>0</v>
      </c>
      <c r="AW5" s="11">
        <v>78</v>
      </c>
      <c r="AX5" s="203" t="s">
        <v>248</v>
      </c>
      <c r="AY5" s="235" t="s">
        <v>248</v>
      </c>
      <c r="AZ5" s="138">
        <v>30273</v>
      </c>
      <c r="BA5" s="188" t="s">
        <v>248</v>
      </c>
      <c r="BB5" s="203" t="s">
        <v>248</v>
      </c>
      <c r="BC5" s="203" t="s">
        <v>248</v>
      </c>
      <c r="BD5" s="217" t="s">
        <v>61</v>
      </c>
      <c r="BE5" s="201" t="s">
        <v>62</v>
      </c>
      <c r="BF5" s="201" t="s">
        <v>63</v>
      </c>
      <c r="BG5" s="201" t="s">
        <v>196</v>
      </c>
      <c r="BH5" s="456" t="s">
        <v>713</v>
      </c>
      <c r="BI5" s="218" t="s">
        <v>68</v>
      </c>
      <c r="BJ5" s="370">
        <v>214</v>
      </c>
      <c r="BK5" s="370">
        <v>4</v>
      </c>
      <c r="BL5" s="219" t="s">
        <v>65</v>
      </c>
      <c r="BM5" s="52"/>
      <c r="BN5" s="218" t="s">
        <v>343</v>
      </c>
      <c r="BO5" s="217" t="s">
        <v>57</v>
      </c>
      <c r="BP5" s="201" t="s">
        <v>681</v>
      </c>
      <c r="BQ5" s="52" t="s">
        <v>717</v>
      </c>
    </row>
    <row r="6" spans="1:69" ht="15.75">
      <c r="A6" s="207" t="s">
        <v>37</v>
      </c>
      <c r="B6" s="208" t="s">
        <v>40</v>
      </c>
      <c r="C6" s="202" t="s">
        <v>35</v>
      </c>
      <c r="D6" s="210" t="s">
        <v>182</v>
      </c>
      <c r="E6" s="24" t="s">
        <v>587</v>
      </c>
      <c r="F6" s="86">
        <v>130</v>
      </c>
      <c r="G6" s="80">
        <v>0</v>
      </c>
      <c r="H6" s="204"/>
      <c r="I6" s="204"/>
      <c r="J6" s="204"/>
      <c r="K6" s="204"/>
      <c r="L6" s="80">
        <v>0</v>
      </c>
      <c r="M6" s="203"/>
      <c r="N6" s="52">
        <v>0</v>
      </c>
      <c r="O6" s="204"/>
      <c r="P6" s="204"/>
      <c r="Q6" s="11">
        <v>5.2157228614999998</v>
      </c>
      <c r="R6" s="204"/>
      <c r="S6" s="204"/>
      <c r="T6" s="53">
        <v>6.3928571428571432</v>
      </c>
      <c r="U6" s="204"/>
      <c r="V6" s="204"/>
      <c r="W6" s="11">
        <v>4.8730998000000003</v>
      </c>
      <c r="X6" s="204"/>
      <c r="Y6" s="204"/>
      <c r="Z6" s="53">
        <v>5.9772727272727275</v>
      </c>
      <c r="AA6" s="204"/>
      <c r="AB6" s="204"/>
      <c r="AC6" s="204"/>
      <c r="AD6" s="204"/>
      <c r="AE6" s="204"/>
      <c r="AF6" s="9">
        <v>3.7008416586672088</v>
      </c>
      <c r="AG6" s="9">
        <v>903</v>
      </c>
      <c r="AH6" s="9">
        <v>0.4174053221271552</v>
      </c>
      <c r="AI6" s="9">
        <v>17</v>
      </c>
      <c r="AJ6" s="9">
        <v>2.7409090909090907</v>
      </c>
      <c r="AK6" s="9" t="s">
        <v>248</v>
      </c>
      <c r="AL6" s="9">
        <v>129</v>
      </c>
      <c r="AM6" s="9">
        <v>3.7008416586672088</v>
      </c>
      <c r="AN6" s="9">
        <v>3.7211375212224107</v>
      </c>
      <c r="AO6" s="73">
        <v>0</v>
      </c>
      <c r="AP6" s="80">
        <v>0</v>
      </c>
      <c r="AQ6" s="80">
        <v>0</v>
      </c>
      <c r="AR6" s="224">
        <v>260</v>
      </c>
      <c r="AS6" s="224" t="s">
        <v>248</v>
      </c>
      <c r="AT6" s="11">
        <v>9792.8680000000004</v>
      </c>
      <c r="AU6" s="11">
        <v>59.877000000000002</v>
      </c>
      <c r="AV6" s="11">
        <v>0</v>
      </c>
      <c r="AW6" s="11">
        <v>260</v>
      </c>
      <c r="AX6" s="203" t="s">
        <v>248</v>
      </c>
      <c r="AY6" s="235" t="s">
        <v>248</v>
      </c>
      <c r="AZ6" s="138">
        <v>73876</v>
      </c>
      <c r="BA6" s="188" t="s">
        <v>248</v>
      </c>
      <c r="BB6" s="203" t="s">
        <v>248</v>
      </c>
      <c r="BC6" s="203" t="s">
        <v>248</v>
      </c>
      <c r="BD6" s="217" t="s">
        <v>61</v>
      </c>
      <c r="BE6" s="201" t="s">
        <v>62</v>
      </c>
      <c r="BF6" s="201" t="s">
        <v>63</v>
      </c>
      <c r="BG6" s="201" t="s">
        <v>196</v>
      </c>
      <c r="BH6" s="456" t="s">
        <v>513</v>
      </c>
      <c r="BI6" s="218" t="s">
        <v>64</v>
      </c>
      <c r="BJ6" s="370">
        <v>214</v>
      </c>
      <c r="BK6" s="370">
        <v>1</v>
      </c>
      <c r="BL6" s="219" t="s">
        <v>65</v>
      </c>
      <c r="BM6" s="52"/>
      <c r="BN6" s="218" t="s">
        <v>343</v>
      </c>
      <c r="BO6" s="217" t="s">
        <v>55</v>
      </c>
      <c r="BP6" s="201" t="s">
        <v>684</v>
      </c>
      <c r="BQ6" s="52" t="s">
        <v>716</v>
      </c>
    </row>
    <row r="7" spans="1:69" ht="15.75">
      <c r="A7" s="207" t="s">
        <v>37</v>
      </c>
      <c r="B7" s="208" t="s">
        <v>40</v>
      </c>
      <c r="C7" s="202" t="s">
        <v>35</v>
      </c>
      <c r="D7" s="210" t="s">
        <v>182</v>
      </c>
      <c r="E7" s="24" t="s">
        <v>587</v>
      </c>
      <c r="F7" s="86">
        <v>103</v>
      </c>
      <c r="G7" s="80">
        <v>2</v>
      </c>
      <c r="H7" s="204"/>
      <c r="I7" s="204"/>
      <c r="J7" s="204"/>
      <c r="K7" s="204"/>
      <c r="L7" s="80">
        <v>0</v>
      </c>
      <c r="M7" s="203"/>
      <c r="N7" s="52">
        <v>0</v>
      </c>
      <c r="O7" s="204"/>
      <c r="P7" s="204"/>
      <c r="Q7" s="11">
        <v>6.6887128317000002</v>
      </c>
      <c r="R7" s="204"/>
      <c r="S7" s="204"/>
      <c r="T7" s="53">
        <v>8.2374999999999972</v>
      </c>
      <c r="U7" s="204"/>
      <c r="V7" s="204"/>
      <c r="W7" s="11">
        <v>6.7669108712870996</v>
      </c>
      <c r="X7" s="204"/>
      <c r="Y7" s="204"/>
      <c r="Z7" s="53">
        <v>8.4749999999999943</v>
      </c>
      <c r="AA7" s="204"/>
      <c r="AB7" s="204"/>
      <c r="AC7" s="204"/>
      <c r="AD7" s="204"/>
      <c r="AE7" s="204"/>
      <c r="AF7" s="9">
        <v>3.2046874123550375</v>
      </c>
      <c r="AG7" s="9">
        <v>706</v>
      </c>
      <c r="AH7" s="9">
        <v>0.52315826798691456</v>
      </c>
      <c r="AI7" s="9">
        <v>66</v>
      </c>
      <c r="AJ7" s="9">
        <v>2.2209090909090907</v>
      </c>
      <c r="AK7" s="9" t="s">
        <v>248</v>
      </c>
      <c r="AL7" s="9">
        <v>100</v>
      </c>
      <c r="AM7" s="9">
        <v>3.2070142866883957</v>
      </c>
      <c r="AN7" s="9">
        <v>3.2422566371681416</v>
      </c>
      <c r="AO7" s="73">
        <v>0</v>
      </c>
      <c r="AP7" s="80">
        <v>0</v>
      </c>
      <c r="AQ7" s="80">
        <v>0</v>
      </c>
      <c r="AR7" s="224">
        <v>202</v>
      </c>
      <c r="AS7" s="224" t="s">
        <v>248</v>
      </c>
      <c r="AT7" s="11">
        <v>7839.7269999999999</v>
      </c>
      <c r="AU7" s="11">
        <v>0</v>
      </c>
      <c r="AV7" s="11">
        <v>0</v>
      </c>
      <c r="AW7" s="11">
        <v>202</v>
      </c>
      <c r="AX7" s="203" t="s">
        <v>248</v>
      </c>
      <c r="AY7" s="235" t="s">
        <v>248</v>
      </c>
      <c r="AZ7" s="138">
        <v>73876</v>
      </c>
      <c r="BA7" s="188" t="s">
        <v>248</v>
      </c>
      <c r="BB7" s="203" t="s">
        <v>248</v>
      </c>
      <c r="BC7" s="203" t="s">
        <v>248</v>
      </c>
      <c r="BD7" s="217" t="s">
        <v>61</v>
      </c>
      <c r="BE7" s="201" t="s">
        <v>62</v>
      </c>
      <c r="BF7" s="201" t="s">
        <v>63</v>
      </c>
      <c r="BG7" s="201" t="s">
        <v>196</v>
      </c>
      <c r="BH7" s="455" t="s">
        <v>513</v>
      </c>
      <c r="BI7" s="218" t="s">
        <v>66</v>
      </c>
      <c r="BJ7" s="370">
        <v>214</v>
      </c>
      <c r="BK7" s="370">
        <v>7</v>
      </c>
      <c r="BL7" s="219" t="s">
        <v>65</v>
      </c>
      <c r="BM7" s="52"/>
      <c r="BN7" s="218" t="s">
        <v>343</v>
      </c>
      <c r="BO7" s="217" t="s">
        <v>55</v>
      </c>
      <c r="BP7" s="201" t="s">
        <v>684</v>
      </c>
      <c r="BQ7" s="52" t="s">
        <v>716</v>
      </c>
    </row>
    <row r="8" spans="1:69" ht="15.75">
      <c r="A8" s="207" t="s">
        <v>37</v>
      </c>
      <c r="B8" s="208" t="s">
        <v>40</v>
      </c>
      <c r="C8" s="202" t="s">
        <v>35</v>
      </c>
      <c r="D8" s="210" t="s">
        <v>182</v>
      </c>
      <c r="E8" s="24" t="s">
        <v>587</v>
      </c>
      <c r="F8" s="86">
        <v>130</v>
      </c>
      <c r="G8" s="80">
        <v>1</v>
      </c>
      <c r="H8" s="204"/>
      <c r="I8" s="204"/>
      <c r="J8" s="204"/>
      <c r="K8" s="204"/>
      <c r="L8" s="80">
        <v>0</v>
      </c>
      <c r="M8" s="203"/>
      <c r="N8" s="52">
        <v>1</v>
      </c>
      <c r="O8" s="204"/>
      <c r="P8" s="204"/>
      <c r="Q8" s="11">
        <v>5.9780231395000003</v>
      </c>
      <c r="R8" s="204"/>
      <c r="S8" s="204"/>
      <c r="T8" s="53">
        <v>7.9249999999999998</v>
      </c>
      <c r="U8" s="204"/>
      <c r="V8" s="204"/>
      <c r="W8" s="11">
        <v>5.1683952093023002</v>
      </c>
      <c r="X8" s="204"/>
      <c r="Y8" s="204"/>
      <c r="Z8" s="53">
        <v>7.2583333333333329</v>
      </c>
      <c r="AA8" s="204"/>
      <c r="AB8" s="204"/>
      <c r="AC8" s="204"/>
      <c r="AD8" s="204"/>
      <c r="AE8" s="204"/>
      <c r="AF8" s="9">
        <v>3.6455692082111328</v>
      </c>
      <c r="AG8" s="9">
        <v>896</v>
      </c>
      <c r="AH8" s="9">
        <v>0.42282764027831349</v>
      </c>
      <c r="AI8" s="9">
        <v>20</v>
      </c>
      <c r="AJ8" s="9">
        <v>2.6653571428571428</v>
      </c>
      <c r="AK8" s="9" t="s">
        <v>248</v>
      </c>
      <c r="AL8" s="9">
        <v>128</v>
      </c>
      <c r="AM8" s="9">
        <v>3.6455692082111328</v>
      </c>
      <c r="AN8" s="9">
        <v>3.6824546952224053</v>
      </c>
      <c r="AO8" s="73">
        <v>0</v>
      </c>
      <c r="AP8" s="80">
        <v>0</v>
      </c>
      <c r="AQ8" s="80">
        <v>0</v>
      </c>
      <c r="AR8" s="224">
        <v>258</v>
      </c>
      <c r="AS8" s="224" t="s">
        <v>248</v>
      </c>
      <c r="AT8" s="11">
        <v>9802.5669999999991</v>
      </c>
      <c r="AU8" s="11">
        <v>0</v>
      </c>
      <c r="AV8" s="11">
        <v>0</v>
      </c>
      <c r="AW8" s="11">
        <v>258</v>
      </c>
      <c r="AX8" s="203" t="s">
        <v>248</v>
      </c>
      <c r="AY8" s="235" t="s">
        <v>248</v>
      </c>
      <c r="AZ8" s="138">
        <v>73876</v>
      </c>
      <c r="BA8" s="188" t="s">
        <v>248</v>
      </c>
      <c r="BB8" s="203" t="s">
        <v>248</v>
      </c>
      <c r="BC8" s="203" t="s">
        <v>248</v>
      </c>
      <c r="BD8" s="217" t="s">
        <v>61</v>
      </c>
      <c r="BE8" s="201" t="s">
        <v>62</v>
      </c>
      <c r="BF8" s="201" t="s">
        <v>63</v>
      </c>
      <c r="BG8" s="201" t="s">
        <v>196</v>
      </c>
      <c r="BH8" s="456" t="s">
        <v>513</v>
      </c>
      <c r="BI8" s="218" t="s">
        <v>67</v>
      </c>
      <c r="BJ8" s="370">
        <v>214</v>
      </c>
      <c r="BK8" s="370">
        <v>3</v>
      </c>
      <c r="BL8" s="219" t="s">
        <v>65</v>
      </c>
      <c r="BM8" s="52"/>
      <c r="BN8" s="218" t="s">
        <v>343</v>
      </c>
      <c r="BO8" s="217" t="s">
        <v>55</v>
      </c>
      <c r="BP8" s="201" t="s">
        <v>684</v>
      </c>
      <c r="BQ8" s="52" t="s">
        <v>716</v>
      </c>
    </row>
    <row r="9" spans="1:69" ht="15.75">
      <c r="A9" s="207" t="s">
        <v>37</v>
      </c>
      <c r="B9" s="208" t="s">
        <v>40</v>
      </c>
      <c r="C9" s="202" t="s">
        <v>35</v>
      </c>
      <c r="D9" s="210" t="s">
        <v>182</v>
      </c>
      <c r="E9" s="24" t="s">
        <v>587</v>
      </c>
      <c r="F9" s="86">
        <v>70</v>
      </c>
      <c r="G9" s="80">
        <v>0</v>
      </c>
      <c r="H9" s="204"/>
      <c r="I9" s="204"/>
      <c r="J9" s="204"/>
      <c r="K9" s="204"/>
      <c r="L9" s="80">
        <v>0</v>
      </c>
      <c r="M9" s="203"/>
      <c r="N9" s="52">
        <v>0</v>
      </c>
      <c r="O9" s="204"/>
      <c r="P9" s="204"/>
      <c r="Q9" s="11">
        <v>7.0427569286000002</v>
      </c>
      <c r="R9" s="204"/>
      <c r="S9" s="204"/>
      <c r="T9" s="53">
        <v>9.25</v>
      </c>
      <c r="U9" s="204"/>
      <c r="V9" s="204"/>
      <c r="W9" s="11">
        <v>7.0711284714284997</v>
      </c>
      <c r="X9" s="204"/>
      <c r="Y9" s="204"/>
      <c r="Z9" s="53">
        <v>9.75</v>
      </c>
      <c r="AA9" s="204"/>
      <c r="AB9" s="204"/>
      <c r="AC9" s="204"/>
      <c r="AD9" s="204"/>
      <c r="AE9" s="204"/>
      <c r="AF9" s="9">
        <v>2.7873084940031698</v>
      </c>
      <c r="AG9" s="9">
        <v>483</v>
      </c>
      <c r="AH9" s="9">
        <v>0.2776186542551391</v>
      </c>
      <c r="AI9" s="9">
        <v>55</v>
      </c>
      <c r="AJ9" s="9">
        <v>2.1614583333333335</v>
      </c>
      <c r="AK9" s="9" t="s">
        <v>248</v>
      </c>
      <c r="AL9" s="9">
        <v>0</v>
      </c>
      <c r="AM9" s="9"/>
      <c r="AN9" s="9"/>
      <c r="AO9" s="73">
        <v>0</v>
      </c>
      <c r="AP9" s="80">
        <v>0</v>
      </c>
      <c r="AQ9" s="80">
        <v>0</v>
      </c>
      <c r="AR9" s="224">
        <v>140</v>
      </c>
      <c r="AS9" s="224" t="s">
        <v>248</v>
      </c>
      <c r="AT9" s="11">
        <v>5347.0730000000003</v>
      </c>
      <c r="AU9" s="11">
        <v>0</v>
      </c>
      <c r="AV9" s="11">
        <v>0</v>
      </c>
      <c r="AW9" s="11">
        <v>140</v>
      </c>
      <c r="AX9" s="203" t="s">
        <v>248</v>
      </c>
      <c r="AY9" s="235" t="s">
        <v>248</v>
      </c>
      <c r="AZ9" s="138">
        <v>73876</v>
      </c>
      <c r="BA9" s="188" t="s">
        <v>248</v>
      </c>
      <c r="BB9" s="203" t="s">
        <v>248</v>
      </c>
      <c r="BC9" s="203" t="s">
        <v>248</v>
      </c>
      <c r="BD9" s="217" t="s">
        <v>61</v>
      </c>
      <c r="BE9" s="201" t="s">
        <v>62</v>
      </c>
      <c r="BF9" s="201" t="s">
        <v>63</v>
      </c>
      <c r="BG9" s="201" t="s">
        <v>196</v>
      </c>
      <c r="BH9" s="456" t="s">
        <v>513</v>
      </c>
      <c r="BI9" s="218" t="s">
        <v>68</v>
      </c>
      <c r="BJ9" s="370">
        <v>214</v>
      </c>
      <c r="BK9" s="370">
        <v>4</v>
      </c>
      <c r="BL9" s="219" t="s">
        <v>65</v>
      </c>
      <c r="BM9" s="52"/>
      <c r="BN9" s="218" t="s">
        <v>343</v>
      </c>
      <c r="BO9" s="217" t="s">
        <v>55</v>
      </c>
      <c r="BP9" s="201" t="s">
        <v>684</v>
      </c>
      <c r="BQ9" s="52" t="s">
        <v>716</v>
      </c>
    </row>
    <row r="10" spans="1:69" ht="15.75">
      <c r="A10" s="207" t="s">
        <v>37</v>
      </c>
      <c r="B10" s="208" t="s">
        <v>40</v>
      </c>
      <c r="C10" s="202" t="s">
        <v>35</v>
      </c>
      <c r="D10" s="210" t="s">
        <v>182</v>
      </c>
      <c r="E10" s="24" t="s">
        <v>564</v>
      </c>
      <c r="F10" s="86">
        <v>283</v>
      </c>
      <c r="G10" s="80">
        <v>0</v>
      </c>
      <c r="H10" s="204"/>
      <c r="I10" s="204"/>
      <c r="J10" s="204"/>
      <c r="K10" s="204"/>
      <c r="L10" s="80">
        <v>1</v>
      </c>
      <c r="M10" s="203"/>
      <c r="N10" s="52">
        <v>0</v>
      </c>
      <c r="O10" s="204"/>
      <c r="P10" s="204"/>
      <c r="Q10" s="11">
        <v>5.5346452198999998</v>
      </c>
      <c r="R10" s="204"/>
      <c r="S10" s="204"/>
      <c r="T10" s="53">
        <v>6.9607142857142845</v>
      </c>
      <c r="U10" s="204"/>
      <c r="V10" s="204"/>
      <c r="W10" s="11">
        <v>5.1268969787233996</v>
      </c>
      <c r="X10" s="204"/>
      <c r="Y10" s="204"/>
      <c r="Z10" s="53">
        <v>6.4343749999999993</v>
      </c>
      <c r="AA10" s="204"/>
      <c r="AB10" s="204"/>
      <c r="AC10" s="204"/>
      <c r="AD10" s="204"/>
      <c r="AE10" s="204"/>
      <c r="AF10" s="9">
        <v>3.6873201774820146</v>
      </c>
      <c r="AG10" s="9">
        <v>1974</v>
      </c>
      <c r="AH10" s="9">
        <v>0.37948140879691628</v>
      </c>
      <c r="AI10" s="9">
        <v>28</v>
      </c>
      <c r="AJ10" s="9">
        <v>2.8399038461538462</v>
      </c>
      <c r="AK10" s="9" t="s">
        <v>248</v>
      </c>
      <c r="AL10" s="9">
        <v>280</v>
      </c>
      <c r="AM10" s="9">
        <v>3.6916938930749907</v>
      </c>
      <c r="AN10" s="9">
        <v>3.7066115702479339</v>
      </c>
      <c r="AO10" s="73">
        <v>0</v>
      </c>
      <c r="AP10" s="80">
        <v>0</v>
      </c>
      <c r="AQ10" s="80">
        <v>0</v>
      </c>
      <c r="AR10" s="224">
        <v>566</v>
      </c>
      <c r="AS10" s="224" t="s">
        <v>248</v>
      </c>
      <c r="AT10" s="11">
        <v>20202.624</v>
      </c>
      <c r="AU10" s="11">
        <v>0</v>
      </c>
      <c r="AV10" s="11">
        <v>0</v>
      </c>
      <c r="AW10" s="11">
        <v>566</v>
      </c>
      <c r="AX10" s="203" t="s">
        <v>248</v>
      </c>
      <c r="AY10" s="235" t="s">
        <v>248</v>
      </c>
      <c r="AZ10" s="138">
        <v>204823</v>
      </c>
      <c r="BA10" s="188" t="s">
        <v>248</v>
      </c>
      <c r="BB10" s="203" t="s">
        <v>248</v>
      </c>
      <c r="BC10" s="203" t="s">
        <v>248</v>
      </c>
      <c r="BD10" s="217" t="s">
        <v>61</v>
      </c>
      <c r="BE10" s="201" t="s">
        <v>62</v>
      </c>
      <c r="BF10" s="201" t="s">
        <v>63</v>
      </c>
      <c r="BG10" s="201" t="s">
        <v>196</v>
      </c>
      <c r="BH10" s="218" t="s">
        <v>514</v>
      </c>
      <c r="BI10" s="218" t="s">
        <v>64</v>
      </c>
      <c r="BJ10" s="370">
        <v>214</v>
      </c>
      <c r="BK10" s="370">
        <v>1</v>
      </c>
      <c r="BL10" s="219" t="s">
        <v>65</v>
      </c>
      <c r="BM10" s="52"/>
      <c r="BN10" s="218" t="s">
        <v>343</v>
      </c>
      <c r="BO10" s="217" t="s">
        <v>53</v>
      </c>
      <c r="BP10" s="201" t="s">
        <v>704</v>
      </c>
      <c r="BQ10" s="52" t="s">
        <v>714</v>
      </c>
    </row>
    <row r="11" spans="1:69" ht="15.75">
      <c r="A11" s="207" t="s">
        <v>37</v>
      </c>
      <c r="B11" s="208" t="s">
        <v>40</v>
      </c>
      <c r="C11" s="202" t="s">
        <v>35</v>
      </c>
      <c r="D11" s="210" t="s">
        <v>182</v>
      </c>
      <c r="E11" s="24" t="s">
        <v>564</v>
      </c>
      <c r="F11" s="86">
        <v>243</v>
      </c>
      <c r="G11" s="80">
        <v>9</v>
      </c>
      <c r="H11" s="204"/>
      <c r="I11" s="204"/>
      <c r="J11" s="204"/>
      <c r="K11" s="204"/>
      <c r="L11" s="80">
        <v>0</v>
      </c>
      <c r="M11" s="203"/>
      <c r="N11" s="52">
        <v>0</v>
      </c>
      <c r="O11" s="204"/>
      <c r="P11" s="204"/>
      <c r="Q11" s="11">
        <v>7.9689058076999997</v>
      </c>
      <c r="R11" s="204"/>
      <c r="S11" s="204"/>
      <c r="T11" s="53">
        <v>14.216666666666663</v>
      </c>
      <c r="U11" s="204"/>
      <c r="V11" s="204"/>
      <c r="W11" s="11">
        <v>8.0469741709400999</v>
      </c>
      <c r="X11" s="204"/>
      <c r="Y11" s="204"/>
      <c r="Z11" s="53">
        <v>14.524999999999999</v>
      </c>
      <c r="AA11" s="204"/>
      <c r="AB11" s="204"/>
      <c r="AC11" s="204"/>
      <c r="AD11" s="204"/>
      <c r="AE11" s="204"/>
      <c r="AF11" s="9">
        <v>3.336379311575091</v>
      </c>
      <c r="AG11" s="9">
        <v>1624</v>
      </c>
      <c r="AH11" s="9">
        <v>0.51155576097376521</v>
      </c>
      <c r="AI11" s="9">
        <v>94</v>
      </c>
      <c r="AJ11" s="9">
        <v>2.368125</v>
      </c>
      <c r="AK11" s="9" t="s">
        <v>248</v>
      </c>
      <c r="AL11" s="9">
        <v>230</v>
      </c>
      <c r="AM11" s="9">
        <v>3.3434534172093642</v>
      </c>
      <c r="AN11" s="9">
        <v>3.4281314168377826</v>
      </c>
      <c r="AO11" s="73">
        <v>0</v>
      </c>
      <c r="AP11" s="80">
        <v>0</v>
      </c>
      <c r="AQ11" s="80">
        <v>0</v>
      </c>
      <c r="AR11" s="224">
        <v>468</v>
      </c>
      <c r="AS11" s="224" t="s">
        <v>248</v>
      </c>
      <c r="AT11" s="11">
        <v>16571.308000000001</v>
      </c>
      <c r="AU11" s="11">
        <v>143.11500000000001</v>
      </c>
      <c r="AV11" s="11">
        <v>0</v>
      </c>
      <c r="AW11" s="11">
        <v>464</v>
      </c>
      <c r="AX11" s="203" t="s">
        <v>248</v>
      </c>
      <c r="AY11" s="235" t="s">
        <v>248</v>
      </c>
      <c r="AZ11" s="138">
        <v>204823</v>
      </c>
      <c r="BA11" s="188" t="s">
        <v>248</v>
      </c>
      <c r="BB11" s="203" t="s">
        <v>248</v>
      </c>
      <c r="BC11" s="203" t="s">
        <v>248</v>
      </c>
      <c r="BD11" s="217" t="s">
        <v>61</v>
      </c>
      <c r="BE11" s="201" t="s">
        <v>62</v>
      </c>
      <c r="BF11" s="201" t="s">
        <v>63</v>
      </c>
      <c r="BG11" s="201" t="s">
        <v>196</v>
      </c>
      <c r="BH11" s="218" t="s">
        <v>514</v>
      </c>
      <c r="BI11" s="218" t="s">
        <v>66</v>
      </c>
      <c r="BJ11" s="370">
        <v>214</v>
      </c>
      <c r="BK11" s="370">
        <v>7</v>
      </c>
      <c r="BL11" s="219" t="s">
        <v>65</v>
      </c>
      <c r="BM11" s="52"/>
      <c r="BN11" s="218" t="s">
        <v>343</v>
      </c>
      <c r="BO11" s="217" t="s">
        <v>53</v>
      </c>
      <c r="BP11" s="201" t="s">
        <v>704</v>
      </c>
      <c r="BQ11" s="52" t="s">
        <v>714</v>
      </c>
    </row>
    <row r="12" spans="1:69" ht="15.75">
      <c r="A12" s="207" t="s">
        <v>37</v>
      </c>
      <c r="B12" s="208" t="s">
        <v>40</v>
      </c>
      <c r="C12" s="202" t="s">
        <v>35</v>
      </c>
      <c r="D12" s="210" t="s">
        <v>182</v>
      </c>
      <c r="E12" s="24" t="s">
        <v>564</v>
      </c>
      <c r="F12" s="86">
        <v>277</v>
      </c>
      <c r="G12" s="80">
        <v>1</v>
      </c>
      <c r="H12" s="204"/>
      <c r="I12" s="204"/>
      <c r="J12" s="204"/>
      <c r="K12" s="204"/>
      <c r="L12" s="80">
        <v>0</v>
      </c>
      <c r="M12" s="203"/>
      <c r="N12" s="52">
        <v>0</v>
      </c>
      <c r="O12" s="204"/>
      <c r="P12" s="204"/>
      <c r="Q12" s="11">
        <v>6.8429020651999997</v>
      </c>
      <c r="R12" s="204"/>
      <c r="S12" s="204"/>
      <c r="T12" s="53">
        <v>8.3736842105263154</v>
      </c>
      <c r="U12" s="204"/>
      <c r="V12" s="204"/>
      <c r="W12" s="11">
        <v>6.9434600181158999</v>
      </c>
      <c r="X12" s="204"/>
      <c r="Y12" s="204"/>
      <c r="Z12" s="53">
        <v>8.5857142857142854</v>
      </c>
      <c r="AA12" s="204"/>
      <c r="AB12" s="204"/>
      <c r="AC12" s="204"/>
      <c r="AD12" s="204"/>
      <c r="AE12" s="204"/>
      <c r="AF12" s="9">
        <v>3.4688595648343359</v>
      </c>
      <c r="AG12" s="9">
        <v>1932</v>
      </c>
      <c r="AH12" s="9">
        <v>0.47710798757237277</v>
      </c>
      <c r="AI12" s="9">
        <v>78</v>
      </c>
      <c r="AJ12" s="9">
        <v>2.5363281249999998</v>
      </c>
      <c r="AK12" s="9" t="s">
        <v>248</v>
      </c>
      <c r="AL12" s="9">
        <v>274</v>
      </c>
      <c r="AM12" s="9">
        <v>3.4763816544112132</v>
      </c>
      <c r="AN12" s="9">
        <v>3.5733532934131738</v>
      </c>
      <c r="AO12" s="73">
        <v>0</v>
      </c>
      <c r="AP12" s="80">
        <v>0</v>
      </c>
      <c r="AQ12" s="80">
        <v>0</v>
      </c>
      <c r="AR12" s="224">
        <v>552</v>
      </c>
      <c r="AS12" s="224" t="s">
        <v>248</v>
      </c>
      <c r="AT12" s="11">
        <v>19719.232</v>
      </c>
      <c r="AU12" s="11">
        <v>0</v>
      </c>
      <c r="AV12" s="11">
        <v>0</v>
      </c>
      <c r="AW12" s="11">
        <v>552</v>
      </c>
      <c r="AX12" s="203" t="s">
        <v>248</v>
      </c>
      <c r="AY12" s="235" t="s">
        <v>248</v>
      </c>
      <c r="AZ12" s="138">
        <v>204823</v>
      </c>
      <c r="BA12" s="188" t="s">
        <v>248</v>
      </c>
      <c r="BB12" s="203" t="s">
        <v>248</v>
      </c>
      <c r="BC12" s="203" t="s">
        <v>248</v>
      </c>
      <c r="BD12" s="217" t="s">
        <v>61</v>
      </c>
      <c r="BE12" s="201" t="s">
        <v>62</v>
      </c>
      <c r="BF12" s="201" t="s">
        <v>63</v>
      </c>
      <c r="BG12" s="201" t="s">
        <v>196</v>
      </c>
      <c r="BH12" s="218" t="s">
        <v>514</v>
      </c>
      <c r="BI12" s="218" t="s">
        <v>67</v>
      </c>
      <c r="BJ12" s="370">
        <v>214</v>
      </c>
      <c r="BK12" s="370">
        <v>3</v>
      </c>
      <c r="BL12" s="219" t="s">
        <v>65</v>
      </c>
      <c r="BM12" s="52"/>
      <c r="BN12" s="218" t="s">
        <v>343</v>
      </c>
      <c r="BO12" s="217" t="s">
        <v>53</v>
      </c>
      <c r="BP12" s="201" t="s">
        <v>704</v>
      </c>
      <c r="BQ12" s="52" t="s">
        <v>714</v>
      </c>
    </row>
    <row r="13" spans="1:69" ht="15.75">
      <c r="A13" s="207" t="s">
        <v>37</v>
      </c>
      <c r="B13" s="208" t="s">
        <v>40</v>
      </c>
      <c r="C13" s="202" t="s">
        <v>35</v>
      </c>
      <c r="D13" s="210" t="s">
        <v>182</v>
      </c>
      <c r="E13" s="24" t="s">
        <v>564</v>
      </c>
      <c r="F13" s="86">
        <v>242</v>
      </c>
      <c r="G13" s="80">
        <v>5</v>
      </c>
      <c r="H13" s="204"/>
      <c r="I13" s="204"/>
      <c r="J13" s="204"/>
      <c r="K13" s="204"/>
      <c r="L13" s="80">
        <v>0</v>
      </c>
      <c r="M13" s="203"/>
      <c r="N13" s="52">
        <v>0</v>
      </c>
      <c r="O13" s="204"/>
      <c r="P13" s="204"/>
      <c r="Q13" s="11">
        <v>8.6022150674999995</v>
      </c>
      <c r="R13" s="204"/>
      <c r="S13" s="204"/>
      <c r="T13" s="53">
        <v>14.393749999999997</v>
      </c>
      <c r="U13" s="204"/>
      <c r="V13" s="204"/>
      <c r="W13" s="11">
        <v>8.6714428438818008</v>
      </c>
      <c r="X13" s="204"/>
      <c r="Y13" s="204"/>
      <c r="Z13" s="53">
        <v>14.358333333333329</v>
      </c>
      <c r="AA13" s="204"/>
      <c r="AB13" s="204"/>
      <c r="AC13" s="204"/>
      <c r="AD13" s="204"/>
      <c r="AE13" s="204"/>
      <c r="AF13" s="9">
        <v>2.8514984096042699</v>
      </c>
      <c r="AG13" s="9">
        <v>1575</v>
      </c>
      <c r="AH13" s="9">
        <v>0.44872942050203907</v>
      </c>
      <c r="AI13" s="9">
        <v>313</v>
      </c>
      <c r="AJ13" s="9">
        <v>2.0046825396825398</v>
      </c>
      <c r="AK13" s="9" t="s">
        <v>248</v>
      </c>
      <c r="AL13" s="9">
        <v>0</v>
      </c>
      <c r="AM13" s="9"/>
      <c r="AN13" s="9"/>
      <c r="AO13" s="73">
        <v>0</v>
      </c>
      <c r="AP13" s="80">
        <v>0</v>
      </c>
      <c r="AQ13" s="80">
        <v>0</v>
      </c>
      <c r="AR13" s="224">
        <v>474</v>
      </c>
      <c r="AS13" s="224" t="s">
        <v>248</v>
      </c>
      <c r="AT13" s="11">
        <v>16822.120999999999</v>
      </c>
      <c r="AU13" s="11">
        <v>144.00700000000001</v>
      </c>
      <c r="AV13" s="11">
        <v>0</v>
      </c>
      <c r="AW13" s="11">
        <v>472</v>
      </c>
      <c r="AX13" s="203" t="s">
        <v>248</v>
      </c>
      <c r="AY13" s="235" t="s">
        <v>248</v>
      </c>
      <c r="AZ13" s="138">
        <v>204823</v>
      </c>
      <c r="BA13" s="188" t="s">
        <v>248</v>
      </c>
      <c r="BB13" s="203" t="s">
        <v>248</v>
      </c>
      <c r="BC13" s="203" t="s">
        <v>248</v>
      </c>
      <c r="BD13" s="217" t="s">
        <v>61</v>
      </c>
      <c r="BE13" s="201" t="s">
        <v>62</v>
      </c>
      <c r="BF13" s="201" t="s">
        <v>63</v>
      </c>
      <c r="BG13" s="201" t="s">
        <v>196</v>
      </c>
      <c r="BH13" s="218" t="s">
        <v>514</v>
      </c>
      <c r="BI13" s="218" t="s">
        <v>68</v>
      </c>
      <c r="BJ13" s="370">
        <v>214</v>
      </c>
      <c r="BK13" s="370">
        <v>4</v>
      </c>
      <c r="BL13" s="219" t="s">
        <v>65</v>
      </c>
      <c r="BM13" s="52"/>
      <c r="BN13" s="218" t="s">
        <v>343</v>
      </c>
      <c r="BO13" s="217" t="s">
        <v>53</v>
      </c>
      <c r="BP13" s="201" t="s">
        <v>704</v>
      </c>
      <c r="BQ13" s="52" t="s">
        <v>714</v>
      </c>
    </row>
    <row r="14" spans="1:69" ht="15.75">
      <c r="A14" s="207" t="s">
        <v>37</v>
      </c>
      <c r="B14" s="208" t="s">
        <v>40</v>
      </c>
      <c r="C14" s="202" t="s">
        <v>35</v>
      </c>
      <c r="D14" s="210" t="s">
        <v>182</v>
      </c>
      <c r="E14" s="24" t="s">
        <v>649</v>
      </c>
      <c r="F14" s="86">
        <v>75</v>
      </c>
      <c r="G14" s="80">
        <v>0</v>
      </c>
      <c r="H14" s="204"/>
      <c r="I14" s="204"/>
      <c r="J14" s="204"/>
      <c r="K14" s="204"/>
      <c r="L14" s="80">
        <v>0</v>
      </c>
      <c r="M14" s="203"/>
      <c r="N14" s="52">
        <v>0</v>
      </c>
      <c r="O14" s="204"/>
      <c r="P14" s="204"/>
      <c r="Q14" s="11">
        <v>5.3216931599999997</v>
      </c>
      <c r="R14" s="204"/>
      <c r="S14" s="204"/>
      <c r="T14" s="53">
        <v>6.8125</v>
      </c>
      <c r="U14" s="204"/>
      <c r="V14" s="204"/>
      <c r="W14" s="11">
        <v>5.0079864799999996</v>
      </c>
      <c r="X14" s="204"/>
      <c r="Y14" s="204"/>
      <c r="Z14" s="53">
        <v>6.375</v>
      </c>
      <c r="AA14" s="204"/>
      <c r="AB14" s="204"/>
      <c r="AC14" s="204"/>
      <c r="AD14" s="204"/>
      <c r="AE14" s="204"/>
      <c r="AF14" s="9">
        <v>3.7008381187045387</v>
      </c>
      <c r="AG14" s="9">
        <v>525</v>
      </c>
      <c r="AH14" s="9">
        <v>0.40386851605745405</v>
      </c>
      <c r="AI14" s="9">
        <v>13</v>
      </c>
      <c r="AJ14" s="9">
        <v>2.8011363636363638</v>
      </c>
      <c r="AK14" s="9" t="s">
        <v>248</v>
      </c>
      <c r="AL14" s="9">
        <v>73</v>
      </c>
      <c r="AM14" s="9">
        <v>3.7093542298692075</v>
      </c>
      <c r="AN14" s="9">
        <v>3.7247956403269753</v>
      </c>
      <c r="AO14" s="73">
        <v>0</v>
      </c>
      <c r="AP14" s="80">
        <v>0</v>
      </c>
      <c r="AQ14" s="80">
        <v>0</v>
      </c>
      <c r="AR14" s="224">
        <v>150</v>
      </c>
      <c r="AS14" s="224" t="s">
        <v>248</v>
      </c>
      <c r="AT14" s="11">
        <v>5380.1779999999999</v>
      </c>
      <c r="AU14" s="11">
        <v>10.744999999999999</v>
      </c>
      <c r="AV14" s="11">
        <v>0</v>
      </c>
      <c r="AW14" s="11">
        <v>150</v>
      </c>
      <c r="AX14" s="203" t="s">
        <v>248</v>
      </c>
      <c r="AY14" s="235" t="s">
        <v>248</v>
      </c>
      <c r="AZ14" s="138">
        <v>40695</v>
      </c>
      <c r="BA14" s="188" t="s">
        <v>248</v>
      </c>
      <c r="BB14" s="203" t="s">
        <v>248</v>
      </c>
      <c r="BC14" s="203" t="s">
        <v>248</v>
      </c>
      <c r="BD14" s="217" t="s">
        <v>61</v>
      </c>
      <c r="BE14" s="201" t="s">
        <v>62</v>
      </c>
      <c r="BF14" s="201" t="s">
        <v>63</v>
      </c>
      <c r="BG14" s="201" t="s">
        <v>196</v>
      </c>
      <c r="BH14" s="456" t="s">
        <v>712</v>
      </c>
      <c r="BI14" s="218" t="s">
        <v>64</v>
      </c>
      <c r="BJ14" s="370">
        <v>214</v>
      </c>
      <c r="BK14" s="370">
        <v>1</v>
      </c>
      <c r="BL14" s="219" t="s">
        <v>65</v>
      </c>
      <c r="BM14" s="52"/>
      <c r="BN14" s="218" t="s">
        <v>343</v>
      </c>
      <c r="BO14" s="217" t="s">
        <v>83</v>
      </c>
      <c r="BP14" s="201" t="s">
        <v>683</v>
      </c>
      <c r="BQ14" s="52" t="s">
        <v>717</v>
      </c>
    </row>
    <row r="15" spans="1:69" ht="15.75">
      <c r="A15" s="207" t="s">
        <v>37</v>
      </c>
      <c r="B15" s="208" t="s">
        <v>40</v>
      </c>
      <c r="C15" s="202" t="s">
        <v>35</v>
      </c>
      <c r="D15" s="210" t="s">
        <v>182</v>
      </c>
      <c r="E15" s="24" t="s">
        <v>649</v>
      </c>
      <c r="F15" s="86">
        <v>80</v>
      </c>
      <c r="G15" s="80">
        <v>1</v>
      </c>
      <c r="H15" s="204"/>
      <c r="I15" s="204"/>
      <c r="J15" s="204"/>
      <c r="K15" s="204"/>
      <c r="L15" s="80">
        <v>0</v>
      </c>
      <c r="M15" s="203"/>
      <c r="N15" s="52">
        <v>0</v>
      </c>
      <c r="O15" s="204"/>
      <c r="P15" s="204"/>
      <c r="Q15" s="11">
        <v>8.4642402658000009</v>
      </c>
      <c r="R15" s="204"/>
      <c r="S15" s="204"/>
      <c r="T15" s="53">
        <v>14.38125</v>
      </c>
      <c r="U15" s="204"/>
      <c r="V15" s="204"/>
      <c r="W15" s="11">
        <v>8.5214936075949002</v>
      </c>
      <c r="X15" s="204"/>
      <c r="Y15" s="204"/>
      <c r="Z15" s="53">
        <v>14.38125</v>
      </c>
      <c r="AA15" s="204"/>
      <c r="AB15" s="204"/>
      <c r="AC15" s="204"/>
      <c r="AD15" s="204"/>
      <c r="AE15" s="204"/>
      <c r="AF15" s="9">
        <v>3.2238743248080692</v>
      </c>
      <c r="AG15" s="9">
        <v>553</v>
      </c>
      <c r="AH15" s="9">
        <v>0.57354459551573911</v>
      </c>
      <c r="AI15" s="9">
        <v>69</v>
      </c>
      <c r="AJ15" s="9">
        <v>2.1171296296296296</v>
      </c>
      <c r="AK15" s="9" t="s">
        <v>248</v>
      </c>
      <c r="AL15" s="9">
        <v>78</v>
      </c>
      <c r="AM15" s="9">
        <v>3.2260073281469803</v>
      </c>
      <c r="AN15" s="9">
        <v>3.2818791946308723</v>
      </c>
      <c r="AO15" s="73">
        <v>0</v>
      </c>
      <c r="AP15" s="80">
        <v>0</v>
      </c>
      <c r="AQ15" s="80">
        <v>0</v>
      </c>
      <c r="AR15" s="224">
        <v>158</v>
      </c>
      <c r="AS15" s="224" t="s">
        <v>248</v>
      </c>
      <c r="AT15" s="11">
        <v>5685.7110000000002</v>
      </c>
      <c r="AU15" s="11">
        <v>0</v>
      </c>
      <c r="AV15" s="11">
        <v>0</v>
      </c>
      <c r="AW15" s="11">
        <v>158</v>
      </c>
      <c r="AX15" s="203" t="s">
        <v>248</v>
      </c>
      <c r="AY15" s="235" t="s">
        <v>248</v>
      </c>
      <c r="AZ15" s="138">
        <v>40695</v>
      </c>
      <c r="BA15" s="188" t="s">
        <v>248</v>
      </c>
      <c r="BB15" s="203" t="s">
        <v>248</v>
      </c>
      <c r="BC15" s="203" t="s">
        <v>248</v>
      </c>
      <c r="BD15" s="217" t="s">
        <v>61</v>
      </c>
      <c r="BE15" s="201" t="s">
        <v>62</v>
      </c>
      <c r="BF15" s="201" t="s">
        <v>63</v>
      </c>
      <c r="BG15" s="201" t="s">
        <v>196</v>
      </c>
      <c r="BH15" s="455" t="s">
        <v>712</v>
      </c>
      <c r="BI15" s="218" t="s">
        <v>66</v>
      </c>
      <c r="BJ15" s="370">
        <v>214</v>
      </c>
      <c r="BK15" s="370">
        <v>7</v>
      </c>
      <c r="BL15" s="219" t="s">
        <v>65</v>
      </c>
      <c r="BM15" s="52"/>
      <c r="BN15" s="218" t="s">
        <v>343</v>
      </c>
      <c r="BO15" s="217" t="s">
        <v>83</v>
      </c>
      <c r="BP15" s="201" t="s">
        <v>683</v>
      </c>
      <c r="BQ15" s="52" t="s">
        <v>717</v>
      </c>
    </row>
    <row r="16" spans="1:69" ht="15.75">
      <c r="A16" s="207" t="s">
        <v>37</v>
      </c>
      <c r="B16" s="208" t="s">
        <v>40</v>
      </c>
      <c r="C16" s="202" t="s">
        <v>35</v>
      </c>
      <c r="D16" s="210" t="s">
        <v>182</v>
      </c>
      <c r="E16" s="24" t="s">
        <v>649</v>
      </c>
      <c r="F16" s="86">
        <v>75</v>
      </c>
      <c r="G16" s="80">
        <v>0</v>
      </c>
      <c r="H16" s="204"/>
      <c r="I16" s="204"/>
      <c r="J16" s="204"/>
      <c r="K16" s="204"/>
      <c r="L16" s="80">
        <v>1</v>
      </c>
      <c r="M16" s="203"/>
      <c r="N16" s="52">
        <v>0</v>
      </c>
      <c r="O16" s="204"/>
      <c r="P16" s="204"/>
      <c r="Q16" s="11">
        <v>5.8999053377999999</v>
      </c>
      <c r="R16" s="204"/>
      <c r="S16" s="204"/>
      <c r="T16" s="53">
        <v>7.8833333333333329</v>
      </c>
      <c r="U16" s="204"/>
      <c r="V16" s="204"/>
      <c r="W16" s="11">
        <v>5.2859458918918003</v>
      </c>
      <c r="X16" s="204"/>
      <c r="Y16" s="204"/>
      <c r="Z16" s="53">
        <v>7.6499999999999986</v>
      </c>
      <c r="AA16" s="204"/>
      <c r="AB16" s="204"/>
      <c r="AC16" s="204"/>
      <c r="AD16" s="204"/>
      <c r="AE16" s="204"/>
      <c r="AF16" s="9">
        <v>3.6279633286069877</v>
      </c>
      <c r="AG16" s="9">
        <v>517</v>
      </c>
      <c r="AH16" s="9">
        <v>0.40928911609726498</v>
      </c>
      <c r="AI16" s="9">
        <v>10</v>
      </c>
      <c r="AJ16" s="9">
        <v>2.7141891891891894</v>
      </c>
      <c r="AK16" s="9" t="s">
        <v>248</v>
      </c>
      <c r="AL16" s="9">
        <v>73</v>
      </c>
      <c r="AM16" s="9">
        <v>3.6357436489607884</v>
      </c>
      <c r="AN16" s="9">
        <v>3.6743323442136497</v>
      </c>
      <c r="AO16" s="73">
        <v>0</v>
      </c>
      <c r="AP16" s="80">
        <v>0</v>
      </c>
      <c r="AQ16" s="80">
        <v>0</v>
      </c>
      <c r="AR16" s="224">
        <v>150</v>
      </c>
      <c r="AS16" s="224" t="s">
        <v>248</v>
      </c>
      <c r="AT16" s="11">
        <v>5326.7150000000001</v>
      </c>
      <c r="AU16" s="11">
        <v>56.37</v>
      </c>
      <c r="AV16" s="11">
        <v>0</v>
      </c>
      <c r="AW16" s="11">
        <v>150</v>
      </c>
      <c r="AX16" s="203" t="s">
        <v>248</v>
      </c>
      <c r="AY16" s="235" t="s">
        <v>248</v>
      </c>
      <c r="AZ16" s="138">
        <v>40695</v>
      </c>
      <c r="BA16" s="188" t="s">
        <v>248</v>
      </c>
      <c r="BB16" s="203" t="s">
        <v>248</v>
      </c>
      <c r="BC16" s="203" t="s">
        <v>248</v>
      </c>
      <c r="BD16" s="217" t="s">
        <v>61</v>
      </c>
      <c r="BE16" s="201" t="s">
        <v>62</v>
      </c>
      <c r="BF16" s="201" t="s">
        <v>63</v>
      </c>
      <c r="BG16" s="201" t="s">
        <v>196</v>
      </c>
      <c r="BH16" s="456" t="s">
        <v>712</v>
      </c>
      <c r="BI16" s="218" t="s">
        <v>67</v>
      </c>
      <c r="BJ16" s="370">
        <v>214</v>
      </c>
      <c r="BK16" s="370">
        <v>3</v>
      </c>
      <c r="BL16" s="219" t="s">
        <v>65</v>
      </c>
      <c r="BM16" s="52"/>
      <c r="BN16" s="218" t="s">
        <v>343</v>
      </c>
      <c r="BO16" s="217" t="s">
        <v>83</v>
      </c>
      <c r="BP16" s="201" t="s">
        <v>683</v>
      </c>
      <c r="BQ16" s="52" t="s">
        <v>717</v>
      </c>
    </row>
    <row r="17" spans="1:69" ht="15.75">
      <c r="A17" s="207" t="s">
        <v>37</v>
      </c>
      <c r="B17" s="208" t="s">
        <v>40</v>
      </c>
      <c r="C17" s="202" t="s">
        <v>35</v>
      </c>
      <c r="D17" s="210" t="s">
        <v>182</v>
      </c>
      <c r="E17" s="24" t="s">
        <v>649</v>
      </c>
      <c r="F17" s="86">
        <v>75</v>
      </c>
      <c r="G17" s="80">
        <v>1</v>
      </c>
      <c r="H17" s="204"/>
      <c r="I17" s="204"/>
      <c r="J17" s="204"/>
      <c r="K17" s="204"/>
      <c r="L17" s="80">
        <v>0</v>
      </c>
      <c r="M17" s="203"/>
      <c r="N17" s="52">
        <v>0</v>
      </c>
      <c r="O17" s="204"/>
      <c r="P17" s="204"/>
      <c r="Q17" s="11">
        <v>7.9214729053999999</v>
      </c>
      <c r="R17" s="204"/>
      <c r="S17" s="204"/>
      <c r="T17" s="53">
        <v>10.324999999999999</v>
      </c>
      <c r="U17" s="204"/>
      <c r="V17" s="204"/>
      <c r="W17" s="11">
        <v>7.9445403918917998</v>
      </c>
      <c r="X17" s="204"/>
      <c r="Y17" s="204"/>
      <c r="Z17" s="53">
        <v>10.149999999999999</v>
      </c>
      <c r="AA17" s="204"/>
      <c r="AB17" s="204"/>
      <c r="AC17" s="204"/>
      <c r="AD17" s="204"/>
      <c r="AE17" s="204"/>
      <c r="AF17" s="9">
        <v>2.6130137060952978</v>
      </c>
      <c r="AG17" s="9">
        <v>511</v>
      </c>
      <c r="AH17" s="9">
        <v>0.32849830618506437</v>
      </c>
      <c r="AI17" s="9">
        <v>165</v>
      </c>
      <c r="AJ17" s="9">
        <v>2.0031249999999998</v>
      </c>
      <c r="AK17" s="9" t="s">
        <v>248</v>
      </c>
      <c r="AL17" s="9">
        <v>0</v>
      </c>
      <c r="AM17" s="9"/>
      <c r="AN17" s="9"/>
      <c r="AO17" s="73">
        <v>0</v>
      </c>
      <c r="AP17" s="80">
        <v>0</v>
      </c>
      <c r="AQ17" s="80">
        <v>0</v>
      </c>
      <c r="AR17" s="224">
        <v>148</v>
      </c>
      <c r="AS17" s="224" t="s">
        <v>248</v>
      </c>
      <c r="AT17" s="11">
        <v>5256.4949999999999</v>
      </c>
      <c r="AU17" s="11">
        <v>72.137</v>
      </c>
      <c r="AV17" s="11">
        <v>0</v>
      </c>
      <c r="AW17" s="11">
        <v>146</v>
      </c>
      <c r="AX17" s="203" t="s">
        <v>248</v>
      </c>
      <c r="AY17" s="235" t="s">
        <v>248</v>
      </c>
      <c r="AZ17" s="138">
        <v>40695</v>
      </c>
      <c r="BA17" s="188" t="s">
        <v>248</v>
      </c>
      <c r="BB17" s="203" t="s">
        <v>248</v>
      </c>
      <c r="BC17" s="203" t="s">
        <v>248</v>
      </c>
      <c r="BD17" s="217" t="s">
        <v>61</v>
      </c>
      <c r="BE17" s="201" t="s">
        <v>62</v>
      </c>
      <c r="BF17" s="201" t="s">
        <v>63</v>
      </c>
      <c r="BG17" s="201" t="s">
        <v>196</v>
      </c>
      <c r="BH17" s="456" t="s">
        <v>712</v>
      </c>
      <c r="BI17" s="218" t="s">
        <v>68</v>
      </c>
      <c r="BJ17" s="370">
        <v>214</v>
      </c>
      <c r="BK17" s="370">
        <v>4</v>
      </c>
      <c r="BL17" s="219" t="s">
        <v>65</v>
      </c>
      <c r="BM17" s="52"/>
      <c r="BN17" s="218" t="s">
        <v>343</v>
      </c>
      <c r="BO17" s="217" t="s">
        <v>83</v>
      </c>
      <c r="BP17" s="201" t="s">
        <v>683</v>
      </c>
      <c r="BQ17" s="52" t="s">
        <v>717</v>
      </c>
    </row>
    <row r="18" spans="1:69" ht="15.75">
      <c r="A18" s="207" t="s">
        <v>37</v>
      </c>
      <c r="B18" s="208" t="s">
        <v>40</v>
      </c>
      <c r="C18" s="202" t="s">
        <v>35</v>
      </c>
      <c r="D18" s="210" t="s">
        <v>182</v>
      </c>
      <c r="E18" s="24" t="s">
        <v>595</v>
      </c>
      <c r="F18" s="86">
        <v>184</v>
      </c>
      <c r="G18" s="80">
        <v>1</v>
      </c>
      <c r="H18" s="204"/>
      <c r="I18" s="204"/>
      <c r="J18" s="204"/>
      <c r="K18" s="204"/>
      <c r="L18" s="80">
        <v>0</v>
      </c>
      <c r="M18" s="203"/>
      <c r="N18" s="52">
        <v>0</v>
      </c>
      <c r="O18" s="204"/>
      <c r="P18" s="204"/>
      <c r="Q18" s="11">
        <v>5.8906008798</v>
      </c>
      <c r="R18" s="204"/>
      <c r="S18" s="204"/>
      <c r="T18" s="53">
        <v>8.3562499999999993</v>
      </c>
      <c r="U18" s="204"/>
      <c r="V18" s="204"/>
      <c r="W18" s="11">
        <v>5.3775790765027001</v>
      </c>
      <c r="X18" s="204"/>
      <c r="Y18" s="204"/>
      <c r="Z18" s="53">
        <v>7.7849999999999993</v>
      </c>
      <c r="AA18" s="204"/>
      <c r="AB18" s="204"/>
      <c r="AC18" s="204"/>
      <c r="AD18" s="204"/>
      <c r="AE18" s="204"/>
      <c r="AF18" s="9">
        <v>3.6320374833709286</v>
      </c>
      <c r="AG18" s="9">
        <v>1281</v>
      </c>
      <c r="AH18" s="9">
        <v>0.41090584788668866</v>
      </c>
      <c r="AI18" s="9">
        <v>26</v>
      </c>
      <c r="AJ18" s="9">
        <v>2.7137640449438201</v>
      </c>
      <c r="AK18" s="9" t="s">
        <v>248</v>
      </c>
      <c r="AL18" s="9">
        <v>181</v>
      </c>
      <c r="AM18" s="9">
        <v>3.6416022229025296</v>
      </c>
      <c r="AN18" s="9">
        <v>3.6806234718826407</v>
      </c>
      <c r="AO18" s="73">
        <v>0</v>
      </c>
      <c r="AP18" s="80">
        <v>0</v>
      </c>
      <c r="AQ18" s="80">
        <v>0</v>
      </c>
      <c r="AR18" s="224">
        <v>366</v>
      </c>
      <c r="AS18" s="224" t="s">
        <v>248</v>
      </c>
      <c r="AT18" s="11">
        <v>13114.267</v>
      </c>
      <c r="AU18" s="11">
        <v>0</v>
      </c>
      <c r="AV18" s="11">
        <v>0</v>
      </c>
      <c r="AW18" s="11">
        <v>366</v>
      </c>
      <c r="AX18" s="203" t="s">
        <v>248</v>
      </c>
      <c r="AY18" s="235" t="s">
        <v>248</v>
      </c>
      <c r="AZ18" s="138">
        <v>112196</v>
      </c>
      <c r="BA18" s="188" t="s">
        <v>248</v>
      </c>
      <c r="BB18" s="203" t="s">
        <v>248</v>
      </c>
      <c r="BC18" s="203" t="s">
        <v>248</v>
      </c>
      <c r="BD18" s="217" t="s">
        <v>61</v>
      </c>
      <c r="BE18" s="201" t="s">
        <v>62</v>
      </c>
      <c r="BF18" s="201" t="s">
        <v>63</v>
      </c>
      <c r="BG18" s="201" t="s">
        <v>196</v>
      </c>
      <c r="BH18" s="218" t="s">
        <v>713</v>
      </c>
      <c r="BI18" s="218" t="s">
        <v>64</v>
      </c>
      <c r="BJ18" s="370">
        <v>214</v>
      </c>
      <c r="BK18" s="370">
        <v>1</v>
      </c>
      <c r="BL18" s="219" t="s">
        <v>65</v>
      </c>
      <c r="BM18" s="52"/>
      <c r="BN18" s="218" t="s">
        <v>343</v>
      </c>
      <c r="BO18" s="217" t="s">
        <v>53</v>
      </c>
      <c r="BP18" s="201" t="s">
        <v>704</v>
      </c>
      <c r="BQ18" s="52" t="s">
        <v>714</v>
      </c>
    </row>
    <row r="19" spans="1:69" ht="15.75">
      <c r="A19" s="207" t="s">
        <v>37</v>
      </c>
      <c r="B19" s="208" t="s">
        <v>40</v>
      </c>
      <c r="C19" s="202" t="s">
        <v>35</v>
      </c>
      <c r="D19" s="210" t="s">
        <v>182</v>
      </c>
      <c r="E19" s="24" t="s">
        <v>595</v>
      </c>
      <c r="F19" s="86">
        <v>135</v>
      </c>
      <c r="G19" s="80">
        <v>10</v>
      </c>
      <c r="H19" s="204"/>
      <c r="I19" s="204"/>
      <c r="J19" s="204"/>
      <c r="K19" s="204"/>
      <c r="L19" s="80">
        <v>1</v>
      </c>
      <c r="M19" s="203"/>
      <c r="N19" s="52">
        <v>0</v>
      </c>
      <c r="O19" s="204"/>
      <c r="P19" s="204"/>
      <c r="Q19" s="11">
        <v>8.0127257016000009</v>
      </c>
      <c r="R19" s="204"/>
      <c r="S19" s="204"/>
      <c r="T19" s="53">
        <v>14.6</v>
      </c>
      <c r="U19" s="204"/>
      <c r="V19" s="204"/>
      <c r="W19" s="11">
        <v>8.0726934758063997</v>
      </c>
      <c r="X19" s="204"/>
      <c r="Y19" s="204"/>
      <c r="Z19" s="53">
        <v>14.725</v>
      </c>
      <c r="AA19" s="204"/>
      <c r="AB19" s="204"/>
      <c r="AC19" s="204"/>
      <c r="AD19" s="204"/>
      <c r="AE19" s="204"/>
      <c r="AF19" s="9">
        <v>3.3662788111218669</v>
      </c>
      <c r="AG19" s="9">
        <v>868</v>
      </c>
      <c r="AH19" s="9">
        <v>0.52850583362061621</v>
      </c>
      <c r="AI19" s="9">
        <v>54</v>
      </c>
      <c r="AJ19" s="9">
        <v>2.3872340425531915</v>
      </c>
      <c r="AK19" s="9" t="s">
        <v>248</v>
      </c>
      <c r="AL19" s="9">
        <v>124</v>
      </c>
      <c r="AM19" s="9">
        <v>3.3662788111218669</v>
      </c>
      <c r="AN19" s="9">
        <v>3.4474708171206228</v>
      </c>
      <c r="AO19" s="73">
        <v>0</v>
      </c>
      <c r="AP19" s="80">
        <v>0</v>
      </c>
      <c r="AQ19" s="80">
        <v>0</v>
      </c>
      <c r="AR19" s="224">
        <v>250</v>
      </c>
      <c r="AS19" s="224" t="s">
        <v>248</v>
      </c>
      <c r="AT19" s="11">
        <v>8904.9339999999993</v>
      </c>
      <c r="AU19" s="11">
        <v>0</v>
      </c>
      <c r="AV19" s="11">
        <v>0</v>
      </c>
      <c r="AW19" s="11">
        <v>250</v>
      </c>
      <c r="AX19" s="203" t="s">
        <v>248</v>
      </c>
      <c r="AY19" s="235" t="s">
        <v>248</v>
      </c>
      <c r="AZ19" s="138">
        <v>112196</v>
      </c>
      <c r="BA19" s="188" t="s">
        <v>248</v>
      </c>
      <c r="BB19" s="203" t="s">
        <v>248</v>
      </c>
      <c r="BC19" s="203" t="s">
        <v>248</v>
      </c>
      <c r="BD19" s="217" t="s">
        <v>61</v>
      </c>
      <c r="BE19" s="201" t="s">
        <v>62</v>
      </c>
      <c r="BF19" s="201" t="s">
        <v>63</v>
      </c>
      <c r="BG19" s="201" t="s">
        <v>196</v>
      </c>
      <c r="BH19" s="218" t="s">
        <v>713</v>
      </c>
      <c r="BI19" s="218" t="s">
        <v>66</v>
      </c>
      <c r="BJ19" s="370">
        <v>214</v>
      </c>
      <c r="BK19" s="370">
        <v>7</v>
      </c>
      <c r="BL19" s="219" t="s">
        <v>65</v>
      </c>
      <c r="BM19" s="52"/>
      <c r="BN19" s="218" t="s">
        <v>343</v>
      </c>
      <c r="BO19" s="217" t="s">
        <v>53</v>
      </c>
      <c r="BP19" s="201" t="s">
        <v>704</v>
      </c>
      <c r="BQ19" s="52" t="s">
        <v>714</v>
      </c>
    </row>
    <row r="20" spans="1:69" ht="15.75">
      <c r="A20" s="207" t="s">
        <v>37</v>
      </c>
      <c r="B20" s="208" t="s">
        <v>40</v>
      </c>
      <c r="C20" s="202" t="s">
        <v>35</v>
      </c>
      <c r="D20" s="210" t="s">
        <v>182</v>
      </c>
      <c r="E20" s="24" t="s">
        <v>595</v>
      </c>
      <c r="F20" s="86">
        <v>177</v>
      </c>
      <c r="G20" s="80">
        <v>2</v>
      </c>
      <c r="H20" s="204"/>
      <c r="I20" s="204"/>
      <c r="J20" s="204"/>
      <c r="K20" s="204"/>
      <c r="L20" s="80">
        <v>0</v>
      </c>
      <c r="M20" s="203"/>
      <c r="N20" s="52">
        <v>0</v>
      </c>
      <c r="O20" s="204"/>
      <c r="P20" s="204"/>
      <c r="Q20" s="11">
        <v>7.0279770285999996</v>
      </c>
      <c r="R20" s="204"/>
      <c r="S20" s="204"/>
      <c r="T20" s="53">
        <v>9.8249999999999993</v>
      </c>
      <c r="U20" s="204"/>
      <c r="V20" s="204"/>
      <c r="W20" s="11">
        <v>7.1309198171428001</v>
      </c>
      <c r="X20" s="204"/>
      <c r="Y20" s="204"/>
      <c r="Z20" s="53">
        <v>9.8249999999999993</v>
      </c>
      <c r="AA20" s="204"/>
      <c r="AB20" s="204"/>
      <c r="AC20" s="204"/>
      <c r="AD20" s="204"/>
      <c r="AE20" s="204"/>
      <c r="AF20" s="9">
        <v>3.4225857289226678</v>
      </c>
      <c r="AG20" s="9">
        <v>1225</v>
      </c>
      <c r="AH20" s="9">
        <v>0.57102226451394023</v>
      </c>
      <c r="AI20" s="9">
        <v>82</v>
      </c>
      <c r="AJ20" s="9">
        <v>2.3299180327868854</v>
      </c>
      <c r="AK20" s="9" t="s">
        <v>248</v>
      </c>
      <c r="AL20" s="9">
        <v>172</v>
      </c>
      <c r="AM20" s="9">
        <v>3.428612971127627</v>
      </c>
      <c r="AN20" s="9">
        <v>3.546455938697318</v>
      </c>
      <c r="AO20" s="73">
        <v>0</v>
      </c>
      <c r="AP20" s="80">
        <v>0</v>
      </c>
      <c r="AQ20" s="80">
        <v>0</v>
      </c>
      <c r="AR20" s="224">
        <v>350</v>
      </c>
      <c r="AS20" s="224" t="s">
        <v>248</v>
      </c>
      <c r="AT20" s="11">
        <v>12402.25</v>
      </c>
      <c r="AU20" s="11">
        <v>123.48099999999999</v>
      </c>
      <c r="AV20" s="11">
        <v>0</v>
      </c>
      <c r="AW20" s="11">
        <v>350</v>
      </c>
      <c r="AX20" s="203" t="s">
        <v>248</v>
      </c>
      <c r="AY20" s="235" t="s">
        <v>248</v>
      </c>
      <c r="AZ20" s="138">
        <v>112196</v>
      </c>
      <c r="BA20" s="188" t="s">
        <v>248</v>
      </c>
      <c r="BB20" s="203" t="s">
        <v>248</v>
      </c>
      <c r="BC20" s="203" t="s">
        <v>248</v>
      </c>
      <c r="BD20" s="217" t="s">
        <v>61</v>
      </c>
      <c r="BE20" s="201" t="s">
        <v>62</v>
      </c>
      <c r="BF20" s="201" t="s">
        <v>63</v>
      </c>
      <c r="BG20" s="201" t="s">
        <v>196</v>
      </c>
      <c r="BH20" s="218" t="s">
        <v>713</v>
      </c>
      <c r="BI20" s="218" t="s">
        <v>67</v>
      </c>
      <c r="BJ20" s="370">
        <v>214</v>
      </c>
      <c r="BK20" s="370">
        <v>3</v>
      </c>
      <c r="BL20" s="219" t="s">
        <v>65</v>
      </c>
      <c r="BM20" s="52"/>
      <c r="BN20" s="218" t="s">
        <v>343</v>
      </c>
      <c r="BO20" s="217" t="s">
        <v>53</v>
      </c>
      <c r="BP20" s="201" t="s">
        <v>704</v>
      </c>
      <c r="BQ20" s="52" t="s">
        <v>714</v>
      </c>
    </row>
    <row r="21" spans="1:69" ht="15.75">
      <c r="A21" s="207" t="s">
        <v>37</v>
      </c>
      <c r="B21" s="208" t="s">
        <v>40</v>
      </c>
      <c r="C21" s="202" t="s">
        <v>35</v>
      </c>
      <c r="D21" s="210" t="s">
        <v>182</v>
      </c>
      <c r="E21" s="24" t="s">
        <v>595</v>
      </c>
      <c r="F21" s="86">
        <v>163</v>
      </c>
      <c r="G21" s="80">
        <v>2</v>
      </c>
      <c r="H21" s="204"/>
      <c r="I21" s="204"/>
      <c r="J21" s="204"/>
      <c r="K21" s="204"/>
      <c r="L21" s="80">
        <v>2</v>
      </c>
      <c r="M21" s="203"/>
      <c r="N21" s="52">
        <v>0</v>
      </c>
      <c r="O21" s="204"/>
      <c r="P21" s="204"/>
      <c r="Q21" s="11">
        <v>8.6210816226000002</v>
      </c>
      <c r="R21" s="204"/>
      <c r="S21" s="204"/>
      <c r="T21" s="53">
        <v>10.841666666666663</v>
      </c>
      <c r="U21" s="204"/>
      <c r="V21" s="204"/>
      <c r="W21" s="11">
        <v>8.6792514779873997</v>
      </c>
      <c r="X21" s="204"/>
      <c r="Y21" s="204"/>
      <c r="Z21" s="53">
        <v>10.762499999999996</v>
      </c>
      <c r="AA21" s="204"/>
      <c r="AB21" s="204"/>
      <c r="AC21" s="204"/>
      <c r="AD21" s="204"/>
      <c r="AE21" s="204"/>
      <c r="AF21" s="9">
        <v>2.8156771771540661</v>
      </c>
      <c r="AG21" s="9">
        <v>1078</v>
      </c>
      <c r="AH21" s="9">
        <v>0.44148655582525781</v>
      </c>
      <c r="AI21" s="9">
        <v>249</v>
      </c>
      <c r="AJ21" s="9">
        <v>2.0203586497890296</v>
      </c>
      <c r="AK21" s="9" t="s">
        <v>248</v>
      </c>
      <c r="AL21" s="9">
        <v>0</v>
      </c>
      <c r="AM21" s="9"/>
      <c r="AN21" s="9"/>
      <c r="AO21" s="73">
        <v>0</v>
      </c>
      <c r="AP21" s="80">
        <v>0</v>
      </c>
      <c r="AQ21" s="80">
        <v>0</v>
      </c>
      <c r="AR21" s="224">
        <v>322</v>
      </c>
      <c r="AS21" s="224" t="s">
        <v>248</v>
      </c>
      <c r="AT21" s="11">
        <v>11486.446</v>
      </c>
      <c r="AU21" s="11">
        <v>0</v>
      </c>
      <c r="AV21" s="11">
        <v>0</v>
      </c>
      <c r="AW21" s="11">
        <v>322</v>
      </c>
      <c r="AX21" s="203" t="s">
        <v>248</v>
      </c>
      <c r="AY21" s="235" t="s">
        <v>248</v>
      </c>
      <c r="AZ21" s="138">
        <v>112196</v>
      </c>
      <c r="BA21" s="188" t="s">
        <v>248</v>
      </c>
      <c r="BB21" s="203" t="s">
        <v>248</v>
      </c>
      <c r="BC21" s="203" t="s">
        <v>248</v>
      </c>
      <c r="BD21" s="217" t="s">
        <v>61</v>
      </c>
      <c r="BE21" s="201" t="s">
        <v>62</v>
      </c>
      <c r="BF21" s="201" t="s">
        <v>63</v>
      </c>
      <c r="BG21" s="201" t="s">
        <v>196</v>
      </c>
      <c r="BH21" s="218" t="s">
        <v>713</v>
      </c>
      <c r="BI21" s="218" t="s">
        <v>68</v>
      </c>
      <c r="BJ21" s="370">
        <v>214</v>
      </c>
      <c r="BK21" s="370">
        <v>4</v>
      </c>
      <c r="BL21" s="219" t="s">
        <v>65</v>
      </c>
      <c r="BM21" s="52"/>
      <c r="BN21" s="218" t="s">
        <v>343</v>
      </c>
      <c r="BO21" s="217" t="s">
        <v>53</v>
      </c>
      <c r="BP21" s="201" t="s">
        <v>704</v>
      </c>
      <c r="BQ21" s="52" t="s">
        <v>714</v>
      </c>
    </row>
    <row r="22" spans="1:69" ht="15.75">
      <c r="A22" s="207" t="s">
        <v>37</v>
      </c>
      <c r="B22" s="208" t="s">
        <v>40</v>
      </c>
      <c r="C22" s="202" t="s">
        <v>35</v>
      </c>
      <c r="D22" s="210" t="s">
        <v>182</v>
      </c>
      <c r="E22" s="24" t="s">
        <v>588</v>
      </c>
      <c r="F22" s="86">
        <v>176</v>
      </c>
      <c r="G22" s="80">
        <v>1</v>
      </c>
      <c r="H22" s="204"/>
      <c r="I22" s="204"/>
      <c r="J22" s="204"/>
      <c r="K22" s="204"/>
      <c r="L22" s="80">
        <v>0</v>
      </c>
      <c r="M22" s="203"/>
      <c r="N22" s="52">
        <v>1</v>
      </c>
      <c r="O22" s="204"/>
      <c r="P22" s="204"/>
      <c r="Q22" s="11">
        <v>5.4747883713999999</v>
      </c>
      <c r="R22" s="204"/>
      <c r="S22" s="204"/>
      <c r="T22" s="53">
        <v>7.28125</v>
      </c>
      <c r="U22" s="204"/>
      <c r="V22" s="204"/>
      <c r="W22" s="11">
        <v>5.0023254742857004</v>
      </c>
      <c r="X22" s="204"/>
      <c r="Y22" s="204"/>
      <c r="Z22" s="53">
        <v>6.541666666666667</v>
      </c>
      <c r="AA22" s="204"/>
      <c r="AB22" s="204"/>
      <c r="AC22" s="204"/>
      <c r="AD22" s="204"/>
      <c r="AE22" s="204"/>
      <c r="AF22" s="9">
        <v>3.6557047216371563</v>
      </c>
      <c r="AG22" s="9">
        <v>1218</v>
      </c>
      <c r="AH22" s="9">
        <v>0.42955264270611698</v>
      </c>
      <c r="AI22" s="9">
        <v>22</v>
      </c>
      <c r="AJ22" s="9">
        <v>2.7314189189189189</v>
      </c>
      <c r="AK22" s="9" t="s">
        <v>248</v>
      </c>
      <c r="AL22" s="9">
        <v>171</v>
      </c>
      <c r="AM22" s="9">
        <v>3.663358410000304</v>
      </c>
      <c r="AN22" s="9">
        <v>3.6941624365482233</v>
      </c>
      <c r="AO22" s="73">
        <v>0</v>
      </c>
      <c r="AP22" s="80">
        <v>0</v>
      </c>
      <c r="AQ22" s="80">
        <v>0</v>
      </c>
      <c r="AR22" s="224">
        <v>350</v>
      </c>
      <c r="AS22" s="224" t="s">
        <v>248</v>
      </c>
      <c r="AT22" s="11">
        <v>12502.964</v>
      </c>
      <c r="AU22" s="11">
        <v>0</v>
      </c>
      <c r="AV22" s="11">
        <v>0</v>
      </c>
      <c r="AW22" s="11">
        <v>350</v>
      </c>
      <c r="AX22" s="203" t="s">
        <v>248</v>
      </c>
      <c r="AY22" s="235" t="s">
        <v>248</v>
      </c>
      <c r="AZ22" s="138">
        <v>169773</v>
      </c>
      <c r="BA22" s="188" t="s">
        <v>248</v>
      </c>
      <c r="BB22" s="203" t="s">
        <v>248</v>
      </c>
      <c r="BC22" s="203" t="s">
        <v>248</v>
      </c>
      <c r="BD22" s="217" t="s">
        <v>61</v>
      </c>
      <c r="BE22" s="201" t="s">
        <v>62</v>
      </c>
      <c r="BF22" s="201" t="s">
        <v>63</v>
      </c>
      <c r="BG22" s="201" t="s">
        <v>196</v>
      </c>
      <c r="BH22" s="456" t="s">
        <v>713</v>
      </c>
      <c r="BI22" s="218" t="s">
        <v>64</v>
      </c>
      <c r="BJ22" s="370">
        <v>214</v>
      </c>
      <c r="BK22" s="370">
        <v>1</v>
      </c>
      <c r="BL22" s="219" t="s">
        <v>65</v>
      </c>
      <c r="BM22" s="52"/>
      <c r="BN22" s="218" t="s">
        <v>343</v>
      </c>
      <c r="BO22" s="217" t="s">
        <v>53</v>
      </c>
      <c r="BP22" s="201" t="s">
        <v>704</v>
      </c>
      <c r="BQ22" s="52" t="s">
        <v>714</v>
      </c>
    </row>
    <row r="23" spans="1:69" ht="15.75">
      <c r="A23" s="207" t="s">
        <v>37</v>
      </c>
      <c r="B23" s="208" t="s">
        <v>40</v>
      </c>
      <c r="C23" s="202" t="s">
        <v>35</v>
      </c>
      <c r="D23" s="210" t="s">
        <v>182</v>
      </c>
      <c r="E23" s="24" t="s">
        <v>588</v>
      </c>
      <c r="F23" s="86">
        <v>158</v>
      </c>
      <c r="G23" s="80">
        <v>14</v>
      </c>
      <c r="H23" s="204"/>
      <c r="I23" s="204"/>
      <c r="J23" s="204"/>
      <c r="K23" s="204"/>
      <c r="L23" s="80">
        <v>0</v>
      </c>
      <c r="M23" s="203"/>
      <c r="N23" s="52">
        <v>1</v>
      </c>
      <c r="O23" s="204"/>
      <c r="P23" s="204"/>
      <c r="Q23" s="11">
        <v>8.3321942083000007</v>
      </c>
      <c r="R23" s="204"/>
      <c r="S23" s="204"/>
      <c r="T23" s="53">
        <v>14.199999999999996</v>
      </c>
      <c r="U23" s="204"/>
      <c r="V23" s="204"/>
      <c r="W23" s="11">
        <v>8.3196456736111006</v>
      </c>
      <c r="X23" s="204"/>
      <c r="Y23" s="204"/>
      <c r="Z23" s="53">
        <v>14.199999999999996</v>
      </c>
      <c r="AA23" s="204"/>
      <c r="AB23" s="204"/>
      <c r="AC23" s="204"/>
      <c r="AD23" s="204"/>
      <c r="AE23" s="204"/>
      <c r="AF23" s="9">
        <v>3.4174812994441215</v>
      </c>
      <c r="AG23" s="9">
        <v>965</v>
      </c>
      <c r="AH23" s="9">
        <v>0.58659112152349491</v>
      </c>
      <c r="AI23" s="9">
        <v>45</v>
      </c>
      <c r="AJ23" s="9">
        <v>2.1405405405405404</v>
      </c>
      <c r="AK23" s="9" t="s">
        <v>248</v>
      </c>
      <c r="AL23" s="9">
        <v>133</v>
      </c>
      <c r="AM23" s="9">
        <v>3.4392946730196123</v>
      </c>
      <c r="AN23" s="9">
        <v>3.53517316017316</v>
      </c>
      <c r="AO23" s="73">
        <v>0</v>
      </c>
      <c r="AP23" s="80">
        <v>0</v>
      </c>
      <c r="AQ23" s="80">
        <v>0</v>
      </c>
      <c r="AR23" s="224">
        <v>288</v>
      </c>
      <c r="AS23" s="224" t="s">
        <v>248</v>
      </c>
      <c r="AT23" s="11">
        <v>9771.1550000000007</v>
      </c>
      <c r="AU23" s="11">
        <v>511.41699999999997</v>
      </c>
      <c r="AV23" s="11">
        <v>0</v>
      </c>
      <c r="AW23" s="11">
        <v>288</v>
      </c>
      <c r="AX23" s="203" t="s">
        <v>248</v>
      </c>
      <c r="AY23" s="235" t="s">
        <v>248</v>
      </c>
      <c r="AZ23" s="138">
        <v>169773</v>
      </c>
      <c r="BA23" s="188" t="s">
        <v>248</v>
      </c>
      <c r="BB23" s="203" t="s">
        <v>248</v>
      </c>
      <c r="BC23" s="203" t="s">
        <v>248</v>
      </c>
      <c r="BD23" s="217" t="s">
        <v>61</v>
      </c>
      <c r="BE23" s="201" t="s">
        <v>62</v>
      </c>
      <c r="BF23" s="201" t="s">
        <v>63</v>
      </c>
      <c r="BG23" s="201" t="s">
        <v>196</v>
      </c>
      <c r="BH23" s="455" t="s">
        <v>713</v>
      </c>
      <c r="BI23" s="218" t="s">
        <v>66</v>
      </c>
      <c r="BJ23" s="370">
        <v>214</v>
      </c>
      <c r="BK23" s="370">
        <v>7</v>
      </c>
      <c r="BL23" s="219" t="s">
        <v>65</v>
      </c>
      <c r="BM23" s="52"/>
      <c r="BN23" s="218" t="s">
        <v>343</v>
      </c>
      <c r="BO23" s="217" t="s">
        <v>53</v>
      </c>
      <c r="BP23" s="201" t="s">
        <v>704</v>
      </c>
      <c r="BQ23" s="52" t="s">
        <v>714</v>
      </c>
    </row>
    <row r="24" spans="1:69" ht="15.75">
      <c r="A24" s="207" t="s">
        <v>37</v>
      </c>
      <c r="B24" s="208" t="s">
        <v>40</v>
      </c>
      <c r="C24" s="202" t="s">
        <v>35</v>
      </c>
      <c r="D24" s="210" t="s">
        <v>182</v>
      </c>
      <c r="E24" s="24" t="s">
        <v>588</v>
      </c>
      <c r="F24" s="86">
        <v>181</v>
      </c>
      <c r="G24" s="80">
        <v>1</v>
      </c>
      <c r="H24" s="204"/>
      <c r="I24" s="204"/>
      <c r="J24" s="204"/>
      <c r="K24" s="204"/>
      <c r="L24" s="80">
        <v>0</v>
      </c>
      <c r="M24" s="203"/>
      <c r="N24" s="52">
        <v>0</v>
      </c>
      <c r="O24" s="204"/>
      <c r="P24" s="204"/>
      <c r="Q24" s="11">
        <v>6.9098498333</v>
      </c>
      <c r="R24" s="204"/>
      <c r="S24" s="204"/>
      <c r="T24" s="53">
        <v>8.9375</v>
      </c>
      <c r="U24" s="204"/>
      <c r="V24" s="204"/>
      <c r="W24" s="11">
        <v>7.0339608722221998</v>
      </c>
      <c r="X24" s="204"/>
      <c r="Y24" s="204"/>
      <c r="Z24" s="53">
        <v>9.125</v>
      </c>
      <c r="AA24" s="204"/>
      <c r="AB24" s="204"/>
      <c r="AC24" s="204"/>
      <c r="AD24" s="204"/>
      <c r="AE24" s="204"/>
      <c r="AF24" s="9">
        <v>3.3734391605727891</v>
      </c>
      <c r="AG24" s="9">
        <v>1260</v>
      </c>
      <c r="AH24" s="9">
        <v>0.50611575512214957</v>
      </c>
      <c r="AI24" s="9">
        <v>76</v>
      </c>
      <c r="AJ24" s="9">
        <v>2.3773584905660377</v>
      </c>
      <c r="AK24" s="9" t="s">
        <v>248</v>
      </c>
      <c r="AL24" s="9">
        <v>176</v>
      </c>
      <c r="AM24" s="9">
        <v>3.3881574746269689</v>
      </c>
      <c r="AN24" s="9">
        <v>3.4850649350649352</v>
      </c>
      <c r="AO24" s="73">
        <v>0</v>
      </c>
      <c r="AP24" s="80">
        <v>0</v>
      </c>
      <c r="AQ24" s="80">
        <v>0</v>
      </c>
      <c r="AR24" s="224">
        <v>360</v>
      </c>
      <c r="AS24" s="224" t="s">
        <v>248</v>
      </c>
      <c r="AT24" s="11">
        <v>12763.331</v>
      </c>
      <c r="AU24" s="11">
        <v>100.46</v>
      </c>
      <c r="AV24" s="11">
        <v>0</v>
      </c>
      <c r="AW24" s="11">
        <v>360</v>
      </c>
      <c r="AX24" s="203" t="s">
        <v>248</v>
      </c>
      <c r="AY24" s="235" t="s">
        <v>248</v>
      </c>
      <c r="AZ24" s="138">
        <v>169773</v>
      </c>
      <c r="BA24" s="188" t="s">
        <v>248</v>
      </c>
      <c r="BB24" s="203" t="s">
        <v>248</v>
      </c>
      <c r="BC24" s="203" t="s">
        <v>248</v>
      </c>
      <c r="BD24" s="217" t="s">
        <v>61</v>
      </c>
      <c r="BE24" s="201" t="s">
        <v>62</v>
      </c>
      <c r="BF24" s="201" t="s">
        <v>63</v>
      </c>
      <c r="BG24" s="201" t="s">
        <v>196</v>
      </c>
      <c r="BH24" s="456" t="s">
        <v>713</v>
      </c>
      <c r="BI24" s="218" t="s">
        <v>67</v>
      </c>
      <c r="BJ24" s="370">
        <v>214</v>
      </c>
      <c r="BK24" s="370">
        <v>3</v>
      </c>
      <c r="BL24" s="219" t="s">
        <v>65</v>
      </c>
      <c r="BM24" s="52"/>
      <c r="BN24" s="218" t="s">
        <v>343</v>
      </c>
      <c r="BO24" s="217" t="s">
        <v>53</v>
      </c>
      <c r="BP24" s="201" t="s">
        <v>704</v>
      </c>
      <c r="BQ24" s="52" t="s">
        <v>714</v>
      </c>
    </row>
    <row r="25" spans="1:69" ht="15.75">
      <c r="A25" s="207" t="s">
        <v>37</v>
      </c>
      <c r="B25" s="208" t="s">
        <v>40</v>
      </c>
      <c r="C25" s="202" t="s">
        <v>35</v>
      </c>
      <c r="D25" s="210" t="s">
        <v>182</v>
      </c>
      <c r="E25" s="24" t="s">
        <v>588</v>
      </c>
      <c r="F25" s="86">
        <v>160</v>
      </c>
      <c r="G25" s="80">
        <v>6</v>
      </c>
      <c r="H25" s="204"/>
      <c r="I25" s="204"/>
      <c r="J25" s="204"/>
      <c r="K25" s="204"/>
      <c r="L25" s="80">
        <v>1</v>
      </c>
      <c r="M25" s="203"/>
      <c r="N25" s="52">
        <v>0</v>
      </c>
      <c r="O25" s="204"/>
      <c r="P25" s="204"/>
      <c r="Q25" s="11">
        <v>8.3384639608000004</v>
      </c>
      <c r="R25" s="204"/>
      <c r="S25" s="204"/>
      <c r="T25" s="53">
        <v>10.225</v>
      </c>
      <c r="U25" s="204"/>
      <c r="V25" s="204"/>
      <c r="W25" s="11">
        <v>8.4343593856208994</v>
      </c>
      <c r="X25" s="204"/>
      <c r="Y25" s="204"/>
      <c r="Z25" s="53">
        <v>10.293749999999999</v>
      </c>
      <c r="AA25" s="204"/>
      <c r="AB25" s="204"/>
      <c r="AC25" s="204"/>
      <c r="AD25" s="204"/>
      <c r="AE25" s="204"/>
      <c r="AF25" s="9">
        <v>2.8783906684093252</v>
      </c>
      <c r="AG25" s="9">
        <v>1027</v>
      </c>
      <c r="AH25" s="9">
        <v>0.45565280703670791</v>
      </c>
      <c r="AI25" s="9">
        <v>188</v>
      </c>
      <c r="AJ25" s="9">
        <v>2.0102678571428569</v>
      </c>
      <c r="AK25" s="9" t="s">
        <v>248</v>
      </c>
      <c r="AL25" s="9">
        <v>0</v>
      </c>
      <c r="AM25" s="9"/>
      <c r="AN25" s="9"/>
      <c r="AO25" s="73">
        <v>0</v>
      </c>
      <c r="AP25" s="80">
        <v>0</v>
      </c>
      <c r="AQ25" s="80">
        <v>0</v>
      </c>
      <c r="AR25" s="224">
        <v>308</v>
      </c>
      <c r="AS25" s="224" t="s">
        <v>248</v>
      </c>
      <c r="AT25" s="11">
        <v>10834.333000000001</v>
      </c>
      <c r="AU25" s="11">
        <v>168.226</v>
      </c>
      <c r="AV25" s="11">
        <v>0</v>
      </c>
      <c r="AW25" s="11">
        <v>308</v>
      </c>
      <c r="AX25" s="203" t="s">
        <v>248</v>
      </c>
      <c r="AY25" s="235" t="s">
        <v>248</v>
      </c>
      <c r="AZ25" s="138">
        <v>169773</v>
      </c>
      <c r="BA25" s="188" t="s">
        <v>248</v>
      </c>
      <c r="BB25" s="203" t="s">
        <v>248</v>
      </c>
      <c r="BC25" s="203" t="s">
        <v>248</v>
      </c>
      <c r="BD25" s="217" t="s">
        <v>61</v>
      </c>
      <c r="BE25" s="201" t="s">
        <v>62</v>
      </c>
      <c r="BF25" s="201" t="s">
        <v>63</v>
      </c>
      <c r="BG25" s="201" t="s">
        <v>196</v>
      </c>
      <c r="BH25" s="456" t="s">
        <v>713</v>
      </c>
      <c r="BI25" s="218" t="s">
        <v>68</v>
      </c>
      <c r="BJ25" s="370">
        <v>214</v>
      </c>
      <c r="BK25" s="370">
        <v>4</v>
      </c>
      <c r="BL25" s="219" t="s">
        <v>65</v>
      </c>
      <c r="BM25" s="52"/>
      <c r="BN25" s="218" t="s">
        <v>343</v>
      </c>
      <c r="BO25" s="217" t="s">
        <v>53</v>
      </c>
      <c r="BP25" s="201" t="s">
        <v>704</v>
      </c>
      <c r="BQ25" s="52" t="s">
        <v>714</v>
      </c>
    </row>
    <row r="26" spans="1:69" ht="15.75">
      <c r="A26" s="207" t="s">
        <v>37</v>
      </c>
      <c r="B26" s="208" t="s">
        <v>40</v>
      </c>
      <c r="C26" s="202" t="s">
        <v>35</v>
      </c>
      <c r="D26" s="210" t="s">
        <v>182</v>
      </c>
      <c r="E26" s="24" t="s">
        <v>191</v>
      </c>
      <c r="F26" s="86">
        <v>86</v>
      </c>
      <c r="G26" s="80">
        <v>0</v>
      </c>
      <c r="H26" s="204"/>
      <c r="I26" s="204"/>
      <c r="J26" s="204"/>
      <c r="K26" s="204"/>
      <c r="L26" s="80">
        <v>0</v>
      </c>
      <c r="M26" s="203"/>
      <c r="N26" s="52">
        <v>0</v>
      </c>
      <c r="O26" s="204"/>
      <c r="P26" s="204"/>
      <c r="Q26" s="11">
        <v>5.6228603255999996</v>
      </c>
      <c r="R26" s="204"/>
      <c r="S26" s="204"/>
      <c r="T26" s="53">
        <v>7.6750000000000007</v>
      </c>
      <c r="U26" s="204"/>
      <c r="V26" s="204"/>
      <c r="W26" s="11">
        <v>5.278057872093</v>
      </c>
      <c r="X26" s="204"/>
      <c r="Y26" s="204"/>
      <c r="Z26" s="53">
        <v>6.8500000000000014</v>
      </c>
      <c r="AA26" s="204"/>
      <c r="AB26" s="204"/>
      <c r="AC26" s="204"/>
      <c r="AD26" s="204"/>
      <c r="AE26" s="204"/>
      <c r="AF26" s="9">
        <v>3.6401162898025636</v>
      </c>
      <c r="AG26" s="9">
        <v>602</v>
      </c>
      <c r="AH26" s="9">
        <v>0.44317144763791072</v>
      </c>
      <c r="AI26" s="9">
        <v>16</v>
      </c>
      <c r="AJ26" s="9">
        <v>2.6905405405405407</v>
      </c>
      <c r="AK26" s="9" t="s">
        <v>248</v>
      </c>
      <c r="AL26" s="9">
        <v>84</v>
      </c>
      <c r="AM26" s="9">
        <v>3.6401190589479846</v>
      </c>
      <c r="AN26" s="9">
        <v>3.6807387862796834</v>
      </c>
      <c r="AO26" s="73">
        <v>0</v>
      </c>
      <c r="AP26" s="80">
        <v>0</v>
      </c>
      <c r="AQ26" s="80">
        <v>0</v>
      </c>
      <c r="AR26" s="224">
        <v>172</v>
      </c>
      <c r="AS26" s="224" t="s">
        <v>248</v>
      </c>
      <c r="AT26" s="11">
        <v>6530.9690000000001</v>
      </c>
      <c r="AU26" s="11">
        <v>7.81</v>
      </c>
      <c r="AV26" s="11">
        <v>0</v>
      </c>
      <c r="AW26" s="11">
        <v>172</v>
      </c>
      <c r="AX26" s="203" t="s">
        <v>248</v>
      </c>
      <c r="AY26" s="235" t="s">
        <v>248</v>
      </c>
      <c r="AZ26" s="138">
        <v>60105</v>
      </c>
      <c r="BA26" s="384" t="s">
        <v>248</v>
      </c>
      <c r="BB26" s="203" t="s">
        <v>248</v>
      </c>
      <c r="BC26" s="203" t="s">
        <v>248</v>
      </c>
      <c r="BD26" s="217" t="s">
        <v>61</v>
      </c>
      <c r="BE26" s="201" t="s">
        <v>62</v>
      </c>
      <c r="BF26" s="201" t="s">
        <v>63</v>
      </c>
      <c r="BG26" s="201" t="s">
        <v>196</v>
      </c>
      <c r="BH26" s="456" t="s">
        <v>511</v>
      </c>
      <c r="BI26" s="218" t="s">
        <v>64</v>
      </c>
      <c r="BJ26" s="370">
        <v>214</v>
      </c>
      <c r="BK26" s="370">
        <v>1</v>
      </c>
      <c r="BL26" s="219" t="s">
        <v>65</v>
      </c>
      <c r="BM26" s="52"/>
      <c r="BN26" s="218" t="s">
        <v>343</v>
      </c>
      <c r="BO26" s="217" t="s">
        <v>70</v>
      </c>
      <c r="BP26" s="201" t="s">
        <v>681</v>
      </c>
      <c r="BQ26" s="52" t="s">
        <v>717</v>
      </c>
    </row>
    <row r="27" spans="1:69" ht="15.75">
      <c r="A27" s="207" t="s">
        <v>37</v>
      </c>
      <c r="B27" s="208" t="s">
        <v>40</v>
      </c>
      <c r="C27" s="202" t="s">
        <v>35</v>
      </c>
      <c r="D27" s="210" t="s">
        <v>182</v>
      </c>
      <c r="E27" s="24" t="s">
        <v>191</v>
      </c>
      <c r="F27" s="86">
        <v>80</v>
      </c>
      <c r="G27" s="80">
        <v>0</v>
      </c>
      <c r="H27" s="204"/>
      <c r="I27" s="204"/>
      <c r="J27" s="204"/>
      <c r="K27" s="204"/>
      <c r="L27" s="80">
        <v>0</v>
      </c>
      <c r="M27" s="203"/>
      <c r="N27" s="52">
        <v>0</v>
      </c>
      <c r="O27" s="204"/>
      <c r="P27" s="204"/>
      <c r="Q27" s="11">
        <v>7.5868373</v>
      </c>
      <c r="R27" s="204"/>
      <c r="S27" s="204"/>
      <c r="T27" s="53">
        <v>13</v>
      </c>
      <c r="U27" s="204"/>
      <c r="V27" s="204"/>
      <c r="W27" s="11">
        <v>7.6586247875</v>
      </c>
      <c r="X27" s="204"/>
      <c r="Y27" s="204"/>
      <c r="Z27" s="53">
        <v>13.25</v>
      </c>
      <c r="AA27" s="204"/>
      <c r="AB27" s="204"/>
      <c r="AC27" s="204"/>
      <c r="AD27" s="204"/>
      <c r="AE27" s="204"/>
      <c r="AF27" s="9">
        <v>3.3604285795773778</v>
      </c>
      <c r="AG27" s="9">
        <v>560</v>
      </c>
      <c r="AH27" s="9">
        <v>0.53418695729226706</v>
      </c>
      <c r="AI27" s="9">
        <v>47</v>
      </c>
      <c r="AJ27" s="9">
        <v>2.2840909090909092</v>
      </c>
      <c r="AK27" s="9" t="s">
        <v>248</v>
      </c>
      <c r="AL27" s="9">
        <v>80</v>
      </c>
      <c r="AM27" s="9">
        <v>3.3604285795773778</v>
      </c>
      <c r="AN27" s="9">
        <v>3.5057471264367814</v>
      </c>
      <c r="AO27" s="73">
        <v>0</v>
      </c>
      <c r="AP27" s="80">
        <v>0</v>
      </c>
      <c r="AQ27" s="80">
        <v>0</v>
      </c>
      <c r="AR27" s="224">
        <v>160</v>
      </c>
      <c r="AS27" s="224" t="s">
        <v>248</v>
      </c>
      <c r="AT27" s="11">
        <v>6245.5789999999997</v>
      </c>
      <c r="AU27" s="11">
        <v>0</v>
      </c>
      <c r="AV27" s="11">
        <v>0</v>
      </c>
      <c r="AW27" s="11">
        <v>160</v>
      </c>
      <c r="AX27" s="203" t="s">
        <v>248</v>
      </c>
      <c r="AY27" s="235" t="s">
        <v>248</v>
      </c>
      <c r="AZ27" s="138">
        <v>60105</v>
      </c>
      <c r="BA27" s="188" t="s">
        <v>248</v>
      </c>
      <c r="BB27" s="203" t="s">
        <v>248</v>
      </c>
      <c r="BC27" s="203" t="s">
        <v>248</v>
      </c>
      <c r="BD27" s="217" t="s">
        <v>61</v>
      </c>
      <c r="BE27" s="201" t="s">
        <v>62</v>
      </c>
      <c r="BF27" s="201" t="s">
        <v>63</v>
      </c>
      <c r="BG27" s="201" t="s">
        <v>196</v>
      </c>
      <c r="BH27" s="456" t="s">
        <v>511</v>
      </c>
      <c r="BI27" s="218" t="s">
        <v>66</v>
      </c>
      <c r="BJ27" s="370">
        <v>214</v>
      </c>
      <c r="BK27" s="370">
        <v>7</v>
      </c>
      <c r="BL27" s="219" t="s">
        <v>65</v>
      </c>
      <c r="BM27" s="52"/>
      <c r="BN27" s="218" t="s">
        <v>343</v>
      </c>
      <c r="BO27" s="217" t="s">
        <v>70</v>
      </c>
      <c r="BP27" s="201" t="s">
        <v>681</v>
      </c>
      <c r="BQ27" s="52" t="s">
        <v>717</v>
      </c>
    </row>
    <row r="28" spans="1:69" ht="15.75">
      <c r="A28" s="207" t="s">
        <v>37</v>
      </c>
      <c r="B28" s="208" t="s">
        <v>40</v>
      </c>
      <c r="C28" s="202" t="s">
        <v>35</v>
      </c>
      <c r="D28" s="210" t="s">
        <v>182</v>
      </c>
      <c r="E28" s="24" t="s">
        <v>191</v>
      </c>
      <c r="F28" s="86">
        <v>74</v>
      </c>
      <c r="G28" s="80">
        <v>0</v>
      </c>
      <c r="H28" s="204"/>
      <c r="I28" s="204"/>
      <c r="J28" s="204"/>
      <c r="K28" s="204"/>
      <c r="L28" s="80">
        <v>0</v>
      </c>
      <c r="M28" s="203"/>
      <c r="N28" s="52">
        <v>0</v>
      </c>
      <c r="O28" s="204"/>
      <c r="P28" s="204"/>
      <c r="Q28" s="11">
        <v>5.7749728107999996</v>
      </c>
      <c r="R28" s="204"/>
      <c r="S28" s="204"/>
      <c r="T28" s="53">
        <v>8.5749999999999993</v>
      </c>
      <c r="U28" s="204"/>
      <c r="V28" s="204"/>
      <c r="W28" s="11">
        <v>5.2540404189189003</v>
      </c>
      <c r="X28" s="204"/>
      <c r="Y28" s="204"/>
      <c r="Z28" s="53">
        <v>8.1499999999999986</v>
      </c>
      <c r="AA28" s="204"/>
      <c r="AB28" s="204"/>
      <c r="AC28" s="204"/>
      <c r="AD28" s="204"/>
      <c r="AE28" s="204"/>
      <c r="AF28" s="9">
        <v>3.6001930641851838</v>
      </c>
      <c r="AG28" s="9">
        <v>518</v>
      </c>
      <c r="AH28" s="9">
        <v>0.41113145499267317</v>
      </c>
      <c r="AI28" s="9">
        <v>9</v>
      </c>
      <c r="AJ28" s="9">
        <v>2.6877777777777778</v>
      </c>
      <c r="AK28" s="9" t="s">
        <v>248</v>
      </c>
      <c r="AL28" s="9">
        <v>74</v>
      </c>
      <c r="AM28" s="9">
        <v>3.6001930641851838</v>
      </c>
      <c r="AN28" s="9">
        <v>3.6676737160120845</v>
      </c>
      <c r="AO28" s="73">
        <v>0</v>
      </c>
      <c r="AP28" s="80">
        <v>0</v>
      </c>
      <c r="AQ28" s="80">
        <v>0</v>
      </c>
      <c r="AR28" s="224">
        <v>148</v>
      </c>
      <c r="AS28" s="224" t="s">
        <v>248</v>
      </c>
      <c r="AT28" s="11">
        <v>5637.0370000000003</v>
      </c>
      <c r="AU28" s="11">
        <v>0</v>
      </c>
      <c r="AV28" s="11">
        <v>0</v>
      </c>
      <c r="AW28" s="11">
        <v>148</v>
      </c>
      <c r="AX28" s="203" t="s">
        <v>248</v>
      </c>
      <c r="AY28" s="235" t="s">
        <v>248</v>
      </c>
      <c r="AZ28" s="138">
        <v>60105</v>
      </c>
      <c r="BA28" s="188" t="s">
        <v>248</v>
      </c>
      <c r="BB28" s="203" t="s">
        <v>248</v>
      </c>
      <c r="BC28" s="203" t="s">
        <v>248</v>
      </c>
      <c r="BD28" s="217" t="s">
        <v>61</v>
      </c>
      <c r="BE28" s="201" t="s">
        <v>62</v>
      </c>
      <c r="BF28" s="201" t="s">
        <v>63</v>
      </c>
      <c r="BG28" s="201" t="s">
        <v>196</v>
      </c>
      <c r="BH28" s="456" t="s">
        <v>511</v>
      </c>
      <c r="BI28" s="218" t="s">
        <v>67</v>
      </c>
      <c r="BJ28" s="370">
        <v>214</v>
      </c>
      <c r="BK28" s="370">
        <v>3</v>
      </c>
      <c r="BL28" s="219" t="s">
        <v>65</v>
      </c>
      <c r="BM28" s="52"/>
      <c r="BN28" s="218" t="s">
        <v>343</v>
      </c>
      <c r="BO28" s="217" t="s">
        <v>70</v>
      </c>
      <c r="BP28" s="201" t="s">
        <v>681</v>
      </c>
      <c r="BQ28" s="52" t="s">
        <v>717</v>
      </c>
    </row>
    <row r="29" spans="1:69" ht="15.75">
      <c r="A29" s="207" t="s">
        <v>37</v>
      </c>
      <c r="B29" s="208" t="s">
        <v>40</v>
      </c>
      <c r="C29" s="202" t="s">
        <v>35</v>
      </c>
      <c r="D29" s="210" t="s">
        <v>182</v>
      </c>
      <c r="E29" s="24" t="s">
        <v>191</v>
      </c>
      <c r="F29" s="420">
        <v>83</v>
      </c>
      <c r="G29" s="421">
        <v>0</v>
      </c>
      <c r="H29" s="422"/>
      <c r="I29" s="422"/>
      <c r="J29" s="422"/>
      <c r="K29" s="422"/>
      <c r="L29" s="421">
        <v>0</v>
      </c>
      <c r="M29" s="423"/>
      <c r="N29" s="424">
        <v>0</v>
      </c>
      <c r="O29" s="422"/>
      <c r="P29" s="422"/>
      <c r="Q29" s="425">
        <v>7.2092769758999999</v>
      </c>
      <c r="R29" s="422"/>
      <c r="S29" s="422"/>
      <c r="T29" s="426">
        <v>9.1416666666666657</v>
      </c>
      <c r="U29" s="422"/>
      <c r="V29" s="422"/>
      <c r="W29" s="425">
        <v>7.3375539156625997</v>
      </c>
      <c r="X29" s="422"/>
      <c r="Y29" s="422"/>
      <c r="Z29" s="426">
        <v>9.1416666666666657</v>
      </c>
      <c r="AA29" s="422"/>
      <c r="AB29" s="422"/>
      <c r="AC29" s="422"/>
      <c r="AD29" s="422"/>
      <c r="AE29" s="422"/>
      <c r="AF29" s="427">
        <v>2.9533928522041868</v>
      </c>
      <c r="AG29" s="427">
        <v>581</v>
      </c>
      <c r="AH29" s="427">
        <v>0.41131937843484628</v>
      </c>
      <c r="AI29" s="427">
        <v>77</v>
      </c>
      <c r="AJ29" s="427">
        <v>2.0793859649122806</v>
      </c>
      <c r="AK29" s="427" t="s">
        <v>248</v>
      </c>
      <c r="AL29" s="427">
        <v>0</v>
      </c>
      <c r="AM29" s="427"/>
      <c r="AN29" s="427"/>
      <c r="AO29" s="428">
        <v>0</v>
      </c>
      <c r="AP29" s="421">
        <v>0</v>
      </c>
      <c r="AQ29" s="421">
        <v>0</v>
      </c>
      <c r="AR29" s="429">
        <v>166</v>
      </c>
      <c r="AS29" s="429" t="s">
        <v>248</v>
      </c>
      <c r="AT29" s="425">
        <v>5848.3360000000002</v>
      </c>
      <c r="AU29" s="425">
        <v>482.762</v>
      </c>
      <c r="AV29" s="425">
        <v>0</v>
      </c>
      <c r="AW29" s="425">
        <v>166</v>
      </c>
      <c r="AX29" s="203" t="s">
        <v>248</v>
      </c>
      <c r="AY29" s="235" t="s">
        <v>248</v>
      </c>
      <c r="AZ29" s="138">
        <v>60105</v>
      </c>
      <c r="BA29" s="188" t="s">
        <v>248</v>
      </c>
      <c r="BB29" s="203" t="s">
        <v>248</v>
      </c>
      <c r="BC29" s="203" t="s">
        <v>248</v>
      </c>
      <c r="BD29" s="217" t="s">
        <v>61</v>
      </c>
      <c r="BE29" s="201" t="s">
        <v>62</v>
      </c>
      <c r="BF29" s="201" t="s">
        <v>63</v>
      </c>
      <c r="BG29" s="201" t="s">
        <v>196</v>
      </c>
      <c r="BH29" s="455" t="s">
        <v>511</v>
      </c>
      <c r="BI29" s="218" t="s">
        <v>68</v>
      </c>
      <c r="BJ29" s="370">
        <v>214</v>
      </c>
      <c r="BK29" s="370">
        <v>4</v>
      </c>
      <c r="BL29" s="219" t="s">
        <v>65</v>
      </c>
      <c r="BM29" s="52"/>
      <c r="BN29" s="218" t="s">
        <v>343</v>
      </c>
      <c r="BO29" s="217" t="s">
        <v>70</v>
      </c>
      <c r="BP29" s="201" t="s">
        <v>681</v>
      </c>
      <c r="BQ29" s="52" t="s">
        <v>717</v>
      </c>
    </row>
    <row r="30" spans="1:69" ht="15.75">
      <c r="A30" s="207" t="s">
        <v>37</v>
      </c>
      <c r="B30" s="208" t="s">
        <v>40</v>
      </c>
      <c r="C30" s="202" t="s">
        <v>35</v>
      </c>
      <c r="D30" s="210" t="s">
        <v>182</v>
      </c>
      <c r="E30" s="24" t="s">
        <v>245</v>
      </c>
      <c r="F30" s="420">
        <v>60</v>
      </c>
      <c r="G30" s="421">
        <v>1</v>
      </c>
      <c r="H30" s="422"/>
      <c r="I30" s="422"/>
      <c r="J30" s="422"/>
      <c r="K30" s="422"/>
      <c r="L30" s="421">
        <v>0</v>
      </c>
      <c r="M30" s="423"/>
      <c r="N30" s="424">
        <v>0</v>
      </c>
      <c r="O30" s="422"/>
      <c r="P30" s="422"/>
      <c r="Q30" s="425">
        <v>6.1033557626999997</v>
      </c>
      <c r="R30" s="422"/>
      <c r="S30" s="422"/>
      <c r="T30" s="426">
        <v>10.524999999999999</v>
      </c>
      <c r="U30" s="422"/>
      <c r="V30" s="422"/>
      <c r="W30" s="425">
        <v>5.8450168305084</v>
      </c>
      <c r="X30" s="422"/>
      <c r="Y30" s="422"/>
      <c r="Z30" s="426">
        <v>9.5249999999999986</v>
      </c>
      <c r="AA30" s="422"/>
      <c r="AB30" s="422"/>
      <c r="AC30" s="422"/>
      <c r="AD30" s="422"/>
      <c r="AE30" s="422"/>
      <c r="AF30" s="427">
        <v>3.5524213236122963</v>
      </c>
      <c r="AG30" s="427">
        <v>413</v>
      </c>
      <c r="AH30" s="427">
        <v>0.49390963873452282</v>
      </c>
      <c r="AI30" s="427">
        <v>18</v>
      </c>
      <c r="AJ30" s="427">
        <v>2.5331250000000001</v>
      </c>
      <c r="AK30" s="427" t="s">
        <v>248</v>
      </c>
      <c r="AL30" s="427">
        <v>59</v>
      </c>
      <c r="AM30" s="427">
        <v>3.5524213236122963</v>
      </c>
      <c r="AN30" s="427">
        <v>3.6441908713692945</v>
      </c>
      <c r="AO30" s="428">
        <v>0</v>
      </c>
      <c r="AP30" s="421">
        <v>0</v>
      </c>
      <c r="AQ30" s="421">
        <v>0</v>
      </c>
      <c r="AR30" s="429">
        <v>118</v>
      </c>
      <c r="AS30" s="429" t="s">
        <v>248</v>
      </c>
      <c r="AT30" s="425">
        <v>4239.9179999999997</v>
      </c>
      <c r="AU30" s="425">
        <v>7.5750000000000002</v>
      </c>
      <c r="AV30" s="425">
        <v>0</v>
      </c>
      <c r="AW30" s="425">
        <v>118</v>
      </c>
      <c r="AX30" s="203" t="s">
        <v>248</v>
      </c>
      <c r="AY30" s="235" t="s">
        <v>248</v>
      </c>
      <c r="AZ30" s="138">
        <v>20163</v>
      </c>
      <c r="BA30" s="188" t="s">
        <v>248</v>
      </c>
      <c r="BB30" s="203" t="s">
        <v>248</v>
      </c>
      <c r="BC30" s="203" t="s">
        <v>248</v>
      </c>
      <c r="BD30" s="217" t="s">
        <v>61</v>
      </c>
      <c r="BE30" s="201" t="s">
        <v>62</v>
      </c>
      <c r="BF30" s="201" t="s">
        <v>63</v>
      </c>
      <c r="BG30" s="201" t="s">
        <v>196</v>
      </c>
      <c r="BH30" s="455" t="s">
        <v>514</v>
      </c>
      <c r="BI30" s="218" t="s">
        <v>64</v>
      </c>
      <c r="BJ30" s="370">
        <v>214</v>
      </c>
      <c r="BK30" s="370">
        <v>1</v>
      </c>
      <c r="BL30" s="219" t="s">
        <v>65</v>
      </c>
      <c r="BM30" s="52"/>
      <c r="BN30" s="218" t="s">
        <v>343</v>
      </c>
      <c r="BO30" s="217" t="s">
        <v>701</v>
      </c>
      <c r="BP30" s="201" t="s">
        <v>687</v>
      </c>
      <c r="BQ30" s="52" t="s">
        <v>717</v>
      </c>
    </row>
    <row r="31" spans="1:69" ht="15.75">
      <c r="A31" s="207" t="s">
        <v>37</v>
      </c>
      <c r="B31" s="208" t="s">
        <v>40</v>
      </c>
      <c r="C31" s="202" t="s">
        <v>35</v>
      </c>
      <c r="D31" s="210" t="s">
        <v>182</v>
      </c>
      <c r="E31" s="24" t="s">
        <v>245</v>
      </c>
      <c r="F31" s="420">
        <v>69</v>
      </c>
      <c r="G31" s="421">
        <v>1</v>
      </c>
      <c r="H31" s="422"/>
      <c r="I31" s="422"/>
      <c r="J31" s="422"/>
      <c r="K31" s="422"/>
      <c r="L31" s="421">
        <v>0</v>
      </c>
      <c r="M31" s="423"/>
      <c r="N31" s="424">
        <v>0</v>
      </c>
      <c r="O31" s="422"/>
      <c r="P31" s="422"/>
      <c r="Q31" s="425">
        <v>8.1363969118000004</v>
      </c>
      <c r="R31" s="422"/>
      <c r="S31" s="422"/>
      <c r="T31" s="426">
        <v>13.433333333333332</v>
      </c>
      <c r="U31" s="422"/>
      <c r="V31" s="422"/>
      <c r="W31" s="425">
        <v>8.2189850882352005</v>
      </c>
      <c r="X31" s="422"/>
      <c r="Y31" s="422"/>
      <c r="Z31" s="426">
        <v>13.45</v>
      </c>
      <c r="AA31" s="422"/>
      <c r="AB31" s="422"/>
      <c r="AC31" s="422"/>
      <c r="AD31" s="422"/>
      <c r="AE31" s="422"/>
      <c r="AF31" s="427">
        <v>3.4418277314731061</v>
      </c>
      <c r="AG31" s="427">
        <v>476</v>
      </c>
      <c r="AH31" s="427">
        <v>0.50923362560706487</v>
      </c>
      <c r="AI31" s="427">
        <v>27</v>
      </c>
      <c r="AJ31" s="427">
        <v>2.4238095238095236</v>
      </c>
      <c r="AK31" s="427" t="s">
        <v>248</v>
      </c>
      <c r="AL31" s="427">
        <v>68</v>
      </c>
      <c r="AM31" s="427">
        <v>3.4418277314731061</v>
      </c>
      <c r="AN31" s="427">
        <v>3.5604166666666668</v>
      </c>
      <c r="AO31" s="428">
        <v>0</v>
      </c>
      <c r="AP31" s="421">
        <v>0</v>
      </c>
      <c r="AQ31" s="421">
        <v>0</v>
      </c>
      <c r="AR31" s="429">
        <v>136</v>
      </c>
      <c r="AS31" s="429" t="s">
        <v>248</v>
      </c>
      <c r="AT31" s="425">
        <v>4894.9440000000004</v>
      </c>
      <c r="AU31" s="425">
        <v>0</v>
      </c>
      <c r="AV31" s="425">
        <v>0</v>
      </c>
      <c r="AW31" s="425">
        <v>136</v>
      </c>
      <c r="AX31" s="203" t="s">
        <v>248</v>
      </c>
      <c r="AY31" s="235" t="s">
        <v>248</v>
      </c>
      <c r="AZ31" s="138">
        <v>20163</v>
      </c>
      <c r="BA31" s="188" t="s">
        <v>248</v>
      </c>
      <c r="BB31" s="203" t="s">
        <v>248</v>
      </c>
      <c r="BC31" s="203" t="s">
        <v>248</v>
      </c>
      <c r="BD31" s="217" t="s">
        <v>61</v>
      </c>
      <c r="BE31" s="201" t="s">
        <v>62</v>
      </c>
      <c r="BF31" s="201" t="s">
        <v>63</v>
      </c>
      <c r="BG31" s="201" t="s">
        <v>196</v>
      </c>
      <c r="BH31" s="455" t="s">
        <v>514</v>
      </c>
      <c r="BI31" s="218" t="s">
        <v>66</v>
      </c>
      <c r="BJ31" s="370">
        <v>214</v>
      </c>
      <c r="BK31" s="370">
        <v>7</v>
      </c>
      <c r="BL31" s="219" t="s">
        <v>65</v>
      </c>
      <c r="BM31" s="52"/>
      <c r="BN31" s="218" t="s">
        <v>343</v>
      </c>
      <c r="BO31" s="217" t="s">
        <v>701</v>
      </c>
      <c r="BP31" s="201" t="s">
        <v>687</v>
      </c>
      <c r="BQ31" s="52" t="s">
        <v>717</v>
      </c>
    </row>
    <row r="32" spans="1:69" ht="15.75">
      <c r="A32" s="207" t="s">
        <v>37</v>
      </c>
      <c r="B32" s="208" t="s">
        <v>40</v>
      </c>
      <c r="C32" s="202" t="s">
        <v>35</v>
      </c>
      <c r="D32" s="210" t="s">
        <v>182</v>
      </c>
      <c r="E32" s="24" t="s">
        <v>245</v>
      </c>
      <c r="F32" s="86">
        <v>66</v>
      </c>
      <c r="G32" s="80">
        <v>0</v>
      </c>
      <c r="H32" s="204"/>
      <c r="I32" s="204"/>
      <c r="J32" s="204"/>
      <c r="K32" s="204"/>
      <c r="L32" s="80">
        <v>0</v>
      </c>
      <c r="M32" s="203"/>
      <c r="N32" s="52">
        <v>0</v>
      </c>
      <c r="O32" s="204"/>
      <c r="P32" s="204"/>
      <c r="Q32" s="11">
        <v>5.5246361363999998</v>
      </c>
      <c r="R32" s="204"/>
      <c r="S32" s="204"/>
      <c r="T32" s="53">
        <v>7.1166666666666663</v>
      </c>
      <c r="U32" s="204"/>
      <c r="V32" s="204"/>
      <c r="W32" s="11">
        <v>5.0180451818181</v>
      </c>
      <c r="X32" s="204"/>
      <c r="Y32" s="204"/>
      <c r="Z32" s="53">
        <v>6.6166666666666663</v>
      </c>
      <c r="AA32" s="204"/>
      <c r="AB32" s="204"/>
      <c r="AC32" s="204"/>
      <c r="AD32" s="204"/>
      <c r="AE32" s="204"/>
      <c r="AF32" s="9">
        <v>3.7088528324515275</v>
      </c>
      <c r="AG32" s="9">
        <v>462</v>
      </c>
      <c r="AH32" s="9">
        <v>0.38743742150827276</v>
      </c>
      <c r="AI32" s="9">
        <v>11</v>
      </c>
      <c r="AJ32" s="9">
        <v>2.8184210526315789</v>
      </c>
      <c r="AK32" s="9" t="s">
        <v>248</v>
      </c>
      <c r="AL32" s="9">
        <v>66</v>
      </c>
      <c r="AM32" s="9">
        <v>3.7088528324515275</v>
      </c>
      <c r="AN32" s="9">
        <v>3.719814241486068</v>
      </c>
      <c r="AO32" s="73">
        <v>0</v>
      </c>
      <c r="AP32" s="80">
        <v>0</v>
      </c>
      <c r="AQ32" s="80">
        <v>0</v>
      </c>
      <c r="AR32" s="224">
        <v>132</v>
      </c>
      <c r="AS32" s="224" t="s">
        <v>248</v>
      </c>
      <c r="AT32" s="11">
        <v>4762.2910000000002</v>
      </c>
      <c r="AU32" s="11">
        <v>0</v>
      </c>
      <c r="AV32" s="11">
        <v>0</v>
      </c>
      <c r="AW32" s="11">
        <v>132</v>
      </c>
      <c r="AX32" s="203" t="s">
        <v>248</v>
      </c>
      <c r="AY32" s="235" t="s">
        <v>248</v>
      </c>
      <c r="AZ32" s="138">
        <v>20163</v>
      </c>
      <c r="BA32" s="188" t="s">
        <v>248</v>
      </c>
      <c r="BB32" s="203" t="s">
        <v>248</v>
      </c>
      <c r="BC32" s="203" t="s">
        <v>248</v>
      </c>
      <c r="BD32" s="217" t="s">
        <v>61</v>
      </c>
      <c r="BE32" s="201" t="s">
        <v>62</v>
      </c>
      <c r="BF32" s="201" t="s">
        <v>63</v>
      </c>
      <c r="BG32" s="201" t="s">
        <v>196</v>
      </c>
      <c r="BH32" s="456" t="s">
        <v>514</v>
      </c>
      <c r="BI32" s="218" t="s">
        <v>67</v>
      </c>
      <c r="BJ32" s="370">
        <v>214</v>
      </c>
      <c r="BK32" s="370">
        <v>3</v>
      </c>
      <c r="BL32" s="219" t="s">
        <v>65</v>
      </c>
      <c r="BM32" s="52"/>
      <c r="BN32" s="218" t="s">
        <v>343</v>
      </c>
      <c r="BO32" s="217" t="s">
        <v>701</v>
      </c>
      <c r="BP32" s="201" t="s">
        <v>687</v>
      </c>
      <c r="BQ32" s="52" t="s">
        <v>717</v>
      </c>
    </row>
    <row r="33" spans="1:69" ht="15.75">
      <c r="A33" s="207" t="s">
        <v>37</v>
      </c>
      <c r="B33" s="208" t="s">
        <v>40</v>
      </c>
      <c r="C33" s="202" t="s">
        <v>35</v>
      </c>
      <c r="D33" s="210" t="s">
        <v>182</v>
      </c>
      <c r="E33" s="24" t="s">
        <v>245</v>
      </c>
      <c r="F33" s="86">
        <v>60</v>
      </c>
      <c r="G33" s="80">
        <v>1</v>
      </c>
      <c r="H33" s="204"/>
      <c r="I33" s="204"/>
      <c r="J33" s="204"/>
      <c r="K33" s="204"/>
      <c r="L33" s="80">
        <v>0</v>
      </c>
      <c r="M33" s="203"/>
      <c r="N33" s="52">
        <v>0</v>
      </c>
      <c r="O33" s="204"/>
      <c r="P33" s="204"/>
      <c r="Q33" s="11">
        <v>7.2831184746000002</v>
      </c>
      <c r="R33" s="204"/>
      <c r="S33" s="204"/>
      <c r="T33" s="53">
        <v>9.5124999999999993</v>
      </c>
      <c r="U33" s="204"/>
      <c r="V33" s="204"/>
      <c r="W33" s="11">
        <v>7.3688981864405996</v>
      </c>
      <c r="X33" s="204"/>
      <c r="Y33" s="204"/>
      <c r="Z33" s="53">
        <v>9.0249999999999986</v>
      </c>
      <c r="AA33" s="204"/>
      <c r="AB33" s="204"/>
      <c r="AC33" s="204"/>
      <c r="AD33" s="204"/>
      <c r="AE33" s="204"/>
      <c r="AF33" s="9">
        <v>2.7726315755891919</v>
      </c>
      <c r="AG33" s="9">
        <v>399</v>
      </c>
      <c r="AH33" s="9">
        <v>0.41262744356052505</v>
      </c>
      <c r="AI33" s="9">
        <v>94</v>
      </c>
      <c r="AJ33" s="9">
        <v>2.0317415730337078</v>
      </c>
      <c r="AK33" s="9" t="s">
        <v>248</v>
      </c>
      <c r="AL33" s="9">
        <v>0</v>
      </c>
      <c r="AM33" s="9"/>
      <c r="AN33" s="9"/>
      <c r="AO33" s="73">
        <v>0</v>
      </c>
      <c r="AP33" s="80">
        <v>0</v>
      </c>
      <c r="AQ33" s="80">
        <v>0</v>
      </c>
      <c r="AR33" s="224">
        <v>118</v>
      </c>
      <c r="AS33" s="224" t="s">
        <v>248</v>
      </c>
      <c r="AT33" s="11">
        <v>4246.8389999999999</v>
      </c>
      <c r="AU33" s="11">
        <v>0</v>
      </c>
      <c r="AV33" s="11">
        <v>0</v>
      </c>
      <c r="AW33" s="11">
        <v>118</v>
      </c>
      <c r="AX33" s="203" t="s">
        <v>248</v>
      </c>
      <c r="AY33" s="235" t="s">
        <v>248</v>
      </c>
      <c r="AZ33" s="138">
        <v>20163</v>
      </c>
      <c r="BA33" s="188" t="s">
        <v>248</v>
      </c>
      <c r="BB33" s="203" t="s">
        <v>248</v>
      </c>
      <c r="BC33" s="203" t="s">
        <v>248</v>
      </c>
      <c r="BD33" s="217" t="s">
        <v>61</v>
      </c>
      <c r="BE33" s="201" t="s">
        <v>62</v>
      </c>
      <c r="BF33" s="201" t="s">
        <v>63</v>
      </c>
      <c r="BG33" s="201" t="s">
        <v>196</v>
      </c>
      <c r="BH33" s="456" t="s">
        <v>514</v>
      </c>
      <c r="BI33" s="218" t="s">
        <v>68</v>
      </c>
      <c r="BJ33" s="370">
        <v>214</v>
      </c>
      <c r="BK33" s="370">
        <v>4</v>
      </c>
      <c r="BL33" s="219" t="s">
        <v>65</v>
      </c>
      <c r="BM33" s="52"/>
      <c r="BN33" s="218" t="s">
        <v>343</v>
      </c>
      <c r="BO33" s="217" t="s">
        <v>701</v>
      </c>
      <c r="BP33" s="201" t="s">
        <v>687</v>
      </c>
      <c r="BQ33" s="52" t="s">
        <v>717</v>
      </c>
    </row>
    <row r="34" spans="1:69" ht="15.75">
      <c r="A34" s="207" t="s">
        <v>37</v>
      </c>
      <c r="B34" s="208" t="s">
        <v>40</v>
      </c>
      <c r="C34" s="202" t="s">
        <v>35</v>
      </c>
      <c r="D34" s="210" t="s">
        <v>182</v>
      </c>
      <c r="E34" s="24" t="s">
        <v>664</v>
      </c>
      <c r="F34" s="86">
        <v>45</v>
      </c>
      <c r="G34" s="80">
        <v>0</v>
      </c>
      <c r="H34" s="204"/>
      <c r="I34" s="204"/>
      <c r="J34" s="204"/>
      <c r="K34" s="204"/>
      <c r="L34" s="80">
        <v>0</v>
      </c>
      <c r="M34" s="203"/>
      <c r="N34" s="52">
        <v>0</v>
      </c>
      <c r="O34" s="204"/>
      <c r="P34" s="204"/>
      <c r="Q34" s="11">
        <v>6.1669331777999998</v>
      </c>
      <c r="R34" s="204"/>
      <c r="S34" s="204"/>
      <c r="T34" s="53">
        <v>8.375</v>
      </c>
      <c r="U34" s="204"/>
      <c r="V34" s="204"/>
      <c r="W34" s="11">
        <v>5.8312665555554997</v>
      </c>
      <c r="X34" s="204"/>
      <c r="Y34" s="204"/>
      <c r="Z34" s="53">
        <v>7.875</v>
      </c>
      <c r="AA34" s="204"/>
      <c r="AB34" s="204"/>
      <c r="AC34" s="204"/>
      <c r="AD34" s="204"/>
      <c r="AE34" s="204"/>
      <c r="AF34" s="9">
        <v>3.6406084769617317</v>
      </c>
      <c r="AG34" s="9">
        <v>314</v>
      </c>
      <c r="AH34" s="9">
        <v>0.42722144377777299</v>
      </c>
      <c r="AI34" s="9">
        <v>7</v>
      </c>
      <c r="AJ34" s="9">
        <v>2.79</v>
      </c>
      <c r="AK34" s="9" t="s">
        <v>248</v>
      </c>
      <c r="AL34" s="9">
        <v>39</v>
      </c>
      <c r="AM34" s="9">
        <v>3.7027961079745362</v>
      </c>
      <c r="AN34" s="9">
        <v>3.706989247311828</v>
      </c>
      <c r="AO34" s="73">
        <v>0</v>
      </c>
      <c r="AP34" s="80">
        <v>0</v>
      </c>
      <c r="AQ34" s="80">
        <v>0</v>
      </c>
      <c r="AR34" s="224">
        <v>90</v>
      </c>
      <c r="AS34" s="224" t="s">
        <v>248</v>
      </c>
      <c r="AT34" s="11">
        <v>3241.9780000000001</v>
      </c>
      <c r="AU34" s="11">
        <v>0</v>
      </c>
      <c r="AV34" s="11">
        <v>0</v>
      </c>
      <c r="AW34" s="11">
        <v>90</v>
      </c>
      <c r="AX34" s="203" t="s">
        <v>248</v>
      </c>
      <c r="AY34" s="235" t="s">
        <v>248</v>
      </c>
      <c r="AZ34" s="138">
        <v>31028</v>
      </c>
      <c r="BA34" s="188" t="s">
        <v>248</v>
      </c>
      <c r="BB34" s="203" t="s">
        <v>248</v>
      </c>
      <c r="BC34" s="203" t="s">
        <v>248</v>
      </c>
      <c r="BD34" s="217" t="s">
        <v>61</v>
      </c>
      <c r="BE34" s="201" t="s">
        <v>62</v>
      </c>
      <c r="BF34" s="201" t="s">
        <v>63</v>
      </c>
      <c r="BG34" s="201" t="s">
        <v>196</v>
      </c>
      <c r="BH34" s="456" t="s">
        <v>712</v>
      </c>
      <c r="BI34" s="218" t="s">
        <v>64</v>
      </c>
      <c r="BJ34" s="370">
        <v>214</v>
      </c>
      <c r="BK34" s="370">
        <v>1</v>
      </c>
      <c r="BL34" s="219" t="s">
        <v>65</v>
      </c>
      <c r="BM34" s="52"/>
      <c r="BN34" s="218" t="s">
        <v>343</v>
      </c>
      <c r="BO34" s="217" t="s">
        <v>57</v>
      </c>
      <c r="BP34" s="201" t="s">
        <v>681</v>
      </c>
      <c r="BQ34" s="52" t="s">
        <v>717</v>
      </c>
    </row>
    <row r="35" spans="1:69" ht="15.75">
      <c r="A35" s="207" t="s">
        <v>37</v>
      </c>
      <c r="B35" s="208" t="s">
        <v>40</v>
      </c>
      <c r="C35" s="202" t="s">
        <v>35</v>
      </c>
      <c r="D35" s="210" t="s">
        <v>182</v>
      </c>
      <c r="E35" s="24" t="s">
        <v>664</v>
      </c>
      <c r="F35" s="86">
        <v>43</v>
      </c>
      <c r="G35" s="80">
        <v>0</v>
      </c>
      <c r="H35" s="204"/>
      <c r="I35" s="204"/>
      <c r="J35" s="204"/>
      <c r="K35" s="204"/>
      <c r="L35" s="80">
        <v>0</v>
      </c>
      <c r="M35" s="203"/>
      <c r="N35" s="52">
        <v>0</v>
      </c>
      <c r="O35" s="204"/>
      <c r="P35" s="204"/>
      <c r="Q35" s="11">
        <v>8.1463720930000001</v>
      </c>
      <c r="R35" s="204"/>
      <c r="S35" s="204"/>
      <c r="T35" s="53">
        <v>13.4625</v>
      </c>
      <c r="U35" s="204"/>
      <c r="V35" s="204"/>
      <c r="W35" s="11">
        <v>8.2336511627906006</v>
      </c>
      <c r="X35" s="204"/>
      <c r="Y35" s="204"/>
      <c r="Z35" s="53">
        <v>13.7125</v>
      </c>
      <c r="AA35" s="204"/>
      <c r="AB35" s="204"/>
      <c r="AC35" s="204"/>
      <c r="AD35" s="204"/>
      <c r="AE35" s="204"/>
      <c r="AF35" s="9">
        <v>3.2919158352041831</v>
      </c>
      <c r="AG35" s="9">
        <v>301</v>
      </c>
      <c r="AH35" s="9">
        <v>0.54231263126836959</v>
      </c>
      <c r="AI35" s="9">
        <v>24</v>
      </c>
      <c r="AJ35" s="9">
        <v>2.2644736842105262</v>
      </c>
      <c r="AK35" s="9" t="s">
        <v>248</v>
      </c>
      <c r="AL35" s="9">
        <v>42</v>
      </c>
      <c r="AM35" s="9">
        <v>3.3051360541460468</v>
      </c>
      <c r="AN35" s="9">
        <v>3.3798701298701297</v>
      </c>
      <c r="AO35" s="73">
        <v>0</v>
      </c>
      <c r="AP35" s="80">
        <v>0</v>
      </c>
      <c r="AQ35" s="80">
        <v>0</v>
      </c>
      <c r="AR35" s="224">
        <v>86</v>
      </c>
      <c r="AS35" s="224" t="s">
        <v>248</v>
      </c>
      <c r="AT35" s="11">
        <v>3052.498</v>
      </c>
      <c r="AU35" s="11">
        <v>46.582000000000001</v>
      </c>
      <c r="AV35" s="11">
        <v>0</v>
      </c>
      <c r="AW35" s="11">
        <v>86</v>
      </c>
      <c r="AX35" s="203" t="s">
        <v>248</v>
      </c>
      <c r="AY35" s="235" t="s">
        <v>248</v>
      </c>
      <c r="AZ35" s="138">
        <v>31028</v>
      </c>
      <c r="BA35" s="188" t="s">
        <v>248</v>
      </c>
      <c r="BB35" s="203" t="s">
        <v>248</v>
      </c>
      <c r="BC35" s="203" t="s">
        <v>248</v>
      </c>
      <c r="BD35" s="217" t="s">
        <v>61</v>
      </c>
      <c r="BE35" s="201" t="s">
        <v>62</v>
      </c>
      <c r="BF35" s="201" t="s">
        <v>63</v>
      </c>
      <c r="BG35" s="201" t="s">
        <v>196</v>
      </c>
      <c r="BH35" s="455" t="s">
        <v>712</v>
      </c>
      <c r="BI35" s="218" t="s">
        <v>66</v>
      </c>
      <c r="BJ35" s="370">
        <v>214</v>
      </c>
      <c r="BK35" s="370">
        <v>7</v>
      </c>
      <c r="BL35" s="219" t="s">
        <v>65</v>
      </c>
      <c r="BM35" s="52"/>
      <c r="BN35" s="218" t="s">
        <v>343</v>
      </c>
      <c r="BO35" s="217" t="s">
        <v>57</v>
      </c>
      <c r="BP35" s="201" t="s">
        <v>681</v>
      </c>
      <c r="BQ35" s="52" t="s">
        <v>717</v>
      </c>
    </row>
    <row r="36" spans="1:69" ht="15.75">
      <c r="A36" s="207" t="s">
        <v>37</v>
      </c>
      <c r="B36" s="208" t="s">
        <v>40</v>
      </c>
      <c r="C36" s="202" t="s">
        <v>35</v>
      </c>
      <c r="D36" s="210" t="s">
        <v>182</v>
      </c>
      <c r="E36" s="24" t="s">
        <v>664</v>
      </c>
      <c r="F36" s="86">
        <v>50</v>
      </c>
      <c r="G36" s="80">
        <v>0</v>
      </c>
      <c r="H36" s="204"/>
      <c r="I36" s="204"/>
      <c r="J36" s="204"/>
      <c r="K36" s="204"/>
      <c r="L36" s="80">
        <v>0</v>
      </c>
      <c r="M36" s="203"/>
      <c r="N36" s="52">
        <v>0</v>
      </c>
      <c r="O36" s="204"/>
      <c r="P36" s="204"/>
      <c r="Q36" s="11">
        <v>5.4940598400000002</v>
      </c>
      <c r="R36" s="204"/>
      <c r="S36" s="204"/>
      <c r="T36" s="53">
        <v>6.875</v>
      </c>
      <c r="U36" s="204"/>
      <c r="V36" s="204"/>
      <c r="W36" s="11">
        <v>5.0325596399999997</v>
      </c>
      <c r="X36" s="204"/>
      <c r="Y36" s="204"/>
      <c r="Z36" s="53">
        <v>6.875</v>
      </c>
      <c r="AA36" s="204"/>
      <c r="AB36" s="204"/>
      <c r="AC36" s="204"/>
      <c r="AD36" s="204"/>
      <c r="AE36" s="204"/>
      <c r="AF36" s="9">
        <v>3.6268333442438219</v>
      </c>
      <c r="AG36" s="9">
        <v>349</v>
      </c>
      <c r="AH36" s="9">
        <v>0.45703487257415271</v>
      </c>
      <c r="AI36" s="9">
        <v>13</v>
      </c>
      <c r="AJ36" s="9">
        <v>2.6483333333333334</v>
      </c>
      <c r="AK36" s="9" t="s">
        <v>248</v>
      </c>
      <c r="AL36" s="9">
        <v>49</v>
      </c>
      <c r="AM36" s="9">
        <v>3.6352721196685285</v>
      </c>
      <c r="AN36" s="9">
        <v>3.6846473029045645</v>
      </c>
      <c r="AO36" s="73">
        <v>0</v>
      </c>
      <c r="AP36" s="80">
        <v>0</v>
      </c>
      <c r="AQ36" s="80">
        <v>0</v>
      </c>
      <c r="AR36" s="224">
        <v>100</v>
      </c>
      <c r="AS36" s="224" t="s">
        <v>248</v>
      </c>
      <c r="AT36" s="11">
        <v>3616.0279999999998</v>
      </c>
      <c r="AU36" s="11">
        <v>0</v>
      </c>
      <c r="AV36" s="11">
        <v>0</v>
      </c>
      <c r="AW36" s="11">
        <v>100</v>
      </c>
      <c r="AX36" s="203" t="s">
        <v>248</v>
      </c>
      <c r="AY36" s="235" t="s">
        <v>248</v>
      </c>
      <c r="AZ36" s="138">
        <v>31028</v>
      </c>
      <c r="BA36" s="188" t="s">
        <v>248</v>
      </c>
      <c r="BB36" s="203" t="s">
        <v>248</v>
      </c>
      <c r="BC36" s="203" t="s">
        <v>248</v>
      </c>
      <c r="BD36" s="217" t="s">
        <v>61</v>
      </c>
      <c r="BE36" s="201" t="s">
        <v>62</v>
      </c>
      <c r="BF36" s="201" t="s">
        <v>63</v>
      </c>
      <c r="BG36" s="201" t="s">
        <v>196</v>
      </c>
      <c r="BH36" s="456" t="s">
        <v>712</v>
      </c>
      <c r="BI36" s="218" t="s">
        <v>67</v>
      </c>
      <c r="BJ36" s="370">
        <v>214</v>
      </c>
      <c r="BK36" s="370">
        <v>3</v>
      </c>
      <c r="BL36" s="219" t="s">
        <v>65</v>
      </c>
      <c r="BM36" s="52"/>
      <c r="BN36" s="218" t="s">
        <v>343</v>
      </c>
      <c r="BO36" s="217" t="s">
        <v>57</v>
      </c>
      <c r="BP36" s="201" t="s">
        <v>681</v>
      </c>
      <c r="BQ36" s="52" t="s">
        <v>717</v>
      </c>
    </row>
    <row r="37" spans="1:69" ht="15.75">
      <c r="A37" s="207" t="s">
        <v>37</v>
      </c>
      <c r="B37" s="208" t="s">
        <v>40</v>
      </c>
      <c r="C37" s="202" t="s">
        <v>35</v>
      </c>
      <c r="D37" s="210" t="s">
        <v>182</v>
      </c>
      <c r="E37" s="24" t="s">
        <v>664</v>
      </c>
      <c r="F37" s="86">
        <v>49</v>
      </c>
      <c r="G37" s="80">
        <v>0</v>
      </c>
      <c r="H37" s="204"/>
      <c r="I37" s="204"/>
      <c r="J37" s="204"/>
      <c r="K37" s="204"/>
      <c r="L37" s="80">
        <v>1</v>
      </c>
      <c r="M37" s="203"/>
      <c r="N37" s="52">
        <v>0</v>
      </c>
      <c r="O37" s="204"/>
      <c r="P37" s="204"/>
      <c r="Q37" s="11">
        <v>7.3223747916999997</v>
      </c>
      <c r="R37" s="204"/>
      <c r="S37" s="204"/>
      <c r="T37" s="53">
        <v>8.9333333333333318</v>
      </c>
      <c r="U37" s="204"/>
      <c r="V37" s="204"/>
      <c r="W37" s="11">
        <v>7.3236456250000002</v>
      </c>
      <c r="X37" s="204"/>
      <c r="Y37" s="204"/>
      <c r="Z37" s="53">
        <v>8.9333333333333318</v>
      </c>
      <c r="AA37" s="204"/>
      <c r="AB37" s="204"/>
      <c r="AC37" s="204"/>
      <c r="AD37" s="204"/>
      <c r="AE37" s="204"/>
      <c r="AF37" s="9">
        <v>2.6872948411750217</v>
      </c>
      <c r="AG37" s="9">
        <v>329</v>
      </c>
      <c r="AH37" s="9">
        <v>0.32416312897399635</v>
      </c>
      <c r="AI37" s="9">
        <v>85</v>
      </c>
      <c r="AJ37" s="9">
        <v>2.0243589743589743</v>
      </c>
      <c r="AK37" s="9" t="s">
        <v>248</v>
      </c>
      <c r="AL37" s="9">
        <v>0</v>
      </c>
      <c r="AM37" s="9"/>
      <c r="AN37" s="9"/>
      <c r="AO37" s="73">
        <v>0</v>
      </c>
      <c r="AP37" s="80">
        <v>0</v>
      </c>
      <c r="AQ37" s="80">
        <v>0</v>
      </c>
      <c r="AR37" s="224">
        <v>98</v>
      </c>
      <c r="AS37" s="224" t="s">
        <v>248</v>
      </c>
      <c r="AT37" s="11">
        <v>3495.9009999999998</v>
      </c>
      <c r="AU37" s="11">
        <v>0</v>
      </c>
      <c r="AV37" s="11">
        <v>0</v>
      </c>
      <c r="AW37" s="11">
        <v>98</v>
      </c>
      <c r="AX37" s="203" t="s">
        <v>248</v>
      </c>
      <c r="AY37" s="235" t="s">
        <v>248</v>
      </c>
      <c r="AZ37" s="138">
        <v>31028</v>
      </c>
      <c r="BA37" s="188" t="s">
        <v>248</v>
      </c>
      <c r="BB37" s="203" t="s">
        <v>248</v>
      </c>
      <c r="BC37" s="203" t="s">
        <v>248</v>
      </c>
      <c r="BD37" s="217" t="s">
        <v>61</v>
      </c>
      <c r="BE37" s="201" t="s">
        <v>62</v>
      </c>
      <c r="BF37" s="201" t="s">
        <v>63</v>
      </c>
      <c r="BG37" s="201" t="s">
        <v>196</v>
      </c>
      <c r="BH37" s="456" t="s">
        <v>712</v>
      </c>
      <c r="BI37" s="218" t="s">
        <v>68</v>
      </c>
      <c r="BJ37" s="370">
        <v>214</v>
      </c>
      <c r="BK37" s="370">
        <v>4</v>
      </c>
      <c r="BL37" s="219" t="s">
        <v>65</v>
      </c>
      <c r="BM37" s="52"/>
      <c r="BN37" s="218" t="s">
        <v>343</v>
      </c>
      <c r="BO37" s="217" t="s">
        <v>57</v>
      </c>
      <c r="BP37" s="201" t="s">
        <v>681</v>
      </c>
      <c r="BQ37" s="52" t="s">
        <v>717</v>
      </c>
    </row>
    <row r="38" spans="1:69" ht="15.75">
      <c r="A38" s="207" t="s">
        <v>37</v>
      </c>
      <c r="B38" s="208" t="s">
        <v>40</v>
      </c>
      <c r="C38" s="202" t="s">
        <v>35</v>
      </c>
      <c r="D38" s="210" t="s">
        <v>182</v>
      </c>
      <c r="E38" s="24" t="s">
        <v>314</v>
      </c>
      <c r="F38" s="86">
        <v>217</v>
      </c>
      <c r="G38" s="80">
        <v>0</v>
      </c>
      <c r="H38" s="204"/>
      <c r="I38" s="204"/>
      <c r="J38" s="204"/>
      <c r="K38" s="204"/>
      <c r="L38" s="80">
        <v>0</v>
      </c>
      <c r="M38" s="203"/>
      <c r="N38" s="52">
        <v>1</v>
      </c>
      <c r="O38" s="204"/>
      <c r="P38" s="204"/>
      <c r="Q38" s="11">
        <v>6.1197049031999997</v>
      </c>
      <c r="R38" s="204"/>
      <c r="S38" s="204"/>
      <c r="T38" s="53">
        <v>8.5749999999999886</v>
      </c>
      <c r="U38" s="204"/>
      <c r="V38" s="204"/>
      <c r="W38" s="11">
        <v>6.1264007327187997</v>
      </c>
      <c r="X38" s="204"/>
      <c r="Y38" s="204"/>
      <c r="Z38" s="53">
        <v>8.5749999999999886</v>
      </c>
      <c r="AA38" s="204"/>
      <c r="AB38" s="204"/>
      <c r="AC38" s="204"/>
      <c r="AD38" s="204"/>
      <c r="AE38" s="204"/>
      <c r="AF38" s="9">
        <v>3.4870764195324973</v>
      </c>
      <c r="AG38" s="9">
        <v>1519</v>
      </c>
      <c r="AH38" s="9">
        <v>0.46372159453888318</v>
      </c>
      <c r="AI38" s="9">
        <v>46</v>
      </c>
      <c r="AJ38" s="9">
        <v>2.5756313131313133</v>
      </c>
      <c r="AK38" s="9" t="s">
        <v>248</v>
      </c>
      <c r="AL38" s="9">
        <v>211</v>
      </c>
      <c r="AM38" s="9">
        <v>3.5072040897648358</v>
      </c>
      <c r="AN38" s="9">
        <v>3.5789641943734014</v>
      </c>
      <c r="AO38" s="73">
        <v>0</v>
      </c>
      <c r="AP38" s="80">
        <v>0</v>
      </c>
      <c r="AQ38" s="80">
        <v>0</v>
      </c>
      <c r="AR38" s="224">
        <v>434</v>
      </c>
      <c r="AS38" s="224" t="s">
        <v>248</v>
      </c>
      <c r="AT38" s="11">
        <v>16128.885</v>
      </c>
      <c r="AU38" s="11">
        <v>292.35300000000001</v>
      </c>
      <c r="AV38" s="11">
        <v>0</v>
      </c>
      <c r="AW38" s="11">
        <v>432</v>
      </c>
      <c r="AX38" s="203" t="s">
        <v>248</v>
      </c>
      <c r="AY38" s="235" t="s">
        <v>248</v>
      </c>
      <c r="AZ38" s="138">
        <v>114277</v>
      </c>
      <c r="BA38" s="188" t="s">
        <v>248</v>
      </c>
      <c r="BB38" s="203" t="s">
        <v>248</v>
      </c>
      <c r="BC38" s="203" t="s">
        <v>248</v>
      </c>
      <c r="BD38" s="217" t="s">
        <v>61</v>
      </c>
      <c r="BE38" s="201" t="s">
        <v>62</v>
      </c>
      <c r="BF38" s="201" t="s">
        <v>63</v>
      </c>
      <c r="BG38" s="201" t="s">
        <v>196</v>
      </c>
      <c r="BH38" s="456" t="s">
        <v>512</v>
      </c>
      <c r="BI38" s="218" t="s">
        <v>64</v>
      </c>
      <c r="BJ38" s="370">
        <v>214</v>
      </c>
      <c r="BK38" s="370">
        <v>1</v>
      </c>
      <c r="BL38" s="219" t="s">
        <v>65</v>
      </c>
      <c r="BM38" s="52"/>
      <c r="BN38" s="218" t="s">
        <v>343</v>
      </c>
      <c r="BO38" s="217" t="s">
        <v>347</v>
      </c>
      <c r="BP38" s="201" t="s">
        <v>684</v>
      </c>
      <c r="BQ38" s="52" t="s">
        <v>716</v>
      </c>
    </row>
    <row r="39" spans="1:69" ht="15.75">
      <c r="A39" s="207" t="s">
        <v>37</v>
      </c>
      <c r="B39" s="208" t="s">
        <v>40</v>
      </c>
      <c r="C39" s="202" t="s">
        <v>35</v>
      </c>
      <c r="D39" s="210" t="s">
        <v>182</v>
      </c>
      <c r="E39" s="24" t="s">
        <v>314</v>
      </c>
      <c r="F39" s="86">
        <v>225</v>
      </c>
      <c r="G39" s="80">
        <v>5</v>
      </c>
      <c r="H39" s="204"/>
      <c r="I39" s="204"/>
      <c r="J39" s="204"/>
      <c r="K39" s="204"/>
      <c r="L39" s="80">
        <v>0</v>
      </c>
      <c r="M39" s="203"/>
      <c r="N39" s="52">
        <v>2</v>
      </c>
      <c r="O39" s="204"/>
      <c r="P39" s="204"/>
      <c r="Q39" s="11">
        <v>7.4660043408999996</v>
      </c>
      <c r="R39" s="204"/>
      <c r="S39" s="204"/>
      <c r="T39" s="53">
        <v>13.25</v>
      </c>
      <c r="U39" s="204"/>
      <c r="V39" s="204"/>
      <c r="W39" s="11">
        <v>7.5229634454544998</v>
      </c>
      <c r="X39" s="204"/>
      <c r="Y39" s="204"/>
      <c r="Z39" s="53">
        <v>13.357142857142858</v>
      </c>
      <c r="AA39" s="204"/>
      <c r="AB39" s="204"/>
      <c r="AC39" s="204"/>
      <c r="AD39" s="204"/>
      <c r="AE39" s="204"/>
      <c r="AF39" s="9">
        <v>3.3338212703772019</v>
      </c>
      <c r="AG39" s="9">
        <v>1540</v>
      </c>
      <c r="AH39" s="9">
        <v>0.56610055681475946</v>
      </c>
      <c r="AI39" s="9">
        <v>147</v>
      </c>
      <c r="AJ39" s="9">
        <v>2.2083333333333335</v>
      </c>
      <c r="AK39" s="9" t="s">
        <v>248</v>
      </c>
      <c r="AL39" s="9">
        <v>219</v>
      </c>
      <c r="AM39" s="9">
        <v>3.3394626520408086</v>
      </c>
      <c r="AN39" s="9">
        <v>3.4462025316455698</v>
      </c>
      <c r="AO39" s="73">
        <v>0</v>
      </c>
      <c r="AP39" s="80">
        <v>0</v>
      </c>
      <c r="AQ39" s="80">
        <v>0</v>
      </c>
      <c r="AR39" s="224">
        <v>440</v>
      </c>
      <c r="AS39" s="224" t="s">
        <v>248</v>
      </c>
      <c r="AT39" s="11">
        <v>17112.346000000001</v>
      </c>
      <c r="AU39" s="11">
        <v>48.802999999999997</v>
      </c>
      <c r="AV39" s="11">
        <v>0</v>
      </c>
      <c r="AW39" s="11">
        <v>440</v>
      </c>
      <c r="AX39" s="203" t="s">
        <v>248</v>
      </c>
      <c r="AY39" s="235" t="s">
        <v>248</v>
      </c>
      <c r="AZ39" s="138">
        <v>114277</v>
      </c>
      <c r="BA39" s="188" t="s">
        <v>248</v>
      </c>
      <c r="BB39" s="203" t="s">
        <v>248</v>
      </c>
      <c r="BC39" s="203" t="s">
        <v>248</v>
      </c>
      <c r="BD39" s="217" t="s">
        <v>61</v>
      </c>
      <c r="BE39" s="201" t="s">
        <v>62</v>
      </c>
      <c r="BF39" s="201" t="s">
        <v>63</v>
      </c>
      <c r="BG39" s="201" t="s">
        <v>196</v>
      </c>
      <c r="BH39" s="456" t="s">
        <v>512</v>
      </c>
      <c r="BI39" s="218" t="s">
        <v>66</v>
      </c>
      <c r="BJ39" s="370">
        <v>214</v>
      </c>
      <c r="BK39" s="370">
        <v>7</v>
      </c>
      <c r="BL39" s="219" t="s">
        <v>65</v>
      </c>
      <c r="BM39" s="52"/>
      <c r="BN39" s="218" t="s">
        <v>343</v>
      </c>
      <c r="BO39" s="217" t="s">
        <v>347</v>
      </c>
      <c r="BP39" s="201" t="s">
        <v>684</v>
      </c>
      <c r="BQ39" s="52" t="s">
        <v>716</v>
      </c>
    </row>
    <row r="40" spans="1:69" ht="15.75">
      <c r="A40" s="207" t="s">
        <v>37</v>
      </c>
      <c r="B40" s="208" t="s">
        <v>40</v>
      </c>
      <c r="C40" s="202" t="s">
        <v>35</v>
      </c>
      <c r="D40" s="210" t="s">
        <v>182</v>
      </c>
      <c r="E40" s="24" t="s">
        <v>314</v>
      </c>
      <c r="F40" s="86">
        <v>232</v>
      </c>
      <c r="G40" s="80">
        <v>2</v>
      </c>
      <c r="H40" s="204"/>
      <c r="I40" s="204"/>
      <c r="J40" s="204"/>
      <c r="K40" s="204"/>
      <c r="L40" s="80">
        <v>1</v>
      </c>
      <c r="M40" s="203"/>
      <c r="N40" s="52">
        <v>0</v>
      </c>
      <c r="O40" s="204"/>
      <c r="P40" s="204"/>
      <c r="Q40" s="11">
        <v>5.8185369913000002</v>
      </c>
      <c r="R40" s="204"/>
      <c r="S40" s="204"/>
      <c r="T40" s="53">
        <v>7.7843749999999989</v>
      </c>
      <c r="U40" s="204"/>
      <c r="V40" s="204"/>
      <c r="W40" s="11">
        <v>5.2231438820960001</v>
      </c>
      <c r="X40" s="204"/>
      <c r="Y40" s="204"/>
      <c r="Z40" s="53">
        <v>7.3964285714285705</v>
      </c>
      <c r="AA40" s="204"/>
      <c r="AB40" s="204"/>
      <c r="AC40" s="204"/>
      <c r="AD40" s="204"/>
      <c r="AE40" s="204"/>
      <c r="AF40" s="9">
        <v>3.5768595444719815</v>
      </c>
      <c r="AG40" s="9">
        <v>1603</v>
      </c>
      <c r="AH40" s="9">
        <v>0.44787413068446175</v>
      </c>
      <c r="AI40" s="9">
        <v>54</v>
      </c>
      <c r="AJ40" s="9">
        <v>2.6005769230769231</v>
      </c>
      <c r="AK40" s="9" t="s">
        <v>248</v>
      </c>
      <c r="AL40" s="9">
        <v>222</v>
      </c>
      <c r="AM40" s="9">
        <v>3.5894144251846756</v>
      </c>
      <c r="AN40" s="9">
        <v>3.6497985901309162</v>
      </c>
      <c r="AO40" s="73">
        <v>0</v>
      </c>
      <c r="AP40" s="80">
        <v>0</v>
      </c>
      <c r="AQ40" s="80">
        <v>0</v>
      </c>
      <c r="AR40" s="224">
        <v>460</v>
      </c>
      <c r="AS40" s="224" t="s">
        <v>248</v>
      </c>
      <c r="AT40" s="11">
        <v>17506.197</v>
      </c>
      <c r="AU40" s="11">
        <v>84.057000000000002</v>
      </c>
      <c r="AV40" s="11">
        <v>0</v>
      </c>
      <c r="AW40" s="11">
        <v>460</v>
      </c>
      <c r="AX40" s="203" t="s">
        <v>248</v>
      </c>
      <c r="AY40" s="235" t="s">
        <v>248</v>
      </c>
      <c r="AZ40" s="138">
        <v>114277</v>
      </c>
      <c r="BA40" s="188" t="s">
        <v>248</v>
      </c>
      <c r="BB40" s="203" t="s">
        <v>248</v>
      </c>
      <c r="BC40" s="203" t="s">
        <v>248</v>
      </c>
      <c r="BD40" s="217" t="s">
        <v>61</v>
      </c>
      <c r="BE40" s="201" t="s">
        <v>62</v>
      </c>
      <c r="BF40" s="201" t="s">
        <v>63</v>
      </c>
      <c r="BG40" s="201" t="s">
        <v>196</v>
      </c>
      <c r="BH40" s="456" t="s">
        <v>512</v>
      </c>
      <c r="BI40" s="218" t="s">
        <v>67</v>
      </c>
      <c r="BJ40" s="370">
        <v>214</v>
      </c>
      <c r="BK40" s="370">
        <v>3</v>
      </c>
      <c r="BL40" s="219" t="s">
        <v>65</v>
      </c>
      <c r="BM40" s="52"/>
      <c r="BN40" s="218" t="s">
        <v>343</v>
      </c>
      <c r="BO40" s="217" t="s">
        <v>347</v>
      </c>
      <c r="BP40" s="201" t="s">
        <v>684</v>
      </c>
      <c r="BQ40" s="52" t="s">
        <v>716</v>
      </c>
    </row>
    <row r="41" spans="1:69" ht="15.75">
      <c r="A41" s="207" t="s">
        <v>37</v>
      </c>
      <c r="B41" s="208" t="s">
        <v>40</v>
      </c>
      <c r="C41" s="202" t="s">
        <v>35</v>
      </c>
      <c r="D41" s="210" t="s">
        <v>182</v>
      </c>
      <c r="E41" s="24" t="s">
        <v>314</v>
      </c>
      <c r="F41" s="86">
        <v>101</v>
      </c>
      <c r="G41" s="80">
        <v>0</v>
      </c>
      <c r="H41" s="204"/>
      <c r="I41" s="204"/>
      <c r="J41" s="204"/>
      <c r="K41" s="204"/>
      <c r="L41" s="80">
        <v>1</v>
      </c>
      <c r="M41" s="203"/>
      <c r="N41" s="52">
        <v>0</v>
      </c>
      <c r="O41" s="204"/>
      <c r="P41" s="204"/>
      <c r="Q41" s="11">
        <v>7.2245098700000003</v>
      </c>
      <c r="R41" s="204"/>
      <c r="S41" s="204"/>
      <c r="T41" s="53">
        <v>9.75</v>
      </c>
      <c r="U41" s="204"/>
      <c r="V41" s="204"/>
      <c r="W41" s="11">
        <v>7.1792897900000003</v>
      </c>
      <c r="X41" s="204"/>
      <c r="Y41" s="204"/>
      <c r="Z41" s="53">
        <v>9.5</v>
      </c>
      <c r="AA41" s="204"/>
      <c r="AB41" s="204"/>
      <c r="AC41" s="204"/>
      <c r="AD41" s="204"/>
      <c r="AE41" s="204"/>
      <c r="AF41" s="9">
        <v>2.7502142907891955</v>
      </c>
      <c r="AG41" s="9">
        <v>700</v>
      </c>
      <c r="AH41" s="9">
        <v>0.28473224341370829</v>
      </c>
      <c r="AI41" s="9">
        <v>109</v>
      </c>
      <c r="AJ41" s="9">
        <v>2.1105263157894738</v>
      </c>
      <c r="AK41" s="9" t="s">
        <v>248</v>
      </c>
      <c r="AL41" s="9">
        <v>0</v>
      </c>
      <c r="AM41" s="9"/>
      <c r="AN41" s="9"/>
      <c r="AO41" s="73">
        <v>0</v>
      </c>
      <c r="AP41" s="80">
        <v>0</v>
      </c>
      <c r="AQ41" s="80">
        <v>0</v>
      </c>
      <c r="AR41" s="224">
        <v>202</v>
      </c>
      <c r="AS41" s="224" t="s">
        <v>248</v>
      </c>
      <c r="AT41" s="11">
        <v>7697.4650000000001</v>
      </c>
      <c r="AU41" s="11">
        <v>0</v>
      </c>
      <c r="AV41" s="11">
        <v>0</v>
      </c>
      <c r="AW41" s="11">
        <v>202</v>
      </c>
      <c r="AX41" s="203" t="s">
        <v>248</v>
      </c>
      <c r="AY41" s="235" t="s">
        <v>248</v>
      </c>
      <c r="AZ41" s="138">
        <v>114277</v>
      </c>
      <c r="BA41" s="188" t="s">
        <v>248</v>
      </c>
      <c r="BB41" s="203" t="s">
        <v>248</v>
      </c>
      <c r="BC41" s="203" t="s">
        <v>248</v>
      </c>
      <c r="BD41" s="217" t="s">
        <v>61</v>
      </c>
      <c r="BE41" s="201" t="s">
        <v>62</v>
      </c>
      <c r="BF41" s="201" t="s">
        <v>63</v>
      </c>
      <c r="BG41" s="201" t="s">
        <v>196</v>
      </c>
      <c r="BH41" s="456" t="s">
        <v>512</v>
      </c>
      <c r="BI41" s="218" t="s">
        <v>68</v>
      </c>
      <c r="BJ41" s="370">
        <v>214</v>
      </c>
      <c r="BK41" s="370">
        <v>4</v>
      </c>
      <c r="BL41" s="219" t="s">
        <v>65</v>
      </c>
      <c r="BM41" s="52"/>
      <c r="BN41" s="218" t="s">
        <v>343</v>
      </c>
      <c r="BO41" s="217" t="s">
        <v>347</v>
      </c>
      <c r="BP41" s="201" t="s">
        <v>684</v>
      </c>
      <c r="BQ41" s="52" t="s">
        <v>716</v>
      </c>
    </row>
    <row r="42" spans="1:69" ht="15.75">
      <c r="A42" s="207" t="s">
        <v>37</v>
      </c>
      <c r="B42" s="208" t="s">
        <v>40</v>
      </c>
      <c r="C42" s="202" t="s">
        <v>35</v>
      </c>
      <c r="D42" s="210" t="s">
        <v>182</v>
      </c>
      <c r="E42" s="24" t="s">
        <v>650</v>
      </c>
      <c r="F42" s="86">
        <v>54</v>
      </c>
      <c r="G42" s="80">
        <v>0</v>
      </c>
      <c r="H42" s="204"/>
      <c r="I42" s="204"/>
      <c r="J42" s="204"/>
      <c r="K42" s="204"/>
      <c r="L42" s="80">
        <v>0</v>
      </c>
      <c r="M42" s="203"/>
      <c r="N42" s="52">
        <v>0</v>
      </c>
      <c r="O42" s="204"/>
      <c r="P42" s="204"/>
      <c r="Q42" s="11">
        <v>5.5133517407000001</v>
      </c>
      <c r="R42" s="204"/>
      <c r="S42" s="204"/>
      <c r="T42" s="53">
        <v>6.8249999999999993</v>
      </c>
      <c r="U42" s="204"/>
      <c r="V42" s="204"/>
      <c r="W42" s="11">
        <v>5.1774256851851002</v>
      </c>
      <c r="X42" s="204"/>
      <c r="Y42" s="204"/>
      <c r="Z42" s="53">
        <v>6.4124999999999996</v>
      </c>
      <c r="AA42" s="204"/>
      <c r="AB42" s="204"/>
      <c r="AC42" s="204"/>
      <c r="AD42" s="204"/>
      <c r="AE42" s="204"/>
      <c r="AF42" s="9">
        <v>3.6838624477386475</v>
      </c>
      <c r="AG42" s="9">
        <v>378</v>
      </c>
      <c r="AH42" s="9">
        <v>0.38789894873679626</v>
      </c>
      <c r="AI42" s="9">
        <v>9</v>
      </c>
      <c r="AJ42" s="9">
        <v>2.8093750000000002</v>
      </c>
      <c r="AK42" s="9" t="s">
        <v>248</v>
      </c>
      <c r="AL42" s="9">
        <v>54</v>
      </c>
      <c r="AM42" s="9">
        <v>3.6838624477386475</v>
      </c>
      <c r="AN42" s="9">
        <v>3.7120622568093387</v>
      </c>
      <c r="AO42" s="73">
        <v>0</v>
      </c>
      <c r="AP42" s="80">
        <v>0</v>
      </c>
      <c r="AQ42" s="80">
        <v>0</v>
      </c>
      <c r="AR42" s="224">
        <v>108</v>
      </c>
      <c r="AS42" s="224" t="s">
        <v>248</v>
      </c>
      <c r="AT42" s="11">
        <v>3844.5509999999999</v>
      </c>
      <c r="AU42" s="11">
        <v>0</v>
      </c>
      <c r="AV42" s="11">
        <v>0</v>
      </c>
      <c r="AW42" s="11">
        <v>108</v>
      </c>
      <c r="AX42" s="203" t="s">
        <v>248</v>
      </c>
      <c r="AY42" s="235" t="s">
        <v>248</v>
      </c>
      <c r="AZ42" s="138">
        <v>26186</v>
      </c>
      <c r="BA42" s="188" t="s">
        <v>248</v>
      </c>
      <c r="BB42" s="203" t="s">
        <v>248</v>
      </c>
      <c r="BC42" s="203" t="s">
        <v>248</v>
      </c>
      <c r="BD42" s="217" t="s">
        <v>61</v>
      </c>
      <c r="BE42" s="201" t="s">
        <v>62</v>
      </c>
      <c r="BF42" s="201" t="s">
        <v>63</v>
      </c>
      <c r="BG42" s="201" t="s">
        <v>196</v>
      </c>
      <c r="BH42" s="456" t="s">
        <v>514</v>
      </c>
      <c r="BI42" s="218" t="s">
        <v>64</v>
      </c>
      <c r="BJ42" s="370">
        <v>214</v>
      </c>
      <c r="BK42" s="370">
        <v>1</v>
      </c>
      <c r="BL42" s="219" t="s">
        <v>65</v>
      </c>
      <c r="BM42" s="52"/>
      <c r="BN42" s="218" t="s">
        <v>343</v>
      </c>
      <c r="BO42" s="217" t="s">
        <v>74</v>
      </c>
      <c r="BP42" s="201" t="s">
        <v>681</v>
      </c>
      <c r="BQ42" s="52" t="s">
        <v>717</v>
      </c>
    </row>
    <row r="43" spans="1:69" ht="15.75">
      <c r="A43" s="207" t="s">
        <v>37</v>
      </c>
      <c r="B43" s="208" t="s">
        <v>40</v>
      </c>
      <c r="C43" s="202" t="s">
        <v>35</v>
      </c>
      <c r="D43" s="210" t="s">
        <v>182</v>
      </c>
      <c r="E43" s="24" t="s">
        <v>650</v>
      </c>
      <c r="F43" s="86">
        <v>52</v>
      </c>
      <c r="G43" s="80">
        <v>2</v>
      </c>
      <c r="H43" s="204"/>
      <c r="I43" s="204"/>
      <c r="J43" s="204"/>
      <c r="K43" s="204"/>
      <c r="L43" s="80">
        <v>0</v>
      </c>
      <c r="M43" s="203"/>
      <c r="N43" s="52">
        <v>0</v>
      </c>
      <c r="O43" s="204"/>
      <c r="P43" s="204"/>
      <c r="Q43" s="11">
        <v>6.97859988</v>
      </c>
      <c r="R43" s="204"/>
      <c r="S43" s="204"/>
      <c r="T43" s="53">
        <v>12.625</v>
      </c>
      <c r="U43" s="204"/>
      <c r="V43" s="204"/>
      <c r="W43" s="11">
        <v>7.0351399399999996</v>
      </c>
      <c r="X43" s="204"/>
      <c r="Y43" s="204"/>
      <c r="Z43" s="53">
        <v>12.625</v>
      </c>
      <c r="AA43" s="204"/>
      <c r="AB43" s="204"/>
      <c r="AC43" s="204"/>
      <c r="AD43" s="204"/>
      <c r="AE43" s="204"/>
      <c r="AF43" s="9">
        <v>3.0747714338983809</v>
      </c>
      <c r="AG43" s="9">
        <v>350</v>
      </c>
      <c r="AH43" s="9">
        <v>0.58379150865981189</v>
      </c>
      <c r="AI43" s="9">
        <v>64</v>
      </c>
      <c r="AJ43" s="9">
        <v>2.0848214285714284</v>
      </c>
      <c r="AK43" s="9" t="s">
        <v>248</v>
      </c>
      <c r="AL43" s="9">
        <v>50</v>
      </c>
      <c r="AM43" s="9">
        <v>3.0747714338983809</v>
      </c>
      <c r="AN43" s="9">
        <v>3.0988372093023258</v>
      </c>
      <c r="AO43" s="73">
        <v>0</v>
      </c>
      <c r="AP43" s="80">
        <v>0</v>
      </c>
      <c r="AQ43" s="80">
        <v>0</v>
      </c>
      <c r="AR43" s="224">
        <v>100</v>
      </c>
      <c r="AS43" s="224" t="s">
        <v>248</v>
      </c>
      <c r="AT43" s="11">
        <v>3566.4789999999998</v>
      </c>
      <c r="AU43" s="11">
        <v>0</v>
      </c>
      <c r="AV43" s="11">
        <v>0</v>
      </c>
      <c r="AW43" s="11">
        <v>100</v>
      </c>
      <c r="AX43" s="203" t="s">
        <v>248</v>
      </c>
      <c r="AY43" s="235" t="s">
        <v>248</v>
      </c>
      <c r="AZ43" s="138">
        <v>26186</v>
      </c>
      <c r="BA43" s="188" t="s">
        <v>248</v>
      </c>
      <c r="BB43" s="203" t="s">
        <v>248</v>
      </c>
      <c r="BC43" s="203" t="s">
        <v>248</v>
      </c>
      <c r="BD43" s="217" t="s">
        <v>61</v>
      </c>
      <c r="BE43" s="201" t="s">
        <v>62</v>
      </c>
      <c r="BF43" s="201" t="s">
        <v>63</v>
      </c>
      <c r="BG43" s="201" t="s">
        <v>196</v>
      </c>
      <c r="BH43" s="455" t="s">
        <v>514</v>
      </c>
      <c r="BI43" s="218" t="s">
        <v>66</v>
      </c>
      <c r="BJ43" s="370">
        <v>214</v>
      </c>
      <c r="BK43" s="370">
        <v>7</v>
      </c>
      <c r="BL43" s="219" t="s">
        <v>65</v>
      </c>
      <c r="BM43" s="52"/>
      <c r="BN43" s="218" t="s">
        <v>343</v>
      </c>
      <c r="BO43" s="217" t="s">
        <v>74</v>
      </c>
      <c r="BP43" s="201" t="s">
        <v>681</v>
      </c>
      <c r="BQ43" s="52" t="s">
        <v>717</v>
      </c>
    </row>
    <row r="44" spans="1:69" ht="15.75">
      <c r="A44" s="207" t="s">
        <v>37</v>
      </c>
      <c r="B44" s="208" t="s">
        <v>40</v>
      </c>
      <c r="C44" s="202" t="s">
        <v>35</v>
      </c>
      <c r="D44" s="210" t="s">
        <v>182</v>
      </c>
      <c r="E44" s="24" t="s">
        <v>650</v>
      </c>
      <c r="F44" s="86">
        <v>43</v>
      </c>
      <c r="G44" s="80">
        <v>0</v>
      </c>
      <c r="H44" s="204"/>
      <c r="I44" s="204"/>
      <c r="J44" s="204"/>
      <c r="K44" s="204"/>
      <c r="L44" s="80">
        <v>0</v>
      </c>
      <c r="M44" s="203"/>
      <c r="N44" s="52">
        <v>0</v>
      </c>
      <c r="O44" s="204"/>
      <c r="P44" s="204"/>
      <c r="Q44" s="11">
        <v>5.7020231627999998</v>
      </c>
      <c r="R44" s="204"/>
      <c r="S44" s="204"/>
      <c r="T44" s="53">
        <v>8.4250000000000007</v>
      </c>
      <c r="U44" s="204"/>
      <c r="V44" s="204"/>
      <c r="W44" s="11">
        <v>5.1453254883720003</v>
      </c>
      <c r="X44" s="204"/>
      <c r="Y44" s="204"/>
      <c r="Z44" s="53">
        <v>7.7125000000000004</v>
      </c>
      <c r="AA44" s="204"/>
      <c r="AB44" s="204"/>
      <c r="AC44" s="204"/>
      <c r="AD44" s="204"/>
      <c r="AE44" s="204"/>
      <c r="AF44" s="9">
        <v>3.7377475289411324</v>
      </c>
      <c r="AG44" s="9">
        <v>301</v>
      </c>
      <c r="AH44" s="9">
        <v>0.36325555163246309</v>
      </c>
      <c r="AI44" s="9">
        <v>4</v>
      </c>
      <c r="AJ44" s="9">
        <v>3.0006578947368423</v>
      </c>
      <c r="AK44" s="9" t="s">
        <v>248</v>
      </c>
      <c r="AL44" s="9">
        <v>42</v>
      </c>
      <c r="AM44" s="9">
        <v>3.7475510409900132</v>
      </c>
      <c r="AN44" s="9">
        <v>3.7228506787330318</v>
      </c>
      <c r="AO44" s="73">
        <v>0</v>
      </c>
      <c r="AP44" s="80">
        <v>0</v>
      </c>
      <c r="AQ44" s="80">
        <v>0</v>
      </c>
      <c r="AR44" s="224">
        <v>86</v>
      </c>
      <c r="AS44" s="224" t="s">
        <v>248</v>
      </c>
      <c r="AT44" s="11">
        <v>3075.07</v>
      </c>
      <c r="AU44" s="11">
        <v>4.8789999999999996</v>
      </c>
      <c r="AV44" s="11">
        <v>0</v>
      </c>
      <c r="AW44" s="11">
        <v>86</v>
      </c>
      <c r="AX44" s="203" t="s">
        <v>248</v>
      </c>
      <c r="AY44" s="235" t="s">
        <v>248</v>
      </c>
      <c r="AZ44" s="138">
        <v>26186</v>
      </c>
      <c r="BA44" s="188" t="s">
        <v>248</v>
      </c>
      <c r="BB44" s="203" t="s">
        <v>248</v>
      </c>
      <c r="BC44" s="203" t="s">
        <v>248</v>
      </c>
      <c r="BD44" s="217" t="s">
        <v>61</v>
      </c>
      <c r="BE44" s="201" t="s">
        <v>62</v>
      </c>
      <c r="BF44" s="201" t="s">
        <v>63</v>
      </c>
      <c r="BG44" s="201" t="s">
        <v>196</v>
      </c>
      <c r="BH44" s="456" t="s">
        <v>514</v>
      </c>
      <c r="BI44" s="218" t="s">
        <v>67</v>
      </c>
      <c r="BJ44" s="370">
        <v>214</v>
      </c>
      <c r="BK44" s="370">
        <v>3</v>
      </c>
      <c r="BL44" s="219" t="s">
        <v>65</v>
      </c>
      <c r="BM44" s="52"/>
      <c r="BN44" s="218" t="s">
        <v>343</v>
      </c>
      <c r="BO44" s="217" t="s">
        <v>74</v>
      </c>
      <c r="BP44" s="201" t="s">
        <v>681</v>
      </c>
      <c r="BQ44" s="52" t="s">
        <v>717</v>
      </c>
    </row>
    <row r="45" spans="1:69" ht="15.75">
      <c r="A45" s="207" t="s">
        <v>37</v>
      </c>
      <c r="B45" s="208" t="s">
        <v>40</v>
      </c>
      <c r="C45" s="202" t="s">
        <v>35</v>
      </c>
      <c r="D45" s="210" t="s">
        <v>182</v>
      </c>
      <c r="E45" s="24" t="s">
        <v>650</v>
      </c>
      <c r="F45" s="86">
        <v>48</v>
      </c>
      <c r="G45" s="80">
        <v>1</v>
      </c>
      <c r="H45" s="204"/>
      <c r="I45" s="204"/>
      <c r="J45" s="204"/>
      <c r="K45" s="204"/>
      <c r="L45" s="80">
        <v>0</v>
      </c>
      <c r="M45" s="203"/>
      <c r="N45" s="52">
        <v>0</v>
      </c>
      <c r="O45" s="204"/>
      <c r="P45" s="204"/>
      <c r="Q45" s="11">
        <v>7.3050424254999999</v>
      </c>
      <c r="R45" s="204"/>
      <c r="S45" s="204"/>
      <c r="T45" s="53">
        <v>8.9124999999999996</v>
      </c>
      <c r="U45" s="204"/>
      <c r="V45" s="204"/>
      <c r="W45" s="11">
        <v>7.3451912978723</v>
      </c>
      <c r="X45" s="204"/>
      <c r="Y45" s="204"/>
      <c r="Z45" s="53">
        <v>9.2750000000000004</v>
      </c>
      <c r="AA45" s="204"/>
      <c r="AB45" s="204"/>
      <c r="AC45" s="204"/>
      <c r="AD45" s="204"/>
      <c r="AE45" s="204"/>
      <c r="AF45" s="9">
        <v>2.6947515536539304</v>
      </c>
      <c r="AG45" s="9">
        <v>322</v>
      </c>
      <c r="AH45" s="9">
        <v>0.40129040688640383</v>
      </c>
      <c r="AI45" s="9">
        <v>88</v>
      </c>
      <c r="AJ45" s="9">
        <v>2.002922077922078</v>
      </c>
      <c r="AK45" s="9" t="s">
        <v>248</v>
      </c>
      <c r="AL45" s="9">
        <v>0</v>
      </c>
      <c r="AM45" s="9"/>
      <c r="AN45" s="9"/>
      <c r="AO45" s="73">
        <v>0</v>
      </c>
      <c r="AP45" s="80">
        <v>0</v>
      </c>
      <c r="AQ45" s="80">
        <v>0</v>
      </c>
      <c r="AR45" s="224">
        <v>94</v>
      </c>
      <c r="AS45" s="224" t="s">
        <v>248</v>
      </c>
      <c r="AT45" s="11">
        <v>3347.4960000000001</v>
      </c>
      <c r="AU45" s="11">
        <v>0</v>
      </c>
      <c r="AV45" s="11">
        <v>0</v>
      </c>
      <c r="AW45" s="11">
        <v>94</v>
      </c>
      <c r="AX45" s="203" t="s">
        <v>248</v>
      </c>
      <c r="AY45" s="235" t="s">
        <v>248</v>
      </c>
      <c r="AZ45" s="138">
        <v>26186</v>
      </c>
      <c r="BA45" s="188" t="s">
        <v>248</v>
      </c>
      <c r="BB45" s="203" t="s">
        <v>248</v>
      </c>
      <c r="BC45" s="203" t="s">
        <v>248</v>
      </c>
      <c r="BD45" s="217" t="s">
        <v>61</v>
      </c>
      <c r="BE45" s="201" t="s">
        <v>62</v>
      </c>
      <c r="BF45" s="201" t="s">
        <v>63</v>
      </c>
      <c r="BG45" s="201" t="s">
        <v>196</v>
      </c>
      <c r="BH45" s="456" t="s">
        <v>514</v>
      </c>
      <c r="BI45" s="218" t="s">
        <v>68</v>
      </c>
      <c r="BJ45" s="370">
        <v>214</v>
      </c>
      <c r="BK45" s="370">
        <v>4</v>
      </c>
      <c r="BL45" s="219" t="s">
        <v>65</v>
      </c>
      <c r="BM45" s="52"/>
      <c r="BN45" s="218" t="s">
        <v>343</v>
      </c>
      <c r="BO45" s="217" t="s">
        <v>74</v>
      </c>
      <c r="BP45" s="201" t="s">
        <v>681</v>
      </c>
      <c r="BQ45" s="52" t="s">
        <v>717</v>
      </c>
    </row>
    <row r="46" spans="1:69" ht="15.75">
      <c r="A46" s="207" t="s">
        <v>37</v>
      </c>
      <c r="B46" s="208" t="s">
        <v>40</v>
      </c>
      <c r="C46" s="202" t="s">
        <v>35</v>
      </c>
      <c r="D46" s="210" t="s">
        <v>182</v>
      </c>
      <c r="E46" s="24" t="s">
        <v>217</v>
      </c>
      <c r="F46" s="86">
        <v>121</v>
      </c>
      <c r="G46" s="80">
        <v>0</v>
      </c>
      <c r="H46" s="204"/>
      <c r="I46" s="204"/>
      <c r="J46" s="204"/>
      <c r="K46" s="204"/>
      <c r="L46" s="80">
        <v>0</v>
      </c>
      <c r="M46" s="203"/>
      <c r="N46" s="52">
        <v>0</v>
      </c>
      <c r="O46" s="204"/>
      <c r="P46" s="204"/>
      <c r="Q46" s="11">
        <v>6.1989750165000004</v>
      </c>
      <c r="R46" s="204"/>
      <c r="S46" s="204"/>
      <c r="T46" s="53">
        <v>7.1949999999999985</v>
      </c>
      <c r="U46" s="204"/>
      <c r="V46" s="204"/>
      <c r="W46" s="11">
        <v>6.1979666694214002</v>
      </c>
      <c r="X46" s="204"/>
      <c r="Y46" s="204"/>
      <c r="Z46" s="53">
        <v>7.1187499999999986</v>
      </c>
      <c r="AA46" s="204"/>
      <c r="AB46" s="204"/>
      <c r="AC46" s="204"/>
      <c r="AD46" s="204"/>
      <c r="AE46" s="204"/>
      <c r="AF46" s="9">
        <v>3.4034002357840976</v>
      </c>
      <c r="AG46" s="9">
        <v>847</v>
      </c>
      <c r="AH46" s="9">
        <v>0.41049652935891895</v>
      </c>
      <c r="AI46" s="9">
        <v>19</v>
      </c>
      <c r="AJ46" s="9">
        <v>2.5949186991869917</v>
      </c>
      <c r="AK46" s="9" t="s">
        <v>248</v>
      </c>
      <c r="AL46" s="9">
        <v>120</v>
      </c>
      <c r="AM46" s="9">
        <v>3.4058333330211203</v>
      </c>
      <c r="AN46" s="9">
        <v>3.4729729729729728</v>
      </c>
      <c r="AO46" s="73">
        <v>0</v>
      </c>
      <c r="AP46" s="80">
        <v>0</v>
      </c>
      <c r="AQ46" s="80">
        <v>0</v>
      </c>
      <c r="AR46" s="224">
        <v>242</v>
      </c>
      <c r="AS46" s="224" t="s">
        <v>248</v>
      </c>
      <c r="AT46" s="11">
        <v>8614.0020000000004</v>
      </c>
      <c r="AU46" s="11">
        <v>0</v>
      </c>
      <c r="AV46" s="11">
        <v>0</v>
      </c>
      <c r="AW46" s="11">
        <v>242</v>
      </c>
      <c r="AX46" s="203" t="s">
        <v>248</v>
      </c>
      <c r="AY46" s="235" t="s">
        <v>248</v>
      </c>
      <c r="AZ46" s="138">
        <v>35101</v>
      </c>
      <c r="BA46" s="188" t="s">
        <v>248</v>
      </c>
      <c r="BB46" s="203" t="s">
        <v>248</v>
      </c>
      <c r="BC46" s="203" t="s">
        <v>248</v>
      </c>
      <c r="BD46" s="217" t="s">
        <v>61</v>
      </c>
      <c r="BE46" s="201" t="s">
        <v>62</v>
      </c>
      <c r="BF46" s="201" t="s">
        <v>63</v>
      </c>
      <c r="BG46" s="201" t="s">
        <v>196</v>
      </c>
      <c r="BH46" s="218" t="s">
        <v>513</v>
      </c>
      <c r="BI46" s="218" t="s">
        <v>64</v>
      </c>
      <c r="BJ46" s="370">
        <v>214</v>
      </c>
      <c r="BK46" s="370">
        <v>1</v>
      </c>
      <c r="BL46" s="219" t="s">
        <v>65</v>
      </c>
      <c r="BM46" s="52"/>
      <c r="BN46" s="218" t="s">
        <v>343</v>
      </c>
      <c r="BO46" s="217" t="s">
        <v>71</v>
      </c>
      <c r="BP46" s="201" t="s">
        <v>682</v>
      </c>
      <c r="BQ46" s="52" t="s">
        <v>716</v>
      </c>
    </row>
    <row r="47" spans="1:69" ht="15.75">
      <c r="A47" s="207" t="s">
        <v>37</v>
      </c>
      <c r="B47" s="208" t="s">
        <v>40</v>
      </c>
      <c r="C47" s="202" t="s">
        <v>35</v>
      </c>
      <c r="D47" s="210" t="s">
        <v>182</v>
      </c>
      <c r="E47" s="24" t="s">
        <v>217</v>
      </c>
      <c r="F47" s="86">
        <v>122</v>
      </c>
      <c r="G47" s="80">
        <v>0</v>
      </c>
      <c r="H47" s="204"/>
      <c r="I47" s="204"/>
      <c r="J47" s="204"/>
      <c r="K47" s="204"/>
      <c r="L47" s="80">
        <v>0</v>
      </c>
      <c r="M47" s="203"/>
      <c r="N47" s="52">
        <v>0</v>
      </c>
      <c r="O47" s="204"/>
      <c r="P47" s="204"/>
      <c r="Q47" s="11">
        <v>6.5425488442999997</v>
      </c>
      <c r="R47" s="204"/>
      <c r="S47" s="204"/>
      <c r="T47" s="53">
        <v>7.9937499999999995</v>
      </c>
      <c r="U47" s="204"/>
      <c r="V47" s="204"/>
      <c r="W47" s="11">
        <v>6.4778276639344003</v>
      </c>
      <c r="X47" s="204"/>
      <c r="Y47" s="204"/>
      <c r="Z47" s="53">
        <v>7.9916666666666663</v>
      </c>
      <c r="AA47" s="204"/>
      <c r="AB47" s="204"/>
      <c r="AC47" s="204"/>
      <c r="AD47" s="204"/>
      <c r="AE47" s="204"/>
      <c r="AF47" s="9">
        <v>3.3657260015083428</v>
      </c>
      <c r="AG47" s="9">
        <v>854</v>
      </c>
      <c r="AH47" s="9">
        <v>0.49134607596352292</v>
      </c>
      <c r="AI47" s="9">
        <v>46</v>
      </c>
      <c r="AJ47" s="9">
        <v>2.4597560975609758</v>
      </c>
      <c r="AK47" s="9" t="s">
        <v>248</v>
      </c>
      <c r="AL47" s="9">
        <v>122</v>
      </c>
      <c r="AM47" s="9">
        <v>3.3657260015083428</v>
      </c>
      <c r="AN47" s="9">
        <v>3.4564315352697097</v>
      </c>
      <c r="AO47" s="73">
        <v>0</v>
      </c>
      <c r="AP47" s="80">
        <v>0</v>
      </c>
      <c r="AQ47" s="80">
        <v>0</v>
      </c>
      <c r="AR47" s="224">
        <v>244</v>
      </c>
      <c r="AS47" s="224" t="s">
        <v>248</v>
      </c>
      <c r="AT47" s="11">
        <v>8713.0120000000006</v>
      </c>
      <c r="AU47" s="11">
        <v>0</v>
      </c>
      <c r="AV47" s="11">
        <v>0</v>
      </c>
      <c r="AW47" s="11">
        <v>244</v>
      </c>
      <c r="AX47" s="203" t="s">
        <v>248</v>
      </c>
      <c r="AY47" s="235" t="s">
        <v>248</v>
      </c>
      <c r="AZ47" s="138">
        <v>35101</v>
      </c>
      <c r="BA47" s="188" t="s">
        <v>248</v>
      </c>
      <c r="BB47" s="203" t="s">
        <v>248</v>
      </c>
      <c r="BC47" s="203" t="s">
        <v>248</v>
      </c>
      <c r="BD47" s="217" t="s">
        <v>61</v>
      </c>
      <c r="BE47" s="201" t="s">
        <v>62</v>
      </c>
      <c r="BF47" s="201" t="s">
        <v>63</v>
      </c>
      <c r="BG47" s="201" t="s">
        <v>196</v>
      </c>
      <c r="BH47" s="218" t="s">
        <v>513</v>
      </c>
      <c r="BI47" s="218" t="s">
        <v>66</v>
      </c>
      <c r="BJ47" s="370">
        <v>214</v>
      </c>
      <c r="BK47" s="370">
        <v>7</v>
      </c>
      <c r="BL47" s="219" t="s">
        <v>65</v>
      </c>
      <c r="BM47" s="52"/>
      <c r="BN47" s="218" t="s">
        <v>343</v>
      </c>
      <c r="BO47" s="217" t="s">
        <v>71</v>
      </c>
      <c r="BP47" s="201" t="s">
        <v>682</v>
      </c>
      <c r="BQ47" s="52" t="s">
        <v>716</v>
      </c>
    </row>
    <row r="48" spans="1:69" ht="15.75">
      <c r="A48" s="207" t="s">
        <v>37</v>
      </c>
      <c r="B48" s="208" t="s">
        <v>40</v>
      </c>
      <c r="C48" s="202" t="s">
        <v>35</v>
      </c>
      <c r="D48" s="210" t="s">
        <v>182</v>
      </c>
      <c r="E48" s="24" t="s">
        <v>217</v>
      </c>
      <c r="F48" s="86">
        <v>121</v>
      </c>
      <c r="G48" s="80">
        <v>0</v>
      </c>
      <c r="H48" s="204"/>
      <c r="I48" s="204"/>
      <c r="J48" s="204"/>
      <c r="K48" s="204"/>
      <c r="L48" s="80">
        <v>0</v>
      </c>
      <c r="M48" s="203"/>
      <c r="N48" s="52">
        <v>0</v>
      </c>
      <c r="O48" s="204"/>
      <c r="P48" s="204"/>
      <c r="Q48" s="11">
        <v>5.6959501322000001</v>
      </c>
      <c r="R48" s="204"/>
      <c r="S48" s="204"/>
      <c r="T48" s="53">
        <v>7.6583333333333314</v>
      </c>
      <c r="U48" s="204"/>
      <c r="V48" s="204"/>
      <c r="W48" s="11">
        <v>5.0347683223140001</v>
      </c>
      <c r="X48" s="204"/>
      <c r="Y48" s="204"/>
      <c r="Z48" s="53">
        <v>6.9874999999999972</v>
      </c>
      <c r="AA48" s="204"/>
      <c r="AB48" s="204"/>
      <c r="AC48" s="204"/>
      <c r="AD48" s="204"/>
      <c r="AE48" s="204"/>
      <c r="AF48" s="9">
        <v>3.6880991916307444</v>
      </c>
      <c r="AG48" s="9">
        <v>847</v>
      </c>
      <c r="AH48" s="9">
        <v>0.39253847872271919</v>
      </c>
      <c r="AI48" s="9">
        <v>14</v>
      </c>
      <c r="AJ48" s="9">
        <v>2.7725961538461537</v>
      </c>
      <c r="AK48" s="9" t="s">
        <v>248</v>
      </c>
      <c r="AL48" s="9">
        <v>120</v>
      </c>
      <c r="AM48" s="9">
        <v>3.6950833513623191</v>
      </c>
      <c r="AN48" s="9">
        <v>3.7101063829787235</v>
      </c>
      <c r="AO48" s="73">
        <v>0</v>
      </c>
      <c r="AP48" s="80">
        <v>0</v>
      </c>
      <c r="AQ48" s="80">
        <v>0</v>
      </c>
      <c r="AR48" s="224">
        <v>242</v>
      </c>
      <c r="AS48" s="224" t="s">
        <v>248</v>
      </c>
      <c r="AT48" s="11">
        <v>8628.3469999999998</v>
      </c>
      <c r="AU48" s="11">
        <v>0</v>
      </c>
      <c r="AV48" s="11">
        <v>0</v>
      </c>
      <c r="AW48" s="11">
        <v>242</v>
      </c>
      <c r="AX48" s="203" t="s">
        <v>248</v>
      </c>
      <c r="AY48" s="235" t="s">
        <v>248</v>
      </c>
      <c r="AZ48" s="138">
        <v>35101</v>
      </c>
      <c r="BA48" s="188" t="s">
        <v>248</v>
      </c>
      <c r="BB48" s="203" t="s">
        <v>248</v>
      </c>
      <c r="BC48" s="203" t="s">
        <v>248</v>
      </c>
      <c r="BD48" s="217" t="s">
        <v>61</v>
      </c>
      <c r="BE48" s="201" t="s">
        <v>62</v>
      </c>
      <c r="BF48" s="201" t="s">
        <v>63</v>
      </c>
      <c r="BG48" s="201" t="s">
        <v>196</v>
      </c>
      <c r="BH48" s="218" t="s">
        <v>513</v>
      </c>
      <c r="BI48" s="218" t="s">
        <v>67</v>
      </c>
      <c r="BJ48" s="370">
        <v>214</v>
      </c>
      <c r="BK48" s="370">
        <v>3</v>
      </c>
      <c r="BL48" s="219" t="s">
        <v>65</v>
      </c>
      <c r="BM48" s="52"/>
      <c r="BN48" s="218" t="s">
        <v>343</v>
      </c>
      <c r="BO48" s="217" t="s">
        <v>71</v>
      </c>
      <c r="BP48" s="201" t="s">
        <v>682</v>
      </c>
      <c r="BQ48" s="52" t="s">
        <v>716</v>
      </c>
    </row>
    <row r="49" spans="1:69" ht="15.75">
      <c r="A49" s="207" t="s">
        <v>37</v>
      </c>
      <c r="B49" s="208" t="s">
        <v>40</v>
      </c>
      <c r="C49" s="202" t="s">
        <v>35</v>
      </c>
      <c r="D49" s="210" t="s">
        <v>182</v>
      </c>
      <c r="E49" s="24" t="s">
        <v>217</v>
      </c>
      <c r="F49" s="86">
        <v>39</v>
      </c>
      <c r="G49" s="80">
        <v>0</v>
      </c>
      <c r="H49" s="204"/>
      <c r="I49" s="204"/>
      <c r="J49" s="204"/>
      <c r="K49" s="204"/>
      <c r="L49" s="80">
        <v>0</v>
      </c>
      <c r="M49" s="203"/>
      <c r="N49" s="52">
        <v>0</v>
      </c>
      <c r="O49" s="204"/>
      <c r="P49" s="204"/>
      <c r="Q49" s="11">
        <v>7.9852563077000003</v>
      </c>
      <c r="R49" s="204"/>
      <c r="S49" s="204"/>
      <c r="T49" s="53">
        <v>9.5124999999999993</v>
      </c>
      <c r="U49" s="204"/>
      <c r="V49" s="204"/>
      <c r="W49" s="11">
        <v>8.0624614358974007</v>
      </c>
      <c r="X49" s="204"/>
      <c r="Y49" s="204"/>
      <c r="Z49" s="53">
        <v>9.5124999999999993</v>
      </c>
      <c r="AA49" s="204"/>
      <c r="AB49" s="204"/>
      <c r="AC49" s="204"/>
      <c r="AD49" s="204"/>
      <c r="AE49" s="204"/>
      <c r="AF49" s="9">
        <v>2.7558646618871765</v>
      </c>
      <c r="AG49" s="9">
        <v>266</v>
      </c>
      <c r="AH49" s="9">
        <v>0.27815011316862837</v>
      </c>
      <c r="AI49" s="9">
        <v>33</v>
      </c>
      <c r="AJ49" s="9">
        <v>2.114655172413793</v>
      </c>
      <c r="AK49" s="9" t="s">
        <v>248</v>
      </c>
      <c r="AL49" s="9">
        <v>0</v>
      </c>
      <c r="AM49" s="9"/>
      <c r="AN49" s="9"/>
      <c r="AO49" s="73">
        <v>0</v>
      </c>
      <c r="AP49" s="80">
        <v>0</v>
      </c>
      <c r="AQ49" s="80">
        <v>0</v>
      </c>
      <c r="AR49" s="224">
        <v>78</v>
      </c>
      <c r="AS49" s="224" t="s">
        <v>248</v>
      </c>
      <c r="AT49" s="11">
        <v>2786.047</v>
      </c>
      <c r="AU49" s="11">
        <v>0</v>
      </c>
      <c r="AV49" s="11">
        <v>0</v>
      </c>
      <c r="AW49" s="11">
        <v>78</v>
      </c>
      <c r="AX49" s="203" t="s">
        <v>248</v>
      </c>
      <c r="AY49" s="235" t="s">
        <v>248</v>
      </c>
      <c r="AZ49" s="138">
        <v>35101</v>
      </c>
      <c r="BA49" s="188" t="s">
        <v>248</v>
      </c>
      <c r="BB49" s="203" t="s">
        <v>248</v>
      </c>
      <c r="BC49" s="203" t="s">
        <v>248</v>
      </c>
      <c r="BD49" s="217" t="s">
        <v>61</v>
      </c>
      <c r="BE49" s="201" t="s">
        <v>62</v>
      </c>
      <c r="BF49" s="201" t="s">
        <v>63</v>
      </c>
      <c r="BG49" s="201" t="s">
        <v>196</v>
      </c>
      <c r="BH49" s="218" t="s">
        <v>513</v>
      </c>
      <c r="BI49" s="218" t="s">
        <v>68</v>
      </c>
      <c r="BJ49" s="370">
        <v>214</v>
      </c>
      <c r="BK49" s="370">
        <v>4</v>
      </c>
      <c r="BL49" s="219" t="s">
        <v>65</v>
      </c>
      <c r="BM49" s="52"/>
      <c r="BN49" s="218" t="s">
        <v>343</v>
      </c>
      <c r="BO49" s="217" t="s">
        <v>71</v>
      </c>
      <c r="BP49" s="201" t="s">
        <v>682</v>
      </c>
      <c r="BQ49" s="52" t="s">
        <v>716</v>
      </c>
    </row>
    <row r="50" spans="1:69" ht="15.75">
      <c r="A50" s="207" t="s">
        <v>37</v>
      </c>
      <c r="B50" s="208" t="s">
        <v>40</v>
      </c>
      <c r="C50" s="202" t="s">
        <v>35</v>
      </c>
      <c r="D50" s="210" t="s">
        <v>182</v>
      </c>
      <c r="E50" s="24" t="s">
        <v>315</v>
      </c>
      <c r="F50" s="86">
        <v>354</v>
      </c>
      <c r="G50" s="80">
        <v>1</v>
      </c>
      <c r="H50" s="204"/>
      <c r="I50" s="204"/>
      <c r="J50" s="204"/>
      <c r="K50" s="204"/>
      <c r="L50" s="80">
        <v>0</v>
      </c>
      <c r="M50" s="203"/>
      <c r="N50" s="52">
        <v>0</v>
      </c>
      <c r="O50" s="204"/>
      <c r="P50" s="204"/>
      <c r="Q50" s="11">
        <v>5.7796003143999997</v>
      </c>
      <c r="R50" s="204"/>
      <c r="S50" s="204"/>
      <c r="T50" s="53">
        <v>7.0964285714285689</v>
      </c>
      <c r="U50" s="204"/>
      <c r="V50" s="204"/>
      <c r="W50" s="11">
        <v>5.7883254957507004</v>
      </c>
      <c r="X50" s="204"/>
      <c r="Y50" s="204"/>
      <c r="Z50" s="53">
        <v>7.2431818181818164</v>
      </c>
      <c r="AA50" s="204"/>
      <c r="AB50" s="204"/>
      <c r="AC50" s="204"/>
      <c r="AD50" s="204"/>
      <c r="AE50" s="204"/>
      <c r="AF50" s="9">
        <v>3.4105395953632414</v>
      </c>
      <c r="AG50" s="9">
        <v>2470</v>
      </c>
      <c r="AH50" s="9">
        <v>0.41128005246954558</v>
      </c>
      <c r="AI50" s="9">
        <v>60</v>
      </c>
      <c r="AJ50" s="9">
        <v>2.5979938271604937</v>
      </c>
      <c r="AK50" s="9" t="s">
        <v>248</v>
      </c>
      <c r="AL50" s="9">
        <v>353</v>
      </c>
      <c r="AM50" s="9">
        <v>3.4105395953632414</v>
      </c>
      <c r="AN50" s="9">
        <v>3.4635076252723311</v>
      </c>
      <c r="AO50" s="73">
        <v>0</v>
      </c>
      <c r="AP50" s="80">
        <v>0</v>
      </c>
      <c r="AQ50" s="80">
        <v>0</v>
      </c>
      <c r="AR50" s="224">
        <v>706</v>
      </c>
      <c r="AS50" s="224" t="s">
        <v>248</v>
      </c>
      <c r="AT50" s="11">
        <v>25142.946</v>
      </c>
      <c r="AU50" s="11">
        <v>0</v>
      </c>
      <c r="AV50" s="11">
        <v>0</v>
      </c>
      <c r="AW50" s="11">
        <v>706</v>
      </c>
      <c r="AX50" s="203" t="s">
        <v>248</v>
      </c>
      <c r="AY50" s="235" t="s">
        <v>248</v>
      </c>
      <c r="AZ50" s="138">
        <v>192697</v>
      </c>
      <c r="BA50" s="188" t="s">
        <v>248</v>
      </c>
      <c r="BB50" s="203" t="s">
        <v>248</v>
      </c>
      <c r="BC50" s="203" t="s">
        <v>248</v>
      </c>
      <c r="BD50" s="217" t="s">
        <v>61</v>
      </c>
      <c r="BE50" s="201" t="s">
        <v>62</v>
      </c>
      <c r="BF50" s="201" t="s">
        <v>63</v>
      </c>
      <c r="BG50" s="201" t="s">
        <v>196</v>
      </c>
      <c r="BH50" s="456" t="s">
        <v>515</v>
      </c>
      <c r="BI50" s="218" t="s">
        <v>64</v>
      </c>
      <c r="BJ50" s="370">
        <v>214</v>
      </c>
      <c r="BK50" s="370">
        <v>1</v>
      </c>
      <c r="BL50" s="219" t="s">
        <v>65</v>
      </c>
      <c r="BM50" s="52"/>
      <c r="BN50" s="218" t="s">
        <v>343</v>
      </c>
      <c r="BO50" s="217" t="s">
        <v>315</v>
      </c>
      <c r="BP50" s="201" t="s">
        <v>684</v>
      </c>
      <c r="BQ50" s="52" t="s">
        <v>716</v>
      </c>
    </row>
    <row r="51" spans="1:69" ht="15.75">
      <c r="A51" s="207" t="s">
        <v>37</v>
      </c>
      <c r="B51" s="208" t="s">
        <v>40</v>
      </c>
      <c r="C51" s="202" t="s">
        <v>35</v>
      </c>
      <c r="D51" s="210" t="s">
        <v>182</v>
      </c>
      <c r="E51" s="24" t="s">
        <v>315</v>
      </c>
      <c r="F51" s="86">
        <v>353</v>
      </c>
      <c r="G51" s="80">
        <v>5</v>
      </c>
      <c r="H51" s="204"/>
      <c r="I51" s="204"/>
      <c r="J51" s="204"/>
      <c r="K51" s="204"/>
      <c r="L51" s="80">
        <v>0</v>
      </c>
      <c r="M51" s="203"/>
      <c r="N51" s="52">
        <v>2</v>
      </c>
      <c r="O51" s="204"/>
      <c r="P51" s="204"/>
      <c r="Q51" s="11">
        <v>8.0842210631999993</v>
      </c>
      <c r="R51" s="204"/>
      <c r="S51" s="204"/>
      <c r="T51" s="53">
        <v>13.699999999999998</v>
      </c>
      <c r="U51" s="204"/>
      <c r="V51" s="204"/>
      <c r="W51" s="11">
        <v>8.1467153017241003</v>
      </c>
      <c r="X51" s="204"/>
      <c r="Y51" s="204"/>
      <c r="Z51" s="53">
        <v>13.779999999999998</v>
      </c>
      <c r="AA51" s="204"/>
      <c r="AB51" s="204"/>
      <c r="AC51" s="204"/>
      <c r="AD51" s="204"/>
      <c r="AE51" s="204"/>
      <c r="AF51" s="9">
        <v>3.0669777054219667</v>
      </c>
      <c r="AG51" s="9">
        <v>2422</v>
      </c>
      <c r="AH51" s="9">
        <v>0.586354622178619</v>
      </c>
      <c r="AI51" s="9">
        <v>428</v>
      </c>
      <c r="AJ51" s="9">
        <v>2.052801724137931</v>
      </c>
      <c r="AK51" s="9" t="s">
        <v>248</v>
      </c>
      <c r="AL51" s="9">
        <v>346</v>
      </c>
      <c r="AM51" s="9">
        <v>3.0669777054219667</v>
      </c>
      <c r="AN51" s="9">
        <v>3.1019882179675995</v>
      </c>
      <c r="AO51" s="73">
        <v>0</v>
      </c>
      <c r="AP51" s="80">
        <v>0</v>
      </c>
      <c r="AQ51" s="80">
        <v>0</v>
      </c>
      <c r="AR51" s="224">
        <v>696</v>
      </c>
      <c r="AS51" s="224" t="s">
        <v>248</v>
      </c>
      <c r="AT51" s="11">
        <v>24854.543000000001</v>
      </c>
      <c r="AU51" s="11">
        <v>0</v>
      </c>
      <c r="AV51" s="11">
        <v>0</v>
      </c>
      <c r="AW51" s="11">
        <v>696</v>
      </c>
      <c r="AX51" s="203" t="s">
        <v>248</v>
      </c>
      <c r="AY51" s="235" t="s">
        <v>248</v>
      </c>
      <c r="AZ51" s="138">
        <v>192697</v>
      </c>
      <c r="BA51" s="188" t="s">
        <v>248</v>
      </c>
      <c r="BB51" s="203" t="s">
        <v>248</v>
      </c>
      <c r="BC51" s="203" t="s">
        <v>248</v>
      </c>
      <c r="BD51" s="217" t="s">
        <v>61</v>
      </c>
      <c r="BE51" s="201" t="s">
        <v>62</v>
      </c>
      <c r="BF51" s="201" t="s">
        <v>63</v>
      </c>
      <c r="BG51" s="201" t="s">
        <v>196</v>
      </c>
      <c r="BH51" s="456" t="s">
        <v>515</v>
      </c>
      <c r="BI51" s="218" t="s">
        <v>66</v>
      </c>
      <c r="BJ51" s="370">
        <v>214</v>
      </c>
      <c r="BK51" s="370">
        <v>7</v>
      </c>
      <c r="BL51" s="219" t="s">
        <v>65</v>
      </c>
      <c r="BM51" s="52"/>
      <c r="BN51" s="218" t="s">
        <v>343</v>
      </c>
      <c r="BO51" s="217" t="s">
        <v>315</v>
      </c>
      <c r="BP51" s="201" t="s">
        <v>684</v>
      </c>
      <c r="BQ51" s="52" t="s">
        <v>716</v>
      </c>
    </row>
    <row r="52" spans="1:69" ht="15.75">
      <c r="A52" s="207" t="s">
        <v>37</v>
      </c>
      <c r="B52" s="208" t="s">
        <v>40</v>
      </c>
      <c r="C52" s="202" t="s">
        <v>35</v>
      </c>
      <c r="D52" s="210" t="s">
        <v>182</v>
      </c>
      <c r="E52" s="24" t="s">
        <v>315</v>
      </c>
      <c r="F52" s="86">
        <v>349</v>
      </c>
      <c r="G52" s="80">
        <v>1</v>
      </c>
      <c r="H52" s="204"/>
      <c r="I52" s="204"/>
      <c r="J52" s="204"/>
      <c r="K52" s="204"/>
      <c r="L52" s="80">
        <v>0</v>
      </c>
      <c r="M52" s="203"/>
      <c r="N52" s="52">
        <v>0</v>
      </c>
      <c r="O52" s="204"/>
      <c r="P52" s="204"/>
      <c r="Q52" s="11">
        <v>5.7786031005999998</v>
      </c>
      <c r="R52" s="204"/>
      <c r="S52" s="204"/>
      <c r="T52" s="53">
        <v>7.6999999999999957</v>
      </c>
      <c r="U52" s="204"/>
      <c r="V52" s="204"/>
      <c r="W52" s="11">
        <v>5.1733100747126004</v>
      </c>
      <c r="X52" s="204"/>
      <c r="Y52" s="204"/>
      <c r="Z52" s="53">
        <v>7.3833333333333302</v>
      </c>
      <c r="AA52" s="204"/>
      <c r="AB52" s="204"/>
      <c r="AC52" s="204"/>
      <c r="AD52" s="204"/>
      <c r="AE52" s="204"/>
      <c r="AF52" s="9">
        <v>3.6353995734117173</v>
      </c>
      <c r="AG52" s="9">
        <v>2436</v>
      </c>
      <c r="AH52" s="9">
        <v>0.40883323060426102</v>
      </c>
      <c r="AI52" s="9">
        <v>59</v>
      </c>
      <c r="AJ52" s="9">
        <v>2.703896103896104</v>
      </c>
      <c r="AK52" s="9" t="s">
        <v>248</v>
      </c>
      <c r="AL52" s="9">
        <v>347</v>
      </c>
      <c r="AM52" s="9">
        <v>3.6362124445900696</v>
      </c>
      <c r="AN52" s="9">
        <v>3.6796101485148514</v>
      </c>
      <c r="AO52" s="73">
        <v>0</v>
      </c>
      <c r="AP52" s="80">
        <v>0</v>
      </c>
      <c r="AQ52" s="80">
        <v>0</v>
      </c>
      <c r="AR52" s="224">
        <v>696</v>
      </c>
      <c r="AS52" s="224" t="s">
        <v>248</v>
      </c>
      <c r="AT52" s="11">
        <v>24908.187000000002</v>
      </c>
      <c r="AU52" s="11">
        <v>0</v>
      </c>
      <c r="AV52" s="11">
        <v>0</v>
      </c>
      <c r="AW52" s="11">
        <v>696</v>
      </c>
      <c r="AX52" s="203" t="s">
        <v>248</v>
      </c>
      <c r="AY52" s="235" t="s">
        <v>248</v>
      </c>
      <c r="AZ52" s="138">
        <v>192697</v>
      </c>
      <c r="BA52" s="188" t="s">
        <v>248</v>
      </c>
      <c r="BB52" s="203" t="s">
        <v>248</v>
      </c>
      <c r="BC52" s="203" t="s">
        <v>248</v>
      </c>
      <c r="BD52" s="217" t="s">
        <v>61</v>
      </c>
      <c r="BE52" s="201" t="s">
        <v>62</v>
      </c>
      <c r="BF52" s="201" t="s">
        <v>63</v>
      </c>
      <c r="BG52" s="201" t="s">
        <v>196</v>
      </c>
      <c r="BH52" s="456" t="s">
        <v>515</v>
      </c>
      <c r="BI52" s="218" t="s">
        <v>67</v>
      </c>
      <c r="BJ52" s="370">
        <v>214</v>
      </c>
      <c r="BK52" s="370">
        <v>3</v>
      </c>
      <c r="BL52" s="219" t="s">
        <v>65</v>
      </c>
      <c r="BM52" s="52"/>
      <c r="BN52" s="218" t="s">
        <v>343</v>
      </c>
      <c r="BO52" s="217" t="s">
        <v>315</v>
      </c>
      <c r="BP52" s="201" t="s">
        <v>684</v>
      </c>
      <c r="BQ52" s="52" t="s">
        <v>716</v>
      </c>
    </row>
    <row r="53" spans="1:69" ht="15.75">
      <c r="A53" s="207" t="s">
        <v>37</v>
      </c>
      <c r="B53" s="208" t="s">
        <v>40</v>
      </c>
      <c r="C53" s="202" t="s">
        <v>35</v>
      </c>
      <c r="D53" s="210" t="s">
        <v>182</v>
      </c>
      <c r="E53" s="24" t="s">
        <v>315</v>
      </c>
      <c r="F53" s="86">
        <v>351</v>
      </c>
      <c r="G53" s="80">
        <v>2</v>
      </c>
      <c r="H53" s="204"/>
      <c r="I53" s="204"/>
      <c r="J53" s="204"/>
      <c r="K53" s="204"/>
      <c r="L53" s="80">
        <v>0</v>
      </c>
      <c r="M53" s="203"/>
      <c r="N53" s="52">
        <v>0</v>
      </c>
      <c r="O53" s="204"/>
      <c r="P53" s="204"/>
      <c r="Q53" s="11">
        <v>7.8731888681999997</v>
      </c>
      <c r="R53" s="204"/>
      <c r="S53" s="204"/>
      <c r="T53" s="53">
        <v>9.7527777777777782</v>
      </c>
      <c r="U53" s="204"/>
      <c r="V53" s="204"/>
      <c r="W53" s="11">
        <v>7.9244067191976999</v>
      </c>
      <c r="X53" s="204"/>
      <c r="Y53" s="204"/>
      <c r="Z53" s="53">
        <v>9.9275000000000002</v>
      </c>
      <c r="AA53" s="204"/>
      <c r="AB53" s="204"/>
      <c r="AC53" s="204"/>
      <c r="AD53" s="204"/>
      <c r="AE53" s="204"/>
      <c r="AF53" s="9">
        <v>2.760487205375826</v>
      </c>
      <c r="AG53" s="9">
        <v>2422</v>
      </c>
      <c r="AH53" s="9">
        <v>0.28971163804117506</v>
      </c>
      <c r="AI53" s="9">
        <v>375</v>
      </c>
      <c r="AJ53" s="9">
        <v>2.1093657817109146</v>
      </c>
      <c r="AK53" s="9" t="s">
        <v>248</v>
      </c>
      <c r="AL53" s="9">
        <v>0</v>
      </c>
      <c r="AM53" s="9"/>
      <c r="AN53" s="9"/>
      <c r="AO53" s="73">
        <v>0</v>
      </c>
      <c r="AP53" s="80">
        <v>0</v>
      </c>
      <c r="AQ53" s="80">
        <v>0</v>
      </c>
      <c r="AR53" s="224">
        <v>698</v>
      </c>
      <c r="AS53" s="224" t="s">
        <v>248</v>
      </c>
      <c r="AT53" s="11">
        <v>24877.359</v>
      </c>
      <c r="AU53" s="11">
        <v>0</v>
      </c>
      <c r="AV53" s="11">
        <v>0</v>
      </c>
      <c r="AW53" s="11">
        <v>698</v>
      </c>
      <c r="AX53" s="203" t="s">
        <v>248</v>
      </c>
      <c r="AY53" s="235" t="s">
        <v>248</v>
      </c>
      <c r="AZ53" s="138">
        <v>192697</v>
      </c>
      <c r="BA53" s="188" t="s">
        <v>248</v>
      </c>
      <c r="BB53" s="203" t="s">
        <v>248</v>
      </c>
      <c r="BC53" s="203" t="s">
        <v>248</v>
      </c>
      <c r="BD53" s="217" t="s">
        <v>61</v>
      </c>
      <c r="BE53" s="201" t="s">
        <v>62</v>
      </c>
      <c r="BF53" s="201" t="s">
        <v>63</v>
      </c>
      <c r="BG53" s="201" t="s">
        <v>196</v>
      </c>
      <c r="BH53" s="456" t="s">
        <v>515</v>
      </c>
      <c r="BI53" s="218" t="s">
        <v>68</v>
      </c>
      <c r="BJ53" s="370">
        <v>214</v>
      </c>
      <c r="BK53" s="370">
        <v>4</v>
      </c>
      <c r="BL53" s="219" t="s">
        <v>65</v>
      </c>
      <c r="BM53" s="52"/>
      <c r="BN53" s="218" t="s">
        <v>343</v>
      </c>
      <c r="BO53" s="217" t="s">
        <v>315</v>
      </c>
      <c r="BP53" s="201" t="s">
        <v>684</v>
      </c>
      <c r="BQ53" s="52" t="s">
        <v>716</v>
      </c>
    </row>
    <row r="54" spans="1:69" ht="15.75">
      <c r="A54" s="207" t="s">
        <v>37</v>
      </c>
      <c r="B54" s="208" t="s">
        <v>40</v>
      </c>
      <c r="C54" s="202" t="s">
        <v>35</v>
      </c>
      <c r="D54" s="210" t="s">
        <v>182</v>
      </c>
      <c r="E54" s="24" t="s">
        <v>316</v>
      </c>
      <c r="F54" s="86">
        <v>45</v>
      </c>
      <c r="G54" s="80">
        <v>0</v>
      </c>
      <c r="H54" s="204"/>
      <c r="I54" s="204"/>
      <c r="J54" s="204"/>
      <c r="K54" s="204"/>
      <c r="L54" s="80">
        <v>0</v>
      </c>
      <c r="M54" s="203"/>
      <c r="N54" s="52">
        <v>0</v>
      </c>
      <c r="O54" s="204"/>
      <c r="P54" s="204"/>
      <c r="Q54" s="11">
        <v>5.6698665332999996</v>
      </c>
      <c r="R54" s="204"/>
      <c r="S54" s="204"/>
      <c r="T54" s="53">
        <v>7.375</v>
      </c>
      <c r="U54" s="204"/>
      <c r="V54" s="204"/>
      <c r="W54" s="11">
        <v>5.7874882222222004</v>
      </c>
      <c r="X54" s="204"/>
      <c r="Y54" s="204"/>
      <c r="Z54" s="53">
        <v>7.4375</v>
      </c>
      <c r="AA54" s="204"/>
      <c r="AB54" s="204"/>
      <c r="AC54" s="204"/>
      <c r="AD54" s="204"/>
      <c r="AE54" s="204"/>
      <c r="AF54" s="9">
        <v>3.415031751753792</v>
      </c>
      <c r="AG54" s="9">
        <v>315</v>
      </c>
      <c r="AH54" s="9">
        <v>0.40637424412297973</v>
      </c>
      <c r="AI54" s="9">
        <v>4</v>
      </c>
      <c r="AJ54" s="9">
        <v>2.6087962962962963</v>
      </c>
      <c r="AK54" s="9" t="s">
        <v>248</v>
      </c>
      <c r="AL54" s="9">
        <v>44</v>
      </c>
      <c r="AM54" s="9">
        <v>3.4109415636434188</v>
      </c>
      <c r="AN54" s="9">
        <v>3.4419642857142856</v>
      </c>
      <c r="AO54" s="73">
        <v>0</v>
      </c>
      <c r="AP54" s="80">
        <v>0</v>
      </c>
      <c r="AQ54" s="80">
        <v>0</v>
      </c>
      <c r="AR54" s="224">
        <v>90</v>
      </c>
      <c r="AS54" s="224" t="s">
        <v>248</v>
      </c>
      <c r="AT54" s="11">
        <v>3217.3249999999998</v>
      </c>
      <c r="AU54" s="11">
        <v>0</v>
      </c>
      <c r="AV54" s="11">
        <v>0</v>
      </c>
      <c r="AW54" s="11">
        <v>90</v>
      </c>
      <c r="AX54" s="203" t="s">
        <v>248</v>
      </c>
      <c r="AY54" s="235" t="s">
        <v>248</v>
      </c>
      <c r="AZ54" s="138">
        <v>26983</v>
      </c>
      <c r="BA54" s="188" t="s">
        <v>248</v>
      </c>
      <c r="BB54" s="203" t="s">
        <v>248</v>
      </c>
      <c r="BC54" s="203" t="s">
        <v>248</v>
      </c>
      <c r="BD54" s="217" t="s">
        <v>61</v>
      </c>
      <c r="BE54" s="201" t="s">
        <v>62</v>
      </c>
      <c r="BF54" s="201" t="s">
        <v>63</v>
      </c>
      <c r="BG54" s="201" t="s">
        <v>196</v>
      </c>
      <c r="BH54" s="456" t="s">
        <v>514</v>
      </c>
      <c r="BI54" s="218" t="s">
        <v>64</v>
      </c>
      <c r="BJ54" s="370">
        <v>214</v>
      </c>
      <c r="BK54" s="370">
        <v>1</v>
      </c>
      <c r="BL54" s="219" t="s">
        <v>65</v>
      </c>
      <c r="BM54" s="52"/>
      <c r="BN54" s="218" t="s">
        <v>343</v>
      </c>
      <c r="BO54" s="217" t="s">
        <v>705</v>
      </c>
      <c r="BP54" s="201" t="s">
        <v>690</v>
      </c>
      <c r="BQ54" s="52" t="s">
        <v>718</v>
      </c>
    </row>
    <row r="55" spans="1:69" ht="15.75">
      <c r="A55" s="207" t="s">
        <v>37</v>
      </c>
      <c r="B55" s="208" t="s">
        <v>40</v>
      </c>
      <c r="C55" s="202" t="s">
        <v>35</v>
      </c>
      <c r="D55" s="210" t="s">
        <v>182</v>
      </c>
      <c r="E55" s="24" t="s">
        <v>316</v>
      </c>
      <c r="F55" s="86">
        <v>45</v>
      </c>
      <c r="G55" s="80">
        <v>0</v>
      </c>
      <c r="H55" s="204"/>
      <c r="I55" s="204"/>
      <c r="J55" s="204"/>
      <c r="K55" s="204"/>
      <c r="L55" s="80">
        <v>0</v>
      </c>
      <c r="M55" s="203"/>
      <c r="N55" s="52">
        <v>0</v>
      </c>
      <c r="O55" s="204"/>
      <c r="P55" s="204"/>
      <c r="Q55" s="11">
        <v>6.7397105333000003</v>
      </c>
      <c r="R55" s="204"/>
      <c r="S55" s="204"/>
      <c r="T55" s="53">
        <v>8.875</v>
      </c>
      <c r="U55" s="204"/>
      <c r="V55" s="204"/>
      <c r="W55" s="11">
        <v>6.7388439555554998</v>
      </c>
      <c r="X55" s="204"/>
      <c r="Y55" s="204"/>
      <c r="Z55" s="53">
        <v>8.875</v>
      </c>
      <c r="AA55" s="204"/>
      <c r="AB55" s="204"/>
      <c r="AC55" s="204"/>
      <c r="AD55" s="204"/>
      <c r="AE55" s="204"/>
      <c r="AF55" s="9">
        <v>2.6081632606837211</v>
      </c>
      <c r="AG55" s="9">
        <v>294</v>
      </c>
      <c r="AH55" s="9">
        <v>0.43001811568820963</v>
      </c>
      <c r="AI55" s="9">
        <v>114</v>
      </c>
      <c r="AJ55" s="9">
        <v>1.7949999999999999</v>
      </c>
      <c r="AK55" s="9" t="s">
        <v>248</v>
      </c>
      <c r="AL55" s="9">
        <v>0</v>
      </c>
      <c r="AM55" s="9"/>
      <c r="AN55" s="9"/>
      <c r="AO55" s="73">
        <v>0</v>
      </c>
      <c r="AP55" s="80">
        <v>0</v>
      </c>
      <c r="AQ55" s="80">
        <v>0</v>
      </c>
      <c r="AR55" s="224">
        <v>90</v>
      </c>
      <c r="AS55" s="224" t="s">
        <v>248</v>
      </c>
      <c r="AT55" s="11">
        <v>3211.1790000000001</v>
      </c>
      <c r="AU55" s="11">
        <v>0</v>
      </c>
      <c r="AV55" s="11">
        <v>0</v>
      </c>
      <c r="AW55" s="11">
        <v>90</v>
      </c>
      <c r="AX55" s="203" t="s">
        <v>248</v>
      </c>
      <c r="AY55" s="235" t="s">
        <v>248</v>
      </c>
      <c r="AZ55" s="138">
        <v>26983</v>
      </c>
      <c r="BA55" s="188" t="s">
        <v>248</v>
      </c>
      <c r="BB55" s="203" t="s">
        <v>248</v>
      </c>
      <c r="BC55" s="203" t="s">
        <v>248</v>
      </c>
      <c r="BD55" s="217" t="s">
        <v>61</v>
      </c>
      <c r="BE55" s="201" t="s">
        <v>62</v>
      </c>
      <c r="BF55" s="201" t="s">
        <v>63</v>
      </c>
      <c r="BG55" s="201" t="s">
        <v>196</v>
      </c>
      <c r="BH55" s="456" t="s">
        <v>514</v>
      </c>
      <c r="BI55" s="218" t="s">
        <v>66</v>
      </c>
      <c r="BJ55" s="370">
        <v>214</v>
      </c>
      <c r="BK55" s="370">
        <v>7</v>
      </c>
      <c r="BL55" s="219" t="s">
        <v>65</v>
      </c>
      <c r="BM55" s="52"/>
      <c r="BN55" s="218" t="s">
        <v>343</v>
      </c>
      <c r="BO55" s="217" t="s">
        <v>705</v>
      </c>
      <c r="BP55" s="201" t="s">
        <v>690</v>
      </c>
      <c r="BQ55" s="52" t="s">
        <v>718</v>
      </c>
    </row>
    <row r="56" spans="1:69" ht="15.75">
      <c r="A56" s="207" t="s">
        <v>37</v>
      </c>
      <c r="B56" s="208" t="s">
        <v>40</v>
      </c>
      <c r="C56" s="202" t="s">
        <v>35</v>
      </c>
      <c r="D56" s="210" t="s">
        <v>182</v>
      </c>
      <c r="E56" s="24" t="s">
        <v>316</v>
      </c>
      <c r="F56" s="86">
        <v>45</v>
      </c>
      <c r="G56" s="80">
        <v>0</v>
      </c>
      <c r="H56" s="204"/>
      <c r="I56" s="204"/>
      <c r="J56" s="204"/>
      <c r="K56" s="204"/>
      <c r="L56" s="80">
        <v>0</v>
      </c>
      <c r="M56" s="203"/>
      <c r="N56" s="52">
        <v>0</v>
      </c>
      <c r="O56" s="204"/>
      <c r="P56" s="204"/>
      <c r="Q56" s="11">
        <v>7.2577774444000003</v>
      </c>
      <c r="R56" s="204"/>
      <c r="S56" s="204"/>
      <c r="T56" s="53">
        <v>9.1875</v>
      </c>
      <c r="U56" s="204"/>
      <c r="V56" s="204"/>
      <c r="W56" s="11">
        <v>7.3860662222222002</v>
      </c>
      <c r="X56" s="204"/>
      <c r="Y56" s="204"/>
      <c r="Z56" s="53">
        <v>9.375</v>
      </c>
      <c r="AA56" s="204"/>
      <c r="AB56" s="204"/>
      <c r="AC56" s="204"/>
      <c r="AD56" s="204"/>
      <c r="AE56" s="204"/>
      <c r="AF56" s="9">
        <v>3.3628254057869071</v>
      </c>
      <c r="AG56" s="9">
        <v>315</v>
      </c>
      <c r="AH56" s="9">
        <v>0.54078899287006821</v>
      </c>
      <c r="AI56" s="9">
        <v>24</v>
      </c>
      <c r="AJ56" s="9">
        <v>2.2828947368421053</v>
      </c>
      <c r="AK56" s="9" t="s">
        <v>248</v>
      </c>
      <c r="AL56" s="9">
        <v>45</v>
      </c>
      <c r="AM56" s="9">
        <v>3.3628254057869071</v>
      </c>
      <c r="AN56" s="9">
        <v>3.4622093023255816</v>
      </c>
      <c r="AO56" s="73">
        <v>0</v>
      </c>
      <c r="AP56" s="80">
        <v>0</v>
      </c>
      <c r="AQ56" s="80">
        <v>0</v>
      </c>
      <c r="AR56" s="224">
        <v>90</v>
      </c>
      <c r="AS56" s="224" t="s">
        <v>248</v>
      </c>
      <c r="AT56" s="11">
        <v>3213.277</v>
      </c>
      <c r="AU56" s="11">
        <v>0</v>
      </c>
      <c r="AV56" s="11">
        <v>0</v>
      </c>
      <c r="AW56" s="11">
        <v>90</v>
      </c>
      <c r="AX56" s="203" t="s">
        <v>248</v>
      </c>
      <c r="AY56" s="235" t="s">
        <v>248</v>
      </c>
      <c r="AZ56" s="138">
        <v>26983</v>
      </c>
      <c r="BA56" s="188" t="s">
        <v>248</v>
      </c>
      <c r="BB56" s="203" t="s">
        <v>248</v>
      </c>
      <c r="BC56" s="203" t="s">
        <v>248</v>
      </c>
      <c r="BD56" s="217" t="s">
        <v>61</v>
      </c>
      <c r="BE56" s="201" t="s">
        <v>62</v>
      </c>
      <c r="BF56" s="201" t="s">
        <v>63</v>
      </c>
      <c r="BG56" s="201" t="s">
        <v>196</v>
      </c>
      <c r="BH56" s="456" t="s">
        <v>514</v>
      </c>
      <c r="BI56" s="218" t="s">
        <v>67</v>
      </c>
      <c r="BJ56" s="370">
        <v>214</v>
      </c>
      <c r="BK56" s="370">
        <v>3</v>
      </c>
      <c r="BL56" s="219" t="s">
        <v>65</v>
      </c>
      <c r="BM56" s="52"/>
      <c r="BN56" s="218" t="s">
        <v>343</v>
      </c>
      <c r="BO56" s="217" t="s">
        <v>705</v>
      </c>
      <c r="BP56" s="201" t="s">
        <v>690</v>
      </c>
      <c r="BQ56" s="52" t="s">
        <v>718</v>
      </c>
    </row>
    <row r="57" spans="1:69" ht="15.75">
      <c r="A57" s="207" t="s">
        <v>37</v>
      </c>
      <c r="B57" s="208" t="s">
        <v>40</v>
      </c>
      <c r="C57" s="202" t="s">
        <v>35</v>
      </c>
      <c r="D57" s="210" t="s">
        <v>182</v>
      </c>
      <c r="E57" s="24" t="s">
        <v>316</v>
      </c>
      <c r="F57" s="86">
        <v>35</v>
      </c>
      <c r="G57" s="80">
        <v>2</v>
      </c>
      <c r="H57" s="204"/>
      <c r="I57" s="204"/>
      <c r="J57" s="204"/>
      <c r="K57" s="204"/>
      <c r="L57" s="80">
        <v>0</v>
      </c>
      <c r="M57" s="203"/>
      <c r="N57" s="52">
        <v>0</v>
      </c>
      <c r="O57" s="204"/>
      <c r="P57" s="204"/>
      <c r="Q57" s="11">
        <v>7.5067573636000002</v>
      </c>
      <c r="R57" s="204"/>
      <c r="S57" s="204"/>
      <c r="T57" s="53">
        <v>9.1749999999999989</v>
      </c>
      <c r="U57" s="204"/>
      <c r="V57" s="204"/>
      <c r="W57" s="11">
        <v>7.5246057575757002</v>
      </c>
      <c r="X57" s="204"/>
      <c r="Y57" s="204"/>
      <c r="Z57" s="53">
        <v>9.1749999999999989</v>
      </c>
      <c r="AA57" s="204"/>
      <c r="AB57" s="204"/>
      <c r="AC57" s="204"/>
      <c r="AD57" s="204"/>
      <c r="AE57" s="204"/>
      <c r="AF57" s="9">
        <v>2.7180184279718702</v>
      </c>
      <c r="AG57" s="9">
        <v>217</v>
      </c>
      <c r="AH57" s="9">
        <v>0.45812817303119568</v>
      </c>
      <c r="AI57" s="9">
        <v>70</v>
      </c>
      <c r="AJ57" s="9">
        <v>1.885</v>
      </c>
      <c r="AK57" s="9" t="s">
        <v>248</v>
      </c>
      <c r="AL57" s="9">
        <v>0</v>
      </c>
      <c r="AM57" s="9"/>
      <c r="AN57" s="9"/>
      <c r="AO57" s="73">
        <v>0</v>
      </c>
      <c r="AP57" s="80">
        <v>0</v>
      </c>
      <c r="AQ57" s="80">
        <v>0</v>
      </c>
      <c r="AR57" s="224">
        <v>66</v>
      </c>
      <c r="AS57" s="224" t="s">
        <v>248</v>
      </c>
      <c r="AT57" s="11">
        <v>2354.2800000000002</v>
      </c>
      <c r="AU57" s="11">
        <v>0</v>
      </c>
      <c r="AV57" s="11">
        <v>0</v>
      </c>
      <c r="AW57" s="11">
        <v>66</v>
      </c>
      <c r="AX57" s="203" t="s">
        <v>248</v>
      </c>
      <c r="AY57" s="235" t="s">
        <v>248</v>
      </c>
      <c r="AZ57" s="138">
        <v>26983</v>
      </c>
      <c r="BA57" s="188" t="s">
        <v>248</v>
      </c>
      <c r="BB57" s="203" t="s">
        <v>248</v>
      </c>
      <c r="BC57" s="203" t="s">
        <v>248</v>
      </c>
      <c r="BD57" s="217" t="s">
        <v>61</v>
      </c>
      <c r="BE57" s="201" t="s">
        <v>62</v>
      </c>
      <c r="BF57" s="201" t="s">
        <v>63</v>
      </c>
      <c r="BG57" s="201" t="s">
        <v>196</v>
      </c>
      <c r="BH57" s="456" t="s">
        <v>514</v>
      </c>
      <c r="BI57" s="218" t="s">
        <v>68</v>
      </c>
      <c r="BJ57" s="370">
        <v>214</v>
      </c>
      <c r="BK57" s="370">
        <v>4</v>
      </c>
      <c r="BL57" s="219" t="s">
        <v>65</v>
      </c>
      <c r="BM57" s="52"/>
      <c r="BN57" s="218" t="s">
        <v>343</v>
      </c>
      <c r="BO57" s="217" t="s">
        <v>705</v>
      </c>
      <c r="BP57" s="201" t="s">
        <v>690</v>
      </c>
      <c r="BQ57" s="52" t="s">
        <v>718</v>
      </c>
    </row>
    <row r="58" spans="1:69" ht="15.75">
      <c r="A58" s="207" t="s">
        <v>37</v>
      </c>
      <c r="B58" s="208" t="s">
        <v>40</v>
      </c>
      <c r="C58" s="202" t="s">
        <v>35</v>
      </c>
      <c r="D58" s="210" t="s">
        <v>182</v>
      </c>
      <c r="E58" s="24" t="s">
        <v>602</v>
      </c>
      <c r="F58" s="86">
        <v>47</v>
      </c>
      <c r="G58" s="80">
        <v>0</v>
      </c>
      <c r="H58" s="204"/>
      <c r="I58" s="204"/>
      <c r="J58" s="204"/>
      <c r="K58" s="204"/>
      <c r="L58" s="80">
        <v>0</v>
      </c>
      <c r="M58" s="203"/>
      <c r="N58" s="52">
        <v>0</v>
      </c>
      <c r="O58" s="204"/>
      <c r="P58" s="204"/>
      <c r="Q58" s="11">
        <v>6.0906168085000001</v>
      </c>
      <c r="R58" s="204"/>
      <c r="S58" s="204"/>
      <c r="T58" s="53">
        <v>6.9156250000000004</v>
      </c>
      <c r="U58" s="204"/>
      <c r="V58" s="204"/>
      <c r="W58" s="11">
        <v>6.1115743617021003</v>
      </c>
      <c r="X58" s="204"/>
      <c r="Y58" s="204"/>
      <c r="Z58" s="53">
        <v>6.9386363636363635</v>
      </c>
      <c r="AA58" s="204"/>
      <c r="AB58" s="204"/>
      <c r="AC58" s="204"/>
      <c r="AD58" s="204"/>
      <c r="AE58" s="204"/>
      <c r="AF58" s="9">
        <v>3.4263221913195672</v>
      </c>
      <c r="AG58" s="9">
        <v>329</v>
      </c>
      <c r="AH58" s="9">
        <v>0.40538003776293702</v>
      </c>
      <c r="AI58" s="9">
        <v>6</v>
      </c>
      <c r="AJ58" s="9">
        <v>2.6066326530612245</v>
      </c>
      <c r="AK58" s="9" t="s">
        <v>248</v>
      </c>
      <c r="AL58" s="9">
        <v>47</v>
      </c>
      <c r="AM58" s="9">
        <v>3.4263221913195672</v>
      </c>
      <c r="AN58" s="9">
        <v>3.4600840336134455</v>
      </c>
      <c r="AO58" s="73">
        <v>0</v>
      </c>
      <c r="AP58" s="80">
        <v>0</v>
      </c>
      <c r="AQ58" s="80">
        <v>0</v>
      </c>
      <c r="AR58" s="224">
        <v>94</v>
      </c>
      <c r="AS58" s="224" t="s">
        <v>248</v>
      </c>
      <c r="AT58" s="11">
        <v>3346.4859999999999</v>
      </c>
      <c r="AU58" s="11">
        <v>0</v>
      </c>
      <c r="AV58" s="11">
        <v>0</v>
      </c>
      <c r="AW58" s="11">
        <v>94</v>
      </c>
      <c r="AX58" s="203" t="s">
        <v>248</v>
      </c>
      <c r="AY58" s="235" t="s">
        <v>248</v>
      </c>
      <c r="AZ58" s="138">
        <v>21511</v>
      </c>
      <c r="BA58" s="188" t="s">
        <v>248</v>
      </c>
      <c r="BB58" s="203" t="s">
        <v>248</v>
      </c>
      <c r="BC58" s="203" t="s">
        <v>248</v>
      </c>
      <c r="BD58" s="217" t="s">
        <v>61</v>
      </c>
      <c r="BE58" s="201" t="s">
        <v>62</v>
      </c>
      <c r="BF58" s="201" t="s">
        <v>63</v>
      </c>
      <c r="BG58" s="201" t="s">
        <v>196</v>
      </c>
      <c r="BH58" s="456" t="s">
        <v>513</v>
      </c>
      <c r="BI58" s="218" t="s">
        <v>64</v>
      </c>
      <c r="BJ58" s="370">
        <v>214</v>
      </c>
      <c r="BK58" s="370">
        <v>1</v>
      </c>
      <c r="BL58" s="219" t="s">
        <v>65</v>
      </c>
      <c r="BM58" s="52"/>
      <c r="BN58" s="218" t="s">
        <v>343</v>
      </c>
      <c r="BO58" s="217" t="s">
        <v>339</v>
      </c>
      <c r="BP58" s="201" t="s">
        <v>699</v>
      </c>
      <c r="BQ58" s="52" t="s">
        <v>715</v>
      </c>
    </row>
    <row r="59" spans="1:69" ht="15.75">
      <c r="A59" s="207" t="s">
        <v>37</v>
      </c>
      <c r="B59" s="208" t="s">
        <v>40</v>
      </c>
      <c r="C59" s="202" t="s">
        <v>35</v>
      </c>
      <c r="D59" s="210" t="s">
        <v>182</v>
      </c>
      <c r="E59" s="24" t="s">
        <v>602</v>
      </c>
      <c r="F59" s="86">
        <v>47</v>
      </c>
      <c r="G59" s="80">
        <v>0</v>
      </c>
      <c r="H59" s="204"/>
      <c r="I59" s="204"/>
      <c r="J59" s="204"/>
      <c r="K59" s="204"/>
      <c r="L59" s="80">
        <v>0</v>
      </c>
      <c r="M59" s="203"/>
      <c r="N59" s="52">
        <v>0</v>
      </c>
      <c r="O59" s="204"/>
      <c r="P59" s="204"/>
      <c r="Q59" s="11">
        <v>6.4643828297999999</v>
      </c>
      <c r="R59" s="204"/>
      <c r="S59" s="204"/>
      <c r="T59" s="53">
        <v>7.2749999999999995</v>
      </c>
      <c r="U59" s="204"/>
      <c r="V59" s="204"/>
      <c r="W59" s="11">
        <v>6.4066807021276002</v>
      </c>
      <c r="X59" s="204"/>
      <c r="Y59" s="204"/>
      <c r="Z59" s="53">
        <v>7.1624999999999996</v>
      </c>
      <c r="AA59" s="204"/>
      <c r="AB59" s="204"/>
      <c r="AC59" s="204"/>
      <c r="AD59" s="204"/>
      <c r="AE59" s="204"/>
      <c r="AF59" s="9">
        <v>3.2853799373545547</v>
      </c>
      <c r="AG59" s="9">
        <v>329</v>
      </c>
      <c r="AH59" s="9">
        <v>0.46844216360400842</v>
      </c>
      <c r="AI59" s="9">
        <v>19</v>
      </c>
      <c r="AJ59" s="9">
        <v>2.4328947368421052</v>
      </c>
      <c r="AK59" s="9" t="s">
        <v>248</v>
      </c>
      <c r="AL59" s="9">
        <v>47</v>
      </c>
      <c r="AM59" s="9">
        <v>3.2853799373545547</v>
      </c>
      <c r="AN59" s="9">
        <v>3.3279816513761467</v>
      </c>
      <c r="AO59" s="73">
        <v>0</v>
      </c>
      <c r="AP59" s="80">
        <v>0</v>
      </c>
      <c r="AQ59" s="80">
        <v>0</v>
      </c>
      <c r="AR59" s="224">
        <v>94</v>
      </c>
      <c r="AS59" s="224" t="s">
        <v>248</v>
      </c>
      <c r="AT59" s="11">
        <v>3347.5459999999998</v>
      </c>
      <c r="AU59" s="11">
        <v>0</v>
      </c>
      <c r="AV59" s="11">
        <v>0</v>
      </c>
      <c r="AW59" s="11">
        <v>94</v>
      </c>
      <c r="AX59" s="203" t="s">
        <v>248</v>
      </c>
      <c r="AY59" s="235" t="s">
        <v>248</v>
      </c>
      <c r="AZ59" s="138">
        <v>21511</v>
      </c>
      <c r="BA59" s="188" t="s">
        <v>248</v>
      </c>
      <c r="BB59" s="203" t="s">
        <v>248</v>
      </c>
      <c r="BC59" s="203" t="s">
        <v>248</v>
      </c>
      <c r="BD59" s="217" t="s">
        <v>61</v>
      </c>
      <c r="BE59" s="201" t="s">
        <v>62</v>
      </c>
      <c r="BF59" s="201" t="s">
        <v>63</v>
      </c>
      <c r="BG59" s="201" t="s">
        <v>196</v>
      </c>
      <c r="BH59" s="455" t="s">
        <v>513</v>
      </c>
      <c r="BI59" s="218" t="s">
        <v>66</v>
      </c>
      <c r="BJ59" s="370">
        <v>214</v>
      </c>
      <c r="BK59" s="370">
        <v>7</v>
      </c>
      <c r="BL59" s="219" t="s">
        <v>65</v>
      </c>
      <c r="BM59" s="52"/>
      <c r="BN59" s="218" t="s">
        <v>343</v>
      </c>
      <c r="BO59" s="217" t="s">
        <v>339</v>
      </c>
      <c r="BP59" s="201" t="s">
        <v>699</v>
      </c>
      <c r="BQ59" s="52" t="s">
        <v>715</v>
      </c>
    </row>
    <row r="60" spans="1:69" ht="15.75">
      <c r="A60" s="207" t="s">
        <v>37</v>
      </c>
      <c r="B60" s="208" t="s">
        <v>40</v>
      </c>
      <c r="C60" s="202" t="s">
        <v>35</v>
      </c>
      <c r="D60" s="210" t="s">
        <v>182</v>
      </c>
      <c r="E60" s="24" t="s">
        <v>602</v>
      </c>
      <c r="F60" s="86">
        <v>49</v>
      </c>
      <c r="G60" s="80">
        <v>0</v>
      </c>
      <c r="H60" s="204"/>
      <c r="I60" s="204"/>
      <c r="J60" s="204"/>
      <c r="K60" s="204"/>
      <c r="L60" s="80">
        <v>0</v>
      </c>
      <c r="M60" s="203"/>
      <c r="N60" s="52">
        <v>0</v>
      </c>
      <c r="O60" s="204"/>
      <c r="P60" s="204"/>
      <c r="Q60" s="11">
        <v>7.1387344694000001</v>
      </c>
      <c r="R60" s="204"/>
      <c r="S60" s="204"/>
      <c r="T60" s="53">
        <v>8.3791666666666664</v>
      </c>
      <c r="U60" s="204"/>
      <c r="V60" s="204"/>
      <c r="W60" s="11">
        <v>7.2295712244896997</v>
      </c>
      <c r="X60" s="204"/>
      <c r="Y60" s="204"/>
      <c r="Z60" s="53">
        <v>8.3187499999999996</v>
      </c>
      <c r="AA60" s="204"/>
      <c r="AB60" s="204"/>
      <c r="AC60" s="204"/>
      <c r="AD60" s="204"/>
      <c r="AE60" s="204"/>
      <c r="AF60" s="9">
        <v>3.4649562797462972</v>
      </c>
      <c r="AG60" s="9">
        <v>343</v>
      </c>
      <c r="AH60" s="9">
        <v>0.49608890946428635</v>
      </c>
      <c r="AI60" s="9">
        <v>18</v>
      </c>
      <c r="AJ60" s="9">
        <v>2.4716666666666667</v>
      </c>
      <c r="AK60" s="9" t="s">
        <v>248</v>
      </c>
      <c r="AL60" s="9">
        <v>49</v>
      </c>
      <c r="AM60" s="9">
        <v>3.4649562797462972</v>
      </c>
      <c r="AN60" s="9">
        <v>3.5708092485549132</v>
      </c>
      <c r="AO60" s="73">
        <v>0</v>
      </c>
      <c r="AP60" s="80">
        <v>0</v>
      </c>
      <c r="AQ60" s="80">
        <v>0</v>
      </c>
      <c r="AR60" s="224">
        <v>98</v>
      </c>
      <c r="AS60" s="224" t="s">
        <v>248</v>
      </c>
      <c r="AT60" s="11">
        <v>3494.4520000000002</v>
      </c>
      <c r="AU60" s="11">
        <v>0</v>
      </c>
      <c r="AV60" s="11">
        <v>0</v>
      </c>
      <c r="AW60" s="11">
        <v>98</v>
      </c>
      <c r="AX60" s="203" t="s">
        <v>248</v>
      </c>
      <c r="AY60" s="235" t="s">
        <v>248</v>
      </c>
      <c r="AZ60" s="138">
        <v>21511</v>
      </c>
      <c r="BA60" s="188" t="s">
        <v>248</v>
      </c>
      <c r="BB60" s="203" t="s">
        <v>248</v>
      </c>
      <c r="BC60" s="203" t="s">
        <v>248</v>
      </c>
      <c r="BD60" s="217" t="s">
        <v>61</v>
      </c>
      <c r="BE60" s="201" t="s">
        <v>62</v>
      </c>
      <c r="BF60" s="201" t="s">
        <v>63</v>
      </c>
      <c r="BG60" s="201" t="s">
        <v>196</v>
      </c>
      <c r="BH60" s="456" t="s">
        <v>513</v>
      </c>
      <c r="BI60" s="218" t="s">
        <v>67</v>
      </c>
      <c r="BJ60" s="370">
        <v>214</v>
      </c>
      <c r="BK60" s="370">
        <v>3</v>
      </c>
      <c r="BL60" s="219" t="s">
        <v>65</v>
      </c>
      <c r="BM60" s="52"/>
      <c r="BN60" s="218" t="s">
        <v>343</v>
      </c>
      <c r="BO60" s="217" t="s">
        <v>339</v>
      </c>
      <c r="BP60" s="201" t="s">
        <v>699</v>
      </c>
      <c r="BQ60" s="52" t="s">
        <v>715</v>
      </c>
    </row>
    <row r="61" spans="1:69" ht="15.75">
      <c r="A61" s="207" t="s">
        <v>37</v>
      </c>
      <c r="B61" s="208" t="s">
        <v>40</v>
      </c>
      <c r="C61" s="202" t="s">
        <v>35</v>
      </c>
      <c r="D61" s="210" t="s">
        <v>182</v>
      </c>
      <c r="E61" s="24" t="s">
        <v>602</v>
      </c>
      <c r="F61" s="86">
        <v>8</v>
      </c>
      <c r="G61" s="80">
        <v>0</v>
      </c>
      <c r="H61" s="204"/>
      <c r="I61" s="204"/>
      <c r="J61" s="204"/>
      <c r="K61" s="204"/>
      <c r="L61" s="80">
        <v>0</v>
      </c>
      <c r="M61" s="203"/>
      <c r="N61" s="52">
        <v>0</v>
      </c>
      <c r="O61" s="204"/>
      <c r="P61" s="204"/>
      <c r="Q61" s="11">
        <v>6.89825</v>
      </c>
      <c r="R61" s="204"/>
      <c r="S61" s="204"/>
      <c r="T61" s="53">
        <v>7.8</v>
      </c>
      <c r="U61" s="204"/>
      <c r="V61" s="204"/>
      <c r="W61" s="11">
        <v>6.9972500000000002</v>
      </c>
      <c r="X61" s="204"/>
      <c r="Y61" s="204"/>
      <c r="Z61" s="53">
        <v>7.8</v>
      </c>
      <c r="AA61" s="204"/>
      <c r="AB61" s="204"/>
      <c r="AC61" s="204"/>
      <c r="AD61" s="204"/>
      <c r="AE61" s="204"/>
      <c r="AF61" s="9">
        <v>2.6553571309362138</v>
      </c>
      <c r="AG61" s="9">
        <v>56</v>
      </c>
      <c r="AH61" s="9">
        <v>0.35663925532890856</v>
      </c>
      <c r="AI61" s="9">
        <v>14</v>
      </c>
      <c r="AJ61" s="9">
        <v>1.85</v>
      </c>
      <c r="AK61" s="9" t="s">
        <v>248</v>
      </c>
      <c r="AL61" s="9">
        <v>0</v>
      </c>
      <c r="AM61" s="9"/>
      <c r="AN61" s="9"/>
      <c r="AO61" s="73">
        <v>0</v>
      </c>
      <c r="AP61" s="80">
        <v>0</v>
      </c>
      <c r="AQ61" s="80">
        <v>0</v>
      </c>
      <c r="AR61" s="224">
        <v>16</v>
      </c>
      <c r="AS61" s="224" t="s">
        <v>248</v>
      </c>
      <c r="AT61" s="11">
        <v>569.02300000000002</v>
      </c>
      <c r="AU61" s="11">
        <v>0</v>
      </c>
      <c r="AV61" s="11">
        <v>0</v>
      </c>
      <c r="AW61" s="11">
        <v>16</v>
      </c>
      <c r="AX61" s="203" t="s">
        <v>248</v>
      </c>
      <c r="AY61" s="235" t="s">
        <v>248</v>
      </c>
      <c r="AZ61" s="138">
        <v>21511</v>
      </c>
      <c r="BA61" s="188" t="s">
        <v>248</v>
      </c>
      <c r="BB61" s="203" t="s">
        <v>248</v>
      </c>
      <c r="BC61" s="203" t="s">
        <v>248</v>
      </c>
      <c r="BD61" s="217" t="s">
        <v>61</v>
      </c>
      <c r="BE61" s="201" t="s">
        <v>62</v>
      </c>
      <c r="BF61" s="201" t="s">
        <v>63</v>
      </c>
      <c r="BG61" s="201" t="s">
        <v>196</v>
      </c>
      <c r="BH61" s="456" t="s">
        <v>513</v>
      </c>
      <c r="BI61" s="218" t="s">
        <v>68</v>
      </c>
      <c r="BJ61" s="370">
        <v>214</v>
      </c>
      <c r="BK61" s="370">
        <v>4</v>
      </c>
      <c r="BL61" s="219" t="s">
        <v>65</v>
      </c>
      <c r="BM61" s="52"/>
      <c r="BN61" s="218" t="s">
        <v>343</v>
      </c>
      <c r="BO61" s="217" t="s">
        <v>339</v>
      </c>
      <c r="BP61" s="201" t="s">
        <v>699</v>
      </c>
      <c r="BQ61" s="52" t="s">
        <v>715</v>
      </c>
    </row>
    <row r="62" spans="1:69" ht="15.75">
      <c r="A62" s="207" t="s">
        <v>37</v>
      </c>
      <c r="B62" s="208" t="s">
        <v>40</v>
      </c>
      <c r="C62" s="202" t="s">
        <v>35</v>
      </c>
      <c r="D62" s="210" t="s">
        <v>182</v>
      </c>
      <c r="E62" s="24" t="s">
        <v>317</v>
      </c>
      <c r="F62" s="86">
        <v>83</v>
      </c>
      <c r="G62" s="80">
        <v>0</v>
      </c>
      <c r="H62" s="204"/>
      <c r="I62" s="204"/>
      <c r="J62" s="204"/>
      <c r="K62" s="204"/>
      <c r="L62" s="80">
        <v>0</v>
      </c>
      <c r="M62" s="203"/>
      <c r="N62" s="52">
        <v>0</v>
      </c>
      <c r="O62" s="204"/>
      <c r="P62" s="204"/>
      <c r="Q62" s="11">
        <v>5.7659757229000004</v>
      </c>
      <c r="R62" s="204"/>
      <c r="S62" s="204"/>
      <c r="T62" s="53">
        <v>7.4249999999999972</v>
      </c>
      <c r="U62" s="204"/>
      <c r="V62" s="204"/>
      <c r="W62" s="11">
        <v>5.6661804457831</v>
      </c>
      <c r="X62" s="204"/>
      <c r="Y62" s="204"/>
      <c r="Z62" s="53">
        <v>7.2124999999999986</v>
      </c>
      <c r="AA62" s="204"/>
      <c r="AB62" s="204"/>
      <c r="AC62" s="204"/>
      <c r="AD62" s="204"/>
      <c r="AE62" s="204"/>
      <c r="AF62" s="9">
        <v>3.4051979341113019</v>
      </c>
      <c r="AG62" s="9">
        <v>581</v>
      </c>
      <c r="AH62" s="9">
        <v>0.39341423980450219</v>
      </c>
      <c r="AI62" s="9">
        <v>10</v>
      </c>
      <c r="AJ62" s="9">
        <v>2.6322916666666667</v>
      </c>
      <c r="AK62" s="9" t="s">
        <v>248</v>
      </c>
      <c r="AL62" s="9">
        <v>82</v>
      </c>
      <c r="AM62" s="9">
        <v>3.4106271771603764</v>
      </c>
      <c r="AN62" s="9">
        <v>3.4541484716157207</v>
      </c>
      <c r="AO62" s="73">
        <v>0</v>
      </c>
      <c r="AP62" s="80">
        <v>0</v>
      </c>
      <c r="AQ62" s="80">
        <v>0</v>
      </c>
      <c r="AR62" s="224">
        <v>166</v>
      </c>
      <c r="AS62" s="224" t="s">
        <v>248</v>
      </c>
      <c r="AT62" s="11">
        <v>5920.3040000000001</v>
      </c>
      <c r="AU62" s="11">
        <v>0</v>
      </c>
      <c r="AV62" s="11">
        <v>0</v>
      </c>
      <c r="AW62" s="11">
        <v>166</v>
      </c>
      <c r="AX62" s="203" t="s">
        <v>248</v>
      </c>
      <c r="AY62" s="235" t="s">
        <v>248</v>
      </c>
      <c r="AZ62" s="138">
        <v>38885</v>
      </c>
      <c r="BA62" s="188" t="s">
        <v>248</v>
      </c>
      <c r="BB62" s="203" t="s">
        <v>248</v>
      </c>
      <c r="BC62" s="203" t="s">
        <v>248</v>
      </c>
      <c r="BD62" s="217" t="s">
        <v>61</v>
      </c>
      <c r="BE62" s="201" t="s">
        <v>62</v>
      </c>
      <c r="BF62" s="201" t="s">
        <v>63</v>
      </c>
      <c r="BG62" s="201" t="s">
        <v>196</v>
      </c>
      <c r="BH62" s="456" t="s">
        <v>514</v>
      </c>
      <c r="BI62" s="218" t="s">
        <v>64</v>
      </c>
      <c r="BJ62" s="370">
        <v>214</v>
      </c>
      <c r="BK62" s="370">
        <v>1</v>
      </c>
      <c r="BL62" s="219" t="s">
        <v>65</v>
      </c>
      <c r="BM62" s="52"/>
      <c r="BN62" s="218" t="s">
        <v>343</v>
      </c>
      <c r="BO62" s="217" t="s">
        <v>351</v>
      </c>
      <c r="BP62" s="201" t="s">
        <v>684</v>
      </c>
      <c r="BQ62" s="52" t="s">
        <v>716</v>
      </c>
    </row>
    <row r="63" spans="1:69" ht="15.75">
      <c r="A63" s="207" t="s">
        <v>37</v>
      </c>
      <c r="B63" s="208" t="s">
        <v>40</v>
      </c>
      <c r="C63" s="202" t="s">
        <v>35</v>
      </c>
      <c r="D63" s="210" t="s">
        <v>182</v>
      </c>
      <c r="E63" s="24" t="s">
        <v>317</v>
      </c>
      <c r="F63" s="86">
        <v>83</v>
      </c>
      <c r="G63" s="80">
        <v>0</v>
      </c>
      <c r="H63" s="204"/>
      <c r="I63" s="204"/>
      <c r="J63" s="204"/>
      <c r="K63" s="204"/>
      <c r="L63" s="80">
        <v>0</v>
      </c>
      <c r="M63" s="203"/>
      <c r="N63" s="52">
        <v>0</v>
      </c>
      <c r="O63" s="204"/>
      <c r="P63" s="204"/>
      <c r="Q63" s="11">
        <v>6.9036264096000002</v>
      </c>
      <c r="R63" s="204"/>
      <c r="S63" s="204"/>
      <c r="T63" s="53">
        <v>8.4849999999999994</v>
      </c>
      <c r="U63" s="204"/>
      <c r="V63" s="204"/>
      <c r="W63" s="11">
        <v>6.9829394578313</v>
      </c>
      <c r="X63" s="204"/>
      <c r="Y63" s="204"/>
      <c r="Z63" s="53">
        <v>8.7124999999999986</v>
      </c>
      <c r="AA63" s="204"/>
      <c r="AB63" s="204"/>
      <c r="AC63" s="204"/>
      <c r="AD63" s="204"/>
      <c r="AE63" s="204"/>
      <c r="AF63" s="9">
        <v>2.3956916129507988</v>
      </c>
      <c r="AG63" s="9">
        <v>441</v>
      </c>
      <c r="AH63" s="9">
        <v>0.46108906064554805</v>
      </c>
      <c r="AI63" s="9">
        <v>272</v>
      </c>
      <c r="AJ63" s="9">
        <v>1.5774999999999999</v>
      </c>
      <c r="AK63" s="9" t="s">
        <v>248</v>
      </c>
      <c r="AL63" s="9">
        <v>0</v>
      </c>
      <c r="AM63" s="9"/>
      <c r="AN63" s="9"/>
      <c r="AO63" s="73">
        <v>0</v>
      </c>
      <c r="AP63" s="80">
        <v>0</v>
      </c>
      <c r="AQ63" s="80">
        <v>0</v>
      </c>
      <c r="AR63" s="224">
        <v>166</v>
      </c>
      <c r="AS63" s="224" t="s">
        <v>248</v>
      </c>
      <c r="AT63" s="11">
        <v>5930.674</v>
      </c>
      <c r="AU63" s="11">
        <v>0</v>
      </c>
      <c r="AV63" s="11">
        <v>0</v>
      </c>
      <c r="AW63" s="11">
        <v>166</v>
      </c>
      <c r="AX63" s="203" t="s">
        <v>248</v>
      </c>
      <c r="AY63" s="235" t="s">
        <v>248</v>
      </c>
      <c r="AZ63" s="138">
        <v>38885</v>
      </c>
      <c r="BA63" s="188" t="s">
        <v>248</v>
      </c>
      <c r="BB63" s="203" t="s">
        <v>248</v>
      </c>
      <c r="BC63" s="203" t="s">
        <v>248</v>
      </c>
      <c r="BD63" s="217" t="s">
        <v>61</v>
      </c>
      <c r="BE63" s="201" t="s">
        <v>62</v>
      </c>
      <c r="BF63" s="201" t="s">
        <v>63</v>
      </c>
      <c r="BG63" s="201" t="s">
        <v>196</v>
      </c>
      <c r="BH63" s="456" t="s">
        <v>514</v>
      </c>
      <c r="BI63" s="218" t="s">
        <v>66</v>
      </c>
      <c r="BJ63" s="370">
        <v>214</v>
      </c>
      <c r="BK63" s="370">
        <v>7</v>
      </c>
      <c r="BL63" s="219" t="s">
        <v>65</v>
      </c>
      <c r="BM63" s="52"/>
      <c r="BN63" s="218" t="s">
        <v>343</v>
      </c>
      <c r="BO63" s="217" t="s">
        <v>351</v>
      </c>
      <c r="BP63" s="201" t="s">
        <v>684</v>
      </c>
      <c r="BQ63" s="52" t="s">
        <v>716</v>
      </c>
    </row>
    <row r="64" spans="1:69" ht="15.75">
      <c r="A64" s="207" t="s">
        <v>37</v>
      </c>
      <c r="B64" s="208" t="s">
        <v>40</v>
      </c>
      <c r="C64" s="202" t="s">
        <v>35</v>
      </c>
      <c r="D64" s="210" t="s">
        <v>182</v>
      </c>
      <c r="E64" s="24" t="s">
        <v>317</v>
      </c>
      <c r="F64" s="86">
        <v>75</v>
      </c>
      <c r="G64" s="80">
        <v>0</v>
      </c>
      <c r="H64" s="204"/>
      <c r="I64" s="204"/>
      <c r="J64" s="204"/>
      <c r="K64" s="204"/>
      <c r="L64" s="80">
        <v>0</v>
      </c>
      <c r="M64" s="203"/>
      <c r="N64" s="52">
        <v>0</v>
      </c>
      <c r="O64" s="204"/>
      <c r="P64" s="204"/>
      <c r="Q64" s="11">
        <v>5.7045197466999999</v>
      </c>
      <c r="R64" s="204"/>
      <c r="S64" s="204"/>
      <c r="T64" s="53">
        <v>7.875</v>
      </c>
      <c r="U64" s="204"/>
      <c r="V64" s="204"/>
      <c r="W64" s="11">
        <v>5.0696795066666001</v>
      </c>
      <c r="X64" s="204"/>
      <c r="Y64" s="204"/>
      <c r="Z64" s="53">
        <v>7.3125</v>
      </c>
      <c r="AA64" s="204"/>
      <c r="AB64" s="204"/>
      <c r="AC64" s="204"/>
      <c r="AD64" s="204"/>
      <c r="AE64" s="204"/>
      <c r="AF64" s="9">
        <v>3.6225143017087671</v>
      </c>
      <c r="AG64" s="9">
        <v>525</v>
      </c>
      <c r="AH64" s="9">
        <v>0.39264641914694748</v>
      </c>
      <c r="AI64" s="9">
        <v>11</v>
      </c>
      <c r="AJ64" s="9">
        <v>2.7541666666666664</v>
      </c>
      <c r="AK64" s="9" t="s">
        <v>248</v>
      </c>
      <c r="AL64" s="9">
        <v>75</v>
      </c>
      <c r="AM64" s="9">
        <v>3.6225143017087671</v>
      </c>
      <c r="AN64" s="9">
        <v>3.6712034383954153</v>
      </c>
      <c r="AO64" s="73">
        <v>0</v>
      </c>
      <c r="AP64" s="80">
        <v>0</v>
      </c>
      <c r="AQ64" s="80">
        <v>0</v>
      </c>
      <c r="AR64" s="224">
        <v>150</v>
      </c>
      <c r="AS64" s="224" t="s">
        <v>248</v>
      </c>
      <c r="AT64" s="11">
        <v>5369.2380000000003</v>
      </c>
      <c r="AU64" s="11">
        <v>0</v>
      </c>
      <c r="AV64" s="11">
        <v>0</v>
      </c>
      <c r="AW64" s="11">
        <v>150</v>
      </c>
      <c r="AX64" s="203" t="s">
        <v>248</v>
      </c>
      <c r="AY64" s="235" t="s">
        <v>248</v>
      </c>
      <c r="AZ64" s="138">
        <v>38885</v>
      </c>
      <c r="BA64" s="188" t="s">
        <v>248</v>
      </c>
      <c r="BB64" s="203" t="s">
        <v>248</v>
      </c>
      <c r="BC64" s="203" t="s">
        <v>248</v>
      </c>
      <c r="BD64" s="217" t="s">
        <v>61</v>
      </c>
      <c r="BE64" s="201" t="s">
        <v>62</v>
      </c>
      <c r="BF64" s="201" t="s">
        <v>63</v>
      </c>
      <c r="BG64" s="201" t="s">
        <v>196</v>
      </c>
      <c r="BH64" s="456" t="s">
        <v>514</v>
      </c>
      <c r="BI64" s="218" t="s">
        <v>67</v>
      </c>
      <c r="BJ64" s="370">
        <v>214</v>
      </c>
      <c r="BK64" s="370">
        <v>3</v>
      </c>
      <c r="BL64" s="219" t="s">
        <v>65</v>
      </c>
      <c r="BM64" s="52"/>
      <c r="BN64" s="218" t="s">
        <v>343</v>
      </c>
      <c r="BO64" s="217" t="s">
        <v>351</v>
      </c>
      <c r="BP64" s="201" t="s">
        <v>684</v>
      </c>
      <c r="BQ64" s="52" t="s">
        <v>716</v>
      </c>
    </row>
    <row r="65" spans="1:69" ht="15.75">
      <c r="A65" s="207" t="s">
        <v>37</v>
      </c>
      <c r="B65" s="208" t="s">
        <v>40</v>
      </c>
      <c r="C65" s="202" t="s">
        <v>35</v>
      </c>
      <c r="D65" s="210" t="s">
        <v>182</v>
      </c>
      <c r="E65" s="24" t="s">
        <v>317</v>
      </c>
      <c r="F65" s="86">
        <v>79</v>
      </c>
      <c r="G65" s="80">
        <v>0</v>
      </c>
      <c r="H65" s="204"/>
      <c r="I65" s="204"/>
      <c r="J65" s="204"/>
      <c r="K65" s="204"/>
      <c r="L65" s="80">
        <v>0</v>
      </c>
      <c r="M65" s="203"/>
      <c r="N65" s="52">
        <v>0</v>
      </c>
      <c r="O65" s="204"/>
      <c r="P65" s="204"/>
      <c r="Q65" s="11">
        <v>7.4324680000000001</v>
      </c>
      <c r="R65" s="204"/>
      <c r="S65" s="204"/>
      <c r="T65" s="53">
        <v>8.7562499999999996</v>
      </c>
      <c r="U65" s="204"/>
      <c r="V65" s="204"/>
      <c r="W65" s="11">
        <v>7.4616833037974004</v>
      </c>
      <c r="X65" s="204"/>
      <c r="Y65" s="204"/>
      <c r="Z65" s="53">
        <v>8.5083333333333329</v>
      </c>
      <c r="AA65" s="204"/>
      <c r="AB65" s="204"/>
      <c r="AC65" s="204"/>
      <c r="AD65" s="204"/>
      <c r="AE65" s="204"/>
      <c r="AF65" s="9">
        <v>2.6810857191539945</v>
      </c>
      <c r="AG65" s="9">
        <v>525</v>
      </c>
      <c r="AH65" s="9">
        <v>0.35677937054910686</v>
      </c>
      <c r="AI65" s="9">
        <v>122</v>
      </c>
      <c r="AJ65" s="9">
        <v>1.8695312500000001</v>
      </c>
      <c r="AK65" s="9" t="s">
        <v>248</v>
      </c>
      <c r="AL65" s="9">
        <v>0</v>
      </c>
      <c r="AM65" s="9"/>
      <c r="AN65" s="9"/>
      <c r="AO65" s="73">
        <v>0</v>
      </c>
      <c r="AP65" s="80">
        <v>0</v>
      </c>
      <c r="AQ65" s="80">
        <v>0</v>
      </c>
      <c r="AR65" s="224">
        <v>158</v>
      </c>
      <c r="AS65" s="224" t="s">
        <v>248</v>
      </c>
      <c r="AT65" s="11">
        <v>5646.64</v>
      </c>
      <c r="AU65" s="11">
        <v>0</v>
      </c>
      <c r="AV65" s="11">
        <v>0</v>
      </c>
      <c r="AW65" s="11">
        <v>158</v>
      </c>
      <c r="AX65" s="203" t="s">
        <v>248</v>
      </c>
      <c r="AY65" s="235" t="s">
        <v>248</v>
      </c>
      <c r="AZ65" s="138">
        <v>38885</v>
      </c>
      <c r="BA65" s="188" t="s">
        <v>248</v>
      </c>
      <c r="BB65" s="203" t="s">
        <v>248</v>
      </c>
      <c r="BC65" s="203" t="s">
        <v>248</v>
      </c>
      <c r="BD65" s="217" t="s">
        <v>61</v>
      </c>
      <c r="BE65" s="201" t="s">
        <v>62</v>
      </c>
      <c r="BF65" s="201" t="s">
        <v>63</v>
      </c>
      <c r="BG65" s="201" t="s">
        <v>196</v>
      </c>
      <c r="BH65" s="456" t="s">
        <v>514</v>
      </c>
      <c r="BI65" s="218" t="s">
        <v>68</v>
      </c>
      <c r="BJ65" s="370">
        <v>214</v>
      </c>
      <c r="BK65" s="370">
        <v>4</v>
      </c>
      <c r="BL65" s="219" t="s">
        <v>65</v>
      </c>
      <c r="BM65" s="52"/>
      <c r="BN65" s="218" t="s">
        <v>343</v>
      </c>
      <c r="BO65" s="217" t="s">
        <v>351</v>
      </c>
      <c r="BP65" s="201" t="s">
        <v>684</v>
      </c>
      <c r="BQ65" s="52" t="s">
        <v>716</v>
      </c>
    </row>
    <row r="66" spans="1:69" ht="15.75">
      <c r="A66" s="207" t="s">
        <v>37</v>
      </c>
      <c r="B66" s="208" t="s">
        <v>40</v>
      </c>
      <c r="C66" s="202" t="s">
        <v>35</v>
      </c>
      <c r="D66" s="210" t="s">
        <v>182</v>
      </c>
      <c r="E66" s="24" t="s">
        <v>219</v>
      </c>
      <c r="F66" s="86">
        <v>165</v>
      </c>
      <c r="G66" s="80">
        <v>0</v>
      </c>
      <c r="H66" s="204"/>
      <c r="I66" s="204"/>
      <c r="J66" s="204"/>
      <c r="K66" s="204"/>
      <c r="L66" s="80">
        <v>0</v>
      </c>
      <c r="M66" s="203"/>
      <c r="N66" s="52">
        <v>0</v>
      </c>
      <c r="O66" s="204"/>
      <c r="P66" s="204"/>
      <c r="Q66" s="11">
        <v>5.4131451394000001</v>
      </c>
      <c r="R66" s="204"/>
      <c r="S66" s="204"/>
      <c r="T66" s="53">
        <v>6.4886363636363633</v>
      </c>
      <c r="U66" s="204"/>
      <c r="V66" s="204"/>
      <c r="W66" s="11">
        <v>5.5030602424242003</v>
      </c>
      <c r="X66" s="204"/>
      <c r="Y66" s="204"/>
      <c r="Z66" s="53">
        <v>6.4296875</v>
      </c>
      <c r="AA66" s="204"/>
      <c r="AB66" s="204"/>
      <c r="AC66" s="204"/>
      <c r="AD66" s="204"/>
      <c r="AE66" s="204"/>
      <c r="AF66" s="9">
        <v>3.5402857241692476</v>
      </c>
      <c r="AG66" s="9">
        <v>1155</v>
      </c>
      <c r="AH66" s="9">
        <v>0.40637037917097374</v>
      </c>
      <c r="AI66" s="9">
        <v>17</v>
      </c>
      <c r="AJ66" s="9">
        <v>2.6803097345132745</v>
      </c>
      <c r="AK66" s="9" t="s">
        <v>248</v>
      </c>
      <c r="AL66" s="9">
        <v>165</v>
      </c>
      <c r="AM66" s="9">
        <v>3.5402857241692476</v>
      </c>
      <c r="AN66" s="9">
        <v>3.6048761609907123</v>
      </c>
      <c r="AO66" s="73">
        <v>0</v>
      </c>
      <c r="AP66" s="80">
        <v>0</v>
      </c>
      <c r="AQ66" s="80">
        <v>0</v>
      </c>
      <c r="AR66" s="224">
        <v>330</v>
      </c>
      <c r="AS66" s="224" t="s">
        <v>248</v>
      </c>
      <c r="AT66" s="11">
        <v>11861.047</v>
      </c>
      <c r="AU66" s="11">
        <v>0</v>
      </c>
      <c r="AV66" s="11">
        <v>0</v>
      </c>
      <c r="AW66" s="11">
        <v>330</v>
      </c>
      <c r="AX66" s="203" t="s">
        <v>248</v>
      </c>
      <c r="AY66" s="235" t="s">
        <v>248</v>
      </c>
      <c r="AZ66" s="138">
        <v>41620</v>
      </c>
      <c r="BA66" s="188" t="s">
        <v>248</v>
      </c>
      <c r="BB66" s="203" t="s">
        <v>248</v>
      </c>
      <c r="BC66" s="203" t="s">
        <v>248</v>
      </c>
      <c r="BD66" s="217" t="s">
        <v>61</v>
      </c>
      <c r="BE66" s="201" t="s">
        <v>62</v>
      </c>
      <c r="BF66" s="201" t="s">
        <v>63</v>
      </c>
      <c r="BG66" s="201" t="s">
        <v>196</v>
      </c>
      <c r="BH66" s="456" t="s">
        <v>712</v>
      </c>
      <c r="BI66" s="218" t="s">
        <v>64</v>
      </c>
      <c r="BJ66" s="370">
        <v>214</v>
      </c>
      <c r="BK66" s="370">
        <v>1</v>
      </c>
      <c r="BL66" s="219" t="s">
        <v>65</v>
      </c>
      <c r="BM66" s="52"/>
      <c r="BN66" s="218" t="s">
        <v>343</v>
      </c>
      <c r="BO66" s="217" t="s">
        <v>56</v>
      </c>
      <c r="BP66" s="201" t="s">
        <v>684</v>
      </c>
      <c r="BQ66" s="52" t="s">
        <v>716</v>
      </c>
    </row>
    <row r="67" spans="1:69" ht="15.75">
      <c r="A67" s="207" t="s">
        <v>37</v>
      </c>
      <c r="B67" s="208" t="s">
        <v>40</v>
      </c>
      <c r="C67" s="202" t="s">
        <v>35</v>
      </c>
      <c r="D67" s="210" t="s">
        <v>182</v>
      </c>
      <c r="E67" s="24" t="s">
        <v>219</v>
      </c>
      <c r="F67" s="86">
        <v>164</v>
      </c>
      <c r="G67" s="80">
        <v>1</v>
      </c>
      <c r="H67" s="204"/>
      <c r="I67" s="204"/>
      <c r="J67" s="204"/>
      <c r="K67" s="204"/>
      <c r="L67" s="80">
        <v>0</v>
      </c>
      <c r="M67" s="203"/>
      <c r="N67" s="52">
        <v>0</v>
      </c>
      <c r="O67" s="204"/>
      <c r="P67" s="204"/>
      <c r="Q67" s="11">
        <v>8.1642451103999996</v>
      </c>
      <c r="R67" s="204"/>
      <c r="S67" s="204"/>
      <c r="T67" s="53">
        <v>13.808333333333332</v>
      </c>
      <c r="U67" s="204"/>
      <c r="V67" s="204"/>
      <c r="W67" s="11">
        <v>8.2338647361963009</v>
      </c>
      <c r="X67" s="204"/>
      <c r="Y67" s="204"/>
      <c r="Z67" s="53">
        <v>13.856249999999999</v>
      </c>
      <c r="AA67" s="204"/>
      <c r="AB67" s="204"/>
      <c r="AC67" s="204"/>
      <c r="AD67" s="204"/>
      <c r="AE67" s="204"/>
      <c r="AF67" s="9">
        <v>3.1828220929104858</v>
      </c>
      <c r="AG67" s="9">
        <v>1141</v>
      </c>
      <c r="AH67" s="9">
        <v>0.60414396364587997</v>
      </c>
      <c r="AI67" s="9">
        <v>179</v>
      </c>
      <c r="AJ67" s="9">
        <v>2.0415413533834585</v>
      </c>
      <c r="AK67" s="9" t="s">
        <v>248</v>
      </c>
      <c r="AL67" s="9">
        <v>163</v>
      </c>
      <c r="AM67" s="9">
        <v>3.1828220929104858</v>
      </c>
      <c r="AN67" s="9">
        <v>3.2584175084175087</v>
      </c>
      <c r="AO67" s="73">
        <v>0</v>
      </c>
      <c r="AP67" s="80">
        <v>0</v>
      </c>
      <c r="AQ67" s="80">
        <v>0</v>
      </c>
      <c r="AR67" s="224">
        <v>326</v>
      </c>
      <c r="AS67" s="224" t="s">
        <v>248</v>
      </c>
      <c r="AT67" s="11">
        <v>11699.315000000001</v>
      </c>
      <c r="AU67" s="11">
        <v>0</v>
      </c>
      <c r="AV67" s="11">
        <v>0</v>
      </c>
      <c r="AW67" s="11">
        <v>326</v>
      </c>
      <c r="AX67" s="203" t="s">
        <v>248</v>
      </c>
      <c r="AY67" s="235" t="s">
        <v>248</v>
      </c>
      <c r="AZ67" s="138">
        <v>41620</v>
      </c>
      <c r="BA67" s="188" t="s">
        <v>248</v>
      </c>
      <c r="BB67" s="203" t="s">
        <v>248</v>
      </c>
      <c r="BC67" s="203" t="s">
        <v>248</v>
      </c>
      <c r="BD67" s="217" t="s">
        <v>61</v>
      </c>
      <c r="BE67" s="201" t="s">
        <v>62</v>
      </c>
      <c r="BF67" s="201" t="s">
        <v>63</v>
      </c>
      <c r="BG67" s="201" t="s">
        <v>196</v>
      </c>
      <c r="BH67" s="456" t="s">
        <v>712</v>
      </c>
      <c r="BI67" s="218" t="s">
        <v>66</v>
      </c>
      <c r="BJ67" s="370">
        <v>214</v>
      </c>
      <c r="BK67" s="370">
        <v>7</v>
      </c>
      <c r="BL67" s="219" t="s">
        <v>65</v>
      </c>
      <c r="BM67" s="52"/>
      <c r="BN67" s="218" t="s">
        <v>343</v>
      </c>
      <c r="BO67" s="217" t="s">
        <v>56</v>
      </c>
      <c r="BP67" s="201" t="s">
        <v>684</v>
      </c>
      <c r="BQ67" s="52" t="s">
        <v>716</v>
      </c>
    </row>
    <row r="68" spans="1:69" ht="15.75">
      <c r="A68" s="207" t="s">
        <v>37</v>
      </c>
      <c r="B68" s="208" t="s">
        <v>40</v>
      </c>
      <c r="C68" s="202" t="s">
        <v>35</v>
      </c>
      <c r="D68" s="210" t="s">
        <v>182</v>
      </c>
      <c r="E68" s="24" t="s">
        <v>219</v>
      </c>
      <c r="F68" s="86">
        <v>172</v>
      </c>
      <c r="G68" s="80">
        <v>3</v>
      </c>
      <c r="H68" s="204"/>
      <c r="I68" s="204"/>
      <c r="J68" s="204"/>
      <c r="K68" s="204"/>
      <c r="L68" s="80">
        <v>0</v>
      </c>
      <c r="M68" s="203"/>
      <c r="N68" s="52">
        <v>3</v>
      </c>
      <c r="O68" s="204"/>
      <c r="P68" s="204"/>
      <c r="Q68" s="11">
        <v>6.0072304970000001</v>
      </c>
      <c r="R68" s="204"/>
      <c r="S68" s="204"/>
      <c r="T68" s="53">
        <v>8.2583333333333311</v>
      </c>
      <c r="U68" s="204"/>
      <c r="V68" s="204"/>
      <c r="W68" s="11">
        <v>5.3580588224851997</v>
      </c>
      <c r="X68" s="204"/>
      <c r="Y68" s="204"/>
      <c r="Z68" s="53">
        <v>7.5687499999999979</v>
      </c>
      <c r="AA68" s="204"/>
      <c r="AB68" s="204"/>
      <c r="AC68" s="204"/>
      <c r="AD68" s="204"/>
      <c r="AE68" s="204"/>
      <c r="AF68" s="9">
        <v>3.6121061507751393</v>
      </c>
      <c r="AG68" s="9">
        <v>1158</v>
      </c>
      <c r="AH68" s="9">
        <v>0.47921463398238134</v>
      </c>
      <c r="AI68" s="9">
        <v>28</v>
      </c>
      <c r="AJ68" s="9">
        <v>2.6222560975609754</v>
      </c>
      <c r="AK68" s="9" t="s">
        <v>248</v>
      </c>
      <c r="AL68" s="9">
        <v>164</v>
      </c>
      <c r="AM68" s="9">
        <v>3.6145200471360237</v>
      </c>
      <c r="AN68" s="9">
        <v>3.6680809399477807</v>
      </c>
      <c r="AO68" s="73">
        <v>0</v>
      </c>
      <c r="AP68" s="80">
        <v>0</v>
      </c>
      <c r="AQ68" s="80">
        <v>0</v>
      </c>
      <c r="AR68" s="224">
        <v>338</v>
      </c>
      <c r="AS68" s="224" t="s">
        <v>248</v>
      </c>
      <c r="AT68" s="11">
        <v>12085.45</v>
      </c>
      <c r="AU68" s="11">
        <v>16.937000000000001</v>
      </c>
      <c r="AV68" s="11">
        <v>0</v>
      </c>
      <c r="AW68" s="11">
        <v>338</v>
      </c>
      <c r="AX68" s="203" t="s">
        <v>248</v>
      </c>
      <c r="AY68" s="235" t="s">
        <v>248</v>
      </c>
      <c r="AZ68" s="138">
        <v>41620</v>
      </c>
      <c r="BA68" s="188" t="s">
        <v>248</v>
      </c>
      <c r="BB68" s="203" t="s">
        <v>248</v>
      </c>
      <c r="BC68" s="203" t="s">
        <v>248</v>
      </c>
      <c r="BD68" s="217" t="s">
        <v>61</v>
      </c>
      <c r="BE68" s="201" t="s">
        <v>62</v>
      </c>
      <c r="BF68" s="201" t="s">
        <v>63</v>
      </c>
      <c r="BG68" s="201" t="s">
        <v>196</v>
      </c>
      <c r="BH68" s="456" t="s">
        <v>712</v>
      </c>
      <c r="BI68" s="218" t="s">
        <v>67</v>
      </c>
      <c r="BJ68" s="370">
        <v>214</v>
      </c>
      <c r="BK68" s="370">
        <v>3</v>
      </c>
      <c r="BL68" s="219" t="s">
        <v>65</v>
      </c>
      <c r="BM68" s="52"/>
      <c r="BN68" s="218" t="s">
        <v>343</v>
      </c>
      <c r="BO68" s="217" t="s">
        <v>56</v>
      </c>
      <c r="BP68" s="201" t="s">
        <v>684</v>
      </c>
      <c r="BQ68" s="52" t="s">
        <v>716</v>
      </c>
    </row>
    <row r="69" spans="1:69" ht="15.75">
      <c r="A69" s="207" t="s">
        <v>37</v>
      </c>
      <c r="B69" s="208" t="s">
        <v>40</v>
      </c>
      <c r="C69" s="202" t="s">
        <v>35</v>
      </c>
      <c r="D69" s="210" t="s">
        <v>182</v>
      </c>
      <c r="E69" s="24" t="s">
        <v>219</v>
      </c>
      <c r="F69" s="86">
        <v>172</v>
      </c>
      <c r="G69" s="80">
        <v>1</v>
      </c>
      <c r="H69" s="204"/>
      <c r="I69" s="204"/>
      <c r="J69" s="204"/>
      <c r="K69" s="204"/>
      <c r="L69" s="80">
        <v>0</v>
      </c>
      <c r="M69" s="203"/>
      <c r="N69" s="52">
        <v>0</v>
      </c>
      <c r="O69" s="204"/>
      <c r="P69" s="204"/>
      <c r="Q69" s="11">
        <v>7.2391283801000004</v>
      </c>
      <c r="R69" s="204"/>
      <c r="S69" s="204"/>
      <c r="T69" s="53">
        <v>9.0321428571428566</v>
      </c>
      <c r="U69" s="204"/>
      <c r="V69" s="204"/>
      <c r="W69" s="11">
        <v>7.2508008947368001</v>
      </c>
      <c r="X69" s="204"/>
      <c r="Y69" s="204"/>
      <c r="Z69" s="53">
        <v>8.9694444444444432</v>
      </c>
      <c r="AA69" s="204"/>
      <c r="AB69" s="204"/>
      <c r="AC69" s="204"/>
      <c r="AD69" s="204"/>
      <c r="AE69" s="204"/>
      <c r="AF69" s="9">
        <v>2.7084003456440411</v>
      </c>
      <c r="AG69" s="9">
        <v>1169</v>
      </c>
      <c r="AH69" s="9">
        <v>0.30162363128088399</v>
      </c>
      <c r="AI69" s="9">
        <v>238</v>
      </c>
      <c r="AJ69" s="9">
        <v>2.0603971962616821</v>
      </c>
      <c r="AK69" s="9" t="s">
        <v>248</v>
      </c>
      <c r="AL69" s="9">
        <v>0</v>
      </c>
      <c r="AM69" s="9"/>
      <c r="AN69" s="9"/>
      <c r="AO69" s="73">
        <v>0</v>
      </c>
      <c r="AP69" s="80">
        <v>0</v>
      </c>
      <c r="AQ69" s="80">
        <v>0</v>
      </c>
      <c r="AR69" s="224">
        <v>342</v>
      </c>
      <c r="AS69" s="224" t="s">
        <v>248</v>
      </c>
      <c r="AT69" s="11">
        <v>12279.837</v>
      </c>
      <c r="AU69" s="11">
        <v>3.8620000000000001</v>
      </c>
      <c r="AV69" s="11">
        <v>0</v>
      </c>
      <c r="AW69" s="11">
        <v>342</v>
      </c>
      <c r="AX69" s="203" t="s">
        <v>248</v>
      </c>
      <c r="AY69" s="235" t="s">
        <v>248</v>
      </c>
      <c r="AZ69" s="138">
        <v>41620</v>
      </c>
      <c r="BA69" s="188" t="s">
        <v>248</v>
      </c>
      <c r="BB69" s="203" t="s">
        <v>248</v>
      </c>
      <c r="BC69" s="203" t="s">
        <v>248</v>
      </c>
      <c r="BD69" s="217" t="s">
        <v>61</v>
      </c>
      <c r="BE69" s="201" t="s">
        <v>62</v>
      </c>
      <c r="BF69" s="201" t="s">
        <v>63</v>
      </c>
      <c r="BG69" s="201" t="s">
        <v>196</v>
      </c>
      <c r="BH69" s="456" t="s">
        <v>712</v>
      </c>
      <c r="BI69" s="218" t="s">
        <v>68</v>
      </c>
      <c r="BJ69" s="370">
        <v>214</v>
      </c>
      <c r="BK69" s="370">
        <v>4</v>
      </c>
      <c r="BL69" s="219" t="s">
        <v>65</v>
      </c>
      <c r="BM69" s="52"/>
      <c r="BN69" s="218" t="s">
        <v>343</v>
      </c>
      <c r="BO69" s="217" t="s">
        <v>56</v>
      </c>
      <c r="BP69" s="201" t="s">
        <v>684</v>
      </c>
      <c r="BQ69" s="52" t="s">
        <v>716</v>
      </c>
    </row>
    <row r="70" spans="1:69" ht="15.75">
      <c r="A70" s="207" t="s">
        <v>37</v>
      </c>
      <c r="B70" s="208" t="s">
        <v>40</v>
      </c>
      <c r="C70" s="202" t="s">
        <v>35</v>
      </c>
      <c r="D70" s="210" t="s">
        <v>182</v>
      </c>
      <c r="E70" s="24" t="s">
        <v>318</v>
      </c>
      <c r="F70" s="86">
        <v>59</v>
      </c>
      <c r="G70" s="80">
        <v>0</v>
      </c>
      <c r="H70" s="204"/>
      <c r="I70" s="204"/>
      <c r="J70" s="204"/>
      <c r="K70" s="204"/>
      <c r="L70" s="80">
        <v>0</v>
      </c>
      <c r="M70" s="203"/>
      <c r="N70" s="52">
        <v>0</v>
      </c>
      <c r="O70" s="204"/>
      <c r="P70" s="204"/>
      <c r="Q70" s="11">
        <v>6.1929321017000003</v>
      </c>
      <c r="R70" s="204"/>
      <c r="S70" s="204"/>
      <c r="T70" s="53">
        <v>7.1749999999999998</v>
      </c>
      <c r="U70" s="204"/>
      <c r="V70" s="204"/>
      <c r="W70" s="11">
        <v>6.2766270508473996</v>
      </c>
      <c r="X70" s="204"/>
      <c r="Y70" s="204"/>
      <c r="Z70" s="53">
        <v>7.3812499999999996</v>
      </c>
      <c r="AA70" s="204"/>
      <c r="AB70" s="204"/>
      <c r="AC70" s="204"/>
      <c r="AD70" s="204"/>
      <c r="AE70" s="204"/>
      <c r="AF70" s="9">
        <v>3.386485081415584</v>
      </c>
      <c r="AG70" s="9">
        <v>413</v>
      </c>
      <c r="AH70" s="9">
        <v>0.52490065598454039</v>
      </c>
      <c r="AI70" s="9">
        <v>31</v>
      </c>
      <c r="AJ70" s="9">
        <v>2.3215517241379313</v>
      </c>
      <c r="AK70" s="9" t="s">
        <v>248</v>
      </c>
      <c r="AL70" s="9">
        <v>58</v>
      </c>
      <c r="AM70" s="9">
        <v>3.3900739048502126</v>
      </c>
      <c r="AN70" s="9">
        <v>3.5052910052910051</v>
      </c>
      <c r="AO70" s="73">
        <v>0</v>
      </c>
      <c r="AP70" s="80">
        <v>0</v>
      </c>
      <c r="AQ70" s="80">
        <v>0</v>
      </c>
      <c r="AR70" s="224">
        <v>118</v>
      </c>
      <c r="AS70" s="224" t="s">
        <v>248</v>
      </c>
      <c r="AT70" s="11">
        <v>4477.3900000000003</v>
      </c>
      <c r="AU70" s="11">
        <v>0</v>
      </c>
      <c r="AV70" s="11">
        <v>0</v>
      </c>
      <c r="AW70" s="11">
        <v>118</v>
      </c>
      <c r="AX70" s="203" t="s">
        <v>248</v>
      </c>
      <c r="AY70" s="235" t="s">
        <v>248</v>
      </c>
      <c r="AZ70" s="138">
        <v>33257</v>
      </c>
      <c r="BA70" s="188" t="s">
        <v>248</v>
      </c>
      <c r="BB70" s="203" t="s">
        <v>248</v>
      </c>
      <c r="BC70" s="203" t="s">
        <v>248</v>
      </c>
      <c r="BD70" s="217" t="s">
        <v>61</v>
      </c>
      <c r="BE70" s="201" t="s">
        <v>62</v>
      </c>
      <c r="BF70" s="201" t="s">
        <v>63</v>
      </c>
      <c r="BG70" s="201" t="s">
        <v>196</v>
      </c>
      <c r="BH70" s="456" t="s">
        <v>511</v>
      </c>
      <c r="BI70" s="218" t="s">
        <v>64</v>
      </c>
      <c r="BJ70" s="370">
        <v>214</v>
      </c>
      <c r="BK70" s="370">
        <v>1</v>
      </c>
      <c r="BL70" s="219" t="s">
        <v>65</v>
      </c>
      <c r="BM70" s="52"/>
      <c r="BN70" s="218" t="s">
        <v>343</v>
      </c>
      <c r="BO70" s="217" t="s">
        <v>72</v>
      </c>
      <c r="BP70" s="201" t="s">
        <v>696</v>
      </c>
      <c r="BQ70" s="52" t="s">
        <v>719</v>
      </c>
    </row>
    <row r="71" spans="1:69" ht="15.75">
      <c r="A71" s="207" t="s">
        <v>37</v>
      </c>
      <c r="B71" s="208" t="s">
        <v>40</v>
      </c>
      <c r="C71" s="202" t="s">
        <v>35</v>
      </c>
      <c r="D71" s="210" t="s">
        <v>182</v>
      </c>
      <c r="E71" s="24" t="s">
        <v>318</v>
      </c>
      <c r="F71" s="86">
        <v>43</v>
      </c>
      <c r="G71" s="80">
        <v>0</v>
      </c>
      <c r="H71" s="204"/>
      <c r="I71" s="204"/>
      <c r="J71" s="204"/>
      <c r="K71" s="204"/>
      <c r="L71" s="80">
        <v>0</v>
      </c>
      <c r="M71" s="203"/>
      <c r="N71" s="52">
        <v>1</v>
      </c>
      <c r="O71" s="204"/>
      <c r="P71" s="204"/>
      <c r="Q71" s="11">
        <v>7.3974184883999996</v>
      </c>
      <c r="R71" s="204"/>
      <c r="S71" s="204"/>
      <c r="T71" s="53">
        <v>11.425000000000001</v>
      </c>
      <c r="U71" s="204"/>
      <c r="V71" s="204"/>
      <c r="W71" s="11">
        <v>7.4385114418603999</v>
      </c>
      <c r="X71" s="204"/>
      <c r="Y71" s="204"/>
      <c r="Z71" s="53">
        <v>11.425000000000001</v>
      </c>
      <c r="AA71" s="204"/>
      <c r="AB71" s="204"/>
      <c r="AC71" s="204"/>
      <c r="AD71" s="204"/>
      <c r="AE71" s="204"/>
      <c r="AF71" s="9">
        <v>3.2078231309546901</v>
      </c>
      <c r="AG71" s="9">
        <v>301</v>
      </c>
      <c r="AH71" s="9">
        <v>0.61267978806396417</v>
      </c>
      <c r="AI71" s="9">
        <v>43</v>
      </c>
      <c r="AJ71" s="9">
        <v>2.1007142857142855</v>
      </c>
      <c r="AK71" s="9" t="s">
        <v>248</v>
      </c>
      <c r="AL71" s="9">
        <v>43</v>
      </c>
      <c r="AM71" s="9">
        <v>3.2078231309546901</v>
      </c>
      <c r="AN71" s="9">
        <v>3.2730263157894735</v>
      </c>
      <c r="AO71" s="73">
        <v>0</v>
      </c>
      <c r="AP71" s="80">
        <v>0</v>
      </c>
      <c r="AQ71" s="80">
        <v>0</v>
      </c>
      <c r="AR71" s="224">
        <v>86</v>
      </c>
      <c r="AS71" s="224" t="s">
        <v>248</v>
      </c>
      <c r="AT71" s="11">
        <v>3354.1019999999999</v>
      </c>
      <c r="AU71" s="11">
        <v>0</v>
      </c>
      <c r="AV71" s="11">
        <v>0</v>
      </c>
      <c r="AW71" s="11">
        <v>86</v>
      </c>
      <c r="AX71" s="203" t="s">
        <v>248</v>
      </c>
      <c r="AY71" s="235" t="s">
        <v>248</v>
      </c>
      <c r="AZ71" s="138">
        <v>33257</v>
      </c>
      <c r="BA71" s="188" t="s">
        <v>248</v>
      </c>
      <c r="BB71" s="203" t="s">
        <v>248</v>
      </c>
      <c r="BC71" s="203" t="s">
        <v>248</v>
      </c>
      <c r="BD71" s="217" t="s">
        <v>61</v>
      </c>
      <c r="BE71" s="201" t="s">
        <v>62</v>
      </c>
      <c r="BF71" s="201" t="s">
        <v>63</v>
      </c>
      <c r="BG71" s="201" t="s">
        <v>196</v>
      </c>
      <c r="BH71" s="456" t="s">
        <v>511</v>
      </c>
      <c r="BI71" s="218" t="s">
        <v>66</v>
      </c>
      <c r="BJ71" s="370">
        <v>214</v>
      </c>
      <c r="BK71" s="370">
        <v>7</v>
      </c>
      <c r="BL71" s="219" t="s">
        <v>65</v>
      </c>
      <c r="BM71" s="52"/>
      <c r="BN71" s="218" t="s">
        <v>343</v>
      </c>
      <c r="BO71" s="217" t="s">
        <v>72</v>
      </c>
      <c r="BP71" s="201" t="s">
        <v>696</v>
      </c>
      <c r="BQ71" s="52" t="s">
        <v>719</v>
      </c>
    </row>
    <row r="72" spans="1:69" ht="15.75">
      <c r="A72" s="207" t="s">
        <v>37</v>
      </c>
      <c r="B72" s="208" t="s">
        <v>40</v>
      </c>
      <c r="C72" s="202" t="s">
        <v>35</v>
      </c>
      <c r="D72" s="210" t="s">
        <v>182</v>
      </c>
      <c r="E72" s="24" t="s">
        <v>318</v>
      </c>
      <c r="F72" s="86">
        <v>58</v>
      </c>
      <c r="G72" s="80">
        <v>0</v>
      </c>
      <c r="H72" s="204"/>
      <c r="I72" s="204"/>
      <c r="J72" s="204"/>
      <c r="K72" s="204"/>
      <c r="L72" s="80">
        <v>0</v>
      </c>
      <c r="M72" s="203"/>
      <c r="N72" s="52">
        <v>0</v>
      </c>
      <c r="O72" s="204"/>
      <c r="P72" s="204"/>
      <c r="Q72" s="11">
        <v>7.0254136378999998</v>
      </c>
      <c r="R72" s="204"/>
      <c r="S72" s="204"/>
      <c r="T72" s="53">
        <v>8.7624999999999993</v>
      </c>
      <c r="U72" s="204"/>
      <c r="V72" s="204"/>
      <c r="W72" s="11">
        <v>7.1511033103447996</v>
      </c>
      <c r="X72" s="204"/>
      <c r="Y72" s="204"/>
      <c r="Z72" s="53">
        <v>8.7749999999999986</v>
      </c>
      <c r="AA72" s="204"/>
      <c r="AB72" s="204"/>
      <c r="AC72" s="204"/>
      <c r="AD72" s="204"/>
      <c r="AE72" s="204"/>
      <c r="AF72" s="9">
        <v>3.4396551759372205</v>
      </c>
      <c r="AG72" s="9">
        <v>406</v>
      </c>
      <c r="AH72" s="9">
        <v>0.46818113782409843</v>
      </c>
      <c r="AI72" s="9">
        <v>15</v>
      </c>
      <c r="AJ72" s="9">
        <v>2.540151515151515</v>
      </c>
      <c r="AK72" s="9" t="s">
        <v>248</v>
      </c>
      <c r="AL72" s="9">
        <v>58</v>
      </c>
      <c r="AM72" s="9">
        <v>3.4396551759372205</v>
      </c>
      <c r="AN72" s="9">
        <v>3.5436893203883497</v>
      </c>
      <c r="AO72" s="73">
        <v>0</v>
      </c>
      <c r="AP72" s="80">
        <v>0</v>
      </c>
      <c r="AQ72" s="80">
        <v>0</v>
      </c>
      <c r="AR72" s="224">
        <v>116</v>
      </c>
      <c r="AS72" s="224" t="s">
        <v>248</v>
      </c>
      <c r="AT72" s="11">
        <v>4432.5789999999997</v>
      </c>
      <c r="AU72" s="11">
        <v>0</v>
      </c>
      <c r="AV72" s="11">
        <v>0</v>
      </c>
      <c r="AW72" s="11">
        <v>116</v>
      </c>
      <c r="AX72" s="203" t="s">
        <v>248</v>
      </c>
      <c r="AY72" s="235" t="s">
        <v>248</v>
      </c>
      <c r="AZ72" s="138">
        <v>33257</v>
      </c>
      <c r="BA72" s="188" t="s">
        <v>248</v>
      </c>
      <c r="BB72" s="203" t="s">
        <v>248</v>
      </c>
      <c r="BC72" s="203" t="s">
        <v>248</v>
      </c>
      <c r="BD72" s="217" t="s">
        <v>61</v>
      </c>
      <c r="BE72" s="201" t="s">
        <v>62</v>
      </c>
      <c r="BF72" s="201" t="s">
        <v>63</v>
      </c>
      <c r="BG72" s="201" t="s">
        <v>196</v>
      </c>
      <c r="BH72" s="456" t="s">
        <v>511</v>
      </c>
      <c r="BI72" s="218" t="s">
        <v>67</v>
      </c>
      <c r="BJ72" s="370">
        <v>214</v>
      </c>
      <c r="BK72" s="370">
        <v>3</v>
      </c>
      <c r="BL72" s="219" t="s">
        <v>65</v>
      </c>
      <c r="BM72" s="52"/>
      <c r="BN72" s="218" t="s">
        <v>343</v>
      </c>
      <c r="BO72" s="217" t="s">
        <v>72</v>
      </c>
      <c r="BP72" s="201" t="s">
        <v>696</v>
      </c>
      <c r="BQ72" s="52" t="s">
        <v>719</v>
      </c>
    </row>
    <row r="73" spans="1:69" ht="15.75">
      <c r="A73" s="207" t="s">
        <v>37</v>
      </c>
      <c r="B73" s="208" t="s">
        <v>40</v>
      </c>
      <c r="C73" s="202" t="s">
        <v>35</v>
      </c>
      <c r="D73" s="210" t="s">
        <v>182</v>
      </c>
      <c r="E73" s="24" t="s">
        <v>318</v>
      </c>
      <c r="F73" s="86">
        <v>46</v>
      </c>
      <c r="G73" s="80">
        <v>0</v>
      </c>
      <c r="H73" s="204"/>
      <c r="I73" s="204"/>
      <c r="J73" s="204"/>
      <c r="K73" s="204"/>
      <c r="L73" s="80">
        <v>0</v>
      </c>
      <c r="M73" s="203"/>
      <c r="N73" s="52">
        <v>0</v>
      </c>
      <c r="O73" s="204"/>
      <c r="P73" s="204"/>
      <c r="Q73" s="11">
        <v>6.6794344348000001</v>
      </c>
      <c r="R73" s="204"/>
      <c r="S73" s="204"/>
      <c r="T73" s="53">
        <v>7.8499999999999979</v>
      </c>
      <c r="U73" s="204"/>
      <c r="V73" s="204"/>
      <c r="W73" s="11">
        <v>6.7705431521739001</v>
      </c>
      <c r="X73" s="204"/>
      <c r="Y73" s="204"/>
      <c r="Z73" s="53">
        <v>7.9249999999999989</v>
      </c>
      <c r="AA73" s="204"/>
      <c r="AB73" s="204"/>
      <c r="AC73" s="204"/>
      <c r="AD73" s="204"/>
      <c r="AE73" s="204"/>
      <c r="AF73" s="9">
        <v>2.9403105537343466</v>
      </c>
      <c r="AG73" s="9">
        <v>322</v>
      </c>
      <c r="AH73" s="9">
        <v>0.37337070185624438</v>
      </c>
      <c r="AI73" s="9">
        <v>38</v>
      </c>
      <c r="AJ73" s="9">
        <v>2.1578124999999999</v>
      </c>
      <c r="AK73" s="9" t="s">
        <v>248</v>
      </c>
      <c r="AL73" s="9">
        <v>0</v>
      </c>
      <c r="AM73" s="9"/>
      <c r="AN73" s="9"/>
      <c r="AO73" s="73">
        <v>0</v>
      </c>
      <c r="AP73" s="80">
        <v>0</v>
      </c>
      <c r="AQ73" s="80">
        <v>0</v>
      </c>
      <c r="AR73" s="224">
        <v>92</v>
      </c>
      <c r="AS73" s="224" t="s">
        <v>248</v>
      </c>
      <c r="AT73" s="11">
        <v>3159.1559999999999</v>
      </c>
      <c r="AU73" s="11">
        <v>327.46800000000002</v>
      </c>
      <c r="AV73" s="11">
        <v>0</v>
      </c>
      <c r="AW73" s="11">
        <v>92</v>
      </c>
      <c r="AX73" s="203" t="s">
        <v>248</v>
      </c>
      <c r="AY73" s="235" t="s">
        <v>248</v>
      </c>
      <c r="AZ73" s="138">
        <v>33257</v>
      </c>
      <c r="BA73" s="188" t="s">
        <v>248</v>
      </c>
      <c r="BB73" s="203" t="s">
        <v>248</v>
      </c>
      <c r="BC73" s="203" t="s">
        <v>248</v>
      </c>
      <c r="BD73" s="217" t="s">
        <v>61</v>
      </c>
      <c r="BE73" s="201" t="s">
        <v>62</v>
      </c>
      <c r="BF73" s="201" t="s">
        <v>63</v>
      </c>
      <c r="BG73" s="201" t="s">
        <v>196</v>
      </c>
      <c r="BH73" s="456" t="s">
        <v>511</v>
      </c>
      <c r="BI73" s="218" t="s">
        <v>68</v>
      </c>
      <c r="BJ73" s="370">
        <v>214</v>
      </c>
      <c r="BK73" s="370">
        <v>4</v>
      </c>
      <c r="BL73" s="219" t="s">
        <v>65</v>
      </c>
      <c r="BM73" s="52"/>
      <c r="BN73" s="218" t="s">
        <v>343</v>
      </c>
      <c r="BO73" s="217" t="s">
        <v>72</v>
      </c>
      <c r="BP73" s="201" t="s">
        <v>696</v>
      </c>
      <c r="BQ73" s="52" t="s">
        <v>719</v>
      </c>
    </row>
    <row r="74" spans="1:69" ht="15.75">
      <c r="A74" s="207" t="s">
        <v>37</v>
      </c>
      <c r="B74" s="208" t="s">
        <v>40</v>
      </c>
      <c r="C74" s="202" t="s">
        <v>35</v>
      </c>
      <c r="D74" s="210" t="s">
        <v>182</v>
      </c>
      <c r="E74" s="24" t="s">
        <v>175</v>
      </c>
      <c r="F74" s="86">
        <v>112</v>
      </c>
      <c r="G74" s="80">
        <v>0</v>
      </c>
      <c r="H74" s="204"/>
      <c r="I74" s="204"/>
      <c r="J74" s="204"/>
      <c r="K74" s="204"/>
      <c r="L74" s="80">
        <v>0</v>
      </c>
      <c r="M74" s="203"/>
      <c r="N74" s="52">
        <v>0</v>
      </c>
      <c r="O74" s="204"/>
      <c r="P74" s="204"/>
      <c r="Q74" s="11">
        <v>5.3620444107000003</v>
      </c>
      <c r="R74" s="204"/>
      <c r="S74" s="204"/>
      <c r="T74" s="53">
        <v>6.7999999999999989</v>
      </c>
      <c r="U74" s="204"/>
      <c r="V74" s="204"/>
      <c r="W74" s="11">
        <v>5.1022766071427998</v>
      </c>
      <c r="X74" s="204"/>
      <c r="Y74" s="204"/>
      <c r="Z74" s="53">
        <v>6.3857142857142852</v>
      </c>
      <c r="AA74" s="204"/>
      <c r="AB74" s="204"/>
      <c r="AC74" s="204"/>
      <c r="AD74" s="204"/>
      <c r="AE74" s="204"/>
      <c r="AF74" s="9">
        <v>3.7286628646408624</v>
      </c>
      <c r="AG74" s="9">
        <v>784</v>
      </c>
      <c r="AH74" s="9">
        <v>0.37420256913767658</v>
      </c>
      <c r="AI74" s="9">
        <v>10</v>
      </c>
      <c r="AJ74" s="9">
        <v>2.8842105263157896</v>
      </c>
      <c r="AK74" s="9" t="s">
        <v>248</v>
      </c>
      <c r="AL74" s="9">
        <v>111</v>
      </c>
      <c r="AM74" s="9">
        <v>3.7354826496067806</v>
      </c>
      <c r="AN74" s="9">
        <v>3.7280621572212067</v>
      </c>
      <c r="AO74" s="73">
        <v>0</v>
      </c>
      <c r="AP74" s="80">
        <v>0</v>
      </c>
      <c r="AQ74" s="80">
        <v>0</v>
      </c>
      <c r="AR74" s="224">
        <v>224</v>
      </c>
      <c r="AS74" s="224" t="s">
        <v>248</v>
      </c>
      <c r="AT74" s="11">
        <v>7990.884</v>
      </c>
      <c r="AU74" s="11">
        <v>0</v>
      </c>
      <c r="AV74" s="11">
        <v>0</v>
      </c>
      <c r="AW74" s="11">
        <v>224</v>
      </c>
      <c r="AX74" s="203" t="s">
        <v>248</v>
      </c>
      <c r="AY74" s="235" t="s">
        <v>248</v>
      </c>
      <c r="AZ74" s="138">
        <v>57728</v>
      </c>
      <c r="BA74" s="188" t="s">
        <v>248</v>
      </c>
      <c r="BB74" s="203" t="s">
        <v>248</v>
      </c>
      <c r="BC74" s="203" t="s">
        <v>248</v>
      </c>
      <c r="BD74" s="217" t="s">
        <v>61</v>
      </c>
      <c r="BE74" s="201" t="s">
        <v>62</v>
      </c>
      <c r="BF74" s="201" t="s">
        <v>63</v>
      </c>
      <c r="BG74" s="201" t="s">
        <v>196</v>
      </c>
      <c r="BH74" s="456" t="s">
        <v>515</v>
      </c>
      <c r="BI74" s="218" t="s">
        <v>64</v>
      </c>
      <c r="BJ74" s="370">
        <v>214</v>
      </c>
      <c r="BK74" s="370">
        <v>1</v>
      </c>
      <c r="BL74" s="219" t="s">
        <v>65</v>
      </c>
      <c r="BM74" s="52"/>
      <c r="BN74" s="218" t="s">
        <v>343</v>
      </c>
      <c r="BO74" s="217" t="s">
        <v>53</v>
      </c>
      <c r="BP74" s="201" t="s">
        <v>704</v>
      </c>
      <c r="BQ74" s="52" t="s">
        <v>714</v>
      </c>
    </row>
    <row r="75" spans="1:69" ht="15.75">
      <c r="A75" s="207" t="s">
        <v>37</v>
      </c>
      <c r="B75" s="208" t="s">
        <v>40</v>
      </c>
      <c r="C75" s="202" t="s">
        <v>35</v>
      </c>
      <c r="D75" s="210" t="s">
        <v>182</v>
      </c>
      <c r="E75" s="24" t="s">
        <v>175</v>
      </c>
      <c r="F75" s="86">
        <v>81</v>
      </c>
      <c r="G75" s="80">
        <v>5</v>
      </c>
      <c r="H75" s="204"/>
      <c r="I75" s="204"/>
      <c r="J75" s="204"/>
      <c r="K75" s="204"/>
      <c r="L75" s="80">
        <v>0</v>
      </c>
      <c r="M75" s="203"/>
      <c r="N75" s="52">
        <v>1</v>
      </c>
      <c r="O75" s="204"/>
      <c r="P75" s="204"/>
      <c r="Q75" s="11">
        <v>8.1305919736999996</v>
      </c>
      <c r="R75" s="204"/>
      <c r="S75" s="204"/>
      <c r="T75" s="53">
        <v>12.65</v>
      </c>
      <c r="U75" s="204"/>
      <c r="V75" s="204"/>
      <c r="W75" s="11">
        <v>8.1621446184209994</v>
      </c>
      <c r="X75" s="204"/>
      <c r="Y75" s="204"/>
      <c r="Z75" s="53">
        <v>12.533333333333333</v>
      </c>
      <c r="AA75" s="204"/>
      <c r="AB75" s="204"/>
      <c r="AC75" s="204"/>
      <c r="AD75" s="204"/>
      <c r="AE75" s="204"/>
      <c r="AF75" s="9">
        <v>3.5374095296859736</v>
      </c>
      <c r="AG75" s="9">
        <v>525</v>
      </c>
      <c r="AH75" s="9">
        <v>0.41905141439133009</v>
      </c>
      <c r="AI75" s="9">
        <v>7</v>
      </c>
      <c r="AJ75" s="9">
        <v>2.657142857142857</v>
      </c>
      <c r="AK75" s="9" t="s">
        <v>248</v>
      </c>
      <c r="AL75" s="9">
        <v>75</v>
      </c>
      <c r="AM75" s="9">
        <v>3.5374095296859736</v>
      </c>
      <c r="AN75" s="9">
        <v>3.6006493506493507</v>
      </c>
      <c r="AO75" s="73">
        <v>0</v>
      </c>
      <c r="AP75" s="80">
        <v>0</v>
      </c>
      <c r="AQ75" s="80">
        <v>0</v>
      </c>
      <c r="AR75" s="224">
        <v>152</v>
      </c>
      <c r="AS75" s="224" t="s">
        <v>248</v>
      </c>
      <c r="AT75" s="11">
        <v>5434.9809999999998</v>
      </c>
      <c r="AU75" s="11">
        <v>0</v>
      </c>
      <c r="AV75" s="11">
        <v>0</v>
      </c>
      <c r="AW75" s="11">
        <v>152</v>
      </c>
      <c r="AX75" s="203" t="s">
        <v>248</v>
      </c>
      <c r="AY75" s="235" t="s">
        <v>248</v>
      </c>
      <c r="AZ75" s="138">
        <v>57728</v>
      </c>
      <c r="BA75" s="188" t="s">
        <v>248</v>
      </c>
      <c r="BB75" s="203" t="s">
        <v>248</v>
      </c>
      <c r="BC75" s="203" t="s">
        <v>248</v>
      </c>
      <c r="BD75" s="217" t="s">
        <v>61</v>
      </c>
      <c r="BE75" s="201" t="s">
        <v>62</v>
      </c>
      <c r="BF75" s="201" t="s">
        <v>63</v>
      </c>
      <c r="BG75" s="201" t="s">
        <v>196</v>
      </c>
      <c r="BH75" s="456" t="s">
        <v>515</v>
      </c>
      <c r="BI75" s="218" t="s">
        <v>66</v>
      </c>
      <c r="BJ75" s="370">
        <v>214</v>
      </c>
      <c r="BK75" s="370">
        <v>7</v>
      </c>
      <c r="BL75" s="219" t="s">
        <v>65</v>
      </c>
      <c r="BM75" s="52"/>
      <c r="BN75" s="218" t="s">
        <v>343</v>
      </c>
      <c r="BO75" s="217" t="s">
        <v>53</v>
      </c>
      <c r="BP75" s="201" t="s">
        <v>704</v>
      </c>
      <c r="BQ75" s="52" t="s">
        <v>714</v>
      </c>
    </row>
    <row r="76" spans="1:69" ht="15.75">
      <c r="A76" s="207" t="s">
        <v>37</v>
      </c>
      <c r="B76" s="208" t="s">
        <v>40</v>
      </c>
      <c r="C76" s="202" t="s">
        <v>35</v>
      </c>
      <c r="D76" s="210" t="s">
        <v>182</v>
      </c>
      <c r="E76" s="24" t="s">
        <v>175</v>
      </c>
      <c r="F76" s="86">
        <v>112</v>
      </c>
      <c r="G76" s="80">
        <v>1</v>
      </c>
      <c r="H76" s="204"/>
      <c r="I76" s="204"/>
      <c r="J76" s="204"/>
      <c r="K76" s="204"/>
      <c r="L76" s="80">
        <v>0</v>
      </c>
      <c r="M76" s="203"/>
      <c r="N76" s="52">
        <v>0</v>
      </c>
      <c r="O76" s="204"/>
      <c r="P76" s="204"/>
      <c r="Q76" s="11">
        <v>6.7005673152999998</v>
      </c>
      <c r="R76" s="204"/>
      <c r="S76" s="204"/>
      <c r="T76" s="53">
        <v>8.2449999999999992</v>
      </c>
      <c r="U76" s="204"/>
      <c r="V76" s="204"/>
      <c r="W76" s="11">
        <v>6.7888827387386996</v>
      </c>
      <c r="X76" s="204"/>
      <c r="Y76" s="204"/>
      <c r="Z76" s="53">
        <v>8.1812499999999986</v>
      </c>
      <c r="AA76" s="204"/>
      <c r="AB76" s="204"/>
      <c r="AC76" s="204"/>
      <c r="AD76" s="204"/>
      <c r="AE76" s="204"/>
      <c r="AF76" s="9">
        <v>3.4194723321664289</v>
      </c>
      <c r="AG76" s="9">
        <v>777</v>
      </c>
      <c r="AH76" s="9">
        <v>0.46708842390805977</v>
      </c>
      <c r="AI76" s="9">
        <v>32</v>
      </c>
      <c r="AJ76" s="9">
        <v>2.5320093457943926</v>
      </c>
      <c r="AK76" s="9" t="s">
        <v>248</v>
      </c>
      <c r="AL76" s="9">
        <v>111</v>
      </c>
      <c r="AM76" s="9">
        <v>3.4194723321664289</v>
      </c>
      <c r="AN76" s="9">
        <v>3.516711229946524</v>
      </c>
      <c r="AO76" s="73">
        <v>0</v>
      </c>
      <c r="AP76" s="80">
        <v>0</v>
      </c>
      <c r="AQ76" s="80">
        <v>0</v>
      </c>
      <c r="AR76" s="224">
        <v>222</v>
      </c>
      <c r="AS76" s="224" t="s">
        <v>248</v>
      </c>
      <c r="AT76" s="11">
        <v>7951.1059999999998</v>
      </c>
      <c r="AU76" s="11">
        <v>0</v>
      </c>
      <c r="AV76" s="11">
        <v>0</v>
      </c>
      <c r="AW76" s="11">
        <v>222</v>
      </c>
      <c r="AX76" s="203" t="s">
        <v>248</v>
      </c>
      <c r="AY76" s="235" t="s">
        <v>248</v>
      </c>
      <c r="AZ76" s="138">
        <v>57728</v>
      </c>
      <c r="BA76" s="188" t="s">
        <v>248</v>
      </c>
      <c r="BB76" s="203" t="s">
        <v>248</v>
      </c>
      <c r="BC76" s="203" t="s">
        <v>248</v>
      </c>
      <c r="BD76" s="217" t="s">
        <v>61</v>
      </c>
      <c r="BE76" s="201" t="s">
        <v>62</v>
      </c>
      <c r="BF76" s="201" t="s">
        <v>63</v>
      </c>
      <c r="BG76" s="201" t="s">
        <v>196</v>
      </c>
      <c r="BH76" s="456" t="s">
        <v>515</v>
      </c>
      <c r="BI76" s="218" t="s">
        <v>67</v>
      </c>
      <c r="BJ76" s="370">
        <v>214</v>
      </c>
      <c r="BK76" s="370">
        <v>3</v>
      </c>
      <c r="BL76" s="219" t="s">
        <v>65</v>
      </c>
      <c r="BM76" s="52"/>
      <c r="BN76" s="218" t="s">
        <v>343</v>
      </c>
      <c r="BO76" s="217" t="s">
        <v>53</v>
      </c>
      <c r="BP76" s="201" t="s">
        <v>704</v>
      </c>
      <c r="BQ76" s="52" t="s">
        <v>714</v>
      </c>
    </row>
    <row r="77" spans="1:69" ht="15.75">
      <c r="A77" s="207" t="s">
        <v>37</v>
      </c>
      <c r="B77" s="208" t="s">
        <v>40</v>
      </c>
      <c r="C77" s="202" t="s">
        <v>35</v>
      </c>
      <c r="D77" s="210" t="s">
        <v>182</v>
      </c>
      <c r="E77" s="24" t="s">
        <v>175</v>
      </c>
      <c r="F77" s="86">
        <v>97</v>
      </c>
      <c r="G77" s="80">
        <v>1</v>
      </c>
      <c r="H77" s="204"/>
      <c r="I77" s="204"/>
      <c r="J77" s="204"/>
      <c r="K77" s="204"/>
      <c r="L77" s="80">
        <v>0</v>
      </c>
      <c r="M77" s="203"/>
      <c r="N77" s="52">
        <v>0</v>
      </c>
      <c r="O77" s="204"/>
      <c r="P77" s="204"/>
      <c r="Q77" s="11">
        <v>8.2285206457999998</v>
      </c>
      <c r="R77" s="204"/>
      <c r="S77" s="204"/>
      <c r="T77" s="53">
        <v>10.149999999999999</v>
      </c>
      <c r="U77" s="204"/>
      <c r="V77" s="204"/>
      <c r="W77" s="11">
        <v>8.3149998437499999</v>
      </c>
      <c r="X77" s="204"/>
      <c r="Y77" s="204"/>
      <c r="Z77" s="53">
        <v>10.033333333333331</v>
      </c>
      <c r="AA77" s="204"/>
      <c r="AB77" s="204"/>
      <c r="AC77" s="204"/>
      <c r="AD77" s="204"/>
      <c r="AE77" s="204"/>
      <c r="AF77" s="9">
        <v>2.9317113100772807</v>
      </c>
      <c r="AG77" s="9">
        <v>672</v>
      </c>
      <c r="AH77" s="9">
        <v>0.37551563678628602</v>
      </c>
      <c r="AI77" s="9">
        <v>96</v>
      </c>
      <c r="AJ77" s="9">
        <v>2.149438202247191</v>
      </c>
      <c r="AK77" s="9" t="s">
        <v>248</v>
      </c>
      <c r="AL77" s="9">
        <v>0</v>
      </c>
      <c r="AM77" s="9"/>
      <c r="AN77" s="9"/>
      <c r="AO77" s="73">
        <v>0</v>
      </c>
      <c r="AP77" s="80">
        <v>0</v>
      </c>
      <c r="AQ77" s="80">
        <v>0</v>
      </c>
      <c r="AR77" s="224">
        <v>192</v>
      </c>
      <c r="AS77" s="224" t="s">
        <v>248</v>
      </c>
      <c r="AT77" s="11">
        <v>6868.3159999999998</v>
      </c>
      <c r="AU77" s="11">
        <v>0</v>
      </c>
      <c r="AV77" s="11">
        <v>0</v>
      </c>
      <c r="AW77" s="11">
        <v>192</v>
      </c>
      <c r="AX77" s="203" t="s">
        <v>248</v>
      </c>
      <c r="AY77" s="235" t="s">
        <v>248</v>
      </c>
      <c r="AZ77" s="138">
        <v>57728</v>
      </c>
      <c r="BA77" s="188" t="s">
        <v>248</v>
      </c>
      <c r="BB77" s="203" t="s">
        <v>248</v>
      </c>
      <c r="BC77" s="203" t="s">
        <v>248</v>
      </c>
      <c r="BD77" s="217" t="s">
        <v>61</v>
      </c>
      <c r="BE77" s="201" t="s">
        <v>62</v>
      </c>
      <c r="BF77" s="201" t="s">
        <v>63</v>
      </c>
      <c r="BG77" s="201" t="s">
        <v>196</v>
      </c>
      <c r="BH77" s="456" t="s">
        <v>515</v>
      </c>
      <c r="BI77" s="218" t="s">
        <v>68</v>
      </c>
      <c r="BJ77" s="370">
        <v>214</v>
      </c>
      <c r="BK77" s="370">
        <v>4</v>
      </c>
      <c r="BL77" s="219" t="s">
        <v>65</v>
      </c>
      <c r="BM77" s="52"/>
      <c r="BN77" s="218" t="s">
        <v>343</v>
      </c>
      <c r="BO77" s="217" t="s">
        <v>53</v>
      </c>
      <c r="BP77" s="201" t="s">
        <v>704</v>
      </c>
      <c r="BQ77" s="52" t="s">
        <v>714</v>
      </c>
    </row>
    <row r="78" spans="1:69" ht="15.75">
      <c r="A78" s="207" t="s">
        <v>37</v>
      </c>
      <c r="B78" s="208" t="s">
        <v>40</v>
      </c>
      <c r="C78" s="202" t="s">
        <v>35</v>
      </c>
      <c r="D78" s="210" t="s">
        <v>182</v>
      </c>
      <c r="E78" s="24" t="s">
        <v>311</v>
      </c>
      <c r="F78" s="86">
        <v>49</v>
      </c>
      <c r="G78" s="80">
        <v>1</v>
      </c>
      <c r="H78" s="204"/>
      <c r="I78" s="204"/>
      <c r="J78" s="204"/>
      <c r="K78" s="204"/>
      <c r="L78" s="80">
        <v>0</v>
      </c>
      <c r="M78" s="203"/>
      <c r="N78" s="52">
        <v>0</v>
      </c>
      <c r="O78" s="204"/>
      <c r="P78" s="204"/>
      <c r="Q78" s="11">
        <v>5.9671872917000002</v>
      </c>
      <c r="R78" s="204"/>
      <c r="S78" s="204"/>
      <c r="T78" s="53">
        <v>6.9749999999999996</v>
      </c>
      <c r="U78" s="204"/>
      <c r="V78" s="204"/>
      <c r="W78" s="11">
        <v>5.9879790416666001</v>
      </c>
      <c r="X78" s="204"/>
      <c r="Y78" s="204"/>
      <c r="Z78" s="53">
        <v>6.9666666666666659</v>
      </c>
      <c r="AA78" s="204"/>
      <c r="AB78" s="204"/>
      <c r="AC78" s="204"/>
      <c r="AD78" s="204"/>
      <c r="AE78" s="204"/>
      <c r="AF78" s="9">
        <v>3.5593750015610728</v>
      </c>
      <c r="AG78" s="9">
        <v>336</v>
      </c>
      <c r="AH78" s="9">
        <v>0.41141322130410896</v>
      </c>
      <c r="AI78" s="9">
        <v>6</v>
      </c>
      <c r="AJ78" s="9">
        <v>2.6636363636363636</v>
      </c>
      <c r="AK78" s="9" t="s">
        <v>248</v>
      </c>
      <c r="AL78" s="9">
        <v>48</v>
      </c>
      <c r="AM78" s="9">
        <v>3.5593750015610728</v>
      </c>
      <c r="AN78" s="9">
        <v>3.6151832460732982</v>
      </c>
      <c r="AO78" s="73">
        <v>0</v>
      </c>
      <c r="AP78" s="80">
        <v>0</v>
      </c>
      <c r="AQ78" s="80">
        <v>0</v>
      </c>
      <c r="AR78" s="224">
        <v>96</v>
      </c>
      <c r="AS78" s="224" t="s">
        <v>248</v>
      </c>
      <c r="AT78" s="11">
        <v>3444.194</v>
      </c>
      <c r="AU78" s="11">
        <v>0</v>
      </c>
      <c r="AV78" s="11">
        <v>0</v>
      </c>
      <c r="AW78" s="11">
        <v>96</v>
      </c>
      <c r="AX78" s="203" t="s">
        <v>248</v>
      </c>
      <c r="AY78" s="235" t="s">
        <v>248</v>
      </c>
      <c r="AZ78" s="138">
        <v>29762</v>
      </c>
      <c r="BA78" s="188" t="s">
        <v>248</v>
      </c>
      <c r="BB78" s="203" t="s">
        <v>248</v>
      </c>
      <c r="BC78" s="203" t="s">
        <v>248</v>
      </c>
      <c r="BD78" s="217" t="s">
        <v>61</v>
      </c>
      <c r="BE78" s="201" t="s">
        <v>62</v>
      </c>
      <c r="BF78" s="201" t="s">
        <v>63</v>
      </c>
      <c r="BG78" s="201" t="s">
        <v>196</v>
      </c>
      <c r="BH78" s="456" t="s">
        <v>514</v>
      </c>
      <c r="BI78" s="218" t="s">
        <v>64</v>
      </c>
      <c r="BJ78" s="370">
        <v>214</v>
      </c>
      <c r="BK78" s="370">
        <v>1</v>
      </c>
      <c r="BL78" s="219" t="s">
        <v>65</v>
      </c>
      <c r="BM78" s="52"/>
      <c r="BN78" s="218" t="s">
        <v>343</v>
      </c>
      <c r="BO78" s="217" t="s">
        <v>705</v>
      </c>
      <c r="BP78" s="201" t="s">
        <v>690</v>
      </c>
      <c r="BQ78" s="52" t="s">
        <v>718</v>
      </c>
    </row>
    <row r="79" spans="1:69" ht="15.75">
      <c r="A79" s="207" t="s">
        <v>37</v>
      </c>
      <c r="B79" s="208" t="s">
        <v>40</v>
      </c>
      <c r="C79" s="202" t="s">
        <v>35</v>
      </c>
      <c r="D79" s="210" t="s">
        <v>182</v>
      </c>
      <c r="E79" s="24" t="s">
        <v>311</v>
      </c>
      <c r="F79" s="86">
        <v>43</v>
      </c>
      <c r="G79" s="80">
        <v>0</v>
      </c>
      <c r="H79" s="204"/>
      <c r="I79" s="204"/>
      <c r="J79" s="204"/>
      <c r="K79" s="204"/>
      <c r="L79" s="80">
        <v>0</v>
      </c>
      <c r="M79" s="203"/>
      <c r="N79" s="52">
        <v>0</v>
      </c>
      <c r="O79" s="204"/>
      <c r="P79" s="204"/>
      <c r="Q79" s="11">
        <v>7.5765579301999999</v>
      </c>
      <c r="R79" s="204"/>
      <c r="S79" s="204"/>
      <c r="T79" s="53">
        <v>13.425000000000001</v>
      </c>
      <c r="U79" s="204"/>
      <c r="V79" s="204"/>
      <c r="W79" s="11">
        <v>7.5898137441860003</v>
      </c>
      <c r="X79" s="204"/>
      <c r="Y79" s="204"/>
      <c r="Z79" s="53">
        <v>13.425000000000001</v>
      </c>
      <c r="AA79" s="204"/>
      <c r="AB79" s="204"/>
      <c r="AC79" s="204"/>
      <c r="AD79" s="204"/>
      <c r="AE79" s="204"/>
      <c r="AF79" s="9">
        <v>3.370431894479796</v>
      </c>
      <c r="AG79" s="9">
        <v>301</v>
      </c>
      <c r="AH79" s="9">
        <v>0.55032961028433058</v>
      </c>
      <c r="AI79" s="9">
        <v>29</v>
      </c>
      <c r="AJ79" s="9">
        <v>2.2210000000000001</v>
      </c>
      <c r="AK79" s="9" t="s">
        <v>248</v>
      </c>
      <c r="AL79" s="9">
        <v>43</v>
      </c>
      <c r="AM79" s="9">
        <v>3.370431894479796</v>
      </c>
      <c r="AN79" s="9">
        <v>3.5255102040816326</v>
      </c>
      <c r="AO79" s="73">
        <v>0</v>
      </c>
      <c r="AP79" s="80">
        <v>0</v>
      </c>
      <c r="AQ79" s="80">
        <v>0</v>
      </c>
      <c r="AR79" s="224">
        <v>86</v>
      </c>
      <c r="AS79" s="224" t="s">
        <v>248</v>
      </c>
      <c r="AT79" s="11">
        <v>3088.172</v>
      </c>
      <c r="AU79" s="11">
        <v>0</v>
      </c>
      <c r="AV79" s="11">
        <v>0</v>
      </c>
      <c r="AW79" s="11">
        <v>86</v>
      </c>
      <c r="AX79" s="203" t="s">
        <v>248</v>
      </c>
      <c r="AY79" s="235" t="s">
        <v>248</v>
      </c>
      <c r="AZ79" s="138">
        <v>29762</v>
      </c>
      <c r="BA79" s="188" t="s">
        <v>248</v>
      </c>
      <c r="BB79" s="203" t="s">
        <v>248</v>
      </c>
      <c r="BC79" s="203" t="s">
        <v>248</v>
      </c>
      <c r="BD79" s="217" t="s">
        <v>61</v>
      </c>
      <c r="BE79" s="201" t="s">
        <v>62</v>
      </c>
      <c r="BF79" s="201" t="s">
        <v>63</v>
      </c>
      <c r="BG79" s="201" t="s">
        <v>196</v>
      </c>
      <c r="BH79" s="456" t="s">
        <v>514</v>
      </c>
      <c r="BI79" s="218" t="s">
        <v>66</v>
      </c>
      <c r="BJ79" s="370">
        <v>214</v>
      </c>
      <c r="BK79" s="370">
        <v>7</v>
      </c>
      <c r="BL79" s="219" t="s">
        <v>65</v>
      </c>
      <c r="BM79" s="52"/>
      <c r="BN79" s="218" t="s">
        <v>343</v>
      </c>
      <c r="BO79" s="217" t="s">
        <v>705</v>
      </c>
      <c r="BP79" s="201" t="s">
        <v>690</v>
      </c>
      <c r="BQ79" s="52" t="s">
        <v>718</v>
      </c>
    </row>
    <row r="80" spans="1:69" ht="15.75">
      <c r="A80" s="207" t="s">
        <v>37</v>
      </c>
      <c r="B80" s="208" t="s">
        <v>40</v>
      </c>
      <c r="C80" s="202" t="s">
        <v>35</v>
      </c>
      <c r="D80" s="210" t="s">
        <v>182</v>
      </c>
      <c r="E80" s="24" t="s">
        <v>311</v>
      </c>
      <c r="F80" s="86">
        <v>48</v>
      </c>
      <c r="G80" s="80">
        <v>0</v>
      </c>
      <c r="H80" s="204"/>
      <c r="I80" s="204"/>
      <c r="J80" s="204"/>
      <c r="K80" s="204"/>
      <c r="L80" s="80">
        <v>1</v>
      </c>
      <c r="M80" s="203"/>
      <c r="N80" s="52">
        <v>0</v>
      </c>
      <c r="O80" s="204"/>
      <c r="P80" s="204"/>
      <c r="Q80" s="11">
        <v>7.1576805744999996</v>
      </c>
      <c r="R80" s="204"/>
      <c r="S80" s="204"/>
      <c r="T80" s="53">
        <v>8.8874999999999993</v>
      </c>
      <c r="U80" s="204"/>
      <c r="V80" s="204"/>
      <c r="W80" s="11">
        <v>7.3549147234041996</v>
      </c>
      <c r="X80" s="204"/>
      <c r="Y80" s="204"/>
      <c r="Z80" s="53">
        <v>9.3249999999999993</v>
      </c>
      <c r="AA80" s="204"/>
      <c r="AB80" s="204"/>
      <c r="AC80" s="204"/>
      <c r="AD80" s="204"/>
      <c r="AE80" s="204"/>
      <c r="AF80" s="9">
        <v>3.4218135781684298</v>
      </c>
      <c r="AG80" s="9">
        <v>328</v>
      </c>
      <c r="AH80" s="9">
        <v>0.51413959595540415</v>
      </c>
      <c r="AI80" s="9">
        <v>21</v>
      </c>
      <c r="AJ80" s="9">
        <v>2.3647058823529412</v>
      </c>
      <c r="AK80" s="9" t="s">
        <v>248</v>
      </c>
      <c r="AL80" s="9">
        <v>47</v>
      </c>
      <c r="AM80" s="9">
        <v>3.4218135781684298</v>
      </c>
      <c r="AN80" s="9">
        <v>3.5660919540229887</v>
      </c>
      <c r="AO80" s="73">
        <v>0</v>
      </c>
      <c r="AP80" s="80">
        <v>0</v>
      </c>
      <c r="AQ80" s="80">
        <v>0</v>
      </c>
      <c r="AR80" s="224">
        <v>96</v>
      </c>
      <c r="AS80" s="224" t="s">
        <v>248</v>
      </c>
      <c r="AT80" s="11">
        <v>3403.1660000000002</v>
      </c>
      <c r="AU80" s="11">
        <v>0</v>
      </c>
      <c r="AV80" s="11">
        <v>0</v>
      </c>
      <c r="AW80" s="11">
        <v>96</v>
      </c>
      <c r="AX80" s="203" t="s">
        <v>248</v>
      </c>
      <c r="AY80" s="235" t="s">
        <v>248</v>
      </c>
      <c r="AZ80" s="138">
        <v>29762</v>
      </c>
      <c r="BA80" s="188" t="s">
        <v>248</v>
      </c>
      <c r="BB80" s="203" t="s">
        <v>248</v>
      </c>
      <c r="BC80" s="203" t="s">
        <v>248</v>
      </c>
      <c r="BD80" s="217" t="s">
        <v>61</v>
      </c>
      <c r="BE80" s="201" t="s">
        <v>62</v>
      </c>
      <c r="BF80" s="201" t="s">
        <v>63</v>
      </c>
      <c r="BG80" s="201" t="s">
        <v>196</v>
      </c>
      <c r="BH80" s="456" t="s">
        <v>514</v>
      </c>
      <c r="BI80" s="218" t="s">
        <v>67</v>
      </c>
      <c r="BJ80" s="370">
        <v>214</v>
      </c>
      <c r="BK80" s="370">
        <v>3</v>
      </c>
      <c r="BL80" s="219" t="s">
        <v>65</v>
      </c>
      <c r="BM80" s="52"/>
      <c r="BN80" s="218" t="s">
        <v>343</v>
      </c>
      <c r="BO80" s="217" t="s">
        <v>705</v>
      </c>
      <c r="BP80" s="201" t="s">
        <v>690</v>
      </c>
      <c r="BQ80" s="52" t="s">
        <v>718</v>
      </c>
    </row>
    <row r="81" spans="1:69" ht="15.75">
      <c r="A81" s="207" t="s">
        <v>37</v>
      </c>
      <c r="B81" s="208" t="s">
        <v>40</v>
      </c>
      <c r="C81" s="202" t="s">
        <v>35</v>
      </c>
      <c r="D81" s="210" t="s">
        <v>182</v>
      </c>
      <c r="E81" s="24" t="s">
        <v>311</v>
      </c>
      <c r="F81" s="86">
        <v>42</v>
      </c>
      <c r="G81" s="80">
        <v>0</v>
      </c>
      <c r="H81" s="204"/>
      <c r="I81" s="204"/>
      <c r="J81" s="204"/>
      <c r="K81" s="204"/>
      <c r="L81" s="80">
        <v>0</v>
      </c>
      <c r="M81" s="203"/>
      <c r="N81" s="52">
        <v>0</v>
      </c>
      <c r="O81" s="204"/>
      <c r="P81" s="204"/>
      <c r="Q81" s="11">
        <v>7.8664997619000001</v>
      </c>
      <c r="R81" s="204"/>
      <c r="S81" s="204"/>
      <c r="T81" s="53">
        <v>9.9499999999999993</v>
      </c>
      <c r="U81" s="204"/>
      <c r="V81" s="204"/>
      <c r="W81" s="11">
        <v>8.0222617142856993</v>
      </c>
      <c r="X81" s="204"/>
      <c r="Y81" s="204"/>
      <c r="Z81" s="53">
        <v>10.45</v>
      </c>
      <c r="AA81" s="204"/>
      <c r="AB81" s="204"/>
      <c r="AC81" s="204"/>
      <c r="AD81" s="204"/>
      <c r="AE81" s="204"/>
      <c r="AF81" s="9">
        <v>2.9806122475740864</v>
      </c>
      <c r="AG81" s="9">
        <v>294</v>
      </c>
      <c r="AH81" s="9">
        <v>0.35943519163401111</v>
      </c>
      <c r="AI81" s="9">
        <v>29</v>
      </c>
      <c r="AJ81" s="9">
        <v>2.2020833333333334</v>
      </c>
      <c r="AK81" s="9" t="s">
        <v>248</v>
      </c>
      <c r="AL81" s="9">
        <v>0</v>
      </c>
      <c r="AM81" s="9"/>
      <c r="AN81" s="9"/>
      <c r="AO81" s="73">
        <v>0</v>
      </c>
      <c r="AP81" s="80">
        <v>0</v>
      </c>
      <c r="AQ81" s="80">
        <v>0</v>
      </c>
      <c r="AR81" s="224">
        <v>84</v>
      </c>
      <c r="AS81" s="224" t="s">
        <v>248</v>
      </c>
      <c r="AT81" s="11">
        <v>3002.9879999999998</v>
      </c>
      <c r="AU81" s="11">
        <v>0</v>
      </c>
      <c r="AV81" s="11">
        <v>0</v>
      </c>
      <c r="AW81" s="11">
        <v>84</v>
      </c>
      <c r="AX81" s="203" t="s">
        <v>248</v>
      </c>
      <c r="AY81" s="235" t="s">
        <v>248</v>
      </c>
      <c r="AZ81" s="138">
        <v>29762</v>
      </c>
      <c r="BA81" s="188" t="s">
        <v>248</v>
      </c>
      <c r="BB81" s="203" t="s">
        <v>248</v>
      </c>
      <c r="BC81" s="203" t="s">
        <v>248</v>
      </c>
      <c r="BD81" s="217" t="s">
        <v>61</v>
      </c>
      <c r="BE81" s="201" t="s">
        <v>62</v>
      </c>
      <c r="BF81" s="201" t="s">
        <v>63</v>
      </c>
      <c r="BG81" s="201" t="s">
        <v>196</v>
      </c>
      <c r="BH81" s="456" t="s">
        <v>514</v>
      </c>
      <c r="BI81" s="218" t="s">
        <v>68</v>
      </c>
      <c r="BJ81" s="370">
        <v>214</v>
      </c>
      <c r="BK81" s="370">
        <v>4</v>
      </c>
      <c r="BL81" s="219" t="s">
        <v>65</v>
      </c>
      <c r="BM81" s="52"/>
      <c r="BN81" s="218" t="s">
        <v>343</v>
      </c>
      <c r="BO81" s="217" t="s">
        <v>705</v>
      </c>
      <c r="BP81" s="201" t="s">
        <v>690</v>
      </c>
      <c r="BQ81" s="52" t="s">
        <v>718</v>
      </c>
    </row>
    <row r="82" spans="1:69" ht="15.75">
      <c r="A82" s="207" t="s">
        <v>37</v>
      </c>
      <c r="B82" s="208" t="s">
        <v>40</v>
      </c>
      <c r="C82" s="202" t="s">
        <v>35</v>
      </c>
      <c r="D82" s="210" t="s">
        <v>182</v>
      </c>
      <c r="E82" s="24" t="s">
        <v>379</v>
      </c>
      <c r="F82" s="86">
        <v>45</v>
      </c>
      <c r="G82" s="80">
        <v>0</v>
      </c>
      <c r="H82" s="204"/>
      <c r="I82" s="204"/>
      <c r="J82" s="204"/>
      <c r="K82" s="204"/>
      <c r="L82" s="80">
        <v>0</v>
      </c>
      <c r="M82" s="203"/>
      <c r="N82" s="52">
        <v>0</v>
      </c>
      <c r="O82" s="204"/>
      <c r="P82" s="204"/>
      <c r="Q82" s="11">
        <v>6.7394219333000001</v>
      </c>
      <c r="R82" s="204"/>
      <c r="S82" s="204"/>
      <c r="T82" s="53">
        <v>11.1875</v>
      </c>
      <c r="U82" s="204"/>
      <c r="V82" s="204"/>
      <c r="W82" s="11">
        <v>6.7419327999999998</v>
      </c>
      <c r="X82" s="204"/>
      <c r="Y82" s="204"/>
      <c r="Z82" s="53">
        <v>10.9375</v>
      </c>
      <c r="AA82" s="204"/>
      <c r="AB82" s="204"/>
      <c r="AC82" s="204"/>
      <c r="AD82" s="204"/>
      <c r="AE82" s="204"/>
      <c r="AF82" s="9">
        <v>3.4988571484883626</v>
      </c>
      <c r="AG82" s="9">
        <v>315</v>
      </c>
      <c r="AH82" s="9">
        <v>0.41685618983619732</v>
      </c>
      <c r="AI82" s="9">
        <v>9</v>
      </c>
      <c r="AJ82" s="9">
        <v>2.60546875</v>
      </c>
      <c r="AK82" s="9" t="s">
        <v>248</v>
      </c>
      <c r="AL82" s="9">
        <v>45</v>
      </c>
      <c r="AM82" s="9">
        <v>3.4988571484883626</v>
      </c>
      <c r="AN82" s="9">
        <v>3.5765895953757227</v>
      </c>
      <c r="AO82" s="73">
        <v>0</v>
      </c>
      <c r="AP82" s="80">
        <v>0</v>
      </c>
      <c r="AQ82" s="80">
        <v>0</v>
      </c>
      <c r="AR82" s="224">
        <v>90</v>
      </c>
      <c r="AS82" s="224" t="s">
        <v>248</v>
      </c>
      <c r="AT82" s="11">
        <v>3236.15</v>
      </c>
      <c r="AU82" s="11">
        <v>0</v>
      </c>
      <c r="AV82" s="11">
        <v>0</v>
      </c>
      <c r="AW82" s="11">
        <v>90</v>
      </c>
      <c r="AX82" s="203" t="s">
        <v>248</v>
      </c>
      <c r="AY82" s="235" t="s">
        <v>248</v>
      </c>
      <c r="AZ82" s="138">
        <v>36852</v>
      </c>
      <c r="BA82" s="188" t="s">
        <v>248</v>
      </c>
      <c r="BB82" s="203" t="s">
        <v>248</v>
      </c>
      <c r="BC82" s="203" t="s">
        <v>248</v>
      </c>
      <c r="BD82" s="217" t="s">
        <v>61</v>
      </c>
      <c r="BE82" s="201" t="s">
        <v>62</v>
      </c>
      <c r="BF82" s="201" t="s">
        <v>63</v>
      </c>
      <c r="BG82" s="201" t="s">
        <v>196</v>
      </c>
      <c r="BH82" s="456" t="s">
        <v>712</v>
      </c>
      <c r="BI82" s="218" t="s">
        <v>64</v>
      </c>
      <c r="BJ82" s="370">
        <v>214</v>
      </c>
      <c r="BK82" s="370">
        <v>1</v>
      </c>
      <c r="BL82" s="219" t="s">
        <v>65</v>
      </c>
      <c r="BM82" s="52"/>
      <c r="BN82" s="218" t="s">
        <v>343</v>
      </c>
      <c r="BO82" s="217" t="s">
        <v>697</v>
      </c>
      <c r="BP82" s="201" t="s">
        <v>698</v>
      </c>
      <c r="BQ82" s="52" t="s">
        <v>714</v>
      </c>
    </row>
    <row r="83" spans="1:69" ht="15.75">
      <c r="A83" s="207" t="s">
        <v>37</v>
      </c>
      <c r="B83" s="208" t="s">
        <v>40</v>
      </c>
      <c r="C83" s="202" t="s">
        <v>35</v>
      </c>
      <c r="D83" s="210" t="s">
        <v>182</v>
      </c>
      <c r="E83" s="24" t="s">
        <v>379</v>
      </c>
      <c r="F83" s="86">
        <v>40</v>
      </c>
      <c r="G83" s="80">
        <v>2</v>
      </c>
      <c r="H83" s="204"/>
      <c r="I83" s="204"/>
      <c r="J83" s="204"/>
      <c r="K83" s="204"/>
      <c r="L83" s="80">
        <v>0</v>
      </c>
      <c r="M83" s="203"/>
      <c r="N83" s="52">
        <v>0</v>
      </c>
      <c r="O83" s="204"/>
      <c r="P83" s="204"/>
      <c r="Q83" s="11">
        <v>7.8778419210999999</v>
      </c>
      <c r="R83" s="204"/>
      <c r="S83" s="204"/>
      <c r="T83" s="53">
        <v>16.05</v>
      </c>
      <c r="U83" s="204"/>
      <c r="V83" s="204"/>
      <c r="W83" s="11">
        <v>7.9422101578947002</v>
      </c>
      <c r="X83" s="204"/>
      <c r="Y83" s="204"/>
      <c r="Z83" s="53">
        <v>16.524999999999999</v>
      </c>
      <c r="AA83" s="204"/>
      <c r="AB83" s="204"/>
      <c r="AC83" s="204"/>
      <c r="AD83" s="204"/>
      <c r="AE83" s="204"/>
      <c r="AF83" s="9">
        <v>3.3390225629161172</v>
      </c>
      <c r="AG83" s="9">
        <v>266</v>
      </c>
      <c r="AH83" s="9">
        <v>0.49720812257179486</v>
      </c>
      <c r="AI83" s="9">
        <v>18</v>
      </c>
      <c r="AJ83" s="9">
        <v>2.3531249999999999</v>
      </c>
      <c r="AK83" s="9" t="s">
        <v>248</v>
      </c>
      <c r="AL83" s="9">
        <v>38</v>
      </c>
      <c r="AM83" s="9">
        <v>3.3390225629161172</v>
      </c>
      <c r="AN83" s="9">
        <v>3.4303797468354431</v>
      </c>
      <c r="AO83" s="73">
        <v>0</v>
      </c>
      <c r="AP83" s="80">
        <v>0</v>
      </c>
      <c r="AQ83" s="80">
        <v>0</v>
      </c>
      <c r="AR83" s="224">
        <v>76</v>
      </c>
      <c r="AS83" s="224" t="s">
        <v>248</v>
      </c>
      <c r="AT83" s="11">
        <v>2728.67</v>
      </c>
      <c r="AU83" s="11">
        <v>0</v>
      </c>
      <c r="AV83" s="11">
        <v>0</v>
      </c>
      <c r="AW83" s="11">
        <v>76</v>
      </c>
      <c r="AX83" s="203" t="s">
        <v>248</v>
      </c>
      <c r="AY83" s="235" t="s">
        <v>248</v>
      </c>
      <c r="AZ83" s="138">
        <v>36852</v>
      </c>
      <c r="BA83" s="188" t="s">
        <v>248</v>
      </c>
      <c r="BB83" s="203" t="s">
        <v>248</v>
      </c>
      <c r="BC83" s="203" t="s">
        <v>248</v>
      </c>
      <c r="BD83" s="217" t="s">
        <v>61</v>
      </c>
      <c r="BE83" s="201" t="s">
        <v>62</v>
      </c>
      <c r="BF83" s="201" t="s">
        <v>63</v>
      </c>
      <c r="BG83" s="201" t="s">
        <v>196</v>
      </c>
      <c r="BH83" s="456" t="s">
        <v>712</v>
      </c>
      <c r="BI83" s="218" t="s">
        <v>66</v>
      </c>
      <c r="BJ83" s="370">
        <v>214</v>
      </c>
      <c r="BK83" s="370">
        <v>7</v>
      </c>
      <c r="BL83" s="219" t="s">
        <v>65</v>
      </c>
      <c r="BM83" s="52"/>
      <c r="BN83" s="218" t="s">
        <v>343</v>
      </c>
      <c r="BO83" s="217" t="s">
        <v>697</v>
      </c>
      <c r="BP83" s="201" t="s">
        <v>698</v>
      </c>
      <c r="BQ83" s="52" t="s">
        <v>714</v>
      </c>
    </row>
    <row r="84" spans="1:69" ht="15.75">
      <c r="A84" s="207" t="s">
        <v>37</v>
      </c>
      <c r="B84" s="208" t="s">
        <v>40</v>
      </c>
      <c r="C84" s="202" t="s">
        <v>35</v>
      </c>
      <c r="D84" s="210" t="s">
        <v>182</v>
      </c>
      <c r="E84" s="24" t="s">
        <v>379</v>
      </c>
      <c r="F84" s="86">
        <v>44</v>
      </c>
      <c r="G84" s="80">
        <v>0</v>
      </c>
      <c r="H84" s="204"/>
      <c r="I84" s="204"/>
      <c r="J84" s="204"/>
      <c r="K84" s="204"/>
      <c r="L84" s="80">
        <v>0</v>
      </c>
      <c r="M84" s="203"/>
      <c r="N84" s="52">
        <v>0</v>
      </c>
      <c r="O84" s="204"/>
      <c r="P84" s="204"/>
      <c r="Q84" s="11">
        <v>6.1894316364000002</v>
      </c>
      <c r="R84" s="204"/>
      <c r="S84" s="204"/>
      <c r="T84" s="53">
        <v>7.9666666666666659</v>
      </c>
      <c r="U84" s="204"/>
      <c r="V84" s="204"/>
      <c r="W84" s="11">
        <v>5.3984088863636002</v>
      </c>
      <c r="X84" s="204"/>
      <c r="Y84" s="204"/>
      <c r="Z84" s="53">
        <v>7.8999999999999986</v>
      </c>
      <c r="AA84" s="204"/>
      <c r="AB84" s="204"/>
      <c r="AC84" s="204"/>
      <c r="AD84" s="204"/>
      <c r="AE84" s="204"/>
      <c r="AF84" s="9">
        <v>3.7007467688678144</v>
      </c>
      <c r="AG84" s="9">
        <v>308</v>
      </c>
      <c r="AH84" s="9">
        <v>0.38342327790931785</v>
      </c>
      <c r="AI84" s="9">
        <v>6</v>
      </c>
      <c r="AJ84" s="9">
        <v>2.9272727272727272</v>
      </c>
      <c r="AK84" s="9" t="s">
        <v>248</v>
      </c>
      <c r="AL84" s="9">
        <v>44</v>
      </c>
      <c r="AM84" s="9">
        <v>3.7007467688678144</v>
      </c>
      <c r="AN84" s="9">
        <v>3.715962441314554</v>
      </c>
      <c r="AO84" s="73">
        <v>0</v>
      </c>
      <c r="AP84" s="80">
        <v>0</v>
      </c>
      <c r="AQ84" s="80">
        <v>0</v>
      </c>
      <c r="AR84" s="224">
        <v>88</v>
      </c>
      <c r="AS84" s="224" t="s">
        <v>248</v>
      </c>
      <c r="AT84" s="11">
        <v>3170.7429999999999</v>
      </c>
      <c r="AU84" s="11">
        <v>0</v>
      </c>
      <c r="AV84" s="11">
        <v>0</v>
      </c>
      <c r="AW84" s="11">
        <v>88</v>
      </c>
      <c r="AX84" s="203" t="s">
        <v>248</v>
      </c>
      <c r="AY84" s="235" t="s">
        <v>248</v>
      </c>
      <c r="AZ84" s="138">
        <v>36852</v>
      </c>
      <c r="BA84" s="188" t="s">
        <v>248</v>
      </c>
      <c r="BB84" s="203" t="s">
        <v>248</v>
      </c>
      <c r="BC84" s="203" t="s">
        <v>248</v>
      </c>
      <c r="BD84" s="217" t="s">
        <v>61</v>
      </c>
      <c r="BE84" s="201" t="s">
        <v>62</v>
      </c>
      <c r="BF84" s="201" t="s">
        <v>63</v>
      </c>
      <c r="BG84" s="201" t="s">
        <v>196</v>
      </c>
      <c r="BH84" s="456" t="s">
        <v>712</v>
      </c>
      <c r="BI84" s="218" t="s">
        <v>67</v>
      </c>
      <c r="BJ84" s="370">
        <v>214</v>
      </c>
      <c r="BK84" s="370">
        <v>3</v>
      </c>
      <c r="BL84" s="219" t="s">
        <v>65</v>
      </c>
      <c r="BM84" s="52"/>
      <c r="BN84" s="218" t="s">
        <v>343</v>
      </c>
      <c r="BO84" s="217" t="s">
        <v>697</v>
      </c>
      <c r="BP84" s="201" t="s">
        <v>698</v>
      </c>
      <c r="BQ84" s="52" t="s">
        <v>714</v>
      </c>
    </row>
    <row r="85" spans="1:69" ht="15.75">
      <c r="A85" s="207" t="s">
        <v>37</v>
      </c>
      <c r="B85" s="208" t="s">
        <v>40</v>
      </c>
      <c r="C85" s="202" t="s">
        <v>35</v>
      </c>
      <c r="D85" s="210" t="s">
        <v>182</v>
      </c>
      <c r="E85" s="24" t="s">
        <v>379</v>
      </c>
      <c r="F85" s="86">
        <v>36</v>
      </c>
      <c r="G85" s="80">
        <v>0</v>
      </c>
      <c r="H85" s="204"/>
      <c r="I85" s="204"/>
      <c r="J85" s="204"/>
      <c r="K85" s="204"/>
      <c r="L85" s="80">
        <v>0</v>
      </c>
      <c r="M85" s="203"/>
      <c r="N85" s="52">
        <v>0</v>
      </c>
      <c r="O85" s="204"/>
      <c r="P85" s="204"/>
      <c r="Q85" s="11">
        <v>7.4480553889000003</v>
      </c>
      <c r="R85" s="204"/>
      <c r="S85" s="204"/>
      <c r="T85" s="53">
        <v>8.5999999999999979</v>
      </c>
      <c r="U85" s="204"/>
      <c r="V85" s="204"/>
      <c r="W85" s="11">
        <v>7.5625275277777</v>
      </c>
      <c r="X85" s="204"/>
      <c r="Y85" s="204"/>
      <c r="Z85" s="53">
        <v>9.0499999999999989</v>
      </c>
      <c r="AA85" s="204"/>
      <c r="AB85" s="204"/>
      <c r="AC85" s="204"/>
      <c r="AD85" s="204"/>
      <c r="AE85" s="204"/>
      <c r="AF85" s="9">
        <v>2.9632142829516579</v>
      </c>
      <c r="AG85" s="9">
        <v>252</v>
      </c>
      <c r="AH85" s="9">
        <v>0.36220094920343626</v>
      </c>
      <c r="AI85" s="9">
        <v>29</v>
      </c>
      <c r="AJ85" s="9">
        <v>2.1846153846153848</v>
      </c>
      <c r="AK85" s="9" t="s">
        <v>248</v>
      </c>
      <c r="AL85" s="9">
        <v>0</v>
      </c>
      <c r="AM85" s="9"/>
      <c r="AN85" s="9"/>
      <c r="AO85" s="73">
        <v>0</v>
      </c>
      <c r="AP85" s="80">
        <v>0</v>
      </c>
      <c r="AQ85" s="80">
        <v>0</v>
      </c>
      <c r="AR85" s="224">
        <v>72</v>
      </c>
      <c r="AS85" s="224" t="s">
        <v>248</v>
      </c>
      <c r="AT85" s="11">
        <v>2580.163</v>
      </c>
      <c r="AU85" s="11">
        <v>0</v>
      </c>
      <c r="AV85" s="11">
        <v>0</v>
      </c>
      <c r="AW85" s="11">
        <v>72</v>
      </c>
      <c r="AX85" s="203" t="s">
        <v>248</v>
      </c>
      <c r="AY85" s="235" t="s">
        <v>248</v>
      </c>
      <c r="AZ85" s="138">
        <v>36852</v>
      </c>
      <c r="BA85" s="188" t="s">
        <v>248</v>
      </c>
      <c r="BB85" s="203" t="s">
        <v>248</v>
      </c>
      <c r="BC85" s="203" t="s">
        <v>248</v>
      </c>
      <c r="BD85" s="217" t="s">
        <v>61</v>
      </c>
      <c r="BE85" s="201" t="s">
        <v>62</v>
      </c>
      <c r="BF85" s="201" t="s">
        <v>63</v>
      </c>
      <c r="BG85" s="201" t="s">
        <v>196</v>
      </c>
      <c r="BH85" s="456" t="s">
        <v>712</v>
      </c>
      <c r="BI85" s="218" t="s">
        <v>68</v>
      </c>
      <c r="BJ85" s="370">
        <v>214</v>
      </c>
      <c r="BK85" s="370">
        <v>4</v>
      </c>
      <c r="BL85" s="219" t="s">
        <v>65</v>
      </c>
      <c r="BM85" s="52"/>
      <c r="BN85" s="218" t="s">
        <v>343</v>
      </c>
      <c r="BO85" s="217" t="s">
        <v>697</v>
      </c>
      <c r="BP85" s="201" t="s">
        <v>698</v>
      </c>
      <c r="BQ85" s="52" t="s">
        <v>714</v>
      </c>
    </row>
    <row r="86" spans="1:69" ht="15.75">
      <c r="A86" s="207" t="s">
        <v>37</v>
      </c>
      <c r="B86" s="208" t="s">
        <v>40</v>
      </c>
      <c r="C86" s="202" t="s">
        <v>35</v>
      </c>
      <c r="D86" s="210" t="s">
        <v>182</v>
      </c>
      <c r="E86" s="24" t="s">
        <v>319</v>
      </c>
      <c r="F86" s="86">
        <v>79</v>
      </c>
      <c r="G86" s="80">
        <v>0</v>
      </c>
      <c r="H86" s="204"/>
      <c r="I86" s="204"/>
      <c r="J86" s="204"/>
      <c r="K86" s="204"/>
      <c r="L86" s="80">
        <v>0</v>
      </c>
      <c r="M86" s="203"/>
      <c r="N86" s="52">
        <v>1</v>
      </c>
      <c r="O86" s="204"/>
      <c r="P86" s="204"/>
      <c r="Q86" s="11">
        <v>6.0468350126999999</v>
      </c>
      <c r="R86" s="204"/>
      <c r="S86" s="204"/>
      <c r="T86" s="53">
        <v>7.4049999999999994</v>
      </c>
      <c r="U86" s="204"/>
      <c r="V86" s="204"/>
      <c r="W86" s="11">
        <v>5.9926959873417003</v>
      </c>
      <c r="X86" s="204"/>
      <c r="Y86" s="204"/>
      <c r="Z86" s="53">
        <v>7.4049999999999994</v>
      </c>
      <c r="AA86" s="204"/>
      <c r="AB86" s="204"/>
      <c r="AC86" s="204"/>
      <c r="AD86" s="204"/>
      <c r="AE86" s="204"/>
      <c r="AF86" s="9">
        <v>3.4505311399152427</v>
      </c>
      <c r="AG86" s="9">
        <v>546</v>
      </c>
      <c r="AH86" s="9">
        <v>0.43130711506090658</v>
      </c>
      <c r="AI86" s="9">
        <v>11</v>
      </c>
      <c r="AJ86" s="9">
        <v>2.6017361111111112</v>
      </c>
      <c r="AK86" s="9" t="s">
        <v>248</v>
      </c>
      <c r="AL86" s="9">
        <v>78</v>
      </c>
      <c r="AM86" s="9">
        <v>3.4505311399152427</v>
      </c>
      <c r="AN86" s="9">
        <v>3.5160377358490567</v>
      </c>
      <c r="AO86" s="73">
        <v>0</v>
      </c>
      <c r="AP86" s="80">
        <v>0</v>
      </c>
      <c r="AQ86" s="80">
        <v>0</v>
      </c>
      <c r="AR86" s="224">
        <v>158</v>
      </c>
      <c r="AS86" s="224" t="s">
        <v>248</v>
      </c>
      <c r="AT86" s="11">
        <v>5631.1220000000003</v>
      </c>
      <c r="AU86" s="11">
        <v>0</v>
      </c>
      <c r="AV86" s="11">
        <v>0</v>
      </c>
      <c r="AW86" s="11">
        <v>158</v>
      </c>
      <c r="AX86" s="203" t="s">
        <v>248</v>
      </c>
      <c r="AY86" s="235" t="s">
        <v>248</v>
      </c>
      <c r="AZ86" s="138">
        <v>59258</v>
      </c>
      <c r="BA86" s="188" t="s">
        <v>248</v>
      </c>
      <c r="BB86" s="203" t="s">
        <v>248</v>
      </c>
      <c r="BC86" s="203" t="s">
        <v>248</v>
      </c>
      <c r="BD86" s="217" t="s">
        <v>61</v>
      </c>
      <c r="BE86" s="201" t="s">
        <v>62</v>
      </c>
      <c r="BF86" s="201" t="s">
        <v>63</v>
      </c>
      <c r="BG86" s="201" t="s">
        <v>196</v>
      </c>
      <c r="BH86" s="456" t="s">
        <v>712</v>
      </c>
      <c r="BI86" s="218" t="s">
        <v>64</v>
      </c>
      <c r="BJ86" s="370">
        <v>214</v>
      </c>
      <c r="BK86" s="370">
        <v>1</v>
      </c>
      <c r="BL86" s="219" t="s">
        <v>65</v>
      </c>
      <c r="BM86" s="52"/>
      <c r="BN86" s="218" t="s">
        <v>343</v>
      </c>
      <c r="BO86" s="217" t="s">
        <v>319</v>
      </c>
      <c r="BP86" s="201" t="s">
        <v>696</v>
      </c>
      <c r="BQ86" s="52" t="s">
        <v>719</v>
      </c>
    </row>
    <row r="87" spans="1:69" ht="15.75">
      <c r="A87" s="207" t="s">
        <v>37</v>
      </c>
      <c r="B87" s="208" t="s">
        <v>40</v>
      </c>
      <c r="C87" s="202" t="s">
        <v>35</v>
      </c>
      <c r="D87" s="210" t="s">
        <v>182</v>
      </c>
      <c r="E87" s="24" t="s">
        <v>319</v>
      </c>
      <c r="F87" s="86">
        <v>71</v>
      </c>
      <c r="G87" s="80">
        <v>2</v>
      </c>
      <c r="H87" s="204"/>
      <c r="I87" s="204"/>
      <c r="J87" s="204"/>
      <c r="K87" s="204"/>
      <c r="L87" s="80">
        <v>0</v>
      </c>
      <c r="M87" s="203"/>
      <c r="N87" s="52">
        <v>0</v>
      </c>
      <c r="O87" s="204"/>
      <c r="P87" s="204"/>
      <c r="Q87" s="11">
        <v>7.7767099565000004</v>
      </c>
      <c r="R87" s="204"/>
      <c r="S87" s="204"/>
      <c r="T87" s="53">
        <v>13.258333333333333</v>
      </c>
      <c r="U87" s="204"/>
      <c r="V87" s="204"/>
      <c r="W87" s="11">
        <v>7.8414346231884</v>
      </c>
      <c r="X87" s="204"/>
      <c r="Y87" s="204"/>
      <c r="Z87" s="53">
        <v>13.355</v>
      </c>
      <c r="AA87" s="204"/>
      <c r="AB87" s="204"/>
      <c r="AC87" s="204"/>
      <c r="AD87" s="204"/>
      <c r="AE87" s="204"/>
      <c r="AF87" s="9">
        <v>3.0287784690935919</v>
      </c>
      <c r="AG87" s="9">
        <v>483</v>
      </c>
      <c r="AH87" s="9">
        <v>0.61089148446929709</v>
      </c>
      <c r="AI87" s="9">
        <v>100</v>
      </c>
      <c r="AJ87" s="9">
        <v>2.0137820512820515</v>
      </c>
      <c r="AK87" s="9" t="s">
        <v>248</v>
      </c>
      <c r="AL87" s="9">
        <v>69</v>
      </c>
      <c r="AM87" s="9">
        <v>3.0287784690935919</v>
      </c>
      <c r="AN87" s="9">
        <v>3.0285087719298245</v>
      </c>
      <c r="AO87" s="73">
        <v>0</v>
      </c>
      <c r="AP87" s="80">
        <v>0</v>
      </c>
      <c r="AQ87" s="80">
        <v>0</v>
      </c>
      <c r="AR87" s="224">
        <v>138</v>
      </c>
      <c r="AS87" s="224" t="s">
        <v>248</v>
      </c>
      <c r="AT87" s="11">
        <v>4933.335</v>
      </c>
      <c r="AU87" s="11">
        <v>0</v>
      </c>
      <c r="AV87" s="11">
        <v>0</v>
      </c>
      <c r="AW87" s="11">
        <v>138</v>
      </c>
      <c r="AX87" s="203" t="s">
        <v>248</v>
      </c>
      <c r="AY87" s="235" t="s">
        <v>248</v>
      </c>
      <c r="AZ87" s="138">
        <v>59258</v>
      </c>
      <c r="BA87" s="188" t="s">
        <v>248</v>
      </c>
      <c r="BB87" s="203" t="s">
        <v>248</v>
      </c>
      <c r="BC87" s="203" t="s">
        <v>248</v>
      </c>
      <c r="BD87" s="217" t="s">
        <v>61</v>
      </c>
      <c r="BE87" s="201" t="s">
        <v>62</v>
      </c>
      <c r="BF87" s="201" t="s">
        <v>63</v>
      </c>
      <c r="BG87" s="201" t="s">
        <v>196</v>
      </c>
      <c r="BH87" s="456" t="s">
        <v>712</v>
      </c>
      <c r="BI87" s="218" t="s">
        <v>66</v>
      </c>
      <c r="BJ87" s="370">
        <v>214</v>
      </c>
      <c r="BK87" s="370">
        <v>7</v>
      </c>
      <c r="BL87" s="219" t="s">
        <v>65</v>
      </c>
      <c r="BM87" s="52"/>
      <c r="BN87" s="218" t="s">
        <v>343</v>
      </c>
      <c r="BO87" s="217" t="s">
        <v>319</v>
      </c>
      <c r="BP87" s="201" t="s">
        <v>696</v>
      </c>
      <c r="BQ87" s="52" t="s">
        <v>719</v>
      </c>
    </row>
    <row r="88" spans="1:69" ht="15.75">
      <c r="A88" s="207" t="s">
        <v>37</v>
      </c>
      <c r="B88" s="208" t="s">
        <v>40</v>
      </c>
      <c r="C88" s="202" t="s">
        <v>35</v>
      </c>
      <c r="D88" s="210" t="s">
        <v>182</v>
      </c>
      <c r="E88" s="24" t="s">
        <v>319</v>
      </c>
      <c r="F88" s="86">
        <v>82</v>
      </c>
      <c r="G88" s="80">
        <v>1</v>
      </c>
      <c r="H88" s="204"/>
      <c r="I88" s="204"/>
      <c r="J88" s="204"/>
      <c r="K88" s="204"/>
      <c r="L88" s="80">
        <v>0</v>
      </c>
      <c r="M88" s="203"/>
      <c r="N88" s="52">
        <v>0</v>
      </c>
      <c r="O88" s="204"/>
      <c r="P88" s="204"/>
      <c r="Q88" s="11">
        <v>7.1306910370000001</v>
      </c>
      <c r="R88" s="204"/>
      <c r="S88" s="204"/>
      <c r="T88" s="53">
        <v>8.8687500000000004</v>
      </c>
      <c r="U88" s="204"/>
      <c r="V88" s="204"/>
      <c r="W88" s="11">
        <v>7.1733948148147997</v>
      </c>
      <c r="X88" s="204"/>
      <c r="Y88" s="204"/>
      <c r="Z88" s="53">
        <v>8.4972222222222218</v>
      </c>
      <c r="AA88" s="204"/>
      <c r="AB88" s="204"/>
      <c r="AC88" s="204"/>
      <c r="AD88" s="204"/>
      <c r="AE88" s="204"/>
      <c r="AF88" s="9">
        <v>3.3255414524616604</v>
      </c>
      <c r="AG88" s="9">
        <v>565</v>
      </c>
      <c r="AH88" s="9">
        <v>0.53416822167360012</v>
      </c>
      <c r="AI88" s="9">
        <v>45</v>
      </c>
      <c r="AJ88" s="9">
        <v>2.2546052631578948</v>
      </c>
      <c r="AK88" s="9" t="s">
        <v>248</v>
      </c>
      <c r="AL88" s="9">
        <v>81</v>
      </c>
      <c r="AM88" s="9">
        <v>3.3255414524616604</v>
      </c>
      <c r="AN88" s="9">
        <v>3.4283439490445859</v>
      </c>
      <c r="AO88" s="73">
        <v>0</v>
      </c>
      <c r="AP88" s="80">
        <v>0</v>
      </c>
      <c r="AQ88" s="80">
        <v>0</v>
      </c>
      <c r="AR88" s="224">
        <v>162</v>
      </c>
      <c r="AS88" s="224" t="s">
        <v>248</v>
      </c>
      <c r="AT88" s="11">
        <v>5779.9549999999999</v>
      </c>
      <c r="AU88" s="11">
        <v>0</v>
      </c>
      <c r="AV88" s="11">
        <v>0</v>
      </c>
      <c r="AW88" s="11">
        <v>162</v>
      </c>
      <c r="AX88" s="203" t="s">
        <v>248</v>
      </c>
      <c r="AY88" s="235" t="s">
        <v>248</v>
      </c>
      <c r="AZ88" s="138">
        <v>59258</v>
      </c>
      <c r="BA88" s="188" t="s">
        <v>248</v>
      </c>
      <c r="BB88" s="203" t="s">
        <v>248</v>
      </c>
      <c r="BC88" s="203" t="s">
        <v>248</v>
      </c>
      <c r="BD88" s="217" t="s">
        <v>61</v>
      </c>
      <c r="BE88" s="201" t="s">
        <v>62</v>
      </c>
      <c r="BF88" s="201" t="s">
        <v>63</v>
      </c>
      <c r="BG88" s="201" t="s">
        <v>196</v>
      </c>
      <c r="BH88" s="456" t="s">
        <v>712</v>
      </c>
      <c r="BI88" s="218" t="s">
        <v>67</v>
      </c>
      <c r="BJ88" s="370">
        <v>214</v>
      </c>
      <c r="BK88" s="370">
        <v>3</v>
      </c>
      <c r="BL88" s="219" t="s">
        <v>65</v>
      </c>
      <c r="BM88" s="52"/>
      <c r="BN88" s="218" t="s">
        <v>343</v>
      </c>
      <c r="BO88" s="217" t="s">
        <v>319</v>
      </c>
      <c r="BP88" s="201" t="s">
        <v>696</v>
      </c>
      <c r="BQ88" s="52" t="s">
        <v>719</v>
      </c>
    </row>
    <row r="89" spans="1:69" ht="15.75">
      <c r="A89" s="207" t="s">
        <v>37</v>
      </c>
      <c r="B89" s="208" t="s">
        <v>40</v>
      </c>
      <c r="C89" s="202" t="s">
        <v>35</v>
      </c>
      <c r="D89" s="210" t="s">
        <v>182</v>
      </c>
      <c r="E89" s="24" t="s">
        <v>319</v>
      </c>
      <c r="F89" s="86">
        <v>74</v>
      </c>
      <c r="G89" s="80">
        <v>0</v>
      </c>
      <c r="H89" s="204"/>
      <c r="I89" s="204"/>
      <c r="J89" s="204"/>
      <c r="K89" s="204"/>
      <c r="L89" s="80">
        <v>0</v>
      </c>
      <c r="M89" s="203"/>
      <c r="N89" s="52">
        <v>0</v>
      </c>
      <c r="O89" s="204"/>
      <c r="P89" s="204"/>
      <c r="Q89" s="11">
        <v>7.3194998108</v>
      </c>
      <c r="R89" s="204"/>
      <c r="S89" s="204"/>
      <c r="T89" s="53">
        <v>9.5749999999999993</v>
      </c>
      <c r="U89" s="204"/>
      <c r="V89" s="204"/>
      <c r="W89" s="11">
        <v>7.3920671891890999</v>
      </c>
      <c r="X89" s="204"/>
      <c r="Y89" s="204"/>
      <c r="Z89" s="53">
        <v>9.5749999999999993</v>
      </c>
      <c r="AA89" s="204"/>
      <c r="AB89" s="204"/>
      <c r="AC89" s="204"/>
      <c r="AD89" s="204"/>
      <c r="AE89" s="204"/>
      <c r="AF89" s="9">
        <v>2.9573611077808191</v>
      </c>
      <c r="AG89" s="9">
        <v>504</v>
      </c>
      <c r="AH89" s="9">
        <v>0.40007136059424681</v>
      </c>
      <c r="AI89" s="9">
        <v>58</v>
      </c>
      <c r="AJ89" s="9">
        <v>2.0927083333333334</v>
      </c>
      <c r="AK89" s="9" t="s">
        <v>248</v>
      </c>
      <c r="AL89" s="9">
        <v>0</v>
      </c>
      <c r="AM89" s="9"/>
      <c r="AN89" s="9"/>
      <c r="AO89" s="73">
        <v>0</v>
      </c>
      <c r="AP89" s="80">
        <v>0</v>
      </c>
      <c r="AQ89" s="80">
        <v>0</v>
      </c>
      <c r="AR89" s="224">
        <v>148</v>
      </c>
      <c r="AS89" s="224" t="s">
        <v>248</v>
      </c>
      <c r="AT89" s="11">
        <v>5280.4229999999998</v>
      </c>
      <c r="AU89" s="11">
        <v>0</v>
      </c>
      <c r="AV89" s="11">
        <v>0</v>
      </c>
      <c r="AW89" s="11">
        <v>148</v>
      </c>
      <c r="AX89" s="203" t="s">
        <v>248</v>
      </c>
      <c r="AY89" s="235" t="s">
        <v>248</v>
      </c>
      <c r="AZ89" s="138">
        <v>59258</v>
      </c>
      <c r="BA89" s="188" t="s">
        <v>248</v>
      </c>
      <c r="BB89" s="203" t="s">
        <v>248</v>
      </c>
      <c r="BC89" s="203" t="s">
        <v>248</v>
      </c>
      <c r="BD89" s="217" t="s">
        <v>61</v>
      </c>
      <c r="BE89" s="201" t="s">
        <v>62</v>
      </c>
      <c r="BF89" s="201" t="s">
        <v>63</v>
      </c>
      <c r="BG89" s="201" t="s">
        <v>196</v>
      </c>
      <c r="BH89" s="456" t="s">
        <v>712</v>
      </c>
      <c r="BI89" s="218" t="s">
        <v>68</v>
      </c>
      <c r="BJ89" s="370">
        <v>214</v>
      </c>
      <c r="BK89" s="370">
        <v>4</v>
      </c>
      <c r="BL89" s="219" t="s">
        <v>65</v>
      </c>
      <c r="BM89" s="52"/>
      <c r="BN89" s="218" t="s">
        <v>343</v>
      </c>
      <c r="BO89" s="217" t="s">
        <v>319</v>
      </c>
      <c r="BP89" s="201" t="s">
        <v>696</v>
      </c>
      <c r="BQ89" s="52" t="s">
        <v>719</v>
      </c>
    </row>
    <row r="90" spans="1:69" ht="15.75">
      <c r="A90" s="207" t="s">
        <v>37</v>
      </c>
      <c r="B90" s="208" t="s">
        <v>40</v>
      </c>
      <c r="C90" s="202" t="s">
        <v>35</v>
      </c>
      <c r="D90" s="210" t="s">
        <v>182</v>
      </c>
      <c r="E90" s="24" t="s">
        <v>166</v>
      </c>
      <c r="F90" s="86">
        <v>90</v>
      </c>
      <c r="G90" s="80">
        <v>0</v>
      </c>
      <c r="H90" s="204"/>
      <c r="I90" s="204"/>
      <c r="J90" s="204"/>
      <c r="K90" s="204"/>
      <c r="L90" s="80">
        <v>0</v>
      </c>
      <c r="M90" s="203"/>
      <c r="N90" s="52">
        <v>0</v>
      </c>
      <c r="O90" s="204"/>
      <c r="P90" s="204"/>
      <c r="Q90" s="11">
        <v>7.0561110110999996</v>
      </c>
      <c r="R90" s="204"/>
      <c r="S90" s="204"/>
      <c r="T90" s="53">
        <v>10.5625</v>
      </c>
      <c r="U90" s="204"/>
      <c r="V90" s="204"/>
      <c r="W90" s="11">
        <v>7.0712665777777</v>
      </c>
      <c r="X90" s="204"/>
      <c r="Y90" s="204"/>
      <c r="Z90" s="53">
        <v>10.625</v>
      </c>
      <c r="AA90" s="204"/>
      <c r="AB90" s="204"/>
      <c r="AC90" s="204"/>
      <c r="AD90" s="204"/>
      <c r="AE90" s="204"/>
      <c r="AF90" s="9">
        <v>3.4935396905929323</v>
      </c>
      <c r="AG90" s="9">
        <v>630</v>
      </c>
      <c r="AH90" s="9">
        <v>0.46256648091043834</v>
      </c>
      <c r="AI90" s="9">
        <v>25</v>
      </c>
      <c r="AJ90" s="9">
        <v>2.5524193548387095</v>
      </c>
      <c r="AK90" s="9" t="s">
        <v>248</v>
      </c>
      <c r="AL90" s="9">
        <v>90</v>
      </c>
      <c r="AM90" s="9">
        <v>3.4935396905929323</v>
      </c>
      <c r="AN90" s="9">
        <v>3.5637254901960782</v>
      </c>
      <c r="AO90" s="73">
        <v>0</v>
      </c>
      <c r="AP90" s="80">
        <v>0</v>
      </c>
      <c r="AQ90" s="80">
        <v>0</v>
      </c>
      <c r="AR90" s="224">
        <v>180</v>
      </c>
      <c r="AS90" s="224" t="s">
        <v>248</v>
      </c>
      <c r="AT90" s="11">
        <v>6893.527</v>
      </c>
      <c r="AU90" s="11">
        <v>0</v>
      </c>
      <c r="AV90" s="11">
        <v>0</v>
      </c>
      <c r="AW90" s="11">
        <v>180</v>
      </c>
      <c r="AX90" s="203" t="s">
        <v>248</v>
      </c>
      <c r="AY90" s="235" t="s">
        <v>248</v>
      </c>
      <c r="AZ90" s="138">
        <v>84242</v>
      </c>
      <c r="BA90" s="188" t="s">
        <v>248</v>
      </c>
      <c r="BB90" s="203" t="s">
        <v>248</v>
      </c>
      <c r="BC90" s="203" t="s">
        <v>248</v>
      </c>
      <c r="BD90" s="217" t="s">
        <v>61</v>
      </c>
      <c r="BE90" s="201" t="s">
        <v>62</v>
      </c>
      <c r="BF90" s="201" t="s">
        <v>63</v>
      </c>
      <c r="BG90" s="201" t="s">
        <v>196</v>
      </c>
      <c r="BH90" s="455" t="s">
        <v>267</v>
      </c>
      <c r="BI90" s="218" t="s">
        <v>64</v>
      </c>
      <c r="BJ90" s="370">
        <v>214</v>
      </c>
      <c r="BK90" s="370">
        <v>1</v>
      </c>
      <c r="BL90" s="219" t="s">
        <v>65</v>
      </c>
      <c r="BM90" s="52"/>
      <c r="BN90" s="218" t="s">
        <v>343</v>
      </c>
      <c r="BO90" s="217" t="s">
        <v>346</v>
      </c>
      <c r="BP90" s="201" t="s">
        <v>685</v>
      </c>
      <c r="BQ90" s="52" t="s">
        <v>718</v>
      </c>
    </row>
    <row r="91" spans="1:69" ht="15.75">
      <c r="A91" s="207" t="s">
        <v>37</v>
      </c>
      <c r="B91" s="208" t="s">
        <v>40</v>
      </c>
      <c r="C91" s="202" t="s">
        <v>35</v>
      </c>
      <c r="D91" s="210" t="s">
        <v>182</v>
      </c>
      <c r="E91" s="24" t="s">
        <v>166</v>
      </c>
      <c r="F91" s="86">
        <v>85</v>
      </c>
      <c r="G91" s="80">
        <v>1</v>
      </c>
      <c r="H91" s="204"/>
      <c r="I91" s="204"/>
      <c r="J91" s="204"/>
      <c r="K91" s="204"/>
      <c r="L91" s="80">
        <v>0</v>
      </c>
      <c r="M91" s="203"/>
      <c r="N91" s="52">
        <v>0</v>
      </c>
      <c r="O91" s="204"/>
      <c r="P91" s="204"/>
      <c r="Q91" s="11">
        <v>7.8831546667000003</v>
      </c>
      <c r="R91" s="204"/>
      <c r="S91" s="204"/>
      <c r="T91" s="53">
        <v>13.466666666666667</v>
      </c>
      <c r="U91" s="204"/>
      <c r="V91" s="204"/>
      <c r="W91" s="11">
        <v>7.9322855476190002</v>
      </c>
      <c r="X91" s="204"/>
      <c r="Y91" s="204"/>
      <c r="Z91" s="53">
        <v>13.633333333333333</v>
      </c>
      <c r="AA91" s="204"/>
      <c r="AB91" s="204"/>
      <c r="AC91" s="204"/>
      <c r="AD91" s="204"/>
      <c r="AE91" s="204"/>
      <c r="AF91" s="9">
        <v>3.2686394647676118</v>
      </c>
      <c r="AG91" s="9">
        <v>588</v>
      </c>
      <c r="AH91" s="9">
        <v>0.54088256268920143</v>
      </c>
      <c r="AI91" s="9">
        <v>54</v>
      </c>
      <c r="AJ91" s="9">
        <v>2.2204545454545457</v>
      </c>
      <c r="AK91" s="9" t="s">
        <v>248</v>
      </c>
      <c r="AL91" s="9">
        <v>84</v>
      </c>
      <c r="AM91" s="9">
        <v>3.2686394647676118</v>
      </c>
      <c r="AN91" s="9">
        <v>3.3099415204678362</v>
      </c>
      <c r="AO91" s="73">
        <v>0</v>
      </c>
      <c r="AP91" s="80">
        <v>0</v>
      </c>
      <c r="AQ91" s="80">
        <v>0</v>
      </c>
      <c r="AR91" s="224">
        <v>168</v>
      </c>
      <c r="AS91" s="224" t="s">
        <v>248</v>
      </c>
      <c r="AT91" s="11">
        <v>6548.9539999999997</v>
      </c>
      <c r="AU91" s="11">
        <v>0</v>
      </c>
      <c r="AV91" s="11">
        <v>0</v>
      </c>
      <c r="AW91" s="11">
        <v>168</v>
      </c>
      <c r="AX91" s="203" t="s">
        <v>248</v>
      </c>
      <c r="AY91" s="235" t="s">
        <v>248</v>
      </c>
      <c r="AZ91" s="138">
        <v>84242</v>
      </c>
      <c r="BA91" s="188" t="s">
        <v>248</v>
      </c>
      <c r="BB91" s="203" t="s">
        <v>248</v>
      </c>
      <c r="BC91" s="203" t="s">
        <v>248</v>
      </c>
      <c r="BD91" s="217" t="s">
        <v>61</v>
      </c>
      <c r="BE91" s="201" t="s">
        <v>62</v>
      </c>
      <c r="BF91" s="201" t="s">
        <v>63</v>
      </c>
      <c r="BG91" s="201" t="s">
        <v>196</v>
      </c>
      <c r="BH91" s="455" t="s">
        <v>267</v>
      </c>
      <c r="BI91" s="218" t="s">
        <v>66</v>
      </c>
      <c r="BJ91" s="370">
        <v>214</v>
      </c>
      <c r="BK91" s="370">
        <v>7</v>
      </c>
      <c r="BL91" s="219" t="s">
        <v>65</v>
      </c>
      <c r="BM91" s="52"/>
      <c r="BN91" s="218" t="s">
        <v>343</v>
      </c>
      <c r="BO91" s="217" t="s">
        <v>346</v>
      </c>
      <c r="BP91" s="201" t="s">
        <v>685</v>
      </c>
      <c r="BQ91" s="52" t="s">
        <v>718</v>
      </c>
    </row>
    <row r="92" spans="1:69" ht="15.75">
      <c r="A92" s="207" t="s">
        <v>37</v>
      </c>
      <c r="B92" s="208" t="s">
        <v>40</v>
      </c>
      <c r="C92" s="202" t="s">
        <v>35</v>
      </c>
      <c r="D92" s="210" t="s">
        <v>182</v>
      </c>
      <c r="E92" s="24" t="s">
        <v>166</v>
      </c>
      <c r="F92" s="86">
        <v>89</v>
      </c>
      <c r="G92" s="80">
        <v>0</v>
      </c>
      <c r="H92" s="204"/>
      <c r="I92" s="204"/>
      <c r="J92" s="204"/>
      <c r="K92" s="204"/>
      <c r="L92" s="80">
        <v>0</v>
      </c>
      <c r="M92" s="203"/>
      <c r="N92" s="52">
        <v>0</v>
      </c>
      <c r="O92" s="204"/>
      <c r="P92" s="204"/>
      <c r="Q92" s="11">
        <v>6.9108425955000001</v>
      </c>
      <c r="R92" s="204"/>
      <c r="S92" s="204"/>
      <c r="T92" s="53">
        <v>8.3249999999999993</v>
      </c>
      <c r="U92" s="204"/>
      <c r="V92" s="204"/>
      <c r="W92" s="11">
        <v>7.0464942921347999</v>
      </c>
      <c r="X92" s="204"/>
      <c r="Y92" s="204"/>
      <c r="Z92" s="53">
        <v>8.3791666666666664</v>
      </c>
      <c r="AA92" s="204"/>
      <c r="AB92" s="204"/>
      <c r="AC92" s="204"/>
      <c r="AD92" s="204"/>
      <c r="AE92" s="204"/>
      <c r="AF92" s="9">
        <v>3.4638523372371544</v>
      </c>
      <c r="AG92" s="9">
        <v>623</v>
      </c>
      <c r="AH92" s="9">
        <v>0.44865186523419659</v>
      </c>
      <c r="AI92" s="9">
        <v>20</v>
      </c>
      <c r="AJ92" s="9">
        <v>2.5705696202531647</v>
      </c>
      <c r="AK92" s="9" t="s">
        <v>248</v>
      </c>
      <c r="AL92" s="9">
        <v>89</v>
      </c>
      <c r="AM92" s="9">
        <v>3.4638523372371544</v>
      </c>
      <c r="AN92" s="9">
        <v>3.5609567901234569</v>
      </c>
      <c r="AO92" s="73">
        <v>0</v>
      </c>
      <c r="AP92" s="80">
        <v>0</v>
      </c>
      <c r="AQ92" s="80">
        <v>0</v>
      </c>
      <c r="AR92" s="224">
        <v>178</v>
      </c>
      <c r="AS92" s="224" t="s">
        <v>248</v>
      </c>
      <c r="AT92" s="11">
        <v>6781.8280000000004</v>
      </c>
      <c r="AU92" s="11">
        <v>0</v>
      </c>
      <c r="AV92" s="11">
        <v>0</v>
      </c>
      <c r="AW92" s="11">
        <v>178</v>
      </c>
      <c r="AX92" s="203" t="s">
        <v>248</v>
      </c>
      <c r="AY92" s="235" t="s">
        <v>248</v>
      </c>
      <c r="AZ92" s="138">
        <v>84242</v>
      </c>
      <c r="BA92" s="188" t="s">
        <v>248</v>
      </c>
      <c r="BB92" s="203" t="s">
        <v>248</v>
      </c>
      <c r="BC92" s="203" t="s">
        <v>248</v>
      </c>
      <c r="BD92" s="217" t="s">
        <v>61</v>
      </c>
      <c r="BE92" s="201" t="s">
        <v>62</v>
      </c>
      <c r="BF92" s="201" t="s">
        <v>63</v>
      </c>
      <c r="BG92" s="201" t="s">
        <v>196</v>
      </c>
      <c r="BH92" s="455" t="s">
        <v>267</v>
      </c>
      <c r="BI92" s="218" t="s">
        <v>67</v>
      </c>
      <c r="BJ92" s="370">
        <v>214</v>
      </c>
      <c r="BK92" s="370">
        <v>3</v>
      </c>
      <c r="BL92" s="219" t="s">
        <v>65</v>
      </c>
      <c r="BM92" s="52"/>
      <c r="BN92" s="218" t="s">
        <v>343</v>
      </c>
      <c r="BO92" s="217" t="s">
        <v>346</v>
      </c>
      <c r="BP92" s="201" t="s">
        <v>685</v>
      </c>
      <c r="BQ92" s="52" t="s">
        <v>718</v>
      </c>
    </row>
    <row r="93" spans="1:69" ht="15.75">
      <c r="A93" s="207" t="s">
        <v>37</v>
      </c>
      <c r="B93" s="208" t="s">
        <v>40</v>
      </c>
      <c r="C93" s="202" t="s">
        <v>35</v>
      </c>
      <c r="D93" s="210" t="s">
        <v>182</v>
      </c>
      <c r="E93" s="24" t="s">
        <v>166</v>
      </c>
      <c r="F93" s="86">
        <v>65</v>
      </c>
      <c r="G93" s="80">
        <v>0</v>
      </c>
      <c r="H93" s="204"/>
      <c r="I93" s="204"/>
      <c r="J93" s="204"/>
      <c r="K93" s="204"/>
      <c r="L93" s="80">
        <v>0</v>
      </c>
      <c r="M93" s="203"/>
      <c r="N93" s="52">
        <v>0</v>
      </c>
      <c r="O93" s="204"/>
      <c r="P93" s="204"/>
      <c r="Q93" s="11">
        <v>7.2718922307999998</v>
      </c>
      <c r="R93" s="204"/>
      <c r="S93" s="204"/>
      <c r="T93" s="53">
        <v>8.4375</v>
      </c>
      <c r="U93" s="204"/>
      <c r="V93" s="204"/>
      <c r="W93" s="11">
        <v>7.3749846000000003</v>
      </c>
      <c r="X93" s="204"/>
      <c r="Y93" s="204"/>
      <c r="Z93" s="53">
        <v>8.7916666666666661</v>
      </c>
      <c r="AA93" s="204"/>
      <c r="AB93" s="204"/>
      <c r="AC93" s="204"/>
      <c r="AD93" s="204"/>
      <c r="AE93" s="204"/>
      <c r="AF93" s="9">
        <v>2.7207692361139988</v>
      </c>
      <c r="AG93" s="9">
        <v>455</v>
      </c>
      <c r="AH93" s="9">
        <v>0.29314595346254796</v>
      </c>
      <c r="AI93" s="9">
        <v>85</v>
      </c>
      <c r="AJ93" s="9">
        <v>2.0793918918918921</v>
      </c>
      <c r="AK93" s="9" t="s">
        <v>248</v>
      </c>
      <c r="AL93" s="9">
        <v>0</v>
      </c>
      <c r="AM93" s="9"/>
      <c r="AN93" s="9"/>
      <c r="AO93" s="73">
        <v>0</v>
      </c>
      <c r="AP93" s="80">
        <v>0</v>
      </c>
      <c r="AQ93" s="80">
        <v>0</v>
      </c>
      <c r="AR93" s="224">
        <v>130</v>
      </c>
      <c r="AS93" s="224" t="s">
        <v>248</v>
      </c>
      <c r="AT93" s="11">
        <v>4949.4160000000002</v>
      </c>
      <c r="AU93" s="11">
        <v>0</v>
      </c>
      <c r="AV93" s="11">
        <v>0</v>
      </c>
      <c r="AW93" s="11">
        <v>130</v>
      </c>
      <c r="AX93" s="203" t="s">
        <v>248</v>
      </c>
      <c r="AY93" s="235" t="s">
        <v>248</v>
      </c>
      <c r="AZ93" s="138">
        <v>84242</v>
      </c>
      <c r="BA93" s="188" t="s">
        <v>248</v>
      </c>
      <c r="BB93" s="203" t="s">
        <v>248</v>
      </c>
      <c r="BC93" s="203" t="s">
        <v>248</v>
      </c>
      <c r="BD93" s="217" t="s">
        <v>61</v>
      </c>
      <c r="BE93" s="201" t="s">
        <v>62</v>
      </c>
      <c r="BF93" s="201" t="s">
        <v>63</v>
      </c>
      <c r="BG93" s="201" t="s">
        <v>196</v>
      </c>
      <c r="BH93" s="455" t="s">
        <v>267</v>
      </c>
      <c r="BI93" s="218" t="s">
        <v>68</v>
      </c>
      <c r="BJ93" s="370">
        <v>214</v>
      </c>
      <c r="BK93" s="370">
        <v>4</v>
      </c>
      <c r="BL93" s="219" t="s">
        <v>65</v>
      </c>
      <c r="BM93" s="52"/>
      <c r="BN93" s="218" t="s">
        <v>343</v>
      </c>
      <c r="BO93" s="217" t="s">
        <v>346</v>
      </c>
      <c r="BP93" s="201" t="s">
        <v>685</v>
      </c>
      <c r="BQ93" s="52" t="s">
        <v>718</v>
      </c>
    </row>
    <row r="94" spans="1:69" ht="15.75">
      <c r="A94" s="207" t="s">
        <v>37</v>
      </c>
      <c r="B94" s="208" t="s">
        <v>40</v>
      </c>
      <c r="C94" s="202" t="s">
        <v>35</v>
      </c>
      <c r="D94" s="210" t="s">
        <v>182</v>
      </c>
      <c r="E94" s="24" t="s">
        <v>640</v>
      </c>
      <c r="F94" s="86">
        <v>79</v>
      </c>
      <c r="G94" s="80">
        <v>1</v>
      </c>
      <c r="H94" s="204"/>
      <c r="I94" s="204"/>
      <c r="J94" s="204"/>
      <c r="K94" s="204"/>
      <c r="L94" s="80">
        <v>0</v>
      </c>
      <c r="M94" s="203"/>
      <c r="N94" s="52">
        <v>0</v>
      </c>
      <c r="O94" s="204"/>
      <c r="P94" s="204"/>
      <c r="Q94" s="11">
        <v>5.9794999230999997</v>
      </c>
      <c r="R94" s="204"/>
      <c r="S94" s="204"/>
      <c r="T94" s="53">
        <v>8.2749999999999986</v>
      </c>
      <c r="U94" s="204"/>
      <c r="V94" s="204"/>
      <c r="W94" s="11">
        <v>5.6788844999999997</v>
      </c>
      <c r="X94" s="204"/>
      <c r="Y94" s="204"/>
      <c r="Z94" s="53">
        <v>8.2749999999999986</v>
      </c>
      <c r="AA94" s="204"/>
      <c r="AB94" s="204"/>
      <c r="AC94" s="204"/>
      <c r="AD94" s="204"/>
      <c r="AE94" s="204"/>
      <c r="AF94" s="9">
        <v>3.6603296846697182</v>
      </c>
      <c r="AG94" s="9">
        <v>546</v>
      </c>
      <c r="AH94" s="9">
        <v>0.38796371610146463</v>
      </c>
      <c r="AI94" s="9">
        <v>7</v>
      </c>
      <c r="AJ94" s="9">
        <v>2.79</v>
      </c>
      <c r="AK94" s="9" t="s">
        <v>248</v>
      </c>
      <c r="AL94" s="9">
        <v>78</v>
      </c>
      <c r="AM94" s="9">
        <v>3.6603296846697182</v>
      </c>
      <c r="AN94" s="9">
        <v>3.6869565217391305</v>
      </c>
      <c r="AO94" s="73">
        <v>0</v>
      </c>
      <c r="AP94" s="80">
        <v>0</v>
      </c>
      <c r="AQ94" s="80">
        <v>0</v>
      </c>
      <c r="AR94" s="224">
        <v>156</v>
      </c>
      <c r="AS94" s="224" t="s">
        <v>248</v>
      </c>
      <c r="AT94" s="11">
        <v>5569.4939999999997</v>
      </c>
      <c r="AU94" s="11">
        <v>0</v>
      </c>
      <c r="AV94" s="11">
        <v>0</v>
      </c>
      <c r="AW94" s="11">
        <v>156</v>
      </c>
      <c r="AX94" s="203" t="s">
        <v>248</v>
      </c>
      <c r="AY94" s="235" t="s">
        <v>248</v>
      </c>
      <c r="AZ94" s="138">
        <v>219708</v>
      </c>
      <c r="BA94" s="188" t="s">
        <v>248</v>
      </c>
      <c r="BB94" s="203" t="s">
        <v>248</v>
      </c>
      <c r="BC94" s="203" t="s">
        <v>248</v>
      </c>
      <c r="BD94" s="217" t="s">
        <v>61</v>
      </c>
      <c r="BE94" s="201" t="s">
        <v>62</v>
      </c>
      <c r="BF94" s="201" t="s">
        <v>63</v>
      </c>
      <c r="BG94" s="201" t="s">
        <v>196</v>
      </c>
      <c r="BH94" s="456" t="s">
        <v>515</v>
      </c>
      <c r="BI94" s="218" t="s">
        <v>64</v>
      </c>
      <c r="BJ94" s="370">
        <v>214</v>
      </c>
      <c r="BK94" s="370">
        <v>1</v>
      </c>
      <c r="BL94" s="219" t="s">
        <v>65</v>
      </c>
      <c r="BM94" s="52"/>
      <c r="BN94" s="218" t="s">
        <v>343</v>
      </c>
      <c r="BO94" s="217" t="s">
        <v>54</v>
      </c>
      <c r="BP94" s="201" t="s">
        <v>699</v>
      </c>
      <c r="BQ94" s="52" t="s">
        <v>715</v>
      </c>
    </row>
    <row r="95" spans="1:69" ht="15.75">
      <c r="A95" s="207" t="s">
        <v>37</v>
      </c>
      <c r="B95" s="208" t="s">
        <v>40</v>
      </c>
      <c r="C95" s="202" t="s">
        <v>35</v>
      </c>
      <c r="D95" s="210" t="s">
        <v>182</v>
      </c>
      <c r="E95" s="24" t="s">
        <v>640</v>
      </c>
      <c r="F95" s="86">
        <v>75</v>
      </c>
      <c r="G95" s="80">
        <v>6</v>
      </c>
      <c r="H95" s="204"/>
      <c r="I95" s="204"/>
      <c r="J95" s="204"/>
      <c r="K95" s="204"/>
      <c r="L95" s="80">
        <v>0</v>
      </c>
      <c r="M95" s="203"/>
      <c r="N95" s="52">
        <v>0</v>
      </c>
      <c r="O95" s="204"/>
      <c r="P95" s="204"/>
      <c r="Q95" s="11">
        <v>8.1936375507000001</v>
      </c>
      <c r="R95" s="204"/>
      <c r="S95" s="204"/>
      <c r="T95" s="53">
        <v>14.774999999999999</v>
      </c>
      <c r="U95" s="204"/>
      <c r="V95" s="204"/>
      <c r="W95" s="11">
        <v>8.1310288695652009</v>
      </c>
      <c r="X95" s="204"/>
      <c r="Y95" s="204"/>
      <c r="Z95" s="53">
        <v>14.637499999999999</v>
      </c>
      <c r="AA95" s="204"/>
      <c r="AB95" s="204"/>
      <c r="AC95" s="204"/>
      <c r="AD95" s="204"/>
      <c r="AE95" s="204"/>
      <c r="AF95" s="9">
        <v>3.2827453406947993</v>
      </c>
      <c r="AG95" s="9">
        <v>483</v>
      </c>
      <c r="AH95" s="9">
        <v>0.52226362418357797</v>
      </c>
      <c r="AI95" s="9">
        <v>37</v>
      </c>
      <c r="AJ95" s="9">
        <v>2.2992187500000001</v>
      </c>
      <c r="AK95" s="9" t="s">
        <v>248</v>
      </c>
      <c r="AL95" s="9">
        <v>68</v>
      </c>
      <c r="AM95" s="9">
        <v>3.2920798306204695</v>
      </c>
      <c r="AN95" s="9">
        <v>3.355</v>
      </c>
      <c r="AO95" s="73">
        <v>0</v>
      </c>
      <c r="AP95" s="80">
        <v>0</v>
      </c>
      <c r="AQ95" s="80">
        <v>0</v>
      </c>
      <c r="AR95" s="224">
        <v>138</v>
      </c>
      <c r="AS95" s="224" t="s">
        <v>248</v>
      </c>
      <c r="AT95" s="11">
        <v>4922.3729999999996</v>
      </c>
      <c r="AU95" s="11">
        <v>0</v>
      </c>
      <c r="AV95" s="11">
        <v>0</v>
      </c>
      <c r="AW95" s="11">
        <v>138</v>
      </c>
      <c r="AX95" s="203" t="s">
        <v>248</v>
      </c>
      <c r="AY95" s="235" t="s">
        <v>248</v>
      </c>
      <c r="AZ95" s="138">
        <v>219708</v>
      </c>
      <c r="BA95" s="188" t="s">
        <v>248</v>
      </c>
      <c r="BB95" s="203" t="s">
        <v>248</v>
      </c>
      <c r="BC95" s="203" t="s">
        <v>248</v>
      </c>
      <c r="BD95" s="217" t="s">
        <v>61</v>
      </c>
      <c r="BE95" s="201" t="s">
        <v>62</v>
      </c>
      <c r="BF95" s="201" t="s">
        <v>63</v>
      </c>
      <c r="BG95" s="201" t="s">
        <v>196</v>
      </c>
      <c r="BH95" s="455" t="s">
        <v>515</v>
      </c>
      <c r="BI95" s="218" t="s">
        <v>66</v>
      </c>
      <c r="BJ95" s="370">
        <v>214</v>
      </c>
      <c r="BK95" s="370">
        <v>7</v>
      </c>
      <c r="BL95" s="219" t="s">
        <v>65</v>
      </c>
      <c r="BM95" s="52"/>
      <c r="BN95" s="218" t="s">
        <v>343</v>
      </c>
      <c r="BO95" s="217" t="s">
        <v>54</v>
      </c>
      <c r="BP95" s="201" t="s">
        <v>699</v>
      </c>
      <c r="BQ95" s="52" t="s">
        <v>715</v>
      </c>
    </row>
    <row r="96" spans="1:69" ht="15.75">
      <c r="A96" s="207" t="s">
        <v>37</v>
      </c>
      <c r="B96" s="208" t="s">
        <v>40</v>
      </c>
      <c r="C96" s="202" t="s">
        <v>35</v>
      </c>
      <c r="D96" s="210" t="s">
        <v>182</v>
      </c>
      <c r="E96" s="24" t="s">
        <v>640</v>
      </c>
      <c r="F96" s="86">
        <v>82</v>
      </c>
      <c r="G96" s="80">
        <v>1</v>
      </c>
      <c r="H96" s="204"/>
      <c r="I96" s="204"/>
      <c r="J96" s="204"/>
      <c r="K96" s="204"/>
      <c r="L96" s="80">
        <v>0</v>
      </c>
      <c r="M96" s="203"/>
      <c r="N96" s="52">
        <v>0</v>
      </c>
      <c r="O96" s="204"/>
      <c r="P96" s="204"/>
      <c r="Q96" s="11">
        <v>7.5168887160000004</v>
      </c>
      <c r="R96" s="204"/>
      <c r="S96" s="204"/>
      <c r="T96" s="53">
        <v>9.4750000000000014</v>
      </c>
      <c r="U96" s="204"/>
      <c r="V96" s="204"/>
      <c r="W96" s="11">
        <v>7.6590369259258999</v>
      </c>
      <c r="X96" s="204"/>
      <c r="Y96" s="204"/>
      <c r="Z96" s="53">
        <v>9.4916666666666671</v>
      </c>
      <c r="AA96" s="204"/>
      <c r="AB96" s="204"/>
      <c r="AC96" s="204"/>
      <c r="AD96" s="204"/>
      <c r="AE96" s="204"/>
      <c r="AF96" s="9">
        <v>3.361428579325398</v>
      </c>
      <c r="AG96" s="9">
        <v>567</v>
      </c>
      <c r="AH96" s="9">
        <v>0.50151831344161368</v>
      </c>
      <c r="AI96" s="9">
        <v>33</v>
      </c>
      <c r="AJ96" s="9">
        <v>2.4169642857142857</v>
      </c>
      <c r="AK96" s="9" t="s">
        <v>248</v>
      </c>
      <c r="AL96" s="9">
        <v>81</v>
      </c>
      <c r="AM96" s="9">
        <v>3.361428579325398</v>
      </c>
      <c r="AN96" s="9">
        <v>3.4847972972972974</v>
      </c>
      <c r="AO96" s="73">
        <v>0</v>
      </c>
      <c r="AP96" s="80">
        <v>0</v>
      </c>
      <c r="AQ96" s="80">
        <v>0</v>
      </c>
      <c r="AR96" s="224">
        <v>162</v>
      </c>
      <c r="AS96" s="224" t="s">
        <v>248</v>
      </c>
      <c r="AT96" s="11">
        <v>5784.26</v>
      </c>
      <c r="AU96" s="11">
        <v>0</v>
      </c>
      <c r="AV96" s="11">
        <v>0</v>
      </c>
      <c r="AW96" s="11">
        <v>162</v>
      </c>
      <c r="AX96" s="203" t="s">
        <v>248</v>
      </c>
      <c r="AY96" s="235" t="s">
        <v>248</v>
      </c>
      <c r="AZ96" s="138">
        <v>219708</v>
      </c>
      <c r="BA96" s="188" t="s">
        <v>248</v>
      </c>
      <c r="BB96" s="203" t="s">
        <v>248</v>
      </c>
      <c r="BC96" s="203" t="s">
        <v>248</v>
      </c>
      <c r="BD96" s="217" t="s">
        <v>61</v>
      </c>
      <c r="BE96" s="201" t="s">
        <v>62</v>
      </c>
      <c r="BF96" s="201" t="s">
        <v>63</v>
      </c>
      <c r="BG96" s="201" t="s">
        <v>196</v>
      </c>
      <c r="BH96" s="456" t="s">
        <v>515</v>
      </c>
      <c r="BI96" s="218" t="s">
        <v>67</v>
      </c>
      <c r="BJ96" s="370">
        <v>214</v>
      </c>
      <c r="BK96" s="370">
        <v>3</v>
      </c>
      <c r="BL96" s="219" t="s">
        <v>65</v>
      </c>
      <c r="BM96" s="52"/>
      <c r="BN96" s="218" t="s">
        <v>343</v>
      </c>
      <c r="BO96" s="217" t="s">
        <v>54</v>
      </c>
      <c r="BP96" s="201" t="s">
        <v>699</v>
      </c>
      <c r="BQ96" s="52" t="s">
        <v>715</v>
      </c>
    </row>
    <row r="97" spans="1:69" ht="15.75">
      <c r="A97" s="207" t="s">
        <v>37</v>
      </c>
      <c r="B97" s="208" t="s">
        <v>40</v>
      </c>
      <c r="C97" s="202" t="s">
        <v>35</v>
      </c>
      <c r="D97" s="210" t="s">
        <v>182</v>
      </c>
      <c r="E97" s="24" t="s">
        <v>640</v>
      </c>
      <c r="F97" s="86">
        <v>82</v>
      </c>
      <c r="G97" s="80">
        <v>0</v>
      </c>
      <c r="H97" s="204"/>
      <c r="I97" s="204"/>
      <c r="J97" s="204"/>
      <c r="K97" s="204"/>
      <c r="L97" s="80">
        <v>0</v>
      </c>
      <c r="M97" s="203"/>
      <c r="N97" s="52">
        <v>0</v>
      </c>
      <c r="O97" s="204"/>
      <c r="P97" s="204"/>
      <c r="Q97" s="11">
        <v>8.4793901707000003</v>
      </c>
      <c r="R97" s="204"/>
      <c r="S97" s="204"/>
      <c r="T97" s="53">
        <v>10.474999999999998</v>
      </c>
      <c r="U97" s="204"/>
      <c r="V97" s="204"/>
      <c r="W97" s="11">
        <v>8.6114145487804006</v>
      </c>
      <c r="X97" s="204"/>
      <c r="Y97" s="204"/>
      <c r="Z97" s="53">
        <v>10.724999999999998</v>
      </c>
      <c r="AA97" s="204"/>
      <c r="AB97" s="204"/>
      <c r="AC97" s="204"/>
      <c r="AD97" s="204"/>
      <c r="AE97" s="204"/>
      <c r="AF97" s="9">
        <v>2.7585185257425588</v>
      </c>
      <c r="AG97" s="9">
        <v>567</v>
      </c>
      <c r="AH97" s="9">
        <v>0.30307944327846048</v>
      </c>
      <c r="AI97" s="9">
        <v>87</v>
      </c>
      <c r="AJ97" s="9">
        <v>2.0930379746835444</v>
      </c>
      <c r="AK97" s="9" t="s">
        <v>248</v>
      </c>
      <c r="AL97" s="9">
        <v>0</v>
      </c>
      <c r="AM97" s="9"/>
      <c r="AN97" s="9"/>
      <c r="AO97" s="73">
        <v>0</v>
      </c>
      <c r="AP97" s="80">
        <v>0</v>
      </c>
      <c r="AQ97" s="80">
        <v>0</v>
      </c>
      <c r="AR97" s="224">
        <v>164</v>
      </c>
      <c r="AS97" s="224" t="s">
        <v>248</v>
      </c>
      <c r="AT97" s="11">
        <v>5852.9139999999998</v>
      </c>
      <c r="AU97" s="11">
        <v>0</v>
      </c>
      <c r="AV97" s="11">
        <v>0</v>
      </c>
      <c r="AW97" s="11">
        <v>164</v>
      </c>
      <c r="AX97" s="203" t="s">
        <v>248</v>
      </c>
      <c r="AY97" s="235" t="s">
        <v>248</v>
      </c>
      <c r="AZ97" s="138">
        <v>219708</v>
      </c>
      <c r="BA97" s="188" t="s">
        <v>248</v>
      </c>
      <c r="BB97" s="203" t="s">
        <v>248</v>
      </c>
      <c r="BC97" s="203" t="s">
        <v>248</v>
      </c>
      <c r="BD97" s="217" t="s">
        <v>61</v>
      </c>
      <c r="BE97" s="201" t="s">
        <v>62</v>
      </c>
      <c r="BF97" s="201" t="s">
        <v>63</v>
      </c>
      <c r="BG97" s="201" t="s">
        <v>196</v>
      </c>
      <c r="BH97" s="456" t="s">
        <v>515</v>
      </c>
      <c r="BI97" s="218" t="s">
        <v>68</v>
      </c>
      <c r="BJ97" s="370">
        <v>214</v>
      </c>
      <c r="BK97" s="370">
        <v>4</v>
      </c>
      <c r="BL97" s="219" t="s">
        <v>65</v>
      </c>
      <c r="BM97" s="52"/>
      <c r="BN97" s="218" t="s">
        <v>343</v>
      </c>
      <c r="BO97" s="217" t="s">
        <v>54</v>
      </c>
      <c r="BP97" s="201" t="s">
        <v>699</v>
      </c>
      <c r="BQ97" s="52" t="s">
        <v>715</v>
      </c>
    </row>
    <row r="98" spans="1:69" ht="15.75">
      <c r="A98" s="207" t="s">
        <v>37</v>
      </c>
      <c r="B98" s="208" t="s">
        <v>40</v>
      </c>
      <c r="C98" s="202" t="s">
        <v>35</v>
      </c>
      <c r="D98" s="210" t="s">
        <v>182</v>
      </c>
      <c r="E98" s="24" t="s">
        <v>213</v>
      </c>
      <c r="F98" s="86">
        <v>49</v>
      </c>
      <c r="G98" s="80">
        <v>1</v>
      </c>
      <c r="H98" s="204"/>
      <c r="I98" s="204"/>
      <c r="J98" s="204"/>
      <c r="K98" s="204"/>
      <c r="L98" s="80">
        <v>0</v>
      </c>
      <c r="M98" s="203"/>
      <c r="N98" s="52">
        <v>0</v>
      </c>
      <c r="O98" s="204"/>
      <c r="P98" s="204"/>
      <c r="Q98" s="11">
        <v>6.4412498332999997</v>
      </c>
      <c r="R98" s="204"/>
      <c r="S98" s="204"/>
      <c r="T98" s="53">
        <v>8.1499999999999986</v>
      </c>
      <c r="U98" s="204"/>
      <c r="V98" s="204"/>
      <c r="W98" s="11">
        <v>6.3002289999999999</v>
      </c>
      <c r="X98" s="204"/>
      <c r="Y98" s="204"/>
      <c r="Z98" s="53">
        <v>7.9333333333333327</v>
      </c>
      <c r="AA98" s="204"/>
      <c r="AB98" s="204"/>
      <c r="AC98" s="204"/>
      <c r="AD98" s="204"/>
      <c r="AE98" s="204"/>
      <c r="AF98" s="9">
        <v>3.4752976213182722</v>
      </c>
      <c r="AG98" s="9">
        <v>336</v>
      </c>
      <c r="AH98" s="9">
        <v>0.4268418220011243</v>
      </c>
      <c r="AI98" s="9">
        <v>13</v>
      </c>
      <c r="AJ98" s="9">
        <v>2.5593750000000002</v>
      </c>
      <c r="AK98" s="9" t="s">
        <v>248</v>
      </c>
      <c r="AL98" s="9">
        <v>48</v>
      </c>
      <c r="AM98" s="9">
        <v>3.4752976213182722</v>
      </c>
      <c r="AN98" s="9">
        <v>3.5635359116022101</v>
      </c>
      <c r="AO98" s="73">
        <v>0</v>
      </c>
      <c r="AP98" s="80">
        <v>0</v>
      </c>
      <c r="AQ98" s="80">
        <v>0</v>
      </c>
      <c r="AR98" s="224">
        <v>96</v>
      </c>
      <c r="AS98" s="224" t="s">
        <v>248</v>
      </c>
      <c r="AT98" s="11">
        <v>3423.2289999999998</v>
      </c>
      <c r="AU98" s="11">
        <v>0</v>
      </c>
      <c r="AV98" s="11">
        <v>0</v>
      </c>
      <c r="AW98" s="11">
        <v>96</v>
      </c>
      <c r="AX98" s="203" t="s">
        <v>248</v>
      </c>
      <c r="AY98" s="235" t="s">
        <v>248</v>
      </c>
      <c r="AZ98" s="138">
        <v>18616</v>
      </c>
      <c r="BA98" s="188" t="s">
        <v>248</v>
      </c>
      <c r="BB98" s="203" t="s">
        <v>248</v>
      </c>
      <c r="BC98" s="203" t="s">
        <v>248</v>
      </c>
      <c r="BD98" s="217" t="s">
        <v>61</v>
      </c>
      <c r="BE98" s="201" t="s">
        <v>62</v>
      </c>
      <c r="BF98" s="201" t="s">
        <v>63</v>
      </c>
      <c r="BG98" s="201" t="s">
        <v>196</v>
      </c>
      <c r="BH98" s="218" t="s">
        <v>514</v>
      </c>
      <c r="BI98" s="218" t="s">
        <v>64</v>
      </c>
      <c r="BJ98" s="370">
        <v>214</v>
      </c>
      <c r="BK98" s="370">
        <v>1</v>
      </c>
      <c r="BL98" s="219" t="s">
        <v>65</v>
      </c>
      <c r="BM98" s="52"/>
      <c r="BN98" s="218" t="s">
        <v>343</v>
      </c>
      <c r="BO98" s="217" t="s">
        <v>351</v>
      </c>
      <c r="BP98" s="201" t="s">
        <v>684</v>
      </c>
      <c r="BQ98" s="52" t="s">
        <v>716</v>
      </c>
    </row>
    <row r="99" spans="1:69" ht="15.75">
      <c r="A99" s="207" t="s">
        <v>37</v>
      </c>
      <c r="B99" s="208" t="s">
        <v>40</v>
      </c>
      <c r="C99" s="202" t="s">
        <v>35</v>
      </c>
      <c r="D99" s="210" t="s">
        <v>182</v>
      </c>
      <c r="E99" s="24" t="s">
        <v>213</v>
      </c>
      <c r="F99" s="86">
        <v>53</v>
      </c>
      <c r="G99" s="80">
        <v>0</v>
      </c>
      <c r="H99" s="204"/>
      <c r="I99" s="204"/>
      <c r="J99" s="204"/>
      <c r="K99" s="204"/>
      <c r="L99" s="80">
        <v>0</v>
      </c>
      <c r="M99" s="203"/>
      <c r="N99" s="52">
        <v>0</v>
      </c>
      <c r="O99" s="204"/>
      <c r="P99" s="204"/>
      <c r="Q99" s="11">
        <v>7.1653206603999999</v>
      </c>
      <c r="R99" s="204"/>
      <c r="S99" s="204"/>
      <c r="T99" s="53">
        <v>13.087499999999999</v>
      </c>
      <c r="U99" s="204"/>
      <c r="V99" s="204"/>
      <c r="W99" s="11">
        <v>7.2398866415093996</v>
      </c>
      <c r="X99" s="204"/>
      <c r="Y99" s="204"/>
      <c r="Z99" s="53">
        <v>13.087499999999999</v>
      </c>
      <c r="AA99" s="204"/>
      <c r="AB99" s="204"/>
      <c r="AC99" s="204"/>
      <c r="AD99" s="204"/>
      <c r="AE99" s="204"/>
      <c r="AF99" s="9">
        <v>2.5195440709772083</v>
      </c>
      <c r="AG99" s="9">
        <v>329</v>
      </c>
      <c r="AH99" s="9">
        <v>0.47982537315460372</v>
      </c>
      <c r="AI99" s="9">
        <v>169</v>
      </c>
      <c r="AJ99" s="9">
        <v>1.6472826086956522</v>
      </c>
      <c r="AK99" s="9" t="s">
        <v>248</v>
      </c>
      <c r="AL99" s="9">
        <v>0</v>
      </c>
      <c r="AM99" s="9"/>
      <c r="AN99" s="9"/>
      <c r="AO99" s="73">
        <v>0</v>
      </c>
      <c r="AP99" s="80">
        <v>0</v>
      </c>
      <c r="AQ99" s="80">
        <v>0</v>
      </c>
      <c r="AR99" s="224">
        <v>106</v>
      </c>
      <c r="AS99" s="224" t="s">
        <v>248</v>
      </c>
      <c r="AT99" s="11">
        <v>3799.1019999999999</v>
      </c>
      <c r="AU99" s="11">
        <v>0</v>
      </c>
      <c r="AV99" s="11">
        <v>0</v>
      </c>
      <c r="AW99" s="11">
        <v>106</v>
      </c>
      <c r="AX99" s="203" t="s">
        <v>248</v>
      </c>
      <c r="AY99" s="235" t="s">
        <v>248</v>
      </c>
      <c r="AZ99" s="138">
        <v>18616</v>
      </c>
      <c r="BA99" s="188" t="s">
        <v>248</v>
      </c>
      <c r="BB99" s="203" t="s">
        <v>248</v>
      </c>
      <c r="BC99" s="203" t="s">
        <v>248</v>
      </c>
      <c r="BD99" s="217" t="s">
        <v>61</v>
      </c>
      <c r="BE99" s="201" t="s">
        <v>62</v>
      </c>
      <c r="BF99" s="201" t="s">
        <v>63</v>
      </c>
      <c r="BG99" s="201" t="s">
        <v>196</v>
      </c>
      <c r="BH99" s="218" t="s">
        <v>514</v>
      </c>
      <c r="BI99" s="218" t="s">
        <v>66</v>
      </c>
      <c r="BJ99" s="370">
        <v>214</v>
      </c>
      <c r="BK99" s="370">
        <v>7</v>
      </c>
      <c r="BL99" s="219" t="s">
        <v>65</v>
      </c>
      <c r="BM99" s="52"/>
      <c r="BN99" s="218" t="s">
        <v>343</v>
      </c>
      <c r="BO99" s="217" t="s">
        <v>351</v>
      </c>
      <c r="BP99" s="201" t="s">
        <v>684</v>
      </c>
      <c r="BQ99" s="52" t="s">
        <v>716</v>
      </c>
    </row>
    <row r="100" spans="1:69" ht="15.75">
      <c r="A100" s="207" t="s">
        <v>37</v>
      </c>
      <c r="B100" s="208" t="s">
        <v>40</v>
      </c>
      <c r="C100" s="202" t="s">
        <v>35</v>
      </c>
      <c r="D100" s="210" t="s">
        <v>182</v>
      </c>
      <c r="E100" s="24" t="s">
        <v>213</v>
      </c>
      <c r="F100" s="86">
        <v>43</v>
      </c>
      <c r="G100" s="80">
        <v>0</v>
      </c>
      <c r="H100" s="204"/>
      <c r="I100" s="204"/>
      <c r="J100" s="204"/>
      <c r="K100" s="204"/>
      <c r="L100" s="80">
        <v>0</v>
      </c>
      <c r="M100" s="203"/>
      <c r="N100" s="52">
        <v>0</v>
      </c>
      <c r="O100" s="204"/>
      <c r="P100" s="204"/>
      <c r="Q100" s="11">
        <v>5.9238835581</v>
      </c>
      <c r="R100" s="204"/>
      <c r="S100" s="204"/>
      <c r="T100" s="53">
        <v>8.4250000000000007</v>
      </c>
      <c r="U100" s="204"/>
      <c r="V100" s="204"/>
      <c r="W100" s="11">
        <v>5.2136043023254999</v>
      </c>
      <c r="X100" s="204"/>
      <c r="Y100" s="204"/>
      <c r="Z100" s="53">
        <v>8.2125000000000004</v>
      </c>
      <c r="AA100" s="204"/>
      <c r="AB100" s="204"/>
      <c r="AC100" s="204"/>
      <c r="AD100" s="204"/>
      <c r="AE100" s="204"/>
      <c r="AF100" s="9">
        <v>3.6420930374500364</v>
      </c>
      <c r="AG100" s="9">
        <v>301</v>
      </c>
      <c r="AH100" s="9">
        <v>0.42012627959747573</v>
      </c>
      <c r="AI100" s="9">
        <v>7</v>
      </c>
      <c r="AJ100" s="9">
        <v>2.723611111111111</v>
      </c>
      <c r="AK100" s="9" t="s">
        <v>248</v>
      </c>
      <c r="AL100" s="9">
        <v>43</v>
      </c>
      <c r="AM100" s="9">
        <v>3.6420930374500364</v>
      </c>
      <c r="AN100" s="9">
        <v>3.6992385786802031</v>
      </c>
      <c r="AO100" s="73">
        <v>0</v>
      </c>
      <c r="AP100" s="80">
        <v>0</v>
      </c>
      <c r="AQ100" s="80">
        <v>0</v>
      </c>
      <c r="AR100" s="224">
        <v>86</v>
      </c>
      <c r="AS100" s="224" t="s">
        <v>248</v>
      </c>
      <c r="AT100" s="11">
        <v>3074.6329999999998</v>
      </c>
      <c r="AU100" s="11">
        <v>0</v>
      </c>
      <c r="AV100" s="11">
        <v>0</v>
      </c>
      <c r="AW100" s="11">
        <v>86</v>
      </c>
      <c r="AX100" s="203" t="s">
        <v>248</v>
      </c>
      <c r="AY100" s="235" t="s">
        <v>248</v>
      </c>
      <c r="AZ100" s="138">
        <v>18616</v>
      </c>
      <c r="BA100" s="188" t="s">
        <v>248</v>
      </c>
      <c r="BB100" s="203" t="s">
        <v>248</v>
      </c>
      <c r="BC100" s="203" t="s">
        <v>248</v>
      </c>
      <c r="BD100" s="217" t="s">
        <v>61</v>
      </c>
      <c r="BE100" s="201" t="s">
        <v>62</v>
      </c>
      <c r="BF100" s="201" t="s">
        <v>63</v>
      </c>
      <c r="BG100" s="201" t="s">
        <v>196</v>
      </c>
      <c r="BH100" s="218" t="s">
        <v>514</v>
      </c>
      <c r="BI100" s="218" t="s">
        <v>67</v>
      </c>
      <c r="BJ100" s="370">
        <v>214</v>
      </c>
      <c r="BK100" s="370">
        <v>3</v>
      </c>
      <c r="BL100" s="219" t="s">
        <v>65</v>
      </c>
      <c r="BM100" s="52"/>
      <c r="BN100" s="218" t="s">
        <v>343</v>
      </c>
      <c r="BO100" s="217" t="s">
        <v>351</v>
      </c>
      <c r="BP100" s="201" t="s">
        <v>684</v>
      </c>
      <c r="BQ100" s="52" t="s">
        <v>716</v>
      </c>
    </row>
    <row r="101" spans="1:69" ht="15.75">
      <c r="A101" s="207" t="s">
        <v>37</v>
      </c>
      <c r="B101" s="208" t="s">
        <v>40</v>
      </c>
      <c r="C101" s="202" t="s">
        <v>35</v>
      </c>
      <c r="D101" s="210" t="s">
        <v>182</v>
      </c>
      <c r="E101" s="24" t="s">
        <v>213</v>
      </c>
      <c r="F101" s="86">
        <v>50</v>
      </c>
      <c r="G101" s="80">
        <v>0</v>
      </c>
      <c r="H101" s="204"/>
      <c r="I101" s="204"/>
      <c r="J101" s="204"/>
      <c r="K101" s="204"/>
      <c r="L101" s="80">
        <v>0</v>
      </c>
      <c r="M101" s="203"/>
      <c r="N101" s="52">
        <v>0</v>
      </c>
      <c r="O101" s="204"/>
      <c r="P101" s="204"/>
      <c r="Q101" s="11">
        <v>7.2371198799999998</v>
      </c>
      <c r="R101" s="204"/>
      <c r="S101" s="204"/>
      <c r="T101" s="53">
        <v>8.875</v>
      </c>
      <c r="U101" s="204"/>
      <c r="V101" s="204"/>
      <c r="W101" s="11">
        <v>7.2437999599999996</v>
      </c>
      <c r="X101" s="204"/>
      <c r="Y101" s="204"/>
      <c r="Z101" s="53">
        <v>8.875</v>
      </c>
      <c r="AA101" s="204"/>
      <c r="AB101" s="204"/>
      <c r="AC101" s="204"/>
      <c r="AD101" s="204"/>
      <c r="AE101" s="204"/>
      <c r="AF101" s="9">
        <v>2.7061428597995212</v>
      </c>
      <c r="AG101" s="9">
        <v>350</v>
      </c>
      <c r="AH101" s="9">
        <v>0.29906389631824148</v>
      </c>
      <c r="AI101" s="9">
        <v>75</v>
      </c>
      <c r="AJ101" s="9">
        <v>2.0708955223880596</v>
      </c>
      <c r="AK101" s="9" t="s">
        <v>248</v>
      </c>
      <c r="AL101" s="9">
        <v>0</v>
      </c>
      <c r="AM101" s="9"/>
      <c r="AN101" s="9"/>
      <c r="AO101" s="73">
        <v>0</v>
      </c>
      <c r="AP101" s="80">
        <v>0</v>
      </c>
      <c r="AQ101" s="80">
        <v>0</v>
      </c>
      <c r="AR101" s="224">
        <v>100</v>
      </c>
      <c r="AS101" s="224" t="s">
        <v>248</v>
      </c>
      <c r="AT101" s="11">
        <v>3576.9769999999999</v>
      </c>
      <c r="AU101" s="11">
        <v>0</v>
      </c>
      <c r="AV101" s="11">
        <v>0</v>
      </c>
      <c r="AW101" s="11">
        <v>100</v>
      </c>
      <c r="AX101" s="203" t="s">
        <v>248</v>
      </c>
      <c r="AY101" s="235" t="s">
        <v>248</v>
      </c>
      <c r="AZ101" s="138">
        <v>18616</v>
      </c>
      <c r="BA101" s="188" t="s">
        <v>248</v>
      </c>
      <c r="BB101" s="203" t="s">
        <v>248</v>
      </c>
      <c r="BC101" s="203" t="s">
        <v>248</v>
      </c>
      <c r="BD101" s="217" t="s">
        <v>61</v>
      </c>
      <c r="BE101" s="201" t="s">
        <v>62</v>
      </c>
      <c r="BF101" s="201" t="s">
        <v>63</v>
      </c>
      <c r="BG101" s="201" t="s">
        <v>196</v>
      </c>
      <c r="BH101" s="218" t="s">
        <v>514</v>
      </c>
      <c r="BI101" s="218" t="s">
        <v>68</v>
      </c>
      <c r="BJ101" s="370">
        <v>214</v>
      </c>
      <c r="BK101" s="370">
        <v>4</v>
      </c>
      <c r="BL101" s="219" t="s">
        <v>65</v>
      </c>
      <c r="BM101" s="52"/>
      <c r="BN101" s="218" t="s">
        <v>343</v>
      </c>
      <c r="BO101" s="217" t="s">
        <v>351</v>
      </c>
      <c r="BP101" s="201" t="s">
        <v>684</v>
      </c>
      <c r="BQ101" s="52" t="s">
        <v>716</v>
      </c>
    </row>
    <row r="102" spans="1:69" ht="15.75">
      <c r="A102" s="207" t="s">
        <v>37</v>
      </c>
      <c r="B102" s="208" t="s">
        <v>40</v>
      </c>
      <c r="C102" s="202" t="s">
        <v>35</v>
      </c>
      <c r="D102" s="210" t="s">
        <v>182</v>
      </c>
      <c r="E102" s="24" t="s">
        <v>493</v>
      </c>
      <c r="F102" s="86">
        <v>140</v>
      </c>
      <c r="G102" s="80">
        <v>0</v>
      </c>
      <c r="H102" s="204"/>
      <c r="I102" s="204"/>
      <c r="J102" s="204"/>
      <c r="K102" s="204"/>
      <c r="L102" s="80">
        <v>0</v>
      </c>
      <c r="M102" s="203"/>
      <c r="N102" s="52">
        <v>0</v>
      </c>
      <c r="O102" s="204"/>
      <c r="P102" s="204"/>
      <c r="Q102" s="11">
        <v>5.5478141571000004</v>
      </c>
      <c r="R102" s="204"/>
      <c r="S102" s="204"/>
      <c r="T102" s="53">
        <v>7</v>
      </c>
      <c r="U102" s="204"/>
      <c r="V102" s="204"/>
      <c r="W102" s="11">
        <v>5.3359784571427999</v>
      </c>
      <c r="X102" s="204"/>
      <c r="Y102" s="204"/>
      <c r="Z102" s="53">
        <v>7</v>
      </c>
      <c r="AA102" s="204"/>
      <c r="AB102" s="204"/>
      <c r="AC102" s="204"/>
      <c r="AD102" s="204"/>
      <c r="AE102" s="204"/>
      <c r="AF102" s="9">
        <v>3.6728520583741515</v>
      </c>
      <c r="AG102" s="9">
        <v>980</v>
      </c>
      <c r="AH102" s="9">
        <v>0.43971835718009111</v>
      </c>
      <c r="AI102" s="9">
        <v>26</v>
      </c>
      <c r="AJ102" s="9">
        <v>2.6769230769230767</v>
      </c>
      <c r="AK102" s="9" t="s">
        <v>248</v>
      </c>
      <c r="AL102" s="9">
        <v>138</v>
      </c>
      <c r="AM102" s="9">
        <v>3.6895238267215378</v>
      </c>
      <c r="AN102" s="9">
        <v>3.7137404580152671</v>
      </c>
      <c r="AO102" s="73">
        <v>0</v>
      </c>
      <c r="AP102" s="80">
        <v>0</v>
      </c>
      <c r="AQ102" s="80">
        <v>0</v>
      </c>
      <c r="AR102" s="224">
        <v>280</v>
      </c>
      <c r="AS102" s="224" t="s">
        <v>248</v>
      </c>
      <c r="AT102" s="11">
        <v>10515.703</v>
      </c>
      <c r="AU102" s="11">
        <v>111.91800000000001</v>
      </c>
      <c r="AV102" s="11">
        <v>0</v>
      </c>
      <c r="AW102" s="11">
        <v>280</v>
      </c>
      <c r="AX102" s="203" t="s">
        <v>248</v>
      </c>
      <c r="AY102" s="235" t="s">
        <v>248</v>
      </c>
      <c r="AZ102" s="138">
        <v>98460</v>
      </c>
      <c r="BA102" s="188" t="s">
        <v>248</v>
      </c>
      <c r="BB102" s="203" t="s">
        <v>248</v>
      </c>
      <c r="BC102" s="203" t="s">
        <v>248</v>
      </c>
      <c r="BD102" s="217" t="s">
        <v>61</v>
      </c>
      <c r="BE102" s="201" t="s">
        <v>62</v>
      </c>
      <c r="BF102" s="201" t="s">
        <v>63</v>
      </c>
      <c r="BG102" s="201" t="s">
        <v>196</v>
      </c>
      <c r="BH102" s="456" t="s">
        <v>512</v>
      </c>
      <c r="BI102" s="218" t="s">
        <v>64</v>
      </c>
      <c r="BJ102" s="370">
        <v>214</v>
      </c>
      <c r="BK102" s="370">
        <v>1</v>
      </c>
      <c r="BL102" s="219" t="s">
        <v>65</v>
      </c>
      <c r="BM102" s="52"/>
      <c r="BN102" s="218" t="s">
        <v>343</v>
      </c>
      <c r="BO102" s="217" t="s">
        <v>352</v>
      </c>
      <c r="BP102" s="201" t="s">
        <v>703</v>
      </c>
      <c r="BQ102" s="52" t="s">
        <v>718</v>
      </c>
    </row>
    <row r="103" spans="1:69" ht="15.75">
      <c r="A103" s="207" t="s">
        <v>37</v>
      </c>
      <c r="B103" s="208" t="s">
        <v>40</v>
      </c>
      <c r="C103" s="202" t="s">
        <v>35</v>
      </c>
      <c r="D103" s="210" t="s">
        <v>182</v>
      </c>
      <c r="E103" s="24" t="s">
        <v>493</v>
      </c>
      <c r="F103" s="86">
        <v>105</v>
      </c>
      <c r="G103" s="80">
        <v>1</v>
      </c>
      <c r="H103" s="204"/>
      <c r="I103" s="204"/>
      <c r="J103" s="204"/>
      <c r="K103" s="204"/>
      <c r="L103" s="80">
        <v>0</v>
      </c>
      <c r="M103" s="203"/>
      <c r="N103" s="52">
        <v>0</v>
      </c>
      <c r="O103" s="204"/>
      <c r="P103" s="204"/>
      <c r="Q103" s="11">
        <v>7.2391537691999996</v>
      </c>
      <c r="R103" s="204"/>
      <c r="S103" s="204"/>
      <c r="T103" s="53">
        <v>12.966666666666667</v>
      </c>
      <c r="U103" s="204"/>
      <c r="V103" s="204"/>
      <c r="W103" s="11">
        <v>7.1986728653845997</v>
      </c>
      <c r="X103" s="204"/>
      <c r="Y103" s="204"/>
      <c r="Z103" s="53">
        <v>12.966666666666667</v>
      </c>
      <c r="AA103" s="204"/>
      <c r="AB103" s="204"/>
      <c r="AC103" s="204"/>
      <c r="AD103" s="204"/>
      <c r="AE103" s="204"/>
      <c r="AF103" s="9">
        <v>3.410384626670198</v>
      </c>
      <c r="AG103" s="9">
        <v>728</v>
      </c>
      <c r="AH103" s="9">
        <v>0.47516428367735042</v>
      </c>
      <c r="AI103" s="9">
        <v>37</v>
      </c>
      <c r="AJ103" s="9">
        <v>2.4911764705882353</v>
      </c>
      <c r="AK103" s="9" t="s">
        <v>248</v>
      </c>
      <c r="AL103" s="9">
        <v>103</v>
      </c>
      <c r="AM103" s="9">
        <v>3.4143550736563548</v>
      </c>
      <c r="AN103" s="9">
        <v>3.5151296829971184</v>
      </c>
      <c r="AO103" s="73">
        <v>0</v>
      </c>
      <c r="AP103" s="80">
        <v>0</v>
      </c>
      <c r="AQ103" s="80">
        <v>0</v>
      </c>
      <c r="AR103" s="224">
        <v>208</v>
      </c>
      <c r="AS103" s="224" t="s">
        <v>248</v>
      </c>
      <c r="AT103" s="11">
        <v>7892.0940000000001</v>
      </c>
      <c r="AU103" s="11">
        <v>61.8</v>
      </c>
      <c r="AV103" s="11">
        <v>0</v>
      </c>
      <c r="AW103" s="11">
        <v>208</v>
      </c>
      <c r="AX103" s="203" t="s">
        <v>248</v>
      </c>
      <c r="AY103" s="235" t="s">
        <v>248</v>
      </c>
      <c r="AZ103" s="138">
        <v>98460</v>
      </c>
      <c r="BA103" s="188" t="s">
        <v>248</v>
      </c>
      <c r="BB103" s="203" t="s">
        <v>248</v>
      </c>
      <c r="BC103" s="203" t="s">
        <v>248</v>
      </c>
      <c r="BD103" s="217" t="s">
        <v>61</v>
      </c>
      <c r="BE103" s="201" t="s">
        <v>62</v>
      </c>
      <c r="BF103" s="201" t="s">
        <v>63</v>
      </c>
      <c r="BG103" s="201" t="s">
        <v>196</v>
      </c>
      <c r="BH103" s="456" t="s">
        <v>512</v>
      </c>
      <c r="BI103" s="218" t="s">
        <v>66</v>
      </c>
      <c r="BJ103" s="370">
        <v>214</v>
      </c>
      <c r="BK103" s="370">
        <v>7</v>
      </c>
      <c r="BL103" s="219" t="s">
        <v>65</v>
      </c>
      <c r="BM103" s="52"/>
      <c r="BN103" s="218" t="s">
        <v>343</v>
      </c>
      <c r="BO103" s="217" t="s">
        <v>352</v>
      </c>
      <c r="BP103" s="201" t="s">
        <v>703</v>
      </c>
      <c r="BQ103" s="52" t="s">
        <v>718</v>
      </c>
    </row>
    <row r="104" spans="1:69" ht="15.75">
      <c r="A104" s="207" t="s">
        <v>37</v>
      </c>
      <c r="B104" s="208" t="s">
        <v>40</v>
      </c>
      <c r="C104" s="202" t="s">
        <v>35</v>
      </c>
      <c r="D104" s="210" t="s">
        <v>182</v>
      </c>
      <c r="E104" s="24" t="s">
        <v>493</v>
      </c>
      <c r="F104" s="420">
        <v>140</v>
      </c>
      <c r="G104" s="421">
        <v>0</v>
      </c>
      <c r="H104" s="422"/>
      <c r="I104" s="422"/>
      <c r="J104" s="422"/>
      <c r="K104" s="422"/>
      <c r="L104" s="421">
        <v>1</v>
      </c>
      <c r="M104" s="423"/>
      <c r="N104" s="424">
        <v>0</v>
      </c>
      <c r="O104" s="422"/>
      <c r="P104" s="422"/>
      <c r="Q104" s="425">
        <v>7.7527408921000003</v>
      </c>
      <c r="R104" s="422"/>
      <c r="S104" s="422"/>
      <c r="T104" s="426">
        <v>10.024999999999991</v>
      </c>
      <c r="U104" s="422"/>
      <c r="V104" s="422"/>
      <c r="W104" s="425">
        <v>7.9134530791366</v>
      </c>
      <c r="X104" s="422"/>
      <c r="Y104" s="422"/>
      <c r="Z104" s="426">
        <v>10.381249999999998</v>
      </c>
      <c r="AA104" s="422"/>
      <c r="AB104" s="422"/>
      <c r="AC104" s="422"/>
      <c r="AD104" s="422"/>
      <c r="AE104" s="422"/>
      <c r="AF104" s="427">
        <v>3.4455457448101732</v>
      </c>
      <c r="AG104" s="427">
        <v>973</v>
      </c>
      <c r="AH104" s="427">
        <v>0.53039201369382305</v>
      </c>
      <c r="AI104" s="427">
        <v>63</v>
      </c>
      <c r="AJ104" s="427">
        <v>2.347340425531915</v>
      </c>
      <c r="AK104" s="427" t="s">
        <v>248</v>
      </c>
      <c r="AL104" s="427">
        <v>135</v>
      </c>
      <c r="AM104" s="427">
        <v>3.4623174702679669</v>
      </c>
      <c r="AN104" s="427">
        <v>3.5742971887550201</v>
      </c>
      <c r="AO104" s="428">
        <v>0</v>
      </c>
      <c r="AP104" s="421">
        <v>0</v>
      </c>
      <c r="AQ104" s="421">
        <v>0</v>
      </c>
      <c r="AR104" s="429">
        <v>280</v>
      </c>
      <c r="AS104" s="429" t="s">
        <v>248</v>
      </c>
      <c r="AT104" s="425">
        <v>10648.96</v>
      </c>
      <c r="AU104" s="425">
        <v>78.555999999999997</v>
      </c>
      <c r="AV104" s="425">
        <v>0</v>
      </c>
      <c r="AW104" s="425">
        <v>280</v>
      </c>
      <c r="AX104" s="203" t="s">
        <v>248</v>
      </c>
      <c r="AY104" s="235" t="s">
        <v>248</v>
      </c>
      <c r="AZ104" s="138">
        <v>98460</v>
      </c>
      <c r="BA104" s="188" t="s">
        <v>248</v>
      </c>
      <c r="BB104" s="203" t="s">
        <v>248</v>
      </c>
      <c r="BC104" s="203" t="s">
        <v>248</v>
      </c>
      <c r="BD104" s="217" t="s">
        <v>61</v>
      </c>
      <c r="BE104" s="201" t="s">
        <v>62</v>
      </c>
      <c r="BF104" s="201" t="s">
        <v>63</v>
      </c>
      <c r="BG104" s="201" t="s">
        <v>196</v>
      </c>
      <c r="BH104" s="455" t="s">
        <v>512</v>
      </c>
      <c r="BI104" s="218" t="s">
        <v>67</v>
      </c>
      <c r="BJ104" s="370">
        <v>214</v>
      </c>
      <c r="BK104" s="370">
        <v>3</v>
      </c>
      <c r="BL104" s="219" t="s">
        <v>65</v>
      </c>
      <c r="BM104" s="52"/>
      <c r="BN104" s="218" t="s">
        <v>343</v>
      </c>
      <c r="BO104" s="217" t="s">
        <v>352</v>
      </c>
      <c r="BP104" s="201" t="s">
        <v>703</v>
      </c>
      <c r="BQ104" s="52" t="s">
        <v>718</v>
      </c>
    </row>
    <row r="105" spans="1:69" ht="15.75">
      <c r="A105" s="207" t="s">
        <v>37</v>
      </c>
      <c r="B105" s="208" t="s">
        <v>40</v>
      </c>
      <c r="C105" s="202" t="s">
        <v>35</v>
      </c>
      <c r="D105" s="210" t="s">
        <v>182</v>
      </c>
      <c r="E105" s="24" t="s">
        <v>493</v>
      </c>
      <c r="F105" s="86">
        <v>99</v>
      </c>
      <c r="G105" s="80">
        <v>1</v>
      </c>
      <c r="H105" s="204"/>
      <c r="I105" s="204"/>
      <c r="J105" s="204"/>
      <c r="K105" s="204"/>
      <c r="L105" s="80">
        <v>0</v>
      </c>
      <c r="M105" s="203"/>
      <c r="N105" s="52">
        <v>0</v>
      </c>
      <c r="O105" s="204"/>
      <c r="P105" s="204"/>
      <c r="Q105" s="11">
        <v>7.5287855101999996</v>
      </c>
      <c r="R105" s="204"/>
      <c r="S105" s="204"/>
      <c r="T105" s="53">
        <v>9.5499999999999972</v>
      </c>
      <c r="U105" s="204"/>
      <c r="V105" s="204"/>
      <c r="W105" s="11">
        <v>7.5828569693877004</v>
      </c>
      <c r="X105" s="204"/>
      <c r="Y105" s="204"/>
      <c r="Z105" s="53">
        <v>9.5499999999999972</v>
      </c>
      <c r="AA105" s="204"/>
      <c r="AB105" s="204"/>
      <c r="AC105" s="204"/>
      <c r="AD105" s="204"/>
      <c r="AE105" s="204"/>
      <c r="AF105" s="9">
        <v>2.7516748824926047</v>
      </c>
      <c r="AG105" s="9">
        <v>686</v>
      </c>
      <c r="AH105" s="9">
        <v>0.40120161707735852</v>
      </c>
      <c r="AI105" s="9">
        <v>149</v>
      </c>
      <c r="AJ105" s="9">
        <v>1.7544117647058823</v>
      </c>
      <c r="AK105" s="9" t="s">
        <v>248</v>
      </c>
      <c r="AL105" s="9">
        <v>0</v>
      </c>
      <c r="AM105" s="9"/>
      <c r="AN105" s="9"/>
      <c r="AO105" s="73">
        <v>0</v>
      </c>
      <c r="AP105" s="80">
        <v>0</v>
      </c>
      <c r="AQ105" s="80">
        <v>0</v>
      </c>
      <c r="AR105" s="224">
        <v>196</v>
      </c>
      <c r="AS105" s="224" t="s">
        <v>248</v>
      </c>
      <c r="AT105" s="11">
        <v>6856.27</v>
      </c>
      <c r="AU105" s="11">
        <v>633.36699999999996</v>
      </c>
      <c r="AV105" s="11">
        <v>0</v>
      </c>
      <c r="AW105" s="11">
        <v>196</v>
      </c>
      <c r="AX105" s="203" t="s">
        <v>248</v>
      </c>
      <c r="AY105" s="235" t="s">
        <v>248</v>
      </c>
      <c r="AZ105" s="138">
        <v>98460</v>
      </c>
      <c r="BA105" s="188" t="s">
        <v>248</v>
      </c>
      <c r="BB105" s="203" t="s">
        <v>248</v>
      </c>
      <c r="BC105" s="203" t="s">
        <v>248</v>
      </c>
      <c r="BD105" s="217" t="s">
        <v>61</v>
      </c>
      <c r="BE105" s="201" t="s">
        <v>62</v>
      </c>
      <c r="BF105" s="201" t="s">
        <v>63</v>
      </c>
      <c r="BG105" s="201" t="s">
        <v>196</v>
      </c>
      <c r="BH105" s="456" t="s">
        <v>512</v>
      </c>
      <c r="BI105" s="218" t="s">
        <v>68</v>
      </c>
      <c r="BJ105" s="370">
        <v>214</v>
      </c>
      <c r="BK105" s="370">
        <v>4</v>
      </c>
      <c r="BL105" s="219" t="s">
        <v>65</v>
      </c>
      <c r="BM105" s="52"/>
      <c r="BN105" s="218" t="s">
        <v>343</v>
      </c>
      <c r="BO105" s="217" t="s">
        <v>352</v>
      </c>
      <c r="BP105" s="201" t="s">
        <v>703</v>
      </c>
      <c r="BQ105" s="52" t="s">
        <v>718</v>
      </c>
    </row>
    <row r="106" spans="1:69" ht="15.75">
      <c r="A106" s="207" t="s">
        <v>37</v>
      </c>
      <c r="B106" s="208" t="s">
        <v>40</v>
      </c>
      <c r="C106" s="202" t="s">
        <v>35</v>
      </c>
      <c r="D106" s="210" t="s">
        <v>182</v>
      </c>
      <c r="E106" s="24" t="s">
        <v>359</v>
      </c>
      <c r="F106" s="86">
        <v>44</v>
      </c>
      <c r="G106" s="80">
        <v>0</v>
      </c>
      <c r="H106" s="204"/>
      <c r="I106" s="204"/>
      <c r="J106" s="204"/>
      <c r="K106" s="204"/>
      <c r="L106" s="80">
        <v>0</v>
      </c>
      <c r="M106" s="203"/>
      <c r="N106" s="52">
        <v>0</v>
      </c>
      <c r="O106" s="204"/>
      <c r="P106" s="204"/>
      <c r="Q106" s="11">
        <v>5.7426360000000001</v>
      </c>
      <c r="R106" s="204"/>
      <c r="S106" s="204"/>
      <c r="T106" s="53">
        <v>7.3999999999999986</v>
      </c>
      <c r="U106" s="204"/>
      <c r="V106" s="204"/>
      <c r="W106" s="11">
        <v>5.4664771136362997</v>
      </c>
      <c r="X106" s="204"/>
      <c r="Y106" s="204"/>
      <c r="Z106" s="53">
        <v>7.3999999999999986</v>
      </c>
      <c r="AA106" s="204"/>
      <c r="AB106" s="204"/>
      <c r="AC106" s="204"/>
      <c r="AD106" s="204"/>
      <c r="AE106" s="204"/>
      <c r="AF106" s="9">
        <v>3.6337337722251934</v>
      </c>
      <c r="AG106" s="9">
        <v>308</v>
      </c>
      <c r="AH106" s="9">
        <v>0.45517770867901414</v>
      </c>
      <c r="AI106" s="9">
        <v>10</v>
      </c>
      <c r="AJ106" s="9">
        <v>2.6349999999999998</v>
      </c>
      <c r="AK106" s="9" t="s">
        <v>248</v>
      </c>
      <c r="AL106" s="9">
        <v>43</v>
      </c>
      <c r="AM106" s="9">
        <v>3.6345182780015501</v>
      </c>
      <c r="AN106" s="9">
        <v>3.6808252427184467</v>
      </c>
      <c r="AO106" s="73">
        <v>0</v>
      </c>
      <c r="AP106" s="80">
        <v>0</v>
      </c>
      <c r="AQ106" s="80">
        <v>0</v>
      </c>
      <c r="AR106" s="224">
        <v>88</v>
      </c>
      <c r="AS106" s="224" t="s">
        <v>248</v>
      </c>
      <c r="AT106" s="11">
        <v>3130.8249999999998</v>
      </c>
      <c r="AU106" s="11">
        <v>0</v>
      </c>
      <c r="AV106" s="11">
        <v>0</v>
      </c>
      <c r="AW106" s="11">
        <v>88</v>
      </c>
      <c r="AX106" s="203" t="s">
        <v>248</v>
      </c>
      <c r="AY106" s="235" t="s">
        <v>248</v>
      </c>
      <c r="AZ106" s="138">
        <v>32580</v>
      </c>
      <c r="BA106" s="384" t="s">
        <v>248</v>
      </c>
      <c r="BB106" s="203" t="s">
        <v>248</v>
      </c>
      <c r="BC106" s="203" t="s">
        <v>248</v>
      </c>
      <c r="BD106" s="217" t="s">
        <v>61</v>
      </c>
      <c r="BE106" s="201" t="s">
        <v>62</v>
      </c>
      <c r="BF106" s="201" t="s">
        <v>63</v>
      </c>
      <c r="BG106" s="201" t="s">
        <v>196</v>
      </c>
      <c r="BH106" s="218" t="s">
        <v>513</v>
      </c>
      <c r="BI106" s="218" t="s">
        <v>64</v>
      </c>
      <c r="BJ106" s="370">
        <v>214</v>
      </c>
      <c r="BK106" s="370">
        <v>1</v>
      </c>
      <c r="BL106" s="219" t="s">
        <v>65</v>
      </c>
      <c r="BM106" s="52"/>
      <c r="BN106" s="218" t="s">
        <v>343</v>
      </c>
      <c r="BO106" s="217" t="s">
        <v>54</v>
      </c>
      <c r="BP106" s="201" t="s">
        <v>699</v>
      </c>
      <c r="BQ106" s="52" t="s">
        <v>715</v>
      </c>
    </row>
    <row r="107" spans="1:69" ht="15.75">
      <c r="A107" s="207" t="s">
        <v>37</v>
      </c>
      <c r="B107" s="208" t="s">
        <v>40</v>
      </c>
      <c r="C107" s="202" t="s">
        <v>35</v>
      </c>
      <c r="D107" s="210" t="s">
        <v>182</v>
      </c>
      <c r="E107" s="24" t="s">
        <v>359</v>
      </c>
      <c r="F107" s="86">
        <v>43</v>
      </c>
      <c r="G107" s="80">
        <v>3</v>
      </c>
      <c r="H107" s="204"/>
      <c r="I107" s="204"/>
      <c r="J107" s="204"/>
      <c r="K107" s="204"/>
      <c r="L107" s="80">
        <v>0</v>
      </c>
      <c r="M107" s="203"/>
      <c r="N107" s="52">
        <v>0</v>
      </c>
      <c r="O107" s="204"/>
      <c r="P107" s="204"/>
      <c r="Q107" s="11">
        <v>6.499774875</v>
      </c>
      <c r="R107" s="204"/>
      <c r="S107" s="204"/>
      <c r="T107" s="53">
        <v>8.5</v>
      </c>
      <c r="U107" s="204"/>
      <c r="V107" s="204"/>
      <c r="W107" s="11">
        <v>6.5700748750000004</v>
      </c>
      <c r="X107" s="204"/>
      <c r="Y107" s="204"/>
      <c r="Z107" s="53">
        <v>8</v>
      </c>
      <c r="AA107" s="204"/>
      <c r="AB107" s="204"/>
      <c r="AC107" s="204"/>
      <c r="AD107" s="204"/>
      <c r="AE107" s="204"/>
      <c r="AF107" s="9">
        <v>3.2503571429422919</v>
      </c>
      <c r="AG107" s="9">
        <v>280</v>
      </c>
      <c r="AH107" s="9">
        <v>0.50534457935275057</v>
      </c>
      <c r="AI107" s="9">
        <v>26</v>
      </c>
      <c r="AJ107" s="9">
        <v>2.2272727272727271</v>
      </c>
      <c r="AK107" s="9" t="s">
        <v>248</v>
      </c>
      <c r="AL107" s="9">
        <v>40</v>
      </c>
      <c r="AM107" s="9">
        <v>3.2503571429422919</v>
      </c>
      <c r="AN107" s="9">
        <v>3.3137254901960782</v>
      </c>
      <c r="AO107" s="73">
        <v>0</v>
      </c>
      <c r="AP107" s="80">
        <v>0</v>
      </c>
      <c r="AQ107" s="80">
        <v>0</v>
      </c>
      <c r="AR107" s="224">
        <v>80</v>
      </c>
      <c r="AS107" s="224" t="s">
        <v>248</v>
      </c>
      <c r="AT107" s="11">
        <v>2845.877</v>
      </c>
      <c r="AU107" s="11">
        <v>0</v>
      </c>
      <c r="AV107" s="11">
        <v>0</v>
      </c>
      <c r="AW107" s="11">
        <v>80</v>
      </c>
      <c r="AX107" s="203" t="s">
        <v>248</v>
      </c>
      <c r="AY107" s="235" t="s">
        <v>248</v>
      </c>
      <c r="AZ107" s="138">
        <v>32580</v>
      </c>
      <c r="BA107" s="188" t="s">
        <v>248</v>
      </c>
      <c r="BB107" s="203" t="s">
        <v>248</v>
      </c>
      <c r="BC107" s="203" t="s">
        <v>248</v>
      </c>
      <c r="BD107" s="217" t="s">
        <v>61</v>
      </c>
      <c r="BE107" s="201" t="s">
        <v>62</v>
      </c>
      <c r="BF107" s="201" t="s">
        <v>63</v>
      </c>
      <c r="BG107" s="201" t="s">
        <v>196</v>
      </c>
      <c r="BH107" s="218" t="s">
        <v>513</v>
      </c>
      <c r="BI107" s="218" t="s">
        <v>66</v>
      </c>
      <c r="BJ107" s="370">
        <v>214</v>
      </c>
      <c r="BK107" s="370">
        <v>7</v>
      </c>
      <c r="BL107" s="219" t="s">
        <v>65</v>
      </c>
      <c r="BM107" s="52"/>
      <c r="BN107" s="218" t="s">
        <v>343</v>
      </c>
      <c r="BO107" s="217" t="s">
        <v>54</v>
      </c>
      <c r="BP107" s="201" t="s">
        <v>699</v>
      </c>
      <c r="BQ107" s="52" t="s">
        <v>715</v>
      </c>
    </row>
    <row r="108" spans="1:69" ht="15.75">
      <c r="A108" s="207" t="s">
        <v>37</v>
      </c>
      <c r="B108" s="208" t="s">
        <v>40</v>
      </c>
      <c r="C108" s="202" t="s">
        <v>35</v>
      </c>
      <c r="D108" s="210" t="s">
        <v>182</v>
      </c>
      <c r="E108" s="24" t="s">
        <v>359</v>
      </c>
      <c r="F108" s="86">
        <v>42</v>
      </c>
      <c r="G108" s="80">
        <v>0</v>
      </c>
      <c r="H108" s="204"/>
      <c r="I108" s="204"/>
      <c r="J108" s="204"/>
      <c r="K108" s="204"/>
      <c r="L108" s="80">
        <v>0</v>
      </c>
      <c r="M108" s="203"/>
      <c r="N108" s="52">
        <v>1</v>
      </c>
      <c r="O108" s="204"/>
      <c r="P108" s="204"/>
      <c r="Q108" s="11">
        <v>6.8536188332999997</v>
      </c>
      <c r="R108" s="204"/>
      <c r="S108" s="204"/>
      <c r="T108" s="53">
        <v>8.4499999999999993</v>
      </c>
      <c r="U108" s="204"/>
      <c r="V108" s="204"/>
      <c r="W108" s="11">
        <v>6.9422378809523</v>
      </c>
      <c r="X108" s="204"/>
      <c r="Y108" s="204"/>
      <c r="Z108" s="53">
        <v>7.9916666666666663</v>
      </c>
      <c r="AA108" s="204"/>
      <c r="AB108" s="204"/>
      <c r="AC108" s="204"/>
      <c r="AD108" s="204"/>
      <c r="AE108" s="204"/>
      <c r="AF108" s="9">
        <v>3.4745993132375252</v>
      </c>
      <c r="AG108" s="9">
        <v>287</v>
      </c>
      <c r="AH108" s="9">
        <v>0.60453810719258261</v>
      </c>
      <c r="AI108" s="9">
        <v>11</v>
      </c>
      <c r="AJ108" s="9">
        <v>2.335</v>
      </c>
      <c r="AK108" s="9" t="s">
        <v>248</v>
      </c>
      <c r="AL108" s="9">
        <v>41</v>
      </c>
      <c r="AM108" s="9">
        <v>3.4745993132375252</v>
      </c>
      <c r="AN108" s="9">
        <v>3.5857142857142859</v>
      </c>
      <c r="AO108" s="73">
        <v>0</v>
      </c>
      <c r="AP108" s="80">
        <v>0</v>
      </c>
      <c r="AQ108" s="80">
        <v>0</v>
      </c>
      <c r="AR108" s="224">
        <v>84</v>
      </c>
      <c r="AS108" s="224" t="s">
        <v>248</v>
      </c>
      <c r="AT108" s="11">
        <v>2991.96</v>
      </c>
      <c r="AU108" s="11">
        <v>0</v>
      </c>
      <c r="AV108" s="11">
        <v>0</v>
      </c>
      <c r="AW108" s="11">
        <v>84</v>
      </c>
      <c r="AX108" s="203" t="s">
        <v>248</v>
      </c>
      <c r="AY108" s="235" t="s">
        <v>248</v>
      </c>
      <c r="AZ108" s="138">
        <v>32580</v>
      </c>
      <c r="BA108" s="188" t="s">
        <v>248</v>
      </c>
      <c r="BB108" s="203" t="s">
        <v>248</v>
      </c>
      <c r="BC108" s="203" t="s">
        <v>248</v>
      </c>
      <c r="BD108" s="217" t="s">
        <v>61</v>
      </c>
      <c r="BE108" s="201" t="s">
        <v>62</v>
      </c>
      <c r="BF108" s="201" t="s">
        <v>63</v>
      </c>
      <c r="BG108" s="201" t="s">
        <v>196</v>
      </c>
      <c r="BH108" s="218" t="s">
        <v>513</v>
      </c>
      <c r="BI108" s="218" t="s">
        <v>67</v>
      </c>
      <c r="BJ108" s="370">
        <v>214</v>
      </c>
      <c r="BK108" s="370">
        <v>3</v>
      </c>
      <c r="BL108" s="219" t="s">
        <v>65</v>
      </c>
      <c r="BM108" s="52"/>
      <c r="BN108" s="218" t="s">
        <v>343</v>
      </c>
      <c r="BO108" s="217" t="s">
        <v>54</v>
      </c>
      <c r="BP108" s="201" t="s">
        <v>699</v>
      </c>
      <c r="BQ108" s="52" t="s">
        <v>715</v>
      </c>
    </row>
    <row r="109" spans="1:69" ht="15.75">
      <c r="A109" s="207" t="s">
        <v>37</v>
      </c>
      <c r="B109" s="208" t="s">
        <v>40</v>
      </c>
      <c r="C109" s="202" t="s">
        <v>35</v>
      </c>
      <c r="D109" s="210" t="s">
        <v>182</v>
      </c>
      <c r="E109" s="24" t="s">
        <v>359</v>
      </c>
      <c r="F109" s="86">
        <v>21</v>
      </c>
      <c r="G109" s="80">
        <v>0</v>
      </c>
      <c r="H109" s="204"/>
      <c r="I109" s="204"/>
      <c r="J109" s="204"/>
      <c r="K109" s="204"/>
      <c r="L109" s="80">
        <v>0</v>
      </c>
      <c r="M109" s="203"/>
      <c r="N109" s="52">
        <v>0</v>
      </c>
      <c r="O109" s="204"/>
      <c r="P109" s="204"/>
      <c r="Q109" s="11">
        <v>7.1166188095000003</v>
      </c>
      <c r="R109" s="204"/>
      <c r="S109" s="204"/>
      <c r="T109" s="53">
        <v>8.9875000000000007</v>
      </c>
      <c r="U109" s="204"/>
      <c r="V109" s="204"/>
      <c r="W109" s="11">
        <v>7.1907613333332998</v>
      </c>
      <c r="X109" s="204"/>
      <c r="Y109" s="204"/>
      <c r="Z109" s="53">
        <v>9.4875000000000007</v>
      </c>
      <c r="AA109" s="204"/>
      <c r="AB109" s="204"/>
      <c r="AC109" s="204"/>
      <c r="AD109" s="204"/>
      <c r="AE109" s="204"/>
      <c r="AF109" s="9">
        <v>2.7144897965346879</v>
      </c>
      <c r="AG109" s="9">
        <v>147</v>
      </c>
      <c r="AH109" s="9">
        <v>0.29454709448164634</v>
      </c>
      <c r="AI109" s="9">
        <v>24</v>
      </c>
      <c r="AJ109" s="9">
        <v>2.1035714285714286</v>
      </c>
      <c r="AK109" s="9" t="s">
        <v>248</v>
      </c>
      <c r="AL109" s="9">
        <v>0</v>
      </c>
      <c r="AM109" s="9"/>
      <c r="AN109" s="9"/>
      <c r="AO109" s="73">
        <v>0</v>
      </c>
      <c r="AP109" s="80">
        <v>0</v>
      </c>
      <c r="AQ109" s="80">
        <v>0</v>
      </c>
      <c r="AR109" s="224">
        <v>42</v>
      </c>
      <c r="AS109" s="224" t="s">
        <v>248</v>
      </c>
      <c r="AT109" s="11">
        <v>1496.0989999999999</v>
      </c>
      <c r="AU109" s="11">
        <v>0</v>
      </c>
      <c r="AV109" s="11">
        <v>0</v>
      </c>
      <c r="AW109" s="11">
        <v>42</v>
      </c>
      <c r="AX109" s="203" t="s">
        <v>248</v>
      </c>
      <c r="AY109" s="235" t="s">
        <v>248</v>
      </c>
      <c r="AZ109" s="138">
        <v>32580</v>
      </c>
      <c r="BA109" s="188" t="s">
        <v>248</v>
      </c>
      <c r="BB109" s="203" t="s">
        <v>248</v>
      </c>
      <c r="BC109" s="203" t="s">
        <v>248</v>
      </c>
      <c r="BD109" s="217" t="s">
        <v>61</v>
      </c>
      <c r="BE109" s="201" t="s">
        <v>62</v>
      </c>
      <c r="BF109" s="201" t="s">
        <v>63</v>
      </c>
      <c r="BG109" s="201" t="s">
        <v>196</v>
      </c>
      <c r="BH109" s="218" t="s">
        <v>513</v>
      </c>
      <c r="BI109" s="218" t="s">
        <v>68</v>
      </c>
      <c r="BJ109" s="370">
        <v>214</v>
      </c>
      <c r="BK109" s="370">
        <v>4</v>
      </c>
      <c r="BL109" s="219" t="s">
        <v>65</v>
      </c>
      <c r="BM109" s="52"/>
      <c r="BN109" s="218" t="s">
        <v>343</v>
      </c>
      <c r="BO109" s="217" t="s">
        <v>54</v>
      </c>
      <c r="BP109" s="201" t="s">
        <v>699</v>
      </c>
      <c r="BQ109" s="52" t="s">
        <v>715</v>
      </c>
    </row>
    <row r="110" spans="1:69" ht="15.75">
      <c r="A110" s="207" t="s">
        <v>37</v>
      </c>
      <c r="B110" s="208" t="s">
        <v>40</v>
      </c>
      <c r="C110" s="202" t="s">
        <v>35</v>
      </c>
      <c r="D110" s="210" t="s">
        <v>182</v>
      </c>
      <c r="E110" s="24" t="s">
        <v>494</v>
      </c>
      <c r="F110" s="86">
        <v>133</v>
      </c>
      <c r="G110" s="80">
        <v>1</v>
      </c>
      <c r="H110" s="204"/>
      <c r="I110" s="204"/>
      <c r="J110" s="204"/>
      <c r="K110" s="204"/>
      <c r="L110" s="80">
        <v>0</v>
      </c>
      <c r="M110" s="203"/>
      <c r="N110" s="52">
        <v>0</v>
      </c>
      <c r="O110" s="204"/>
      <c r="P110" s="204"/>
      <c r="Q110" s="11">
        <v>5.3855905605999999</v>
      </c>
      <c r="R110" s="204"/>
      <c r="S110" s="204"/>
      <c r="T110" s="53">
        <v>6.5333333333333323</v>
      </c>
      <c r="U110" s="204"/>
      <c r="V110" s="204"/>
      <c r="W110" s="11">
        <v>5.1684086742424</v>
      </c>
      <c r="X110" s="204"/>
      <c r="Y110" s="204"/>
      <c r="Z110" s="53">
        <v>6.339999999999999</v>
      </c>
      <c r="AA110" s="204"/>
      <c r="AB110" s="204"/>
      <c r="AC110" s="204"/>
      <c r="AD110" s="204"/>
      <c r="AE110" s="204"/>
      <c r="AF110" s="9">
        <v>3.7163203696667897</v>
      </c>
      <c r="AG110" s="9">
        <v>924</v>
      </c>
      <c r="AH110" s="9">
        <v>0.39186290633250076</v>
      </c>
      <c r="AI110" s="9">
        <v>11</v>
      </c>
      <c r="AJ110" s="9">
        <v>2.825925925925926</v>
      </c>
      <c r="AK110" s="9" t="s">
        <v>248</v>
      </c>
      <c r="AL110" s="9">
        <v>131</v>
      </c>
      <c r="AM110" s="9">
        <v>3.7185060208340386</v>
      </c>
      <c r="AN110" s="9">
        <v>3.7268370607028753</v>
      </c>
      <c r="AO110" s="73">
        <v>0</v>
      </c>
      <c r="AP110" s="80">
        <v>0</v>
      </c>
      <c r="AQ110" s="80">
        <v>0</v>
      </c>
      <c r="AR110" s="224">
        <v>264</v>
      </c>
      <c r="AS110" s="224" t="s">
        <v>248</v>
      </c>
      <c r="AT110" s="11">
        <v>10013.448</v>
      </c>
      <c r="AU110" s="11">
        <v>0</v>
      </c>
      <c r="AV110" s="11">
        <v>0</v>
      </c>
      <c r="AW110" s="11">
        <v>264</v>
      </c>
      <c r="AX110" s="203" t="s">
        <v>248</v>
      </c>
      <c r="AY110" s="235" t="s">
        <v>248</v>
      </c>
      <c r="AZ110" s="138">
        <v>41799</v>
      </c>
      <c r="BA110" s="188" t="s">
        <v>248</v>
      </c>
      <c r="BB110" s="203" t="s">
        <v>248</v>
      </c>
      <c r="BC110" s="203" t="s">
        <v>248</v>
      </c>
      <c r="BD110" s="217" t="s">
        <v>61</v>
      </c>
      <c r="BE110" s="201" t="s">
        <v>62</v>
      </c>
      <c r="BF110" s="201" t="s">
        <v>63</v>
      </c>
      <c r="BG110" s="201" t="s">
        <v>196</v>
      </c>
      <c r="BH110" s="218" t="s">
        <v>512</v>
      </c>
      <c r="BI110" s="218" t="s">
        <v>64</v>
      </c>
      <c r="BJ110" s="370">
        <v>214</v>
      </c>
      <c r="BK110" s="370">
        <v>1</v>
      </c>
      <c r="BL110" s="219" t="s">
        <v>65</v>
      </c>
      <c r="BM110" s="52"/>
      <c r="BN110" s="218" t="s">
        <v>343</v>
      </c>
      <c r="BO110" s="217" t="s">
        <v>352</v>
      </c>
      <c r="BP110" s="201" t="s">
        <v>703</v>
      </c>
      <c r="BQ110" s="52" t="s">
        <v>718</v>
      </c>
    </row>
    <row r="111" spans="1:69" ht="15.75">
      <c r="A111" s="207" t="s">
        <v>37</v>
      </c>
      <c r="B111" s="208" t="s">
        <v>40</v>
      </c>
      <c r="C111" s="202" t="s">
        <v>35</v>
      </c>
      <c r="D111" s="210" t="s">
        <v>182</v>
      </c>
      <c r="E111" s="24" t="s">
        <v>494</v>
      </c>
      <c r="F111" s="86">
        <v>148</v>
      </c>
      <c r="G111" s="80">
        <v>2</v>
      </c>
      <c r="H111" s="204"/>
      <c r="I111" s="204"/>
      <c r="J111" s="204"/>
      <c r="K111" s="204"/>
      <c r="L111" s="80">
        <v>0</v>
      </c>
      <c r="M111" s="203"/>
      <c r="N111" s="52">
        <v>0</v>
      </c>
      <c r="O111" s="204"/>
      <c r="P111" s="204"/>
      <c r="Q111" s="11">
        <v>7.0109655137000004</v>
      </c>
      <c r="R111" s="204"/>
      <c r="S111" s="204"/>
      <c r="T111" s="53">
        <v>9.1749999999999972</v>
      </c>
      <c r="U111" s="204"/>
      <c r="V111" s="204"/>
      <c r="W111" s="11">
        <v>6.9410409315067998</v>
      </c>
      <c r="X111" s="204"/>
      <c r="Y111" s="204"/>
      <c r="Z111" s="53">
        <v>8.9409090909090896</v>
      </c>
      <c r="AA111" s="204"/>
      <c r="AB111" s="204"/>
      <c r="AC111" s="204"/>
      <c r="AD111" s="204"/>
      <c r="AE111" s="204"/>
      <c r="AF111" s="9">
        <v>3.3024637985836041</v>
      </c>
      <c r="AG111" s="9">
        <v>1021</v>
      </c>
      <c r="AH111" s="9">
        <v>0.50014065352802517</v>
      </c>
      <c r="AI111" s="9">
        <v>69</v>
      </c>
      <c r="AJ111" s="9">
        <v>2.3478813559322034</v>
      </c>
      <c r="AK111" s="9" t="s">
        <v>248</v>
      </c>
      <c r="AL111" s="9">
        <v>145</v>
      </c>
      <c r="AM111" s="9">
        <v>3.3026601008006504</v>
      </c>
      <c r="AN111" s="9">
        <v>3.3598130841121496</v>
      </c>
      <c r="AO111" s="73">
        <v>0</v>
      </c>
      <c r="AP111" s="80">
        <v>0</v>
      </c>
      <c r="AQ111" s="80">
        <v>0</v>
      </c>
      <c r="AR111" s="224">
        <v>292</v>
      </c>
      <c r="AS111" s="224" t="s">
        <v>248</v>
      </c>
      <c r="AT111" s="11">
        <v>11131.536</v>
      </c>
      <c r="AU111" s="11">
        <v>0</v>
      </c>
      <c r="AV111" s="11">
        <v>0</v>
      </c>
      <c r="AW111" s="11">
        <v>292</v>
      </c>
      <c r="AX111" s="203" t="s">
        <v>248</v>
      </c>
      <c r="AY111" s="235" t="s">
        <v>248</v>
      </c>
      <c r="AZ111" s="138">
        <v>41799</v>
      </c>
      <c r="BA111" s="188" t="s">
        <v>248</v>
      </c>
      <c r="BB111" s="203" t="s">
        <v>248</v>
      </c>
      <c r="BC111" s="203" t="s">
        <v>248</v>
      </c>
      <c r="BD111" s="217" t="s">
        <v>61</v>
      </c>
      <c r="BE111" s="201" t="s">
        <v>62</v>
      </c>
      <c r="BF111" s="201" t="s">
        <v>63</v>
      </c>
      <c r="BG111" s="201" t="s">
        <v>196</v>
      </c>
      <c r="BH111" s="218" t="s">
        <v>512</v>
      </c>
      <c r="BI111" s="218" t="s">
        <v>66</v>
      </c>
      <c r="BJ111" s="370">
        <v>214</v>
      </c>
      <c r="BK111" s="370">
        <v>7</v>
      </c>
      <c r="BL111" s="219" t="s">
        <v>65</v>
      </c>
      <c r="BM111" s="52"/>
      <c r="BN111" s="218" t="s">
        <v>343</v>
      </c>
      <c r="BO111" s="217" t="s">
        <v>352</v>
      </c>
      <c r="BP111" s="201" t="s">
        <v>703</v>
      </c>
      <c r="BQ111" s="52" t="s">
        <v>718</v>
      </c>
    </row>
    <row r="112" spans="1:69" ht="15.75">
      <c r="A112" s="207" t="s">
        <v>37</v>
      </c>
      <c r="B112" s="208" t="s">
        <v>40</v>
      </c>
      <c r="C112" s="202" t="s">
        <v>35</v>
      </c>
      <c r="D112" s="210" t="s">
        <v>182</v>
      </c>
      <c r="E112" s="24" t="s">
        <v>494</v>
      </c>
      <c r="F112" s="420">
        <v>155</v>
      </c>
      <c r="G112" s="421">
        <v>1</v>
      </c>
      <c r="H112" s="422"/>
      <c r="I112" s="422"/>
      <c r="J112" s="422"/>
      <c r="K112" s="422"/>
      <c r="L112" s="421">
        <v>0</v>
      </c>
      <c r="M112" s="423"/>
      <c r="N112" s="424">
        <v>1</v>
      </c>
      <c r="O112" s="422"/>
      <c r="P112" s="422"/>
      <c r="Q112" s="425">
        <v>6.9952140194999997</v>
      </c>
      <c r="R112" s="422"/>
      <c r="S112" s="422"/>
      <c r="T112" s="426">
        <v>8.7687499999999989</v>
      </c>
      <c r="U112" s="422"/>
      <c r="V112" s="422"/>
      <c r="W112" s="425">
        <v>7.1753828571428002</v>
      </c>
      <c r="X112" s="422"/>
      <c r="Y112" s="422"/>
      <c r="Z112" s="426">
        <v>8.9562499999999989</v>
      </c>
      <c r="AA112" s="422"/>
      <c r="AB112" s="422"/>
      <c r="AC112" s="422"/>
      <c r="AD112" s="422"/>
      <c r="AE112" s="422"/>
      <c r="AF112" s="427">
        <v>3.4890743953655567</v>
      </c>
      <c r="AG112" s="427">
        <v>1077</v>
      </c>
      <c r="AH112" s="427">
        <v>0.50366049528367207</v>
      </c>
      <c r="AI112" s="427">
        <v>58</v>
      </c>
      <c r="AJ112" s="427">
        <v>2.4493902439024389</v>
      </c>
      <c r="AK112" s="427" t="s">
        <v>248</v>
      </c>
      <c r="AL112" s="427">
        <v>153</v>
      </c>
      <c r="AM112" s="427">
        <v>3.4942262009495781</v>
      </c>
      <c r="AN112" s="427">
        <v>3.5948996655518393</v>
      </c>
      <c r="AO112" s="428">
        <v>0</v>
      </c>
      <c r="AP112" s="421">
        <v>0</v>
      </c>
      <c r="AQ112" s="421">
        <v>0</v>
      </c>
      <c r="AR112" s="429">
        <v>308</v>
      </c>
      <c r="AS112" s="429" t="s">
        <v>248</v>
      </c>
      <c r="AT112" s="425">
        <v>11778.242</v>
      </c>
      <c r="AU112" s="425">
        <v>0</v>
      </c>
      <c r="AV112" s="425">
        <v>0</v>
      </c>
      <c r="AW112" s="425">
        <v>308</v>
      </c>
      <c r="AX112" s="203" t="s">
        <v>248</v>
      </c>
      <c r="AY112" s="235" t="s">
        <v>248</v>
      </c>
      <c r="AZ112" s="138">
        <v>41799</v>
      </c>
      <c r="BA112" s="188" t="s">
        <v>248</v>
      </c>
      <c r="BB112" s="203" t="s">
        <v>248</v>
      </c>
      <c r="BC112" s="203" t="s">
        <v>248</v>
      </c>
      <c r="BD112" s="217" t="s">
        <v>61</v>
      </c>
      <c r="BE112" s="201" t="s">
        <v>62</v>
      </c>
      <c r="BF112" s="201" t="s">
        <v>63</v>
      </c>
      <c r="BG112" s="201" t="s">
        <v>196</v>
      </c>
      <c r="BH112" s="218" t="s">
        <v>512</v>
      </c>
      <c r="BI112" s="218" t="s">
        <v>67</v>
      </c>
      <c r="BJ112" s="370">
        <v>214</v>
      </c>
      <c r="BK112" s="370">
        <v>3</v>
      </c>
      <c r="BL112" s="219" t="s">
        <v>65</v>
      </c>
      <c r="BM112" s="52"/>
      <c r="BN112" s="218" t="s">
        <v>343</v>
      </c>
      <c r="BO112" s="217" t="s">
        <v>352</v>
      </c>
      <c r="BP112" s="201" t="s">
        <v>703</v>
      </c>
      <c r="BQ112" s="52" t="s">
        <v>718</v>
      </c>
    </row>
    <row r="113" spans="1:69" ht="15.75">
      <c r="A113" s="207" t="s">
        <v>37</v>
      </c>
      <c r="B113" s="208" t="s">
        <v>40</v>
      </c>
      <c r="C113" s="202" t="s">
        <v>35</v>
      </c>
      <c r="D113" s="210" t="s">
        <v>182</v>
      </c>
      <c r="E113" s="24" t="s">
        <v>494</v>
      </c>
      <c r="F113" s="86">
        <v>128</v>
      </c>
      <c r="G113" s="80">
        <v>0</v>
      </c>
      <c r="H113" s="204"/>
      <c r="I113" s="204"/>
      <c r="J113" s="204"/>
      <c r="K113" s="204"/>
      <c r="L113" s="80">
        <v>0</v>
      </c>
      <c r="M113" s="203"/>
      <c r="N113" s="52">
        <v>0</v>
      </c>
      <c r="O113" s="204"/>
      <c r="P113" s="204"/>
      <c r="Q113" s="11">
        <v>7.2361247577999999</v>
      </c>
      <c r="R113" s="204"/>
      <c r="S113" s="204"/>
      <c r="T113" s="53">
        <v>8.4749999999999996</v>
      </c>
      <c r="U113" s="204"/>
      <c r="V113" s="204"/>
      <c r="W113" s="11">
        <v>7.3381637968750004</v>
      </c>
      <c r="X113" s="204"/>
      <c r="Y113" s="204"/>
      <c r="Z113" s="53">
        <v>8.5599999999999987</v>
      </c>
      <c r="AA113" s="204"/>
      <c r="AB113" s="204"/>
      <c r="AC113" s="204"/>
      <c r="AD113" s="204"/>
      <c r="AE113" s="204"/>
      <c r="AF113" s="9">
        <v>2.6552845544239094</v>
      </c>
      <c r="AG113" s="9">
        <v>896</v>
      </c>
      <c r="AH113" s="9">
        <v>0.36131547186841084</v>
      </c>
      <c r="AI113" s="9">
        <v>221</v>
      </c>
      <c r="AJ113" s="9">
        <v>1.83125</v>
      </c>
      <c r="AK113" s="9" t="s">
        <v>248</v>
      </c>
      <c r="AL113" s="9">
        <v>0</v>
      </c>
      <c r="AM113" s="9"/>
      <c r="AN113" s="9"/>
      <c r="AO113" s="73">
        <v>0</v>
      </c>
      <c r="AP113" s="80">
        <v>0</v>
      </c>
      <c r="AQ113" s="80">
        <v>0</v>
      </c>
      <c r="AR113" s="224">
        <v>256</v>
      </c>
      <c r="AS113" s="224" t="s">
        <v>248</v>
      </c>
      <c r="AT113" s="11">
        <v>8467.4390000000003</v>
      </c>
      <c r="AU113" s="11">
        <v>1281.144</v>
      </c>
      <c r="AV113" s="11">
        <v>0</v>
      </c>
      <c r="AW113" s="11">
        <v>256</v>
      </c>
      <c r="AX113" s="203" t="s">
        <v>248</v>
      </c>
      <c r="AY113" s="235" t="s">
        <v>248</v>
      </c>
      <c r="AZ113" s="138">
        <v>41799</v>
      </c>
      <c r="BA113" s="188" t="s">
        <v>248</v>
      </c>
      <c r="BB113" s="203" t="s">
        <v>248</v>
      </c>
      <c r="BC113" s="203" t="s">
        <v>248</v>
      </c>
      <c r="BD113" s="217" t="s">
        <v>61</v>
      </c>
      <c r="BE113" s="201" t="s">
        <v>62</v>
      </c>
      <c r="BF113" s="201" t="s">
        <v>63</v>
      </c>
      <c r="BG113" s="201" t="s">
        <v>196</v>
      </c>
      <c r="BH113" s="218" t="s">
        <v>512</v>
      </c>
      <c r="BI113" s="218" t="s">
        <v>68</v>
      </c>
      <c r="BJ113" s="370">
        <v>214</v>
      </c>
      <c r="BK113" s="370">
        <v>4</v>
      </c>
      <c r="BL113" s="219" t="s">
        <v>65</v>
      </c>
      <c r="BM113" s="52"/>
      <c r="BN113" s="218" t="s">
        <v>343</v>
      </c>
      <c r="BO113" s="217" t="s">
        <v>352</v>
      </c>
      <c r="BP113" s="201" t="s">
        <v>703</v>
      </c>
      <c r="BQ113" s="52" t="s">
        <v>718</v>
      </c>
    </row>
    <row r="114" spans="1:69" ht="15.75">
      <c r="A114" s="207" t="s">
        <v>37</v>
      </c>
      <c r="B114" s="208" t="s">
        <v>40</v>
      </c>
      <c r="C114" s="202" t="s">
        <v>35</v>
      </c>
      <c r="D114" s="210" t="s">
        <v>182</v>
      </c>
      <c r="E114" s="24" t="s">
        <v>617</v>
      </c>
      <c r="F114" s="86">
        <v>80</v>
      </c>
      <c r="G114" s="80">
        <v>0</v>
      </c>
      <c r="H114" s="204"/>
      <c r="I114" s="204"/>
      <c r="J114" s="204"/>
      <c r="K114" s="204"/>
      <c r="L114" s="80">
        <v>0</v>
      </c>
      <c r="M114" s="203"/>
      <c r="N114" s="52">
        <v>0</v>
      </c>
      <c r="O114" s="204"/>
      <c r="P114" s="204"/>
      <c r="Q114" s="11">
        <v>6.0196497124999997</v>
      </c>
      <c r="R114" s="204"/>
      <c r="S114" s="204"/>
      <c r="T114" s="53">
        <v>8</v>
      </c>
      <c r="U114" s="204"/>
      <c r="V114" s="204"/>
      <c r="W114" s="11">
        <v>5.7198120875000003</v>
      </c>
      <c r="X114" s="204"/>
      <c r="Y114" s="204"/>
      <c r="Z114" s="53">
        <v>8</v>
      </c>
      <c r="AA114" s="204"/>
      <c r="AB114" s="204"/>
      <c r="AC114" s="204"/>
      <c r="AD114" s="204"/>
      <c r="AE114" s="204"/>
      <c r="AF114" s="9">
        <v>3.5396428668073248</v>
      </c>
      <c r="AG114" s="9">
        <v>560</v>
      </c>
      <c r="AH114" s="9">
        <v>0.44437593531668268</v>
      </c>
      <c r="AI114" s="9">
        <v>17</v>
      </c>
      <c r="AJ114" s="9">
        <v>2.5916666666666668</v>
      </c>
      <c r="AK114" s="9" t="s">
        <v>248</v>
      </c>
      <c r="AL114" s="9">
        <v>80</v>
      </c>
      <c r="AM114" s="9">
        <v>3.5396428668073248</v>
      </c>
      <c r="AN114" s="9">
        <v>3.6167192429022084</v>
      </c>
      <c r="AO114" s="73">
        <v>0</v>
      </c>
      <c r="AP114" s="80">
        <v>0</v>
      </c>
      <c r="AQ114" s="80">
        <v>0</v>
      </c>
      <c r="AR114" s="224">
        <v>160</v>
      </c>
      <c r="AS114" s="224" t="s">
        <v>248</v>
      </c>
      <c r="AT114" s="11">
        <v>5715.17</v>
      </c>
      <c r="AU114" s="11">
        <v>0</v>
      </c>
      <c r="AV114" s="11">
        <v>0</v>
      </c>
      <c r="AW114" s="11">
        <v>160</v>
      </c>
      <c r="AX114" s="203" t="s">
        <v>248</v>
      </c>
      <c r="AY114" s="235" t="s">
        <v>248</v>
      </c>
      <c r="AZ114" s="138">
        <v>21258</v>
      </c>
      <c r="BA114" s="188" t="s">
        <v>248</v>
      </c>
      <c r="BB114" s="203" t="s">
        <v>248</v>
      </c>
      <c r="BC114" s="203" t="s">
        <v>248</v>
      </c>
      <c r="BD114" s="217" t="s">
        <v>61</v>
      </c>
      <c r="BE114" s="201" t="s">
        <v>62</v>
      </c>
      <c r="BF114" s="201" t="s">
        <v>63</v>
      </c>
      <c r="BG114" s="201" t="s">
        <v>196</v>
      </c>
      <c r="BH114" s="456" t="s">
        <v>515</v>
      </c>
      <c r="BI114" s="218" t="s">
        <v>64</v>
      </c>
      <c r="BJ114" s="370">
        <v>214</v>
      </c>
      <c r="BK114" s="370">
        <v>1</v>
      </c>
      <c r="BL114" s="219" t="s">
        <v>65</v>
      </c>
      <c r="BM114" s="52"/>
      <c r="BN114" s="218" t="s">
        <v>343</v>
      </c>
      <c r="BO114" s="217" t="s">
        <v>78</v>
      </c>
      <c r="BP114" s="201" t="s">
        <v>684</v>
      </c>
      <c r="BQ114" s="52" t="s">
        <v>716</v>
      </c>
    </row>
    <row r="115" spans="1:69" ht="15.75">
      <c r="A115" s="207" t="s">
        <v>37</v>
      </c>
      <c r="B115" s="208" t="s">
        <v>40</v>
      </c>
      <c r="C115" s="202" t="s">
        <v>35</v>
      </c>
      <c r="D115" s="210" t="s">
        <v>182</v>
      </c>
      <c r="E115" s="24" t="s">
        <v>617</v>
      </c>
      <c r="F115" s="86">
        <v>82</v>
      </c>
      <c r="G115" s="80">
        <v>1</v>
      </c>
      <c r="H115" s="204"/>
      <c r="I115" s="204"/>
      <c r="J115" s="204"/>
      <c r="K115" s="204"/>
      <c r="L115" s="80">
        <v>0</v>
      </c>
      <c r="M115" s="203"/>
      <c r="N115" s="52">
        <v>0</v>
      </c>
      <c r="O115" s="204"/>
      <c r="P115" s="204"/>
      <c r="Q115" s="11">
        <v>7.1136661974999997</v>
      </c>
      <c r="R115" s="204"/>
      <c r="S115" s="204"/>
      <c r="T115" s="53">
        <v>12.658333333333333</v>
      </c>
      <c r="U115" s="204"/>
      <c r="V115" s="204"/>
      <c r="W115" s="11">
        <v>7.1672094074074</v>
      </c>
      <c r="X115" s="204"/>
      <c r="Y115" s="204"/>
      <c r="Z115" s="53">
        <v>12.475000000000001</v>
      </c>
      <c r="AA115" s="204"/>
      <c r="AB115" s="204"/>
      <c r="AC115" s="204"/>
      <c r="AD115" s="204"/>
      <c r="AE115" s="204"/>
      <c r="AF115" s="9">
        <v>3.0143209931291182</v>
      </c>
      <c r="AG115" s="9">
        <v>567</v>
      </c>
      <c r="AH115" s="9">
        <v>0.59629629049004418</v>
      </c>
      <c r="AI115" s="9">
        <v>120</v>
      </c>
      <c r="AJ115" s="9">
        <v>2.0507352941176471</v>
      </c>
      <c r="AK115" s="9" t="s">
        <v>248</v>
      </c>
      <c r="AL115" s="9">
        <v>81</v>
      </c>
      <c r="AM115" s="9">
        <v>3.0143209931291182</v>
      </c>
      <c r="AN115" s="9">
        <v>3.0054744525547443</v>
      </c>
      <c r="AO115" s="73">
        <v>0</v>
      </c>
      <c r="AP115" s="80">
        <v>0</v>
      </c>
      <c r="AQ115" s="80">
        <v>0</v>
      </c>
      <c r="AR115" s="224">
        <v>162</v>
      </c>
      <c r="AS115" s="224" t="s">
        <v>248</v>
      </c>
      <c r="AT115" s="11">
        <v>5775.34</v>
      </c>
      <c r="AU115" s="11">
        <v>0</v>
      </c>
      <c r="AV115" s="11">
        <v>0</v>
      </c>
      <c r="AW115" s="11">
        <v>162</v>
      </c>
      <c r="AX115" s="203" t="s">
        <v>248</v>
      </c>
      <c r="AY115" s="235" t="s">
        <v>248</v>
      </c>
      <c r="AZ115" s="138">
        <v>21258</v>
      </c>
      <c r="BA115" s="188" t="s">
        <v>248</v>
      </c>
      <c r="BB115" s="203" t="s">
        <v>248</v>
      </c>
      <c r="BC115" s="203" t="s">
        <v>248</v>
      </c>
      <c r="BD115" s="217" t="s">
        <v>61</v>
      </c>
      <c r="BE115" s="201" t="s">
        <v>62</v>
      </c>
      <c r="BF115" s="201" t="s">
        <v>63</v>
      </c>
      <c r="BG115" s="201" t="s">
        <v>196</v>
      </c>
      <c r="BH115" s="455" t="s">
        <v>515</v>
      </c>
      <c r="BI115" s="218" t="s">
        <v>66</v>
      </c>
      <c r="BJ115" s="370">
        <v>214</v>
      </c>
      <c r="BK115" s="370">
        <v>7</v>
      </c>
      <c r="BL115" s="219" t="s">
        <v>65</v>
      </c>
      <c r="BM115" s="52"/>
      <c r="BN115" s="218" t="s">
        <v>343</v>
      </c>
      <c r="BO115" s="217" t="s">
        <v>78</v>
      </c>
      <c r="BP115" s="201" t="s">
        <v>684</v>
      </c>
      <c r="BQ115" s="52" t="s">
        <v>716</v>
      </c>
    </row>
    <row r="116" spans="1:69" ht="15.75">
      <c r="A116" s="207" t="s">
        <v>37</v>
      </c>
      <c r="B116" s="208" t="s">
        <v>40</v>
      </c>
      <c r="C116" s="202" t="s">
        <v>35</v>
      </c>
      <c r="D116" s="210" t="s">
        <v>182</v>
      </c>
      <c r="E116" s="24" t="s">
        <v>617</v>
      </c>
      <c r="F116" s="86">
        <v>77</v>
      </c>
      <c r="G116" s="80">
        <v>0</v>
      </c>
      <c r="H116" s="204"/>
      <c r="I116" s="204"/>
      <c r="J116" s="204"/>
      <c r="K116" s="204"/>
      <c r="L116" s="80">
        <v>0</v>
      </c>
      <c r="M116" s="203"/>
      <c r="N116" s="52">
        <v>0</v>
      </c>
      <c r="O116" s="204"/>
      <c r="P116" s="204"/>
      <c r="Q116" s="11">
        <v>5.9711685844</v>
      </c>
      <c r="R116" s="204"/>
      <c r="S116" s="204"/>
      <c r="T116" s="53">
        <v>7.8937499999999989</v>
      </c>
      <c r="U116" s="204"/>
      <c r="V116" s="204"/>
      <c r="W116" s="11">
        <v>5.3234672077922003</v>
      </c>
      <c r="X116" s="204"/>
      <c r="Y116" s="204"/>
      <c r="Z116" s="53">
        <v>7.3937499999999989</v>
      </c>
      <c r="AA116" s="204"/>
      <c r="AB116" s="204"/>
      <c r="AC116" s="204"/>
      <c r="AD116" s="204"/>
      <c r="AE116" s="204"/>
      <c r="AF116" s="9">
        <v>3.5622263624849477</v>
      </c>
      <c r="AG116" s="9">
        <v>539</v>
      </c>
      <c r="AH116" s="9">
        <v>0.44693051008057144</v>
      </c>
      <c r="AI116" s="9">
        <v>18</v>
      </c>
      <c r="AJ116" s="9">
        <v>2.5952127659574469</v>
      </c>
      <c r="AK116" s="9" t="s">
        <v>248</v>
      </c>
      <c r="AL116" s="9">
        <v>77</v>
      </c>
      <c r="AM116" s="9">
        <v>3.5622263624849477</v>
      </c>
      <c r="AN116" s="9">
        <v>3.6403374233128836</v>
      </c>
      <c r="AO116" s="73">
        <v>0</v>
      </c>
      <c r="AP116" s="80">
        <v>0</v>
      </c>
      <c r="AQ116" s="80">
        <v>0</v>
      </c>
      <c r="AR116" s="224">
        <v>154</v>
      </c>
      <c r="AS116" s="224" t="s">
        <v>248</v>
      </c>
      <c r="AT116" s="11">
        <v>5496.6809999999996</v>
      </c>
      <c r="AU116" s="11">
        <v>0</v>
      </c>
      <c r="AV116" s="11">
        <v>0</v>
      </c>
      <c r="AW116" s="11">
        <v>154</v>
      </c>
      <c r="AX116" s="203" t="s">
        <v>248</v>
      </c>
      <c r="AY116" s="235" t="s">
        <v>248</v>
      </c>
      <c r="AZ116" s="138">
        <v>21258</v>
      </c>
      <c r="BA116" s="188" t="s">
        <v>248</v>
      </c>
      <c r="BB116" s="203" t="s">
        <v>248</v>
      </c>
      <c r="BC116" s="203" t="s">
        <v>248</v>
      </c>
      <c r="BD116" s="217" t="s">
        <v>61</v>
      </c>
      <c r="BE116" s="201" t="s">
        <v>62</v>
      </c>
      <c r="BF116" s="201" t="s">
        <v>63</v>
      </c>
      <c r="BG116" s="201" t="s">
        <v>196</v>
      </c>
      <c r="BH116" s="456" t="s">
        <v>515</v>
      </c>
      <c r="BI116" s="218" t="s">
        <v>67</v>
      </c>
      <c r="BJ116" s="370">
        <v>214</v>
      </c>
      <c r="BK116" s="370">
        <v>3</v>
      </c>
      <c r="BL116" s="219" t="s">
        <v>65</v>
      </c>
      <c r="BM116" s="52"/>
      <c r="BN116" s="218" t="s">
        <v>343</v>
      </c>
      <c r="BO116" s="217" t="s">
        <v>78</v>
      </c>
      <c r="BP116" s="201" t="s">
        <v>684</v>
      </c>
      <c r="BQ116" s="52" t="s">
        <v>716</v>
      </c>
    </row>
    <row r="117" spans="1:69" ht="15.75">
      <c r="A117" s="207" t="s">
        <v>37</v>
      </c>
      <c r="B117" s="208" t="s">
        <v>40</v>
      </c>
      <c r="C117" s="202" t="s">
        <v>35</v>
      </c>
      <c r="D117" s="210" t="s">
        <v>182</v>
      </c>
      <c r="E117" s="24" t="s">
        <v>617</v>
      </c>
      <c r="F117" s="86">
        <v>66</v>
      </c>
      <c r="G117" s="80">
        <v>1</v>
      </c>
      <c r="H117" s="204"/>
      <c r="I117" s="204"/>
      <c r="J117" s="204"/>
      <c r="K117" s="204"/>
      <c r="L117" s="80">
        <v>0</v>
      </c>
      <c r="M117" s="203"/>
      <c r="N117" s="52">
        <v>0</v>
      </c>
      <c r="O117" s="204"/>
      <c r="P117" s="204"/>
      <c r="Q117" s="11">
        <v>7.6857690615000003</v>
      </c>
      <c r="R117" s="204"/>
      <c r="S117" s="204"/>
      <c r="T117" s="53">
        <v>8.9583333333333339</v>
      </c>
      <c r="U117" s="204"/>
      <c r="V117" s="204"/>
      <c r="W117" s="11">
        <v>7.7353844307691997</v>
      </c>
      <c r="X117" s="204"/>
      <c r="Y117" s="204"/>
      <c r="Z117" s="53">
        <v>8.875</v>
      </c>
      <c r="AA117" s="204"/>
      <c r="AB117" s="204"/>
      <c r="AC117" s="204"/>
      <c r="AD117" s="204"/>
      <c r="AE117" s="204"/>
      <c r="AF117" s="9">
        <v>2.4270506861023082</v>
      </c>
      <c r="AG117" s="9">
        <v>217</v>
      </c>
      <c r="AH117" s="9">
        <v>0.41636536846399136</v>
      </c>
      <c r="AI117" s="9">
        <v>115</v>
      </c>
      <c r="AJ117" s="9">
        <v>1.5601145038167938</v>
      </c>
      <c r="AK117" s="9" t="s">
        <v>248</v>
      </c>
      <c r="AL117" s="9">
        <v>0</v>
      </c>
      <c r="AM117" s="9"/>
      <c r="AN117" s="9"/>
      <c r="AO117" s="73">
        <v>0</v>
      </c>
      <c r="AP117" s="80">
        <v>0</v>
      </c>
      <c r="AQ117" s="80">
        <v>0</v>
      </c>
      <c r="AR117" s="224">
        <v>130</v>
      </c>
      <c r="AS117" s="224" t="s">
        <v>248</v>
      </c>
      <c r="AT117" s="11">
        <v>4642.0079999999998</v>
      </c>
      <c r="AU117" s="11">
        <v>0</v>
      </c>
      <c r="AV117" s="11">
        <v>0</v>
      </c>
      <c r="AW117" s="11">
        <v>130</v>
      </c>
      <c r="AX117" s="203" t="s">
        <v>248</v>
      </c>
      <c r="AY117" s="235" t="s">
        <v>248</v>
      </c>
      <c r="AZ117" s="138">
        <v>21258</v>
      </c>
      <c r="BA117" s="188" t="s">
        <v>248</v>
      </c>
      <c r="BB117" s="203" t="s">
        <v>248</v>
      </c>
      <c r="BC117" s="203" t="s">
        <v>248</v>
      </c>
      <c r="BD117" s="217" t="s">
        <v>61</v>
      </c>
      <c r="BE117" s="201" t="s">
        <v>62</v>
      </c>
      <c r="BF117" s="201" t="s">
        <v>63</v>
      </c>
      <c r="BG117" s="201" t="s">
        <v>196</v>
      </c>
      <c r="BH117" s="456" t="s">
        <v>515</v>
      </c>
      <c r="BI117" s="218" t="s">
        <v>68</v>
      </c>
      <c r="BJ117" s="370">
        <v>214</v>
      </c>
      <c r="BK117" s="370">
        <v>4</v>
      </c>
      <c r="BL117" s="219" t="s">
        <v>65</v>
      </c>
      <c r="BM117" s="52"/>
      <c r="BN117" s="218" t="s">
        <v>343</v>
      </c>
      <c r="BO117" s="217" t="s">
        <v>78</v>
      </c>
      <c r="BP117" s="201" t="s">
        <v>684</v>
      </c>
      <c r="BQ117" s="52" t="s">
        <v>716</v>
      </c>
    </row>
    <row r="118" spans="1:69" ht="15.75">
      <c r="A118" s="207" t="s">
        <v>37</v>
      </c>
      <c r="B118" s="208" t="s">
        <v>40</v>
      </c>
      <c r="C118" s="202" t="s">
        <v>35</v>
      </c>
      <c r="D118" s="210" t="s">
        <v>182</v>
      </c>
      <c r="E118" s="24" t="s">
        <v>651</v>
      </c>
      <c r="F118" s="86">
        <v>37</v>
      </c>
      <c r="G118" s="80">
        <v>0</v>
      </c>
      <c r="H118" s="204"/>
      <c r="I118" s="204"/>
      <c r="J118" s="204"/>
      <c r="K118" s="204"/>
      <c r="L118" s="80">
        <v>0</v>
      </c>
      <c r="M118" s="203"/>
      <c r="N118" s="52">
        <v>0</v>
      </c>
      <c r="O118" s="204"/>
      <c r="P118" s="204"/>
      <c r="Q118" s="11">
        <v>5.8672970811000003</v>
      </c>
      <c r="R118" s="204"/>
      <c r="S118" s="204"/>
      <c r="T118" s="53">
        <v>6.8937499999999998</v>
      </c>
      <c r="U118" s="204"/>
      <c r="V118" s="204"/>
      <c r="W118" s="11">
        <v>5.9421889999999999</v>
      </c>
      <c r="X118" s="204"/>
      <c r="Y118" s="204"/>
      <c r="Z118" s="53">
        <v>6.915</v>
      </c>
      <c r="AA118" s="204"/>
      <c r="AB118" s="204"/>
      <c r="AC118" s="204"/>
      <c r="AD118" s="204"/>
      <c r="AE118" s="204"/>
      <c r="AF118" s="9">
        <v>3.5337065729855572</v>
      </c>
      <c r="AG118" s="9">
        <v>259</v>
      </c>
      <c r="AH118" s="9">
        <v>0.43159989708315749</v>
      </c>
      <c r="AI118" s="9">
        <v>4</v>
      </c>
      <c r="AJ118" s="9">
        <v>2.6443548387096776</v>
      </c>
      <c r="AK118" s="9" t="s">
        <v>248</v>
      </c>
      <c r="AL118" s="9">
        <v>37</v>
      </c>
      <c r="AM118" s="9">
        <v>3.5337065729855572</v>
      </c>
      <c r="AN118" s="9">
        <v>3.6155172413793104</v>
      </c>
      <c r="AO118" s="73">
        <v>0</v>
      </c>
      <c r="AP118" s="80">
        <v>0</v>
      </c>
      <c r="AQ118" s="80">
        <v>0</v>
      </c>
      <c r="AR118" s="224">
        <v>74</v>
      </c>
      <c r="AS118" s="224" t="s">
        <v>248</v>
      </c>
      <c r="AT118" s="11">
        <v>2651.14</v>
      </c>
      <c r="AU118" s="11">
        <v>0</v>
      </c>
      <c r="AV118" s="11">
        <v>0</v>
      </c>
      <c r="AW118" s="11">
        <v>74</v>
      </c>
      <c r="AX118" s="203" t="s">
        <v>248</v>
      </c>
      <c r="AY118" s="235" t="s">
        <v>248</v>
      </c>
      <c r="AZ118" s="138">
        <v>9774</v>
      </c>
      <c r="BA118" s="188" t="s">
        <v>248</v>
      </c>
      <c r="BB118" s="203" t="s">
        <v>248</v>
      </c>
      <c r="BC118" s="203" t="s">
        <v>248</v>
      </c>
      <c r="BD118" s="217" t="s">
        <v>61</v>
      </c>
      <c r="BE118" s="201" t="s">
        <v>62</v>
      </c>
      <c r="BF118" s="201" t="s">
        <v>63</v>
      </c>
      <c r="BG118" s="201" t="s">
        <v>196</v>
      </c>
      <c r="BH118" s="456" t="s">
        <v>515</v>
      </c>
      <c r="BI118" s="218" t="s">
        <v>64</v>
      </c>
      <c r="BJ118" s="370">
        <v>214</v>
      </c>
      <c r="BK118" s="370">
        <v>1</v>
      </c>
      <c r="BL118" s="219" t="s">
        <v>65</v>
      </c>
      <c r="BM118" s="52"/>
      <c r="BN118" s="218" t="s">
        <v>343</v>
      </c>
      <c r="BO118" s="217" t="s">
        <v>327</v>
      </c>
      <c r="BP118" s="201" t="s">
        <v>696</v>
      </c>
      <c r="BQ118" s="52" t="s">
        <v>719</v>
      </c>
    </row>
    <row r="119" spans="1:69" ht="15.75">
      <c r="A119" s="207" t="s">
        <v>37</v>
      </c>
      <c r="B119" s="208" t="s">
        <v>40</v>
      </c>
      <c r="C119" s="202" t="s">
        <v>35</v>
      </c>
      <c r="D119" s="210" t="s">
        <v>182</v>
      </c>
      <c r="E119" s="24" t="s">
        <v>651</v>
      </c>
      <c r="F119" s="86">
        <v>42</v>
      </c>
      <c r="G119" s="80">
        <v>0</v>
      </c>
      <c r="H119" s="204"/>
      <c r="I119" s="204"/>
      <c r="J119" s="204"/>
      <c r="K119" s="204"/>
      <c r="L119" s="80">
        <v>0</v>
      </c>
      <c r="M119" s="203"/>
      <c r="N119" s="52">
        <v>0</v>
      </c>
      <c r="O119" s="204"/>
      <c r="P119" s="204"/>
      <c r="Q119" s="11">
        <v>6.5009284047999998</v>
      </c>
      <c r="R119" s="204"/>
      <c r="S119" s="204"/>
      <c r="T119" s="53">
        <v>7.9833333333333334</v>
      </c>
      <c r="U119" s="204"/>
      <c r="V119" s="204"/>
      <c r="W119" s="11">
        <v>6.5781902857142001</v>
      </c>
      <c r="X119" s="204"/>
      <c r="Y119" s="204"/>
      <c r="Z119" s="53">
        <v>8.2249999999999996</v>
      </c>
      <c r="AA119" s="204"/>
      <c r="AB119" s="204"/>
      <c r="AC119" s="204"/>
      <c r="AD119" s="204"/>
      <c r="AE119" s="204"/>
      <c r="AF119" s="9">
        <v>3.0419727876072837</v>
      </c>
      <c r="AG119" s="9">
        <v>294</v>
      </c>
      <c r="AH119" s="9">
        <v>0.54383705940739346</v>
      </c>
      <c r="AI119" s="9">
        <v>54</v>
      </c>
      <c r="AJ119" s="9">
        <v>2.0906250000000002</v>
      </c>
      <c r="AK119" s="9" t="s">
        <v>248</v>
      </c>
      <c r="AL119" s="9">
        <v>42</v>
      </c>
      <c r="AM119" s="9">
        <v>3.0419727876072837</v>
      </c>
      <c r="AN119" s="9">
        <v>3.0444444444444443</v>
      </c>
      <c r="AO119" s="73">
        <v>0</v>
      </c>
      <c r="AP119" s="80">
        <v>0</v>
      </c>
      <c r="AQ119" s="80">
        <v>0</v>
      </c>
      <c r="AR119" s="224">
        <v>84</v>
      </c>
      <c r="AS119" s="224" t="s">
        <v>248</v>
      </c>
      <c r="AT119" s="11">
        <v>2992.9670000000001</v>
      </c>
      <c r="AU119" s="11">
        <v>0</v>
      </c>
      <c r="AV119" s="11">
        <v>0</v>
      </c>
      <c r="AW119" s="11">
        <v>84</v>
      </c>
      <c r="AX119" s="203" t="s">
        <v>248</v>
      </c>
      <c r="AY119" s="235" t="s">
        <v>248</v>
      </c>
      <c r="AZ119" s="138">
        <v>9774</v>
      </c>
      <c r="BA119" s="188" t="s">
        <v>248</v>
      </c>
      <c r="BB119" s="203" t="s">
        <v>248</v>
      </c>
      <c r="BC119" s="203" t="s">
        <v>248</v>
      </c>
      <c r="BD119" s="217" t="s">
        <v>61</v>
      </c>
      <c r="BE119" s="201" t="s">
        <v>62</v>
      </c>
      <c r="BF119" s="201" t="s">
        <v>63</v>
      </c>
      <c r="BG119" s="201" t="s">
        <v>196</v>
      </c>
      <c r="BH119" s="455" t="s">
        <v>515</v>
      </c>
      <c r="BI119" s="218" t="s">
        <v>66</v>
      </c>
      <c r="BJ119" s="370">
        <v>214</v>
      </c>
      <c r="BK119" s="370">
        <v>7</v>
      </c>
      <c r="BL119" s="219" t="s">
        <v>65</v>
      </c>
      <c r="BM119" s="52"/>
      <c r="BN119" s="218" t="s">
        <v>343</v>
      </c>
      <c r="BO119" s="217" t="s">
        <v>327</v>
      </c>
      <c r="BP119" s="201" t="s">
        <v>696</v>
      </c>
      <c r="BQ119" s="52" t="s">
        <v>719</v>
      </c>
    </row>
    <row r="120" spans="1:69" ht="15.75">
      <c r="A120" s="207" t="s">
        <v>37</v>
      </c>
      <c r="B120" s="208" t="s">
        <v>40</v>
      </c>
      <c r="C120" s="202" t="s">
        <v>35</v>
      </c>
      <c r="D120" s="210" t="s">
        <v>182</v>
      </c>
      <c r="E120" s="24" t="s">
        <v>651</v>
      </c>
      <c r="F120" s="86">
        <v>40</v>
      </c>
      <c r="G120" s="80">
        <v>0</v>
      </c>
      <c r="H120" s="204"/>
      <c r="I120" s="204"/>
      <c r="J120" s="204"/>
      <c r="K120" s="204"/>
      <c r="L120" s="80">
        <v>0</v>
      </c>
      <c r="M120" s="203"/>
      <c r="N120" s="52">
        <v>0</v>
      </c>
      <c r="O120" s="204"/>
      <c r="P120" s="204"/>
      <c r="Q120" s="11">
        <v>6.566699625</v>
      </c>
      <c r="R120" s="204"/>
      <c r="S120" s="204"/>
      <c r="T120" s="53">
        <v>7.833333333333333</v>
      </c>
      <c r="U120" s="204"/>
      <c r="V120" s="204"/>
      <c r="W120" s="11">
        <v>6.6867247250000004</v>
      </c>
      <c r="X120" s="204"/>
      <c r="Y120" s="204"/>
      <c r="Z120" s="53">
        <v>7.75</v>
      </c>
      <c r="AA120" s="204"/>
      <c r="AB120" s="204"/>
      <c r="AC120" s="204"/>
      <c r="AD120" s="204"/>
      <c r="AE120" s="204"/>
      <c r="AF120" s="9">
        <v>3.4647500127553941</v>
      </c>
      <c r="AG120" s="9">
        <v>280</v>
      </c>
      <c r="AH120" s="9">
        <v>0.46722796505149911</v>
      </c>
      <c r="AI120" s="9">
        <v>14</v>
      </c>
      <c r="AJ120" s="9">
        <v>2.5</v>
      </c>
      <c r="AK120" s="9" t="s">
        <v>248</v>
      </c>
      <c r="AL120" s="9">
        <v>40</v>
      </c>
      <c r="AM120" s="9">
        <v>3.4647500127553941</v>
      </c>
      <c r="AN120" s="9">
        <v>3.5662251655629138</v>
      </c>
      <c r="AO120" s="73">
        <v>0</v>
      </c>
      <c r="AP120" s="80">
        <v>0</v>
      </c>
      <c r="AQ120" s="80">
        <v>0</v>
      </c>
      <c r="AR120" s="224">
        <v>80</v>
      </c>
      <c r="AS120" s="224" t="s">
        <v>248</v>
      </c>
      <c r="AT120" s="11">
        <v>2853.192</v>
      </c>
      <c r="AU120" s="11">
        <v>0</v>
      </c>
      <c r="AV120" s="11">
        <v>0</v>
      </c>
      <c r="AW120" s="11">
        <v>80</v>
      </c>
      <c r="AX120" s="203" t="s">
        <v>248</v>
      </c>
      <c r="AY120" s="235" t="s">
        <v>248</v>
      </c>
      <c r="AZ120" s="138">
        <v>9774</v>
      </c>
      <c r="BA120" s="188" t="s">
        <v>248</v>
      </c>
      <c r="BB120" s="203" t="s">
        <v>248</v>
      </c>
      <c r="BC120" s="203" t="s">
        <v>248</v>
      </c>
      <c r="BD120" s="217" t="s">
        <v>61</v>
      </c>
      <c r="BE120" s="201" t="s">
        <v>62</v>
      </c>
      <c r="BF120" s="201" t="s">
        <v>63</v>
      </c>
      <c r="BG120" s="201" t="s">
        <v>196</v>
      </c>
      <c r="BH120" s="456" t="s">
        <v>515</v>
      </c>
      <c r="BI120" s="218" t="s">
        <v>67</v>
      </c>
      <c r="BJ120" s="370">
        <v>214</v>
      </c>
      <c r="BK120" s="370">
        <v>3</v>
      </c>
      <c r="BL120" s="219" t="s">
        <v>65</v>
      </c>
      <c r="BM120" s="52"/>
      <c r="BN120" s="218" t="s">
        <v>343</v>
      </c>
      <c r="BO120" s="217" t="s">
        <v>327</v>
      </c>
      <c r="BP120" s="201" t="s">
        <v>696</v>
      </c>
      <c r="BQ120" s="52" t="s">
        <v>719</v>
      </c>
    </row>
    <row r="121" spans="1:69" ht="15.75">
      <c r="A121" s="207" t="s">
        <v>37</v>
      </c>
      <c r="B121" s="208" t="s">
        <v>40</v>
      </c>
      <c r="C121" s="202" t="s">
        <v>35</v>
      </c>
      <c r="D121" s="210" t="s">
        <v>182</v>
      </c>
      <c r="E121" s="24" t="s">
        <v>651</v>
      </c>
      <c r="F121" s="86">
        <v>43</v>
      </c>
      <c r="G121" s="80">
        <v>0</v>
      </c>
      <c r="H121" s="204"/>
      <c r="I121" s="204"/>
      <c r="J121" s="204"/>
      <c r="K121" s="204"/>
      <c r="L121" s="80">
        <v>0</v>
      </c>
      <c r="M121" s="203"/>
      <c r="N121" s="52">
        <v>0</v>
      </c>
      <c r="O121" s="204"/>
      <c r="P121" s="204"/>
      <c r="Q121" s="11">
        <v>7.3632091627999996</v>
      </c>
      <c r="R121" s="204"/>
      <c r="S121" s="204"/>
      <c r="T121" s="53">
        <v>8.9250000000000007</v>
      </c>
      <c r="U121" s="204"/>
      <c r="V121" s="204"/>
      <c r="W121" s="11">
        <v>7.4553252790697</v>
      </c>
      <c r="X121" s="204"/>
      <c r="Y121" s="204"/>
      <c r="Z121" s="53">
        <v>9.2125000000000004</v>
      </c>
      <c r="AA121" s="204"/>
      <c r="AB121" s="204"/>
      <c r="AC121" s="204"/>
      <c r="AD121" s="204"/>
      <c r="AE121" s="204"/>
      <c r="AF121" s="9">
        <v>2.7951836751431833</v>
      </c>
      <c r="AG121" s="9">
        <v>245</v>
      </c>
      <c r="AH121" s="9">
        <v>0.50679218297250561</v>
      </c>
      <c r="AI121" s="9">
        <v>56</v>
      </c>
      <c r="AJ121" s="9">
        <v>1.6825757575757576</v>
      </c>
      <c r="AK121" s="9" t="s">
        <v>248</v>
      </c>
      <c r="AL121" s="9">
        <v>0</v>
      </c>
      <c r="AM121" s="9"/>
      <c r="AN121" s="9"/>
      <c r="AO121" s="73">
        <v>0</v>
      </c>
      <c r="AP121" s="80">
        <v>0</v>
      </c>
      <c r="AQ121" s="80">
        <v>0</v>
      </c>
      <c r="AR121" s="224">
        <v>86</v>
      </c>
      <c r="AS121" s="224" t="s">
        <v>248</v>
      </c>
      <c r="AT121" s="11">
        <v>3065.8980000000001</v>
      </c>
      <c r="AU121" s="11">
        <v>0</v>
      </c>
      <c r="AV121" s="11">
        <v>0</v>
      </c>
      <c r="AW121" s="11">
        <v>86</v>
      </c>
      <c r="AX121" s="203" t="s">
        <v>248</v>
      </c>
      <c r="AY121" s="235" t="s">
        <v>248</v>
      </c>
      <c r="AZ121" s="138">
        <v>9774</v>
      </c>
      <c r="BA121" s="188" t="s">
        <v>248</v>
      </c>
      <c r="BB121" s="203" t="s">
        <v>248</v>
      </c>
      <c r="BC121" s="203" t="s">
        <v>248</v>
      </c>
      <c r="BD121" s="217" t="s">
        <v>61</v>
      </c>
      <c r="BE121" s="201" t="s">
        <v>62</v>
      </c>
      <c r="BF121" s="201" t="s">
        <v>63</v>
      </c>
      <c r="BG121" s="201" t="s">
        <v>196</v>
      </c>
      <c r="BH121" s="456" t="s">
        <v>515</v>
      </c>
      <c r="BI121" s="218" t="s">
        <v>68</v>
      </c>
      <c r="BJ121" s="370">
        <v>214</v>
      </c>
      <c r="BK121" s="370">
        <v>4</v>
      </c>
      <c r="BL121" s="219" t="s">
        <v>65</v>
      </c>
      <c r="BM121" s="52"/>
      <c r="BN121" s="218" t="s">
        <v>343</v>
      </c>
      <c r="BO121" s="217" t="s">
        <v>327</v>
      </c>
      <c r="BP121" s="201" t="s">
        <v>696</v>
      </c>
      <c r="BQ121" s="52" t="s">
        <v>719</v>
      </c>
    </row>
    <row r="122" spans="1:69" ht="15.75">
      <c r="A122" s="207" t="s">
        <v>37</v>
      </c>
      <c r="B122" s="208" t="s">
        <v>40</v>
      </c>
      <c r="C122" s="202" t="s">
        <v>35</v>
      </c>
      <c r="D122" s="210" t="s">
        <v>182</v>
      </c>
      <c r="E122" s="24" t="s">
        <v>652</v>
      </c>
      <c r="F122" s="86">
        <v>117</v>
      </c>
      <c r="G122" s="80">
        <v>0</v>
      </c>
      <c r="H122" s="204"/>
      <c r="I122" s="204"/>
      <c r="J122" s="204"/>
      <c r="K122" s="204"/>
      <c r="L122" s="80">
        <v>0</v>
      </c>
      <c r="M122" s="203"/>
      <c r="N122" s="52">
        <v>0</v>
      </c>
      <c r="O122" s="204"/>
      <c r="P122" s="204"/>
      <c r="Q122" s="11">
        <v>5.4173588546999998</v>
      </c>
      <c r="R122" s="204"/>
      <c r="S122" s="204"/>
      <c r="T122" s="53">
        <v>6.5374999999999979</v>
      </c>
      <c r="U122" s="204"/>
      <c r="V122" s="204"/>
      <c r="W122" s="11">
        <v>5.1348545470084996</v>
      </c>
      <c r="X122" s="204"/>
      <c r="Y122" s="204"/>
      <c r="Z122" s="53">
        <v>6.3149999999999995</v>
      </c>
      <c r="AA122" s="204"/>
      <c r="AB122" s="204"/>
      <c r="AC122" s="204"/>
      <c r="AD122" s="204"/>
      <c r="AE122" s="204"/>
      <c r="AF122" s="9">
        <v>3.7101831687966831</v>
      </c>
      <c r="AG122" s="9">
        <v>819</v>
      </c>
      <c r="AH122" s="9">
        <v>0.39353162230273608</v>
      </c>
      <c r="AI122" s="9">
        <v>19</v>
      </c>
      <c r="AJ122" s="9">
        <v>2.7966216216216218</v>
      </c>
      <c r="AK122" s="9" t="s">
        <v>248</v>
      </c>
      <c r="AL122" s="9">
        <v>117</v>
      </c>
      <c r="AM122" s="9">
        <v>3.7101831687966831</v>
      </c>
      <c r="AN122" s="9">
        <v>3.722465034965035</v>
      </c>
      <c r="AO122" s="73">
        <v>0</v>
      </c>
      <c r="AP122" s="80">
        <v>0</v>
      </c>
      <c r="AQ122" s="80">
        <v>0</v>
      </c>
      <c r="AR122" s="224">
        <v>234</v>
      </c>
      <c r="AS122" s="224" t="s">
        <v>248</v>
      </c>
      <c r="AT122" s="11">
        <v>8341.6090000000004</v>
      </c>
      <c r="AU122" s="11">
        <v>0</v>
      </c>
      <c r="AV122" s="11">
        <v>0</v>
      </c>
      <c r="AW122" s="11">
        <v>234</v>
      </c>
      <c r="AX122" s="203" t="s">
        <v>248</v>
      </c>
      <c r="AY122" s="235" t="s">
        <v>248</v>
      </c>
      <c r="AZ122" s="138">
        <v>58854</v>
      </c>
      <c r="BA122" s="188" t="s">
        <v>248</v>
      </c>
      <c r="BB122" s="203" t="s">
        <v>248</v>
      </c>
      <c r="BC122" s="203" t="s">
        <v>248</v>
      </c>
      <c r="BD122" s="217" t="s">
        <v>61</v>
      </c>
      <c r="BE122" s="201" t="s">
        <v>62</v>
      </c>
      <c r="BF122" s="201" t="s">
        <v>63</v>
      </c>
      <c r="BG122" s="201" t="s">
        <v>196</v>
      </c>
      <c r="BH122" s="456" t="s">
        <v>712</v>
      </c>
      <c r="BI122" s="218" t="s">
        <v>64</v>
      </c>
      <c r="BJ122" s="370">
        <v>214</v>
      </c>
      <c r="BK122" s="370">
        <v>1</v>
      </c>
      <c r="BL122" s="219" t="s">
        <v>65</v>
      </c>
      <c r="BM122" s="52"/>
      <c r="BN122" s="218" t="s">
        <v>343</v>
      </c>
      <c r="BO122" s="217" t="s">
        <v>56</v>
      </c>
      <c r="BP122" s="201" t="s">
        <v>684</v>
      </c>
      <c r="BQ122" s="52" t="s">
        <v>716</v>
      </c>
    </row>
    <row r="123" spans="1:69" ht="15.75">
      <c r="A123" s="207" t="s">
        <v>37</v>
      </c>
      <c r="B123" s="208" t="s">
        <v>40</v>
      </c>
      <c r="C123" s="202" t="s">
        <v>35</v>
      </c>
      <c r="D123" s="210" t="s">
        <v>182</v>
      </c>
      <c r="E123" s="24" t="s">
        <v>652</v>
      </c>
      <c r="F123" s="86">
        <v>121</v>
      </c>
      <c r="G123" s="80">
        <v>2</v>
      </c>
      <c r="H123" s="204"/>
      <c r="I123" s="204"/>
      <c r="J123" s="204"/>
      <c r="K123" s="204"/>
      <c r="L123" s="80">
        <v>0</v>
      </c>
      <c r="M123" s="203"/>
      <c r="N123" s="52">
        <v>0</v>
      </c>
      <c r="O123" s="204"/>
      <c r="P123" s="204"/>
      <c r="Q123" s="11">
        <v>6.9255292689000001</v>
      </c>
      <c r="R123" s="204"/>
      <c r="S123" s="204"/>
      <c r="T123" s="53">
        <v>9.5249999999999986</v>
      </c>
      <c r="U123" s="204"/>
      <c r="V123" s="204"/>
      <c r="W123" s="11">
        <v>6.9786469747898998</v>
      </c>
      <c r="X123" s="204"/>
      <c r="Y123" s="204"/>
      <c r="Z123" s="53">
        <v>9.5249999999999986</v>
      </c>
      <c r="AA123" s="204"/>
      <c r="AB123" s="204"/>
      <c r="AC123" s="204"/>
      <c r="AD123" s="204"/>
      <c r="AE123" s="204"/>
      <c r="AF123" s="9">
        <v>3.0090839431303174</v>
      </c>
      <c r="AG123" s="9">
        <v>826</v>
      </c>
      <c r="AH123" s="9">
        <v>0.61190395755675342</v>
      </c>
      <c r="AI123" s="9">
        <v>184</v>
      </c>
      <c r="AJ123" s="9">
        <v>1.9817567567567569</v>
      </c>
      <c r="AK123" s="9" t="s">
        <v>248</v>
      </c>
      <c r="AL123" s="9">
        <v>117</v>
      </c>
      <c r="AM123" s="9">
        <v>3.0059707004654248</v>
      </c>
      <c r="AN123" s="9">
        <v>3.0217889908256881</v>
      </c>
      <c r="AO123" s="73">
        <v>0</v>
      </c>
      <c r="AP123" s="80">
        <v>0</v>
      </c>
      <c r="AQ123" s="80">
        <v>0</v>
      </c>
      <c r="AR123" s="224">
        <v>238</v>
      </c>
      <c r="AS123" s="224" t="s">
        <v>248</v>
      </c>
      <c r="AT123" s="11">
        <v>8482.9869999999992</v>
      </c>
      <c r="AU123" s="11">
        <v>0</v>
      </c>
      <c r="AV123" s="11">
        <v>0</v>
      </c>
      <c r="AW123" s="11">
        <v>238</v>
      </c>
      <c r="AX123" s="203" t="s">
        <v>248</v>
      </c>
      <c r="AY123" s="235" t="s">
        <v>248</v>
      </c>
      <c r="AZ123" s="138">
        <v>58854</v>
      </c>
      <c r="BA123" s="188" t="s">
        <v>248</v>
      </c>
      <c r="BB123" s="203" t="s">
        <v>248</v>
      </c>
      <c r="BC123" s="203" t="s">
        <v>248</v>
      </c>
      <c r="BD123" s="217" t="s">
        <v>61</v>
      </c>
      <c r="BE123" s="201" t="s">
        <v>62</v>
      </c>
      <c r="BF123" s="201" t="s">
        <v>63</v>
      </c>
      <c r="BG123" s="201" t="s">
        <v>196</v>
      </c>
      <c r="BH123" s="455" t="s">
        <v>712</v>
      </c>
      <c r="BI123" s="218" t="s">
        <v>66</v>
      </c>
      <c r="BJ123" s="370">
        <v>214</v>
      </c>
      <c r="BK123" s="370">
        <v>7</v>
      </c>
      <c r="BL123" s="219" t="s">
        <v>65</v>
      </c>
      <c r="BM123" s="52"/>
      <c r="BN123" s="218" t="s">
        <v>343</v>
      </c>
      <c r="BO123" s="217" t="s">
        <v>56</v>
      </c>
      <c r="BP123" s="201" t="s">
        <v>684</v>
      </c>
      <c r="BQ123" s="52" t="s">
        <v>716</v>
      </c>
    </row>
    <row r="124" spans="1:69" ht="15.75">
      <c r="A124" s="207" t="s">
        <v>37</v>
      </c>
      <c r="B124" s="208" t="s">
        <v>40</v>
      </c>
      <c r="C124" s="202" t="s">
        <v>35</v>
      </c>
      <c r="D124" s="210" t="s">
        <v>182</v>
      </c>
      <c r="E124" s="24" t="s">
        <v>652</v>
      </c>
      <c r="F124" s="86">
        <v>106</v>
      </c>
      <c r="G124" s="80">
        <v>0</v>
      </c>
      <c r="H124" s="204"/>
      <c r="I124" s="204"/>
      <c r="J124" s="204"/>
      <c r="K124" s="204"/>
      <c r="L124" s="80">
        <v>0</v>
      </c>
      <c r="M124" s="203"/>
      <c r="N124" s="52">
        <v>0</v>
      </c>
      <c r="O124" s="204"/>
      <c r="P124" s="204"/>
      <c r="Q124" s="11">
        <v>6.1184809717000004</v>
      </c>
      <c r="R124" s="204"/>
      <c r="S124" s="204"/>
      <c r="T124" s="53">
        <v>9.1749999999999972</v>
      </c>
      <c r="U124" s="204"/>
      <c r="V124" s="204"/>
      <c r="W124" s="11">
        <v>5.5436413301886001</v>
      </c>
      <c r="X124" s="204"/>
      <c r="Y124" s="204"/>
      <c r="Z124" s="53">
        <v>8.8499999999999943</v>
      </c>
      <c r="AA124" s="204"/>
      <c r="AB124" s="204"/>
      <c r="AC124" s="204"/>
      <c r="AD124" s="204"/>
      <c r="AE124" s="204"/>
      <c r="AF124" s="9">
        <v>3.6449056704731966</v>
      </c>
      <c r="AG124" s="9">
        <v>742</v>
      </c>
      <c r="AH124" s="9">
        <v>0.39424938346315369</v>
      </c>
      <c r="AI124" s="9">
        <v>14</v>
      </c>
      <c r="AJ124" s="9">
        <v>2.7357142857142858</v>
      </c>
      <c r="AK124" s="9" t="s">
        <v>248</v>
      </c>
      <c r="AL124" s="9">
        <v>106</v>
      </c>
      <c r="AM124" s="9">
        <v>3.6449056704731966</v>
      </c>
      <c r="AN124" s="9">
        <v>3.682634730538922</v>
      </c>
      <c r="AO124" s="73">
        <v>0</v>
      </c>
      <c r="AP124" s="80">
        <v>0</v>
      </c>
      <c r="AQ124" s="80">
        <v>0</v>
      </c>
      <c r="AR124" s="224">
        <v>212</v>
      </c>
      <c r="AS124" s="224" t="s">
        <v>248</v>
      </c>
      <c r="AT124" s="11">
        <v>7599.1459999999997</v>
      </c>
      <c r="AU124" s="11">
        <v>0</v>
      </c>
      <c r="AV124" s="11">
        <v>0</v>
      </c>
      <c r="AW124" s="11">
        <v>212</v>
      </c>
      <c r="AX124" s="203" t="s">
        <v>248</v>
      </c>
      <c r="AY124" s="235" t="s">
        <v>248</v>
      </c>
      <c r="AZ124" s="138">
        <v>58854</v>
      </c>
      <c r="BA124" s="188" t="s">
        <v>248</v>
      </c>
      <c r="BB124" s="203" t="s">
        <v>248</v>
      </c>
      <c r="BC124" s="203" t="s">
        <v>248</v>
      </c>
      <c r="BD124" s="217" t="s">
        <v>61</v>
      </c>
      <c r="BE124" s="201" t="s">
        <v>62</v>
      </c>
      <c r="BF124" s="201" t="s">
        <v>63</v>
      </c>
      <c r="BG124" s="201" t="s">
        <v>196</v>
      </c>
      <c r="BH124" s="456" t="s">
        <v>712</v>
      </c>
      <c r="BI124" s="218" t="s">
        <v>67</v>
      </c>
      <c r="BJ124" s="370">
        <v>214</v>
      </c>
      <c r="BK124" s="370">
        <v>3</v>
      </c>
      <c r="BL124" s="219" t="s">
        <v>65</v>
      </c>
      <c r="BM124" s="52"/>
      <c r="BN124" s="218" t="s">
        <v>343</v>
      </c>
      <c r="BO124" s="217" t="s">
        <v>56</v>
      </c>
      <c r="BP124" s="201" t="s">
        <v>684</v>
      </c>
      <c r="BQ124" s="52" t="s">
        <v>716</v>
      </c>
    </row>
    <row r="125" spans="1:69" ht="15.75">
      <c r="A125" s="207" t="s">
        <v>37</v>
      </c>
      <c r="B125" s="208" t="s">
        <v>40</v>
      </c>
      <c r="C125" s="202" t="s">
        <v>35</v>
      </c>
      <c r="D125" s="210" t="s">
        <v>182</v>
      </c>
      <c r="E125" s="24" t="s">
        <v>652</v>
      </c>
      <c r="F125" s="86">
        <v>106</v>
      </c>
      <c r="G125" s="80">
        <v>1</v>
      </c>
      <c r="H125" s="204"/>
      <c r="I125" s="204"/>
      <c r="J125" s="204"/>
      <c r="K125" s="204"/>
      <c r="L125" s="80">
        <v>0</v>
      </c>
      <c r="M125" s="203"/>
      <c r="N125" s="52">
        <v>0</v>
      </c>
      <c r="O125" s="204"/>
      <c r="P125" s="204"/>
      <c r="Q125" s="11">
        <v>7.8857712951999996</v>
      </c>
      <c r="R125" s="204"/>
      <c r="S125" s="204"/>
      <c r="T125" s="53">
        <v>9.8958333333333339</v>
      </c>
      <c r="U125" s="204"/>
      <c r="V125" s="204"/>
      <c r="W125" s="11">
        <v>7.8872856000000002</v>
      </c>
      <c r="X125" s="204"/>
      <c r="Y125" s="204"/>
      <c r="Z125" s="53">
        <v>9.875</v>
      </c>
      <c r="AA125" s="204"/>
      <c r="AB125" s="204"/>
      <c r="AC125" s="204"/>
      <c r="AD125" s="204"/>
      <c r="AE125" s="204"/>
      <c r="AF125" s="9">
        <v>2.7634203288253856</v>
      </c>
      <c r="AG125" s="9">
        <v>728</v>
      </c>
      <c r="AH125" s="9">
        <v>0.33049683800124574</v>
      </c>
      <c r="AI125" s="9">
        <v>121</v>
      </c>
      <c r="AJ125" s="9">
        <v>2.1069819819819822</v>
      </c>
      <c r="AK125" s="9" t="s">
        <v>248</v>
      </c>
      <c r="AL125" s="9">
        <v>0</v>
      </c>
      <c r="AM125" s="9"/>
      <c r="AN125" s="9"/>
      <c r="AO125" s="73">
        <v>0</v>
      </c>
      <c r="AP125" s="80">
        <v>0</v>
      </c>
      <c r="AQ125" s="80">
        <v>0</v>
      </c>
      <c r="AR125" s="224">
        <v>210</v>
      </c>
      <c r="AS125" s="224" t="s">
        <v>248</v>
      </c>
      <c r="AT125" s="11">
        <v>7512.3720000000003</v>
      </c>
      <c r="AU125" s="11">
        <v>0</v>
      </c>
      <c r="AV125" s="11">
        <v>0</v>
      </c>
      <c r="AW125" s="11">
        <v>210</v>
      </c>
      <c r="AX125" s="203" t="s">
        <v>248</v>
      </c>
      <c r="AY125" s="235" t="s">
        <v>248</v>
      </c>
      <c r="AZ125" s="138">
        <v>58854</v>
      </c>
      <c r="BA125" s="188" t="s">
        <v>248</v>
      </c>
      <c r="BB125" s="203" t="s">
        <v>248</v>
      </c>
      <c r="BC125" s="203" t="s">
        <v>248</v>
      </c>
      <c r="BD125" s="217" t="s">
        <v>61</v>
      </c>
      <c r="BE125" s="201" t="s">
        <v>62</v>
      </c>
      <c r="BF125" s="201" t="s">
        <v>63</v>
      </c>
      <c r="BG125" s="201" t="s">
        <v>196</v>
      </c>
      <c r="BH125" s="456" t="s">
        <v>712</v>
      </c>
      <c r="BI125" s="218" t="s">
        <v>68</v>
      </c>
      <c r="BJ125" s="370">
        <v>214</v>
      </c>
      <c r="BK125" s="370">
        <v>4</v>
      </c>
      <c r="BL125" s="219" t="s">
        <v>65</v>
      </c>
      <c r="BM125" s="52"/>
      <c r="BN125" s="218" t="s">
        <v>343</v>
      </c>
      <c r="BO125" s="217" t="s">
        <v>56</v>
      </c>
      <c r="BP125" s="201" t="s">
        <v>684</v>
      </c>
      <c r="BQ125" s="52" t="s">
        <v>716</v>
      </c>
    </row>
    <row r="126" spans="1:69" ht="15.75">
      <c r="A126" s="207" t="s">
        <v>37</v>
      </c>
      <c r="B126" s="208" t="s">
        <v>40</v>
      </c>
      <c r="C126" s="202" t="s">
        <v>35</v>
      </c>
      <c r="D126" s="210" t="s">
        <v>182</v>
      </c>
      <c r="E126" s="244" t="s">
        <v>211</v>
      </c>
      <c r="F126" s="86">
        <v>47</v>
      </c>
      <c r="G126" s="80">
        <v>0</v>
      </c>
      <c r="H126" s="204"/>
      <c r="I126" s="204"/>
      <c r="J126" s="204"/>
      <c r="K126" s="204"/>
      <c r="L126" s="80">
        <v>0</v>
      </c>
      <c r="M126" s="203"/>
      <c r="N126" s="52">
        <v>0</v>
      </c>
      <c r="O126" s="204"/>
      <c r="P126" s="204"/>
      <c r="Q126" s="11">
        <v>6.2889359361999997</v>
      </c>
      <c r="R126" s="204"/>
      <c r="S126" s="204"/>
      <c r="T126" s="53">
        <v>7.8312499999999998</v>
      </c>
      <c r="U126" s="204"/>
      <c r="V126" s="204"/>
      <c r="W126" s="11">
        <v>6.3546380638297002</v>
      </c>
      <c r="X126" s="204"/>
      <c r="Y126" s="204"/>
      <c r="Z126" s="53">
        <v>7.8312499999999998</v>
      </c>
      <c r="AA126" s="204"/>
      <c r="AB126" s="204"/>
      <c r="AC126" s="204"/>
      <c r="AD126" s="204"/>
      <c r="AE126" s="204"/>
      <c r="AF126" s="9">
        <v>3.4744680898892479</v>
      </c>
      <c r="AG126" s="9">
        <v>329</v>
      </c>
      <c r="AH126" s="9">
        <v>0.4210282750153122</v>
      </c>
      <c r="AI126" s="9">
        <v>6</v>
      </c>
      <c r="AJ126" s="9">
        <v>2.6274390243902439</v>
      </c>
      <c r="AK126" s="9" t="s">
        <v>248</v>
      </c>
      <c r="AL126" s="9">
        <v>47</v>
      </c>
      <c r="AM126" s="9">
        <v>3.4744680898892479</v>
      </c>
      <c r="AN126" s="9">
        <v>3.5589080459770113</v>
      </c>
      <c r="AO126" s="73">
        <v>0</v>
      </c>
      <c r="AP126" s="80">
        <v>0</v>
      </c>
      <c r="AQ126" s="80">
        <v>0</v>
      </c>
      <c r="AR126" s="224">
        <v>94</v>
      </c>
      <c r="AS126" s="224" t="s">
        <v>248</v>
      </c>
      <c r="AT126" s="11">
        <v>3352.2130000000002</v>
      </c>
      <c r="AU126" s="11">
        <v>0</v>
      </c>
      <c r="AV126" s="11">
        <v>0</v>
      </c>
      <c r="AW126" s="11">
        <v>94</v>
      </c>
      <c r="AX126" s="203" t="s">
        <v>248</v>
      </c>
      <c r="AY126" s="235" t="s">
        <v>248</v>
      </c>
      <c r="AZ126" s="138">
        <v>13445</v>
      </c>
      <c r="BA126" s="188" t="s">
        <v>248</v>
      </c>
      <c r="BB126" s="388" t="s">
        <v>248</v>
      </c>
      <c r="BC126" s="203" t="s">
        <v>248</v>
      </c>
      <c r="BD126" s="217" t="s">
        <v>61</v>
      </c>
      <c r="BE126" s="201" t="s">
        <v>62</v>
      </c>
      <c r="BF126" s="201" t="s">
        <v>63</v>
      </c>
      <c r="BG126" s="201" t="s">
        <v>196</v>
      </c>
      <c r="BH126" s="456" t="s">
        <v>514</v>
      </c>
      <c r="BI126" s="218" t="s">
        <v>64</v>
      </c>
      <c r="BJ126" s="370">
        <v>214</v>
      </c>
      <c r="BK126" s="370">
        <v>1</v>
      </c>
      <c r="BL126" s="219" t="s">
        <v>65</v>
      </c>
      <c r="BM126" s="52"/>
      <c r="BN126" s="218" t="s">
        <v>343</v>
      </c>
      <c r="BO126" s="217" t="s">
        <v>705</v>
      </c>
      <c r="BP126" s="201" t="s">
        <v>690</v>
      </c>
      <c r="BQ126" s="52" t="s">
        <v>718</v>
      </c>
    </row>
    <row r="127" spans="1:69" ht="15.75">
      <c r="A127" s="207" t="s">
        <v>37</v>
      </c>
      <c r="B127" s="208" t="s">
        <v>40</v>
      </c>
      <c r="C127" s="202" t="s">
        <v>35</v>
      </c>
      <c r="D127" s="210" t="s">
        <v>182</v>
      </c>
      <c r="E127" s="244" t="s">
        <v>211</v>
      </c>
      <c r="F127" s="86">
        <v>45</v>
      </c>
      <c r="G127" s="80">
        <v>2</v>
      </c>
      <c r="H127" s="204"/>
      <c r="I127" s="204"/>
      <c r="J127" s="204"/>
      <c r="K127" s="204"/>
      <c r="L127" s="80">
        <v>0</v>
      </c>
      <c r="M127" s="203"/>
      <c r="N127" s="52">
        <v>0</v>
      </c>
      <c r="O127" s="204"/>
      <c r="P127" s="204"/>
      <c r="Q127" s="11">
        <v>7.0306276743999998</v>
      </c>
      <c r="R127" s="204"/>
      <c r="S127" s="204"/>
      <c r="T127" s="53">
        <v>13.141666666666667</v>
      </c>
      <c r="U127" s="204"/>
      <c r="V127" s="204"/>
      <c r="W127" s="11">
        <v>7.1109069069766999</v>
      </c>
      <c r="X127" s="204"/>
      <c r="Y127" s="204"/>
      <c r="Z127" s="53">
        <v>13.308333333333334</v>
      </c>
      <c r="AA127" s="204"/>
      <c r="AB127" s="204"/>
      <c r="AC127" s="204"/>
      <c r="AD127" s="204"/>
      <c r="AE127" s="204"/>
      <c r="AF127" s="9">
        <v>3.1726910355083171</v>
      </c>
      <c r="AG127" s="9">
        <v>301</v>
      </c>
      <c r="AH127" s="9">
        <v>0.58856771924128704</v>
      </c>
      <c r="AI127" s="9">
        <v>37</v>
      </c>
      <c r="AJ127" s="9">
        <v>2.0778846153846153</v>
      </c>
      <c r="AK127" s="9" t="s">
        <v>248</v>
      </c>
      <c r="AL127" s="9">
        <v>43</v>
      </c>
      <c r="AM127" s="9">
        <v>3.1726910355083171</v>
      </c>
      <c r="AN127" s="9">
        <v>3.2089041095890409</v>
      </c>
      <c r="AO127" s="73">
        <v>0</v>
      </c>
      <c r="AP127" s="80">
        <v>0</v>
      </c>
      <c r="AQ127" s="80">
        <v>0</v>
      </c>
      <c r="AR127" s="224">
        <v>86</v>
      </c>
      <c r="AS127" s="224" t="s">
        <v>248</v>
      </c>
      <c r="AT127" s="11">
        <v>3070.4229999999998</v>
      </c>
      <c r="AU127" s="11">
        <v>0</v>
      </c>
      <c r="AV127" s="11">
        <v>0</v>
      </c>
      <c r="AW127" s="11">
        <v>86</v>
      </c>
      <c r="AX127" s="203" t="s">
        <v>248</v>
      </c>
      <c r="AY127" s="235" t="s">
        <v>248</v>
      </c>
      <c r="AZ127" s="138">
        <v>13445</v>
      </c>
      <c r="BA127" s="188" t="s">
        <v>248</v>
      </c>
      <c r="BB127" s="388" t="s">
        <v>248</v>
      </c>
      <c r="BC127" s="203" t="s">
        <v>248</v>
      </c>
      <c r="BD127" s="217" t="s">
        <v>61</v>
      </c>
      <c r="BE127" s="201" t="s">
        <v>62</v>
      </c>
      <c r="BF127" s="201" t="s">
        <v>63</v>
      </c>
      <c r="BG127" s="201" t="s">
        <v>196</v>
      </c>
      <c r="BH127" s="456" t="s">
        <v>514</v>
      </c>
      <c r="BI127" s="218" t="s">
        <v>66</v>
      </c>
      <c r="BJ127" s="370">
        <v>214</v>
      </c>
      <c r="BK127" s="370">
        <v>7</v>
      </c>
      <c r="BL127" s="219" t="s">
        <v>65</v>
      </c>
      <c r="BM127" s="52"/>
      <c r="BN127" s="218" t="s">
        <v>343</v>
      </c>
      <c r="BO127" s="217" t="s">
        <v>705</v>
      </c>
      <c r="BP127" s="201" t="s">
        <v>690</v>
      </c>
      <c r="BQ127" s="52" t="s">
        <v>718</v>
      </c>
    </row>
    <row r="128" spans="1:69" ht="15.75">
      <c r="A128" s="207" t="s">
        <v>37</v>
      </c>
      <c r="B128" s="208" t="s">
        <v>40</v>
      </c>
      <c r="C128" s="202" t="s">
        <v>35</v>
      </c>
      <c r="D128" s="210" t="s">
        <v>182</v>
      </c>
      <c r="E128" s="24" t="s">
        <v>211</v>
      </c>
      <c r="F128" s="86">
        <v>43</v>
      </c>
      <c r="G128" s="80">
        <v>2</v>
      </c>
      <c r="H128" s="204"/>
      <c r="I128" s="204"/>
      <c r="J128" s="204"/>
      <c r="K128" s="204"/>
      <c r="L128" s="80">
        <v>0</v>
      </c>
      <c r="M128" s="203"/>
      <c r="N128" s="52">
        <v>0</v>
      </c>
      <c r="O128" s="204"/>
      <c r="P128" s="204"/>
      <c r="Q128" s="11">
        <v>7.2410728537000004</v>
      </c>
      <c r="R128" s="204"/>
      <c r="S128" s="204"/>
      <c r="T128" s="53">
        <v>8.7374999999999989</v>
      </c>
      <c r="U128" s="204"/>
      <c r="V128" s="204"/>
      <c r="W128" s="11">
        <v>7.3082681707316999</v>
      </c>
      <c r="X128" s="204"/>
      <c r="Y128" s="204"/>
      <c r="Z128" s="53">
        <v>8.8249999999999993</v>
      </c>
      <c r="AA128" s="204"/>
      <c r="AB128" s="204"/>
      <c r="AC128" s="204"/>
      <c r="AD128" s="204"/>
      <c r="AE128" s="204"/>
      <c r="AF128" s="9">
        <v>3.3312195185584885</v>
      </c>
      <c r="AG128" s="9">
        <v>287</v>
      </c>
      <c r="AH128" s="9">
        <v>0.54092295778251342</v>
      </c>
      <c r="AI128" s="9">
        <v>21</v>
      </c>
      <c r="AJ128" s="9">
        <v>2.2921874999999998</v>
      </c>
      <c r="AK128" s="9" t="s">
        <v>248</v>
      </c>
      <c r="AL128" s="9">
        <v>38</v>
      </c>
      <c r="AM128" s="9">
        <v>3.3628571504040767</v>
      </c>
      <c r="AN128" s="9">
        <v>3.4683098591549295</v>
      </c>
      <c r="AO128" s="73">
        <v>0</v>
      </c>
      <c r="AP128" s="80">
        <v>0</v>
      </c>
      <c r="AQ128" s="80">
        <v>0</v>
      </c>
      <c r="AR128" s="224">
        <v>82</v>
      </c>
      <c r="AS128" s="224" t="s">
        <v>248</v>
      </c>
      <c r="AT128" s="11">
        <v>2903.1379999999999</v>
      </c>
      <c r="AU128" s="11">
        <v>25.321999999999999</v>
      </c>
      <c r="AV128" s="11">
        <v>0</v>
      </c>
      <c r="AW128" s="11">
        <v>82</v>
      </c>
      <c r="AX128" s="203" t="s">
        <v>248</v>
      </c>
      <c r="AY128" s="235" t="s">
        <v>248</v>
      </c>
      <c r="AZ128" s="138">
        <v>13445</v>
      </c>
      <c r="BA128" s="188" t="s">
        <v>248</v>
      </c>
      <c r="BB128" s="188" t="s">
        <v>248</v>
      </c>
      <c r="BC128" s="203" t="s">
        <v>248</v>
      </c>
      <c r="BD128" s="217" t="s">
        <v>61</v>
      </c>
      <c r="BE128" s="201" t="s">
        <v>62</v>
      </c>
      <c r="BF128" s="201" t="s">
        <v>63</v>
      </c>
      <c r="BG128" s="201" t="s">
        <v>196</v>
      </c>
      <c r="BH128" s="456" t="s">
        <v>514</v>
      </c>
      <c r="BI128" s="218" t="s">
        <v>67</v>
      </c>
      <c r="BJ128" s="370">
        <v>214</v>
      </c>
      <c r="BK128" s="370">
        <v>3</v>
      </c>
      <c r="BL128" s="219" t="s">
        <v>65</v>
      </c>
      <c r="BM128" s="52"/>
      <c r="BN128" s="218" t="s">
        <v>343</v>
      </c>
      <c r="BO128" s="217" t="s">
        <v>705</v>
      </c>
      <c r="BP128" s="201" t="s">
        <v>690</v>
      </c>
      <c r="BQ128" s="52" t="s">
        <v>718</v>
      </c>
    </row>
    <row r="129" spans="1:69" ht="15.75">
      <c r="A129" s="207" t="s">
        <v>37</v>
      </c>
      <c r="B129" s="208" t="s">
        <v>40</v>
      </c>
      <c r="C129" s="202" t="s">
        <v>35</v>
      </c>
      <c r="D129" s="210" t="s">
        <v>182</v>
      </c>
      <c r="E129" s="24" t="s">
        <v>211</v>
      </c>
      <c r="F129" s="86">
        <v>1</v>
      </c>
      <c r="G129" s="80">
        <v>0</v>
      </c>
      <c r="H129" s="204"/>
      <c r="I129" s="204"/>
      <c r="J129" s="204"/>
      <c r="K129" s="204"/>
      <c r="L129" s="80">
        <v>0</v>
      </c>
      <c r="M129" s="203"/>
      <c r="N129" s="52">
        <v>0</v>
      </c>
      <c r="O129" s="204"/>
      <c r="P129" s="204"/>
      <c r="Q129" s="11">
        <v>7.9029999999999996</v>
      </c>
      <c r="R129" s="204"/>
      <c r="S129" s="204"/>
      <c r="T129" s="53">
        <v>7.9749999999999996</v>
      </c>
      <c r="U129" s="204"/>
      <c r="V129" s="204"/>
      <c r="W129" s="11">
        <v>7.9909999999999997</v>
      </c>
      <c r="X129" s="204"/>
      <c r="Y129" s="204"/>
      <c r="Z129" s="53">
        <v>7.9749999999999996</v>
      </c>
      <c r="AA129" s="204"/>
      <c r="AB129" s="204"/>
      <c r="AC129" s="204"/>
      <c r="AD129" s="204"/>
      <c r="AE129" s="204"/>
      <c r="AF129" s="9">
        <v>2.8785714081355502</v>
      </c>
      <c r="AG129" s="9">
        <v>7</v>
      </c>
      <c r="AH129" s="9">
        <v>0.47559486560567094</v>
      </c>
      <c r="AI129" s="9">
        <v>2</v>
      </c>
      <c r="AJ129" s="9">
        <v>2.0874999999999999</v>
      </c>
      <c r="AK129" s="9" t="s">
        <v>248</v>
      </c>
      <c r="AL129" s="9">
        <v>0</v>
      </c>
      <c r="AM129" s="9"/>
      <c r="AN129" s="9"/>
      <c r="AO129" s="73">
        <v>0</v>
      </c>
      <c r="AP129" s="80">
        <v>0</v>
      </c>
      <c r="AQ129" s="80">
        <v>0</v>
      </c>
      <c r="AR129" s="224">
        <v>2</v>
      </c>
      <c r="AS129" s="224" t="s">
        <v>248</v>
      </c>
      <c r="AT129" s="11">
        <v>71.063999999999993</v>
      </c>
      <c r="AU129" s="11">
        <v>0</v>
      </c>
      <c r="AV129" s="11">
        <v>0</v>
      </c>
      <c r="AW129" s="11">
        <v>2</v>
      </c>
      <c r="AX129" s="203" t="s">
        <v>248</v>
      </c>
      <c r="AY129" s="235" t="s">
        <v>248</v>
      </c>
      <c r="AZ129" s="138">
        <v>13445</v>
      </c>
      <c r="BA129" s="188" t="s">
        <v>248</v>
      </c>
      <c r="BB129" s="188" t="s">
        <v>248</v>
      </c>
      <c r="BC129" s="203" t="s">
        <v>248</v>
      </c>
      <c r="BD129" s="217" t="s">
        <v>61</v>
      </c>
      <c r="BE129" s="201" t="s">
        <v>62</v>
      </c>
      <c r="BF129" s="201" t="s">
        <v>63</v>
      </c>
      <c r="BG129" s="201" t="s">
        <v>196</v>
      </c>
      <c r="BH129" s="456" t="s">
        <v>514</v>
      </c>
      <c r="BI129" s="218" t="s">
        <v>68</v>
      </c>
      <c r="BJ129" s="370">
        <v>214</v>
      </c>
      <c r="BK129" s="370">
        <v>4</v>
      </c>
      <c r="BL129" s="219" t="s">
        <v>65</v>
      </c>
      <c r="BM129" s="52"/>
      <c r="BN129" s="218" t="s">
        <v>343</v>
      </c>
      <c r="BO129" s="217" t="s">
        <v>705</v>
      </c>
      <c r="BP129" s="201" t="s">
        <v>690</v>
      </c>
      <c r="BQ129" s="52" t="s">
        <v>718</v>
      </c>
    </row>
    <row r="130" spans="1:69" ht="15.75">
      <c r="A130" s="207" t="s">
        <v>37</v>
      </c>
      <c r="B130" s="208" t="s">
        <v>40</v>
      </c>
      <c r="C130" s="202" t="s">
        <v>35</v>
      </c>
      <c r="D130" s="210" t="s">
        <v>182</v>
      </c>
      <c r="E130" s="24" t="s">
        <v>665</v>
      </c>
      <c r="F130" s="86">
        <v>122</v>
      </c>
      <c r="G130" s="80">
        <v>2</v>
      </c>
      <c r="H130" s="204"/>
      <c r="I130" s="204"/>
      <c r="J130" s="204"/>
      <c r="K130" s="204"/>
      <c r="L130" s="80">
        <v>0</v>
      </c>
      <c r="M130" s="203"/>
      <c r="N130" s="52">
        <v>0</v>
      </c>
      <c r="O130" s="204"/>
      <c r="P130" s="204"/>
      <c r="Q130" s="11">
        <v>5.4671665999999997</v>
      </c>
      <c r="R130" s="204"/>
      <c r="S130" s="204"/>
      <c r="T130" s="53">
        <v>7</v>
      </c>
      <c r="U130" s="204"/>
      <c r="V130" s="204"/>
      <c r="W130" s="11">
        <v>5.2497166416666001</v>
      </c>
      <c r="X130" s="204"/>
      <c r="Y130" s="204"/>
      <c r="Z130" s="53">
        <v>6.5</v>
      </c>
      <c r="AA130" s="204"/>
      <c r="AB130" s="204"/>
      <c r="AC130" s="204"/>
      <c r="AD130" s="204"/>
      <c r="AE130" s="204"/>
      <c r="AF130" s="9">
        <v>3.6581428689616065</v>
      </c>
      <c r="AG130" s="9">
        <v>840</v>
      </c>
      <c r="AH130" s="9">
        <v>0.41428557973267266</v>
      </c>
      <c r="AI130" s="9">
        <v>21</v>
      </c>
      <c r="AJ130" s="9">
        <v>2.7282608695652173</v>
      </c>
      <c r="AK130" s="9" t="s">
        <v>248</v>
      </c>
      <c r="AL130" s="9">
        <v>119</v>
      </c>
      <c r="AM130" s="9">
        <v>3.6636734813058216</v>
      </c>
      <c r="AN130" s="9">
        <v>3.7039249146757678</v>
      </c>
      <c r="AO130" s="73">
        <v>0</v>
      </c>
      <c r="AP130" s="80">
        <v>0</v>
      </c>
      <c r="AQ130" s="80">
        <v>0</v>
      </c>
      <c r="AR130" s="224">
        <v>240</v>
      </c>
      <c r="AS130" s="224" t="s">
        <v>248</v>
      </c>
      <c r="AT130" s="11">
        <v>9100.9040000000005</v>
      </c>
      <c r="AU130" s="11">
        <v>0</v>
      </c>
      <c r="AV130" s="11">
        <v>0</v>
      </c>
      <c r="AW130" s="11">
        <v>240</v>
      </c>
      <c r="AX130" s="203" t="s">
        <v>248</v>
      </c>
      <c r="AY130" s="235" t="s">
        <v>248</v>
      </c>
      <c r="AZ130" s="138">
        <v>47587</v>
      </c>
      <c r="BA130" s="188" t="s">
        <v>248</v>
      </c>
      <c r="BB130" s="203" t="s">
        <v>248</v>
      </c>
      <c r="BC130" s="203" t="s">
        <v>248</v>
      </c>
      <c r="BD130" s="217" t="s">
        <v>61</v>
      </c>
      <c r="BE130" s="201" t="s">
        <v>62</v>
      </c>
      <c r="BF130" s="201" t="s">
        <v>63</v>
      </c>
      <c r="BG130" s="201" t="s">
        <v>196</v>
      </c>
      <c r="BH130" s="456" t="s">
        <v>511</v>
      </c>
      <c r="BI130" s="218" t="s">
        <v>64</v>
      </c>
      <c r="BJ130" s="370">
        <v>214</v>
      </c>
      <c r="BK130" s="370">
        <v>1</v>
      </c>
      <c r="BL130" s="219" t="s">
        <v>65</v>
      </c>
      <c r="BM130" s="52"/>
      <c r="BN130" s="218" t="s">
        <v>343</v>
      </c>
      <c r="BO130" s="217" t="s">
        <v>53</v>
      </c>
      <c r="BP130" s="201" t="s">
        <v>704</v>
      </c>
      <c r="BQ130" s="52" t="s">
        <v>714</v>
      </c>
    </row>
    <row r="131" spans="1:69" ht="15.75">
      <c r="A131" s="207" t="s">
        <v>37</v>
      </c>
      <c r="B131" s="208" t="s">
        <v>40</v>
      </c>
      <c r="C131" s="202" t="s">
        <v>35</v>
      </c>
      <c r="D131" s="210" t="s">
        <v>182</v>
      </c>
      <c r="E131" s="24" t="s">
        <v>665</v>
      </c>
      <c r="F131" s="86">
        <v>96</v>
      </c>
      <c r="G131" s="80">
        <v>4</v>
      </c>
      <c r="H131" s="204"/>
      <c r="I131" s="204"/>
      <c r="J131" s="204"/>
      <c r="K131" s="204"/>
      <c r="L131" s="80">
        <v>0</v>
      </c>
      <c r="M131" s="203"/>
      <c r="N131" s="52">
        <v>0</v>
      </c>
      <c r="O131" s="204"/>
      <c r="P131" s="204"/>
      <c r="Q131" s="11">
        <v>7.1416738260999999</v>
      </c>
      <c r="R131" s="204"/>
      <c r="S131" s="204"/>
      <c r="T131" s="53">
        <v>9.5499999999999989</v>
      </c>
      <c r="U131" s="204"/>
      <c r="V131" s="204"/>
      <c r="W131" s="11">
        <v>6.9591846304346996</v>
      </c>
      <c r="X131" s="204"/>
      <c r="Y131" s="204"/>
      <c r="Z131" s="53">
        <v>9.1749999999999989</v>
      </c>
      <c r="AA131" s="204"/>
      <c r="AB131" s="204"/>
      <c r="AC131" s="204"/>
      <c r="AD131" s="204"/>
      <c r="AE131" s="204"/>
      <c r="AF131" s="9">
        <v>3.3438545016384631</v>
      </c>
      <c r="AG131" s="9">
        <v>644</v>
      </c>
      <c r="AH131" s="9">
        <v>0.51495122868672538</v>
      </c>
      <c r="AI131" s="9">
        <v>50</v>
      </c>
      <c r="AJ131" s="9">
        <v>2.2829268292682929</v>
      </c>
      <c r="AK131" s="9" t="s">
        <v>248</v>
      </c>
      <c r="AL131" s="9">
        <v>88</v>
      </c>
      <c r="AM131" s="9">
        <v>3.3432792268403166</v>
      </c>
      <c r="AN131" s="9">
        <v>3.4330601092896176</v>
      </c>
      <c r="AO131" s="73">
        <v>0</v>
      </c>
      <c r="AP131" s="80">
        <v>0</v>
      </c>
      <c r="AQ131" s="80">
        <v>0</v>
      </c>
      <c r="AR131" s="224">
        <v>184</v>
      </c>
      <c r="AS131" s="224" t="s">
        <v>248</v>
      </c>
      <c r="AT131" s="11">
        <v>6815.5720000000001</v>
      </c>
      <c r="AU131" s="11">
        <v>218.80600000000001</v>
      </c>
      <c r="AV131" s="11">
        <v>0</v>
      </c>
      <c r="AW131" s="11">
        <v>184</v>
      </c>
      <c r="AX131" s="203" t="s">
        <v>248</v>
      </c>
      <c r="AY131" s="235" t="s">
        <v>248</v>
      </c>
      <c r="AZ131" s="138">
        <v>47587</v>
      </c>
      <c r="BA131" s="188" t="s">
        <v>248</v>
      </c>
      <c r="BB131" s="203" t="s">
        <v>248</v>
      </c>
      <c r="BC131" s="203" t="s">
        <v>248</v>
      </c>
      <c r="BD131" s="217" t="s">
        <v>61</v>
      </c>
      <c r="BE131" s="201" t="s">
        <v>62</v>
      </c>
      <c r="BF131" s="201" t="s">
        <v>63</v>
      </c>
      <c r="BG131" s="201" t="s">
        <v>196</v>
      </c>
      <c r="BH131" s="455" t="s">
        <v>511</v>
      </c>
      <c r="BI131" s="218" t="s">
        <v>66</v>
      </c>
      <c r="BJ131" s="370">
        <v>214</v>
      </c>
      <c r="BK131" s="370">
        <v>7</v>
      </c>
      <c r="BL131" s="219" t="s">
        <v>65</v>
      </c>
      <c r="BM131" s="52"/>
      <c r="BN131" s="218" t="s">
        <v>343</v>
      </c>
      <c r="BO131" s="217" t="s">
        <v>53</v>
      </c>
      <c r="BP131" s="201" t="s">
        <v>704</v>
      </c>
      <c r="BQ131" s="52" t="s">
        <v>714</v>
      </c>
    </row>
    <row r="132" spans="1:69" ht="16.5" thickBot="1">
      <c r="A132" s="207" t="s">
        <v>37</v>
      </c>
      <c r="B132" s="208" t="s">
        <v>40</v>
      </c>
      <c r="C132" s="202" t="s">
        <v>35</v>
      </c>
      <c r="D132" s="210" t="s">
        <v>182</v>
      </c>
      <c r="E132" s="24" t="s">
        <v>665</v>
      </c>
      <c r="F132" s="86">
        <v>123</v>
      </c>
      <c r="G132" s="80">
        <v>2</v>
      </c>
      <c r="H132" s="204"/>
      <c r="I132" s="204"/>
      <c r="J132" s="204"/>
      <c r="K132" s="204"/>
      <c r="L132" s="80">
        <v>0</v>
      </c>
      <c r="M132" s="203"/>
      <c r="N132" s="52">
        <v>0</v>
      </c>
      <c r="O132" s="204"/>
      <c r="P132" s="204"/>
      <c r="Q132" s="11">
        <v>7.2255122810000003</v>
      </c>
      <c r="R132" s="204"/>
      <c r="S132" s="204"/>
      <c r="T132" s="53">
        <v>9.4749999999999943</v>
      </c>
      <c r="U132" s="204"/>
      <c r="V132" s="204"/>
      <c r="W132" s="11">
        <v>7.2812808925618997</v>
      </c>
      <c r="X132" s="204"/>
      <c r="Y132" s="204"/>
      <c r="Z132" s="53">
        <v>9.3249999999999975</v>
      </c>
      <c r="AA132" s="204"/>
      <c r="AB132" s="204"/>
      <c r="AC132" s="204"/>
      <c r="AD132" s="204"/>
      <c r="AE132" s="204"/>
      <c r="AF132" s="9">
        <v>3.370212522842245</v>
      </c>
      <c r="AG132" s="9">
        <v>847</v>
      </c>
      <c r="AH132" s="9">
        <v>0.51037163407650366</v>
      </c>
      <c r="AI132" s="9">
        <v>50</v>
      </c>
      <c r="AJ132" s="9">
        <v>2.3875000000000002</v>
      </c>
      <c r="AK132" s="9" t="s">
        <v>248</v>
      </c>
      <c r="AL132" s="9">
        <v>121</v>
      </c>
      <c r="AM132" s="9">
        <v>3.370212522842245</v>
      </c>
      <c r="AN132" s="9">
        <v>3.4906250000000001</v>
      </c>
      <c r="AO132" s="73">
        <v>0</v>
      </c>
      <c r="AP132" s="80">
        <v>0</v>
      </c>
      <c r="AQ132" s="80">
        <v>0</v>
      </c>
      <c r="AR132" s="224">
        <v>242</v>
      </c>
      <c r="AS132" s="224" t="s">
        <v>248</v>
      </c>
      <c r="AT132" s="11">
        <v>9312.9069999999992</v>
      </c>
      <c r="AU132" s="11">
        <v>0</v>
      </c>
      <c r="AV132" s="11">
        <v>0</v>
      </c>
      <c r="AW132" s="11">
        <v>242</v>
      </c>
      <c r="AX132" s="158" t="s">
        <v>248</v>
      </c>
      <c r="AY132" s="235" t="s">
        <v>248</v>
      </c>
      <c r="AZ132" s="138">
        <v>47587</v>
      </c>
      <c r="BA132" s="188" t="s">
        <v>248</v>
      </c>
      <c r="BB132" s="203" t="s">
        <v>248</v>
      </c>
      <c r="BC132" s="158" t="s">
        <v>248</v>
      </c>
      <c r="BD132" s="217" t="s">
        <v>61</v>
      </c>
      <c r="BE132" s="201" t="s">
        <v>62</v>
      </c>
      <c r="BF132" s="201" t="s">
        <v>63</v>
      </c>
      <c r="BG132" s="201" t="s">
        <v>196</v>
      </c>
      <c r="BH132" s="456" t="s">
        <v>511</v>
      </c>
      <c r="BI132" s="218" t="s">
        <v>67</v>
      </c>
      <c r="BJ132" s="370">
        <v>214</v>
      </c>
      <c r="BK132" s="370">
        <v>3</v>
      </c>
      <c r="BL132" s="219" t="s">
        <v>65</v>
      </c>
      <c r="BM132" s="52"/>
      <c r="BN132" s="218" t="s">
        <v>343</v>
      </c>
      <c r="BO132" s="217" t="s">
        <v>53</v>
      </c>
      <c r="BP132" s="201" t="s">
        <v>704</v>
      </c>
      <c r="BQ132" s="52" t="s">
        <v>714</v>
      </c>
    </row>
    <row r="133" spans="1:69" ht="15.75">
      <c r="A133" s="207" t="s">
        <v>37</v>
      </c>
      <c r="B133" s="208" t="s">
        <v>40</v>
      </c>
      <c r="C133" s="202" t="s">
        <v>35</v>
      </c>
      <c r="D133" s="210" t="s">
        <v>182</v>
      </c>
      <c r="E133" s="24" t="s">
        <v>665</v>
      </c>
      <c r="F133" s="86">
        <v>38</v>
      </c>
      <c r="G133" s="80">
        <v>1</v>
      </c>
      <c r="H133" s="204"/>
      <c r="I133" s="204"/>
      <c r="J133" s="204"/>
      <c r="K133" s="204"/>
      <c r="L133" s="80">
        <v>0</v>
      </c>
      <c r="M133" s="203"/>
      <c r="N133" s="52">
        <v>0</v>
      </c>
      <c r="O133" s="204"/>
      <c r="P133" s="204"/>
      <c r="Q133" s="11">
        <v>7.8635134864999996</v>
      </c>
      <c r="R133" s="204"/>
      <c r="S133" s="204"/>
      <c r="T133" s="53">
        <v>9.7687500000000007</v>
      </c>
      <c r="U133" s="204"/>
      <c r="V133" s="204"/>
      <c r="W133" s="11">
        <v>7.9784052702702004</v>
      </c>
      <c r="X133" s="204"/>
      <c r="Y133" s="204"/>
      <c r="Z133" s="53">
        <v>9.7687500000000007</v>
      </c>
      <c r="AA133" s="204"/>
      <c r="AB133" s="204"/>
      <c r="AC133" s="204"/>
      <c r="AD133" s="204"/>
      <c r="AE133" s="204"/>
      <c r="AF133" s="9">
        <v>2.9264682493512595</v>
      </c>
      <c r="AG133" s="9">
        <v>259</v>
      </c>
      <c r="AH133" s="9">
        <v>0.44756649145043537</v>
      </c>
      <c r="AI133" s="9">
        <v>43</v>
      </c>
      <c r="AJ133" s="9">
        <v>2.0304687499999998</v>
      </c>
      <c r="AK133" s="9" t="s">
        <v>248</v>
      </c>
      <c r="AL133" s="9">
        <v>0</v>
      </c>
      <c r="AM133" s="9"/>
      <c r="AN133" s="9"/>
      <c r="AO133" s="73">
        <v>0</v>
      </c>
      <c r="AP133" s="80">
        <v>0</v>
      </c>
      <c r="AQ133" s="80">
        <v>0</v>
      </c>
      <c r="AR133" s="224">
        <v>74</v>
      </c>
      <c r="AS133" s="224" t="s">
        <v>248</v>
      </c>
      <c r="AT133" s="11">
        <v>2667.5970000000002</v>
      </c>
      <c r="AU133" s="11">
        <v>242.369</v>
      </c>
      <c r="AV133" s="11">
        <v>0</v>
      </c>
      <c r="AW133" s="11">
        <v>74</v>
      </c>
      <c r="AX133" s="221" t="s">
        <v>248</v>
      </c>
      <c r="AY133" s="235" t="s">
        <v>248</v>
      </c>
      <c r="AZ133" s="138">
        <v>47587</v>
      </c>
      <c r="BA133" s="188" t="s">
        <v>248</v>
      </c>
      <c r="BB133" s="203" t="s">
        <v>248</v>
      </c>
      <c r="BC133" s="221" t="s">
        <v>248</v>
      </c>
      <c r="BD133" s="217" t="s">
        <v>61</v>
      </c>
      <c r="BE133" s="201" t="s">
        <v>62</v>
      </c>
      <c r="BF133" s="201" t="s">
        <v>63</v>
      </c>
      <c r="BG133" s="201" t="s">
        <v>196</v>
      </c>
      <c r="BH133" s="456" t="s">
        <v>511</v>
      </c>
      <c r="BI133" s="218" t="s">
        <v>68</v>
      </c>
      <c r="BJ133" s="370">
        <v>214</v>
      </c>
      <c r="BK133" s="370">
        <v>4</v>
      </c>
      <c r="BL133" s="219" t="s">
        <v>65</v>
      </c>
      <c r="BM133" s="52"/>
      <c r="BN133" s="218" t="s">
        <v>343</v>
      </c>
      <c r="BO133" s="217" t="s">
        <v>53</v>
      </c>
      <c r="BP133" s="201" t="s">
        <v>704</v>
      </c>
      <c r="BQ133" s="52" t="s">
        <v>714</v>
      </c>
    </row>
    <row r="134" spans="1:69" ht="15.75">
      <c r="A134" s="207" t="s">
        <v>37</v>
      </c>
      <c r="B134" s="208" t="s">
        <v>40</v>
      </c>
      <c r="C134" s="202" t="s">
        <v>35</v>
      </c>
      <c r="D134" s="210" t="s">
        <v>182</v>
      </c>
      <c r="E134" s="24" t="s">
        <v>618</v>
      </c>
      <c r="F134" s="86">
        <v>58</v>
      </c>
      <c r="G134" s="80">
        <v>0</v>
      </c>
      <c r="H134" s="204"/>
      <c r="I134" s="204"/>
      <c r="J134" s="204"/>
      <c r="K134" s="204"/>
      <c r="L134" s="80">
        <v>0</v>
      </c>
      <c r="M134" s="203"/>
      <c r="N134" s="52">
        <v>0</v>
      </c>
      <c r="O134" s="204"/>
      <c r="P134" s="204"/>
      <c r="Q134" s="11">
        <v>6.0738100862</v>
      </c>
      <c r="R134" s="204"/>
      <c r="S134" s="204"/>
      <c r="T134" s="53">
        <v>7.7749999999999986</v>
      </c>
      <c r="U134" s="204"/>
      <c r="V134" s="204"/>
      <c r="W134" s="11">
        <v>5.7831722068965004</v>
      </c>
      <c r="X134" s="204"/>
      <c r="Y134" s="204"/>
      <c r="Z134" s="53">
        <v>7.3499999999999988</v>
      </c>
      <c r="AA134" s="204"/>
      <c r="AB134" s="204"/>
      <c r="AC134" s="204"/>
      <c r="AD134" s="204"/>
      <c r="AE134" s="204"/>
      <c r="AF134" s="9">
        <v>3.5742857233056879</v>
      </c>
      <c r="AG134" s="9">
        <v>406</v>
      </c>
      <c r="AH134" s="9">
        <v>0.42026452488301275</v>
      </c>
      <c r="AI134" s="9">
        <v>14</v>
      </c>
      <c r="AJ134" s="9">
        <v>2.6166666666666667</v>
      </c>
      <c r="AK134" s="9" t="s">
        <v>248</v>
      </c>
      <c r="AL134" s="9">
        <v>55</v>
      </c>
      <c r="AM134" s="9">
        <v>3.6079220864679908</v>
      </c>
      <c r="AN134" s="9">
        <v>3.6682330827067671</v>
      </c>
      <c r="AO134" s="73">
        <v>0</v>
      </c>
      <c r="AP134" s="80">
        <v>0</v>
      </c>
      <c r="AQ134" s="80">
        <v>0</v>
      </c>
      <c r="AR134" s="224">
        <v>116</v>
      </c>
      <c r="AS134" s="224" t="s">
        <v>248</v>
      </c>
      <c r="AT134" s="11">
        <v>4151.5119999999997</v>
      </c>
      <c r="AU134" s="11">
        <v>0</v>
      </c>
      <c r="AV134" s="11">
        <v>0</v>
      </c>
      <c r="AW134" s="11">
        <v>116</v>
      </c>
      <c r="AX134" s="203" t="s">
        <v>248</v>
      </c>
      <c r="AY134" s="235" t="s">
        <v>248</v>
      </c>
      <c r="AZ134" s="138">
        <v>38148</v>
      </c>
      <c r="BA134" s="188" t="s">
        <v>248</v>
      </c>
      <c r="BB134" s="203" t="s">
        <v>248</v>
      </c>
      <c r="BC134" s="203" t="s">
        <v>248</v>
      </c>
      <c r="BD134" s="217" t="s">
        <v>61</v>
      </c>
      <c r="BE134" s="201" t="s">
        <v>62</v>
      </c>
      <c r="BF134" s="201" t="s">
        <v>63</v>
      </c>
      <c r="BG134" s="201" t="s">
        <v>196</v>
      </c>
      <c r="BH134" s="456" t="s">
        <v>712</v>
      </c>
      <c r="BI134" s="218" t="s">
        <v>64</v>
      </c>
      <c r="BJ134" s="370">
        <v>214</v>
      </c>
      <c r="BK134" s="370">
        <v>1</v>
      </c>
      <c r="BL134" s="219" t="s">
        <v>65</v>
      </c>
      <c r="BM134" s="52"/>
      <c r="BN134" s="218" t="s">
        <v>343</v>
      </c>
      <c r="BO134" s="217" t="s">
        <v>57</v>
      </c>
      <c r="BP134" s="201" t="s">
        <v>681</v>
      </c>
      <c r="BQ134" s="52" t="s">
        <v>717</v>
      </c>
    </row>
    <row r="135" spans="1:69" ht="15.75">
      <c r="A135" s="207" t="s">
        <v>37</v>
      </c>
      <c r="B135" s="208" t="s">
        <v>40</v>
      </c>
      <c r="C135" s="202" t="s">
        <v>35</v>
      </c>
      <c r="D135" s="210" t="s">
        <v>182</v>
      </c>
      <c r="E135" s="24" t="s">
        <v>618</v>
      </c>
      <c r="F135" s="86">
        <v>59</v>
      </c>
      <c r="G135" s="80">
        <v>0</v>
      </c>
      <c r="H135" s="204"/>
      <c r="I135" s="204"/>
      <c r="J135" s="204"/>
      <c r="K135" s="204"/>
      <c r="L135" s="80">
        <v>0</v>
      </c>
      <c r="M135" s="203"/>
      <c r="N135" s="52">
        <v>0</v>
      </c>
      <c r="O135" s="204"/>
      <c r="P135" s="204"/>
      <c r="Q135" s="11">
        <v>8.0311352880999998</v>
      </c>
      <c r="R135" s="204"/>
      <c r="S135" s="204"/>
      <c r="T135" s="53">
        <v>13.512499999999999</v>
      </c>
      <c r="U135" s="204"/>
      <c r="V135" s="204"/>
      <c r="W135" s="11">
        <v>8.0589318813558997</v>
      </c>
      <c r="X135" s="204"/>
      <c r="Y135" s="204"/>
      <c r="Z135" s="53">
        <v>13.762499999999999</v>
      </c>
      <c r="AA135" s="204"/>
      <c r="AB135" s="204"/>
      <c r="AC135" s="204"/>
      <c r="AD135" s="204"/>
      <c r="AE135" s="204"/>
      <c r="AF135" s="9">
        <v>3.1210032853097558</v>
      </c>
      <c r="AG135" s="9">
        <v>406</v>
      </c>
      <c r="AH135" s="9">
        <v>0.65025577826304959</v>
      </c>
      <c r="AI135" s="9">
        <v>76</v>
      </c>
      <c r="AJ135" s="9">
        <v>1.8953125000000002</v>
      </c>
      <c r="AK135" s="9" t="s">
        <v>248</v>
      </c>
      <c r="AL135" s="9">
        <v>48</v>
      </c>
      <c r="AM135" s="9">
        <v>3.2020238116383557</v>
      </c>
      <c r="AN135" s="9">
        <v>3.2625000000000002</v>
      </c>
      <c r="AO135" s="73">
        <v>0</v>
      </c>
      <c r="AP135" s="80">
        <v>0</v>
      </c>
      <c r="AQ135" s="80">
        <v>0</v>
      </c>
      <c r="AR135" s="224">
        <v>118</v>
      </c>
      <c r="AS135" s="224" t="s">
        <v>248</v>
      </c>
      <c r="AT135" s="11">
        <v>3832.8339999999998</v>
      </c>
      <c r="AU135" s="11">
        <v>405.09399999999999</v>
      </c>
      <c r="AV135" s="11">
        <v>0</v>
      </c>
      <c r="AW135" s="11">
        <v>118</v>
      </c>
      <c r="AX135" s="203" t="s">
        <v>248</v>
      </c>
      <c r="AY135" s="235" t="s">
        <v>248</v>
      </c>
      <c r="AZ135" s="138">
        <v>38148</v>
      </c>
      <c r="BA135" s="188" t="s">
        <v>248</v>
      </c>
      <c r="BB135" s="203" t="s">
        <v>248</v>
      </c>
      <c r="BC135" s="203" t="s">
        <v>248</v>
      </c>
      <c r="BD135" s="217" t="s">
        <v>61</v>
      </c>
      <c r="BE135" s="201" t="s">
        <v>62</v>
      </c>
      <c r="BF135" s="201" t="s">
        <v>63</v>
      </c>
      <c r="BG135" s="201" t="s">
        <v>196</v>
      </c>
      <c r="BH135" s="456" t="s">
        <v>712</v>
      </c>
      <c r="BI135" s="218" t="s">
        <v>66</v>
      </c>
      <c r="BJ135" s="370">
        <v>214</v>
      </c>
      <c r="BK135" s="370">
        <v>7</v>
      </c>
      <c r="BL135" s="219" t="s">
        <v>65</v>
      </c>
      <c r="BM135" s="52"/>
      <c r="BN135" s="218" t="s">
        <v>343</v>
      </c>
      <c r="BO135" s="217" t="s">
        <v>57</v>
      </c>
      <c r="BP135" s="201" t="s">
        <v>681</v>
      </c>
      <c r="BQ135" s="52" t="s">
        <v>717</v>
      </c>
    </row>
    <row r="136" spans="1:69" ht="15.75">
      <c r="A136" s="207" t="s">
        <v>37</v>
      </c>
      <c r="B136" s="208" t="s">
        <v>40</v>
      </c>
      <c r="C136" s="202" t="s">
        <v>35</v>
      </c>
      <c r="D136" s="210" t="s">
        <v>182</v>
      </c>
      <c r="E136" s="24" t="s">
        <v>618</v>
      </c>
      <c r="F136" s="86">
        <v>52</v>
      </c>
      <c r="G136" s="80">
        <v>3</v>
      </c>
      <c r="H136" s="204"/>
      <c r="I136" s="204"/>
      <c r="J136" s="204"/>
      <c r="K136" s="204"/>
      <c r="L136" s="80">
        <v>0</v>
      </c>
      <c r="M136" s="203"/>
      <c r="N136" s="52">
        <v>0</v>
      </c>
      <c r="O136" s="204"/>
      <c r="P136" s="204"/>
      <c r="Q136" s="11">
        <v>6.0226733468999996</v>
      </c>
      <c r="R136" s="204"/>
      <c r="S136" s="204"/>
      <c r="T136" s="53">
        <v>8.2749999999999986</v>
      </c>
      <c r="U136" s="204"/>
      <c r="V136" s="204"/>
      <c r="W136" s="11">
        <v>5.3993876122447997</v>
      </c>
      <c r="X136" s="204"/>
      <c r="Y136" s="204"/>
      <c r="Z136" s="53">
        <v>7.9249999999999998</v>
      </c>
      <c r="AA136" s="204"/>
      <c r="AB136" s="204"/>
      <c r="AC136" s="204"/>
      <c r="AD136" s="204"/>
      <c r="AE136" s="204"/>
      <c r="AF136" s="9">
        <v>3.5683649303961777</v>
      </c>
      <c r="AG136" s="9">
        <v>343</v>
      </c>
      <c r="AH136" s="9">
        <v>0.44249279523427887</v>
      </c>
      <c r="AI136" s="9">
        <v>10</v>
      </c>
      <c r="AJ136" s="9">
        <v>2.6117187500000001</v>
      </c>
      <c r="AK136" s="9" t="s">
        <v>248</v>
      </c>
      <c r="AL136" s="9">
        <v>47</v>
      </c>
      <c r="AM136" s="9">
        <v>3.5643769122184592</v>
      </c>
      <c r="AN136" s="9">
        <v>3.6447368421052633</v>
      </c>
      <c r="AO136" s="73">
        <v>0</v>
      </c>
      <c r="AP136" s="80">
        <v>0</v>
      </c>
      <c r="AQ136" s="80">
        <v>0</v>
      </c>
      <c r="AR136" s="224">
        <v>98</v>
      </c>
      <c r="AS136" s="224" t="s">
        <v>248</v>
      </c>
      <c r="AT136" s="11">
        <v>3472.902</v>
      </c>
      <c r="AU136" s="11">
        <v>29.318999999999999</v>
      </c>
      <c r="AV136" s="11">
        <v>0</v>
      </c>
      <c r="AW136" s="11">
        <v>98</v>
      </c>
      <c r="AX136" s="203" t="s">
        <v>248</v>
      </c>
      <c r="AY136" s="235" t="s">
        <v>248</v>
      </c>
      <c r="AZ136" s="138">
        <v>38148</v>
      </c>
      <c r="BA136" s="188" t="s">
        <v>248</v>
      </c>
      <c r="BB136" s="203" t="s">
        <v>248</v>
      </c>
      <c r="BC136" s="203" t="s">
        <v>248</v>
      </c>
      <c r="BD136" s="217" t="s">
        <v>61</v>
      </c>
      <c r="BE136" s="201" t="s">
        <v>62</v>
      </c>
      <c r="BF136" s="201" t="s">
        <v>63</v>
      </c>
      <c r="BG136" s="201" t="s">
        <v>196</v>
      </c>
      <c r="BH136" s="456" t="s">
        <v>712</v>
      </c>
      <c r="BI136" s="218" t="s">
        <v>67</v>
      </c>
      <c r="BJ136" s="370">
        <v>214</v>
      </c>
      <c r="BK136" s="370">
        <v>3</v>
      </c>
      <c r="BL136" s="219" t="s">
        <v>65</v>
      </c>
      <c r="BM136" s="52"/>
      <c r="BN136" s="218" t="s">
        <v>343</v>
      </c>
      <c r="BO136" s="217" t="s">
        <v>57</v>
      </c>
      <c r="BP136" s="201" t="s">
        <v>681</v>
      </c>
      <c r="BQ136" s="52" t="s">
        <v>717</v>
      </c>
    </row>
    <row r="137" spans="1:69" ht="15.75">
      <c r="A137" s="207" t="s">
        <v>37</v>
      </c>
      <c r="B137" s="208" t="s">
        <v>40</v>
      </c>
      <c r="C137" s="202" t="s">
        <v>35</v>
      </c>
      <c r="D137" s="210" t="s">
        <v>182</v>
      </c>
      <c r="E137" s="24" t="s">
        <v>618</v>
      </c>
      <c r="F137" s="86">
        <v>57</v>
      </c>
      <c r="G137" s="80">
        <v>0</v>
      </c>
      <c r="H137" s="204"/>
      <c r="I137" s="204"/>
      <c r="J137" s="204"/>
      <c r="K137" s="204"/>
      <c r="L137" s="80">
        <v>0</v>
      </c>
      <c r="M137" s="203"/>
      <c r="N137" s="52">
        <v>0</v>
      </c>
      <c r="O137" s="204"/>
      <c r="P137" s="204"/>
      <c r="Q137" s="11">
        <v>7.6286665088000003</v>
      </c>
      <c r="R137" s="204"/>
      <c r="S137" s="204"/>
      <c r="T137" s="53">
        <v>9.3149999999999995</v>
      </c>
      <c r="U137" s="204"/>
      <c r="V137" s="204"/>
      <c r="W137" s="11">
        <v>7.6516665263157</v>
      </c>
      <c r="X137" s="204"/>
      <c r="Y137" s="204"/>
      <c r="Z137" s="53">
        <v>9.3583333333333325</v>
      </c>
      <c r="AA137" s="204"/>
      <c r="AB137" s="204"/>
      <c r="AC137" s="204"/>
      <c r="AD137" s="204"/>
      <c r="AE137" s="204"/>
      <c r="AF137" s="9">
        <v>2.7754588787689873</v>
      </c>
      <c r="AG137" s="9">
        <v>384</v>
      </c>
      <c r="AH137" s="9">
        <v>0.33015479670945436</v>
      </c>
      <c r="AI137" s="9">
        <v>52</v>
      </c>
      <c r="AJ137" s="9">
        <v>2.0578431372549022</v>
      </c>
      <c r="AK137" s="9" t="s">
        <v>248</v>
      </c>
      <c r="AL137" s="9">
        <v>0</v>
      </c>
      <c r="AM137" s="9"/>
      <c r="AN137" s="9"/>
      <c r="AO137" s="73">
        <v>0</v>
      </c>
      <c r="AP137" s="80">
        <v>0</v>
      </c>
      <c r="AQ137" s="80">
        <v>0</v>
      </c>
      <c r="AR137" s="224">
        <v>114</v>
      </c>
      <c r="AS137" s="224" t="s">
        <v>248</v>
      </c>
      <c r="AT137" s="11">
        <v>4032.38</v>
      </c>
      <c r="AU137" s="11">
        <v>64.819000000000003</v>
      </c>
      <c r="AV137" s="11">
        <v>0</v>
      </c>
      <c r="AW137" s="11">
        <v>114</v>
      </c>
      <c r="AX137" s="203" t="s">
        <v>248</v>
      </c>
      <c r="AY137" s="235" t="s">
        <v>248</v>
      </c>
      <c r="AZ137" s="138">
        <v>38148</v>
      </c>
      <c r="BA137" s="188" t="s">
        <v>248</v>
      </c>
      <c r="BB137" s="203" t="s">
        <v>248</v>
      </c>
      <c r="BC137" s="203" t="s">
        <v>248</v>
      </c>
      <c r="BD137" s="217" t="s">
        <v>61</v>
      </c>
      <c r="BE137" s="201" t="s">
        <v>62</v>
      </c>
      <c r="BF137" s="201" t="s">
        <v>63</v>
      </c>
      <c r="BG137" s="201" t="s">
        <v>196</v>
      </c>
      <c r="BH137" s="456" t="s">
        <v>712</v>
      </c>
      <c r="BI137" s="218" t="s">
        <v>68</v>
      </c>
      <c r="BJ137" s="370">
        <v>214</v>
      </c>
      <c r="BK137" s="370">
        <v>4</v>
      </c>
      <c r="BL137" s="219" t="s">
        <v>65</v>
      </c>
      <c r="BM137" s="52"/>
      <c r="BN137" s="218" t="s">
        <v>343</v>
      </c>
      <c r="BO137" s="217" t="s">
        <v>57</v>
      </c>
      <c r="BP137" s="201" t="s">
        <v>681</v>
      </c>
      <c r="BQ137" s="52" t="s">
        <v>717</v>
      </c>
    </row>
    <row r="138" spans="1:69" ht="15.75">
      <c r="A138" s="207" t="s">
        <v>37</v>
      </c>
      <c r="B138" s="208" t="s">
        <v>40</v>
      </c>
      <c r="C138" s="202" t="s">
        <v>35</v>
      </c>
      <c r="D138" s="210" t="s">
        <v>182</v>
      </c>
      <c r="E138" s="24" t="s">
        <v>206</v>
      </c>
      <c r="F138" s="86">
        <v>75</v>
      </c>
      <c r="G138" s="80">
        <v>0</v>
      </c>
      <c r="H138" s="204"/>
      <c r="I138" s="204"/>
      <c r="J138" s="204"/>
      <c r="K138" s="204"/>
      <c r="L138" s="80">
        <v>0</v>
      </c>
      <c r="M138" s="203"/>
      <c r="N138" s="52">
        <v>1</v>
      </c>
      <c r="O138" s="204"/>
      <c r="P138" s="204"/>
      <c r="Q138" s="11">
        <v>5.2814130532999997</v>
      </c>
      <c r="R138" s="204"/>
      <c r="S138" s="204"/>
      <c r="T138" s="53">
        <v>5.9659090909090908</v>
      </c>
      <c r="U138" s="204"/>
      <c r="V138" s="204"/>
      <c r="W138" s="11">
        <v>5.0907598266666003</v>
      </c>
      <c r="X138" s="204"/>
      <c r="Y138" s="204"/>
      <c r="Z138" s="53">
        <v>5.953125</v>
      </c>
      <c r="AA138" s="204"/>
      <c r="AB138" s="204"/>
      <c r="AC138" s="204"/>
      <c r="AD138" s="204"/>
      <c r="AE138" s="204"/>
      <c r="AF138" s="9">
        <v>3.7349536856629215</v>
      </c>
      <c r="AG138" s="9">
        <v>517</v>
      </c>
      <c r="AH138" s="9">
        <v>0.41319531984050406</v>
      </c>
      <c r="AI138" s="9">
        <v>10</v>
      </c>
      <c r="AJ138" s="9">
        <v>2.9733333333333336</v>
      </c>
      <c r="AK138" s="9" t="s">
        <v>248</v>
      </c>
      <c r="AL138" s="9">
        <v>73</v>
      </c>
      <c r="AM138" s="9">
        <v>3.7373777082055044</v>
      </c>
      <c r="AN138" s="9">
        <v>3.7297120418848166</v>
      </c>
      <c r="AO138" s="73">
        <v>0</v>
      </c>
      <c r="AP138" s="80">
        <v>0</v>
      </c>
      <c r="AQ138" s="80">
        <v>0</v>
      </c>
      <c r="AR138" s="224">
        <v>150</v>
      </c>
      <c r="AS138" s="224" t="s">
        <v>248</v>
      </c>
      <c r="AT138" s="11">
        <v>5705.7020000000002</v>
      </c>
      <c r="AU138" s="11">
        <v>0</v>
      </c>
      <c r="AV138" s="11">
        <v>0</v>
      </c>
      <c r="AW138" s="11">
        <v>150</v>
      </c>
      <c r="AX138" s="203" t="s">
        <v>248</v>
      </c>
      <c r="AY138" s="235" t="s">
        <v>248</v>
      </c>
      <c r="AZ138" s="138">
        <v>24787</v>
      </c>
      <c r="BA138" s="188" t="s">
        <v>248</v>
      </c>
      <c r="BB138" s="203" t="s">
        <v>248</v>
      </c>
      <c r="BC138" s="203" t="s">
        <v>248</v>
      </c>
      <c r="BD138" s="217" t="s">
        <v>61</v>
      </c>
      <c r="BE138" s="201" t="s">
        <v>62</v>
      </c>
      <c r="BF138" s="201" t="s">
        <v>63</v>
      </c>
      <c r="BG138" s="201" t="s">
        <v>196</v>
      </c>
      <c r="BH138" s="456" t="s">
        <v>513</v>
      </c>
      <c r="BI138" s="218" t="s">
        <v>64</v>
      </c>
      <c r="BJ138" s="370">
        <v>214</v>
      </c>
      <c r="BK138" s="370">
        <v>1</v>
      </c>
      <c r="BL138" s="219" t="s">
        <v>65</v>
      </c>
      <c r="BM138" s="52"/>
      <c r="BN138" s="218" t="s">
        <v>343</v>
      </c>
      <c r="BO138" s="217" t="s">
        <v>700</v>
      </c>
      <c r="BP138" s="201" t="s">
        <v>686</v>
      </c>
      <c r="BQ138" s="52" t="s">
        <v>719</v>
      </c>
    </row>
    <row r="139" spans="1:69" ht="15.75">
      <c r="A139" s="207" t="s">
        <v>37</v>
      </c>
      <c r="B139" s="208" t="s">
        <v>40</v>
      </c>
      <c r="C139" s="202" t="s">
        <v>35</v>
      </c>
      <c r="D139" s="210" t="s">
        <v>182</v>
      </c>
      <c r="E139" s="24" t="s">
        <v>206</v>
      </c>
      <c r="F139" s="86">
        <v>73</v>
      </c>
      <c r="G139" s="80">
        <v>1</v>
      </c>
      <c r="H139" s="204"/>
      <c r="I139" s="204"/>
      <c r="J139" s="204"/>
      <c r="K139" s="204"/>
      <c r="L139" s="80">
        <v>0</v>
      </c>
      <c r="M139" s="203"/>
      <c r="N139" s="52">
        <v>0</v>
      </c>
      <c r="O139" s="204"/>
      <c r="P139" s="204"/>
      <c r="Q139" s="11">
        <v>6.9085135416999996</v>
      </c>
      <c r="R139" s="204"/>
      <c r="S139" s="204"/>
      <c r="T139" s="53">
        <v>9.1999999999999957</v>
      </c>
      <c r="U139" s="204"/>
      <c r="V139" s="204"/>
      <c r="W139" s="11">
        <v>6.8345830416666002</v>
      </c>
      <c r="X139" s="204"/>
      <c r="Y139" s="204"/>
      <c r="Z139" s="53">
        <v>8.8499999999999979</v>
      </c>
      <c r="AA139" s="204"/>
      <c r="AB139" s="204"/>
      <c r="AC139" s="204"/>
      <c r="AD139" s="204"/>
      <c r="AE139" s="204"/>
      <c r="AF139" s="9">
        <v>2.9483500973319616</v>
      </c>
      <c r="AG139" s="9">
        <v>497</v>
      </c>
      <c r="AH139" s="9">
        <v>0.37963971545043557</v>
      </c>
      <c r="AI139" s="9">
        <v>51</v>
      </c>
      <c r="AJ139" s="9">
        <v>2.1723404255319148</v>
      </c>
      <c r="AK139" s="9" t="s">
        <v>248</v>
      </c>
      <c r="AL139" s="9">
        <v>1</v>
      </c>
      <c r="AM139" s="9">
        <v>3.6142857074737549</v>
      </c>
      <c r="AN139" s="9">
        <v>3.5625</v>
      </c>
      <c r="AO139" s="73">
        <v>0</v>
      </c>
      <c r="AP139" s="80">
        <v>0</v>
      </c>
      <c r="AQ139" s="80">
        <v>0</v>
      </c>
      <c r="AR139" s="224">
        <v>144</v>
      </c>
      <c r="AS139" s="224" t="s">
        <v>248</v>
      </c>
      <c r="AT139" s="11">
        <v>5463.0079999999998</v>
      </c>
      <c r="AU139" s="11">
        <v>19.959</v>
      </c>
      <c r="AV139" s="11">
        <v>0</v>
      </c>
      <c r="AW139" s="11">
        <v>144</v>
      </c>
      <c r="AX139" s="203" t="s">
        <v>248</v>
      </c>
      <c r="AY139" s="235" t="s">
        <v>248</v>
      </c>
      <c r="AZ139" s="138">
        <v>24787</v>
      </c>
      <c r="BA139" s="188" t="s">
        <v>248</v>
      </c>
      <c r="BB139" s="203" t="s">
        <v>248</v>
      </c>
      <c r="BC139" s="203" t="s">
        <v>248</v>
      </c>
      <c r="BD139" s="217" t="s">
        <v>61</v>
      </c>
      <c r="BE139" s="201" t="s">
        <v>62</v>
      </c>
      <c r="BF139" s="201" t="s">
        <v>63</v>
      </c>
      <c r="BG139" s="201" t="s">
        <v>196</v>
      </c>
      <c r="BH139" s="456" t="s">
        <v>513</v>
      </c>
      <c r="BI139" s="218" t="s">
        <v>66</v>
      </c>
      <c r="BJ139" s="370">
        <v>214</v>
      </c>
      <c r="BK139" s="370">
        <v>7</v>
      </c>
      <c r="BL139" s="219" t="s">
        <v>65</v>
      </c>
      <c r="BM139" s="52"/>
      <c r="BN139" s="218" t="s">
        <v>343</v>
      </c>
      <c r="BO139" s="217" t="s">
        <v>700</v>
      </c>
      <c r="BP139" s="201" t="s">
        <v>686</v>
      </c>
      <c r="BQ139" s="52" t="s">
        <v>719</v>
      </c>
    </row>
    <row r="140" spans="1:69" ht="15.75">
      <c r="A140" s="207" t="s">
        <v>37</v>
      </c>
      <c r="B140" s="208" t="s">
        <v>40</v>
      </c>
      <c r="C140" s="202" t="s">
        <v>35</v>
      </c>
      <c r="D140" s="210" t="s">
        <v>182</v>
      </c>
      <c r="E140" s="24" t="s">
        <v>206</v>
      </c>
      <c r="F140" s="86">
        <v>46</v>
      </c>
      <c r="G140" s="80">
        <v>0</v>
      </c>
      <c r="H140" s="204"/>
      <c r="I140" s="204"/>
      <c r="J140" s="204"/>
      <c r="K140" s="204"/>
      <c r="L140" s="80">
        <v>0</v>
      </c>
      <c r="M140" s="203"/>
      <c r="N140" s="52">
        <v>0</v>
      </c>
      <c r="O140" s="204"/>
      <c r="P140" s="204"/>
      <c r="Q140" s="11">
        <v>6.5054346739</v>
      </c>
      <c r="R140" s="204"/>
      <c r="S140" s="204"/>
      <c r="T140" s="53">
        <v>10.674999999999999</v>
      </c>
      <c r="U140" s="204"/>
      <c r="V140" s="204"/>
      <c r="W140" s="11">
        <v>6.6844344782608003</v>
      </c>
      <c r="X140" s="204"/>
      <c r="Y140" s="204"/>
      <c r="Z140" s="53">
        <v>11.174999999999999</v>
      </c>
      <c r="AA140" s="204"/>
      <c r="AB140" s="204"/>
      <c r="AC140" s="204"/>
      <c r="AD140" s="204"/>
      <c r="AE140" s="204"/>
      <c r="AF140" s="9">
        <v>3.6235869845248154</v>
      </c>
      <c r="AG140" s="9">
        <v>322</v>
      </c>
      <c r="AH140" s="9">
        <v>0.47277416580592241</v>
      </c>
      <c r="AI140" s="9">
        <v>7</v>
      </c>
      <c r="AJ140" s="9">
        <v>2.7275</v>
      </c>
      <c r="AK140" s="9" t="s">
        <v>248</v>
      </c>
      <c r="AL140" s="9">
        <v>42</v>
      </c>
      <c r="AM140" s="9">
        <v>3.6999660154589185</v>
      </c>
      <c r="AN140" s="9">
        <v>3.7288961038961039</v>
      </c>
      <c r="AO140" s="73">
        <v>0</v>
      </c>
      <c r="AP140" s="80">
        <v>0</v>
      </c>
      <c r="AQ140" s="80">
        <v>0</v>
      </c>
      <c r="AR140" s="224">
        <v>92</v>
      </c>
      <c r="AS140" s="224" t="s">
        <v>248</v>
      </c>
      <c r="AT140" s="11">
        <v>3487.7049999999999</v>
      </c>
      <c r="AU140" s="11">
        <v>58.33</v>
      </c>
      <c r="AV140" s="11">
        <v>0</v>
      </c>
      <c r="AW140" s="11">
        <v>92</v>
      </c>
      <c r="AX140" s="203" t="s">
        <v>248</v>
      </c>
      <c r="AY140" s="235" t="s">
        <v>248</v>
      </c>
      <c r="AZ140" s="138">
        <v>24787</v>
      </c>
      <c r="BA140" s="188" t="s">
        <v>248</v>
      </c>
      <c r="BB140" s="203" t="s">
        <v>248</v>
      </c>
      <c r="BC140" s="203" t="s">
        <v>248</v>
      </c>
      <c r="BD140" s="217" t="s">
        <v>61</v>
      </c>
      <c r="BE140" s="201" t="s">
        <v>62</v>
      </c>
      <c r="BF140" s="201" t="s">
        <v>63</v>
      </c>
      <c r="BG140" s="201" t="s">
        <v>196</v>
      </c>
      <c r="BH140" s="456" t="s">
        <v>513</v>
      </c>
      <c r="BI140" s="218" t="s">
        <v>67</v>
      </c>
      <c r="BJ140" s="370">
        <v>214</v>
      </c>
      <c r="BK140" s="370">
        <v>3</v>
      </c>
      <c r="BL140" s="219" t="s">
        <v>65</v>
      </c>
      <c r="BM140" s="52"/>
      <c r="BN140" s="218" t="s">
        <v>343</v>
      </c>
      <c r="BO140" s="217" t="s">
        <v>700</v>
      </c>
      <c r="BP140" s="201" t="s">
        <v>686</v>
      </c>
      <c r="BQ140" s="52" t="s">
        <v>719</v>
      </c>
    </row>
    <row r="141" spans="1:69" ht="15.75">
      <c r="A141" s="207" t="s">
        <v>37</v>
      </c>
      <c r="B141" s="208" t="s">
        <v>40</v>
      </c>
      <c r="C141" s="202" t="s">
        <v>35</v>
      </c>
      <c r="D141" s="210" t="s">
        <v>182</v>
      </c>
      <c r="E141" s="24" t="s">
        <v>206</v>
      </c>
      <c r="F141" s="86">
        <v>34</v>
      </c>
      <c r="G141" s="80">
        <v>0</v>
      </c>
      <c r="H141" s="204"/>
      <c r="I141" s="204"/>
      <c r="J141" s="204"/>
      <c r="K141" s="204"/>
      <c r="L141" s="80">
        <v>0</v>
      </c>
      <c r="M141" s="203"/>
      <c r="N141" s="52">
        <v>0</v>
      </c>
      <c r="O141" s="204"/>
      <c r="P141" s="204"/>
      <c r="Q141" s="11">
        <v>7.3211469117999997</v>
      </c>
      <c r="R141" s="204"/>
      <c r="S141" s="204"/>
      <c r="T141" s="53">
        <v>9.0749999999999993</v>
      </c>
      <c r="U141" s="204"/>
      <c r="V141" s="204"/>
      <c r="W141" s="11">
        <v>7.4752351470588003</v>
      </c>
      <c r="X141" s="204"/>
      <c r="Y141" s="204"/>
      <c r="Z141" s="53">
        <v>9.3249999999999993</v>
      </c>
      <c r="AA141" s="204"/>
      <c r="AB141" s="204"/>
      <c r="AC141" s="204"/>
      <c r="AD141" s="204"/>
      <c r="AE141" s="204"/>
      <c r="AF141" s="9">
        <v>2.7264502208470267</v>
      </c>
      <c r="AG141" s="9">
        <v>231</v>
      </c>
      <c r="AH141" s="9">
        <v>0.34240224996866564</v>
      </c>
      <c r="AI141" s="9">
        <v>43</v>
      </c>
      <c r="AJ141" s="9">
        <v>1.9954545454545456</v>
      </c>
      <c r="AK141" s="9" t="s">
        <v>248</v>
      </c>
      <c r="AL141" s="9">
        <v>0</v>
      </c>
      <c r="AM141" s="9"/>
      <c r="AN141" s="9"/>
      <c r="AO141" s="73">
        <v>0</v>
      </c>
      <c r="AP141" s="80">
        <v>0</v>
      </c>
      <c r="AQ141" s="80">
        <v>0</v>
      </c>
      <c r="AR141" s="224">
        <v>68</v>
      </c>
      <c r="AS141" s="224" t="s">
        <v>248</v>
      </c>
      <c r="AT141" s="11">
        <v>2206.8870000000002</v>
      </c>
      <c r="AU141" s="11">
        <v>392.91899999999998</v>
      </c>
      <c r="AV141" s="11">
        <v>0</v>
      </c>
      <c r="AW141" s="11">
        <v>68</v>
      </c>
      <c r="AX141" s="203" t="s">
        <v>248</v>
      </c>
      <c r="AY141" s="235" t="s">
        <v>248</v>
      </c>
      <c r="AZ141" s="138">
        <v>24787</v>
      </c>
      <c r="BA141" s="188" t="s">
        <v>248</v>
      </c>
      <c r="BB141" s="203" t="s">
        <v>248</v>
      </c>
      <c r="BC141" s="203" t="s">
        <v>248</v>
      </c>
      <c r="BD141" s="217" t="s">
        <v>61</v>
      </c>
      <c r="BE141" s="201" t="s">
        <v>62</v>
      </c>
      <c r="BF141" s="201" t="s">
        <v>63</v>
      </c>
      <c r="BG141" s="201" t="s">
        <v>196</v>
      </c>
      <c r="BH141" s="456" t="s">
        <v>513</v>
      </c>
      <c r="BI141" s="218" t="s">
        <v>68</v>
      </c>
      <c r="BJ141" s="370">
        <v>214</v>
      </c>
      <c r="BK141" s="370">
        <v>4</v>
      </c>
      <c r="BL141" s="219" t="s">
        <v>65</v>
      </c>
      <c r="BM141" s="52"/>
      <c r="BN141" s="218" t="s">
        <v>343</v>
      </c>
      <c r="BO141" s="217" t="s">
        <v>700</v>
      </c>
      <c r="BP141" s="201" t="s">
        <v>686</v>
      </c>
      <c r="BQ141" s="52" t="s">
        <v>719</v>
      </c>
    </row>
    <row r="142" spans="1:69" ht="15.75">
      <c r="A142" s="207" t="s">
        <v>37</v>
      </c>
      <c r="B142" s="208" t="s">
        <v>40</v>
      </c>
      <c r="C142" s="202" t="s">
        <v>35</v>
      </c>
      <c r="D142" s="210" t="s">
        <v>182</v>
      </c>
      <c r="E142" s="24" t="s">
        <v>254</v>
      </c>
      <c r="F142" s="86">
        <v>41</v>
      </c>
      <c r="G142" s="80">
        <v>0</v>
      </c>
      <c r="H142" s="204"/>
      <c r="I142" s="204"/>
      <c r="J142" s="204"/>
      <c r="K142" s="204"/>
      <c r="L142" s="80">
        <v>0</v>
      </c>
      <c r="M142" s="203"/>
      <c r="N142" s="52">
        <v>0</v>
      </c>
      <c r="O142" s="204"/>
      <c r="P142" s="204"/>
      <c r="Q142" s="11">
        <v>5.0828779023999999</v>
      </c>
      <c r="R142" s="204"/>
      <c r="S142" s="204"/>
      <c r="T142" s="53">
        <v>5.996428571428571</v>
      </c>
      <c r="U142" s="204"/>
      <c r="V142" s="204"/>
      <c r="W142" s="11">
        <v>4.8711948780487004</v>
      </c>
      <c r="X142" s="204"/>
      <c r="Y142" s="204"/>
      <c r="Z142" s="53">
        <v>5.8249999999999993</v>
      </c>
      <c r="AA142" s="204"/>
      <c r="AB142" s="204"/>
      <c r="AC142" s="204"/>
      <c r="AD142" s="204"/>
      <c r="AE142" s="204"/>
      <c r="AF142" s="9">
        <v>3.6957143001024728</v>
      </c>
      <c r="AG142" s="9">
        <v>287</v>
      </c>
      <c r="AH142" s="9">
        <v>0.35555921887876174</v>
      </c>
      <c r="AI142" s="9">
        <v>5</v>
      </c>
      <c r="AJ142" s="9">
        <v>3.0328431372549018</v>
      </c>
      <c r="AK142" s="9" t="s">
        <v>248</v>
      </c>
      <c r="AL142" s="9">
        <v>40</v>
      </c>
      <c r="AM142" s="9">
        <v>3.707571443489619</v>
      </c>
      <c r="AN142" s="9">
        <v>3.7202072538860103</v>
      </c>
      <c r="AO142" s="73">
        <v>0</v>
      </c>
      <c r="AP142" s="80">
        <v>0</v>
      </c>
      <c r="AQ142" s="80">
        <v>0</v>
      </c>
      <c r="AR142" s="224">
        <v>82</v>
      </c>
      <c r="AS142" s="224" t="s">
        <v>248</v>
      </c>
      <c r="AT142" s="11">
        <v>2942.8330000000001</v>
      </c>
      <c r="AU142" s="11">
        <v>0</v>
      </c>
      <c r="AV142" s="11">
        <v>0</v>
      </c>
      <c r="AW142" s="11">
        <v>82</v>
      </c>
      <c r="AX142" s="203" t="s">
        <v>248</v>
      </c>
      <c r="AY142" s="235" t="s">
        <v>248</v>
      </c>
      <c r="AZ142" s="138">
        <v>21933</v>
      </c>
      <c r="BA142" s="188" t="s">
        <v>248</v>
      </c>
      <c r="BB142" s="203" t="s">
        <v>248</v>
      </c>
      <c r="BC142" s="203" t="s">
        <v>248</v>
      </c>
      <c r="BD142" s="217" t="s">
        <v>61</v>
      </c>
      <c r="BE142" s="201" t="s">
        <v>62</v>
      </c>
      <c r="BF142" s="201" t="s">
        <v>63</v>
      </c>
      <c r="BG142" s="201" t="s">
        <v>196</v>
      </c>
      <c r="BH142" s="456" t="s">
        <v>712</v>
      </c>
      <c r="BI142" s="218" t="s">
        <v>64</v>
      </c>
      <c r="BJ142" s="370">
        <v>214</v>
      </c>
      <c r="BK142" s="370">
        <v>1</v>
      </c>
      <c r="BL142" s="219" t="s">
        <v>65</v>
      </c>
      <c r="BM142" s="52"/>
      <c r="BN142" s="218" t="s">
        <v>343</v>
      </c>
      <c r="BO142" s="217" t="s">
        <v>59</v>
      </c>
      <c r="BP142" s="201" t="s">
        <v>693</v>
      </c>
      <c r="BQ142" s="52" t="s">
        <v>715</v>
      </c>
    </row>
    <row r="143" spans="1:69" ht="15.75">
      <c r="A143" s="207" t="s">
        <v>37</v>
      </c>
      <c r="B143" s="208" t="s">
        <v>40</v>
      </c>
      <c r="C143" s="202" t="s">
        <v>35</v>
      </c>
      <c r="D143" s="210" t="s">
        <v>182</v>
      </c>
      <c r="E143" s="24" t="s">
        <v>254</v>
      </c>
      <c r="F143" s="86">
        <v>33</v>
      </c>
      <c r="G143" s="80">
        <v>0</v>
      </c>
      <c r="H143" s="204"/>
      <c r="I143" s="204"/>
      <c r="J143" s="204"/>
      <c r="K143" s="204"/>
      <c r="L143" s="80">
        <v>0</v>
      </c>
      <c r="M143" s="203"/>
      <c r="N143" s="52">
        <v>0</v>
      </c>
      <c r="O143" s="204"/>
      <c r="P143" s="204"/>
      <c r="Q143" s="11">
        <v>6.7432118484999997</v>
      </c>
      <c r="R143" s="204"/>
      <c r="S143" s="204"/>
      <c r="T143" s="53">
        <v>7.8374999999999995</v>
      </c>
      <c r="U143" s="204"/>
      <c r="V143" s="204"/>
      <c r="W143" s="11">
        <v>6.6644846666666</v>
      </c>
      <c r="X143" s="204"/>
      <c r="Y143" s="204"/>
      <c r="Z143" s="53">
        <v>8.3374999999999986</v>
      </c>
      <c r="AA143" s="204"/>
      <c r="AB143" s="204"/>
      <c r="AC143" s="204"/>
      <c r="AD143" s="204"/>
      <c r="AE143" s="204"/>
      <c r="AF143" s="9">
        <v>2.8863392913980142</v>
      </c>
      <c r="AG143" s="9">
        <v>224</v>
      </c>
      <c r="AH143" s="9">
        <v>0.42255485657305658</v>
      </c>
      <c r="AI143" s="9">
        <v>32</v>
      </c>
      <c r="AJ143" s="9">
        <v>2.0510000000000002</v>
      </c>
      <c r="AK143" s="9" t="s">
        <v>248</v>
      </c>
      <c r="AL143" s="9">
        <v>2</v>
      </c>
      <c r="AM143" s="9">
        <v>3.2900000129427225</v>
      </c>
      <c r="AN143" s="9">
        <v>3.5</v>
      </c>
      <c r="AO143" s="73">
        <v>0</v>
      </c>
      <c r="AP143" s="80">
        <v>0</v>
      </c>
      <c r="AQ143" s="80">
        <v>0</v>
      </c>
      <c r="AR143" s="224">
        <v>66</v>
      </c>
      <c r="AS143" s="224" t="s">
        <v>248</v>
      </c>
      <c r="AT143" s="11">
        <v>2362.0300000000002</v>
      </c>
      <c r="AU143" s="11">
        <v>0</v>
      </c>
      <c r="AV143" s="11">
        <v>0</v>
      </c>
      <c r="AW143" s="11">
        <v>66</v>
      </c>
      <c r="AX143" s="203" t="s">
        <v>248</v>
      </c>
      <c r="AY143" s="235" t="s">
        <v>248</v>
      </c>
      <c r="AZ143" s="138">
        <v>21933</v>
      </c>
      <c r="BA143" s="188" t="s">
        <v>248</v>
      </c>
      <c r="BB143" s="203" t="s">
        <v>248</v>
      </c>
      <c r="BC143" s="203" t="s">
        <v>248</v>
      </c>
      <c r="BD143" s="217" t="s">
        <v>61</v>
      </c>
      <c r="BE143" s="201" t="s">
        <v>62</v>
      </c>
      <c r="BF143" s="201" t="s">
        <v>63</v>
      </c>
      <c r="BG143" s="201" t="s">
        <v>196</v>
      </c>
      <c r="BH143" s="456" t="s">
        <v>712</v>
      </c>
      <c r="BI143" s="218" t="s">
        <v>66</v>
      </c>
      <c r="BJ143" s="370">
        <v>214</v>
      </c>
      <c r="BK143" s="370">
        <v>7</v>
      </c>
      <c r="BL143" s="219" t="s">
        <v>65</v>
      </c>
      <c r="BM143" s="52"/>
      <c r="BN143" s="218" t="s">
        <v>343</v>
      </c>
      <c r="BO143" s="217" t="s">
        <v>59</v>
      </c>
      <c r="BP143" s="201" t="s">
        <v>693</v>
      </c>
      <c r="BQ143" s="52" t="s">
        <v>715</v>
      </c>
    </row>
    <row r="144" spans="1:69" ht="15.75">
      <c r="A144" s="207" t="s">
        <v>37</v>
      </c>
      <c r="B144" s="208" t="s">
        <v>40</v>
      </c>
      <c r="C144" s="202" t="s">
        <v>35</v>
      </c>
      <c r="D144" s="210" t="s">
        <v>182</v>
      </c>
      <c r="E144" s="24" t="s">
        <v>254</v>
      </c>
      <c r="F144" s="86">
        <v>41</v>
      </c>
      <c r="G144" s="80">
        <v>0</v>
      </c>
      <c r="H144" s="204"/>
      <c r="I144" s="204"/>
      <c r="J144" s="204"/>
      <c r="K144" s="204"/>
      <c r="L144" s="80">
        <v>1</v>
      </c>
      <c r="M144" s="203"/>
      <c r="N144" s="52">
        <v>0</v>
      </c>
      <c r="O144" s="204"/>
      <c r="P144" s="204"/>
      <c r="Q144" s="11">
        <v>6.1789249000000002</v>
      </c>
      <c r="R144" s="204"/>
      <c r="S144" s="204"/>
      <c r="T144" s="53">
        <v>8</v>
      </c>
      <c r="U144" s="204"/>
      <c r="V144" s="204"/>
      <c r="W144" s="11">
        <v>6.2425999000000001</v>
      </c>
      <c r="X144" s="204"/>
      <c r="Y144" s="204"/>
      <c r="Z144" s="53">
        <v>7.5</v>
      </c>
      <c r="AA144" s="204"/>
      <c r="AB144" s="204"/>
      <c r="AC144" s="204"/>
      <c r="AD144" s="204"/>
      <c r="AE144" s="204"/>
      <c r="AF144" s="9">
        <v>3.6025000159229554</v>
      </c>
      <c r="AG144" s="9">
        <v>280</v>
      </c>
      <c r="AH144" s="9">
        <v>0.41029693392558431</v>
      </c>
      <c r="AI144" s="9">
        <v>5</v>
      </c>
      <c r="AJ144" s="9">
        <v>2.7045454545454546</v>
      </c>
      <c r="AK144" s="9" t="s">
        <v>248</v>
      </c>
      <c r="AL144" s="9">
        <v>40</v>
      </c>
      <c r="AM144" s="9">
        <v>3.6025000159229554</v>
      </c>
      <c r="AN144" s="9">
        <v>3.6453488372093021</v>
      </c>
      <c r="AO144" s="73">
        <v>0</v>
      </c>
      <c r="AP144" s="80">
        <v>0</v>
      </c>
      <c r="AQ144" s="80">
        <v>0</v>
      </c>
      <c r="AR144" s="224">
        <v>82</v>
      </c>
      <c r="AS144" s="224" t="s">
        <v>248</v>
      </c>
      <c r="AT144" s="11">
        <v>2901.9690000000001</v>
      </c>
      <c r="AU144" s="11">
        <v>0</v>
      </c>
      <c r="AV144" s="11">
        <v>0</v>
      </c>
      <c r="AW144" s="11">
        <v>82</v>
      </c>
      <c r="AX144" s="203" t="s">
        <v>248</v>
      </c>
      <c r="AY144" s="235" t="s">
        <v>248</v>
      </c>
      <c r="AZ144" s="138">
        <v>21933</v>
      </c>
      <c r="BA144" s="188" t="s">
        <v>248</v>
      </c>
      <c r="BB144" s="203" t="s">
        <v>248</v>
      </c>
      <c r="BC144" s="203" t="s">
        <v>248</v>
      </c>
      <c r="BD144" s="217" t="s">
        <v>61</v>
      </c>
      <c r="BE144" s="201" t="s">
        <v>62</v>
      </c>
      <c r="BF144" s="201" t="s">
        <v>63</v>
      </c>
      <c r="BG144" s="201" t="s">
        <v>196</v>
      </c>
      <c r="BH144" s="456" t="s">
        <v>712</v>
      </c>
      <c r="BI144" s="218" t="s">
        <v>67</v>
      </c>
      <c r="BJ144" s="370">
        <v>214</v>
      </c>
      <c r="BK144" s="370">
        <v>3</v>
      </c>
      <c r="BL144" s="219" t="s">
        <v>65</v>
      </c>
      <c r="BM144" s="52"/>
      <c r="BN144" s="218" t="s">
        <v>343</v>
      </c>
      <c r="BO144" s="217" t="s">
        <v>59</v>
      </c>
      <c r="BP144" s="201" t="s">
        <v>693</v>
      </c>
      <c r="BQ144" s="52" t="s">
        <v>715</v>
      </c>
    </row>
    <row r="145" spans="1:69" ht="15.75">
      <c r="A145" s="207" t="s">
        <v>37</v>
      </c>
      <c r="B145" s="208" t="s">
        <v>40</v>
      </c>
      <c r="C145" s="202" t="s">
        <v>35</v>
      </c>
      <c r="D145" s="210" t="s">
        <v>182</v>
      </c>
      <c r="E145" s="24" t="s">
        <v>254</v>
      </c>
      <c r="F145" s="86">
        <v>36</v>
      </c>
      <c r="G145" s="80">
        <v>1</v>
      </c>
      <c r="H145" s="204"/>
      <c r="I145" s="204"/>
      <c r="J145" s="204"/>
      <c r="K145" s="204"/>
      <c r="L145" s="80">
        <v>0</v>
      </c>
      <c r="M145" s="203"/>
      <c r="N145" s="52">
        <v>0</v>
      </c>
      <c r="O145" s="204"/>
      <c r="P145" s="204"/>
      <c r="Q145" s="11">
        <v>7.3890855713999999</v>
      </c>
      <c r="R145" s="204"/>
      <c r="S145" s="204"/>
      <c r="T145" s="53">
        <v>8.875</v>
      </c>
      <c r="U145" s="204"/>
      <c r="V145" s="204"/>
      <c r="W145" s="11">
        <v>7.4701712571428001</v>
      </c>
      <c r="X145" s="204"/>
      <c r="Y145" s="204"/>
      <c r="Z145" s="53">
        <v>9.125</v>
      </c>
      <c r="AA145" s="204"/>
      <c r="AB145" s="204"/>
      <c r="AC145" s="204"/>
      <c r="AD145" s="204"/>
      <c r="AE145" s="204"/>
      <c r="AF145" s="9">
        <v>2.7208571482677848</v>
      </c>
      <c r="AG145" s="9">
        <v>245</v>
      </c>
      <c r="AH145" s="9">
        <v>0.24816152371683789</v>
      </c>
      <c r="AI145" s="9">
        <v>46</v>
      </c>
      <c r="AJ145" s="9">
        <v>2.1075581395348837</v>
      </c>
      <c r="AK145" s="9" t="s">
        <v>248</v>
      </c>
      <c r="AL145" s="9">
        <v>0</v>
      </c>
      <c r="AM145" s="9"/>
      <c r="AN145" s="9"/>
      <c r="AO145" s="73">
        <v>0</v>
      </c>
      <c r="AP145" s="80">
        <v>0</v>
      </c>
      <c r="AQ145" s="80">
        <v>0</v>
      </c>
      <c r="AR145" s="224">
        <v>70</v>
      </c>
      <c r="AS145" s="224" t="s">
        <v>248</v>
      </c>
      <c r="AT145" s="11">
        <v>2515.5349999999999</v>
      </c>
      <c r="AU145" s="11">
        <v>0</v>
      </c>
      <c r="AV145" s="11">
        <v>0</v>
      </c>
      <c r="AW145" s="11">
        <v>70</v>
      </c>
      <c r="AX145" s="203" t="s">
        <v>248</v>
      </c>
      <c r="AY145" s="235" t="s">
        <v>248</v>
      </c>
      <c r="AZ145" s="138">
        <v>21933</v>
      </c>
      <c r="BA145" s="188" t="s">
        <v>248</v>
      </c>
      <c r="BB145" s="203" t="s">
        <v>248</v>
      </c>
      <c r="BC145" s="203" t="s">
        <v>248</v>
      </c>
      <c r="BD145" s="217" t="s">
        <v>61</v>
      </c>
      <c r="BE145" s="201" t="s">
        <v>62</v>
      </c>
      <c r="BF145" s="201" t="s">
        <v>63</v>
      </c>
      <c r="BG145" s="201" t="s">
        <v>196</v>
      </c>
      <c r="BH145" s="456" t="s">
        <v>712</v>
      </c>
      <c r="BI145" s="218" t="s">
        <v>68</v>
      </c>
      <c r="BJ145" s="370">
        <v>214</v>
      </c>
      <c r="BK145" s="370">
        <v>4</v>
      </c>
      <c r="BL145" s="219" t="s">
        <v>65</v>
      </c>
      <c r="BM145" s="52"/>
      <c r="BN145" s="218" t="s">
        <v>343</v>
      </c>
      <c r="BO145" s="217" t="s">
        <v>59</v>
      </c>
      <c r="BP145" s="201" t="s">
        <v>693</v>
      </c>
      <c r="BQ145" s="52" t="s">
        <v>715</v>
      </c>
    </row>
    <row r="146" spans="1:69" ht="15.75">
      <c r="A146" s="207" t="s">
        <v>37</v>
      </c>
      <c r="B146" s="208" t="s">
        <v>40</v>
      </c>
      <c r="C146" s="202" t="s">
        <v>35</v>
      </c>
      <c r="D146" s="210" t="s">
        <v>182</v>
      </c>
      <c r="E146" s="24" t="s">
        <v>673</v>
      </c>
      <c r="F146" s="86">
        <v>90</v>
      </c>
      <c r="G146" s="80">
        <v>1</v>
      </c>
      <c r="H146" s="204"/>
      <c r="I146" s="204"/>
      <c r="J146" s="204"/>
      <c r="K146" s="204"/>
      <c r="L146" s="80">
        <v>0</v>
      </c>
      <c r="M146" s="203"/>
      <c r="N146" s="52">
        <v>3</v>
      </c>
      <c r="O146" s="204"/>
      <c r="P146" s="204"/>
      <c r="Q146" s="11">
        <v>5.6459549774999997</v>
      </c>
      <c r="R146" s="204"/>
      <c r="S146" s="204"/>
      <c r="T146" s="53">
        <v>7.7749999999999986</v>
      </c>
      <c r="U146" s="204"/>
      <c r="V146" s="204"/>
      <c r="W146" s="11">
        <v>5.4625729887640002</v>
      </c>
      <c r="X146" s="204"/>
      <c r="Y146" s="204"/>
      <c r="Z146" s="53">
        <v>7.2749999999999986</v>
      </c>
      <c r="AA146" s="204"/>
      <c r="AB146" s="204"/>
      <c r="AC146" s="204"/>
      <c r="AD146" s="204"/>
      <c r="AE146" s="204"/>
      <c r="AF146" s="9">
        <v>3.6160797482709159</v>
      </c>
      <c r="AG146" s="9">
        <v>623</v>
      </c>
      <c r="AH146" s="9">
        <v>0.52296267444737687</v>
      </c>
      <c r="AI146" s="9">
        <v>29</v>
      </c>
      <c r="AJ146" s="9">
        <v>2.5206730769230767</v>
      </c>
      <c r="AK146" s="9" t="s">
        <v>248</v>
      </c>
      <c r="AL146" s="9">
        <v>89</v>
      </c>
      <c r="AM146" s="9">
        <v>3.6160797482709159</v>
      </c>
      <c r="AN146" s="9">
        <v>3.6655405405405403</v>
      </c>
      <c r="AO146" s="73">
        <v>0</v>
      </c>
      <c r="AP146" s="80">
        <v>0</v>
      </c>
      <c r="AQ146" s="80">
        <v>0</v>
      </c>
      <c r="AR146" s="224">
        <v>178</v>
      </c>
      <c r="AS146" s="224" t="s">
        <v>248</v>
      </c>
      <c r="AT146" s="11">
        <v>6797.9870000000001</v>
      </c>
      <c r="AU146" s="11">
        <v>0</v>
      </c>
      <c r="AV146" s="11">
        <v>0</v>
      </c>
      <c r="AW146" s="11">
        <v>178</v>
      </c>
      <c r="AX146" s="203" t="s">
        <v>248</v>
      </c>
      <c r="AY146" s="235" t="s">
        <v>248</v>
      </c>
      <c r="AZ146" s="138">
        <v>31334</v>
      </c>
      <c r="BA146" s="188" t="s">
        <v>248</v>
      </c>
      <c r="BB146" s="203" t="s">
        <v>248</v>
      </c>
      <c r="BC146" s="203" t="s">
        <v>248</v>
      </c>
      <c r="BD146" s="217" t="s">
        <v>61</v>
      </c>
      <c r="BE146" s="201" t="s">
        <v>62</v>
      </c>
      <c r="BF146" s="201" t="s">
        <v>63</v>
      </c>
      <c r="BG146" s="201" t="s">
        <v>196</v>
      </c>
      <c r="BH146" s="456" t="s">
        <v>512</v>
      </c>
      <c r="BI146" s="218" t="s">
        <v>64</v>
      </c>
      <c r="BJ146" s="370">
        <v>214</v>
      </c>
      <c r="BK146" s="370">
        <v>1</v>
      </c>
      <c r="BL146" s="219" t="s">
        <v>65</v>
      </c>
      <c r="BM146" s="52"/>
      <c r="BN146" s="218" t="s">
        <v>343</v>
      </c>
      <c r="BO146" s="217" t="s">
        <v>348</v>
      </c>
      <c r="BP146" s="201" t="s">
        <v>689</v>
      </c>
      <c r="BQ146" s="52" t="s">
        <v>719</v>
      </c>
    </row>
    <row r="147" spans="1:69" ht="15.75">
      <c r="A147" s="207" t="s">
        <v>37</v>
      </c>
      <c r="B147" s="208" t="s">
        <v>40</v>
      </c>
      <c r="C147" s="202" t="s">
        <v>35</v>
      </c>
      <c r="D147" s="210" t="s">
        <v>182</v>
      </c>
      <c r="E147" s="24" t="s">
        <v>673</v>
      </c>
      <c r="F147" s="86">
        <v>67</v>
      </c>
      <c r="G147" s="80">
        <v>1</v>
      </c>
      <c r="H147" s="204"/>
      <c r="I147" s="204"/>
      <c r="J147" s="204"/>
      <c r="K147" s="204"/>
      <c r="L147" s="80">
        <v>1</v>
      </c>
      <c r="M147" s="203"/>
      <c r="N147" s="52">
        <v>0</v>
      </c>
      <c r="O147" s="204"/>
      <c r="P147" s="204"/>
      <c r="Q147" s="11">
        <v>6.8473384307999998</v>
      </c>
      <c r="R147" s="204"/>
      <c r="S147" s="204"/>
      <c r="T147" s="53">
        <v>9.4375</v>
      </c>
      <c r="U147" s="204"/>
      <c r="V147" s="204"/>
      <c r="W147" s="11">
        <v>6.8185384461538003</v>
      </c>
      <c r="X147" s="204"/>
      <c r="Y147" s="204"/>
      <c r="Z147" s="53">
        <v>9.4375</v>
      </c>
      <c r="AA147" s="204"/>
      <c r="AB147" s="204"/>
      <c r="AC147" s="204"/>
      <c r="AD147" s="204"/>
      <c r="AE147" s="204"/>
      <c r="AF147" s="9">
        <v>3.4696044031080304</v>
      </c>
      <c r="AG147" s="9">
        <v>455</v>
      </c>
      <c r="AH147" s="9">
        <v>0.51085188371287726</v>
      </c>
      <c r="AI147" s="9">
        <v>29</v>
      </c>
      <c r="AJ147" s="9">
        <v>2.3798076923076925</v>
      </c>
      <c r="AK147" s="9" t="s">
        <v>248</v>
      </c>
      <c r="AL147" s="9">
        <v>65</v>
      </c>
      <c r="AM147" s="9">
        <v>3.4696044031080304</v>
      </c>
      <c r="AN147" s="9">
        <v>3.5913654618473894</v>
      </c>
      <c r="AO147" s="73">
        <v>0</v>
      </c>
      <c r="AP147" s="80">
        <v>0</v>
      </c>
      <c r="AQ147" s="80">
        <v>0</v>
      </c>
      <c r="AR147" s="224">
        <v>132</v>
      </c>
      <c r="AS147" s="224" t="s">
        <v>248</v>
      </c>
      <c r="AT147" s="11">
        <v>5003.4070000000002</v>
      </c>
      <c r="AU147" s="11">
        <v>0</v>
      </c>
      <c r="AV147" s="11">
        <v>0</v>
      </c>
      <c r="AW147" s="11">
        <v>132</v>
      </c>
      <c r="AX147" s="203" t="s">
        <v>248</v>
      </c>
      <c r="AY147" s="235" t="s">
        <v>248</v>
      </c>
      <c r="AZ147" s="138">
        <v>31334</v>
      </c>
      <c r="BA147" s="188" t="s">
        <v>248</v>
      </c>
      <c r="BB147" s="203" t="s">
        <v>248</v>
      </c>
      <c r="BC147" s="203" t="s">
        <v>248</v>
      </c>
      <c r="BD147" s="217" t="s">
        <v>61</v>
      </c>
      <c r="BE147" s="201" t="s">
        <v>62</v>
      </c>
      <c r="BF147" s="201" t="s">
        <v>63</v>
      </c>
      <c r="BG147" s="201" t="s">
        <v>196</v>
      </c>
      <c r="BH147" s="455" t="s">
        <v>512</v>
      </c>
      <c r="BI147" s="218" t="s">
        <v>66</v>
      </c>
      <c r="BJ147" s="370">
        <v>214</v>
      </c>
      <c r="BK147" s="370">
        <v>7</v>
      </c>
      <c r="BL147" s="219" t="s">
        <v>65</v>
      </c>
      <c r="BM147" s="52"/>
      <c r="BN147" s="218" t="s">
        <v>343</v>
      </c>
      <c r="BO147" s="217" t="s">
        <v>348</v>
      </c>
      <c r="BP147" s="201" t="s">
        <v>689</v>
      </c>
      <c r="BQ147" s="52" t="s">
        <v>719</v>
      </c>
    </row>
    <row r="148" spans="1:69" ht="15.75">
      <c r="A148" s="207" t="s">
        <v>37</v>
      </c>
      <c r="B148" s="208" t="s">
        <v>40</v>
      </c>
      <c r="C148" s="202" t="s">
        <v>35</v>
      </c>
      <c r="D148" s="210" t="s">
        <v>182</v>
      </c>
      <c r="E148" s="24" t="s">
        <v>673</v>
      </c>
      <c r="F148" s="86">
        <v>90</v>
      </c>
      <c r="G148" s="80">
        <v>4</v>
      </c>
      <c r="H148" s="204"/>
      <c r="I148" s="204"/>
      <c r="J148" s="204"/>
      <c r="K148" s="204"/>
      <c r="L148" s="80">
        <v>0</v>
      </c>
      <c r="M148" s="203"/>
      <c r="N148" s="52">
        <v>0</v>
      </c>
      <c r="O148" s="204"/>
      <c r="P148" s="204"/>
      <c r="Q148" s="11">
        <v>6.8703603952999996</v>
      </c>
      <c r="R148" s="204"/>
      <c r="S148" s="204"/>
      <c r="T148" s="53">
        <v>8.8375000000000004</v>
      </c>
      <c r="U148" s="204"/>
      <c r="V148" s="204"/>
      <c r="W148" s="11">
        <v>7.0156278604651003</v>
      </c>
      <c r="X148" s="204"/>
      <c r="Y148" s="204"/>
      <c r="Z148" s="53">
        <v>8.9500000000000011</v>
      </c>
      <c r="AA148" s="204"/>
      <c r="AB148" s="204"/>
      <c r="AC148" s="204"/>
      <c r="AD148" s="204"/>
      <c r="AE148" s="204"/>
      <c r="AF148" s="9">
        <v>3.4692932866868524</v>
      </c>
      <c r="AG148" s="9">
        <v>594</v>
      </c>
      <c r="AH148" s="9">
        <v>0.53207753254995027</v>
      </c>
      <c r="AI148" s="9">
        <v>44</v>
      </c>
      <c r="AJ148" s="9">
        <v>2.2616666666666667</v>
      </c>
      <c r="AK148" s="9" t="s">
        <v>248</v>
      </c>
      <c r="AL148" s="9">
        <v>79</v>
      </c>
      <c r="AM148" s="9">
        <v>3.5079746928252393</v>
      </c>
      <c r="AN148" s="9">
        <v>3.6036585365853657</v>
      </c>
      <c r="AO148" s="73">
        <v>0</v>
      </c>
      <c r="AP148" s="80">
        <v>0</v>
      </c>
      <c r="AQ148" s="80">
        <v>0</v>
      </c>
      <c r="AR148" s="224">
        <v>172</v>
      </c>
      <c r="AS148" s="224" t="s">
        <v>248</v>
      </c>
      <c r="AT148" s="11">
        <v>6472.82</v>
      </c>
      <c r="AU148" s="11">
        <v>80.828000000000003</v>
      </c>
      <c r="AV148" s="11">
        <v>0</v>
      </c>
      <c r="AW148" s="11">
        <v>172</v>
      </c>
      <c r="AX148" s="203" t="s">
        <v>248</v>
      </c>
      <c r="AY148" s="235" t="s">
        <v>248</v>
      </c>
      <c r="AZ148" s="138">
        <v>31334</v>
      </c>
      <c r="BA148" s="188" t="s">
        <v>248</v>
      </c>
      <c r="BB148" s="203" t="s">
        <v>248</v>
      </c>
      <c r="BC148" s="203" t="s">
        <v>248</v>
      </c>
      <c r="BD148" s="217" t="s">
        <v>61</v>
      </c>
      <c r="BE148" s="201" t="s">
        <v>62</v>
      </c>
      <c r="BF148" s="201" t="s">
        <v>63</v>
      </c>
      <c r="BG148" s="201" t="s">
        <v>196</v>
      </c>
      <c r="BH148" s="456" t="s">
        <v>512</v>
      </c>
      <c r="BI148" s="218" t="s">
        <v>67</v>
      </c>
      <c r="BJ148" s="370">
        <v>214</v>
      </c>
      <c r="BK148" s="370">
        <v>3</v>
      </c>
      <c r="BL148" s="219" t="s">
        <v>65</v>
      </c>
      <c r="BM148" s="52"/>
      <c r="BN148" s="218" t="s">
        <v>343</v>
      </c>
      <c r="BO148" s="217" t="s">
        <v>348</v>
      </c>
      <c r="BP148" s="201" t="s">
        <v>689</v>
      </c>
      <c r="BQ148" s="52" t="s">
        <v>719</v>
      </c>
    </row>
    <row r="149" spans="1:69" ht="15.75">
      <c r="A149" s="207" t="s">
        <v>37</v>
      </c>
      <c r="B149" s="208" t="s">
        <v>40</v>
      </c>
      <c r="C149" s="202" t="s">
        <v>35</v>
      </c>
      <c r="D149" s="210" t="s">
        <v>182</v>
      </c>
      <c r="E149" s="24" t="s">
        <v>673</v>
      </c>
      <c r="F149" s="86">
        <v>21</v>
      </c>
      <c r="G149" s="80">
        <v>0</v>
      </c>
      <c r="H149" s="204"/>
      <c r="I149" s="204"/>
      <c r="J149" s="204"/>
      <c r="K149" s="204"/>
      <c r="L149" s="80">
        <v>0</v>
      </c>
      <c r="M149" s="203"/>
      <c r="N149" s="52">
        <v>0</v>
      </c>
      <c r="O149" s="204"/>
      <c r="P149" s="204"/>
      <c r="Q149" s="11">
        <v>7.5158094285999999</v>
      </c>
      <c r="R149" s="204"/>
      <c r="S149" s="204"/>
      <c r="T149" s="53">
        <v>8.9875000000000007</v>
      </c>
      <c r="U149" s="204"/>
      <c r="V149" s="204"/>
      <c r="W149" s="11">
        <v>7.5892857142857002</v>
      </c>
      <c r="X149" s="204"/>
      <c r="Y149" s="204"/>
      <c r="Z149" s="53">
        <v>8.9875000000000007</v>
      </c>
      <c r="AA149" s="204"/>
      <c r="AB149" s="204"/>
      <c r="AC149" s="204"/>
      <c r="AD149" s="204"/>
      <c r="AE149" s="204"/>
      <c r="AF149" s="9">
        <v>2.6225396877243408</v>
      </c>
      <c r="AG149" s="9">
        <v>147</v>
      </c>
      <c r="AH149" s="9">
        <v>0.46841333466509011</v>
      </c>
      <c r="AI149" s="9">
        <v>48</v>
      </c>
      <c r="AJ149" s="9">
        <v>1.4593750000000001</v>
      </c>
      <c r="AK149" s="9" t="s">
        <v>248</v>
      </c>
      <c r="AL149" s="9">
        <v>0</v>
      </c>
      <c r="AM149" s="9"/>
      <c r="AN149" s="9"/>
      <c r="AO149" s="73">
        <v>0</v>
      </c>
      <c r="AP149" s="80">
        <v>0</v>
      </c>
      <c r="AQ149" s="80">
        <v>0</v>
      </c>
      <c r="AR149" s="224">
        <v>42</v>
      </c>
      <c r="AS149" s="224" t="s">
        <v>248</v>
      </c>
      <c r="AT149" s="11">
        <v>1045.2070000000001</v>
      </c>
      <c r="AU149" s="11">
        <v>568.45500000000004</v>
      </c>
      <c r="AV149" s="11">
        <v>0</v>
      </c>
      <c r="AW149" s="11">
        <v>42</v>
      </c>
      <c r="AX149" s="203" t="s">
        <v>248</v>
      </c>
      <c r="AY149" s="235" t="s">
        <v>248</v>
      </c>
      <c r="AZ149" s="138">
        <v>31334</v>
      </c>
      <c r="BA149" s="188" t="s">
        <v>248</v>
      </c>
      <c r="BB149" s="203" t="s">
        <v>248</v>
      </c>
      <c r="BC149" s="203" t="s">
        <v>248</v>
      </c>
      <c r="BD149" s="217" t="s">
        <v>61</v>
      </c>
      <c r="BE149" s="201" t="s">
        <v>62</v>
      </c>
      <c r="BF149" s="201" t="s">
        <v>63</v>
      </c>
      <c r="BG149" s="201" t="s">
        <v>196</v>
      </c>
      <c r="BH149" s="456" t="s">
        <v>512</v>
      </c>
      <c r="BI149" s="218" t="s">
        <v>68</v>
      </c>
      <c r="BJ149" s="370">
        <v>214</v>
      </c>
      <c r="BK149" s="370">
        <v>4</v>
      </c>
      <c r="BL149" s="219" t="s">
        <v>65</v>
      </c>
      <c r="BM149" s="52"/>
      <c r="BN149" s="218" t="s">
        <v>343</v>
      </c>
      <c r="BO149" s="217" t="s">
        <v>348</v>
      </c>
      <c r="BP149" s="201" t="s">
        <v>689</v>
      </c>
      <c r="BQ149" s="52" t="s">
        <v>719</v>
      </c>
    </row>
    <row r="150" spans="1:69" ht="15.75">
      <c r="A150" s="207" t="s">
        <v>37</v>
      </c>
      <c r="B150" s="208" t="s">
        <v>40</v>
      </c>
      <c r="C150" s="202" t="s">
        <v>35</v>
      </c>
      <c r="D150" s="210" t="s">
        <v>182</v>
      </c>
      <c r="E150" s="24" t="s">
        <v>556</v>
      </c>
      <c r="F150" s="86">
        <v>63</v>
      </c>
      <c r="G150" s="80">
        <v>0</v>
      </c>
      <c r="H150" s="204"/>
      <c r="I150" s="204"/>
      <c r="J150" s="204"/>
      <c r="K150" s="204"/>
      <c r="L150" s="80">
        <v>1</v>
      </c>
      <c r="M150" s="203"/>
      <c r="N150" s="52">
        <v>0</v>
      </c>
      <c r="O150" s="204"/>
      <c r="P150" s="204"/>
      <c r="Q150" s="11">
        <v>5.5996772902999998</v>
      </c>
      <c r="R150" s="204"/>
      <c r="S150" s="204"/>
      <c r="T150" s="53">
        <v>6.8166666666666664</v>
      </c>
      <c r="U150" s="204"/>
      <c r="V150" s="204"/>
      <c r="W150" s="11">
        <v>5.2362096290322002</v>
      </c>
      <c r="X150" s="204"/>
      <c r="Y150" s="204"/>
      <c r="Z150" s="53">
        <v>6.6499999999999995</v>
      </c>
      <c r="AA150" s="204"/>
      <c r="AB150" s="204"/>
      <c r="AC150" s="204"/>
      <c r="AD150" s="204"/>
      <c r="AE150" s="204"/>
      <c r="AF150" s="9">
        <v>3.5599539320223523</v>
      </c>
      <c r="AG150" s="9">
        <v>434</v>
      </c>
      <c r="AH150" s="9">
        <v>0.50300551546609151</v>
      </c>
      <c r="AI150" s="9">
        <v>20</v>
      </c>
      <c r="AJ150" s="9">
        <v>2.5229729729729731</v>
      </c>
      <c r="AK150" s="9" t="s">
        <v>248</v>
      </c>
      <c r="AL150" s="9">
        <v>61</v>
      </c>
      <c r="AM150" s="9">
        <v>3.563887602830659</v>
      </c>
      <c r="AN150" s="9">
        <v>3.6417624521072796</v>
      </c>
      <c r="AO150" s="73">
        <v>0</v>
      </c>
      <c r="AP150" s="80">
        <v>0</v>
      </c>
      <c r="AQ150" s="80">
        <v>0</v>
      </c>
      <c r="AR150" s="224">
        <v>126</v>
      </c>
      <c r="AS150" s="224" t="s">
        <v>248</v>
      </c>
      <c r="AT150" s="11">
        <v>4463.0600000000004</v>
      </c>
      <c r="AU150" s="11">
        <v>0</v>
      </c>
      <c r="AV150" s="11">
        <v>0</v>
      </c>
      <c r="AW150" s="11">
        <v>126</v>
      </c>
      <c r="AX150" s="203" t="s">
        <v>248</v>
      </c>
      <c r="AY150" s="235" t="s">
        <v>248</v>
      </c>
      <c r="AZ150" s="138">
        <v>26535</v>
      </c>
      <c r="BA150" s="188" t="s">
        <v>248</v>
      </c>
      <c r="BB150" s="203" t="s">
        <v>248</v>
      </c>
      <c r="BC150" s="203" t="s">
        <v>248</v>
      </c>
      <c r="BD150" s="217" t="s">
        <v>61</v>
      </c>
      <c r="BE150" s="201" t="s">
        <v>62</v>
      </c>
      <c r="BF150" s="201" t="s">
        <v>63</v>
      </c>
      <c r="BG150" s="201" t="s">
        <v>196</v>
      </c>
      <c r="BH150" s="456" t="s">
        <v>513</v>
      </c>
      <c r="BI150" s="218" t="s">
        <v>64</v>
      </c>
      <c r="BJ150" s="370">
        <v>214</v>
      </c>
      <c r="BK150" s="370">
        <v>1</v>
      </c>
      <c r="BL150" s="219" t="s">
        <v>65</v>
      </c>
      <c r="BM150" s="52"/>
      <c r="BN150" s="218" t="s">
        <v>343</v>
      </c>
      <c r="BO150" s="217" t="s">
        <v>55</v>
      </c>
      <c r="BP150" s="201" t="s">
        <v>684</v>
      </c>
      <c r="BQ150" s="52" t="s">
        <v>716</v>
      </c>
    </row>
    <row r="151" spans="1:69" ht="15.75">
      <c r="A151" s="207" t="s">
        <v>37</v>
      </c>
      <c r="B151" s="208" t="s">
        <v>40</v>
      </c>
      <c r="C151" s="202" t="s">
        <v>35</v>
      </c>
      <c r="D151" s="210" t="s">
        <v>182</v>
      </c>
      <c r="E151" s="24" t="s">
        <v>556</v>
      </c>
      <c r="F151" s="86">
        <v>69</v>
      </c>
      <c r="G151" s="80">
        <v>1</v>
      </c>
      <c r="H151" s="204"/>
      <c r="I151" s="204"/>
      <c r="J151" s="204"/>
      <c r="K151" s="204"/>
      <c r="L151" s="80">
        <v>0</v>
      </c>
      <c r="M151" s="203"/>
      <c r="N151" s="52">
        <v>1</v>
      </c>
      <c r="O151" s="204"/>
      <c r="P151" s="204"/>
      <c r="Q151" s="11">
        <v>7.2212204705999996</v>
      </c>
      <c r="R151" s="204"/>
      <c r="S151" s="204"/>
      <c r="T151" s="53">
        <v>13.1</v>
      </c>
      <c r="U151" s="204"/>
      <c r="V151" s="204"/>
      <c r="W151" s="11">
        <v>7.2682056617647</v>
      </c>
      <c r="X151" s="204"/>
      <c r="Y151" s="204"/>
      <c r="Z151" s="53">
        <v>13.149999999999999</v>
      </c>
      <c r="AA151" s="204"/>
      <c r="AB151" s="204"/>
      <c r="AC151" s="204"/>
      <c r="AD151" s="204"/>
      <c r="AE151" s="204"/>
      <c r="AF151" s="9">
        <v>2.9565991516137009</v>
      </c>
      <c r="AG151" s="9">
        <v>468</v>
      </c>
      <c r="AH151" s="9">
        <v>0.6211767360578615</v>
      </c>
      <c r="AI151" s="9">
        <v>114</v>
      </c>
      <c r="AJ151" s="9">
        <v>1.9671052631578947</v>
      </c>
      <c r="AK151" s="9" t="s">
        <v>248</v>
      </c>
      <c r="AL151" s="9">
        <v>67</v>
      </c>
      <c r="AM151" s="9">
        <v>2.9565991516137009</v>
      </c>
      <c r="AN151" s="9">
        <v>2.9425925925925926</v>
      </c>
      <c r="AO151" s="73">
        <v>0</v>
      </c>
      <c r="AP151" s="80">
        <v>0</v>
      </c>
      <c r="AQ151" s="80">
        <v>0</v>
      </c>
      <c r="AR151" s="224">
        <v>136</v>
      </c>
      <c r="AS151" s="224" t="s">
        <v>248</v>
      </c>
      <c r="AT151" s="11">
        <v>4840.9660000000003</v>
      </c>
      <c r="AU151" s="11">
        <v>0</v>
      </c>
      <c r="AV151" s="11">
        <v>0</v>
      </c>
      <c r="AW151" s="11">
        <v>136</v>
      </c>
      <c r="AX151" s="203" t="s">
        <v>248</v>
      </c>
      <c r="AY151" s="235" t="s">
        <v>248</v>
      </c>
      <c r="AZ151" s="138">
        <v>26535</v>
      </c>
      <c r="BA151" s="188" t="s">
        <v>248</v>
      </c>
      <c r="BB151" s="203" t="s">
        <v>248</v>
      </c>
      <c r="BC151" s="203" t="s">
        <v>248</v>
      </c>
      <c r="BD151" s="217" t="s">
        <v>61</v>
      </c>
      <c r="BE151" s="201" t="s">
        <v>62</v>
      </c>
      <c r="BF151" s="201" t="s">
        <v>63</v>
      </c>
      <c r="BG151" s="201" t="s">
        <v>196</v>
      </c>
      <c r="BH151" s="456" t="s">
        <v>513</v>
      </c>
      <c r="BI151" s="218" t="s">
        <v>66</v>
      </c>
      <c r="BJ151" s="370">
        <v>214</v>
      </c>
      <c r="BK151" s="370">
        <v>7</v>
      </c>
      <c r="BL151" s="219" t="s">
        <v>65</v>
      </c>
      <c r="BM151" s="52"/>
      <c r="BN151" s="218" t="s">
        <v>343</v>
      </c>
      <c r="BO151" s="217" t="s">
        <v>55</v>
      </c>
      <c r="BP151" s="201" t="s">
        <v>684</v>
      </c>
      <c r="BQ151" s="52" t="s">
        <v>716</v>
      </c>
    </row>
    <row r="152" spans="1:69" ht="15.75">
      <c r="A152" s="207" t="s">
        <v>37</v>
      </c>
      <c r="B152" s="208" t="s">
        <v>40</v>
      </c>
      <c r="C152" s="202" t="s">
        <v>35</v>
      </c>
      <c r="D152" s="210" t="s">
        <v>182</v>
      </c>
      <c r="E152" s="24" t="s">
        <v>556</v>
      </c>
      <c r="F152" s="86">
        <v>60</v>
      </c>
      <c r="G152" s="80">
        <v>1</v>
      </c>
      <c r="H152" s="204"/>
      <c r="I152" s="204"/>
      <c r="J152" s="204"/>
      <c r="K152" s="204"/>
      <c r="L152" s="80">
        <v>0</v>
      </c>
      <c r="M152" s="203"/>
      <c r="N152" s="52">
        <v>0</v>
      </c>
      <c r="O152" s="204"/>
      <c r="P152" s="204"/>
      <c r="Q152" s="11">
        <v>6.6633558136</v>
      </c>
      <c r="R152" s="204"/>
      <c r="S152" s="204"/>
      <c r="T152" s="53">
        <v>10.262499999999999</v>
      </c>
      <c r="U152" s="204"/>
      <c r="V152" s="204"/>
      <c r="W152" s="11">
        <v>6.0941862203388997</v>
      </c>
      <c r="X152" s="204"/>
      <c r="Y152" s="204"/>
      <c r="Z152" s="53">
        <v>10.012499999999999</v>
      </c>
      <c r="AA152" s="204"/>
      <c r="AB152" s="204"/>
      <c r="AC152" s="204"/>
      <c r="AD152" s="204"/>
      <c r="AE152" s="204"/>
      <c r="AF152" s="9">
        <v>3.5602833032608032</v>
      </c>
      <c r="AG152" s="9">
        <v>410</v>
      </c>
      <c r="AH152" s="9">
        <v>0.49292810264552861</v>
      </c>
      <c r="AI152" s="9">
        <v>19</v>
      </c>
      <c r="AJ152" s="9">
        <v>2.5227272727272729</v>
      </c>
      <c r="AK152" s="9" t="s">
        <v>248</v>
      </c>
      <c r="AL152" s="9">
        <v>59</v>
      </c>
      <c r="AM152" s="9">
        <v>3.5602833032608032</v>
      </c>
      <c r="AN152" s="9">
        <v>3.6672862453531598</v>
      </c>
      <c r="AO152" s="73">
        <v>0</v>
      </c>
      <c r="AP152" s="80">
        <v>0</v>
      </c>
      <c r="AQ152" s="80">
        <v>0</v>
      </c>
      <c r="AR152" s="224">
        <v>118</v>
      </c>
      <c r="AS152" s="224" t="s">
        <v>248</v>
      </c>
      <c r="AT152" s="11">
        <v>4209.4830000000002</v>
      </c>
      <c r="AU152" s="11">
        <v>0</v>
      </c>
      <c r="AV152" s="11">
        <v>0</v>
      </c>
      <c r="AW152" s="11">
        <v>118</v>
      </c>
      <c r="AX152" s="203" t="s">
        <v>248</v>
      </c>
      <c r="AY152" s="235" t="s">
        <v>248</v>
      </c>
      <c r="AZ152" s="138">
        <v>26535</v>
      </c>
      <c r="BA152" s="188" t="s">
        <v>248</v>
      </c>
      <c r="BB152" s="203" t="s">
        <v>248</v>
      </c>
      <c r="BC152" s="203" t="s">
        <v>248</v>
      </c>
      <c r="BD152" s="217" t="s">
        <v>61</v>
      </c>
      <c r="BE152" s="201" t="s">
        <v>62</v>
      </c>
      <c r="BF152" s="201" t="s">
        <v>63</v>
      </c>
      <c r="BG152" s="201" t="s">
        <v>196</v>
      </c>
      <c r="BH152" s="456" t="s">
        <v>513</v>
      </c>
      <c r="BI152" s="218" t="s">
        <v>67</v>
      </c>
      <c r="BJ152" s="370">
        <v>214</v>
      </c>
      <c r="BK152" s="370">
        <v>3</v>
      </c>
      <c r="BL152" s="219" t="s">
        <v>65</v>
      </c>
      <c r="BM152" s="52"/>
      <c r="BN152" s="218" t="s">
        <v>343</v>
      </c>
      <c r="BO152" s="217" t="s">
        <v>55</v>
      </c>
      <c r="BP152" s="201" t="s">
        <v>684</v>
      </c>
      <c r="BQ152" s="52" t="s">
        <v>716</v>
      </c>
    </row>
    <row r="153" spans="1:69" ht="15.75">
      <c r="A153" s="207" t="s">
        <v>37</v>
      </c>
      <c r="B153" s="208" t="s">
        <v>40</v>
      </c>
      <c r="C153" s="202" t="s">
        <v>35</v>
      </c>
      <c r="D153" s="210" t="s">
        <v>182</v>
      </c>
      <c r="E153" s="24" t="s">
        <v>556</v>
      </c>
      <c r="F153" s="86">
        <v>27</v>
      </c>
      <c r="G153" s="80">
        <v>0</v>
      </c>
      <c r="H153" s="204"/>
      <c r="I153" s="204"/>
      <c r="J153" s="204"/>
      <c r="K153" s="204"/>
      <c r="L153" s="80">
        <v>0</v>
      </c>
      <c r="M153" s="203"/>
      <c r="N153" s="52">
        <v>0</v>
      </c>
      <c r="O153" s="204"/>
      <c r="P153" s="204"/>
      <c r="Q153" s="11">
        <v>7.3762962962999996</v>
      </c>
      <c r="R153" s="204"/>
      <c r="S153" s="204"/>
      <c r="T153" s="53">
        <v>8.9124999999999996</v>
      </c>
      <c r="U153" s="204"/>
      <c r="V153" s="204"/>
      <c r="W153" s="11">
        <v>7.4106296296296001</v>
      </c>
      <c r="X153" s="204"/>
      <c r="Y153" s="204"/>
      <c r="Z153" s="53">
        <v>9.3249999999999993</v>
      </c>
      <c r="AA153" s="204"/>
      <c r="AB153" s="204"/>
      <c r="AC153" s="204"/>
      <c r="AD153" s="204"/>
      <c r="AE153" s="204"/>
      <c r="AF153" s="9">
        <v>2.7911640210126443</v>
      </c>
      <c r="AG153" s="9">
        <v>189</v>
      </c>
      <c r="AH153" s="9">
        <v>0.26029949238242694</v>
      </c>
      <c r="AI153" s="9">
        <v>20</v>
      </c>
      <c r="AJ153" s="9">
        <v>2.2069444444444444</v>
      </c>
      <c r="AK153" s="9" t="s">
        <v>248</v>
      </c>
      <c r="AL153" s="9">
        <v>0</v>
      </c>
      <c r="AM153" s="9"/>
      <c r="AN153" s="9"/>
      <c r="AO153" s="73">
        <v>0</v>
      </c>
      <c r="AP153" s="80">
        <v>0</v>
      </c>
      <c r="AQ153" s="80">
        <v>0</v>
      </c>
      <c r="AR153" s="224">
        <v>54</v>
      </c>
      <c r="AS153" s="224" t="s">
        <v>248</v>
      </c>
      <c r="AT153" s="11">
        <v>1921.463</v>
      </c>
      <c r="AU153" s="11">
        <v>0</v>
      </c>
      <c r="AV153" s="11">
        <v>0</v>
      </c>
      <c r="AW153" s="11">
        <v>54</v>
      </c>
      <c r="AX153" s="203" t="s">
        <v>248</v>
      </c>
      <c r="AY153" s="235" t="s">
        <v>248</v>
      </c>
      <c r="AZ153" s="138">
        <v>26535</v>
      </c>
      <c r="BA153" s="188" t="s">
        <v>248</v>
      </c>
      <c r="BB153" s="203" t="s">
        <v>248</v>
      </c>
      <c r="BC153" s="203" t="s">
        <v>248</v>
      </c>
      <c r="BD153" s="217" t="s">
        <v>61</v>
      </c>
      <c r="BE153" s="201" t="s">
        <v>62</v>
      </c>
      <c r="BF153" s="201" t="s">
        <v>63</v>
      </c>
      <c r="BG153" s="201" t="s">
        <v>196</v>
      </c>
      <c r="BH153" s="456" t="s">
        <v>513</v>
      </c>
      <c r="BI153" s="218" t="s">
        <v>68</v>
      </c>
      <c r="BJ153" s="370">
        <v>214</v>
      </c>
      <c r="BK153" s="370">
        <v>4</v>
      </c>
      <c r="BL153" s="219" t="s">
        <v>65</v>
      </c>
      <c r="BM153" s="52"/>
      <c r="BN153" s="218" t="s">
        <v>343</v>
      </c>
      <c r="BO153" s="217" t="s">
        <v>55</v>
      </c>
      <c r="BP153" s="201" t="s">
        <v>684</v>
      </c>
      <c r="BQ153" s="52" t="s">
        <v>716</v>
      </c>
    </row>
    <row r="154" spans="1:69" ht="15.75">
      <c r="A154" s="207" t="s">
        <v>37</v>
      </c>
      <c r="B154" s="208" t="s">
        <v>40</v>
      </c>
      <c r="C154" s="202" t="s">
        <v>35</v>
      </c>
      <c r="D154" s="210" t="s">
        <v>182</v>
      </c>
      <c r="E154" s="24" t="s">
        <v>320</v>
      </c>
      <c r="F154" s="86">
        <v>51</v>
      </c>
      <c r="G154" s="80">
        <v>1</v>
      </c>
      <c r="H154" s="204"/>
      <c r="I154" s="204"/>
      <c r="J154" s="204"/>
      <c r="K154" s="204"/>
      <c r="L154" s="80">
        <v>0</v>
      </c>
      <c r="M154" s="203"/>
      <c r="N154" s="52">
        <v>0</v>
      </c>
      <c r="O154" s="204"/>
      <c r="P154" s="204"/>
      <c r="Q154" s="11">
        <v>6.0294998399999997</v>
      </c>
      <c r="R154" s="204"/>
      <c r="S154" s="204"/>
      <c r="T154" s="53">
        <v>7.125</v>
      </c>
      <c r="U154" s="204"/>
      <c r="V154" s="204"/>
      <c r="W154" s="11">
        <v>6.1362199000000004</v>
      </c>
      <c r="X154" s="204"/>
      <c r="Y154" s="204"/>
      <c r="Z154" s="53">
        <v>7.416666666666667</v>
      </c>
      <c r="AA154" s="204"/>
      <c r="AB154" s="204"/>
      <c r="AC154" s="204"/>
      <c r="AD154" s="204"/>
      <c r="AE154" s="204"/>
      <c r="AF154" s="9">
        <v>3.4001142927578512</v>
      </c>
      <c r="AG154" s="9">
        <v>350</v>
      </c>
      <c r="AH154" s="9">
        <v>0.4753028635683258</v>
      </c>
      <c r="AI154" s="9">
        <v>17</v>
      </c>
      <c r="AJ154" s="9">
        <v>2.5048076923076925</v>
      </c>
      <c r="AK154" s="9" t="s">
        <v>248</v>
      </c>
      <c r="AL154" s="9">
        <v>50</v>
      </c>
      <c r="AM154" s="9">
        <v>3.4001142927578512</v>
      </c>
      <c r="AN154" s="9">
        <v>3.4380165289256199</v>
      </c>
      <c r="AO154" s="73">
        <v>0</v>
      </c>
      <c r="AP154" s="80">
        <v>0</v>
      </c>
      <c r="AQ154" s="80">
        <v>0</v>
      </c>
      <c r="AR154" s="224">
        <v>100</v>
      </c>
      <c r="AS154" s="224" t="s">
        <v>248</v>
      </c>
      <c r="AT154" s="11">
        <v>3568.8310000000001</v>
      </c>
      <c r="AU154" s="11">
        <v>0</v>
      </c>
      <c r="AV154" s="11">
        <v>0</v>
      </c>
      <c r="AW154" s="11">
        <v>100</v>
      </c>
      <c r="AX154" s="203" t="s">
        <v>248</v>
      </c>
      <c r="AY154" s="235" t="s">
        <v>248</v>
      </c>
      <c r="AZ154" s="138">
        <v>33775</v>
      </c>
      <c r="BA154" s="188" t="s">
        <v>248</v>
      </c>
      <c r="BB154" s="203" t="s">
        <v>248</v>
      </c>
      <c r="BC154" s="203" t="s">
        <v>248</v>
      </c>
      <c r="BD154" s="217" t="s">
        <v>61</v>
      </c>
      <c r="BE154" s="201" t="s">
        <v>62</v>
      </c>
      <c r="BF154" s="201" t="s">
        <v>63</v>
      </c>
      <c r="BG154" s="201" t="s">
        <v>196</v>
      </c>
      <c r="BH154" s="456" t="s">
        <v>514</v>
      </c>
      <c r="BI154" s="218" t="s">
        <v>64</v>
      </c>
      <c r="BJ154" s="370">
        <v>214</v>
      </c>
      <c r="BK154" s="370">
        <v>1</v>
      </c>
      <c r="BL154" s="219" t="s">
        <v>65</v>
      </c>
      <c r="BM154" s="52"/>
      <c r="BN154" s="218" t="s">
        <v>343</v>
      </c>
      <c r="BO154" s="217" t="s">
        <v>339</v>
      </c>
      <c r="BP154" s="201" t="s">
        <v>699</v>
      </c>
      <c r="BQ154" s="52" t="s">
        <v>715</v>
      </c>
    </row>
    <row r="155" spans="1:69" ht="15.75">
      <c r="A155" s="207" t="s">
        <v>37</v>
      </c>
      <c r="B155" s="208" t="s">
        <v>40</v>
      </c>
      <c r="C155" s="202" t="s">
        <v>35</v>
      </c>
      <c r="D155" s="210" t="s">
        <v>182</v>
      </c>
      <c r="E155" s="24" t="s">
        <v>320</v>
      </c>
      <c r="F155" s="86">
        <v>52</v>
      </c>
      <c r="G155" s="80">
        <v>1</v>
      </c>
      <c r="H155" s="204"/>
      <c r="I155" s="204"/>
      <c r="J155" s="204"/>
      <c r="K155" s="204"/>
      <c r="L155" s="80">
        <v>0</v>
      </c>
      <c r="M155" s="203"/>
      <c r="N155" s="52">
        <v>0</v>
      </c>
      <c r="O155" s="204"/>
      <c r="P155" s="204"/>
      <c r="Q155" s="11">
        <v>7.0014312940999996</v>
      </c>
      <c r="R155" s="204"/>
      <c r="S155" s="204"/>
      <c r="T155" s="53">
        <v>12.612499999999999</v>
      </c>
      <c r="U155" s="204"/>
      <c r="V155" s="204"/>
      <c r="W155" s="11">
        <v>6.8937254313725003</v>
      </c>
      <c r="X155" s="204"/>
      <c r="Y155" s="204"/>
      <c r="Z155" s="53">
        <v>12.612499999999999</v>
      </c>
      <c r="AA155" s="204"/>
      <c r="AB155" s="204"/>
      <c r="AC155" s="204"/>
      <c r="AD155" s="204"/>
      <c r="AE155" s="204"/>
      <c r="AF155" s="9">
        <v>3.3621848838335997</v>
      </c>
      <c r="AG155" s="9">
        <v>357</v>
      </c>
      <c r="AH155" s="9">
        <v>0.51156640399097197</v>
      </c>
      <c r="AI155" s="9">
        <v>22</v>
      </c>
      <c r="AJ155" s="9">
        <v>2.3962500000000002</v>
      </c>
      <c r="AK155" s="9" t="s">
        <v>248</v>
      </c>
      <c r="AL155" s="9">
        <v>51</v>
      </c>
      <c r="AM155" s="9">
        <v>3.3621848838335997</v>
      </c>
      <c r="AN155" s="9">
        <v>3.5072674418604652</v>
      </c>
      <c r="AO155" s="73">
        <v>0</v>
      </c>
      <c r="AP155" s="80">
        <v>0</v>
      </c>
      <c r="AQ155" s="80">
        <v>0</v>
      </c>
      <c r="AR155" s="224">
        <v>102</v>
      </c>
      <c r="AS155" s="224" t="s">
        <v>248</v>
      </c>
      <c r="AT155" s="11">
        <v>3646.672</v>
      </c>
      <c r="AU155" s="11">
        <v>0</v>
      </c>
      <c r="AV155" s="11">
        <v>0</v>
      </c>
      <c r="AW155" s="11">
        <v>102</v>
      </c>
      <c r="AX155" s="203" t="s">
        <v>248</v>
      </c>
      <c r="AY155" s="235" t="s">
        <v>248</v>
      </c>
      <c r="AZ155" s="138">
        <v>33775</v>
      </c>
      <c r="BA155" s="188" t="s">
        <v>248</v>
      </c>
      <c r="BB155" s="203" t="s">
        <v>248</v>
      </c>
      <c r="BC155" s="203" t="s">
        <v>248</v>
      </c>
      <c r="BD155" s="217" t="s">
        <v>61</v>
      </c>
      <c r="BE155" s="201" t="s">
        <v>62</v>
      </c>
      <c r="BF155" s="201" t="s">
        <v>63</v>
      </c>
      <c r="BG155" s="201" t="s">
        <v>196</v>
      </c>
      <c r="BH155" s="456" t="s">
        <v>514</v>
      </c>
      <c r="BI155" s="218" t="s">
        <v>66</v>
      </c>
      <c r="BJ155" s="370">
        <v>214</v>
      </c>
      <c r="BK155" s="370">
        <v>7</v>
      </c>
      <c r="BL155" s="219" t="s">
        <v>65</v>
      </c>
      <c r="BM155" s="52"/>
      <c r="BN155" s="218" t="s">
        <v>343</v>
      </c>
      <c r="BO155" s="217" t="s">
        <v>339</v>
      </c>
      <c r="BP155" s="201" t="s">
        <v>699</v>
      </c>
      <c r="BQ155" s="52" t="s">
        <v>715</v>
      </c>
    </row>
    <row r="156" spans="1:69" ht="15.75">
      <c r="A156" s="207" t="s">
        <v>37</v>
      </c>
      <c r="B156" s="208" t="s">
        <v>40</v>
      </c>
      <c r="C156" s="202" t="s">
        <v>35</v>
      </c>
      <c r="D156" s="210" t="s">
        <v>182</v>
      </c>
      <c r="E156" s="24" t="s">
        <v>320</v>
      </c>
      <c r="F156" s="86">
        <v>59</v>
      </c>
      <c r="G156" s="80">
        <v>0</v>
      </c>
      <c r="H156" s="204"/>
      <c r="I156" s="204"/>
      <c r="J156" s="204"/>
      <c r="K156" s="204"/>
      <c r="L156" s="80">
        <v>0</v>
      </c>
      <c r="M156" s="203"/>
      <c r="N156" s="52">
        <v>0</v>
      </c>
      <c r="O156" s="204"/>
      <c r="P156" s="204"/>
      <c r="Q156" s="11">
        <v>7.1535591863999999</v>
      </c>
      <c r="R156" s="204"/>
      <c r="S156" s="204"/>
      <c r="T156" s="53">
        <v>8.5249999999999986</v>
      </c>
      <c r="U156" s="204"/>
      <c r="V156" s="204"/>
      <c r="W156" s="11">
        <v>7.3370166949152003</v>
      </c>
      <c r="X156" s="204"/>
      <c r="Y156" s="204"/>
      <c r="Z156" s="53">
        <v>9.1749999999999989</v>
      </c>
      <c r="AA156" s="204"/>
      <c r="AB156" s="204"/>
      <c r="AC156" s="204"/>
      <c r="AD156" s="204"/>
      <c r="AE156" s="204"/>
      <c r="AF156" s="9">
        <v>3.4807142941235325</v>
      </c>
      <c r="AG156" s="9">
        <v>406</v>
      </c>
      <c r="AH156" s="9">
        <v>0.5005022278442981</v>
      </c>
      <c r="AI156" s="9">
        <v>19</v>
      </c>
      <c r="AJ156" s="9">
        <v>2.4265625000000002</v>
      </c>
      <c r="AK156" s="9" t="s">
        <v>248</v>
      </c>
      <c r="AL156" s="9">
        <v>58</v>
      </c>
      <c r="AM156" s="9">
        <v>3.4807142941235325</v>
      </c>
      <c r="AN156" s="9">
        <v>3.572769953051643</v>
      </c>
      <c r="AO156" s="73">
        <v>0</v>
      </c>
      <c r="AP156" s="80">
        <v>0</v>
      </c>
      <c r="AQ156" s="80">
        <v>0</v>
      </c>
      <c r="AR156" s="224">
        <v>118</v>
      </c>
      <c r="AS156" s="224" t="s">
        <v>248</v>
      </c>
      <c r="AT156" s="11">
        <v>4162.3209999999999</v>
      </c>
      <c r="AU156" s="11">
        <v>58.256</v>
      </c>
      <c r="AV156" s="11">
        <v>0</v>
      </c>
      <c r="AW156" s="11">
        <v>118</v>
      </c>
      <c r="AX156" s="203" t="s">
        <v>248</v>
      </c>
      <c r="AY156" s="235" t="s">
        <v>248</v>
      </c>
      <c r="AZ156" s="138">
        <v>33775</v>
      </c>
      <c r="BA156" s="188" t="s">
        <v>248</v>
      </c>
      <c r="BB156" s="203" t="s">
        <v>248</v>
      </c>
      <c r="BC156" s="203" t="s">
        <v>248</v>
      </c>
      <c r="BD156" s="217" t="s">
        <v>61</v>
      </c>
      <c r="BE156" s="201" t="s">
        <v>62</v>
      </c>
      <c r="BF156" s="201" t="s">
        <v>63</v>
      </c>
      <c r="BG156" s="201" t="s">
        <v>196</v>
      </c>
      <c r="BH156" s="456" t="s">
        <v>514</v>
      </c>
      <c r="BI156" s="218" t="s">
        <v>67</v>
      </c>
      <c r="BJ156" s="370">
        <v>214</v>
      </c>
      <c r="BK156" s="370">
        <v>3</v>
      </c>
      <c r="BL156" s="219" t="s">
        <v>65</v>
      </c>
      <c r="BM156" s="52"/>
      <c r="BN156" s="218" t="s">
        <v>343</v>
      </c>
      <c r="BO156" s="217" t="s">
        <v>339</v>
      </c>
      <c r="BP156" s="201" t="s">
        <v>699</v>
      </c>
      <c r="BQ156" s="52" t="s">
        <v>715</v>
      </c>
    </row>
    <row r="157" spans="1:69" ht="15.75">
      <c r="A157" s="207" t="s">
        <v>37</v>
      </c>
      <c r="B157" s="208" t="s">
        <v>40</v>
      </c>
      <c r="C157" s="202" t="s">
        <v>35</v>
      </c>
      <c r="D157" s="210" t="s">
        <v>182</v>
      </c>
      <c r="E157" s="24" t="s">
        <v>320</v>
      </c>
      <c r="F157" s="86">
        <v>21</v>
      </c>
      <c r="G157" s="80">
        <v>0</v>
      </c>
      <c r="H157" s="204"/>
      <c r="I157" s="204"/>
      <c r="J157" s="204"/>
      <c r="K157" s="204"/>
      <c r="L157" s="80">
        <v>0</v>
      </c>
      <c r="M157" s="203"/>
      <c r="N157" s="52">
        <v>0</v>
      </c>
      <c r="O157" s="204"/>
      <c r="P157" s="204"/>
      <c r="Q157" s="11">
        <v>7.3215712857000002</v>
      </c>
      <c r="R157" s="204"/>
      <c r="S157" s="204"/>
      <c r="T157" s="53">
        <v>8.4875000000000007</v>
      </c>
      <c r="U157" s="204"/>
      <c r="V157" s="204"/>
      <c r="W157" s="11">
        <v>7.3459047142856999</v>
      </c>
      <c r="X157" s="204"/>
      <c r="Y157" s="204"/>
      <c r="Z157" s="53">
        <v>8.4916666666666671</v>
      </c>
      <c r="AA157" s="204"/>
      <c r="AB157" s="204"/>
      <c r="AC157" s="204"/>
      <c r="AD157" s="204"/>
      <c r="AE157" s="204"/>
      <c r="AF157" s="9">
        <v>2.7664625839311254</v>
      </c>
      <c r="AG157" s="9">
        <v>147</v>
      </c>
      <c r="AH157" s="9">
        <v>0.27115549142728307</v>
      </c>
      <c r="AI157" s="9">
        <v>18</v>
      </c>
      <c r="AJ157" s="9">
        <v>2.1867647058823527</v>
      </c>
      <c r="AK157" s="9" t="s">
        <v>248</v>
      </c>
      <c r="AL157" s="9">
        <v>0</v>
      </c>
      <c r="AM157" s="9"/>
      <c r="AN157" s="9"/>
      <c r="AO157" s="73">
        <v>0</v>
      </c>
      <c r="AP157" s="80">
        <v>0</v>
      </c>
      <c r="AQ157" s="80">
        <v>0</v>
      </c>
      <c r="AR157" s="224">
        <v>42</v>
      </c>
      <c r="AS157" s="224" t="s">
        <v>248</v>
      </c>
      <c r="AT157" s="11">
        <v>1494.9680000000001</v>
      </c>
      <c r="AU157" s="11">
        <v>0</v>
      </c>
      <c r="AV157" s="11">
        <v>0</v>
      </c>
      <c r="AW157" s="11">
        <v>42</v>
      </c>
      <c r="AX157" s="203" t="s">
        <v>248</v>
      </c>
      <c r="AY157" s="235" t="s">
        <v>248</v>
      </c>
      <c r="AZ157" s="138">
        <v>33775</v>
      </c>
      <c r="BA157" s="188" t="s">
        <v>248</v>
      </c>
      <c r="BB157" s="203" t="s">
        <v>248</v>
      </c>
      <c r="BC157" s="203" t="s">
        <v>248</v>
      </c>
      <c r="BD157" s="217" t="s">
        <v>61</v>
      </c>
      <c r="BE157" s="201" t="s">
        <v>62</v>
      </c>
      <c r="BF157" s="201" t="s">
        <v>63</v>
      </c>
      <c r="BG157" s="201" t="s">
        <v>196</v>
      </c>
      <c r="BH157" s="456" t="s">
        <v>514</v>
      </c>
      <c r="BI157" s="218" t="s">
        <v>68</v>
      </c>
      <c r="BJ157" s="370">
        <v>214</v>
      </c>
      <c r="BK157" s="370">
        <v>4</v>
      </c>
      <c r="BL157" s="219" t="s">
        <v>65</v>
      </c>
      <c r="BM157" s="52"/>
      <c r="BN157" s="218" t="s">
        <v>343</v>
      </c>
      <c r="BO157" s="217" t="s">
        <v>339</v>
      </c>
      <c r="BP157" s="201" t="s">
        <v>699</v>
      </c>
      <c r="BQ157" s="52" t="s">
        <v>715</v>
      </c>
    </row>
    <row r="158" spans="1:69" ht="15.75">
      <c r="A158" s="207" t="s">
        <v>37</v>
      </c>
      <c r="B158" s="208" t="s">
        <v>40</v>
      </c>
      <c r="C158" s="202" t="s">
        <v>35</v>
      </c>
      <c r="D158" s="210" t="s">
        <v>182</v>
      </c>
      <c r="E158" s="442" t="s">
        <v>547</v>
      </c>
      <c r="F158" s="86">
        <v>39</v>
      </c>
      <c r="G158" s="80">
        <v>0</v>
      </c>
      <c r="H158" s="204"/>
      <c r="I158" s="204"/>
      <c r="J158" s="204"/>
      <c r="K158" s="204"/>
      <c r="L158" s="80">
        <v>0</v>
      </c>
      <c r="M158" s="203"/>
      <c r="N158" s="52">
        <v>0</v>
      </c>
      <c r="O158" s="204"/>
      <c r="P158" s="204"/>
      <c r="Q158" s="11">
        <v>6.0094099743999996</v>
      </c>
      <c r="R158" s="204"/>
      <c r="S158" s="204"/>
      <c r="T158" s="53">
        <v>8.5249999999999986</v>
      </c>
      <c r="U158" s="204"/>
      <c r="V158" s="204"/>
      <c r="W158" s="11">
        <v>6.0924612307692003</v>
      </c>
      <c r="X158" s="204"/>
      <c r="Y158" s="204"/>
      <c r="Z158" s="53">
        <v>8.5249999999999986</v>
      </c>
      <c r="AA158" s="204"/>
      <c r="AB158" s="204"/>
      <c r="AC158" s="204"/>
      <c r="AD158" s="204"/>
      <c r="AE158" s="204"/>
      <c r="AF158" s="9">
        <v>3.5315384725074628</v>
      </c>
      <c r="AG158" s="9">
        <v>273</v>
      </c>
      <c r="AH158" s="9">
        <v>0.43488247204320796</v>
      </c>
      <c r="AI158" s="9">
        <v>3</v>
      </c>
      <c r="AJ158" s="9">
        <v>2.6401315789473685</v>
      </c>
      <c r="AK158" s="9" t="s">
        <v>248</v>
      </c>
      <c r="AL158" s="9">
        <v>39</v>
      </c>
      <c r="AM158" s="9">
        <v>3.5315384725074628</v>
      </c>
      <c r="AN158" s="9">
        <v>3.6131756756756759</v>
      </c>
      <c r="AO158" s="73">
        <v>0</v>
      </c>
      <c r="AP158" s="80">
        <v>0</v>
      </c>
      <c r="AQ158" s="80">
        <v>0</v>
      </c>
      <c r="AR158" s="224">
        <v>78</v>
      </c>
      <c r="AS158" s="224" t="s">
        <v>248</v>
      </c>
      <c r="AT158" s="11">
        <v>2788.6480000000001</v>
      </c>
      <c r="AU158" s="11">
        <v>0</v>
      </c>
      <c r="AV158" s="11">
        <v>0</v>
      </c>
      <c r="AW158" s="11">
        <v>78</v>
      </c>
      <c r="AX158" s="203" t="s">
        <v>248</v>
      </c>
      <c r="AY158" s="235" t="s">
        <v>248</v>
      </c>
      <c r="AZ158" s="138">
        <v>25748</v>
      </c>
      <c r="BA158" s="188" t="s">
        <v>248</v>
      </c>
      <c r="BB158" s="203" t="s">
        <v>248</v>
      </c>
      <c r="BC158" s="203" t="s">
        <v>248</v>
      </c>
      <c r="BD158" s="217" t="s">
        <v>61</v>
      </c>
      <c r="BE158" s="201" t="s">
        <v>62</v>
      </c>
      <c r="BF158" s="201" t="s">
        <v>63</v>
      </c>
      <c r="BG158" s="201" t="s">
        <v>196</v>
      </c>
      <c r="BH158" s="456" t="s">
        <v>515</v>
      </c>
      <c r="BI158" s="218" t="s">
        <v>64</v>
      </c>
      <c r="BJ158" s="370">
        <v>214</v>
      </c>
      <c r="BK158" s="370">
        <v>1</v>
      </c>
      <c r="BL158" s="219" t="s">
        <v>65</v>
      </c>
      <c r="BM158" s="52"/>
      <c r="BN158" s="218" t="s">
        <v>343</v>
      </c>
      <c r="BO158" s="217" t="s">
        <v>335</v>
      </c>
      <c r="BP158" s="201" t="s">
        <v>690</v>
      </c>
      <c r="BQ158" s="52" t="s">
        <v>718</v>
      </c>
    </row>
    <row r="159" spans="1:69" ht="15.75">
      <c r="A159" s="207" t="s">
        <v>37</v>
      </c>
      <c r="B159" s="208" t="s">
        <v>40</v>
      </c>
      <c r="C159" s="202" t="s">
        <v>35</v>
      </c>
      <c r="D159" s="210" t="s">
        <v>182</v>
      </c>
      <c r="E159" s="442" t="s">
        <v>547</v>
      </c>
      <c r="F159" s="86">
        <v>19</v>
      </c>
      <c r="G159" s="80">
        <v>0</v>
      </c>
      <c r="H159" s="204"/>
      <c r="I159" s="204"/>
      <c r="J159" s="204"/>
      <c r="K159" s="204"/>
      <c r="L159" s="80">
        <v>0</v>
      </c>
      <c r="M159" s="203"/>
      <c r="N159" s="52">
        <v>0</v>
      </c>
      <c r="O159" s="204"/>
      <c r="P159" s="204"/>
      <c r="Q159" s="11">
        <v>8.0015260525999992</v>
      </c>
      <c r="R159" s="204"/>
      <c r="S159" s="204"/>
      <c r="T159" s="53">
        <v>15.525</v>
      </c>
      <c r="U159" s="204"/>
      <c r="V159" s="204"/>
      <c r="W159" s="11">
        <v>8.0709473684210007</v>
      </c>
      <c r="X159" s="204"/>
      <c r="Y159" s="204"/>
      <c r="Z159" s="53">
        <v>15.525</v>
      </c>
      <c r="AA159" s="204"/>
      <c r="AB159" s="204"/>
      <c r="AC159" s="204"/>
      <c r="AD159" s="204"/>
      <c r="AE159" s="204"/>
      <c r="AF159" s="9">
        <v>2.9475187932638294</v>
      </c>
      <c r="AG159" s="9">
        <v>133</v>
      </c>
      <c r="AH159" s="9">
        <v>0.59364562554685618</v>
      </c>
      <c r="AI159" s="9">
        <v>32</v>
      </c>
      <c r="AJ159" s="9">
        <v>1.9708333333333334</v>
      </c>
      <c r="AK159" s="9" t="s">
        <v>248</v>
      </c>
      <c r="AL159" s="9">
        <v>19</v>
      </c>
      <c r="AM159" s="9">
        <v>2.9475187932638294</v>
      </c>
      <c r="AN159" s="9">
        <v>2.9928571428571429</v>
      </c>
      <c r="AO159" s="73">
        <v>0</v>
      </c>
      <c r="AP159" s="80">
        <v>0</v>
      </c>
      <c r="AQ159" s="80">
        <v>0</v>
      </c>
      <c r="AR159" s="224">
        <v>38</v>
      </c>
      <c r="AS159" s="224" t="s">
        <v>248</v>
      </c>
      <c r="AT159" s="11">
        <v>1353.37</v>
      </c>
      <c r="AU159" s="11">
        <v>0</v>
      </c>
      <c r="AV159" s="11">
        <v>0</v>
      </c>
      <c r="AW159" s="11">
        <v>38</v>
      </c>
      <c r="AX159" s="203" t="s">
        <v>248</v>
      </c>
      <c r="AY159" s="235" t="s">
        <v>248</v>
      </c>
      <c r="AZ159" s="138">
        <v>25748</v>
      </c>
      <c r="BA159" s="188" t="s">
        <v>248</v>
      </c>
      <c r="BB159" s="203" t="s">
        <v>248</v>
      </c>
      <c r="BC159" s="203" t="s">
        <v>248</v>
      </c>
      <c r="BD159" s="217" t="s">
        <v>61</v>
      </c>
      <c r="BE159" s="201" t="s">
        <v>62</v>
      </c>
      <c r="BF159" s="201" t="s">
        <v>63</v>
      </c>
      <c r="BG159" s="201" t="s">
        <v>196</v>
      </c>
      <c r="BH159" s="456" t="s">
        <v>515</v>
      </c>
      <c r="BI159" s="218" t="s">
        <v>66</v>
      </c>
      <c r="BJ159" s="370">
        <v>214</v>
      </c>
      <c r="BK159" s="370">
        <v>7</v>
      </c>
      <c r="BL159" s="219" t="s">
        <v>65</v>
      </c>
      <c r="BM159" s="52"/>
      <c r="BN159" s="218" t="s">
        <v>343</v>
      </c>
      <c r="BO159" s="217" t="s">
        <v>335</v>
      </c>
      <c r="BP159" s="201" t="s">
        <v>690</v>
      </c>
      <c r="BQ159" s="52" t="s">
        <v>718</v>
      </c>
    </row>
    <row r="160" spans="1:69" ht="15.75">
      <c r="A160" s="207" t="s">
        <v>37</v>
      </c>
      <c r="B160" s="208" t="s">
        <v>40</v>
      </c>
      <c r="C160" s="202" t="s">
        <v>35</v>
      </c>
      <c r="D160" s="210" t="s">
        <v>182</v>
      </c>
      <c r="E160" s="442" t="s">
        <v>547</v>
      </c>
      <c r="F160" s="86">
        <v>36</v>
      </c>
      <c r="G160" s="80">
        <v>0</v>
      </c>
      <c r="H160" s="204"/>
      <c r="I160" s="204"/>
      <c r="J160" s="204"/>
      <c r="K160" s="204"/>
      <c r="L160" s="80">
        <v>0</v>
      </c>
      <c r="M160" s="203"/>
      <c r="N160" s="52">
        <v>0</v>
      </c>
      <c r="O160" s="204"/>
      <c r="P160" s="204"/>
      <c r="Q160" s="11">
        <v>7.016</v>
      </c>
      <c r="R160" s="204"/>
      <c r="S160" s="204"/>
      <c r="T160" s="53">
        <v>9.5999999999999979</v>
      </c>
      <c r="U160" s="204"/>
      <c r="V160" s="204"/>
      <c r="W160" s="11">
        <v>7.1994721666665997</v>
      </c>
      <c r="X160" s="204"/>
      <c r="Y160" s="204"/>
      <c r="Z160" s="53">
        <v>10.599999999999998</v>
      </c>
      <c r="AA160" s="204"/>
      <c r="AB160" s="204"/>
      <c r="AC160" s="204"/>
      <c r="AD160" s="204"/>
      <c r="AE160" s="204"/>
      <c r="AF160" s="9">
        <v>3.2588201031009989</v>
      </c>
      <c r="AG160" s="9">
        <v>252</v>
      </c>
      <c r="AH160" s="9">
        <v>0.60685495794801525</v>
      </c>
      <c r="AI160" s="9">
        <v>30</v>
      </c>
      <c r="AJ160" s="9">
        <v>2.0166666666666666</v>
      </c>
      <c r="AK160" s="9" t="s">
        <v>248</v>
      </c>
      <c r="AL160" s="9">
        <v>31</v>
      </c>
      <c r="AM160" s="9">
        <v>3.3308294896156556</v>
      </c>
      <c r="AN160" s="9">
        <v>3.419014084507042</v>
      </c>
      <c r="AO160" s="73">
        <v>0</v>
      </c>
      <c r="AP160" s="80">
        <v>0</v>
      </c>
      <c r="AQ160" s="80">
        <v>0</v>
      </c>
      <c r="AR160" s="224">
        <v>72</v>
      </c>
      <c r="AS160" s="224" t="s">
        <v>248</v>
      </c>
      <c r="AT160" s="11">
        <v>2561.0929999999998</v>
      </c>
      <c r="AU160" s="11">
        <v>15.701000000000001</v>
      </c>
      <c r="AV160" s="11">
        <v>0</v>
      </c>
      <c r="AW160" s="11">
        <v>72</v>
      </c>
      <c r="AX160" s="203" t="s">
        <v>248</v>
      </c>
      <c r="AY160" s="235" t="s">
        <v>248</v>
      </c>
      <c r="AZ160" s="138">
        <v>25748</v>
      </c>
      <c r="BA160" s="188" t="s">
        <v>248</v>
      </c>
      <c r="BB160" s="203" t="s">
        <v>248</v>
      </c>
      <c r="BC160" s="203" t="s">
        <v>248</v>
      </c>
      <c r="BD160" s="217" t="s">
        <v>61</v>
      </c>
      <c r="BE160" s="201" t="s">
        <v>62</v>
      </c>
      <c r="BF160" s="201" t="s">
        <v>63</v>
      </c>
      <c r="BG160" s="201" t="s">
        <v>196</v>
      </c>
      <c r="BH160" s="456" t="s">
        <v>515</v>
      </c>
      <c r="BI160" s="218" t="s">
        <v>67</v>
      </c>
      <c r="BJ160" s="370">
        <v>214</v>
      </c>
      <c r="BK160" s="370">
        <v>3</v>
      </c>
      <c r="BL160" s="219" t="s">
        <v>65</v>
      </c>
      <c r="BM160" s="52"/>
      <c r="BN160" s="218" t="s">
        <v>343</v>
      </c>
      <c r="BO160" s="217" t="s">
        <v>335</v>
      </c>
      <c r="BP160" s="201" t="s">
        <v>690</v>
      </c>
      <c r="BQ160" s="52" t="s">
        <v>718</v>
      </c>
    </row>
    <row r="161" spans="1:69" ht="15.75">
      <c r="A161" s="207" t="s">
        <v>37</v>
      </c>
      <c r="B161" s="208" t="s">
        <v>40</v>
      </c>
      <c r="C161" s="202" t="s">
        <v>35</v>
      </c>
      <c r="D161" s="210" t="s">
        <v>182</v>
      </c>
      <c r="E161" s="442" t="s">
        <v>547</v>
      </c>
      <c r="F161" s="86">
        <v>36</v>
      </c>
      <c r="G161" s="80">
        <v>1</v>
      </c>
      <c r="H161" s="204"/>
      <c r="I161" s="204"/>
      <c r="J161" s="204"/>
      <c r="K161" s="204"/>
      <c r="L161" s="80">
        <v>0</v>
      </c>
      <c r="M161" s="203"/>
      <c r="N161" s="52">
        <v>0</v>
      </c>
      <c r="O161" s="204"/>
      <c r="P161" s="204"/>
      <c r="Q161" s="11">
        <v>7.3966857143000002</v>
      </c>
      <c r="R161" s="204"/>
      <c r="S161" s="204"/>
      <c r="T161" s="53">
        <v>9.8125</v>
      </c>
      <c r="U161" s="204"/>
      <c r="V161" s="204"/>
      <c r="W161" s="11">
        <v>7.4508000000000001</v>
      </c>
      <c r="X161" s="204"/>
      <c r="Y161" s="204"/>
      <c r="Z161" s="53">
        <v>9.3125</v>
      </c>
      <c r="AA161" s="204"/>
      <c r="AB161" s="204"/>
      <c r="AC161" s="204"/>
      <c r="AD161" s="204"/>
      <c r="AE161" s="204"/>
      <c r="AF161" s="9">
        <v>2.8963839257402078</v>
      </c>
      <c r="AG161" s="9">
        <v>224</v>
      </c>
      <c r="AH161" s="9">
        <v>0.45733858514821712</v>
      </c>
      <c r="AI161" s="9">
        <v>31</v>
      </c>
      <c r="AJ161" s="9">
        <v>1.875</v>
      </c>
      <c r="AK161" s="9" t="s">
        <v>248</v>
      </c>
      <c r="AL161" s="9">
        <v>0</v>
      </c>
      <c r="AM161" s="9"/>
      <c r="AN161" s="9"/>
      <c r="AO161" s="73">
        <v>0</v>
      </c>
      <c r="AP161" s="80">
        <v>0</v>
      </c>
      <c r="AQ161" s="80">
        <v>0</v>
      </c>
      <c r="AR161" s="224">
        <v>70</v>
      </c>
      <c r="AS161" s="224" t="s">
        <v>248</v>
      </c>
      <c r="AT161" s="11">
        <v>2516.6</v>
      </c>
      <c r="AU161" s="11">
        <v>0</v>
      </c>
      <c r="AV161" s="11">
        <v>0</v>
      </c>
      <c r="AW161" s="11">
        <v>70</v>
      </c>
      <c r="AX161" s="203" t="s">
        <v>248</v>
      </c>
      <c r="AY161" s="235" t="s">
        <v>248</v>
      </c>
      <c r="AZ161" s="138">
        <v>25748</v>
      </c>
      <c r="BA161" s="188" t="s">
        <v>248</v>
      </c>
      <c r="BB161" s="203" t="s">
        <v>248</v>
      </c>
      <c r="BC161" s="203" t="s">
        <v>248</v>
      </c>
      <c r="BD161" s="217" t="s">
        <v>61</v>
      </c>
      <c r="BE161" s="201" t="s">
        <v>62</v>
      </c>
      <c r="BF161" s="201" t="s">
        <v>63</v>
      </c>
      <c r="BG161" s="201" t="s">
        <v>196</v>
      </c>
      <c r="BH161" s="456" t="s">
        <v>515</v>
      </c>
      <c r="BI161" s="218" t="s">
        <v>68</v>
      </c>
      <c r="BJ161" s="370">
        <v>214</v>
      </c>
      <c r="BK161" s="370">
        <v>4</v>
      </c>
      <c r="BL161" s="219" t="s">
        <v>65</v>
      </c>
      <c r="BM161" s="52"/>
      <c r="BN161" s="218" t="s">
        <v>343</v>
      </c>
      <c r="BO161" s="217" t="s">
        <v>335</v>
      </c>
      <c r="BP161" s="201" t="s">
        <v>690</v>
      </c>
      <c r="BQ161" s="52" t="s">
        <v>718</v>
      </c>
    </row>
    <row r="162" spans="1:69" ht="15.75">
      <c r="A162" s="207" t="s">
        <v>37</v>
      </c>
      <c r="B162" s="208" t="s">
        <v>40</v>
      </c>
      <c r="C162" s="202" t="s">
        <v>35</v>
      </c>
      <c r="D162" s="210" t="s">
        <v>182</v>
      </c>
      <c r="E162" s="24" t="s">
        <v>321</v>
      </c>
      <c r="F162" s="86">
        <v>59</v>
      </c>
      <c r="G162" s="80">
        <v>0</v>
      </c>
      <c r="H162" s="204"/>
      <c r="I162" s="204"/>
      <c r="J162" s="204"/>
      <c r="K162" s="204"/>
      <c r="L162" s="80">
        <v>0</v>
      </c>
      <c r="M162" s="203"/>
      <c r="N162" s="52">
        <v>0</v>
      </c>
      <c r="O162" s="204"/>
      <c r="P162" s="204"/>
      <c r="Q162" s="11">
        <v>5.6148643219999999</v>
      </c>
      <c r="R162" s="204"/>
      <c r="S162" s="204"/>
      <c r="T162" s="53">
        <v>6.6749999999999998</v>
      </c>
      <c r="U162" s="204"/>
      <c r="V162" s="204"/>
      <c r="W162" s="11">
        <v>5.7249658644067001</v>
      </c>
      <c r="X162" s="204"/>
      <c r="Y162" s="204"/>
      <c r="Z162" s="53">
        <v>6.7562499999999996</v>
      </c>
      <c r="AA162" s="204"/>
      <c r="AB162" s="204"/>
      <c r="AC162" s="204"/>
      <c r="AD162" s="204"/>
      <c r="AE162" s="204"/>
      <c r="AF162" s="9">
        <v>3.4697094555339856</v>
      </c>
      <c r="AG162" s="9">
        <v>413</v>
      </c>
      <c r="AH162" s="9">
        <v>0.42094332333387441</v>
      </c>
      <c r="AI162" s="9">
        <v>6</v>
      </c>
      <c r="AJ162" s="9">
        <v>2.6220833333333333</v>
      </c>
      <c r="AK162" s="9" t="s">
        <v>248</v>
      </c>
      <c r="AL162" s="9">
        <v>59</v>
      </c>
      <c r="AM162" s="9">
        <v>3.4697094555339856</v>
      </c>
      <c r="AN162" s="9">
        <v>3.5369047619047618</v>
      </c>
      <c r="AO162" s="73">
        <v>0</v>
      </c>
      <c r="AP162" s="80">
        <v>0</v>
      </c>
      <c r="AQ162" s="80">
        <v>0</v>
      </c>
      <c r="AR162" s="224">
        <v>118</v>
      </c>
      <c r="AS162" s="224" t="s">
        <v>248</v>
      </c>
      <c r="AT162" s="11">
        <v>4214.4759999999997</v>
      </c>
      <c r="AU162" s="11">
        <v>0</v>
      </c>
      <c r="AV162" s="11">
        <v>0</v>
      </c>
      <c r="AW162" s="11">
        <v>118</v>
      </c>
      <c r="AX162" s="203" t="s">
        <v>248</v>
      </c>
      <c r="AY162" s="235" t="s">
        <v>248</v>
      </c>
      <c r="AZ162" s="138">
        <v>30990</v>
      </c>
      <c r="BA162" s="188" t="s">
        <v>248</v>
      </c>
      <c r="BB162" s="203" t="s">
        <v>248</v>
      </c>
      <c r="BC162" s="203" t="s">
        <v>248</v>
      </c>
      <c r="BD162" s="217" t="s">
        <v>61</v>
      </c>
      <c r="BE162" s="201" t="s">
        <v>62</v>
      </c>
      <c r="BF162" s="201" t="s">
        <v>63</v>
      </c>
      <c r="BG162" s="201" t="s">
        <v>196</v>
      </c>
      <c r="BH162" s="456" t="s">
        <v>514</v>
      </c>
      <c r="BI162" s="218" t="s">
        <v>64</v>
      </c>
      <c r="BJ162" s="370">
        <v>214</v>
      </c>
      <c r="BK162" s="370">
        <v>1</v>
      </c>
      <c r="BL162" s="219" t="s">
        <v>65</v>
      </c>
      <c r="BM162" s="52"/>
      <c r="BN162" s="218" t="s">
        <v>343</v>
      </c>
      <c r="BO162" s="217" t="s">
        <v>705</v>
      </c>
      <c r="BP162" s="201" t="s">
        <v>690</v>
      </c>
      <c r="BQ162" s="52" t="s">
        <v>718</v>
      </c>
    </row>
    <row r="163" spans="1:69" ht="15.75">
      <c r="A163" s="207" t="s">
        <v>37</v>
      </c>
      <c r="B163" s="208" t="s">
        <v>40</v>
      </c>
      <c r="C163" s="202" t="s">
        <v>35</v>
      </c>
      <c r="D163" s="210" t="s">
        <v>182</v>
      </c>
      <c r="E163" s="24" t="s">
        <v>321</v>
      </c>
      <c r="F163" s="86">
        <v>56</v>
      </c>
      <c r="G163" s="80">
        <v>3</v>
      </c>
      <c r="H163" s="204"/>
      <c r="I163" s="204"/>
      <c r="J163" s="204"/>
      <c r="K163" s="204"/>
      <c r="L163" s="80">
        <v>1</v>
      </c>
      <c r="M163" s="203"/>
      <c r="N163" s="52">
        <v>0</v>
      </c>
      <c r="O163" s="204"/>
      <c r="P163" s="204"/>
      <c r="Q163" s="11">
        <v>7.0199228462000001</v>
      </c>
      <c r="R163" s="204"/>
      <c r="S163" s="204"/>
      <c r="T163" s="53">
        <v>8.4499999999999993</v>
      </c>
      <c r="U163" s="204"/>
      <c r="V163" s="204"/>
      <c r="W163" s="11">
        <v>7.0852497115383999</v>
      </c>
      <c r="X163" s="204"/>
      <c r="Y163" s="204"/>
      <c r="Z163" s="53">
        <v>8.6999999999999993</v>
      </c>
      <c r="AA163" s="204"/>
      <c r="AB163" s="204"/>
      <c r="AC163" s="204"/>
      <c r="AD163" s="204"/>
      <c r="AE163" s="204"/>
      <c r="AF163" s="9">
        <v>2.6108035760976018</v>
      </c>
      <c r="AG163" s="9">
        <v>336</v>
      </c>
      <c r="AH163" s="9">
        <v>0.45984259421590279</v>
      </c>
      <c r="AI163" s="9">
        <v>141</v>
      </c>
      <c r="AJ163" s="9">
        <v>1.7620689655172415</v>
      </c>
      <c r="AK163" s="9" t="s">
        <v>248</v>
      </c>
      <c r="AL163" s="9">
        <v>0</v>
      </c>
      <c r="AM163" s="9"/>
      <c r="AN163" s="9"/>
      <c r="AO163" s="73">
        <v>0</v>
      </c>
      <c r="AP163" s="80">
        <v>0</v>
      </c>
      <c r="AQ163" s="80">
        <v>0</v>
      </c>
      <c r="AR163" s="224">
        <v>106</v>
      </c>
      <c r="AS163" s="224" t="s">
        <v>248</v>
      </c>
      <c r="AT163" s="11">
        <v>3788.3470000000002</v>
      </c>
      <c r="AU163" s="11">
        <v>0</v>
      </c>
      <c r="AV163" s="11">
        <v>0</v>
      </c>
      <c r="AW163" s="11">
        <v>106</v>
      </c>
      <c r="AX163" s="203" t="s">
        <v>248</v>
      </c>
      <c r="AY163" s="235" t="s">
        <v>248</v>
      </c>
      <c r="AZ163" s="138">
        <v>30990</v>
      </c>
      <c r="BA163" s="188" t="s">
        <v>248</v>
      </c>
      <c r="BB163" s="203" t="s">
        <v>248</v>
      </c>
      <c r="BC163" s="203" t="s">
        <v>248</v>
      </c>
      <c r="BD163" s="217" t="s">
        <v>61</v>
      </c>
      <c r="BE163" s="201" t="s">
        <v>62</v>
      </c>
      <c r="BF163" s="201" t="s">
        <v>63</v>
      </c>
      <c r="BG163" s="201" t="s">
        <v>196</v>
      </c>
      <c r="BH163" s="456" t="s">
        <v>514</v>
      </c>
      <c r="BI163" s="218" t="s">
        <v>66</v>
      </c>
      <c r="BJ163" s="370">
        <v>214</v>
      </c>
      <c r="BK163" s="370">
        <v>7</v>
      </c>
      <c r="BL163" s="219" t="s">
        <v>65</v>
      </c>
      <c r="BM163" s="52"/>
      <c r="BN163" s="218" t="s">
        <v>343</v>
      </c>
      <c r="BO163" s="217" t="s">
        <v>705</v>
      </c>
      <c r="BP163" s="201" t="s">
        <v>690</v>
      </c>
      <c r="BQ163" s="52" t="s">
        <v>718</v>
      </c>
    </row>
    <row r="164" spans="1:69" ht="15.75">
      <c r="A164" s="207" t="s">
        <v>37</v>
      </c>
      <c r="B164" s="208" t="s">
        <v>40</v>
      </c>
      <c r="C164" s="202" t="s">
        <v>35</v>
      </c>
      <c r="D164" s="210" t="s">
        <v>182</v>
      </c>
      <c r="E164" s="24" t="s">
        <v>321</v>
      </c>
      <c r="F164" s="86">
        <v>56</v>
      </c>
      <c r="G164" s="80">
        <v>0</v>
      </c>
      <c r="H164" s="204"/>
      <c r="I164" s="204"/>
      <c r="J164" s="204"/>
      <c r="K164" s="204"/>
      <c r="L164" s="80">
        <v>0</v>
      </c>
      <c r="M164" s="203"/>
      <c r="N164" s="52">
        <v>0</v>
      </c>
      <c r="O164" s="204"/>
      <c r="P164" s="204"/>
      <c r="Q164" s="11">
        <v>7.0343210892999997</v>
      </c>
      <c r="R164" s="204"/>
      <c r="S164" s="204"/>
      <c r="T164" s="53">
        <v>8.8666666666666654</v>
      </c>
      <c r="U164" s="204"/>
      <c r="V164" s="204"/>
      <c r="W164" s="11">
        <v>7.1750533571427999</v>
      </c>
      <c r="X164" s="204"/>
      <c r="Y164" s="204"/>
      <c r="Z164" s="53">
        <v>8.8999999999999986</v>
      </c>
      <c r="AA164" s="204"/>
      <c r="AB164" s="204"/>
      <c r="AC164" s="204"/>
      <c r="AD164" s="204"/>
      <c r="AE164" s="204"/>
      <c r="AF164" s="9">
        <v>3.3567347006530177</v>
      </c>
      <c r="AG164" s="9">
        <v>392</v>
      </c>
      <c r="AH164" s="9">
        <v>0.49948431050361469</v>
      </c>
      <c r="AI164" s="9">
        <v>27</v>
      </c>
      <c r="AJ164" s="9">
        <v>2.3458333333333332</v>
      </c>
      <c r="AK164" s="9" t="s">
        <v>248</v>
      </c>
      <c r="AL164" s="9">
        <v>55</v>
      </c>
      <c r="AM164" s="9">
        <v>3.3701818249442361</v>
      </c>
      <c r="AN164" s="9">
        <v>3.4235537190082646</v>
      </c>
      <c r="AO164" s="73">
        <v>0</v>
      </c>
      <c r="AP164" s="80">
        <v>0</v>
      </c>
      <c r="AQ164" s="80">
        <v>0</v>
      </c>
      <c r="AR164" s="224">
        <v>112</v>
      </c>
      <c r="AS164" s="224" t="s">
        <v>248</v>
      </c>
      <c r="AT164" s="11">
        <v>3936.502</v>
      </c>
      <c r="AU164" s="11">
        <v>62.435000000000002</v>
      </c>
      <c r="AV164" s="11">
        <v>0</v>
      </c>
      <c r="AW164" s="11">
        <v>112</v>
      </c>
      <c r="AX164" s="203" t="s">
        <v>248</v>
      </c>
      <c r="AY164" s="235" t="s">
        <v>248</v>
      </c>
      <c r="AZ164" s="138">
        <v>30990</v>
      </c>
      <c r="BA164" s="188" t="s">
        <v>248</v>
      </c>
      <c r="BB164" s="203" t="s">
        <v>248</v>
      </c>
      <c r="BC164" s="203" t="s">
        <v>248</v>
      </c>
      <c r="BD164" s="217" t="s">
        <v>61</v>
      </c>
      <c r="BE164" s="201" t="s">
        <v>62</v>
      </c>
      <c r="BF164" s="201" t="s">
        <v>63</v>
      </c>
      <c r="BG164" s="201" t="s">
        <v>196</v>
      </c>
      <c r="BH164" s="456" t="s">
        <v>514</v>
      </c>
      <c r="BI164" s="218" t="s">
        <v>67</v>
      </c>
      <c r="BJ164" s="370">
        <v>214</v>
      </c>
      <c r="BK164" s="370">
        <v>3</v>
      </c>
      <c r="BL164" s="219" t="s">
        <v>65</v>
      </c>
      <c r="BM164" s="52"/>
      <c r="BN164" s="218" t="s">
        <v>343</v>
      </c>
      <c r="BO164" s="217" t="s">
        <v>705</v>
      </c>
      <c r="BP164" s="201" t="s">
        <v>690</v>
      </c>
      <c r="BQ164" s="52" t="s">
        <v>718</v>
      </c>
    </row>
    <row r="165" spans="1:69" ht="15.75">
      <c r="A165" s="207" t="s">
        <v>37</v>
      </c>
      <c r="B165" s="208" t="s">
        <v>40</v>
      </c>
      <c r="C165" s="202" t="s">
        <v>35</v>
      </c>
      <c r="D165" s="210" t="s">
        <v>182</v>
      </c>
      <c r="E165" s="24" t="s">
        <v>321</v>
      </c>
      <c r="F165" s="86">
        <v>39</v>
      </c>
      <c r="G165" s="80">
        <v>0</v>
      </c>
      <c r="H165" s="204"/>
      <c r="I165" s="204"/>
      <c r="J165" s="204"/>
      <c r="K165" s="204"/>
      <c r="L165" s="80">
        <v>0</v>
      </c>
      <c r="M165" s="203"/>
      <c r="N165" s="52">
        <v>0</v>
      </c>
      <c r="O165" s="204"/>
      <c r="P165" s="204"/>
      <c r="Q165" s="11">
        <v>7.3835637948999997</v>
      </c>
      <c r="R165" s="204"/>
      <c r="S165" s="204"/>
      <c r="T165" s="53">
        <v>8.5124999999999993</v>
      </c>
      <c r="U165" s="204"/>
      <c r="V165" s="204"/>
      <c r="W165" s="11">
        <v>7.4873588205128003</v>
      </c>
      <c r="X165" s="204"/>
      <c r="Y165" s="204"/>
      <c r="Z165" s="53">
        <v>8.5249999999999986</v>
      </c>
      <c r="AA165" s="204"/>
      <c r="AB165" s="204"/>
      <c r="AC165" s="204"/>
      <c r="AD165" s="204"/>
      <c r="AE165" s="204"/>
      <c r="AF165" s="9">
        <v>3.0009523800441196</v>
      </c>
      <c r="AG165" s="9">
        <v>273</v>
      </c>
      <c r="AH165" s="9">
        <v>0.34596825209654331</v>
      </c>
      <c r="AI165" s="9">
        <v>27</v>
      </c>
      <c r="AJ165" s="9">
        <v>2.2330000000000001</v>
      </c>
      <c r="AK165" s="9" t="s">
        <v>248</v>
      </c>
      <c r="AL165" s="9">
        <v>0</v>
      </c>
      <c r="AM165" s="9"/>
      <c r="AN165" s="9"/>
      <c r="AO165" s="73">
        <v>0</v>
      </c>
      <c r="AP165" s="80">
        <v>0</v>
      </c>
      <c r="AQ165" s="80">
        <v>0</v>
      </c>
      <c r="AR165" s="224">
        <v>78</v>
      </c>
      <c r="AS165" s="224" t="s">
        <v>248</v>
      </c>
      <c r="AT165" s="11">
        <v>2777.5839999999998</v>
      </c>
      <c r="AU165" s="11">
        <v>0</v>
      </c>
      <c r="AV165" s="11">
        <v>0</v>
      </c>
      <c r="AW165" s="11">
        <v>78</v>
      </c>
      <c r="AX165" s="203" t="s">
        <v>248</v>
      </c>
      <c r="AY165" s="235" t="s">
        <v>248</v>
      </c>
      <c r="AZ165" s="138">
        <v>30990</v>
      </c>
      <c r="BA165" s="188" t="s">
        <v>248</v>
      </c>
      <c r="BB165" s="203" t="s">
        <v>248</v>
      </c>
      <c r="BC165" s="203" t="s">
        <v>248</v>
      </c>
      <c r="BD165" s="217" t="s">
        <v>61</v>
      </c>
      <c r="BE165" s="201" t="s">
        <v>62</v>
      </c>
      <c r="BF165" s="201" t="s">
        <v>63</v>
      </c>
      <c r="BG165" s="201" t="s">
        <v>196</v>
      </c>
      <c r="BH165" s="456" t="s">
        <v>514</v>
      </c>
      <c r="BI165" s="218" t="s">
        <v>68</v>
      </c>
      <c r="BJ165" s="370">
        <v>214</v>
      </c>
      <c r="BK165" s="370">
        <v>4</v>
      </c>
      <c r="BL165" s="219" t="s">
        <v>65</v>
      </c>
      <c r="BM165" s="52"/>
      <c r="BN165" s="218" t="s">
        <v>343</v>
      </c>
      <c r="BO165" s="217" t="s">
        <v>705</v>
      </c>
      <c r="BP165" s="201" t="s">
        <v>690</v>
      </c>
      <c r="BQ165" s="52" t="s">
        <v>718</v>
      </c>
    </row>
    <row r="166" spans="1:69" ht="15.75">
      <c r="A166" s="207" t="s">
        <v>37</v>
      </c>
      <c r="B166" s="208" t="s">
        <v>40</v>
      </c>
      <c r="C166" s="202" t="s">
        <v>35</v>
      </c>
      <c r="D166" s="210" t="s">
        <v>182</v>
      </c>
      <c r="E166" s="24" t="s">
        <v>210</v>
      </c>
      <c r="F166" s="86">
        <v>92</v>
      </c>
      <c r="G166" s="80">
        <v>4</v>
      </c>
      <c r="H166" s="204"/>
      <c r="I166" s="204"/>
      <c r="J166" s="204"/>
      <c r="K166" s="204"/>
      <c r="L166" s="80">
        <v>0</v>
      </c>
      <c r="M166" s="203"/>
      <c r="N166" s="52">
        <v>0</v>
      </c>
      <c r="O166" s="204"/>
      <c r="P166" s="204"/>
      <c r="Q166" s="11">
        <v>6.0724430909000002</v>
      </c>
      <c r="R166" s="204"/>
      <c r="S166" s="204"/>
      <c r="T166" s="53">
        <v>8.2999999999999972</v>
      </c>
      <c r="U166" s="204"/>
      <c r="V166" s="204"/>
      <c r="W166" s="11">
        <v>6.1633974886363001</v>
      </c>
      <c r="X166" s="204"/>
      <c r="Y166" s="204"/>
      <c r="Z166" s="53">
        <v>8.2999999999999972</v>
      </c>
      <c r="AA166" s="204"/>
      <c r="AB166" s="204"/>
      <c r="AC166" s="204"/>
      <c r="AD166" s="204"/>
      <c r="AE166" s="204"/>
      <c r="AF166" s="9">
        <v>3.5518506575714466</v>
      </c>
      <c r="AG166" s="9">
        <v>616</v>
      </c>
      <c r="AH166" s="9">
        <v>0.41153823097342968</v>
      </c>
      <c r="AI166" s="9">
        <v>9</v>
      </c>
      <c r="AJ166" s="9">
        <v>2.6703125000000001</v>
      </c>
      <c r="AK166" s="9" t="s">
        <v>248</v>
      </c>
      <c r="AL166" s="9">
        <v>88</v>
      </c>
      <c r="AM166" s="9">
        <v>3.5518506575714466</v>
      </c>
      <c r="AN166" s="9">
        <v>3.6075581395348837</v>
      </c>
      <c r="AO166" s="73">
        <v>0</v>
      </c>
      <c r="AP166" s="80">
        <v>0</v>
      </c>
      <c r="AQ166" s="80">
        <v>0</v>
      </c>
      <c r="AR166" s="224">
        <v>176</v>
      </c>
      <c r="AS166" s="224" t="s">
        <v>248</v>
      </c>
      <c r="AT166" s="11">
        <v>6688.6840000000002</v>
      </c>
      <c r="AU166" s="11">
        <v>0</v>
      </c>
      <c r="AV166" s="11">
        <v>0</v>
      </c>
      <c r="AW166" s="11">
        <v>176</v>
      </c>
      <c r="AX166" s="203" t="s">
        <v>248</v>
      </c>
      <c r="AY166" s="235" t="s">
        <v>248</v>
      </c>
      <c r="AZ166" s="138">
        <v>28793</v>
      </c>
      <c r="BA166" s="188" t="s">
        <v>248</v>
      </c>
      <c r="BB166" s="203" t="s">
        <v>248</v>
      </c>
      <c r="BC166" s="203" t="s">
        <v>248</v>
      </c>
      <c r="BD166" s="217" t="s">
        <v>61</v>
      </c>
      <c r="BE166" s="201" t="s">
        <v>62</v>
      </c>
      <c r="BF166" s="201" t="s">
        <v>63</v>
      </c>
      <c r="BG166" s="201" t="s">
        <v>196</v>
      </c>
      <c r="BH166" s="456" t="s">
        <v>512</v>
      </c>
      <c r="BI166" s="218" t="s">
        <v>64</v>
      </c>
      <c r="BJ166" s="370">
        <v>214</v>
      </c>
      <c r="BK166" s="370">
        <v>1</v>
      </c>
      <c r="BL166" s="219" t="s">
        <v>65</v>
      </c>
      <c r="BM166" s="52"/>
      <c r="BN166" s="218" t="s">
        <v>343</v>
      </c>
      <c r="BO166" s="217" t="s">
        <v>55</v>
      </c>
      <c r="BP166" s="201" t="s">
        <v>684</v>
      </c>
      <c r="BQ166" s="52" t="s">
        <v>716</v>
      </c>
    </row>
    <row r="167" spans="1:69" ht="15.75">
      <c r="A167" s="207" t="s">
        <v>37</v>
      </c>
      <c r="B167" s="208" t="s">
        <v>40</v>
      </c>
      <c r="C167" s="202" t="s">
        <v>35</v>
      </c>
      <c r="D167" s="210" t="s">
        <v>182</v>
      </c>
      <c r="E167" s="24" t="s">
        <v>210</v>
      </c>
      <c r="F167" s="86">
        <v>88</v>
      </c>
      <c r="G167" s="80">
        <v>1</v>
      </c>
      <c r="H167" s="204"/>
      <c r="I167" s="204"/>
      <c r="J167" s="204"/>
      <c r="K167" s="204"/>
      <c r="L167" s="80">
        <v>0</v>
      </c>
      <c r="M167" s="203"/>
      <c r="N167" s="52">
        <v>0</v>
      </c>
      <c r="O167" s="204"/>
      <c r="P167" s="204"/>
      <c r="Q167" s="11">
        <v>7.1678274367999997</v>
      </c>
      <c r="R167" s="204"/>
      <c r="S167" s="204"/>
      <c r="T167" s="53">
        <v>13.108333333333333</v>
      </c>
      <c r="U167" s="204"/>
      <c r="V167" s="204"/>
      <c r="W167" s="11">
        <v>7.2128272873563004</v>
      </c>
      <c r="X167" s="204"/>
      <c r="Y167" s="204"/>
      <c r="Z167" s="53">
        <v>12.824999999999996</v>
      </c>
      <c r="AA167" s="204"/>
      <c r="AB167" s="204"/>
      <c r="AC167" s="204"/>
      <c r="AD167" s="204"/>
      <c r="AE167" s="204"/>
      <c r="AF167" s="9">
        <v>3.3075109536555147</v>
      </c>
      <c r="AG167" s="9">
        <v>610</v>
      </c>
      <c r="AH167" s="9">
        <v>0.52067086081970992</v>
      </c>
      <c r="AI167" s="9">
        <v>45</v>
      </c>
      <c r="AJ167" s="9">
        <v>2.3040540540540539</v>
      </c>
      <c r="AK167" s="9" t="s">
        <v>248</v>
      </c>
      <c r="AL167" s="9">
        <v>86</v>
      </c>
      <c r="AM167" s="9">
        <v>3.3121137943774763</v>
      </c>
      <c r="AN167" s="9">
        <v>3.3887283236994219</v>
      </c>
      <c r="AO167" s="73">
        <v>0</v>
      </c>
      <c r="AP167" s="80">
        <v>0</v>
      </c>
      <c r="AQ167" s="80">
        <v>0</v>
      </c>
      <c r="AR167" s="224">
        <v>174</v>
      </c>
      <c r="AS167" s="224" t="s">
        <v>248</v>
      </c>
      <c r="AT167" s="11">
        <v>6764.8370000000004</v>
      </c>
      <c r="AU167" s="11">
        <v>0</v>
      </c>
      <c r="AV167" s="11">
        <v>0</v>
      </c>
      <c r="AW167" s="11">
        <v>174</v>
      </c>
      <c r="AX167" s="203" t="s">
        <v>248</v>
      </c>
      <c r="AY167" s="235" t="s">
        <v>248</v>
      </c>
      <c r="AZ167" s="138">
        <v>28793</v>
      </c>
      <c r="BA167" s="188" t="s">
        <v>248</v>
      </c>
      <c r="BB167" s="203" t="s">
        <v>248</v>
      </c>
      <c r="BC167" s="203" t="s">
        <v>248</v>
      </c>
      <c r="BD167" s="217" t="s">
        <v>61</v>
      </c>
      <c r="BE167" s="201" t="s">
        <v>62</v>
      </c>
      <c r="BF167" s="201" t="s">
        <v>63</v>
      </c>
      <c r="BG167" s="201" t="s">
        <v>196</v>
      </c>
      <c r="BH167" s="456" t="s">
        <v>512</v>
      </c>
      <c r="BI167" s="218" t="s">
        <v>66</v>
      </c>
      <c r="BJ167" s="370">
        <v>214</v>
      </c>
      <c r="BK167" s="370">
        <v>7</v>
      </c>
      <c r="BL167" s="219" t="s">
        <v>65</v>
      </c>
      <c r="BM167" s="52"/>
      <c r="BN167" s="218" t="s">
        <v>343</v>
      </c>
      <c r="BO167" s="217" t="s">
        <v>55</v>
      </c>
      <c r="BP167" s="201" t="s">
        <v>684</v>
      </c>
      <c r="BQ167" s="52" t="s">
        <v>716</v>
      </c>
    </row>
    <row r="168" spans="1:69" ht="15.75">
      <c r="A168" s="207" t="s">
        <v>37</v>
      </c>
      <c r="B168" s="208" t="s">
        <v>40</v>
      </c>
      <c r="C168" s="202" t="s">
        <v>35</v>
      </c>
      <c r="D168" s="210" t="s">
        <v>182</v>
      </c>
      <c r="E168" s="24" t="s">
        <v>210</v>
      </c>
      <c r="F168" s="86">
        <v>76</v>
      </c>
      <c r="G168" s="80">
        <v>4</v>
      </c>
      <c r="H168" s="204"/>
      <c r="I168" s="204"/>
      <c r="J168" s="204"/>
      <c r="K168" s="204"/>
      <c r="L168" s="80">
        <v>1</v>
      </c>
      <c r="M168" s="203"/>
      <c r="N168" s="52">
        <v>0</v>
      </c>
      <c r="O168" s="204"/>
      <c r="P168" s="204"/>
      <c r="Q168" s="11">
        <v>6.0480279295999999</v>
      </c>
      <c r="R168" s="204"/>
      <c r="S168" s="204"/>
      <c r="T168" s="53">
        <v>7.4450000000000003</v>
      </c>
      <c r="U168" s="204"/>
      <c r="V168" s="204"/>
      <c r="W168" s="11">
        <v>5.5830138169014001</v>
      </c>
      <c r="X168" s="204"/>
      <c r="Y168" s="204"/>
      <c r="Z168" s="53">
        <v>7.3625000000000007</v>
      </c>
      <c r="AA168" s="204"/>
      <c r="AB168" s="204"/>
      <c r="AC168" s="204"/>
      <c r="AD168" s="204"/>
      <c r="AE168" s="204"/>
      <c r="AF168" s="9">
        <v>3.6295372365226215</v>
      </c>
      <c r="AG168" s="9">
        <v>497</v>
      </c>
      <c r="AH168" s="9">
        <v>0.36829397990877899</v>
      </c>
      <c r="AI168" s="9">
        <v>5</v>
      </c>
      <c r="AJ168" s="9">
        <v>2.8817307692307694</v>
      </c>
      <c r="AK168" s="9" t="s">
        <v>248</v>
      </c>
      <c r="AL168" s="9">
        <v>71</v>
      </c>
      <c r="AM168" s="9">
        <v>3.6295372365226215</v>
      </c>
      <c r="AN168" s="9">
        <v>3.664826498422713</v>
      </c>
      <c r="AO168" s="73">
        <v>0</v>
      </c>
      <c r="AP168" s="80">
        <v>0</v>
      </c>
      <c r="AQ168" s="80">
        <v>0</v>
      </c>
      <c r="AR168" s="224">
        <v>144</v>
      </c>
      <c r="AS168" s="224" t="s">
        <v>248</v>
      </c>
      <c r="AT168" s="11">
        <v>5507.1009999999997</v>
      </c>
      <c r="AU168" s="11">
        <v>0</v>
      </c>
      <c r="AV168" s="11">
        <v>0</v>
      </c>
      <c r="AW168" s="11">
        <v>144</v>
      </c>
      <c r="AX168" s="203" t="s">
        <v>248</v>
      </c>
      <c r="AY168" s="235" t="s">
        <v>248</v>
      </c>
      <c r="AZ168" s="138">
        <v>28793</v>
      </c>
      <c r="BA168" s="188" t="s">
        <v>248</v>
      </c>
      <c r="BB168" s="203" t="s">
        <v>248</v>
      </c>
      <c r="BC168" s="203" t="s">
        <v>248</v>
      </c>
      <c r="BD168" s="217" t="s">
        <v>61</v>
      </c>
      <c r="BE168" s="201" t="s">
        <v>62</v>
      </c>
      <c r="BF168" s="201" t="s">
        <v>63</v>
      </c>
      <c r="BG168" s="201" t="s">
        <v>196</v>
      </c>
      <c r="BH168" s="456" t="s">
        <v>512</v>
      </c>
      <c r="BI168" s="218" t="s">
        <v>67</v>
      </c>
      <c r="BJ168" s="370">
        <v>214</v>
      </c>
      <c r="BK168" s="370">
        <v>3</v>
      </c>
      <c r="BL168" s="219" t="s">
        <v>65</v>
      </c>
      <c r="BM168" s="52"/>
      <c r="BN168" s="218" t="s">
        <v>343</v>
      </c>
      <c r="BO168" s="217" t="s">
        <v>55</v>
      </c>
      <c r="BP168" s="201" t="s">
        <v>684</v>
      </c>
      <c r="BQ168" s="52" t="s">
        <v>716</v>
      </c>
    </row>
    <row r="169" spans="1:69" ht="15.75">
      <c r="A169" s="207" t="s">
        <v>37</v>
      </c>
      <c r="B169" s="208" t="s">
        <v>40</v>
      </c>
      <c r="C169" s="202" t="s">
        <v>35</v>
      </c>
      <c r="D169" s="210" t="s">
        <v>182</v>
      </c>
      <c r="E169" s="24" t="s">
        <v>210</v>
      </c>
      <c r="F169" s="86">
        <v>18</v>
      </c>
      <c r="G169" s="80">
        <v>0</v>
      </c>
      <c r="H169" s="204"/>
      <c r="I169" s="204"/>
      <c r="J169" s="204"/>
      <c r="K169" s="204"/>
      <c r="L169" s="80">
        <v>0</v>
      </c>
      <c r="M169" s="203"/>
      <c r="N169" s="52">
        <v>0</v>
      </c>
      <c r="O169" s="204"/>
      <c r="P169" s="204"/>
      <c r="Q169" s="11">
        <v>6.9127221110999999</v>
      </c>
      <c r="R169" s="204"/>
      <c r="S169" s="204"/>
      <c r="T169" s="53">
        <v>8.0499999999999989</v>
      </c>
      <c r="U169" s="204"/>
      <c r="V169" s="204"/>
      <c r="W169" s="11">
        <v>7.0003332222222001</v>
      </c>
      <c r="X169" s="204"/>
      <c r="Y169" s="204"/>
      <c r="Z169" s="53">
        <v>8.0499999999999989</v>
      </c>
      <c r="AA169" s="204"/>
      <c r="AB169" s="204"/>
      <c r="AC169" s="204"/>
      <c r="AD169" s="204"/>
      <c r="AE169" s="204"/>
      <c r="AF169" s="9">
        <v>2.7853174625881136</v>
      </c>
      <c r="AG169" s="9">
        <v>126</v>
      </c>
      <c r="AH169" s="9">
        <v>0.26430501859999345</v>
      </c>
      <c r="AI169" s="9">
        <v>14</v>
      </c>
      <c r="AJ169" s="9">
        <v>2.203846153846154</v>
      </c>
      <c r="AK169" s="9" t="s">
        <v>248</v>
      </c>
      <c r="AL169" s="9">
        <v>0</v>
      </c>
      <c r="AM169" s="9"/>
      <c r="AN169" s="9"/>
      <c r="AO169" s="73">
        <v>0</v>
      </c>
      <c r="AP169" s="80">
        <v>0</v>
      </c>
      <c r="AQ169" s="80">
        <v>0</v>
      </c>
      <c r="AR169" s="224">
        <v>36</v>
      </c>
      <c r="AS169" s="224" t="s">
        <v>248</v>
      </c>
      <c r="AT169" s="11">
        <v>1375.549</v>
      </c>
      <c r="AU169" s="11">
        <v>0</v>
      </c>
      <c r="AV169" s="11">
        <v>0</v>
      </c>
      <c r="AW169" s="11">
        <v>36</v>
      </c>
      <c r="AX169" s="203" t="s">
        <v>248</v>
      </c>
      <c r="AY169" s="235" t="s">
        <v>248</v>
      </c>
      <c r="AZ169" s="138">
        <v>28793</v>
      </c>
      <c r="BA169" s="188" t="s">
        <v>248</v>
      </c>
      <c r="BB169" s="203" t="s">
        <v>248</v>
      </c>
      <c r="BC169" s="203" t="s">
        <v>248</v>
      </c>
      <c r="BD169" s="217" t="s">
        <v>61</v>
      </c>
      <c r="BE169" s="201" t="s">
        <v>62</v>
      </c>
      <c r="BF169" s="201" t="s">
        <v>63</v>
      </c>
      <c r="BG169" s="201" t="s">
        <v>196</v>
      </c>
      <c r="BH169" s="456" t="s">
        <v>512</v>
      </c>
      <c r="BI169" s="218" t="s">
        <v>68</v>
      </c>
      <c r="BJ169" s="370">
        <v>214</v>
      </c>
      <c r="BK169" s="370">
        <v>4</v>
      </c>
      <c r="BL169" s="219" t="s">
        <v>65</v>
      </c>
      <c r="BM169" s="52"/>
      <c r="BN169" s="218" t="s">
        <v>343</v>
      </c>
      <c r="BO169" s="217" t="s">
        <v>55</v>
      </c>
      <c r="BP169" s="201" t="s">
        <v>684</v>
      </c>
      <c r="BQ169" s="52" t="s">
        <v>716</v>
      </c>
    </row>
    <row r="170" spans="1:69" ht="15.75">
      <c r="A170" s="207" t="s">
        <v>37</v>
      </c>
      <c r="B170" s="208" t="s">
        <v>40</v>
      </c>
      <c r="C170" s="202" t="s">
        <v>35</v>
      </c>
      <c r="D170" s="210" t="s">
        <v>182</v>
      </c>
      <c r="E170" s="24" t="s">
        <v>559</v>
      </c>
      <c r="F170" s="86">
        <v>41</v>
      </c>
      <c r="G170" s="80">
        <v>0</v>
      </c>
      <c r="H170" s="204"/>
      <c r="I170" s="204"/>
      <c r="J170" s="204"/>
      <c r="K170" s="204"/>
      <c r="L170" s="80">
        <v>0</v>
      </c>
      <c r="M170" s="203"/>
      <c r="N170" s="52">
        <v>0</v>
      </c>
      <c r="O170" s="204"/>
      <c r="P170" s="204"/>
      <c r="Q170" s="11">
        <v>5.0567312927000003</v>
      </c>
      <c r="R170" s="204"/>
      <c r="S170" s="204"/>
      <c r="T170" s="53">
        <v>5.8949999999999996</v>
      </c>
      <c r="U170" s="204"/>
      <c r="V170" s="204"/>
      <c r="W170" s="11">
        <v>4.7820241707316997</v>
      </c>
      <c r="X170" s="204"/>
      <c r="Y170" s="204"/>
      <c r="Z170" s="53">
        <v>5.8249999999999993</v>
      </c>
      <c r="AA170" s="204"/>
      <c r="AB170" s="204"/>
      <c r="AC170" s="204"/>
      <c r="AD170" s="204"/>
      <c r="AE170" s="204"/>
      <c r="AF170" s="9">
        <v>3.7846341681397337</v>
      </c>
      <c r="AG170" s="9">
        <v>287</v>
      </c>
      <c r="AH170" s="9">
        <v>0.33543335142355862</v>
      </c>
      <c r="AI170" s="9">
        <v>2</v>
      </c>
      <c r="AJ170" s="9">
        <v>3.0083333333333333</v>
      </c>
      <c r="AK170" s="9" t="s">
        <v>248</v>
      </c>
      <c r="AL170" s="9">
        <v>41</v>
      </c>
      <c r="AM170" s="9">
        <v>3.7846341681397337</v>
      </c>
      <c r="AN170" s="9">
        <v>3.7583333333333333</v>
      </c>
      <c r="AO170" s="73">
        <v>0</v>
      </c>
      <c r="AP170" s="80">
        <v>0</v>
      </c>
      <c r="AQ170" s="80">
        <v>0</v>
      </c>
      <c r="AR170" s="224">
        <v>82</v>
      </c>
      <c r="AS170" s="224" t="s">
        <v>248</v>
      </c>
      <c r="AT170" s="11">
        <v>2952.7620000000002</v>
      </c>
      <c r="AU170" s="11">
        <v>0</v>
      </c>
      <c r="AV170" s="11">
        <v>0</v>
      </c>
      <c r="AW170" s="11">
        <v>82</v>
      </c>
      <c r="AX170" s="203" t="s">
        <v>248</v>
      </c>
      <c r="AY170" s="235" t="s">
        <v>248</v>
      </c>
      <c r="AZ170" s="138">
        <v>62080</v>
      </c>
      <c r="BA170" s="188" t="s">
        <v>248</v>
      </c>
      <c r="BB170" s="203" t="s">
        <v>248</v>
      </c>
      <c r="BC170" s="203" t="s">
        <v>248</v>
      </c>
      <c r="BD170" s="217" t="s">
        <v>61</v>
      </c>
      <c r="BE170" s="201" t="s">
        <v>62</v>
      </c>
      <c r="BF170" s="201" t="s">
        <v>63</v>
      </c>
      <c r="BG170" s="201" t="s">
        <v>196</v>
      </c>
      <c r="BH170" s="456" t="s">
        <v>514</v>
      </c>
      <c r="BI170" s="218" t="s">
        <v>64</v>
      </c>
      <c r="BJ170" s="370">
        <v>214</v>
      </c>
      <c r="BK170" s="370">
        <v>1</v>
      </c>
      <c r="BL170" s="219" t="s">
        <v>65</v>
      </c>
      <c r="BM170" s="52"/>
      <c r="BN170" s="218" t="s">
        <v>343</v>
      </c>
      <c r="BO170" s="217" t="s">
        <v>54</v>
      </c>
      <c r="BP170" s="201" t="s">
        <v>699</v>
      </c>
      <c r="BQ170" s="52" t="s">
        <v>715</v>
      </c>
    </row>
    <row r="171" spans="1:69" ht="15.75">
      <c r="A171" s="207" t="s">
        <v>37</v>
      </c>
      <c r="B171" s="208" t="s">
        <v>40</v>
      </c>
      <c r="C171" s="202" t="s">
        <v>35</v>
      </c>
      <c r="D171" s="210" t="s">
        <v>182</v>
      </c>
      <c r="E171" s="24" t="s">
        <v>559</v>
      </c>
      <c r="F171" s="86">
        <v>38</v>
      </c>
      <c r="G171" s="80">
        <v>1</v>
      </c>
      <c r="H171" s="204"/>
      <c r="I171" s="204"/>
      <c r="J171" s="204"/>
      <c r="K171" s="204"/>
      <c r="L171" s="80">
        <v>0</v>
      </c>
      <c r="M171" s="203"/>
      <c r="N171" s="52">
        <v>0</v>
      </c>
      <c r="O171" s="204"/>
      <c r="P171" s="204"/>
      <c r="Q171" s="11">
        <v>7.2635944864999997</v>
      </c>
      <c r="R171" s="204"/>
      <c r="S171" s="204"/>
      <c r="T171" s="53">
        <v>15.074999999999999</v>
      </c>
      <c r="U171" s="204"/>
      <c r="V171" s="204"/>
      <c r="W171" s="11">
        <v>7.2161080540539997</v>
      </c>
      <c r="X171" s="204"/>
      <c r="Y171" s="204"/>
      <c r="Z171" s="53">
        <v>15.074999999999999</v>
      </c>
      <c r="AA171" s="204"/>
      <c r="AB171" s="204"/>
      <c r="AC171" s="204"/>
      <c r="AD171" s="204"/>
      <c r="AE171" s="204"/>
      <c r="AF171" s="9">
        <v>3.4310038715716034</v>
      </c>
      <c r="AG171" s="9">
        <v>259</v>
      </c>
      <c r="AH171" s="9">
        <v>0.45581619061729778</v>
      </c>
      <c r="AI171" s="9">
        <v>12</v>
      </c>
      <c r="AJ171" s="9">
        <v>2.5143939393939396</v>
      </c>
      <c r="AK171" s="9" t="s">
        <v>248</v>
      </c>
      <c r="AL171" s="9">
        <v>37</v>
      </c>
      <c r="AM171" s="9">
        <v>3.4310038715716034</v>
      </c>
      <c r="AN171" s="9">
        <v>3.5565693430656933</v>
      </c>
      <c r="AO171" s="73">
        <v>0</v>
      </c>
      <c r="AP171" s="80">
        <v>0</v>
      </c>
      <c r="AQ171" s="80">
        <v>0</v>
      </c>
      <c r="AR171" s="224">
        <v>74</v>
      </c>
      <c r="AS171" s="224" t="s">
        <v>248</v>
      </c>
      <c r="AT171" s="11">
        <v>2655.7049999999999</v>
      </c>
      <c r="AU171" s="11">
        <v>0</v>
      </c>
      <c r="AV171" s="11">
        <v>0</v>
      </c>
      <c r="AW171" s="11">
        <v>74</v>
      </c>
      <c r="AX171" s="203" t="s">
        <v>248</v>
      </c>
      <c r="AY171" s="235" t="s">
        <v>248</v>
      </c>
      <c r="AZ171" s="138">
        <v>62080</v>
      </c>
      <c r="BA171" s="188" t="s">
        <v>248</v>
      </c>
      <c r="BB171" s="203" t="s">
        <v>248</v>
      </c>
      <c r="BC171" s="203" t="s">
        <v>248</v>
      </c>
      <c r="BD171" s="217" t="s">
        <v>61</v>
      </c>
      <c r="BE171" s="201" t="s">
        <v>62</v>
      </c>
      <c r="BF171" s="201" t="s">
        <v>63</v>
      </c>
      <c r="BG171" s="201" t="s">
        <v>196</v>
      </c>
      <c r="BH171" s="456" t="s">
        <v>514</v>
      </c>
      <c r="BI171" s="218" t="s">
        <v>66</v>
      </c>
      <c r="BJ171" s="370">
        <v>214</v>
      </c>
      <c r="BK171" s="370">
        <v>7</v>
      </c>
      <c r="BL171" s="219" t="s">
        <v>65</v>
      </c>
      <c r="BM171" s="52"/>
      <c r="BN171" s="218" t="s">
        <v>343</v>
      </c>
      <c r="BO171" s="217" t="s">
        <v>54</v>
      </c>
      <c r="BP171" s="201" t="s">
        <v>699</v>
      </c>
      <c r="BQ171" s="52" t="s">
        <v>715</v>
      </c>
    </row>
    <row r="172" spans="1:69" ht="15.75">
      <c r="A172" s="207" t="s">
        <v>37</v>
      </c>
      <c r="B172" s="208" t="s">
        <v>40</v>
      </c>
      <c r="C172" s="202" t="s">
        <v>35</v>
      </c>
      <c r="D172" s="210" t="s">
        <v>182</v>
      </c>
      <c r="E172" s="24" t="s">
        <v>559</v>
      </c>
      <c r="F172" s="86">
        <v>43</v>
      </c>
      <c r="G172" s="80">
        <v>0</v>
      </c>
      <c r="H172" s="204"/>
      <c r="I172" s="204"/>
      <c r="J172" s="204"/>
      <c r="K172" s="204"/>
      <c r="L172" s="80">
        <v>0</v>
      </c>
      <c r="M172" s="203"/>
      <c r="N172" s="52">
        <v>0</v>
      </c>
      <c r="O172" s="204"/>
      <c r="P172" s="204"/>
      <c r="Q172" s="11">
        <v>7.2110465116000002</v>
      </c>
      <c r="R172" s="204"/>
      <c r="S172" s="204"/>
      <c r="T172" s="53">
        <v>9.2125000000000004</v>
      </c>
      <c r="U172" s="204"/>
      <c r="V172" s="204"/>
      <c r="W172" s="11">
        <v>7.3376045581394997</v>
      </c>
      <c r="X172" s="204"/>
      <c r="Y172" s="204"/>
      <c r="Z172" s="53">
        <v>9.4625000000000004</v>
      </c>
      <c r="AA172" s="204"/>
      <c r="AB172" s="204"/>
      <c r="AC172" s="204"/>
      <c r="AD172" s="204"/>
      <c r="AE172" s="204"/>
      <c r="AF172" s="9">
        <v>3.4825581458715904</v>
      </c>
      <c r="AG172" s="9">
        <v>301</v>
      </c>
      <c r="AH172" s="9">
        <v>0.48769464694624454</v>
      </c>
      <c r="AI172" s="9">
        <v>15</v>
      </c>
      <c r="AJ172" s="9">
        <v>2.5007352941176473</v>
      </c>
      <c r="AK172" s="9" t="s">
        <v>248</v>
      </c>
      <c r="AL172" s="9">
        <v>43</v>
      </c>
      <c r="AM172" s="9">
        <v>3.4825581458715904</v>
      </c>
      <c r="AN172" s="9">
        <v>3.5828125000000002</v>
      </c>
      <c r="AO172" s="73">
        <v>0</v>
      </c>
      <c r="AP172" s="80">
        <v>0</v>
      </c>
      <c r="AQ172" s="80">
        <v>0</v>
      </c>
      <c r="AR172" s="224">
        <v>86</v>
      </c>
      <c r="AS172" s="224" t="s">
        <v>248</v>
      </c>
      <c r="AT172" s="11">
        <v>3099.0880000000002</v>
      </c>
      <c r="AU172" s="11">
        <v>0</v>
      </c>
      <c r="AV172" s="11">
        <v>0</v>
      </c>
      <c r="AW172" s="11">
        <v>86</v>
      </c>
      <c r="AX172" s="203" t="s">
        <v>248</v>
      </c>
      <c r="AY172" s="235" t="s">
        <v>248</v>
      </c>
      <c r="AZ172" s="138">
        <v>62080</v>
      </c>
      <c r="BA172" s="188" t="s">
        <v>248</v>
      </c>
      <c r="BB172" s="203" t="s">
        <v>248</v>
      </c>
      <c r="BC172" s="203" t="s">
        <v>248</v>
      </c>
      <c r="BD172" s="217" t="s">
        <v>61</v>
      </c>
      <c r="BE172" s="201" t="s">
        <v>62</v>
      </c>
      <c r="BF172" s="201" t="s">
        <v>63</v>
      </c>
      <c r="BG172" s="201" t="s">
        <v>196</v>
      </c>
      <c r="BH172" s="456" t="s">
        <v>514</v>
      </c>
      <c r="BI172" s="218" t="s">
        <v>67</v>
      </c>
      <c r="BJ172" s="370">
        <v>214</v>
      </c>
      <c r="BK172" s="370">
        <v>3</v>
      </c>
      <c r="BL172" s="219" t="s">
        <v>65</v>
      </c>
      <c r="BM172" s="52"/>
      <c r="BN172" s="218" t="s">
        <v>343</v>
      </c>
      <c r="BO172" s="217" t="s">
        <v>54</v>
      </c>
      <c r="BP172" s="201" t="s">
        <v>699</v>
      </c>
      <c r="BQ172" s="52" t="s">
        <v>715</v>
      </c>
    </row>
    <row r="173" spans="1:69" ht="15.75">
      <c r="A173" s="207" t="s">
        <v>37</v>
      </c>
      <c r="B173" s="208" t="s">
        <v>40</v>
      </c>
      <c r="C173" s="202" t="s">
        <v>35</v>
      </c>
      <c r="D173" s="210" t="s">
        <v>182</v>
      </c>
      <c r="E173" s="24" t="s">
        <v>559</v>
      </c>
      <c r="F173" s="86">
        <v>42</v>
      </c>
      <c r="G173" s="80">
        <v>0</v>
      </c>
      <c r="H173" s="204"/>
      <c r="I173" s="204"/>
      <c r="J173" s="204"/>
      <c r="K173" s="204"/>
      <c r="L173" s="80">
        <v>0</v>
      </c>
      <c r="M173" s="203"/>
      <c r="N173" s="52">
        <v>0</v>
      </c>
      <c r="O173" s="204"/>
      <c r="P173" s="204"/>
      <c r="Q173" s="11">
        <v>6.9378568570999999</v>
      </c>
      <c r="R173" s="204"/>
      <c r="S173" s="204"/>
      <c r="T173" s="53">
        <v>8.3166666666666664</v>
      </c>
      <c r="U173" s="204"/>
      <c r="V173" s="204"/>
      <c r="W173" s="11">
        <v>7.0066187380951996</v>
      </c>
      <c r="X173" s="204"/>
      <c r="Y173" s="204"/>
      <c r="Z173" s="53">
        <v>8.2249999999999996</v>
      </c>
      <c r="AA173" s="204"/>
      <c r="AB173" s="204"/>
      <c r="AC173" s="204"/>
      <c r="AD173" s="204"/>
      <c r="AE173" s="204"/>
      <c r="AF173" s="9">
        <v>2.7591729365793385</v>
      </c>
      <c r="AG173" s="9">
        <v>266</v>
      </c>
      <c r="AH173" s="9">
        <v>0.33827539533196305</v>
      </c>
      <c r="AI173" s="9">
        <v>40</v>
      </c>
      <c r="AJ173" s="9">
        <v>2.032142857142857</v>
      </c>
      <c r="AK173" s="9" t="s">
        <v>248</v>
      </c>
      <c r="AL173" s="9">
        <v>0</v>
      </c>
      <c r="AM173" s="9"/>
      <c r="AN173" s="9"/>
      <c r="AO173" s="73">
        <v>0</v>
      </c>
      <c r="AP173" s="80">
        <v>0</v>
      </c>
      <c r="AQ173" s="80">
        <v>0</v>
      </c>
      <c r="AR173" s="224">
        <v>84</v>
      </c>
      <c r="AS173" s="224" t="s">
        <v>248</v>
      </c>
      <c r="AT173" s="11">
        <v>3025.54</v>
      </c>
      <c r="AU173" s="11">
        <v>0</v>
      </c>
      <c r="AV173" s="11">
        <v>0</v>
      </c>
      <c r="AW173" s="11">
        <v>84</v>
      </c>
      <c r="AX173" s="203" t="s">
        <v>248</v>
      </c>
      <c r="AY173" s="235" t="s">
        <v>248</v>
      </c>
      <c r="AZ173" s="138">
        <v>62080</v>
      </c>
      <c r="BA173" s="188" t="s">
        <v>248</v>
      </c>
      <c r="BB173" s="203" t="s">
        <v>248</v>
      </c>
      <c r="BC173" s="203" t="s">
        <v>248</v>
      </c>
      <c r="BD173" s="217" t="s">
        <v>61</v>
      </c>
      <c r="BE173" s="201" t="s">
        <v>62</v>
      </c>
      <c r="BF173" s="201" t="s">
        <v>63</v>
      </c>
      <c r="BG173" s="201" t="s">
        <v>196</v>
      </c>
      <c r="BH173" s="456" t="s">
        <v>514</v>
      </c>
      <c r="BI173" s="218" t="s">
        <v>68</v>
      </c>
      <c r="BJ173" s="370">
        <v>214</v>
      </c>
      <c r="BK173" s="370">
        <v>4</v>
      </c>
      <c r="BL173" s="219" t="s">
        <v>65</v>
      </c>
      <c r="BM173" s="52"/>
      <c r="BN173" s="218" t="s">
        <v>343</v>
      </c>
      <c r="BO173" s="217" t="s">
        <v>54</v>
      </c>
      <c r="BP173" s="201" t="s">
        <v>699</v>
      </c>
      <c r="BQ173" s="52" t="s">
        <v>715</v>
      </c>
    </row>
    <row r="174" spans="1:69" ht="15.75">
      <c r="A174" s="207" t="s">
        <v>37</v>
      </c>
      <c r="B174" s="208" t="s">
        <v>40</v>
      </c>
      <c r="C174" s="202" t="s">
        <v>35</v>
      </c>
      <c r="D174" s="210" t="s">
        <v>182</v>
      </c>
      <c r="E174" s="24" t="s">
        <v>255</v>
      </c>
      <c r="F174" s="86">
        <v>82</v>
      </c>
      <c r="G174" s="80">
        <v>0</v>
      </c>
      <c r="H174" s="204"/>
      <c r="I174" s="204"/>
      <c r="J174" s="204"/>
      <c r="K174" s="204"/>
      <c r="L174" s="80">
        <v>0</v>
      </c>
      <c r="M174" s="203"/>
      <c r="N174" s="52">
        <v>0</v>
      </c>
      <c r="O174" s="204"/>
      <c r="P174" s="204"/>
      <c r="Q174" s="11">
        <v>5.2570730365999996</v>
      </c>
      <c r="R174" s="204"/>
      <c r="S174" s="204"/>
      <c r="T174" s="53">
        <v>6.3624999999999989</v>
      </c>
      <c r="U174" s="204"/>
      <c r="V174" s="204"/>
      <c r="W174" s="11">
        <v>5.0162925365852997</v>
      </c>
      <c r="X174" s="204"/>
      <c r="Y174" s="204"/>
      <c r="Z174" s="53">
        <v>6.2249999999999979</v>
      </c>
      <c r="AA174" s="204"/>
      <c r="AB174" s="204"/>
      <c r="AC174" s="204"/>
      <c r="AD174" s="204"/>
      <c r="AE174" s="204"/>
      <c r="AF174" s="9">
        <v>3.7087456625513093</v>
      </c>
      <c r="AG174" s="9">
        <v>574</v>
      </c>
      <c r="AH174" s="9">
        <v>0.4002913181104229</v>
      </c>
      <c r="AI174" s="9">
        <v>10</v>
      </c>
      <c r="AJ174" s="9">
        <v>2.8339285714285714</v>
      </c>
      <c r="AK174" s="9" t="s">
        <v>248</v>
      </c>
      <c r="AL174" s="9">
        <v>82</v>
      </c>
      <c r="AM174" s="9">
        <v>3.7087456625513093</v>
      </c>
      <c r="AN174" s="9">
        <v>3.7229551451187337</v>
      </c>
      <c r="AO174" s="73">
        <v>0</v>
      </c>
      <c r="AP174" s="80">
        <v>0</v>
      </c>
      <c r="AQ174" s="80">
        <v>0</v>
      </c>
      <c r="AR174" s="224">
        <v>164</v>
      </c>
      <c r="AS174" s="224" t="s">
        <v>248</v>
      </c>
      <c r="AT174" s="11">
        <v>6210.058</v>
      </c>
      <c r="AU174" s="11">
        <v>0</v>
      </c>
      <c r="AV174" s="11">
        <v>0</v>
      </c>
      <c r="AW174" s="11">
        <v>164</v>
      </c>
      <c r="AX174" s="203" t="s">
        <v>248</v>
      </c>
      <c r="AY174" s="235" t="s">
        <v>248</v>
      </c>
      <c r="AZ174" s="138">
        <v>32309</v>
      </c>
      <c r="BA174" s="188" t="s">
        <v>248</v>
      </c>
      <c r="BB174" s="203" t="s">
        <v>248</v>
      </c>
      <c r="BC174" s="203" t="s">
        <v>248</v>
      </c>
      <c r="BD174" s="217" t="s">
        <v>61</v>
      </c>
      <c r="BE174" s="201" t="s">
        <v>62</v>
      </c>
      <c r="BF174" s="201" t="s">
        <v>63</v>
      </c>
      <c r="BG174" s="201" t="s">
        <v>196</v>
      </c>
      <c r="BH174" s="456" t="s">
        <v>512</v>
      </c>
      <c r="BI174" s="218" t="s">
        <v>64</v>
      </c>
      <c r="BJ174" s="370">
        <v>214</v>
      </c>
      <c r="BK174" s="370">
        <v>1</v>
      </c>
      <c r="BL174" s="219" t="s">
        <v>65</v>
      </c>
      <c r="BM174" s="52"/>
      <c r="BN174" s="218" t="s">
        <v>343</v>
      </c>
      <c r="BO174" s="217" t="s">
        <v>348</v>
      </c>
      <c r="BP174" s="201" t="s">
        <v>689</v>
      </c>
      <c r="BQ174" s="52" t="s">
        <v>719</v>
      </c>
    </row>
    <row r="175" spans="1:69" ht="15.75">
      <c r="A175" s="207" t="s">
        <v>37</v>
      </c>
      <c r="B175" s="208" t="s">
        <v>40</v>
      </c>
      <c r="C175" s="202" t="s">
        <v>35</v>
      </c>
      <c r="D175" s="210" t="s">
        <v>182</v>
      </c>
      <c r="E175" s="24" t="s">
        <v>255</v>
      </c>
      <c r="F175" s="86">
        <v>73</v>
      </c>
      <c r="G175" s="80">
        <v>1</v>
      </c>
      <c r="H175" s="204"/>
      <c r="I175" s="204"/>
      <c r="J175" s="204"/>
      <c r="K175" s="204"/>
      <c r="L175" s="80">
        <v>0</v>
      </c>
      <c r="M175" s="203"/>
      <c r="N175" s="52">
        <v>0</v>
      </c>
      <c r="O175" s="204"/>
      <c r="P175" s="204"/>
      <c r="Q175" s="11">
        <v>6.8610692916999998</v>
      </c>
      <c r="R175" s="204"/>
      <c r="S175" s="204"/>
      <c r="T175" s="53">
        <v>8.7333333333333325</v>
      </c>
      <c r="U175" s="204"/>
      <c r="V175" s="204"/>
      <c r="W175" s="11">
        <v>6.7874721805554996</v>
      </c>
      <c r="X175" s="204"/>
      <c r="Y175" s="204"/>
      <c r="Z175" s="53">
        <v>8.5666666666666647</v>
      </c>
      <c r="AA175" s="204"/>
      <c r="AB175" s="204"/>
      <c r="AC175" s="204"/>
      <c r="AD175" s="204"/>
      <c r="AE175" s="204"/>
      <c r="AF175" s="9">
        <v>3.3408730169610372</v>
      </c>
      <c r="AG175" s="9">
        <v>504</v>
      </c>
      <c r="AH175" s="9">
        <v>0.47397477514647246</v>
      </c>
      <c r="AI175" s="9">
        <v>30</v>
      </c>
      <c r="AJ175" s="9">
        <v>2.411111111111111</v>
      </c>
      <c r="AK175" s="9" t="s">
        <v>248</v>
      </c>
      <c r="AL175" s="9">
        <v>72</v>
      </c>
      <c r="AM175" s="9">
        <v>3.3408730169610372</v>
      </c>
      <c r="AN175" s="9">
        <v>3.4272151898734178</v>
      </c>
      <c r="AO175" s="73">
        <v>0</v>
      </c>
      <c r="AP175" s="80">
        <v>0</v>
      </c>
      <c r="AQ175" s="80">
        <v>0</v>
      </c>
      <c r="AR175" s="224">
        <v>144</v>
      </c>
      <c r="AS175" s="224" t="s">
        <v>248</v>
      </c>
      <c r="AT175" s="11">
        <v>5510.1589999999997</v>
      </c>
      <c r="AU175" s="11">
        <v>0</v>
      </c>
      <c r="AV175" s="11">
        <v>0</v>
      </c>
      <c r="AW175" s="11">
        <v>144</v>
      </c>
      <c r="AX175" s="203" t="s">
        <v>248</v>
      </c>
      <c r="AY175" s="235" t="s">
        <v>248</v>
      </c>
      <c r="AZ175" s="138">
        <v>32309</v>
      </c>
      <c r="BA175" s="188" t="s">
        <v>248</v>
      </c>
      <c r="BB175" s="203" t="s">
        <v>248</v>
      </c>
      <c r="BC175" s="203" t="s">
        <v>248</v>
      </c>
      <c r="BD175" s="217" t="s">
        <v>61</v>
      </c>
      <c r="BE175" s="201" t="s">
        <v>62</v>
      </c>
      <c r="BF175" s="201" t="s">
        <v>63</v>
      </c>
      <c r="BG175" s="201" t="s">
        <v>196</v>
      </c>
      <c r="BH175" s="456" t="s">
        <v>512</v>
      </c>
      <c r="BI175" s="218" t="s">
        <v>66</v>
      </c>
      <c r="BJ175" s="370">
        <v>214</v>
      </c>
      <c r="BK175" s="370">
        <v>7</v>
      </c>
      <c r="BL175" s="219" t="s">
        <v>65</v>
      </c>
      <c r="BM175" s="52"/>
      <c r="BN175" s="218" t="s">
        <v>343</v>
      </c>
      <c r="BO175" s="217" t="s">
        <v>348</v>
      </c>
      <c r="BP175" s="201" t="s">
        <v>689</v>
      </c>
      <c r="BQ175" s="52" t="s">
        <v>719</v>
      </c>
    </row>
    <row r="176" spans="1:69" ht="15.75">
      <c r="A176" s="207" t="s">
        <v>37</v>
      </c>
      <c r="B176" s="208" t="s">
        <v>40</v>
      </c>
      <c r="C176" s="202" t="s">
        <v>35</v>
      </c>
      <c r="D176" s="210" t="s">
        <v>182</v>
      </c>
      <c r="E176" s="24" t="s">
        <v>255</v>
      </c>
      <c r="F176" s="86">
        <v>69</v>
      </c>
      <c r="G176" s="80">
        <v>1</v>
      </c>
      <c r="H176" s="204"/>
      <c r="I176" s="204"/>
      <c r="J176" s="204"/>
      <c r="K176" s="204"/>
      <c r="L176" s="80">
        <v>0</v>
      </c>
      <c r="M176" s="203"/>
      <c r="N176" s="52">
        <v>0</v>
      </c>
      <c r="O176" s="204"/>
      <c r="P176" s="204"/>
      <c r="Q176" s="11">
        <v>7.0788086028999997</v>
      </c>
      <c r="R176" s="204"/>
      <c r="S176" s="204"/>
      <c r="T176" s="53">
        <v>8.6499999999999986</v>
      </c>
      <c r="U176" s="204"/>
      <c r="V176" s="204"/>
      <c r="W176" s="11">
        <v>7.1570143676470002</v>
      </c>
      <c r="X176" s="204"/>
      <c r="Y176" s="204"/>
      <c r="Z176" s="53">
        <v>8.6499999999999986</v>
      </c>
      <c r="AA176" s="204"/>
      <c r="AB176" s="204"/>
      <c r="AC176" s="204"/>
      <c r="AD176" s="204"/>
      <c r="AE176" s="204"/>
      <c r="AF176" s="9">
        <v>3.4214495891282541</v>
      </c>
      <c r="AG176" s="9">
        <v>476</v>
      </c>
      <c r="AH176" s="9">
        <v>0.46812011711878471</v>
      </c>
      <c r="AI176" s="9">
        <v>25</v>
      </c>
      <c r="AJ176" s="9">
        <v>2.473913043478261</v>
      </c>
      <c r="AK176" s="9" t="s">
        <v>248</v>
      </c>
      <c r="AL176" s="9">
        <v>67</v>
      </c>
      <c r="AM176" s="9">
        <v>3.429829433782777</v>
      </c>
      <c r="AN176" s="9">
        <v>3.5346638655462184</v>
      </c>
      <c r="AO176" s="73">
        <v>0</v>
      </c>
      <c r="AP176" s="80">
        <v>0</v>
      </c>
      <c r="AQ176" s="80">
        <v>0</v>
      </c>
      <c r="AR176" s="224">
        <v>136</v>
      </c>
      <c r="AS176" s="224" t="s">
        <v>248</v>
      </c>
      <c r="AT176" s="11">
        <v>5197.9480000000003</v>
      </c>
      <c r="AU176" s="11">
        <v>0</v>
      </c>
      <c r="AV176" s="11">
        <v>0</v>
      </c>
      <c r="AW176" s="11">
        <v>136</v>
      </c>
      <c r="AX176" s="203" t="s">
        <v>248</v>
      </c>
      <c r="AY176" s="235" t="s">
        <v>248</v>
      </c>
      <c r="AZ176" s="138">
        <v>32309</v>
      </c>
      <c r="BA176" s="188" t="s">
        <v>248</v>
      </c>
      <c r="BB176" s="203" t="s">
        <v>248</v>
      </c>
      <c r="BC176" s="203" t="s">
        <v>248</v>
      </c>
      <c r="BD176" s="217" t="s">
        <v>61</v>
      </c>
      <c r="BE176" s="201" t="s">
        <v>62</v>
      </c>
      <c r="BF176" s="201" t="s">
        <v>63</v>
      </c>
      <c r="BG176" s="201" t="s">
        <v>196</v>
      </c>
      <c r="BH176" s="456" t="s">
        <v>512</v>
      </c>
      <c r="BI176" s="218" t="s">
        <v>67</v>
      </c>
      <c r="BJ176" s="370">
        <v>214</v>
      </c>
      <c r="BK176" s="370">
        <v>3</v>
      </c>
      <c r="BL176" s="219" t="s">
        <v>65</v>
      </c>
      <c r="BM176" s="52"/>
      <c r="BN176" s="218" t="s">
        <v>343</v>
      </c>
      <c r="BO176" s="217" t="s">
        <v>348</v>
      </c>
      <c r="BP176" s="201" t="s">
        <v>689</v>
      </c>
      <c r="BQ176" s="52" t="s">
        <v>719</v>
      </c>
    </row>
    <row r="177" spans="1:69" ht="15.75">
      <c r="A177" s="207" t="s">
        <v>37</v>
      </c>
      <c r="B177" s="208" t="s">
        <v>40</v>
      </c>
      <c r="C177" s="202" t="s">
        <v>35</v>
      </c>
      <c r="D177" s="210" t="s">
        <v>182</v>
      </c>
      <c r="E177" s="24" t="s">
        <v>255</v>
      </c>
      <c r="F177" s="86">
        <v>37</v>
      </c>
      <c r="G177" s="80">
        <v>0</v>
      </c>
      <c r="H177" s="204"/>
      <c r="I177" s="204"/>
      <c r="J177" s="204"/>
      <c r="K177" s="204"/>
      <c r="L177" s="80">
        <v>0</v>
      </c>
      <c r="M177" s="203"/>
      <c r="N177" s="52">
        <v>0</v>
      </c>
      <c r="O177" s="204"/>
      <c r="P177" s="204"/>
      <c r="Q177" s="11">
        <v>7.4347834595000002</v>
      </c>
      <c r="R177" s="204"/>
      <c r="S177" s="204"/>
      <c r="T177" s="53">
        <v>8.5749999999999993</v>
      </c>
      <c r="U177" s="204"/>
      <c r="V177" s="204"/>
      <c r="W177" s="11">
        <v>7.5445403513512996</v>
      </c>
      <c r="X177" s="204"/>
      <c r="Y177" s="204"/>
      <c r="Z177" s="53">
        <v>8.7874999999999996</v>
      </c>
      <c r="AA177" s="204"/>
      <c r="AB177" s="204"/>
      <c r="AC177" s="204"/>
      <c r="AD177" s="204"/>
      <c r="AE177" s="204"/>
      <c r="AF177" s="9">
        <v>2.7392277970737471</v>
      </c>
      <c r="AG177" s="9">
        <v>259</v>
      </c>
      <c r="AH177" s="9">
        <v>0.30067317447058411</v>
      </c>
      <c r="AI177" s="9">
        <v>44</v>
      </c>
      <c r="AJ177" s="9">
        <v>2.1118749999999999</v>
      </c>
      <c r="AK177" s="9" t="s">
        <v>248</v>
      </c>
      <c r="AL177" s="9">
        <v>0</v>
      </c>
      <c r="AM177" s="9"/>
      <c r="AN177" s="9"/>
      <c r="AO177" s="73">
        <v>0</v>
      </c>
      <c r="AP177" s="80">
        <v>0</v>
      </c>
      <c r="AQ177" s="80">
        <v>0</v>
      </c>
      <c r="AR177" s="224">
        <v>74</v>
      </c>
      <c r="AS177" s="224" t="s">
        <v>248</v>
      </c>
      <c r="AT177" s="11">
        <v>2655.931</v>
      </c>
      <c r="AU177" s="11">
        <v>182.23500000000001</v>
      </c>
      <c r="AV177" s="11">
        <v>0</v>
      </c>
      <c r="AW177" s="11">
        <v>74</v>
      </c>
      <c r="AX177" s="203" t="s">
        <v>248</v>
      </c>
      <c r="AY177" s="235" t="s">
        <v>248</v>
      </c>
      <c r="AZ177" s="138">
        <v>32309</v>
      </c>
      <c r="BA177" s="188" t="s">
        <v>248</v>
      </c>
      <c r="BB177" s="203" t="s">
        <v>248</v>
      </c>
      <c r="BC177" s="203" t="s">
        <v>248</v>
      </c>
      <c r="BD177" s="217" t="s">
        <v>61</v>
      </c>
      <c r="BE177" s="201" t="s">
        <v>62</v>
      </c>
      <c r="BF177" s="201" t="s">
        <v>63</v>
      </c>
      <c r="BG177" s="201" t="s">
        <v>196</v>
      </c>
      <c r="BH177" s="456" t="s">
        <v>512</v>
      </c>
      <c r="BI177" s="218" t="s">
        <v>68</v>
      </c>
      <c r="BJ177" s="370">
        <v>214</v>
      </c>
      <c r="BK177" s="370">
        <v>4</v>
      </c>
      <c r="BL177" s="219" t="s">
        <v>65</v>
      </c>
      <c r="BM177" s="52"/>
      <c r="BN177" s="218" t="s">
        <v>343</v>
      </c>
      <c r="BO177" s="217" t="s">
        <v>348</v>
      </c>
      <c r="BP177" s="201" t="s">
        <v>689</v>
      </c>
      <c r="BQ177" s="52" t="s">
        <v>719</v>
      </c>
    </row>
    <row r="178" spans="1:69" ht="15.75">
      <c r="A178" s="207" t="s">
        <v>37</v>
      </c>
      <c r="B178" s="208" t="s">
        <v>40</v>
      </c>
      <c r="C178" s="202" t="s">
        <v>35</v>
      </c>
      <c r="D178" s="210" t="s">
        <v>182</v>
      </c>
      <c r="E178" s="24" t="s">
        <v>619</v>
      </c>
      <c r="F178" s="86">
        <v>43</v>
      </c>
      <c r="G178" s="80">
        <v>0</v>
      </c>
      <c r="H178" s="204"/>
      <c r="I178" s="204"/>
      <c r="J178" s="204"/>
      <c r="K178" s="204"/>
      <c r="L178" s="80">
        <v>0</v>
      </c>
      <c r="M178" s="203"/>
      <c r="N178" s="52">
        <v>0</v>
      </c>
      <c r="O178" s="204"/>
      <c r="P178" s="204"/>
      <c r="Q178" s="11">
        <v>5.2148136512000001</v>
      </c>
      <c r="R178" s="204"/>
      <c r="S178" s="204"/>
      <c r="T178" s="53">
        <v>6.4812500000000002</v>
      </c>
      <c r="U178" s="204"/>
      <c r="V178" s="204"/>
      <c r="W178" s="11">
        <v>4.9870464186046002</v>
      </c>
      <c r="X178" s="204"/>
      <c r="Y178" s="204"/>
      <c r="Z178" s="53">
        <v>6.4625000000000004</v>
      </c>
      <c r="AA178" s="204"/>
      <c r="AB178" s="204"/>
      <c r="AC178" s="204"/>
      <c r="AD178" s="204"/>
      <c r="AE178" s="204"/>
      <c r="AF178" s="9">
        <v>3.6185771176198709</v>
      </c>
      <c r="AG178" s="9">
        <v>300</v>
      </c>
      <c r="AH178" s="9">
        <v>0.54280538055496497</v>
      </c>
      <c r="AI178" s="9">
        <v>18</v>
      </c>
      <c r="AJ178" s="9">
        <v>2.3636363636363638</v>
      </c>
      <c r="AK178" s="9" t="s">
        <v>248</v>
      </c>
      <c r="AL178" s="9">
        <v>39</v>
      </c>
      <c r="AM178" s="9">
        <v>3.7212881747910682</v>
      </c>
      <c r="AN178" s="9">
        <v>3.7135678391959801</v>
      </c>
      <c r="AO178" s="73">
        <v>0</v>
      </c>
      <c r="AP178" s="80">
        <v>0</v>
      </c>
      <c r="AQ178" s="80">
        <v>0</v>
      </c>
      <c r="AR178" s="224">
        <v>86</v>
      </c>
      <c r="AS178" s="224" t="s">
        <v>248</v>
      </c>
      <c r="AT178" s="11">
        <v>3174.0659999999998</v>
      </c>
      <c r="AU178" s="11">
        <v>100.962</v>
      </c>
      <c r="AV178" s="11">
        <v>0</v>
      </c>
      <c r="AW178" s="11">
        <v>86</v>
      </c>
      <c r="AX178" s="203" t="s">
        <v>248</v>
      </c>
      <c r="AY178" s="235" t="s">
        <v>248</v>
      </c>
      <c r="AZ178" s="138">
        <v>27654</v>
      </c>
      <c r="BA178" s="188" t="s">
        <v>248</v>
      </c>
      <c r="BB178" s="203" t="s">
        <v>248</v>
      </c>
      <c r="BC178" s="203" t="s">
        <v>248</v>
      </c>
      <c r="BD178" s="217" t="s">
        <v>61</v>
      </c>
      <c r="BE178" s="201" t="s">
        <v>62</v>
      </c>
      <c r="BF178" s="201" t="s">
        <v>63</v>
      </c>
      <c r="BG178" s="201" t="s">
        <v>196</v>
      </c>
      <c r="BH178" s="456" t="s">
        <v>510</v>
      </c>
      <c r="BI178" s="218" t="s">
        <v>64</v>
      </c>
      <c r="BJ178" s="370">
        <v>214</v>
      </c>
      <c r="BK178" s="370">
        <v>1</v>
      </c>
      <c r="BL178" s="219" t="s">
        <v>65</v>
      </c>
      <c r="BM178" s="52"/>
      <c r="BN178" s="218" t="s">
        <v>343</v>
      </c>
      <c r="BO178" s="217" t="s">
        <v>57</v>
      </c>
      <c r="BP178" s="201" t="s">
        <v>681</v>
      </c>
      <c r="BQ178" s="52" t="s">
        <v>717</v>
      </c>
    </row>
    <row r="179" spans="1:69" ht="15.75">
      <c r="A179" s="207" t="s">
        <v>37</v>
      </c>
      <c r="B179" s="208" t="s">
        <v>40</v>
      </c>
      <c r="C179" s="202" t="s">
        <v>35</v>
      </c>
      <c r="D179" s="210" t="s">
        <v>182</v>
      </c>
      <c r="E179" s="24" t="s">
        <v>619</v>
      </c>
      <c r="F179" s="86">
        <v>47</v>
      </c>
      <c r="G179" s="80">
        <v>0</v>
      </c>
      <c r="H179" s="204"/>
      <c r="I179" s="204"/>
      <c r="J179" s="204"/>
      <c r="K179" s="204"/>
      <c r="L179" s="80">
        <v>0</v>
      </c>
      <c r="M179" s="203"/>
      <c r="N179" s="52">
        <v>0</v>
      </c>
      <c r="O179" s="204"/>
      <c r="P179" s="204"/>
      <c r="Q179" s="11">
        <v>7.8756381064000003</v>
      </c>
      <c r="R179" s="204"/>
      <c r="S179" s="204"/>
      <c r="T179" s="53">
        <v>12.831250000000001</v>
      </c>
      <c r="U179" s="204"/>
      <c r="V179" s="204"/>
      <c r="W179" s="11">
        <v>7.9426591489360998</v>
      </c>
      <c r="X179" s="204"/>
      <c r="Y179" s="204"/>
      <c r="Z179" s="53">
        <v>12.831250000000001</v>
      </c>
      <c r="AA179" s="204"/>
      <c r="AB179" s="204"/>
      <c r="AC179" s="204"/>
      <c r="AD179" s="204"/>
      <c r="AE179" s="204"/>
      <c r="AF179" s="9">
        <v>3.4228875401534573</v>
      </c>
      <c r="AG179" s="9">
        <v>329</v>
      </c>
      <c r="AH179" s="9">
        <v>0.46950425207476804</v>
      </c>
      <c r="AI179" s="9">
        <v>11</v>
      </c>
      <c r="AJ179" s="9">
        <v>2.5446721311475411</v>
      </c>
      <c r="AK179" s="9" t="s">
        <v>248</v>
      </c>
      <c r="AL179" s="9">
        <v>47</v>
      </c>
      <c r="AM179" s="9">
        <v>3.4228875401534573</v>
      </c>
      <c r="AN179" s="9">
        <v>3.5175159235668789</v>
      </c>
      <c r="AO179" s="73">
        <v>0</v>
      </c>
      <c r="AP179" s="80">
        <v>0</v>
      </c>
      <c r="AQ179" s="80">
        <v>0</v>
      </c>
      <c r="AR179" s="224">
        <v>94</v>
      </c>
      <c r="AS179" s="224" t="s">
        <v>248</v>
      </c>
      <c r="AT179" s="11">
        <v>3665.6880000000001</v>
      </c>
      <c r="AU179" s="11">
        <v>0</v>
      </c>
      <c r="AV179" s="11">
        <v>0</v>
      </c>
      <c r="AW179" s="11">
        <v>94</v>
      </c>
      <c r="AX179" s="203" t="s">
        <v>248</v>
      </c>
      <c r="AY179" s="235" t="s">
        <v>248</v>
      </c>
      <c r="AZ179" s="138">
        <v>27654</v>
      </c>
      <c r="BA179" s="188" t="s">
        <v>248</v>
      </c>
      <c r="BB179" s="203" t="s">
        <v>248</v>
      </c>
      <c r="BC179" s="203" t="s">
        <v>248</v>
      </c>
      <c r="BD179" s="217" t="s">
        <v>61</v>
      </c>
      <c r="BE179" s="201" t="s">
        <v>62</v>
      </c>
      <c r="BF179" s="201" t="s">
        <v>63</v>
      </c>
      <c r="BG179" s="201" t="s">
        <v>196</v>
      </c>
      <c r="BH179" s="456" t="s">
        <v>510</v>
      </c>
      <c r="BI179" s="218" t="s">
        <v>66</v>
      </c>
      <c r="BJ179" s="370">
        <v>214</v>
      </c>
      <c r="BK179" s="370">
        <v>7</v>
      </c>
      <c r="BL179" s="219" t="s">
        <v>65</v>
      </c>
      <c r="BM179" s="52"/>
      <c r="BN179" s="218" t="s">
        <v>343</v>
      </c>
      <c r="BO179" s="217" t="s">
        <v>57</v>
      </c>
      <c r="BP179" s="201" t="s">
        <v>681</v>
      </c>
      <c r="BQ179" s="52" t="s">
        <v>717</v>
      </c>
    </row>
    <row r="180" spans="1:69" ht="15.75">
      <c r="A180" s="207" t="s">
        <v>37</v>
      </c>
      <c r="B180" s="208" t="s">
        <v>40</v>
      </c>
      <c r="C180" s="202" t="s">
        <v>35</v>
      </c>
      <c r="D180" s="210" t="s">
        <v>182</v>
      </c>
      <c r="E180" s="24" t="s">
        <v>619</v>
      </c>
      <c r="F180" s="86">
        <v>41</v>
      </c>
      <c r="G180" s="80">
        <v>0</v>
      </c>
      <c r="H180" s="204"/>
      <c r="I180" s="204"/>
      <c r="J180" s="204"/>
      <c r="K180" s="204"/>
      <c r="L180" s="80">
        <v>0</v>
      </c>
      <c r="M180" s="203"/>
      <c r="N180" s="52">
        <v>0</v>
      </c>
      <c r="O180" s="204"/>
      <c r="P180" s="204"/>
      <c r="Q180" s="11">
        <v>5.9887070488000003</v>
      </c>
      <c r="R180" s="204"/>
      <c r="S180" s="204"/>
      <c r="T180" s="53">
        <v>6.9949999999999992</v>
      </c>
      <c r="U180" s="204"/>
      <c r="V180" s="204"/>
      <c r="W180" s="11">
        <v>5.4440243414634004</v>
      </c>
      <c r="X180" s="204"/>
      <c r="Y180" s="204"/>
      <c r="Z180" s="53">
        <v>6.4874999999999989</v>
      </c>
      <c r="AA180" s="204"/>
      <c r="AB180" s="204"/>
      <c r="AC180" s="204"/>
      <c r="AD180" s="204"/>
      <c r="AE180" s="204"/>
      <c r="AF180" s="9">
        <v>3.3648432153857954</v>
      </c>
      <c r="AG180" s="9">
        <v>287</v>
      </c>
      <c r="AH180" s="9">
        <v>0.53706347165257295</v>
      </c>
      <c r="AI180" s="9">
        <v>24</v>
      </c>
      <c r="AJ180" s="9">
        <v>2.2161764705882354</v>
      </c>
      <c r="AK180" s="9" t="s">
        <v>248</v>
      </c>
      <c r="AL180" s="9">
        <v>39</v>
      </c>
      <c r="AM180" s="9">
        <v>3.4025274833916739</v>
      </c>
      <c r="AN180" s="9">
        <v>3.4764705882352942</v>
      </c>
      <c r="AO180" s="73">
        <v>0</v>
      </c>
      <c r="AP180" s="80">
        <v>0</v>
      </c>
      <c r="AQ180" s="80">
        <v>0</v>
      </c>
      <c r="AR180" s="224">
        <v>82</v>
      </c>
      <c r="AS180" s="224" t="s">
        <v>248</v>
      </c>
      <c r="AT180" s="11">
        <v>3130.328</v>
      </c>
      <c r="AU180" s="11">
        <v>0</v>
      </c>
      <c r="AV180" s="11">
        <v>0</v>
      </c>
      <c r="AW180" s="11">
        <v>82</v>
      </c>
      <c r="AX180" s="203" t="s">
        <v>248</v>
      </c>
      <c r="AY180" s="235" t="s">
        <v>248</v>
      </c>
      <c r="AZ180" s="138">
        <v>27654</v>
      </c>
      <c r="BA180" s="188" t="s">
        <v>248</v>
      </c>
      <c r="BB180" s="203" t="s">
        <v>248</v>
      </c>
      <c r="BC180" s="203" t="s">
        <v>248</v>
      </c>
      <c r="BD180" s="217" t="s">
        <v>61</v>
      </c>
      <c r="BE180" s="201" t="s">
        <v>62</v>
      </c>
      <c r="BF180" s="201" t="s">
        <v>63</v>
      </c>
      <c r="BG180" s="201" t="s">
        <v>196</v>
      </c>
      <c r="BH180" s="456" t="s">
        <v>510</v>
      </c>
      <c r="BI180" s="218" t="s">
        <v>67</v>
      </c>
      <c r="BJ180" s="370">
        <v>214</v>
      </c>
      <c r="BK180" s="370">
        <v>3</v>
      </c>
      <c r="BL180" s="219" t="s">
        <v>65</v>
      </c>
      <c r="BM180" s="52"/>
      <c r="BN180" s="218" t="s">
        <v>343</v>
      </c>
      <c r="BO180" s="217" t="s">
        <v>57</v>
      </c>
      <c r="BP180" s="201" t="s">
        <v>681</v>
      </c>
      <c r="BQ180" s="52" t="s">
        <v>717</v>
      </c>
    </row>
    <row r="181" spans="1:69" ht="15.75">
      <c r="A181" s="207" t="s">
        <v>37</v>
      </c>
      <c r="B181" s="208" t="s">
        <v>40</v>
      </c>
      <c r="C181" s="202" t="s">
        <v>35</v>
      </c>
      <c r="D181" s="210" t="s">
        <v>182</v>
      </c>
      <c r="E181" s="24" t="s">
        <v>619</v>
      </c>
      <c r="F181" s="86">
        <v>37</v>
      </c>
      <c r="G181" s="80">
        <v>0</v>
      </c>
      <c r="H181" s="204"/>
      <c r="I181" s="204"/>
      <c r="J181" s="204"/>
      <c r="K181" s="204"/>
      <c r="L181" s="80">
        <v>0</v>
      </c>
      <c r="M181" s="203"/>
      <c r="N181" s="52">
        <v>0</v>
      </c>
      <c r="O181" s="204"/>
      <c r="P181" s="204"/>
      <c r="Q181" s="11">
        <v>7.1417295675999997</v>
      </c>
      <c r="R181" s="204"/>
      <c r="S181" s="204"/>
      <c r="T181" s="53">
        <v>8.7687500000000007</v>
      </c>
      <c r="U181" s="204"/>
      <c r="V181" s="204"/>
      <c r="W181" s="11">
        <v>7.2511891891891</v>
      </c>
      <c r="X181" s="204"/>
      <c r="Y181" s="204"/>
      <c r="Z181" s="53">
        <v>8.8149999999999995</v>
      </c>
      <c r="AA181" s="204"/>
      <c r="AB181" s="204"/>
      <c r="AC181" s="204"/>
      <c r="AD181" s="204"/>
      <c r="AE181" s="204"/>
      <c r="AF181" s="9">
        <v>2.9755984466508547</v>
      </c>
      <c r="AG181" s="9">
        <v>259</v>
      </c>
      <c r="AH181" s="9">
        <v>0.3639866850654177</v>
      </c>
      <c r="AI181" s="9">
        <v>24</v>
      </c>
      <c r="AJ181" s="9">
        <v>2.1930555555555555</v>
      </c>
      <c r="AK181" s="9" t="s">
        <v>248</v>
      </c>
      <c r="AL181" s="9">
        <v>0</v>
      </c>
      <c r="AM181" s="9"/>
      <c r="AN181" s="9"/>
      <c r="AO181" s="73">
        <v>0</v>
      </c>
      <c r="AP181" s="80">
        <v>0</v>
      </c>
      <c r="AQ181" s="80">
        <v>0</v>
      </c>
      <c r="AR181" s="224">
        <v>74</v>
      </c>
      <c r="AS181" s="224" t="s">
        <v>248</v>
      </c>
      <c r="AT181" s="11">
        <v>2730.078</v>
      </c>
      <c r="AU181" s="11">
        <v>107.38200000000001</v>
      </c>
      <c r="AV181" s="11">
        <v>0</v>
      </c>
      <c r="AW181" s="11">
        <v>74</v>
      </c>
      <c r="AX181" s="203" t="s">
        <v>248</v>
      </c>
      <c r="AY181" s="235" t="s">
        <v>248</v>
      </c>
      <c r="AZ181" s="138">
        <v>27654</v>
      </c>
      <c r="BA181" s="188" t="s">
        <v>248</v>
      </c>
      <c r="BB181" s="203" t="s">
        <v>248</v>
      </c>
      <c r="BC181" s="203" t="s">
        <v>248</v>
      </c>
      <c r="BD181" s="217" t="s">
        <v>61</v>
      </c>
      <c r="BE181" s="201" t="s">
        <v>62</v>
      </c>
      <c r="BF181" s="201" t="s">
        <v>63</v>
      </c>
      <c r="BG181" s="201" t="s">
        <v>196</v>
      </c>
      <c r="BH181" s="456" t="s">
        <v>510</v>
      </c>
      <c r="BI181" s="218" t="s">
        <v>68</v>
      </c>
      <c r="BJ181" s="370">
        <v>214</v>
      </c>
      <c r="BK181" s="370">
        <v>4</v>
      </c>
      <c r="BL181" s="219" t="s">
        <v>65</v>
      </c>
      <c r="BM181" s="52"/>
      <c r="BN181" s="218" t="s">
        <v>343</v>
      </c>
      <c r="BO181" s="217" t="s">
        <v>57</v>
      </c>
      <c r="BP181" s="201" t="s">
        <v>681</v>
      </c>
      <c r="BQ181" s="52" t="s">
        <v>717</v>
      </c>
    </row>
    <row r="182" spans="1:69" ht="15.75">
      <c r="A182" s="207" t="s">
        <v>37</v>
      </c>
      <c r="B182" s="208" t="s">
        <v>40</v>
      </c>
      <c r="C182" s="202" t="s">
        <v>35</v>
      </c>
      <c r="D182" s="210" t="s">
        <v>182</v>
      </c>
      <c r="E182" s="24" t="s">
        <v>625</v>
      </c>
      <c r="F182" s="86">
        <v>38</v>
      </c>
      <c r="G182" s="80">
        <v>1</v>
      </c>
      <c r="H182" s="204"/>
      <c r="I182" s="204"/>
      <c r="J182" s="204"/>
      <c r="K182" s="204"/>
      <c r="L182" s="80">
        <v>0</v>
      </c>
      <c r="M182" s="203"/>
      <c r="N182" s="52">
        <v>0</v>
      </c>
      <c r="O182" s="204"/>
      <c r="P182" s="204"/>
      <c r="Q182" s="11">
        <v>5.7366754053999998</v>
      </c>
      <c r="R182" s="204"/>
      <c r="S182" s="204"/>
      <c r="T182" s="53">
        <v>7.5749999999999993</v>
      </c>
      <c r="U182" s="204"/>
      <c r="V182" s="204"/>
      <c r="W182" s="11">
        <v>5.4119996756755997</v>
      </c>
      <c r="X182" s="204"/>
      <c r="Y182" s="204"/>
      <c r="Z182" s="53">
        <v>7.5749999999999993</v>
      </c>
      <c r="AA182" s="204"/>
      <c r="AB182" s="204"/>
      <c r="AC182" s="204"/>
      <c r="AD182" s="204"/>
      <c r="AE182" s="204"/>
      <c r="AF182" s="9">
        <v>3.6822393943904448</v>
      </c>
      <c r="AG182" s="9">
        <v>259</v>
      </c>
      <c r="AH182" s="9">
        <v>0.35180835401559818</v>
      </c>
      <c r="AI182" s="9">
        <v>3</v>
      </c>
      <c r="AJ182" s="9">
        <v>2.9145833333333333</v>
      </c>
      <c r="AK182" s="9" t="s">
        <v>248</v>
      </c>
      <c r="AL182" s="9">
        <v>37</v>
      </c>
      <c r="AM182" s="9">
        <v>3.6822393943904448</v>
      </c>
      <c r="AN182" s="9">
        <v>3.7103174603174605</v>
      </c>
      <c r="AO182" s="73">
        <v>0</v>
      </c>
      <c r="AP182" s="80">
        <v>0</v>
      </c>
      <c r="AQ182" s="80">
        <v>0</v>
      </c>
      <c r="AR182" s="224">
        <v>74</v>
      </c>
      <c r="AS182" s="224" t="s">
        <v>248</v>
      </c>
      <c r="AT182" s="11">
        <v>2638.5790000000002</v>
      </c>
      <c r="AU182" s="11">
        <v>0</v>
      </c>
      <c r="AV182" s="11">
        <v>0</v>
      </c>
      <c r="AW182" s="11">
        <v>74</v>
      </c>
      <c r="AX182" s="203" t="s">
        <v>248</v>
      </c>
      <c r="AY182" s="235" t="s">
        <v>248</v>
      </c>
      <c r="AZ182" s="138">
        <v>57642</v>
      </c>
      <c r="BA182" s="188" t="s">
        <v>248</v>
      </c>
      <c r="BB182" s="203" t="s">
        <v>248</v>
      </c>
      <c r="BC182" s="203" t="s">
        <v>248</v>
      </c>
      <c r="BD182" s="217" t="s">
        <v>61</v>
      </c>
      <c r="BE182" s="201" t="s">
        <v>62</v>
      </c>
      <c r="BF182" s="201" t="s">
        <v>63</v>
      </c>
      <c r="BG182" s="201" t="s">
        <v>196</v>
      </c>
      <c r="BH182" s="456" t="s">
        <v>515</v>
      </c>
      <c r="BI182" s="218" t="s">
        <v>64</v>
      </c>
      <c r="BJ182" s="370">
        <v>214</v>
      </c>
      <c r="BK182" s="370">
        <v>1</v>
      </c>
      <c r="BL182" s="219" t="s">
        <v>65</v>
      </c>
      <c r="BM182" s="52"/>
      <c r="BN182" s="218" t="s">
        <v>343</v>
      </c>
      <c r="BO182" s="217" t="s">
        <v>54</v>
      </c>
      <c r="BP182" s="201" t="s">
        <v>699</v>
      </c>
      <c r="BQ182" s="52" t="s">
        <v>715</v>
      </c>
    </row>
    <row r="183" spans="1:69" ht="15.75">
      <c r="A183" s="207" t="s">
        <v>37</v>
      </c>
      <c r="B183" s="208" t="s">
        <v>40</v>
      </c>
      <c r="C183" s="202" t="s">
        <v>35</v>
      </c>
      <c r="D183" s="210" t="s">
        <v>182</v>
      </c>
      <c r="E183" s="24" t="s">
        <v>625</v>
      </c>
      <c r="F183" s="86">
        <v>44</v>
      </c>
      <c r="G183" s="80">
        <v>0</v>
      </c>
      <c r="H183" s="204"/>
      <c r="I183" s="204"/>
      <c r="J183" s="204"/>
      <c r="K183" s="204"/>
      <c r="L183" s="80">
        <v>0</v>
      </c>
      <c r="M183" s="203"/>
      <c r="N183" s="52">
        <v>0</v>
      </c>
      <c r="O183" s="204"/>
      <c r="P183" s="204"/>
      <c r="Q183" s="11">
        <v>7.2595906817999998</v>
      </c>
      <c r="R183" s="204"/>
      <c r="S183" s="204"/>
      <c r="T183" s="53">
        <v>13.2</v>
      </c>
      <c r="U183" s="204"/>
      <c r="V183" s="204"/>
      <c r="W183" s="11">
        <v>7.2730453409090003</v>
      </c>
      <c r="X183" s="204"/>
      <c r="Y183" s="204"/>
      <c r="Z183" s="53">
        <v>13.2</v>
      </c>
      <c r="AA183" s="204"/>
      <c r="AB183" s="204"/>
      <c r="AC183" s="204"/>
      <c r="AD183" s="204"/>
      <c r="AE183" s="204"/>
      <c r="AF183" s="9">
        <v>3.4018506496757652</v>
      </c>
      <c r="AG183" s="9">
        <v>308</v>
      </c>
      <c r="AH183" s="9">
        <v>0.4755401968131176</v>
      </c>
      <c r="AI183" s="9">
        <v>16</v>
      </c>
      <c r="AJ183" s="9">
        <v>2.4785714285714286</v>
      </c>
      <c r="AK183" s="9" t="s">
        <v>248</v>
      </c>
      <c r="AL183" s="9">
        <v>44</v>
      </c>
      <c r="AM183" s="9">
        <v>3.4018506496757652</v>
      </c>
      <c r="AN183" s="9">
        <v>3.5253164556962027</v>
      </c>
      <c r="AO183" s="73">
        <v>0</v>
      </c>
      <c r="AP183" s="80">
        <v>0</v>
      </c>
      <c r="AQ183" s="80">
        <v>0</v>
      </c>
      <c r="AR183" s="224">
        <v>88</v>
      </c>
      <c r="AS183" s="224" t="s">
        <v>248</v>
      </c>
      <c r="AT183" s="11">
        <v>3150.404</v>
      </c>
      <c r="AU183" s="11">
        <v>0</v>
      </c>
      <c r="AV183" s="11">
        <v>0</v>
      </c>
      <c r="AW183" s="11">
        <v>88</v>
      </c>
      <c r="AX183" s="203" t="s">
        <v>248</v>
      </c>
      <c r="AY183" s="235" t="s">
        <v>248</v>
      </c>
      <c r="AZ183" s="138">
        <v>57642</v>
      </c>
      <c r="BA183" s="188" t="s">
        <v>248</v>
      </c>
      <c r="BB183" s="203" t="s">
        <v>248</v>
      </c>
      <c r="BC183" s="203" t="s">
        <v>248</v>
      </c>
      <c r="BD183" s="217" t="s">
        <v>61</v>
      </c>
      <c r="BE183" s="201" t="s">
        <v>62</v>
      </c>
      <c r="BF183" s="201" t="s">
        <v>63</v>
      </c>
      <c r="BG183" s="201" t="s">
        <v>196</v>
      </c>
      <c r="BH183" s="456" t="s">
        <v>515</v>
      </c>
      <c r="BI183" s="218" t="s">
        <v>66</v>
      </c>
      <c r="BJ183" s="370">
        <v>214</v>
      </c>
      <c r="BK183" s="370">
        <v>7</v>
      </c>
      <c r="BL183" s="219" t="s">
        <v>65</v>
      </c>
      <c r="BM183" s="52"/>
      <c r="BN183" s="218" t="s">
        <v>343</v>
      </c>
      <c r="BO183" s="217" t="s">
        <v>54</v>
      </c>
      <c r="BP183" s="201" t="s">
        <v>699</v>
      </c>
      <c r="BQ183" s="52" t="s">
        <v>715</v>
      </c>
    </row>
    <row r="184" spans="1:69" ht="16.5" thickBot="1">
      <c r="A184" s="207" t="s">
        <v>37</v>
      </c>
      <c r="B184" s="208" t="s">
        <v>40</v>
      </c>
      <c r="C184" s="202" t="s">
        <v>35</v>
      </c>
      <c r="D184" s="210" t="s">
        <v>182</v>
      </c>
      <c r="E184" s="24" t="s">
        <v>625</v>
      </c>
      <c r="F184" s="86">
        <v>47</v>
      </c>
      <c r="G184" s="80">
        <v>0</v>
      </c>
      <c r="H184" s="204"/>
      <c r="I184" s="204"/>
      <c r="J184" s="204"/>
      <c r="K184" s="204"/>
      <c r="L184" s="80">
        <v>0</v>
      </c>
      <c r="M184" s="203"/>
      <c r="N184" s="52">
        <v>0</v>
      </c>
      <c r="O184" s="204"/>
      <c r="P184" s="204"/>
      <c r="Q184" s="11">
        <v>7.2321914254999999</v>
      </c>
      <c r="R184" s="204"/>
      <c r="S184" s="204"/>
      <c r="T184" s="53">
        <v>10.108333333333333</v>
      </c>
      <c r="U184" s="204"/>
      <c r="V184" s="204"/>
      <c r="W184" s="11">
        <v>7.4317444042552996</v>
      </c>
      <c r="X184" s="204"/>
      <c r="Y184" s="204"/>
      <c r="Z184" s="53">
        <v>9.8249999999999993</v>
      </c>
      <c r="AA184" s="204"/>
      <c r="AB184" s="204"/>
      <c r="AC184" s="204"/>
      <c r="AD184" s="204"/>
      <c r="AE184" s="204"/>
      <c r="AF184" s="9">
        <v>3.4400607988827137</v>
      </c>
      <c r="AG184" s="9">
        <v>329</v>
      </c>
      <c r="AH184" s="9">
        <v>0.4424178575499319</v>
      </c>
      <c r="AI184" s="9">
        <v>8</v>
      </c>
      <c r="AJ184" s="9">
        <v>2.5768181818181817</v>
      </c>
      <c r="AK184" s="9" t="s">
        <v>248</v>
      </c>
      <c r="AL184" s="9">
        <v>47</v>
      </c>
      <c r="AM184" s="9">
        <v>3.4400607988827137</v>
      </c>
      <c r="AN184" s="9">
        <v>3.5399408284023668</v>
      </c>
      <c r="AO184" s="73">
        <v>0</v>
      </c>
      <c r="AP184" s="80">
        <v>0</v>
      </c>
      <c r="AQ184" s="80">
        <v>0</v>
      </c>
      <c r="AR184" s="224">
        <v>94</v>
      </c>
      <c r="AS184" s="224" t="s">
        <v>248</v>
      </c>
      <c r="AT184" s="11">
        <v>3371.2860000000001</v>
      </c>
      <c r="AU184" s="11">
        <v>0</v>
      </c>
      <c r="AV184" s="11">
        <v>0</v>
      </c>
      <c r="AW184" s="11">
        <v>94</v>
      </c>
      <c r="AX184" s="203" t="s">
        <v>248</v>
      </c>
      <c r="AY184" s="235" t="s">
        <v>248</v>
      </c>
      <c r="AZ184" s="138">
        <v>57642</v>
      </c>
      <c r="BA184" s="188" t="s">
        <v>248</v>
      </c>
      <c r="BB184" s="203" t="s">
        <v>248</v>
      </c>
      <c r="BC184" s="203" t="s">
        <v>248</v>
      </c>
      <c r="BD184" s="217" t="s">
        <v>61</v>
      </c>
      <c r="BE184" s="201" t="s">
        <v>62</v>
      </c>
      <c r="BF184" s="201" t="s">
        <v>63</v>
      </c>
      <c r="BG184" s="201" t="s">
        <v>196</v>
      </c>
      <c r="BH184" s="456" t="s">
        <v>515</v>
      </c>
      <c r="BI184" s="218" t="s">
        <v>67</v>
      </c>
      <c r="BJ184" s="370">
        <v>214</v>
      </c>
      <c r="BK184" s="370">
        <v>3</v>
      </c>
      <c r="BL184" s="219" t="s">
        <v>65</v>
      </c>
      <c r="BM184" s="52"/>
      <c r="BN184" s="218" t="s">
        <v>343</v>
      </c>
      <c r="BO184" s="162" t="s">
        <v>54</v>
      </c>
      <c r="BP184" s="163" t="s">
        <v>699</v>
      </c>
      <c r="BQ184" s="160" t="s">
        <v>715</v>
      </c>
    </row>
    <row r="185" spans="1:69" ht="15.75">
      <c r="A185" s="205" t="s">
        <v>37</v>
      </c>
      <c r="B185" s="206" t="s">
        <v>40</v>
      </c>
      <c r="C185" s="220" t="s">
        <v>35</v>
      </c>
      <c r="D185" s="209" t="s">
        <v>182</v>
      </c>
      <c r="E185" s="26" t="s">
        <v>625</v>
      </c>
      <c r="F185" s="93">
        <v>42</v>
      </c>
      <c r="G185" s="79">
        <v>0</v>
      </c>
      <c r="H185" s="222"/>
      <c r="I185" s="222"/>
      <c r="J185" s="222"/>
      <c r="K185" s="222"/>
      <c r="L185" s="79">
        <v>0</v>
      </c>
      <c r="M185" s="221"/>
      <c r="N185" s="62">
        <v>0</v>
      </c>
      <c r="O185" s="222"/>
      <c r="P185" s="222"/>
      <c r="Q185" s="68">
        <v>7.2448808810000003</v>
      </c>
      <c r="R185" s="222"/>
      <c r="S185" s="222"/>
      <c r="T185" s="71">
        <v>8.4749999999999996</v>
      </c>
      <c r="U185" s="222"/>
      <c r="V185" s="222"/>
      <c r="W185" s="68">
        <v>7.2932856666666002</v>
      </c>
      <c r="X185" s="222"/>
      <c r="Y185" s="222"/>
      <c r="Z185" s="71">
        <v>8.39</v>
      </c>
      <c r="AA185" s="222"/>
      <c r="AB185" s="222"/>
      <c r="AC185" s="222"/>
      <c r="AD185" s="222"/>
      <c r="AE185" s="222"/>
      <c r="AF185" s="60">
        <v>2.7431358908942349</v>
      </c>
      <c r="AG185" s="60">
        <v>287</v>
      </c>
      <c r="AH185" s="60">
        <v>0.30655447291705712</v>
      </c>
      <c r="AI185" s="60">
        <v>49</v>
      </c>
      <c r="AJ185" s="60">
        <v>2.0925531914893618</v>
      </c>
      <c r="AK185" s="60" t="s">
        <v>248</v>
      </c>
      <c r="AL185" s="60">
        <v>0</v>
      </c>
      <c r="AM185" s="60"/>
      <c r="AN185" s="60"/>
      <c r="AO185" s="72">
        <v>0</v>
      </c>
      <c r="AP185" s="79">
        <v>0</v>
      </c>
      <c r="AQ185" s="79">
        <v>0</v>
      </c>
      <c r="AR185" s="225">
        <v>84</v>
      </c>
      <c r="AS185" s="225" t="s">
        <v>248</v>
      </c>
      <c r="AT185" s="68">
        <v>2997.8820000000001</v>
      </c>
      <c r="AU185" s="68">
        <v>0</v>
      </c>
      <c r="AV185" s="68">
        <v>0</v>
      </c>
      <c r="AW185" s="68">
        <v>84</v>
      </c>
      <c r="AX185" s="203" t="s">
        <v>248</v>
      </c>
      <c r="AY185" s="237" t="s">
        <v>248</v>
      </c>
      <c r="AZ185" s="137">
        <v>57642</v>
      </c>
      <c r="BA185" s="70" t="s">
        <v>248</v>
      </c>
      <c r="BB185" s="221" t="s">
        <v>248</v>
      </c>
      <c r="BC185" s="203" t="s">
        <v>248</v>
      </c>
      <c r="BD185" s="211" t="s">
        <v>61</v>
      </c>
      <c r="BE185" s="212" t="s">
        <v>62</v>
      </c>
      <c r="BF185" s="212" t="s">
        <v>63</v>
      </c>
      <c r="BG185" s="212" t="s">
        <v>196</v>
      </c>
      <c r="BH185" s="454" t="s">
        <v>515</v>
      </c>
      <c r="BI185" s="214" t="s">
        <v>68</v>
      </c>
      <c r="BJ185" s="382">
        <v>214</v>
      </c>
      <c r="BK185" s="382">
        <v>4</v>
      </c>
      <c r="BL185" s="216" t="s">
        <v>65</v>
      </c>
      <c r="BM185" s="62"/>
      <c r="BN185" s="214" t="s">
        <v>343</v>
      </c>
      <c r="BO185" s="211" t="s">
        <v>54</v>
      </c>
      <c r="BP185" s="212" t="s">
        <v>699</v>
      </c>
      <c r="BQ185" s="62" t="s">
        <v>715</v>
      </c>
    </row>
    <row r="186" spans="1:69" ht="15.75">
      <c r="A186" s="207" t="s">
        <v>37</v>
      </c>
      <c r="B186" s="208" t="s">
        <v>40</v>
      </c>
      <c r="C186" s="202" t="s">
        <v>35</v>
      </c>
      <c r="D186" s="210" t="s">
        <v>182</v>
      </c>
      <c r="E186" s="24" t="s">
        <v>202</v>
      </c>
      <c r="F186" s="86">
        <v>48</v>
      </c>
      <c r="G186" s="80">
        <v>1</v>
      </c>
      <c r="H186" s="204"/>
      <c r="I186" s="204"/>
      <c r="J186" s="204"/>
      <c r="K186" s="204"/>
      <c r="L186" s="80">
        <v>0</v>
      </c>
      <c r="M186" s="203"/>
      <c r="N186" s="52">
        <v>0</v>
      </c>
      <c r="O186" s="204"/>
      <c r="P186" s="204"/>
      <c r="Q186" s="11">
        <v>5.4809361276999997</v>
      </c>
      <c r="R186" s="204"/>
      <c r="S186" s="204"/>
      <c r="T186" s="53">
        <v>7.3249999999999993</v>
      </c>
      <c r="U186" s="204"/>
      <c r="V186" s="204"/>
      <c r="W186" s="11">
        <v>5.0902551276594998</v>
      </c>
      <c r="X186" s="204"/>
      <c r="Y186" s="204"/>
      <c r="Z186" s="53">
        <v>6.3249999999999993</v>
      </c>
      <c r="AA186" s="204"/>
      <c r="AB186" s="204"/>
      <c r="AC186" s="204"/>
      <c r="AD186" s="204"/>
      <c r="AE186" s="204"/>
      <c r="AF186" s="9">
        <v>3.6372036625911406</v>
      </c>
      <c r="AG186" s="9">
        <v>329</v>
      </c>
      <c r="AH186" s="9">
        <v>0.45698668471809711</v>
      </c>
      <c r="AI186" s="9">
        <v>10</v>
      </c>
      <c r="AJ186" s="9">
        <v>2.6402173913043478</v>
      </c>
      <c r="AK186" s="9" t="s">
        <v>248</v>
      </c>
      <c r="AL186" s="9">
        <v>47</v>
      </c>
      <c r="AM186" s="9">
        <v>3.6372036625911406</v>
      </c>
      <c r="AN186" s="9">
        <v>3.6900921658986174</v>
      </c>
      <c r="AO186" s="73">
        <v>0</v>
      </c>
      <c r="AP186" s="80">
        <v>0</v>
      </c>
      <c r="AQ186" s="80">
        <v>0</v>
      </c>
      <c r="AR186" s="224">
        <v>94</v>
      </c>
      <c r="AS186" s="224" t="s">
        <v>248</v>
      </c>
      <c r="AT186" s="11">
        <v>3612.4119999999998</v>
      </c>
      <c r="AU186" s="11">
        <v>0</v>
      </c>
      <c r="AV186" s="11">
        <v>0</v>
      </c>
      <c r="AW186" s="11">
        <v>94</v>
      </c>
      <c r="AX186" s="203" t="s">
        <v>248</v>
      </c>
      <c r="AY186" s="235" t="s">
        <v>248</v>
      </c>
      <c r="AZ186" s="138">
        <v>15204</v>
      </c>
      <c r="BA186" s="188" t="s">
        <v>248</v>
      </c>
      <c r="BB186" s="203" t="s">
        <v>248</v>
      </c>
      <c r="BC186" s="203" t="s">
        <v>248</v>
      </c>
      <c r="BD186" s="217" t="s">
        <v>61</v>
      </c>
      <c r="BE186" s="201" t="s">
        <v>62</v>
      </c>
      <c r="BF186" s="201" t="s">
        <v>63</v>
      </c>
      <c r="BG186" s="201" t="s">
        <v>196</v>
      </c>
      <c r="BH186" s="456" t="s">
        <v>510</v>
      </c>
      <c r="BI186" s="218" t="s">
        <v>64</v>
      </c>
      <c r="BJ186" s="370">
        <v>214</v>
      </c>
      <c r="BK186" s="370">
        <v>1</v>
      </c>
      <c r="BL186" s="219" t="s">
        <v>65</v>
      </c>
      <c r="BM186" s="52"/>
      <c r="BN186" s="218" t="s">
        <v>343</v>
      </c>
      <c r="BO186" s="217" t="s">
        <v>57</v>
      </c>
      <c r="BP186" s="201" t="s">
        <v>681</v>
      </c>
      <c r="BQ186" s="52" t="s">
        <v>717</v>
      </c>
    </row>
    <row r="187" spans="1:69" ht="15.75">
      <c r="A187" s="207" t="s">
        <v>37</v>
      </c>
      <c r="B187" s="208" t="s">
        <v>40</v>
      </c>
      <c r="C187" s="202" t="s">
        <v>35</v>
      </c>
      <c r="D187" s="210" t="s">
        <v>182</v>
      </c>
      <c r="E187" s="24" t="s">
        <v>202</v>
      </c>
      <c r="F187" s="86">
        <v>11</v>
      </c>
      <c r="G187" s="80">
        <v>0</v>
      </c>
      <c r="H187" s="204"/>
      <c r="I187" s="204"/>
      <c r="J187" s="204"/>
      <c r="K187" s="204"/>
      <c r="L187" s="80">
        <v>0</v>
      </c>
      <c r="M187" s="203"/>
      <c r="N187" s="52">
        <v>0</v>
      </c>
      <c r="O187" s="204"/>
      <c r="P187" s="204"/>
      <c r="Q187" s="11">
        <v>9.2244545455000004</v>
      </c>
      <c r="R187" s="204"/>
      <c r="S187" s="204"/>
      <c r="T187" s="53">
        <v>15.725</v>
      </c>
      <c r="U187" s="204"/>
      <c r="V187" s="204"/>
      <c r="W187" s="11">
        <v>9.2995454545454006</v>
      </c>
      <c r="X187" s="204"/>
      <c r="Y187" s="204"/>
      <c r="Z187" s="53">
        <v>15.725</v>
      </c>
      <c r="AA187" s="204"/>
      <c r="AB187" s="204"/>
      <c r="AC187" s="204"/>
      <c r="AD187" s="204"/>
      <c r="AE187" s="204"/>
      <c r="AF187" s="9">
        <v>3.2901298690151859</v>
      </c>
      <c r="AG187" s="9">
        <v>77</v>
      </c>
      <c r="AH187" s="9">
        <v>0.56762447031713004</v>
      </c>
      <c r="AI187" s="9">
        <v>12</v>
      </c>
      <c r="AJ187" s="9">
        <v>2.1604166666666669</v>
      </c>
      <c r="AK187" s="9" t="s">
        <v>248</v>
      </c>
      <c r="AL187" s="9">
        <v>11</v>
      </c>
      <c r="AM187" s="9">
        <v>3.2901298690151859</v>
      </c>
      <c r="AN187" s="9">
        <v>3.4833333333333334</v>
      </c>
      <c r="AO187" s="73">
        <v>0</v>
      </c>
      <c r="AP187" s="80">
        <v>0</v>
      </c>
      <c r="AQ187" s="80">
        <v>0</v>
      </c>
      <c r="AR187" s="224">
        <v>22</v>
      </c>
      <c r="AS187" s="224" t="s">
        <v>248</v>
      </c>
      <c r="AT187" s="11">
        <v>880.80600000000004</v>
      </c>
      <c r="AU187" s="11">
        <v>0</v>
      </c>
      <c r="AV187" s="11">
        <v>0</v>
      </c>
      <c r="AW187" s="11">
        <v>22</v>
      </c>
      <c r="AX187" s="203" t="s">
        <v>248</v>
      </c>
      <c r="AY187" s="235" t="s">
        <v>248</v>
      </c>
      <c r="AZ187" s="138">
        <v>15204</v>
      </c>
      <c r="BA187" s="188" t="s">
        <v>248</v>
      </c>
      <c r="BB187" s="203" t="s">
        <v>248</v>
      </c>
      <c r="BC187" s="203" t="s">
        <v>248</v>
      </c>
      <c r="BD187" s="217" t="s">
        <v>61</v>
      </c>
      <c r="BE187" s="201" t="s">
        <v>62</v>
      </c>
      <c r="BF187" s="201" t="s">
        <v>63</v>
      </c>
      <c r="BG187" s="201" t="s">
        <v>196</v>
      </c>
      <c r="BH187" s="456" t="s">
        <v>510</v>
      </c>
      <c r="BI187" s="218" t="s">
        <v>66</v>
      </c>
      <c r="BJ187" s="370">
        <v>214</v>
      </c>
      <c r="BK187" s="370">
        <v>7</v>
      </c>
      <c r="BL187" s="219" t="s">
        <v>65</v>
      </c>
      <c r="BM187" s="52"/>
      <c r="BN187" s="218" t="s">
        <v>343</v>
      </c>
      <c r="BO187" s="217" t="s">
        <v>57</v>
      </c>
      <c r="BP187" s="201" t="s">
        <v>681</v>
      </c>
      <c r="BQ187" s="52" t="s">
        <v>717</v>
      </c>
    </row>
    <row r="188" spans="1:69" ht="15.75">
      <c r="A188" s="207" t="s">
        <v>37</v>
      </c>
      <c r="B188" s="208" t="s">
        <v>40</v>
      </c>
      <c r="C188" s="202" t="s">
        <v>35</v>
      </c>
      <c r="D188" s="210" t="s">
        <v>182</v>
      </c>
      <c r="E188" s="24" t="s">
        <v>202</v>
      </c>
      <c r="F188" s="86">
        <v>43</v>
      </c>
      <c r="G188" s="80">
        <v>0</v>
      </c>
      <c r="H188" s="204"/>
      <c r="I188" s="204"/>
      <c r="J188" s="204"/>
      <c r="K188" s="204"/>
      <c r="L188" s="80">
        <v>0</v>
      </c>
      <c r="M188" s="203"/>
      <c r="N188" s="52">
        <v>0</v>
      </c>
      <c r="O188" s="204"/>
      <c r="P188" s="204"/>
      <c r="Q188" s="11">
        <v>6.6852092558000002</v>
      </c>
      <c r="R188" s="204"/>
      <c r="S188" s="204"/>
      <c r="T188" s="53">
        <v>8.9625000000000004</v>
      </c>
      <c r="U188" s="204"/>
      <c r="V188" s="204"/>
      <c r="W188" s="11">
        <v>6.9050464186046003</v>
      </c>
      <c r="X188" s="204"/>
      <c r="Y188" s="204"/>
      <c r="Z188" s="53">
        <v>9.2125000000000004</v>
      </c>
      <c r="AA188" s="204"/>
      <c r="AB188" s="204"/>
      <c r="AC188" s="204"/>
      <c r="AD188" s="204"/>
      <c r="AE188" s="204"/>
      <c r="AF188" s="9">
        <v>3.7672425485528582</v>
      </c>
      <c r="AG188" s="9">
        <v>301</v>
      </c>
      <c r="AH188" s="9">
        <v>0.33713502064958223</v>
      </c>
      <c r="AI188" s="9">
        <v>1</v>
      </c>
      <c r="AJ188" s="9">
        <v>3.0269736842105264</v>
      </c>
      <c r="AK188" s="9" t="s">
        <v>248</v>
      </c>
      <c r="AL188" s="9">
        <v>42</v>
      </c>
      <c r="AM188" s="9">
        <v>3.7676530865584912</v>
      </c>
      <c r="AN188" s="9">
        <v>3.7427536231884058</v>
      </c>
      <c r="AO188" s="73">
        <v>0</v>
      </c>
      <c r="AP188" s="80">
        <v>0</v>
      </c>
      <c r="AQ188" s="80">
        <v>0</v>
      </c>
      <c r="AR188" s="224">
        <v>86</v>
      </c>
      <c r="AS188" s="224" t="s">
        <v>248</v>
      </c>
      <c r="AT188" s="11">
        <v>3353.1990000000001</v>
      </c>
      <c r="AU188" s="11">
        <v>0</v>
      </c>
      <c r="AV188" s="11">
        <v>0</v>
      </c>
      <c r="AW188" s="11">
        <v>86</v>
      </c>
      <c r="AX188" s="203" t="s">
        <v>248</v>
      </c>
      <c r="AY188" s="235" t="s">
        <v>248</v>
      </c>
      <c r="AZ188" s="138">
        <v>15204</v>
      </c>
      <c r="BA188" s="188" t="s">
        <v>248</v>
      </c>
      <c r="BB188" s="203" t="s">
        <v>248</v>
      </c>
      <c r="BC188" s="203" t="s">
        <v>248</v>
      </c>
      <c r="BD188" s="217" t="s">
        <v>61</v>
      </c>
      <c r="BE188" s="201" t="s">
        <v>62</v>
      </c>
      <c r="BF188" s="201" t="s">
        <v>63</v>
      </c>
      <c r="BG188" s="201" t="s">
        <v>196</v>
      </c>
      <c r="BH188" s="456" t="s">
        <v>510</v>
      </c>
      <c r="BI188" s="218" t="s">
        <v>67</v>
      </c>
      <c r="BJ188" s="370">
        <v>214</v>
      </c>
      <c r="BK188" s="370">
        <v>3</v>
      </c>
      <c r="BL188" s="219" t="s">
        <v>65</v>
      </c>
      <c r="BM188" s="52"/>
      <c r="BN188" s="218" t="s">
        <v>343</v>
      </c>
      <c r="BO188" s="217" t="s">
        <v>57</v>
      </c>
      <c r="BP188" s="201" t="s">
        <v>681</v>
      </c>
      <c r="BQ188" s="52" t="s">
        <v>717</v>
      </c>
    </row>
    <row r="189" spans="1:69" ht="15.75">
      <c r="A189" s="207" t="s">
        <v>37</v>
      </c>
      <c r="B189" s="208" t="s">
        <v>40</v>
      </c>
      <c r="C189" s="202" t="s">
        <v>35</v>
      </c>
      <c r="D189" s="210" t="s">
        <v>182</v>
      </c>
      <c r="E189" s="24" t="s">
        <v>202</v>
      </c>
      <c r="F189" s="86"/>
      <c r="G189" s="80"/>
      <c r="H189" s="204"/>
      <c r="I189" s="204"/>
      <c r="J189" s="204"/>
      <c r="K189" s="204"/>
      <c r="L189" s="80"/>
      <c r="M189" s="203"/>
      <c r="N189" s="52"/>
      <c r="O189" s="204"/>
      <c r="P189" s="204"/>
      <c r="Q189" s="11"/>
      <c r="R189" s="204"/>
      <c r="S189" s="204"/>
      <c r="T189" s="53"/>
      <c r="U189" s="204"/>
      <c r="V189" s="204"/>
      <c r="W189" s="11"/>
      <c r="X189" s="204"/>
      <c r="Y189" s="204"/>
      <c r="Z189" s="53"/>
      <c r="AA189" s="204"/>
      <c r="AB189" s="204"/>
      <c r="AC189" s="204"/>
      <c r="AD189" s="204"/>
      <c r="AE189" s="204"/>
      <c r="AF189" s="9"/>
      <c r="AG189" s="9"/>
      <c r="AH189" s="9"/>
      <c r="AI189" s="9"/>
      <c r="AJ189" s="9"/>
      <c r="AK189" s="9" t="s">
        <v>248</v>
      </c>
      <c r="AL189" s="9">
        <v>0</v>
      </c>
      <c r="AM189" s="9"/>
      <c r="AN189" s="9"/>
      <c r="AO189" s="73"/>
      <c r="AP189" s="80"/>
      <c r="AQ189" s="80"/>
      <c r="AR189" s="224"/>
      <c r="AS189" s="224" t="s">
        <v>248</v>
      </c>
      <c r="AT189" s="11"/>
      <c r="AU189" s="11"/>
      <c r="AV189" s="11"/>
      <c r="AW189" s="11"/>
      <c r="AX189" s="203" t="s">
        <v>248</v>
      </c>
      <c r="AY189" s="235" t="s">
        <v>248</v>
      </c>
      <c r="AZ189" s="138">
        <v>15204</v>
      </c>
      <c r="BA189" s="188" t="s">
        <v>248</v>
      </c>
      <c r="BB189" s="203" t="s">
        <v>248</v>
      </c>
      <c r="BC189" s="203" t="s">
        <v>248</v>
      </c>
      <c r="BD189" s="217" t="s">
        <v>61</v>
      </c>
      <c r="BE189" s="201" t="s">
        <v>62</v>
      </c>
      <c r="BF189" s="201" t="s">
        <v>63</v>
      </c>
      <c r="BG189" s="201" t="s">
        <v>196</v>
      </c>
      <c r="BH189" s="456" t="s">
        <v>510</v>
      </c>
      <c r="BI189" s="218" t="s">
        <v>68</v>
      </c>
      <c r="BJ189" s="370">
        <v>214</v>
      </c>
      <c r="BK189" s="370">
        <v>4</v>
      </c>
      <c r="BL189" s="219" t="s">
        <v>65</v>
      </c>
      <c r="BM189" s="52"/>
      <c r="BN189" s="218" t="s">
        <v>343</v>
      </c>
      <c r="BO189" s="217" t="s">
        <v>57</v>
      </c>
      <c r="BP189" s="201" t="s">
        <v>681</v>
      </c>
      <c r="BQ189" s="52" t="s">
        <v>717</v>
      </c>
    </row>
    <row r="190" spans="1:69" ht="15.75">
      <c r="A190" s="207" t="s">
        <v>37</v>
      </c>
      <c r="B190" s="208" t="s">
        <v>40</v>
      </c>
      <c r="C190" s="202" t="s">
        <v>35</v>
      </c>
      <c r="D190" s="210" t="s">
        <v>182</v>
      </c>
      <c r="E190" s="24" t="s">
        <v>176</v>
      </c>
      <c r="F190" s="86">
        <v>120</v>
      </c>
      <c r="G190" s="80">
        <v>1</v>
      </c>
      <c r="H190" s="204"/>
      <c r="I190" s="204"/>
      <c r="J190" s="204"/>
      <c r="K190" s="204"/>
      <c r="L190" s="80">
        <v>0</v>
      </c>
      <c r="M190" s="203"/>
      <c r="N190" s="52">
        <v>0</v>
      </c>
      <c r="O190" s="204"/>
      <c r="P190" s="204"/>
      <c r="Q190" s="11">
        <v>5.5793864537999998</v>
      </c>
      <c r="R190" s="204"/>
      <c r="S190" s="204"/>
      <c r="T190" s="53">
        <v>7.6312499999999996</v>
      </c>
      <c r="U190" s="204"/>
      <c r="V190" s="204"/>
      <c r="W190" s="11">
        <v>5.1132939159662998</v>
      </c>
      <c r="X190" s="204"/>
      <c r="Y190" s="204"/>
      <c r="Z190" s="53">
        <v>7.0124999999999993</v>
      </c>
      <c r="AA190" s="204"/>
      <c r="AB190" s="204"/>
      <c r="AC190" s="204"/>
      <c r="AD190" s="204"/>
      <c r="AE190" s="204"/>
      <c r="AF190" s="9">
        <v>3.6554381874572175</v>
      </c>
      <c r="AG190" s="9">
        <v>833</v>
      </c>
      <c r="AH190" s="9">
        <v>0.42285190437276521</v>
      </c>
      <c r="AI190" s="9">
        <v>20</v>
      </c>
      <c r="AJ190" s="9">
        <v>2.7405555555555554</v>
      </c>
      <c r="AK190" s="9" t="s">
        <v>248</v>
      </c>
      <c r="AL190" s="9">
        <v>119</v>
      </c>
      <c r="AM190" s="9">
        <v>3.6554381874572175</v>
      </c>
      <c r="AN190" s="9">
        <v>3.6944444444444446</v>
      </c>
      <c r="AO190" s="73">
        <v>0</v>
      </c>
      <c r="AP190" s="80">
        <v>0</v>
      </c>
      <c r="AQ190" s="80">
        <v>0</v>
      </c>
      <c r="AR190" s="224">
        <v>238</v>
      </c>
      <c r="AS190" s="224" t="s">
        <v>248</v>
      </c>
      <c r="AT190" s="11">
        <v>8535.7659999999996</v>
      </c>
      <c r="AU190" s="11">
        <v>0</v>
      </c>
      <c r="AV190" s="11">
        <v>0</v>
      </c>
      <c r="AW190" s="11">
        <v>238</v>
      </c>
      <c r="AX190" s="203" t="s">
        <v>248</v>
      </c>
      <c r="AY190" s="235" t="s">
        <v>248</v>
      </c>
      <c r="AZ190" s="138">
        <v>62684</v>
      </c>
      <c r="BA190" s="188" t="s">
        <v>248</v>
      </c>
      <c r="BB190" s="203" t="s">
        <v>248</v>
      </c>
      <c r="BC190" s="203" t="s">
        <v>248</v>
      </c>
      <c r="BD190" s="217" t="s">
        <v>61</v>
      </c>
      <c r="BE190" s="201" t="s">
        <v>62</v>
      </c>
      <c r="BF190" s="201" t="s">
        <v>63</v>
      </c>
      <c r="BG190" s="201" t="s">
        <v>196</v>
      </c>
      <c r="BH190" s="456" t="s">
        <v>713</v>
      </c>
      <c r="BI190" s="218" t="s">
        <v>64</v>
      </c>
      <c r="BJ190" s="370">
        <v>214</v>
      </c>
      <c r="BK190" s="370">
        <v>1</v>
      </c>
      <c r="BL190" s="219" t="s">
        <v>65</v>
      </c>
      <c r="BM190" s="52"/>
      <c r="BN190" s="218" t="s">
        <v>343</v>
      </c>
      <c r="BO190" s="217" t="s">
        <v>53</v>
      </c>
      <c r="BP190" s="201" t="s">
        <v>704</v>
      </c>
      <c r="BQ190" s="52" t="s">
        <v>714</v>
      </c>
    </row>
    <row r="191" spans="1:69" ht="15.75">
      <c r="A191" s="207" t="s">
        <v>37</v>
      </c>
      <c r="B191" s="208" t="s">
        <v>40</v>
      </c>
      <c r="C191" s="202" t="s">
        <v>35</v>
      </c>
      <c r="D191" s="210" t="s">
        <v>182</v>
      </c>
      <c r="E191" s="24" t="s">
        <v>176</v>
      </c>
      <c r="F191" s="86">
        <v>93</v>
      </c>
      <c r="G191" s="80">
        <v>22</v>
      </c>
      <c r="H191" s="204"/>
      <c r="I191" s="204"/>
      <c r="J191" s="204"/>
      <c r="K191" s="204"/>
      <c r="L191" s="80">
        <v>0</v>
      </c>
      <c r="M191" s="203"/>
      <c r="N191" s="52">
        <v>0</v>
      </c>
      <c r="O191" s="204"/>
      <c r="P191" s="204"/>
      <c r="Q191" s="11">
        <v>8.6673801689999994</v>
      </c>
      <c r="R191" s="204"/>
      <c r="S191" s="204"/>
      <c r="T191" s="53">
        <v>15.112500000000001</v>
      </c>
      <c r="U191" s="204"/>
      <c r="V191" s="204"/>
      <c r="W191" s="11">
        <v>8.3489012957745992</v>
      </c>
      <c r="X191" s="204"/>
      <c r="Y191" s="204"/>
      <c r="Z191" s="53">
        <v>14.725000000000001</v>
      </c>
      <c r="AA191" s="204"/>
      <c r="AB191" s="204"/>
      <c r="AC191" s="204"/>
      <c r="AD191" s="204"/>
      <c r="AE191" s="204"/>
      <c r="AF191" s="9">
        <v>3.3875078356184929</v>
      </c>
      <c r="AG191" s="9">
        <v>480</v>
      </c>
      <c r="AH191" s="9">
        <v>0.65500759118323204</v>
      </c>
      <c r="AI191" s="9">
        <v>44</v>
      </c>
      <c r="AJ191" s="9">
        <v>2.0664285714285713</v>
      </c>
      <c r="AK191" s="9" t="s">
        <v>248</v>
      </c>
      <c r="AL191" s="9">
        <v>68</v>
      </c>
      <c r="AM191" s="9">
        <v>3.4069555446046413</v>
      </c>
      <c r="AN191" s="9">
        <v>3.5559701492537314</v>
      </c>
      <c r="AO191" s="73">
        <v>0</v>
      </c>
      <c r="AP191" s="80">
        <v>0</v>
      </c>
      <c r="AQ191" s="80">
        <v>0</v>
      </c>
      <c r="AR191" s="224">
        <v>142</v>
      </c>
      <c r="AS191" s="224" t="s">
        <v>248</v>
      </c>
      <c r="AT191" s="11">
        <v>4859.1319999999996</v>
      </c>
      <c r="AU191" s="11">
        <v>183.864</v>
      </c>
      <c r="AV191" s="11">
        <v>0</v>
      </c>
      <c r="AW191" s="11">
        <v>142</v>
      </c>
      <c r="AX191" s="203" t="s">
        <v>248</v>
      </c>
      <c r="AY191" s="235" t="s">
        <v>248</v>
      </c>
      <c r="AZ191" s="138">
        <v>62684</v>
      </c>
      <c r="BA191" s="188" t="s">
        <v>248</v>
      </c>
      <c r="BB191" s="203" t="s">
        <v>248</v>
      </c>
      <c r="BC191" s="203" t="s">
        <v>248</v>
      </c>
      <c r="BD191" s="217" t="s">
        <v>61</v>
      </c>
      <c r="BE191" s="201" t="s">
        <v>62</v>
      </c>
      <c r="BF191" s="201" t="s">
        <v>63</v>
      </c>
      <c r="BG191" s="201" t="s">
        <v>196</v>
      </c>
      <c r="BH191" s="456" t="s">
        <v>713</v>
      </c>
      <c r="BI191" s="218" t="s">
        <v>66</v>
      </c>
      <c r="BJ191" s="370">
        <v>214</v>
      </c>
      <c r="BK191" s="370">
        <v>7</v>
      </c>
      <c r="BL191" s="219" t="s">
        <v>65</v>
      </c>
      <c r="BM191" s="52"/>
      <c r="BN191" s="218" t="s">
        <v>343</v>
      </c>
      <c r="BO191" s="217" t="s">
        <v>53</v>
      </c>
      <c r="BP191" s="201" t="s">
        <v>704</v>
      </c>
      <c r="BQ191" s="52" t="s">
        <v>714</v>
      </c>
    </row>
    <row r="192" spans="1:69" ht="15.75">
      <c r="A192" s="207" t="s">
        <v>37</v>
      </c>
      <c r="B192" s="208" t="s">
        <v>40</v>
      </c>
      <c r="C192" s="202" t="s">
        <v>35</v>
      </c>
      <c r="D192" s="210" t="s">
        <v>182</v>
      </c>
      <c r="E192" s="24" t="s">
        <v>176</v>
      </c>
      <c r="F192" s="86">
        <v>124</v>
      </c>
      <c r="G192" s="80">
        <v>0</v>
      </c>
      <c r="H192" s="204"/>
      <c r="I192" s="204"/>
      <c r="J192" s="204"/>
      <c r="K192" s="204"/>
      <c r="L192" s="80">
        <v>0</v>
      </c>
      <c r="M192" s="203"/>
      <c r="N192" s="52">
        <v>0</v>
      </c>
      <c r="O192" s="204"/>
      <c r="P192" s="204"/>
      <c r="Q192" s="11">
        <v>7.0492014596999999</v>
      </c>
      <c r="R192" s="204"/>
      <c r="S192" s="204"/>
      <c r="T192" s="53">
        <v>9.6</v>
      </c>
      <c r="U192" s="204"/>
      <c r="V192" s="204"/>
      <c r="W192" s="11">
        <v>7.0823788709677</v>
      </c>
      <c r="X192" s="204"/>
      <c r="Y192" s="204"/>
      <c r="Z192" s="53">
        <v>9.1999999999999993</v>
      </c>
      <c r="AA192" s="204"/>
      <c r="AB192" s="204"/>
      <c r="AC192" s="204"/>
      <c r="AD192" s="204"/>
      <c r="AE192" s="204"/>
      <c r="AF192" s="9">
        <v>3.5013632962963737</v>
      </c>
      <c r="AG192" s="9">
        <v>868</v>
      </c>
      <c r="AH192" s="9">
        <v>0.53288763623716406</v>
      </c>
      <c r="AI192" s="9">
        <v>47</v>
      </c>
      <c r="AJ192" s="9">
        <v>2.4550000000000001</v>
      </c>
      <c r="AK192" s="9" t="s">
        <v>248</v>
      </c>
      <c r="AL192" s="9">
        <v>122</v>
      </c>
      <c r="AM192" s="9">
        <v>3.5042037561849915</v>
      </c>
      <c r="AN192" s="9">
        <v>3.61231884057971</v>
      </c>
      <c r="AO192" s="73">
        <v>0</v>
      </c>
      <c r="AP192" s="80">
        <v>0</v>
      </c>
      <c r="AQ192" s="80">
        <v>0</v>
      </c>
      <c r="AR192" s="224">
        <v>248</v>
      </c>
      <c r="AS192" s="224" t="s">
        <v>248</v>
      </c>
      <c r="AT192" s="11">
        <v>8850.1509999999998</v>
      </c>
      <c r="AU192" s="11">
        <v>13.955</v>
      </c>
      <c r="AV192" s="11">
        <v>0</v>
      </c>
      <c r="AW192" s="11">
        <v>248</v>
      </c>
      <c r="AX192" s="203" t="s">
        <v>248</v>
      </c>
      <c r="AY192" s="235" t="s">
        <v>248</v>
      </c>
      <c r="AZ192" s="138">
        <v>62684</v>
      </c>
      <c r="BA192" s="188" t="s">
        <v>248</v>
      </c>
      <c r="BB192" s="203" t="s">
        <v>248</v>
      </c>
      <c r="BC192" s="203" t="s">
        <v>248</v>
      </c>
      <c r="BD192" s="217" t="s">
        <v>61</v>
      </c>
      <c r="BE192" s="201" t="s">
        <v>62</v>
      </c>
      <c r="BF192" s="201" t="s">
        <v>63</v>
      </c>
      <c r="BG192" s="201" t="s">
        <v>196</v>
      </c>
      <c r="BH192" s="456" t="s">
        <v>713</v>
      </c>
      <c r="BI192" s="218" t="s">
        <v>67</v>
      </c>
      <c r="BJ192" s="370">
        <v>214</v>
      </c>
      <c r="BK192" s="370">
        <v>3</v>
      </c>
      <c r="BL192" s="219" t="s">
        <v>65</v>
      </c>
      <c r="BM192" s="52"/>
      <c r="BN192" s="218" t="s">
        <v>343</v>
      </c>
      <c r="BO192" s="217" t="s">
        <v>53</v>
      </c>
      <c r="BP192" s="201" t="s">
        <v>704</v>
      </c>
      <c r="BQ192" s="52" t="s">
        <v>714</v>
      </c>
    </row>
    <row r="193" spans="1:69" ht="15.75">
      <c r="A193" s="207" t="s">
        <v>37</v>
      </c>
      <c r="B193" s="208" t="s">
        <v>40</v>
      </c>
      <c r="C193" s="202" t="s">
        <v>35</v>
      </c>
      <c r="D193" s="210" t="s">
        <v>182</v>
      </c>
      <c r="E193" s="24" t="s">
        <v>176</v>
      </c>
      <c r="F193" s="86">
        <v>121</v>
      </c>
      <c r="G193" s="80">
        <v>2</v>
      </c>
      <c r="H193" s="204"/>
      <c r="I193" s="204"/>
      <c r="J193" s="204"/>
      <c r="K193" s="204"/>
      <c r="L193" s="80">
        <v>0</v>
      </c>
      <c r="M193" s="203"/>
      <c r="N193" s="52">
        <v>0</v>
      </c>
      <c r="O193" s="204"/>
      <c r="P193" s="204"/>
      <c r="Q193" s="11">
        <v>8.3600755125999999</v>
      </c>
      <c r="R193" s="204"/>
      <c r="S193" s="204"/>
      <c r="T193" s="53">
        <v>10.262499999999999</v>
      </c>
      <c r="U193" s="204"/>
      <c r="V193" s="204"/>
      <c r="W193" s="11">
        <v>8.4918737899158998</v>
      </c>
      <c r="X193" s="204"/>
      <c r="Y193" s="204"/>
      <c r="Z193" s="53">
        <v>10.404999999999999</v>
      </c>
      <c r="AA193" s="204"/>
      <c r="AB193" s="204"/>
      <c r="AC193" s="204"/>
      <c r="AD193" s="204"/>
      <c r="AE193" s="204"/>
      <c r="AF193" s="9">
        <v>2.9609833105094654</v>
      </c>
      <c r="AG193" s="9">
        <v>816</v>
      </c>
      <c r="AH193" s="9">
        <v>0.40925783163069607</v>
      </c>
      <c r="AI193" s="9">
        <v>92</v>
      </c>
      <c r="AJ193" s="9">
        <v>2.0990384615384614</v>
      </c>
      <c r="AK193" s="9" t="s">
        <v>248</v>
      </c>
      <c r="AL193" s="9">
        <v>0</v>
      </c>
      <c r="AM193" s="9"/>
      <c r="AN193" s="9"/>
      <c r="AO193" s="73">
        <v>0</v>
      </c>
      <c r="AP193" s="80">
        <v>0</v>
      </c>
      <c r="AQ193" s="80">
        <v>0</v>
      </c>
      <c r="AR193" s="224">
        <v>238</v>
      </c>
      <c r="AS193" s="224" t="s">
        <v>248</v>
      </c>
      <c r="AT193" s="11">
        <v>8521.1640000000007</v>
      </c>
      <c r="AU193" s="11">
        <v>0</v>
      </c>
      <c r="AV193" s="11">
        <v>0</v>
      </c>
      <c r="AW193" s="11">
        <v>238</v>
      </c>
      <c r="AX193" s="203" t="s">
        <v>248</v>
      </c>
      <c r="AY193" s="235" t="s">
        <v>248</v>
      </c>
      <c r="AZ193" s="138">
        <v>62684</v>
      </c>
      <c r="BA193" s="188" t="s">
        <v>248</v>
      </c>
      <c r="BB193" s="203" t="s">
        <v>248</v>
      </c>
      <c r="BC193" s="203" t="s">
        <v>248</v>
      </c>
      <c r="BD193" s="217" t="s">
        <v>61</v>
      </c>
      <c r="BE193" s="201" t="s">
        <v>62</v>
      </c>
      <c r="BF193" s="201" t="s">
        <v>63</v>
      </c>
      <c r="BG193" s="201" t="s">
        <v>196</v>
      </c>
      <c r="BH193" s="456" t="s">
        <v>713</v>
      </c>
      <c r="BI193" s="218" t="s">
        <v>68</v>
      </c>
      <c r="BJ193" s="370">
        <v>214</v>
      </c>
      <c r="BK193" s="370">
        <v>4</v>
      </c>
      <c r="BL193" s="219" t="s">
        <v>65</v>
      </c>
      <c r="BM193" s="52"/>
      <c r="BN193" s="218" t="s">
        <v>343</v>
      </c>
      <c r="BO193" s="217" t="s">
        <v>53</v>
      </c>
      <c r="BP193" s="201" t="s">
        <v>704</v>
      </c>
      <c r="BQ193" s="52" t="s">
        <v>714</v>
      </c>
    </row>
    <row r="194" spans="1:69" ht="15.75">
      <c r="A194" s="207" t="s">
        <v>37</v>
      </c>
      <c r="B194" s="208" t="s">
        <v>40</v>
      </c>
      <c r="C194" s="202" t="s">
        <v>35</v>
      </c>
      <c r="D194" s="210" t="s">
        <v>182</v>
      </c>
      <c r="E194" s="24" t="s">
        <v>653</v>
      </c>
      <c r="F194" s="86">
        <v>172</v>
      </c>
      <c r="G194" s="80">
        <v>1</v>
      </c>
      <c r="H194" s="204"/>
      <c r="I194" s="204"/>
      <c r="J194" s="204"/>
      <c r="K194" s="204"/>
      <c r="L194" s="80">
        <v>0</v>
      </c>
      <c r="M194" s="203"/>
      <c r="N194" s="52">
        <v>2</v>
      </c>
      <c r="O194" s="204"/>
      <c r="P194" s="204"/>
      <c r="Q194" s="11">
        <v>5.2839763625999998</v>
      </c>
      <c r="R194" s="204"/>
      <c r="S194" s="204"/>
      <c r="T194" s="53">
        <v>6.3937499999999998</v>
      </c>
      <c r="U194" s="204"/>
      <c r="V194" s="204"/>
      <c r="W194" s="11">
        <v>4.8185378362572999</v>
      </c>
      <c r="X194" s="204"/>
      <c r="Y194" s="204"/>
      <c r="Z194" s="53">
        <v>5.9295454545454538</v>
      </c>
      <c r="AA194" s="204"/>
      <c r="AB194" s="204"/>
      <c r="AC194" s="204"/>
      <c r="AD194" s="204"/>
      <c r="AE194" s="204"/>
      <c r="AF194" s="9">
        <v>3.7339772001122986</v>
      </c>
      <c r="AG194" s="9">
        <v>1182</v>
      </c>
      <c r="AH194" s="9">
        <v>0.43532687453520208</v>
      </c>
      <c r="AI194" s="9">
        <v>22</v>
      </c>
      <c r="AJ194" s="9">
        <v>2.7610169491525425</v>
      </c>
      <c r="AK194" s="9" t="s">
        <v>248</v>
      </c>
      <c r="AL194" s="9">
        <v>165</v>
      </c>
      <c r="AM194" s="9">
        <v>3.755952405207085</v>
      </c>
      <c r="AN194" s="9">
        <v>3.7411042944785278</v>
      </c>
      <c r="AO194" s="73">
        <v>0</v>
      </c>
      <c r="AP194" s="80">
        <v>0</v>
      </c>
      <c r="AQ194" s="80">
        <v>0</v>
      </c>
      <c r="AR194" s="224">
        <v>342</v>
      </c>
      <c r="AS194" s="224" t="s">
        <v>248</v>
      </c>
      <c r="AT194" s="11">
        <v>12252.998</v>
      </c>
      <c r="AU194" s="11">
        <v>0</v>
      </c>
      <c r="AV194" s="11">
        <v>0</v>
      </c>
      <c r="AW194" s="11">
        <v>342</v>
      </c>
      <c r="AX194" s="203" t="s">
        <v>248</v>
      </c>
      <c r="AY194" s="235" t="s">
        <v>248</v>
      </c>
      <c r="AZ194" s="138">
        <v>46955</v>
      </c>
      <c r="BA194" s="188" t="s">
        <v>248</v>
      </c>
      <c r="BB194" s="203" t="s">
        <v>248</v>
      </c>
      <c r="BC194" s="203" t="s">
        <v>248</v>
      </c>
      <c r="BD194" s="217" t="s">
        <v>61</v>
      </c>
      <c r="BE194" s="201" t="s">
        <v>62</v>
      </c>
      <c r="BF194" s="201" t="s">
        <v>63</v>
      </c>
      <c r="BG194" s="201" t="s">
        <v>196</v>
      </c>
      <c r="BH194" s="456" t="s">
        <v>713</v>
      </c>
      <c r="BI194" s="218" t="s">
        <v>64</v>
      </c>
      <c r="BJ194" s="370">
        <v>214</v>
      </c>
      <c r="BK194" s="370">
        <v>1</v>
      </c>
      <c r="BL194" s="219" t="s">
        <v>65</v>
      </c>
      <c r="BM194" s="52"/>
      <c r="BN194" s="218" t="s">
        <v>343</v>
      </c>
      <c r="BO194" s="217" t="s">
        <v>53</v>
      </c>
      <c r="BP194" s="201" t="s">
        <v>704</v>
      </c>
      <c r="BQ194" s="52" t="s">
        <v>714</v>
      </c>
    </row>
    <row r="195" spans="1:69" ht="15.75">
      <c r="A195" s="207" t="s">
        <v>37</v>
      </c>
      <c r="B195" s="208" t="s">
        <v>40</v>
      </c>
      <c r="C195" s="202" t="s">
        <v>35</v>
      </c>
      <c r="D195" s="210" t="s">
        <v>182</v>
      </c>
      <c r="E195" s="24" t="s">
        <v>653</v>
      </c>
      <c r="F195" s="86">
        <v>127</v>
      </c>
      <c r="G195" s="80">
        <v>16</v>
      </c>
      <c r="H195" s="204"/>
      <c r="I195" s="204"/>
      <c r="J195" s="204"/>
      <c r="K195" s="204"/>
      <c r="L195" s="80">
        <v>1</v>
      </c>
      <c r="M195" s="203"/>
      <c r="N195" s="52">
        <v>0</v>
      </c>
      <c r="O195" s="204"/>
      <c r="P195" s="204"/>
      <c r="Q195" s="11">
        <v>7.8696635273000002</v>
      </c>
      <c r="R195" s="204"/>
      <c r="S195" s="204"/>
      <c r="T195" s="53">
        <v>13.125</v>
      </c>
      <c r="U195" s="204"/>
      <c r="V195" s="204"/>
      <c r="W195" s="11">
        <v>7.9449452454545</v>
      </c>
      <c r="X195" s="204"/>
      <c r="Y195" s="204"/>
      <c r="Z195" s="53">
        <v>13.416666666666666</v>
      </c>
      <c r="AA195" s="204"/>
      <c r="AB195" s="204"/>
      <c r="AC195" s="204"/>
      <c r="AD195" s="204"/>
      <c r="AE195" s="204"/>
      <c r="AF195" s="9">
        <v>3.4334394045980456</v>
      </c>
      <c r="AG195" s="9">
        <v>769</v>
      </c>
      <c r="AH195" s="9">
        <v>0.50960064432766994</v>
      </c>
      <c r="AI195" s="9">
        <v>41</v>
      </c>
      <c r="AJ195" s="9">
        <v>2.4645833333333336</v>
      </c>
      <c r="AK195" s="9" t="s">
        <v>248</v>
      </c>
      <c r="AL195" s="9">
        <v>109</v>
      </c>
      <c r="AM195" s="9">
        <v>3.4367999233445414</v>
      </c>
      <c r="AN195" s="9">
        <v>3.5364431486880465</v>
      </c>
      <c r="AO195" s="73">
        <v>0</v>
      </c>
      <c r="AP195" s="80">
        <v>0</v>
      </c>
      <c r="AQ195" s="80">
        <v>0</v>
      </c>
      <c r="AR195" s="224">
        <v>222</v>
      </c>
      <c r="AS195" s="224" t="s">
        <v>248</v>
      </c>
      <c r="AT195" s="11">
        <v>7902.3249999999998</v>
      </c>
      <c r="AU195" s="11">
        <v>0</v>
      </c>
      <c r="AV195" s="11">
        <v>0</v>
      </c>
      <c r="AW195" s="11">
        <v>222</v>
      </c>
      <c r="AX195" s="203" t="s">
        <v>248</v>
      </c>
      <c r="AY195" s="235" t="s">
        <v>248</v>
      </c>
      <c r="AZ195" s="138">
        <v>46955</v>
      </c>
      <c r="BA195" s="188" t="s">
        <v>248</v>
      </c>
      <c r="BB195" s="203" t="s">
        <v>248</v>
      </c>
      <c r="BC195" s="203" t="s">
        <v>248</v>
      </c>
      <c r="BD195" s="217" t="s">
        <v>61</v>
      </c>
      <c r="BE195" s="201" t="s">
        <v>62</v>
      </c>
      <c r="BF195" s="201" t="s">
        <v>63</v>
      </c>
      <c r="BG195" s="201" t="s">
        <v>196</v>
      </c>
      <c r="BH195" s="455" t="s">
        <v>713</v>
      </c>
      <c r="BI195" s="218" t="s">
        <v>66</v>
      </c>
      <c r="BJ195" s="370">
        <v>214</v>
      </c>
      <c r="BK195" s="370">
        <v>7</v>
      </c>
      <c r="BL195" s="219" t="s">
        <v>65</v>
      </c>
      <c r="BM195" s="52"/>
      <c r="BN195" s="218" t="s">
        <v>343</v>
      </c>
      <c r="BO195" s="217" t="s">
        <v>53</v>
      </c>
      <c r="BP195" s="201" t="s">
        <v>704</v>
      </c>
      <c r="BQ195" s="52" t="s">
        <v>714</v>
      </c>
    </row>
    <row r="196" spans="1:69" ht="15.75">
      <c r="A196" s="207" t="s">
        <v>37</v>
      </c>
      <c r="B196" s="208" t="s">
        <v>40</v>
      </c>
      <c r="C196" s="202" t="s">
        <v>35</v>
      </c>
      <c r="D196" s="210" t="s">
        <v>182</v>
      </c>
      <c r="E196" s="24" t="s">
        <v>653</v>
      </c>
      <c r="F196" s="86">
        <v>134</v>
      </c>
      <c r="G196" s="80">
        <v>2</v>
      </c>
      <c r="H196" s="204"/>
      <c r="I196" s="204"/>
      <c r="J196" s="204"/>
      <c r="K196" s="204"/>
      <c r="L196" s="80">
        <v>0</v>
      </c>
      <c r="M196" s="203"/>
      <c r="N196" s="52">
        <v>0</v>
      </c>
      <c r="O196" s="204"/>
      <c r="P196" s="204"/>
      <c r="Q196" s="11">
        <v>6.5374923257999997</v>
      </c>
      <c r="R196" s="204"/>
      <c r="S196" s="204"/>
      <c r="T196" s="53">
        <v>8.5999999999999979</v>
      </c>
      <c r="U196" s="204"/>
      <c r="V196" s="204"/>
      <c r="W196" s="11">
        <v>6.5971514166666001</v>
      </c>
      <c r="X196" s="204"/>
      <c r="Y196" s="204"/>
      <c r="Z196" s="53">
        <v>8.2333333333333325</v>
      </c>
      <c r="AA196" s="204"/>
      <c r="AB196" s="204"/>
      <c r="AC196" s="204"/>
      <c r="AD196" s="204"/>
      <c r="AE196" s="204"/>
      <c r="AF196" s="9">
        <v>3.4275238207408369</v>
      </c>
      <c r="AG196" s="9">
        <v>922</v>
      </c>
      <c r="AH196" s="9">
        <v>0.56562547696905952</v>
      </c>
      <c r="AI196" s="9">
        <v>61</v>
      </c>
      <c r="AJ196" s="9">
        <v>2.3306818181818181</v>
      </c>
      <c r="AK196" s="9" t="s">
        <v>248</v>
      </c>
      <c r="AL196" s="9">
        <v>132</v>
      </c>
      <c r="AM196" s="9">
        <v>3.4275238207408369</v>
      </c>
      <c r="AN196" s="9">
        <v>3.5447570332480818</v>
      </c>
      <c r="AO196" s="73">
        <v>0</v>
      </c>
      <c r="AP196" s="80">
        <v>0</v>
      </c>
      <c r="AQ196" s="80">
        <v>0</v>
      </c>
      <c r="AR196" s="224">
        <v>264</v>
      </c>
      <c r="AS196" s="224" t="s">
        <v>248</v>
      </c>
      <c r="AT196" s="11">
        <v>9438.5529999999999</v>
      </c>
      <c r="AU196" s="11">
        <v>0</v>
      </c>
      <c r="AV196" s="11">
        <v>0</v>
      </c>
      <c r="AW196" s="11">
        <v>264</v>
      </c>
      <c r="AX196" s="203" t="s">
        <v>248</v>
      </c>
      <c r="AY196" s="235" t="s">
        <v>248</v>
      </c>
      <c r="AZ196" s="138">
        <v>46955</v>
      </c>
      <c r="BA196" s="188" t="s">
        <v>248</v>
      </c>
      <c r="BB196" s="203" t="s">
        <v>248</v>
      </c>
      <c r="BC196" s="203" t="s">
        <v>248</v>
      </c>
      <c r="BD196" s="217" t="s">
        <v>61</v>
      </c>
      <c r="BE196" s="201" t="s">
        <v>62</v>
      </c>
      <c r="BF196" s="201" t="s">
        <v>63</v>
      </c>
      <c r="BG196" s="201" t="s">
        <v>196</v>
      </c>
      <c r="BH196" s="456" t="s">
        <v>713</v>
      </c>
      <c r="BI196" s="218" t="s">
        <v>67</v>
      </c>
      <c r="BJ196" s="370">
        <v>214</v>
      </c>
      <c r="BK196" s="370">
        <v>3</v>
      </c>
      <c r="BL196" s="219" t="s">
        <v>65</v>
      </c>
      <c r="BM196" s="52"/>
      <c r="BN196" s="218" t="s">
        <v>343</v>
      </c>
      <c r="BO196" s="217" t="s">
        <v>53</v>
      </c>
      <c r="BP196" s="201" t="s">
        <v>704</v>
      </c>
      <c r="BQ196" s="52" t="s">
        <v>714</v>
      </c>
    </row>
    <row r="197" spans="1:69" ht="15.75">
      <c r="A197" s="207" t="s">
        <v>37</v>
      </c>
      <c r="B197" s="208" t="s">
        <v>40</v>
      </c>
      <c r="C197" s="202" t="s">
        <v>35</v>
      </c>
      <c r="D197" s="210" t="s">
        <v>182</v>
      </c>
      <c r="E197" s="24" t="s">
        <v>653</v>
      </c>
      <c r="F197" s="86">
        <v>156</v>
      </c>
      <c r="G197" s="80">
        <v>5</v>
      </c>
      <c r="H197" s="204"/>
      <c r="I197" s="204"/>
      <c r="J197" s="204"/>
      <c r="K197" s="204"/>
      <c r="L197" s="80">
        <v>1</v>
      </c>
      <c r="M197" s="203"/>
      <c r="N197" s="52">
        <v>0</v>
      </c>
      <c r="O197" s="204"/>
      <c r="P197" s="204"/>
      <c r="Q197" s="11">
        <v>8.4530131067000003</v>
      </c>
      <c r="R197" s="204"/>
      <c r="S197" s="204"/>
      <c r="T197" s="53">
        <v>10.392857142857142</v>
      </c>
      <c r="U197" s="204"/>
      <c r="V197" s="204"/>
      <c r="W197" s="11">
        <v>8.5987464733332999</v>
      </c>
      <c r="X197" s="204"/>
      <c r="Y197" s="204"/>
      <c r="Z197" s="53">
        <v>10.46875</v>
      </c>
      <c r="AA197" s="204"/>
      <c r="AB197" s="204"/>
      <c r="AC197" s="204"/>
      <c r="AD197" s="204"/>
      <c r="AE197" s="204"/>
      <c r="AF197" s="9">
        <v>2.9485228380262556</v>
      </c>
      <c r="AG197" s="9">
        <v>1029</v>
      </c>
      <c r="AH197" s="9">
        <v>0.3791639011960673</v>
      </c>
      <c r="AI197" s="9">
        <v>118</v>
      </c>
      <c r="AJ197" s="9">
        <v>2.1600877192982457</v>
      </c>
      <c r="AK197" s="9" t="s">
        <v>248</v>
      </c>
      <c r="AL197" s="9">
        <v>0</v>
      </c>
      <c r="AM197" s="9"/>
      <c r="AN197" s="9"/>
      <c r="AO197" s="73">
        <v>0</v>
      </c>
      <c r="AP197" s="80">
        <v>0</v>
      </c>
      <c r="AQ197" s="80">
        <v>0</v>
      </c>
      <c r="AR197" s="224">
        <v>302</v>
      </c>
      <c r="AS197" s="224" t="s">
        <v>248</v>
      </c>
      <c r="AT197" s="11">
        <v>10803.312</v>
      </c>
      <c r="AU197" s="11">
        <v>0</v>
      </c>
      <c r="AV197" s="11">
        <v>0</v>
      </c>
      <c r="AW197" s="11">
        <v>302</v>
      </c>
      <c r="AX197" s="203" t="s">
        <v>248</v>
      </c>
      <c r="AY197" s="235" t="s">
        <v>248</v>
      </c>
      <c r="AZ197" s="138">
        <v>46955</v>
      </c>
      <c r="BA197" s="188" t="s">
        <v>248</v>
      </c>
      <c r="BB197" s="203" t="s">
        <v>248</v>
      </c>
      <c r="BC197" s="203" t="s">
        <v>248</v>
      </c>
      <c r="BD197" s="217" t="s">
        <v>61</v>
      </c>
      <c r="BE197" s="201" t="s">
        <v>62</v>
      </c>
      <c r="BF197" s="201" t="s">
        <v>63</v>
      </c>
      <c r="BG197" s="201" t="s">
        <v>196</v>
      </c>
      <c r="BH197" s="456" t="s">
        <v>713</v>
      </c>
      <c r="BI197" s="218" t="s">
        <v>68</v>
      </c>
      <c r="BJ197" s="370">
        <v>214</v>
      </c>
      <c r="BK197" s="370">
        <v>4</v>
      </c>
      <c r="BL197" s="219" t="s">
        <v>65</v>
      </c>
      <c r="BM197" s="52"/>
      <c r="BN197" s="218" t="s">
        <v>343</v>
      </c>
      <c r="BO197" s="217" t="s">
        <v>53</v>
      </c>
      <c r="BP197" s="201" t="s">
        <v>704</v>
      </c>
      <c r="BQ197" s="52" t="s">
        <v>714</v>
      </c>
    </row>
    <row r="198" spans="1:69" ht="15.75">
      <c r="A198" s="207" t="s">
        <v>37</v>
      </c>
      <c r="B198" s="208" t="s">
        <v>40</v>
      </c>
      <c r="C198" s="202" t="s">
        <v>35</v>
      </c>
      <c r="D198" s="210" t="s">
        <v>182</v>
      </c>
      <c r="E198" s="24" t="s">
        <v>565</v>
      </c>
      <c r="F198" s="86">
        <v>60</v>
      </c>
      <c r="G198" s="80">
        <v>1</v>
      </c>
      <c r="H198" s="204"/>
      <c r="I198" s="204"/>
      <c r="J198" s="204"/>
      <c r="K198" s="204"/>
      <c r="L198" s="80">
        <v>1</v>
      </c>
      <c r="M198" s="203"/>
      <c r="N198" s="52">
        <v>0</v>
      </c>
      <c r="O198" s="204"/>
      <c r="P198" s="204"/>
      <c r="Q198" s="11">
        <v>5.5105515171999997</v>
      </c>
      <c r="R198" s="204"/>
      <c r="S198" s="204"/>
      <c r="T198" s="53">
        <v>7.3499999999999988</v>
      </c>
      <c r="U198" s="204"/>
      <c r="V198" s="204"/>
      <c r="W198" s="11">
        <v>5.1337068448274996</v>
      </c>
      <c r="X198" s="204"/>
      <c r="Y198" s="204"/>
      <c r="Z198" s="53">
        <v>6.5499999999999972</v>
      </c>
      <c r="AA198" s="204"/>
      <c r="AB198" s="204"/>
      <c r="AC198" s="204"/>
      <c r="AD198" s="204"/>
      <c r="AE198" s="204"/>
      <c r="AF198" s="9">
        <v>3.6028817909691724</v>
      </c>
      <c r="AG198" s="9">
        <v>406</v>
      </c>
      <c r="AH198" s="9">
        <v>0.44345812834769455</v>
      </c>
      <c r="AI198" s="9">
        <v>10</v>
      </c>
      <c r="AJ198" s="9">
        <v>2.6471428571428572</v>
      </c>
      <c r="AK198" s="9" t="s">
        <v>248</v>
      </c>
      <c r="AL198" s="9">
        <v>57</v>
      </c>
      <c r="AM198" s="9">
        <v>3.6176691903805076</v>
      </c>
      <c r="AN198" s="9">
        <v>3.671455938697318</v>
      </c>
      <c r="AO198" s="73">
        <v>0</v>
      </c>
      <c r="AP198" s="80">
        <v>0</v>
      </c>
      <c r="AQ198" s="80">
        <v>0</v>
      </c>
      <c r="AR198" s="224">
        <v>118</v>
      </c>
      <c r="AS198" s="224" t="s">
        <v>248</v>
      </c>
      <c r="AT198" s="11">
        <v>4421.6980000000003</v>
      </c>
      <c r="AU198" s="11">
        <v>12.619</v>
      </c>
      <c r="AV198" s="11">
        <v>0</v>
      </c>
      <c r="AW198" s="11">
        <v>118</v>
      </c>
      <c r="AX198" s="203" t="s">
        <v>248</v>
      </c>
      <c r="AY198" s="235" t="s">
        <v>248</v>
      </c>
      <c r="AZ198" s="138">
        <v>30115</v>
      </c>
      <c r="BA198" s="188" t="s">
        <v>248</v>
      </c>
      <c r="BB198" s="203" t="s">
        <v>248</v>
      </c>
      <c r="BC198" s="203" t="s">
        <v>248</v>
      </c>
      <c r="BD198" s="217" t="s">
        <v>61</v>
      </c>
      <c r="BE198" s="201" t="s">
        <v>62</v>
      </c>
      <c r="BF198" s="201" t="s">
        <v>63</v>
      </c>
      <c r="BG198" s="201" t="s">
        <v>196</v>
      </c>
      <c r="BH198" s="456" t="s">
        <v>512</v>
      </c>
      <c r="BI198" s="218" t="s">
        <v>64</v>
      </c>
      <c r="BJ198" s="370">
        <v>214</v>
      </c>
      <c r="BK198" s="370">
        <v>1</v>
      </c>
      <c r="BL198" s="219" t="s">
        <v>65</v>
      </c>
      <c r="BM198" s="52"/>
      <c r="BN198" s="218" t="s">
        <v>343</v>
      </c>
      <c r="BO198" s="217" t="s">
        <v>55</v>
      </c>
      <c r="BP198" s="201" t="s">
        <v>684</v>
      </c>
      <c r="BQ198" s="52" t="s">
        <v>716</v>
      </c>
    </row>
    <row r="199" spans="1:69" ht="15.75">
      <c r="A199" s="207" t="s">
        <v>37</v>
      </c>
      <c r="B199" s="208" t="s">
        <v>40</v>
      </c>
      <c r="C199" s="202" t="s">
        <v>35</v>
      </c>
      <c r="D199" s="210" t="s">
        <v>182</v>
      </c>
      <c r="E199" s="24" t="s">
        <v>565</v>
      </c>
      <c r="F199" s="86">
        <v>55</v>
      </c>
      <c r="G199" s="80">
        <v>0</v>
      </c>
      <c r="H199" s="204"/>
      <c r="I199" s="204"/>
      <c r="J199" s="204"/>
      <c r="K199" s="204"/>
      <c r="L199" s="80">
        <v>0</v>
      </c>
      <c r="M199" s="203"/>
      <c r="N199" s="52">
        <v>0</v>
      </c>
      <c r="O199" s="204"/>
      <c r="P199" s="204"/>
      <c r="Q199" s="11">
        <v>6.9003998544999998</v>
      </c>
      <c r="R199" s="204"/>
      <c r="S199" s="204"/>
      <c r="T199" s="53">
        <v>12.8125</v>
      </c>
      <c r="U199" s="204"/>
      <c r="V199" s="204"/>
      <c r="W199" s="11">
        <v>6.9647088181818004</v>
      </c>
      <c r="X199" s="204"/>
      <c r="Y199" s="204"/>
      <c r="Z199" s="53">
        <v>13.0625</v>
      </c>
      <c r="AA199" s="204"/>
      <c r="AB199" s="204"/>
      <c r="AC199" s="204"/>
      <c r="AD199" s="204"/>
      <c r="AE199" s="204"/>
      <c r="AF199" s="9">
        <v>2.8862207816792771</v>
      </c>
      <c r="AG199" s="9">
        <v>384</v>
      </c>
      <c r="AH199" s="9">
        <v>0.60523439983396898</v>
      </c>
      <c r="AI199" s="9">
        <v>105</v>
      </c>
      <c r="AJ199" s="9">
        <v>1.842857142857143</v>
      </c>
      <c r="AK199" s="9" t="s">
        <v>248</v>
      </c>
      <c r="AL199" s="9">
        <v>55</v>
      </c>
      <c r="AM199" s="9">
        <v>2.8862207816792771</v>
      </c>
      <c r="AN199" s="9">
        <v>2.8815789473684212</v>
      </c>
      <c r="AO199" s="73">
        <v>0</v>
      </c>
      <c r="AP199" s="80">
        <v>0</v>
      </c>
      <c r="AQ199" s="80">
        <v>0</v>
      </c>
      <c r="AR199" s="224">
        <v>110</v>
      </c>
      <c r="AS199" s="224" t="s">
        <v>248</v>
      </c>
      <c r="AT199" s="11">
        <v>4259.4319999999998</v>
      </c>
      <c r="AU199" s="11">
        <v>0</v>
      </c>
      <c r="AV199" s="11">
        <v>0</v>
      </c>
      <c r="AW199" s="11">
        <v>110</v>
      </c>
      <c r="AX199" s="203" t="s">
        <v>248</v>
      </c>
      <c r="AY199" s="235" t="s">
        <v>248</v>
      </c>
      <c r="AZ199" s="138">
        <v>30115</v>
      </c>
      <c r="BA199" s="188" t="s">
        <v>248</v>
      </c>
      <c r="BB199" s="203" t="s">
        <v>248</v>
      </c>
      <c r="BC199" s="203" t="s">
        <v>248</v>
      </c>
      <c r="BD199" s="217" t="s">
        <v>61</v>
      </c>
      <c r="BE199" s="201" t="s">
        <v>62</v>
      </c>
      <c r="BF199" s="201" t="s">
        <v>63</v>
      </c>
      <c r="BG199" s="201" t="s">
        <v>196</v>
      </c>
      <c r="BH199" s="456" t="s">
        <v>512</v>
      </c>
      <c r="BI199" s="218" t="s">
        <v>66</v>
      </c>
      <c r="BJ199" s="370">
        <v>214</v>
      </c>
      <c r="BK199" s="370">
        <v>7</v>
      </c>
      <c r="BL199" s="219" t="s">
        <v>65</v>
      </c>
      <c r="BM199" s="52"/>
      <c r="BN199" s="218" t="s">
        <v>343</v>
      </c>
      <c r="BO199" s="217" t="s">
        <v>55</v>
      </c>
      <c r="BP199" s="201" t="s">
        <v>684</v>
      </c>
      <c r="BQ199" s="52" t="s">
        <v>716</v>
      </c>
    </row>
    <row r="200" spans="1:69" ht="15.75">
      <c r="A200" s="207" t="s">
        <v>37</v>
      </c>
      <c r="B200" s="208" t="s">
        <v>40</v>
      </c>
      <c r="C200" s="202" t="s">
        <v>35</v>
      </c>
      <c r="D200" s="210" t="s">
        <v>182</v>
      </c>
      <c r="E200" s="24" t="s">
        <v>565</v>
      </c>
      <c r="F200" s="86">
        <v>57</v>
      </c>
      <c r="G200" s="80">
        <v>0</v>
      </c>
      <c r="H200" s="204"/>
      <c r="I200" s="204"/>
      <c r="J200" s="204"/>
      <c r="K200" s="204"/>
      <c r="L200" s="80">
        <v>0</v>
      </c>
      <c r="M200" s="203"/>
      <c r="N200" s="52">
        <v>1</v>
      </c>
      <c r="O200" s="204"/>
      <c r="P200" s="204"/>
      <c r="Q200" s="11">
        <v>6.1564384912000003</v>
      </c>
      <c r="R200" s="204"/>
      <c r="S200" s="204"/>
      <c r="T200" s="53">
        <v>8.0749999999999993</v>
      </c>
      <c r="U200" s="204"/>
      <c r="V200" s="204"/>
      <c r="W200" s="11">
        <v>5.5353682807017002</v>
      </c>
      <c r="X200" s="204"/>
      <c r="Y200" s="204"/>
      <c r="Z200" s="53">
        <v>8.0374999999999996</v>
      </c>
      <c r="AA200" s="204"/>
      <c r="AB200" s="204"/>
      <c r="AC200" s="204"/>
      <c r="AD200" s="204"/>
      <c r="AE200" s="204"/>
      <c r="AF200" s="9">
        <v>3.5210459293151386</v>
      </c>
      <c r="AG200" s="9">
        <v>399</v>
      </c>
      <c r="AH200" s="9">
        <v>0.43934427003747933</v>
      </c>
      <c r="AI200" s="9">
        <v>8</v>
      </c>
      <c r="AJ200" s="9">
        <v>2.6271276595744681</v>
      </c>
      <c r="AK200" s="9" t="s">
        <v>248</v>
      </c>
      <c r="AL200" s="9">
        <v>57</v>
      </c>
      <c r="AM200" s="9">
        <v>3.5210459293151386</v>
      </c>
      <c r="AN200" s="9">
        <v>3.5867117117117115</v>
      </c>
      <c r="AO200" s="73">
        <v>0</v>
      </c>
      <c r="AP200" s="80">
        <v>0</v>
      </c>
      <c r="AQ200" s="80">
        <v>0</v>
      </c>
      <c r="AR200" s="224">
        <v>114</v>
      </c>
      <c r="AS200" s="224" t="s">
        <v>248</v>
      </c>
      <c r="AT200" s="11">
        <v>4329.3180000000002</v>
      </c>
      <c r="AU200" s="11">
        <v>0</v>
      </c>
      <c r="AV200" s="11">
        <v>0</v>
      </c>
      <c r="AW200" s="11">
        <v>114</v>
      </c>
      <c r="AX200" s="203" t="s">
        <v>248</v>
      </c>
      <c r="AY200" s="235" t="s">
        <v>248</v>
      </c>
      <c r="AZ200" s="138">
        <v>30115</v>
      </c>
      <c r="BA200" s="188" t="s">
        <v>248</v>
      </c>
      <c r="BB200" s="203" t="s">
        <v>248</v>
      </c>
      <c r="BC200" s="203" t="s">
        <v>248</v>
      </c>
      <c r="BD200" s="217" t="s">
        <v>61</v>
      </c>
      <c r="BE200" s="201" t="s">
        <v>62</v>
      </c>
      <c r="BF200" s="201" t="s">
        <v>63</v>
      </c>
      <c r="BG200" s="201" t="s">
        <v>196</v>
      </c>
      <c r="BH200" s="456" t="s">
        <v>512</v>
      </c>
      <c r="BI200" s="218" t="s">
        <v>67</v>
      </c>
      <c r="BJ200" s="370">
        <v>214</v>
      </c>
      <c r="BK200" s="370">
        <v>3</v>
      </c>
      <c r="BL200" s="219" t="s">
        <v>65</v>
      </c>
      <c r="BM200" s="52"/>
      <c r="BN200" s="218" t="s">
        <v>343</v>
      </c>
      <c r="BO200" s="217" t="s">
        <v>55</v>
      </c>
      <c r="BP200" s="201" t="s">
        <v>684</v>
      </c>
      <c r="BQ200" s="52" t="s">
        <v>716</v>
      </c>
    </row>
    <row r="201" spans="1:69" ht="15.75">
      <c r="A201" s="207" t="s">
        <v>37</v>
      </c>
      <c r="B201" s="208" t="s">
        <v>40</v>
      </c>
      <c r="C201" s="202" t="s">
        <v>35</v>
      </c>
      <c r="D201" s="210" t="s">
        <v>182</v>
      </c>
      <c r="E201" s="24" t="s">
        <v>565</v>
      </c>
      <c r="F201" s="86">
        <v>15</v>
      </c>
      <c r="G201" s="80">
        <v>0</v>
      </c>
      <c r="H201" s="204"/>
      <c r="I201" s="204"/>
      <c r="J201" s="204"/>
      <c r="K201" s="204"/>
      <c r="L201" s="80">
        <v>0</v>
      </c>
      <c r="M201" s="203"/>
      <c r="N201" s="52">
        <v>0</v>
      </c>
      <c r="O201" s="204"/>
      <c r="P201" s="204"/>
      <c r="Q201" s="11">
        <v>7.9821998667000003</v>
      </c>
      <c r="R201" s="204"/>
      <c r="S201" s="204"/>
      <c r="T201" s="53">
        <v>11.625</v>
      </c>
      <c r="U201" s="204"/>
      <c r="V201" s="204"/>
      <c r="W201" s="11">
        <v>8.0754000000000001</v>
      </c>
      <c r="X201" s="204"/>
      <c r="Y201" s="204"/>
      <c r="Z201" s="53">
        <v>11.625</v>
      </c>
      <c r="AA201" s="204"/>
      <c r="AB201" s="204"/>
      <c r="AC201" s="204"/>
      <c r="AD201" s="204"/>
      <c r="AE201" s="204"/>
      <c r="AF201" s="9">
        <v>2.7367346894984346</v>
      </c>
      <c r="AG201" s="9">
        <v>105</v>
      </c>
      <c r="AH201" s="9">
        <v>0.27792731017945999</v>
      </c>
      <c r="AI201" s="9">
        <v>17</v>
      </c>
      <c r="AJ201" s="9">
        <v>2.1083333333333334</v>
      </c>
      <c r="AK201" s="9" t="s">
        <v>248</v>
      </c>
      <c r="AL201" s="9">
        <v>0</v>
      </c>
      <c r="AM201" s="9"/>
      <c r="AN201" s="9"/>
      <c r="AO201" s="73">
        <v>0</v>
      </c>
      <c r="AP201" s="80">
        <v>0</v>
      </c>
      <c r="AQ201" s="80">
        <v>0</v>
      </c>
      <c r="AR201" s="224">
        <v>30</v>
      </c>
      <c r="AS201" s="224" t="s">
        <v>248</v>
      </c>
      <c r="AT201" s="11">
        <v>1149.68</v>
      </c>
      <c r="AU201" s="11">
        <v>0</v>
      </c>
      <c r="AV201" s="11">
        <v>0</v>
      </c>
      <c r="AW201" s="11">
        <v>30</v>
      </c>
      <c r="AX201" s="203" t="s">
        <v>248</v>
      </c>
      <c r="AY201" s="235" t="s">
        <v>248</v>
      </c>
      <c r="AZ201" s="138">
        <v>30115</v>
      </c>
      <c r="BA201" s="188" t="s">
        <v>248</v>
      </c>
      <c r="BB201" s="203" t="s">
        <v>248</v>
      </c>
      <c r="BC201" s="203" t="s">
        <v>248</v>
      </c>
      <c r="BD201" s="217" t="s">
        <v>61</v>
      </c>
      <c r="BE201" s="201" t="s">
        <v>62</v>
      </c>
      <c r="BF201" s="201" t="s">
        <v>63</v>
      </c>
      <c r="BG201" s="201" t="s">
        <v>196</v>
      </c>
      <c r="BH201" s="456" t="s">
        <v>512</v>
      </c>
      <c r="BI201" s="218" t="s">
        <v>68</v>
      </c>
      <c r="BJ201" s="370">
        <v>214</v>
      </c>
      <c r="BK201" s="370">
        <v>4</v>
      </c>
      <c r="BL201" s="219" t="s">
        <v>65</v>
      </c>
      <c r="BM201" s="52"/>
      <c r="BN201" s="218" t="s">
        <v>343</v>
      </c>
      <c r="BO201" s="217" t="s">
        <v>55</v>
      </c>
      <c r="BP201" s="201" t="s">
        <v>684</v>
      </c>
      <c r="BQ201" s="52" t="s">
        <v>716</v>
      </c>
    </row>
    <row r="202" spans="1:69" ht="15.75">
      <c r="A202" s="207" t="s">
        <v>37</v>
      </c>
      <c r="B202" s="208" t="s">
        <v>40</v>
      </c>
      <c r="C202" s="202" t="s">
        <v>35</v>
      </c>
      <c r="D202" s="210" t="s">
        <v>182</v>
      </c>
      <c r="E202" s="24" t="s">
        <v>566</v>
      </c>
      <c r="F202" s="420">
        <v>40</v>
      </c>
      <c r="G202" s="421">
        <v>0</v>
      </c>
      <c r="H202" s="422"/>
      <c r="I202" s="422"/>
      <c r="J202" s="422"/>
      <c r="K202" s="422"/>
      <c r="L202" s="421">
        <v>0</v>
      </c>
      <c r="M202" s="423"/>
      <c r="N202" s="424">
        <v>0</v>
      </c>
      <c r="O202" s="422"/>
      <c r="P202" s="422"/>
      <c r="Q202" s="425">
        <v>5.8624998750000001</v>
      </c>
      <c r="R202" s="422"/>
      <c r="S202" s="422"/>
      <c r="T202" s="426">
        <v>7.5</v>
      </c>
      <c r="U202" s="422"/>
      <c r="V202" s="422"/>
      <c r="W202" s="425">
        <v>5.5451748749999998</v>
      </c>
      <c r="X202" s="422"/>
      <c r="Y202" s="422"/>
      <c r="Z202" s="426">
        <v>7.5</v>
      </c>
      <c r="AA202" s="422"/>
      <c r="AB202" s="422"/>
      <c r="AC202" s="422"/>
      <c r="AD202" s="422"/>
      <c r="AE202" s="422"/>
      <c r="AF202" s="427">
        <v>3.664428588322231</v>
      </c>
      <c r="AG202" s="427">
        <v>280</v>
      </c>
      <c r="AH202" s="427">
        <v>0.33798596273914183</v>
      </c>
      <c r="AI202" s="427">
        <v>1</v>
      </c>
      <c r="AJ202" s="427">
        <v>2.8823529411764706</v>
      </c>
      <c r="AK202" s="427" t="s">
        <v>248</v>
      </c>
      <c r="AL202" s="427">
        <v>40</v>
      </c>
      <c r="AM202" s="427">
        <v>3.664428588322231</v>
      </c>
      <c r="AN202" s="427">
        <v>3.6813471502590676</v>
      </c>
      <c r="AO202" s="428">
        <v>0</v>
      </c>
      <c r="AP202" s="421">
        <v>0</v>
      </c>
      <c r="AQ202" s="421">
        <v>0</v>
      </c>
      <c r="AR202" s="429">
        <v>80</v>
      </c>
      <c r="AS202" s="429" t="s">
        <v>248</v>
      </c>
      <c r="AT202" s="425">
        <v>2854.5529999999999</v>
      </c>
      <c r="AU202" s="425">
        <v>0</v>
      </c>
      <c r="AV202" s="425">
        <v>0</v>
      </c>
      <c r="AW202" s="425">
        <v>80</v>
      </c>
      <c r="AX202" s="203" t="s">
        <v>248</v>
      </c>
      <c r="AY202" s="235" t="s">
        <v>248</v>
      </c>
      <c r="AZ202" s="138">
        <v>86687</v>
      </c>
      <c r="BA202" s="188" t="s">
        <v>248</v>
      </c>
      <c r="BB202" s="203" t="s">
        <v>248</v>
      </c>
      <c r="BC202" s="203" t="s">
        <v>248</v>
      </c>
      <c r="BD202" s="217" t="s">
        <v>61</v>
      </c>
      <c r="BE202" s="201" t="s">
        <v>62</v>
      </c>
      <c r="BF202" s="201" t="s">
        <v>63</v>
      </c>
      <c r="BG202" s="201" t="s">
        <v>196</v>
      </c>
      <c r="BH202" s="218" t="s">
        <v>515</v>
      </c>
      <c r="BI202" s="218" t="s">
        <v>64</v>
      </c>
      <c r="BJ202" s="370">
        <v>214</v>
      </c>
      <c r="BK202" s="370">
        <v>1</v>
      </c>
      <c r="BL202" s="219" t="s">
        <v>65</v>
      </c>
      <c r="BM202" s="52"/>
      <c r="BN202" s="218" t="s">
        <v>343</v>
      </c>
      <c r="BO202" s="217" t="s">
        <v>54</v>
      </c>
      <c r="BP202" s="201" t="s">
        <v>699</v>
      </c>
      <c r="BQ202" s="52" t="s">
        <v>715</v>
      </c>
    </row>
    <row r="203" spans="1:69" ht="15.75">
      <c r="A203" s="207" t="s">
        <v>37</v>
      </c>
      <c r="B203" s="208" t="s">
        <v>40</v>
      </c>
      <c r="C203" s="202" t="s">
        <v>35</v>
      </c>
      <c r="D203" s="210" t="s">
        <v>182</v>
      </c>
      <c r="E203" s="24" t="s">
        <v>566</v>
      </c>
      <c r="F203" s="420">
        <v>41</v>
      </c>
      <c r="G203" s="421">
        <v>4</v>
      </c>
      <c r="H203" s="422"/>
      <c r="I203" s="422"/>
      <c r="J203" s="422"/>
      <c r="K203" s="422"/>
      <c r="L203" s="421">
        <v>0</v>
      </c>
      <c r="M203" s="423"/>
      <c r="N203" s="424">
        <v>0</v>
      </c>
      <c r="O203" s="422"/>
      <c r="P203" s="422"/>
      <c r="Q203" s="425">
        <v>7.3923512161999998</v>
      </c>
      <c r="R203" s="422"/>
      <c r="S203" s="422"/>
      <c r="T203" s="426">
        <v>10.574999999999999</v>
      </c>
      <c r="U203" s="422"/>
      <c r="V203" s="422"/>
      <c r="W203" s="425">
        <v>7.2506755675674999</v>
      </c>
      <c r="X203" s="422"/>
      <c r="Y203" s="422"/>
      <c r="Z203" s="426">
        <v>10.574999999999999</v>
      </c>
      <c r="AA203" s="422"/>
      <c r="AB203" s="422"/>
      <c r="AC203" s="422"/>
      <c r="AD203" s="422"/>
      <c r="AE203" s="422"/>
      <c r="AF203" s="427">
        <v>3.3102509706943954</v>
      </c>
      <c r="AG203" s="427">
        <v>253</v>
      </c>
      <c r="AH203" s="427">
        <v>0.59418001796388953</v>
      </c>
      <c r="AI203" s="427">
        <v>23</v>
      </c>
      <c r="AJ203" s="427">
        <v>2.0573529411764708</v>
      </c>
      <c r="AK203" s="427" t="s">
        <v>248</v>
      </c>
      <c r="AL203" s="427">
        <v>35</v>
      </c>
      <c r="AM203" s="427">
        <v>3.3018367392676216</v>
      </c>
      <c r="AN203" s="427">
        <v>3.380281690140845</v>
      </c>
      <c r="AO203" s="428">
        <v>0</v>
      </c>
      <c r="AP203" s="421">
        <v>0</v>
      </c>
      <c r="AQ203" s="421">
        <v>0</v>
      </c>
      <c r="AR203" s="429">
        <v>74</v>
      </c>
      <c r="AS203" s="429" t="s">
        <v>248</v>
      </c>
      <c r="AT203" s="425">
        <v>2561.3629999999998</v>
      </c>
      <c r="AU203" s="425">
        <v>80.822999999999993</v>
      </c>
      <c r="AV203" s="425">
        <v>0</v>
      </c>
      <c r="AW203" s="425">
        <v>74</v>
      </c>
      <c r="AX203" s="203" t="s">
        <v>248</v>
      </c>
      <c r="AY203" s="235" t="s">
        <v>248</v>
      </c>
      <c r="AZ203" s="138">
        <v>86687</v>
      </c>
      <c r="BA203" s="188" t="s">
        <v>248</v>
      </c>
      <c r="BB203" s="203" t="s">
        <v>248</v>
      </c>
      <c r="BC203" s="203" t="s">
        <v>248</v>
      </c>
      <c r="BD203" s="217" t="s">
        <v>61</v>
      </c>
      <c r="BE203" s="201" t="s">
        <v>62</v>
      </c>
      <c r="BF203" s="201" t="s">
        <v>63</v>
      </c>
      <c r="BG203" s="201" t="s">
        <v>196</v>
      </c>
      <c r="BH203" s="218" t="s">
        <v>515</v>
      </c>
      <c r="BI203" s="218" t="s">
        <v>66</v>
      </c>
      <c r="BJ203" s="370">
        <v>214</v>
      </c>
      <c r="BK203" s="370">
        <v>7</v>
      </c>
      <c r="BL203" s="219" t="s">
        <v>65</v>
      </c>
      <c r="BM203" s="52"/>
      <c r="BN203" s="218" t="s">
        <v>343</v>
      </c>
      <c r="BO203" s="217" t="s">
        <v>54</v>
      </c>
      <c r="BP203" s="201" t="s">
        <v>699</v>
      </c>
      <c r="BQ203" s="52" t="s">
        <v>715</v>
      </c>
    </row>
    <row r="204" spans="1:69" ht="16.5" thickBot="1">
      <c r="A204" s="207" t="s">
        <v>37</v>
      </c>
      <c r="B204" s="208" t="s">
        <v>40</v>
      </c>
      <c r="C204" s="202" t="s">
        <v>35</v>
      </c>
      <c r="D204" s="210" t="s">
        <v>182</v>
      </c>
      <c r="E204" s="24" t="s">
        <v>566</v>
      </c>
      <c r="F204" s="420">
        <v>44</v>
      </c>
      <c r="G204" s="421">
        <v>0</v>
      </c>
      <c r="H204" s="422"/>
      <c r="I204" s="422"/>
      <c r="J204" s="422"/>
      <c r="K204" s="422"/>
      <c r="L204" s="421">
        <v>0</v>
      </c>
      <c r="M204" s="423"/>
      <c r="N204" s="424">
        <v>0</v>
      </c>
      <c r="O204" s="422"/>
      <c r="P204" s="422"/>
      <c r="Q204" s="425">
        <v>7.4002043182000001</v>
      </c>
      <c r="R204" s="422"/>
      <c r="S204" s="422"/>
      <c r="T204" s="426">
        <v>9.6999999999999993</v>
      </c>
      <c r="U204" s="422"/>
      <c r="V204" s="422"/>
      <c r="W204" s="425">
        <v>7.5224544318181001</v>
      </c>
      <c r="X204" s="422"/>
      <c r="Y204" s="422"/>
      <c r="Z204" s="426">
        <v>9.6999999999999993</v>
      </c>
      <c r="AA204" s="422"/>
      <c r="AB204" s="422"/>
      <c r="AC204" s="422"/>
      <c r="AD204" s="422"/>
      <c r="AE204" s="422"/>
      <c r="AF204" s="427">
        <v>3.4787662404698212</v>
      </c>
      <c r="AG204" s="427">
        <v>308</v>
      </c>
      <c r="AH204" s="427">
        <v>0.47250875176634649</v>
      </c>
      <c r="AI204" s="427">
        <v>14</v>
      </c>
      <c r="AJ204" s="427">
        <v>2.5189189189189189</v>
      </c>
      <c r="AK204" s="427" t="s">
        <v>248</v>
      </c>
      <c r="AL204" s="427">
        <v>44</v>
      </c>
      <c r="AM204" s="427">
        <v>3.4787662404698212</v>
      </c>
      <c r="AN204" s="427">
        <v>3.5970588235294119</v>
      </c>
      <c r="AO204" s="428">
        <v>0</v>
      </c>
      <c r="AP204" s="421">
        <v>0</v>
      </c>
      <c r="AQ204" s="421">
        <v>0</v>
      </c>
      <c r="AR204" s="429">
        <v>88</v>
      </c>
      <c r="AS204" s="429" t="s">
        <v>248</v>
      </c>
      <c r="AT204" s="425">
        <v>3158.538</v>
      </c>
      <c r="AU204" s="425">
        <v>0</v>
      </c>
      <c r="AV204" s="425">
        <v>0</v>
      </c>
      <c r="AW204" s="425">
        <v>88</v>
      </c>
      <c r="AX204" s="158" t="s">
        <v>248</v>
      </c>
      <c r="AY204" s="235" t="s">
        <v>248</v>
      </c>
      <c r="AZ204" s="242">
        <v>86687</v>
      </c>
      <c r="BA204" s="188" t="s">
        <v>248</v>
      </c>
      <c r="BB204" s="203" t="s">
        <v>248</v>
      </c>
      <c r="BC204" s="158" t="s">
        <v>248</v>
      </c>
      <c r="BD204" s="217" t="s">
        <v>61</v>
      </c>
      <c r="BE204" s="201" t="s">
        <v>62</v>
      </c>
      <c r="BF204" s="201" t="s">
        <v>63</v>
      </c>
      <c r="BG204" s="201" t="s">
        <v>196</v>
      </c>
      <c r="BH204" s="218" t="s">
        <v>515</v>
      </c>
      <c r="BI204" s="218" t="s">
        <v>67</v>
      </c>
      <c r="BJ204" s="391">
        <v>214</v>
      </c>
      <c r="BK204" s="370">
        <v>3</v>
      </c>
      <c r="BL204" s="219" t="s">
        <v>65</v>
      </c>
      <c r="BM204" s="52"/>
      <c r="BN204" s="218" t="s">
        <v>343</v>
      </c>
      <c r="BO204" s="217" t="s">
        <v>54</v>
      </c>
      <c r="BP204" s="201" t="s">
        <v>699</v>
      </c>
      <c r="BQ204" s="52" t="s">
        <v>715</v>
      </c>
    </row>
    <row r="205" spans="1:69" ht="15.75">
      <c r="A205" s="207" t="s">
        <v>37</v>
      </c>
      <c r="B205" s="208" t="s">
        <v>40</v>
      </c>
      <c r="C205" s="202" t="s">
        <v>35</v>
      </c>
      <c r="D205" s="210" t="s">
        <v>182</v>
      </c>
      <c r="E205" s="24" t="s">
        <v>566</v>
      </c>
      <c r="F205" s="86">
        <v>33</v>
      </c>
      <c r="G205" s="80">
        <v>0</v>
      </c>
      <c r="H205" s="204"/>
      <c r="I205" s="204"/>
      <c r="J205" s="204"/>
      <c r="K205" s="204"/>
      <c r="L205" s="80">
        <v>0</v>
      </c>
      <c r="M205" s="203"/>
      <c r="N205" s="52">
        <v>0</v>
      </c>
      <c r="O205" s="204"/>
      <c r="P205" s="204"/>
      <c r="Q205" s="11">
        <v>8.4542726970000004</v>
      </c>
      <c r="R205" s="204"/>
      <c r="S205" s="204"/>
      <c r="T205" s="53">
        <v>11.174999999999999</v>
      </c>
      <c r="U205" s="204"/>
      <c r="V205" s="204"/>
      <c r="W205" s="11">
        <v>8.5220909090909007</v>
      </c>
      <c r="X205" s="204"/>
      <c r="Y205" s="204"/>
      <c r="Z205" s="53">
        <v>11.337499999999999</v>
      </c>
      <c r="AA205" s="204"/>
      <c r="AB205" s="204"/>
      <c r="AC205" s="204"/>
      <c r="AD205" s="204"/>
      <c r="AE205" s="204"/>
      <c r="AF205" s="9">
        <v>2.741741089416402</v>
      </c>
      <c r="AG205" s="9">
        <v>224</v>
      </c>
      <c r="AH205" s="9">
        <v>0.30979371168284026</v>
      </c>
      <c r="AI205" s="9">
        <v>38</v>
      </c>
      <c r="AJ205" s="9">
        <v>2.0669117647058823</v>
      </c>
      <c r="AK205" s="9" t="s">
        <v>248</v>
      </c>
      <c r="AL205" s="9">
        <v>0</v>
      </c>
      <c r="AM205" s="9"/>
      <c r="AN205" s="9"/>
      <c r="AO205" s="73">
        <v>0</v>
      </c>
      <c r="AP205" s="80">
        <v>0</v>
      </c>
      <c r="AQ205" s="80">
        <v>0</v>
      </c>
      <c r="AR205" s="224">
        <v>66</v>
      </c>
      <c r="AS205" s="224" t="s">
        <v>248</v>
      </c>
      <c r="AT205" s="11">
        <v>2368.5920000000001</v>
      </c>
      <c r="AU205" s="11">
        <v>0</v>
      </c>
      <c r="AV205" s="11">
        <v>0</v>
      </c>
      <c r="AW205" s="11">
        <v>66</v>
      </c>
      <c r="AX205" s="203" t="s">
        <v>248</v>
      </c>
      <c r="AY205" s="235" t="s">
        <v>248</v>
      </c>
      <c r="AZ205" s="138">
        <v>86687</v>
      </c>
      <c r="BA205" s="188" t="s">
        <v>248</v>
      </c>
      <c r="BB205" s="203" t="s">
        <v>248</v>
      </c>
      <c r="BC205" s="203" t="s">
        <v>248</v>
      </c>
      <c r="BD205" s="217" t="s">
        <v>61</v>
      </c>
      <c r="BE205" s="201" t="s">
        <v>62</v>
      </c>
      <c r="BF205" s="201" t="s">
        <v>63</v>
      </c>
      <c r="BG205" s="201" t="s">
        <v>196</v>
      </c>
      <c r="BH205" s="218" t="s">
        <v>515</v>
      </c>
      <c r="BI205" s="218" t="s">
        <v>68</v>
      </c>
      <c r="BJ205" s="370">
        <v>214</v>
      </c>
      <c r="BK205" s="370">
        <v>4</v>
      </c>
      <c r="BL205" s="219" t="s">
        <v>65</v>
      </c>
      <c r="BM205" s="52"/>
      <c r="BN205" s="218" t="s">
        <v>343</v>
      </c>
      <c r="BO205" s="217" t="s">
        <v>54</v>
      </c>
      <c r="BP205" s="201" t="s">
        <v>699</v>
      </c>
      <c r="BQ205" s="52" t="s">
        <v>715</v>
      </c>
    </row>
    <row r="206" spans="1:69" ht="15.75">
      <c r="A206" s="207" t="s">
        <v>37</v>
      </c>
      <c r="B206" s="208" t="s">
        <v>40</v>
      </c>
      <c r="C206" s="202" t="s">
        <v>35</v>
      </c>
      <c r="D206" s="210" t="s">
        <v>182</v>
      </c>
      <c r="E206" s="24" t="s">
        <v>620</v>
      </c>
      <c r="F206" s="86">
        <v>119</v>
      </c>
      <c r="G206" s="80">
        <v>0</v>
      </c>
      <c r="H206" s="204"/>
      <c r="I206" s="204"/>
      <c r="J206" s="204"/>
      <c r="K206" s="204"/>
      <c r="L206" s="80">
        <v>0</v>
      </c>
      <c r="M206" s="203"/>
      <c r="N206" s="52">
        <v>0</v>
      </c>
      <c r="O206" s="204"/>
      <c r="P206" s="204"/>
      <c r="Q206" s="11">
        <v>5.4100923024999998</v>
      </c>
      <c r="R206" s="204"/>
      <c r="S206" s="204"/>
      <c r="T206" s="53">
        <v>7.5124999999999993</v>
      </c>
      <c r="U206" s="204"/>
      <c r="V206" s="204"/>
      <c r="W206" s="11">
        <v>5.2249075294117002</v>
      </c>
      <c r="X206" s="204"/>
      <c r="Y206" s="204"/>
      <c r="Z206" s="53">
        <v>6.5249999999999986</v>
      </c>
      <c r="AA206" s="204"/>
      <c r="AB206" s="204"/>
      <c r="AC206" s="204"/>
      <c r="AD206" s="204"/>
      <c r="AE206" s="204"/>
      <c r="AF206" s="9">
        <v>3.6489335913904291</v>
      </c>
      <c r="AG206" s="9">
        <v>832</v>
      </c>
      <c r="AH206" s="9">
        <v>0.43153212350697523</v>
      </c>
      <c r="AI206" s="9">
        <v>18</v>
      </c>
      <c r="AJ206" s="9">
        <v>2.7</v>
      </c>
      <c r="AK206" s="9" t="s">
        <v>248</v>
      </c>
      <c r="AL206" s="9">
        <v>118</v>
      </c>
      <c r="AM206" s="9">
        <v>3.661297434900344</v>
      </c>
      <c r="AN206" s="9">
        <v>3.7009523809523808</v>
      </c>
      <c r="AO206" s="73">
        <v>0</v>
      </c>
      <c r="AP206" s="80">
        <v>0</v>
      </c>
      <c r="AQ206" s="80">
        <v>0</v>
      </c>
      <c r="AR206" s="224">
        <v>238</v>
      </c>
      <c r="AS206" s="224" t="s">
        <v>248</v>
      </c>
      <c r="AT206" s="11">
        <v>8528.9889999999996</v>
      </c>
      <c r="AU206" s="11">
        <v>0</v>
      </c>
      <c r="AV206" s="11">
        <v>0</v>
      </c>
      <c r="AW206" s="11">
        <v>238</v>
      </c>
      <c r="AX206" s="203" t="s">
        <v>248</v>
      </c>
      <c r="AY206" s="235" t="s">
        <v>248</v>
      </c>
      <c r="AZ206" s="138">
        <v>91425</v>
      </c>
      <c r="BA206" s="188" t="s">
        <v>248</v>
      </c>
      <c r="BB206" s="203" t="s">
        <v>248</v>
      </c>
      <c r="BC206" s="203" t="s">
        <v>248</v>
      </c>
      <c r="BD206" s="217" t="s">
        <v>61</v>
      </c>
      <c r="BE206" s="201" t="s">
        <v>62</v>
      </c>
      <c r="BF206" s="201" t="s">
        <v>63</v>
      </c>
      <c r="BG206" s="201" t="s">
        <v>196</v>
      </c>
      <c r="BH206" s="456" t="s">
        <v>713</v>
      </c>
      <c r="BI206" s="218" t="s">
        <v>64</v>
      </c>
      <c r="BJ206" s="370">
        <v>214</v>
      </c>
      <c r="BK206" s="370">
        <v>1</v>
      </c>
      <c r="BL206" s="219" t="s">
        <v>65</v>
      </c>
      <c r="BM206" s="52"/>
      <c r="BN206" s="218" t="s">
        <v>343</v>
      </c>
      <c r="BO206" s="217" t="s">
        <v>53</v>
      </c>
      <c r="BP206" s="201" t="s">
        <v>704</v>
      </c>
      <c r="BQ206" s="52" t="s">
        <v>714</v>
      </c>
    </row>
    <row r="207" spans="1:69" ht="15.75">
      <c r="A207" s="207" t="s">
        <v>37</v>
      </c>
      <c r="B207" s="208" t="s">
        <v>40</v>
      </c>
      <c r="C207" s="202" t="s">
        <v>35</v>
      </c>
      <c r="D207" s="210" t="s">
        <v>182</v>
      </c>
      <c r="E207" s="24" t="s">
        <v>620</v>
      </c>
      <c r="F207" s="86">
        <v>96</v>
      </c>
      <c r="G207" s="80">
        <v>7</v>
      </c>
      <c r="H207" s="204"/>
      <c r="I207" s="204"/>
      <c r="J207" s="204"/>
      <c r="K207" s="204"/>
      <c r="L207" s="80">
        <v>0</v>
      </c>
      <c r="M207" s="203"/>
      <c r="N207" s="52">
        <v>1</v>
      </c>
      <c r="O207" s="204"/>
      <c r="P207" s="204"/>
      <c r="Q207" s="11">
        <v>7.2096964831000001</v>
      </c>
      <c r="R207" s="204"/>
      <c r="S207" s="204"/>
      <c r="T207" s="53">
        <v>12.887499999999999</v>
      </c>
      <c r="U207" s="204"/>
      <c r="V207" s="204"/>
      <c r="W207" s="11">
        <v>7.2194493370785997</v>
      </c>
      <c r="X207" s="204"/>
      <c r="Y207" s="204"/>
      <c r="Z207" s="53">
        <v>12.774999999999999</v>
      </c>
      <c r="AA207" s="204"/>
      <c r="AB207" s="204"/>
      <c r="AC207" s="204"/>
      <c r="AD207" s="204"/>
      <c r="AE207" s="204"/>
      <c r="AF207" s="9">
        <v>3.3045292229621439</v>
      </c>
      <c r="AG207" s="9">
        <v>616</v>
      </c>
      <c r="AH207" s="9">
        <v>0.49454060162110852</v>
      </c>
      <c r="AI207" s="9">
        <v>39</v>
      </c>
      <c r="AJ207" s="9">
        <v>2.3450000000000002</v>
      </c>
      <c r="AK207" s="9" t="s">
        <v>248</v>
      </c>
      <c r="AL207" s="9">
        <v>88</v>
      </c>
      <c r="AM207" s="9">
        <v>3.3045292229621439</v>
      </c>
      <c r="AN207" s="9">
        <v>3.3444206008583692</v>
      </c>
      <c r="AO207" s="73">
        <v>0</v>
      </c>
      <c r="AP207" s="80">
        <v>0</v>
      </c>
      <c r="AQ207" s="80">
        <v>0</v>
      </c>
      <c r="AR207" s="224">
        <v>178</v>
      </c>
      <c r="AS207" s="224" t="s">
        <v>248</v>
      </c>
      <c r="AT207" s="11">
        <v>6354.0969999999998</v>
      </c>
      <c r="AU207" s="11">
        <v>0</v>
      </c>
      <c r="AV207" s="11">
        <v>0</v>
      </c>
      <c r="AW207" s="11">
        <v>178</v>
      </c>
      <c r="AX207" s="203" t="s">
        <v>248</v>
      </c>
      <c r="AY207" s="235" t="s">
        <v>248</v>
      </c>
      <c r="AZ207" s="138">
        <v>91425</v>
      </c>
      <c r="BA207" s="188" t="s">
        <v>248</v>
      </c>
      <c r="BB207" s="203" t="s">
        <v>248</v>
      </c>
      <c r="BC207" s="203" t="s">
        <v>248</v>
      </c>
      <c r="BD207" s="217" t="s">
        <v>61</v>
      </c>
      <c r="BE207" s="201" t="s">
        <v>62</v>
      </c>
      <c r="BF207" s="201" t="s">
        <v>63</v>
      </c>
      <c r="BG207" s="201" t="s">
        <v>196</v>
      </c>
      <c r="BH207" s="456" t="s">
        <v>713</v>
      </c>
      <c r="BI207" s="218" t="s">
        <v>66</v>
      </c>
      <c r="BJ207" s="370">
        <v>214</v>
      </c>
      <c r="BK207" s="370">
        <v>7</v>
      </c>
      <c r="BL207" s="219" t="s">
        <v>65</v>
      </c>
      <c r="BM207" s="52"/>
      <c r="BN207" s="218" t="s">
        <v>343</v>
      </c>
      <c r="BO207" s="217" t="s">
        <v>53</v>
      </c>
      <c r="BP207" s="201" t="s">
        <v>704</v>
      </c>
      <c r="BQ207" s="52" t="s">
        <v>714</v>
      </c>
    </row>
    <row r="208" spans="1:69" ht="15.75">
      <c r="A208" s="207" t="s">
        <v>37</v>
      </c>
      <c r="B208" s="208" t="s">
        <v>40</v>
      </c>
      <c r="C208" s="202" t="s">
        <v>35</v>
      </c>
      <c r="D208" s="210" t="s">
        <v>182</v>
      </c>
      <c r="E208" s="24" t="s">
        <v>620</v>
      </c>
      <c r="F208" s="86">
        <v>120</v>
      </c>
      <c r="G208" s="80">
        <v>0</v>
      </c>
      <c r="H208" s="204"/>
      <c r="I208" s="204"/>
      <c r="J208" s="204"/>
      <c r="K208" s="204"/>
      <c r="L208" s="80">
        <v>0</v>
      </c>
      <c r="M208" s="203"/>
      <c r="N208" s="52">
        <v>0</v>
      </c>
      <c r="O208" s="204"/>
      <c r="P208" s="204"/>
      <c r="Q208" s="11">
        <v>6.7988331582999999</v>
      </c>
      <c r="R208" s="204"/>
      <c r="S208" s="204"/>
      <c r="T208" s="53">
        <v>8.375</v>
      </c>
      <c r="U208" s="204"/>
      <c r="V208" s="204"/>
      <c r="W208" s="11">
        <v>6.9253082250000002</v>
      </c>
      <c r="X208" s="204"/>
      <c r="Y208" s="204"/>
      <c r="Z208" s="53">
        <v>8.5</v>
      </c>
      <c r="AA208" s="204"/>
      <c r="AB208" s="204"/>
      <c r="AC208" s="204"/>
      <c r="AD208" s="204"/>
      <c r="AE208" s="204"/>
      <c r="AF208" s="9">
        <v>3.3597976257403697</v>
      </c>
      <c r="AG208" s="9">
        <v>840</v>
      </c>
      <c r="AH208" s="9">
        <v>0.51884296743766956</v>
      </c>
      <c r="AI208" s="9">
        <v>53</v>
      </c>
      <c r="AJ208" s="9">
        <v>2.3777777777777778</v>
      </c>
      <c r="AK208" s="9" t="s">
        <v>248</v>
      </c>
      <c r="AL208" s="9">
        <v>120</v>
      </c>
      <c r="AM208" s="9">
        <v>3.3597976257403697</v>
      </c>
      <c r="AN208" s="9">
        <v>3.4673913043478262</v>
      </c>
      <c r="AO208" s="73">
        <v>0</v>
      </c>
      <c r="AP208" s="80">
        <v>0</v>
      </c>
      <c r="AQ208" s="80">
        <v>0</v>
      </c>
      <c r="AR208" s="224">
        <v>240</v>
      </c>
      <c r="AS208" s="224" t="s">
        <v>248</v>
      </c>
      <c r="AT208" s="11">
        <v>8571.8979999999992</v>
      </c>
      <c r="AU208" s="11">
        <v>0</v>
      </c>
      <c r="AV208" s="11">
        <v>0</v>
      </c>
      <c r="AW208" s="11">
        <v>240</v>
      </c>
      <c r="AX208" s="203" t="s">
        <v>248</v>
      </c>
      <c r="AY208" s="235" t="s">
        <v>248</v>
      </c>
      <c r="AZ208" s="138">
        <v>91425</v>
      </c>
      <c r="BA208" s="188" t="s">
        <v>248</v>
      </c>
      <c r="BB208" s="203" t="s">
        <v>248</v>
      </c>
      <c r="BC208" s="203" t="s">
        <v>248</v>
      </c>
      <c r="BD208" s="217" t="s">
        <v>61</v>
      </c>
      <c r="BE208" s="201" t="s">
        <v>62</v>
      </c>
      <c r="BF208" s="201" t="s">
        <v>63</v>
      </c>
      <c r="BG208" s="201" t="s">
        <v>196</v>
      </c>
      <c r="BH208" s="456" t="s">
        <v>713</v>
      </c>
      <c r="BI208" s="218" t="s">
        <v>67</v>
      </c>
      <c r="BJ208" s="370">
        <v>214</v>
      </c>
      <c r="BK208" s="370">
        <v>3</v>
      </c>
      <c r="BL208" s="219" t="s">
        <v>65</v>
      </c>
      <c r="BM208" s="52"/>
      <c r="BN208" s="218" t="s">
        <v>343</v>
      </c>
      <c r="BO208" s="217" t="s">
        <v>53</v>
      </c>
      <c r="BP208" s="201" t="s">
        <v>704</v>
      </c>
      <c r="BQ208" s="52" t="s">
        <v>714</v>
      </c>
    </row>
    <row r="209" spans="1:69" ht="15.75">
      <c r="A209" s="207" t="s">
        <v>37</v>
      </c>
      <c r="B209" s="208" t="s">
        <v>40</v>
      </c>
      <c r="C209" s="202" t="s">
        <v>35</v>
      </c>
      <c r="D209" s="210" t="s">
        <v>182</v>
      </c>
      <c r="E209" s="24" t="s">
        <v>620</v>
      </c>
      <c r="F209" s="86">
        <v>110</v>
      </c>
      <c r="G209" s="80">
        <v>0</v>
      </c>
      <c r="H209" s="204"/>
      <c r="I209" s="204"/>
      <c r="J209" s="204"/>
      <c r="K209" s="204"/>
      <c r="L209" s="80">
        <v>0</v>
      </c>
      <c r="M209" s="203"/>
      <c r="N209" s="52">
        <v>0</v>
      </c>
      <c r="O209" s="204"/>
      <c r="P209" s="204"/>
      <c r="Q209" s="11">
        <v>7.8659271818000001</v>
      </c>
      <c r="R209" s="204"/>
      <c r="S209" s="204"/>
      <c r="T209" s="53">
        <v>9.625</v>
      </c>
      <c r="U209" s="204"/>
      <c r="V209" s="204"/>
      <c r="W209" s="11">
        <v>7.9853362818180997</v>
      </c>
      <c r="X209" s="204"/>
      <c r="Y209" s="204"/>
      <c r="Z209" s="53">
        <v>9.75</v>
      </c>
      <c r="AA209" s="204"/>
      <c r="AB209" s="204"/>
      <c r="AC209" s="204"/>
      <c r="AD209" s="204"/>
      <c r="AE209" s="204"/>
      <c r="AF209" s="9">
        <v>2.9710800889250519</v>
      </c>
      <c r="AG209" s="9">
        <v>769</v>
      </c>
      <c r="AH209" s="9">
        <v>0.36664285311506539</v>
      </c>
      <c r="AI209" s="9">
        <v>79</v>
      </c>
      <c r="AJ209" s="9">
        <v>2.1928030303030304</v>
      </c>
      <c r="AK209" s="9" t="s">
        <v>248</v>
      </c>
      <c r="AL209" s="9">
        <v>0</v>
      </c>
      <c r="AM209" s="9"/>
      <c r="AN209" s="9"/>
      <c r="AO209" s="73">
        <v>0</v>
      </c>
      <c r="AP209" s="80">
        <v>0</v>
      </c>
      <c r="AQ209" s="80">
        <v>0</v>
      </c>
      <c r="AR209" s="224">
        <v>220</v>
      </c>
      <c r="AS209" s="224" t="s">
        <v>248</v>
      </c>
      <c r="AT209" s="11">
        <v>7849.0720000000001</v>
      </c>
      <c r="AU209" s="11">
        <v>24.734000000000002</v>
      </c>
      <c r="AV209" s="11">
        <v>0</v>
      </c>
      <c r="AW209" s="11">
        <v>220</v>
      </c>
      <c r="AX209" s="203" t="s">
        <v>248</v>
      </c>
      <c r="AY209" s="235" t="s">
        <v>248</v>
      </c>
      <c r="AZ209" s="138">
        <v>91425</v>
      </c>
      <c r="BA209" s="188" t="s">
        <v>248</v>
      </c>
      <c r="BB209" s="203" t="s">
        <v>248</v>
      </c>
      <c r="BC209" s="203" t="s">
        <v>248</v>
      </c>
      <c r="BD209" s="217" t="s">
        <v>61</v>
      </c>
      <c r="BE209" s="201" t="s">
        <v>62</v>
      </c>
      <c r="BF209" s="201" t="s">
        <v>63</v>
      </c>
      <c r="BG209" s="201" t="s">
        <v>196</v>
      </c>
      <c r="BH209" s="456" t="s">
        <v>713</v>
      </c>
      <c r="BI209" s="218" t="s">
        <v>68</v>
      </c>
      <c r="BJ209" s="370">
        <v>214</v>
      </c>
      <c r="BK209" s="370">
        <v>4</v>
      </c>
      <c r="BL209" s="219" t="s">
        <v>65</v>
      </c>
      <c r="BM209" s="52"/>
      <c r="BN209" s="218" t="s">
        <v>343</v>
      </c>
      <c r="BO209" s="217" t="s">
        <v>53</v>
      </c>
      <c r="BP209" s="201" t="s">
        <v>704</v>
      </c>
      <c r="BQ209" s="52" t="s">
        <v>714</v>
      </c>
    </row>
    <row r="210" spans="1:69" ht="15.75">
      <c r="A210" s="207" t="s">
        <v>37</v>
      </c>
      <c r="B210" s="208" t="s">
        <v>40</v>
      </c>
      <c r="C210" s="202" t="s">
        <v>35</v>
      </c>
      <c r="D210" s="210" t="s">
        <v>182</v>
      </c>
      <c r="E210" s="24" t="s">
        <v>256</v>
      </c>
      <c r="F210" s="86">
        <v>59</v>
      </c>
      <c r="G210" s="80">
        <v>0</v>
      </c>
      <c r="H210" s="204"/>
      <c r="I210" s="204"/>
      <c r="J210" s="204"/>
      <c r="K210" s="204"/>
      <c r="L210" s="80">
        <v>0</v>
      </c>
      <c r="M210" s="203"/>
      <c r="N210" s="52">
        <v>0</v>
      </c>
      <c r="O210" s="204"/>
      <c r="P210" s="204"/>
      <c r="Q210" s="11">
        <v>5.5292369830999997</v>
      </c>
      <c r="R210" s="204"/>
      <c r="S210" s="204"/>
      <c r="T210" s="53">
        <v>9.0124999999999993</v>
      </c>
      <c r="U210" s="204"/>
      <c r="V210" s="204"/>
      <c r="W210" s="11">
        <v>5.1639658644067001</v>
      </c>
      <c r="X210" s="204"/>
      <c r="Y210" s="204"/>
      <c r="Z210" s="53">
        <v>8.5249999999999986</v>
      </c>
      <c r="AA210" s="204"/>
      <c r="AB210" s="204"/>
      <c r="AC210" s="204"/>
      <c r="AD210" s="204"/>
      <c r="AE210" s="204"/>
      <c r="AF210" s="9">
        <v>3.7034866983030379</v>
      </c>
      <c r="AG210" s="9">
        <v>413</v>
      </c>
      <c r="AH210" s="9">
        <v>0.36878404121739106</v>
      </c>
      <c r="AI210" s="9">
        <v>3</v>
      </c>
      <c r="AJ210" s="9">
        <v>2.9644736842105264</v>
      </c>
      <c r="AK210" s="9" t="s">
        <v>248</v>
      </c>
      <c r="AL210" s="9">
        <v>59</v>
      </c>
      <c r="AM210" s="9">
        <v>3.7034866983030379</v>
      </c>
      <c r="AN210" s="9">
        <v>3.7171280276816607</v>
      </c>
      <c r="AO210" s="73">
        <v>0</v>
      </c>
      <c r="AP210" s="80">
        <v>0</v>
      </c>
      <c r="AQ210" s="80">
        <v>0</v>
      </c>
      <c r="AR210" s="224">
        <v>118</v>
      </c>
      <c r="AS210" s="224" t="s">
        <v>248</v>
      </c>
      <c r="AT210" s="11">
        <v>4471.549</v>
      </c>
      <c r="AU210" s="11">
        <v>0</v>
      </c>
      <c r="AV210" s="11">
        <v>0</v>
      </c>
      <c r="AW210" s="11">
        <v>118</v>
      </c>
      <c r="AX210" s="203" t="s">
        <v>248</v>
      </c>
      <c r="AY210" s="235" t="s">
        <v>248</v>
      </c>
      <c r="AZ210" s="138">
        <v>28382</v>
      </c>
      <c r="BA210" s="188" t="s">
        <v>248</v>
      </c>
      <c r="BB210" s="203" t="s">
        <v>248</v>
      </c>
      <c r="BC210" s="203" t="s">
        <v>248</v>
      </c>
      <c r="BD210" s="217" t="s">
        <v>61</v>
      </c>
      <c r="BE210" s="201" t="s">
        <v>62</v>
      </c>
      <c r="BF210" s="201" t="s">
        <v>63</v>
      </c>
      <c r="BG210" s="201" t="s">
        <v>196</v>
      </c>
      <c r="BH210" s="456" t="s">
        <v>511</v>
      </c>
      <c r="BI210" s="218" t="s">
        <v>64</v>
      </c>
      <c r="BJ210" s="370">
        <v>214</v>
      </c>
      <c r="BK210" s="370">
        <v>1</v>
      </c>
      <c r="BL210" s="219" t="s">
        <v>65</v>
      </c>
      <c r="BM210" s="52"/>
      <c r="BN210" s="218" t="s">
        <v>343</v>
      </c>
      <c r="BO210" s="217" t="s">
        <v>70</v>
      </c>
      <c r="BP210" s="201" t="s">
        <v>681</v>
      </c>
      <c r="BQ210" s="52" t="s">
        <v>717</v>
      </c>
    </row>
    <row r="211" spans="1:69" ht="15.75">
      <c r="A211" s="207" t="s">
        <v>37</v>
      </c>
      <c r="B211" s="208" t="s">
        <v>40</v>
      </c>
      <c r="C211" s="202" t="s">
        <v>35</v>
      </c>
      <c r="D211" s="210" t="s">
        <v>182</v>
      </c>
      <c r="E211" s="24" t="s">
        <v>256</v>
      </c>
      <c r="F211" s="86">
        <v>6</v>
      </c>
      <c r="G211" s="80">
        <v>0</v>
      </c>
      <c r="H211" s="204"/>
      <c r="I211" s="204"/>
      <c r="J211" s="204"/>
      <c r="K211" s="204"/>
      <c r="L211" s="80">
        <v>0</v>
      </c>
      <c r="M211" s="203"/>
      <c r="N211" s="52">
        <v>0</v>
      </c>
      <c r="O211" s="204"/>
      <c r="P211" s="204"/>
      <c r="Q211" s="11">
        <v>6.7751663332999996</v>
      </c>
      <c r="R211" s="204"/>
      <c r="S211" s="204"/>
      <c r="T211" s="53">
        <v>7.4249999999999998</v>
      </c>
      <c r="U211" s="204"/>
      <c r="V211" s="204"/>
      <c r="W211" s="11">
        <v>6.8196665000000003</v>
      </c>
      <c r="X211" s="204"/>
      <c r="Y211" s="204"/>
      <c r="Z211" s="53">
        <v>7.85</v>
      </c>
      <c r="AA211" s="204"/>
      <c r="AB211" s="204"/>
      <c r="AC211" s="204"/>
      <c r="AD211" s="204"/>
      <c r="AE211" s="204"/>
      <c r="AF211" s="9">
        <v>3.0076190573828563</v>
      </c>
      <c r="AG211" s="9">
        <v>42</v>
      </c>
      <c r="AH211" s="9">
        <v>0.57646949023407279</v>
      </c>
      <c r="AI211" s="9">
        <v>8</v>
      </c>
      <c r="AJ211" s="9">
        <v>2.0785714285714287</v>
      </c>
      <c r="AK211" s="9" t="s">
        <v>248</v>
      </c>
      <c r="AL211" s="9">
        <v>6</v>
      </c>
      <c r="AM211" s="9">
        <v>3.0076190573828563</v>
      </c>
      <c r="AN211" s="9">
        <v>2.90625</v>
      </c>
      <c r="AO211" s="73">
        <v>0</v>
      </c>
      <c r="AP211" s="80">
        <v>0</v>
      </c>
      <c r="AQ211" s="80">
        <v>0</v>
      </c>
      <c r="AR211" s="224">
        <v>12</v>
      </c>
      <c r="AS211" s="224" t="s">
        <v>248</v>
      </c>
      <c r="AT211" s="11">
        <v>465.74700000000001</v>
      </c>
      <c r="AU211" s="11">
        <v>0</v>
      </c>
      <c r="AV211" s="11">
        <v>0</v>
      </c>
      <c r="AW211" s="11">
        <v>12</v>
      </c>
      <c r="AX211" s="203" t="s">
        <v>248</v>
      </c>
      <c r="AY211" s="235" t="s">
        <v>248</v>
      </c>
      <c r="AZ211" s="138">
        <v>28382</v>
      </c>
      <c r="BA211" s="188" t="s">
        <v>248</v>
      </c>
      <c r="BB211" s="203" t="s">
        <v>248</v>
      </c>
      <c r="BC211" s="203" t="s">
        <v>248</v>
      </c>
      <c r="BD211" s="217" t="s">
        <v>61</v>
      </c>
      <c r="BE211" s="201" t="s">
        <v>62</v>
      </c>
      <c r="BF211" s="201" t="s">
        <v>63</v>
      </c>
      <c r="BG211" s="201" t="s">
        <v>196</v>
      </c>
      <c r="BH211" s="456" t="s">
        <v>511</v>
      </c>
      <c r="BI211" s="218" t="s">
        <v>66</v>
      </c>
      <c r="BJ211" s="370">
        <v>214</v>
      </c>
      <c r="BK211" s="370">
        <v>7</v>
      </c>
      <c r="BL211" s="219" t="s">
        <v>65</v>
      </c>
      <c r="BM211" s="52"/>
      <c r="BN211" s="218" t="s">
        <v>343</v>
      </c>
      <c r="BO211" s="217" t="s">
        <v>70</v>
      </c>
      <c r="BP211" s="201" t="s">
        <v>681</v>
      </c>
      <c r="BQ211" s="52" t="s">
        <v>717</v>
      </c>
    </row>
    <row r="212" spans="1:69" ht="15.75">
      <c r="A212" s="207" t="s">
        <v>37</v>
      </c>
      <c r="B212" s="208" t="s">
        <v>40</v>
      </c>
      <c r="C212" s="202" t="s">
        <v>35</v>
      </c>
      <c r="D212" s="210" t="s">
        <v>182</v>
      </c>
      <c r="E212" s="24" t="s">
        <v>256</v>
      </c>
      <c r="F212" s="86">
        <v>53</v>
      </c>
      <c r="G212" s="80">
        <v>0</v>
      </c>
      <c r="H212" s="204"/>
      <c r="I212" s="204"/>
      <c r="J212" s="204"/>
      <c r="K212" s="204"/>
      <c r="L212" s="80">
        <v>0</v>
      </c>
      <c r="M212" s="203"/>
      <c r="N212" s="52">
        <v>1</v>
      </c>
      <c r="O212" s="204"/>
      <c r="P212" s="204"/>
      <c r="Q212" s="11">
        <v>5.8241695093999999</v>
      </c>
      <c r="R212" s="204"/>
      <c r="S212" s="204"/>
      <c r="T212" s="53">
        <v>7.0583333333333327</v>
      </c>
      <c r="U212" s="204"/>
      <c r="V212" s="204"/>
      <c r="W212" s="11">
        <v>5.0341883584904998</v>
      </c>
      <c r="X212" s="204"/>
      <c r="Y212" s="204"/>
      <c r="Z212" s="53">
        <v>6.3349999999999991</v>
      </c>
      <c r="AA212" s="204"/>
      <c r="AB212" s="204"/>
      <c r="AC212" s="204"/>
      <c r="AD212" s="204"/>
      <c r="AE212" s="204"/>
      <c r="AF212" s="9">
        <v>3.5665363988036627</v>
      </c>
      <c r="AG212" s="9">
        <v>370</v>
      </c>
      <c r="AH212" s="9">
        <v>0.5077964626613638</v>
      </c>
      <c r="AI212" s="9">
        <v>15</v>
      </c>
      <c r="AJ212" s="9">
        <v>2.5648148148148149</v>
      </c>
      <c r="AK212" s="9" t="s">
        <v>248</v>
      </c>
      <c r="AL212" s="9">
        <v>52</v>
      </c>
      <c r="AM212" s="9">
        <v>3.6018544061061659</v>
      </c>
      <c r="AN212" s="9">
        <v>3.6640625</v>
      </c>
      <c r="AO212" s="73">
        <v>0</v>
      </c>
      <c r="AP212" s="80">
        <v>0</v>
      </c>
      <c r="AQ212" s="80">
        <v>0</v>
      </c>
      <c r="AR212" s="224">
        <v>106</v>
      </c>
      <c r="AS212" s="224" t="s">
        <v>248</v>
      </c>
      <c r="AT212" s="11">
        <v>3977.7269999999999</v>
      </c>
      <c r="AU212" s="11">
        <v>26.251000000000001</v>
      </c>
      <c r="AV212" s="11">
        <v>0</v>
      </c>
      <c r="AW212" s="11">
        <v>106</v>
      </c>
      <c r="AX212" s="203" t="s">
        <v>248</v>
      </c>
      <c r="AY212" s="235" t="s">
        <v>248</v>
      </c>
      <c r="AZ212" s="138">
        <v>28382</v>
      </c>
      <c r="BA212" s="188" t="s">
        <v>248</v>
      </c>
      <c r="BB212" s="203" t="s">
        <v>248</v>
      </c>
      <c r="BC212" s="203" t="s">
        <v>248</v>
      </c>
      <c r="BD212" s="217" t="s">
        <v>61</v>
      </c>
      <c r="BE212" s="201" t="s">
        <v>62</v>
      </c>
      <c r="BF212" s="201" t="s">
        <v>63</v>
      </c>
      <c r="BG212" s="201" t="s">
        <v>196</v>
      </c>
      <c r="BH212" s="456" t="s">
        <v>511</v>
      </c>
      <c r="BI212" s="218" t="s">
        <v>67</v>
      </c>
      <c r="BJ212" s="370">
        <v>214</v>
      </c>
      <c r="BK212" s="370">
        <v>3</v>
      </c>
      <c r="BL212" s="219" t="s">
        <v>65</v>
      </c>
      <c r="BM212" s="52"/>
      <c r="BN212" s="218" t="s">
        <v>343</v>
      </c>
      <c r="BO212" s="217" t="s">
        <v>70</v>
      </c>
      <c r="BP212" s="201" t="s">
        <v>681</v>
      </c>
      <c r="BQ212" s="52" t="s">
        <v>717</v>
      </c>
    </row>
    <row r="213" spans="1:69" ht="15.75">
      <c r="A213" s="207" t="s">
        <v>37</v>
      </c>
      <c r="B213" s="208" t="s">
        <v>40</v>
      </c>
      <c r="C213" s="202" t="s">
        <v>35</v>
      </c>
      <c r="D213" s="210" t="s">
        <v>182</v>
      </c>
      <c r="E213" s="24" t="s">
        <v>256</v>
      </c>
      <c r="F213" s="86">
        <v>43</v>
      </c>
      <c r="G213" s="80">
        <v>0</v>
      </c>
      <c r="H213" s="204"/>
      <c r="I213" s="204"/>
      <c r="J213" s="204"/>
      <c r="K213" s="204"/>
      <c r="L213" s="80">
        <v>0</v>
      </c>
      <c r="M213" s="203"/>
      <c r="N213" s="52">
        <v>0</v>
      </c>
      <c r="O213" s="204"/>
      <c r="P213" s="204"/>
      <c r="Q213" s="11">
        <v>7.2796044419000001</v>
      </c>
      <c r="R213" s="204"/>
      <c r="S213" s="204"/>
      <c r="T213" s="53">
        <v>8.4749999999999996</v>
      </c>
      <c r="U213" s="204"/>
      <c r="V213" s="204"/>
      <c r="W213" s="11">
        <v>7.4003485116279002</v>
      </c>
      <c r="X213" s="204"/>
      <c r="Y213" s="204"/>
      <c r="Z213" s="53">
        <v>8.4812499999999993</v>
      </c>
      <c r="AA213" s="204"/>
      <c r="AB213" s="204"/>
      <c r="AC213" s="204"/>
      <c r="AD213" s="204"/>
      <c r="AE213" s="204"/>
      <c r="AF213" s="9">
        <v>2.6898857264433587</v>
      </c>
      <c r="AG213" s="9">
        <v>296</v>
      </c>
      <c r="AH213" s="9">
        <v>0.37616440080913705</v>
      </c>
      <c r="AI213" s="9">
        <v>73</v>
      </c>
      <c r="AJ213" s="9">
        <v>1.825</v>
      </c>
      <c r="AK213" s="9" t="s">
        <v>248</v>
      </c>
      <c r="AL213" s="9">
        <v>0</v>
      </c>
      <c r="AM213" s="9"/>
      <c r="AN213" s="9"/>
      <c r="AO213" s="73">
        <v>0</v>
      </c>
      <c r="AP213" s="80">
        <v>0</v>
      </c>
      <c r="AQ213" s="80">
        <v>0</v>
      </c>
      <c r="AR213" s="224">
        <v>86</v>
      </c>
      <c r="AS213" s="224" t="s">
        <v>248</v>
      </c>
      <c r="AT213" s="11">
        <v>3149.9929999999999</v>
      </c>
      <c r="AU213" s="11">
        <v>79.597999999999999</v>
      </c>
      <c r="AV213" s="11">
        <v>0</v>
      </c>
      <c r="AW213" s="11">
        <v>86</v>
      </c>
      <c r="AX213" s="203" t="s">
        <v>248</v>
      </c>
      <c r="AY213" s="235" t="s">
        <v>248</v>
      </c>
      <c r="AZ213" s="138">
        <v>28382</v>
      </c>
      <c r="BA213" s="188" t="s">
        <v>248</v>
      </c>
      <c r="BB213" s="203" t="s">
        <v>248</v>
      </c>
      <c r="BC213" s="203" t="s">
        <v>248</v>
      </c>
      <c r="BD213" s="217" t="s">
        <v>61</v>
      </c>
      <c r="BE213" s="201" t="s">
        <v>62</v>
      </c>
      <c r="BF213" s="201" t="s">
        <v>63</v>
      </c>
      <c r="BG213" s="201" t="s">
        <v>196</v>
      </c>
      <c r="BH213" s="456" t="s">
        <v>511</v>
      </c>
      <c r="BI213" s="218" t="s">
        <v>68</v>
      </c>
      <c r="BJ213" s="370">
        <v>214</v>
      </c>
      <c r="BK213" s="370">
        <v>4</v>
      </c>
      <c r="BL213" s="219" t="s">
        <v>65</v>
      </c>
      <c r="BM213" s="52"/>
      <c r="BN213" s="218" t="s">
        <v>343</v>
      </c>
      <c r="BO213" s="217" t="s">
        <v>70</v>
      </c>
      <c r="BP213" s="201" t="s">
        <v>681</v>
      </c>
      <c r="BQ213" s="52" t="s">
        <v>717</v>
      </c>
    </row>
    <row r="214" spans="1:69" ht="15.75">
      <c r="A214" s="207" t="s">
        <v>37</v>
      </c>
      <c r="B214" s="208" t="s">
        <v>40</v>
      </c>
      <c r="C214" s="202" t="s">
        <v>35</v>
      </c>
      <c r="D214" s="210" t="s">
        <v>182</v>
      </c>
      <c r="E214" s="24" t="s">
        <v>677</v>
      </c>
      <c r="F214" s="86">
        <v>68</v>
      </c>
      <c r="G214" s="80">
        <v>4</v>
      </c>
      <c r="H214" s="204"/>
      <c r="I214" s="204"/>
      <c r="J214" s="204"/>
      <c r="K214" s="204"/>
      <c r="L214" s="80">
        <v>0</v>
      </c>
      <c r="M214" s="203"/>
      <c r="N214" s="52">
        <v>0</v>
      </c>
      <c r="O214" s="204"/>
      <c r="P214" s="204"/>
      <c r="Q214" s="11">
        <v>5.7931561718999998</v>
      </c>
      <c r="R214" s="204"/>
      <c r="S214" s="204"/>
      <c r="T214" s="53">
        <v>7.3999999999999986</v>
      </c>
      <c r="U214" s="204"/>
      <c r="V214" s="204"/>
      <c r="W214" s="11">
        <v>5.9712967968750004</v>
      </c>
      <c r="X214" s="204"/>
      <c r="Y214" s="204"/>
      <c r="Z214" s="53">
        <v>7.6333333333333329</v>
      </c>
      <c r="AA214" s="204"/>
      <c r="AB214" s="204"/>
      <c r="AC214" s="204"/>
      <c r="AD214" s="204"/>
      <c r="AE214" s="204"/>
      <c r="AF214" s="9">
        <v>3.4763392931116481</v>
      </c>
      <c r="AG214" s="9">
        <v>448</v>
      </c>
      <c r="AH214" s="9">
        <v>0.44459193947867376</v>
      </c>
      <c r="AI214" s="9">
        <v>12</v>
      </c>
      <c r="AJ214" s="9">
        <v>2.5896551724137931</v>
      </c>
      <c r="AK214" s="9" t="s">
        <v>248</v>
      </c>
      <c r="AL214" s="9">
        <v>64</v>
      </c>
      <c r="AM214" s="9">
        <v>3.4763392931116481</v>
      </c>
      <c r="AN214" s="9">
        <v>3.5625</v>
      </c>
      <c r="AO214" s="73">
        <v>0</v>
      </c>
      <c r="AP214" s="80">
        <v>0</v>
      </c>
      <c r="AQ214" s="80">
        <v>0</v>
      </c>
      <c r="AR214" s="224">
        <v>128</v>
      </c>
      <c r="AS214" s="224" t="s">
        <v>248</v>
      </c>
      <c r="AT214" s="11">
        <v>4588.1409999999996</v>
      </c>
      <c r="AU214" s="11">
        <v>0</v>
      </c>
      <c r="AV214" s="11">
        <v>0</v>
      </c>
      <c r="AW214" s="11">
        <v>128</v>
      </c>
      <c r="AX214" s="203" t="s">
        <v>248</v>
      </c>
      <c r="AY214" s="235" t="s">
        <v>248</v>
      </c>
      <c r="AZ214" s="138">
        <v>28227</v>
      </c>
      <c r="BA214" s="188" t="s">
        <v>248</v>
      </c>
      <c r="BB214" s="203" t="s">
        <v>248</v>
      </c>
      <c r="BC214" s="203" t="s">
        <v>248</v>
      </c>
      <c r="BD214" s="217" t="s">
        <v>61</v>
      </c>
      <c r="BE214" s="201" t="s">
        <v>62</v>
      </c>
      <c r="BF214" s="201" t="s">
        <v>63</v>
      </c>
      <c r="BG214" s="201" t="s">
        <v>196</v>
      </c>
      <c r="BH214" s="456" t="s">
        <v>514</v>
      </c>
      <c r="BI214" s="218" t="s">
        <v>64</v>
      </c>
      <c r="BJ214" s="370">
        <v>214</v>
      </c>
      <c r="BK214" s="370">
        <v>1</v>
      </c>
      <c r="BL214" s="219" t="s">
        <v>65</v>
      </c>
      <c r="BM214" s="52"/>
      <c r="BN214" s="218" t="s">
        <v>343</v>
      </c>
      <c r="BO214" s="217" t="s">
        <v>705</v>
      </c>
      <c r="BP214" s="201" t="s">
        <v>690</v>
      </c>
      <c r="BQ214" s="52" t="s">
        <v>718</v>
      </c>
    </row>
    <row r="215" spans="1:69" ht="15.75">
      <c r="A215" s="207" t="s">
        <v>37</v>
      </c>
      <c r="B215" s="208" t="s">
        <v>40</v>
      </c>
      <c r="C215" s="202" t="s">
        <v>35</v>
      </c>
      <c r="D215" s="210" t="s">
        <v>182</v>
      </c>
      <c r="E215" s="24" t="s">
        <v>677</v>
      </c>
      <c r="F215" s="86">
        <v>65</v>
      </c>
      <c r="G215" s="80">
        <v>1</v>
      </c>
      <c r="H215" s="204"/>
      <c r="I215" s="204"/>
      <c r="J215" s="204"/>
      <c r="K215" s="204"/>
      <c r="L215" s="80">
        <v>0</v>
      </c>
      <c r="M215" s="203"/>
      <c r="N215" s="52">
        <v>0</v>
      </c>
      <c r="O215" s="204"/>
      <c r="P215" s="204"/>
      <c r="Q215" s="11">
        <v>7.3731874062999996</v>
      </c>
      <c r="R215" s="204"/>
      <c r="S215" s="204"/>
      <c r="T215" s="53">
        <v>13.399999999999999</v>
      </c>
      <c r="U215" s="204"/>
      <c r="V215" s="204"/>
      <c r="W215" s="11">
        <v>7.4145467343749996</v>
      </c>
      <c r="X215" s="204"/>
      <c r="Y215" s="204"/>
      <c r="Z215" s="53">
        <v>13.399999999999999</v>
      </c>
      <c r="AA215" s="204"/>
      <c r="AB215" s="204"/>
      <c r="AC215" s="204"/>
      <c r="AD215" s="204"/>
      <c r="AE215" s="204"/>
      <c r="AF215" s="9">
        <v>3.2198474714089014</v>
      </c>
      <c r="AG215" s="9">
        <v>448</v>
      </c>
      <c r="AH215" s="9">
        <v>0.60683493780316788</v>
      </c>
      <c r="AI215" s="9">
        <v>65</v>
      </c>
      <c r="AJ215" s="9">
        <v>2.0903846153846155</v>
      </c>
      <c r="AK215" s="9" t="s">
        <v>248</v>
      </c>
      <c r="AL215" s="9">
        <v>63</v>
      </c>
      <c r="AM215" s="9">
        <v>3.2161678021727242</v>
      </c>
      <c r="AN215" s="9">
        <v>3.3361111111111112</v>
      </c>
      <c r="AO215" s="73">
        <v>0</v>
      </c>
      <c r="AP215" s="80">
        <v>0</v>
      </c>
      <c r="AQ215" s="80">
        <v>0</v>
      </c>
      <c r="AR215" s="224">
        <v>128</v>
      </c>
      <c r="AS215" s="224" t="s">
        <v>248</v>
      </c>
      <c r="AT215" s="11">
        <v>4587.6660000000002</v>
      </c>
      <c r="AU215" s="11">
        <v>0</v>
      </c>
      <c r="AV215" s="11">
        <v>0</v>
      </c>
      <c r="AW215" s="11">
        <v>128</v>
      </c>
      <c r="AX215" s="203" t="s">
        <v>248</v>
      </c>
      <c r="AY215" s="235" t="s">
        <v>248</v>
      </c>
      <c r="AZ215" s="138">
        <v>28227</v>
      </c>
      <c r="BA215" s="188" t="s">
        <v>248</v>
      </c>
      <c r="BB215" s="203" t="s">
        <v>248</v>
      </c>
      <c r="BC215" s="203" t="s">
        <v>248</v>
      </c>
      <c r="BD215" s="217" t="s">
        <v>61</v>
      </c>
      <c r="BE215" s="201" t="s">
        <v>62</v>
      </c>
      <c r="BF215" s="201" t="s">
        <v>63</v>
      </c>
      <c r="BG215" s="201" t="s">
        <v>196</v>
      </c>
      <c r="BH215" s="456" t="s">
        <v>514</v>
      </c>
      <c r="BI215" s="218" t="s">
        <v>66</v>
      </c>
      <c r="BJ215" s="370">
        <v>214</v>
      </c>
      <c r="BK215" s="370">
        <v>7</v>
      </c>
      <c r="BL215" s="219" t="s">
        <v>65</v>
      </c>
      <c r="BM215" s="52"/>
      <c r="BN215" s="218" t="s">
        <v>343</v>
      </c>
      <c r="BO215" s="217" t="s">
        <v>705</v>
      </c>
      <c r="BP215" s="201" t="s">
        <v>690</v>
      </c>
      <c r="BQ215" s="52" t="s">
        <v>718</v>
      </c>
    </row>
    <row r="216" spans="1:69" ht="15.75">
      <c r="A216" s="207" t="s">
        <v>37</v>
      </c>
      <c r="B216" s="208" t="s">
        <v>40</v>
      </c>
      <c r="C216" s="202" t="s">
        <v>35</v>
      </c>
      <c r="D216" s="210" t="s">
        <v>182</v>
      </c>
      <c r="E216" s="24" t="s">
        <v>677</v>
      </c>
      <c r="F216" s="86">
        <v>63</v>
      </c>
      <c r="G216" s="80">
        <v>2</v>
      </c>
      <c r="H216" s="204"/>
      <c r="I216" s="204"/>
      <c r="J216" s="204"/>
      <c r="K216" s="204"/>
      <c r="L216" s="80">
        <v>0</v>
      </c>
      <c r="M216" s="203"/>
      <c r="N216" s="52">
        <v>0</v>
      </c>
      <c r="O216" s="204"/>
      <c r="P216" s="204"/>
      <c r="Q216" s="11">
        <v>7.8833277868999998</v>
      </c>
      <c r="R216" s="204"/>
      <c r="S216" s="204"/>
      <c r="T216" s="53">
        <v>9.9749999999999979</v>
      </c>
      <c r="U216" s="204"/>
      <c r="V216" s="204"/>
      <c r="W216" s="11">
        <v>7.9819833934425999</v>
      </c>
      <c r="X216" s="204"/>
      <c r="Y216" s="204"/>
      <c r="Z216" s="53">
        <v>10.737499999999999</v>
      </c>
      <c r="AA216" s="204"/>
      <c r="AB216" s="204"/>
      <c r="AC216" s="204"/>
      <c r="AD216" s="204"/>
      <c r="AE216" s="204"/>
      <c r="AF216" s="9">
        <v>3.2736533989113439</v>
      </c>
      <c r="AG216" s="9">
        <v>427</v>
      </c>
      <c r="AH216" s="9">
        <v>0.56760085385224324</v>
      </c>
      <c r="AI216" s="9">
        <v>45</v>
      </c>
      <c r="AJ216" s="9">
        <v>2.1621428571428574</v>
      </c>
      <c r="AK216" s="9" t="s">
        <v>248</v>
      </c>
      <c r="AL216" s="9">
        <v>56</v>
      </c>
      <c r="AM216" s="9">
        <v>3.3247959230627329</v>
      </c>
      <c r="AN216" s="9">
        <v>3.4057017543859649</v>
      </c>
      <c r="AO216" s="73">
        <v>0</v>
      </c>
      <c r="AP216" s="80">
        <v>0</v>
      </c>
      <c r="AQ216" s="80">
        <v>0</v>
      </c>
      <c r="AR216" s="224">
        <v>122</v>
      </c>
      <c r="AS216" s="224" t="s">
        <v>248</v>
      </c>
      <c r="AT216" s="11">
        <v>4162.8819999999996</v>
      </c>
      <c r="AU216" s="11">
        <v>209.09800000000001</v>
      </c>
      <c r="AV216" s="11">
        <v>0</v>
      </c>
      <c r="AW216" s="11">
        <v>122</v>
      </c>
      <c r="AX216" s="203" t="s">
        <v>248</v>
      </c>
      <c r="AY216" s="235" t="s">
        <v>248</v>
      </c>
      <c r="AZ216" s="138">
        <v>28227</v>
      </c>
      <c r="BA216" s="188" t="s">
        <v>248</v>
      </c>
      <c r="BB216" s="203" t="s">
        <v>248</v>
      </c>
      <c r="BC216" s="203" t="s">
        <v>248</v>
      </c>
      <c r="BD216" s="217" t="s">
        <v>61</v>
      </c>
      <c r="BE216" s="201" t="s">
        <v>62</v>
      </c>
      <c r="BF216" s="201" t="s">
        <v>63</v>
      </c>
      <c r="BG216" s="201" t="s">
        <v>196</v>
      </c>
      <c r="BH216" s="456" t="s">
        <v>514</v>
      </c>
      <c r="BI216" s="218" t="s">
        <v>67</v>
      </c>
      <c r="BJ216" s="370">
        <v>214</v>
      </c>
      <c r="BK216" s="370">
        <v>3</v>
      </c>
      <c r="BL216" s="219" t="s">
        <v>65</v>
      </c>
      <c r="BM216" s="52"/>
      <c r="BN216" s="218" t="s">
        <v>343</v>
      </c>
      <c r="BO216" s="217" t="s">
        <v>705</v>
      </c>
      <c r="BP216" s="201" t="s">
        <v>690</v>
      </c>
      <c r="BQ216" s="52" t="s">
        <v>718</v>
      </c>
    </row>
    <row r="217" spans="1:69" ht="15.75">
      <c r="A217" s="207" t="s">
        <v>37</v>
      </c>
      <c r="B217" s="208" t="s">
        <v>40</v>
      </c>
      <c r="C217" s="202" t="s">
        <v>35</v>
      </c>
      <c r="D217" s="210" t="s">
        <v>182</v>
      </c>
      <c r="E217" s="24" t="s">
        <v>677</v>
      </c>
      <c r="F217" s="86">
        <v>62</v>
      </c>
      <c r="G217" s="80">
        <v>0</v>
      </c>
      <c r="H217" s="204"/>
      <c r="I217" s="204"/>
      <c r="J217" s="204"/>
      <c r="K217" s="204"/>
      <c r="L217" s="80">
        <v>0</v>
      </c>
      <c r="M217" s="203"/>
      <c r="N217" s="52">
        <v>0</v>
      </c>
      <c r="O217" s="204"/>
      <c r="P217" s="204"/>
      <c r="Q217" s="11">
        <v>7.9491934354999998</v>
      </c>
      <c r="R217" s="204"/>
      <c r="S217" s="204"/>
      <c r="T217" s="53">
        <v>13.45</v>
      </c>
      <c r="U217" s="204"/>
      <c r="V217" s="204"/>
      <c r="W217" s="11">
        <v>7.998645048387</v>
      </c>
      <c r="X217" s="204"/>
      <c r="Y217" s="204"/>
      <c r="Z217" s="53">
        <v>13.95</v>
      </c>
      <c r="AA217" s="204"/>
      <c r="AB217" s="204"/>
      <c r="AC217" s="204"/>
      <c r="AD217" s="204"/>
      <c r="AE217" s="204"/>
      <c r="AF217" s="9">
        <v>2.7828029340171092</v>
      </c>
      <c r="AG217" s="9">
        <v>393</v>
      </c>
      <c r="AH217" s="9">
        <v>0.51001672647573604</v>
      </c>
      <c r="AI217" s="9">
        <v>102</v>
      </c>
      <c r="AJ217" s="9">
        <v>1.6931818181818181</v>
      </c>
      <c r="AK217" s="9" t="s">
        <v>248</v>
      </c>
      <c r="AL217" s="9">
        <v>0</v>
      </c>
      <c r="AM217" s="9"/>
      <c r="AN217" s="9"/>
      <c r="AO217" s="73">
        <v>0</v>
      </c>
      <c r="AP217" s="80">
        <v>0</v>
      </c>
      <c r="AQ217" s="80">
        <v>0</v>
      </c>
      <c r="AR217" s="224">
        <v>124</v>
      </c>
      <c r="AS217" s="224" t="s">
        <v>248</v>
      </c>
      <c r="AT217" s="11">
        <v>4430.6180000000004</v>
      </c>
      <c r="AU217" s="11">
        <v>0</v>
      </c>
      <c r="AV217" s="11">
        <v>0</v>
      </c>
      <c r="AW217" s="11">
        <v>124</v>
      </c>
      <c r="AX217" s="203" t="s">
        <v>248</v>
      </c>
      <c r="AY217" s="235" t="s">
        <v>248</v>
      </c>
      <c r="AZ217" s="138">
        <v>28227</v>
      </c>
      <c r="BA217" s="188" t="s">
        <v>248</v>
      </c>
      <c r="BB217" s="203" t="s">
        <v>248</v>
      </c>
      <c r="BC217" s="203" t="s">
        <v>248</v>
      </c>
      <c r="BD217" s="217" t="s">
        <v>61</v>
      </c>
      <c r="BE217" s="201" t="s">
        <v>62</v>
      </c>
      <c r="BF217" s="201" t="s">
        <v>63</v>
      </c>
      <c r="BG217" s="201" t="s">
        <v>196</v>
      </c>
      <c r="BH217" s="456" t="s">
        <v>514</v>
      </c>
      <c r="BI217" s="218" t="s">
        <v>68</v>
      </c>
      <c r="BJ217" s="370">
        <v>214</v>
      </c>
      <c r="BK217" s="370">
        <v>4</v>
      </c>
      <c r="BL217" s="219" t="s">
        <v>65</v>
      </c>
      <c r="BM217" s="52"/>
      <c r="BN217" s="218" t="s">
        <v>343</v>
      </c>
      <c r="BO217" s="217" t="s">
        <v>705</v>
      </c>
      <c r="BP217" s="201" t="s">
        <v>690</v>
      </c>
      <c r="BQ217" s="52" t="s">
        <v>718</v>
      </c>
    </row>
    <row r="218" spans="1:69" ht="15.75">
      <c r="A218" s="207" t="s">
        <v>37</v>
      </c>
      <c r="B218" s="208" t="s">
        <v>40</v>
      </c>
      <c r="C218" s="202" t="s">
        <v>35</v>
      </c>
      <c r="D218" s="210" t="s">
        <v>182</v>
      </c>
      <c r="E218" s="24" t="s">
        <v>567</v>
      </c>
      <c r="F218" s="86">
        <v>187</v>
      </c>
      <c r="G218" s="80">
        <v>3</v>
      </c>
      <c r="H218" s="204"/>
      <c r="I218" s="204"/>
      <c r="J218" s="204"/>
      <c r="K218" s="204"/>
      <c r="L218" s="80">
        <v>0</v>
      </c>
      <c r="M218" s="203"/>
      <c r="N218" s="52">
        <v>0</v>
      </c>
      <c r="O218" s="204"/>
      <c r="P218" s="204"/>
      <c r="Q218" s="11">
        <v>5.0871900815000002</v>
      </c>
      <c r="R218" s="204"/>
      <c r="S218" s="204"/>
      <c r="T218" s="53">
        <v>5.9958333333333327</v>
      </c>
      <c r="U218" s="204"/>
      <c r="V218" s="204"/>
      <c r="W218" s="11">
        <v>4.7807552717390998</v>
      </c>
      <c r="X218" s="204"/>
      <c r="Y218" s="204"/>
      <c r="Z218" s="53">
        <v>5.8222222222222211</v>
      </c>
      <c r="AA218" s="204"/>
      <c r="AB218" s="204"/>
      <c r="AC218" s="204"/>
      <c r="AD218" s="204"/>
      <c r="AE218" s="204"/>
      <c r="AF218" s="9">
        <v>3.7444565444259168</v>
      </c>
      <c r="AG218" s="9">
        <v>1288</v>
      </c>
      <c r="AH218" s="9">
        <v>0.40839233912240308</v>
      </c>
      <c r="AI218" s="9">
        <v>22</v>
      </c>
      <c r="AJ218" s="9">
        <v>2.8028571428571429</v>
      </c>
      <c r="AK218" s="9" t="s">
        <v>248</v>
      </c>
      <c r="AL218" s="9">
        <v>184</v>
      </c>
      <c r="AM218" s="9">
        <v>3.7444565444259168</v>
      </c>
      <c r="AN218" s="9">
        <v>3.7375722543352601</v>
      </c>
      <c r="AO218" s="73">
        <v>0</v>
      </c>
      <c r="AP218" s="80">
        <v>0</v>
      </c>
      <c r="AQ218" s="80">
        <v>0</v>
      </c>
      <c r="AR218" s="224">
        <v>368</v>
      </c>
      <c r="AS218" s="224" t="s">
        <v>248</v>
      </c>
      <c r="AT218" s="11">
        <v>14030.91</v>
      </c>
      <c r="AU218" s="11">
        <v>0</v>
      </c>
      <c r="AV218" s="11">
        <v>0</v>
      </c>
      <c r="AW218" s="11">
        <v>368</v>
      </c>
      <c r="AX218" s="203" t="s">
        <v>248</v>
      </c>
      <c r="AY218" s="235" t="s">
        <v>248</v>
      </c>
      <c r="AZ218" s="138">
        <v>129719</v>
      </c>
      <c r="BA218" s="188" t="s">
        <v>248</v>
      </c>
      <c r="BB218" s="203" t="s">
        <v>248</v>
      </c>
      <c r="BC218" s="203" t="s">
        <v>248</v>
      </c>
      <c r="BD218" s="217" t="s">
        <v>61</v>
      </c>
      <c r="BE218" s="201" t="s">
        <v>62</v>
      </c>
      <c r="BF218" s="201" t="s">
        <v>63</v>
      </c>
      <c r="BG218" s="201" t="s">
        <v>196</v>
      </c>
      <c r="BH218" s="456" t="s">
        <v>513</v>
      </c>
      <c r="BI218" s="218" t="s">
        <v>64</v>
      </c>
      <c r="BJ218" s="370">
        <v>214</v>
      </c>
      <c r="BK218" s="370">
        <v>1</v>
      </c>
      <c r="BL218" s="219" t="s">
        <v>65</v>
      </c>
      <c r="BM218" s="52"/>
      <c r="BN218" s="218" t="s">
        <v>343</v>
      </c>
      <c r="BO218" s="217" t="s">
        <v>55</v>
      </c>
      <c r="BP218" s="201" t="s">
        <v>684</v>
      </c>
      <c r="BQ218" s="52" t="s">
        <v>716</v>
      </c>
    </row>
    <row r="219" spans="1:69" ht="15.75">
      <c r="A219" s="207" t="s">
        <v>37</v>
      </c>
      <c r="B219" s="208" t="s">
        <v>40</v>
      </c>
      <c r="C219" s="202" t="s">
        <v>35</v>
      </c>
      <c r="D219" s="210" t="s">
        <v>182</v>
      </c>
      <c r="E219" s="24" t="s">
        <v>567</v>
      </c>
      <c r="F219" s="86">
        <v>176</v>
      </c>
      <c r="G219" s="80">
        <v>0</v>
      </c>
      <c r="H219" s="204"/>
      <c r="I219" s="204"/>
      <c r="J219" s="204"/>
      <c r="K219" s="204"/>
      <c r="L219" s="80">
        <v>0</v>
      </c>
      <c r="M219" s="203"/>
      <c r="N219" s="52">
        <v>1</v>
      </c>
      <c r="O219" s="204"/>
      <c r="P219" s="204"/>
      <c r="Q219" s="11">
        <v>7.7706873465999999</v>
      </c>
      <c r="R219" s="204"/>
      <c r="S219" s="204"/>
      <c r="T219" s="53">
        <v>12.9125</v>
      </c>
      <c r="U219" s="204"/>
      <c r="V219" s="204"/>
      <c r="W219" s="11">
        <v>7.8308862613635997</v>
      </c>
      <c r="X219" s="204"/>
      <c r="Y219" s="204"/>
      <c r="Z219" s="53">
        <v>12.971428571428572</v>
      </c>
      <c r="AA219" s="204"/>
      <c r="AB219" s="204"/>
      <c r="AC219" s="204"/>
      <c r="AD219" s="204"/>
      <c r="AE219" s="204"/>
      <c r="AF219" s="9">
        <v>3.3321265345852389</v>
      </c>
      <c r="AG219" s="9">
        <v>1231</v>
      </c>
      <c r="AH219" s="9">
        <v>0.54795372136877551</v>
      </c>
      <c r="AI219" s="9">
        <v>106</v>
      </c>
      <c r="AJ219" s="9">
        <v>2.2322289156626507</v>
      </c>
      <c r="AK219" s="9" t="s">
        <v>248</v>
      </c>
      <c r="AL219" s="9">
        <v>176</v>
      </c>
      <c r="AM219" s="9">
        <v>3.3321265345852389</v>
      </c>
      <c r="AN219" s="9">
        <v>3.4529320987654319</v>
      </c>
      <c r="AO219" s="73">
        <v>0</v>
      </c>
      <c r="AP219" s="80">
        <v>0</v>
      </c>
      <c r="AQ219" s="80">
        <v>0</v>
      </c>
      <c r="AR219" s="224">
        <v>352</v>
      </c>
      <c r="AS219" s="224" t="s">
        <v>248</v>
      </c>
      <c r="AT219" s="11">
        <v>13731.032999999999</v>
      </c>
      <c r="AU219" s="11">
        <v>0</v>
      </c>
      <c r="AV219" s="11">
        <v>0</v>
      </c>
      <c r="AW219" s="11">
        <v>352</v>
      </c>
      <c r="AX219" s="203" t="s">
        <v>248</v>
      </c>
      <c r="AY219" s="235" t="s">
        <v>248</v>
      </c>
      <c r="AZ219" s="138">
        <v>129719</v>
      </c>
      <c r="BA219" s="188" t="s">
        <v>248</v>
      </c>
      <c r="BB219" s="203" t="s">
        <v>248</v>
      </c>
      <c r="BC219" s="203" t="s">
        <v>248</v>
      </c>
      <c r="BD219" s="217" t="s">
        <v>61</v>
      </c>
      <c r="BE219" s="201" t="s">
        <v>62</v>
      </c>
      <c r="BF219" s="201" t="s">
        <v>63</v>
      </c>
      <c r="BG219" s="201" t="s">
        <v>196</v>
      </c>
      <c r="BH219" s="456" t="s">
        <v>513</v>
      </c>
      <c r="BI219" s="218" t="s">
        <v>66</v>
      </c>
      <c r="BJ219" s="370">
        <v>214</v>
      </c>
      <c r="BK219" s="370">
        <v>7</v>
      </c>
      <c r="BL219" s="219" t="s">
        <v>65</v>
      </c>
      <c r="BM219" s="52"/>
      <c r="BN219" s="218" t="s">
        <v>343</v>
      </c>
      <c r="BO219" s="217" t="s">
        <v>55</v>
      </c>
      <c r="BP219" s="201" t="s">
        <v>684</v>
      </c>
      <c r="BQ219" s="52" t="s">
        <v>716</v>
      </c>
    </row>
    <row r="220" spans="1:69" ht="15.75">
      <c r="A220" s="207" t="s">
        <v>37</v>
      </c>
      <c r="B220" s="208" t="s">
        <v>40</v>
      </c>
      <c r="C220" s="202" t="s">
        <v>35</v>
      </c>
      <c r="D220" s="210" t="s">
        <v>182</v>
      </c>
      <c r="E220" s="24" t="s">
        <v>567</v>
      </c>
      <c r="F220" s="86">
        <v>170</v>
      </c>
      <c r="G220" s="80">
        <v>0</v>
      </c>
      <c r="H220" s="204"/>
      <c r="I220" s="204"/>
      <c r="J220" s="204"/>
      <c r="K220" s="204"/>
      <c r="L220" s="80">
        <v>0</v>
      </c>
      <c r="M220" s="203"/>
      <c r="N220" s="52">
        <v>0</v>
      </c>
      <c r="O220" s="204"/>
      <c r="P220" s="204"/>
      <c r="Q220" s="11">
        <v>5.7523998765000002</v>
      </c>
      <c r="R220" s="204"/>
      <c r="S220" s="204"/>
      <c r="T220" s="53">
        <v>7.5625</v>
      </c>
      <c r="U220" s="204"/>
      <c r="V220" s="204"/>
      <c r="W220" s="11">
        <v>5.2382998176470004</v>
      </c>
      <c r="X220" s="204"/>
      <c r="Y220" s="204"/>
      <c r="Z220" s="53">
        <v>7.291666666666667</v>
      </c>
      <c r="AA220" s="204"/>
      <c r="AB220" s="204"/>
      <c r="AC220" s="204"/>
      <c r="AD220" s="204"/>
      <c r="AE220" s="204"/>
      <c r="AF220" s="9">
        <v>3.6127770404555215</v>
      </c>
      <c r="AG220" s="9">
        <v>1188</v>
      </c>
      <c r="AH220" s="9">
        <v>0.42665809405825061</v>
      </c>
      <c r="AI220" s="9">
        <v>34</v>
      </c>
      <c r="AJ220" s="9">
        <v>2.6459770114942529</v>
      </c>
      <c r="AK220" s="9" t="s">
        <v>248</v>
      </c>
      <c r="AL220" s="9">
        <v>167</v>
      </c>
      <c r="AM220" s="9">
        <v>3.6307584929914936</v>
      </c>
      <c r="AN220" s="9">
        <v>3.6828499369482977</v>
      </c>
      <c r="AO220" s="73">
        <v>0</v>
      </c>
      <c r="AP220" s="80">
        <v>0</v>
      </c>
      <c r="AQ220" s="80">
        <v>0</v>
      </c>
      <c r="AR220" s="224">
        <v>340</v>
      </c>
      <c r="AS220" s="224" t="s">
        <v>248</v>
      </c>
      <c r="AT220" s="11">
        <v>12931.21</v>
      </c>
      <c r="AU220" s="11">
        <v>0</v>
      </c>
      <c r="AV220" s="11">
        <v>0</v>
      </c>
      <c r="AW220" s="11">
        <v>340</v>
      </c>
      <c r="AX220" s="203" t="s">
        <v>248</v>
      </c>
      <c r="AY220" s="235" t="s">
        <v>248</v>
      </c>
      <c r="AZ220" s="138">
        <v>129719</v>
      </c>
      <c r="BA220" s="188" t="s">
        <v>248</v>
      </c>
      <c r="BB220" s="203" t="s">
        <v>248</v>
      </c>
      <c r="BC220" s="203" t="s">
        <v>248</v>
      </c>
      <c r="BD220" s="217" t="s">
        <v>61</v>
      </c>
      <c r="BE220" s="201" t="s">
        <v>62</v>
      </c>
      <c r="BF220" s="201" t="s">
        <v>63</v>
      </c>
      <c r="BG220" s="201" t="s">
        <v>196</v>
      </c>
      <c r="BH220" s="456" t="s">
        <v>513</v>
      </c>
      <c r="BI220" s="218" t="s">
        <v>67</v>
      </c>
      <c r="BJ220" s="370">
        <v>214</v>
      </c>
      <c r="BK220" s="370">
        <v>3</v>
      </c>
      <c r="BL220" s="219" t="s">
        <v>65</v>
      </c>
      <c r="BM220" s="52"/>
      <c r="BN220" s="218" t="s">
        <v>343</v>
      </c>
      <c r="BO220" s="217" t="s">
        <v>55</v>
      </c>
      <c r="BP220" s="201" t="s">
        <v>684</v>
      </c>
      <c r="BQ220" s="52" t="s">
        <v>716</v>
      </c>
    </row>
    <row r="221" spans="1:69" ht="15.75">
      <c r="A221" s="207" t="s">
        <v>37</v>
      </c>
      <c r="B221" s="208" t="s">
        <v>40</v>
      </c>
      <c r="C221" s="202" t="s">
        <v>35</v>
      </c>
      <c r="D221" s="210" t="s">
        <v>182</v>
      </c>
      <c r="E221" s="24" t="s">
        <v>567</v>
      </c>
      <c r="F221" s="86">
        <v>125</v>
      </c>
      <c r="G221" s="80">
        <v>0</v>
      </c>
      <c r="H221" s="204"/>
      <c r="I221" s="204"/>
      <c r="J221" s="204"/>
      <c r="K221" s="204"/>
      <c r="L221" s="80">
        <v>0</v>
      </c>
      <c r="M221" s="203"/>
      <c r="N221" s="52">
        <v>0</v>
      </c>
      <c r="O221" s="204"/>
      <c r="P221" s="204"/>
      <c r="Q221" s="11">
        <v>6.7886799040000003</v>
      </c>
      <c r="R221" s="204"/>
      <c r="S221" s="204"/>
      <c r="T221" s="53">
        <v>8.2750000000000004</v>
      </c>
      <c r="U221" s="204"/>
      <c r="V221" s="204"/>
      <c r="W221" s="11">
        <v>6.7945278560000002</v>
      </c>
      <c r="X221" s="204"/>
      <c r="Y221" s="204"/>
      <c r="Z221" s="53">
        <v>8.0625</v>
      </c>
      <c r="AA221" s="204"/>
      <c r="AB221" s="204"/>
      <c r="AC221" s="204"/>
      <c r="AD221" s="204"/>
      <c r="AE221" s="204"/>
      <c r="AF221" s="9">
        <v>2.7356451670145652</v>
      </c>
      <c r="AG221" s="9">
        <v>875</v>
      </c>
      <c r="AH221" s="9">
        <v>0.29074983939385329</v>
      </c>
      <c r="AI221" s="9">
        <v>156</v>
      </c>
      <c r="AJ221" s="9">
        <v>2.0932971014492754</v>
      </c>
      <c r="AK221" s="9" t="s">
        <v>248</v>
      </c>
      <c r="AL221" s="9">
        <v>0</v>
      </c>
      <c r="AM221" s="9"/>
      <c r="AN221" s="9"/>
      <c r="AO221" s="73">
        <v>0</v>
      </c>
      <c r="AP221" s="80">
        <v>0</v>
      </c>
      <c r="AQ221" s="80">
        <v>0</v>
      </c>
      <c r="AR221" s="224">
        <v>250</v>
      </c>
      <c r="AS221" s="224" t="s">
        <v>248</v>
      </c>
      <c r="AT221" s="11">
        <v>9538.0769999999993</v>
      </c>
      <c r="AU221" s="11">
        <v>0</v>
      </c>
      <c r="AV221" s="11">
        <v>0</v>
      </c>
      <c r="AW221" s="11">
        <v>250</v>
      </c>
      <c r="AX221" s="203" t="s">
        <v>248</v>
      </c>
      <c r="AY221" s="235" t="s">
        <v>248</v>
      </c>
      <c r="AZ221" s="138">
        <v>129719</v>
      </c>
      <c r="BA221" s="188" t="s">
        <v>248</v>
      </c>
      <c r="BB221" s="203" t="s">
        <v>248</v>
      </c>
      <c r="BC221" s="203" t="s">
        <v>248</v>
      </c>
      <c r="BD221" s="217" t="s">
        <v>61</v>
      </c>
      <c r="BE221" s="201" t="s">
        <v>62</v>
      </c>
      <c r="BF221" s="201" t="s">
        <v>63</v>
      </c>
      <c r="BG221" s="201" t="s">
        <v>196</v>
      </c>
      <c r="BH221" s="456" t="s">
        <v>513</v>
      </c>
      <c r="BI221" s="218" t="s">
        <v>68</v>
      </c>
      <c r="BJ221" s="370">
        <v>214</v>
      </c>
      <c r="BK221" s="370">
        <v>4</v>
      </c>
      <c r="BL221" s="219" t="s">
        <v>65</v>
      </c>
      <c r="BM221" s="52"/>
      <c r="BN221" s="218" t="s">
        <v>343</v>
      </c>
      <c r="BO221" s="217" t="s">
        <v>55</v>
      </c>
      <c r="BP221" s="201" t="s">
        <v>684</v>
      </c>
      <c r="BQ221" s="52" t="s">
        <v>716</v>
      </c>
    </row>
    <row r="222" spans="1:69" ht="15.75">
      <c r="A222" s="207" t="s">
        <v>37</v>
      </c>
      <c r="B222" s="208" t="s">
        <v>40</v>
      </c>
      <c r="C222" s="202" t="s">
        <v>35</v>
      </c>
      <c r="D222" s="210" t="s">
        <v>182</v>
      </c>
      <c r="E222" s="24" t="s">
        <v>322</v>
      </c>
      <c r="F222" s="86">
        <v>130</v>
      </c>
      <c r="G222" s="80">
        <v>0</v>
      </c>
      <c r="H222" s="204"/>
      <c r="I222" s="204"/>
      <c r="J222" s="204"/>
      <c r="K222" s="204"/>
      <c r="L222" s="80">
        <v>0</v>
      </c>
      <c r="M222" s="203"/>
      <c r="N222" s="52">
        <v>0</v>
      </c>
      <c r="O222" s="204"/>
      <c r="P222" s="204"/>
      <c r="Q222" s="11">
        <v>5.2918151614999998</v>
      </c>
      <c r="R222" s="204"/>
      <c r="S222" s="204"/>
      <c r="T222" s="53">
        <v>6.40625</v>
      </c>
      <c r="U222" s="204"/>
      <c r="V222" s="204"/>
      <c r="W222" s="11">
        <v>5.0491921384614997</v>
      </c>
      <c r="X222" s="204"/>
      <c r="Y222" s="204"/>
      <c r="Z222" s="53">
        <v>6.1875</v>
      </c>
      <c r="AA222" s="204"/>
      <c r="AB222" s="204"/>
      <c r="AC222" s="204"/>
      <c r="AD222" s="204"/>
      <c r="AE222" s="204"/>
      <c r="AF222" s="9">
        <v>3.6677362783924563</v>
      </c>
      <c r="AG222" s="9">
        <v>910</v>
      </c>
      <c r="AH222" s="9">
        <v>0.36811269645196359</v>
      </c>
      <c r="AI222" s="9">
        <v>10</v>
      </c>
      <c r="AJ222" s="9">
        <v>2.8114035087719298</v>
      </c>
      <c r="AK222" s="9" t="s">
        <v>248</v>
      </c>
      <c r="AL222" s="9">
        <v>130</v>
      </c>
      <c r="AM222" s="9">
        <v>3.6677362783924563</v>
      </c>
      <c r="AN222" s="9">
        <v>3.6838235294117645</v>
      </c>
      <c r="AO222" s="73">
        <v>0</v>
      </c>
      <c r="AP222" s="80">
        <v>0</v>
      </c>
      <c r="AQ222" s="80">
        <v>0</v>
      </c>
      <c r="AR222" s="224">
        <v>260</v>
      </c>
      <c r="AS222" s="224" t="s">
        <v>248</v>
      </c>
      <c r="AT222" s="11">
        <v>9829.02</v>
      </c>
      <c r="AU222" s="11">
        <v>0</v>
      </c>
      <c r="AV222" s="11">
        <v>0</v>
      </c>
      <c r="AW222" s="11">
        <v>260</v>
      </c>
      <c r="AX222" s="203" t="s">
        <v>248</v>
      </c>
      <c r="AY222" s="235" t="s">
        <v>248</v>
      </c>
      <c r="AZ222" s="138">
        <v>28691</v>
      </c>
      <c r="BA222" s="188" t="s">
        <v>248</v>
      </c>
      <c r="BB222" s="203" t="s">
        <v>248</v>
      </c>
      <c r="BC222" s="203" t="s">
        <v>248</v>
      </c>
      <c r="BD222" s="217" t="s">
        <v>61</v>
      </c>
      <c r="BE222" s="201" t="s">
        <v>62</v>
      </c>
      <c r="BF222" s="201" t="s">
        <v>63</v>
      </c>
      <c r="BG222" s="201" t="s">
        <v>196</v>
      </c>
      <c r="BH222" s="456" t="s">
        <v>512</v>
      </c>
      <c r="BI222" s="218" t="s">
        <v>64</v>
      </c>
      <c r="BJ222" s="370">
        <v>214</v>
      </c>
      <c r="BK222" s="370">
        <v>1</v>
      </c>
      <c r="BL222" s="219" t="s">
        <v>65</v>
      </c>
      <c r="BM222" s="52"/>
      <c r="BN222" s="218" t="s">
        <v>343</v>
      </c>
      <c r="BO222" s="217" t="s">
        <v>352</v>
      </c>
      <c r="BP222" s="201" t="s">
        <v>703</v>
      </c>
      <c r="BQ222" s="52" t="s">
        <v>718</v>
      </c>
    </row>
    <row r="223" spans="1:69" ht="15.75">
      <c r="A223" s="207" t="s">
        <v>37</v>
      </c>
      <c r="B223" s="208" t="s">
        <v>40</v>
      </c>
      <c r="C223" s="202" t="s">
        <v>35</v>
      </c>
      <c r="D223" s="210" t="s">
        <v>182</v>
      </c>
      <c r="E223" s="24" t="s">
        <v>322</v>
      </c>
      <c r="F223" s="86">
        <v>108</v>
      </c>
      <c r="G223" s="80">
        <v>0</v>
      </c>
      <c r="H223" s="204"/>
      <c r="I223" s="204"/>
      <c r="J223" s="204"/>
      <c r="K223" s="204"/>
      <c r="L223" s="80">
        <v>0</v>
      </c>
      <c r="M223" s="203"/>
      <c r="N223" s="52">
        <v>0</v>
      </c>
      <c r="O223" s="204"/>
      <c r="P223" s="204"/>
      <c r="Q223" s="11">
        <v>6.8298053611</v>
      </c>
      <c r="R223" s="204"/>
      <c r="S223" s="204"/>
      <c r="T223" s="53">
        <v>8.86</v>
      </c>
      <c r="U223" s="204"/>
      <c r="V223" s="204"/>
      <c r="W223" s="11">
        <v>6.7577127314813996</v>
      </c>
      <c r="X223" s="204"/>
      <c r="Y223" s="204"/>
      <c r="Z223" s="53">
        <v>8.8249999999999993</v>
      </c>
      <c r="AA223" s="204"/>
      <c r="AB223" s="204"/>
      <c r="AC223" s="204"/>
      <c r="AD223" s="204"/>
      <c r="AE223" s="204"/>
      <c r="AF223" s="9">
        <v>3.2651268401356028</v>
      </c>
      <c r="AG223" s="9">
        <v>756</v>
      </c>
      <c r="AH223" s="9">
        <v>0.49999956200268147</v>
      </c>
      <c r="AI223" s="9">
        <v>60</v>
      </c>
      <c r="AJ223" s="9">
        <v>2.2823529411764705</v>
      </c>
      <c r="AK223" s="9" t="s">
        <v>248</v>
      </c>
      <c r="AL223" s="9">
        <v>107</v>
      </c>
      <c r="AM223" s="9">
        <v>3.2651268401356028</v>
      </c>
      <c r="AN223" s="9">
        <v>3.3097426470588234</v>
      </c>
      <c r="AO223" s="73">
        <v>0</v>
      </c>
      <c r="AP223" s="80">
        <v>0</v>
      </c>
      <c r="AQ223" s="80">
        <v>0</v>
      </c>
      <c r="AR223" s="224">
        <v>216</v>
      </c>
      <c r="AS223" s="224" t="s">
        <v>248</v>
      </c>
      <c r="AT223" s="11">
        <v>8214.3410000000003</v>
      </c>
      <c r="AU223" s="11">
        <v>0</v>
      </c>
      <c r="AV223" s="11">
        <v>0</v>
      </c>
      <c r="AW223" s="11">
        <v>214</v>
      </c>
      <c r="AX223" s="203" t="s">
        <v>248</v>
      </c>
      <c r="AY223" s="235" t="s">
        <v>248</v>
      </c>
      <c r="AZ223" s="138">
        <v>28691</v>
      </c>
      <c r="BA223" s="188" t="s">
        <v>248</v>
      </c>
      <c r="BB223" s="203" t="s">
        <v>248</v>
      </c>
      <c r="BC223" s="203" t="s">
        <v>248</v>
      </c>
      <c r="BD223" s="217" t="s">
        <v>61</v>
      </c>
      <c r="BE223" s="201" t="s">
        <v>62</v>
      </c>
      <c r="BF223" s="201" t="s">
        <v>63</v>
      </c>
      <c r="BG223" s="201" t="s">
        <v>196</v>
      </c>
      <c r="BH223" s="456" t="s">
        <v>512</v>
      </c>
      <c r="BI223" s="218" t="s">
        <v>66</v>
      </c>
      <c r="BJ223" s="370">
        <v>214</v>
      </c>
      <c r="BK223" s="370">
        <v>7</v>
      </c>
      <c r="BL223" s="219" t="s">
        <v>65</v>
      </c>
      <c r="BM223" s="52"/>
      <c r="BN223" s="218" t="s">
        <v>343</v>
      </c>
      <c r="BO223" s="217" t="s">
        <v>352</v>
      </c>
      <c r="BP223" s="201" t="s">
        <v>703</v>
      </c>
      <c r="BQ223" s="52" t="s">
        <v>718</v>
      </c>
    </row>
    <row r="224" spans="1:69" ht="15.75">
      <c r="A224" s="207" t="s">
        <v>37</v>
      </c>
      <c r="B224" s="208" t="s">
        <v>40</v>
      </c>
      <c r="C224" s="202" t="s">
        <v>35</v>
      </c>
      <c r="D224" s="210" t="s">
        <v>182</v>
      </c>
      <c r="E224" s="24" t="s">
        <v>322</v>
      </c>
      <c r="F224" s="86">
        <v>133</v>
      </c>
      <c r="G224" s="80">
        <v>0</v>
      </c>
      <c r="H224" s="204"/>
      <c r="I224" s="204"/>
      <c r="J224" s="204"/>
      <c r="K224" s="204"/>
      <c r="L224" s="80">
        <v>0</v>
      </c>
      <c r="M224" s="203"/>
      <c r="N224" s="52">
        <v>0</v>
      </c>
      <c r="O224" s="204"/>
      <c r="P224" s="204"/>
      <c r="Q224" s="11">
        <v>7.2764208044999998</v>
      </c>
      <c r="R224" s="204"/>
      <c r="S224" s="204"/>
      <c r="T224" s="53">
        <v>9.5437499999999993</v>
      </c>
      <c r="U224" s="204"/>
      <c r="V224" s="204"/>
      <c r="W224" s="11">
        <v>7.4144357894736004</v>
      </c>
      <c r="X224" s="204"/>
      <c r="Y224" s="204"/>
      <c r="Z224" s="53">
        <v>9.6687499999999993</v>
      </c>
      <c r="AA224" s="204"/>
      <c r="AB224" s="204"/>
      <c r="AC224" s="204"/>
      <c r="AD224" s="204"/>
      <c r="AE224" s="204"/>
      <c r="AF224" s="9">
        <v>3.3786810005837942</v>
      </c>
      <c r="AG224" s="9">
        <v>931</v>
      </c>
      <c r="AH224" s="9">
        <v>0.54929546870197588</v>
      </c>
      <c r="AI224" s="9">
        <v>75</v>
      </c>
      <c r="AJ224" s="9">
        <v>2.2504385964912279</v>
      </c>
      <c r="AK224" s="9" t="s">
        <v>248</v>
      </c>
      <c r="AL224" s="9">
        <v>122</v>
      </c>
      <c r="AM224" s="9">
        <v>3.4261358444528778</v>
      </c>
      <c r="AN224" s="9">
        <v>3.5304136253041363</v>
      </c>
      <c r="AO224" s="73">
        <v>0</v>
      </c>
      <c r="AP224" s="80">
        <v>0</v>
      </c>
      <c r="AQ224" s="80">
        <v>0</v>
      </c>
      <c r="AR224" s="224">
        <v>266</v>
      </c>
      <c r="AS224" s="224" t="s">
        <v>248</v>
      </c>
      <c r="AT224" s="11">
        <v>9893.98</v>
      </c>
      <c r="AU224" s="11">
        <v>275.24799999999999</v>
      </c>
      <c r="AV224" s="11">
        <v>0</v>
      </c>
      <c r="AW224" s="11">
        <v>266</v>
      </c>
      <c r="AX224" s="203" t="s">
        <v>248</v>
      </c>
      <c r="AY224" s="235" t="s">
        <v>248</v>
      </c>
      <c r="AZ224" s="138">
        <v>28691</v>
      </c>
      <c r="BA224" s="188" t="s">
        <v>248</v>
      </c>
      <c r="BB224" s="203" t="s">
        <v>248</v>
      </c>
      <c r="BC224" s="203" t="s">
        <v>248</v>
      </c>
      <c r="BD224" s="217" t="s">
        <v>61</v>
      </c>
      <c r="BE224" s="201" t="s">
        <v>62</v>
      </c>
      <c r="BF224" s="201" t="s">
        <v>63</v>
      </c>
      <c r="BG224" s="201" t="s">
        <v>196</v>
      </c>
      <c r="BH224" s="456" t="s">
        <v>512</v>
      </c>
      <c r="BI224" s="218" t="s">
        <v>67</v>
      </c>
      <c r="BJ224" s="370">
        <v>214</v>
      </c>
      <c r="BK224" s="370">
        <v>3</v>
      </c>
      <c r="BL224" s="219" t="s">
        <v>65</v>
      </c>
      <c r="BM224" s="52"/>
      <c r="BN224" s="218" t="s">
        <v>343</v>
      </c>
      <c r="BO224" s="217" t="s">
        <v>352</v>
      </c>
      <c r="BP224" s="201" t="s">
        <v>703</v>
      </c>
      <c r="BQ224" s="52" t="s">
        <v>718</v>
      </c>
    </row>
    <row r="225" spans="1:69" ht="15.75">
      <c r="A225" s="207" t="s">
        <v>37</v>
      </c>
      <c r="B225" s="208" t="s">
        <v>40</v>
      </c>
      <c r="C225" s="202" t="s">
        <v>35</v>
      </c>
      <c r="D225" s="210" t="s">
        <v>182</v>
      </c>
      <c r="E225" s="24" t="s">
        <v>322</v>
      </c>
      <c r="F225" s="86">
        <v>31</v>
      </c>
      <c r="G225" s="80">
        <v>0</v>
      </c>
      <c r="H225" s="204"/>
      <c r="I225" s="204"/>
      <c r="J225" s="204"/>
      <c r="K225" s="204"/>
      <c r="L225" s="80">
        <v>0</v>
      </c>
      <c r="M225" s="203"/>
      <c r="N225" s="52">
        <v>0</v>
      </c>
      <c r="O225" s="204"/>
      <c r="P225" s="204"/>
      <c r="Q225" s="11">
        <v>7.0244838710000002</v>
      </c>
      <c r="R225" s="204"/>
      <c r="S225" s="204"/>
      <c r="T225" s="53">
        <v>8.3625000000000007</v>
      </c>
      <c r="U225" s="204"/>
      <c r="V225" s="204"/>
      <c r="W225" s="11">
        <v>7.0824516129032</v>
      </c>
      <c r="X225" s="204"/>
      <c r="Y225" s="204"/>
      <c r="Z225" s="53">
        <v>8.6125000000000007</v>
      </c>
      <c r="AA225" s="204"/>
      <c r="AB225" s="204"/>
      <c r="AC225" s="204"/>
      <c r="AD225" s="204"/>
      <c r="AE225" s="204"/>
      <c r="AF225" s="9">
        <v>2.7323469397973041</v>
      </c>
      <c r="AG225" s="9">
        <v>217</v>
      </c>
      <c r="AH225" s="9">
        <v>0.39565559784725435</v>
      </c>
      <c r="AI225" s="9">
        <v>41</v>
      </c>
      <c r="AJ225" s="9">
        <v>1.7250000000000001</v>
      </c>
      <c r="AK225" s="9" t="s">
        <v>248</v>
      </c>
      <c r="AL225" s="9">
        <v>0</v>
      </c>
      <c r="AM225" s="9"/>
      <c r="AN225" s="9"/>
      <c r="AO225" s="73">
        <v>0</v>
      </c>
      <c r="AP225" s="80">
        <v>0</v>
      </c>
      <c r="AQ225" s="80">
        <v>0</v>
      </c>
      <c r="AR225" s="224">
        <v>62</v>
      </c>
      <c r="AS225" s="224" t="s">
        <v>248</v>
      </c>
      <c r="AT225" s="11">
        <v>2080.692</v>
      </c>
      <c r="AU225" s="11">
        <v>272.59500000000003</v>
      </c>
      <c r="AV225" s="11">
        <v>0</v>
      </c>
      <c r="AW225" s="11">
        <v>62</v>
      </c>
      <c r="AX225" s="203" t="s">
        <v>248</v>
      </c>
      <c r="AY225" s="235" t="s">
        <v>248</v>
      </c>
      <c r="AZ225" s="138">
        <v>28691</v>
      </c>
      <c r="BA225" s="188" t="s">
        <v>248</v>
      </c>
      <c r="BB225" s="203" t="s">
        <v>248</v>
      </c>
      <c r="BC225" s="203" t="s">
        <v>248</v>
      </c>
      <c r="BD225" s="217" t="s">
        <v>61</v>
      </c>
      <c r="BE225" s="201" t="s">
        <v>62</v>
      </c>
      <c r="BF225" s="201" t="s">
        <v>63</v>
      </c>
      <c r="BG225" s="201" t="s">
        <v>196</v>
      </c>
      <c r="BH225" s="456" t="s">
        <v>512</v>
      </c>
      <c r="BI225" s="218" t="s">
        <v>68</v>
      </c>
      <c r="BJ225" s="370">
        <v>214</v>
      </c>
      <c r="BK225" s="370">
        <v>4</v>
      </c>
      <c r="BL225" s="219" t="s">
        <v>65</v>
      </c>
      <c r="BM225" s="52"/>
      <c r="BN225" s="218" t="s">
        <v>343</v>
      </c>
      <c r="BO225" s="217" t="s">
        <v>352</v>
      </c>
      <c r="BP225" s="201" t="s">
        <v>703</v>
      </c>
      <c r="BQ225" s="52" t="s">
        <v>718</v>
      </c>
    </row>
    <row r="226" spans="1:69" ht="15.75">
      <c r="A226" s="207" t="s">
        <v>37</v>
      </c>
      <c r="B226" s="208" t="s">
        <v>40</v>
      </c>
      <c r="C226" s="202" t="s">
        <v>35</v>
      </c>
      <c r="D226" s="210" t="s">
        <v>182</v>
      </c>
      <c r="E226" s="24" t="s">
        <v>218</v>
      </c>
      <c r="F226" s="86">
        <v>96</v>
      </c>
      <c r="G226" s="80">
        <v>0</v>
      </c>
      <c r="H226" s="204"/>
      <c r="I226" s="204"/>
      <c r="J226" s="204"/>
      <c r="K226" s="204"/>
      <c r="L226" s="80">
        <v>0</v>
      </c>
      <c r="M226" s="203"/>
      <c r="N226" s="52">
        <v>0</v>
      </c>
      <c r="O226" s="204"/>
      <c r="P226" s="204"/>
      <c r="Q226" s="11">
        <v>6.1209999062999998</v>
      </c>
      <c r="R226" s="204"/>
      <c r="S226" s="204"/>
      <c r="T226" s="53">
        <v>7.2999999999999972</v>
      </c>
      <c r="U226" s="204"/>
      <c r="V226" s="204"/>
      <c r="W226" s="11">
        <v>6.2068540312499998</v>
      </c>
      <c r="X226" s="204"/>
      <c r="Y226" s="204"/>
      <c r="Z226" s="53">
        <v>7.5999999999999943</v>
      </c>
      <c r="AA226" s="204"/>
      <c r="AB226" s="204"/>
      <c r="AC226" s="204"/>
      <c r="AD226" s="204"/>
      <c r="AE226" s="204"/>
      <c r="AF226" s="9">
        <v>3.5453125096502767</v>
      </c>
      <c r="AG226" s="9">
        <v>672</v>
      </c>
      <c r="AH226" s="9">
        <v>0.40068643530563786</v>
      </c>
      <c r="AI226" s="9">
        <v>9</v>
      </c>
      <c r="AJ226" s="9">
        <v>2.6732394366197183</v>
      </c>
      <c r="AK226" s="9" t="s">
        <v>248</v>
      </c>
      <c r="AL226" s="9">
        <v>96</v>
      </c>
      <c r="AM226" s="9">
        <v>3.5453125096502767</v>
      </c>
      <c r="AN226" s="9">
        <v>3.6099744245524299</v>
      </c>
      <c r="AO226" s="73">
        <v>0</v>
      </c>
      <c r="AP226" s="80">
        <v>0</v>
      </c>
      <c r="AQ226" s="80">
        <v>0</v>
      </c>
      <c r="AR226" s="224">
        <v>192</v>
      </c>
      <c r="AS226" s="224" t="s">
        <v>248</v>
      </c>
      <c r="AT226" s="11">
        <v>7266.6109999999999</v>
      </c>
      <c r="AU226" s="11">
        <v>0</v>
      </c>
      <c r="AV226" s="11">
        <v>0</v>
      </c>
      <c r="AW226" s="11">
        <v>192</v>
      </c>
      <c r="AX226" s="203" t="s">
        <v>248</v>
      </c>
      <c r="AY226" s="235" t="s">
        <v>248</v>
      </c>
      <c r="AZ226" s="138">
        <v>40880</v>
      </c>
      <c r="BA226" s="188" t="s">
        <v>248</v>
      </c>
      <c r="BB226" s="203" t="s">
        <v>248</v>
      </c>
      <c r="BC226" s="203" t="s">
        <v>248</v>
      </c>
      <c r="BD226" s="217" t="s">
        <v>61</v>
      </c>
      <c r="BE226" s="201" t="s">
        <v>62</v>
      </c>
      <c r="BF226" s="201" t="s">
        <v>63</v>
      </c>
      <c r="BG226" s="201" t="s">
        <v>196</v>
      </c>
      <c r="BH226" s="456" t="s">
        <v>512</v>
      </c>
      <c r="BI226" s="218" t="s">
        <v>64</v>
      </c>
      <c r="BJ226" s="370">
        <v>214</v>
      </c>
      <c r="BK226" s="370">
        <v>1</v>
      </c>
      <c r="BL226" s="219" t="s">
        <v>65</v>
      </c>
      <c r="BM226" s="52"/>
      <c r="BN226" s="218" t="s">
        <v>343</v>
      </c>
      <c r="BO226" s="217" t="s">
        <v>55</v>
      </c>
      <c r="BP226" s="201" t="s">
        <v>684</v>
      </c>
      <c r="BQ226" s="52" t="s">
        <v>716</v>
      </c>
    </row>
    <row r="227" spans="1:69" ht="15.75">
      <c r="A227" s="207" t="s">
        <v>37</v>
      </c>
      <c r="B227" s="208" t="s">
        <v>40</v>
      </c>
      <c r="C227" s="202" t="s">
        <v>35</v>
      </c>
      <c r="D227" s="210" t="s">
        <v>182</v>
      </c>
      <c r="E227" s="24" t="s">
        <v>218</v>
      </c>
      <c r="F227" s="86">
        <v>85</v>
      </c>
      <c r="G227" s="80">
        <v>0</v>
      </c>
      <c r="H227" s="204"/>
      <c r="I227" s="204"/>
      <c r="J227" s="204"/>
      <c r="K227" s="204"/>
      <c r="L227" s="80">
        <v>0</v>
      </c>
      <c r="M227" s="203"/>
      <c r="N227" s="52">
        <v>1</v>
      </c>
      <c r="O227" s="204"/>
      <c r="P227" s="204"/>
      <c r="Q227" s="11">
        <v>7.4633058117999997</v>
      </c>
      <c r="R227" s="204"/>
      <c r="S227" s="204"/>
      <c r="T227" s="53">
        <v>12.791666666666666</v>
      </c>
      <c r="U227" s="204"/>
      <c r="V227" s="204"/>
      <c r="W227" s="11">
        <v>7.5314822705882003</v>
      </c>
      <c r="X227" s="204"/>
      <c r="Y227" s="204"/>
      <c r="Z227" s="53">
        <v>12.96875</v>
      </c>
      <c r="AA227" s="204"/>
      <c r="AB227" s="204"/>
      <c r="AC227" s="204"/>
      <c r="AD227" s="204"/>
      <c r="AE227" s="204"/>
      <c r="AF227" s="9">
        <v>3.1880442175735419</v>
      </c>
      <c r="AG227" s="9">
        <v>595</v>
      </c>
      <c r="AH227" s="9">
        <v>0.57168298526802863</v>
      </c>
      <c r="AI227" s="9">
        <v>77</v>
      </c>
      <c r="AJ227" s="9">
        <v>2.112704918032787</v>
      </c>
      <c r="AK227" s="9" t="s">
        <v>248</v>
      </c>
      <c r="AL227" s="9">
        <v>85</v>
      </c>
      <c r="AM227" s="9">
        <v>3.1880442175735419</v>
      </c>
      <c r="AN227" s="9">
        <v>3.2357142857142858</v>
      </c>
      <c r="AO227" s="73">
        <v>0</v>
      </c>
      <c r="AP227" s="80">
        <v>0</v>
      </c>
      <c r="AQ227" s="80">
        <v>0</v>
      </c>
      <c r="AR227" s="224">
        <v>170</v>
      </c>
      <c r="AS227" s="224" t="s">
        <v>248</v>
      </c>
      <c r="AT227" s="11">
        <v>6620.7470000000003</v>
      </c>
      <c r="AU227" s="11">
        <v>0</v>
      </c>
      <c r="AV227" s="11">
        <v>0</v>
      </c>
      <c r="AW227" s="11">
        <v>170</v>
      </c>
      <c r="AX227" s="203" t="s">
        <v>248</v>
      </c>
      <c r="AY227" s="235" t="s">
        <v>248</v>
      </c>
      <c r="AZ227" s="138">
        <v>40880</v>
      </c>
      <c r="BA227" s="188" t="s">
        <v>248</v>
      </c>
      <c r="BB227" s="203" t="s">
        <v>248</v>
      </c>
      <c r="BC227" s="203" t="s">
        <v>248</v>
      </c>
      <c r="BD227" s="217" t="s">
        <v>61</v>
      </c>
      <c r="BE227" s="201" t="s">
        <v>62</v>
      </c>
      <c r="BF227" s="201" t="s">
        <v>63</v>
      </c>
      <c r="BG227" s="201" t="s">
        <v>196</v>
      </c>
      <c r="BH227" s="456" t="s">
        <v>512</v>
      </c>
      <c r="BI227" s="218" t="s">
        <v>66</v>
      </c>
      <c r="BJ227" s="370">
        <v>214</v>
      </c>
      <c r="BK227" s="370">
        <v>7</v>
      </c>
      <c r="BL227" s="219" t="s">
        <v>65</v>
      </c>
      <c r="BM227" s="52"/>
      <c r="BN227" s="218" t="s">
        <v>343</v>
      </c>
      <c r="BO227" s="217" t="s">
        <v>55</v>
      </c>
      <c r="BP227" s="201" t="s">
        <v>684</v>
      </c>
      <c r="BQ227" s="52" t="s">
        <v>716</v>
      </c>
    </row>
    <row r="228" spans="1:69" ht="15.75">
      <c r="A228" s="207" t="s">
        <v>37</v>
      </c>
      <c r="B228" s="208" t="s">
        <v>40</v>
      </c>
      <c r="C228" s="202" t="s">
        <v>35</v>
      </c>
      <c r="D228" s="210" t="s">
        <v>182</v>
      </c>
      <c r="E228" s="24" t="s">
        <v>218</v>
      </c>
      <c r="F228" s="86">
        <v>94</v>
      </c>
      <c r="G228" s="80">
        <v>3</v>
      </c>
      <c r="H228" s="204"/>
      <c r="I228" s="204"/>
      <c r="J228" s="204"/>
      <c r="K228" s="204"/>
      <c r="L228" s="80">
        <v>0</v>
      </c>
      <c r="M228" s="203"/>
      <c r="N228" s="52">
        <v>0</v>
      </c>
      <c r="O228" s="204"/>
      <c r="P228" s="204"/>
      <c r="Q228" s="11">
        <v>6.5303514834999996</v>
      </c>
      <c r="R228" s="204"/>
      <c r="S228" s="204"/>
      <c r="T228" s="53">
        <v>9.9083333333333332</v>
      </c>
      <c r="U228" s="204"/>
      <c r="V228" s="204"/>
      <c r="W228" s="11">
        <v>6.148747032967</v>
      </c>
      <c r="X228" s="204"/>
      <c r="Y228" s="204"/>
      <c r="Z228" s="53">
        <v>10.075000000000001</v>
      </c>
      <c r="AA228" s="204"/>
      <c r="AB228" s="204"/>
      <c r="AC228" s="204"/>
      <c r="AD228" s="204"/>
      <c r="AE228" s="204"/>
      <c r="AF228" s="9">
        <v>3.4997906930031166</v>
      </c>
      <c r="AG228" s="9">
        <v>637</v>
      </c>
      <c r="AH228" s="9">
        <v>0.51741919059963937</v>
      </c>
      <c r="AI228" s="9">
        <v>30</v>
      </c>
      <c r="AJ228" s="9">
        <v>2.5132142857142856</v>
      </c>
      <c r="AK228" s="9" t="s">
        <v>248</v>
      </c>
      <c r="AL228" s="9">
        <v>87</v>
      </c>
      <c r="AM228" s="9">
        <v>3.5312151139592882</v>
      </c>
      <c r="AN228" s="9">
        <v>3.6128133704735377</v>
      </c>
      <c r="AO228" s="73">
        <v>0</v>
      </c>
      <c r="AP228" s="80">
        <v>0</v>
      </c>
      <c r="AQ228" s="80">
        <v>0</v>
      </c>
      <c r="AR228" s="224">
        <v>182</v>
      </c>
      <c r="AS228" s="224" t="s">
        <v>248</v>
      </c>
      <c r="AT228" s="11">
        <v>6895.8590000000004</v>
      </c>
      <c r="AU228" s="11">
        <v>123.036</v>
      </c>
      <c r="AV228" s="11">
        <v>0</v>
      </c>
      <c r="AW228" s="11">
        <v>182</v>
      </c>
      <c r="AX228" s="203" t="s">
        <v>248</v>
      </c>
      <c r="AY228" s="235" t="s">
        <v>248</v>
      </c>
      <c r="AZ228" s="138">
        <v>40880</v>
      </c>
      <c r="BA228" s="188" t="s">
        <v>248</v>
      </c>
      <c r="BB228" s="203" t="s">
        <v>248</v>
      </c>
      <c r="BC228" s="203" t="s">
        <v>248</v>
      </c>
      <c r="BD228" s="217" t="s">
        <v>61</v>
      </c>
      <c r="BE228" s="201" t="s">
        <v>62</v>
      </c>
      <c r="BF228" s="201" t="s">
        <v>63</v>
      </c>
      <c r="BG228" s="201" t="s">
        <v>196</v>
      </c>
      <c r="BH228" s="456" t="s">
        <v>512</v>
      </c>
      <c r="BI228" s="218" t="s">
        <v>67</v>
      </c>
      <c r="BJ228" s="370">
        <v>214</v>
      </c>
      <c r="BK228" s="370">
        <v>3</v>
      </c>
      <c r="BL228" s="219" t="s">
        <v>65</v>
      </c>
      <c r="BM228" s="52"/>
      <c r="BN228" s="218" t="s">
        <v>343</v>
      </c>
      <c r="BO228" s="217" t="s">
        <v>55</v>
      </c>
      <c r="BP228" s="201" t="s">
        <v>684</v>
      </c>
      <c r="BQ228" s="52" t="s">
        <v>716</v>
      </c>
    </row>
    <row r="229" spans="1:69" ht="15.75">
      <c r="A229" s="207" t="s">
        <v>37</v>
      </c>
      <c r="B229" s="208" t="s">
        <v>40</v>
      </c>
      <c r="C229" s="202" t="s">
        <v>35</v>
      </c>
      <c r="D229" s="210" t="s">
        <v>182</v>
      </c>
      <c r="E229" s="24" t="s">
        <v>218</v>
      </c>
      <c r="F229" s="86">
        <v>63</v>
      </c>
      <c r="G229" s="80">
        <v>1</v>
      </c>
      <c r="H229" s="204"/>
      <c r="I229" s="204"/>
      <c r="J229" s="204"/>
      <c r="K229" s="204"/>
      <c r="L229" s="80">
        <v>0</v>
      </c>
      <c r="M229" s="203"/>
      <c r="N229" s="52">
        <v>0</v>
      </c>
      <c r="O229" s="204"/>
      <c r="P229" s="204"/>
      <c r="Q229" s="11">
        <v>7.5175159999999996</v>
      </c>
      <c r="R229" s="204"/>
      <c r="S229" s="204"/>
      <c r="T229" s="53">
        <v>9.15</v>
      </c>
      <c r="U229" s="204"/>
      <c r="V229" s="204"/>
      <c r="W229" s="11">
        <v>7.5669353709677001</v>
      </c>
      <c r="X229" s="204"/>
      <c r="Y229" s="204"/>
      <c r="Z229" s="53">
        <v>9.2375000000000007</v>
      </c>
      <c r="AA229" s="204"/>
      <c r="AB229" s="204"/>
      <c r="AC229" s="204"/>
      <c r="AD229" s="204"/>
      <c r="AE229" s="204"/>
      <c r="AF229" s="9">
        <v>2.7715714366663069</v>
      </c>
      <c r="AG229" s="9">
        <v>434</v>
      </c>
      <c r="AH229" s="9">
        <v>0.25291112721902453</v>
      </c>
      <c r="AI229" s="9">
        <v>58</v>
      </c>
      <c r="AJ229" s="9">
        <v>2.1441176470588235</v>
      </c>
      <c r="AK229" s="9" t="s">
        <v>248</v>
      </c>
      <c r="AL229" s="9">
        <v>0</v>
      </c>
      <c r="AM229" s="9"/>
      <c r="AN229" s="9"/>
      <c r="AO229" s="73">
        <v>0</v>
      </c>
      <c r="AP229" s="80">
        <v>0</v>
      </c>
      <c r="AQ229" s="80">
        <v>0</v>
      </c>
      <c r="AR229" s="224">
        <v>124</v>
      </c>
      <c r="AS229" s="224" t="s">
        <v>248</v>
      </c>
      <c r="AT229" s="11">
        <v>4759.3789999999999</v>
      </c>
      <c r="AU229" s="11">
        <v>0</v>
      </c>
      <c r="AV229" s="11">
        <v>0</v>
      </c>
      <c r="AW229" s="11">
        <v>124</v>
      </c>
      <c r="AX229" s="203" t="s">
        <v>248</v>
      </c>
      <c r="AY229" s="235" t="s">
        <v>248</v>
      </c>
      <c r="AZ229" s="138">
        <v>40880</v>
      </c>
      <c r="BA229" s="188" t="s">
        <v>248</v>
      </c>
      <c r="BB229" s="203" t="s">
        <v>248</v>
      </c>
      <c r="BC229" s="203" t="s">
        <v>248</v>
      </c>
      <c r="BD229" s="217" t="s">
        <v>61</v>
      </c>
      <c r="BE229" s="201" t="s">
        <v>62</v>
      </c>
      <c r="BF229" s="201" t="s">
        <v>63</v>
      </c>
      <c r="BG229" s="201" t="s">
        <v>196</v>
      </c>
      <c r="BH229" s="456" t="s">
        <v>512</v>
      </c>
      <c r="BI229" s="218" t="s">
        <v>68</v>
      </c>
      <c r="BJ229" s="370">
        <v>214</v>
      </c>
      <c r="BK229" s="370">
        <v>4</v>
      </c>
      <c r="BL229" s="219" t="s">
        <v>65</v>
      </c>
      <c r="BM229" s="52"/>
      <c r="BN229" s="218" t="s">
        <v>343</v>
      </c>
      <c r="BO229" s="217" t="s">
        <v>55</v>
      </c>
      <c r="BP229" s="201" t="s">
        <v>684</v>
      </c>
      <c r="BQ229" s="52" t="s">
        <v>716</v>
      </c>
    </row>
    <row r="230" spans="1:69" ht="15.75">
      <c r="A230" s="207" t="s">
        <v>37</v>
      </c>
      <c r="B230" s="208" t="s">
        <v>40</v>
      </c>
      <c r="C230" s="202" t="s">
        <v>35</v>
      </c>
      <c r="D230" s="210" t="s">
        <v>182</v>
      </c>
      <c r="E230" s="24" t="s">
        <v>323</v>
      </c>
      <c r="F230" s="86">
        <v>97</v>
      </c>
      <c r="G230" s="80">
        <v>0</v>
      </c>
      <c r="H230" s="204"/>
      <c r="I230" s="204"/>
      <c r="J230" s="204"/>
      <c r="K230" s="204"/>
      <c r="L230" s="80">
        <v>0</v>
      </c>
      <c r="M230" s="203"/>
      <c r="N230" s="52">
        <v>0</v>
      </c>
      <c r="O230" s="204"/>
      <c r="P230" s="204"/>
      <c r="Q230" s="11">
        <v>5.4893193917999996</v>
      </c>
      <c r="R230" s="204"/>
      <c r="S230" s="204"/>
      <c r="T230" s="53">
        <v>7.5749999999999957</v>
      </c>
      <c r="U230" s="204"/>
      <c r="V230" s="204"/>
      <c r="W230" s="11">
        <v>5.2862370412370998</v>
      </c>
      <c r="X230" s="204"/>
      <c r="Y230" s="204"/>
      <c r="Z230" s="53">
        <v>7.5749999999999957</v>
      </c>
      <c r="AA230" s="204"/>
      <c r="AB230" s="204"/>
      <c r="AC230" s="204"/>
      <c r="AD230" s="204"/>
      <c r="AE230" s="204"/>
      <c r="AF230" s="9">
        <v>3.7260677681053513</v>
      </c>
      <c r="AG230" s="9">
        <v>679</v>
      </c>
      <c r="AH230" s="9">
        <v>0.33251340414516634</v>
      </c>
      <c r="AI230" s="9">
        <v>5</v>
      </c>
      <c r="AJ230" s="9">
        <v>3.0110795454545456</v>
      </c>
      <c r="AK230" s="9" t="s">
        <v>248</v>
      </c>
      <c r="AL230" s="9">
        <v>97</v>
      </c>
      <c r="AM230" s="9">
        <v>3.7260677681053513</v>
      </c>
      <c r="AN230" s="9">
        <v>3.7244376278118612</v>
      </c>
      <c r="AO230" s="73">
        <v>0</v>
      </c>
      <c r="AP230" s="80">
        <v>0</v>
      </c>
      <c r="AQ230" s="80">
        <v>0</v>
      </c>
      <c r="AR230" s="224">
        <v>194</v>
      </c>
      <c r="AS230" s="224" t="s">
        <v>248</v>
      </c>
      <c r="AT230" s="11">
        <v>7344.0349999999999</v>
      </c>
      <c r="AU230" s="11">
        <v>0</v>
      </c>
      <c r="AV230" s="11">
        <v>0</v>
      </c>
      <c r="AW230" s="11">
        <v>194</v>
      </c>
      <c r="AX230" s="203" t="s">
        <v>248</v>
      </c>
      <c r="AY230" s="235" t="s">
        <v>248</v>
      </c>
      <c r="AZ230" s="138">
        <v>27439</v>
      </c>
      <c r="BA230" s="188" t="s">
        <v>248</v>
      </c>
      <c r="BB230" s="203" t="s">
        <v>248</v>
      </c>
      <c r="BC230" s="203" t="s">
        <v>248</v>
      </c>
      <c r="BD230" s="217" t="s">
        <v>61</v>
      </c>
      <c r="BE230" s="201" t="s">
        <v>62</v>
      </c>
      <c r="BF230" s="201" t="s">
        <v>63</v>
      </c>
      <c r="BG230" s="201" t="s">
        <v>196</v>
      </c>
      <c r="BH230" s="456" t="s">
        <v>512</v>
      </c>
      <c r="BI230" s="218" t="s">
        <v>64</v>
      </c>
      <c r="BJ230" s="370">
        <v>214</v>
      </c>
      <c r="BK230" s="370">
        <v>1</v>
      </c>
      <c r="BL230" s="219" t="s">
        <v>65</v>
      </c>
      <c r="BM230" s="52"/>
      <c r="BN230" s="218" t="s">
        <v>343</v>
      </c>
      <c r="BO230" s="217" t="s">
        <v>350</v>
      </c>
      <c r="BP230" s="201" t="s">
        <v>703</v>
      </c>
      <c r="BQ230" s="52" t="s">
        <v>718</v>
      </c>
    </row>
    <row r="231" spans="1:69" ht="15.75">
      <c r="A231" s="207" t="s">
        <v>37</v>
      </c>
      <c r="B231" s="208" t="s">
        <v>40</v>
      </c>
      <c r="C231" s="202" t="s">
        <v>35</v>
      </c>
      <c r="D231" s="210" t="s">
        <v>182</v>
      </c>
      <c r="E231" s="24" t="s">
        <v>323</v>
      </c>
      <c r="F231" s="86">
        <v>68</v>
      </c>
      <c r="G231" s="80">
        <v>0</v>
      </c>
      <c r="H231" s="204"/>
      <c r="I231" s="204"/>
      <c r="J231" s="204"/>
      <c r="K231" s="204"/>
      <c r="L231" s="80">
        <v>0</v>
      </c>
      <c r="M231" s="203"/>
      <c r="N231" s="52">
        <v>0</v>
      </c>
      <c r="O231" s="204"/>
      <c r="P231" s="204"/>
      <c r="Q231" s="11">
        <v>6.5907203971000001</v>
      </c>
      <c r="R231" s="204"/>
      <c r="S231" s="204"/>
      <c r="T231" s="53">
        <v>8.1</v>
      </c>
      <c r="U231" s="204"/>
      <c r="V231" s="204"/>
      <c r="W231" s="11">
        <v>6.4767644117646999</v>
      </c>
      <c r="X231" s="204"/>
      <c r="Y231" s="204"/>
      <c r="Z231" s="53">
        <v>7.7666666666666657</v>
      </c>
      <c r="AA231" s="204"/>
      <c r="AB231" s="204"/>
      <c r="AC231" s="204"/>
      <c r="AD231" s="204"/>
      <c r="AE231" s="204"/>
      <c r="AF231" s="9">
        <v>3.317689080699151</v>
      </c>
      <c r="AG231" s="9">
        <v>476</v>
      </c>
      <c r="AH231" s="9">
        <v>0.46649222219214692</v>
      </c>
      <c r="AI231" s="9">
        <v>31</v>
      </c>
      <c r="AJ231" s="9">
        <v>2.38</v>
      </c>
      <c r="AK231" s="9" t="s">
        <v>248</v>
      </c>
      <c r="AL231" s="9">
        <v>66</v>
      </c>
      <c r="AM231" s="9">
        <v>3.3177922122922294</v>
      </c>
      <c r="AN231" s="9">
        <v>3.3719135802469138</v>
      </c>
      <c r="AO231" s="73">
        <v>0</v>
      </c>
      <c r="AP231" s="80">
        <v>0</v>
      </c>
      <c r="AQ231" s="80">
        <v>0</v>
      </c>
      <c r="AR231" s="224">
        <v>136</v>
      </c>
      <c r="AS231" s="224" t="s">
        <v>248</v>
      </c>
      <c r="AT231" s="11">
        <v>5114.7280000000001</v>
      </c>
      <c r="AU231" s="11">
        <v>54.465000000000003</v>
      </c>
      <c r="AV231" s="11">
        <v>0</v>
      </c>
      <c r="AW231" s="11">
        <v>136</v>
      </c>
      <c r="AX231" s="203" t="s">
        <v>248</v>
      </c>
      <c r="AY231" s="235" t="s">
        <v>248</v>
      </c>
      <c r="AZ231" s="138">
        <v>27439</v>
      </c>
      <c r="BA231" s="188" t="s">
        <v>248</v>
      </c>
      <c r="BB231" s="203" t="s">
        <v>248</v>
      </c>
      <c r="BC231" s="203" t="s">
        <v>248</v>
      </c>
      <c r="BD231" s="217" t="s">
        <v>61</v>
      </c>
      <c r="BE231" s="201" t="s">
        <v>62</v>
      </c>
      <c r="BF231" s="201" t="s">
        <v>63</v>
      </c>
      <c r="BG231" s="201" t="s">
        <v>196</v>
      </c>
      <c r="BH231" s="456" t="s">
        <v>512</v>
      </c>
      <c r="BI231" s="218" t="s">
        <v>66</v>
      </c>
      <c r="BJ231" s="370">
        <v>214</v>
      </c>
      <c r="BK231" s="370">
        <v>7</v>
      </c>
      <c r="BL231" s="219" t="s">
        <v>65</v>
      </c>
      <c r="BM231" s="52"/>
      <c r="BN231" s="218" t="s">
        <v>343</v>
      </c>
      <c r="BO231" s="217" t="s">
        <v>350</v>
      </c>
      <c r="BP231" s="201" t="s">
        <v>703</v>
      </c>
      <c r="BQ231" s="52" t="s">
        <v>718</v>
      </c>
    </row>
    <row r="232" spans="1:69" ht="15.75">
      <c r="A232" s="207" t="s">
        <v>37</v>
      </c>
      <c r="B232" s="208" t="s">
        <v>40</v>
      </c>
      <c r="C232" s="202" t="s">
        <v>35</v>
      </c>
      <c r="D232" s="210" t="s">
        <v>182</v>
      </c>
      <c r="E232" s="24" t="s">
        <v>323</v>
      </c>
      <c r="F232" s="86">
        <v>92</v>
      </c>
      <c r="G232" s="80">
        <v>0</v>
      </c>
      <c r="H232" s="204"/>
      <c r="I232" s="204"/>
      <c r="J232" s="204"/>
      <c r="K232" s="204"/>
      <c r="L232" s="80">
        <v>1</v>
      </c>
      <c r="M232" s="203"/>
      <c r="N232" s="52">
        <v>0</v>
      </c>
      <c r="O232" s="204"/>
      <c r="P232" s="204"/>
      <c r="Q232" s="11">
        <v>7.1833512417999996</v>
      </c>
      <c r="R232" s="204"/>
      <c r="S232" s="204"/>
      <c r="T232" s="53">
        <v>8.9450000000000003</v>
      </c>
      <c r="U232" s="204"/>
      <c r="V232" s="204"/>
      <c r="W232" s="11">
        <v>7.3403294725274</v>
      </c>
      <c r="X232" s="204"/>
      <c r="Y232" s="204"/>
      <c r="Z232" s="53">
        <v>8.9312500000000004</v>
      </c>
      <c r="AA232" s="204"/>
      <c r="AB232" s="204"/>
      <c r="AC232" s="204"/>
      <c r="AD232" s="204"/>
      <c r="AE232" s="204"/>
      <c r="AF232" s="9">
        <v>3.3442460404186654</v>
      </c>
      <c r="AG232" s="9">
        <v>637</v>
      </c>
      <c r="AH232" s="9">
        <v>0.527058765425097</v>
      </c>
      <c r="AI232" s="9">
        <v>46</v>
      </c>
      <c r="AJ232" s="9">
        <v>2.2717741935483873</v>
      </c>
      <c r="AK232" s="9" t="s">
        <v>248</v>
      </c>
      <c r="AL232" s="9">
        <v>87</v>
      </c>
      <c r="AM232" s="9">
        <v>3.3554023073616088</v>
      </c>
      <c r="AN232" s="9">
        <v>3.44921875</v>
      </c>
      <c r="AO232" s="73">
        <v>0</v>
      </c>
      <c r="AP232" s="80">
        <v>0</v>
      </c>
      <c r="AQ232" s="80">
        <v>0</v>
      </c>
      <c r="AR232" s="224">
        <v>184</v>
      </c>
      <c r="AS232" s="224" t="s">
        <v>248</v>
      </c>
      <c r="AT232" s="11">
        <v>6875.9949999999999</v>
      </c>
      <c r="AU232" s="11">
        <v>145.72999999999999</v>
      </c>
      <c r="AV232" s="11">
        <v>0</v>
      </c>
      <c r="AW232" s="11">
        <v>184</v>
      </c>
      <c r="AX232" s="203" t="s">
        <v>248</v>
      </c>
      <c r="AY232" s="235" t="s">
        <v>248</v>
      </c>
      <c r="AZ232" s="138">
        <v>27439</v>
      </c>
      <c r="BA232" s="188" t="s">
        <v>248</v>
      </c>
      <c r="BB232" s="203" t="s">
        <v>248</v>
      </c>
      <c r="BC232" s="203" t="s">
        <v>248</v>
      </c>
      <c r="BD232" s="217" t="s">
        <v>61</v>
      </c>
      <c r="BE232" s="201" t="s">
        <v>62</v>
      </c>
      <c r="BF232" s="201" t="s">
        <v>63</v>
      </c>
      <c r="BG232" s="201" t="s">
        <v>196</v>
      </c>
      <c r="BH232" s="456" t="s">
        <v>512</v>
      </c>
      <c r="BI232" s="218" t="s">
        <v>67</v>
      </c>
      <c r="BJ232" s="370">
        <v>214</v>
      </c>
      <c r="BK232" s="370">
        <v>3</v>
      </c>
      <c r="BL232" s="219" t="s">
        <v>65</v>
      </c>
      <c r="BM232" s="52"/>
      <c r="BN232" s="218" t="s">
        <v>343</v>
      </c>
      <c r="BO232" s="217" t="s">
        <v>350</v>
      </c>
      <c r="BP232" s="201" t="s">
        <v>703</v>
      </c>
      <c r="BQ232" s="52" t="s">
        <v>718</v>
      </c>
    </row>
    <row r="233" spans="1:69" ht="15.75">
      <c r="A233" s="207" t="s">
        <v>37</v>
      </c>
      <c r="B233" s="208" t="s">
        <v>40</v>
      </c>
      <c r="C233" s="202" t="s">
        <v>35</v>
      </c>
      <c r="D233" s="210" t="s">
        <v>182</v>
      </c>
      <c r="E233" s="24" t="s">
        <v>323</v>
      </c>
      <c r="F233" s="86">
        <v>49</v>
      </c>
      <c r="G233" s="80">
        <v>0</v>
      </c>
      <c r="H233" s="204"/>
      <c r="I233" s="204"/>
      <c r="J233" s="204"/>
      <c r="K233" s="204"/>
      <c r="L233" s="80">
        <v>0</v>
      </c>
      <c r="M233" s="203"/>
      <c r="N233" s="52">
        <v>0</v>
      </c>
      <c r="O233" s="204"/>
      <c r="P233" s="204"/>
      <c r="Q233" s="11">
        <v>6.8069995713999996</v>
      </c>
      <c r="R233" s="204"/>
      <c r="S233" s="204"/>
      <c r="T233" s="53">
        <v>7.8187499999999996</v>
      </c>
      <c r="U233" s="204"/>
      <c r="V233" s="204"/>
      <c r="W233" s="11">
        <v>6.9218977959182997</v>
      </c>
      <c r="X233" s="204"/>
      <c r="Y233" s="204"/>
      <c r="Z233" s="53">
        <v>7.9194444444444443</v>
      </c>
      <c r="AA233" s="204"/>
      <c r="AB233" s="204"/>
      <c r="AC233" s="204"/>
      <c r="AD233" s="204"/>
      <c r="AE233" s="204"/>
      <c r="AF233" s="9">
        <v>2.7300931781715492</v>
      </c>
      <c r="AG233" s="9">
        <v>343</v>
      </c>
      <c r="AH233" s="9">
        <v>0.32387743859301243</v>
      </c>
      <c r="AI233" s="9">
        <v>55</v>
      </c>
      <c r="AJ233" s="9">
        <v>1.9696428571428573</v>
      </c>
      <c r="AK233" s="9" t="s">
        <v>248</v>
      </c>
      <c r="AL233" s="9">
        <v>0</v>
      </c>
      <c r="AM233" s="9"/>
      <c r="AN233" s="9"/>
      <c r="AO233" s="73">
        <v>0</v>
      </c>
      <c r="AP233" s="80">
        <v>0</v>
      </c>
      <c r="AQ233" s="80">
        <v>0</v>
      </c>
      <c r="AR233" s="224">
        <v>98</v>
      </c>
      <c r="AS233" s="224" t="s">
        <v>248</v>
      </c>
      <c r="AT233" s="11">
        <v>3148.2629999999999</v>
      </c>
      <c r="AU233" s="11">
        <v>574.74400000000003</v>
      </c>
      <c r="AV233" s="11">
        <v>0</v>
      </c>
      <c r="AW233" s="11">
        <v>98</v>
      </c>
      <c r="AX233" s="203" t="s">
        <v>248</v>
      </c>
      <c r="AY233" s="235" t="s">
        <v>248</v>
      </c>
      <c r="AZ233" s="138">
        <v>27439</v>
      </c>
      <c r="BA233" s="188" t="s">
        <v>248</v>
      </c>
      <c r="BB233" s="203" t="s">
        <v>248</v>
      </c>
      <c r="BC233" s="203" t="s">
        <v>248</v>
      </c>
      <c r="BD233" s="217" t="s">
        <v>61</v>
      </c>
      <c r="BE233" s="201" t="s">
        <v>62</v>
      </c>
      <c r="BF233" s="201" t="s">
        <v>63</v>
      </c>
      <c r="BG233" s="201" t="s">
        <v>196</v>
      </c>
      <c r="BH233" s="456" t="s">
        <v>512</v>
      </c>
      <c r="BI233" s="218" t="s">
        <v>68</v>
      </c>
      <c r="BJ233" s="370">
        <v>214</v>
      </c>
      <c r="BK233" s="370">
        <v>4</v>
      </c>
      <c r="BL233" s="219" t="s">
        <v>65</v>
      </c>
      <c r="BM233" s="52"/>
      <c r="BN233" s="218" t="s">
        <v>343</v>
      </c>
      <c r="BO233" s="217" t="s">
        <v>350</v>
      </c>
      <c r="BP233" s="201" t="s">
        <v>703</v>
      </c>
      <c r="BQ233" s="52" t="s">
        <v>718</v>
      </c>
    </row>
    <row r="234" spans="1:69" ht="15.75">
      <c r="A234" s="207" t="s">
        <v>37</v>
      </c>
      <c r="B234" s="208" t="s">
        <v>40</v>
      </c>
      <c r="C234" s="202" t="s">
        <v>35</v>
      </c>
      <c r="D234" s="210" t="s">
        <v>182</v>
      </c>
      <c r="E234" s="24" t="s">
        <v>674</v>
      </c>
      <c r="F234" s="86">
        <v>112</v>
      </c>
      <c r="G234" s="80">
        <v>0</v>
      </c>
      <c r="H234" s="204"/>
      <c r="I234" s="204"/>
      <c r="J234" s="204"/>
      <c r="K234" s="204"/>
      <c r="L234" s="80">
        <v>0</v>
      </c>
      <c r="M234" s="203"/>
      <c r="N234" s="52">
        <v>0</v>
      </c>
      <c r="O234" s="204"/>
      <c r="P234" s="204"/>
      <c r="Q234" s="11">
        <v>5.3706517054000003</v>
      </c>
      <c r="R234" s="204"/>
      <c r="S234" s="204"/>
      <c r="T234" s="53">
        <v>7.1999999999999957</v>
      </c>
      <c r="U234" s="204"/>
      <c r="V234" s="204"/>
      <c r="W234" s="11">
        <v>4.9872320178571004</v>
      </c>
      <c r="X234" s="204"/>
      <c r="Y234" s="204"/>
      <c r="Z234" s="53">
        <v>7.1999999999999957</v>
      </c>
      <c r="AA234" s="204"/>
      <c r="AB234" s="204"/>
      <c r="AC234" s="204"/>
      <c r="AD234" s="204"/>
      <c r="AE234" s="204"/>
      <c r="AF234" s="9">
        <v>3.7171088625886015</v>
      </c>
      <c r="AG234" s="9">
        <v>783</v>
      </c>
      <c r="AH234" s="9">
        <v>0.40675138404250777</v>
      </c>
      <c r="AI234" s="9">
        <v>14</v>
      </c>
      <c r="AJ234" s="9">
        <v>2.799404761904762</v>
      </c>
      <c r="AK234" s="9" t="s">
        <v>248</v>
      </c>
      <c r="AL234" s="9">
        <v>112</v>
      </c>
      <c r="AM234" s="9">
        <v>3.7171088625886015</v>
      </c>
      <c r="AN234" s="9">
        <v>3.7314471243042671</v>
      </c>
      <c r="AO234" s="73">
        <v>0</v>
      </c>
      <c r="AP234" s="80">
        <v>0</v>
      </c>
      <c r="AQ234" s="80">
        <v>0</v>
      </c>
      <c r="AR234" s="224">
        <v>224</v>
      </c>
      <c r="AS234" s="224" t="s">
        <v>248</v>
      </c>
      <c r="AT234" s="11">
        <v>8519.1980000000003</v>
      </c>
      <c r="AU234" s="11">
        <v>0</v>
      </c>
      <c r="AV234" s="11">
        <v>0</v>
      </c>
      <c r="AW234" s="11">
        <v>224</v>
      </c>
      <c r="AX234" s="203" t="s">
        <v>248</v>
      </c>
      <c r="AY234" s="235" t="s">
        <v>248</v>
      </c>
      <c r="AZ234" s="138">
        <v>26511</v>
      </c>
      <c r="BA234" s="188" t="s">
        <v>248</v>
      </c>
      <c r="BB234" s="203" t="s">
        <v>248</v>
      </c>
      <c r="BC234" s="203" t="s">
        <v>248</v>
      </c>
      <c r="BD234" s="217" t="s">
        <v>61</v>
      </c>
      <c r="BE234" s="201" t="s">
        <v>62</v>
      </c>
      <c r="BF234" s="201" t="s">
        <v>63</v>
      </c>
      <c r="BG234" s="201" t="s">
        <v>196</v>
      </c>
      <c r="BH234" s="456" t="s">
        <v>511</v>
      </c>
      <c r="BI234" s="218" t="s">
        <v>64</v>
      </c>
      <c r="BJ234" s="370">
        <v>214</v>
      </c>
      <c r="BK234" s="370">
        <v>1</v>
      </c>
      <c r="BL234" s="219" t="s">
        <v>65</v>
      </c>
      <c r="BM234" s="52"/>
      <c r="BN234" s="218" t="s">
        <v>343</v>
      </c>
      <c r="BO234" s="217" t="s">
        <v>70</v>
      </c>
      <c r="BP234" s="201" t="s">
        <v>681</v>
      </c>
      <c r="BQ234" s="52" t="s">
        <v>717</v>
      </c>
    </row>
    <row r="235" spans="1:69" ht="15.75">
      <c r="A235" s="207" t="s">
        <v>37</v>
      </c>
      <c r="B235" s="208" t="s">
        <v>40</v>
      </c>
      <c r="C235" s="202" t="s">
        <v>35</v>
      </c>
      <c r="D235" s="210" t="s">
        <v>182</v>
      </c>
      <c r="E235" s="24" t="s">
        <v>674</v>
      </c>
      <c r="F235" s="86">
        <v>100</v>
      </c>
      <c r="G235" s="80">
        <v>2</v>
      </c>
      <c r="H235" s="204"/>
      <c r="I235" s="204"/>
      <c r="J235" s="204"/>
      <c r="K235" s="204"/>
      <c r="L235" s="80">
        <v>0</v>
      </c>
      <c r="M235" s="203"/>
      <c r="N235" s="52">
        <v>0</v>
      </c>
      <c r="O235" s="204"/>
      <c r="P235" s="204"/>
      <c r="Q235" s="11">
        <v>8.1531631938999993</v>
      </c>
      <c r="R235" s="204"/>
      <c r="S235" s="204"/>
      <c r="T235" s="53">
        <v>13.809999999999999</v>
      </c>
      <c r="U235" s="204"/>
      <c r="V235" s="204"/>
      <c r="W235" s="11">
        <v>8.3625814999999992</v>
      </c>
      <c r="X235" s="204"/>
      <c r="Y235" s="204"/>
      <c r="Z235" s="53">
        <v>14.209999999999999</v>
      </c>
      <c r="AA235" s="204"/>
      <c r="AB235" s="204"/>
      <c r="AC235" s="204"/>
      <c r="AD235" s="204"/>
      <c r="AE235" s="204"/>
      <c r="AF235" s="9">
        <v>3.284405992495762</v>
      </c>
      <c r="AG235" s="9">
        <v>684</v>
      </c>
      <c r="AH235" s="9">
        <v>0.55728642844744258</v>
      </c>
      <c r="AI235" s="9">
        <v>63</v>
      </c>
      <c r="AJ235" s="9">
        <v>2.2120000000000002</v>
      </c>
      <c r="AK235" s="9" t="s">
        <v>248</v>
      </c>
      <c r="AL235" s="9">
        <v>89</v>
      </c>
      <c r="AM235" s="9">
        <v>3.3373354757578375</v>
      </c>
      <c r="AN235" s="9">
        <v>3.4060693641618496</v>
      </c>
      <c r="AO235" s="73">
        <v>0</v>
      </c>
      <c r="AP235" s="80">
        <v>0</v>
      </c>
      <c r="AQ235" s="80">
        <v>0</v>
      </c>
      <c r="AR235" s="224">
        <v>196</v>
      </c>
      <c r="AS235" s="224" t="s">
        <v>248</v>
      </c>
      <c r="AT235" s="11">
        <v>7536.2790000000005</v>
      </c>
      <c r="AU235" s="11">
        <v>189.89</v>
      </c>
      <c r="AV235" s="11">
        <v>0</v>
      </c>
      <c r="AW235" s="11">
        <v>196</v>
      </c>
      <c r="AX235" s="203" t="s">
        <v>248</v>
      </c>
      <c r="AY235" s="235" t="s">
        <v>248</v>
      </c>
      <c r="AZ235" s="138">
        <v>26511</v>
      </c>
      <c r="BA235" s="188" t="s">
        <v>248</v>
      </c>
      <c r="BB235" s="203" t="s">
        <v>248</v>
      </c>
      <c r="BC235" s="203" t="s">
        <v>248</v>
      </c>
      <c r="BD235" s="217" t="s">
        <v>61</v>
      </c>
      <c r="BE235" s="201" t="s">
        <v>62</v>
      </c>
      <c r="BF235" s="201" t="s">
        <v>63</v>
      </c>
      <c r="BG235" s="201" t="s">
        <v>196</v>
      </c>
      <c r="BH235" s="455" t="s">
        <v>511</v>
      </c>
      <c r="BI235" s="218" t="s">
        <v>66</v>
      </c>
      <c r="BJ235" s="370">
        <v>214</v>
      </c>
      <c r="BK235" s="370">
        <v>7</v>
      </c>
      <c r="BL235" s="219" t="s">
        <v>65</v>
      </c>
      <c r="BM235" s="52"/>
      <c r="BN235" s="218" t="s">
        <v>343</v>
      </c>
      <c r="BO235" s="217" t="s">
        <v>70</v>
      </c>
      <c r="BP235" s="201" t="s">
        <v>681</v>
      </c>
      <c r="BQ235" s="52" t="s">
        <v>717</v>
      </c>
    </row>
    <row r="236" spans="1:69" ht="15.75">
      <c r="A236" s="207" t="s">
        <v>37</v>
      </c>
      <c r="B236" s="208" t="s">
        <v>40</v>
      </c>
      <c r="C236" s="202" t="s">
        <v>35</v>
      </c>
      <c r="D236" s="210" t="s">
        <v>182</v>
      </c>
      <c r="E236" s="24" t="s">
        <v>674</v>
      </c>
      <c r="F236" s="86">
        <v>100</v>
      </c>
      <c r="G236" s="80">
        <v>0</v>
      </c>
      <c r="H236" s="204"/>
      <c r="I236" s="204"/>
      <c r="J236" s="204"/>
      <c r="K236" s="204"/>
      <c r="L236" s="80">
        <v>0</v>
      </c>
      <c r="M236" s="203"/>
      <c r="N236" s="52">
        <v>2</v>
      </c>
      <c r="O236" s="204"/>
      <c r="P236" s="204"/>
      <c r="Q236" s="11">
        <v>5.6941498299999997</v>
      </c>
      <c r="R236" s="204"/>
      <c r="S236" s="204"/>
      <c r="T236" s="53">
        <v>7</v>
      </c>
      <c r="U236" s="204"/>
      <c r="V236" s="204"/>
      <c r="W236" s="11">
        <v>5.0374498799999996</v>
      </c>
      <c r="X236" s="204"/>
      <c r="Y236" s="204"/>
      <c r="Z236" s="53">
        <v>6.5</v>
      </c>
      <c r="AA236" s="204"/>
      <c r="AB236" s="204"/>
      <c r="AC236" s="204"/>
      <c r="AD236" s="204"/>
      <c r="AE236" s="204"/>
      <c r="AF236" s="9">
        <v>3.6407171900482238</v>
      </c>
      <c r="AG236" s="9">
        <v>699</v>
      </c>
      <c r="AH236" s="9">
        <v>0.47143459239913155</v>
      </c>
      <c r="AI236" s="9">
        <v>24</v>
      </c>
      <c r="AJ236" s="9">
        <v>2.6052884615384615</v>
      </c>
      <c r="AK236" s="9" t="s">
        <v>248</v>
      </c>
      <c r="AL236" s="9">
        <v>95</v>
      </c>
      <c r="AM236" s="9">
        <v>3.6587234235462094</v>
      </c>
      <c r="AN236" s="9">
        <v>3.6827354260089686</v>
      </c>
      <c r="AO236" s="73">
        <v>0</v>
      </c>
      <c r="AP236" s="80">
        <v>0</v>
      </c>
      <c r="AQ236" s="80">
        <v>0</v>
      </c>
      <c r="AR236" s="224">
        <v>200</v>
      </c>
      <c r="AS236" s="224" t="s">
        <v>248</v>
      </c>
      <c r="AT236" s="11">
        <v>7589.7479999999996</v>
      </c>
      <c r="AU236" s="11">
        <v>23.844000000000001</v>
      </c>
      <c r="AV236" s="11">
        <v>0</v>
      </c>
      <c r="AW236" s="11">
        <v>200</v>
      </c>
      <c r="AX236" s="203" t="s">
        <v>248</v>
      </c>
      <c r="AY236" s="235" t="s">
        <v>248</v>
      </c>
      <c r="AZ236" s="138">
        <v>26511</v>
      </c>
      <c r="BA236" s="188" t="s">
        <v>248</v>
      </c>
      <c r="BB236" s="203" t="s">
        <v>248</v>
      </c>
      <c r="BC236" s="203" t="s">
        <v>248</v>
      </c>
      <c r="BD236" s="217" t="s">
        <v>61</v>
      </c>
      <c r="BE236" s="201" t="s">
        <v>62</v>
      </c>
      <c r="BF236" s="201" t="s">
        <v>63</v>
      </c>
      <c r="BG236" s="201" t="s">
        <v>196</v>
      </c>
      <c r="BH236" s="456" t="s">
        <v>511</v>
      </c>
      <c r="BI236" s="218" t="s">
        <v>67</v>
      </c>
      <c r="BJ236" s="370">
        <v>214</v>
      </c>
      <c r="BK236" s="370">
        <v>3</v>
      </c>
      <c r="BL236" s="219" t="s">
        <v>65</v>
      </c>
      <c r="BM236" s="52"/>
      <c r="BN236" s="218" t="s">
        <v>343</v>
      </c>
      <c r="BO236" s="217" t="s">
        <v>70</v>
      </c>
      <c r="BP236" s="201" t="s">
        <v>681</v>
      </c>
      <c r="BQ236" s="52" t="s">
        <v>717</v>
      </c>
    </row>
    <row r="237" spans="1:69" ht="15.75">
      <c r="A237" s="207" t="s">
        <v>37</v>
      </c>
      <c r="B237" s="208" t="s">
        <v>40</v>
      </c>
      <c r="C237" s="202" t="s">
        <v>35</v>
      </c>
      <c r="D237" s="210" t="s">
        <v>182</v>
      </c>
      <c r="E237" s="24" t="s">
        <v>674</v>
      </c>
      <c r="F237" s="86">
        <v>92</v>
      </c>
      <c r="G237" s="80">
        <v>2</v>
      </c>
      <c r="H237" s="204"/>
      <c r="I237" s="204"/>
      <c r="J237" s="204"/>
      <c r="K237" s="204"/>
      <c r="L237" s="80">
        <v>0</v>
      </c>
      <c r="M237" s="203"/>
      <c r="N237" s="52">
        <v>0</v>
      </c>
      <c r="O237" s="204"/>
      <c r="P237" s="204"/>
      <c r="Q237" s="11">
        <v>6.8189776667000004</v>
      </c>
      <c r="R237" s="204"/>
      <c r="S237" s="204"/>
      <c r="T237" s="53">
        <v>7.96875</v>
      </c>
      <c r="U237" s="204"/>
      <c r="V237" s="204"/>
      <c r="W237" s="11">
        <v>6.8941888111110998</v>
      </c>
      <c r="X237" s="204"/>
      <c r="Y237" s="204"/>
      <c r="Z237" s="53">
        <v>7.979166666666667</v>
      </c>
      <c r="AA237" s="204"/>
      <c r="AB237" s="204"/>
      <c r="AC237" s="204"/>
      <c r="AD237" s="204"/>
      <c r="AE237" s="204"/>
      <c r="AF237" s="9">
        <v>2.9961576348259338</v>
      </c>
      <c r="AG237" s="9">
        <v>630</v>
      </c>
      <c r="AH237" s="9">
        <v>0.39542214100118839</v>
      </c>
      <c r="AI237" s="9">
        <v>61</v>
      </c>
      <c r="AJ237" s="9">
        <v>2.1312500000000001</v>
      </c>
      <c r="AK237" s="9" t="s">
        <v>248</v>
      </c>
      <c r="AL237" s="9">
        <v>0</v>
      </c>
      <c r="AM237" s="9"/>
      <c r="AN237" s="9"/>
      <c r="AO237" s="73">
        <v>0</v>
      </c>
      <c r="AP237" s="80">
        <v>0</v>
      </c>
      <c r="AQ237" s="80">
        <v>0</v>
      </c>
      <c r="AR237" s="224">
        <v>180</v>
      </c>
      <c r="AS237" s="224" t="s">
        <v>248</v>
      </c>
      <c r="AT237" s="11">
        <v>6172.9380000000001</v>
      </c>
      <c r="AU237" s="11">
        <v>721.67</v>
      </c>
      <c r="AV237" s="11">
        <v>0</v>
      </c>
      <c r="AW237" s="11">
        <v>180</v>
      </c>
      <c r="AX237" s="203" t="s">
        <v>248</v>
      </c>
      <c r="AY237" s="235" t="s">
        <v>248</v>
      </c>
      <c r="AZ237" s="138">
        <v>26511</v>
      </c>
      <c r="BA237" s="188" t="s">
        <v>248</v>
      </c>
      <c r="BB237" s="203" t="s">
        <v>248</v>
      </c>
      <c r="BC237" s="203" t="s">
        <v>248</v>
      </c>
      <c r="BD237" s="217" t="s">
        <v>61</v>
      </c>
      <c r="BE237" s="201" t="s">
        <v>62</v>
      </c>
      <c r="BF237" s="201" t="s">
        <v>63</v>
      </c>
      <c r="BG237" s="201" t="s">
        <v>196</v>
      </c>
      <c r="BH237" s="456" t="s">
        <v>511</v>
      </c>
      <c r="BI237" s="218" t="s">
        <v>68</v>
      </c>
      <c r="BJ237" s="370">
        <v>214</v>
      </c>
      <c r="BK237" s="370">
        <v>4</v>
      </c>
      <c r="BL237" s="219" t="s">
        <v>65</v>
      </c>
      <c r="BM237" s="52"/>
      <c r="BN237" s="218" t="s">
        <v>343</v>
      </c>
      <c r="BO237" s="217" t="s">
        <v>70</v>
      </c>
      <c r="BP237" s="201" t="s">
        <v>681</v>
      </c>
      <c r="BQ237" s="52" t="s">
        <v>717</v>
      </c>
    </row>
    <row r="238" spans="1:69" ht="15.75">
      <c r="A238" s="207" t="s">
        <v>37</v>
      </c>
      <c r="B238" s="208" t="s">
        <v>40</v>
      </c>
      <c r="C238" s="202" t="s">
        <v>35</v>
      </c>
      <c r="D238" s="210" t="s">
        <v>182</v>
      </c>
      <c r="E238" s="24" t="s">
        <v>603</v>
      </c>
      <c r="F238" s="86">
        <v>41</v>
      </c>
      <c r="G238" s="80">
        <v>0</v>
      </c>
      <c r="H238" s="204"/>
      <c r="I238" s="204"/>
      <c r="J238" s="204"/>
      <c r="K238" s="204"/>
      <c r="L238" s="80">
        <v>0</v>
      </c>
      <c r="M238" s="203"/>
      <c r="N238" s="52">
        <v>0</v>
      </c>
      <c r="O238" s="204"/>
      <c r="P238" s="204"/>
      <c r="Q238" s="11">
        <v>5.9718046829000002</v>
      </c>
      <c r="R238" s="204"/>
      <c r="S238" s="204"/>
      <c r="T238" s="53">
        <v>7.9916666666666663</v>
      </c>
      <c r="U238" s="204"/>
      <c r="V238" s="204"/>
      <c r="W238" s="11">
        <v>5.6752438048779998</v>
      </c>
      <c r="X238" s="204"/>
      <c r="Y238" s="204"/>
      <c r="Z238" s="53">
        <v>7.7374999999999989</v>
      </c>
      <c r="AA238" s="204"/>
      <c r="AB238" s="204"/>
      <c r="AC238" s="204"/>
      <c r="AD238" s="204"/>
      <c r="AE238" s="204"/>
      <c r="AF238" s="9">
        <v>3.5204878085997038</v>
      </c>
      <c r="AG238" s="9">
        <v>287</v>
      </c>
      <c r="AH238" s="9">
        <v>0.46534465664975544</v>
      </c>
      <c r="AI238" s="9">
        <v>12</v>
      </c>
      <c r="AJ238" s="9">
        <v>2.5510869565217393</v>
      </c>
      <c r="AK238" s="9" t="s">
        <v>248</v>
      </c>
      <c r="AL238" s="9">
        <v>40</v>
      </c>
      <c r="AM238" s="9">
        <v>3.5433928608894343</v>
      </c>
      <c r="AN238" s="9">
        <v>3.6226993865030677</v>
      </c>
      <c r="AO238" s="73">
        <v>0</v>
      </c>
      <c r="AP238" s="80">
        <v>0</v>
      </c>
      <c r="AQ238" s="80">
        <v>0</v>
      </c>
      <c r="AR238" s="224">
        <v>82</v>
      </c>
      <c r="AS238" s="224" t="s">
        <v>248</v>
      </c>
      <c r="AT238" s="11">
        <v>2861.4639999999999</v>
      </c>
      <c r="AU238" s="11">
        <v>61.396000000000001</v>
      </c>
      <c r="AV238" s="11">
        <v>0</v>
      </c>
      <c r="AW238" s="11">
        <v>82</v>
      </c>
      <c r="AX238" s="203" t="s">
        <v>248</v>
      </c>
      <c r="AY238" s="235" t="s">
        <v>248</v>
      </c>
      <c r="AZ238" s="138">
        <v>63419</v>
      </c>
      <c r="BA238" s="188" t="s">
        <v>248</v>
      </c>
      <c r="BB238" s="203" t="s">
        <v>248</v>
      </c>
      <c r="BC238" s="203" t="s">
        <v>248</v>
      </c>
      <c r="BD238" s="217" t="s">
        <v>61</v>
      </c>
      <c r="BE238" s="201" t="s">
        <v>62</v>
      </c>
      <c r="BF238" s="201" t="s">
        <v>63</v>
      </c>
      <c r="BG238" s="201" t="s">
        <v>196</v>
      </c>
      <c r="BH238" s="456" t="s">
        <v>515</v>
      </c>
      <c r="BI238" s="218" t="s">
        <v>64</v>
      </c>
      <c r="BJ238" s="370">
        <v>214</v>
      </c>
      <c r="BK238" s="370">
        <v>1</v>
      </c>
      <c r="BL238" s="219" t="s">
        <v>65</v>
      </c>
      <c r="BM238" s="52"/>
      <c r="BN238" s="218" t="s">
        <v>343</v>
      </c>
      <c r="BO238" s="217" t="s">
        <v>54</v>
      </c>
      <c r="BP238" s="201" t="s">
        <v>699</v>
      </c>
      <c r="BQ238" s="52" t="s">
        <v>715</v>
      </c>
    </row>
    <row r="239" spans="1:69" ht="15.75">
      <c r="A239" s="207" t="s">
        <v>37</v>
      </c>
      <c r="B239" s="208" t="s">
        <v>40</v>
      </c>
      <c r="C239" s="202" t="s">
        <v>35</v>
      </c>
      <c r="D239" s="210" t="s">
        <v>182</v>
      </c>
      <c r="E239" s="24" t="s">
        <v>603</v>
      </c>
      <c r="F239" s="86">
        <v>37</v>
      </c>
      <c r="G239" s="80">
        <v>1</v>
      </c>
      <c r="H239" s="204"/>
      <c r="I239" s="204"/>
      <c r="J239" s="204"/>
      <c r="K239" s="204"/>
      <c r="L239" s="80">
        <v>0</v>
      </c>
      <c r="M239" s="203"/>
      <c r="N239" s="52">
        <v>0</v>
      </c>
      <c r="O239" s="204"/>
      <c r="P239" s="204"/>
      <c r="Q239" s="11">
        <v>7.1356944166999998</v>
      </c>
      <c r="R239" s="204"/>
      <c r="S239" s="204"/>
      <c r="T239" s="53">
        <v>9.0999999999999979</v>
      </c>
      <c r="U239" s="204"/>
      <c r="V239" s="204"/>
      <c r="W239" s="11">
        <v>7.0824444444444001</v>
      </c>
      <c r="X239" s="204"/>
      <c r="Y239" s="204"/>
      <c r="Z239" s="53">
        <v>9.0999999999999979</v>
      </c>
      <c r="AA239" s="204"/>
      <c r="AB239" s="204"/>
      <c r="AC239" s="204"/>
      <c r="AD239" s="204"/>
      <c r="AE239" s="204"/>
      <c r="AF239" s="9">
        <v>3.3602380960706677</v>
      </c>
      <c r="AG239" s="9">
        <v>252</v>
      </c>
      <c r="AH239" s="9">
        <v>0.48838319957153248</v>
      </c>
      <c r="AI239" s="9">
        <v>18</v>
      </c>
      <c r="AJ239" s="9">
        <v>2.3411764705882354</v>
      </c>
      <c r="AK239" s="9" t="s">
        <v>248</v>
      </c>
      <c r="AL239" s="9">
        <v>36</v>
      </c>
      <c r="AM239" s="9">
        <v>3.3602380960706677</v>
      </c>
      <c r="AN239" s="9">
        <v>3.4337349397590362</v>
      </c>
      <c r="AO239" s="73">
        <v>0</v>
      </c>
      <c r="AP239" s="80">
        <v>0</v>
      </c>
      <c r="AQ239" s="80">
        <v>0</v>
      </c>
      <c r="AR239" s="224">
        <v>72</v>
      </c>
      <c r="AS239" s="224" t="s">
        <v>248</v>
      </c>
      <c r="AT239" s="11">
        <v>2564.846</v>
      </c>
      <c r="AU239" s="11">
        <v>0</v>
      </c>
      <c r="AV239" s="11">
        <v>0</v>
      </c>
      <c r="AW239" s="11">
        <v>72</v>
      </c>
      <c r="AX239" s="203" t="s">
        <v>248</v>
      </c>
      <c r="AY239" s="235" t="s">
        <v>248</v>
      </c>
      <c r="AZ239" s="138">
        <v>63419</v>
      </c>
      <c r="BA239" s="188" t="s">
        <v>248</v>
      </c>
      <c r="BB239" s="203" t="s">
        <v>248</v>
      </c>
      <c r="BC239" s="203" t="s">
        <v>248</v>
      </c>
      <c r="BD239" s="217" t="s">
        <v>61</v>
      </c>
      <c r="BE239" s="201" t="s">
        <v>62</v>
      </c>
      <c r="BF239" s="201" t="s">
        <v>63</v>
      </c>
      <c r="BG239" s="201" t="s">
        <v>196</v>
      </c>
      <c r="BH239" s="455" t="s">
        <v>515</v>
      </c>
      <c r="BI239" s="218" t="s">
        <v>66</v>
      </c>
      <c r="BJ239" s="370">
        <v>214</v>
      </c>
      <c r="BK239" s="370">
        <v>7</v>
      </c>
      <c r="BL239" s="219" t="s">
        <v>65</v>
      </c>
      <c r="BM239" s="52"/>
      <c r="BN239" s="218" t="s">
        <v>343</v>
      </c>
      <c r="BO239" s="217" t="s">
        <v>54</v>
      </c>
      <c r="BP239" s="201" t="s">
        <v>699</v>
      </c>
      <c r="BQ239" s="52" t="s">
        <v>715</v>
      </c>
    </row>
    <row r="240" spans="1:69" ht="15.75">
      <c r="A240" s="207" t="s">
        <v>37</v>
      </c>
      <c r="B240" s="208" t="s">
        <v>40</v>
      </c>
      <c r="C240" s="202" t="s">
        <v>35</v>
      </c>
      <c r="D240" s="210" t="s">
        <v>182</v>
      </c>
      <c r="E240" s="24" t="s">
        <v>603</v>
      </c>
      <c r="F240" s="86">
        <v>41</v>
      </c>
      <c r="G240" s="80">
        <v>1</v>
      </c>
      <c r="H240" s="204"/>
      <c r="I240" s="204"/>
      <c r="J240" s="204"/>
      <c r="K240" s="204"/>
      <c r="L240" s="80">
        <v>0</v>
      </c>
      <c r="M240" s="203"/>
      <c r="N240" s="52">
        <v>0</v>
      </c>
      <c r="O240" s="204"/>
      <c r="P240" s="204"/>
      <c r="Q240" s="11">
        <v>7.6447248500000002</v>
      </c>
      <c r="R240" s="204"/>
      <c r="S240" s="204"/>
      <c r="T240" s="53">
        <v>9</v>
      </c>
      <c r="U240" s="204"/>
      <c r="V240" s="204"/>
      <c r="W240" s="11">
        <v>7.6384248750000001</v>
      </c>
      <c r="X240" s="204"/>
      <c r="Y240" s="204"/>
      <c r="Z240" s="53">
        <v>9.1666666666666661</v>
      </c>
      <c r="AA240" s="204"/>
      <c r="AB240" s="204"/>
      <c r="AC240" s="204"/>
      <c r="AD240" s="204"/>
      <c r="AE240" s="204"/>
      <c r="AF240" s="9">
        <v>3.2999285731996815</v>
      </c>
      <c r="AG240" s="9">
        <v>280</v>
      </c>
      <c r="AH240" s="9">
        <v>0.55997220324546304</v>
      </c>
      <c r="AI240" s="9">
        <v>28</v>
      </c>
      <c r="AJ240" s="9">
        <v>2.1956521739130435</v>
      </c>
      <c r="AK240" s="9" t="s">
        <v>248</v>
      </c>
      <c r="AL240" s="9">
        <v>39</v>
      </c>
      <c r="AM240" s="9">
        <v>3.3203663018160259</v>
      </c>
      <c r="AN240" s="9">
        <v>3.4309210526315788</v>
      </c>
      <c r="AO240" s="73">
        <v>0</v>
      </c>
      <c r="AP240" s="80">
        <v>0</v>
      </c>
      <c r="AQ240" s="80">
        <v>0</v>
      </c>
      <c r="AR240" s="224">
        <v>80</v>
      </c>
      <c r="AS240" s="224" t="s">
        <v>248</v>
      </c>
      <c r="AT240" s="11">
        <v>2791.7890000000002</v>
      </c>
      <c r="AU240" s="11">
        <v>65.597999999999999</v>
      </c>
      <c r="AV240" s="11">
        <v>0</v>
      </c>
      <c r="AW240" s="11">
        <v>80</v>
      </c>
      <c r="AX240" s="203" t="s">
        <v>248</v>
      </c>
      <c r="AY240" s="235" t="s">
        <v>248</v>
      </c>
      <c r="AZ240" s="138">
        <v>63419</v>
      </c>
      <c r="BA240" s="188" t="s">
        <v>248</v>
      </c>
      <c r="BB240" s="203" t="s">
        <v>248</v>
      </c>
      <c r="BC240" s="203" t="s">
        <v>248</v>
      </c>
      <c r="BD240" s="217" t="s">
        <v>61</v>
      </c>
      <c r="BE240" s="201" t="s">
        <v>62</v>
      </c>
      <c r="BF240" s="201" t="s">
        <v>63</v>
      </c>
      <c r="BG240" s="201" t="s">
        <v>196</v>
      </c>
      <c r="BH240" s="456" t="s">
        <v>515</v>
      </c>
      <c r="BI240" s="218" t="s">
        <v>67</v>
      </c>
      <c r="BJ240" s="370">
        <v>214</v>
      </c>
      <c r="BK240" s="370">
        <v>3</v>
      </c>
      <c r="BL240" s="219" t="s">
        <v>65</v>
      </c>
      <c r="BM240" s="52"/>
      <c r="BN240" s="218" t="s">
        <v>343</v>
      </c>
      <c r="BO240" s="217" t="s">
        <v>54</v>
      </c>
      <c r="BP240" s="201" t="s">
        <v>699</v>
      </c>
      <c r="BQ240" s="52" t="s">
        <v>715</v>
      </c>
    </row>
    <row r="241" spans="1:69" ht="15.75">
      <c r="A241" s="207" t="s">
        <v>37</v>
      </c>
      <c r="B241" s="208" t="s">
        <v>40</v>
      </c>
      <c r="C241" s="202" t="s">
        <v>35</v>
      </c>
      <c r="D241" s="210" t="s">
        <v>182</v>
      </c>
      <c r="E241" s="24" t="s">
        <v>603</v>
      </c>
      <c r="F241" s="86">
        <v>36</v>
      </c>
      <c r="G241" s="80">
        <v>1</v>
      </c>
      <c r="H241" s="204"/>
      <c r="I241" s="204"/>
      <c r="J241" s="204"/>
      <c r="K241" s="204"/>
      <c r="L241" s="80">
        <v>0</v>
      </c>
      <c r="M241" s="203"/>
      <c r="N241" s="52">
        <v>0</v>
      </c>
      <c r="O241" s="204"/>
      <c r="P241" s="204"/>
      <c r="Q241" s="11">
        <v>8.8482856000000005</v>
      </c>
      <c r="R241" s="204"/>
      <c r="S241" s="204"/>
      <c r="T241" s="53">
        <v>12.625</v>
      </c>
      <c r="U241" s="204"/>
      <c r="V241" s="204"/>
      <c r="W241" s="11">
        <v>8.8778569714284998</v>
      </c>
      <c r="X241" s="204"/>
      <c r="Y241" s="204"/>
      <c r="Z241" s="53">
        <v>13.625</v>
      </c>
      <c r="AA241" s="204"/>
      <c r="AB241" s="204"/>
      <c r="AC241" s="204"/>
      <c r="AD241" s="204"/>
      <c r="AE241" s="204"/>
      <c r="AF241" s="9">
        <v>2.5918614859188787</v>
      </c>
      <c r="AG241" s="9">
        <v>231</v>
      </c>
      <c r="AH241" s="9">
        <v>0.360986344409013</v>
      </c>
      <c r="AI241" s="9">
        <v>80</v>
      </c>
      <c r="AJ241" s="9">
        <v>1.8062499999999999</v>
      </c>
      <c r="AK241" s="9" t="s">
        <v>248</v>
      </c>
      <c r="AL241" s="9">
        <v>0</v>
      </c>
      <c r="AM241" s="9"/>
      <c r="AN241" s="9"/>
      <c r="AO241" s="73">
        <v>0</v>
      </c>
      <c r="AP241" s="80">
        <v>0</v>
      </c>
      <c r="AQ241" s="80">
        <v>0</v>
      </c>
      <c r="AR241" s="224">
        <v>70</v>
      </c>
      <c r="AS241" s="224" t="s">
        <v>248</v>
      </c>
      <c r="AT241" s="11">
        <v>2501.1089999999999</v>
      </c>
      <c r="AU241" s="11">
        <v>0</v>
      </c>
      <c r="AV241" s="11">
        <v>0</v>
      </c>
      <c r="AW241" s="11">
        <v>70</v>
      </c>
      <c r="AX241" s="203" t="s">
        <v>248</v>
      </c>
      <c r="AY241" s="235" t="s">
        <v>248</v>
      </c>
      <c r="AZ241" s="138">
        <v>63419</v>
      </c>
      <c r="BA241" s="188" t="s">
        <v>248</v>
      </c>
      <c r="BB241" s="203" t="s">
        <v>248</v>
      </c>
      <c r="BC241" s="203" t="s">
        <v>248</v>
      </c>
      <c r="BD241" s="217" t="s">
        <v>61</v>
      </c>
      <c r="BE241" s="201" t="s">
        <v>62</v>
      </c>
      <c r="BF241" s="201" t="s">
        <v>63</v>
      </c>
      <c r="BG241" s="201" t="s">
        <v>196</v>
      </c>
      <c r="BH241" s="456" t="s">
        <v>515</v>
      </c>
      <c r="BI241" s="218" t="s">
        <v>68</v>
      </c>
      <c r="BJ241" s="370">
        <v>214</v>
      </c>
      <c r="BK241" s="370">
        <v>4</v>
      </c>
      <c r="BL241" s="219" t="s">
        <v>65</v>
      </c>
      <c r="BM241" s="52"/>
      <c r="BN241" s="218" t="s">
        <v>343</v>
      </c>
      <c r="BO241" s="217" t="s">
        <v>54</v>
      </c>
      <c r="BP241" s="201" t="s">
        <v>699</v>
      </c>
      <c r="BQ241" s="52" t="s">
        <v>715</v>
      </c>
    </row>
    <row r="242" spans="1:69" ht="15.75">
      <c r="A242" s="207" t="s">
        <v>37</v>
      </c>
      <c r="B242" s="208" t="s">
        <v>40</v>
      </c>
      <c r="C242" s="202" t="s">
        <v>35</v>
      </c>
      <c r="D242" s="210" t="s">
        <v>182</v>
      </c>
      <c r="E242" s="24" t="s">
        <v>257</v>
      </c>
      <c r="F242" s="86">
        <v>88</v>
      </c>
      <c r="G242" s="80">
        <v>0</v>
      </c>
      <c r="H242" s="204"/>
      <c r="I242" s="204"/>
      <c r="J242" s="204"/>
      <c r="K242" s="204"/>
      <c r="L242" s="80">
        <v>0</v>
      </c>
      <c r="M242" s="203"/>
      <c r="N242" s="52">
        <v>0</v>
      </c>
      <c r="O242" s="204"/>
      <c r="P242" s="204"/>
      <c r="Q242" s="11">
        <v>5.7637723409000001</v>
      </c>
      <c r="R242" s="204"/>
      <c r="S242" s="204"/>
      <c r="T242" s="53">
        <v>8.2999999999999972</v>
      </c>
      <c r="U242" s="204"/>
      <c r="V242" s="204"/>
      <c r="W242" s="11">
        <v>5.4226019431818004</v>
      </c>
      <c r="X242" s="204"/>
      <c r="Y242" s="204"/>
      <c r="Z242" s="53">
        <v>8.1499999999999986</v>
      </c>
      <c r="AA242" s="204"/>
      <c r="AB242" s="204"/>
      <c r="AC242" s="204"/>
      <c r="AD242" s="204"/>
      <c r="AE242" s="204"/>
      <c r="AF242" s="9">
        <v>3.5684578045235047</v>
      </c>
      <c r="AG242" s="9">
        <v>615</v>
      </c>
      <c r="AH242" s="9">
        <v>0.40538077368627012</v>
      </c>
      <c r="AI242" s="9">
        <v>11</v>
      </c>
      <c r="AJ242" s="9">
        <v>2.6673728813559321</v>
      </c>
      <c r="AK242" s="9" t="s">
        <v>248</v>
      </c>
      <c r="AL242" s="9">
        <v>88</v>
      </c>
      <c r="AM242" s="9">
        <v>3.5684578045235047</v>
      </c>
      <c r="AN242" s="9">
        <v>3.6336436170212765</v>
      </c>
      <c r="AO242" s="73">
        <v>0</v>
      </c>
      <c r="AP242" s="80">
        <v>0</v>
      </c>
      <c r="AQ242" s="80">
        <v>0</v>
      </c>
      <c r="AR242" s="224">
        <v>176</v>
      </c>
      <c r="AS242" s="224" t="s">
        <v>248</v>
      </c>
      <c r="AT242" s="11">
        <v>6675.2809999999999</v>
      </c>
      <c r="AU242" s="11">
        <v>0</v>
      </c>
      <c r="AV242" s="11">
        <v>0</v>
      </c>
      <c r="AW242" s="11">
        <v>176</v>
      </c>
      <c r="AX242" s="203" t="s">
        <v>248</v>
      </c>
      <c r="AY242" s="235" t="s">
        <v>248</v>
      </c>
      <c r="AZ242" s="138">
        <v>54056</v>
      </c>
      <c r="BA242" s="188" t="s">
        <v>248</v>
      </c>
      <c r="BB242" s="203" t="s">
        <v>248</v>
      </c>
      <c r="BC242" s="203" t="s">
        <v>248</v>
      </c>
      <c r="BD242" s="217" t="s">
        <v>61</v>
      </c>
      <c r="BE242" s="201" t="s">
        <v>62</v>
      </c>
      <c r="BF242" s="201" t="s">
        <v>63</v>
      </c>
      <c r="BG242" s="201" t="s">
        <v>196</v>
      </c>
      <c r="BH242" s="456" t="s">
        <v>511</v>
      </c>
      <c r="BI242" s="218" t="s">
        <v>64</v>
      </c>
      <c r="BJ242" s="370">
        <v>214</v>
      </c>
      <c r="BK242" s="370">
        <v>1</v>
      </c>
      <c r="BL242" s="219" t="s">
        <v>65</v>
      </c>
      <c r="BM242" s="52"/>
      <c r="BN242" s="218" t="s">
        <v>343</v>
      </c>
      <c r="BO242" s="217" t="s">
        <v>70</v>
      </c>
      <c r="BP242" s="201" t="s">
        <v>681</v>
      </c>
      <c r="BQ242" s="52" t="s">
        <v>717</v>
      </c>
    </row>
    <row r="243" spans="1:69" ht="15.75">
      <c r="A243" s="207" t="s">
        <v>37</v>
      </c>
      <c r="B243" s="208" t="s">
        <v>40</v>
      </c>
      <c r="C243" s="202" t="s">
        <v>35</v>
      </c>
      <c r="D243" s="210" t="s">
        <v>182</v>
      </c>
      <c r="E243" s="24" t="s">
        <v>257</v>
      </c>
      <c r="F243" s="86">
        <v>81</v>
      </c>
      <c r="G243" s="80">
        <v>3</v>
      </c>
      <c r="H243" s="204"/>
      <c r="I243" s="204"/>
      <c r="J243" s="204"/>
      <c r="K243" s="204"/>
      <c r="L243" s="80">
        <v>1</v>
      </c>
      <c r="M243" s="203"/>
      <c r="N243" s="52">
        <v>0</v>
      </c>
      <c r="O243" s="204"/>
      <c r="P243" s="204"/>
      <c r="Q243" s="11">
        <v>7.6232204285999998</v>
      </c>
      <c r="R243" s="204"/>
      <c r="S243" s="204"/>
      <c r="T243" s="53">
        <v>13.268749999999999</v>
      </c>
      <c r="U243" s="204"/>
      <c r="V243" s="204"/>
      <c r="W243" s="11">
        <v>7.8142724285713996</v>
      </c>
      <c r="X243" s="204"/>
      <c r="Y243" s="204"/>
      <c r="Z243" s="53">
        <v>13.393749999999999</v>
      </c>
      <c r="AA243" s="204"/>
      <c r="AB243" s="204"/>
      <c r="AC243" s="204"/>
      <c r="AD243" s="204"/>
      <c r="AE243" s="204"/>
      <c r="AF243" s="9">
        <v>3.1591651216287557</v>
      </c>
      <c r="AG243" s="9">
        <v>539</v>
      </c>
      <c r="AH243" s="9">
        <v>0.55046204464452408</v>
      </c>
      <c r="AI243" s="9">
        <v>66</v>
      </c>
      <c r="AJ243" s="9">
        <v>2.1513392857142857</v>
      </c>
      <c r="AK243" s="9" t="s">
        <v>248</v>
      </c>
      <c r="AL243" s="9">
        <v>76</v>
      </c>
      <c r="AM243" s="9">
        <v>3.1640789488652588</v>
      </c>
      <c r="AN243" s="9">
        <v>3.2183908045977012</v>
      </c>
      <c r="AO243" s="73">
        <v>0</v>
      </c>
      <c r="AP243" s="80">
        <v>0</v>
      </c>
      <c r="AQ243" s="80">
        <v>0</v>
      </c>
      <c r="AR243" s="224">
        <v>156</v>
      </c>
      <c r="AS243" s="224" t="s">
        <v>248</v>
      </c>
      <c r="AT243" s="11">
        <v>6108.5290000000005</v>
      </c>
      <c r="AU243" s="11">
        <v>0</v>
      </c>
      <c r="AV243" s="11">
        <v>0</v>
      </c>
      <c r="AW243" s="11">
        <v>156</v>
      </c>
      <c r="AX243" s="203" t="s">
        <v>248</v>
      </c>
      <c r="AY243" s="235" t="s">
        <v>248</v>
      </c>
      <c r="AZ243" s="138">
        <v>54056</v>
      </c>
      <c r="BA243" s="188" t="s">
        <v>248</v>
      </c>
      <c r="BB243" s="203" t="s">
        <v>248</v>
      </c>
      <c r="BC243" s="203" t="s">
        <v>248</v>
      </c>
      <c r="BD243" s="217" t="s">
        <v>61</v>
      </c>
      <c r="BE243" s="201" t="s">
        <v>62</v>
      </c>
      <c r="BF243" s="201" t="s">
        <v>63</v>
      </c>
      <c r="BG243" s="201" t="s">
        <v>196</v>
      </c>
      <c r="BH243" s="456" t="s">
        <v>511</v>
      </c>
      <c r="BI243" s="218" t="s">
        <v>66</v>
      </c>
      <c r="BJ243" s="370">
        <v>214</v>
      </c>
      <c r="BK243" s="370">
        <v>7</v>
      </c>
      <c r="BL243" s="219" t="s">
        <v>65</v>
      </c>
      <c r="BM243" s="52"/>
      <c r="BN243" s="218" t="s">
        <v>343</v>
      </c>
      <c r="BO243" s="217" t="s">
        <v>70</v>
      </c>
      <c r="BP243" s="201" t="s">
        <v>681</v>
      </c>
      <c r="BQ243" s="52" t="s">
        <v>717</v>
      </c>
    </row>
    <row r="244" spans="1:69" ht="15.75">
      <c r="A244" s="207" t="s">
        <v>37</v>
      </c>
      <c r="B244" s="208" t="s">
        <v>40</v>
      </c>
      <c r="C244" s="202" t="s">
        <v>35</v>
      </c>
      <c r="D244" s="210" t="s">
        <v>182</v>
      </c>
      <c r="E244" s="24" t="s">
        <v>257</v>
      </c>
      <c r="F244" s="86">
        <v>81</v>
      </c>
      <c r="G244" s="80">
        <v>0</v>
      </c>
      <c r="H244" s="204"/>
      <c r="I244" s="204"/>
      <c r="J244" s="204"/>
      <c r="K244" s="204"/>
      <c r="L244" s="80">
        <v>0</v>
      </c>
      <c r="M244" s="203"/>
      <c r="N244" s="52">
        <v>0</v>
      </c>
      <c r="O244" s="204"/>
      <c r="P244" s="204"/>
      <c r="Q244" s="11">
        <v>6.1557404691000004</v>
      </c>
      <c r="R244" s="204"/>
      <c r="S244" s="204"/>
      <c r="T244" s="53">
        <v>8.9750000000000014</v>
      </c>
      <c r="U244" s="204"/>
      <c r="V244" s="204"/>
      <c r="W244" s="11">
        <v>5.5257157777777</v>
      </c>
      <c r="X244" s="204"/>
      <c r="Y244" s="204"/>
      <c r="Z244" s="53">
        <v>7.9916666666666671</v>
      </c>
      <c r="AA244" s="204"/>
      <c r="AB244" s="204"/>
      <c r="AC244" s="204"/>
      <c r="AD244" s="204"/>
      <c r="AE244" s="204"/>
      <c r="AF244" s="9">
        <v>3.4743562724434724</v>
      </c>
      <c r="AG244" s="9">
        <v>567</v>
      </c>
      <c r="AH244" s="9">
        <v>0.50771495427503255</v>
      </c>
      <c r="AI244" s="9">
        <v>32</v>
      </c>
      <c r="AJ244" s="9">
        <v>2.413095238095238</v>
      </c>
      <c r="AK244" s="9" t="s">
        <v>248</v>
      </c>
      <c r="AL244" s="9">
        <v>77</v>
      </c>
      <c r="AM244" s="9">
        <v>3.5132838713215988</v>
      </c>
      <c r="AN244" s="9">
        <v>3.611198738170347</v>
      </c>
      <c r="AO244" s="73">
        <v>0</v>
      </c>
      <c r="AP244" s="80">
        <v>0</v>
      </c>
      <c r="AQ244" s="80">
        <v>0</v>
      </c>
      <c r="AR244" s="224">
        <v>162</v>
      </c>
      <c r="AS244" s="224" t="s">
        <v>248</v>
      </c>
      <c r="AT244" s="11">
        <v>6117.9409999999998</v>
      </c>
      <c r="AU244" s="11">
        <v>56.756999999999998</v>
      </c>
      <c r="AV244" s="11">
        <v>0</v>
      </c>
      <c r="AW244" s="11">
        <v>162</v>
      </c>
      <c r="AX244" s="203" t="s">
        <v>248</v>
      </c>
      <c r="AY244" s="235" t="s">
        <v>248</v>
      </c>
      <c r="AZ244" s="138">
        <v>54056</v>
      </c>
      <c r="BA244" s="188" t="s">
        <v>248</v>
      </c>
      <c r="BB244" s="203" t="s">
        <v>248</v>
      </c>
      <c r="BC244" s="203" t="s">
        <v>248</v>
      </c>
      <c r="BD244" s="217" t="s">
        <v>61</v>
      </c>
      <c r="BE244" s="201" t="s">
        <v>62</v>
      </c>
      <c r="BF244" s="201" t="s">
        <v>63</v>
      </c>
      <c r="BG244" s="201" t="s">
        <v>196</v>
      </c>
      <c r="BH244" s="456" t="s">
        <v>511</v>
      </c>
      <c r="BI244" s="218" t="s">
        <v>67</v>
      </c>
      <c r="BJ244" s="370">
        <v>214</v>
      </c>
      <c r="BK244" s="370">
        <v>3</v>
      </c>
      <c r="BL244" s="219" t="s">
        <v>65</v>
      </c>
      <c r="BM244" s="52"/>
      <c r="BN244" s="218" t="s">
        <v>343</v>
      </c>
      <c r="BO244" s="217" t="s">
        <v>70</v>
      </c>
      <c r="BP244" s="201" t="s">
        <v>681</v>
      </c>
      <c r="BQ244" s="52" t="s">
        <v>717</v>
      </c>
    </row>
    <row r="245" spans="1:69" ht="15.75">
      <c r="A245" s="207" t="s">
        <v>37</v>
      </c>
      <c r="B245" s="208" t="s">
        <v>40</v>
      </c>
      <c r="C245" s="202" t="s">
        <v>35</v>
      </c>
      <c r="D245" s="210" t="s">
        <v>182</v>
      </c>
      <c r="E245" s="24" t="s">
        <v>257</v>
      </c>
      <c r="F245" s="86">
        <v>69</v>
      </c>
      <c r="G245" s="80">
        <v>0</v>
      </c>
      <c r="H245" s="204"/>
      <c r="I245" s="204"/>
      <c r="J245" s="204"/>
      <c r="K245" s="204"/>
      <c r="L245" s="80">
        <v>0</v>
      </c>
      <c r="M245" s="203"/>
      <c r="N245" s="52">
        <v>0</v>
      </c>
      <c r="O245" s="204"/>
      <c r="P245" s="204"/>
      <c r="Q245" s="11">
        <v>7.2859709129999999</v>
      </c>
      <c r="R245" s="204"/>
      <c r="S245" s="204"/>
      <c r="T245" s="53">
        <v>9.3874999999999993</v>
      </c>
      <c r="U245" s="204"/>
      <c r="V245" s="204"/>
      <c r="W245" s="11">
        <v>7.3723911014491996</v>
      </c>
      <c r="X245" s="204"/>
      <c r="Y245" s="204"/>
      <c r="Z245" s="53">
        <v>9.2749999999999986</v>
      </c>
      <c r="AA245" s="204"/>
      <c r="AB245" s="204"/>
      <c r="AC245" s="204"/>
      <c r="AD245" s="204"/>
      <c r="AE245" s="204"/>
      <c r="AF245" s="9">
        <v>2.875483189310347</v>
      </c>
      <c r="AG245" s="9">
        <v>483</v>
      </c>
      <c r="AH245" s="9">
        <v>0.44507765758969958</v>
      </c>
      <c r="AI245" s="9">
        <v>80</v>
      </c>
      <c r="AJ245" s="9">
        <v>2.0013392857142858</v>
      </c>
      <c r="AK245" s="9" t="s">
        <v>248</v>
      </c>
      <c r="AL245" s="9">
        <v>0</v>
      </c>
      <c r="AM245" s="9"/>
      <c r="AN245" s="9"/>
      <c r="AO245" s="73">
        <v>0</v>
      </c>
      <c r="AP245" s="80">
        <v>0</v>
      </c>
      <c r="AQ245" s="80">
        <v>0</v>
      </c>
      <c r="AR245" s="224">
        <v>138</v>
      </c>
      <c r="AS245" s="224" t="s">
        <v>248</v>
      </c>
      <c r="AT245" s="11">
        <v>4255.4250000000002</v>
      </c>
      <c r="AU245" s="11">
        <v>1022.4690000000001</v>
      </c>
      <c r="AV245" s="11">
        <v>0</v>
      </c>
      <c r="AW245" s="11">
        <v>138</v>
      </c>
      <c r="AX245" s="203" t="s">
        <v>248</v>
      </c>
      <c r="AY245" s="235" t="s">
        <v>248</v>
      </c>
      <c r="AZ245" s="138">
        <v>54056</v>
      </c>
      <c r="BA245" s="188" t="s">
        <v>248</v>
      </c>
      <c r="BB245" s="203" t="s">
        <v>248</v>
      </c>
      <c r="BC245" s="203" t="s">
        <v>248</v>
      </c>
      <c r="BD245" s="217" t="s">
        <v>61</v>
      </c>
      <c r="BE245" s="201" t="s">
        <v>62</v>
      </c>
      <c r="BF245" s="201" t="s">
        <v>63</v>
      </c>
      <c r="BG245" s="201" t="s">
        <v>196</v>
      </c>
      <c r="BH245" s="456" t="s">
        <v>511</v>
      </c>
      <c r="BI245" s="218" t="s">
        <v>68</v>
      </c>
      <c r="BJ245" s="370">
        <v>214</v>
      </c>
      <c r="BK245" s="370">
        <v>4</v>
      </c>
      <c r="BL245" s="219" t="s">
        <v>65</v>
      </c>
      <c r="BM245" s="52"/>
      <c r="BN245" s="218" t="s">
        <v>343</v>
      </c>
      <c r="BO245" s="217" t="s">
        <v>70</v>
      </c>
      <c r="BP245" s="201" t="s">
        <v>681</v>
      </c>
      <c r="BQ245" s="52" t="s">
        <v>717</v>
      </c>
    </row>
    <row r="246" spans="1:69" ht="15.75">
      <c r="A246" s="207" t="s">
        <v>37</v>
      </c>
      <c r="B246" s="208" t="s">
        <v>40</v>
      </c>
      <c r="C246" s="202" t="s">
        <v>35</v>
      </c>
      <c r="D246" s="210" t="s">
        <v>182</v>
      </c>
      <c r="E246" s="24" t="s">
        <v>666</v>
      </c>
      <c r="F246" s="86">
        <v>74</v>
      </c>
      <c r="G246" s="80">
        <v>0</v>
      </c>
      <c r="H246" s="204"/>
      <c r="I246" s="204"/>
      <c r="J246" s="204"/>
      <c r="K246" s="204"/>
      <c r="L246" s="80">
        <v>0</v>
      </c>
      <c r="M246" s="203"/>
      <c r="N246" s="52">
        <v>0</v>
      </c>
      <c r="O246" s="204"/>
      <c r="P246" s="204"/>
      <c r="Q246" s="11">
        <v>5.6288511622000001</v>
      </c>
      <c r="R246" s="204"/>
      <c r="S246" s="204"/>
      <c r="T246" s="53">
        <v>10.074999999999999</v>
      </c>
      <c r="U246" s="204"/>
      <c r="V246" s="204"/>
      <c r="W246" s="11">
        <v>5.4669998108108002</v>
      </c>
      <c r="X246" s="204"/>
      <c r="Y246" s="204"/>
      <c r="Z246" s="53">
        <v>10.074999999999999</v>
      </c>
      <c r="AA246" s="204"/>
      <c r="AB246" s="204"/>
      <c r="AC246" s="204"/>
      <c r="AD246" s="204"/>
      <c r="AE246" s="204"/>
      <c r="AF246" s="9">
        <v>3.699922795691545</v>
      </c>
      <c r="AG246" s="9">
        <v>518</v>
      </c>
      <c r="AH246" s="9">
        <v>0.37710027614475178</v>
      </c>
      <c r="AI246" s="9">
        <v>9</v>
      </c>
      <c r="AJ246" s="9">
        <v>2.8017857142857143</v>
      </c>
      <c r="AK246" s="9" t="s">
        <v>248</v>
      </c>
      <c r="AL246" s="9">
        <v>74</v>
      </c>
      <c r="AM246" s="9">
        <v>3.699922795691545</v>
      </c>
      <c r="AN246" s="9">
        <v>3.7146739130434785</v>
      </c>
      <c r="AO246" s="73">
        <v>0</v>
      </c>
      <c r="AP246" s="80">
        <v>0</v>
      </c>
      <c r="AQ246" s="80">
        <v>0</v>
      </c>
      <c r="AR246" s="224">
        <v>148</v>
      </c>
      <c r="AS246" s="224" t="s">
        <v>248</v>
      </c>
      <c r="AT246" s="11">
        <v>5604.2690000000002</v>
      </c>
      <c r="AU246" s="11">
        <v>0</v>
      </c>
      <c r="AV246" s="11">
        <v>0</v>
      </c>
      <c r="AW246" s="11">
        <v>148</v>
      </c>
      <c r="AX246" s="203" t="s">
        <v>248</v>
      </c>
      <c r="AY246" s="235" t="s">
        <v>248</v>
      </c>
      <c r="AZ246" s="138">
        <v>39178</v>
      </c>
      <c r="BA246" s="188" t="s">
        <v>248</v>
      </c>
      <c r="BB246" s="203" t="s">
        <v>248</v>
      </c>
      <c r="BC246" s="203" t="s">
        <v>248</v>
      </c>
      <c r="BD246" s="217" t="s">
        <v>61</v>
      </c>
      <c r="BE246" s="201" t="s">
        <v>62</v>
      </c>
      <c r="BF246" s="201" t="s">
        <v>63</v>
      </c>
      <c r="BG246" s="201" t="s">
        <v>196</v>
      </c>
      <c r="BH246" s="456" t="s">
        <v>512</v>
      </c>
      <c r="BI246" s="218" t="s">
        <v>64</v>
      </c>
      <c r="BJ246" s="370">
        <v>214</v>
      </c>
      <c r="BK246" s="370">
        <v>1</v>
      </c>
      <c r="BL246" s="219" t="s">
        <v>65</v>
      </c>
      <c r="BM246" s="52"/>
      <c r="BN246" s="218" t="s">
        <v>343</v>
      </c>
      <c r="BO246" s="217" t="s">
        <v>350</v>
      </c>
      <c r="BP246" s="201" t="s">
        <v>703</v>
      </c>
      <c r="BQ246" s="52" t="s">
        <v>718</v>
      </c>
    </row>
    <row r="247" spans="1:69" ht="15.75">
      <c r="A247" s="207" t="s">
        <v>37</v>
      </c>
      <c r="B247" s="208" t="s">
        <v>40</v>
      </c>
      <c r="C247" s="202" t="s">
        <v>35</v>
      </c>
      <c r="D247" s="210" t="s">
        <v>182</v>
      </c>
      <c r="E247" s="24" t="s">
        <v>666</v>
      </c>
      <c r="F247" s="86">
        <v>61</v>
      </c>
      <c r="G247" s="80">
        <v>0</v>
      </c>
      <c r="H247" s="204"/>
      <c r="I247" s="204"/>
      <c r="J247" s="204"/>
      <c r="K247" s="204"/>
      <c r="L247" s="80">
        <v>1</v>
      </c>
      <c r="M247" s="203"/>
      <c r="N247" s="52">
        <v>0</v>
      </c>
      <c r="O247" s="204"/>
      <c r="P247" s="204"/>
      <c r="Q247" s="11">
        <v>6.8332499000000002</v>
      </c>
      <c r="R247" s="204"/>
      <c r="S247" s="204"/>
      <c r="T247" s="53">
        <v>9</v>
      </c>
      <c r="U247" s="204"/>
      <c r="V247" s="204"/>
      <c r="W247" s="11">
        <v>6.7043165333332997</v>
      </c>
      <c r="X247" s="204"/>
      <c r="Y247" s="204"/>
      <c r="Z247" s="53">
        <v>8.8333333333333339</v>
      </c>
      <c r="AA247" s="204"/>
      <c r="AB247" s="204"/>
      <c r="AC247" s="204"/>
      <c r="AD247" s="204"/>
      <c r="AE247" s="204"/>
      <c r="AF247" s="9">
        <v>3.3455952442827686</v>
      </c>
      <c r="AG247" s="9">
        <v>420</v>
      </c>
      <c r="AH247" s="9">
        <v>0.49278231806902068</v>
      </c>
      <c r="AI247" s="9">
        <v>26</v>
      </c>
      <c r="AJ247" s="9">
        <v>2.4</v>
      </c>
      <c r="AK247" s="9" t="s">
        <v>248</v>
      </c>
      <c r="AL247" s="9">
        <v>60</v>
      </c>
      <c r="AM247" s="9">
        <v>3.3455952442827686</v>
      </c>
      <c r="AN247" s="9">
        <v>3.4038461538461537</v>
      </c>
      <c r="AO247" s="73">
        <v>0</v>
      </c>
      <c r="AP247" s="80">
        <v>0</v>
      </c>
      <c r="AQ247" s="80">
        <v>0</v>
      </c>
      <c r="AR247" s="224">
        <v>122</v>
      </c>
      <c r="AS247" s="224" t="s">
        <v>248</v>
      </c>
      <c r="AT247" s="11">
        <v>4619.0969999999998</v>
      </c>
      <c r="AU247" s="11">
        <v>0</v>
      </c>
      <c r="AV247" s="11">
        <v>0</v>
      </c>
      <c r="AW247" s="11">
        <v>122</v>
      </c>
      <c r="AX247" s="203" t="s">
        <v>248</v>
      </c>
      <c r="AY247" s="235" t="s">
        <v>248</v>
      </c>
      <c r="AZ247" s="138">
        <v>39178</v>
      </c>
      <c r="BA247" s="188" t="s">
        <v>248</v>
      </c>
      <c r="BB247" s="203" t="s">
        <v>248</v>
      </c>
      <c r="BC247" s="203" t="s">
        <v>248</v>
      </c>
      <c r="BD247" s="217" t="s">
        <v>61</v>
      </c>
      <c r="BE247" s="201" t="s">
        <v>62</v>
      </c>
      <c r="BF247" s="201" t="s">
        <v>63</v>
      </c>
      <c r="BG247" s="201" t="s">
        <v>196</v>
      </c>
      <c r="BH247" s="455" t="s">
        <v>512</v>
      </c>
      <c r="BI247" s="218" t="s">
        <v>66</v>
      </c>
      <c r="BJ247" s="370">
        <v>214</v>
      </c>
      <c r="BK247" s="370">
        <v>7</v>
      </c>
      <c r="BL247" s="219" t="s">
        <v>65</v>
      </c>
      <c r="BM247" s="52"/>
      <c r="BN247" s="218" t="s">
        <v>343</v>
      </c>
      <c r="BO247" s="217" t="s">
        <v>350</v>
      </c>
      <c r="BP247" s="201" t="s">
        <v>703</v>
      </c>
      <c r="BQ247" s="52" t="s">
        <v>718</v>
      </c>
    </row>
    <row r="248" spans="1:69" ht="15.75">
      <c r="A248" s="207" t="s">
        <v>37</v>
      </c>
      <c r="B248" s="208" t="s">
        <v>40</v>
      </c>
      <c r="C248" s="202" t="s">
        <v>35</v>
      </c>
      <c r="D248" s="210" t="s">
        <v>182</v>
      </c>
      <c r="E248" s="24" t="s">
        <v>666</v>
      </c>
      <c r="F248" s="86">
        <v>71</v>
      </c>
      <c r="G248" s="80">
        <v>1</v>
      </c>
      <c r="H248" s="204"/>
      <c r="I248" s="204"/>
      <c r="J248" s="204"/>
      <c r="K248" s="204"/>
      <c r="L248" s="80">
        <v>0</v>
      </c>
      <c r="M248" s="203"/>
      <c r="N248" s="52">
        <v>0</v>
      </c>
      <c r="O248" s="204"/>
      <c r="P248" s="204"/>
      <c r="Q248" s="11">
        <v>7.5205282429000002</v>
      </c>
      <c r="R248" s="204"/>
      <c r="S248" s="204"/>
      <c r="T248" s="53">
        <v>9.9166666666666661</v>
      </c>
      <c r="U248" s="204"/>
      <c r="V248" s="204"/>
      <c r="W248" s="11">
        <v>7.6108996571427996</v>
      </c>
      <c r="X248" s="204"/>
      <c r="Y248" s="204"/>
      <c r="Z248" s="53">
        <v>9.4375</v>
      </c>
      <c r="AA248" s="204"/>
      <c r="AB248" s="204"/>
      <c r="AC248" s="204"/>
      <c r="AD248" s="204"/>
      <c r="AE248" s="204"/>
      <c r="AF248" s="9">
        <v>3.4459183763484562</v>
      </c>
      <c r="AG248" s="9">
        <v>490</v>
      </c>
      <c r="AH248" s="9">
        <v>0.51663714877223743</v>
      </c>
      <c r="AI248" s="9">
        <v>36</v>
      </c>
      <c r="AJ248" s="9">
        <v>2.314516129032258</v>
      </c>
      <c r="AK248" s="9" t="s">
        <v>248</v>
      </c>
      <c r="AL248" s="9">
        <v>70</v>
      </c>
      <c r="AM248" s="9">
        <v>3.4459183763484562</v>
      </c>
      <c r="AN248" s="9">
        <v>3.5805860805860807</v>
      </c>
      <c r="AO248" s="73">
        <v>0</v>
      </c>
      <c r="AP248" s="80">
        <v>0</v>
      </c>
      <c r="AQ248" s="80">
        <v>0</v>
      </c>
      <c r="AR248" s="224">
        <v>140</v>
      </c>
      <c r="AS248" s="224" t="s">
        <v>248</v>
      </c>
      <c r="AT248" s="11">
        <v>5364.3379999999997</v>
      </c>
      <c r="AU248" s="11">
        <v>0</v>
      </c>
      <c r="AV248" s="11">
        <v>0</v>
      </c>
      <c r="AW248" s="11">
        <v>140</v>
      </c>
      <c r="AX248" s="203" t="s">
        <v>248</v>
      </c>
      <c r="AY248" s="235" t="s">
        <v>248</v>
      </c>
      <c r="AZ248" s="138">
        <v>39178</v>
      </c>
      <c r="BA248" s="188" t="s">
        <v>248</v>
      </c>
      <c r="BB248" s="203" t="s">
        <v>248</v>
      </c>
      <c r="BC248" s="203" t="s">
        <v>248</v>
      </c>
      <c r="BD248" s="217" t="s">
        <v>61</v>
      </c>
      <c r="BE248" s="201" t="s">
        <v>62</v>
      </c>
      <c r="BF248" s="201" t="s">
        <v>63</v>
      </c>
      <c r="BG248" s="201" t="s">
        <v>196</v>
      </c>
      <c r="BH248" s="456" t="s">
        <v>512</v>
      </c>
      <c r="BI248" s="218" t="s">
        <v>67</v>
      </c>
      <c r="BJ248" s="370">
        <v>214</v>
      </c>
      <c r="BK248" s="370">
        <v>3</v>
      </c>
      <c r="BL248" s="219" t="s">
        <v>65</v>
      </c>
      <c r="BM248" s="52"/>
      <c r="BN248" s="218" t="s">
        <v>343</v>
      </c>
      <c r="BO248" s="217" t="s">
        <v>350</v>
      </c>
      <c r="BP248" s="201" t="s">
        <v>703</v>
      </c>
      <c r="BQ248" s="52" t="s">
        <v>718</v>
      </c>
    </row>
    <row r="249" spans="1:69" ht="15.75">
      <c r="A249" s="207" t="s">
        <v>37</v>
      </c>
      <c r="B249" s="208" t="s">
        <v>40</v>
      </c>
      <c r="C249" s="202" t="s">
        <v>35</v>
      </c>
      <c r="D249" s="210" t="s">
        <v>182</v>
      </c>
      <c r="E249" s="24" t="s">
        <v>666</v>
      </c>
      <c r="F249" s="86">
        <v>58</v>
      </c>
      <c r="G249" s="80">
        <v>1</v>
      </c>
      <c r="H249" s="204"/>
      <c r="I249" s="204"/>
      <c r="J249" s="204"/>
      <c r="K249" s="204"/>
      <c r="L249" s="80">
        <v>0</v>
      </c>
      <c r="M249" s="203"/>
      <c r="N249" s="52">
        <v>0</v>
      </c>
      <c r="O249" s="204"/>
      <c r="P249" s="204"/>
      <c r="Q249" s="11">
        <v>7.0552280526000004</v>
      </c>
      <c r="R249" s="204"/>
      <c r="S249" s="204"/>
      <c r="T249" s="53">
        <v>8.2874999999999996</v>
      </c>
      <c r="U249" s="204"/>
      <c r="V249" s="204"/>
      <c r="W249" s="11">
        <v>7.1714558947368001</v>
      </c>
      <c r="X249" s="204"/>
      <c r="Y249" s="204"/>
      <c r="Z249" s="53">
        <v>8.2874999999999996</v>
      </c>
      <c r="AA249" s="204"/>
      <c r="AB249" s="204"/>
      <c r="AC249" s="204"/>
      <c r="AD249" s="204"/>
      <c r="AE249" s="204"/>
      <c r="AF249" s="9">
        <v>2.7563775567984097</v>
      </c>
      <c r="AG249" s="9">
        <v>399</v>
      </c>
      <c r="AH249" s="9">
        <v>0.29131347507702315</v>
      </c>
      <c r="AI249" s="9">
        <v>65</v>
      </c>
      <c r="AJ249" s="9">
        <v>2.0977678571428573</v>
      </c>
      <c r="AK249" s="9" t="s">
        <v>248</v>
      </c>
      <c r="AL249" s="9">
        <v>0</v>
      </c>
      <c r="AM249" s="9"/>
      <c r="AN249" s="9"/>
      <c r="AO249" s="73">
        <v>0</v>
      </c>
      <c r="AP249" s="80">
        <v>0</v>
      </c>
      <c r="AQ249" s="80">
        <v>0</v>
      </c>
      <c r="AR249" s="224">
        <v>114</v>
      </c>
      <c r="AS249" s="224" t="s">
        <v>248</v>
      </c>
      <c r="AT249" s="11">
        <v>4204.5460000000003</v>
      </c>
      <c r="AU249" s="11">
        <v>134.529</v>
      </c>
      <c r="AV249" s="11">
        <v>0</v>
      </c>
      <c r="AW249" s="11">
        <v>114</v>
      </c>
      <c r="AX249" s="203" t="s">
        <v>248</v>
      </c>
      <c r="AY249" s="235" t="s">
        <v>248</v>
      </c>
      <c r="AZ249" s="138">
        <v>39178</v>
      </c>
      <c r="BA249" s="188" t="s">
        <v>248</v>
      </c>
      <c r="BB249" s="203" t="s">
        <v>248</v>
      </c>
      <c r="BC249" s="203" t="s">
        <v>248</v>
      </c>
      <c r="BD249" s="217" t="s">
        <v>61</v>
      </c>
      <c r="BE249" s="201" t="s">
        <v>62</v>
      </c>
      <c r="BF249" s="201" t="s">
        <v>63</v>
      </c>
      <c r="BG249" s="201" t="s">
        <v>196</v>
      </c>
      <c r="BH249" s="456" t="s">
        <v>512</v>
      </c>
      <c r="BI249" s="218" t="s">
        <v>68</v>
      </c>
      <c r="BJ249" s="370">
        <v>214</v>
      </c>
      <c r="BK249" s="370">
        <v>4</v>
      </c>
      <c r="BL249" s="219" t="s">
        <v>65</v>
      </c>
      <c r="BM249" s="52"/>
      <c r="BN249" s="218" t="s">
        <v>343</v>
      </c>
      <c r="BO249" s="217" t="s">
        <v>350</v>
      </c>
      <c r="BP249" s="201" t="s">
        <v>703</v>
      </c>
      <c r="BQ249" s="52" t="s">
        <v>718</v>
      </c>
    </row>
    <row r="250" spans="1:69" ht="15.75">
      <c r="A250" s="207" t="s">
        <v>37</v>
      </c>
      <c r="B250" s="208" t="s">
        <v>40</v>
      </c>
      <c r="C250" s="202" t="s">
        <v>35</v>
      </c>
      <c r="D250" s="210" t="s">
        <v>182</v>
      </c>
      <c r="E250" s="24" t="s">
        <v>568</v>
      </c>
      <c r="F250" s="86">
        <v>43</v>
      </c>
      <c r="G250" s="80">
        <v>0</v>
      </c>
      <c r="H250" s="204"/>
      <c r="I250" s="204"/>
      <c r="J250" s="204"/>
      <c r="K250" s="204"/>
      <c r="L250" s="80">
        <v>0</v>
      </c>
      <c r="M250" s="203"/>
      <c r="N250" s="52">
        <v>0</v>
      </c>
      <c r="O250" s="204"/>
      <c r="P250" s="204"/>
      <c r="Q250" s="11">
        <v>5.6709300697999998</v>
      </c>
      <c r="R250" s="204"/>
      <c r="S250" s="204"/>
      <c r="T250" s="53">
        <v>7.3083333333333336</v>
      </c>
      <c r="U250" s="204"/>
      <c r="V250" s="204"/>
      <c r="W250" s="11">
        <v>5.3633486744186003</v>
      </c>
      <c r="X250" s="204"/>
      <c r="Y250" s="204"/>
      <c r="Z250" s="53">
        <v>6.8083333333333336</v>
      </c>
      <c r="AA250" s="204"/>
      <c r="AB250" s="204"/>
      <c r="AC250" s="204"/>
      <c r="AD250" s="204"/>
      <c r="AE250" s="204"/>
      <c r="AF250" s="9">
        <v>3.7876412274433533</v>
      </c>
      <c r="AG250" s="9">
        <v>301</v>
      </c>
      <c r="AH250" s="9">
        <v>0.33605752816591955</v>
      </c>
      <c r="AI250" s="9">
        <v>4</v>
      </c>
      <c r="AJ250" s="9">
        <v>3.0698275862068964</v>
      </c>
      <c r="AK250" s="9" t="s">
        <v>248</v>
      </c>
      <c r="AL250" s="9">
        <v>43</v>
      </c>
      <c r="AM250" s="9">
        <v>3.7876412274433533</v>
      </c>
      <c r="AN250" s="9">
        <v>3.7534403669724772</v>
      </c>
      <c r="AO250" s="73">
        <v>0</v>
      </c>
      <c r="AP250" s="80">
        <v>0</v>
      </c>
      <c r="AQ250" s="80">
        <v>0</v>
      </c>
      <c r="AR250" s="224">
        <v>86</v>
      </c>
      <c r="AS250" s="224" t="s">
        <v>248</v>
      </c>
      <c r="AT250" s="11">
        <v>3095.6689999999999</v>
      </c>
      <c r="AU250" s="11">
        <v>0</v>
      </c>
      <c r="AV250" s="11">
        <v>0</v>
      </c>
      <c r="AW250" s="11">
        <v>86</v>
      </c>
      <c r="AX250" s="203" t="s">
        <v>248</v>
      </c>
      <c r="AY250" s="235" t="s">
        <v>248</v>
      </c>
      <c r="AZ250" s="138">
        <v>46862</v>
      </c>
      <c r="BA250" s="188" t="s">
        <v>248</v>
      </c>
      <c r="BB250" s="203" t="s">
        <v>248</v>
      </c>
      <c r="BC250" s="203" t="s">
        <v>248</v>
      </c>
      <c r="BD250" s="217" t="s">
        <v>61</v>
      </c>
      <c r="BE250" s="201" t="s">
        <v>62</v>
      </c>
      <c r="BF250" s="201" t="s">
        <v>63</v>
      </c>
      <c r="BG250" s="201" t="s">
        <v>196</v>
      </c>
      <c r="BH250" s="456" t="s">
        <v>515</v>
      </c>
      <c r="BI250" s="218" t="s">
        <v>64</v>
      </c>
      <c r="BJ250" s="370">
        <v>214</v>
      </c>
      <c r="BK250" s="370">
        <v>1</v>
      </c>
      <c r="BL250" s="219" t="s">
        <v>65</v>
      </c>
      <c r="BM250" s="52"/>
      <c r="BN250" s="218" t="s">
        <v>343</v>
      </c>
      <c r="BO250" s="217" t="s">
        <v>54</v>
      </c>
      <c r="BP250" s="201" t="s">
        <v>699</v>
      </c>
      <c r="BQ250" s="52" t="s">
        <v>715</v>
      </c>
    </row>
    <row r="251" spans="1:69" ht="15.75">
      <c r="A251" s="207" t="s">
        <v>37</v>
      </c>
      <c r="B251" s="208" t="s">
        <v>40</v>
      </c>
      <c r="C251" s="202" t="s">
        <v>35</v>
      </c>
      <c r="D251" s="210" t="s">
        <v>182</v>
      </c>
      <c r="E251" s="24" t="s">
        <v>568</v>
      </c>
      <c r="F251" s="86">
        <v>45</v>
      </c>
      <c r="G251" s="80">
        <v>0</v>
      </c>
      <c r="H251" s="204"/>
      <c r="I251" s="204"/>
      <c r="J251" s="204"/>
      <c r="K251" s="204"/>
      <c r="L251" s="80">
        <v>0</v>
      </c>
      <c r="M251" s="203"/>
      <c r="N251" s="52">
        <v>0</v>
      </c>
      <c r="O251" s="204"/>
      <c r="P251" s="204"/>
      <c r="Q251" s="11">
        <v>7.3468665778000002</v>
      </c>
      <c r="R251" s="204"/>
      <c r="S251" s="204"/>
      <c r="T251" s="53">
        <v>14.375</v>
      </c>
      <c r="U251" s="204"/>
      <c r="V251" s="204"/>
      <c r="W251" s="11">
        <v>7.1359107777777</v>
      </c>
      <c r="X251" s="204"/>
      <c r="Y251" s="204"/>
      <c r="Z251" s="53">
        <v>14.375</v>
      </c>
      <c r="AA251" s="204"/>
      <c r="AB251" s="204"/>
      <c r="AC251" s="204"/>
      <c r="AD251" s="204"/>
      <c r="AE251" s="204"/>
      <c r="AF251" s="9">
        <v>3.4910793728298612</v>
      </c>
      <c r="AG251" s="9">
        <v>315</v>
      </c>
      <c r="AH251" s="9">
        <v>0.41486263992928935</v>
      </c>
      <c r="AI251" s="9">
        <v>3</v>
      </c>
      <c r="AJ251" s="9">
        <v>2.6416666666666666</v>
      </c>
      <c r="AK251" s="9" t="s">
        <v>248</v>
      </c>
      <c r="AL251" s="9">
        <v>45</v>
      </c>
      <c r="AM251" s="9">
        <v>3.4910793728298612</v>
      </c>
      <c r="AN251" s="9">
        <v>3.5681818181818183</v>
      </c>
      <c r="AO251" s="73">
        <v>0</v>
      </c>
      <c r="AP251" s="80">
        <v>0</v>
      </c>
      <c r="AQ251" s="80">
        <v>0</v>
      </c>
      <c r="AR251" s="224">
        <v>90</v>
      </c>
      <c r="AS251" s="224" t="s">
        <v>248</v>
      </c>
      <c r="AT251" s="11">
        <v>3228.4810000000002</v>
      </c>
      <c r="AU251" s="11">
        <v>0</v>
      </c>
      <c r="AV251" s="11">
        <v>0</v>
      </c>
      <c r="AW251" s="11">
        <v>90</v>
      </c>
      <c r="AX251" s="203" t="s">
        <v>248</v>
      </c>
      <c r="AY251" s="235" t="s">
        <v>248</v>
      </c>
      <c r="AZ251" s="138">
        <v>46862</v>
      </c>
      <c r="BA251" s="188" t="s">
        <v>248</v>
      </c>
      <c r="BB251" s="203" t="s">
        <v>248</v>
      </c>
      <c r="BC251" s="203" t="s">
        <v>248</v>
      </c>
      <c r="BD251" s="217" t="s">
        <v>61</v>
      </c>
      <c r="BE251" s="201" t="s">
        <v>62</v>
      </c>
      <c r="BF251" s="201" t="s">
        <v>63</v>
      </c>
      <c r="BG251" s="201" t="s">
        <v>196</v>
      </c>
      <c r="BH251" s="456" t="s">
        <v>515</v>
      </c>
      <c r="BI251" s="218" t="s">
        <v>66</v>
      </c>
      <c r="BJ251" s="370">
        <v>214</v>
      </c>
      <c r="BK251" s="370">
        <v>7</v>
      </c>
      <c r="BL251" s="219" t="s">
        <v>65</v>
      </c>
      <c r="BM251" s="52"/>
      <c r="BN251" s="218" t="s">
        <v>343</v>
      </c>
      <c r="BO251" s="217" t="s">
        <v>54</v>
      </c>
      <c r="BP251" s="201" t="s">
        <v>699</v>
      </c>
      <c r="BQ251" s="52" t="s">
        <v>715</v>
      </c>
    </row>
    <row r="252" spans="1:69" ht="15.75">
      <c r="A252" s="207" t="s">
        <v>37</v>
      </c>
      <c r="B252" s="208" t="s">
        <v>40</v>
      </c>
      <c r="C252" s="202" t="s">
        <v>35</v>
      </c>
      <c r="D252" s="210" t="s">
        <v>182</v>
      </c>
      <c r="E252" s="24" t="s">
        <v>568</v>
      </c>
      <c r="F252" s="86">
        <v>45</v>
      </c>
      <c r="G252" s="80">
        <v>0</v>
      </c>
      <c r="H252" s="204"/>
      <c r="I252" s="204"/>
      <c r="J252" s="204"/>
      <c r="K252" s="204"/>
      <c r="L252" s="80">
        <v>0</v>
      </c>
      <c r="M252" s="203"/>
      <c r="N252" s="52">
        <v>0</v>
      </c>
      <c r="O252" s="204"/>
      <c r="P252" s="204"/>
      <c r="Q252" s="11">
        <v>6.6380886666999999</v>
      </c>
      <c r="R252" s="204"/>
      <c r="S252" s="204"/>
      <c r="T252" s="53">
        <v>7.895833333333333</v>
      </c>
      <c r="U252" s="204"/>
      <c r="V252" s="204"/>
      <c r="W252" s="11">
        <v>6.8571330888887996</v>
      </c>
      <c r="X252" s="204"/>
      <c r="Y252" s="204"/>
      <c r="Z252" s="53">
        <v>7.9821428571428568</v>
      </c>
      <c r="AA252" s="204"/>
      <c r="AB252" s="204"/>
      <c r="AC252" s="204"/>
      <c r="AD252" s="204"/>
      <c r="AE252" s="204"/>
      <c r="AF252" s="9">
        <v>3.4906666763245111</v>
      </c>
      <c r="AG252" s="9">
        <v>315</v>
      </c>
      <c r="AH252" s="9">
        <v>0.44881019759895163</v>
      </c>
      <c r="AI252" s="9">
        <v>9</v>
      </c>
      <c r="AJ252" s="9">
        <v>2.5865384615384617</v>
      </c>
      <c r="AK252" s="9" t="s">
        <v>248</v>
      </c>
      <c r="AL252" s="9">
        <v>45</v>
      </c>
      <c r="AM252" s="9">
        <v>3.4906666763245111</v>
      </c>
      <c r="AN252" s="9">
        <v>3.5805084745762712</v>
      </c>
      <c r="AO252" s="73">
        <v>0</v>
      </c>
      <c r="AP252" s="80">
        <v>0</v>
      </c>
      <c r="AQ252" s="80">
        <v>0</v>
      </c>
      <c r="AR252" s="224">
        <v>90</v>
      </c>
      <c r="AS252" s="224" t="s">
        <v>248</v>
      </c>
      <c r="AT252" s="11">
        <v>3240.846</v>
      </c>
      <c r="AU252" s="11">
        <v>0</v>
      </c>
      <c r="AV252" s="11">
        <v>0</v>
      </c>
      <c r="AW252" s="11">
        <v>90</v>
      </c>
      <c r="AX252" s="203" t="s">
        <v>248</v>
      </c>
      <c r="AY252" s="235" t="s">
        <v>248</v>
      </c>
      <c r="AZ252" s="138">
        <v>46862</v>
      </c>
      <c r="BA252" s="188" t="s">
        <v>248</v>
      </c>
      <c r="BB252" s="203" t="s">
        <v>248</v>
      </c>
      <c r="BC252" s="203" t="s">
        <v>248</v>
      </c>
      <c r="BD252" s="217" t="s">
        <v>61</v>
      </c>
      <c r="BE252" s="201" t="s">
        <v>62</v>
      </c>
      <c r="BF252" s="201" t="s">
        <v>63</v>
      </c>
      <c r="BG252" s="201" t="s">
        <v>196</v>
      </c>
      <c r="BH252" s="456" t="s">
        <v>515</v>
      </c>
      <c r="BI252" s="218" t="s">
        <v>67</v>
      </c>
      <c r="BJ252" s="370">
        <v>214</v>
      </c>
      <c r="BK252" s="370">
        <v>3</v>
      </c>
      <c r="BL252" s="219" t="s">
        <v>65</v>
      </c>
      <c r="BM252" s="52"/>
      <c r="BN252" s="218" t="s">
        <v>343</v>
      </c>
      <c r="BO252" s="217" t="s">
        <v>54</v>
      </c>
      <c r="BP252" s="201" t="s">
        <v>699</v>
      </c>
      <c r="BQ252" s="52" t="s">
        <v>715</v>
      </c>
    </row>
    <row r="253" spans="1:69" ht="15.75">
      <c r="A253" s="207" t="s">
        <v>37</v>
      </c>
      <c r="B253" s="208" t="s">
        <v>40</v>
      </c>
      <c r="C253" s="202" t="s">
        <v>35</v>
      </c>
      <c r="D253" s="210" t="s">
        <v>182</v>
      </c>
      <c r="E253" s="24" t="s">
        <v>568</v>
      </c>
      <c r="F253" s="86">
        <v>32</v>
      </c>
      <c r="G253" s="80">
        <v>2</v>
      </c>
      <c r="H253" s="204"/>
      <c r="I253" s="204"/>
      <c r="J253" s="204"/>
      <c r="K253" s="204"/>
      <c r="L253" s="80">
        <v>1</v>
      </c>
      <c r="M253" s="203"/>
      <c r="N253" s="52">
        <v>0</v>
      </c>
      <c r="O253" s="204"/>
      <c r="P253" s="204"/>
      <c r="Q253" s="11">
        <v>8.7875170689999997</v>
      </c>
      <c r="R253" s="204"/>
      <c r="S253" s="204"/>
      <c r="T253" s="53">
        <v>10.387499999999999</v>
      </c>
      <c r="U253" s="204"/>
      <c r="V253" s="204"/>
      <c r="W253" s="11">
        <v>8.8331032413793</v>
      </c>
      <c r="X253" s="204"/>
      <c r="Y253" s="204"/>
      <c r="Z253" s="53">
        <v>10.637499999999999</v>
      </c>
      <c r="AA253" s="204"/>
      <c r="AB253" s="204"/>
      <c r="AC253" s="204"/>
      <c r="AD253" s="204"/>
      <c r="AE253" s="204"/>
      <c r="AF253" s="9">
        <v>2.7642364519570259</v>
      </c>
      <c r="AG253" s="9">
        <v>203</v>
      </c>
      <c r="AH253" s="9">
        <v>0.27421946089714666</v>
      </c>
      <c r="AI253" s="9">
        <v>24</v>
      </c>
      <c r="AJ253" s="9">
        <v>2.1852272727272726</v>
      </c>
      <c r="AK253" s="9" t="s">
        <v>248</v>
      </c>
      <c r="AL253" s="9">
        <v>0</v>
      </c>
      <c r="AM253" s="9"/>
      <c r="AN253" s="9"/>
      <c r="AO253" s="73">
        <v>0</v>
      </c>
      <c r="AP253" s="80">
        <v>0</v>
      </c>
      <c r="AQ253" s="80">
        <v>0</v>
      </c>
      <c r="AR253" s="224">
        <v>60</v>
      </c>
      <c r="AS253" s="224" t="s">
        <v>248</v>
      </c>
      <c r="AT253" s="11">
        <v>2129.6750000000002</v>
      </c>
      <c r="AU253" s="11">
        <v>0</v>
      </c>
      <c r="AV253" s="11">
        <v>0</v>
      </c>
      <c r="AW253" s="11">
        <v>60</v>
      </c>
      <c r="AX253" s="203" t="s">
        <v>248</v>
      </c>
      <c r="AY253" s="235" t="s">
        <v>248</v>
      </c>
      <c r="AZ253" s="138">
        <v>46862</v>
      </c>
      <c r="BA253" s="188" t="s">
        <v>248</v>
      </c>
      <c r="BB253" s="203" t="s">
        <v>248</v>
      </c>
      <c r="BC253" s="203" t="s">
        <v>248</v>
      </c>
      <c r="BD253" s="217" t="s">
        <v>61</v>
      </c>
      <c r="BE253" s="201" t="s">
        <v>62</v>
      </c>
      <c r="BF253" s="201" t="s">
        <v>63</v>
      </c>
      <c r="BG253" s="201" t="s">
        <v>196</v>
      </c>
      <c r="BH253" s="456" t="s">
        <v>515</v>
      </c>
      <c r="BI253" s="218" t="s">
        <v>68</v>
      </c>
      <c r="BJ253" s="370">
        <v>214</v>
      </c>
      <c r="BK253" s="370">
        <v>4</v>
      </c>
      <c r="BL253" s="219" t="s">
        <v>65</v>
      </c>
      <c r="BM253" s="52"/>
      <c r="BN253" s="218" t="s">
        <v>343</v>
      </c>
      <c r="BO253" s="217" t="s">
        <v>54</v>
      </c>
      <c r="BP253" s="201" t="s">
        <v>699</v>
      </c>
      <c r="BQ253" s="52" t="s">
        <v>715</v>
      </c>
    </row>
    <row r="254" spans="1:69" ht="15.75">
      <c r="A254" s="207" t="s">
        <v>37</v>
      </c>
      <c r="B254" s="208" t="s">
        <v>40</v>
      </c>
      <c r="C254" s="202" t="s">
        <v>35</v>
      </c>
      <c r="D254" s="210" t="s">
        <v>182</v>
      </c>
      <c r="E254" s="24" t="s">
        <v>324</v>
      </c>
      <c r="F254" s="86">
        <v>104</v>
      </c>
      <c r="G254" s="80">
        <v>0</v>
      </c>
      <c r="H254" s="204"/>
      <c r="I254" s="204"/>
      <c r="J254" s="204"/>
      <c r="K254" s="204"/>
      <c r="L254" s="80">
        <v>0</v>
      </c>
      <c r="M254" s="203"/>
      <c r="N254" s="52">
        <v>0</v>
      </c>
      <c r="O254" s="204"/>
      <c r="P254" s="204"/>
      <c r="Q254" s="11">
        <v>5.7405863750000004</v>
      </c>
      <c r="R254" s="204"/>
      <c r="S254" s="204"/>
      <c r="T254" s="53">
        <v>7.2799999999999994</v>
      </c>
      <c r="U254" s="204"/>
      <c r="V254" s="204"/>
      <c r="W254" s="11">
        <v>5.7480959711538002</v>
      </c>
      <c r="X254" s="204"/>
      <c r="Y254" s="204"/>
      <c r="Z254" s="53">
        <v>7.2249999999999996</v>
      </c>
      <c r="AA254" s="204"/>
      <c r="AB254" s="204"/>
      <c r="AC254" s="204"/>
      <c r="AD254" s="204"/>
      <c r="AE254" s="204"/>
      <c r="AF254" s="9">
        <v>3.4827060529163911</v>
      </c>
      <c r="AG254" s="9">
        <v>728</v>
      </c>
      <c r="AH254" s="9">
        <v>0.43742245841114641</v>
      </c>
      <c r="AI254" s="9">
        <v>16</v>
      </c>
      <c r="AJ254" s="9">
        <v>2.6186046511627907</v>
      </c>
      <c r="AK254" s="9" t="s">
        <v>248</v>
      </c>
      <c r="AL254" s="9">
        <v>103</v>
      </c>
      <c r="AM254" s="9">
        <v>3.4866019505568246</v>
      </c>
      <c r="AN254" s="9">
        <v>3.5732189973614776</v>
      </c>
      <c r="AO254" s="73">
        <v>0</v>
      </c>
      <c r="AP254" s="80">
        <v>0</v>
      </c>
      <c r="AQ254" s="80">
        <v>0</v>
      </c>
      <c r="AR254" s="224">
        <v>208</v>
      </c>
      <c r="AS254" s="224" t="s">
        <v>248</v>
      </c>
      <c r="AT254" s="11">
        <v>7431.7619999999997</v>
      </c>
      <c r="AU254" s="11">
        <v>0</v>
      </c>
      <c r="AV254" s="11">
        <v>0</v>
      </c>
      <c r="AW254" s="11">
        <v>208</v>
      </c>
      <c r="AX254" s="203" t="s">
        <v>248</v>
      </c>
      <c r="AY254" s="235" t="s">
        <v>248</v>
      </c>
      <c r="AZ254" s="138">
        <v>65592</v>
      </c>
      <c r="BA254" s="188" t="s">
        <v>248</v>
      </c>
      <c r="BB254" s="203" t="s">
        <v>248</v>
      </c>
      <c r="BC254" s="203" t="s">
        <v>248</v>
      </c>
      <c r="BD254" s="217" t="s">
        <v>61</v>
      </c>
      <c r="BE254" s="201" t="s">
        <v>62</v>
      </c>
      <c r="BF254" s="201" t="s">
        <v>63</v>
      </c>
      <c r="BG254" s="201" t="s">
        <v>196</v>
      </c>
      <c r="BH254" s="456" t="s">
        <v>712</v>
      </c>
      <c r="BI254" s="218" t="s">
        <v>64</v>
      </c>
      <c r="BJ254" s="370">
        <v>214</v>
      </c>
      <c r="BK254" s="370">
        <v>1</v>
      </c>
      <c r="BL254" s="219" t="s">
        <v>65</v>
      </c>
      <c r="BM254" s="52"/>
      <c r="BN254" s="218" t="s">
        <v>343</v>
      </c>
      <c r="BO254" s="217" t="s">
        <v>56</v>
      </c>
      <c r="BP254" s="201" t="s">
        <v>684</v>
      </c>
      <c r="BQ254" s="52" t="s">
        <v>716</v>
      </c>
    </row>
    <row r="255" spans="1:69" ht="15.75">
      <c r="A255" s="207" t="s">
        <v>37</v>
      </c>
      <c r="B255" s="208" t="s">
        <v>40</v>
      </c>
      <c r="C255" s="202" t="s">
        <v>35</v>
      </c>
      <c r="D255" s="210" t="s">
        <v>182</v>
      </c>
      <c r="E255" s="24" t="s">
        <v>324</v>
      </c>
      <c r="F255" s="86">
        <v>106</v>
      </c>
      <c r="G255" s="80">
        <v>2</v>
      </c>
      <c r="H255" s="204"/>
      <c r="I255" s="204"/>
      <c r="J255" s="204"/>
      <c r="K255" s="204"/>
      <c r="L255" s="80">
        <v>0</v>
      </c>
      <c r="M255" s="203"/>
      <c r="N255" s="52">
        <v>0</v>
      </c>
      <c r="O255" s="204"/>
      <c r="P255" s="204"/>
      <c r="Q255" s="11">
        <v>7.4461632499999997</v>
      </c>
      <c r="R255" s="204"/>
      <c r="S255" s="204"/>
      <c r="T255" s="53">
        <v>13.2</v>
      </c>
      <c r="U255" s="204"/>
      <c r="V255" s="204"/>
      <c r="W255" s="11">
        <v>7.5109612307692002</v>
      </c>
      <c r="X255" s="204"/>
      <c r="Y255" s="204"/>
      <c r="Z255" s="53">
        <v>13.45</v>
      </c>
      <c r="AA255" s="204"/>
      <c r="AB255" s="204"/>
      <c r="AC255" s="204"/>
      <c r="AD255" s="204"/>
      <c r="AE255" s="204"/>
      <c r="AF255" s="9">
        <v>3.1654945092869324</v>
      </c>
      <c r="AG255" s="9">
        <v>728</v>
      </c>
      <c r="AH255" s="9">
        <v>0.59085721148016623</v>
      </c>
      <c r="AI255" s="9">
        <v>109</v>
      </c>
      <c r="AJ255" s="9">
        <v>2.1010989010989012</v>
      </c>
      <c r="AK255" s="9" t="s">
        <v>248</v>
      </c>
      <c r="AL255" s="9">
        <v>104</v>
      </c>
      <c r="AM255" s="9">
        <v>3.1654945092869324</v>
      </c>
      <c r="AN255" s="9">
        <v>3.209090909090909</v>
      </c>
      <c r="AO255" s="73">
        <v>0</v>
      </c>
      <c r="AP255" s="80">
        <v>0</v>
      </c>
      <c r="AQ255" s="80">
        <v>0</v>
      </c>
      <c r="AR255" s="224">
        <v>208</v>
      </c>
      <c r="AS255" s="224" t="s">
        <v>248</v>
      </c>
      <c r="AT255" s="11">
        <v>7425.9939999999997</v>
      </c>
      <c r="AU255" s="11">
        <v>0</v>
      </c>
      <c r="AV255" s="11">
        <v>0</v>
      </c>
      <c r="AW255" s="11">
        <v>208</v>
      </c>
      <c r="AX255" s="203" t="s">
        <v>248</v>
      </c>
      <c r="AY255" s="235" t="s">
        <v>248</v>
      </c>
      <c r="AZ255" s="138">
        <v>65592</v>
      </c>
      <c r="BA255" s="188" t="s">
        <v>248</v>
      </c>
      <c r="BB255" s="203" t="s">
        <v>248</v>
      </c>
      <c r="BC255" s="203" t="s">
        <v>248</v>
      </c>
      <c r="BD255" s="217" t="s">
        <v>61</v>
      </c>
      <c r="BE255" s="201" t="s">
        <v>62</v>
      </c>
      <c r="BF255" s="201" t="s">
        <v>63</v>
      </c>
      <c r="BG255" s="201" t="s">
        <v>196</v>
      </c>
      <c r="BH255" s="456" t="s">
        <v>712</v>
      </c>
      <c r="BI255" s="218" t="s">
        <v>66</v>
      </c>
      <c r="BJ255" s="370">
        <v>214</v>
      </c>
      <c r="BK255" s="370">
        <v>7</v>
      </c>
      <c r="BL255" s="219" t="s">
        <v>65</v>
      </c>
      <c r="BM255" s="52"/>
      <c r="BN255" s="218" t="s">
        <v>343</v>
      </c>
      <c r="BO255" s="217" t="s">
        <v>56</v>
      </c>
      <c r="BP255" s="201" t="s">
        <v>684</v>
      </c>
      <c r="BQ255" s="52" t="s">
        <v>716</v>
      </c>
    </row>
    <row r="256" spans="1:69" ht="15.75">
      <c r="A256" s="207" t="s">
        <v>37</v>
      </c>
      <c r="B256" s="208" t="s">
        <v>40</v>
      </c>
      <c r="C256" s="202" t="s">
        <v>35</v>
      </c>
      <c r="D256" s="210" t="s">
        <v>182</v>
      </c>
      <c r="E256" s="24" t="s">
        <v>324</v>
      </c>
      <c r="F256" s="86">
        <v>93</v>
      </c>
      <c r="G256" s="80">
        <v>1</v>
      </c>
      <c r="H256" s="204"/>
      <c r="I256" s="204"/>
      <c r="J256" s="204"/>
      <c r="K256" s="204"/>
      <c r="L256" s="80">
        <v>1</v>
      </c>
      <c r="M256" s="203"/>
      <c r="N256" s="52">
        <v>0</v>
      </c>
      <c r="O256" s="204"/>
      <c r="P256" s="204"/>
      <c r="Q256" s="11">
        <v>5.8517801209</v>
      </c>
      <c r="R256" s="204"/>
      <c r="S256" s="204"/>
      <c r="T256" s="53">
        <v>7.4450000000000003</v>
      </c>
      <c r="U256" s="204"/>
      <c r="V256" s="204"/>
      <c r="W256" s="11">
        <v>5.1967471318680998</v>
      </c>
      <c r="X256" s="204"/>
      <c r="Y256" s="204"/>
      <c r="Z256" s="53">
        <v>7.0562500000000004</v>
      </c>
      <c r="AA256" s="204"/>
      <c r="AB256" s="204"/>
      <c r="AC256" s="204"/>
      <c r="AD256" s="204"/>
      <c r="AE256" s="204"/>
      <c r="AF256" s="9">
        <v>3.5856515026915958</v>
      </c>
      <c r="AG256" s="9">
        <v>637</v>
      </c>
      <c r="AH256" s="9">
        <v>0.47438926048442565</v>
      </c>
      <c r="AI256" s="9">
        <v>26</v>
      </c>
      <c r="AJ256" s="9">
        <v>2.5573529411764704</v>
      </c>
      <c r="AK256" s="9" t="s">
        <v>248</v>
      </c>
      <c r="AL256" s="9">
        <v>90</v>
      </c>
      <c r="AM256" s="9">
        <v>3.5986825509676854</v>
      </c>
      <c r="AN256" s="9">
        <v>3.6687192118226601</v>
      </c>
      <c r="AO256" s="73">
        <v>0</v>
      </c>
      <c r="AP256" s="80">
        <v>0</v>
      </c>
      <c r="AQ256" s="80">
        <v>0</v>
      </c>
      <c r="AR256" s="224">
        <v>184</v>
      </c>
      <c r="AS256" s="224" t="s">
        <v>248</v>
      </c>
      <c r="AT256" s="11">
        <v>6544.1270000000004</v>
      </c>
      <c r="AU256" s="11">
        <v>0</v>
      </c>
      <c r="AV256" s="11">
        <v>0</v>
      </c>
      <c r="AW256" s="11">
        <v>184</v>
      </c>
      <c r="AX256" s="203" t="s">
        <v>248</v>
      </c>
      <c r="AY256" s="235" t="s">
        <v>248</v>
      </c>
      <c r="AZ256" s="138">
        <v>65592</v>
      </c>
      <c r="BA256" s="188" t="s">
        <v>248</v>
      </c>
      <c r="BB256" s="203" t="s">
        <v>248</v>
      </c>
      <c r="BC256" s="203" t="s">
        <v>248</v>
      </c>
      <c r="BD256" s="217" t="s">
        <v>61</v>
      </c>
      <c r="BE256" s="201" t="s">
        <v>62</v>
      </c>
      <c r="BF256" s="201" t="s">
        <v>63</v>
      </c>
      <c r="BG256" s="201" t="s">
        <v>196</v>
      </c>
      <c r="BH256" s="456" t="s">
        <v>712</v>
      </c>
      <c r="BI256" s="218" t="s">
        <v>67</v>
      </c>
      <c r="BJ256" s="370">
        <v>214</v>
      </c>
      <c r="BK256" s="370">
        <v>3</v>
      </c>
      <c r="BL256" s="219" t="s">
        <v>65</v>
      </c>
      <c r="BM256" s="52"/>
      <c r="BN256" s="218" t="s">
        <v>343</v>
      </c>
      <c r="BO256" s="217" t="s">
        <v>56</v>
      </c>
      <c r="BP256" s="201" t="s">
        <v>684</v>
      </c>
      <c r="BQ256" s="52" t="s">
        <v>716</v>
      </c>
    </row>
    <row r="257" spans="1:69" ht="15.75">
      <c r="A257" s="207" t="s">
        <v>37</v>
      </c>
      <c r="B257" s="208" t="s">
        <v>40</v>
      </c>
      <c r="C257" s="202" t="s">
        <v>35</v>
      </c>
      <c r="D257" s="210" t="s">
        <v>182</v>
      </c>
      <c r="E257" s="24" t="s">
        <v>324</v>
      </c>
      <c r="F257" s="86">
        <v>103</v>
      </c>
      <c r="G257" s="80">
        <v>0</v>
      </c>
      <c r="H257" s="204"/>
      <c r="I257" s="204"/>
      <c r="J257" s="204"/>
      <c r="K257" s="204"/>
      <c r="L257" s="80">
        <v>1</v>
      </c>
      <c r="M257" s="203"/>
      <c r="N257" s="52">
        <v>0</v>
      </c>
      <c r="O257" s="204"/>
      <c r="P257" s="204"/>
      <c r="Q257" s="11">
        <v>7.4461860784000002</v>
      </c>
      <c r="R257" s="204"/>
      <c r="S257" s="204"/>
      <c r="T257" s="53">
        <v>9.4749999999999979</v>
      </c>
      <c r="U257" s="204"/>
      <c r="V257" s="204"/>
      <c r="W257" s="11">
        <v>7.4582253823529001</v>
      </c>
      <c r="X257" s="204"/>
      <c r="Y257" s="204"/>
      <c r="Z257" s="53">
        <v>9.4833333333333325</v>
      </c>
      <c r="AA257" s="204"/>
      <c r="AB257" s="204"/>
      <c r="AC257" s="204"/>
      <c r="AD257" s="204"/>
      <c r="AE257" s="204"/>
      <c r="AF257" s="9">
        <v>2.7761251185398916</v>
      </c>
      <c r="AG257" s="9">
        <v>713</v>
      </c>
      <c r="AH257" s="9">
        <v>0.31051033473926742</v>
      </c>
      <c r="AI257" s="9">
        <v>102</v>
      </c>
      <c r="AJ257" s="9">
        <v>2.131388888888889</v>
      </c>
      <c r="AK257" s="9" t="s">
        <v>248</v>
      </c>
      <c r="AL257" s="9">
        <v>0</v>
      </c>
      <c r="AM257" s="9"/>
      <c r="AN257" s="9"/>
      <c r="AO257" s="73">
        <v>0</v>
      </c>
      <c r="AP257" s="80">
        <v>0</v>
      </c>
      <c r="AQ257" s="80">
        <v>0</v>
      </c>
      <c r="AR257" s="224">
        <v>206</v>
      </c>
      <c r="AS257" s="224" t="s">
        <v>248</v>
      </c>
      <c r="AT257" s="11">
        <v>7305.7129999999997</v>
      </c>
      <c r="AU257" s="11">
        <v>14.651999999999999</v>
      </c>
      <c r="AV257" s="11">
        <v>0</v>
      </c>
      <c r="AW257" s="11">
        <v>206</v>
      </c>
      <c r="AX257" s="203" t="s">
        <v>248</v>
      </c>
      <c r="AY257" s="235" t="s">
        <v>248</v>
      </c>
      <c r="AZ257" s="138">
        <v>65592</v>
      </c>
      <c r="BA257" s="188" t="s">
        <v>248</v>
      </c>
      <c r="BB257" s="203" t="s">
        <v>248</v>
      </c>
      <c r="BC257" s="203" t="s">
        <v>248</v>
      </c>
      <c r="BD257" s="217" t="s">
        <v>61</v>
      </c>
      <c r="BE257" s="201" t="s">
        <v>62</v>
      </c>
      <c r="BF257" s="201" t="s">
        <v>63</v>
      </c>
      <c r="BG257" s="201" t="s">
        <v>196</v>
      </c>
      <c r="BH257" s="456" t="s">
        <v>712</v>
      </c>
      <c r="BI257" s="218" t="s">
        <v>68</v>
      </c>
      <c r="BJ257" s="370">
        <v>214</v>
      </c>
      <c r="BK257" s="370">
        <v>4</v>
      </c>
      <c r="BL257" s="219" t="s">
        <v>65</v>
      </c>
      <c r="BM257" s="52"/>
      <c r="BN257" s="218" t="s">
        <v>343</v>
      </c>
      <c r="BO257" s="217" t="s">
        <v>56</v>
      </c>
      <c r="BP257" s="201" t="s">
        <v>684</v>
      </c>
      <c r="BQ257" s="52" t="s">
        <v>716</v>
      </c>
    </row>
    <row r="258" spans="1:69" ht="15.75">
      <c r="A258" s="207" t="s">
        <v>37</v>
      </c>
      <c r="B258" s="208" t="s">
        <v>40</v>
      </c>
      <c r="C258" s="202" t="s">
        <v>35</v>
      </c>
      <c r="D258" s="210" t="s">
        <v>182</v>
      </c>
      <c r="E258" s="24" t="s">
        <v>325</v>
      </c>
      <c r="F258" s="86">
        <v>88</v>
      </c>
      <c r="G258" s="80">
        <v>1</v>
      </c>
      <c r="H258" s="204"/>
      <c r="I258" s="204"/>
      <c r="J258" s="204"/>
      <c r="K258" s="204"/>
      <c r="L258" s="80">
        <v>0</v>
      </c>
      <c r="M258" s="203"/>
      <c r="N258" s="52">
        <v>0</v>
      </c>
      <c r="O258" s="204"/>
      <c r="P258" s="204"/>
      <c r="Q258" s="11">
        <v>5.5242872528999998</v>
      </c>
      <c r="R258" s="204"/>
      <c r="S258" s="204"/>
      <c r="T258" s="53">
        <v>6.3931818181818176</v>
      </c>
      <c r="U258" s="204"/>
      <c r="V258" s="204"/>
      <c r="W258" s="11">
        <v>5.7777700229885003</v>
      </c>
      <c r="X258" s="204"/>
      <c r="Y258" s="204"/>
      <c r="Z258" s="53">
        <v>6.8649999999999993</v>
      </c>
      <c r="AA258" s="204"/>
      <c r="AB258" s="204"/>
      <c r="AC258" s="204"/>
      <c r="AD258" s="204"/>
      <c r="AE258" s="204"/>
      <c r="AF258" s="9">
        <v>3.5907060861196034</v>
      </c>
      <c r="AG258" s="9">
        <v>609</v>
      </c>
      <c r="AH258" s="9">
        <v>0.36802122596910913</v>
      </c>
      <c r="AI258" s="9">
        <v>3</v>
      </c>
      <c r="AJ258" s="9">
        <v>2.8050000000000002</v>
      </c>
      <c r="AK258" s="9" t="s">
        <v>248</v>
      </c>
      <c r="AL258" s="9">
        <v>86</v>
      </c>
      <c r="AM258" s="9">
        <v>3.5971096457040987</v>
      </c>
      <c r="AN258" s="9">
        <v>3.6408839779005526</v>
      </c>
      <c r="AO258" s="73">
        <v>0</v>
      </c>
      <c r="AP258" s="80">
        <v>0</v>
      </c>
      <c r="AQ258" s="80">
        <v>0</v>
      </c>
      <c r="AR258" s="224">
        <v>174</v>
      </c>
      <c r="AS258" s="224" t="s">
        <v>248</v>
      </c>
      <c r="AT258" s="11">
        <v>6257.6440000000002</v>
      </c>
      <c r="AU258" s="11">
        <v>0</v>
      </c>
      <c r="AV258" s="11">
        <v>0</v>
      </c>
      <c r="AW258" s="11">
        <v>174</v>
      </c>
      <c r="AX258" s="203" t="s">
        <v>248</v>
      </c>
      <c r="AY258" s="235" t="s">
        <v>248</v>
      </c>
      <c r="AZ258" s="138">
        <v>74273</v>
      </c>
      <c r="BA258" s="188" t="s">
        <v>248</v>
      </c>
      <c r="BB258" s="203" t="s">
        <v>248</v>
      </c>
      <c r="BC258" s="203" t="s">
        <v>248</v>
      </c>
      <c r="BD258" s="217" t="s">
        <v>61</v>
      </c>
      <c r="BE258" s="201" t="s">
        <v>62</v>
      </c>
      <c r="BF258" s="201" t="s">
        <v>63</v>
      </c>
      <c r="BG258" s="201" t="s">
        <v>196</v>
      </c>
      <c r="BH258" s="456" t="s">
        <v>514</v>
      </c>
      <c r="BI258" s="218" t="s">
        <v>64</v>
      </c>
      <c r="BJ258" s="370">
        <v>214</v>
      </c>
      <c r="BK258" s="370">
        <v>1</v>
      </c>
      <c r="BL258" s="219" t="s">
        <v>65</v>
      </c>
      <c r="BM258" s="52"/>
      <c r="BN258" s="218" t="s">
        <v>343</v>
      </c>
      <c r="BO258" s="217" t="s">
        <v>705</v>
      </c>
      <c r="BP258" s="201" t="s">
        <v>690</v>
      </c>
      <c r="BQ258" s="52" t="s">
        <v>718</v>
      </c>
    </row>
    <row r="259" spans="1:69" ht="15.75">
      <c r="A259" s="207" t="s">
        <v>37</v>
      </c>
      <c r="B259" s="208" t="s">
        <v>40</v>
      </c>
      <c r="C259" s="202" t="s">
        <v>35</v>
      </c>
      <c r="D259" s="210" t="s">
        <v>182</v>
      </c>
      <c r="E259" s="24" t="s">
        <v>325</v>
      </c>
      <c r="F259" s="86">
        <v>92</v>
      </c>
      <c r="G259" s="80">
        <v>2</v>
      </c>
      <c r="H259" s="204"/>
      <c r="I259" s="204"/>
      <c r="J259" s="204"/>
      <c r="K259" s="204"/>
      <c r="L259" s="80">
        <v>0</v>
      </c>
      <c r="M259" s="203"/>
      <c r="N259" s="52">
        <v>0</v>
      </c>
      <c r="O259" s="204"/>
      <c r="P259" s="204"/>
      <c r="Q259" s="11">
        <v>7.5932665999999998</v>
      </c>
      <c r="R259" s="204"/>
      <c r="S259" s="204"/>
      <c r="T259" s="53">
        <v>13.083333333333334</v>
      </c>
      <c r="U259" s="204"/>
      <c r="V259" s="204"/>
      <c r="W259" s="11">
        <v>7.6196220555555003</v>
      </c>
      <c r="X259" s="204"/>
      <c r="Y259" s="204"/>
      <c r="Z259" s="53">
        <v>12.875</v>
      </c>
      <c r="AA259" s="204"/>
      <c r="AB259" s="204"/>
      <c r="AC259" s="204"/>
      <c r="AD259" s="204"/>
      <c r="AE259" s="204"/>
      <c r="AF259" s="9">
        <v>3.1120158760635945</v>
      </c>
      <c r="AG259" s="9">
        <v>626</v>
      </c>
      <c r="AH259" s="9">
        <v>0.60157052552565671</v>
      </c>
      <c r="AI259" s="9">
        <v>107</v>
      </c>
      <c r="AJ259" s="9">
        <v>2.0327380952380953</v>
      </c>
      <c r="AK259" s="9" t="s">
        <v>248</v>
      </c>
      <c r="AL259" s="9">
        <v>89</v>
      </c>
      <c r="AM259" s="9">
        <v>3.1186302869060962</v>
      </c>
      <c r="AN259" s="9">
        <v>3.1457055214723928</v>
      </c>
      <c r="AO259" s="73">
        <v>0</v>
      </c>
      <c r="AP259" s="80">
        <v>0</v>
      </c>
      <c r="AQ259" s="80">
        <v>0</v>
      </c>
      <c r="AR259" s="224">
        <v>180</v>
      </c>
      <c r="AS259" s="224" t="s">
        <v>248</v>
      </c>
      <c r="AT259" s="11">
        <v>6389.9750000000004</v>
      </c>
      <c r="AU259" s="11">
        <v>45.872</v>
      </c>
      <c r="AV259" s="11">
        <v>0</v>
      </c>
      <c r="AW259" s="11">
        <v>180</v>
      </c>
      <c r="AX259" s="203" t="s">
        <v>248</v>
      </c>
      <c r="AY259" s="235" t="s">
        <v>248</v>
      </c>
      <c r="AZ259" s="138">
        <v>74273</v>
      </c>
      <c r="BA259" s="188" t="s">
        <v>248</v>
      </c>
      <c r="BB259" s="203" t="s">
        <v>248</v>
      </c>
      <c r="BC259" s="203" t="s">
        <v>248</v>
      </c>
      <c r="BD259" s="217" t="s">
        <v>61</v>
      </c>
      <c r="BE259" s="201" t="s">
        <v>62</v>
      </c>
      <c r="BF259" s="201" t="s">
        <v>63</v>
      </c>
      <c r="BG259" s="201" t="s">
        <v>196</v>
      </c>
      <c r="BH259" s="456" t="s">
        <v>514</v>
      </c>
      <c r="BI259" s="218" t="s">
        <v>66</v>
      </c>
      <c r="BJ259" s="370">
        <v>214</v>
      </c>
      <c r="BK259" s="370">
        <v>7</v>
      </c>
      <c r="BL259" s="219" t="s">
        <v>65</v>
      </c>
      <c r="BM259" s="52"/>
      <c r="BN259" s="218" t="s">
        <v>343</v>
      </c>
      <c r="BO259" s="217" t="s">
        <v>705</v>
      </c>
      <c r="BP259" s="201" t="s">
        <v>690</v>
      </c>
      <c r="BQ259" s="52" t="s">
        <v>718</v>
      </c>
    </row>
    <row r="260" spans="1:69" ht="15.75">
      <c r="A260" s="207" t="s">
        <v>37</v>
      </c>
      <c r="B260" s="208" t="s">
        <v>40</v>
      </c>
      <c r="C260" s="202" t="s">
        <v>35</v>
      </c>
      <c r="D260" s="210" t="s">
        <v>182</v>
      </c>
      <c r="E260" s="24" t="s">
        <v>325</v>
      </c>
      <c r="F260" s="86">
        <v>87</v>
      </c>
      <c r="G260" s="80">
        <v>0</v>
      </c>
      <c r="H260" s="204"/>
      <c r="I260" s="204"/>
      <c r="J260" s="204"/>
      <c r="K260" s="204"/>
      <c r="L260" s="80">
        <v>0</v>
      </c>
      <c r="M260" s="203"/>
      <c r="N260" s="52">
        <v>0</v>
      </c>
      <c r="O260" s="204"/>
      <c r="P260" s="204"/>
      <c r="Q260" s="11">
        <v>7.9356090804999999</v>
      </c>
      <c r="R260" s="204"/>
      <c r="S260" s="204"/>
      <c r="T260" s="53">
        <v>10.274999999999999</v>
      </c>
      <c r="U260" s="204"/>
      <c r="V260" s="204"/>
      <c r="W260" s="11">
        <v>8.0240343448275002</v>
      </c>
      <c r="X260" s="204"/>
      <c r="Y260" s="204"/>
      <c r="Z260" s="53">
        <v>10.412499999999998</v>
      </c>
      <c r="AA260" s="204"/>
      <c r="AB260" s="204"/>
      <c r="AC260" s="204"/>
      <c r="AD260" s="204"/>
      <c r="AE260" s="204"/>
      <c r="AF260" s="9">
        <v>3.3552380982290932</v>
      </c>
      <c r="AG260" s="9">
        <v>609</v>
      </c>
      <c r="AH260" s="9">
        <v>0.5600704090612546</v>
      </c>
      <c r="AI260" s="9">
        <v>48</v>
      </c>
      <c r="AJ260" s="9">
        <v>2.2340909090909093</v>
      </c>
      <c r="AK260" s="9" t="s">
        <v>248</v>
      </c>
      <c r="AL260" s="9">
        <v>81</v>
      </c>
      <c r="AM260" s="9">
        <v>3.3871781340351812</v>
      </c>
      <c r="AN260" s="9">
        <v>3.5202205882352939</v>
      </c>
      <c r="AO260" s="73">
        <v>0</v>
      </c>
      <c r="AP260" s="80">
        <v>0</v>
      </c>
      <c r="AQ260" s="80">
        <v>0</v>
      </c>
      <c r="AR260" s="224">
        <v>174</v>
      </c>
      <c r="AS260" s="224" t="s">
        <v>248</v>
      </c>
      <c r="AT260" s="11">
        <v>5962.299</v>
      </c>
      <c r="AU260" s="11">
        <v>264.14800000000002</v>
      </c>
      <c r="AV260" s="11">
        <v>0</v>
      </c>
      <c r="AW260" s="11">
        <v>174</v>
      </c>
      <c r="AX260" s="203" t="s">
        <v>248</v>
      </c>
      <c r="AY260" s="235" t="s">
        <v>248</v>
      </c>
      <c r="AZ260" s="138">
        <v>74273</v>
      </c>
      <c r="BA260" s="188" t="s">
        <v>248</v>
      </c>
      <c r="BB260" s="203" t="s">
        <v>248</v>
      </c>
      <c r="BC260" s="203" t="s">
        <v>248</v>
      </c>
      <c r="BD260" s="217" t="s">
        <v>61</v>
      </c>
      <c r="BE260" s="201" t="s">
        <v>62</v>
      </c>
      <c r="BF260" s="201" t="s">
        <v>63</v>
      </c>
      <c r="BG260" s="201" t="s">
        <v>196</v>
      </c>
      <c r="BH260" s="456" t="s">
        <v>514</v>
      </c>
      <c r="BI260" s="218" t="s">
        <v>67</v>
      </c>
      <c r="BJ260" s="370">
        <v>214</v>
      </c>
      <c r="BK260" s="370">
        <v>3</v>
      </c>
      <c r="BL260" s="219" t="s">
        <v>65</v>
      </c>
      <c r="BM260" s="52"/>
      <c r="BN260" s="218" t="s">
        <v>343</v>
      </c>
      <c r="BO260" s="217" t="s">
        <v>705</v>
      </c>
      <c r="BP260" s="201" t="s">
        <v>690</v>
      </c>
      <c r="BQ260" s="52" t="s">
        <v>718</v>
      </c>
    </row>
    <row r="261" spans="1:69" ht="15.75">
      <c r="A261" s="207" t="s">
        <v>37</v>
      </c>
      <c r="B261" s="208" t="s">
        <v>40</v>
      </c>
      <c r="C261" s="202" t="s">
        <v>35</v>
      </c>
      <c r="D261" s="210" t="s">
        <v>182</v>
      </c>
      <c r="E261" s="24" t="s">
        <v>325</v>
      </c>
      <c r="F261" s="86">
        <v>80</v>
      </c>
      <c r="G261" s="80">
        <v>1</v>
      </c>
      <c r="H261" s="204"/>
      <c r="I261" s="204"/>
      <c r="J261" s="204"/>
      <c r="K261" s="204"/>
      <c r="L261" s="80">
        <v>0</v>
      </c>
      <c r="M261" s="203"/>
      <c r="N261" s="52">
        <v>0</v>
      </c>
      <c r="O261" s="204"/>
      <c r="P261" s="204"/>
      <c r="Q261" s="11">
        <v>7.9821297403000004</v>
      </c>
      <c r="R261" s="204"/>
      <c r="S261" s="204"/>
      <c r="T261" s="53">
        <v>9.7874999999999979</v>
      </c>
      <c r="U261" s="204"/>
      <c r="V261" s="204"/>
      <c r="W261" s="11">
        <v>8.0189366582277994</v>
      </c>
      <c r="X261" s="204"/>
      <c r="Y261" s="204"/>
      <c r="Z261" s="53">
        <v>9.5249999999999986</v>
      </c>
      <c r="AA261" s="204"/>
      <c r="AB261" s="204"/>
      <c r="AC261" s="204"/>
      <c r="AD261" s="204"/>
      <c r="AE261" s="204"/>
      <c r="AF261" s="9">
        <v>2.5844419682841924</v>
      </c>
      <c r="AG261" s="9">
        <v>447</v>
      </c>
      <c r="AH261" s="9">
        <v>0.47244142446468945</v>
      </c>
      <c r="AI261" s="9">
        <v>175</v>
      </c>
      <c r="AJ261" s="9">
        <v>1.6366666666666667</v>
      </c>
      <c r="AK261" s="9" t="s">
        <v>248</v>
      </c>
      <c r="AL261" s="9">
        <v>0</v>
      </c>
      <c r="AM261" s="9"/>
      <c r="AN261" s="9"/>
      <c r="AO261" s="73">
        <v>0</v>
      </c>
      <c r="AP261" s="80">
        <v>0</v>
      </c>
      <c r="AQ261" s="80">
        <v>0</v>
      </c>
      <c r="AR261" s="224">
        <v>158</v>
      </c>
      <c r="AS261" s="224" t="s">
        <v>248</v>
      </c>
      <c r="AT261" s="11">
        <v>5635.62</v>
      </c>
      <c r="AU261" s="11">
        <v>0</v>
      </c>
      <c r="AV261" s="11">
        <v>0</v>
      </c>
      <c r="AW261" s="11">
        <v>158</v>
      </c>
      <c r="AX261" s="203" t="s">
        <v>248</v>
      </c>
      <c r="AY261" s="235" t="s">
        <v>248</v>
      </c>
      <c r="AZ261" s="138">
        <v>74273</v>
      </c>
      <c r="BA261" s="188" t="s">
        <v>248</v>
      </c>
      <c r="BB261" s="203" t="s">
        <v>248</v>
      </c>
      <c r="BC261" s="203" t="s">
        <v>248</v>
      </c>
      <c r="BD261" s="217" t="s">
        <v>61</v>
      </c>
      <c r="BE261" s="201" t="s">
        <v>62</v>
      </c>
      <c r="BF261" s="201" t="s">
        <v>63</v>
      </c>
      <c r="BG261" s="201" t="s">
        <v>196</v>
      </c>
      <c r="BH261" s="456" t="s">
        <v>514</v>
      </c>
      <c r="BI261" s="218" t="s">
        <v>68</v>
      </c>
      <c r="BJ261" s="370">
        <v>214</v>
      </c>
      <c r="BK261" s="370">
        <v>4</v>
      </c>
      <c r="BL261" s="219" t="s">
        <v>65</v>
      </c>
      <c r="BM261" s="52"/>
      <c r="BN261" s="218" t="s">
        <v>343</v>
      </c>
      <c r="BO261" s="217" t="s">
        <v>705</v>
      </c>
      <c r="BP261" s="201" t="s">
        <v>690</v>
      </c>
      <c r="BQ261" s="52" t="s">
        <v>718</v>
      </c>
    </row>
    <row r="262" spans="1:69" ht="15.75">
      <c r="A262" s="207" t="s">
        <v>37</v>
      </c>
      <c r="B262" s="208" t="s">
        <v>40</v>
      </c>
      <c r="C262" s="202" t="s">
        <v>35</v>
      </c>
      <c r="D262" s="210" t="s">
        <v>182</v>
      </c>
      <c r="E262" s="24" t="s">
        <v>244</v>
      </c>
      <c r="F262" s="86">
        <v>86</v>
      </c>
      <c r="G262" s="80">
        <v>0</v>
      </c>
      <c r="H262" s="204"/>
      <c r="I262" s="204"/>
      <c r="J262" s="204"/>
      <c r="K262" s="204"/>
      <c r="L262" s="80">
        <v>0</v>
      </c>
      <c r="M262" s="203"/>
      <c r="N262" s="52">
        <v>0</v>
      </c>
      <c r="O262" s="204"/>
      <c r="P262" s="204"/>
      <c r="Q262" s="11">
        <v>5.1837671859999999</v>
      </c>
      <c r="R262" s="204"/>
      <c r="S262" s="204"/>
      <c r="T262" s="53">
        <v>6.3083333333333336</v>
      </c>
      <c r="U262" s="204"/>
      <c r="V262" s="204"/>
      <c r="W262" s="11">
        <v>4.9412903837208999</v>
      </c>
      <c r="X262" s="204"/>
      <c r="Y262" s="204"/>
      <c r="Z262" s="53">
        <v>5.927777777777778</v>
      </c>
      <c r="AA262" s="204"/>
      <c r="AB262" s="204"/>
      <c r="AC262" s="204"/>
      <c r="AD262" s="204"/>
      <c r="AE262" s="204"/>
      <c r="AF262" s="9">
        <v>3.7098754355941765</v>
      </c>
      <c r="AG262" s="9">
        <v>601</v>
      </c>
      <c r="AH262" s="9">
        <v>0.38255243714533399</v>
      </c>
      <c r="AI262" s="9">
        <v>11</v>
      </c>
      <c r="AJ262" s="9">
        <v>2.8401785714285714</v>
      </c>
      <c r="AK262" s="9" t="s">
        <v>248</v>
      </c>
      <c r="AL262" s="9">
        <v>86</v>
      </c>
      <c r="AM262" s="9">
        <v>3.7098754355941765</v>
      </c>
      <c r="AN262" s="9">
        <v>3.7145476772616135</v>
      </c>
      <c r="AO262" s="73">
        <v>0</v>
      </c>
      <c r="AP262" s="80">
        <v>0</v>
      </c>
      <c r="AQ262" s="80">
        <v>0</v>
      </c>
      <c r="AR262" s="224">
        <v>172</v>
      </c>
      <c r="AS262" s="224" t="s">
        <v>248</v>
      </c>
      <c r="AT262" s="11">
        <v>6348.076</v>
      </c>
      <c r="AU262" s="11">
        <v>0</v>
      </c>
      <c r="AV262" s="11">
        <v>0</v>
      </c>
      <c r="AW262" s="11">
        <v>172</v>
      </c>
      <c r="AX262" s="203" t="s">
        <v>248</v>
      </c>
      <c r="AY262" s="235" t="s">
        <v>248</v>
      </c>
      <c r="AZ262" s="138">
        <v>14834</v>
      </c>
      <c r="BA262" s="188" t="s">
        <v>248</v>
      </c>
      <c r="BB262" s="203" t="s">
        <v>248</v>
      </c>
      <c r="BC262" s="203" t="s">
        <v>248</v>
      </c>
      <c r="BD262" s="217" t="s">
        <v>61</v>
      </c>
      <c r="BE262" s="201" t="s">
        <v>62</v>
      </c>
      <c r="BF262" s="201" t="s">
        <v>63</v>
      </c>
      <c r="BG262" s="201" t="s">
        <v>196</v>
      </c>
      <c r="BH262" s="456" t="s">
        <v>513</v>
      </c>
      <c r="BI262" s="218" t="s">
        <v>64</v>
      </c>
      <c r="BJ262" s="370">
        <v>214</v>
      </c>
      <c r="BK262" s="370">
        <v>1</v>
      </c>
      <c r="BL262" s="219" t="s">
        <v>65</v>
      </c>
      <c r="BM262" s="52"/>
      <c r="BN262" s="218" t="s">
        <v>343</v>
      </c>
      <c r="BO262" s="217" t="s">
        <v>353</v>
      </c>
      <c r="BP262" s="201" t="s">
        <v>693</v>
      </c>
      <c r="BQ262" s="52" t="s">
        <v>715</v>
      </c>
    </row>
    <row r="263" spans="1:69" ht="15.75">
      <c r="A263" s="207" t="s">
        <v>37</v>
      </c>
      <c r="B263" s="208" t="s">
        <v>40</v>
      </c>
      <c r="C263" s="202" t="s">
        <v>35</v>
      </c>
      <c r="D263" s="210" t="s">
        <v>182</v>
      </c>
      <c r="E263" s="24" t="s">
        <v>244</v>
      </c>
      <c r="F263" s="86">
        <v>83</v>
      </c>
      <c r="G263" s="80">
        <v>4</v>
      </c>
      <c r="H263" s="204"/>
      <c r="I263" s="204"/>
      <c r="J263" s="204"/>
      <c r="K263" s="204"/>
      <c r="L263" s="80">
        <v>0</v>
      </c>
      <c r="M263" s="203"/>
      <c r="N263" s="52">
        <v>0</v>
      </c>
      <c r="O263" s="204"/>
      <c r="P263" s="204"/>
      <c r="Q263" s="11">
        <v>8.7917593037999993</v>
      </c>
      <c r="R263" s="204"/>
      <c r="S263" s="204"/>
      <c r="T263" s="53">
        <v>15.008333333333333</v>
      </c>
      <c r="U263" s="204"/>
      <c r="V263" s="204"/>
      <c r="W263" s="11">
        <v>8.6856960886075001</v>
      </c>
      <c r="X263" s="204"/>
      <c r="Y263" s="204"/>
      <c r="Z263" s="53">
        <v>15.012499999999999</v>
      </c>
      <c r="AA263" s="204"/>
      <c r="AB263" s="204"/>
      <c r="AC263" s="204"/>
      <c r="AD263" s="204"/>
      <c r="AE263" s="204"/>
      <c r="AF263" s="9">
        <v>3.3288607610285177</v>
      </c>
      <c r="AG263" s="9">
        <v>553</v>
      </c>
      <c r="AH263" s="9">
        <v>0.48623503500298615</v>
      </c>
      <c r="AI263" s="9">
        <v>34</v>
      </c>
      <c r="AJ263" s="9">
        <v>2.4007812500000001</v>
      </c>
      <c r="AK263" s="9" t="s">
        <v>248</v>
      </c>
      <c r="AL263" s="9">
        <v>79</v>
      </c>
      <c r="AM263" s="9">
        <v>3.3288607610285177</v>
      </c>
      <c r="AN263" s="9">
        <v>3.4241071428571428</v>
      </c>
      <c r="AO263" s="73">
        <v>0</v>
      </c>
      <c r="AP263" s="80">
        <v>0</v>
      </c>
      <c r="AQ263" s="80">
        <v>0</v>
      </c>
      <c r="AR263" s="224">
        <v>158</v>
      </c>
      <c r="AS263" s="224" t="s">
        <v>248</v>
      </c>
      <c r="AT263" s="11">
        <v>5860.7430000000004</v>
      </c>
      <c r="AU263" s="11">
        <v>0</v>
      </c>
      <c r="AV263" s="11">
        <v>0</v>
      </c>
      <c r="AW263" s="11">
        <v>158</v>
      </c>
      <c r="AX263" s="203" t="s">
        <v>248</v>
      </c>
      <c r="AY263" s="235" t="s">
        <v>248</v>
      </c>
      <c r="AZ263" s="138">
        <v>14834</v>
      </c>
      <c r="BA263" s="188" t="s">
        <v>248</v>
      </c>
      <c r="BB263" s="203" t="s">
        <v>248</v>
      </c>
      <c r="BC263" s="203" t="s">
        <v>248</v>
      </c>
      <c r="BD263" s="217" t="s">
        <v>61</v>
      </c>
      <c r="BE263" s="201" t="s">
        <v>62</v>
      </c>
      <c r="BF263" s="201" t="s">
        <v>63</v>
      </c>
      <c r="BG263" s="201" t="s">
        <v>196</v>
      </c>
      <c r="BH263" s="456" t="s">
        <v>513</v>
      </c>
      <c r="BI263" s="218" t="s">
        <v>66</v>
      </c>
      <c r="BJ263" s="370">
        <v>214</v>
      </c>
      <c r="BK263" s="370">
        <v>7</v>
      </c>
      <c r="BL263" s="219" t="s">
        <v>65</v>
      </c>
      <c r="BM263" s="52"/>
      <c r="BN263" s="218" t="s">
        <v>343</v>
      </c>
      <c r="BO263" s="217" t="s">
        <v>353</v>
      </c>
      <c r="BP263" s="201" t="s">
        <v>693</v>
      </c>
      <c r="BQ263" s="52" t="s">
        <v>715</v>
      </c>
    </row>
    <row r="264" spans="1:69" ht="15.75">
      <c r="A264" s="207" t="s">
        <v>37</v>
      </c>
      <c r="B264" s="208" t="s">
        <v>40</v>
      </c>
      <c r="C264" s="202" t="s">
        <v>35</v>
      </c>
      <c r="D264" s="210" t="s">
        <v>182</v>
      </c>
      <c r="E264" s="24" t="s">
        <v>244</v>
      </c>
      <c r="F264" s="86">
        <v>43</v>
      </c>
      <c r="G264" s="80">
        <v>0</v>
      </c>
      <c r="H264" s="204"/>
      <c r="I264" s="204"/>
      <c r="J264" s="204"/>
      <c r="K264" s="204"/>
      <c r="L264" s="80">
        <v>0</v>
      </c>
      <c r="M264" s="203"/>
      <c r="N264" s="52">
        <v>0</v>
      </c>
      <c r="O264" s="204"/>
      <c r="P264" s="204"/>
      <c r="Q264" s="11">
        <v>5.8900695581000004</v>
      </c>
      <c r="R264" s="204"/>
      <c r="S264" s="204"/>
      <c r="T264" s="53">
        <v>7.1416666666666666</v>
      </c>
      <c r="U264" s="204"/>
      <c r="V264" s="204"/>
      <c r="W264" s="11">
        <v>6.0291162325581</v>
      </c>
      <c r="X264" s="204"/>
      <c r="Y264" s="204"/>
      <c r="Z264" s="53">
        <v>7.2850000000000001</v>
      </c>
      <c r="AA264" s="204"/>
      <c r="AB264" s="204"/>
      <c r="AC264" s="204"/>
      <c r="AD264" s="204"/>
      <c r="AE264" s="204"/>
      <c r="AF264" s="9">
        <v>3.7972757800472925</v>
      </c>
      <c r="AG264" s="9">
        <v>301</v>
      </c>
      <c r="AH264" s="9">
        <v>0.39091991912311197</v>
      </c>
      <c r="AI264" s="9">
        <v>1</v>
      </c>
      <c r="AJ264" s="9">
        <v>3.0164062500000002</v>
      </c>
      <c r="AK264" s="9" t="s">
        <v>248</v>
      </c>
      <c r="AL264" s="9">
        <v>43</v>
      </c>
      <c r="AM264" s="9">
        <v>3.7972757800472925</v>
      </c>
      <c r="AN264" s="9">
        <v>3.8245341614906834</v>
      </c>
      <c r="AO264" s="73">
        <v>0</v>
      </c>
      <c r="AP264" s="80">
        <v>0</v>
      </c>
      <c r="AQ264" s="80">
        <v>0</v>
      </c>
      <c r="AR264" s="224">
        <v>86</v>
      </c>
      <c r="AS264" s="224" t="s">
        <v>248</v>
      </c>
      <c r="AT264" s="11">
        <v>3079.7809999999999</v>
      </c>
      <c r="AU264" s="11">
        <v>0</v>
      </c>
      <c r="AV264" s="11">
        <v>0</v>
      </c>
      <c r="AW264" s="11">
        <v>86</v>
      </c>
      <c r="AX264" s="203" t="s">
        <v>248</v>
      </c>
      <c r="AY264" s="235" t="s">
        <v>248</v>
      </c>
      <c r="AZ264" s="138">
        <v>14834</v>
      </c>
      <c r="BA264" s="188" t="s">
        <v>248</v>
      </c>
      <c r="BB264" s="203" t="s">
        <v>248</v>
      </c>
      <c r="BC264" s="203" t="s">
        <v>248</v>
      </c>
      <c r="BD264" s="217" t="s">
        <v>61</v>
      </c>
      <c r="BE264" s="201" t="s">
        <v>62</v>
      </c>
      <c r="BF264" s="201" t="s">
        <v>63</v>
      </c>
      <c r="BG264" s="201" t="s">
        <v>196</v>
      </c>
      <c r="BH264" s="456" t="s">
        <v>513</v>
      </c>
      <c r="BI264" s="218" t="s">
        <v>67</v>
      </c>
      <c r="BJ264" s="370">
        <v>214</v>
      </c>
      <c r="BK264" s="370">
        <v>3</v>
      </c>
      <c r="BL264" s="219" t="s">
        <v>65</v>
      </c>
      <c r="BM264" s="52"/>
      <c r="BN264" s="218" t="s">
        <v>343</v>
      </c>
      <c r="BO264" s="217" t="s">
        <v>353</v>
      </c>
      <c r="BP264" s="201" t="s">
        <v>693</v>
      </c>
      <c r="BQ264" s="52" t="s">
        <v>715</v>
      </c>
    </row>
    <row r="265" spans="1:69" ht="15.75">
      <c r="A265" s="207" t="s">
        <v>37</v>
      </c>
      <c r="B265" s="208" t="s">
        <v>40</v>
      </c>
      <c r="C265" s="202" t="s">
        <v>35</v>
      </c>
      <c r="D265" s="210" t="s">
        <v>182</v>
      </c>
      <c r="E265" s="24" t="s">
        <v>244</v>
      </c>
      <c r="F265" s="86">
        <v>32</v>
      </c>
      <c r="G265" s="80">
        <v>0</v>
      </c>
      <c r="H265" s="204"/>
      <c r="I265" s="204"/>
      <c r="J265" s="204"/>
      <c r="K265" s="204"/>
      <c r="L265" s="80">
        <v>0</v>
      </c>
      <c r="M265" s="203"/>
      <c r="N265" s="52">
        <v>0</v>
      </c>
      <c r="O265" s="204"/>
      <c r="P265" s="204"/>
      <c r="Q265" s="11">
        <v>8.3154998750000004</v>
      </c>
      <c r="R265" s="204"/>
      <c r="S265" s="204"/>
      <c r="T265" s="53">
        <v>9.6999999999999993</v>
      </c>
      <c r="U265" s="204"/>
      <c r="V265" s="204"/>
      <c r="W265" s="11">
        <v>8.4722811562500002</v>
      </c>
      <c r="X265" s="204"/>
      <c r="Y265" s="204"/>
      <c r="Z265" s="53">
        <v>9.6999999999999993</v>
      </c>
      <c r="AA265" s="204"/>
      <c r="AB265" s="204"/>
      <c r="AC265" s="204"/>
      <c r="AD265" s="204"/>
      <c r="AE265" s="204"/>
      <c r="AF265" s="9">
        <v>2.7552073705031579</v>
      </c>
      <c r="AG265" s="9">
        <v>217</v>
      </c>
      <c r="AH265" s="9">
        <v>0.22707818460135043</v>
      </c>
      <c r="AI265" s="9">
        <v>23</v>
      </c>
      <c r="AJ265" s="9">
        <v>2.1863636363636365</v>
      </c>
      <c r="AK265" s="9" t="s">
        <v>248</v>
      </c>
      <c r="AL265" s="9">
        <v>0</v>
      </c>
      <c r="AM265" s="9"/>
      <c r="AN265" s="9"/>
      <c r="AO265" s="73">
        <v>0</v>
      </c>
      <c r="AP265" s="80">
        <v>0</v>
      </c>
      <c r="AQ265" s="80">
        <v>0</v>
      </c>
      <c r="AR265" s="224">
        <v>64</v>
      </c>
      <c r="AS265" s="224" t="s">
        <v>248</v>
      </c>
      <c r="AT265" s="11">
        <v>2299.6170000000002</v>
      </c>
      <c r="AU265" s="11">
        <v>0</v>
      </c>
      <c r="AV265" s="11">
        <v>0</v>
      </c>
      <c r="AW265" s="11">
        <v>64</v>
      </c>
      <c r="AX265" s="203" t="s">
        <v>248</v>
      </c>
      <c r="AY265" s="235" t="s">
        <v>248</v>
      </c>
      <c r="AZ265" s="138">
        <v>14834</v>
      </c>
      <c r="BA265" s="188" t="s">
        <v>248</v>
      </c>
      <c r="BB265" s="203" t="s">
        <v>248</v>
      </c>
      <c r="BC265" s="203" t="s">
        <v>248</v>
      </c>
      <c r="BD265" s="217" t="s">
        <v>61</v>
      </c>
      <c r="BE265" s="201" t="s">
        <v>62</v>
      </c>
      <c r="BF265" s="201" t="s">
        <v>63</v>
      </c>
      <c r="BG265" s="201" t="s">
        <v>196</v>
      </c>
      <c r="BH265" s="456" t="s">
        <v>513</v>
      </c>
      <c r="BI265" s="218" t="s">
        <v>68</v>
      </c>
      <c r="BJ265" s="370">
        <v>214</v>
      </c>
      <c r="BK265" s="370">
        <v>4</v>
      </c>
      <c r="BL265" s="219" t="s">
        <v>65</v>
      </c>
      <c r="BM265" s="52"/>
      <c r="BN265" s="218" t="s">
        <v>343</v>
      </c>
      <c r="BO265" s="217" t="s">
        <v>353</v>
      </c>
      <c r="BP265" s="201" t="s">
        <v>693</v>
      </c>
      <c r="BQ265" s="52" t="s">
        <v>715</v>
      </c>
    </row>
    <row r="266" spans="1:69" ht="15.75">
      <c r="A266" s="207" t="s">
        <v>37</v>
      </c>
      <c r="B266" s="208" t="s">
        <v>40</v>
      </c>
      <c r="C266" s="202" t="s">
        <v>35</v>
      </c>
      <c r="D266" s="210" t="s">
        <v>182</v>
      </c>
      <c r="E266" s="24" t="s">
        <v>654</v>
      </c>
      <c r="F266" s="86">
        <v>336</v>
      </c>
      <c r="G266" s="80">
        <v>1</v>
      </c>
      <c r="H266" s="204"/>
      <c r="I266" s="204"/>
      <c r="J266" s="204"/>
      <c r="K266" s="204"/>
      <c r="L266" s="80">
        <v>1</v>
      </c>
      <c r="M266" s="203"/>
      <c r="N266" s="52">
        <v>1</v>
      </c>
      <c r="O266" s="204"/>
      <c r="P266" s="204"/>
      <c r="Q266" s="11">
        <v>5.2974608952000004</v>
      </c>
      <c r="R266" s="204"/>
      <c r="S266" s="204"/>
      <c r="T266" s="53">
        <v>6.7357142857142867</v>
      </c>
      <c r="U266" s="204"/>
      <c r="V266" s="204"/>
      <c r="W266" s="11">
        <v>4.9097243712573997</v>
      </c>
      <c r="X266" s="204"/>
      <c r="Y266" s="204"/>
      <c r="Z266" s="53">
        <v>6.4227272727272728</v>
      </c>
      <c r="AA266" s="204"/>
      <c r="AB266" s="204"/>
      <c r="AC266" s="204"/>
      <c r="AD266" s="204"/>
      <c r="AE266" s="204"/>
      <c r="AF266" s="9">
        <v>3.5075804423181247</v>
      </c>
      <c r="AG266" s="9">
        <v>2338</v>
      </c>
      <c r="AH266" s="9">
        <v>0.41923175637759952</v>
      </c>
      <c r="AI266" s="9">
        <v>63</v>
      </c>
      <c r="AJ266" s="9">
        <v>2.6187224669603526</v>
      </c>
      <c r="AK266" s="9" t="s">
        <v>248</v>
      </c>
      <c r="AL266" s="9">
        <v>334</v>
      </c>
      <c r="AM266" s="9">
        <v>3.5075804423181247</v>
      </c>
      <c r="AN266" s="9">
        <v>3.5863636363636364</v>
      </c>
      <c r="AO266" s="73">
        <v>0</v>
      </c>
      <c r="AP266" s="80">
        <v>0</v>
      </c>
      <c r="AQ266" s="80">
        <v>0</v>
      </c>
      <c r="AR266" s="224">
        <v>670</v>
      </c>
      <c r="AS266" s="224" t="s">
        <v>248</v>
      </c>
      <c r="AT266" s="11">
        <v>25300.32</v>
      </c>
      <c r="AU266" s="11">
        <v>0</v>
      </c>
      <c r="AV266" s="11">
        <v>0</v>
      </c>
      <c r="AW266" s="11">
        <v>670</v>
      </c>
      <c r="AX266" s="203" t="s">
        <v>248</v>
      </c>
      <c r="AY266" s="235" t="s">
        <v>248</v>
      </c>
      <c r="AZ266" s="138">
        <v>197520</v>
      </c>
      <c r="BA266" s="188" t="s">
        <v>248</v>
      </c>
      <c r="BB266" s="203" t="s">
        <v>248</v>
      </c>
      <c r="BC266" s="203" t="s">
        <v>248</v>
      </c>
      <c r="BD266" s="217" t="s">
        <v>61</v>
      </c>
      <c r="BE266" s="201" t="s">
        <v>62</v>
      </c>
      <c r="BF266" s="201" t="s">
        <v>63</v>
      </c>
      <c r="BG266" s="201" t="s">
        <v>196</v>
      </c>
      <c r="BH266" s="456" t="s">
        <v>510</v>
      </c>
      <c r="BI266" s="218" t="s">
        <v>64</v>
      </c>
      <c r="BJ266" s="370">
        <v>214</v>
      </c>
      <c r="BK266" s="370">
        <v>1</v>
      </c>
      <c r="BL266" s="219" t="s">
        <v>65</v>
      </c>
      <c r="BM266" s="52"/>
      <c r="BN266" s="218" t="s">
        <v>343</v>
      </c>
      <c r="BO266" s="217" t="s">
        <v>53</v>
      </c>
      <c r="BP266" s="201" t="s">
        <v>704</v>
      </c>
      <c r="BQ266" s="52" t="s">
        <v>714</v>
      </c>
    </row>
    <row r="267" spans="1:69" ht="15.75">
      <c r="A267" s="207" t="s">
        <v>37</v>
      </c>
      <c r="B267" s="208" t="s">
        <v>40</v>
      </c>
      <c r="C267" s="202" t="s">
        <v>35</v>
      </c>
      <c r="D267" s="210" t="s">
        <v>182</v>
      </c>
      <c r="E267" s="24" t="s">
        <v>654</v>
      </c>
      <c r="F267" s="86">
        <v>297</v>
      </c>
      <c r="G267" s="80">
        <v>4</v>
      </c>
      <c r="H267" s="204"/>
      <c r="I267" s="204"/>
      <c r="J267" s="204"/>
      <c r="K267" s="204"/>
      <c r="L267" s="80">
        <v>0</v>
      </c>
      <c r="M267" s="203"/>
      <c r="N267" s="52">
        <v>0</v>
      </c>
      <c r="O267" s="204"/>
      <c r="P267" s="204"/>
      <c r="Q267" s="11">
        <v>7.7487301467999998</v>
      </c>
      <c r="R267" s="204"/>
      <c r="S267" s="204"/>
      <c r="T267" s="53">
        <v>10.945833333333331</v>
      </c>
      <c r="U267" s="204"/>
      <c r="V267" s="204"/>
      <c r="W267" s="11">
        <v>7.7112557474401999</v>
      </c>
      <c r="X267" s="204"/>
      <c r="Y267" s="204"/>
      <c r="Z267" s="53">
        <v>10.862499999999997</v>
      </c>
      <c r="AA267" s="204"/>
      <c r="AB267" s="204"/>
      <c r="AC267" s="204"/>
      <c r="AD267" s="204"/>
      <c r="AE267" s="204"/>
      <c r="AF267" s="9">
        <v>3.4909311878821154</v>
      </c>
      <c r="AG267" s="9">
        <v>2051</v>
      </c>
      <c r="AH267" s="9">
        <v>0.44024847551806262</v>
      </c>
      <c r="AI267" s="9">
        <v>57</v>
      </c>
      <c r="AJ267" s="9">
        <v>2.5948958333333332</v>
      </c>
      <c r="AK267" s="9" t="s">
        <v>248</v>
      </c>
      <c r="AL267" s="9">
        <v>290</v>
      </c>
      <c r="AM267" s="9">
        <v>3.4934433570049079</v>
      </c>
      <c r="AN267" s="9">
        <v>3.5742258652094718</v>
      </c>
      <c r="AO267" s="73">
        <v>0</v>
      </c>
      <c r="AP267" s="80">
        <v>0</v>
      </c>
      <c r="AQ267" s="80">
        <v>0</v>
      </c>
      <c r="AR267" s="224">
        <v>586</v>
      </c>
      <c r="AS267" s="224" t="s">
        <v>248</v>
      </c>
      <c r="AT267" s="11">
        <v>22581.61</v>
      </c>
      <c r="AU267" s="11">
        <v>92.504000000000005</v>
      </c>
      <c r="AV267" s="11">
        <v>0</v>
      </c>
      <c r="AW267" s="11">
        <v>586</v>
      </c>
      <c r="AX267" s="203" t="s">
        <v>248</v>
      </c>
      <c r="AY267" s="235" t="s">
        <v>248</v>
      </c>
      <c r="AZ267" s="138">
        <v>197520</v>
      </c>
      <c r="BA267" s="188" t="s">
        <v>248</v>
      </c>
      <c r="BB267" s="203" t="s">
        <v>248</v>
      </c>
      <c r="BC267" s="203" t="s">
        <v>248</v>
      </c>
      <c r="BD267" s="217" t="s">
        <v>61</v>
      </c>
      <c r="BE267" s="201" t="s">
        <v>62</v>
      </c>
      <c r="BF267" s="201" t="s">
        <v>63</v>
      </c>
      <c r="BG267" s="201" t="s">
        <v>196</v>
      </c>
      <c r="BH267" s="455" t="s">
        <v>510</v>
      </c>
      <c r="BI267" s="218" t="s">
        <v>66</v>
      </c>
      <c r="BJ267" s="370">
        <v>214</v>
      </c>
      <c r="BK267" s="370">
        <v>7</v>
      </c>
      <c r="BL267" s="219" t="s">
        <v>65</v>
      </c>
      <c r="BM267" s="52"/>
      <c r="BN267" s="218" t="s">
        <v>343</v>
      </c>
      <c r="BO267" s="217" t="s">
        <v>53</v>
      </c>
      <c r="BP267" s="201" t="s">
        <v>704</v>
      </c>
      <c r="BQ267" s="52" t="s">
        <v>714</v>
      </c>
    </row>
    <row r="268" spans="1:69" ht="15.75">
      <c r="A268" s="207" t="s">
        <v>37</v>
      </c>
      <c r="B268" s="208" t="s">
        <v>40</v>
      </c>
      <c r="C268" s="202" t="s">
        <v>35</v>
      </c>
      <c r="D268" s="210" t="s">
        <v>182</v>
      </c>
      <c r="E268" s="24" t="s">
        <v>654</v>
      </c>
      <c r="F268" s="86">
        <v>314</v>
      </c>
      <c r="G268" s="80">
        <v>2</v>
      </c>
      <c r="H268" s="204"/>
      <c r="I268" s="204"/>
      <c r="J268" s="204"/>
      <c r="K268" s="204"/>
      <c r="L268" s="80">
        <v>0</v>
      </c>
      <c r="M268" s="203"/>
      <c r="N268" s="52">
        <v>1</v>
      </c>
      <c r="O268" s="204"/>
      <c r="P268" s="204"/>
      <c r="Q268" s="11">
        <v>7.3589645673000001</v>
      </c>
      <c r="R268" s="204"/>
      <c r="S268" s="204"/>
      <c r="T268" s="53">
        <v>9.3374999999999986</v>
      </c>
      <c r="U268" s="204"/>
      <c r="V268" s="204"/>
      <c r="W268" s="11">
        <v>7.4674773141025002</v>
      </c>
      <c r="X268" s="204"/>
      <c r="Y268" s="204"/>
      <c r="Z268" s="53">
        <v>9.4111111111111097</v>
      </c>
      <c r="AA268" s="204"/>
      <c r="AB268" s="204"/>
      <c r="AC268" s="204"/>
      <c r="AD268" s="204"/>
      <c r="AE268" s="204"/>
      <c r="AF268" s="9">
        <v>3.4082820450542268</v>
      </c>
      <c r="AG268" s="9">
        <v>2184</v>
      </c>
      <c r="AH268" s="9">
        <v>0.48416989648033343</v>
      </c>
      <c r="AI268" s="9">
        <v>111</v>
      </c>
      <c r="AJ268" s="9">
        <v>2.4902173913043479</v>
      </c>
      <c r="AK268" s="9" t="s">
        <v>248</v>
      </c>
      <c r="AL268" s="9">
        <v>312</v>
      </c>
      <c r="AM268" s="9">
        <v>3.4082820450542268</v>
      </c>
      <c r="AN268" s="9">
        <v>3.5220864661654137</v>
      </c>
      <c r="AO268" s="73">
        <v>0</v>
      </c>
      <c r="AP268" s="80">
        <v>0</v>
      </c>
      <c r="AQ268" s="80">
        <v>0</v>
      </c>
      <c r="AR268" s="224">
        <v>624</v>
      </c>
      <c r="AS268" s="224" t="s">
        <v>248</v>
      </c>
      <c r="AT268" s="11">
        <v>23992.116999999998</v>
      </c>
      <c r="AU268" s="11">
        <v>0</v>
      </c>
      <c r="AV268" s="11">
        <v>0</v>
      </c>
      <c r="AW268" s="11">
        <v>624</v>
      </c>
      <c r="AX268" s="203" t="s">
        <v>248</v>
      </c>
      <c r="AY268" s="235" t="s">
        <v>248</v>
      </c>
      <c r="AZ268" s="138">
        <v>197520</v>
      </c>
      <c r="BA268" s="188" t="s">
        <v>248</v>
      </c>
      <c r="BB268" s="203" t="s">
        <v>248</v>
      </c>
      <c r="BC268" s="203" t="s">
        <v>248</v>
      </c>
      <c r="BD268" s="217" t="s">
        <v>61</v>
      </c>
      <c r="BE268" s="201" t="s">
        <v>62</v>
      </c>
      <c r="BF268" s="201" t="s">
        <v>63</v>
      </c>
      <c r="BG268" s="201" t="s">
        <v>196</v>
      </c>
      <c r="BH268" s="456" t="s">
        <v>510</v>
      </c>
      <c r="BI268" s="218" t="s">
        <v>67</v>
      </c>
      <c r="BJ268" s="370">
        <v>214</v>
      </c>
      <c r="BK268" s="370">
        <v>3</v>
      </c>
      <c r="BL268" s="219" t="s">
        <v>65</v>
      </c>
      <c r="BM268" s="52"/>
      <c r="BN268" s="218" t="s">
        <v>343</v>
      </c>
      <c r="BO268" s="217" t="s">
        <v>53</v>
      </c>
      <c r="BP268" s="201" t="s">
        <v>704</v>
      </c>
      <c r="BQ268" s="52" t="s">
        <v>714</v>
      </c>
    </row>
    <row r="269" spans="1:69" ht="15.75">
      <c r="A269" s="207" t="s">
        <v>37</v>
      </c>
      <c r="B269" s="208" t="s">
        <v>40</v>
      </c>
      <c r="C269" s="202" t="s">
        <v>35</v>
      </c>
      <c r="D269" s="210" t="s">
        <v>182</v>
      </c>
      <c r="E269" s="24" t="s">
        <v>654</v>
      </c>
      <c r="F269" s="86">
        <v>214</v>
      </c>
      <c r="G269" s="80">
        <v>1</v>
      </c>
      <c r="H269" s="204"/>
      <c r="I269" s="204"/>
      <c r="J269" s="204"/>
      <c r="K269" s="204"/>
      <c r="L269" s="80">
        <v>0</v>
      </c>
      <c r="M269" s="203"/>
      <c r="N269" s="52">
        <v>0</v>
      </c>
      <c r="O269" s="204"/>
      <c r="P269" s="204"/>
      <c r="Q269" s="11">
        <v>8.4570608779000001</v>
      </c>
      <c r="R269" s="204"/>
      <c r="S269" s="204"/>
      <c r="T269" s="53">
        <v>10.482894736842105</v>
      </c>
      <c r="U269" s="204"/>
      <c r="V269" s="204"/>
      <c r="W269" s="11">
        <v>8.6068824272299995</v>
      </c>
      <c r="X269" s="204"/>
      <c r="Y269" s="204"/>
      <c r="Z269" s="53">
        <v>10.668749999999999</v>
      </c>
      <c r="AA269" s="204"/>
      <c r="AB269" s="204"/>
      <c r="AC269" s="204"/>
      <c r="AD269" s="204"/>
      <c r="AE269" s="204"/>
      <c r="AF269" s="9">
        <v>2.9610871071599512</v>
      </c>
      <c r="AG269" s="9">
        <v>1490</v>
      </c>
      <c r="AH269" s="9">
        <v>0.40749236412305151</v>
      </c>
      <c r="AI269" s="9">
        <v>179</v>
      </c>
      <c r="AJ269" s="9">
        <v>2.0980769230769232</v>
      </c>
      <c r="AK269" s="9" t="s">
        <v>248</v>
      </c>
      <c r="AL269" s="9">
        <v>0</v>
      </c>
      <c r="AM269" s="9"/>
      <c r="AN269" s="9"/>
      <c r="AO269" s="73">
        <v>0</v>
      </c>
      <c r="AP269" s="80">
        <v>0</v>
      </c>
      <c r="AQ269" s="80">
        <v>0</v>
      </c>
      <c r="AR269" s="224">
        <v>426</v>
      </c>
      <c r="AS269" s="224" t="s">
        <v>248</v>
      </c>
      <c r="AT269" s="11">
        <v>15666.007</v>
      </c>
      <c r="AU269" s="11">
        <v>784.255</v>
      </c>
      <c r="AV269" s="11">
        <v>0</v>
      </c>
      <c r="AW269" s="11">
        <v>426</v>
      </c>
      <c r="AX269" s="203" t="s">
        <v>248</v>
      </c>
      <c r="AY269" s="235" t="s">
        <v>248</v>
      </c>
      <c r="AZ269" s="138">
        <v>197520</v>
      </c>
      <c r="BA269" s="188" t="s">
        <v>248</v>
      </c>
      <c r="BB269" s="203" t="s">
        <v>248</v>
      </c>
      <c r="BC269" s="203" t="s">
        <v>248</v>
      </c>
      <c r="BD269" s="217" t="s">
        <v>61</v>
      </c>
      <c r="BE269" s="201" t="s">
        <v>62</v>
      </c>
      <c r="BF269" s="201" t="s">
        <v>63</v>
      </c>
      <c r="BG269" s="201" t="s">
        <v>196</v>
      </c>
      <c r="BH269" s="456" t="s">
        <v>510</v>
      </c>
      <c r="BI269" s="218" t="s">
        <v>68</v>
      </c>
      <c r="BJ269" s="370">
        <v>214</v>
      </c>
      <c r="BK269" s="370">
        <v>4</v>
      </c>
      <c r="BL269" s="219" t="s">
        <v>65</v>
      </c>
      <c r="BM269" s="52"/>
      <c r="BN269" s="218" t="s">
        <v>343</v>
      </c>
      <c r="BO269" s="217" t="s">
        <v>53</v>
      </c>
      <c r="BP269" s="201" t="s">
        <v>704</v>
      </c>
      <c r="BQ269" s="52" t="s">
        <v>714</v>
      </c>
    </row>
    <row r="270" spans="1:69" ht="15.75">
      <c r="A270" s="207" t="s">
        <v>37</v>
      </c>
      <c r="B270" s="208" t="s">
        <v>40</v>
      </c>
      <c r="C270" s="202" t="s">
        <v>35</v>
      </c>
      <c r="D270" s="210" t="s">
        <v>182</v>
      </c>
      <c r="E270" s="24" t="s">
        <v>495</v>
      </c>
      <c r="F270" s="86">
        <v>63</v>
      </c>
      <c r="G270" s="80">
        <v>0</v>
      </c>
      <c r="H270" s="204"/>
      <c r="I270" s="204"/>
      <c r="J270" s="204"/>
      <c r="K270" s="204"/>
      <c r="L270" s="80">
        <v>0</v>
      </c>
      <c r="M270" s="203"/>
      <c r="N270" s="52">
        <v>0</v>
      </c>
      <c r="O270" s="204"/>
      <c r="P270" s="204"/>
      <c r="Q270" s="11">
        <v>5.5518409841</v>
      </c>
      <c r="R270" s="204"/>
      <c r="S270" s="204"/>
      <c r="T270" s="53">
        <v>7.3083333333333327</v>
      </c>
      <c r="U270" s="204"/>
      <c r="V270" s="204"/>
      <c r="W270" s="11">
        <v>5.3114124920633996</v>
      </c>
      <c r="X270" s="204"/>
      <c r="Y270" s="204"/>
      <c r="Z270" s="53">
        <v>6.9812499999999993</v>
      </c>
      <c r="AA270" s="204"/>
      <c r="AB270" s="204"/>
      <c r="AC270" s="204"/>
      <c r="AD270" s="204"/>
      <c r="AE270" s="204"/>
      <c r="AF270" s="9">
        <v>3.7049660098795987</v>
      </c>
      <c r="AG270" s="9">
        <v>441</v>
      </c>
      <c r="AH270" s="9">
        <v>0.37301664056904238</v>
      </c>
      <c r="AI270" s="9">
        <v>6</v>
      </c>
      <c r="AJ270" s="9">
        <v>2.8647727272727272</v>
      </c>
      <c r="AK270" s="9" t="s">
        <v>248</v>
      </c>
      <c r="AL270" s="9">
        <v>63</v>
      </c>
      <c r="AM270" s="9">
        <v>3.7049660098795987</v>
      </c>
      <c r="AN270" s="9">
        <v>3.7198996655518393</v>
      </c>
      <c r="AO270" s="73">
        <v>0</v>
      </c>
      <c r="AP270" s="80">
        <v>0</v>
      </c>
      <c r="AQ270" s="80">
        <v>0</v>
      </c>
      <c r="AR270" s="224">
        <v>126</v>
      </c>
      <c r="AS270" s="224" t="s">
        <v>248</v>
      </c>
      <c r="AT270" s="11">
        <v>4791.7460000000001</v>
      </c>
      <c r="AU270" s="11">
        <v>0</v>
      </c>
      <c r="AV270" s="11">
        <v>0</v>
      </c>
      <c r="AW270" s="11">
        <v>126</v>
      </c>
      <c r="AX270" s="203" t="s">
        <v>248</v>
      </c>
      <c r="AY270" s="235" t="s">
        <v>248</v>
      </c>
      <c r="AZ270" s="138">
        <v>29219</v>
      </c>
      <c r="BA270" s="188" t="s">
        <v>248</v>
      </c>
      <c r="BB270" s="203" t="s">
        <v>248</v>
      </c>
      <c r="BC270" s="203" t="s">
        <v>248</v>
      </c>
      <c r="BD270" s="217" t="s">
        <v>61</v>
      </c>
      <c r="BE270" s="201" t="s">
        <v>62</v>
      </c>
      <c r="BF270" s="201" t="s">
        <v>63</v>
      </c>
      <c r="BG270" s="201" t="s">
        <v>196</v>
      </c>
      <c r="BH270" s="456" t="s">
        <v>512</v>
      </c>
      <c r="BI270" s="218" t="s">
        <v>64</v>
      </c>
      <c r="BJ270" s="370">
        <v>214</v>
      </c>
      <c r="BK270" s="370">
        <v>1</v>
      </c>
      <c r="BL270" s="219" t="s">
        <v>65</v>
      </c>
      <c r="BM270" s="52"/>
      <c r="BN270" s="218" t="s">
        <v>343</v>
      </c>
      <c r="BO270" s="217" t="s">
        <v>352</v>
      </c>
      <c r="BP270" s="201" t="s">
        <v>703</v>
      </c>
      <c r="BQ270" s="52" t="s">
        <v>718</v>
      </c>
    </row>
    <row r="271" spans="1:69" ht="15.75">
      <c r="A271" s="207" t="s">
        <v>37</v>
      </c>
      <c r="B271" s="208" t="s">
        <v>40</v>
      </c>
      <c r="C271" s="202" t="s">
        <v>35</v>
      </c>
      <c r="D271" s="210" t="s">
        <v>182</v>
      </c>
      <c r="E271" s="24" t="s">
        <v>495</v>
      </c>
      <c r="F271" s="86">
        <v>64</v>
      </c>
      <c r="G271" s="80">
        <v>1</v>
      </c>
      <c r="H271" s="204"/>
      <c r="I271" s="204"/>
      <c r="J271" s="204"/>
      <c r="K271" s="204"/>
      <c r="L271" s="80">
        <v>0</v>
      </c>
      <c r="M271" s="203"/>
      <c r="N271" s="52">
        <v>0</v>
      </c>
      <c r="O271" s="204"/>
      <c r="P271" s="204"/>
      <c r="Q271" s="11">
        <v>6.8822061429000003</v>
      </c>
      <c r="R271" s="204"/>
      <c r="S271" s="204"/>
      <c r="T271" s="53">
        <v>9.4249999999999972</v>
      </c>
      <c r="U271" s="204"/>
      <c r="V271" s="204"/>
      <c r="W271" s="11">
        <v>6.8544759047618999</v>
      </c>
      <c r="X271" s="204"/>
      <c r="Y271" s="204"/>
      <c r="Z271" s="53">
        <v>9.4249999999999972</v>
      </c>
      <c r="AA271" s="204"/>
      <c r="AB271" s="204"/>
      <c r="AC271" s="204"/>
      <c r="AD271" s="204"/>
      <c r="AE271" s="204"/>
      <c r="AF271" s="9">
        <v>3.3336635995570418</v>
      </c>
      <c r="AG271" s="9">
        <v>441</v>
      </c>
      <c r="AH271" s="9">
        <v>0.50121476841109425</v>
      </c>
      <c r="AI271" s="9">
        <v>28</v>
      </c>
      <c r="AJ271" s="9">
        <v>2.3583333333333334</v>
      </c>
      <c r="AK271" s="9" t="s">
        <v>248</v>
      </c>
      <c r="AL271" s="9">
        <v>61</v>
      </c>
      <c r="AM271" s="9">
        <v>3.3491569134893124</v>
      </c>
      <c r="AN271" s="9">
        <v>3.4196428571428572</v>
      </c>
      <c r="AO271" s="73">
        <v>0</v>
      </c>
      <c r="AP271" s="80">
        <v>0</v>
      </c>
      <c r="AQ271" s="80">
        <v>0</v>
      </c>
      <c r="AR271" s="224">
        <v>126</v>
      </c>
      <c r="AS271" s="224" t="s">
        <v>248</v>
      </c>
      <c r="AT271" s="11">
        <v>4812.402</v>
      </c>
      <c r="AU271" s="11">
        <v>0</v>
      </c>
      <c r="AV271" s="11">
        <v>0</v>
      </c>
      <c r="AW271" s="11">
        <v>126</v>
      </c>
      <c r="AX271" s="203" t="s">
        <v>248</v>
      </c>
      <c r="AY271" s="235" t="s">
        <v>248</v>
      </c>
      <c r="AZ271" s="138">
        <v>29219</v>
      </c>
      <c r="BA271" s="188" t="s">
        <v>248</v>
      </c>
      <c r="BB271" s="203" t="s">
        <v>248</v>
      </c>
      <c r="BC271" s="203" t="s">
        <v>248</v>
      </c>
      <c r="BD271" s="217" t="s">
        <v>61</v>
      </c>
      <c r="BE271" s="201" t="s">
        <v>62</v>
      </c>
      <c r="BF271" s="201" t="s">
        <v>63</v>
      </c>
      <c r="BG271" s="201" t="s">
        <v>196</v>
      </c>
      <c r="BH271" s="456" t="s">
        <v>512</v>
      </c>
      <c r="BI271" s="218" t="s">
        <v>66</v>
      </c>
      <c r="BJ271" s="370">
        <v>214</v>
      </c>
      <c r="BK271" s="370">
        <v>7</v>
      </c>
      <c r="BL271" s="219" t="s">
        <v>65</v>
      </c>
      <c r="BM271" s="52"/>
      <c r="BN271" s="218" t="s">
        <v>343</v>
      </c>
      <c r="BO271" s="217" t="s">
        <v>352</v>
      </c>
      <c r="BP271" s="201" t="s">
        <v>703</v>
      </c>
      <c r="BQ271" s="52" t="s">
        <v>718</v>
      </c>
    </row>
    <row r="272" spans="1:69" ht="15.75">
      <c r="A272" s="207" t="s">
        <v>37</v>
      </c>
      <c r="B272" s="208" t="s">
        <v>40</v>
      </c>
      <c r="C272" s="202" t="s">
        <v>35</v>
      </c>
      <c r="D272" s="210" t="s">
        <v>182</v>
      </c>
      <c r="E272" s="24" t="s">
        <v>495</v>
      </c>
      <c r="F272" s="420">
        <v>64</v>
      </c>
      <c r="G272" s="421">
        <v>0</v>
      </c>
      <c r="H272" s="422"/>
      <c r="I272" s="422"/>
      <c r="J272" s="422"/>
      <c r="K272" s="422"/>
      <c r="L272" s="421">
        <v>0</v>
      </c>
      <c r="M272" s="423"/>
      <c r="N272" s="424">
        <v>0</v>
      </c>
      <c r="O272" s="422"/>
      <c r="P272" s="422"/>
      <c r="Q272" s="425">
        <v>7.6882811406</v>
      </c>
      <c r="R272" s="422"/>
      <c r="S272" s="422"/>
      <c r="T272" s="426">
        <v>9.9749999999999996</v>
      </c>
      <c r="U272" s="422"/>
      <c r="V272" s="422"/>
      <c r="W272" s="425">
        <v>7.7688903906249998</v>
      </c>
      <c r="X272" s="422"/>
      <c r="Y272" s="422"/>
      <c r="Z272" s="426">
        <v>10.199999999999999</v>
      </c>
      <c r="AA272" s="422"/>
      <c r="AB272" s="422"/>
      <c r="AC272" s="422"/>
      <c r="AD272" s="422"/>
      <c r="AE272" s="422"/>
      <c r="AF272" s="427">
        <v>3.4804687502660925</v>
      </c>
      <c r="AG272" s="427">
        <v>448</v>
      </c>
      <c r="AH272" s="427">
        <v>0.47885435581977104</v>
      </c>
      <c r="AI272" s="427">
        <v>22</v>
      </c>
      <c r="AJ272" s="427">
        <v>2.5038461538461538</v>
      </c>
      <c r="AK272" s="427" t="s">
        <v>248</v>
      </c>
      <c r="AL272" s="427">
        <v>64</v>
      </c>
      <c r="AM272" s="427">
        <v>3.4804687502660925</v>
      </c>
      <c r="AN272" s="427">
        <v>3.5931174089068825</v>
      </c>
      <c r="AO272" s="428">
        <v>0</v>
      </c>
      <c r="AP272" s="421">
        <v>0</v>
      </c>
      <c r="AQ272" s="421">
        <v>0</v>
      </c>
      <c r="AR272" s="429">
        <v>128</v>
      </c>
      <c r="AS272" s="429" t="s">
        <v>248</v>
      </c>
      <c r="AT272" s="425">
        <v>4894.3729999999996</v>
      </c>
      <c r="AU272" s="425">
        <v>0</v>
      </c>
      <c r="AV272" s="425">
        <v>0</v>
      </c>
      <c r="AW272" s="425">
        <v>128</v>
      </c>
      <c r="AX272" s="203" t="s">
        <v>248</v>
      </c>
      <c r="AY272" s="235" t="s">
        <v>248</v>
      </c>
      <c r="AZ272" s="138">
        <v>29219</v>
      </c>
      <c r="BA272" s="188" t="s">
        <v>248</v>
      </c>
      <c r="BB272" s="203" t="s">
        <v>248</v>
      </c>
      <c r="BC272" s="203" t="s">
        <v>248</v>
      </c>
      <c r="BD272" s="217" t="s">
        <v>61</v>
      </c>
      <c r="BE272" s="201" t="s">
        <v>62</v>
      </c>
      <c r="BF272" s="201" t="s">
        <v>63</v>
      </c>
      <c r="BG272" s="201" t="s">
        <v>196</v>
      </c>
      <c r="BH272" s="455" t="s">
        <v>512</v>
      </c>
      <c r="BI272" s="218" t="s">
        <v>67</v>
      </c>
      <c r="BJ272" s="370">
        <v>214</v>
      </c>
      <c r="BK272" s="370">
        <v>3</v>
      </c>
      <c r="BL272" s="219" t="s">
        <v>65</v>
      </c>
      <c r="BM272" s="52"/>
      <c r="BN272" s="218" t="s">
        <v>343</v>
      </c>
      <c r="BO272" s="217" t="s">
        <v>352</v>
      </c>
      <c r="BP272" s="201" t="s">
        <v>703</v>
      </c>
      <c r="BQ272" s="52" t="s">
        <v>718</v>
      </c>
    </row>
    <row r="273" spans="1:69" ht="15.75">
      <c r="A273" s="207" t="s">
        <v>37</v>
      </c>
      <c r="B273" s="208" t="s">
        <v>40</v>
      </c>
      <c r="C273" s="202" t="s">
        <v>35</v>
      </c>
      <c r="D273" s="210" t="s">
        <v>182</v>
      </c>
      <c r="E273" s="24" t="s">
        <v>495</v>
      </c>
      <c r="F273" s="86">
        <v>58</v>
      </c>
      <c r="G273" s="80">
        <v>1</v>
      </c>
      <c r="H273" s="204"/>
      <c r="I273" s="204"/>
      <c r="J273" s="204"/>
      <c r="K273" s="204"/>
      <c r="L273" s="80">
        <v>0</v>
      </c>
      <c r="M273" s="203"/>
      <c r="N273" s="52">
        <v>0</v>
      </c>
      <c r="O273" s="204"/>
      <c r="P273" s="204"/>
      <c r="Q273" s="11">
        <v>6.9847191404000002</v>
      </c>
      <c r="R273" s="204"/>
      <c r="S273" s="204"/>
      <c r="T273" s="53">
        <v>8.0749999999999993</v>
      </c>
      <c r="U273" s="204"/>
      <c r="V273" s="204"/>
      <c r="W273" s="11">
        <v>7.0881753157893996</v>
      </c>
      <c r="X273" s="204"/>
      <c r="Y273" s="204"/>
      <c r="Z273" s="53">
        <v>8.0749999999999993</v>
      </c>
      <c r="AA273" s="204"/>
      <c r="AB273" s="204"/>
      <c r="AC273" s="204"/>
      <c r="AD273" s="204"/>
      <c r="AE273" s="204"/>
      <c r="AF273" s="9">
        <v>2.746597405223103</v>
      </c>
      <c r="AG273" s="9">
        <v>399</v>
      </c>
      <c r="AH273" s="9">
        <v>0.27357197714635312</v>
      </c>
      <c r="AI273" s="9">
        <v>64</v>
      </c>
      <c r="AJ273" s="9">
        <v>2.11359649122807</v>
      </c>
      <c r="AK273" s="9" t="s">
        <v>248</v>
      </c>
      <c r="AL273" s="9">
        <v>0</v>
      </c>
      <c r="AM273" s="9"/>
      <c r="AN273" s="9"/>
      <c r="AO273" s="73">
        <v>0</v>
      </c>
      <c r="AP273" s="80">
        <v>0</v>
      </c>
      <c r="AQ273" s="80">
        <v>0</v>
      </c>
      <c r="AR273" s="224">
        <v>114</v>
      </c>
      <c r="AS273" s="224" t="s">
        <v>248</v>
      </c>
      <c r="AT273" s="11">
        <v>4308.9520000000002</v>
      </c>
      <c r="AU273" s="11">
        <v>44.573</v>
      </c>
      <c r="AV273" s="11">
        <v>0</v>
      </c>
      <c r="AW273" s="11">
        <v>114</v>
      </c>
      <c r="AX273" s="203" t="s">
        <v>248</v>
      </c>
      <c r="AY273" s="235" t="s">
        <v>248</v>
      </c>
      <c r="AZ273" s="138">
        <v>29219</v>
      </c>
      <c r="BA273" s="188" t="s">
        <v>248</v>
      </c>
      <c r="BB273" s="203" t="s">
        <v>248</v>
      </c>
      <c r="BC273" s="203" t="s">
        <v>248</v>
      </c>
      <c r="BD273" s="217" t="s">
        <v>61</v>
      </c>
      <c r="BE273" s="201" t="s">
        <v>62</v>
      </c>
      <c r="BF273" s="201" t="s">
        <v>63</v>
      </c>
      <c r="BG273" s="201" t="s">
        <v>196</v>
      </c>
      <c r="BH273" s="456" t="s">
        <v>512</v>
      </c>
      <c r="BI273" s="218" t="s">
        <v>68</v>
      </c>
      <c r="BJ273" s="370">
        <v>214</v>
      </c>
      <c r="BK273" s="370">
        <v>4</v>
      </c>
      <c r="BL273" s="219" t="s">
        <v>65</v>
      </c>
      <c r="BM273" s="52"/>
      <c r="BN273" s="218" t="s">
        <v>343</v>
      </c>
      <c r="BO273" s="217" t="s">
        <v>352</v>
      </c>
      <c r="BP273" s="201" t="s">
        <v>703</v>
      </c>
      <c r="BQ273" s="52" t="s">
        <v>718</v>
      </c>
    </row>
    <row r="274" spans="1:69" ht="15.75">
      <c r="A274" s="207" t="s">
        <v>37</v>
      </c>
      <c r="B274" s="208" t="s">
        <v>40</v>
      </c>
      <c r="C274" s="202" t="s">
        <v>35</v>
      </c>
      <c r="D274" s="210" t="s">
        <v>182</v>
      </c>
      <c r="E274" s="24" t="s">
        <v>246</v>
      </c>
      <c r="F274" s="86">
        <v>39</v>
      </c>
      <c r="G274" s="80">
        <v>0</v>
      </c>
      <c r="H274" s="204"/>
      <c r="I274" s="204"/>
      <c r="J274" s="204"/>
      <c r="K274" s="204"/>
      <c r="L274" s="80">
        <v>0</v>
      </c>
      <c r="M274" s="203"/>
      <c r="N274" s="52">
        <v>0</v>
      </c>
      <c r="O274" s="204"/>
      <c r="P274" s="204"/>
      <c r="Q274" s="11">
        <v>6.7483074359000002</v>
      </c>
      <c r="R274" s="204"/>
      <c r="S274" s="204"/>
      <c r="T274" s="53">
        <v>11.524999999999999</v>
      </c>
      <c r="U274" s="204"/>
      <c r="V274" s="204"/>
      <c r="W274" s="11">
        <v>6.7173588205127999</v>
      </c>
      <c r="X274" s="204"/>
      <c r="Y274" s="204"/>
      <c r="Z274" s="53">
        <v>10.524999999999999</v>
      </c>
      <c r="AA274" s="204"/>
      <c r="AB274" s="204"/>
      <c r="AC274" s="204"/>
      <c r="AD274" s="204"/>
      <c r="AE274" s="204"/>
      <c r="AF274" s="9">
        <v>3.3485347980108018</v>
      </c>
      <c r="AG274" s="9">
        <v>273</v>
      </c>
      <c r="AH274" s="9">
        <v>0.43608850553354273</v>
      </c>
      <c r="AI274" s="9">
        <v>9</v>
      </c>
      <c r="AJ274" s="9">
        <v>2.5447115384615384</v>
      </c>
      <c r="AK274" s="9" t="s">
        <v>248</v>
      </c>
      <c r="AL274" s="9">
        <v>36</v>
      </c>
      <c r="AM274" s="9">
        <v>3.3859523809145369</v>
      </c>
      <c r="AN274" s="9">
        <v>3.4030612244897958</v>
      </c>
      <c r="AO274" s="73">
        <v>0</v>
      </c>
      <c r="AP274" s="80">
        <v>0</v>
      </c>
      <c r="AQ274" s="80">
        <v>0</v>
      </c>
      <c r="AR274" s="224">
        <v>78</v>
      </c>
      <c r="AS274" s="224" t="s">
        <v>248</v>
      </c>
      <c r="AT274" s="11">
        <v>2805.6729999999998</v>
      </c>
      <c r="AU274" s="11">
        <v>0</v>
      </c>
      <c r="AV274" s="11">
        <v>0</v>
      </c>
      <c r="AW274" s="11">
        <v>78</v>
      </c>
      <c r="AX274" s="203" t="s">
        <v>248</v>
      </c>
      <c r="AY274" s="235" t="s">
        <v>248</v>
      </c>
      <c r="AZ274" s="138">
        <v>24227</v>
      </c>
      <c r="BA274" s="188" t="s">
        <v>248</v>
      </c>
      <c r="BB274" s="203" t="s">
        <v>248</v>
      </c>
      <c r="BC274" s="203" t="s">
        <v>248</v>
      </c>
      <c r="BD274" s="217" t="s">
        <v>61</v>
      </c>
      <c r="BE274" s="201" t="s">
        <v>62</v>
      </c>
      <c r="BF274" s="201" t="s">
        <v>63</v>
      </c>
      <c r="BG274" s="201" t="s">
        <v>196</v>
      </c>
      <c r="BH274" s="456" t="s">
        <v>712</v>
      </c>
      <c r="BI274" s="218" t="s">
        <v>64</v>
      </c>
      <c r="BJ274" s="370">
        <v>214</v>
      </c>
      <c r="BK274" s="370">
        <v>1</v>
      </c>
      <c r="BL274" s="219" t="s">
        <v>65</v>
      </c>
      <c r="BM274" s="52"/>
      <c r="BN274" s="218" t="s">
        <v>343</v>
      </c>
      <c r="BO274" s="217" t="s">
        <v>697</v>
      </c>
      <c r="BP274" s="201" t="s">
        <v>698</v>
      </c>
      <c r="BQ274" s="52" t="s">
        <v>714</v>
      </c>
    </row>
    <row r="275" spans="1:69" ht="15.75">
      <c r="A275" s="207" t="s">
        <v>37</v>
      </c>
      <c r="B275" s="208" t="s">
        <v>40</v>
      </c>
      <c r="C275" s="202" t="s">
        <v>35</v>
      </c>
      <c r="D275" s="210" t="s">
        <v>182</v>
      </c>
      <c r="E275" s="24" t="s">
        <v>246</v>
      </c>
      <c r="F275" s="86">
        <v>29</v>
      </c>
      <c r="G275" s="80">
        <v>0</v>
      </c>
      <c r="H275" s="204"/>
      <c r="I275" s="204"/>
      <c r="J275" s="204"/>
      <c r="K275" s="204"/>
      <c r="L275" s="80">
        <v>0</v>
      </c>
      <c r="M275" s="203"/>
      <c r="N275" s="52">
        <v>0</v>
      </c>
      <c r="O275" s="204"/>
      <c r="P275" s="204"/>
      <c r="Q275" s="11">
        <v>8.1205515517000002</v>
      </c>
      <c r="R275" s="204"/>
      <c r="S275" s="204"/>
      <c r="T275" s="53">
        <v>14.774999999999999</v>
      </c>
      <c r="U275" s="204"/>
      <c r="V275" s="204"/>
      <c r="W275" s="11">
        <v>8.1525171034482007</v>
      </c>
      <c r="X275" s="204"/>
      <c r="Y275" s="204"/>
      <c r="Z275" s="53">
        <v>14.774999999999999</v>
      </c>
      <c r="AA275" s="204"/>
      <c r="AB275" s="204"/>
      <c r="AC275" s="204"/>
      <c r="AD275" s="204"/>
      <c r="AE275" s="204"/>
      <c r="AF275" s="9">
        <v>3.2667881870504667</v>
      </c>
      <c r="AG275" s="9">
        <v>201</v>
      </c>
      <c r="AH275" s="9">
        <v>0.5475181452728165</v>
      </c>
      <c r="AI275" s="9">
        <v>20</v>
      </c>
      <c r="AJ275" s="9">
        <v>2.1890624999999999</v>
      </c>
      <c r="AK275" s="9" t="s">
        <v>248</v>
      </c>
      <c r="AL275" s="9">
        <v>28</v>
      </c>
      <c r="AM275" s="9">
        <v>3.2955000087922928</v>
      </c>
      <c r="AN275" s="9">
        <v>3.42</v>
      </c>
      <c r="AO275" s="73">
        <v>0</v>
      </c>
      <c r="AP275" s="80">
        <v>0</v>
      </c>
      <c r="AQ275" s="80">
        <v>0</v>
      </c>
      <c r="AR275" s="224">
        <v>58</v>
      </c>
      <c r="AS275" s="224" t="s">
        <v>248</v>
      </c>
      <c r="AT275" s="11">
        <v>1994.223</v>
      </c>
      <c r="AU275" s="11">
        <v>71.989999999999995</v>
      </c>
      <c r="AV275" s="11">
        <v>0</v>
      </c>
      <c r="AW275" s="11">
        <v>56</v>
      </c>
      <c r="AX275" s="203" t="s">
        <v>248</v>
      </c>
      <c r="AY275" s="235" t="s">
        <v>248</v>
      </c>
      <c r="AZ275" s="138">
        <v>24227</v>
      </c>
      <c r="BA275" s="188" t="s">
        <v>248</v>
      </c>
      <c r="BB275" s="203" t="s">
        <v>248</v>
      </c>
      <c r="BC275" s="203" t="s">
        <v>248</v>
      </c>
      <c r="BD275" s="217" t="s">
        <v>61</v>
      </c>
      <c r="BE275" s="201" t="s">
        <v>62</v>
      </c>
      <c r="BF275" s="201" t="s">
        <v>63</v>
      </c>
      <c r="BG275" s="201" t="s">
        <v>196</v>
      </c>
      <c r="BH275" s="456" t="s">
        <v>712</v>
      </c>
      <c r="BI275" s="218" t="s">
        <v>66</v>
      </c>
      <c r="BJ275" s="370">
        <v>214</v>
      </c>
      <c r="BK275" s="370">
        <v>7</v>
      </c>
      <c r="BL275" s="219" t="s">
        <v>65</v>
      </c>
      <c r="BM275" s="52"/>
      <c r="BN275" s="218" t="s">
        <v>343</v>
      </c>
      <c r="BO275" s="217" t="s">
        <v>697</v>
      </c>
      <c r="BP275" s="201" t="s">
        <v>698</v>
      </c>
      <c r="BQ275" s="52" t="s">
        <v>714</v>
      </c>
    </row>
    <row r="276" spans="1:69" ht="15.75">
      <c r="A276" s="207" t="s">
        <v>37</v>
      </c>
      <c r="B276" s="208" t="s">
        <v>40</v>
      </c>
      <c r="C276" s="202" t="s">
        <v>35</v>
      </c>
      <c r="D276" s="210" t="s">
        <v>182</v>
      </c>
      <c r="E276" s="24" t="s">
        <v>246</v>
      </c>
      <c r="F276" s="86">
        <v>26</v>
      </c>
      <c r="G276" s="80">
        <v>1</v>
      </c>
      <c r="H276" s="204"/>
      <c r="I276" s="204"/>
      <c r="J276" s="204"/>
      <c r="K276" s="204"/>
      <c r="L276" s="80">
        <v>0</v>
      </c>
      <c r="M276" s="203"/>
      <c r="N276" s="52">
        <v>0</v>
      </c>
      <c r="O276" s="204"/>
      <c r="P276" s="204"/>
      <c r="Q276" s="11">
        <v>6.1088397600000004</v>
      </c>
      <c r="R276" s="204"/>
      <c r="S276" s="204"/>
      <c r="T276" s="53">
        <v>7.84375</v>
      </c>
      <c r="U276" s="204"/>
      <c r="V276" s="204"/>
      <c r="W276" s="11">
        <v>5.4968399200000002</v>
      </c>
      <c r="X276" s="204"/>
      <c r="Y276" s="204"/>
      <c r="Z276" s="53">
        <v>7.458333333333333</v>
      </c>
      <c r="AA276" s="204"/>
      <c r="AB276" s="204"/>
      <c r="AC276" s="204"/>
      <c r="AD276" s="204"/>
      <c r="AE276" s="204"/>
      <c r="AF276" s="9">
        <v>3.6068000105449132</v>
      </c>
      <c r="AG276" s="9">
        <v>175</v>
      </c>
      <c r="AH276" s="9">
        <v>0.38297084310253526</v>
      </c>
      <c r="AI276" s="9">
        <v>3</v>
      </c>
      <c r="AJ276" s="9">
        <v>2.7613636363636362</v>
      </c>
      <c r="AK276" s="9" t="s">
        <v>248</v>
      </c>
      <c r="AL276" s="9">
        <v>25</v>
      </c>
      <c r="AM276" s="9">
        <v>3.6068000105449132</v>
      </c>
      <c r="AN276" s="9">
        <v>3.6701680672268906</v>
      </c>
      <c r="AO276" s="73">
        <v>0</v>
      </c>
      <c r="AP276" s="80">
        <v>0</v>
      </c>
      <c r="AQ276" s="80">
        <v>0</v>
      </c>
      <c r="AR276" s="224">
        <v>50</v>
      </c>
      <c r="AS276" s="224" t="s">
        <v>248</v>
      </c>
      <c r="AT276" s="11">
        <v>1800.759</v>
      </c>
      <c r="AU276" s="11">
        <v>0</v>
      </c>
      <c r="AV276" s="11">
        <v>0</v>
      </c>
      <c r="AW276" s="11">
        <v>50</v>
      </c>
      <c r="AX276" s="203" t="s">
        <v>248</v>
      </c>
      <c r="AY276" s="235" t="s">
        <v>248</v>
      </c>
      <c r="AZ276" s="138">
        <v>24227</v>
      </c>
      <c r="BA276" s="188" t="s">
        <v>248</v>
      </c>
      <c r="BB276" s="203" t="s">
        <v>248</v>
      </c>
      <c r="BC276" s="203" t="s">
        <v>248</v>
      </c>
      <c r="BD276" s="217" t="s">
        <v>61</v>
      </c>
      <c r="BE276" s="201" t="s">
        <v>62</v>
      </c>
      <c r="BF276" s="201" t="s">
        <v>63</v>
      </c>
      <c r="BG276" s="201" t="s">
        <v>196</v>
      </c>
      <c r="BH276" s="456" t="s">
        <v>712</v>
      </c>
      <c r="BI276" s="218" t="s">
        <v>67</v>
      </c>
      <c r="BJ276" s="370">
        <v>214</v>
      </c>
      <c r="BK276" s="370">
        <v>3</v>
      </c>
      <c r="BL276" s="219" t="s">
        <v>65</v>
      </c>
      <c r="BM276" s="52"/>
      <c r="BN276" s="218" t="s">
        <v>343</v>
      </c>
      <c r="BO276" s="217" t="s">
        <v>697</v>
      </c>
      <c r="BP276" s="201" t="s">
        <v>698</v>
      </c>
      <c r="BQ276" s="52" t="s">
        <v>714</v>
      </c>
    </row>
    <row r="277" spans="1:69" ht="15.75">
      <c r="A277" s="207" t="s">
        <v>37</v>
      </c>
      <c r="B277" s="208" t="s">
        <v>40</v>
      </c>
      <c r="C277" s="202" t="s">
        <v>35</v>
      </c>
      <c r="D277" s="210" t="s">
        <v>182</v>
      </c>
      <c r="E277" s="24" t="s">
        <v>246</v>
      </c>
      <c r="F277" s="86">
        <v>28</v>
      </c>
      <c r="G277" s="80">
        <v>0</v>
      </c>
      <c r="H277" s="204"/>
      <c r="I277" s="204"/>
      <c r="J277" s="204"/>
      <c r="K277" s="204"/>
      <c r="L277" s="80">
        <v>0</v>
      </c>
      <c r="M277" s="203"/>
      <c r="N277" s="52">
        <v>0</v>
      </c>
      <c r="O277" s="204"/>
      <c r="P277" s="204"/>
      <c r="Q277" s="11">
        <v>7.5368926071000004</v>
      </c>
      <c r="R277" s="204"/>
      <c r="S277" s="204"/>
      <c r="T277" s="53">
        <v>12.799999999999999</v>
      </c>
      <c r="U277" s="204"/>
      <c r="V277" s="204"/>
      <c r="W277" s="11">
        <v>7.4539997857142</v>
      </c>
      <c r="X277" s="204"/>
      <c r="Y277" s="204"/>
      <c r="Z277" s="53">
        <v>12.299999999999999</v>
      </c>
      <c r="AA277" s="204"/>
      <c r="AB277" s="204"/>
      <c r="AC277" s="204"/>
      <c r="AD277" s="204"/>
      <c r="AE277" s="204"/>
      <c r="AF277" s="9">
        <v>2.6435274783071581</v>
      </c>
      <c r="AG277" s="9">
        <v>180</v>
      </c>
      <c r="AH277" s="9">
        <v>0.34109619772077104</v>
      </c>
      <c r="AI277" s="9">
        <v>48</v>
      </c>
      <c r="AJ277" s="9">
        <v>1.8625</v>
      </c>
      <c r="AK277" s="9" t="s">
        <v>248</v>
      </c>
      <c r="AL277" s="9">
        <v>0</v>
      </c>
      <c r="AM277" s="9"/>
      <c r="AN277" s="9"/>
      <c r="AO277" s="73">
        <v>0</v>
      </c>
      <c r="AP277" s="80">
        <v>0</v>
      </c>
      <c r="AQ277" s="80">
        <v>0</v>
      </c>
      <c r="AR277" s="224">
        <v>56</v>
      </c>
      <c r="AS277" s="224" t="s">
        <v>248</v>
      </c>
      <c r="AT277" s="11">
        <v>2016.6969999999999</v>
      </c>
      <c r="AU277" s="11">
        <v>0</v>
      </c>
      <c r="AV277" s="11">
        <v>0</v>
      </c>
      <c r="AW277" s="11">
        <v>56</v>
      </c>
      <c r="AX277" s="203" t="s">
        <v>248</v>
      </c>
      <c r="AY277" s="235" t="s">
        <v>248</v>
      </c>
      <c r="AZ277" s="138">
        <v>24227</v>
      </c>
      <c r="BA277" s="188" t="s">
        <v>248</v>
      </c>
      <c r="BB277" s="203" t="s">
        <v>248</v>
      </c>
      <c r="BC277" s="203" t="s">
        <v>248</v>
      </c>
      <c r="BD277" s="217" t="s">
        <v>61</v>
      </c>
      <c r="BE277" s="201" t="s">
        <v>62</v>
      </c>
      <c r="BF277" s="201" t="s">
        <v>63</v>
      </c>
      <c r="BG277" s="201" t="s">
        <v>196</v>
      </c>
      <c r="BH277" s="456" t="s">
        <v>712</v>
      </c>
      <c r="BI277" s="218" t="s">
        <v>68</v>
      </c>
      <c r="BJ277" s="370">
        <v>214</v>
      </c>
      <c r="BK277" s="370">
        <v>4</v>
      </c>
      <c r="BL277" s="219" t="s">
        <v>65</v>
      </c>
      <c r="BM277" s="52"/>
      <c r="BN277" s="218" t="s">
        <v>343</v>
      </c>
      <c r="BO277" s="217" t="s">
        <v>697</v>
      </c>
      <c r="BP277" s="201" t="s">
        <v>698</v>
      </c>
      <c r="BQ277" s="52" t="s">
        <v>714</v>
      </c>
    </row>
    <row r="278" spans="1:69" ht="15.75">
      <c r="A278" s="207" t="s">
        <v>37</v>
      </c>
      <c r="B278" s="208" t="s">
        <v>40</v>
      </c>
      <c r="C278" s="202" t="s">
        <v>35</v>
      </c>
      <c r="D278" s="210" t="s">
        <v>182</v>
      </c>
      <c r="E278" s="24" t="s">
        <v>558</v>
      </c>
      <c r="F278" s="86">
        <v>41</v>
      </c>
      <c r="G278" s="80">
        <v>0</v>
      </c>
      <c r="H278" s="204"/>
      <c r="I278" s="204"/>
      <c r="J278" s="204"/>
      <c r="K278" s="204"/>
      <c r="L278" s="80">
        <v>1</v>
      </c>
      <c r="M278" s="203"/>
      <c r="N278" s="52">
        <v>0</v>
      </c>
      <c r="O278" s="204"/>
      <c r="P278" s="204"/>
      <c r="Q278" s="11">
        <v>5.5803997000000001</v>
      </c>
      <c r="R278" s="204"/>
      <c r="S278" s="204"/>
      <c r="T278" s="53">
        <v>7</v>
      </c>
      <c r="U278" s="204"/>
      <c r="V278" s="204"/>
      <c r="W278" s="11">
        <v>5.2636497999999996</v>
      </c>
      <c r="X278" s="204"/>
      <c r="Y278" s="204"/>
      <c r="Z278" s="53">
        <v>6.5</v>
      </c>
      <c r="AA278" s="204"/>
      <c r="AB278" s="204"/>
      <c r="AC278" s="204"/>
      <c r="AD278" s="204"/>
      <c r="AE278" s="204"/>
      <c r="AF278" s="9">
        <v>3.7772143189396181</v>
      </c>
      <c r="AG278" s="9">
        <v>280</v>
      </c>
      <c r="AH278" s="9">
        <v>0.32868786756695828</v>
      </c>
      <c r="AI278" s="9">
        <v>1</v>
      </c>
      <c r="AJ278" s="9">
        <v>3.0857142857142859</v>
      </c>
      <c r="AK278" s="9" t="s">
        <v>248</v>
      </c>
      <c r="AL278" s="9">
        <v>40</v>
      </c>
      <c r="AM278" s="9">
        <v>3.7772143189396181</v>
      </c>
      <c r="AN278" s="9">
        <v>3.7487179487179487</v>
      </c>
      <c r="AO278" s="73">
        <v>0</v>
      </c>
      <c r="AP278" s="80">
        <v>0</v>
      </c>
      <c r="AQ278" s="80">
        <v>0</v>
      </c>
      <c r="AR278" s="224">
        <v>82</v>
      </c>
      <c r="AS278" s="224" t="s">
        <v>248</v>
      </c>
      <c r="AT278" s="11">
        <v>2870.8760000000002</v>
      </c>
      <c r="AU278" s="11">
        <v>0</v>
      </c>
      <c r="AV278" s="11">
        <v>0</v>
      </c>
      <c r="AW278" s="11">
        <v>82</v>
      </c>
      <c r="AX278" s="203" t="s">
        <v>248</v>
      </c>
      <c r="AY278" s="235" t="s">
        <v>248</v>
      </c>
      <c r="AZ278" s="138">
        <v>46377</v>
      </c>
      <c r="BA278" s="188" t="s">
        <v>248</v>
      </c>
      <c r="BB278" s="203" t="s">
        <v>248</v>
      </c>
      <c r="BC278" s="203" t="s">
        <v>248</v>
      </c>
      <c r="BD278" s="217" t="s">
        <v>61</v>
      </c>
      <c r="BE278" s="201" t="s">
        <v>62</v>
      </c>
      <c r="BF278" s="201" t="s">
        <v>63</v>
      </c>
      <c r="BG278" s="201" t="s">
        <v>196</v>
      </c>
      <c r="BH278" s="218" t="s">
        <v>515</v>
      </c>
      <c r="BI278" s="218" t="s">
        <v>64</v>
      </c>
      <c r="BJ278" s="370">
        <v>214</v>
      </c>
      <c r="BK278" s="370">
        <v>1</v>
      </c>
      <c r="BL278" s="219" t="s">
        <v>65</v>
      </c>
      <c r="BM278" s="52"/>
      <c r="BN278" s="218" t="s">
        <v>343</v>
      </c>
      <c r="BO278" s="217" t="s">
        <v>54</v>
      </c>
      <c r="BP278" s="201" t="s">
        <v>699</v>
      </c>
      <c r="BQ278" s="52" t="s">
        <v>715</v>
      </c>
    </row>
    <row r="279" spans="1:69" ht="15.75">
      <c r="A279" s="207" t="s">
        <v>37</v>
      </c>
      <c r="B279" s="208" t="s">
        <v>40</v>
      </c>
      <c r="C279" s="202" t="s">
        <v>35</v>
      </c>
      <c r="D279" s="210" t="s">
        <v>182</v>
      </c>
      <c r="E279" s="24" t="s">
        <v>558</v>
      </c>
      <c r="F279" s="86">
        <v>39</v>
      </c>
      <c r="G279" s="80">
        <v>1</v>
      </c>
      <c r="H279" s="204"/>
      <c r="I279" s="204"/>
      <c r="J279" s="204"/>
      <c r="K279" s="204"/>
      <c r="L279" s="80">
        <v>0</v>
      </c>
      <c r="M279" s="203"/>
      <c r="N279" s="52">
        <v>0</v>
      </c>
      <c r="O279" s="204"/>
      <c r="P279" s="204"/>
      <c r="Q279" s="11">
        <v>7.0084208684</v>
      </c>
      <c r="R279" s="204"/>
      <c r="S279" s="204"/>
      <c r="T279" s="53">
        <v>12.775</v>
      </c>
      <c r="U279" s="204"/>
      <c r="V279" s="204"/>
      <c r="W279" s="11">
        <v>6.9533944999999999</v>
      </c>
      <c r="X279" s="204"/>
      <c r="Y279" s="204"/>
      <c r="Z279" s="53">
        <v>12.775</v>
      </c>
      <c r="AA279" s="204"/>
      <c r="AB279" s="204"/>
      <c r="AC279" s="204"/>
      <c r="AD279" s="204"/>
      <c r="AE279" s="204"/>
      <c r="AF279" s="9">
        <v>3.3214285657519387</v>
      </c>
      <c r="AG279" s="9">
        <v>266</v>
      </c>
      <c r="AH279" s="9">
        <v>0.47312884168796787</v>
      </c>
      <c r="AI279" s="9">
        <v>13</v>
      </c>
      <c r="AJ279" s="9">
        <v>2.5030000000000001</v>
      </c>
      <c r="AK279" s="9" t="s">
        <v>248</v>
      </c>
      <c r="AL279" s="9">
        <v>37</v>
      </c>
      <c r="AM279" s="9">
        <v>3.3128185263011449</v>
      </c>
      <c r="AN279" s="9">
        <v>3.3831521739130435</v>
      </c>
      <c r="AO279" s="73">
        <v>0</v>
      </c>
      <c r="AP279" s="80">
        <v>0</v>
      </c>
      <c r="AQ279" s="80">
        <v>0</v>
      </c>
      <c r="AR279" s="224">
        <v>76</v>
      </c>
      <c r="AS279" s="224" t="s">
        <v>248</v>
      </c>
      <c r="AT279" s="11">
        <v>2709.85</v>
      </c>
      <c r="AU279" s="11">
        <v>0</v>
      </c>
      <c r="AV279" s="11">
        <v>0</v>
      </c>
      <c r="AW279" s="11">
        <v>76</v>
      </c>
      <c r="AX279" s="203" t="s">
        <v>248</v>
      </c>
      <c r="AY279" s="235" t="s">
        <v>248</v>
      </c>
      <c r="AZ279" s="138">
        <v>46377</v>
      </c>
      <c r="BA279" s="188" t="s">
        <v>248</v>
      </c>
      <c r="BB279" s="203" t="s">
        <v>248</v>
      </c>
      <c r="BC279" s="203" t="s">
        <v>248</v>
      </c>
      <c r="BD279" s="217" t="s">
        <v>61</v>
      </c>
      <c r="BE279" s="201" t="s">
        <v>62</v>
      </c>
      <c r="BF279" s="201" t="s">
        <v>63</v>
      </c>
      <c r="BG279" s="201" t="s">
        <v>196</v>
      </c>
      <c r="BH279" s="218" t="s">
        <v>515</v>
      </c>
      <c r="BI279" s="218" t="s">
        <v>66</v>
      </c>
      <c r="BJ279" s="370">
        <v>214</v>
      </c>
      <c r="BK279" s="370">
        <v>7</v>
      </c>
      <c r="BL279" s="219" t="s">
        <v>65</v>
      </c>
      <c r="BM279" s="52"/>
      <c r="BN279" s="218" t="s">
        <v>343</v>
      </c>
      <c r="BO279" s="217" t="s">
        <v>54</v>
      </c>
      <c r="BP279" s="201" t="s">
        <v>699</v>
      </c>
      <c r="BQ279" s="52" t="s">
        <v>715</v>
      </c>
    </row>
    <row r="280" spans="1:69" ht="15.75">
      <c r="A280" s="207" t="s">
        <v>37</v>
      </c>
      <c r="B280" s="208" t="s">
        <v>40</v>
      </c>
      <c r="C280" s="202" t="s">
        <v>35</v>
      </c>
      <c r="D280" s="210" t="s">
        <v>182</v>
      </c>
      <c r="E280" s="24" t="s">
        <v>558</v>
      </c>
      <c r="F280" s="86">
        <v>40</v>
      </c>
      <c r="G280" s="80">
        <v>0</v>
      </c>
      <c r="H280" s="204"/>
      <c r="I280" s="204"/>
      <c r="J280" s="204"/>
      <c r="K280" s="204"/>
      <c r="L280" s="80">
        <v>0</v>
      </c>
      <c r="M280" s="203"/>
      <c r="N280" s="52">
        <v>0</v>
      </c>
      <c r="O280" s="204"/>
      <c r="P280" s="204"/>
      <c r="Q280" s="11">
        <v>7.3352248250000001</v>
      </c>
      <c r="R280" s="204"/>
      <c r="S280" s="204"/>
      <c r="T280" s="53">
        <v>9.75</v>
      </c>
      <c r="U280" s="204"/>
      <c r="V280" s="204"/>
      <c r="W280" s="11">
        <v>7.48095</v>
      </c>
      <c r="X280" s="204"/>
      <c r="Y280" s="204"/>
      <c r="Z280" s="53">
        <v>9.75</v>
      </c>
      <c r="AA280" s="204"/>
      <c r="AB280" s="204"/>
      <c r="AC280" s="204"/>
      <c r="AD280" s="204"/>
      <c r="AE280" s="204"/>
      <c r="AF280" s="9">
        <v>3.3974285709006447</v>
      </c>
      <c r="AG280" s="9">
        <v>280</v>
      </c>
      <c r="AH280" s="9">
        <v>0.49367478945866355</v>
      </c>
      <c r="AI280" s="9">
        <v>15</v>
      </c>
      <c r="AJ280" s="9">
        <v>2.4615384615384617</v>
      </c>
      <c r="AK280" s="9" t="s">
        <v>248</v>
      </c>
      <c r="AL280" s="9">
        <v>40</v>
      </c>
      <c r="AM280" s="9">
        <v>3.3974285709006447</v>
      </c>
      <c r="AN280" s="9">
        <v>3.5152671755725189</v>
      </c>
      <c r="AO280" s="73">
        <v>0</v>
      </c>
      <c r="AP280" s="80">
        <v>0</v>
      </c>
      <c r="AQ280" s="80">
        <v>0</v>
      </c>
      <c r="AR280" s="224">
        <v>80</v>
      </c>
      <c r="AS280" s="224" t="s">
        <v>248</v>
      </c>
      <c r="AT280" s="11">
        <v>2862.9540000000002</v>
      </c>
      <c r="AU280" s="11">
        <v>0</v>
      </c>
      <c r="AV280" s="11">
        <v>0</v>
      </c>
      <c r="AW280" s="11">
        <v>80</v>
      </c>
      <c r="AX280" s="203" t="s">
        <v>248</v>
      </c>
      <c r="AY280" s="235" t="s">
        <v>248</v>
      </c>
      <c r="AZ280" s="138">
        <v>46377</v>
      </c>
      <c r="BA280" s="188" t="s">
        <v>248</v>
      </c>
      <c r="BB280" s="203" t="s">
        <v>248</v>
      </c>
      <c r="BC280" s="203" t="s">
        <v>248</v>
      </c>
      <c r="BD280" s="217" t="s">
        <v>61</v>
      </c>
      <c r="BE280" s="201" t="s">
        <v>62</v>
      </c>
      <c r="BF280" s="201" t="s">
        <v>63</v>
      </c>
      <c r="BG280" s="201" t="s">
        <v>196</v>
      </c>
      <c r="BH280" s="218" t="s">
        <v>515</v>
      </c>
      <c r="BI280" s="218" t="s">
        <v>67</v>
      </c>
      <c r="BJ280" s="370">
        <v>214</v>
      </c>
      <c r="BK280" s="370">
        <v>3</v>
      </c>
      <c r="BL280" s="219" t="s">
        <v>65</v>
      </c>
      <c r="BM280" s="52"/>
      <c r="BN280" s="218" t="s">
        <v>343</v>
      </c>
      <c r="BO280" s="217" t="s">
        <v>54</v>
      </c>
      <c r="BP280" s="201" t="s">
        <v>699</v>
      </c>
      <c r="BQ280" s="52" t="s">
        <v>715</v>
      </c>
    </row>
    <row r="281" spans="1:69" ht="15.75">
      <c r="A281" s="207" t="s">
        <v>37</v>
      </c>
      <c r="B281" s="208" t="s">
        <v>40</v>
      </c>
      <c r="C281" s="202" t="s">
        <v>35</v>
      </c>
      <c r="D281" s="210" t="s">
        <v>182</v>
      </c>
      <c r="E281" s="24" t="s">
        <v>558</v>
      </c>
      <c r="F281" s="86">
        <v>38</v>
      </c>
      <c r="G281" s="80">
        <v>0</v>
      </c>
      <c r="H281" s="204"/>
      <c r="I281" s="204"/>
      <c r="J281" s="204"/>
      <c r="K281" s="204"/>
      <c r="L281" s="80">
        <v>0</v>
      </c>
      <c r="M281" s="203"/>
      <c r="N281" s="52">
        <v>0</v>
      </c>
      <c r="O281" s="204"/>
      <c r="P281" s="204"/>
      <c r="Q281" s="11">
        <v>7.7398946053</v>
      </c>
      <c r="R281" s="204"/>
      <c r="S281" s="204"/>
      <c r="T281" s="53">
        <v>13.55</v>
      </c>
      <c r="U281" s="204"/>
      <c r="V281" s="204"/>
      <c r="W281" s="11">
        <v>7.7430787105262997</v>
      </c>
      <c r="X281" s="204"/>
      <c r="Y281" s="204"/>
      <c r="Z281" s="53">
        <v>13.55</v>
      </c>
      <c r="AA281" s="204"/>
      <c r="AB281" s="204"/>
      <c r="AC281" s="204"/>
      <c r="AD281" s="204"/>
      <c r="AE281" s="204"/>
      <c r="AF281" s="9">
        <v>2.700225565666543</v>
      </c>
      <c r="AG281" s="9">
        <v>266</v>
      </c>
      <c r="AH281" s="9">
        <v>0.29248520544397344</v>
      </c>
      <c r="AI281" s="9">
        <v>61</v>
      </c>
      <c r="AJ281" s="9">
        <v>2.081578947368421</v>
      </c>
      <c r="AK281" s="9" t="s">
        <v>248</v>
      </c>
      <c r="AL281" s="9">
        <v>0</v>
      </c>
      <c r="AM281" s="9"/>
      <c r="AN281" s="9"/>
      <c r="AO281" s="73">
        <v>0</v>
      </c>
      <c r="AP281" s="80">
        <v>0</v>
      </c>
      <c r="AQ281" s="80">
        <v>0</v>
      </c>
      <c r="AR281" s="224">
        <v>76</v>
      </c>
      <c r="AS281" s="224" t="s">
        <v>248</v>
      </c>
      <c r="AT281" s="11">
        <v>2721.3580000000002</v>
      </c>
      <c r="AU281" s="11">
        <v>0</v>
      </c>
      <c r="AV281" s="11">
        <v>0</v>
      </c>
      <c r="AW281" s="11">
        <v>76</v>
      </c>
      <c r="AX281" s="203" t="s">
        <v>248</v>
      </c>
      <c r="AY281" s="235" t="s">
        <v>248</v>
      </c>
      <c r="AZ281" s="138">
        <v>46377</v>
      </c>
      <c r="BA281" s="188" t="s">
        <v>248</v>
      </c>
      <c r="BB281" s="203" t="s">
        <v>248</v>
      </c>
      <c r="BC281" s="203" t="s">
        <v>248</v>
      </c>
      <c r="BD281" s="217" t="s">
        <v>61</v>
      </c>
      <c r="BE281" s="201" t="s">
        <v>62</v>
      </c>
      <c r="BF281" s="201" t="s">
        <v>63</v>
      </c>
      <c r="BG281" s="201" t="s">
        <v>196</v>
      </c>
      <c r="BH281" s="218" t="s">
        <v>515</v>
      </c>
      <c r="BI281" s="218" t="s">
        <v>68</v>
      </c>
      <c r="BJ281" s="370">
        <v>214</v>
      </c>
      <c r="BK281" s="370">
        <v>4</v>
      </c>
      <c r="BL281" s="219" t="s">
        <v>65</v>
      </c>
      <c r="BM281" s="52"/>
      <c r="BN281" s="218" t="s">
        <v>343</v>
      </c>
      <c r="BO281" s="217" t="s">
        <v>54</v>
      </c>
      <c r="BP281" s="201" t="s">
        <v>699</v>
      </c>
      <c r="BQ281" s="52" t="s">
        <v>715</v>
      </c>
    </row>
    <row r="282" spans="1:69" ht="15.75">
      <c r="A282" s="207" t="s">
        <v>37</v>
      </c>
      <c r="B282" s="208" t="s">
        <v>40</v>
      </c>
      <c r="C282" s="202" t="s">
        <v>35</v>
      </c>
      <c r="D282" s="210" t="s">
        <v>182</v>
      </c>
      <c r="E282" s="24" t="s">
        <v>636</v>
      </c>
      <c r="F282" s="86">
        <v>250</v>
      </c>
      <c r="G282" s="80">
        <v>1</v>
      </c>
      <c r="H282" s="204"/>
      <c r="I282" s="204"/>
      <c r="J282" s="204"/>
      <c r="K282" s="204"/>
      <c r="L282" s="80">
        <v>0</v>
      </c>
      <c r="M282" s="203"/>
      <c r="N282" s="52">
        <v>0</v>
      </c>
      <c r="O282" s="204"/>
      <c r="P282" s="204"/>
      <c r="Q282" s="11">
        <v>5.3994014136999997</v>
      </c>
      <c r="R282" s="204"/>
      <c r="S282" s="204"/>
      <c r="T282" s="53">
        <v>6.9826923076923073</v>
      </c>
      <c r="U282" s="204"/>
      <c r="V282" s="204"/>
      <c r="W282" s="11">
        <v>5.1876544779116003</v>
      </c>
      <c r="X282" s="204"/>
      <c r="Y282" s="204"/>
      <c r="Z282" s="53">
        <v>6.9437499999999979</v>
      </c>
      <c r="AA282" s="204"/>
      <c r="AB282" s="204"/>
      <c r="AC282" s="204"/>
      <c r="AD282" s="204"/>
      <c r="AE282" s="204"/>
      <c r="AF282" s="9">
        <v>3.5681482684366359</v>
      </c>
      <c r="AG282" s="9">
        <v>1742</v>
      </c>
      <c r="AH282" s="9">
        <v>0.47650940766570959</v>
      </c>
      <c r="AI282" s="9">
        <v>61</v>
      </c>
      <c r="AJ282" s="9">
        <v>2.5810559006211182</v>
      </c>
      <c r="AK282" s="9" t="s">
        <v>248</v>
      </c>
      <c r="AL282" s="9">
        <v>237</v>
      </c>
      <c r="AM282" s="9">
        <v>3.5930560711327386</v>
      </c>
      <c r="AN282" s="9">
        <v>3.6479187314172448</v>
      </c>
      <c r="AO282" s="73">
        <v>0</v>
      </c>
      <c r="AP282" s="80">
        <v>0</v>
      </c>
      <c r="AQ282" s="80">
        <v>0</v>
      </c>
      <c r="AR282" s="224">
        <v>498</v>
      </c>
      <c r="AS282" s="224" t="s">
        <v>248</v>
      </c>
      <c r="AT282" s="11">
        <v>18761.931</v>
      </c>
      <c r="AU282" s="11">
        <v>226.32400000000001</v>
      </c>
      <c r="AV282" s="11">
        <v>0</v>
      </c>
      <c r="AW282" s="11">
        <v>498</v>
      </c>
      <c r="AX282" s="203" t="s">
        <v>248</v>
      </c>
      <c r="AY282" s="235" t="s">
        <v>248</v>
      </c>
      <c r="AZ282" s="138">
        <v>172526</v>
      </c>
      <c r="BA282" s="188" t="s">
        <v>248</v>
      </c>
      <c r="BB282" s="203" t="s">
        <v>248</v>
      </c>
      <c r="BC282" s="203" t="s">
        <v>248</v>
      </c>
      <c r="BD282" s="217" t="s">
        <v>61</v>
      </c>
      <c r="BE282" s="201" t="s">
        <v>62</v>
      </c>
      <c r="BF282" s="201" t="s">
        <v>63</v>
      </c>
      <c r="BG282" s="201" t="s">
        <v>196</v>
      </c>
      <c r="BH282" s="456" t="s">
        <v>510</v>
      </c>
      <c r="BI282" s="218" t="s">
        <v>64</v>
      </c>
      <c r="BJ282" s="370">
        <v>214</v>
      </c>
      <c r="BK282" s="370">
        <v>1</v>
      </c>
      <c r="BL282" s="219" t="s">
        <v>65</v>
      </c>
      <c r="BM282" s="52"/>
      <c r="BN282" s="218" t="s">
        <v>343</v>
      </c>
      <c r="BO282" s="217" t="s">
        <v>53</v>
      </c>
      <c r="BP282" s="201" t="s">
        <v>704</v>
      </c>
      <c r="BQ282" s="52" t="s">
        <v>714</v>
      </c>
    </row>
    <row r="283" spans="1:69" ht="15.75">
      <c r="A283" s="207" t="s">
        <v>37</v>
      </c>
      <c r="B283" s="208" t="s">
        <v>40</v>
      </c>
      <c r="C283" s="202" t="s">
        <v>35</v>
      </c>
      <c r="D283" s="210" t="s">
        <v>182</v>
      </c>
      <c r="E283" s="24" t="s">
        <v>636</v>
      </c>
      <c r="F283" s="86">
        <v>231</v>
      </c>
      <c r="G283" s="80">
        <v>8</v>
      </c>
      <c r="H283" s="204"/>
      <c r="I283" s="204"/>
      <c r="J283" s="204"/>
      <c r="K283" s="204"/>
      <c r="L283" s="80">
        <v>0</v>
      </c>
      <c r="M283" s="203"/>
      <c r="N283" s="52">
        <v>1</v>
      </c>
      <c r="O283" s="204"/>
      <c r="P283" s="204"/>
      <c r="Q283" s="11">
        <v>6.8789011883000004</v>
      </c>
      <c r="R283" s="204"/>
      <c r="S283" s="204"/>
      <c r="T283" s="53">
        <v>10.712499999999999</v>
      </c>
      <c r="U283" s="204"/>
      <c r="V283" s="204"/>
      <c r="W283" s="11">
        <v>6.7922016233182996</v>
      </c>
      <c r="X283" s="204"/>
      <c r="Y283" s="204"/>
      <c r="Z283" s="53">
        <v>10.424999999999997</v>
      </c>
      <c r="AA283" s="204"/>
      <c r="AB283" s="204"/>
      <c r="AC283" s="204"/>
      <c r="AD283" s="204"/>
      <c r="AE283" s="204"/>
      <c r="AF283" s="9">
        <v>3.2646412428173877</v>
      </c>
      <c r="AG283" s="9">
        <v>1561</v>
      </c>
      <c r="AH283" s="9">
        <v>0.53827492407493405</v>
      </c>
      <c r="AI283" s="9">
        <v>144</v>
      </c>
      <c r="AJ283" s="9">
        <v>2.2002272727272727</v>
      </c>
      <c r="AK283" s="9" t="s">
        <v>248</v>
      </c>
      <c r="AL283" s="9">
        <v>217</v>
      </c>
      <c r="AM283" s="9">
        <v>3.2768121712579923</v>
      </c>
      <c r="AN283" s="9">
        <v>3.3356164383561646</v>
      </c>
      <c r="AO283" s="73">
        <v>0</v>
      </c>
      <c r="AP283" s="80">
        <v>0</v>
      </c>
      <c r="AQ283" s="80">
        <v>0</v>
      </c>
      <c r="AR283" s="224">
        <v>446</v>
      </c>
      <c r="AS283" s="224" t="s">
        <v>248</v>
      </c>
      <c r="AT283" s="11">
        <v>16908.366999999998</v>
      </c>
      <c r="AU283" s="11">
        <v>134.92599999999999</v>
      </c>
      <c r="AV283" s="11">
        <v>0</v>
      </c>
      <c r="AW283" s="11">
        <v>446</v>
      </c>
      <c r="AX283" s="203" t="s">
        <v>248</v>
      </c>
      <c r="AY283" s="235" t="s">
        <v>248</v>
      </c>
      <c r="AZ283" s="138">
        <v>172526</v>
      </c>
      <c r="BA283" s="188" t="s">
        <v>248</v>
      </c>
      <c r="BB283" s="203" t="s">
        <v>248</v>
      </c>
      <c r="BC283" s="203" t="s">
        <v>248</v>
      </c>
      <c r="BD283" s="217" t="s">
        <v>61</v>
      </c>
      <c r="BE283" s="201" t="s">
        <v>62</v>
      </c>
      <c r="BF283" s="201" t="s">
        <v>63</v>
      </c>
      <c r="BG283" s="201" t="s">
        <v>196</v>
      </c>
      <c r="BH283" s="455" t="s">
        <v>510</v>
      </c>
      <c r="BI283" s="218" t="s">
        <v>66</v>
      </c>
      <c r="BJ283" s="370">
        <v>214</v>
      </c>
      <c r="BK283" s="370">
        <v>7</v>
      </c>
      <c r="BL283" s="219" t="s">
        <v>65</v>
      </c>
      <c r="BM283" s="52"/>
      <c r="BN283" s="218" t="s">
        <v>343</v>
      </c>
      <c r="BO283" s="217" t="s">
        <v>53</v>
      </c>
      <c r="BP283" s="201" t="s">
        <v>704</v>
      </c>
      <c r="BQ283" s="52" t="s">
        <v>714</v>
      </c>
    </row>
    <row r="284" spans="1:69" ht="15.75">
      <c r="A284" s="207" t="s">
        <v>37</v>
      </c>
      <c r="B284" s="208" t="s">
        <v>40</v>
      </c>
      <c r="C284" s="202" t="s">
        <v>35</v>
      </c>
      <c r="D284" s="210" t="s">
        <v>182</v>
      </c>
      <c r="E284" s="24" t="s">
        <v>636</v>
      </c>
      <c r="F284" s="86">
        <v>236</v>
      </c>
      <c r="G284" s="80">
        <v>1</v>
      </c>
      <c r="H284" s="204"/>
      <c r="I284" s="204"/>
      <c r="J284" s="204"/>
      <c r="K284" s="204"/>
      <c r="L284" s="80">
        <v>0</v>
      </c>
      <c r="M284" s="203"/>
      <c r="N284" s="52">
        <v>1</v>
      </c>
      <c r="O284" s="204"/>
      <c r="P284" s="204"/>
      <c r="Q284" s="11">
        <v>7.3014976254999997</v>
      </c>
      <c r="R284" s="204"/>
      <c r="S284" s="204"/>
      <c r="T284" s="53">
        <v>9.40625</v>
      </c>
      <c r="U284" s="204"/>
      <c r="V284" s="204"/>
      <c r="W284" s="11">
        <v>7.4114806680851002</v>
      </c>
      <c r="X284" s="204"/>
      <c r="Y284" s="204"/>
      <c r="Z284" s="53">
        <v>9.65625</v>
      </c>
      <c r="AA284" s="204"/>
      <c r="AB284" s="204"/>
      <c r="AC284" s="204"/>
      <c r="AD284" s="204"/>
      <c r="AE284" s="204"/>
      <c r="AF284" s="9">
        <v>3.4119251179268155</v>
      </c>
      <c r="AG284" s="9">
        <v>1645</v>
      </c>
      <c r="AH284" s="9">
        <v>0.53155343104859465</v>
      </c>
      <c r="AI284" s="9">
        <v>106</v>
      </c>
      <c r="AJ284" s="9">
        <v>2.3373287671232879</v>
      </c>
      <c r="AK284" s="9" t="s">
        <v>248</v>
      </c>
      <c r="AL284" s="9">
        <v>229</v>
      </c>
      <c r="AM284" s="9">
        <v>3.4346288271569039</v>
      </c>
      <c r="AN284" s="9">
        <v>3.5492656058751528</v>
      </c>
      <c r="AO284" s="73">
        <v>0</v>
      </c>
      <c r="AP284" s="80">
        <v>0</v>
      </c>
      <c r="AQ284" s="80">
        <v>0</v>
      </c>
      <c r="AR284" s="224">
        <v>470</v>
      </c>
      <c r="AS284" s="224" t="s">
        <v>248</v>
      </c>
      <c r="AT284" s="11">
        <v>17795.251</v>
      </c>
      <c r="AU284" s="11">
        <v>136.934</v>
      </c>
      <c r="AV284" s="11">
        <v>0</v>
      </c>
      <c r="AW284" s="11">
        <v>468</v>
      </c>
      <c r="AX284" s="203" t="s">
        <v>248</v>
      </c>
      <c r="AY284" s="235" t="s">
        <v>248</v>
      </c>
      <c r="AZ284" s="138">
        <v>172526</v>
      </c>
      <c r="BA284" s="188" t="s">
        <v>248</v>
      </c>
      <c r="BB284" s="203" t="s">
        <v>248</v>
      </c>
      <c r="BC284" s="203" t="s">
        <v>248</v>
      </c>
      <c r="BD284" s="217" t="s">
        <v>61</v>
      </c>
      <c r="BE284" s="201" t="s">
        <v>62</v>
      </c>
      <c r="BF284" s="201" t="s">
        <v>63</v>
      </c>
      <c r="BG284" s="201" t="s">
        <v>196</v>
      </c>
      <c r="BH284" s="456" t="s">
        <v>510</v>
      </c>
      <c r="BI284" s="218" t="s">
        <v>67</v>
      </c>
      <c r="BJ284" s="370">
        <v>214</v>
      </c>
      <c r="BK284" s="370">
        <v>3</v>
      </c>
      <c r="BL284" s="219" t="s">
        <v>65</v>
      </c>
      <c r="BM284" s="52"/>
      <c r="BN284" s="218" t="s">
        <v>343</v>
      </c>
      <c r="BO284" s="217" t="s">
        <v>53</v>
      </c>
      <c r="BP284" s="201" t="s">
        <v>704</v>
      </c>
      <c r="BQ284" s="52" t="s">
        <v>714</v>
      </c>
    </row>
    <row r="285" spans="1:69" ht="15.75">
      <c r="A285" s="207" t="s">
        <v>37</v>
      </c>
      <c r="B285" s="208" t="s">
        <v>40</v>
      </c>
      <c r="C285" s="202" t="s">
        <v>35</v>
      </c>
      <c r="D285" s="210" t="s">
        <v>182</v>
      </c>
      <c r="E285" s="24" t="s">
        <v>636</v>
      </c>
      <c r="F285" s="86">
        <v>57</v>
      </c>
      <c r="G285" s="80">
        <v>0</v>
      </c>
      <c r="H285" s="204"/>
      <c r="I285" s="204"/>
      <c r="J285" s="204"/>
      <c r="K285" s="204"/>
      <c r="L285" s="80">
        <v>0</v>
      </c>
      <c r="M285" s="203"/>
      <c r="N285" s="52">
        <v>0</v>
      </c>
      <c r="O285" s="204"/>
      <c r="P285" s="204"/>
      <c r="Q285" s="11">
        <v>8.1840175088000002</v>
      </c>
      <c r="R285" s="204"/>
      <c r="S285" s="204"/>
      <c r="T285" s="53">
        <v>9.8583333333333325</v>
      </c>
      <c r="U285" s="204"/>
      <c r="V285" s="204"/>
      <c r="W285" s="11">
        <v>8.3248771228070009</v>
      </c>
      <c r="X285" s="204"/>
      <c r="Y285" s="204"/>
      <c r="Z285" s="53">
        <v>9.9149999999999991</v>
      </c>
      <c r="AA285" s="204"/>
      <c r="AB285" s="204"/>
      <c r="AC285" s="204"/>
      <c r="AD285" s="204"/>
      <c r="AE285" s="204"/>
      <c r="AF285" s="9">
        <v>2.6631652654386029</v>
      </c>
      <c r="AG285" s="9">
        <v>399</v>
      </c>
      <c r="AH285" s="9">
        <v>0.3903487368636902</v>
      </c>
      <c r="AI285" s="9">
        <v>110</v>
      </c>
      <c r="AJ285" s="9">
        <v>1.7237500000000001</v>
      </c>
      <c r="AK285" s="9" t="s">
        <v>248</v>
      </c>
      <c r="AL285" s="9">
        <v>0</v>
      </c>
      <c r="AM285" s="9"/>
      <c r="AN285" s="9"/>
      <c r="AO285" s="73">
        <v>0</v>
      </c>
      <c r="AP285" s="80">
        <v>0</v>
      </c>
      <c r="AQ285" s="80">
        <v>0</v>
      </c>
      <c r="AR285" s="224">
        <v>114</v>
      </c>
      <c r="AS285" s="224" t="s">
        <v>248</v>
      </c>
      <c r="AT285" s="11">
        <v>3811.8960000000002</v>
      </c>
      <c r="AU285" s="11">
        <v>599.37599999999998</v>
      </c>
      <c r="AV285" s="11">
        <v>0</v>
      </c>
      <c r="AW285" s="11">
        <v>114</v>
      </c>
      <c r="AX285" s="203" t="s">
        <v>248</v>
      </c>
      <c r="AY285" s="235" t="s">
        <v>248</v>
      </c>
      <c r="AZ285" s="138">
        <v>172526</v>
      </c>
      <c r="BA285" s="188" t="s">
        <v>248</v>
      </c>
      <c r="BB285" s="203" t="s">
        <v>248</v>
      </c>
      <c r="BC285" s="203" t="s">
        <v>248</v>
      </c>
      <c r="BD285" s="217" t="s">
        <v>61</v>
      </c>
      <c r="BE285" s="201" t="s">
        <v>62</v>
      </c>
      <c r="BF285" s="201" t="s">
        <v>63</v>
      </c>
      <c r="BG285" s="201" t="s">
        <v>196</v>
      </c>
      <c r="BH285" s="456" t="s">
        <v>510</v>
      </c>
      <c r="BI285" s="218" t="s">
        <v>68</v>
      </c>
      <c r="BJ285" s="370">
        <v>214</v>
      </c>
      <c r="BK285" s="370">
        <v>4</v>
      </c>
      <c r="BL285" s="219" t="s">
        <v>65</v>
      </c>
      <c r="BM285" s="52"/>
      <c r="BN285" s="218" t="s">
        <v>343</v>
      </c>
      <c r="BO285" s="217" t="s">
        <v>53</v>
      </c>
      <c r="BP285" s="201" t="s">
        <v>704</v>
      </c>
      <c r="BQ285" s="52" t="s">
        <v>714</v>
      </c>
    </row>
    <row r="286" spans="1:69" ht="15.75">
      <c r="A286" s="207" t="s">
        <v>37</v>
      </c>
      <c r="B286" s="208" t="s">
        <v>40</v>
      </c>
      <c r="C286" s="202" t="s">
        <v>35</v>
      </c>
      <c r="D286" s="210" t="s">
        <v>182</v>
      </c>
      <c r="E286" s="24" t="s">
        <v>496</v>
      </c>
      <c r="F286" s="86">
        <v>171</v>
      </c>
      <c r="G286" s="80">
        <v>1</v>
      </c>
      <c r="H286" s="204"/>
      <c r="I286" s="204"/>
      <c r="J286" s="204"/>
      <c r="K286" s="204"/>
      <c r="L286" s="80">
        <v>0</v>
      </c>
      <c r="M286" s="203"/>
      <c r="N286" s="52">
        <v>0</v>
      </c>
      <c r="O286" s="204"/>
      <c r="P286" s="204"/>
      <c r="Q286" s="11">
        <v>5.1343880647000004</v>
      </c>
      <c r="R286" s="204"/>
      <c r="S286" s="204"/>
      <c r="T286" s="53">
        <v>6.1785714285714288</v>
      </c>
      <c r="U286" s="204"/>
      <c r="V286" s="204"/>
      <c r="W286" s="11">
        <v>4.9300350941176001</v>
      </c>
      <c r="X286" s="204"/>
      <c r="Y286" s="204"/>
      <c r="Z286" s="53">
        <v>5.9423076923076925</v>
      </c>
      <c r="AA286" s="204"/>
      <c r="AB286" s="204"/>
      <c r="AC286" s="204"/>
      <c r="AD286" s="204"/>
      <c r="AE286" s="204"/>
      <c r="AF286" s="9">
        <v>3.7182101062365946</v>
      </c>
      <c r="AG286" s="9">
        <v>1190</v>
      </c>
      <c r="AH286" s="9">
        <v>0.3890105866021385</v>
      </c>
      <c r="AI286" s="9">
        <v>20</v>
      </c>
      <c r="AJ286" s="9">
        <v>2.8291666666666666</v>
      </c>
      <c r="AK286" s="9" t="s">
        <v>248</v>
      </c>
      <c r="AL286" s="9">
        <v>170</v>
      </c>
      <c r="AM286" s="9">
        <v>3.7182101062365946</v>
      </c>
      <c r="AN286" s="9">
        <v>3.7211302211302213</v>
      </c>
      <c r="AO286" s="73">
        <v>0</v>
      </c>
      <c r="AP286" s="80">
        <v>0</v>
      </c>
      <c r="AQ286" s="80">
        <v>0</v>
      </c>
      <c r="AR286" s="224">
        <v>340</v>
      </c>
      <c r="AS286" s="224" t="s">
        <v>248</v>
      </c>
      <c r="AT286" s="11">
        <v>12919.396000000001</v>
      </c>
      <c r="AU286" s="11">
        <v>0</v>
      </c>
      <c r="AV286" s="11">
        <v>0</v>
      </c>
      <c r="AW286" s="11">
        <v>340</v>
      </c>
      <c r="AX286" s="203" t="s">
        <v>248</v>
      </c>
      <c r="AY286" s="235" t="s">
        <v>248</v>
      </c>
      <c r="AZ286" s="138">
        <v>79839</v>
      </c>
      <c r="BA286" s="188" t="s">
        <v>248</v>
      </c>
      <c r="BB286" s="203" t="s">
        <v>248</v>
      </c>
      <c r="BC286" s="203" t="s">
        <v>248</v>
      </c>
      <c r="BD286" s="217" t="s">
        <v>61</v>
      </c>
      <c r="BE286" s="201" t="s">
        <v>62</v>
      </c>
      <c r="BF286" s="201" t="s">
        <v>63</v>
      </c>
      <c r="BG286" s="201" t="s">
        <v>196</v>
      </c>
      <c r="BH286" s="456" t="s">
        <v>512</v>
      </c>
      <c r="BI286" s="218" t="s">
        <v>64</v>
      </c>
      <c r="BJ286" s="370">
        <v>214</v>
      </c>
      <c r="BK286" s="370">
        <v>1</v>
      </c>
      <c r="BL286" s="219" t="s">
        <v>65</v>
      </c>
      <c r="BM286" s="52"/>
      <c r="BN286" s="218" t="s">
        <v>343</v>
      </c>
      <c r="BO286" s="217" t="s">
        <v>352</v>
      </c>
      <c r="BP286" s="201" t="s">
        <v>703</v>
      </c>
      <c r="BQ286" s="52" t="s">
        <v>718</v>
      </c>
    </row>
    <row r="287" spans="1:69" ht="15.75">
      <c r="A287" s="207" t="s">
        <v>37</v>
      </c>
      <c r="B287" s="208" t="s">
        <v>40</v>
      </c>
      <c r="C287" s="202" t="s">
        <v>35</v>
      </c>
      <c r="D287" s="210" t="s">
        <v>182</v>
      </c>
      <c r="E287" s="24" t="s">
        <v>496</v>
      </c>
      <c r="F287" s="86">
        <v>147</v>
      </c>
      <c r="G287" s="80">
        <v>5</v>
      </c>
      <c r="H287" s="204"/>
      <c r="I287" s="204"/>
      <c r="J287" s="204"/>
      <c r="K287" s="204"/>
      <c r="L287" s="80">
        <v>0</v>
      </c>
      <c r="M287" s="203"/>
      <c r="N287" s="52">
        <v>0</v>
      </c>
      <c r="O287" s="204"/>
      <c r="P287" s="204"/>
      <c r="Q287" s="11">
        <v>7.4473167887000002</v>
      </c>
      <c r="R287" s="204"/>
      <c r="S287" s="204"/>
      <c r="T287" s="53">
        <v>13.39</v>
      </c>
      <c r="U287" s="204"/>
      <c r="V287" s="204"/>
      <c r="W287" s="11">
        <v>7.4054716408449996</v>
      </c>
      <c r="X287" s="204"/>
      <c r="Y287" s="204"/>
      <c r="Z287" s="53">
        <v>13.316666666666668</v>
      </c>
      <c r="AA287" s="204"/>
      <c r="AB287" s="204"/>
      <c r="AC287" s="204"/>
      <c r="AD287" s="204"/>
      <c r="AE287" s="204"/>
      <c r="AF287" s="9">
        <v>3.4404694930888278</v>
      </c>
      <c r="AG287" s="9">
        <v>993</v>
      </c>
      <c r="AH287" s="9">
        <v>0.48589733683225877</v>
      </c>
      <c r="AI287" s="9">
        <v>53</v>
      </c>
      <c r="AJ287" s="9">
        <v>2.4627777777777777</v>
      </c>
      <c r="AK287" s="9" t="s">
        <v>248</v>
      </c>
      <c r="AL287" s="9">
        <v>142</v>
      </c>
      <c r="AM287" s="9">
        <v>3.4404694930888278</v>
      </c>
      <c r="AN287" s="9">
        <v>3.5562499999999999</v>
      </c>
      <c r="AO287" s="73">
        <v>0</v>
      </c>
      <c r="AP287" s="80">
        <v>0</v>
      </c>
      <c r="AQ287" s="80">
        <v>0</v>
      </c>
      <c r="AR287" s="224">
        <v>284</v>
      </c>
      <c r="AS287" s="224" t="s">
        <v>248</v>
      </c>
      <c r="AT287" s="11">
        <v>10896.647000000001</v>
      </c>
      <c r="AU287" s="11">
        <v>0</v>
      </c>
      <c r="AV287" s="11">
        <v>0</v>
      </c>
      <c r="AW287" s="11">
        <v>284</v>
      </c>
      <c r="AX287" s="203" t="s">
        <v>248</v>
      </c>
      <c r="AY287" s="235" t="s">
        <v>248</v>
      </c>
      <c r="AZ287" s="138">
        <v>79839</v>
      </c>
      <c r="BA287" s="188" t="s">
        <v>248</v>
      </c>
      <c r="BB287" s="203" t="s">
        <v>248</v>
      </c>
      <c r="BC287" s="203" t="s">
        <v>248</v>
      </c>
      <c r="BD287" s="217" t="s">
        <v>61</v>
      </c>
      <c r="BE287" s="201" t="s">
        <v>62</v>
      </c>
      <c r="BF287" s="201" t="s">
        <v>63</v>
      </c>
      <c r="BG287" s="201" t="s">
        <v>196</v>
      </c>
      <c r="BH287" s="456" t="s">
        <v>512</v>
      </c>
      <c r="BI287" s="218" t="s">
        <v>66</v>
      </c>
      <c r="BJ287" s="370">
        <v>214</v>
      </c>
      <c r="BK287" s="370">
        <v>7</v>
      </c>
      <c r="BL287" s="219" t="s">
        <v>65</v>
      </c>
      <c r="BM287" s="52"/>
      <c r="BN287" s="218" t="s">
        <v>343</v>
      </c>
      <c r="BO287" s="217" t="s">
        <v>352</v>
      </c>
      <c r="BP287" s="201" t="s">
        <v>703</v>
      </c>
      <c r="BQ287" s="52" t="s">
        <v>718</v>
      </c>
    </row>
    <row r="288" spans="1:69" ht="15.75">
      <c r="A288" s="207" t="s">
        <v>37</v>
      </c>
      <c r="B288" s="208" t="s">
        <v>40</v>
      </c>
      <c r="C288" s="202" t="s">
        <v>35</v>
      </c>
      <c r="D288" s="210" t="s">
        <v>182</v>
      </c>
      <c r="E288" s="24" t="s">
        <v>496</v>
      </c>
      <c r="F288" s="420">
        <v>176</v>
      </c>
      <c r="G288" s="421">
        <v>1</v>
      </c>
      <c r="H288" s="422"/>
      <c r="I288" s="422"/>
      <c r="J288" s="422"/>
      <c r="K288" s="422"/>
      <c r="L288" s="421">
        <v>0</v>
      </c>
      <c r="M288" s="423"/>
      <c r="N288" s="424">
        <v>0</v>
      </c>
      <c r="O288" s="422"/>
      <c r="P288" s="422"/>
      <c r="Q288" s="425">
        <v>7.3931254856999997</v>
      </c>
      <c r="R288" s="422"/>
      <c r="S288" s="422"/>
      <c r="T288" s="426">
        <v>9.1875</v>
      </c>
      <c r="U288" s="422"/>
      <c r="V288" s="422"/>
      <c r="W288" s="425">
        <v>7.5806569085713997</v>
      </c>
      <c r="X288" s="422"/>
      <c r="Y288" s="422"/>
      <c r="Z288" s="426">
        <v>9.28125</v>
      </c>
      <c r="AA288" s="422"/>
      <c r="AB288" s="422"/>
      <c r="AC288" s="422"/>
      <c r="AD288" s="422"/>
      <c r="AE288" s="422"/>
      <c r="AF288" s="427">
        <v>3.5422783348491178</v>
      </c>
      <c r="AG288" s="427">
        <v>1224</v>
      </c>
      <c r="AH288" s="427">
        <v>0.48946107498942004</v>
      </c>
      <c r="AI288" s="427">
        <v>49</v>
      </c>
      <c r="AJ288" s="427">
        <v>2.5472868217054265</v>
      </c>
      <c r="AK288" s="427" t="s">
        <v>248</v>
      </c>
      <c r="AL288" s="427">
        <v>171</v>
      </c>
      <c r="AM288" s="427">
        <v>3.5587413073482379</v>
      </c>
      <c r="AN288" s="427">
        <v>3.6362704918032787</v>
      </c>
      <c r="AO288" s="428">
        <v>0</v>
      </c>
      <c r="AP288" s="421">
        <v>0</v>
      </c>
      <c r="AQ288" s="421">
        <v>0</v>
      </c>
      <c r="AR288" s="429">
        <v>350</v>
      </c>
      <c r="AS288" s="429" t="s">
        <v>248</v>
      </c>
      <c r="AT288" s="425">
        <v>13306.484</v>
      </c>
      <c r="AU288" s="425">
        <v>136.90600000000001</v>
      </c>
      <c r="AV288" s="425">
        <v>0</v>
      </c>
      <c r="AW288" s="425">
        <v>350</v>
      </c>
      <c r="AX288" s="203" t="s">
        <v>248</v>
      </c>
      <c r="AY288" s="235" t="s">
        <v>248</v>
      </c>
      <c r="AZ288" s="138">
        <v>79839</v>
      </c>
      <c r="BA288" s="188" t="s">
        <v>248</v>
      </c>
      <c r="BB288" s="203" t="s">
        <v>248</v>
      </c>
      <c r="BC288" s="203" t="s">
        <v>248</v>
      </c>
      <c r="BD288" s="217" t="s">
        <v>61</v>
      </c>
      <c r="BE288" s="201" t="s">
        <v>62</v>
      </c>
      <c r="BF288" s="201" t="s">
        <v>63</v>
      </c>
      <c r="BG288" s="201" t="s">
        <v>196</v>
      </c>
      <c r="BH288" s="455" t="s">
        <v>512</v>
      </c>
      <c r="BI288" s="218" t="s">
        <v>67</v>
      </c>
      <c r="BJ288" s="370">
        <v>214</v>
      </c>
      <c r="BK288" s="370">
        <v>3</v>
      </c>
      <c r="BL288" s="219" t="s">
        <v>65</v>
      </c>
      <c r="BM288" s="52"/>
      <c r="BN288" s="218" t="s">
        <v>343</v>
      </c>
      <c r="BO288" s="217" t="s">
        <v>352</v>
      </c>
      <c r="BP288" s="201" t="s">
        <v>703</v>
      </c>
      <c r="BQ288" s="52" t="s">
        <v>718</v>
      </c>
    </row>
    <row r="289" spans="1:69" ht="15.75">
      <c r="A289" s="207" t="s">
        <v>37</v>
      </c>
      <c r="B289" s="208" t="s">
        <v>40</v>
      </c>
      <c r="C289" s="202" t="s">
        <v>35</v>
      </c>
      <c r="D289" s="210" t="s">
        <v>182</v>
      </c>
      <c r="E289" s="24" t="s">
        <v>496</v>
      </c>
      <c r="F289" s="86">
        <v>144</v>
      </c>
      <c r="G289" s="80">
        <v>0</v>
      </c>
      <c r="H289" s="204"/>
      <c r="I289" s="204"/>
      <c r="J289" s="204"/>
      <c r="K289" s="204"/>
      <c r="L289" s="80">
        <v>1</v>
      </c>
      <c r="M289" s="203"/>
      <c r="N289" s="52">
        <v>0</v>
      </c>
      <c r="O289" s="204"/>
      <c r="P289" s="204"/>
      <c r="Q289" s="11">
        <v>7.0295802656999999</v>
      </c>
      <c r="R289" s="204"/>
      <c r="S289" s="204"/>
      <c r="T289" s="53">
        <v>8.6062499999999993</v>
      </c>
      <c r="U289" s="204"/>
      <c r="V289" s="204"/>
      <c r="W289" s="11">
        <v>7.0999649510489</v>
      </c>
      <c r="X289" s="204"/>
      <c r="Y289" s="204"/>
      <c r="Z289" s="53">
        <v>8.4906249999999996</v>
      </c>
      <c r="AA289" s="204"/>
      <c r="AB289" s="204"/>
      <c r="AC289" s="204"/>
      <c r="AD289" s="204"/>
      <c r="AE289" s="204"/>
      <c r="AF289" s="9">
        <v>2.6965942045916687</v>
      </c>
      <c r="AG289" s="9">
        <v>1001</v>
      </c>
      <c r="AH289" s="9">
        <v>0.33787548025839365</v>
      </c>
      <c r="AI289" s="9">
        <v>235</v>
      </c>
      <c r="AJ289" s="9">
        <v>2.0132894736842104</v>
      </c>
      <c r="AK289" s="9" t="s">
        <v>248</v>
      </c>
      <c r="AL289" s="9">
        <v>0</v>
      </c>
      <c r="AM289" s="9"/>
      <c r="AN289" s="9"/>
      <c r="AO289" s="73">
        <v>0</v>
      </c>
      <c r="AP289" s="80">
        <v>0</v>
      </c>
      <c r="AQ289" s="80">
        <v>0</v>
      </c>
      <c r="AR289" s="224">
        <v>288</v>
      </c>
      <c r="AS289" s="224" t="s">
        <v>248</v>
      </c>
      <c r="AT289" s="11">
        <v>10155.691999999999</v>
      </c>
      <c r="AU289" s="11">
        <v>795.726</v>
      </c>
      <c r="AV289" s="11">
        <v>0</v>
      </c>
      <c r="AW289" s="11">
        <v>286</v>
      </c>
      <c r="AX289" s="203" t="s">
        <v>248</v>
      </c>
      <c r="AY289" s="235" t="s">
        <v>248</v>
      </c>
      <c r="AZ289" s="138">
        <v>79839</v>
      </c>
      <c r="BA289" s="188" t="s">
        <v>248</v>
      </c>
      <c r="BB289" s="203" t="s">
        <v>248</v>
      </c>
      <c r="BC289" s="203" t="s">
        <v>248</v>
      </c>
      <c r="BD289" s="217" t="s">
        <v>61</v>
      </c>
      <c r="BE289" s="201" t="s">
        <v>62</v>
      </c>
      <c r="BF289" s="201" t="s">
        <v>63</v>
      </c>
      <c r="BG289" s="201" t="s">
        <v>196</v>
      </c>
      <c r="BH289" s="456" t="s">
        <v>512</v>
      </c>
      <c r="BI289" s="218" t="s">
        <v>68</v>
      </c>
      <c r="BJ289" s="370">
        <v>214</v>
      </c>
      <c r="BK289" s="370">
        <v>4</v>
      </c>
      <c r="BL289" s="219" t="s">
        <v>65</v>
      </c>
      <c r="BM289" s="52"/>
      <c r="BN289" s="218" t="s">
        <v>343</v>
      </c>
      <c r="BO289" s="217" t="s">
        <v>352</v>
      </c>
      <c r="BP289" s="201" t="s">
        <v>703</v>
      </c>
      <c r="BQ289" s="52" t="s">
        <v>718</v>
      </c>
    </row>
    <row r="290" spans="1:69" ht="15.75">
      <c r="A290" s="207" t="s">
        <v>37</v>
      </c>
      <c r="B290" s="208" t="s">
        <v>40</v>
      </c>
      <c r="C290" s="202" t="s">
        <v>35</v>
      </c>
      <c r="D290" s="210" t="s">
        <v>182</v>
      </c>
      <c r="E290" s="24" t="s">
        <v>655</v>
      </c>
      <c r="F290" s="86">
        <v>39</v>
      </c>
      <c r="G290" s="80">
        <v>0</v>
      </c>
      <c r="H290" s="204"/>
      <c r="I290" s="204"/>
      <c r="J290" s="204"/>
      <c r="K290" s="204"/>
      <c r="L290" s="80">
        <v>0</v>
      </c>
      <c r="M290" s="203"/>
      <c r="N290" s="52">
        <v>0</v>
      </c>
      <c r="O290" s="204"/>
      <c r="P290" s="204"/>
      <c r="Q290" s="11">
        <v>6.2613844872</v>
      </c>
      <c r="R290" s="204"/>
      <c r="S290" s="204"/>
      <c r="T290" s="53">
        <v>10.512499999999999</v>
      </c>
      <c r="U290" s="204"/>
      <c r="V290" s="204"/>
      <c r="W290" s="11">
        <v>5.9736664871793996</v>
      </c>
      <c r="X290" s="204"/>
      <c r="Y290" s="204"/>
      <c r="Z290" s="53">
        <v>10.024999999999999</v>
      </c>
      <c r="AA290" s="204"/>
      <c r="AB290" s="204"/>
      <c r="AC290" s="204"/>
      <c r="AD290" s="204"/>
      <c r="AE290" s="204"/>
      <c r="AF290" s="9">
        <v>3.6119505627688042</v>
      </c>
      <c r="AG290" s="9">
        <v>273</v>
      </c>
      <c r="AH290" s="9">
        <v>0.42725976288128931</v>
      </c>
      <c r="AI290" s="9">
        <v>5</v>
      </c>
      <c r="AJ290" s="9">
        <v>2.673</v>
      </c>
      <c r="AK290" s="9" t="s">
        <v>248</v>
      </c>
      <c r="AL290" s="9">
        <v>38</v>
      </c>
      <c r="AM290" s="9">
        <v>3.6120676824024751</v>
      </c>
      <c r="AN290" s="9">
        <v>3.6515151515151514</v>
      </c>
      <c r="AO290" s="73">
        <v>0</v>
      </c>
      <c r="AP290" s="80">
        <v>0</v>
      </c>
      <c r="AQ290" s="80">
        <v>0</v>
      </c>
      <c r="AR290" s="224">
        <v>78</v>
      </c>
      <c r="AS290" s="224" t="s">
        <v>248</v>
      </c>
      <c r="AT290" s="11">
        <v>2789.5509999999999</v>
      </c>
      <c r="AU290" s="11">
        <v>0</v>
      </c>
      <c r="AV290" s="11">
        <v>0</v>
      </c>
      <c r="AW290" s="11">
        <v>78</v>
      </c>
      <c r="AX290" s="203" t="s">
        <v>248</v>
      </c>
      <c r="AY290" s="235" t="s">
        <v>248</v>
      </c>
      <c r="AZ290" s="138">
        <v>59753</v>
      </c>
      <c r="BA290" s="188" t="s">
        <v>248</v>
      </c>
      <c r="BB290" s="203" t="s">
        <v>248</v>
      </c>
      <c r="BC290" s="203" t="s">
        <v>248</v>
      </c>
      <c r="BD290" s="217" t="s">
        <v>61</v>
      </c>
      <c r="BE290" s="201" t="s">
        <v>62</v>
      </c>
      <c r="BF290" s="201" t="s">
        <v>63</v>
      </c>
      <c r="BG290" s="201" t="s">
        <v>196</v>
      </c>
      <c r="BH290" s="456" t="s">
        <v>515</v>
      </c>
      <c r="BI290" s="218" t="s">
        <v>64</v>
      </c>
      <c r="BJ290" s="370">
        <v>214</v>
      </c>
      <c r="BK290" s="370">
        <v>1</v>
      </c>
      <c r="BL290" s="219" t="s">
        <v>65</v>
      </c>
      <c r="BM290" s="52"/>
      <c r="BN290" s="218" t="s">
        <v>343</v>
      </c>
      <c r="BO290" s="217" t="s">
        <v>54</v>
      </c>
      <c r="BP290" s="201" t="s">
        <v>699</v>
      </c>
      <c r="BQ290" s="52" t="s">
        <v>715</v>
      </c>
    </row>
    <row r="291" spans="1:69" ht="15.75">
      <c r="A291" s="207" t="s">
        <v>37</v>
      </c>
      <c r="B291" s="208" t="s">
        <v>40</v>
      </c>
      <c r="C291" s="202" t="s">
        <v>35</v>
      </c>
      <c r="D291" s="210" t="s">
        <v>182</v>
      </c>
      <c r="E291" s="24" t="s">
        <v>655</v>
      </c>
      <c r="F291" s="86">
        <v>33</v>
      </c>
      <c r="G291" s="80">
        <v>4</v>
      </c>
      <c r="H291" s="204"/>
      <c r="I291" s="204"/>
      <c r="J291" s="204"/>
      <c r="K291" s="204"/>
      <c r="L291" s="80">
        <v>0</v>
      </c>
      <c r="M291" s="203"/>
      <c r="N291" s="52">
        <v>0</v>
      </c>
      <c r="O291" s="204"/>
      <c r="P291" s="204"/>
      <c r="Q291" s="11">
        <v>7.3405172413999997</v>
      </c>
      <c r="R291" s="204"/>
      <c r="S291" s="204"/>
      <c r="T291" s="53">
        <v>14.637499999999999</v>
      </c>
      <c r="U291" s="204"/>
      <c r="V291" s="204"/>
      <c r="W291" s="11">
        <v>7.2713447931033999</v>
      </c>
      <c r="X291" s="204"/>
      <c r="Y291" s="204"/>
      <c r="Z291" s="53">
        <v>14.274999999999999</v>
      </c>
      <c r="AA291" s="204"/>
      <c r="AB291" s="204"/>
      <c r="AC291" s="204"/>
      <c r="AD291" s="204"/>
      <c r="AE291" s="204"/>
      <c r="AF291" s="9">
        <v>3.3942857223191285</v>
      </c>
      <c r="AG291" s="9">
        <v>203</v>
      </c>
      <c r="AH291" s="9">
        <v>0.45484542251909887</v>
      </c>
      <c r="AI291" s="9">
        <v>5</v>
      </c>
      <c r="AJ291" s="9">
        <v>2.5613095238095238</v>
      </c>
      <c r="AK291" s="9" t="s">
        <v>248</v>
      </c>
      <c r="AL291" s="9">
        <v>29</v>
      </c>
      <c r="AM291" s="9">
        <v>3.3942857223191285</v>
      </c>
      <c r="AN291" s="9">
        <v>3.4698275862068968</v>
      </c>
      <c r="AO291" s="73">
        <v>0</v>
      </c>
      <c r="AP291" s="80">
        <v>0</v>
      </c>
      <c r="AQ291" s="80">
        <v>0</v>
      </c>
      <c r="AR291" s="224">
        <v>58</v>
      </c>
      <c r="AS291" s="224" t="s">
        <v>248</v>
      </c>
      <c r="AT291" s="11">
        <v>2067.0790000000002</v>
      </c>
      <c r="AU291" s="11">
        <v>0</v>
      </c>
      <c r="AV291" s="11">
        <v>0</v>
      </c>
      <c r="AW291" s="11">
        <v>58</v>
      </c>
      <c r="AX291" s="203" t="s">
        <v>248</v>
      </c>
      <c r="AY291" s="235" t="s">
        <v>248</v>
      </c>
      <c r="AZ291" s="138">
        <v>59753</v>
      </c>
      <c r="BA291" s="188" t="s">
        <v>248</v>
      </c>
      <c r="BB291" s="203" t="s">
        <v>248</v>
      </c>
      <c r="BC291" s="203" t="s">
        <v>248</v>
      </c>
      <c r="BD291" s="217" t="s">
        <v>61</v>
      </c>
      <c r="BE291" s="201" t="s">
        <v>62</v>
      </c>
      <c r="BF291" s="201" t="s">
        <v>63</v>
      </c>
      <c r="BG291" s="201" t="s">
        <v>196</v>
      </c>
      <c r="BH291" s="455" t="s">
        <v>515</v>
      </c>
      <c r="BI291" s="218" t="s">
        <v>66</v>
      </c>
      <c r="BJ291" s="370">
        <v>214</v>
      </c>
      <c r="BK291" s="370">
        <v>7</v>
      </c>
      <c r="BL291" s="219" t="s">
        <v>65</v>
      </c>
      <c r="BM291" s="52"/>
      <c r="BN291" s="218" t="s">
        <v>343</v>
      </c>
      <c r="BO291" s="217" t="s">
        <v>54</v>
      </c>
      <c r="BP291" s="201" t="s">
        <v>699</v>
      </c>
      <c r="BQ291" s="52" t="s">
        <v>715</v>
      </c>
    </row>
    <row r="292" spans="1:69" ht="15.75">
      <c r="A292" s="207" t="s">
        <v>37</v>
      </c>
      <c r="B292" s="208" t="s">
        <v>40</v>
      </c>
      <c r="C292" s="202" t="s">
        <v>35</v>
      </c>
      <c r="D292" s="210" t="s">
        <v>182</v>
      </c>
      <c r="E292" s="24" t="s">
        <v>655</v>
      </c>
      <c r="F292" s="86">
        <v>40</v>
      </c>
      <c r="G292" s="80">
        <v>0</v>
      </c>
      <c r="H292" s="204"/>
      <c r="I292" s="204"/>
      <c r="J292" s="204"/>
      <c r="K292" s="204"/>
      <c r="L292" s="80">
        <v>0</v>
      </c>
      <c r="M292" s="203"/>
      <c r="N292" s="52">
        <v>0</v>
      </c>
      <c r="O292" s="204"/>
      <c r="P292" s="204"/>
      <c r="Q292" s="11">
        <v>7.2194248500000002</v>
      </c>
      <c r="R292" s="204"/>
      <c r="S292" s="204"/>
      <c r="T292" s="53">
        <v>9.6666666666666661</v>
      </c>
      <c r="U292" s="204"/>
      <c r="V292" s="204"/>
      <c r="W292" s="11">
        <v>7.3497497999999997</v>
      </c>
      <c r="X292" s="204"/>
      <c r="Y292" s="204"/>
      <c r="Z292" s="53">
        <v>9.75</v>
      </c>
      <c r="AA292" s="204"/>
      <c r="AB292" s="204"/>
      <c r="AC292" s="204"/>
      <c r="AD292" s="204"/>
      <c r="AE292" s="204"/>
      <c r="AF292" s="9">
        <v>3.3401369111168955</v>
      </c>
      <c r="AG292" s="9">
        <v>280</v>
      </c>
      <c r="AH292" s="9">
        <v>0.51423353052084253</v>
      </c>
      <c r="AI292" s="9">
        <v>19</v>
      </c>
      <c r="AJ292" s="9">
        <v>2.3611111111111112</v>
      </c>
      <c r="AK292" s="9" t="s">
        <v>248</v>
      </c>
      <c r="AL292" s="9">
        <v>39</v>
      </c>
      <c r="AM292" s="9">
        <v>3.3430036695012246</v>
      </c>
      <c r="AN292" s="9">
        <v>3.4366666666666665</v>
      </c>
      <c r="AO292" s="73">
        <v>0</v>
      </c>
      <c r="AP292" s="80">
        <v>0</v>
      </c>
      <c r="AQ292" s="80">
        <v>0</v>
      </c>
      <c r="AR292" s="224">
        <v>80</v>
      </c>
      <c r="AS292" s="224" t="s">
        <v>248</v>
      </c>
      <c r="AT292" s="11">
        <v>2860.3789999999999</v>
      </c>
      <c r="AU292" s="11">
        <v>0</v>
      </c>
      <c r="AV292" s="11">
        <v>0</v>
      </c>
      <c r="AW292" s="11">
        <v>80</v>
      </c>
      <c r="AX292" s="203" t="s">
        <v>248</v>
      </c>
      <c r="AY292" s="235" t="s">
        <v>248</v>
      </c>
      <c r="AZ292" s="138">
        <v>59753</v>
      </c>
      <c r="BA292" s="188" t="s">
        <v>248</v>
      </c>
      <c r="BB292" s="203" t="s">
        <v>248</v>
      </c>
      <c r="BC292" s="203" t="s">
        <v>248</v>
      </c>
      <c r="BD292" s="217" t="s">
        <v>61</v>
      </c>
      <c r="BE292" s="201" t="s">
        <v>62</v>
      </c>
      <c r="BF292" s="201" t="s">
        <v>63</v>
      </c>
      <c r="BG292" s="201" t="s">
        <v>196</v>
      </c>
      <c r="BH292" s="456" t="s">
        <v>515</v>
      </c>
      <c r="BI292" s="218" t="s">
        <v>67</v>
      </c>
      <c r="BJ292" s="370">
        <v>214</v>
      </c>
      <c r="BK292" s="370">
        <v>3</v>
      </c>
      <c r="BL292" s="219" t="s">
        <v>65</v>
      </c>
      <c r="BM292" s="52"/>
      <c r="BN292" s="218" t="s">
        <v>343</v>
      </c>
      <c r="BO292" s="217" t="s">
        <v>54</v>
      </c>
      <c r="BP292" s="201" t="s">
        <v>699</v>
      </c>
      <c r="BQ292" s="52" t="s">
        <v>715</v>
      </c>
    </row>
    <row r="293" spans="1:69" ht="15.75">
      <c r="A293" s="207" t="s">
        <v>37</v>
      </c>
      <c r="B293" s="208" t="s">
        <v>40</v>
      </c>
      <c r="C293" s="202" t="s">
        <v>35</v>
      </c>
      <c r="D293" s="210" t="s">
        <v>182</v>
      </c>
      <c r="E293" s="24" t="s">
        <v>655</v>
      </c>
      <c r="F293" s="86">
        <v>39</v>
      </c>
      <c r="G293" s="80">
        <v>1</v>
      </c>
      <c r="H293" s="204"/>
      <c r="I293" s="204"/>
      <c r="J293" s="204"/>
      <c r="K293" s="204"/>
      <c r="L293" s="80">
        <v>0</v>
      </c>
      <c r="M293" s="203"/>
      <c r="N293" s="52">
        <v>0</v>
      </c>
      <c r="O293" s="204"/>
      <c r="P293" s="204"/>
      <c r="Q293" s="11">
        <v>7.7504996842000002</v>
      </c>
      <c r="R293" s="204"/>
      <c r="S293" s="204"/>
      <c r="T293" s="53">
        <v>9.7750000000000004</v>
      </c>
      <c r="U293" s="204"/>
      <c r="V293" s="204"/>
      <c r="W293" s="11">
        <v>7.7966838157894003</v>
      </c>
      <c r="X293" s="204"/>
      <c r="Y293" s="204"/>
      <c r="Z293" s="53">
        <v>9.85</v>
      </c>
      <c r="AA293" s="204"/>
      <c r="AB293" s="204"/>
      <c r="AC293" s="204"/>
      <c r="AD293" s="204"/>
      <c r="AE293" s="204"/>
      <c r="AF293" s="9">
        <v>2.5983982715771825</v>
      </c>
      <c r="AG293" s="9">
        <v>231</v>
      </c>
      <c r="AH293" s="9">
        <v>0.48519359488158487</v>
      </c>
      <c r="AI293" s="9">
        <v>65</v>
      </c>
      <c r="AJ293" s="9">
        <v>1.4156249999999999</v>
      </c>
      <c r="AK293" s="9" t="s">
        <v>248</v>
      </c>
      <c r="AL293" s="9">
        <v>0</v>
      </c>
      <c r="AM293" s="9"/>
      <c r="AN293" s="9"/>
      <c r="AO293" s="73">
        <v>0</v>
      </c>
      <c r="AP293" s="80">
        <v>0</v>
      </c>
      <c r="AQ293" s="80">
        <v>0</v>
      </c>
      <c r="AR293" s="224">
        <v>76</v>
      </c>
      <c r="AS293" s="224" t="s">
        <v>248</v>
      </c>
      <c r="AT293" s="11">
        <v>2716.3719999999998</v>
      </c>
      <c r="AU293" s="11">
        <v>0</v>
      </c>
      <c r="AV293" s="11">
        <v>0</v>
      </c>
      <c r="AW293" s="11">
        <v>76</v>
      </c>
      <c r="AX293" s="203" t="s">
        <v>248</v>
      </c>
      <c r="AY293" s="235" t="s">
        <v>248</v>
      </c>
      <c r="AZ293" s="138">
        <v>59753</v>
      </c>
      <c r="BA293" s="188" t="s">
        <v>248</v>
      </c>
      <c r="BB293" s="203" t="s">
        <v>248</v>
      </c>
      <c r="BC293" s="203" t="s">
        <v>248</v>
      </c>
      <c r="BD293" s="217" t="s">
        <v>61</v>
      </c>
      <c r="BE293" s="201" t="s">
        <v>62</v>
      </c>
      <c r="BF293" s="201" t="s">
        <v>63</v>
      </c>
      <c r="BG293" s="201" t="s">
        <v>196</v>
      </c>
      <c r="BH293" s="456" t="s">
        <v>515</v>
      </c>
      <c r="BI293" s="218" t="s">
        <v>68</v>
      </c>
      <c r="BJ293" s="370">
        <v>214</v>
      </c>
      <c r="BK293" s="370">
        <v>4</v>
      </c>
      <c r="BL293" s="219" t="s">
        <v>65</v>
      </c>
      <c r="BM293" s="52"/>
      <c r="BN293" s="218" t="s">
        <v>343</v>
      </c>
      <c r="BO293" s="217" t="s">
        <v>54</v>
      </c>
      <c r="BP293" s="201" t="s">
        <v>699</v>
      </c>
      <c r="BQ293" s="52" t="s">
        <v>715</v>
      </c>
    </row>
    <row r="294" spans="1:69" ht="15.75">
      <c r="A294" s="207" t="s">
        <v>37</v>
      </c>
      <c r="B294" s="208" t="s">
        <v>40</v>
      </c>
      <c r="C294" s="202" t="s">
        <v>35</v>
      </c>
      <c r="D294" s="210" t="s">
        <v>182</v>
      </c>
      <c r="E294" s="24" t="s">
        <v>258</v>
      </c>
      <c r="F294" s="86">
        <v>96</v>
      </c>
      <c r="G294" s="80">
        <v>0</v>
      </c>
      <c r="H294" s="204"/>
      <c r="I294" s="204"/>
      <c r="J294" s="204"/>
      <c r="K294" s="204"/>
      <c r="L294" s="80">
        <v>0</v>
      </c>
      <c r="M294" s="203"/>
      <c r="N294" s="52">
        <v>1</v>
      </c>
      <c r="O294" s="204"/>
      <c r="P294" s="204"/>
      <c r="Q294" s="11">
        <v>5.3155206875000003</v>
      </c>
      <c r="R294" s="204"/>
      <c r="S294" s="204"/>
      <c r="T294" s="53">
        <v>6.5499999999999972</v>
      </c>
      <c r="U294" s="204"/>
      <c r="V294" s="204"/>
      <c r="W294" s="11">
        <v>5.0788332083333003</v>
      </c>
      <c r="X294" s="204"/>
      <c r="Y294" s="204"/>
      <c r="Z294" s="53">
        <v>6.3199999999999985</v>
      </c>
      <c r="AA294" s="204"/>
      <c r="AB294" s="204"/>
      <c r="AC294" s="204"/>
      <c r="AD294" s="204"/>
      <c r="AE294" s="204"/>
      <c r="AF294" s="9">
        <v>3.7178797184076524</v>
      </c>
      <c r="AG294" s="9">
        <v>665</v>
      </c>
      <c r="AH294" s="9">
        <v>0.43547878301510812</v>
      </c>
      <c r="AI294" s="9">
        <v>16</v>
      </c>
      <c r="AJ294" s="9">
        <v>2.7919999999999998</v>
      </c>
      <c r="AK294" s="9" t="s">
        <v>248</v>
      </c>
      <c r="AL294" s="9">
        <v>95</v>
      </c>
      <c r="AM294" s="9">
        <v>3.7178797184076524</v>
      </c>
      <c r="AN294" s="9">
        <v>3.7225806451612904</v>
      </c>
      <c r="AO294" s="73">
        <v>0</v>
      </c>
      <c r="AP294" s="80">
        <v>0</v>
      </c>
      <c r="AQ294" s="80">
        <v>0</v>
      </c>
      <c r="AR294" s="224">
        <v>192</v>
      </c>
      <c r="AS294" s="224" t="s">
        <v>248</v>
      </c>
      <c r="AT294" s="11">
        <v>6855.0150000000003</v>
      </c>
      <c r="AU294" s="11">
        <v>0</v>
      </c>
      <c r="AV294" s="11">
        <v>0</v>
      </c>
      <c r="AW294" s="11">
        <v>192</v>
      </c>
      <c r="AX294" s="203" t="s">
        <v>248</v>
      </c>
      <c r="AY294" s="235" t="s">
        <v>248</v>
      </c>
      <c r="AZ294" s="138">
        <v>84504</v>
      </c>
      <c r="BA294" s="188" t="s">
        <v>248</v>
      </c>
      <c r="BB294" s="203" t="s">
        <v>248</v>
      </c>
      <c r="BC294" s="203" t="s">
        <v>248</v>
      </c>
      <c r="BD294" s="217" t="s">
        <v>61</v>
      </c>
      <c r="BE294" s="201" t="s">
        <v>62</v>
      </c>
      <c r="BF294" s="201" t="s">
        <v>63</v>
      </c>
      <c r="BG294" s="201" t="s">
        <v>196</v>
      </c>
      <c r="BH294" s="218" t="s">
        <v>513</v>
      </c>
      <c r="BI294" s="218" t="s">
        <v>64</v>
      </c>
      <c r="BJ294" s="370">
        <v>214</v>
      </c>
      <c r="BK294" s="370">
        <v>1</v>
      </c>
      <c r="BL294" s="219" t="s">
        <v>65</v>
      </c>
      <c r="BM294" s="52"/>
      <c r="BN294" s="218" t="s">
        <v>343</v>
      </c>
      <c r="BO294" s="217" t="s">
        <v>258</v>
      </c>
      <c r="BP294" s="201" t="s">
        <v>680</v>
      </c>
      <c r="BQ294" s="52" t="s">
        <v>714</v>
      </c>
    </row>
    <row r="295" spans="1:69" ht="15.75">
      <c r="A295" s="207" t="s">
        <v>37</v>
      </c>
      <c r="B295" s="208" t="s">
        <v>40</v>
      </c>
      <c r="C295" s="202" t="s">
        <v>35</v>
      </c>
      <c r="D295" s="210" t="s">
        <v>182</v>
      </c>
      <c r="E295" s="24" t="s">
        <v>258</v>
      </c>
      <c r="F295" s="86">
        <v>90</v>
      </c>
      <c r="G295" s="80">
        <v>0</v>
      </c>
      <c r="H295" s="204"/>
      <c r="I295" s="204"/>
      <c r="J295" s="204"/>
      <c r="K295" s="204"/>
      <c r="L295" s="80">
        <v>0</v>
      </c>
      <c r="M295" s="203"/>
      <c r="N295" s="52">
        <v>0</v>
      </c>
      <c r="O295" s="204"/>
      <c r="P295" s="204"/>
      <c r="Q295" s="11">
        <v>7.5893665555999998</v>
      </c>
      <c r="R295" s="204"/>
      <c r="S295" s="204"/>
      <c r="T295" s="53">
        <v>10.75</v>
      </c>
      <c r="U295" s="204"/>
      <c r="V295" s="204"/>
      <c r="W295" s="11">
        <v>7.6027221999999997</v>
      </c>
      <c r="X295" s="204"/>
      <c r="Y295" s="204"/>
      <c r="Z295" s="53">
        <v>10.875</v>
      </c>
      <c r="AA295" s="204"/>
      <c r="AB295" s="204"/>
      <c r="AC295" s="204"/>
      <c r="AD295" s="204"/>
      <c r="AE295" s="204"/>
      <c r="AF295" s="9">
        <v>3.3240899467594414</v>
      </c>
      <c r="AG295" s="9">
        <v>630</v>
      </c>
      <c r="AH295" s="9">
        <v>0.5087749199263234</v>
      </c>
      <c r="AI295" s="9">
        <v>42</v>
      </c>
      <c r="AJ295" s="9">
        <v>2.3409090909090908</v>
      </c>
      <c r="AK295" s="9" t="s">
        <v>248</v>
      </c>
      <c r="AL295" s="9">
        <v>89</v>
      </c>
      <c r="AM295" s="9">
        <v>3.3310272869673438</v>
      </c>
      <c r="AN295" s="9">
        <v>3.431451612903226</v>
      </c>
      <c r="AO295" s="73">
        <v>0</v>
      </c>
      <c r="AP295" s="80">
        <v>0</v>
      </c>
      <c r="AQ295" s="80">
        <v>0</v>
      </c>
      <c r="AR295" s="224">
        <v>180</v>
      </c>
      <c r="AS295" s="224" t="s">
        <v>248</v>
      </c>
      <c r="AT295" s="11">
        <v>6425.5060000000003</v>
      </c>
      <c r="AU295" s="11">
        <v>0</v>
      </c>
      <c r="AV295" s="11">
        <v>0</v>
      </c>
      <c r="AW295" s="11">
        <v>180</v>
      </c>
      <c r="AX295" s="203" t="s">
        <v>248</v>
      </c>
      <c r="AY295" s="235" t="s">
        <v>248</v>
      </c>
      <c r="AZ295" s="138">
        <v>84504</v>
      </c>
      <c r="BA295" s="188" t="s">
        <v>248</v>
      </c>
      <c r="BB295" s="203" t="s">
        <v>248</v>
      </c>
      <c r="BC295" s="203" t="s">
        <v>248</v>
      </c>
      <c r="BD295" s="217" t="s">
        <v>61</v>
      </c>
      <c r="BE295" s="201" t="s">
        <v>62</v>
      </c>
      <c r="BF295" s="201" t="s">
        <v>63</v>
      </c>
      <c r="BG295" s="201" t="s">
        <v>196</v>
      </c>
      <c r="BH295" s="218" t="s">
        <v>513</v>
      </c>
      <c r="BI295" s="218" t="s">
        <v>66</v>
      </c>
      <c r="BJ295" s="370">
        <v>214</v>
      </c>
      <c r="BK295" s="370">
        <v>7</v>
      </c>
      <c r="BL295" s="219" t="s">
        <v>65</v>
      </c>
      <c r="BM295" s="52"/>
      <c r="BN295" s="218" t="s">
        <v>343</v>
      </c>
      <c r="BO295" s="217" t="s">
        <v>258</v>
      </c>
      <c r="BP295" s="201" t="s">
        <v>680</v>
      </c>
      <c r="BQ295" s="52" t="s">
        <v>714</v>
      </c>
    </row>
    <row r="296" spans="1:69" ht="15.75">
      <c r="A296" s="207" t="s">
        <v>37</v>
      </c>
      <c r="B296" s="208" t="s">
        <v>40</v>
      </c>
      <c r="C296" s="202" t="s">
        <v>35</v>
      </c>
      <c r="D296" s="210" t="s">
        <v>182</v>
      </c>
      <c r="E296" s="24" t="s">
        <v>258</v>
      </c>
      <c r="F296" s="86">
        <v>94</v>
      </c>
      <c r="G296" s="80">
        <v>0</v>
      </c>
      <c r="H296" s="204"/>
      <c r="I296" s="204"/>
      <c r="J296" s="204"/>
      <c r="K296" s="204"/>
      <c r="L296" s="80">
        <v>0</v>
      </c>
      <c r="M296" s="203"/>
      <c r="N296" s="52">
        <v>0</v>
      </c>
      <c r="O296" s="204"/>
      <c r="P296" s="204"/>
      <c r="Q296" s="11">
        <v>7.1049999361999996</v>
      </c>
      <c r="R296" s="204"/>
      <c r="S296" s="204"/>
      <c r="T296" s="53">
        <v>9.3249999999999993</v>
      </c>
      <c r="U296" s="204"/>
      <c r="V296" s="204"/>
      <c r="W296" s="11">
        <v>7.1874254787233998</v>
      </c>
      <c r="X296" s="204"/>
      <c r="Y296" s="204"/>
      <c r="Z296" s="53">
        <v>9.0749999999999993</v>
      </c>
      <c r="AA296" s="204"/>
      <c r="AB296" s="204"/>
      <c r="AC296" s="204"/>
      <c r="AD296" s="204"/>
      <c r="AE296" s="204"/>
      <c r="AF296" s="9">
        <v>3.3905015290689322</v>
      </c>
      <c r="AG296" s="9">
        <v>658</v>
      </c>
      <c r="AH296" s="9">
        <v>0.48768686216083512</v>
      </c>
      <c r="AI296" s="9">
        <v>36</v>
      </c>
      <c r="AJ296" s="9">
        <v>2.4483333333333333</v>
      </c>
      <c r="AK296" s="9" t="s">
        <v>248</v>
      </c>
      <c r="AL296" s="9">
        <v>94</v>
      </c>
      <c r="AM296" s="9">
        <v>3.3905015290689322</v>
      </c>
      <c r="AN296" s="9">
        <v>3.4879227053140096</v>
      </c>
      <c r="AO296" s="73">
        <v>0</v>
      </c>
      <c r="AP296" s="80">
        <v>0</v>
      </c>
      <c r="AQ296" s="80">
        <v>0</v>
      </c>
      <c r="AR296" s="224">
        <v>188</v>
      </c>
      <c r="AS296" s="224" t="s">
        <v>248</v>
      </c>
      <c r="AT296" s="11">
        <v>6714.9859999999999</v>
      </c>
      <c r="AU296" s="11">
        <v>0</v>
      </c>
      <c r="AV296" s="11">
        <v>0</v>
      </c>
      <c r="AW296" s="11">
        <v>188</v>
      </c>
      <c r="AX296" s="203" t="s">
        <v>248</v>
      </c>
      <c r="AY296" s="235" t="s">
        <v>248</v>
      </c>
      <c r="AZ296" s="138">
        <v>84504</v>
      </c>
      <c r="BA296" s="188" t="s">
        <v>248</v>
      </c>
      <c r="BB296" s="203" t="s">
        <v>248</v>
      </c>
      <c r="BC296" s="203" t="s">
        <v>248</v>
      </c>
      <c r="BD296" s="217" t="s">
        <v>61</v>
      </c>
      <c r="BE296" s="201" t="s">
        <v>62</v>
      </c>
      <c r="BF296" s="201" t="s">
        <v>63</v>
      </c>
      <c r="BG296" s="201" t="s">
        <v>196</v>
      </c>
      <c r="BH296" s="218" t="s">
        <v>513</v>
      </c>
      <c r="BI296" s="218" t="s">
        <v>67</v>
      </c>
      <c r="BJ296" s="370">
        <v>214</v>
      </c>
      <c r="BK296" s="370">
        <v>3</v>
      </c>
      <c r="BL296" s="219" t="s">
        <v>65</v>
      </c>
      <c r="BM296" s="52"/>
      <c r="BN296" s="218" t="s">
        <v>343</v>
      </c>
      <c r="BO296" s="217" t="s">
        <v>258</v>
      </c>
      <c r="BP296" s="201" t="s">
        <v>680</v>
      </c>
      <c r="BQ296" s="52" t="s">
        <v>714</v>
      </c>
    </row>
    <row r="297" spans="1:69" ht="15.75">
      <c r="A297" s="207" t="s">
        <v>37</v>
      </c>
      <c r="B297" s="208" t="s">
        <v>40</v>
      </c>
      <c r="C297" s="202" t="s">
        <v>35</v>
      </c>
      <c r="D297" s="210" t="s">
        <v>182</v>
      </c>
      <c r="E297" s="24" t="s">
        <v>258</v>
      </c>
      <c r="F297" s="86">
        <v>61</v>
      </c>
      <c r="G297" s="80">
        <v>0</v>
      </c>
      <c r="H297" s="204"/>
      <c r="I297" s="204"/>
      <c r="J297" s="204"/>
      <c r="K297" s="204"/>
      <c r="L297" s="80">
        <v>0</v>
      </c>
      <c r="M297" s="203"/>
      <c r="N297" s="52">
        <v>0</v>
      </c>
      <c r="O297" s="204"/>
      <c r="P297" s="204"/>
      <c r="Q297" s="11">
        <v>7.0130655246</v>
      </c>
      <c r="R297" s="204"/>
      <c r="S297" s="204"/>
      <c r="T297" s="53">
        <v>8.8249999999999993</v>
      </c>
      <c r="U297" s="204"/>
      <c r="V297" s="204"/>
      <c r="W297" s="11">
        <v>7.0850982950818997</v>
      </c>
      <c r="X297" s="204"/>
      <c r="Y297" s="204"/>
      <c r="Z297" s="53">
        <v>8.8249999999999993</v>
      </c>
      <c r="AA297" s="204"/>
      <c r="AB297" s="204"/>
      <c r="AC297" s="204"/>
      <c r="AD297" s="204"/>
      <c r="AE297" s="204"/>
      <c r="AF297" s="9">
        <v>3.0143559727233242</v>
      </c>
      <c r="AG297" s="9">
        <v>427</v>
      </c>
      <c r="AH297" s="9">
        <v>0.30375889086115443</v>
      </c>
      <c r="AI297" s="9">
        <v>26</v>
      </c>
      <c r="AJ297" s="9">
        <v>2.4105769230769232</v>
      </c>
      <c r="AK297" s="9" t="s">
        <v>248</v>
      </c>
      <c r="AL297" s="9">
        <v>0</v>
      </c>
      <c r="AM297" s="9"/>
      <c r="AN297" s="9"/>
      <c r="AO297" s="73">
        <v>0</v>
      </c>
      <c r="AP297" s="80">
        <v>0</v>
      </c>
      <c r="AQ297" s="80">
        <v>0</v>
      </c>
      <c r="AR297" s="224">
        <v>122</v>
      </c>
      <c r="AS297" s="224" t="s">
        <v>248</v>
      </c>
      <c r="AT297" s="11">
        <v>4349.6670000000004</v>
      </c>
      <c r="AU297" s="11">
        <v>0</v>
      </c>
      <c r="AV297" s="11">
        <v>0</v>
      </c>
      <c r="AW297" s="11">
        <v>122</v>
      </c>
      <c r="AX297" s="203" t="s">
        <v>248</v>
      </c>
      <c r="AY297" s="235" t="s">
        <v>248</v>
      </c>
      <c r="AZ297" s="138">
        <v>84504</v>
      </c>
      <c r="BA297" s="188" t="s">
        <v>248</v>
      </c>
      <c r="BB297" s="203" t="s">
        <v>248</v>
      </c>
      <c r="BC297" s="203" t="s">
        <v>248</v>
      </c>
      <c r="BD297" s="217" t="s">
        <v>61</v>
      </c>
      <c r="BE297" s="201" t="s">
        <v>62</v>
      </c>
      <c r="BF297" s="201" t="s">
        <v>63</v>
      </c>
      <c r="BG297" s="201" t="s">
        <v>196</v>
      </c>
      <c r="BH297" s="218" t="s">
        <v>513</v>
      </c>
      <c r="BI297" s="218" t="s">
        <v>68</v>
      </c>
      <c r="BJ297" s="370">
        <v>214</v>
      </c>
      <c r="BK297" s="370">
        <v>4</v>
      </c>
      <c r="BL297" s="219" t="s">
        <v>65</v>
      </c>
      <c r="BM297" s="52"/>
      <c r="BN297" s="218" t="s">
        <v>343</v>
      </c>
      <c r="BO297" s="217" t="s">
        <v>258</v>
      </c>
      <c r="BP297" s="201" t="s">
        <v>680</v>
      </c>
      <c r="BQ297" s="52" t="s">
        <v>714</v>
      </c>
    </row>
    <row r="298" spans="1:69" ht="15.75">
      <c r="A298" s="207" t="s">
        <v>37</v>
      </c>
      <c r="B298" s="208" t="s">
        <v>40</v>
      </c>
      <c r="C298" s="202" t="s">
        <v>35</v>
      </c>
      <c r="D298" s="210" t="s">
        <v>182</v>
      </c>
      <c r="E298" s="24" t="s">
        <v>609</v>
      </c>
      <c r="F298" s="86">
        <v>79</v>
      </c>
      <c r="G298" s="80">
        <v>0</v>
      </c>
      <c r="H298" s="204"/>
      <c r="I298" s="204"/>
      <c r="J298" s="204"/>
      <c r="K298" s="204"/>
      <c r="L298" s="80">
        <v>0</v>
      </c>
      <c r="M298" s="203"/>
      <c r="N298" s="52">
        <v>0</v>
      </c>
      <c r="O298" s="204"/>
      <c r="P298" s="204"/>
      <c r="Q298" s="11">
        <v>6.0231137595000002</v>
      </c>
      <c r="R298" s="204"/>
      <c r="S298" s="204"/>
      <c r="T298" s="53">
        <v>8.5249999999999986</v>
      </c>
      <c r="U298" s="204"/>
      <c r="V298" s="204"/>
      <c r="W298" s="11">
        <v>5.7942023797467996</v>
      </c>
      <c r="X298" s="204"/>
      <c r="Y298" s="204"/>
      <c r="Z298" s="53">
        <v>8.0249999999999986</v>
      </c>
      <c r="AA298" s="204"/>
      <c r="AB298" s="204"/>
      <c r="AC298" s="204"/>
      <c r="AD298" s="204"/>
      <c r="AE298" s="204"/>
      <c r="AF298" s="9">
        <v>3.6443399719045133</v>
      </c>
      <c r="AG298" s="9">
        <v>553</v>
      </c>
      <c r="AH298" s="9">
        <v>0.38691370763445015</v>
      </c>
      <c r="AI298" s="9">
        <v>8</v>
      </c>
      <c r="AJ298" s="9">
        <v>2.7807142857142857</v>
      </c>
      <c r="AK298" s="9" t="s">
        <v>248</v>
      </c>
      <c r="AL298" s="9">
        <v>79</v>
      </c>
      <c r="AM298" s="9">
        <v>3.6443399719045133</v>
      </c>
      <c r="AN298" s="9">
        <v>3.6716524216524218</v>
      </c>
      <c r="AO298" s="73">
        <v>0</v>
      </c>
      <c r="AP298" s="80">
        <v>0</v>
      </c>
      <c r="AQ298" s="80">
        <v>0</v>
      </c>
      <c r="AR298" s="224">
        <v>158</v>
      </c>
      <c r="AS298" s="224" t="s">
        <v>248</v>
      </c>
      <c r="AT298" s="11">
        <v>5649.77</v>
      </c>
      <c r="AU298" s="11">
        <v>0</v>
      </c>
      <c r="AV298" s="11">
        <v>0</v>
      </c>
      <c r="AW298" s="11">
        <v>158</v>
      </c>
      <c r="AX298" s="203" t="s">
        <v>248</v>
      </c>
      <c r="AY298" s="235" t="s">
        <v>248</v>
      </c>
      <c r="AZ298" s="138">
        <v>18884</v>
      </c>
      <c r="BA298" s="188" t="s">
        <v>248</v>
      </c>
      <c r="BB298" s="203" t="s">
        <v>248</v>
      </c>
      <c r="BC298" s="203" t="s">
        <v>248</v>
      </c>
      <c r="BD298" s="217" t="s">
        <v>61</v>
      </c>
      <c r="BE298" s="201" t="s">
        <v>62</v>
      </c>
      <c r="BF298" s="201" t="s">
        <v>63</v>
      </c>
      <c r="BG298" s="201" t="s">
        <v>196</v>
      </c>
      <c r="BH298" s="456" t="s">
        <v>515</v>
      </c>
      <c r="BI298" s="218" t="s">
        <v>64</v>
      </c>
      <c r="BJ298" s="370">
        <v>214</v>
      </c>
      <c r="BK298" s="370">
        <v>1</v>
      </c>
      <c r="BL298" s="219" t="s">
        <v>65</v>
      </c>
      <c r="BM298" s="52"/>
      <c r="BN298" s="218" t="s">
        <v>343</v>
      </c>
      <c r="BO298" s="217" t="s">
        <v>78</v>
      </c>
      <c r="BP298" s="201" t="s">
        <v>684</v>
      </c>
      <c r="BQ298" s="52" t="s">
        <v>716</v>
      </c>
    </row>
    <row r="299" spans="1:69" ht="15.75">
      <c r="A299" s="207" t="s">
        <v>37</v>
      </c>
      <c r="B299" s="208" t="s">
        <v>40</v>
      </c>
      <c r="C299" s="202" t="s">
        <v>35</v>
      </c>
      <c r="D299" s="210" t="s">
        <v>182</v>
      </c>
      <c r="E299" s="24" t="s">
        <v>609</v>
      </c>
      <c r="F299" s="86">
        <v>80</v>
      </c>
      <c r="G299" s="80">
        <v>1</v>
      </c>
      <c r="H299" s="204"/>
      <c r="I299" s="204"/>
      <c r="J299" s="204"/>
      <c r="K299" s="204"/>
      <c r="L299" s="80">
        <v>0</v>
      </c>
      <c r="M299" s="203"/>
      <c r="N299" s="52">
        <v>0</v>
      </c>
      <c r="O299" s="204"/>
      <c r="P299" s="204"/>
      <c r="Q299" s="11">
        <v>7.1494681518999998</v>
      </c>
      <c r="R299" s="204"/>
      <c r="S299" s="204"/>
      <c r="T299" s="53">
        <v>12.524999999999999</v>
      </c>
      <c r="U299" s="204"/>
      <c r="V299" s="204"/>
      <c r="W299" s="11">
        <v>7.1872021898733998</v>
      </c>
      <c r="X299" s="204"/>
      <c r="Y299" s="204"/>
      <c r="Z299" s="53">
        <v>12.524999999999999</v>
      </c>
      <c r="AA299" s="204"/>
      <c r="AB299" s="204"/>
      <c r="AC299" s="204"/>
      <c r="AD299" s="204"/>
      <c r="AE299" s="204"/>
      <c r="AF299" s="9">
        <v>3.0146112159622085</v>
      </c>
      <c r="AG299" s="9">
        <v>553</v>
      </c>
      <c r="AH299" s="9">
        <v>0.575728036689652</v>
      </c>
      <c r="AI299" s="9">
        <v>110</v>
      </c>
      <c r="AJ299" s="9">
        <v>2.0425</v>
      </c>
      <c r="AK299" s="9" t="s">
        <v>248</v>
      </c>
      <c r="AL299" s="9">
        <v>79</v>
      </c>
      <c r="AM299" s="9">
        <v>3.0146112159622085</v>
      </c>
      <c r="AN299" s="9">
        <v>3.0246710526315788</v>
      </c>
      <c r="AO299" s="73">
        <v>0</v>
      </c>
      <c r="AP299" s="80">
        <v>0</v>
      </c>
      <c r="AQ299" s="80">
        <v>0</v>
      </c>
      <c r="AR299" s="224">
        <v>158</v>
      </c>
      <c r="AS299" s="224" t="s">
        <v>248</v>
      </c>
      <c r="AT299" s="11">
        <v>5629.5159999999996</v>
      </c>
      <c r="AU299" s="11">
        <v>0</v>
      </c>
      <c r="AV299" s="11">
        <v>0</v>
      </c>
      <c r="AW299" s="11">
        <v>158</v>
      </c>
      <c r="AX299" s="203" t="s">
        <v>248</v>
      </c>
      <c r="AY299" s="235" t="s">
        <v>248</v>
      </c>
      <c r="AZ299" s="138">
        <v>18884</v>
      </c>
      <c r="BA299" s="188" t="s">
        <v>248</v>
      </c>
      <c r="BB299" s="203" t="s">
        <v>248</v>
      </c>
      <c r="BC299" s="203" t="s">
        <v>248</v>
      </c>
      <c r="BD299" s="217" t="s">
        <v>61</v>
      </c>
      <c r="BE299" s="201" t="s">
        <v>62</v>
      </c>
      <c r="BF299" s="201" t="s">
        <v>63</v>
      </c>
      <c r="BG299" s="201" t="s">
        <v>196</v>
      </c>
      <c r="BH299" s="455" t="s">
        <v>515</v>
      </c>
      <c r="BI299" s="218" t="s">
        <v>66</v>
      </c>
      <c r="BJ299" s="370">
        <v>214</v>
      </c>
      <c r="BK299" s="370">
        <v>7</v>
      </c>
      <c r="BL299" s="219" t="s">
        <v>65</v>
      </c>
      <c r="BM299" s="52"/>
      <c r="BN299" s="218" t="s">
        <v>343</v>
      </c>
      <c r="BO299" s="217" t="s">
        <v>78</v>
      </c>
      <c r="BP299" s="201" t="s">
        <v>684</v>
      </c>
      <c r="BQ299" s="52" t="s">
        <v>716</v>
      </c>
    </row>
    <row r="300" spans="1:69" ht="15.75">
      <c r="A300" s="207" t="s">
        <v>37</v>
      </c>
      <c r="B300" s="208" t="s">
        <v>40</v>
      </c>
      <c r="C300" s="202" t="s">
        <v>35</v>
      </c>
      <c r="D300" s="210" t="s">
        <v>182</v>
      </c>
      <c r="E300" s="24" t="s">
        <v>609</v>
      </c>
      <c r="F300" s="86">
        <v>75</v>
      </c>
      <c r="G300" s="80">
        <v>0</v>
      </c>
      <c r="H300" s="204"/>
      <c r="I300" s="204"/>
      <c r="J300" s="204"/>
      <c r="K300" s="204"/>
      <c r="L300" s="80">
        <v>2</v>
      </c>
      <c r="M300" s="203"/>
      <c r="N300" s="52">
        <v>0</v>
      </c>
      <c r="O300" s="204"/>
      <c r="P300" s="204"/>
      <c r="Q300" s="11">
        <v>5.8839998766999999</v>
      </c>
      <c r="R300" s="204"/>
      <c r="S300" s="204"/>
      <c r="T300" s="53">
        <v>7.3374999999999986</v>
      </c>
      <c r="U300" s="204"/>
      <c r="V300" s="204"/>
      <c r="W300" s="11">
        <v>5.2505204383560997</v>
      </c>
      <c r="X300" s="204"/>
      <c r="Y300" s="204"/>
      <c r="Z300" s="53">
        <v>6.7937499999999993</v>
      </c>
      <c r="AA300" s="204"/>
      <c r="AB300" s="204"/>
      <c r="AC300" s="204"/>
      <c r="AD300" s="204"/>
      <c r="AE300" s="204"/>
      <c r="AF300" s="9">
        <v>3.6821135165873331</v>
      </c>
      <c r="AG300" s="9">
        <v>511</v>
      </c>
      <c r="AH300" s="9">
        <v>0.37399443732041998</v>
      </c>
      <c r="AI300" s="9">
        <v>12</v>
      </c>
      <c r="AJ300" s="9">
        <v>3.0141666666666667</v>
      </c>
      <c r="AK300" s="9" t="s">
        <v>248</v>
      </c>
      <c r="AL300" s="9">
        <v>73</v>
      </c>
      <c r="AM300" s="9">
        <v>3.6821135165873331</v>
      </c>
      <c r="AN300" s="9">
        <v>3.7071220930232558</v>
      </c>
      <c r="AO300" s="73">
        <v>0</v>
      </c>
      <c r="AP300" s="80">
        <v>0</v>
      </c>
      <c r="AQ300" s="80">
        <v>0</v>
      </c>
      <c r="AR300" s="224">
        <v>150</v>
      </c>
      <c r="AS300" s="224" t="s">
        <v>248</v>
      </c>
      <c r="AT300" s="11">
        <v>5311.835</v>
      </c>
      <c r="AU300" s="11">
        <v>0</v>
      </c>
      <c r="AV300" s="11">
        <v>0</v>
      </c>
      <c r="AW300" s="11">
        <v>150</v>
      </c>
      <c r="AX300" s="203" t="s">
        <v>248</v>
      </c>
      <c r="AY300" s="235" t="s">
        <v>248</v>
      </c>
      <c r="AZ300" s="138">
        <v>18884</v>
      </c>
      <c r="BA300" s="188" t="s">
        <v>248</v>
      </c>
      <c r="BB300" s="203" t="s">
        <v>248</v>
      </c>
      <c r="BC300" s="203" t="s">
        <v>248</v>
      </c>
      <c r="BD300" s="217" t="s">
        <v>61</v>
      </c>
      <c r="BE300" s="201" t="s">
        <v>62</v>
      </c>
      <c r="BF300" s="201" t="s">
        <v>63</v>
      </c>
      <c r="BG300" s="201" t="s">
        <v>196</v>
      </c>
      <c r="BH300" s="456" t="s">
        <v>515</v>
      </c>
      <c r="BI300" s="218" t="s">
        <v>67</v>
      </c>
      <c r="BJ300" s="370">
        <v>214</v>
      </c>
      <c r="BK300" s="370">
        <v>3</v>
      </c>
      <c r="BL300" s="219" t="s">
        <v>65</v>
      </c>
      <c r="BM300" s="52"/>
      <c r="BN300" s="218" t="s">
        <v>343</v>
      </c>
      <c r="BO300" s="217" t="s">
        <v>78</v>
      </c>
      <c r="BP300" s="201" t="s">
        <v>684</v>
      </c>
      <c r="BQ300" s="52" t="s">
        <v>716</v>
      </c>
    </row>
    <row r="301" spans="1:69" ht="15.75">
      <c r="A301" s="207" t="s">
        <v>37</v>
      </c>
      <c r="B301" s="208" t="s">
        <v>40</v>
      </c>
      <c r="C301" s="202" t="s">
        <v>35</v>
      </c>
      <c r="D301" s="210" t="s">
        <v>182</v>
      </c>
      <c r="E301" s="24" t="s">
        <v>609</v>
      </c>
      <c r="F301" s="86">
        <v>65</v>
      </c>
      <c r="G301" s="80">
        <v>0</v>
      </c>
      <c r="H301" s="204"/>
      <c r="I301" s="204"/>
      <c r="J301" s="204"/>
      <c r="K301" s="204"/>
      <c r="L301" s="80">
        <v>0</v>
      </c>
      <c r="M301" s="203"/>
      <c r="N301" s="52">
        <v>0</v>
      </c>
      <c r="O301" s="204"/>
      <c r="P301" s="204"/>
      <c r="Q301" s="11">
        <v>7.8434153231000003</v>
      </c>
      <c r="R301" s="204"/>
      <c r="S301" s="204"/>
      <c r="T301" s="53">
        <v>10.375</v>
      </c>
      <c r="U301" s="204"/>
      <c r="V301" s="204"/>
      <c r="W301" s="11">
        <v>7.8544614615384001</v>
      </c>
      <c r="X301" s="204"/>
      <c r="Y301" s="204"/>
      <c r="Z301" s="53">
        <v>10.375</v>
      </c>
      <c r="AA301" s="204"/>
      <c r="AB301" s="204"/>
      <c r="AC301" s="204"/>
      <c r="AD301" s="204"/>
      <c r="AE301" s="204"/>
      <c r="AF301" s="9">
        <v>2.7292290279924734</v>
      </c>
      <c r="AG301" s="9">
        <v>441</v>
      </c>
      <c r="AH301" s="9">
        <v>0.32965528196604338</v>
      </c>
      <c r="AI301" s="9">
        <v>75</v>
      </c>
      <c r="AJ301" s="9">
        <v>2.0199275362318843</v>
      </c>
      <c r="AK301" s="9" t="s">
        <v>248</v>
      </c>
      <c r="AL301" s="9">
        <v>0</v>
      </c>
      <c r="AM301" s="9"/>
      <c r="AN301" s="9"/>
      <c r="AO301" s="73">
        <v>0</v>
      </c>
      <c r="AP301" s="80">
        <v>0</v>
      </c>
      <c r="AQ301" s="80">
        <v>0</v>
      </c>
      <c r="AR301" s="224">
        <v>130</v>
      </c>
      <c r="AS301" s="224" t="s">
        <v>248</v>
      </c>
      <c r="AT301" s="11">
        <v>4632.9359999999997</v>
      </c>
      <c r="AU301" s="11">
        <v>0</v>
      </c>
      <c r="AV301" s="11">
        <v>0</v>
      </c>
      <c r="AW301" s="11">
        <v>130</v>
      </c>
      <c r="AX301" s="203" t="s">
        <v>248</v>
      </c>
      <c r="AY301" s="235" t="s">
        <v>248</v>
      </c>
      <c r="AZ301" s="138">
        <v>18884</v>
      </c>
      <c r="BA301" s="188" t="s">
        <v>248</v>
      </c>
      <c r="BB301" s="203" t="s">
        <v>248</v>
      </c>
      <c r="BC301" s="203" t="s">
        <v>248</v>
      </c>
      <c r="BD301" s="217" t="s">
        <v>61</v>
      </c>
      <c r="BE301" s="201" t="s">
        <v>62</v>
      </c>
      <c r="BF301" s="201" t="s">
        <v>63</v>
      </c>
      <c r="BG301" s="201" t="s">
        <v>196</v>
      </c>
      <c r="BH301" s="456" t="s">
        <v>515</v>
      </c>
      <c r="BI301" s="218" t="s">
        <v>68</v>
      </c>
      <c r="BJ301" s="370">
        <v>214</v>
      </c>
      <c r="BK301" s="370">
        <v>4</v>
      </c>
      <c r="BL301" s="219" t="s">
        <v>65</v>
      </c>
      <c r="BM301" s="52"/>
      <c r="BN301" s="218" t="s">
        <v>343</v>
      </c>
      <c r="BO301" s="217" t="s">
        <v>78</v>
      </c>
      <c r="BP301" s="201" t="s">
        <v>684</v>
      </c>
      <c r="BQ301" s="52" t="s">
        <v>716</v>
      </c>
    </row>
    <row r="302" spans="1:69" ht="15.75">
      <c r="A302" s="207" t="s">
        <v>37</v>
      </c>
      <c r="B302" s="208" t="s">
        <v>40</v>
      </c>
      <c r="C302" s="202" t="s">
        <v>35</v>
      </c>
      <c r="D302" s="210" t="s">
        <v>182</v>
      </c>
      <c r="E302" s="24" t="s">
        <v>363</v>
      </c>
      <c r="F302" s="86">
        <v>118</v>
      </c>
      <c r="G302" s="80">
        <v>0</v>
      </c>
      <c r="H302" s="204"/>
      <c r="I302" s="204"/>
      <c r="J302" s="204"/>
      <c r="K302" s="204"/>
      <c r="L302" s="80">
        <v>0</v>
      </c>
      <c r="M302" s="203"/>
      <c r="N302" s="52">
        <v>0</v>
      </c>
      <c r="O302" s="204"/>
      <c r="P302" s="204"/>
      <c r="Q302" s="11">
        <v>5.5087033219999997</v>
      </c>
      <c r="R302" s="204"/>
      <c r="S302" s="204"/>
      <c r="T302" s="53">
        <v>6.7749999999999986</v>
      </c>
      <c r="U302" s="204"/>
      <c r="V302" s="204"/>
      <c r="W302" s="11">
        <v>5.2596693983050002</v>
      </c>
      <c r="X302" s="204"/>
      <c r="Y302" s="204"/>
      <c r="Z302" s="53">
        <v>6.8499999999999988</v>
      </c>
      <c r="AA302" s="204"/>
      <c r="AB302" s="204"/>
      <c r="AC302" s="204"/>
      <c r="AD302" s="204"/>
      <c r="AE302" s="204"/>
      <c r="AF302" s="9">
        <v>3.6038983152507296</v>
      </c>
      <c r="AG302" s="9">
        <v>826</v>
      </c>
      <c r="AH302" s="9">
        <v>0.43292140238301874</v>
      </c>
      <c r="AI302" s="9">
        <v>25</v>
      </c>
      <c r="AJ302" s="9">
        <v>2.6429824561403508</v>
      </c>
      <c r="AK302" s="9" t="s">
        <v>248</v>
      </c>
      <c r="AL302" s="9">
        <v>117</v>
      </c>
      <c r="AM302" s="9">
        <v>3.6110256514415351</v>
      </c>
      <c r="AN302" s="9">
        <v>3.6631067961165047</v>
      </c>
      <c r="AO302" s="73">
        <v>0</v>
      </c>
      <c r="AP302" s="80">
        <v>0</v>
      </c>
      <c r="AQ302" s="80">
        <v>0</v>
      </c>
      <c r="AR302" s="224">
        <v>236</v>
      </c>
      <c r="AS302" s="224" t="s">
        <v>248</v>
      </c>
      <c r="AT302" s="11">
        <v>8892.61</v>
      </c>
      <c r="AU302" s="11">
        <v>56.968000000000004</v>
      </c>
      <c r="AV302" s="80">
        <v>0</v>
      </c>
      <c r="AW302" s="80">
        <v>236</v>
      </c>
      <c r="AX302" s="203" t="s">
        <v>248</v>
      </c>
      <c r="AY302" s="235" t="s">
        <v>248</v>
      </c>
      <c r="AZ302" s="138">
        <v>254056</v>
      </c>
      <c r="BA302" s="188" t="s">
        <v>248</v>
      </c>
      <c r="BB302" s="203" t="s">
        <v>248</v>
      </c>
      <c r="BC302" s="203" t="s">
        <v>248</v>
      </c>
      <c r="BD302" s="217" t="s">
        <v>61</v>
      </c>
      <c r="BE302" s="201" t="s">
        <v>62</v>
      </c>
      <c r="BF302" s="201" t="s">
        <v>63</v>
      </c>
      <c r="BG302" s="201" t="s">
        <v>196</v>
      </c>
      <c r="BH302" s="218" t="s">
        <v>511</v>
      </c>
      <c r="BI302" s="218" t="s">
        <v>64</v>
      </c>
      <c r="BJ302" s="370">
        <v>214</v>
      </c>
      <c r="BK302" s="370">
        <v>1</v>
      </c>
      <c r="BL302" s="219" t="s">
        <v>65</v>
      </c>
      <c r="BM302" s="52"/>
      <c r="BN302" s="218" t="s">
        <v>343</v>
      </c>
      <c r="BO302" s="217" t="s">
        <v>54</v>
      </c>
      <c r="BP302" s="201" t="s">
        <v>699</v>
      </c>
      <c r="BQ302" s="52" t="s">
        <v>715</v>
      </c>
    </row>
    <row r="303" spans="1:69" ht="15.75">
      <c r="A303" s="207" t="s">
        <v>37</v>
      </c>
      <c r="B303" s="208" t="s">
        <v>40</v>
      </c>
      <c r="C303" s="202" t="s">
        <v>35</v>
      </c>
      <c r="D303" s="210" t="s">
        <v>182</v>
      </c>
      <c r="E303" s="24" t="s">
        <v>363</v>
      </c>
      <c r="F303" s="86">
        <v>112</v>
      </c>
      <c r="G303" s="80">
        <v>1</v>
      </c>
      <c r="H303" s="204"/>
      <c r="I303" s="204"/>
      <c r="J303" s="204"/>
      <c r="K303" s="204"/>
      <c r="L303" s="80">
        <v>0</v>
      </c>
      <c r="M303" s="203"/>
      <c r="N303" s="52">
        <v>0</v>
      </c>
      <c r="O303" s="204"/>
      <c r="P303" s="204"/>
      <c r="Q303" s="11">
        <v>7.6478196936999998</v>
      </c>
      <c r="R303" s="204"/>
      <c r="S303" s="204"/>
      <c r="T303" s="53">
        <v>11.724999999999994</v>
      </c>
      <c r="U303" s="204"/>
      <c r="V303" s="204"/>
      <c r="W303" s="11">
        <v>7.4668376756755999</v>
      </c>
      <c r="X303" s="204"/>
      <c r="Y303" s="204"/>
      <c r="Z303" s="53">
        <v>12.112499999999997</v>
      </c>
      <c r="AA303" s="204"/>
      <c r="AB303" s="204"/>
      <c r="AC303" s="204"/>
      <c r="AD303" s="204"/>
      <c r="AE303" s="204"/>
      <c r="AF303" s="9">
        <v>3.3162194379968533</v>
      </c>
      <c r="AG303" s="9">
        <v>777</v>
      </c>
      <c r="AH303" s="9">
        <v>0.52976569695211262</v>
      </c>
      <c r="AI303" s="9">
        <v>60</v>
      </c>
      <c r="AJ303" s="9">
        <v>2.2796875000000001</v>
      </c>
      <c r="AK303" s="9" t="s">
        <v>248</v>
      </c>
      <c r="AL303" s="9">
        <v>108</v>
      </c>
      <c r="AM303" s="9">
        <v>3.3365079415222954</v>
      </c>
      <c r="AN303" s="9">
        <v>3.4372340425531913</v>
      </c>
      <c r="AO303" s="73">
        <v>0</v>
      </c>
      <c r="AP303" s="80">
        <v>0</v>
      </c>
      <c r="AQ303" s="80">
        <v>0</v>
      </c>
      <c r="AR303" s="224">
        <v>222</v>
      </c>
      <c r="AS303" s="224" t="s">
        <v>248</v>
      </c>
      <c r="AT303" s="11">
        <v>8388.83</v>
      </c>
      <c r="AU303" s="11">
        <v>110.22</v>
      </c>
      <c r="AV303" s="80">
        <v>0</v>
      </c>
      <c r="AW303" s="80">
        <v>222</v>
      </c>
      <c r="AX303" s="203" t="s">
        <v>248</v>
      </c>
      <c r="AY303" s="235" t="s">
        <v>248</v>
      </c>
      <c r="AZ303" s="138">
        <v>254056</v>
      </c>
      <c r="BA303" s="188" t="s">
        <v>248</v>
      </c>
      <c r="BB303" s="203" t="s">
        <v>248</v>
      </c>
      <c r="BC303" s="203" t="s">
        <v>248</v>
      </c>
      <c r="BD303" s="217" t="s">
        <v>61</v>
      </c>
      <c r="BE303" s="201" t="s">
        <v>62</v>
      </c>
      <c r="BF303" s="201" t="s">
        <v>63</v>
      </c>
      <c r="BG303" s="201" t="s">
        <v>196</v>
      </c>
      <c r="BH303" s="218" t="s">
        <v>511</v>
      </c>
      <c r="BI303" s="218" t="s">
        <v>66</v>
      </c>
      <c r="BJ303" s="370">
        <v>214</v>
      </c>
      <c r="BK303" s="370">
        <v>7</v>
      </c>
      <c r="BL303" s="219" t="s">
        <v>65</v>
      </c>
      <c r="BM303" s="52"/>
      <c r="BN303" s="218" t="s">
        <v>343</v>
      </c>
      <c r="BO303" s="217" t="s">
        <v>54</v>
      </c>
      <c r="BP303" s="201" t="s">
        <v>699</v>
      </c>
      <c r="BQ303" s="52" t="s">
        <v>715</v>
      </c>
    </row>
    <row r="304" spans="1:69" ht="15.75">
      <c r="A304" s="207" t="s">
        <v>37</v>
      </c>
      <c r="B304" s="208" t="s">
        <v>40</v>
      </c>
      <c r="C304" s="202" t="s">
        <v>35</v>
      </c>
      <c r="D304" s="210" t="s">
        <v>182</v>
      </c>
      <c r="E304" s="24" t="s">
        <v>363</v>
      </c>
      <c r="F304" s="86">
        <v>127</v>
      </c>
      <c r="G304" s="80">
        <v>0</v>
      </c>
      <c r="H304" s="204"/>
      <c r="I304" s="204"/>
      <c r="J304" s="204"/>
      <c r="K304" s="204"/>
      <c r="L304" s="80">
        <v>0</v>
      </c>
      <c r="M304" s="203"/>
      <c r="N304" s="52">
        <v>0</v>
      </c>
      <c r="O304" s="204"/>
      <c r="P304" s="204"/>
      <c r="Q304" s="11">
        <v>7.5168896298999996</v>
      </c>
      <c r="R304" s="204"/>
      <c r="S304" s="204"/>
      <c r="T304" s="53">
        <v>9.4124999999999979</v>
      </c>
      <c r="U304" s="204"/>
      <c r="V304" s="204"/>
      <c r="W304" s="11">
        <v>7.5991101417321998</v>
      </c>
      <c r="X304" s="204"/>
      <c r="Y304" s="204"/>
      <c r="Z304" s="53">
        <v>9.5812499999999989</v>
      </c>
      <c r="AA304" s="204"/>
      <c r="AB304" s="204"/>
      <c r="AC304" s="204"/>
      <c r="AD304" s="204"/>
      <c r="AE304" s="204"/>
      <c r="AF304" s="9">
        <v>3.4517885312454775</v>
      </c>
      <c r="AG304" s="9">
        <v>889</v>
      </c>
      <c r="AH304" s="9">
        <v>0.46756665449341756</v>
      </c>
      <c r="AI304" s="9">
        <v>33</v>
      </c>
      <c r="AJ304" s="9">
        <v>2.5417883211678833</v>
      </c>
      <c r="AK304" s="9" t="s">
        <v>248</v>
      </c>
      <c r="AL304" s="9">
        <v>126</v>
      </c>
      <c r="AM304" s="9">
        <v>3.4596485309049383</v>
      </c>
      <c r="AN304" s="9">
        <v>3.5608974358974357</v>
      </c>
      <c r="AO304" s="73">
        <v>0</v>
      </c>
      <c r="AP304" s="80">
        <v>0</v>
      </c>
      <c r="AQ304" s="80">
        <v>0</v>
      </c>
      <c r="AR304" s="224">
        <v>254</v>
      </c>
      <c r="AS304" s="224" t="s">
        <v>248</v>
      </c>
      <c r="AT304" s="11">
        <v>9609.9920000000002</v>
      </c>
      <c r="AU304" s="11">
        <v>65.433999999999997</v>
      </c>
      <c r="AV304" s="80">
        <v>0</v>
      </c>
      <c r="AW304" s="80">
        <v>254</v>
      </c>
      <c r="AX304" s="203" t="s">
        <v>248</v>
      </c>
      <c r="AY304" s="235" t="s">
        <v>248</v>
      </c>
      <c r="AZ304" s="138">
        <v>254056</v>
      </c>
      <c r="BA304" s="188" t="s">
        <v>248</v>
      </c>
      <c r="BB304" s="203" t="s">
        <v>248</v>
      </c>
      <c r="BC304" s="203" t="s">
        <v>248</v>
      </c>
      <c r="BD304" s="217" t="s">
        <v>61</v>
      </c>
      <c r="BE304" s="201" t="s">
        <v>62</v>
      </c>
      <c r="BF304" s="201" t="s">
        <v>63</v>
      </c>
      <c r="BG304" s="201" t="s">
        <v>196</v>
      </c>
      <c r="BH304" s="218" t="s">
        <v>511</v>
      </c>
      <c r="BI304" s="218" t="s">
        <v>67</v>
      </c>
      <c r="BJ304" s="370">
        <v>214</v>
      </c>
      <c r="BK304" s="370">
        <v>3</v>
      </c>
      <c r="BL304" s="219" t="s">
        <v>65</v>
      </c>
      <c r="BM304" s="52"/>
      <c r="BN304" s="218" t="s">
        <v>343</v>
      </c>
      <c r="BO304" s="217" t="s">
        <v>54</v>
      </c>
      <c r="BP304" s="201" t="s">
        <v>699</v>
      </c>
      <c r="BQ304" s="52" t="s">
        <v>715</v>
      </c>
    </row>
    <row r="305" spans="1:69" ht="15.75">
      <c r="A305" s="207" t="s">
        <v>37</v>
      </c>
      <c r="B305" s="208" t="s">
        <v>40</v>
      </c>
      <c r="C305" s="202" t="s">
        <v>35</v>
      </c>
      <c r="D305" s="210" t="s">
        <v>182</v>
      </c>
      <c r="E305" s="24" t="s">
        <v>363</v>
      </c>
      <c r="F305" s="86">
        <v>71</v>
      </c>
      <c r="G305" s="80">
        <v>2</v>
      </c>
      <c r="H305" s="204"/>
      <c r="I305" s="204"/>
      <c r="J305" s="204"/>
      <c r="K305" s="204"/>
      <c r="L305" s="80">
        <v>0</v>
      </c>
      <c r="M305" s="203"/>
      <c r="N305" s="52">
        <v>0</v>
      </c>
      <c r="O305" s="204"/>
      <c r="P305" s="204"/>
      <c r="Q305" s="11">
        <v>9.4662463333000009</v>
      </c>
      <c r="R305" s="204"/>
      <c r="S305" s="204"/>
      <c r="T305" s="53">
        <v>12.424999999999999</v>
      </c>
      <c r="U305" s="204"/>
      <c r="V305" s="204"/>
      <c r="W305" s="11">
        <v>9.5440289275361998</v>
      </c>
      <c r="X305" s="204"/>
      <c r="Y305" s="204"/>
      <c r="Z305" s="53">
        <v>12.31875</v>
      </c>
      <c r="AA305" s="204"/>
      <c r="AB305" s="204"/>
      <c r="AC305" s="204"/>
      <c r="AD305" s="204"/>
      <c r="AE305" s="204"/>
      <c r="AF305" s="9">
        <v>2.7019815747089648</v>
      </c>
      <c r="AG305" s="9">
        <v>483</v>
      </c>
      <c r="AH305" s="9">
        <v>0.37116407751442826</v>
      </c>
      <c r="AI305" s="9">
        <v>123</v>
      </c>
      <c r="AJ305" s="9">
        <v>1.8025</v>
      </c>
      <c r="AK305" s="9" t="s">
        <v>248</v>
      </c>
      <c r="AL305" s="9">
        <v>0</v>
      </c>
      <c r="AM305" s="9"/>
      <c r="AN305" s="9"/>
      <c r="AO305" s="73">
        <v>0</v>
      </c>
      <c r="AP305" s="80">
        <v>0</v>
      </c>
      <c r="AQ305" s="80">
        <v>0</v>
      </c>
      <c r="AR305" s="224">
        <v>138</v>
      </c>
      <c r="AS305" s="224" t="s">
        <v>248</v>
      </c>
      <c r="AT305" s="11">
        <v>5203.3940000000002</v>
      </c>
      <c r="AU305" s="11">
        <v>156.399</v>
      </c>
      <c r="AV305" s="80">
        <v>0</v>
      </c>
      <c r="AW305" s="80">
        <v>138</v>
      </c>
      <c r="AX305" s="203" t="s">
        <v>248</v>
      </c>
      <c r="AY305" s="235" t="s">
        <v>248</v>
      </c>
      <c r="AZ305" s="138">
        <v>254056</v>
      </c>
      <c r="BA305" s="188" t="s">
        <v>248</v>
      </c>
      <c r="BB305" s="203" t="s">
        <v>248</v>
      </c>
      <c r="BC305" s="203" t="s">
        <v>248</v>
      </c>
      <c r="BD305" s="217" t="s">
        <v>61</v>
      </c>
      <c r="BE305" s="201" t="s">
        <v>62</v>
      </c>
      <c r="BF305" s="201" t="s">
        <v>63</v>
      </c>
      <c r="BG305" s="201" t="s">
        <v>196</v>
      </c>
      <c r="BH305" s="218" t="s">
        <v>511</v>
      </c>
      <c r="BI305" s="218" t="s">
        <v>68</v>
      </c>
      <c r="BJ305" s="370">
        <v>214</v>
      </c>
      <c r="BK305" s="370">
        <v>4</v>
      </c>
      <c r="BL305" s="219" t="s">
        <v>65</v>
      </c>
      <c r="BM305" s="52"/>
      <c r="BN305" s="218" t="s">
        <v>343</v>
      </c>
      <c r="BO305" s="217" t="s">
        <v>54</v>
      </c>
      <c r="BP305" s="201" t="s">
        <v>699</v>
      </c>
      <c r="BQ305" s="52" t="s">
        <v>715</v>
      </c>
    </row>
    <row r="306" spans="1:69" ht="15.75">
      <c r="A306" s="207" t="s">
        <v>37</v>
      </c>
      <c r="B306" s="208" t="s">
        <v>40</v>
      </c>
      <c r="C306" s="202" t="s">
        <v>35</v>
      </c>
      <c r="D306" s="210" t="s">
        <v>182</v>
      </c>
      <c r="E306" s="24" t="s">
        <v>203</v>
      </c>
      <c r="F306" s="86">
        <v>65</v>
      </c>
      <c r="G306" s="80">
        <v>0</v>
      </c>
      <c r="H306" s="204"/>
      <c r="I306" s="204"/>
      <c r="J306" s="204"/>
      <c r="K306" s="204"/>
      <c r="L306" s="80">
        <v>0</v>
      </c>
      <c r="M306" s="203"/>
      <c r="N306" s="52">
        <v>0</v>
      </c>
      <c r="O306" s="204"/>
      <c r="P306" s="204"/>
      <c r="Q306" s="11">
        <v>5.8996768307999998</v>
      </c>
      <c r="R306" s="204"/>
      <c r="S306" s="204"/>
      <c r="T306" s="53">
        <v>6.984375</v>
      </c>
      <c r="U306" s="204"/>
      <c r="V306" s="204"/>
      <c r="W306" s="11">
        <v>5.5717382769229999</v>
      </c>
      <c r="X306" s="204"/>
      <c r="Y306" s="204"/>
      <c r="Z306" s="53">
        <v>6.6875</v>
      </c>
      <c r="AA306" s="204"/>
      <c r="AB306" s="204"/>
      <c r="AC306" s="204"/>
      <c r="AD306" s="204"/>
      <c r="AE306" s="204"/>
      <c r="AF306" s="9">
        <v>3.6989890221711037</v>
      </c>
      <c r="AG306" s="9">
        <v>455</v>
      </c>
      <c r="AH306" s="9">
        <v>0.37880246890914382</v>
      </c>
      <c r="AI306" s="9">
        <v>10</v>
      </c>
      <c r="AJ306" s="9">
        <v>2.8035714285714284</v>
      </c>
      <c r="AK306" s="9" t="s">
        <v>248</v>
      </c>
      <c r="AL306" s="9">
        <v>65</v>
      </c>
      <c r="AM306" s="9">
        <v>3.6989890221711037</v>
      </c>
      <c r="AN306" s="9">
        <v>3.71</v>
      </c>
      <c r="AO306" s="73">
        <v>0</v>
      </c>
      <c r="AP306" s="80">
        <v>0</v>
      </c>
      <c r="AQ306" s="80">
        <v>0</v>
      </c>
      <c r="AR306" s="224">
        <v>130</v>
      </c>
      <c r="AS306" s="224" t="s">
        <v>248</v>
      </c>
      <c r="AT306" s="11">
        <v>4630.8739999999998</v>
      </c>
      <c r="AU306" s="11">
        <v>0</v>
      </c>
      <c r="AV306" s="11">
        <v>0</v>
      </c>
      <c r="AW306" s="11">
        <v>130</v>
      </c>
      <c r="AX306" s="203" t="s">
        <v>248</v>
      </c>
      <c r="AY306" s="235" t="s">
        <v>248</v>
      </c>
      <c r="AZ306" s="138">
        <v>38918</v>
      </c>
      <c r="BA306" s="188" t="s">
        <v>248</v>
      </c>
      <c r="BB306" s="203" t="s">
        <v>248</v>
      </c>
      <c r="BC306" s="203" t="s">
        <v>248</v>
      </c>
      <c r="BD306" s="217" t="s">
        <v>61</v>
      </c>
      <c r="BE306" s="201" t="s">
        <v>62</v>
      </c>
      <c r="BF306" s="201" t="s">
        <v>63</v>
      </c>
      <c r="BG306" s="201" t="s">
        <v>196</v>
      </c>
      <c r="BH306" s="456" t="s">
        <v>515</v>
      </c>
      <c r="BI306" s="218" t="s">
        <v>64</v>
      </c>
      <c r="BJ306" s="370">
        <v>214</v>
      </c>
      <c r="BK306" s="370">
        <v>1</v>
      </c>
      <c r="BL306" s="219" t="s">
        <v>65</v>
      </c>
      <c r="BM306" s="52"/>
      <c r="BN306" s="218" t="s">
        <v>343</v>
      </c>
      <c r="BO306" s="217" t="s">
        <v>54</v>
      </c>
      <c r="BP306" s="201" t="s">
        <v>699</v>
      </c>
      <c r="BQ306" s="52" t="s">
        <v>715</v>
      </c>
    </row>
    <row r="307" spans="1:69" ht="16.5" thickBot="1">
      <c r="A307" s="207" t="s">
        <v>37</v>
      </c>
      <c r="B307" s="208" t="s">
        <v>40</v>
      </c>
      <c r="C307" s="202" t="s">
        <v>35</v>
      </c>
      <c r="D307" s="210" t="s">
        <v>182</v>
      </c>
      <c r="E307" s="24" t="s">
        <v>203</v>
      </c>
      <c r="F307" s="86">
        <v>60</v>
      </c>
      <c r="G307" s="80">
        <v>3</v>
      </c>
      <c r="H307" s="204"/>
      <c r="I307" s="204"/>
      <c r="J307" s="204"/>
      <c r="K307" s="204"/>
      <c r="L307" s="80">
        <v>0</v>
      </c>
      <c r="M307" s="203"/>
      <c r="N307" s="52">
        <v>0</v>
      </c>
      <c r="O307" s="204"/>
      <c r="P307" s="204"/>
      <c r="Q307" s="11">
        <v>7.6929296842000001</v>
      </c>
      <c r="R307" s="204"/>
      <c r="S307" s="204"/>
      <c r="T307" s="53">
        <v>13.574999999999999</v>
      </c>
      <c r="U307" s="204"/>
      <c r="V307" s="204"/>
      <c r="W307" s="11">
        <v>7.5881576491227998</v>
      </c>
      <c r="X307" s="204"/>
      <c r="Y307" s="204"/>
      <c r="Z307" s="53">
        <v>13.5375</v>
      </c>
      <c r="AA307" s="204"/>
      <c r="AB307" s="204"/>
      <c r="AC307" s="204"/>
      <c r="AD307" s="204"/>
      <c r="AE307" s="204"/>
      <c r="AF307" s="9">
        <v>3.2628320867853953</v>
      </c>
      <c r="AG307" s="9">
        <v>399</v>
      </c>
      <c r="AH307" s="9">
        <v>0.49811043313904779</v>
      </c>
      <c r="AI307" s="9">
        <v>34</v>
      </c>
      <c r="AJ307" s="9">
        <v>2.2733870967741936</v>
      </c>
      <c r="AK307" s="9" t="s">
        <v>248</v>
      </c>
      <c r="AL307" s="9">
        <v>57</v>
      </c>
      <c r="AM307" s="9">
        <v>3.2628320867853953</v>
      </c>
      <c r="AN307" s="9">
        <v>3.3039568345323742</v>
      </c>
      <c r="AO307" s="73">
        <v>0</v>
      </c>
      <c r="AP307" s="80">
        <v>0</v>
      </c>
      <c r="AQ307" s="80">
        <v>0</v>
      </c>
      <c r="AR307" s="224">
        <v>114</v>
      </c>
      <c r="AS307" s="224" t="s">
        <v>248</v>
      </c>
      <c r="AT307" s="11">
        <v>4062.913</v>
      </c>
      <c r="AU307" s="11">
        <v>0</v>
      </c>
      <c r="AV307" s="11">
        <v>0</v>
      </c>
      <c r="AW307" s="11">
        <v>114</v>
      </c>
      <c r="AX307" s="158" t="s">
        <v>248</v>
      </c>
      <c r="AY307" s="235" t="s">
        <v>248</v>
      </c>
      <c r="AZ307" s="138">
        <v>38918</v>
      </c>
      <c r="BA307" s="188" t="s">
        <v>248</v>
      </c>
      <c r="BB307" s="203" t="s">
        <v>248</v>
      </c>
      <c r="BC307" s="158" t="s">
        <v>248</v>
      </c>
      <c r="BD307" s="217" t="s">
        <v>61</v>
      </c>
      <c r="BE307" s="201" t="s">
        <v>62</v>
      </c>
      <c r="BF307" s="201" t="s">
        <v>63</v>
      </c>
      <c r="BG307" s="201" t="s">
        <v>196</v>
      </c>
      <c r="BH307" s="456" t="s">
        <v>515</v>
      </c>
      <c r="BI307" s="218" t="s">
        <v>66</v>
      </c>
      <c r="BJ307" s="370">
        <v>214</v>
      </c>
      <c r="BK307" s="370">
        <v>7</v>
      </c>
      <c r="BL307" s="219" t="s">
        <v>65</v>
      </c>
      <c r="BM307" s="52"/>
      <c r="BN307" s="218" t="s">
        <v>343</v>
      </c>
      <c r="BO307" s="217" t="s">
        <v>54</v>
      </c>
      <c r="BP307" s="201" t="s">
        <v>699</v>
      </c>
      <c r="BQ307" s="52" t="s">
        <v>715</v>
      </c>
    </row>
    <row r="308" spans="1:69" ht="15.75">
      <c r="A308" s="207" t="s">
        <v>37</v>
      </c>
      <c r="B308" s="208" t="s">
        <v>40</v>
      </c>
      <c r="C308" s="202" t="s">
        <v>35</v>
      </c>
      <c r="D308" s="210" t="s">
        <v>182</v>
      </c>
      <c r="E308" s="24" t="s">
        <v>203</v>
      </c>
      <c r="F308" s="86">
        <v>67</v>
      </c>
      <c r="G308" s="80">
        <v>0</v>
      </c>
      <c r="H308" s="204"/>
      <c r="I308" s="204"/>
      <c r="J308" s="204"/>
      <c r="K308" s="204"/>
      <c r="L308" s="80">
        <v>0</v>
      </c>
      <c r="M308" s="203"/>
      <c r="N308" s="52">
        <v>0</v>
      </c>
      <c r="O308" s="204"/>
      <c r="P308" s="204"/>
      <c r="Q308" s="11">
        <v>7.1795073283999997</v>
      </c>
      <c r="R308" s="204"/>
      <c r="S308" s="204"/>
      <c r="T308" s="53">
        <v>9.2750000000000004</v>
      </c>
      <c r="U308" s="204"/>
      <c r="V308" s="204"/>
      <c r="W308" s="11">
        <v>7.3221490746268003</v>
      </c>
      <c r="X308" s="204"/>
      <c r="Y308" s="204"/>
      <c r="Z308" s="53">
        <v>9.6624999999999996</v>
      </c>
      <c r="AA308" s="204"/>
      <c r="AB308" s="204"/>
      <c r="AC308" s="204"/>
      <c r="AD308" s="204"/>
      <c r="AE308" s="204"/>
      <c r="AF308" s="9">
        <v>3.3511513893538196</v>
      </c>
      <c r="AG308" s="9">
        <v>469</v>
      </c>
      <c r="AH308" s="9">
        <v>0.50053731630640386</v>
      </c>
      <c r="AI308" s="9">
        <v>28</v>
      </c>
      <c r="AJ308" s="9">
        <v>2.4010869565217394</v>
      </c>
      <c r="AK308" s="9" t="s">
        <v>248</v>
      </c>
      <c r="AL308" s="9">
        <v>66</v>
      </c>
      <c r="AM308" s="9">
        <v>3.3656493551803357</v>
      </c>
      <c r="AN308" s="9">
        <v>3.4178082191780823</v>
      </c>
      <c r="AO308" s="73">
        <v>0</v>
      </c>
      <c r="AP308" s="80">
        <v>0</v>
      </c>
      <c r="AQ308" s="80">
        <v>0</v>
      </c>
      <c r="AR308" s="224">
        <v>134</v>
      </c>
      <c r="AS308" s="224" t="s">
        <v>248</v>
      </c>
      <c r="AT308" s="11">
        <v>4725.424</v>
      </c>
      <c r="AU308" s="11">
        <v>64.739999999999995</v>
      </c>
      <c r="AV308" s="11">
        <v>0</v>
      </c>
      <c r="AW308" s="11">
        <v>134</v>
      </c>
      <c r="AX308" s="221" t="s">
        <v>248</v>
      </c>
      <c r="AY308" s="235" t="s">
        <v>248</v>
      </c>
      <c r="AZ308" s="138">
        <v>38918</v>
      </c>
      <c r="BA308" s="188" t="s">
        <v>248</v>
      </c>
      <c r="BB308" s="203" t="s">
        <v>248</v>
      </c>
      <c r="BC308" s="221" t="s">
        <v>248</v>
      </c>
      <c r="BD308" s="217" t="s">
        <v>61</v>
      </c>
      <c r="BE308" s="201" t="s">
        <v>62</v>
      </c>
      <c r="BF308" s="201" t="s">
        <v>63</v>
      </c>
      <c r="BG308" s="201" t="s">
        <v>196</v>
      </c>
      <c r="BH308" s="456" t="s">
        <v>515</v>
      </c>
      <c r="BI308" s="218" t="s">
        <v>67</v>
      </c>
      <c r="BJ308" s="370">
        <v>214</v>
      </c>
      <c r="BK308" s="370">
        <v>3</v>
      </c>
      <c r="BL308" s="219" t="s">
        <v>65</v>
      </c>
      <c r="BM308" s="52"/>
      <c r="BN308" s="218" t="s">
        <v>343</v>
      </c>
      <c r="BO308" s="217" t="s">
        <v>54</v>
      </c>
      <c r="BP308" s="201" t="s">
        <v>699</v>
      </c>
      <c r="BQ308" s="52" t="s">
        <v>715</v>
      </c>
    </row>
    <row r="309" spans="1:69" ht="15.75">
      <c r="A309" s="207" t="s">
        <v>37</v>
      </c>
      <c r="B309" s="208" t="s">
        <v>40</v>
      </c>
      <c r="C309" s="202" t="s">
        <v>35</v>
      </c>
      <c r="D309" s="210" t="s">
        <v>182</v>
      </c>
      <c r="E309" s="24" t="s">
        <v>203</v>
      </c>
      <c r="F309" s="86">
        <v>67</v>
      </c>
      <c r="G309" s="80">
        <v>0</v>
      </c>
      <c r="H309" s="204"/>
      <c r="I309" s="204"/>
      <c r="J309" s="204"/>
      <c r="K309" s="204"/>
      <c r="L309" s="80">
        <v>0</v>
      </c>
      <c r="M309" s="203"/>
      <c r="N309" s="52">
        <v>0</v>
      </c>
      <c r="O309" s="204"/>
      <c r="P309" s="204"/>
      <c r="Q309" s="11">
        <v>7.4312088059999999</v>
      </c>
      <c r="R309" s="204"/>
      <c r="S309" s="204"/>
      <c r="T309" s="53">
        <v>8.9649999999999999</v>
      </c>
      <c r="U309" s="204"/>
      <c r="V309" s="204"/>
      <c r="W309" s="11">
        <v>7.5039103582089002</v>
      </c>
      <c r="X309" s="204"/>
      <c r="Y309" s="204"/>
      <c r="Z309" s="53">
        <v>9.0812500000000007</v>
      </c>
      <c r="AA309" s="204"/>
      <c r="AB309" s="204"/>
      <c r="AC309" s="204"/>
      <c r="AD309" s="204"/>
      <c r="AE309" s="204"/>
      <c r="AF309" s="9">
        <v>2.7307640344179855</v>
      </c>
      <c r="AG309" s="9">
        <v>468</v>
      </c>
      <c r="AH309" s="9">
        <v>0.28827067753805458</v>
      </c>
      <c r="AI309" s="9">
        <v>75</v>
      </c>
      <c r="AJ309" s="9">
        <v>2.0968749999999998</v>
      </c>
      <c r="AK309" s="9" t="s">
        <v>248</v>
      </c>
      <c r="AL309" s="9">
        <v>0</v>
      </c>
      <c r="AM309" s="9"/>
      <c r="AN309" s="9"/>
      <c r="AO309" s="73">
        <v>0</v>
      </c>
      <c r="AP309" s="80">
        <v>0</v>
      </c>
      <c r="AQ309" s="80">
        <v>0</v>
      </c>
      <c r="AR309" s="224">
        <v>134</v>
      </c>
      <c r="AS309" s="224" t="s">
        <v>248</v>
      </c>
      <c r="AT309" s="11">
        <v>4778.03</v>
      </c>
      <c r="AU309" s="11">
        <v>0</v>
      </c>
      <c r="AV309" s="11">
        <v>0</v>
      </c>
      <c r="AW309" s="11">
        <v>134</v>
      </c>
      <c r="AX309" s="203" t="s">
        <v>248</v>
      </c>
      <c r="AY309" s="235" t="s">
        <v>248</v>
      </c>
      <c r="AZ309" s="138">
        <v>38918</v>
      </c>
      <c r="BA309" s="188" t="s">
        <v>248</v>
      </c>
      <c r="BB309" s="203" t="s">
        <v>248</v>
      </c>
      <c r="BC309" s="203" t="s">
        <v>248</v>
      </c>
      <c r="BD309" s="217" t="s">
        <v>61</v>
      </c>
      <c r="BE309" s="201" t="s">
        <v>62</v>
      </c>
      <c r="BF309" s="201" t="s">
        <v>63</v>
      </c>
      <c r="BG309" s="201" t="s">
        <v>196</v>
      </c>
      <c r="BH309" s="456" t="s">
        <v>515</v>
      </c>
      <c r="BI309" s="218" t="s">
        <v>68</v>
      </c>
      <c r="BJ309" s="370">
        <v>214</v>
      </c>
      <c r="BK309" s="370">
        <v>4</v>
      </c>
      <c r="BL309" s="219" t="s">
        <v>65</v>
      </c>
      <c r="BM309" s="52"/>
      <c r="BN309" s="218" t="s">
        <v>343</v>
      </c>
      <c r="BO309" s="217" t="s">
        <v>54</v>
      </c>
      <c r="BP309" s="201" t="s">
        <v>699</v>
      </c>
      <c r="BQ309" s="52" t="s">
        <v>715</v>
      </c>
    </row>
    <row r="310" spans="1:69" ht="15.75">
      <c r="A310" s="207" t="s">
        <v>37</v>
      </c>
      <c r="B310" s="208" t="s">
        <v>40</v>
      </c>
      <c r="C310" s="202" t="s">
        <v>35</v>
      </c>
      <c r="D310" s="210" t="s">
        <v>182</v>
      </c>
      <c r="E310" s="24" t="s">
        <v>675</v>
      </c>
      <c r="F310" s="86">
        <v>194</v>
      </c>
      <c r="G310" s="80">
        <v>0</v>
      </c>
      <c r="H310" s="204"/>
      <c r="I310" s="204"/>
      <c r="J310" s="204"/>
      <c r="K310" s="204"/>
      <c r="L310" s="80">
        <v>0</v>
      </c>
      <c r="M310" s="203"/>
      <c r="N310" s="52">
        <v>2</v>
      </c>
      <c r="O310" s="204"/>
      <c r="P310" s="204"/>
      <c r="Q310" s="11">
        <v>5.5416648196000002</v>
      </c>
      <c r="R310" s="204"/>
      <c r="S310" s="204"/>
      <c r="T310" s="53">
        <v>8.0749999999999957</v>
      </c>
      <c r="U310" s="204"/>
      <c r="V310" s="204"/>
      <c r="W310" s="11">
        <v>5.3678760360824</v>
      </c>
      <c r="X310" s="204"/>
      <c r="Y310" s="204"/>
      <c r="Z310" s="53">
        <v>8.0749999999999957</v>
      </c>
      <c r="AA310" s="204"/>
      <c r="AB310" s="204"/>
      <c r="AC310" s="204"/>
      <c r="AD310" s="204"/>
      <c r="AE310" s="204"/>
      <c r="AF310" s="9">
        <v>3.6271986763273918</v>
      </c>
      <c r="AG310" s="9">
        <v>1327</v>
      </c>
      <c r="AH310" s="9">
        <v>0.50969305532787823</v>
      </c>
      <c r="AI310" s="9">
        <v>36</v>
      </c>
      <c r="AJ310" s="9">
        <v>2.5713963963963966</v>
      </c>
      <c r="AK310" s="9" t="s">
        <v>248</v>
      </c>
      <c r="AL310" s="9">
        <v>179</v>
      </c>
      <c r="AM310" s="9">
        <v>3.6904682271117135</v>
      </c>
      <c r="AN310" s="9">
        <v>3.7050120772946862</v>
      </c>
      <c r="AO310" s="73">
        <v>0</v>
      </c>
      <c r="AP310" s="80">
        <v>0</v>
      </c>
      <c r="AQ310" s="80">
        <v>0</v>
      </c>
      <c r="AR310" s="224">
        <v>388</v>
      </c>
      <c r="AS310" s="224" t="s">
        <v>248</v>
      </c>
      <c r="AT310" s="11">
        <v>14280.386</v>
      </c>
      <c r="AU310" s="11">
        <v>435.10500000000002</v>
      </c>
      <c r="AV310" s="11">
        <v>2</v>
      </c>
      <c r="AW310" s="11">
        <v>380</v>
      </c>
      <c r="AX310" s="203" t="s">
        <v>248</v>
      </c>
      <c r="AY310" s="235" t="s">
        <v>248</v>
      </c>
      <c r="AZ310" s="138">
        <v>61113</v>
      </c>
      <c r="BA310" s="188" t="s">
        <v>248</v>
      </c>
      <c r="BB310" s="203" t="s">
        <v>248</v>
      </c>
      <c r="BC310" s="203" t="s">
        <v>248</v>
      </c>
      <c r="BD310" s="217" t="s">
        <v>61</v>
      </c>
      <c r="BE310" s="201" t="s">
        <v>62</v>
      </c>
      <c r="BF310" s="201" t="s">
        <v>63</v>
      </c>
      <c r="BG310" s="201" t="s">
        <v>196</v>
      </c>
      <c r="BH310" s="456" t="s">
        <v>513</v>
      </c>
      <c r="BI310" s="218" t="s">
        <v>64</v>
      </c>
      <c r="BJ310" s="370">
        <v>214</v>
      </c>
      <c r="BK310" s="370">
        <v>1</v>
      </c>
      <c r="BL310" s="219" t="s">
        <v>65</v>
      </c>
      <c r="BM310" s="52"/>
      <c r="BN310" s="218" t="s">
        <v>343</v>
      </c>
      <c r="BO310" s="217" t="s">
        <v>350</v>
      </c>
      <c r="BP310" s="201" t="s">
        <v>703</v>
      </c>
      <c r="BQ310" s="52" t="s">
        <v>718</v>
      </c>
    </row>
    <row r="311" spans="1:69" ht="15.75">
      <c r="A311" s="207" t="s">
        <v>37</v>
      </c>
      <c r="B311" s="208" t="s">
        <v>40</v>
      </c>
      <c r="C311" s="202" t="s">
        <v>35</v>
      </c>
      <c r="D311" s="210" t="s">
        <v>182</v>
      </c>
      <c r="E311" s="24" t="s">
        <v>675</v>
      </c>
      <c r="F311" s="86">
        <v>183</v>
      </c>
      <c r="G311" s="80">
        <v>4</v>
      </c>
      <c r="H311" s="204"/>
      <c r="I311" s="204"/>
      <c r="J311" s="204"/>
      <c r="K311" s="204"/>
      <c r="L311" s="80">
        <v>1</v>
      </c>
      <c r="M311" s="203"/>
      <c r="N311" s="52">
        <v>1</v>
      </c>
      <c r="O311" s="204"/>
      <c r="P311" s="204"/>
      <c r="Q311" s="11">
        <v>6.9671234831</v>
      </c>
      <c r="R311" s="204"/>
      <c r="S311" s="204"/>
      <c r="T311" s="53">
        <v>8.9550000000000001</v>
      </c>
      <c r="U311" s="204"/>
      <c r="V311" s="204"/>
      <c r="W311" s="11">
        <v>6.9359605617976996</v>
      </c>
      <c r="X311" s="204"/>
      <c r="Y311" s="204"/>
      <c r="Z311" s="53">
        <v>9.35</v>
      </c>
      <c r="AA311" s="204"/>
      <c r="AB311" s="204"/>
      <c r="AC311" s="204"/>
      <c r="AD311" s="204"/>
      <c r="AE311" s="204"/>
      <c r="AF311" s="9">
        <v>3.207694404577087</v>
      </c>
      <c r="AG311" s="9">
        <v>1192</v>
      </c>
      <c r="AH311" s="9">
        <v>0.60970161671152101</v>
      </c>
      <c r="AI311" s="9">
        <v>124</v>
      </c>
      <c r="AJ311" s="9">
        <v>1.9393617021276597</v>
      </c>
      <c r="AK311" s="9" t="s">
        <v>248</v>
      </c>
      <c r="AL311" s="9">
        <v>140</v>
      </c>
      <c r="AM311" s="9">
        <v>3.3193528959053715</v>
      </c>
      <c r="AN311" s="9">
        <v>3.3875786163522013</v>
      </c>
      <c r="AO311" s="73">
        <v>0</v>
      </c>
      <c r="AP311" s="80">
        <v>0</v>
      </c>
      <c r="AQ311" s="80">
        <v>0</v>
      </c>
      <c r="AR311" s="224">
        <v>358</v>
      </c>
      <c r="AS311" s="224" t="s">
        <v>248</v>
      </c>
      <c r="AT311" s="11">
        <v>12172.647999999999</v>
      </c>
      <c r="AU311" s="11">
        <v>1489.4090000000001</v>
      </c>
      <c r="AV311" s="11">
        <v>0</v>
      </c>
      <c r="AW311" s="11">
        <v>356</v>
      </c>
      <c r="AX311" s="203" t="s">
        <v>248</v>
      </c>
      <c r="AY311" s="235" t="s">
        <v>248</v>
      </c>
      <c r="AZ311" s="138">
        <v>61113</v>
      </c>
      <c r="BA311" s="188" t="s">
        <v>248</v>
      </c>
      <c r="BB311" s="203" t="s">
        <v>248</v>
      </c>
      <c r="BC311" s="203" t="s">
        <v>248</v>
      </c>
      <c r="BD311" s="217" t="s">
        <v>61</v>
      </c>
      <c r="BE311" s="201" t="s">
        <v>62</v>
      </c>
      <c r="BF311" s="201" t="s">
        <v>63</v>
      </c>
      <c r="BG311" s="201" t="s">
        <v>196</v>
      </c>
      <c r="BH311" s="455" t="s">
        <v>513</v>
      </c>
      <c r="BI311" s="218" t="s">
        <v>66</v>
      </c>
      <c r="BJ311" s="370">
        <v>214</v>
      </c>
      <c r="BK311" s="370">
        <v>7</v>
      </c>
      <c r="BL311" s="219" t="s">
        <v>65</v>
      </c>
      <c r="BM311" s="52"/>
      <c r="BN311" s="218" t="s">
        <v>343</v>
      </c>
      <c r="BO311" s="217" t="s">
        <v>350</v>
      </c>
      <c r="BP311" s="201" t="s">
        <v>703</v>
      </c>
      <c r="BQ311" s="52" t="s">
        <v>718</v>
      </c>
    </row>
    <row r="312" spans="1:69" ht="15.75">
      <c r="A312" s="207" t="s">
        <v>37</v>
      </c>
      <c r="B312" s="208" t="s">
        <v>40</v>
      </c>
      <c r="C312" s="202" t="s">
        <v>35</v>
      </c>
      <c r="D312" s="210" t="s">
        <v>182</v>
      </c>
      <c r="E312" s="24" t="s">
        <v>675</v>
      </c>
      <c r="F312" s="86">
        <v>199</v>
      </c>
      <c r="G312" s="80">
        <v>3</v>
      </c>
      <c r="H312" s="204"/>
      <c r="I312" s="204"/>
      <c r="J312" s="204"/>
      <c r="K312" s="204"/>
      <c r="L312" s="80">
        <v>1</v>
      </c>
      <c r="M312" s="203"/>
      <c r="N312" s="52">
        <v>0</v>
      </c>
      <c r="O312" s="204"/>
      <c r="P312" s="204"/>
      <c r="Q312" s="11">
        <v>7.2932562256000004</v>
      </c>
      <c r="R312" s="204"/>
      <c r="S312" s="204"/>
      <c r="T312" s="53">
        <v>9.8249999999999993</v>
      </c>
      <c r="U312" s="204"/>
      <c r="V312" s="204"/>
      <c r="W312" s="11">
        <v>7.4654304923075996</v>
      </c>
      <c r="X312" s="204"/>
      <c r="Y312" s="204"/>
      <c r="Z312" s="53">
        <v>10.03125</v>
      </c>
      <c r="AA312" s="204"/>
      <c r="AB312" s="204"/>
      <c r="AC312" s="204"/>
      <c r="AD312" s="204"/>
      <c r="AE312" s="204"/>
      <c r="AF312" s="9">
        <v>3.4426929225269545</v>
      </c>
      <c r="AG312" s="9">
        <v>1365</v>
      </c>
      <c r="AH312" s="9">
        <v>0.49662179322314604</v>
      </c>
      <c r="AI312" s="9">
        <v>73</v>
      </c>
      <c r="AJ312" s="9">
        <v>2.4597457627118642</v>
      </c>
      <c r="AK312" s="9" t="s">
        <v>248</v>
      </c>
      <c r="AL312" s="9">
        <v>191</v>
      </c>
      <c r="AM312" s="9">
        <v>3.4495512390636023</v>
      </c>
      <c r="AN312" s="9">
        <v>3.5558739255014329</v>
      </c>
      <c r="AO312" s="73">
        <v>0</v>
      </c>
      <c r="AP312" s="80">
        <v>0</v>
      </c>
      <c r="AQ312" s="80">
        <v>0</v>
      </c>
      <c r="AR312" s="224">
        <v>392</v>
      </c>
      <c r="AS312" s="224" t="s">
        <v>248</v>
      </c>
      <c r="AT312" s="11">
        <v>15059.656999999999</v>
      </c>
      <c r="AU312" s="11">
        <v>45.491999999999997</v>
      </c>
      <c r="AV312" s="11">
        <v>0</v>
      </c>
      <c r="AW312" s="11">
        <v>392</v>
      </c>
      <c r="AX312" s="203" t="s">
        <v>248</v>
      </c>
      <c r="AY312" s="235" t="s">
        <v>248</v>
      </c>
      <c r="AZ312" s="138">
        <v>61113</v>
      </c>
      <c r="BA312" s="188" t="s">
        <v>248</v>
      </c>
      <c r="BB312" s="203" t="s">
        <v>248</v>
      </c>
      <c r="BC312" s="203" t="s">
        <v>248</v>
      </c>
      <c r="BD312" s="217" t="s">
        <v>61</v>
      </c>
      <c r="BE312" s="201" t="s">
        <v>62</v>
      </c>
      <c r="BF312" s="201" t="s">
        <v>63</v>
      </c>
      <c r="BG312" s="201" t="s">
        <v>196</v>
      </c>
      <c r="BH312" s="456" t="s">
        <v>513</v>
      </c>
      <c r="BI312" s="218" t="s">
        <v>67</v>
      </c>
      <c r="BJ312" s="370">
        <v>214</v>
      </c>
      <c r="BK312" s="370">
        <v>3</v>
      </c>
      <c r="BL312" s="219" t="s">
        <v>65</v>
      </c>
      <c r="BM312" s="52"/>
      <c r="BN312" s="218" t="s">
        <v>343</v>
      </c>
      <c r="BO312" s="217" t="s">
        <v>350</v>
      </c>
      <c r="BP312" s="201" t="s">
        <v>703</v>
      </c>
      <c r="BQ312" s="52" t="s">
        <v>718</v>
      </c>
    </row>
    <row r="313" spans="1:69" ht="15.75">
      <c r="A313" s="207" t="s">
        <v>37</v>
      </c>
      <c r="B313" s="208" t="s">
        <v>40</v>
      </c>
      <c r="C313" s="202" t="s">
        <v>35</v>
      </c>
      <c r="D313" s="210" t="s">
        <v>182</v>
      </c>
      <c r="E313" s="24" t="s">
        <v>675</v>
      </c>
      <c r="F313" s="86">
        <v>91</v>
      </c>
      <c r="G313" s="80">
        <v>0</v>
      </c>
      <c r="H313" s="204"/>
      <c r="I313" s="204"/>
      <c r="J313" s="204"/>
      <c r="K313" s="204"/>
      <c r="L313" s="80">
        <v>2</v>
      </c>
      <c r="M313" s="203"/>
      <c r="N313" s="52">
        <v>0</v>
      </c>
      <c r="O313" s="204"/>
      <c r="P313" s="204"/>
      <c r="Q313" s="11">
        <v>7.0899211123999999</v>
      </c>
      <c r="R313" s="204"/>
      <c r="S313" s="204"/>
      <c r="T313" s="53">
        <v>9.2749999999999986</v>
      </c>
      <c r="U313" s="204"/>
      <c r="V313" s="204"/>
      <c r="W313" s="11">
        <v>7.1871571460674</v>
      </c>
      <c r="X313" s="204"/>
      <c r="Y313" s="204"/>
      <c r="Z313" s="53">
        <v>9.2749999999999986</v>
      </c>
      <c r="AA313" s="204"/>
      <c r="AB313" s="204"/>
      <c r="AC313" s="204"/>
      <c r="AD313" s="204"/>
      <c r="AE313" s="204"/>
      <c r="AF313" s="9">
        <v>2.6958112949346673</v>
      </c>
      <c r="AG313" s="9">
        <v>566</v>
      </c>
      <c r="AH313" s="9">
        <v>0.40266122620226691</v>
      </c>
      <c r="AI313" s="9">
        <v>108</v>
      </c>
      <c r="AJ313" s="9">
        <v>1.6632352941176471</v>
      </c>
      <c r="AK313" s="9" t="s">
        <v>248</v>
      </c>
      <c r="AL313" s="9">
        <v>0</v>
      </c>
      <c r="AM313" s="9"/>
      <c r="AN313" s="9"/>
      <c r="AO313" s="73">
        <v>0</v>
      </c>
      <c r="AP313" s="80">
        <v>0</v>
      </c>
      <c r="AQ313" s="80">
        <v>0</v>
      </c>
      <c r="AR313" s="224">
        <v>182</v>
      </c>
      <c r="AS313" s="224" t="s">
        <v>248</v>
      </c>
      <c r="AT313" s="11">
        <v>5372.7290000000003</v>
      </c>
      <c r="AU313" s="11">
        <v>1484.3330000000001</v>
      </c>
      <c r="AV313" s="11">
        <v>0</v>
      </c>
      <c r="AW313" s="11">
        <v>180</v>
      </c>
      <c r="AX313" s="203" t="s">
        <v>248</v>
      </c>
      <c r="AY313" s="235" t="s">
        <v>248</v>
      </c>
      <c r="AZ313" s="138">
        <v>61113</v>
      </c>
      <c r="BA313" s="188" t="s">
        <v>248</v>
      </c>
      <c r="BB313" s="203" t="s">
        <v>248</v>
      </c>
      <c r="BC313" s="203" t="s">
        <v>248</v>
      </c>
      <c r="BD313" s="217" t="s">
        <v>61</v>
      </c>
      <c r="BE313" s="201" t="s">
        <v>62</v>
      </c>
      <c r="BF313" s="201" t="s">
        <v>63</v>
      </c>
      <c r="BG313" s="201" t="s">
        <v>196</v>
      </c>
      <c r="BH313" s="456" t="s">
        <v>513</v>
      </c>
      <c r="BI313" s="218" t="s">
        <v>68</v>
      </c>
      <c r="BJ313" s="370">
        <v>214</v>
      </c>
      <c r="BK313" s="370">
        <v>4</v>
      </c>
      <c r="BL313" s="219" t="s">
        <v>65</v>
      </c>
      <c r="BM313" s="52"/>
      <c r="BN313" s="218" t="s">
        <v>343</v>
      </c>
      <c r="BO313" s="217" t="s">
        <v>350</v>
      </c>
      <c r="BP313" s="201" t="s">
        <v>703</v>
      </c>
      <c r="BQ313" s="52" t="s">
        <v>718</v>
      </c>
    </row>
    <row r="314" spans="1:69" ht="15.75">
      <c r="A314" s="207" t="s">
        <v>37</v>
      </c>
      <c r="B314" s="208" t="s">
        <v>40</v>
      </c>
      <c r="C314" s="202" t="s">
        <v>35</v>
      </c>
      <c r="D314" s="210" t="s">
        <v>182</v>
      </c>
      <c r="E314" s="24" t="s">
        <v>215</v>
      </c>
      <c r="F314" s="86">
        <v>41</v>
      </c>
      <c r="G314" s="80">
        <v>3</v>
      </c>
      <c r="H314" s="204"/>
      <c r="I314" s="204"/>
      <c r="J314" s="204"/>
      <c r="K314" s="204"/>
      <c r="L314" s="80">
        <v>0</v>
      </c>
      <c r="M314" s="203"/>
      <c r="N314" s="52">
        <v>0</v>
      </c>
      <c r="O314" s="204"/>
      <c r="P314" s="204"/>
      <c r="Q314" s="11">
        <v>6.9802366578999999</v>
      </c>
      <c r="R314" s="204"/>
      <c r="S314" s="204"/>
      <c r="T314" s="53">
        <v>13.025</v>
      </c>
      <c r="U314" s="204"/>
      <c r="V314" s="204"/>
      <c r="W314" s="11">
        <v>6.7980262105262996</v>
      </c>
      <c r="X314" s="204"/>
      <c r="Y314" s="204"/>
      <c r="Z314" s="53">
        <v>13.025</v>
      </c>
      <c r="AA314" s="204"/>
      <c r="AB314" s="204"/>
      <c r="AC314" s="204"/>
      <c r="AD314" s="204"/>
      <c r="AE314" s="204"/>
      <c r="AF314" s="9">
        <v>3.6593985154216448</v>
      </c>
      <c r="AG314" s="9">
        <v>266</v>
      </c>
      <c r="AH314" s="9">
        <v>0.39503228174104255</v>
      </c>
      <c r="AI314" s="9">
        <v>8</v>
      </c>
      <c r="AJ314" s="9">
        <v>2.703846153846154</v>
      </c>
      <c r="AK314" s="9" t="s">
        <v>248</v>
      </c>
      <c r="AL314" s="9">
        <v>38</v>
      </c>
      <c r="AM314" s="9">
        <v>3.6593985154216448</v>
      </c>
      <c r="AN314" s="9">
        <v>3.6885245901639343</v>
      </c>
      <c r="AO314" s="73">
        <v>0</v>
      </c>
      <c r="AP314" s="80">
        <v>0</v>
      </c>
      <c r="AQ314" s="80">
        <v>0</v>
      </c>
      <c r="AR314" s="224">
        <v>76</v>
      </c>
      <c r="AS314" s="224" t="s">
        <v>248</v>
      </c>
      <c r="AT314" s="11">
        <v>2706.2060000000001</v>
      </c>
      <c r="AU314" s="11">
        <v>0</v>
      </c>
      <c r="AV314" s="11">
        <v>0</v>
      </c>
      <c r="AW314" s="11">
        <v>76</v>
      </c>
      <c r="AX314" s="203" t="s">
        <v>248</v>
      </c>
      <c r="AY314" s="235" t="s">
        <v>248</v>
      </c>
      <c r="AZ314" s="138">
        <v>15899</v>
      </c>
      <c r="BA314" s="188" t="s">
        <v>248</v>
      </c>
      <c r="BB314" s="203" t="s">
        <v>248</v>
      </c>
      <c r="BC314" s="203" t="s">
        <v>248</v>
      </c>
      <c r="BD314" s="217" t="s">
        <v>61</v>
      </c>
      <c r="BE314" s="201" t="s">
        <v>62</v>
      </c>
      <c r="BF314" s="201" t="s">
        <v>63</v>
      </c>
      <c r="BG314" s="201" t="s">
        <v>196</v>
      </c>
      <c r="BH314" s="456" t="s">
        <v>514</v>
      </c>
      <c r="BI314" s="218" t="s">
        <v>64</v>
      </c>
      <c r="BJ314" s="370">
        <v>214</v>
      </c>
      <c r="BK314" s="370">
        <v>1</v>
      </c>
      <c r="BL314" s="219" t="s">
        <v>65</v>
      </c>
      <c r="BM314" s="52"/>
      <c r="BN314" s="218" t="s">
        <v>343</v>
      </c>
      <c r="BO314" s="217" t="s">
        <v>351</v>
      </c>
      <c r="BP314" s="201" t="s">
        <v>684</v>
      </c>
      <c r="BQ314" s="52" t="s">
        <v>716</v>
      </c>
    </row>
    <row r="315" spans="1:69" ht="15.75">
      <c r="A315" s="207" t="s">
        <v>37</v>
      </c>
      <c r="B315" s="208" t="s">
        <v>40</v>
      </c>
      <c r="C315" s="202" t="s">
        <v>35</v>
      </c>
      <c r="D315" s="210" t="s">
        <v>182</v>
      </c>
      <c r="E315" s="24" t="s">
        <v>215</v>
      </c>
      <c r="F315" s="86">
        <v>55</v>
      </c>
      <c r="G315" s="80">
        <v>0</v>
      </c>
      <c r="H315" s="204"/>
      <c r="I315" s="204"/>
      <c r="J315" s="204"/>
      <c r="K315" s="204"/>
      <c r="L315" s="80">
        <v>0</v>
      </c>
      <c r="M315" s="203"/>
      <c r="N315" s="52">
        <v>0</v>
      </c>
      <c r="O315" s="204"/>
      <c r="P315" s="204"/>
      <c r="Q315" s="11">
        <v>6.2583633090999999</v>
      </c>
      <c r="R315" s="204"/>
      <c r="S315" s="204"/>
      <c r="T315" s="53">
        <v>6.96875</v>
      </c>
      <c r="U315" s="204"/>
      <c r="V315" s="204"/>
      <c r="W315" s="11">
        <v>6.3011998</v>
      </c>
      <c r="X315" s="204"/>
      <c r="Y315" s="204"/>
      <c r="Z315" s="53">
        <v>6.9749999999999996</v>
      </c>
      <c r="AA315" s="204"/>
      <c r="AB315" s="204"/>
      <c r="AC315" s="204"/>
      <c r="AD315" s="204"/>
      <c r="AE315" s="204"/>
      <c r="AF315" s="9">
        <v>2.4571428527400059</v>
      </c>
      <c r="AG315" s="9">
        <v>287</v>
      </c>
      <c r="AH315" s="9">
        <v>0.46619705228416186</v>
      </c>
      <c r="AI315" s="9">
        <v>165</v>
      </c>
      <c r="AJ315" s="9">
        <v>1.6128472222222223</v>
      </c>
      <c r="AK315" s="9" t="s">
        <v>248</v>
      </c>
      <c r="AL315" s="9">
        <v>0</v>
      </c>
      <c r="AM315" s="9"/>
      <c r="AN315" s="9"/>
      <c r="AO315" s="73">
        <v>0</v>
      </c>
      <c r="AP315" s="80">
        <v>0</v>
      </c>
      <c r="AQ315" s="80">
        <v>0</v>
      </c>
      <c r="AR315" s="224">
        <v>110</v>
      </c>
      <c r="AS315" s="224" t="s">
        <v>248</v>
      </c>
      <c r="AT315" s="11">
        <v>3916.0309999999999</v>
      </c>
      <c r="AU315" s="11">
        <v>0</v>
      </c>
      <c r="AV315" s="11">
        <v>0</v>
      </c>
      <c r="AW315" s="11">
        <v>110</v>
      </c>
      <c r="AX315" s="203" t="s">
        <v>248</v>
      </c>
      <c r="AY315" s="235" t="s">
        <v>248</v>
      </c>
      <c r="AZ315" s="138">
        <v>15899</v>
      </c>
      <c r="BA315" s="188" t="s">
        <v>248</v>
      </c>
      <c r="BB315" s="203" t="s">
        <v>248</v>
      </c>
      <c r="BC315" s="203" t="s">
        <v>248</v>
      </c>
      <c r="BD315" s="217" t="s">
        <v>61</v>
      </c>
      <c r="BE315" s="201" t="s">
        <v>62</v>
      </c>
      <c r="BF315" s="201" t="s">
        <v>63</v>
      </c>
      <c r="BG315" s="201" t="s">
        <v>196</v>
      </c>
      <c r="BH315" s="456" t="s">
        <v>514</v>
      </c>
      <c r="BI315" s="218" t="s">
        <v>66</v>
      </c>
      <c r="BJ315" s="370">
        <v>214</v>
      </c>
      <c r="BK315" s="370">
        <v>7</v>
      </c>
      <c r="BL315" s="219" t="s">
        <v>65</v>
      </c>
      <c r="BM315" s="52"/>
      <c r="BN315" s="218" t="s">
        <v>343</v>
      </c>
      <c r="BO315" s="217" t="s">
        <v>351</v>
      </c>
      <c r="BP315" s="201" t="s">
        <v>684</v>
      </c>
      <c r="BQ315" s="52" t="s">
        <v>716</v>
      </c>
    </row>
    <row r="316" spans="1:69" ht="15.75">
      <c r="A316" s="207" t="s">
        <v>37</v>
      </c>
      <c r="B316" s="208" t="s">
        <v>40</v>
      </c>
      <c r="C316" s="202" t="s">
        <v>35</v>
      </c>
      <c r="D316" s="210" t="s">
        <v>182</v>
      </c>
      <c r="E316" s="24" t="s">
        <v>215</v>
      </c>
      <c r="F316" s="86">
        <v>54</v>
      </c>
      <c r="G316" s="80">
        <v>0</v>
      </c>
      <c r="H316" s="204"/>
      <c r="I316" s="204"/>
      <c r="J316" s="204"/>
      <c r="K316" s="204"/>
      <c r="L316" s="80">
        <v>0</v>
      </c>
      <c r="M316" s="203"/>
      <c r="N316" s="52">
        <v>0</v>
      </c>
      <c r="O316" s="204"/>
      <c r="P316" s="204"/>
      <c r="Q316" s="11">
        <v>5.7496850369999999</v>
      </c>
      <c r="R316" s="204"/>
      <c r="S316" s="204"/>
      <c r="T316" s="53">
        <v>6.93</v>
      </c>
      <c r="U316" s="204"/>
      <c r="V316" s="204"/>
      <c r="W316" s="11">
        <v>5.1526664999999996</v>
      </c>
      <c r="X316" s="204"/>
      <c r="Y316" s="204"/>
      <c r="Z316" s="53">
        <v>7.6499999999999986</v>
      </c>
      <c r="AA316" s="204"/>
      <c r="AB316" s="204"/>
      <c r="AC316" s="204"/>
      <c r="AD316" s="204"/>
      <c r="AE316" s="204"/>
      <c r="AF316" s="9">
        <v>3.7607407648727382</v>
      </c>
      <c r="AG316" s="9">
        <v>378</v>
      </c>
      <c r="AH316" s="9">
        <v>0.34349383479145396</v>
      </c>
      <c r="AI316" s="9">
        <v>3</v>
      </c>
      <c r="AJ316" s="9">
        <v>2.9968750000000002</v>
      </c>
      <c r="AK316" s="9" t="s">
        <v>248</v>
      </c>
      <c r="AL316" s="9">
        <v>54</v>
      </c>
      <c r="AM316" s="9">
        <v>3.7607407648727382</v>
      </c>
      <c r="AN316" s="9">
        <v>3.7454873646209386</v>
      </c>
      <c r="AO316" s="73">
        <v>0</v>
      </c>
      <c r="AP316" s="80">
        <v>0</v>
      </c>
      <c r="AQ316" s="80">
        <v>0</v>
      </c>
      <c r="AR316" s="224">
        <v>108</v>
      </c>
      <c r="AS316" s="224" t="s">
        <v>248</v>
      </c>
      <c r="AT316" s="11">
        <v>3853.5279999999998</v>
      </c>
      <c r="AU316" s="11">
        <v>0</v>
      </c>
      <c r="AV316" s="11">
        <v>0</v>
      </c>
      <c r="AW316" s="11">
        <v>108</v>
      </c>
      <c r="AX316" s="203" t="s">
        <v>248</v>
      </c>
      <c r="AY316" s="235" t="s">
        <v>248</v>
      </c>
      <c r="AZ316" s="138">
        <v>15899</v>
      </c>
      <c r="BA316" s="188" t="s">
        <v>248</v>
      </c>
      <c r="BB316" s="203" t="s">
        <v>248</v>
      </c>
      <c r="BC316" s="203" t="s">
        <v>248</v>
      </c>
      <c r="BD316" s="217" t="s">
        <v>61</v>
      </c>
      <c r="BE316" s="201" t="s">
        <v>62</v>
      </c>
      <c r="BF316" s="201" t="s">
        <v>63</v>
      </c>
      <c r="BG316" s="201" t="s">
        <v>196</v>
      </c>
      <c r="BH316" s="456" t="s">
        <v>514</v>
      </c>
      <c r="BI316" s="218" t="s">
        <v>67</v>
      </c>
      <c r="BJ316" s="370">
        <v>214</v>
      </c>
      <c r="BK316" s="370">
        <v>3</v>
      </c>
      <c r="BL316" s="219" t="s">
        <v>65</v>
      </c>
      <c r="BM316" s="52"/>
      <c r="BN316" s="218" t="s">
        <v>343</v>
      </c>
      <c r="BO316" s="217" t="s">
        <v>351</v>
      </c>
      <c r="BP316" s="201" t="s">
        <v>684</v>
      </c>
      <c r="BQ316" s="52" t="s">
        <v>716</v>
      </c>
    </row>
    <row r="317" spans="1:69" ht="15.75">
      <c r="A317" s="207" t="s">
        <v>37</v>
      </c>
      <c r="B317" s="208" t="s">
        <v>40</v>
      </c>
      <c r="C317" s="202" t="s">
        <v>35</v>
      </c>
      <c r="D317" s="210" t="s">
        <v>182</v>
      </c>
      <c r="E317" s="24" t="s">
        <v>215</v>
      </c>
      <c r="F317" s="86">
        <v>56</v>
      </c>
      <c r="G317" s="80">
        <v>0</v>
      </c>
      <c r="H317" s="204"/>
      <c r="I317" s="204"/>
      <c r="J317" s="204"/>
      <c r="K317" s="204"/>
      <c r="L317" s="80">
        <v>0</v>
      </c>
      <c r="M317" s="203"/>
      <c r="N317" s="52">
        <v>0</v>
      </c>
      <c r="O317" s="204"/>
      <c r="P317" s="204"/>
      <c r="Q317" s="11">
        <v>7.6365533571000004</v>
      </c>
      <c r="R317" s="204"/>
      <c r="S317" s="204"/>
      <c r="T317" s="53">
        <v>9.5999999999999979</v>
      </c>
      <c r="U317" s="204"/>
      <c r="V317" s="204"/>
      <c r="W317" s="11">
        <v>7.6862317857141997</v>
      </c>
      <c r="X317" s="204"/>
      <c r="Y317" s="204"/>
      <c r="Z317" s="53">
        <v>9.5999999999999979</v>
      </c>
      <c r="AA317" s="204"/>
      <c r="AB317" s="204"/>
      <c r="AC317" s="204"/>
      <c r="AD317" s="204"/>
      <c r="AE317" s="204"/>
      <c r="AF317" s="9">
        <v>2.7606122499826</v>
      </c>
      <c r="AG317" s="9">
        <v>392</v>
      </c>
      <c r="AH317" s="9">
        <v>0.24080444694645781</v>
      </c>
      <c r="AI317" s="9">
        <v>51</v>
      </c>
      <c r="AJ317" s="9">
        <v>2.1921568627450982</v>
      </c>
      <c r="AK317" s="9" t="s">
        <v>248</v>
      </c>
      <c r="AL317" s="9">
        <v>0</v>
      </c>
      <c r="AM317" s="9"/>
      <c r="AN317" s="9"/>
      <c r="AO317" s="73">
        <v>0</v>
      </c>
      <c r="AP317" s="80">
        <v>0</v>
      </c>
      <c r="AQ317" s="80">
        <v>0</v>
      </c>
      <c r="AR317" s="224">
        <v>112</v>
      </c>
      <c r="AS317" s="224" t="s">
        <v>248</v>
      </c>
      <c r="AT317" s="11">
        <v>3987.95</v>
      </c>
      <c r="AU317" s="11">
        <v>0</v>
      </c>
      <c r="AV317" s="11">
        <v>0</v>
      </c>
      <c r="AW317" s="11">
        <v>112</v>
      </c>
      <c r="AX317" s="203" t="s">
        <v>248</v>
      </c>
      <c r="AY317" s="235" t="s">
        <v>248</v>
      </c>
      <c r="AZ317" s="138">
        <v>15899</v>
      </c>
      <c r="BA317" s="188" t="s">
        <v>248</v>
      </c>
      <c r="BB317" s="203" t="s">
        <v>248</v>
      </c>
      <c r="BC317" s="203" t="s">
        <v>248</v>
      </c>
      <c r="BD317" s="217" t="s">
        <v>61</v>
      </c>
      <c r="BE317" s="201" t="s">
        <v>62</v>
      </c>
      <c r="BF317" s="201" t="s">
        <v>63</v>
      </c>
      <c r="BG317" s="201" t="s">
        <v>196</v>
      </c>
      <c r="BH317" s="456" t="s">
        <v>514</v>
      </c>
      <c r="BI317" s="218" t="s">
        <v>68</v>
      </c>
      <c r="BJ317" s="370">
        <v>214</v>
      </c>
      <c r="BK317" s="370">
        <v>4</v>
      </c>
      <c r="BL317" s="219" t="s">
        <v>65</v>
      </c>
      <c r="BM317" s="52"/>
      <c r="BN317" s="218" t="s">
        <v>343</v>
      </c>
      <c r="BO317" s="217" t="s">
        <v>351</v>
      </c>
      <c r="BP317" s="201" t="s">
        <v>684</v>
      </c>
      <c r="BQ317" s="52" t="s">
        <v>716</v>
      </c>
    </row>
    <row r="318" spans="1:69" ht="15.75">
      <c r="A318" s="207" t="s">
        <v>37</v>
      </c>
      <c r="B318" s="208" t="s">
        <v>40</v>
      </c>
      <c r="C318" s="202" t="s">
        <v>35</v>
      </c>
      <c r="D318" s="210" t="s">
        <v>182</v>
      </c>
      <c r="E318" s="24" t="s">
        <v>220</v>
      </c>
      <c r="F318" s="86">
        <v>120</v>
      </c>
      <c r="G318" s="80">
        <v>0</v>
      </c>
      <c r="H318" s="204"/>
      <c r="I318" s="204"/>
      <c r="J318" s="204"/>
      <c r="K318" s="204"/>
      <c r="L318" s="80">
        <v>0</v>
      </c>
      <c r="M318" s="203"/>
      <c r="N318" s="52">
        <v>1</v>
      </c>
      <c r="O318" s="204"/>
      <c r="P318" s="204"/>
      <c r="Q318" s="11">
        <v>6.3402665166999999</v>
      </c>
      <c r="R318" s="204"/>
      <c r="S318" s="204"/>
      <c r="T318" s="53">
        <v>8.5</v>
      </c>
      <c r="U318" s="204"/>
      <c r="V318" s="204"/>
      <c r="W318" s="11">
        <v>6.4158748666666003</v>
      </c>
      <c r="X318" s="204"/>
      <c r="Y318" s="204"/>
      <c r="Z318" s="53">
        <v>8.8333333333333339</v>
      </c>
      <c r="AA318" s="204"/>
      <c r="AB318" s="204"/>
      <c r="AC318" s="204"/>
      <c r="AD318" s="204"/>
      <c r="AE318" s="204"/>
      <c r="AF318" s="9">
        <v>3.2995519855003508</v>
      </c>
      <c r="AG318" s="9">
        <v>828</v>
      </c>
      <c r="AH318" s="9">
        <v>0.57384294790874169</v>
      </c>
      <c r="AI318" s="9">
        <v>62</v>
      </c>
      <c r="AJ318" s="9">
        <v>2.1487500000000002</v>
      </c>
      <c r="AK318" s="9" t="s">
        <v>248</v>
      </c>
      <c r="AL318" s="9">
        <v>110</v>
      </c>
      <c r="AM318" s="9">
        <v>3.3474415604686318</v>
      </c>
      <c r="AN318" s="9">
        <v>3.4512711864406782</v>
      </c>
      <c r="AO318" s="73">
        <v>0</v>
      </c>
      <c r="AP318" s="80">
        <v>0</v>
      </c>
      <c r="AQ318" s="80">
        <v>0</v>
      </c>
      <c r="AR318" s="224">
        <v>240</v>
      </c>
      <c r="AS318" s="224" t="s">
        <v>248</v>
      </c>
      <c r="AT318" s="11">
        <v>8469.6560000000009</v>
      </c>
      <c r="AU318" s="11">
        <v>115.881</v>
      </c>
      <c r="AV318" s="11">
        <v>0</v>
      </c>
      <c r="AW318" s="11">
        <v>240</v>
      </c>
      <c r="AX318" s="203" t="s">
        <v>248</v>
      </c>
      <c r="AY318" s="235" t="s">
        <v>248</v>
      </c>
      <c r="AZ318" s="138">
        <v>41255</v>
      </c>
      <c r="BA318" s="188" t="s">
        <v>248</v>
      </c>
      <c r="BB318" s="203" t="s">
        <v>248</v>
      </c>
      <c r="BC318" s="203" t="s">
        <v>248</v>
      </c>
      <c r="BD318" s="217" t="s">
        <v>61</v>
      </c>
      <c r="BE318" s="201" t="s">
        <v>62</v>
      </c>
      <c r="BF318" s="201" t="s">
        <v>63</v>
      </c>
      <c r="BG318" s="201" t="s">
        <v>196</v>
      </c>
      <c r="BH318" s="456" t="s">
        <v>712</v>
      </c>
      <c r="BI318" s="218" t="s">
        <v>64</v>
      </c>
      <c r="BJ318" s="370">
        <v>214</v>
      </c>
      <c r="BK318" s="370">
        <v>1</v>
      </c>
      <c r="BL318" s="219" t="s">
        <v>65</v>
      </c>
      <c r="BM318" s="52"/>
      <c r="BN318" s="218" t="s">
        <v>343</v>
      </c>
      <c r="BO318" s="217" t="s">
        <v>702</v>
      </c>
      <c r="BP318" s="201" t="s">
        <v>698</v>
      </c>
      <c r="BQ318" s="52" t="s">
        <v>714</v>
      </c>
    </row>
    <row r="319" spans="1:69" ht="15.75">
      <c r="A319" s="207" t="s">
        <v>37</v>
      </c>
      <c r="B319" s="208" t="s">
        <v>40</v>
      </c>
      <c r="C319" s="202" t="s">
        <v>35</v>
      </c>
      <c r="D319" s="210" t="s">
        <v>182</v>
      </c>
      <c r="E319" s="24" t="s">
        <v>220</v>
      </c>
      <c r="F319" s="86">
        <v>96</v>
      </c>
      <c r="G319" s="80">
        <v>7</v>
      </c>
      <c r="H319" s="204"/>
      <c r="I319" s="204"/>
      <c r="J319" s="204"/>
      <c r="K319" s="204"/>
      <c r="L319" s="80">
        <v>2</v>
      </c>
      <c r="M319" s="203"/>
      <c r="N319" s="52">
        <v>0</v>
      </c>
      <c r="O319" s="204"/>
      <c r="P319" s="204"/>
      <c r="Q319" s="11">
        <v>8.2429653792999993</v>
      </c>
      <c r="R319" s="204"/>
      <c r="S319" s="204"/>
      <c r="T319" s="53">
        <v>13.912499999999998</v>
      </c>
      <c r="U319" s="204"/>
      <c r="V319" s="204"/>
      <c r="W319" s="11">
        <v>8.2204136206895999</v>
      </c>
      <c r="X319" s="204"/>
      <c r="Y319" s="204"/>
      <c r="Z319" s="53">
        <v>14.274999999999999</v>
      </c>
      <c r="AA319" s="204"/>
      <c r="AB319" s="204"/>
      <c r="AC319" s="204"/>
      <c r="AD319" s="204"/>
      <c r="AE319" s="204"/>
      <c r="AF319" s="9">
        <v>3.2133333359856202</v>
      </c>
      <c r="AG319" s="9">
        <v>564</v>
      </c>
      <c r="AH319" s="9">
        <v>0.61940172723162445</v>
      </c>
      <c r="AI319" s="9">
        <v>47</v>
      </c>
      <c r="AJ319" s="9">
        <v>1.83515625</v>
      </c>
      <c r="AK319" s="9" t="s">
        <v>248</v>
      </c>
      <c r="AL319" s="9">
        <v>70</v>
      </c>
      <c r="AM319" s="9">
        <v>3.2943673501209338</v>
      </c>
      <c r="AN319" s="9">
        <v>3.3584337349397591</v>
      </c>
      <c r="AO319" s="73">
        <v>0</v>
      </c>
      <c r="AP319" s="80">
        <v>0</v>
      </c>
      <c r="AQ319" s="80">
        <v>0</v>
      </c>
      <c r="AR319" s="224">
        <v>178</v>
      </c>
      <c r="AS319" s="224" t="s">
        <v>248</v>
      </c>
      <c r="AT319" s="11">
        <v>5462.8710000000001</v>
      </c>
      <c r="AU319" s="11">
        <v>907.24300000000005</v>
      </c>
      <c r="AV319" s="11">
        <v>0</v>
      </c>
      <c r="AW319" s="11">
        <v>178</v>
      </c>
      <c r="AX319" s="203" t="s">
        <v>248</v>
      </c>
      <c r="AY319" s="235" t="s">
        <v>248</v>
      </c>
      <c r="AZ319" s="138">
        <v>41255</v>
      </c>
      <c r="BA319" s="188" t="s">
        <v>248</v>
      </c>
      <c r="BB319" s="203" t="s">
        <v>248</v>
      </c>
      <c r="BC319" s="203" t="s">
        <v>248</v>
      </c>
      <c r="BD319" s="217" t="s">
        <v>61</v>
      </c>
      <c r="BE319" s="201" t="s">
        <v>62</v>
      </c>
      <c r="BF319" s="201" t="s">
        <v>63</v>
      </c>
      <c r="BG319" s="201" t="s">
        <v>196</v>
      </c>
      <c r="BH319" s="456" t="s">
        <v>712</v>
      </c>
      <c r="BI319" s="218" t="s">
        <v>66</v>
      </c>
      <c r="BJ319" s="370">
        <v>214</v>
      </c>
      <c r="BK319" s="370">
        <v>7</v>
      </c>
      <c r="BL319" s="219" t="s">
        <v>65</v>
      </c>
      <c r="BM319" s="52"/>
      <c r="BN319" s="218" t="s">
        <v>343</v>
      </c>
      <c r="BO319" s="217" t="s">
        <v>702</v>
      </c>
      <c r="BP319" s="201" t="s">
        <v>698</v>
      </c>
      <c r="BQ319" s="52" t="s">
        <v>714</v>
      </c>
    </row>
    <row r="320" spans="1:69" ht="15.75">
      <c r="A320" s="207" t="s">
        <v>37</v>
      </c>
      <c r="B320" s="208" t="s">
        <v>40</v>
      </c>
      <c r="C320" s="202" t="s">
        <v>35</v>
      </c>
      <c r="D320" s="210" t="s">
        <v>182</v>
      </c>
      <c r="E320" s="24" t="s">
        <v>220</v>
      </c>
      <c r="F320" s="86">
        <v>124</v>
      </c>
      <c r="G320" s="80">
        <v>1</v>
      </c>
      <c r="H320" s="204"/>
      <c r="I320" s="204"/>
      <c r="J320" s="204"/>
      <c r="K320" s="204"/>
      <c r="L320" s="80">
        <v>0</v>
      </c>
      <c r="M320" s="203"/>
      <c r="N320" s="52">
        <v>0</v>
      </c>
      <c r="O320" s="204"/>
      <c r="P320" s="204"/>
      <c r="Q320" s="11">
        <v>6.1598696991999997</v>
      </c>
      <c r="R320" s="204"/>
      <c r="S320" s="204"/>
      <c r="T320" s="53">
        <v>8.8562499999999993</v>
      </c>
      <c r="U320" s="204"/>
      <c r="V320" s="204"/>
      <c r="W320" s="11">
        <v>5.5685770081300001</v>
      </c>
      <c r="X320" s="204"/>
      <c r="Y320" s="204"/>
      <c r="Z320" s="53">
        <v>9.2312499999999993</v>
      </c>
      <c r="AA320" s="204"/>
      <c r="AB320" s="204"/>
      <c r="AC320" s="204"/>
      <c r="AD320" s="204"/>
      <c r="AE320" s="204"/>
      <c r="AF320" s="9">
        <v>3.699581121466117</v>
      </c>
      <c r="AG320" s="9">
        <v>861</v>
      </c>
      <c r="AH320" s="9">
        <v>0.39899581565911968</v>
      </c>
      <c r="AI320" s="9">
        <v>17</v>
      </c>
      <c r="AJ320" s="9">
        <v>2.9201612903225809</v>
      </c>
      <c r="AK320" s="9" t="s">
        <v>248</v>
      </c>
      <c r="AL320" s="9">
        <v>116</v>
      </c>
      <c r="AM320" s="9">
        <v>3.7181034638670281</v>
      </c>
      <c r="AN320" s="9">
        <v>3.7193356047700172</v>
      </c>
      <c r="AO320" s="73">
        <v>0</v>
      </c>
      <c r="AP320" s="80">
        <v>0</v>
      </c>
      <c r="AQ320" s="80">
        <v>0</v>
      </c>
      <c r="AR320" s="224">
        <v>246</v>
      </c>
      <c r="AS320" s="224" t="s">
        <v>248</v>
      </c>
      <c r="AT320" s="11">
        <v>8742.4009999999998</v>
      </c>
      <c r="AU320" s="11">
        <v>69.905000000000001</v>
      </c>
      <c r="AV320" s="11">
        <v>0</v>
      </c>
      <c r="AW320" s="11">
        <v>246</v>
      </c>
      <c r="AX320" s="203" t="s">
        <v>248</v>
      </c>
      <c r="AY320" s="235" t="s">
        <v>248</v>
      </c>
      <c r="AZ320" s="138">
        <v>41255</v>
      </c>
      <c r="BA320" s="188" t="s">
        <v>248</v>
      </c>
      <c r="BB320" s="203" t="s">
        <v>248</v>
      </c>
      <c r="BC320" s="203" t="s">
        <v>248</v>
      </c>
      <c r="BD320" s="217" t="s">
        <v>61</v>
      </c>
      <c r="BE320" s="201" t="s">
        <v>62</v>
      </c>
      <c r="BF320" s="201" t="s">
        <v>63</v>
      </c>
      <c r="BG320" s="201" t="s">
        <v>196</v>
      </c>
      <c r="BH320" s="456" t="s">
        <v>712</v>
      </c>
      <c r="BI320" s="218" t="s">
        <v>67</v>
      </c>
      <c r="BJ320" s="370">
        <v>214</v>
      </c>
      <c r="BK320" s="370">
        <v>3</v>
      </c>
      <c r="BL320" s="219" t="s">
        <v>65</v>
      </c>
      <c r="BM320" s="52"/>
      <c r="BN320" s="218" t="s">
        <v>343</v>
      </c>
      <c r="BO320" s="217" t="s">
        <v>702</v>
      </c>
      <c r="BP320" s="201" t="s">
        <v>698</v>
      </c>
      <c r="BQ320" s="52" t="s">
        <v>714</v>
      </c>
    </row>
    <row r="321" spans="1:69" ht="15.75">
      <c r="A321" s="207" t="s">
        <v>37</v>
      </c>
      <c r="B321" s="208" t="s">
        <v>40</v>
      </c>
      <c r="C321" s="202" t="s">
        <v>35</v>
      </c>
      <c r="D321" s="210" t="s">
        <v>182</v>
      </c>
      <c r="E321" s="24" t="s">
        <v>220</v>
      </c>
      <c r="F321" s="86">
        <v>105</v>
      </c>
      <c r="G321" s="80">
        <v>6</v>
      </c>
      <c r="H321" s="204"/>
      <c r="I321" s="204"/>
      <c r="J321" s="204"/>
      <c r="K321" s="204"/>
      <c r="L321" s="80">
        <v>1</v>
      </c>
      <c r="M321" s="203"/>
      <c r="N321" s="52">
        <v>0</v>
      </c>
      <c r="O321" s="204"/>
      <c r="P321" s="204"/>
      <c r="Q321" s="11">
        <v>8.3371732958999996</v>
      </c>
      <c r="R321" s="204"/>
      <c r="S321" s="204"/>
      <c r="T321" s="53">
        <v>14.274999999999999</v>
      </c>
      <c r="U321" s="204"/>
      <c r="V321" s="204"/>
      <c r="W321" s="11">
        <v>8.3328263571427996</v>
      </c>
      <c r="X321" s="204"/>
      <c r="Y321" s="204"/>
      <c r="Z321" s="53">
        <v>14.524999999999999</v>
      </c>
      <c r="AA321" s="204"/>
      <c r="AB321" s="204"/>
      <c r="AC321" s="204"/>
      <c r="AD321" s="204"/>
      <c r="AE321" s="204"/>
      <c r="AF321" s="9">
        <v>2.5885025857853194</v>
      </c>
      <c r="AG321" s="9">
        <v>581</v>
      </c>
      <c r="AH321" s="9">
        <v>0.45368731182741462</v>
      </c>
      <c r="AI321" s="9">
        <v>226</v>
      </c>
      <c r="AJ321" s="9">
        <v>1.6065972222222222</v>
      </c>
      <c r="AK321" s="9" t="s">
        <v>248</v>
      </c>
      <c r="AL321" s="9">
        <v>0</v>
      </c>
      <c r="AM321" s="9"/>
      <c r="AN321" s="9"/>
      <c r="AO321" s="73">
        <v>0</v>
      </c>
      <c r="AP321" s="80">
        <v>0</v>
      </c>
      <c r="AQ321" s="80">
        <v>0</v>
      </c>
      <c r="AR321" s="224">
        <v>198</v>
      </c>
      <c r="AS321" s="224" t="s">
        <v>248</v>
      </c>
      <c r="AT321" s="11">
        <v>6196.38</v>
      </c>
      <c r="AU321" s="11">
        <v>858.28</v>
      </c>
      <c r="AV321" s="11">
        <v>0</v>
      </c>
      <c r="AW321" s="11">
        <v>198</v>
      </c>
      <c r="AX321" s="203" t="s">
        <v>248</v>
      </c>
      <c r="AY321" s="235" t="s">
        <v>248</v>
      </c>
      <c r="AZ321" s="138">
        <v>41255</v>
      </c>
      <c r="BA321" s="188" t="s">
        <v>248</v>
      </c>
      <c r="BB321" s="203" t="s">
        <v>248</v>
      </c>
      <c r="BC321" s="203" t="s">
        <v>248</v>
      </c>
      <c r="BD321" s="217" t="s">
        <v>61</v>
      </c>
      <c r="BE321" s="201" t="s">
        <v>62</v>
      </c>
      <c r="BF321" s="201" t="s">
        <v>63</v>
      </c>
      <c r="BG321" s="201" t="s">
        <v>196</v>
      </c>
      <c r="BH321" s="456" t="s">
        <v>712</v>
      </c>
      <c r="BI321" s="218" t="s">
        <v>68</v>
      </c>
      <c r="BJ321" s="370">
        <v>214</v>
      </c>
      <c r="BK321" s="370">
        <v>4</v>
      </c>
      <c r="BL321" s="219" t="s">
        <v>65</v>
      </c>
      <c r="BM321" s="52"/>
      <c r="BN321" s="218" t="s">
        <v>343</v>
      </c>
      <c r="BO321" s="217" t="s">
        <v>702</v>
      </c>
      <c r="BP321" s="201" t="s">
        <v>698</v>
      </c>
      <c r="BQ321" s="52" t="s">
        <v>714</v>
      </c>
    </row>
    <row r="322" spans="1:69" ht="15.75">
      <c r="A322" s="207" t="s">
        <v>37</v>
      </c>
      <c r="B322" s="208" t="s">
        <v>40</v>
      </c>
      <c r="C322" s="202" t="s">
        <v>35</v>
      </c>
      <c r="D322" s="210" t="s">
        <v>182</v>
      </c>
      <c r="E322" s="24" t="s">
        <v>326</v>
      </c>
      <c r="F322" s="86">
        <v>61</v>
      </c>
      <c r="G322" s="80">
        <v>0</v>
      </c>
      <c r="H322" s="204"/>
      <c r="I322" s="204"/>
      <c r="J322" s="204"/>
      <c r="K322" s="204"/>
      <c r="L322" s="80">
        <v>0</v>
      </c>
      <c r="M322" s="203"/>
      <c r="N322" s="52">
        <v>0</v>
      </c>
      <c r="O322" s="204"/>
      <c r="P322" s="204"/>
      <c r="Q322" s="11">
        <v>6.8870162130999999</v>
      </c>
      <c r="R322" s="204"/>
      <c r="S322" s="204"/>
      <c r="T322" s="53">
        <v>8.8249999999999993</v>
      </c>
      <c r="U322" s="204"/>
      <c r="V322" s="204"/>
      <c r="W322" s="11">
        <v>6.8280816721311002</v>
      </c>
      <c r="X322" s="204"/>
      <c r="Y322" s="204"/>
      <c r="Z322" s="53">
        <v>8.7374999999999989</v>
      </c>
      <c r="AA322" s="204"/>
      <c r="AB322" s="204"/>
      <c r="AC322" s="204"/>
      <c r="AD322" s="204"/>
      <c r="AE322" s="204"/>
      <c r="AF322" s="9">
        <v>3.3166978951081183</v>
      </c>
      <c r="AG322" s="9">
        <v>427</v>
      </c>
      <c r="AH322" s="9">
        <v>0.49253646059142614</v>
      </c>
      <c r="AI322" s="9">
        <v>26</v>
      </c>
      <c r="AJ322" s="9">
        <v>2.4031250000000002</v>
      </c>
      <c r="AK322" s="9" t="s">
        <v>248</v>
      </c>
      <c r="AL322" s="9">
        <v>61</v>
      </c>
      <c r="AM322" s="9">
        <v>3.3166978951081183</v>
      </c>
      <c r="AN322" s="9">
        <v>3.3447712418300655</v>
      </c>
      <c r="AO322" s="73">
        <v>0</v>
      </c>
      <c r="AP322" s="80">
        <v>0</v>
      </c>
      <c r="AQ322" s="80">
        <v>0</v>
      </c>
      <c r="AR322" s="224">
        <v>122</v>
      </c>
      <c r="AS322" s="224" t="s">
        <v>248</v>
      </c>
      <c r="AT322" s="11">
        <v>4674.4350000000004</v>
      </c>
      <c r="AU322" s="11">
        <v>0</v>
      </c>
      <c r="AV322" s="11">
        <v>0</v>
      </c>
      <c r="AW322" s="11">
        <v>122</v>
      </c>
      <c r="AX322" s="203" t="s">
        <v>248</v>
      </c>
      <c r="AY322" s="235" t="s">
        <v>248</v>
      </c>
      <c r="AZ322" s="138">
        <v>43070</v>
      </c>
      <c r="BA322" s="188" t="s">
        <v>248</v>
      </c>
      <c r="BB322" s="203" t="s">
        <v>248</v>
      </c>
      <c r="BC322" s="203" t="s">
        <v>248</v>
      </c>
      <c r="BD322" s="217" t="s">
        <v>61</v>
      </c>
      <c r="BE322" s="201" t="s">
        <v>62</v>
      </c>
      <c r="BF322" s="201" t="s">
        <v>63</v>
      </c>
      <c r="BG322" s="201" t="s">
        <v>196</v>
      </c>
      <c r="BH322" s="455" t="s">
        <v>267</v>
      </c>
      <c r="BI322" s="218" t="s">
        <v>64</v>
      </c>
      <c r="BJ322" s="370">
        <v>214</v>
      </c>
      <c r="BK322" s="370">
        <v>1</v>
      </c>
      <c r="BL322" s="219" t="s">
        <v>65</v>
      </c>
      <c r="BM322" s="52"/>
      <c r="BN322" s="218" t="s">
        <v>343</v>
      </c>
      <c r="BO322" s="217" t="s">
        <v>346</v>
      </c>
      <c r="BP322" s="201" t="s">
        <v>685</v>
      </c>
      <c r="BQ322" s="52" t="s">
        <v>718</v>
      </c>
    </row>
    <row r="323" spans="1:69" ht="15.75">
      <c r="A323" s="207" t="s">
        <v>37</v>
      </c>
      <c r="B323" s="208" t="s">
        <v>40</v>
      </c>
      <c r="C323" s="202" t="s">
        <v>35</v>
      </c>
      <c r="D323" s="210" t="s">
        <v>182</v>
      </c>
      <c r="E323" s="24" t="s">
        <v>326</v>
      </c>
      <c r="F323" s="86">
        <v>58</v>
      </c>
      <c r="G323" s="80">
        <v>0</v>
      </c>
      <c r="H323" s="204"/>
      <c r="I323" s="204"/>
      <c r="J323" s="204"/>
      <c r="K323" s="204"/>
      <c r="L323" s="80">
        <v>0</v>
      </c>
      <c r="M323" s="203"/>
      <c r="N323" s="52">
        <v>0</v>
      </c>
      <c r="O323" s="204"/>
      <c r="P323" s="204"/>
      <c r="Q323" s="11">
        <v>7.4370688447999997</v>
      </c>
      <c r="R323" s="204"/>
      <c r="S323" s="204"/>
      <c r="T323" s="53">
        <v>12.049999999999997</v>
      </c>
      <c r="U323" s="204"/>
      <c r="V323" s="204"/>
      <c r="W323" s="11">
        <v>7.4736722413793002</v>
      </c>
      <c r="X323" s="204"/>
      <c r="Y323" s="204"/>
      <c r="Z323" s="53">
        <v>12.274999999999999</v>
      </c>
      <c r="AA323" s="204"/>
      <c r="AB323" s="204"/>
      <c r="AC323" s="204"/>
      <c r="AD323" s="204"/>
      <c r="AE323" s="204"/>
      <c r="AF323" s="9">
        <v>3.3073891656739365</v>
      </c>
      <c r="AG323" s="9">
        <v>406</v>
      </c>
      <c r="AH323" s="9">
        <v>0.5264589000324158</v>
      </c>
      <c r="AI323" s="9">
        <v>35</v>
      </c>
      <c r="AJ323" s="9">
        <v>2.2629032258064514</v>
      </c>
      <c r="AK323" s="9" t="s">
        <v>248</v>
      </c>
      <c r="AL323" s="9">
        <v>58</v>
      </c>
      <c r="AM323" s="9">
        <v>3.3073891656739365</v>
      </c>
      <c r="AN323" s="9">
        <v>3.4201680672268906</v>
      </c>
      <c r="AO323" s="73">
        <v>0</v>
      </c>
      <c r="AP323" s="80">
        <v>0</v>
      </c>
      <c r="AQ323" s="80">
        <v>0</v>
      </c>
      <c r="AR323" s="224">
        <v>116</v>
      </c>
      <c r="AS323" s="224" t="s">
        <v>248</v>
      </c>
      <c r="AT323" s="11">
        <v>4506.3140000000003</v>
      </c>
      <c r="AU323" s="11">
        <v>0</v>
      </c>
      <c r="AV323" s="11">
        <v>0</v>
      </c>
      <c r="AW323" s="11">
        <v>116</v>
      </c>
      <c r="AX323" s="203" t="s">
        <v>248</v>
      </c>
      <c r="AY323" s="235" t="s">
        <v>248</v>
      </c>
      <c r="AZ323" s="138">
        <v>43070</v>
      </c>
      <c r="BA323" s="188" t="s">
        <v>248</v>
      </c>
      <c r="BB323" s="203" t="s">
        <v>248</v>
      </c>
      <c r="BC323" s="203" t="s">
        <v>248</v>
      </c>
      <c r="BD323" s="217" t="s">
        <v>61</v>
      </c>
      <c r="BE323" s="201" t="s">
        <v>62</v>
      </c>
      <c r="BF323" s="201" t="s">
        <v>63</v>
      </c>
      <c r="BG323" s="201" t="s">
        <v>196</v>
      </c>
      <c r="BH323" s="455" t="s">
        <v>267</v>
      </c>
      <c r="BI323" s="218" t="s">
        <v>66</v>
      </c>
      <c r="BJ323" s="370">
        <v>214</v>
      </c>
      <c r="BK323" s="370">
        <v>7</v>
      </c>
      <c r="BL323" s="219" t="s">
        <v>65</v>
      </c>
      <c r="BM323" s="52"/>
      <c r="BN323" s="218" t="s">
        <v>343</v>
      </c>
      <c r="BO323" s="217" t="s">
        <v>346</v>
      </c>
      <c r="BP323" s="201" t="s">
        <v>685</v>
      </c>
      <c r="BQ323" s="52" t="s">
        <v>718</v>
      </c>
    </row>
    <row r="324" spans="1:69" ht="15.75">
      <c r="A324" s="207" t="s">
        <v>37</v>
      </c>
      <c r="B324" s="208" t="s">
        <v>40</v>
      </c>
      <c r="C324" s="202" t="s">
        <v>35</v>
      </c>
      <c r="D324" s="210" t="s">
        <v>182</v>
      </c>
      <c r="E324" s="24" t="s">
        <v>326</v>
      </c>
      <c r="F324" s="86">
        <v>62</v>
      </c>
      <c r="G324" s="80">
        <v>0</v>
      </c>
      <c r="H324" s="204"/>
      <c r="I324" s="204"/>
      <c r="J324" s="204"/>
      <c r="K324" s="204"/>
      <c r="L324" s="80">
        <v>0</v>
      </c>
      <c r="M324" s="203"/>
      <c r="N324" s="52">
        <v>0</v>
      </c>
      <c r="O324" s="204"/>
      <c r="P324" s="204"/>
      <c r="Q324" s="11">
        <v>7.0385481289999996</v>
      </c>
      <c r="R324" s="204"/>
      <c r="S324" s="204"/>
      <c r="T324" s="53">
        <v>8.3166666666666664</v>
      </c>
      <c r="U324" s="204"/>
      <c r="V324" s="204"/>
      <c r="W324" s="11">
        <v>7.1144192258064001</v>
      </c>
      <c r="X324" s="204"/>
      <c r="Y324" s="204"/>
      <c r="Z324" s="53">
        <v>7.9954545454545451</v>
      </c>
      <c r="AA324" s="204"/>
      <c r="AB324" s="204"/>
      <c r="AC324" s="204"/>
      <c r="AD324" s="204"/>
      <c r="AE324" s="204"/>
      <c r="AF324" s="9">
        <v>3.3524193554979314</v>
      </c>
      <c r="AG324" s="9">
        <v>434</v>
      </c>
      <c r="AH324" s="9">
        <v>0.47045424812919445</v>
      </c>
      <c r="AI324" s="9">
        <v>30</v>
      </c>
      <c r="AJ324" s="9">
        <v>2.3616666666666668</v>
      </c>
      <c r="AK324" s="9" t="s">
        <v>248</v>
      </c>
      <c r="AL324" s="9">
        <v>62</v>
      </c>
      <c r="AM324" s="9">
        <v>3.3524193554979314</v>
      </c>
      <c r="AN324" s="9">
        <v>3.4295774647887325</v>
      </c>
      <c r="AO324" s="73">
        <v>0</v>
      </c>
      <c r="AP324" s="80">
        <v>0</v>
      </c>
      <c r="AQ324" s="80">
        <v>0</v>
      </c>
      <c r="AR324" s="224">
        <v>124</v>
      </c>
      <c r="AS324" s="224" t="s">
        <v>248</v>
      </c>
      <c r="AT324" s="11">
        <v>4730.8710000000001</v>
      </c>
      <c r="AU324" s="11">
        <v>0</v>
      </c>
      <c r="AV324" s="11">
        <v>0</v>
      </c>
      <c r="AW324" s="11">
        <v>124</v>
      </c>
      <c r="AX324" s="203" t="s">
        <v>248</v>
      </c>
      <c r="AY324" s="235" t="s">
        <v>248</v>
      </c>
      <c r="AZ324" s="138">
        <v>43070</v>
      </c>
      <c r="BA324" s="188" t="s">
        <v>248</v>
      </c>
      <c r="BB324" s="203" t="s">
        <v>248</v>
      </c>
      <c r="BC324" s="203" t="s">
        <v>248</v>
      </c>
      <c r="BD324" s="217" t="s">
        <v>61</v>
      </c>
      <c r="BE324" s="201" t="s">
        <v>62</v>
      </c>
      <c r="BF324" s="201" t="s">
        <v>63</v>
      </c>
      <c r="BG324" s="201" t="s">
        <v>196</v>
      </c>
      <c r="BH324" s="455" t="s">
        <v>267</v>
      </c>
      <c r="BI324" s="218" t="s">
        <v>67</v>
      </c>
      <c r="BJ324" s="370">
        <v>214</v>
      </c>
      <c r="BK324" s="370">
        <v>3</v>
      </c>
      <c r="BL324" s="219" t="s">
        <v>65</v>
      </c>
      <c r="BM324" s="52"/>
      <c r="BN324" s="218" t="s">
        <v>343</v>
      </c>
      <c r="BO324" s="217" t="s">
        <v>346</v>
      </c>
      <c r="BP324" s="201" t="s">
        <v>685</v>
      </c>
      <c r="BQ324" s="52" t="s">
        <v>718</v>
      </c>
    </row>
    <row r="325" spans="1:69" ht="15.75">
      <c r="A325" s="207" t="s">
        <v>37</v>
      </c>
      <c r="B325" s="208" t="s">
        <v>40</v>
      </c>
      <c r="C325" s="202" t="s">
        <v>35</v>
      </c>
      <c r="D325" s="210" t="s">
        <v>182</v>
      </c>
      <c r="E325" s="24" t="s">
        <v>326</v>
      </c>
      <c r="F325" s="86">
        <v>22</v>
      </c>
      <c r="G325" s="80">
        <v>0</v>
      </c>
      <c r="H325" s="204"/>
      <c r="I325" s="204"/>
      <c r="J325" s="204"/>
      <c r="K325" s="204"/>
      <c r="L325" s="80">
        <v>0</v>
      </c>
      <c r="M325" s="203"/>
      <c r="N325" s="52">
        <v>0</v>
      </c>
      <c r="O325" s="204"/>
      <c r="P325" s="204"/>
      <c r="Q325" s="11">
        <v>7.4196363635999996</v>
      </c>
      <c r="R325" s="204"/>
      <c r="S325" s="204"/>
      <c r="T325" s="53">
        <v>9.4499999999999993</v>
      </c>
      <c r="U325" s="204"/>
      <c r="V325" s="204"/>
      <c r="W325" s="11">
        <v>7.5152271818180996</v>
      </c>
      <c r="X325" s="204"/>
      <c r="Y325" s="204"/>
      <c r="Z325" s="53">
        <v>9.4499999999999993</v>
      </c>
      <c r="AA325" s="204"/>
      <c r="AB325" s="204"/>
      <c r="AC325" s="204"/>
      <c r="AD325" s="204"/>
      <c r="AE325" s="204"/>
      <c r="AF325" s="9">
        <v>2.7007142901420593</v>
      </c>
      <c r="AG325" s="9">
        <v>154</v>
      </c>
      <c r="AH325" s="9">
        <v>0.34619936771597865</v>
      </c>
      <c r="AI325" s="9">
        <v>33</v>
      </c>
      <c r="AJ325" s="9">
        <v>1.8722222222222222</v>
      </c>
      <c r="AK325" s="9" t="s">
        <v>248</v>
      </c>
      <c r="AL325" s="9">
        <v>0</v>
      </c>
      <c r="AM325" s="9"/>
      <c r="AN325" s="9"/>
      <c r="AO325" s="73">
        <v>0</v>
      </c>
      <c r="AP325" s="80">
        <v>0</v>
      </c>
      <c r="AQ325" s="80">
        <v>0</v>
      </c>
      <c r="AR325" s="224">
        <v>44</v>
      </c>
      <c r="AS325" s="224" t="s">
        <v>248</v>
      </c>
      <c r="AT325" s="11">
        <v>1631.028</v>
      </c>
      <c r="AU325" s="11">
        <v>49.034999999999997</v>
      </c>
      <c r="AV325" s="11">
        <v>0</v>
      </c>
      <c r="AW325" s="11">
        <v>44</v>
      </c>
      <c r="AX325" s="203" t="s">
        <v>248</v>
      </c>
      <c r="AY325" s="235" t="s">
        <v>248</v>
      </c>
      <c r="AZ325" s="138">
        <v>43070</v>
      </c>
      <c r="BA325" s="188" t="s">
        <v>248</v>
      </c>
      <c r="BB325" s="203" t="s">
        <v>248</v>
      </c>
      <c r="BC325" s="203" t="s">
        <v>248</v>
      </c>
      <c r="BD325" s="217" t="s">
        <v>61</v>
      </c>
      <c r="BE325" s="201" t="s">
        <v>62</v>
      </c>
      <c r="BF325" s="201" t="s">
        <v>63</v>
      </c>
      <c r="BG325" s="201" t="s">
        <v>196</v>
      </c>
      <c r="BH325" s="455" t="s">
        <v>267</v>
      </c>
      <c r="BI325" s="218" t="s">
        <v>68</v>
      </c>
      <c r="BJ325" s="370">
        <v>214</v>
      </c>
      <c r="BK325" s="370">
        <v>4</v>
      </c>
      <c r="BL325" s="219" t="s">
        <v>65</v>
      </c>
      <c r="BM325" s="52"/>
      <c r="BN325" s="218" t="s">
        <v>343</v>
      </c>
      <c r="BO325" s="217" t="s">
        <v>346</v>
      </c>
      <c r="BP325" s="201" t="s">
        <v>685</v>
      </c>
      <c r="BQ325" s="52" t="s">
        <v>718</v>
      </c>
    </row>
    <row r="326" spans="1:69" ht="15.75">
      <c r="A326" s="207" t="s">
        <v>37</v>
      </c>
      <c r="B326" s="208" t="s">
        <v>40</v>
      </c>
      <c r="C326" s="202" t="s">
        <v>35</v>
      </c>
      <c r="D326" s="210" t="s">
        <v>182</v>
      </c>
      <c r="E326" s="24" t="s">
        <v>637</v>
      </c>
      <c r="F326" s="86">
        <v>172</v>
      </c>
      <c r="G326" s="80">
        <v>2</v>
      </c>
      <c r="H326" s="204"/>
      <c r="I326" s="204"/>
      <c r="J326" s="204"/>
      <c r="K326" s="204"/>
      <c r="L326" s="80">
        <v>0</v>
      </c>
      <c r="M326" s="203"/>
      <c r="N326" s="52">
        <v>1</v>
      </c>
      <c r="O326" s="204"/>
      <c r="P326" s="204"/>
      <c r="Q326" s="11">
        <v>6.3289233881999998</v>
      </c>
      <c r="R326" s="204"/>
      <c r="S326" s="204"/>
      <c r="T326" s="53">
        <v>10.75</v>
      </c>
      <c r="U326" s="204"/>
      <c r="V326" s="204"/>
      <c r="W326" s="11">
        <v>6.0581351941176003</v>
      </c>
      <c r="X326" s="204"/>
      <c r="Y326" s="204"/>
      <c r="Z326" s="53">
        <v>10.625</v>
      </c>
      <c r="AA326" s="204"/>
      <c r="AB326" s="204"/>
      <c r="AC326" s="204"/>
      <c r="AD326" s="204"/>
      <c r="AE326" s="204"/>
      <c r="AF326" s="9">
        <v>3.1402737471259896</v>
      </c>
      <c r="AG326" s="9">
        <v>1190</v>
      </c>
      <c r="AH326" s="9">
        <v>0.64605561297609571</v>
      </c>
      <c r="AI326" s="9">
        <v>218</v>
      </c>
      <c r="AJ326" s="9">
        <v>2.0762032085561497</v>
      </c>
      <c r="AK326" s="9" t="s">
        <v>248</v>
      </c>
      <c r="AL326" s="9">
        <v>85</v>
      </c>
      <c r="AM326" s="9">
        <v>3.6715986529986058</v>
      </c>
      <c r="AN326" s="9">
        <v>3.6961152882205512</v>
      </c>
      <c r="AO326" s="73">
        <v>0</v>
      </c>
      <c r="AP326" s="80">
        <v>0</v>
      </c>
      <c r="AQ326" s="80">
        <v>0</v>
      </c>
      <c r="AR326" s="224">
        <v>340</v>
      </c>
      <c r="AS326" s="224" t="s">
        <v>248</v>
      </c>
      <c r="AT326" s="11">
        <v>13078.722</v>
      </c>
      <c r="AU326" s="11">
        <v>0</v>
      </c>
      <c r="AV326" s="11">
        <v>0</v>
      </c>
      <c r="AW326" s="11">
        <v>340</v>
      </c>
      <c r="AX326" s="203" t="s">
        <v>248</v>
      </c>
      <c r="AY326" s="235" t="s">
        <v>248</v>
      </c>
      <c r="AZ326" s="138">
        <v>91806</v>
      </c>
      <c r="BA326" s="188" t="s">
        <v>248</v>
      </c>
      <c r="BB326" s="203" t="s">
        <v>248</v>
      </c>
      <c r="BC326" s="203" t="s">
        <v>248</v>
      </c>
      <c r="BD326" s="217" t="s">
        <v>61</v>
      </c>
      <c r="BE326" s="201" t="s">
        <v>62</v>
      </c>
      <c r="BF326" s="201" t="s">
        <v>63</v>
      </c>
      <c r="BG326" s="201" t="s">
        <v>196</v>
      </c>
      <c r="BH326" s="456" t="s">
        <v>510</v>
      </c>
      <c r="BI326" s="218" t="s">
        <v>64</v>
      </c>
      <c r="BJ326" s="370">
        <v>214</v>
      </c>
      <c r="BK326" s="370">
        <v>1</v>
      </c>
      <c r="BL326" s="219" t="s">
        <v>65</v>
      </c>
      <c r="BM326" s="52"/>
      <c r="BN326" s="218" t="s">
        <v>343</v>
      </c>
      <c r="BO326" s="217" t="s">
        <v>53</v>
      </c>
      <c r="BP326" s="201" t="s">
        <v>704</v>
      </c>
      <c r="BQ326" s="52" t="s">
        <v>714</v>
      </c>
    </row>
    <row r="327" spans="1:69" ht="15.75">
      <c r="A327" s="207" t="s">
        <v>37</v>
      </c>
      <c r="B327" s="208" t="s">
        <v>40</v>
      </c>
      <c r="C327" s="202" t="s">
        <v>35</v>
      </c>
      <c r="D327" s="210" t="s">
        <v>182</v>
      </c>
      <c r="E327" s="24" t="s">
        <v>637</v>
      </c>
      <c r="F327" s="86">
        <v>152</v>
      </c>
      <c r="G327" s="80">
        <v>3</v>
      </c>
      <c r="H327" s="204"/>
      <c r="I327" s="204"/>
      <c r="J327" s="204"/>
      <c r="K327" s="204"/>
      <c r="L327" s="80">
        <v>0</v>
      </c>
      <c r="M327" s="203"/>
      <c r="N327" s="52">
        <v>0</v>
      </c>
      <c r="O327" s="204"/>
      <c r="P327" s="204"/>
      <c r="Q327" s="11">
        <v>7.2021877986999998</v>
      </c>
      <c r="R327" s="204"/>
      <c r="S327" s="204"/>
      <c r="T327" s="53">
        <v>11.137499999999996</v>
      </c>
      <c r="U327" s="204"/>
      <c r="V327" s="204"/>
      <c r="W327" s="11">
        <v>7.1660871275167004</v>
      </c>
      <c r="X327" s="204"/>
      <c r="Y327" s="204"/>
      <c r="Z327" s="53">
        <v>11.258333333333331</v>
      </c>
      <c r="AA327" s="204"/>
      <c r="AB327" s="204"/>
      <c r="AC327" s="204"/>
      <c r="AD327" s="204"/>
      <c r="AE327" s="204"/>
      <c r="AF327" s="9">
        <v>3.0354729328214614</v>
      </c>
      <c r="AG327" s="9">
        <v>1043</v>
      </c>
      <c r="AH327" s="9">
        <v>0.54010211630931038</v>
      </c>
      <c r="AI327" s="9">
        <v>150</v>
      </c>
      <c r="AJ327" s="9">
        <v>2.0922916666666667</v>
      </c>
      <c r="AK327" s="9" t="s">
        <v>248</v>
      </c>
      <c r="AL327" s="9">
        <v>65</v>
      </c>
      <c r="AM327" s="9">
        <v>3.3896703306135239</v>
      </c>
      <c r="AN327" s="9">
        <v>3.461267605633803</v>
      </c>
      <c r="AO327" s="73">
        <v>0</v>
      </c>
      <c r="AP327" s="80">
        <v>0</v>
      </c>
      <c r="AQ327" s="80">
        <v>0</v>
      </c>
      <c r="AR327" s="224">
        <v>298</v>
      </c>
      <c r="AS327" s="224" t="s">
        <v>248</v>
      </c>
      <c r="AT327" s="11">
        <v>11097.691999999999</v>
      </c>
      <c r="AU327" s="11">
        <v>268.23</v>
      </c>
      <c r="AV327" s="11">
        <v>0</v>
      </c>
      <c r="AW327" s="11">
        <v>298</v>
      </c>
      <c r="AX327" s="203" t="s">
        <v>248</v>
      </c>
      <c r="AY327" s="235" t="s">
        <v>248</v>
      </c>
      <c r="AZ327" s="138">
        <v>91806</v>
      </c>
      <c r="BA327" s="188" t="s">
        <v>248</v>
      </c>
      <c r="BB327" s="203" t="s">
        <v>248</v>
      </c>
      <c r="BC327" s="203" t="s">
        <v>248</v>
      </c>
      <c r="BD327" s="217" t="s">
        <v>61</v>
      </c>
      <c r="BE327" s="201" t="s">
        <v>62</v>
      </c>
      <c r="BF327" s="201" t="s">
        <v>63</v>
      </c>
      <c r="BG327" s="201" t="s">
        <v>196</v>
      </c>
      <c r="BH327" s="455" t="s">
        <v>510</v>
      </c>
      <c r="BI327" s="218" t="s">
        <v>66</v>
      </c>
      <c r="BJ327" s="370">
        <v>214</v>
      </c>
      <c r="BK327" s="370">
        <v>7</v>
      </c>
      <c r="BL327" s="219" t="s">
        <v>65</v>
      </c>
      <c r="BM327" s="52"/>
      <c r="BN327" s="218" t="s">
        <v>343</v>
      </c>
      <c r="BO327" s="217" t="s">
        <v>53</v>
      </c>
      <c r="BP327" s="201" t="s">
        <v>704</v>
      </c>
      <c r="BQ327" s="52" t="s">
        <v>714</v>
      </c>
    </row>
    <row r="328" spans="1:69" ht="15.75">
      <c r="A328" s="207" t="s">
        <v>37</v>
      </c>
      <c r="B328" s="208" t="s">
        <v>40</v>
      </c>
      <c r="C328" s="202" t="s">
        <v>35</v>
      </c>
      <c r="D328" s="210" t="s">
        <v>182</v>
      </c>
      <c r="E328" s="24" t="s">
        <v>637</v>
      </c>
      <c r="F328" s="86">
        <v>158</v>
      </c>
      <c r="G328" s="80">
        <v>2</v>
      </c>
      <c r="H328" s="204"/>
      <c r="I328" s="204"/>
      <c r="J328" s="204"/>
      <c r="K328" s="204"/>
      <c r="L328" s="80">
        <v>0</v>
      </c>
      <c r="M328" s="203"/>
      <c r="N328" s="52">
        <v>0</v>
      </c>
      <c r="O328" s="204"/>
      <c r="P328" s="204"/>
      <c r="Q328" s="11">
        <v>7.1310447436000004</v>
      </c>
      <c r="R328" s="204"/>
      <c r="S328" s="204"/>
      <c r="T328" s="53">
        <v>9.3666666666666654</v>
      </c>
      <c r="U328" s="204"/>
      <c r="V328" s="204"/>
      <c r="W328" s="11">
        <v>7.2342498717948001</v>
      </c>
      <c r="X328" s="204"/>
      <c r="Y328" s="204"/>
      <c r="Z328" s="53">
        <v>9.4333333333333318</v>
      </c>
      <c r="AA328" s="204"/>
      <c r="AB328" s="204"/>
      <c r="AC328" s="204"/>
      <c r="AD328" s="204"/>
      <c r="AE328" s="204"/>
      <c r="AF328" s="9">
        <v>3.390384619270927</v>
      </c>
      <c r="AG328" s="9">
        <v>1092</v>
      </c>
      <c r="AH328" s="9">
        <v>0.50028110938885573</v>
      </c>
      <c r="AI328" s="9">
        <v>80</v>
      </c>
      <c r="AJ328" s="9">
        <v>2.3236111111111111</v>
      </c>
      <c r="AK328" s="9" t="s">
        <v>248</v>
      </c>
      <c r="AL328" s="9">
        <v>156</v>
      </c>
      <c r="AM328" s="9">
        <v>3.390384619270927</v>
      </c>
      <c r="AN328" s="9">
        <v>3.4923780487804876</v>
      </c>
      <c r="AO328" s="73">
        <v>0</v>
      </c>
      <c r="AP328" s="80">
        <v>0</v>
      </c>
      <c r="AQ328" s="80">
        <v>0</v>
      </c>
      <c r="AR328" s="224">
        <v>312</v>
      </c>
      <c r="AS328" s="224" t="s">
        <v>248</v>
      </c>
      <c r="AT328" s="11">
        <v>11905.359</v>
      </c>
      <c r="AU328" s="11">
        <v>0</v>
      </c>
      <c r="AV328" s="11">
        <v>0</v>
      </c>
      <c r="AW328" s="11">
        <v>312</v>
      </c>
      <c r="AX328" s="203" t="s">
        <v>248</v>
      </c>
      <c r="AY328" s="235" t="s">
        <v>248</v>
      </c>
      <c r="AZ328" s="138">
        <v>91806</v>
      </c>
      <c r="BA328" s="188" t="s">
        <v>248</v>
      </c>
      <c r="BB328" s="203" t="s">
        <v>248</v>
      </c>
      <c r="BC328" s="203" t="s">
        <v>248</v>
      </c>
      <c r="BD328" s="217" t="s">
        <v>61</v>
      </c>
      <c r="BE328" s="201" t="s">
        <v>62</v>
      </c>
      <c r="BF328" s="201" t="s">
        <v>63</v>
      </c>
      <c r="BG328" s="201" t="s">
        <v>196</v>
      </c>
      <c r="BH328" s="456" t="s">
        <v>510</v>
      </c>
      <c r="BI328" s="218" t="s">
        <v>67</v>
      </c>
      <c r="BJ328" s="370">
        <v>214</v>
      </c>
      <c r="BK328" s="370">
        <v>3</v>
      </c>
      <c r="BL328" s="219" t="s">
        <v>65</v>
      </c>
      <c r="BM328" s="52"/>
      <c r="BN328" s="218" t="s">
        <v>343</v>
      </c>
      <c r="BO328" s="217" t="s">
        <v>53</v>
      </c>
      <c r="BP328" s="201" t="s">
        <v>704</v>
      </c>
      <c r="BQ328" s="52" t="s">
        <v>714</v>
      </c>
    </row>
    <row r="329" spans="1:69" ht="15.75">
      <c r="A329" s="207" t="s">
        <v>37</v>
      </c>
      <c r="B329" s="208" t="s">
        <v>40</v>
      </c>
      <c r="C329" s="202" t="s">
        <v>35</v>
      </c>
      <c r="D329" s="210" t="s">
        <v>182</v>
      </c>
      <c r="E329" s="24" t="s">
        <v>637</v>
      </c>
      <c r="F329" s="86">
        <v>76</v>
      </c>
      <c r="G329" s="80">
        <v>0</v>
      </c>
      <c r="H329" s="204"/>
      <c r="I329" s="204"/>
      <c r="J329" s="204"/>
      <c r="K329" s="204"/>
      <c r="L329" s="80">
        <v>0</v>
      </c>
      <c r="M329" s="203"/>
      <c r="N329" s="52">
        <v>0</v>
      </c>
      <c r="O329" s="204"/>
      <c r="P329" s="204"/>
      <c r="Q329" s="11">
        <v>7.9431314737000003</v>
      </c>
      <c r="R329" s="204"/>
      <c r="S329" s="204"/>
      <c r="T329" s="53">
        <v>9.85</v>
      </c>
      <c r="U329" s="204"/>
      <c r="V329" s="204"/>
      <c r="W329" s="11">
        <v>8.0389077894735994</v>
      </c>
      <c r="X329" s="204"/>
      <c r="Y329" s="204"/>
      <c r="Z329" s="53">
        <v>9.9428571428571431</v>
      </c>
      <c r="AA329" s="204"/>
      <c r="AB329" s="204"/>
      <c r="AC329" s="204"/>
      <c r="AD329" s="204"/>
      <c r="AE329" s="204"/>
      <c r="AF329" s="9">
        <v>2.9713127417453928</v>
      </c>
      <c r="AG329" s="9">
        <v>532</v>
      </c>
      <c r="AH329" s="9">
        <v>0.3695098034790299</v>
      </c>
      <c r="AI329" s="9">
        <v>50</v>
      </c>
      <c r="AJ329" s="9">
        <v>2.1837837837837837</v>
      </c>
      <c r="AK329" s="9" t="s">
        <v>248</v>
      </c>
      <c r="AL329" s="9">
        <v>0</v>
      </c>
      <c r="AM329" s="9"/>
      <c r="AN329" s="9"/>
      <c r="AO329" s="73">
        <v>0</v>
      </c>
      <c r="AP329" s="80">
        <v>0</v>
      </c>
      <c r="AQ329" s="80">
        <v>0</v>
      </c>
      <c r="AR329" s="224">
        <v>152</v>
      </c>
      <c r="AS329" s="224" t="s">
        <v>248</v>
      </c>
      <c r="AT329" s="11">
        <v>5468.7120000000004</v>
      </c>
      <c r="AU329" s="11">
        <v>343.27199999999999</v>
      </c>
      <c r="AV329" s="11">
        <v>0</v>
      </c>
      <c r="AW329" s="11">
        <v>150</v>
      </c>
      <c r="AX329" s="203" t="s">
        <v>248</v>
      </c>
      <c r="AY329" s="235" t="s">
        <v>248</v>
      </c>
      <c r="AZ329" s="138">
        <v>91806</v>
      </c>
      <c r="BA329" s="188" t="s">
        <v>248</v>
      </c>
      <c r="BB329" s="203" t="s">
        <v>248</v>
      </c>
      <c r="BC329" s="203" t="s">
        <v>248</v>
      </c>
      <c r="BD329" s="217" t="s">
        <v>61</v>
      </c>
      <c r="BE329" s="201" t="s">
        <v>62</v>
      </c>
      <c r="BF329" s="201" t="s">
        <v>63</v>
      </c>
      <c r="BG329" s="201" t="s">
        <v>196</v>
      </c>
      <c r="BH329" s="456" t="s">
        <v>510</v>
      </c>
      <c r="BI329" s="218" t="s">
        <v>68</v>
      </c>
      <c r="BJ329" s="370">
        <v>214</v>
      </c>
      <c r="BK329" s="370">
        <v>4</v>
      </c>
      <c r="BL329" s="219" t="s">
        <v>65</v>
      </c>
      <c r="BM329" s="52"/>
      <c r="BN329" s="218" t="s">
        <v>343</v>
      </c>
      <c r="BO329" s="217" t="s">
        <v>53</v>
      </c>
      <c r="BP329" s="201" t="s">
        <v>704</v>
      </c>
      <c r="BQ329" s="52" t="s">
        <v>714</v>
      </c>
    </row>
    <row r="330" spans="1:69" ht="15.75">
      <c r="A330" s="207" t="s">
        <v>37</v>
      </c>
      <c r="B330" s="208" t="s">
        <v>40</v>
      </c>
      <c r="C330" s="202" t="s">
        <v>35</v>
      </c>
      <c r="D330" s="210" t="s">
        <v>182</v>
      </c>
      <c r="E330" s="24" t="s">
        <v>641</v>
      </c>
      <c r="F330" s="86">
        <v>179</v>
      </c>
      <c r="G330" s="80">
        <v>2</v>
      </c>
      <c r="H330" s="204"/>
      <c r="I330" s="204"/>
      <c r="J330" s="204"/>
      <c r="K330" s="204"/>
      <c r="L330" s="80">
        <v>0</v>
      </c>
      <c r="M330" s="203"/>
      <c r="N330" s="52">
        <v>0</v>
      </c>
      <c r="O330" s="204"/>
      <c r="P330" s="204"/>
      <c r="Q330" s="11">
        <v>5.0825364915</v>
      </c>
      <c r="R330" s="204"/>
      <c r="S330" s="204"/>
      <c r="T330" s="53">
        <v>6.3458333333333341</v>
      </c>
      <c r="U330" s="204"/>
      <c r="V330" s="204"/>
      <c r="W330" s="11">
        <v>4.6915703559321997</v>
      </c>
      <c r="X330" s="204"/>
      <c r="Y330" s="204"/>
      <c r="Z330" s="53">
        <v>5.8458333333333341</v>
      </c>
      <c r="AA330" s="204"/>
      <c r="AB330" s="204"/>
      <c r="AC330" s="204"/>
      <c r="AD330" s="204"/>
      <c r="AE330" s="204"/>
      <c r="AF330" s="9">
        <v>3.7295905533611746</v>
      </c>
      <c r="AG330" s="9">
        <v>1239</v>
      </c>
      <c r="AH330" s="9">
        <v>0.42666422453081759</v>
      </c>
      <c r="AI330" s="9">
        <v>33</v>
      </c>
      <c r="AJ330" s="9">
        <v>2.7495689655172413</v>
      </c>
      <c r="AK330" s="9" t="s">
        <v>248</v>
      </c>
      <c r="AL330" s="9">
        <v>173</v>
      </c>
      <c r="AM330" s="9">
        <v>3.7417754160284886</v>
      </c>
      <c r="AN330" s="9">
        <v>3.7399764150943398</v>
      </c>
      <c r="AO330" s="73">
        <v>0</v>
      </c>
      <c r="AP330" s="80">
        <v>0</v>
      </c>
      <c r="AQ330" s="80">
        <v>0</v>
      </c>
      <c r="AR330" s="224">
        <v>354</v>
      </c>
      <c r="AS330" s="224" t="s">
        <v>248</v>
      </c>
      <c r="AT330" s="11">
        <v>12728.896000000001</v>
      </c>
      <c r="AU330" s="11">
        <v>20.533000000000001</v>
      </c>
      <c r="AV330" s="11">
        <v>0</v>
      </c>
      <c r="AW330" s="11">
        <v>354</v>
      </c>
      <c r="AX330" s="203" t="s">
        <v>248</v>
      </c>
      <c r="AY330" s="235" t="s">
        <v>248</v>
      </c>
      <c r="AZ330" s="138">
        <v>186995</v>
      </c>
      <c r="BA330" s="188" t="s">
        <v>248</v>
      </c>
      <c r="BB330" s="203" t="s">
        <v>248</v>
      </c>
      <c r="BC330" s="203" t="s">
        <v>248</v>
      </c>
      <c r="BD330" s="217" t="s">
        <v>61</v>
      </c>
      <c r="BE330" s="201" t="s">
        <v>62</v>
      </c>
      <c r="BF330" s="201" t="s">
        <v>63</v>
      </c>
      <c r="BG330" s="201" t="s">
        <v>196</v>
      </c>
      <c r="BH330" s="456" t="s">
        <v>713</v>
      </c>
      <c r="BI330" s="218" t="s">
        <v>64</v>
      </c>
      <c r="BJ330" s="370">
        <v>214</v>
      </c>
      <c r="BK330" s="370">
        <v>1</v>
      </c>
      <c r="BL330" s="219" t="s">
        <v>65</v>
      </c>
      <c r="BM330" s="52"/>
      <c r="BN330" s="218" t="s">
        <v>343</v>
      </c>
      <c r="BO330" s="217" t="s">
        <v>53</v>
      </c>
      <c r="BP330" s="201" t="s">
        <v>704</v>
      </c>
      <c r="BQ330" s="52" t="s">
        <v>714</v>
      </c>
    </row>
    <row r="331" spans="1:69" ht="15.75">
      <c r="A331" s="207" t="s">
        <v>37</v>
      </c>
      <c r="B331" s="208" t="s">
        <v>40</v>
      </c>
      <c r="C331" s="202" t="s">
        <v>35</v>
      </c>
      <c r="D331" s="210" t="s">
        <v>182</v>
      </c>
      <c r="E331" s="24" t="s">
        <v>641</v>
      </c>
      <c r="F331" s="86">
        <v>161</v>
      </c>
      <c r="G331" s="80">
        <v>19</v>
      </c>
      <c r="H331" s="204"/>
      <c r="I331" s="204"/>
      <c r="J331" s="204"/>
      <c r="K331" s="204"/>
      <c r="L331" s="80">
        <v>0</v>
      </c>
      <c r="M331" s="203"/>
      <c r="N331" s="52">
        <v>0</v>
      </c>
      <c r="O331" s="204"/>
      <c r="P331" s="204"/>
      <c r="Q331" s="11">
        <v>7.9966689296000002</v>
      </c>
      <c r="R331" s="204"/>
      <c r="S331" s="204"/>
      <c r="T331" s="53">
        <v>14.362500000000001</v>
      </c>
      <c r="U331" s="204"/>
      <c r="V331" s="204"/>
      <c r="W331" s="11">
        <v>7.9041759999999996</v>
      </c>
      <c r="X331" s="204"/>
      <c r="Y331" s="204"/>
      <c r="Z331" s="53">
        <v>14.39</v>
      </c>
      <c r="AA331" s="204"/>
      <c r="AB331" s="204"/>
      <c r="AC331" s="204"/>
      <c r="AD331" s="204"/>
      <c r="AE331" s="204"/>
      <c r="AF331" s="9">
        <v>3.5018611750612307</v>
      </c>
      <c r="AG331" s="9">
        <v>994</v>
      </c>
      <c r="AH331" s="9">
        <v>0.43037702960858804</v>
      </c>
      <c r="AI331" s="9">
        <v>31</v>
      </c>
      <c r="AJ331" s="9">
        <v>2.5935000000000001</v>
      </c>
      <c r="AK331" s="9" t="s">
        <v>248</v>
      </c>
      <c r="AL331" s="9">
        <v>142</v>
      </c>
      <c r="AM331" s="9">
        <v>3.5018611750612307</v>
      </c>
      <c r="AN331" s="9">
        <v>3.583793738489871</v>
      </c>
      <c r="AO331" s="73">
        <v>0</v>
      </c>
      <c r="AP331" s="80">
        <v>0</v>
      </c>
      <c r="AQ331" s="80">
        <v>0</v>
      </c>
      <c r="AR331" s="224">
        <v>284</v>
      </c>
      <c r="AS331" s="224" t="s">
        <v>248</v>
      </c>
      <c r="AT331" s="11">
        <v>10208.224</v>
      </c>
      <c r="AU331" s="11">
        <v>0</v>
      </c>
      <c r="AV331" s="11">
        <v>0</v>
      </c>
      <c r="AW331" s="11">
        <v>284</v>
      </c>
      <c r="AX331" s="203" t="s">
        <v>248</v>
      </c>
      <c r="AY331" s="235" t="s">
        <v>248</v>
      </c>
      <c r="AZ331" s="138">
        <v>186995</v>
      </c>
      <c r="BA331" s="188" t="s">
        <v>248</v>
      </c>
      <c r="BB331" s="203" t="s">
        <v>248</v>
      </c>
      <c r="BC331" s="203" t="s">
        <v>248</v>
      </c>
      <c r="BD331" s="217" t="s">
        <v>61</v>
      </c>
      <c r="BE331" s="201" t="s">
        <v>62</v>
      </c>
      <c r="BF331" s="201" t="s">
        <v>63</v>
      </c>
      <c r="BG331" s="201" t="s">
        <v>196</v>
      </c>
      <c r="BH331" s="455" t="s">
        <v>713</v>
      </c>
      <c r="BI331" s="218" t="s">
        <v>66</v>
      </c>
      <c r="BJ331" s="370">
        <v>214</v>
      </c>
      <c r="BK331" s="370">
        <v>7</v>
      </c>
      <c r="BL331" s="219" t="s">
        <v>65</v>
      </c>
      <c r="BM331" s="52"/>
      <c r="BN331" s="218" t="s">
        <v>343</v>
      </c>
      <c r="BO331" s="217" t="s">
        <v>53</v>
      </c>
      <c r="BP331" s="201" t="s">
        <v>704</v>
      </c>
      <c r="BQ331" s="52" t="s">
        <v>714</v>
      </c>
    </row>
    <row r="332" spans="1:69" ht="15.75">
      <c r="A332" s="207" t="s">
        <v>37</v>
      </c>
      <c r="B332" s="208" t="s">
        <v>40</v>
      </c>
      <c r="C332" s="202" t="s">
        <v>35</v>
      </c>
      <c r="D332" s="210" t="s">
        <v>182</v>
      </c>
      <c r="E332" s="24" t="s">
        <v>641</v>
      </c>
      <c r="F332" s="86">
        <v>177</v>
      </c>
      <c r="G332" s="80">
        <v>1</v>
      </c>
      <c r="H332" s="204"/>
      <c r="I332" s="204"/>
      <c r="J332" s="204"/>
      <c r="K332" s="204"/>
      <c r="L332" s="80">
        <v>0</v>
      </c>
      <c r="M332" s="203"/>
      <c r="N332" s="52">
        <v>0</v>
      </c>
      <c r="O332" s="204"/>
      <c r="P332" s="204"/>
      <c r="Q332" s="11">
        <v>6.3303690908999997</v>
      </c>
      <c r="R332" s="204"/>
      <c r="S332" s="204"/>
      <c r="T332" s="53">
        <v>8.5333333333333314</v>
      </c>
      <c r="U332" s="204"/>
      <c r="V332" s="204"/>
      <c r="W332" s="11">
        <v>6.5144941704545003</v>
      </c>
      <c r="X332" s="204"/>
      <c r="Y332" s="204"/>
      <c r="Z332" s="53">
        <v>8.5333333333333314</v>
      </c>
      <c r="AA332" s="204"/>
      <c r="AB332" s="204"/>
      <c r="AC332" s="204"/>
      <c r="AD332" s="204"/>
      <c r="AE332" s="204"/>
      <c r="AF332" s="9">
        <v>3.527012993956542</v>
      </c>
      <c r="AG332" s="9">
        <v>1232</v>
      </c>
      <c r="AH332" s="9">
        <v>0.44564843162273649</v>
      </c>
      <c r="AI332" s="9">
        <v>46</v>
      </c>
      <c r="AJ332" s="9">
        <v>2.5666666666666669</v>
      </c>
      <c r="AK332" s="9" t="s">
        <v>248</v>
      </c>
      <c r="AL332" s="9">
        <v>176</v>
      </c>
      <c r="AM332" s="9">
        <v>3.527012993956542</v>
      </c>
      <c r="AN332" s="9">
        <v>3.6123595505617976</v>
      </c>
      <c r="AO332" s="73">
        <v>0</v>
      </c>
      <c r="AP332" s="80">
        <v>0</v>
      </c>
      <c r="AQ332" s="80">
        <v>0</v>
      </c>
      <c r="AR332" s="224">
        <v>352</v>
      </c>
      <c r="AS332" s="224" t="s">
        <v>248</v>
      </c>
      <c r="AT332" s="11">
        <v>12656.602999999999</v>
      </c>
      <c r="AU332" s="11">
        <v>0</v>
      </c>
      <c r="AV332" s="11">
        <v>0</v>
      </c>
      <c r="AW332" s="11">
        <v>352</v>
      </c>
      <c r="AX332" s="203" t="s">
        <v>248</v>
      </c>
      <c r="AY332" s="235" t="s">
        <v>248</v>
      </c>
      <c r="AZ332" s="138">
        <v>186995</v>
      </c>
      <c r="BA332" s="188" t="s">
        <v>248</v>
      </c>
      <c r="BB332" s="203" t="s">
        <v>248</v>
      </c>
      <c r="BC332" s="203" t="s">
        <v>248</v>
      </c>
      <c r="BD332" s="217" t="s">
        <v>61</v>
      </c>
      <c r="BE332" s="201" t="s">
        <v>62</v>
      </c>
      <c r="BF332" s="201" t="s">
        <v>63</v>
      </c>
      <c r="BG332" s="201" t="s">
        <v>196</v>
      </c>
      <c r="BH332" s="456" t="s">
        <v>713</v>
      </c>
      <c r="BI332" s="218" t="s">
        <v>67</v>
      </c>
      <c r="BJ332" s="370">
        <v>214</v>
      </c>
      <c r="BK332" s="370">
        <v>3</v>
      </c>
      <c r="BL332" s="219" t="s">
        <v>65</v>
      </c>
      <c r="BM332" s="52"/>
      <c r="BN332" s="218" t="s">
        <v>343</v>
      </c>
      <c r="BO332" s="217" t="s">
        <v>53</v>
      </c>
      <c r="BP332" s="201" t="s">
        <v>704</v>
      </c>
      <c r="BQ332" s="52" t="s">
        <v>714</v>
      </c>
    </row>
    <row r="333" spans="1:69" ht="15.75">
      <c r="A333" s="207" t="s">
        <v>37</v>
      </c>
      <c r="B333" s="208" t="s">
        <v>40</v>
      </c>
      <c r="C333" s="202" t="s">
        <v>35</v>
      </c>
      <c r="D333" s="210" t="s">
        <v>182</v>
      </c>
      <c r="E333" s="24" t="s">
        <v>641</v>
      </c>
      <c r="F333" s="86">
        <v>185</v>
      </c>
      <c r="G333" s="80">
        <v>4</v>
      </c>
      <c r="H333" s="204"/>
      <c r="I333" s="204"/>
      <c r="J333" s="204"/>
      <c r="K333" s="204"/>
      <c r="L333" s="80">
        <v>1</v>
      </c>
      <c r="M333" s="203"/>
      <c r="N333" s="52">
        <v>0</v>
      </c>
      <c r="O333" s="204"/>
      <c r="P333" s="204"/>
      <c r="Q333" s="11">
        <v>8.0527608889</v>
      </c>
      <c r="R333" s="204"/>
      <c r="S333" s="204"/>
      <c r="T333" s="53">
        <v>9.9444444444444446</v>
      </c>
      <c r="U333" s="204"/>
      <c r="V333" s="204"/>
      <c r="W333" s="11">
        <v>8.1491387777777007</v>
      </c>
      <c r="X333" s="204"/>
      <c r="Y333" s="204"/>
      <c r="Z333" s="53">
        <v>10.083333333333334</v>
      </c>
      <c r="AA333" s="204"/>
      <c r="AB333" s="204"/>
      <c r="AC333" s="204"/>
      <c r="AD333" s="204"/>
      <c r="AE333" s="204"/>
      <c r="AF333" s="9">
        <v>2.9802568205669639</v>
      </c>
      <c r="AG333" s="9">
        <v>1246</v>
      </c>
      <c r="AH333" s="9">
        <v>0.3749862889433363</v>
      </c>
      <c r="AI333" s="9">
        <v>132</v>
      </c>
      <c r="AJ333" s="9">
        <v>2.172268907563025</v>
      </c>
      <c r="AK333" s="9" t="s">
        <v>248</v>
      </c>
      <c r="AL333" s="9">
        <v>0</v>
      </c>
      <c r="AM333" s="9"/>
      <c r="AN333" s="9"/>
      <c r="AO333" s="73">
        <v>0</v>
      </c>
      <c r="AP333" s="80">
        <v>0</v>
      </c>
      <c r="AQ333" s="80">
        <v>0</v>
      </c>
      <c r="AR333" s="224">
        <v>362</v>
      </c>
      <c r="AS333" s="224" t="s">
        <v>248</v>
      </c>
      <c r="AT333" s="11">
        <v>12968.467000000001</v>
      </c>
      <c r="AU333" s="11">
        <v>0</v>
      </c>
      <c r="AV333" s="11">
        <v>0</v>
      </c>
      <c r="AW333" s="11">
        <v>362</v>
      </c>
      <c r="AX333" s="203" t="s">
        <v>248</v>
      </c>
      <c r="AY333" s="235" t="s">
        <v>248</v>
      </c>
      <c r="AZ333" s="138">
        <v>186995</v>
      </c>
      <c r="BA333" s="188" t="s">
        <v>248</v>
      </c>
      <c r="BB333" s="203" t="s">
        <v>248</v>
      </c>
      <c r="BC333" s="203" t="s">
        <v>248</v>
      </c>
      <c r="BD333" s="217" t="s">
        <v>61</v>
      </c>
      <c r="BE333" s="201" t="s">
        <v>62</v>
      </c>
      <c r="BF333" s="201" t="s">
        <v>63</v>
      </c>
      <c r="BG333" s="201" t="s">
        <v>196</v>
      </c>
      <c r="BH333" s="456" t="s">
        <v>713</v>
      </c>
      <c r="BI333" s="218" t="s">
        <v>68</v>
      </c>
      <c r="BJ333" s="370">
        <v>214</v>
      </c>
      <c r="BK333" s="370">
        <v>4</v>
      </c>
      <c r="BL333" s="219" t="s">
        <v>65</v>
      </c>
      <c r="BM333" s="52"/>
      <c r="BN333" s="218" t="s">
        <v>343</v>
      </c>
      <c r="BO333" s="217" t="s">
        <v>53</v>
      </c>
      <c r="BP333" s="201" t="s">
        <v>704</v>
      </c>
      <c r="BQ333" s="52" t="s">
        <v>714</v>
      </c>
    </row>
    <row r="334" spans="1:69" ht="15.75">
      <c r="A334" s="207" t="s">
        <v>37</v>
      </c>
      <c r="B334" s="208" t="s">
        <v>40</v>
      </c>
      <c r="C334" s="202" t="s">
        <v>35</v>
      </c>
      <c r="D334" s="210" t="s">
        <v>182</v>
      </c>
      <c r="E334" s="442" t="s">
        <v>546</v>
      </c>
      <c r="F334" s="86">
        <v>89</v>
      </c>
      <c r="G334" s="80">
        <v>1</v>
      </c>
      <c r="H334" s="204"/>
      <c r="I334" s="204"/>
      <c r="J334" s="204"/>
      <c r="K334" s="204"/>
      <c r="L334" s="80">
        <v>0</v>
      </c>
      <c r="M334" s="203"/>
      <c r="N334" s="52">
        <v>0</v>
      </c>
      <c r="O334" s="204"/>
      <c r="P334" s="204"/>
      <c r="Q334" s="11">
        <v>5.6760680682000002</v>
      </c>
      <c r="R334" s="204"/>
      <c r="S334" s="204"/>
      <c r="T334" s="53">
        <v>7.6499999999999986</v>
      </c>
      <c r="U334" s="204"/>
      <c r="V334" s="204"/>
      <c r="W334" s="11">
        <v>5.4283066931818</v>
      </c>
      <c r="X334" s="204"/>
      <c r="Y334" s="204"/>
      <c r="Z334" s="53">
        <v>7.2666666666666657</v>
      </c>
      <c r="AA334" s="204"/>
      <c r="AB334" s="204"/>
      <c r="AC334" s="204"/>
      <c r="AD334" s="204"/>
      <c r="AE334" s="204"/>
      <c r="AF334" s="9">
        <v>3.6329253360822609</v>
      </c>
      <c r="AG334" s="9">
        <v>614</v>
      </c>
      <c r="AH334" s="9">
        <v>0.41563287822201139</v>
      </c>
      <c r="AI334" s="9">
        <v>14</v>
      </c>
      <c r="AJ334" s="9">
        <v>2.6855555555555557</v>
      </c>
      <c r="AK334" s="9" t="s">
        <v>248</v>
      </c>
      <c r="AL334" s="9">
        <v>88</v>
      </c>
      <c r="AM334" s="9">
        <v>3.6329253360822609</v>
      </c>
      <c r="AN334" s="9">
        <v>3.6760204081632653</v>
      </c>
      <c r="AO334" s="73">
        <v>0</v>
      </c>
      <c r="AP334" s="80">
        <v>0</v>
      </c>
      <c r="AQ334" s="80">
        <v>0</v>
      </c>
      <c r="AR334" s="224">
        <v>176</v>
      </c>
      <c r="AS334" s="224" t="s">
        <v>248</v>
      </c>
      <c r="AT334" s="11">
        <v>6664.4489999999996</v>
      </c>
      <c r="AU334" s="11">
        <v>0</v>
      </c>
      <c r="AV334" s="11">
        <v>0</v>
      </c>
      <c r="AW334" s="11">
        <v>176</v>
      </c>
      <c r="AX334" s="203" t="s">
        <v>248</v>
      </c>
      <c r="AY334" s="235" t="s">
        <v>248</v>
      </c>
      <c r="AZ334" s="138">
        <v>30637</v>
      </c>
      <c r="BA334" s="188" t="s">
        <v>248</v>
      </c>
      <c r="BB334" s="203" t="s">
        <v>248</v>
      </c>
      <c r="BC334" s="203" t="s">
        <v>248</v>
      </c>
      <c r="BD334" s="217" t="s">
        <v>61</v>
      </c>
      <c r="BE334" s="201" t="s">
        <v>62</v>
      </c>
      <c r="BF334" s="201" t="s">
        <v>63</v>
      </c>
      <c r="BG334" s="201" t="s">
        <v>196</v>
      </c>
      <c r="BH334" s="456" t="s">
        <v>512</v>
      </c>
      <c r="BI334" s="218" t="s">
        <v>64</v>
      </c>
      <c r="BJ334" s="370">
        <v>214</v>
      </c>
      <c r="BK334" s="370">
        <v>1</v>
      </c>
      <c r="BL334" s="219" t="s">
        <v>65</v>
      </c>
      <c r="BM334" s="52"/>
      <c r="BN334" s="218" t="s">
        <v>343</v>
      </c>
      <c r="BO334" s="217" t="s">
        <v>352</v>
      </c>
      <c r="BP334" s="201" t="s">
        <v>703</v>
      </c>
      <c r="BQ334" s="52" t="s">
        <v>718</v>
      </c>
    </row>
    <row r="335" spans="1:69" ht="15.75">
      <c r="A335" s="207" t="s">
        <v>37</v>
      </c>
      <c r="B335" s="208" t="s">
        <v>40</v>
      </c>
      <c r="C335" s="202" t="s">
        <v>35</v>
      </c>
      <c r="D335" s="210" t="s">
        <v>182</v>
      </c>
      <c r="E335" s="442" t="s">
        <v>546</v>
      </c>
      <c r="F335" s="86">
        <v>69</v>
      </c>
      <c r="G335" s="80">
        <v>3</v>
      </c>
      <c r="H335" s="204"/>
      <c r="I335" s="204"/>
      <c r="J335" s="204"/>
      <c r="K335" s="204"/>
      <c r="L335" s="80">
        <v>1</v>
      </c>
      <c r="M335" s="203"/>
      <c r="N335" s="52">
        <v>0</v>
      </c>
      <c r="O335" s="204"/>
      <c r="P335" s="204"/>
      <c r="Q335" s="11">
        <v>7.1494920461999998</v>
      </c>
      <c r="R335" s="204"/>
      <c r="S335" s="204"/>
      <c r="T335" s="53">
        <v>13.1875</v>
      </c>
      <c r="U335" s="204"/>
      <c r="V335" s="204"/>
      <c r="W335" s="11">
        <v>7.1506150769229997</v>
      </c>
      <c r="X335" s="204"/>
      <c r="Y335" s="204"/>
      <c r="Z335" s="53">
        <v>12.9375</v>
      </c>
      <c r="AA335" s="204"/>
      <c r="AB335" s="204"/>
      <c r="AC335" s="204"/>
      <c r="AD335" s="204"/>
      <c r="AE335" s="204"/>
      <c r="AF335" s="9">
        <v>3.293117212288545</v>
      </c>
      <c r="AG335" s="9">
        <v>455</v>
      </c>
      <c r="AH335" s="9">
        <v>0.52277833485532255</v>
      </c>
      <c r="AI335" s="9">
        <v>36</v>
      </c>
      <c r="AJ335" s="9">
        <v>2.271551724137931</v>
      </c>
      <c r="AK335" s="9" t="s">
        <v>248</v>
      </c>
      <c r="AL335" s="9">
        <v>63</v>
      </c>
      <c r="AM335" s="9">
        <v>3.3033333295056599</v>
      </c>
      <c r="AN335" s="9">
        <v>3.3902877697841727</v>
      </c>
      <c r="AO335" s="73">
        <v>0</v>
      </c>
      <c r="AP335" s="80">
        <v>0</v>
      </c>
      <c r="AQ335" s="80">
        <v>0</v>
      </c>
      <c r="AR335" s="224">
        <v>132</v>
      </c>
      <c r="AS335" s="224" t="s">
        <v>248</v>
      </c>
      <c r="AT335" s="11">
        <v>4985.9939999999997</v>
      </c>
      <c r="AU335" s="11">
        <v>7.0940000000000003</v>
      </c>
      <c r="AV335" s="11">
        <v>0</v>
      </c>
      <c r="AW335" s="11">
        <v>132</v>
      </c>
      <c r="AX335" s="203" t="s">
        <v>248</v>
      </c>
      <c r="AY335" s="235" t="s">
        <v>248</v>
      </c>
      <c r="AZ335" s="138">
        <v>30637</v>
      </c>
      <c r="BA335" s="188" t="s">
        <v>248</v>
      </c>
      <c r="BB335" s="203" t="s">
        <v>248</v>
      </c>
      <c r="BC335" s="203" t="s">
        <v>248</v>
      </c>
      <c r="BD335" s="217" t="s">
        <v>61</v>
      </c>
      <c r="BE335" s="201" t="s">
        <v>62</v>
      </c>
      <c r="BF335" s="201" t="s">
        <v>63</v>
      </c>
      <c r="BG335" s="201" t="s">
        <v>196</v>
      </c>
      <c r="BH335" s="456" t="s">
        <v>512</v>
      </c>
      <c r="BI335" s="218" t="s">
        <v>66</v>
      </c>
      <c r="BJ335" s="370">
        <v>214</v>
      </c>
      <c r="BK335" s="370">
        <v>7</v>
      </c>
      <c r="BL335" s="219" t="s">
        <v>65</v>
      </c>
      <c r="BM335" s="52"/>
      <c r="BN335" s="218" t="s">
        <v>343</v>
      </c>
      <c r="BO335" s="217" t="s">
        <v>352</v>
      </c>
      <c r="BP335" s="201" t="s">
        <v>703</v>
      </c>
      <c r="BQ335" s="52" t="s">
        <v>718</v>
      </c>
    </row>
    <row r="336" spans="1:69" ht="15.75">
      <c r="A336" s="207" t="s">
        <v>37</v>
      </c>
      <c r="B336" s="208" t="s">
        <v>40</v>
      </c>
      <c r="C336" s="202" t="s">
        <v>35</v>
      </c>
      <c r="D336" s="210" t="s">
        <v>182</v>
      </c>
      <c r="E336" s="442" t="s">
        <v>546</v>
      </c>
      <c r="F336" s="86">
        <v>83</v>
      </c>
      <c r="G336" s="80">
        <v>3</v>
      </c>
      <c r="H336" s="204"/>
      <c r="I336" s="204"/>
      <c r="J336" s="204"/>
      <c r="K336" s="204"/>
      <c r="L336" s="80">
        <v>0</v>
      </c>
      <c r="M336" s="203"/>
      <c r="N336" s="52">
        <v>0</v>
      </c>
      <c r="O336" s="204"/>
      <c r="P336" s="204"/>
      <c r="Q336" s="11">
        <v>8.0029123875000003</v>
      </c>
      <c r="R336" s="204"/>
      <c r="S336" s="204"/>
      <c r="T336" s="53">
        <v>10.5</v>
      </c>
      <c r="U336" s="204"/>
      <c r="V336" s="204"/>
      <c r="W336" s="11">
        <v>8.1796373500000001</v>
      </c>
      <c r="X336" s="204"/>
      <c r="Y336" s="204"/>
      <c r="Z336" s="53">
        <v>10.75</v>
      </c>
      <c r="AA336" s="204"/>
      <c r="AB336" s="204"/>
      <c r="AC336" s="204"/>
      <c r="AD336" s="204"/>
      <c r="AE336" s="204"/>
      <c r="AF336" s="9">
        <v>3.3749806571574439</v>
      </c>
      <c r="AG336" s="9">
        <v>557</v>
      </c>
      <c r="AH336" s="9">
        <v>0.54492758893144266</v>
      </c>
      <c r="AI336" s="9">
        <v>46</v>
      </c>
      <c r="AJ336" s="9">
        <v>2.2083333333333335</v>
      </c>
      <c r="AK336" s="9" t="s">
        <v>248</v>
      </c>
      <c r="AL336" s="9">
        <v>76</v>
      </c>
      <c r="AM336" s="9">
        <v>3.4267246272779048</v>
      </c>
      <c r="AN336" s="9">
        <v>3.5434782608695654</v>
      </c>
      <c r="AO336" s="73">
        <v>0</v>
      </c>
      <c r="AP336" s="80">
        <v>0</v>
      </c>
      <c r="AQ336" s="80">
        <v>0</v>
      </c>
      <c r="AR336" s="224">
        <v>160</v>
      </c>
      <c r="AS336" s="224" t="s">
        <v>248</v>
      </c>
      <c r="AT336" s="11">
        <v>6085.6859999999997</v>
      </c>
      <c r="AU336" s="11">
        <v>63.222999999999999</v>
      </c>
      <c r="AV336" s="11">
        <v>0</v>
      </c>
      <c r="AW336" s="11">
        <v>160</v>
      </c>
      <c r="AX336" s="203" t="s">
        <v>248</v>
      </c>
      <c r="AY336" s="235" t="s">
        <v>248</v>
      </c>
      <c r="AZ336" s="138">
        <v>30637</v>
      </c>
      <c r="BA336" s="188" t="s">
        <v>248</v>
      </c>
      <c r="BB336" s="203" t="s">
        <v>248</v>
      </c>
      <c r="BC336" s="203" t="s">
        <v>248</v>
      </c>
      <c r="BD336" s="217" t="s">
        <v>61</v>
      </c>
      <c r="BE336" s="201" t="s">
        <v>62</v>
      </c>
      <c r="BF336" s="201" t="s">
        <v>63</v>
      </c>
      <c r="BG336" s="201" t="s">
        <v>196</v>
      </c>
      <c r="BH336" s="456" t="s">
        <v>512</v>
      </c>
      <c r="BI336" s="218" t="s">
        <v>67</v>
      </c>
      <c r="BJ336" s="370">
        <v>214</v>
      </c>
      <c r="BK336" s="370">
        <v>3</v>
      </c>
      <c r="BL336" s="219" t="s">
        <v>65</v>
      </c>
      <c r="BM336" s="52"/>
      <c r="BN336" s="218" t="s">
        <v>343</v>
      </c>
      <c r="BO336" s="217" t="s">
        <v>352</v>
      </c>
      <c r="BP336" s="201" t="s">
        <v>703</v>
      </c>
      <c r="BQ336" s="52" t="s">
        <v>718</v>
      </c>
    </row>
    <row r="337" spans="1:69" ht="15.75">
      <c r="A337" s="207" t="s">
        <v>37</v>
      </c>
      <c r="B337" s="208" t="s">
        <v>40</v>
      </c>
      <c r="C337" s="202" t="s">
        <v>35</v>
      </c>
      <c r="D337" s="210" t="s">
        <v>182</v>
      </c>
      <c r="E337" s="442" t="s">
        <v>546</v>
      </c>
      <c r="F337" s="86">
        <v>71</v>
      </c>
      <c r="G337" s="80">
        <v>0</v>
      </c>
      <c r="H337" s="204"/>
      <c r="I337" s="204"/>
      <c r="J337" s="204"/>
      <c r="K337" s="204"/>
      <c r="L337" s="80">
        <v>1</v>
      </c>
      <c r="M337" s="203"/>
      <c r="N337" s="52">
        <v>0</v>
      </c>
      <c r="O337" s="204"/>
      <c r="P337" s="204"/>
      <c r="Q337" s="11">
        <v>7.5536426143000002</v>
      </c>
      <c r="R337" s="204"/>
      <c r="S337" s="204"/>
      <c r="T337" s="53">
        <v>9.9166666666666661</v>
      </c>
      <c r="U337" s="204"/>
      <c r="V337" s="204"/>
      <c r="W337" s="11">
        <v>7.6513856714284998</v>
      </c>
      <c r="X337" s="204"/>
      <c r="Y337" s="204"/>
      <c r="Z337" s="53">
        <v>9.9375</v>
      </c>
      <c r="AA337" s="204"/>
      <c r="AB337" s="204"/>
      <c r="AC337" s="204"/>
      <c r="AD337" s="204"/>
      <c r="AE337" s="204"/>
      <c r="AF337" s="9">
        <v>2.7151812454784858</v>
      </c>
      <c r="AG337" s="9">
        <v>469</v>
      </c>
      <c r="AH337" s="9">
        <v>0.35280745758031434</v>
      </c>
      <c r="AI337" s="9">
        <v>85</v>
      </c>
      <c r="AJ337" s="9">
        <v>1.9375</v>
      </c>
      <c r="AK337" s="9" t="s">
        <v>248</v>
      </c>
      <c r="AL337" s="9">
        <v>0</v>
      </c>
      <c r="AM337" s="9"/>
      <c r="AN337" s="9"/>
      <c r="AO337" s="73">
        <v>0</v>
      </c>
      <c r="AP337" s="80">
        <v>0</v>
      </c>
      <c r="AQ337" s="80">
        <v>0</v>
      </c>
      <c r="AR337" s="224">
        <v>142</v>
      </c>
      <c r="AS337" s="224" t="s">
        <v>248</v>
      </c>
      <c r="AT337" s="11">
        <v>4846.598</v>
      </c>
      <c r="AU337" s="11">
        <v>553.91499999999996</v>
      </c>
      <c r="AV337" s="11">
        <v>0</v>
      </c>
      <c r="AW337" s="11">
        <v>138</v>
      </c>
      <c r="AX337" s="203" t="s">
        <v>248</v>
      </c>
      <c r="AY337" s="235" t="s">
        <v>248</v>
      </c>
      <c r="AZ337" s="138">
        <v>30637</v>
      </c>
      <c r="BA337" s="188" t="s">
        <v>248</v>
      </c>
      <c r="BB337" s="203" t="s">
        <v>248</v>
      </c>
      <c r="BC337" s="203" t="s">
        <v>248</v>
      </c>
      <c r="BD337" s="217" t="s">
        <v>61</v>
      </c>
      <c r="BE337" s="201" t="s">
        <v>62</v>
      </c>
      <c r="BF337" s="201" t="s">
        <v>63</v>
      </c>
      <c r="BG337" s="201" t="s">
        <v>196</v>
      </c>
      <c r="BH337" s="456" t="s">
        <v>512</v>
      </c>
      <c r="BI337" s="218" t="s">
        <v>68</v>
      </c>
      <c r="BJ337" s="370">
        <v>214</v>
      </c>
      <c r="BK337" s="370">
        <v>4</v>
      </c>
      <c r="BL337" s="219" t="s">
        <v>65</v>
      </c>
      <c r="BM337" s="52"/>
      <c r="BN337" s="218" t="s">
        <v>343</v>
      </c>
      <c r="BO337" s="217" t="s">
        <v>352</v>
      </c>
      <c r="BP337" s="201" t="s">
        <v>703</v>
      </c>
      <c r="BQ337" s="52" t="s">
        <v>718</v>
      </c>
    </row>
    <row r="338" spans="1:69" ht="15.75">
      <c r="A338" s="207" t="s">
        <v>37</v>
      </c>
      <c r="B338" s="208" t="s">
        <v>40</v>
      </c>
      <c r="C338" s="202" t="s">
        <v>35</v>
      </c>
      <c r="D338" s="210" t="s">
        <v>182</v>
      </c>
      <c r="E338" s="24" t="s">
        <v>327</v>
      </c>
      <c r="F338" s="86">
        <v>106</v>
      </c>
      <c r="G338" s="80">
        <v>0</v>
      </c>
      <c r="H338" s="204"/>
      <c r="I338" s="204"/>
      <c r="J338" s="204"/>
      <c r="K338" s="204"/>
      <c r="L338" s="80">
        <v>0</v>
      </c>
      <c r="M338" s="203"/>
      <c r="N338" s="52">
        <v>0</v>
      </c>
      <c r="O338" s="204"/>
      <c r="P338" s="204"/>
      <c r="Q338" s="11">
        <v>6.2452261132000002</v>
      </c>
      <c r="R338" s="204"/>
      <c r="S338" s="204"/>
      <c r="T338" s="53">
        <v>8.1166666666666654</v>
      </c>
      <c r="U338" s="204"/>
      <c r="V338" s="204"/>
      <c r="W338" s="11">
        <v>6.2896413018867001</v>
      </c>
      <c r="X338" s="204"/>
      <c r="Y338" s="204"/>
      <c r="Z338" s="53">
        <v>8.2124999999999986</v>
      </c>
      <c r="AA338" s="204"/>
      <c r="AB338" s="204"/>
      <c r="AC338" s="204"/>
      <c r="AD338" s="204"/>
      <c r="AE338" s="204"/>
      <c r="AF338" s="9">
        <v>3.4543261518375572</v>
      </c>
      <c r="AG338" s="9">
        <v>742</v>
      </c>
      <c r="AH338" s="9">
        <v>0.42408245891118906</v>
      </c>
      <c r="AI338" s="9">
        <v>18</v>
      </c>
      <c r="AJ338" s="9">
        <v>2.6097701149425285</v>
      </c>
      <c r="AK338" s="9" t="s">
        <v>248</v>
      </c>
      <c r="AL338" s="9">
        <v>106</v>
      </c>
      <c r="AM338" s="9">
        <v>3.4543261518375572</v>
      </c>
      <c r="AN338" s="9">
        <v>3.5128205128205128</v>
      </c>
      <c r="AO338" s="73">
        <v>0</v>
      </c>
      <c r="AP338" s="80">
        <v>0</v>
      </c>
      <c r="AQ338" s="80">
        <v>0</v>
      </c>
      <c r="AR338" s="224">
        <v>212</v>
      </c>
      <c r="AS338" s="224" t="s">
        <v>248</v>
      </c>
      <c r="AT338" s="11">
        <v>7557.634</v>
      </c>
      <c r="AU338" s="11">
        <v>0</v>
      </c>
      <c r="AV338" s="11">
        <v>0</v>
      </c>
      <c r="AW338" s="11">
        <v>212</v>
      </c>
      <c r="AX338" s="203" t="s">
        <v>248</v>
      </c>
      <c r="AY338" s="235" t="s">
        <v>248</v>
      </c>
      <c r="AZ338" s="138">
        <v>134305</v>
      </c>
      <c r="BA338" s="188" t="s">
        <v>248</v>
      </c>
      <c r="BB338" s="203" t="s">
        <v>248</v>
      </c>
      <c r="BC338" s="203" t="s">
        <v>248</v>
      </c>
      <c r="BD338" s="217" t="s">
        <v>61</v>
      </c>
      <c r="BE338" s="201" t="s">
        <v>62</v>
      </c>
      <c r="BF338" s="201" t="s">
        <v>63</v>
      </c>
      <c r="BG338" s="201" t="s">
        <v>196</v>
      </c>
      <c r="BH338" s="456" t="s">
        <v>515</v>
      </c>
      <c r="BI338" s="218" t="s">
        <v>64</v>
      </c>
      <c r="BJ338" s="370">
        <v>214</v>
      </c>
      <c r="BK338" s="370">
        <v>1</v>
      </c>
      <c r="BL338" s="219" t="s">
        <v>65</v>
      </c>
      <c r="BM338" s="52"/>
      <c r="BN338" s="218" t="s">
        <v>343</v>
      </c>
      <c r="BO338" s="217" t="s">
        <v>327</v>
      </c>
      <c r="BP338" s="201" t="s">
        <v>696</v>
      </c>
      <c r="BQ338" s="52" t="s">
        <v>719</v>
      </c>
    </row>
    <row r="339" spans="1:69" ht="15.75">
      <c r="A339" s="207" t="s">
        <v>37</v>
      </c>
      <c r="B339" s="208" t="s">
        <v>40</v>
      </c>
      <c r="C339" s="202" t="s">
        <v>35</v>
      </c>
      <c r="D339" s="210" t="s">
        <v>182</v>
      </c>
      <c r="E339" s="24" t="s">
        <v>327</v>
      </c>
      <c r="F339" s="86">
        <v>112</v>
      </c>
      <c r="G339" s="80">
        <v>7</v>
      </c>
      <c r="H339" s="204"/>
      <c r="I339" s="204"/>
      <c r="J339" s="204"/>
      <c r="K339" s="204"/>
      <c r="L339" s="80">
        <v>0</v>
      </c>
      <c r="M339" s="203"/>
      <c r="N339" s="52">
        <v>0</v>
      </c>
      <c r="O339" s="204"/>
      <c r="P339" s="204"/>
      <c r="Q339" s="11">
        <v>7.7233425999999996</v>
      </c>
      <c r="R339" s="204"/>
      <c r="S339" s="204"/>
      <c r="T339" s="53">
        <v>13.291666666666666</v>
      </c>
      <c r="U339" s="204"/>
      <c r="V339" s="204"/>
      <c r="W339" s="11">
        <v>7.7792761142857003</v>
      </c>
      <c r="X339" s="204"/>
      <c r="Y339" s="204"/>
      <c r="Z339" s="53">
        <v>13.458333333333334</v>
      </c>
      <c r="AA339" s="204"/>
      <c r="AB339" s="204"/>
      <c r="AC339" s="204"/>
      <c r="AD339" s="204"/>
      <c r="AE339" s="204"/>
      <c r="AF339" s="9">
        <v>2.9750997754721955</v>
      </c>
      <c r="AG339" s="9">
        <v>735</v>
      </c>
      <c r="AH339" s="9">
        <v>0.62480010334604297</v>
      </c>
      <c r="AI339" s="9">
        <v>187</v>
      </c>
      <c r="AJ339" s="9">
        <v>1.9548611111111112</v>
      </c>
      <c r="AK339" s="9" t="s">
        <v>248</v>
      </c>
      <c r="AL339" s="9">
        <v>103</v>
      </c>
      <c r="AM339" s="9">
        <v>2.9765603347228073</v>
      </c>
      <c r="AN339" s="9">
        <v>2.9698952879581153</v>
      </c>
      <c r="AO339" s="73">
        <v>0</v>
      </c>
      <c r="AP339" s="80">
        <v>0</v>
      </c>
      <c r="AQ339" s="80">
        <v>0</v>
      </c>
      <c r="AR339" s="224">
        <v>210</v>
      </c>
      <c r="AS339" s="224" t="s">
        <v>248</v>
      </c>
      <c r="AT339" s="11">
        <v>7504.4660000000003</v>
      </c>
      <c r="AU339" s="11">
        <v>0</v>
      </c>
      <c r="AV339" s="11">
        <v>0</v>
      </c>
      <c r="AW339" s="11">
        <v>208</v>
      </c>
      <c r="AX339" s="203" t="s">
        <v>248</v>
      </c>
      <c r="AY339" s="235" t="s">
        <v>248</v>
      </c>
      <c r="AZ339" s="138">
        <v>134305</v>
      </c>
      <c r="BA339" s="188" t="s">
        <v>248</v>
      </c>
      <c r="BB339" s="203" t="s">
        <v>248</v>
      </c>
      <c r="BC339" s="203" t="s">
        <v>248</v>
      </c>
      <c r="BD339" s="217" t="s">
        <v>61</v>
      </c>
      <c r="BE339" s="201" t="s">
        <v>62</v>
      </c>
      <c r="BF339" s="201" t="s">
        <v>63</v>
      </c>
      <c r="BG339" s="201" t="s">
        <v>196</v>
      </c>
      <c r="BH339" s="456" t="s">
        <v>515</v>
      </c>
      <c r="BI339" s="218" t="s">
        <v>66</v>
      </c>
      <c r="BJ339" s="370">
        <v>214</v>
      </c>
      <c r="BK339" s="370">
        <v>7</v>
      </c>
      <c r="BL339" s="219" t="s">
        <v>65</v>
      </c>
      <c r="BM339" s="52"/>
      <c r="BN339" s="218" t="s">
        <v>343</v>
      </c>
      <c r="BO339" s="217" t="s">
        <v>327</v>
      </c>
      <c r="BP339" s="201" t="s">
        <v>696</v>
      </c>
      <c r="BQ339" s="52" t="s">
        <v>719</v>
      </c>
    </row>
    <row r="340" spans="1:69" ht="15.75">
      <c r="A340" s="207" t="s">
        <v>37</v>
      </c>
      <c r="B340" s="208" t="s">
        <v>40</v>
      </c>
      <c r="C340" s="202" t="s">
        <v>35</v>
      </c>
      <c r="D340" s="210" t="s">
        <v>182</v>
      </c>
      <c r="E340" s="24" t="s">
        <v>327</v>
      </c>
      <c r="F340" s="86">
        <v>111</v>
      </c>
      <c r="G340" s="80">
        <v>1</v>
      </c>
      <c r="H340" s="204"/>
      <c r="I340" s="204"/>
      <c r="J340" s="204"/>
      <c r="K340" s="204"/>
      <c r="L340" s="80">
        <v>0</v>
      </c>
      <c r="M340" s="203"/>
      <c r="N340" s="52">
        <v>0</v>
      </c>
      <c r="O340" s="204"/>
      <c r="P340" s="204"/>
      <c r="Q340" s="11">
        <v>6.5436816545000003</v>
      </c>
      <c r="R340" s="204"/>
      <c r="S340" s="204"/>
      <c r="T340" s="53">
        <v>7.96875</v>
      </c>
      <c r="U340" s="204"/>
      <c r="V340" s="204"/>
      <c r="W340" s="11">
        <v>6.7166997636363002</v>
      </c>
      <c r="X340" s="204"/>
      <c r="Y340" s="204"/>
      <c r="Z340" s="53">
        <v>7.979166666666667</v>
      </c>
      <c r="AA340" s="204"/>
      <c r="AB340" s="204"/>
      <c r="AC340" s="204"/>
      <c r="AD340" s="204"/>
      <c r="AE340" s="204"/>
      <c r="AF340" s="9">
        <v>3.3739740317518057</v>
      </c>
      <c r="AG340" s="9">
        <v>770</v>
      </c>
      <c r="AH340" s="9">
        <v>0.52076922043598817</v>
      </c>
      <c r="AI340" s="9">
        <v>56</v>
      </c>
      <c r="AJ340" s="9">
        <v>2.3214285714285716</v>
      </c>
      <c r="AK340" s="9" t="s">
        <v>248</v>
      </c>
      <c r="AL340" s="9">
        <v>109</v>
      </c>
      <c r="AM340" s="9">
        <v>3.3790170437074107</v>
      </c>
      <c r="AN340" s="9">
        <v>3.4596069868995634</v>
      </c>
      <c r="AO340" s="73">
        <v>0</v>
      </c>
      <c r="AP340" s="80">
        <v>0</v>
      </c>
      <c r="AQ340" s="80">
        <v>0</v>
      </c>
      <c r="AR340" s="224">
        <v>220</v>
      </c>
      <c r="AS340" s="224" t="s">
        <v>248</v>
      </c>
      <c r="AT340" s="11">
        <v>7870.6679999999997</v>
      </c>
      <c r="AU340" s="11">
        <v>0</v>
      </c>
      <c r="AV340" s="11">
        <v>0</v>
      </c>
      <c r="AW340" s="11">
        <v>220</v>
      </c>
      <c r="AX340" s="203" t="s">
        <v>248</v>
      </c>
      <c r="AY340" s="235" t="s">
        <v>248</v>
      </c>
      <c r="AZ340" s="138">
        <v>134305</v>
      </c>
      <c r="BA340" s="188" t="s">
        <v>248</v>
      </c>
      <c r="BB340" s="203" t="s">
        <v>248</v>
      </c>
      <c r="BC340" s="203" t="s">
        <v>248</v>
      </c>
      <c r="BD340" s="217" t="s">
        <v>61</v>
      </c>
      <c r="BE340" s="201" t="s">
        <v>62</v>
      </c>
      <c r="BF340" s="201" t="s">
        <v>63</v>
      </c>
      <c r="BG340" s="201" t="s">
        <v>196</v>
      </c>
      <c r="BH340" s="456" t="s">
        <v>515</v>
      </c>
      <c r="BI340" s="218" t="s">
        <v>67</v>
      </c>
      <c r="BJ340" s="370">
        <v>214</v>
      </c>
      <c r="BK340" s="370">
        <v>3</v>
      </c>
      <c r="BL340" s="219" t="s">
        <v>65</v>
      </c>
      <c r="BM340" s="52"/>
      <c r="BN340" s="218" t="s">
        <v>343</v>
      </c>
      <c r="BO340" s="217" t="s">
        <v>327</v>
      </c>
      <c r="BP340" s="201" t="s">
        <v>696</v>
      </c>
      <c r="BQ340" s="52" t="s">
        <v>719</v>
      </c>
    </row>
    <row r="341" spans="1:69" ht="15.75">
      <c r="A341" s="207" t="s">
        <v>37</v>
      </c>
      <c r="B341" s="208" t="s">
        <v>40</v>
      </c>
      <c r="C341" s="202" t="s">
        <v>35</v>
      </c>
      <c r="D341" s="210" t="s">
        <v>182</v>
      </c>
      <c r="E341" s="24" t="s">
        <v>327</v>
      </c>
      <c r="F341" s="86">
        <v>110</v>
      </c>
      <c r="G341" s="80">
        <v>2</v>
      </c>
      <c r="H341" s="204"/>
      <c r="I341" s="204"/>
      <c r="J341" s="204"/>
      <c r="K341" s="204"/>
      <c r="L341" s="80">
        <v>1</v>
      </c>
      <c r="M341" s="203"/>
      <c r="N341" s="52">
        <v>0</v>
      </c>
      <c r="O341" s="204"/>
      <c r="P341" s="204"/>
      <c r="Q341" s="11">
        <v>7.7522521495000003</v>
      </c>
      <c r="R341" s="204"/>
      <c r="S341" s="204"/>
      <c r="T341" s="53">
        <v>9.9416666666666647</v>
      </c>
      <c r="U341" s="204"/>
      <c r="V341" s="204"/>
      <c r="W341" s="11">
        <v>7.8150277757008997</v>
      </c>
      <c r="X341" s="204"/>
      <c r="Y341" s="204"/>
      <c r="Z341" s="53">
        <v>9.9416666666666647</v>
      </c>
      <c r="AA341" s="204"/>
      <c r="AB341" s="204"/>
      <c r="AC341" s="204"/>
      <c r="AD341" s="204"/>
      <c r="AE341" s="204"/>
      <c r="AF341" s="9">
        <v>2.8458297228572342</v>
      </c>
      <c r="AG341" s="9">
        <v>693</v>
      </c>
      <c r="AH341" s="9">
        <v>0.47612039508421844</v>
      </c>
      <c r="AI341" s="9">
        <v>135</v>
      </c>
      <c r="AJ341" s="9">
        <v>1.838095238095238</v>
      </c>
      <c r="AK341" s="9" t="s">
        <v>248</v>
      </c>
      <c r="AL341" s="9">
        <v>0</v>
      </c>
      <c r="AM341" s="9"/>
      <c r="AN341" s="9"/>
      <c r="AO341" s="73">
        <v>0</v>
      </c>
      <c r="AP341" s="80">
        <v>0</v>
      </c>
      <c r="AQ341" s="80">
        <v>0</v>
      </c>
      <c r="AR341" s="224">
        <v>216</v>
      </c>
      <c r="AS341" s="224" t="s">
        <v>248</v>
      </c>
      <c r="AT341" s="11">
        <v>7732.8339999999998</v>
      </c>
      <c r="AU341" s="11">
        <v>0</v>
      </c>
      <c r="AV341" s="11">
        <v>0</v>
      </c>
      <c r="AW341" s="11">
        <v>216</v>
      </c>
      <c r="AX341" s="203" t="s">
        <v>248</v>
      </c>
      <c r="AY341" s="235" t="s">
        <v>248</v>
      </c>
      <c r="AZ341" s="138">
        <v>134305</v>
      </c>
      <c r="BA341" s="188" t="s">
        <v>248</v>
      </c>
      <c r="BB341" s="203" t="s">
        <v>248</v>
      </c>
      <c r="BC341" s="203" t="s">
        <v>248</v>
      </c>
      <c r="BD341" s="217" t="s">
        <v>61</v>
      </c>
      <c r="BE341" s="201" t="s">
        <v>62</v>
      </c>
      <c r="BF341" s="201" t="s">
        <v>63</v>
      </c>
      <c r="BG341" s="201" t="s">
        <v>196</v>
      </c>
      <c r="BH341" s="456" t="s">
        <v>515</v>
      </c>
      <c r="BI341" s="218" t="s">
        <v>68</v>
      </c>
      <c r="BJ341" s="370">
        <v>214</v>
      </c>
      <c r="BK341" s="370">
        <v>4</v>
      </c>
      <c r="BL341" s="219" t="s">
        <v>65</v>
      </c>
      <c r="BM341" s="52"/>
      <c r="BN341" s="218" t="s">
        <v>343</v>
      </c>
      <c r="BO341" s="217" t="s">
        <v>327</v>
      </c>
      <c r="BP341" s="201" t="s">
        <v>696</v>
      </c>
      <c r="BQ341" s="52" t="s">
        <v>719</v>
      </c>
    </row>
    <row r="342" spans="1:69" ht="15.75">
      <c r="A342" s="207" t="s">
        <v>37</v>
      </c>
      <c r="B342" s="208" t="s">
        <v>40</v>
      </c>
      <c r="C342" s="202" t="s">
        <v>35</v>
      </c>
      <c r="D342" s="210" t="s">
        <v>182</v>
      </c>
      <c r="E342" s="24" t="s">
        <v>328</v>
      </c>
      <c r="F342" s="86">
        <v>88</v>
      </c>
      <c r="G342" s="80">
        <v>0</v>
      </c>
      <c r="H342" s="204"/>
      <c r="I342" s="204"/>
      <c r="J342" s="204"/>
      <c r="K342" s="204"/>
      <c r="L342" s="80">
        <v>0</v>
      </c>
      <c r="M342" s="203"/>
      <c r="N342" s="52">
        <v>0</v>
      </c>
      <c r="O342" s="204"/>
      <c r="P342" s="204"/>
      <c r="Q342" s="11">
        <v>6.0020110794999999</v>
      </c>
      <c r="R342" s="204"/>
      <c r="S342" s="204"/>
      <c r="T342" s="53">
        <v>7.3999999999999986</v>
      </c>
      <c r="U342" s="204"/>
      <c r="V342" s="204"/>
      <c r="W342" s="11">
        <v>5.9708406931817999</v>
      </c>
      <c r="X342" s="204"/>
      <c r="Y342" s="204"/>
      <c r="Z342" s="53">
        <v>7.3999999999999986</v>
      </c>
      <c r="AA342" s="204"/>
      <c r="AB342" s="204"/>
      <c r="AC342" s="204"/>
      <c r="AD342" s="204"/>
      <c r="AE342" s="204"/>
      <c r="AF342" s="9">
        <v>3.4140584437878103</v>
      </c>
      <c r="AG342" s="9">
        <v>616</v>
      </c>
      <c r="AH342" s="9">
        <v>0.46929180228522294</v>
      </c>
      <c r="AI342" s="9">
        <v>26</v>
      </c>
      <c r="AJ342" s="9">
        <v>2.5266666666666668</v>
      </c>
      <c r="AK342" s="9" t="s">
        <v>248</v>
      </c>
      <c r="AL342" s="9">
        <v>87</v>
      </c>
      <c r="AM342" s="9">
        <v>3.4215927769985104</v>
      </c>
      <c r="AN342" s="9">
        <v>3.5226510067114094</v>
      </c>
      <c r="AO342" s="73">
        <v>0</v>
      </c>
      <c r="AP342" s="80">
        <v>0</v>
      </c>
      <c r="AQ342" s="80">
        <v>0</v>
      </c>
      <c r="AR342" s="224">
        <v>176</v>
      </c>
      <c r="AS342" s="224" t="s">
        <v>248</v>
      </c>
      <c r="AT342" s="11">
        <v>6205.55</v>
      </c>
      <c r="AU342" s="11">
        <v>71.378</v>
      </c>
      <c r="AV342" s="11">
        <v>0</v>
      </c>
      <c r="AW342" s="11">
        <v>176</v>
      </c>
      <c r="AX342" s="203" t="s">
        <v>248</v>
      </c>
      <c r="AY342" s="235" t="s">
        <v>248</v>
      </c>
      <c r="AZ342" s="138">
        <v>60740</v>
      </c>
      <c r="BA342" s="188" t="s">
        <v>248</v>
      </c>
      <c r="BB342" s="203" t="s">
        <v>248</v>
      </c>
      <c r="BC342" s="203" t="s">
        <v>248</v>
      </c>
      <c r="BD342" s="217" t="s">
        <v>61</v>
      </c>
      <c r="BE342" s="201" t="s">
        <v>62</v>
      </c>
      <c r="BF342" s="201" t="s">
        <v>63</v>
      </c>
      <c r="BG342" s="201" t="s">
        <v>196</v>
      </c>
      <c r="BH342" s="218" t="s">
        <v>514</v>
      </c>
      <c r="BI342" s="218" t="s">
        <v>64</v>
      </c>
      <c r="BJ342" s="370">
        <v>214</v>
      </c>
      <c r="BK342" s="370">
        <v>1</v>
      </c>
      <c r="BL342" s="219" t="s">
        <v>65</v>
      </c>
      <c r="BM342" s="52"/>
      <c r="BN342" s="218" t="s">
        <v>343</v>
      </c>
      <c r="BO342" s="217" t="s">
        <v>351</v>
      </c>
      <c r="BP342" s="201" t="s">
        <v>684</v>
      </c>
      <c r="BQ342" s="52" t="s">
        <v>716</v>
      </c>
    </row>
    <row r="343" spans="1:69" ht="15.75">
      <c r="A343" s="207" t="s">
        <v>37</v>
      </c>
      <c r="B343" s="208" t="s">
        <v>40</v>
      </c>
      <c r="C343" s="202" t="s">
        <v>35</v>
      </c>
      <c r="D343" s="210" t="s">
        <v>182</v>
      </c>
      <c r="E343" s="24" t="s">
        <v>328</v>
      </c>
      <c r="F343" s="86">
        <v>86</v>
      </c>
      <c r="G343" s="80">
        <v>0</v>
      </c>
      <c r="H343" s="204"/>
      <c r="I343" s="204"/>
      <c r="J343" s="204"/>
      <c r="K343" s="204"/>
      <c r="L343" s="80">
        <v>0</v>
      </c>
      <c r="M343" s="203"/>
      <c r="N343" s="52">
        <v>0</v>
      </c>
      <c r="O343" s="204"/>
      <c r="P343" s="204"/>
      <c r="Q343" s="11">
        <v>7.4790230115999998</v>
      </c>
      <c r="R343" s="204"/>
      <c r="S343" s="204"/>
      <c r="T343" s="53">
        <v>13.2125</v>
      </c>
      <c r="U343" s="204"/>
      <c r="V343" s="204"/>
      <c r="W343" s="11">
        <v>7.5650928023255002</v>
      </c>
      <c r="X343" s="204"/>
      <c r="Y343" s="204"/>
      <c r="Z343" s="53">
        <v>13.2125</v>
      </c>
      <c r="AA343" s="204"/>
      <c r="AB343" s="204"/>
      <c r="AC343" s="204"/>
      <c r="AD343" s="204"/>
      <c r="AE343" s="204"/>
      <c r="AF343" s="9">
        <v>2.4907240687984311</v>
      </c>
      <c r="AG343" s="9">
        <v>511</v>
      </c>
      <c r="AH343" s="9">
        <v>0.46552756192582051</v>
      </c>
      <c r="AI343" s="9">
        <v>264</v>
      </c>
      <c r="AJ343" s="9">
        <v>1.6338888888888889</v>
      </c>
      <c r="AK343" s="9" t="s">
        <v>248</v>
      </c>
      <c r="AL343" s="9">
        <v>0</v>
      </c>
      <c r="AM343" s="9"/>
      <c r="AN343" s="9"/>
      <c r="AO343" s="73">
        <v>0</v>
      </c>
      <c r="AP343" s="80">
        <v>0</v>
      </c>
      <c r="AQ343" s="80">
        <v>0</v>
      </c>
      <c r="AR343" s="224">
        <v>172</v>
      </c>
      <c r="AS343" s="224" t="s">
        <v>248</v>
      </c>
      <c r="AT343" s="11">
        <v>6156.39</v>
      </c>
      <c r="AU343" s="11">
        <v>0</v>
      </c>
      <c r="AV343" s="11">
        <v>0</v>
      </c>
      <c r="AW343" s="11">
        <v>172</v>
      </c>
      <c r="AX343" s="203" t="s">
        <v>248</v>
      </c>
      <c r="AY343" s="235" t="s">
        <v>248</v>
      </c>
      <c r="AZ343" s="138">
        <v>60740</v>
      </c>
      <c r="BA343" s="188" t="s">
        <v>248</v>
      </c>
      <c r="BB343" s="203" t="s">
        <v>248</v>
      </c>
      <c r="BC343" s="203" t="s">
        <v>248</v>
      </c>
      <c r="BD343" s="217" t="s">
        <v>61</v>
      </c>
      <c r="BE343" s="201" t="s">
        <v>62</v>
      </c>
      <c r="BF343" s="201" t="s">
        <v>63</v>
      </c>
      <c r="BG343" s="201" t="s">
        <v>196</v>
      </c>
      <c r="BH343" s="218" t="s">
        <v>514</v>
      </c>
      <c r="BI343" s="218" t="s">
        <v>66</v>
      </c>
      <c r="BJ343" s="370">
        <v>214</v>
      </c>
      <c r="BK343" s="370">
        <v>7</v>
      </c>
      <c r="BL343" s="219" t="s">
        <v>65</v>
      </c>
      <c r="BM343" s="52"/>
      <c r="BN343" s="218" t="s">
        <v>343</v>
      </c>
      <c r="BO343" s="217" t="s">
        <v>351</v>
      </c>
      <c r="BP343" s="201" t="s">
        <v>684</v>
      </c>
      <c r="BQ343" s="52" t="s">
        <v>716</v>
      </c>
    </row>
    <row r="344" spans="1:69" ht="15.75">
      <c r="A344" s="207" t="s">
        <v>37</v>
      </c>
      <c r="B344" s="208" t="s">
        <v>40</v>
      </c>
      <c r="C344" s="202" t="s">
        <v>35</v>
      </c>
      <c r="D344" s="210" t="s">
        <v>182</v>
      </c>
      <c r="E344" s="24" t="s">
        <v>328</v>
      </c>
      <c r="F344" s="86">
        <v>87</v>
      </c>
      <c r="G344" s="80">
        <v>1</v>
      </c>
      <c r="H344" s="204"/>
      <c r="I344" s="204"/>
      <c r="J344" s="204"/>
      <c r="K344" s="204"/>
      <c r="L344" s="80">
        <v>0</v>
      </c>
      <c r="M344" s="203"/>
      <c r="N344" s="52">
        <v>0</v>
      </c>
      <c r="O344" s="204"/>
      <c r="P344" s="204"/>
      <c r="Q344" s="11">
        <v>5.7613719535000003</v>
      </c>
      <c r="R344" s="204"/>
      <c r="S344" s="204"/>
      <c r="T344" s="53">
        <v>6.9625000000000004</v>
      </c>
      <c r="U344" s="204"/>
      <c r="V344" s="204"/>
      <c r="W344" s="11">
        <v>5.1421508255813002</v>
      </c>
      <c r="X344" s="204"/>
      <c r="Y344" s="204"/>
      <c r="Z344" s="53">
        <v>6.4250000000000007</v>
      </c>
      <c r="AA344" s="204"/>
      <c r="AB344" s="204"/>
      <c r="AC344" s="204"/>
      <c r="AD344" s="204"/>
      <c r="AE344" s="204"/>
      <c r="AF344" s="9">
        <v>3.6356644586867275</v>
      </c>
      <c r="AG344" s="9">
        <v>602</v>
      </c>
      <c r="AH344" s="9">
        <v>0.37869868674402735</v>
      </c>
      <c r="AI344" s="9">
        <v>10</v>
      </c>
      <c r="AJ344" s="9">
        <v>2.7644736842105262</v>
      </c>
      <c r="AK344" s="9" t="s">
        <v>248</v>
      </c>
      <c r="AL344" s="9">
        <v>86</v>
      </c>
      <c r="AM344" s="9">
        <v>3.6356644586867275</v>
      </c>
      <c r="AN344" s="9">
        <v>3.664102564102564</v>
      </c>
      <c r="AO344" s="73">
        <v>0</v>
      </c>
      <c r="AP344" s="80">
        <v>0</v>
      </c>
      <c r="AQ344" s="80">
        <v>0</v>
      </c>
      <c r="AR344" s="224">
        <v>172</v>
      </c>
      <c r="AS344" s="224" t="s">
        <v>248</v>
      </c>
      <c r="AT344" s="11">
        <v>6165.7290000000003</v>
      </c>
      <c r="AU344" s="11">
        <v>0</v>
      </c>
      <c r="AV344" s="11">
        <v>0</v>
      </c>
      <c r="AW344" s="11">
        <v>172</v>
      </c>
      <c r="AX344" s="203" t="s">
        <v>248</v>
      </c>
      <c r="AY344" s="235" t="s">
        <v>248</v>
      </c>
      <c r="AZ344" s="138">
        <v>60740</v>
      </c>
      <c r="BA344" s="188" t="s">
        <v>248</v>
      </c>
      <c r="BB344" s="203" t="s">
        <v>248</v>
      </c>
      <c r="BC344" s="203" t="s">
        <v>248</v>
      </c>
      <c r="BD344" s="217" t="s">
        <v>61</v>
      </c>
      <c r="BE344" s="201" t="s">
        <v>62</v>
      </c>
      <c r="BF344" s="201" t="s">
        <v>63</v>
      </c>
      <c r="BG344" s="201" t="s">
        <v>196</v>
      </c>
      <c r="BH344" s="218" t="s">
        <v>514</v>
      </c>
      <c r="BI344" s="218" t="s">
        <v>67</v>
      </c>
      <c r="BJ344" s="370">
        <v>214</v>
      </c>
      <c r="BK344" s="370">
        <v>3</v>
      </c>
      <c r="BL344" s="219" t="s">
        <v>65</v>
      </c>
      <c r="BM344" s="52"/>
      <c r="BN344" s="218" t="s">
        <v>343</v>
      </c>
      <c r="BO344" s="217" t="s">
        <v>351</v>
      </c>
      <c r="BP344" s="201" t="s">
        <v>684</v>
      </c>
      <c r="BQ344" s="52" t="s">
        <v>716</v>
      </c>
    </row>
    <row r="345" spans="1:69" ht="15.75">
      <c r="A345" s="207" t="s">
        <v>37</v>
      </c>
      <c r="B345" s="208" t="s">
        <v>40</v>
      </c>
      <c r="C345" s="202" t="s">
        <v>35</v>
      </c>
      <c r="D345" s="210" t="s">
        <v>182</v>
      </c>
      <c r="E345" s="24" t="s">
        <v>328</v>
      </c>
      <c r="F345" s="86">
        <v>84</v>
      </c>
      <c r="G345" s="80">
        <v>1</v>
      </c>
      <c r="H345" s="204"/>
      <c r="I345" s="204"/>
      <c r="J345" s="204"/>
      <c r="K345" s="204"/>
      <c r="L345" s="80">
        <v>0</v>
      </c>
      <c r="M345" s="203"/>
      <c r="N345" s="52">
        <v>0</v>
      </c>
      <c r="O345" s="204"/>
      <c r="P345" s="204"/>
      <c r="Q345" s="11">
        <v>7.6990600481999998</v>
      </c>
      <c r="R345" s="204"/>
      <c r="S345" s="204"/>
      <c r="T345" s="53">
        <v>10.424999999999997</v>
      </c>
      <c r="U345" s="204"/>
      <c r="V345" s="204"/>
      <c r="W345" s="11">
        <v>7.7215540602408996</v>
      </c>
      <c r="X345" s="204"/>
      <c r="Y345" s="204"/>
      <c r="Z345" s="53">
        <v>10.424999999999997</v>
      </c>
      <c r="AA345" s="204"/>
      <c r="AB345" s="204"/>
      <c r="AC345" s="204"/>
      <c r="AD345" s="204"/>
      <c r="AE345" s="204"/>
      <c r="AF345" s="9">
        <v>2.7428042398768966</v>
      </c>
      <c r="AG345" s="9">
        <v>567</v>
      </c>
      <c r="AH345" s="9">
        <v>0.30929171700530173</v>
      </c>
      <c r="AI345" s="9">
        <v>95</v>
      </c>
      <c r="AJ345" s="9">
        <v>2.0666666666666669</v>
      </c>
      <c r="AK345" s="9" t="s">
        <v>248</v>
      </c>
      <c r="AL345" s="9">
        <v>0</v>
      </c>
      <c r="AM345" s="9"/>
      <c r="AN345" s="9"/>
      <c r="AO345" s="73">
        <v>0</v>
      </c>
      <c r="AP345" s="80">
        <v>0</v>
      </c>
      <c r="AQ345" s="80">
        <v>0</v>
      </c>
      <c r="AR345" s="224">
        <v>166</v>
      </c>
      <c r="AS345" s="224" t="s">
        <v>248</v>
      </c>
      <c r="AT345" s="11">
        <v>5941.6130000000003</v>
      </c>
      <c r="AU345" s="11">
        <v>0</v>
      </c>
      <c r="AV345" s="11">
        <v>0</v>
      </c>
      <c r="AW345" s="11">
        <v>166</v>
      </c>
      <c r="AX345" s="203" t="s">
        <v>248</v>
      </c>
      <c r="AY345" s="235" t="s">
        <v>248</v>
      </c>
      <c r="AZ345" s="138">
        <v>60740</v>
      </c>
      <c r="BA345" s="188" t="s">
        <v>248</v>
      </c>
      <c r="BB345" s="203" t="s">
        <v>248</v>
      </c>
      <c r="BC345" s="203" t="s">
        <v>248</v>
      </c>
      <c r="BD345" s="217" t="s">
        <v>61</v>
      </c>
      <c r="BE345" s="201" t="s">
        <v>62</v>
      </c>
      <c r="BF345" s="201" t="s">
        <v>63</v>
      </c>
      <c r="BG345" s="201" t="s">
        <v>196</v>
      </c>
      <c r="BH345" s="218" t="s">
        <v>514</v>
      </c>
      <c r="BI345" s="218" t="s">
        <v>68</v>
      </c>
      <c r="BJ345" s="370">
        <v>214</v>
      </c>
      <c r="BK345" s="370">
        <v>4</v>
      </c>
      <c r="BL345" s="219" t="s">
        <v>65</v>
      </c>
      <c r="BM345" s="52"/>
      <c r="BN345" s="218" t="s">
        <v>343</v>
      </c>
      <c r="BO345" s="217" t="s">
        <v>351</v>
      </c>
      <c r="BP345" s="201" t="s">
        <v>684</v>
      </c>
      <c r="BQ345" s="52" t="s">
        <v>716</v>
      </c>
    </row>
    <row r="346" spans="1:69" ht="15.75">
      <c r="A346" s="207" t="s">
        <v>37</v>
      </c>
      <c r="B346" s="208" t="s">
        <v>40</v>
      </c>
      <c r="C346" s="202" t="s">
        <v>35</v>
      </c>
      <c r="D346" s="210" t="s">
        <v>182</v>
      </c>
      <c r="E346" s="24" t="s">
        <v>209</v>
      </c>
      <c r="F346" s="86">
        <v>62</v>
      </c>
      <c r="G346" s="80">
        <v>0</v>
      </c>
      <c r="H346" s="204"/>
      <c r="I346" s="204"/>
      <c r="J346" s="204"/>
      <c r="K346" s="204"/>
      <c r="L346" s="80">
        <v>0</v>
      </c>
      <c r="M346" s="203"/>
      <c r="N346" s="52">
        <v>0</v>
      </c>
      <c r="O346" s="204"/>
      <c r="P346" s="204"/>
      <c r="Q346" s="11">
        <v>5.7256449838999997</v>
      </c>
      <c r="R346" s="204"/>
      <c r="S346" s="204"/>
      <c r="T346" s="53">
        <v>8.4499999999999993</v>
      </c>
      <c r="U346" s="204"/>
      <c r="V346" s="204"/>
      <c r="W346" s="11">
        <v>5.4794676774192999</v>
      </c>
      <c r="X346" s="204"/>
      <c r="Y346" s="204"/>
      <c r="Z346" s="53">
        <v>7.9749999999999996</v>
      </c>
      <c r="AA346" s="204"/>
      <c r="AB346" s="204"/>
      <c r="AC346" s="204"/>
      <c r="AD346" s="204"/>
      <c r="AE346" s="204"/>
      <c r="AF346" s="9">
        <v>3.6025345693535522</v>
      </c>
      <c r="AG346" s="9">
        <v>434</v>
      </c>
      <c r="AH346" s="9">
        <v>0.41692139310223547</v>
      </c>
      <c r="AI346" s="9">
        <v>9</v>
      </c>
      <c r="AJ346" s="9">
        <v>2.6763888888888889</v>
      </c>
      <c r="AK346" s="9" t="s">
        <v>248</v>
      </c>
      <c r="AL346" s="9">
        <v>62</v>
      </c>
      <c r="AM346" s="9">
        <v>3.6025345693535522</v>
      </c>
      <c r="AN346" s="9">
        <v>3.6578947368421053</v>
      </c>
      <c r="AO346" s="73">
        <v>0</v>
      </c>
      <c r="AP346" s="80">
        <v>0</v>
      </c>
      <c r="AQ346" s="80">
        <v>0</v>
      </c>
      <c r="AR346" s="224">
        <v>124</v>
      </c>
      <c r="AS346" s="224" t="s">
        <v>248</v>
      </c>
      <c r="AT346" s="11">
        <v>4433.1139999999996</v>
      </c>
      <c r="AU346" s="11">
        <v>0</v>
      </c>
      <c r="AV346" s="11">
        <v>0</v>
      </c>
      <c r="AW346" s="11">
        <v>124</v>
      </c>
      <c r="AX346" s="203" t="s">
        <v>248</v>
      </c>
      <c r="AY346" s="235" t="s">
        <v>248</v>
      </c>
      <c r="AZ346" s="138">
        <v>21135</v>
      </c>
      <c r="BA346" s="188" t="s">
        <v>248</v>
      </c>
      <c r="BB346" s="203" t="s">
        <v>248</v>
      </c>
      <c r="BC346" s="203" t="s">
        <v>248</v>
      </c>
      <c r="BD346" s="217" t="s">
        <v>61</v>
      </c>
      <c r="BE346" s="201" t="s">
        <v>62</v>
      </c>
      <c r="BF346" s="201" t="s">
        <v>63</v>
      </c>
      <c r="BG346" s="201" t="s">
        <v>196</v>
      </c>
      <c r="BH346" s="456" t="s">
        <v>515</v>
      </c>
      <c r="BI346" s="218" t="s">
        <v>64</v>
      </c>
      <c r="BJ346" s="370">
        <v>214</v>
      </c>
      <c r="BK346" s="370">
        <v>1</v>
      </c>
      <c r="BL346" s="219" t="s">
        <v>65</v>
      </c>
      <c r="BM346" s="52"/>
      <c r="BN346" s="218" t="s">
        <v>343</v>
      </c>
      <c r="BO346" s="217" t="s">
        <v>78</v>
      </c>
      <c r="BP346" s="201" t="s">
        <v>684</v>
      </c>
      <c r="BQ346" s="52" t="s">
        <v>716</v>
      </c>
    </row>
    <row r="347" spans="1:69" ht="15.75">
      <c r="A347" s="207" t="s">
        <v>37</v>
      </c>
      <c r="B347" s="208" t="s">
        <v>40</v>
      </c>
      <c r="C347" s="202" t="s">
        <v>35</v>
      </c>
      <c r="D347" s="210" t="s">
        <v>182</v>
      </c>
      <c r="E347" s="24" t="s">
        <v>209</v>
      </c>
      <c r="F347" s="86">
        <v>75</v>
      </c>
      <c r="G347" s="80">
        <v>2</v>
      </c>
      <c r="H347" s="204"/>
      <c r="I347" s="204"/>
      <c r="J347" s="204"/>
      <c r="K347" s="204"/>
      <c r="L347" s="80">
        <v>0</v>
      </c>
      <c r="M347" s="203"/>
      <c r="N347" s="52">
        <v>0</v>
      </c>
      <c r="O347" s="204"/>
      <c r="P347" s="204"/>
      <c r="Q347" s="11">
        <v>6.6166162329000002</v>
      </c>
      <c r="R347" s="204"/>
      <c r="S347" s="204"/>
      <c r="T347" s="53">
        <v>8.8916666666666657</v>
      </c>
      <c r="U347" s="204"/>
      <c r="V347" s="204"/>
      <c r="W347" s="11">
        <v>6.6528491506848999</v>
      </c>
      <c r="X347" s="204"/>
      <c r="Y347" s="204"/>
      <c r="Z347" s="53">
        <v>8.8916666666666657</v>
      </c>
      <c r="AA347" s="204"/>
      <c r="AB347" s="204"/>
      <c r="AC347" s="204"/>
      <c r="AD347" s="204"/>
      <c r="AE347" s="204"/>
      <c r="AF347" s="9">
        <v>3.1545401205055401</v>
      </c>
      <c r="AG347" s="9">
        <v>511</v>
      </c>
      <c r="AH347" s="9">
        <v>0.58026720265438403</v>
      </c>
      <c r="AI347" s="9">
        <v>78</v>
      </c>
      <c r="AJ347" s="9">
        <v>2.102651515151515</v>
      </c>
      <c r="AK347" s="9" t="s">
        <v>248</v>
      </c>
      <c r="AL347" s="9">
        <v>73</v>
      </c>
      <c r="AM347" s="9">
        <v>3.1545401205055401</v>
      </c>
      <c r="AN347" s="9">
        <v>3.1927480916030535</v>
      </c>
      <c r="AO347" s="73">
        <v>0</v>
      </c>
      <c r="AP347" s="80">
        <v>0</v>
      </c>
      <c r="AQ347" s="80">
        <v>0</v>
      </c>
      <c r="AR347" s="224">
        <v>146</v>
      </c>
      <c r="AS347" s="224" t="s">
        <v>248</v>
      </c>
      <c r="AT347" s="11">
        <v>5224.402</v>
      </c>
      <c r="AU347" s="11">
        <v>0</v>
      </c>
      <c r="AV347" s="11">
        <v>0</v>
      </c>
      <c r="AW347" s="11">
        <v>146</v>
      </c>
      <c r="AX347" s="203" t="s">
        <v>248</v>
      </c>
      <c r="AY347" s="235" t="s">
        <v>248</v>
      </c>
      <c r="AZ347" s="138">
        <v>21135</v>
      </c>
      <c r="BA347" s="188" t="s">
        <v>248</v>
      </c>
      <c r="BB347" s="203" t="s">
        <v>248</v>
      </c>
      <c r="BC347" s="203" t="s">
        <v>248</v>
      </c>
      <c r="BD347" s="217" t="s">
        <v>61</v>
      </c>
      <c r="BE347" s="201" t="s">
        <v>62</v>
      </c>
      <c r="BF347" s="201" t="s">
        <v>63</v>
      </c>
      <c r="BG347" s="201" t="s">
        <v>196</v>
      </c>
      <c r="BH347" s="456" t="s">
        <v>515</v>
      </c>
      <c r="BI347" s="218" t="s">
        <v>66</v>
      </c>
      <c r="BJ347" s="370">
        <v>214</v>
      </c>
      <c r="BK347" s="370">
        <v>7</v>
      </c>
      <c r="BL347" s="219" t="s">
        <v>65</v>
      </c>
      <c r="BM347" s="52"/>
      <c r="BN347" s="218" t="s">
        <v>343</v>
      </c>
      <c r="BO347" s="217" t="s">
        <v>78</v>
      </c>
      <c r="BP347" s="201" t="s">
        <v>684</v>
      </c>
      <c r="BQ347" s="52" t="s">
        <v>716</v>
      </c>
    </row>
    <row r="348" spans="1:69" ht="15.75">
      <c r="A348" s="207" t="s">
        <v>37</v>
      </c>
      <c r="B348" s="208" t="s">
        <v>40</v>
      </c>
      <c r="C348" s="202" t="s">
        <v>35</v>
      </c>
      <c r="D348" s="210" t="s">
        <v>182</v>
      </c>
      <c r="E348" s="24" t="s">
        <v>209</v>
      </c>
      <c r="F348" s="86">
        <v>74</v>
      </c>
      <c r="G348" s="80">
        <v>0</v>
      </c>
      <c r="H348" s="204"/>
      <c r="I348" s="204"/>
      <c r="J348" s="204"/>
      <c r="K348" s="204"/>
      <c r="L348" s="80">
        <v>0</v>
      </c>
      <c r="M348" s="203"/>
      <c r="N348" s="52">
        <v>0</v>
      </c>
      <c r="O348" s="204"/>
      <c r="P348" s="204"/>
      <c r="Q348" s="11">
        <v>6.5054186622000003</v>
      </c>
      <c r="R348" s="204"/>
      <c r="S348" s="204"/>
      <c r="T348" s="53">
        <v>10.649999999999999</v>
      </c>
      <c r="U348" s="204"/>
      <c r="V348" s="204"/>
      <c r="W348" s="11">
        <v>5.9251887567567003</v>
      </c>
      <c r="X348" s="204"/>
      <c r="Y348" s="204"/>
      <c r="Z348" s="53">
        <v>10.649999999999999</v>
      </c>
      <c r="AA348" s="204"/>
      <c r="AB348" s="204"/>
      <c r="AC348" s="204"/>
      <c r="AD348" s="204"/>
      <c r="AE348" s="204"/>
      <c r="AF348" s="9">
        <v>3.5668532903590262</v>
      </c>
      <c r="AG348" s="9">
        <v>518</v>
      </c>
      <c r="AH348" s="9">
        <v>0.41289871801255956</v>
      </c>
      <c r="AI348" s="9">
        <v>9</v>
      </c>
      <c r="AJ348" s="9">
        <v>2.6432203389830509</v>
      </c>
      <c r="AK348" s="9" t="s">
        <v>248</v>
      </c>
      <c r="AL348" s="9">
        <v>74</v>
      </c>
      <c r="AM348" s="9">
        <v>3.5668532903590262</v>
      </c>
      <c r="AN348" s="9">
        <v>3.6386292834890965</v>
      </c>
      <c r="AO348" s="73">
        <v>0</v>
      </c>
      <c r="AP348" s="80">
        <v>0</v>
      </c>
      <c r="AQ348" s="80">
        <v>0</v>
      </c>
      <c r="AR348" s="224">
        <v>148</v>
      </c>
      <c r="AS348" s="224" t="s">
        <v>248</v>
      </c>
      <c r="AT348" s="11">
        <v>5285.8680000000004</v>
      </c>
      <c r="AU348" s="11">
        <v>0</v>
      </c>
      <c r="AV348" s="11">
        <v>0</v>
      </c>
      <c r="AW348" s="11">
        <v>148</v>
      </c>
      <c r="AX348" s="203" t="s">
        <v>248</v>
      </c>
      <c r="AY348" s="235" t="s">
        <v>248</v>
      </c>
      <c r="AZ348" s="138">
        <v>21135</v>
      </c>
      <c r="BA348" s="188" t="s">
        <v>248</v>
      </c>
      <c r="BB348" s="203" t="s">
        <v>248</v>
      </c>
      <c r="BC348" s="203" t="s">
        <v>248</v>
      </c>
      <c r="BD348" s="217" t="s">
        <v>61</v>
      </c>
      <c r="BE348" s="201" t="s">
        <v>62</v>
      </c>
      <c r="BF348" s="201" t="s">
        <v>63</v>
      </c>
      <c r="BG348" s="201" t="s">
        <v>196</v>
      </c>
      <c r="BH348" s="456" t="s">
        <v>515</v>
      </c>
      <c r="BI348" s="218" t="s">
        <v>67</v>
      </c>
      <c r="BJ348" s="370">
        <v>214</v>
      </c>
      <c r="BK348" s="370">
        <v>3</v>
      </c>
      <c r="BL348" s="219" t="s">
        <v>65</v>
      </c>
      <c r="BM348" s="52"/>
      <c r="BN348" s="218" t="s">
        <v>343</v>
      </c>
      <c r="BO348" s="217" t="s">
        <v>78</v>
      </c>
      <c r="BP348" s="201" t="s">
        <v>684</v>
      </c>
      <c r="BQ348" s="52" t="s">
        <v>716</v>
      </c>
    </row>
    <row r="349" spans="1:69" ht="15.75">
      <c r="A349" s="207" t="s">
        <v>37</v>
      </c>
      <c r="B349" s="208" t="s">
        <v>40</v>
      </c>
      <c r="C349" s="202" t="s">
        <v>35</v>
      </c>
      <c r="D349" s="210" t="s">
        <v>182</v>
      </c>
      <c r="E349" s="24" t="s">
        <v>209</v>
      </c>
      <c r="F349" s="86">
        <v>73</v>
      </c>
      <c r="G349" s="80">
        <v>0</v>
      </c>
      <c r="H349" s="204"/>
      <c r="I349" s="204"/>
      <c r="J349" s="204"/>
      <c r="K349" s="204"/>
      <c r="L349" s="80">
        <v>0</v>
      </c>
      <c r="M349" s="203"/>
      <c r="N349" s="52">
        <v>0</v>
      </c>
      <c r="O349" s="204"/>
      <c r="P349" s="204"/>
      <c r="Q349" s="11">
        <v>7.2255613972999999</v>
      </c>
      <c r="R349" s="204"/>
      <c r="S349" s="204"/>
      <c r="T349" s="53">
        <v>8.4083333333333332</v>
      </c>
      <c r="U349" s="204"/>
      <c r="V349" s="204"/>
      <c r="W349" s="11">
        <v>7.2706846849315001</v>
      </c>
      <c r="X349" s="204"/>
      <c r="Y349" s="204"/>
      <c r="Z349" s="53">
        <v>8.5583333333333318</v>
      </c>
      <c r="AA349" s="204"/>
      <c r="AB349" s="204"/>
      <c r="AC349" s="204"/>
      <c r="AD349" s="204"/>
      <c r="AE349" s="204"/>
      <c r="AF349" s="9">
        <v>2.8050396915466069</v>
      </c>
      <c r="AG349" s="9">
        <v>504</v>
      </c>
      <c r="AH349" s="9">
        <v>0.25045907736398809</v>
      </c>
      <c r="AI349" s="9">
        <v>47</v>
      </c>
      <c r="AJ349" s="9">
        <v>2.2061111111111109</v>
      </c>
      <c r="AK349" s="9" t="s">
        <v>248</v>
      </c>
      <c r="AL349" s="9">
        <v>0</v>
      </c>
      <c r="AM349" s="9"/>
      <c r="AN349" s="9"/>
      <c r="AO349" s="73">
        <v>0</v>
      </c>
      <c r="AP349" s="80">
        <v>0</v>
      </c>
      <c r="AQ349" s="80">
        <v>0</v>
      </c>
      <c r="AR349" s="224">
        <v>146</v>
      </c>
      <c r="AS349" s="224" t="s">
        <v>248</v>
      </c>
      <c r="AT349" s="11">
        <v>5231.7889999999998</v>
      </c>
      <c r="AU349" s="11">
        <v>0</v>
      </c>
      <c r="AV349" s="11">
        <v>0</v>
      </c>
      <c r="AW349" s="11">
        <v>146</v>
      </c>
      <c r="AX349" s="203" t="s">
        <v>248</v>
      </c>
      <c r="AY349" s="235" t="s">
        <v>248</v>
      </c>
      <c r="AZ349" s="138">
        <v>21135</v>
      </c>
      <c r="BA349" s="188" t="s">
        <v>248</v>
      </c>
      <c r="BB349" s="203" t="s">
        <v>248</v>
      </c>
      <c r="BC349" s="203" t="s">
        <v>248</v>
      </c>
      <c r="BD349" s="217" t="s">
        <v>61</v>
      </c>
      <c r="BE349" s="201" t="s">
        <v>62</v>
      </c>
      <c r="BF349" s="201" t="s">
        <v>63</v>
      </c>
      <c r="BG349" s="201" t="s">
        <v>196</v>
      </c>
      <c r="BH349" s="456" t="s">
        <v>515</v>
      </c>
      <c r="BI349" s="218" t="s">
        <v>68</v>
      </c>
      <c r="BJ349" s="370">
        <v>214</v>
      </c>
      <c r="BK349" s="370">
        <v>4</v>
      </c>
      <c r="BL349" s="219" t="s">
        <v>65</v>
      </c>
      <c r="BM349" s="52"/>
      <c r="BN349" s="218" t="s">
        <v>343</v>
      </c>
      <c r="BO349" s="217" t="s">
        <v>78</v>
      </c>
      <c r="BP349" s="201" t="s">
        <v>684</v>
      </c>
      <c r="BQ349" s="52" t="s">
        <v>716</v>
      </c>
    </row>
    <row r="350" spans="1:69" ht="15.75">
      <c r="A350" s="207" t="s">
        <v>37</v>
      </c>
      <c r="B350" s="208" t="s">
        <v>40</v>
      </c>
      <c r="C350" s="202" t="s">
        <v>35</v>
      </c>
      <c r="D350" s="210" t="s">
        <v>182</v>
      </c>
      <c r="E350" s="24" t="s">
        <v>259</v>
      </c>
      <c r="F350" s="86">
        <v>99</v>
      </c>
      <c r="G350" s="80">
        <v>0</v>
      </c>
      <c r="H350" s="204"/>
      <c r="I350" s="204"/>
      <c r="J350" s="204"/>
      <c r="K350" s="204"/>
      <c r="L350" s="80">
        <v>0</v>
      </c>
      <c r="M350" s="203"/>
      <c r="N350" s="52">
        <v>0</v>
      </c>
      <c r="O350" s="204"/>
      <c r="P350" s="204"/>
      <c r="Q350" s="11">
        <v>5.3746056263000002</v>
      </c>
      <c r="R350" s="204"/>
      <c r="S350" s="204"/>
      <c r="T350" s="53">
        <v>6.8812499999999996</v>
      </c>
      <c r="U350" s="204"/>
      <c r="V350" s="204"/>
      <c r="W350" s="11">
        <v>5.0735652525252002</v>
      </c>
      <c r="X350" s="204"/>
      <c r="Y350" s="204"/>
      <c r="Z350" s="53">
        <v>6.5874999999999995</v>
      </c>
      <c r="AA350" s="204"/>
      <c r="AB350" s="204"/>
      <c r="AC350" s="204"/>
      <c r="AD350" s="204"/>
      <c r="AE350" s="204"/>
      <c r="AF350" s="9">
        <v>3.7217821275000968</v>
      </c>
      <c r="AG350" s="9">
        <v>693</v>
      </c>
      <c r="AH350" s="9">
        <v>0.42295445817269917</v>
      </c>
      <c r="AI350" s="9">
        <v>16</v>
      </c>
      <c r="AJ350" s="9">
        <v>2.7453947368421052</v>
      </c>
      <c r="AK350" s="9" t="s">
        <v>248</v>
      </c>
      <c r="AL350" s="9">
        <v>96</v>
      </c>
      <c r="AM350" s="9">
        <v>3.7418601404698126</v>
      </c>
      <c r="AN350" s="9">
        <v>3.7407608695652175</v>
      </c>
      <c r="AO350" s="73">
        <v>0</v>
      </c>
      <c r="AP350" s="80">
        <v>0</v>
      </c>
      <c r="AQ350" s="80">
        <v>0</v>
      </c>
      <c r="AR350" s="224">
        <v>198</v>
      </c>
      <c r="AS350" s="224" t="s">
        <v>248</v>
      </c>
      <c r="AT350" s="11">
        <v>6975.9880000000003</v>
      </c>
      <c r="AU350" s="11">
        <v>138.25899999999999</v>
      </c>
      <c r="AV350" s="11">
        <v>0</v>
      </c>
      <c r="AW350" s="11">
        <v>198</v>
      </c>
      <c r="AX350" s="203" t="s">
        <v>248</v>
      </c>
      <c r="AY350" s="235" t="s">
        <v>248</v>
      </c>
      <c r="AZ350" s="138">
        <v>92718</v>
      </c>
      <c r="BA350" s="188" t="s">
        <v>248</v>
      </c>
      <c r="BB350" s="203" t="s">
        <v>248</v>
      </c>
      <c r="BC350" s="203" t="s">
        <v>248</v>
      </c>
      <c r="BD350" s="217" t="s">
        <v>61</v>
      </c>
      <c r="BE350" s="201" t="s">
        <v>62</v>
      </c>
      <c r="BF350" s="201" t="s">
        <v>63</v>
      </c>
      <c r="BG350" s="201" t="s">
        <v>196</v>
      </c>
      <c r="BH350" s="456" t="s">
        <v>712</v>
      </c>
      <c r="BI350" s="218" t="s">
        <v>64</v>
      </c>
      <c r="BJ350" s="370">
        <v>214</v>
      </c>
      <c r="BK350" s="370">
        <v>1</v>
      </c>
      <c r="BL350" s="219" t="s">
        <v>65</v>
      </c>
      <c r="BM350" s="52"/>
      <c r="BN350" s="218" t="s">
        <v>343</v>
      </c>
      <c r="BO350" s="217" t="s">
        <v>83</v>
      </c>
      <c r="BP350" s="201" t="s">
        <v>683</v>
      </c>
      <c r="BQ350" s="52" t="s">
        <v>717</v>
      </c>
    </row>
    <row r="351" spans="1:69" ht="15.75">
      <c r="A351" s="207" t="s">
        <v>37</v>
      </c>
      <c r="B351" s="208" t="s">
        <v>40</v>
      </c>
      <c r="C351" s="202" t="s">
        <v>35</v>
      </c>
      <c r="D351" s="210" t="s">
        <v>182</v>
      </c>
      <c r="E351" s="24" t="s">
        <v>259</v>
      </c>
      <c r="F351" s="86">
        <v>100</v>
      </c>
      <c r="G351" s="80">
        <v>2</v>
      </c>
      <c r="H351" s="204"/>
      <c r="I351" s="204"/>
      <c r="J351" s="204"/>
      <c r="K351" s="204"/>
      <c r="L351" s="80">
        <v>0</v>
      </c>
      <c r="M351" s="203"/>
      <c r="N351" s="52">
        <v>0</v>
      </c>
      <c r="O351" s="204"/>
      <c r="P351" s="204"/>
      <c r="Q351" s="11">
        <v>8.0796629184000004</v>
      </c>
      <c r="R351" s="204"/>
      <c r="S351" s="204"/>
      <c r="T351" s="53">
        <v>13.85</v>
      </c>
      <c r="U351" s="204"/>
      <c r="V351" s="204"/>
      <c r="W351" s="11">
        <v>8.1359896326530006</v>
      </c>
      <c r="X351" s="204"/>
      <c r="Y351" s="204"/>
      <c r="Z351" s="53">
        <v>13.85</v>
      </c>
      <c r="AA351" s="204"/>
      <c r="AB351" s="204"/>
      <c r="AC351" s="204"/>
      <c r="AD351" s="204"/>
      <c r="AE351" s="204"/>
      <c r="AF351" s="9">
        <v>3.2348858141806427</v>
      </c>
      <c r="AG351" s="9">
        <v>686</v>
      </c>
      <c r="AH351" s="9">
        <v>0.56241399882615961</v>
      </c>
      <c r="AI351" s="9">
        <v>88</v>
      </c>
      <c r="AJ351" s="9">
        <v>2.1557692307692307</v>
      </c>
      <c r="AK351" s="9" t="s">
        <v>248</v>
      </c>
      <c r="AL351" s="9">
        <v>97</v>
      </c>
      <c r="AM351" s="9">
        <v>3.2399705479878906</v>
      </c>
      <c r="AN351" s="9">
        <v>3.3140394088669951</v>
      </c>
      <c r="AO351" s="73">
        <v>0</v>
      </c>
      <c r="AP351" s="80">
        <v>0</v>
      </c>
      <c r="AQ351" s="80">
        <v>0</v>
      </c>
      <c r="AR351" s="224">
        <v>196</v>
      </c>
      <c r="AS351" s="224" t="s">
        <v>248</v>
      </c>
      <c r="AT351" s="11">
        <v>7044.7020000000002</v>
      </c>
      <c r="AU351" s="11">
        <v>0</v>
      </c>
      <c r="AV351" s="11">
        <v>0</v>
      </c>
      <c r="AW351" s="11">
        <v>196</v>
      </c>
      <c r="AX351" s="203" t="s">
        <v>248</v>
      </c>
      <c r="AY351" s="235" t="s">
        <v>248</v>
      </c>
      <c r="AZ351" s="138">
        <v>92718</v>
      </c>
      <c r="BA351" s="188" t="s">
        <v>248</v>
      </c>
      <c r="BB351" s="203" t="s">
        <v>248</v>
      </c>
      <c r="BC351" s="203" t="s">
        <v>248</v>
      </c>
      <c r="BD351" s="217" t="s">
        <v>61</v>
      </c>
      <c r="BE351" s="201" t="s">
        <v>62</v>
      </c>
      <c r="BF351" s="201" t="s">
        <v>63</v>
      </c>
      <c r="BG351" s="201" t="s">
        <v>196</v>
      </c>
      <c r="BH351" s="456" t="s">
        <v>712</v>
      </c>
      <c r="BI351" s="218" t="s">
        <v>66</v>
      </c>
      <c r="BJ351" s="370">
        <v>214</v>
      </c>
      <c r="BK351" s="370">
        <v>7</v>
      </c>
      <c r="BL351" s="219" t="s">
        <v>65</v>
      </c>
      <c r="BM351" s="52"/>
      <c r="BN351" s="218" t="s">
        <v>343</v>
      </c>
      <c r="BO351" s="217" t="s">
        <v>83</v>
      </c>
      <c r="BP351" s="201" t="s">
        <v>683</v>
      </c>
      <c r="BQ351" s="52" t="s">
        <v>717</v>
      </c>
    </row>
    <row r="352" spans="1:69" ht="15.75">
      <c r="A352" s="207" t="s">
        <v>37</v>
      </c>
      <c r="B352" s="208" t="s">
        <v>40</v>
      </c>
      <c r="C352" s="202" t="s">
        <v>35</v>
      </c>
      <c r="D352" s="210" t="s">
        <v>182</v>
      </c>
      <c r="E352" s="24" t="s">
        <v>259</v>
      </c>
      <c r="F352" s="86">
        <v>102</v>
      </c>
      <c r="G352" s="80">
        <v>0</v>
      </c>
      <c r="H352" s="204"/>
      <c r="I352" s="204"/>
      <c r="J352" s="204"/>
      <c r="K352" s="204"/>
      <c r="L352" s="80">
        <v>0</v>
      </c>
      <c r="M352" s="203"/>
      <c r="N352" s="52">
        <v>0</v>
      </c>
      <c r="O352" s="204"/>
      <c r="P352" s="204"/>
      <c r="Q352" s="11">
        <v>5.8897348627000001</v>
      </c>
      <c r="R352" s="204"/>
      <c r="S352" s="204"/>
      <c r="T352" s="53">
        <v>7.9749999999999979</v>
      </c>
      <c r="U352" s="204"/>
      <c r="V352" s="204"/>
      <c r="W352" s="11">
        <v>5.1572349607843</v>
      </c>
      <c r="X352" s="204"/>
      <c r="Y352" s="204"/>
      <c r="Z352" s="53">
        <v>7.7249999999999979</v>
      </c>
      <c r="AA352" s="204"/>
      <c r="AB352" s="204"/>
      <c r="AC352" s="204"/>
      <c r="AD352" s="204"/>
      <c r="AE352" s="204"/>
      <c r="AF352" s="9">
        <v>3.588935583579441</v>
      </c>
      <c r="AG352" s="9">
        <v>714</v>
      </c>
      <c r="AH352" s="9">
        <v>0.38936896237064239</v>
      </c>
      <c r="AI352" s="9">
        <v>13</v>
      </c>
      <c r="AJ352" s="9">
        <v>2.6891666666666665</v>
      </c>
      <c r="AK352" s="9" t="s">
        <v>248</v>
      </c>
      <c r="AL352" s="9">
        <v>102</v>
      </c>
      <c r="AM352" s="9">
        <v>3.588935583579441</v>
      </c>
      <c r="AN352" s="9">
        <v>3.6549145299145298</v>
      </c>
      <c r="AO352" s="73">
        <v>0</v>
      </c>
      <c r="AP352" s="80">
        <v>0</v>
      </c>
      <c r="AQ352" s="80">
        <v>0</v>
      </c>
      <c r="AR352" s="224">
        <v>204</v>
      </c>
      <c r="AS352" s="224" t="s">
        <v>248</v>
      </c>
      <c r="AT352" s="11">
        <v>7321.9769999999999</v>
      </c>
      <c r="AU352" s="11">
        <v>0</v>
      </c>
      <c r="AV352" s="11">
        <v>0</v>
      </c>
      <c r="AW352" s="11">
        <v>204</v>
      </c>
      <c r="AX352" s="203" t="s">
        <v>248</v>
      </c>
      <c r="AY352" s="235" t="s">
        <v>248</v>
      </c>
      <c r="AZ352" s="138">
        <v>92718</v>
      </c>
      <c r="BA352" s="188" t="s">
        <v>248</v>
      </c>
      <c r="BB352" s="203" t="s">
        <v>248</v>
      </c>
      <c r="BC352" s="203" t="s">
        <v>248</v>
      </c>
      <c r="BD352" s="217" t="s">
        <v>61</v>
      </c>
      <c r="BE352" s="201" t="s">
        <v>62</v>
      </c>
      <c r="BF352" s="201" t="s">
        <v>63</v>
      </c>
      <c r="BG352" s="201" t="s">
        <v>196</v>
      </c>
      <c r="BH352" s="456" t="s">
        <v>712</v>
      </c>
      <c r="BI352" s="218" t="s">
        <v>67</v>
      </c>
      <c r="BJ352" s="370">
        <v>214</v>
      </c>
      <c r="BK352" s="370">
        <v>3</v>
      </c>
      <c r="BL352" s="219" t="s">
        <v>65</v>
      </c>
      <c r="BM352" s="52"/>
      <c r="BN352" s="218" t="s">
        <v>343</v>
      </c>
      <c r="BO352" s="217" t="s">
        <v>83</v>
      </c>
      <c r="BP352" s="201" t="s">
        <v>683</v>
      </c>
      <c r="BQ352" s="52" t="s">
        <v>717</v>
      </c>
    </row>
    <row r="353" spans="1:69" ht="15.75">
      <c r="A353" s="207" t="s">
        <v>37</v>
      </c>
      <c r="B353" s="208" t="s">
        <v>40</v>
      </c>
      <c r="C353" s="202" t="s">
        <v>35</v>
      </c>
      <c r="D353" s="210" t="s">
        <v>182</v>
      </c>
      <c r="E353" s="24" t="s">
        <v>259</v>
      </c>
      <c r="F353" s="86">
        <v>100</v>
      </c>
      <c r="G353" s="80">
        <v>2</v>
      </c>
      <c r="H353" s="204"/>
      <c r="I353" s="204"/>
      <c r="J353" s="204"/>
      <c r="K353" s="204"/>
      <c r="L353" s="80">
        <v>0</v>
      </c>
      <c r="M353" s="203"/>
      <c r="N353" s="52">
        <v>0</v>
      </c>
      <c r="O353" s="204"/>
      <c r="P353" s="204"/>
      <c r="Q353" s="11">
        <v>7.5877139081999996</v>
      </c>
      <c r="R353" s="204"/>
      <c r="S353" s="204"/>
      <c r="T353" s="53">
        <v>10.262499999999999</v>
      </c>
      <c r="U353" s="204"/>
      <c r="V353" s="204"/>
      <c r="W353" s="11">
        <v>7.6189998571427999</v>
      </c>
      <c r="X353" s="204"/>
      <c r="Y353" s="204"/>
      <c r="Z353" s="53">
        <v>10.262499999999999</v>
      </c>
      <c r="AA353" s="204"/>
      <c r="AB353" s="204"/>
      <c r="AC353" s="204"/>
      <c r="AD353" s="204"/>
      <c r="AE353" s="204"/>
      <c r="AF353" s="9">
        <v>2.6300000089295907</v>
      </c>
      <c r="AG353" s="9">
        <v>644</v>
      </c>
      <c r="AH353" s="9">
        <v>0.36172172751855697</v>
      </c>
      <c r="AI353" s="9">
        <v>202</v>
      </c>
      <c r="AJ353" s="9">
        <v>1.8726190476190476</v>
      </c>
      <c r="AK353" s="9" t="s">
        <v>248</v>
      </c>
      <c r="AL353" s="9">
        <v>0</v>
      </c>
      <c r="AM353" s="9"/>
      <c r="AN353" s="9"/>
      <c r="AO353" s="73">
        <v>0</v>
      </c>
      <c r="AP353" s="80">
        <v>0</v>
      </c>
      <c r="AQ353" s="80">
        <v>0</v>
      </c>
      <c r="AR353" s="224">
        <v>196</v>
      </c>
      <c r="AS353" s="224" t="s">
        <v>248</v>
      </c>
      <c r="AT353" s="11">
        <v>7052.2389999999996</v>
      </c>
      <c r="AU353" s="11">
        <v>0</v>
      </c>
      <c r="AV353" s="11">
        <v>0</v>
      </c>
      <c r="AW353" s="11">
        <v>196</v>
      </c>
      <c r="AX353" s="203" t="s">
        <v>248</v>
      </c>
      <c r="AY353" s="235" t="s">
        <v>248</v>
      </c>
      <c r="AZ353" s="138">
        <v>92718</v>
      </c>
      <c r="BA353" s="188" t="s">
        <v>248</v>
      </c>
      <c r="BB353" s="203" t="s">
        <v>248</v>
      </c>
      <c r="BC353" s="203" t="s">
        <v>248</v>
      </c>
      <c r="BD353" s="217" t="s">
        <v>61</v>
      </c>
      <c r="BE353" s="201" t="s">
        <v>62</v>
      </c>
      <c r="BF353" s="201" t="s">
        <v>63</v>
      </c>
      <c r="BG353" s="201" t="s">
        <v>196</v>
      </c>
      <c r="BH353" s="456" t="s">
        <v>712</v>
      </c>
      <c r="BI353" s="218" t="s">
        <v>68</v>
      </c>
      <c r="BJ353" s="370">
        <v>214</v>
      </c>
      <c r="BK353" s="370">
        <v>4</v>
      </c>
      <c r="BL353" s="219" t="s">
        <v>65</v>
      </c>
      <c r="BM353" s="52"/>
      <c r="BN353" s="218" t="s">
        <v>343</v>
      </c>
      <c r="BO353" s="217" t="s">
        <v>83</v>
      </c>
      <c r="BP353" s="201" t="s">
        <v>683</v>
      </c>
      <c r="BQ353" s="52" t="s">
        <v>717</v>
      </c>
    </row>
    <row r="354" spans="1:69" ht="15.75">
      <c r="A354" s="207" t="s">
        <v>37</v>
      </c>
      <c r="B354" s="208" t="s">
        <v>40</v>
      </c>
      <c r="C354" s="202" t="s">
        <v>35</v>
      </c>
      <c r="D354" s="210" t="s">
        <v>182</v>
      </c>
      <c r="E354" s="24" t="s">
        <v>221</v>
      </c>
      <c r="F354" s="86">
        <v>54</v>
      </c>
      <c r="G354" s="80">
        <v>1</v>
      </c>
      <c r="H354" s="204"/>
      <c r="I354" s="204"/>
      <c r="J354" s="204"/>
      <c r="K354" s="204"/>
      <c r="L354" s="80">
        <v>0</v>
      </c>
      <c r="M354" s="203"/>
      <c r="N354" s="52">
        <v>0</v>
      </c>
      <c r="O354" s="204"/>
      <c r="P354" s="204"/>
      <c r="Q354" s="11">
        <v>6.0141886038000001</v>
      </c>
      <c r="R354" s="204"/>
      <c r="S354" s="204"/>
      <c r="T354" s="53">
        <v>7.4187499999999993</v>
      </c>
      <c r="U354" s="204"/>
      <c r="V354" s="204"/>
      <c r="W354" s="11">
        <v>6.0270943018866996</v>
      </c>
      <c r="X354" s="204"/>
      <c r="Y354" s="204"/>
      <c r="Z354" s="53">
        <v>7.3349999999999991</v>
      </c>
      <c r="AA354" s="204"/>
      <c r="AB354" s="204"/>
      <c r="AC354" s="204"/>
      <c r="AD354" s="204"/>
      <c r="AE354" s="204"/>
      <c r="AF354" s="9">
        <v>3.3729919168398612</v>
      </c>
      <c r="AG354" s="9">
        <v>367</v>
      </c>
      <c r="AH354" s="9">
        <v>0.5294007658014942</v>
      </c>
      <c r="AI354" s="9">
        <v>17</v>
      </c>
      <c r="AJ354" s="9">
        <v>2.4340909090909091</v>
      </c>
      <c r="AK354" s="9" t="s">
        <v>248</v>
      </c>
      <c r="AL354" s="9">
        <v>51</v>
      </c>
      <c r="AM354" s="9">
        <v>3.4042016841005101</v>
      </c>
      <c r="AN354" s="9">
        <v>3.4692622950819674</v>
      </c>
      <c r="AO354" s="73">
        <v>0</v>
      </c>
      <c r="AP354" s="80">
        <v>0</v>
      </c>
      <c r="AQ354" s="80">
        <v>0</v>
      </c>
      <c r="AR354" s="224">
        <v>106</v>
      </c>
      <c r="AS354" s="224" t="s">
        <v>248</v>
      </c>
      <c r="AT354" s="11">
        <v>3720.145</v>
      </c>
      <c r="AU354" s="11">
        <v>64.355999999999995</v>
      </c>
      <c r="AV354" s="11">
        <v>0</v>
      </c>
      <c r="AW354" s="11">
        <v>106</v>
      </c>
      <c r="AX354" s="203" t="s">
        <v>248</v>
      </c>
      <c r="AY354" s="235" t="s">
        <v>248</v>
      </c>
      <c r="AZ354" s="138">
        <v>37970</v>
      </c>
      <c r="BA354" s="188" t="s">
        <v>248</v>
      </c>
      <c r="BB354" s="203" t="s">
        <v>248</v>
      </c>
      <c r="BC354" s="203" t="s">
        <v>248</v>
      </c>
      <c r="BD354" s="217" t="s">
        <v>61</v>
      </c>
      <c r="BE354" s="201" t="s">
        <v>62</v>
      </c>
      <c r="BF354" s="201" t="s">
        <v>63</v>
      </c>
      <c r="BG354" s="201" t="s">
        <v>196</v>
      </c>
      <c r="BH354" s="456" t="s">
        <v>712</v>
      </c>
      <c r="BI354" s="218" t="s">
        <v>64</v>
      </c>
      <c r="BJ354" s="370">
        <v>214</v>
      </c>
      <c r="BK354" s="370">
        <v>1</v>
      </c>
      <c r="BL354" s="219" t="s">
        <v>65</v>
      </c>
      <c r="BM354" s="52"/>
      <c r="BN354" s="218" t="s">
        <v>343</v>
      </c>
      <c r="BO354" s="217" t="s">
        <v>702</v>
      </c>
      <c r="BP354" s="201" t="s">
        <v>698</v>
      </c>
      <c r="BQ354" s="52" t="s">
        <v>714</v>
      </c>
    </row>
    <row r="355" spans="1:69" ht="15.75">
      <c r="A355" s="207" t="s">
        <v>37</v>
      </c>
      <c r="B355" s="208" t="s">
        <v>40</v>
      </c>
      <c r="C355" s="202" t="s">
        <v>35</v>
      </c>
      <c r="D355" s="210" t="s">
        <v>182</v>
      </c>
      <c r="E355" s="24" t="s">
        <v>221</v>
      </c>
      <c r="F355" s="86">
        <v>45</v>
      </c>
      <c r="G355" s="80">
        <v>6</v>
      </c>
      <c r="H355" s="204"/>
      <c r="I355" s="204"/>
      <c r="J355" s="204"/>
      <c r="K355" s="204"/>
      <c r="L355" s="80">
        <v>0</v>
      </c>
      <c r="M355" s="203"/>
      <c r="N355" s="52">
        <v>0</v>
      </c>
      <c r="O355" s="204"/>
      <c r="P355" s="204"/>
      <c r="Q355" s="11">
        <v>7.786589641</v>
      </c>
      <c r="R355" s="204"/>
      <c r="S355" s="204"/>
      <c r="T355" s="53">
        <v>13.262499999999999</v>
      </c>
      <c r="U355" s="204"/>
      <c r="V355" s="204"/>
      <c r="W355" s="11">
        <v>7.7161024871794002</v>
      </c>
      <c r="X355" s="204"/>
      <c r="Y355" s="204"/>
      <c r="Z355" s="53">
        <v>13.262499999999999</v>
      </c>
      <c r="AA355" s="204"/>
      <c r="AB355" s="204"/>
      <c r="AC355" s="204"/>
      <c r="AD355" s="204"/>
      <c r="AE355" s="204"/>
      <c r="AF355" s="9">
        <v>3.1974212499765247</v>
      </c>
      <c r="AG355" s="9">
        <v>270</v>
      </c>
      <c r="AH355" s="9">
        <v>0.58492794636161816</v>
      </c>
      <c r="AI355" s="9">
        <v>32</v>
      </c>
      <c r="AJ355" s="9">
        <v>2.073</v>
      </c>
      <c r="AK355" s="9" t="s">
        <v>248</v>
      </c>
      <c r="AL355" s="9">
        <v>35</v>
      </c>
      <c r="AM355" s="9">
        <v>3.2521224552271319</v>
      </c>
      <c r="AN355" s="9">
        <v>3.3468749999999998</v>
      </c>
      <c r="AO355" s="73">
        <v>0</v>
      </c>
      <c r="AP355" s="80">
        <v>0</v>
      </c>
      <c r="AQ355" s="80">
        <v>0</v>
      </c>
      <c r="AR355" s="224">
        <v>78</v>
      </c>
      <c r="AS355" s="224" t="s">
        <v>248</v>
      </c>
      <c r="AT355" s="11">
        <v>2597.2559999999999</v>
      </c>
      <c r="AU355" s="11">
        <v>180.964</v>
      </c>
      <c r="AV355" s="11">
        <v>0</v>
      </c>
      <c r="AW355" s="11">
        <v>78</v>
      </c>
      <c r="AX355" s="203" t="s">
        <v>248</v>
      </c>
      <c r="AY355" s="235" t="s">
        <v>248</v>
      </c>
      <c r="AZ355" s="138">
        <v>37970</v>
      </c>
      <c r="BA355" s="188" t="s">
        <v>248</v>
      </c>
      <c r="BB355" s="203" t="s">
        <v>248</v>
      </c>
      <c r="BC355" s="203" t="s">
        <v>248</v>
      </c>
      <c r="BD355" s="217" t="s">
        <v>61</v>
      </c>
      <c r="BE355" s="201" t="s">
        <v>62</v>
      </c>
      <c r="BF355" s="201" t="s">
        <v>63</v>
      </c>
      <c r="BG355" s="201" t="s">
        <v>196</v>
      </c>
      <c r="BH355" s="456" t="s">
        <v>712</v>
      </c>
      <c r="BI355" s="218" t="s">
        <v>66</v>
      </c>
      <c r="BJ355" s="370">
        <v>214</v>
      </c>
      <c r="BK355" s="370">
        <v>7</v>
      </c>
      <c r="BL355" s="219" t="s">
        <v>65</v>
      </c>
      <c r="BM355" s="52"/>
      <c r="BN355" s="218" t="s">
        <v>343</v>
      </c>
      <c r="BO355" s="217" t="s">
        <v>702</v>
      </c>
      <c r="BP355" s="201" t="s">
        <v>698</v>
      </c>
      <c r="BQ355" s="52" t="s">
        <v>714</v>
      </c>
    </row>
    <row r="356" spans="1:69" ht="16.5" thickBot="1">
      <c r="A356" s="207" t="s">
        <v>37</v>
      </c>
      <c r="B356" s="208" t="s">
        <v>40</v>
      </c>
      <c r="C356" s="202" t="s">
        <v>35</v>
      </c>
      <c r="D356" s="210" t="s">
        <v>182</v>
      </c>
      <c r="E356" s="24" t="s">
        <v>221</v>
      </c>
      <c r="F356" s="86">
        <v>66</v>
      </c>
      <c r="G356" s="80">
        <v>0</v>
      </c>
      <c r="H356" s="204"/>
      <c r="I356" s="204"/>
      <c r="J356" s="204"/>
      <c r="K356" s="204"/>
      <c r="L356" s="80">
        <v>3</v>
      </c>
      <c r="M356" s="203"/>
      <c r="N356" s="52">
        <v>0</v>
      </c>
      <c r="O356" s="204"/>
      <c r="P356" s="204"/>
      <c r="Q356" s="11">
        <v>6.1518253332999997</v>
      </c>
      <c r="R356" s="204"/>
      <c r="S356" s="204"/>
      <c r="T356" s="53">
        <v>9.7124999999999986</v>
      </c>
      <c r="U356" s="204"/>
      <c r="V356" s="204"/>
      <c r="W356" s="11">
        <v>5.5642380317460001</v>
      </c>
      <c r="X356" s="204"/>
      <c r="Y356" s="204"/>
      <c r="Z356" s="53">
        <v>9.2124999999999986</v>
      </c>
      <c r="AA356" s="204"/>
      <c r="AB356" s="204"/>
      <c r="AC356" s="204"/>
      <c r="AD356" s="204"/>
      <c r="AE356" s="204"/>
      <c r="AF356" s="9">
        <v>3.6868594353882012</v>
      </c>
      <c r="AG356" s="9">
        <v>435</v>
      </c>
      <c r="AH356" s="9">
        <v>0.52199854198993767</v>
      </c>
      <c r="AI356" s="9">
        <v>17</v>
      </c>
      <c r="AJ356" s="9">
        <v>2.5350000000000001</v>
      </c>
      <c r="AK356" s="9" t="s">
        <v>248</v>
      </c>
      <c r="AL356" s="9">
        <v>57</v>
      </c>
      <c r="AM356" s="9">
        <v>3.716967443774517</v>
      </c>
      <c r="AN356" s="9">
        <v>3.7293814432989691</v>
      </c>
      <c r="AO356" s="73">
        <v>0</v>
      </c>
      <c r="AP356" s="80">
        <v>0</v>
      </c>
      <c r="AQ356" s="80">
        <v>0</v>
      </c>
      <c r="AR356" s="224">
        <v>132</v>
      </c>
      <c r="AS356" s="224" t="s">
        <v>248</v>
      </c>
      <c r="AT356" s="11">
        <v>4562.75</v>
      </c>
      <c r="AU356" s="11">
        <v>64.040999999999997</v>
      </c>
      <c r="AV356" s="11">
        <v>0</v>
      </c>
      <c r="AW356" s="11">
        <v>132</v>
      </c>
      <c r="AX356" s="203" t="s">
        <v>248</v>
      </c>
      <c r="AY356" s="235" t="s">
        <v>248</v>
      </c>
      <c r="AZ356" s="138">
        <v>37970</v>
      </c>
      <c r="BA356" s="188" t="s">
        <v>248</v>
      </c>
      <c r="BB356" s="203" t="s">
        <v>248</v>
      </c>
      <c r="BC356" s="158" t="s">
        <v>248</v>
      </c>
      <c r="BD356" s="217" t="s">
        <v>61</v>
      </c>
      <c r="BE356" s="201" t="s">
        <v>62</v>
      </c>
      <c r="BF356" s="201" t="s">
        <v>63</v>
      </c>
      <c r="BG356" s="201" t="s">
        <v>196</v>
      </c>
      <c r="BH356" s="456" t="s">
        <v>712</v>
      </c>
      <c r="BI356" s="218" t="s">
        <v>67</v>
      </c>
      <c r="BJ356" s="370">
        <v>214</v>
      </c>
      <c r="BK356" s="370">
        <v>3</v>
      </c>
      <c r="BL356" s="219" t="s">
        <v>65</v>
      </c>
      <c r="BM356" s="52"/>
      <c r="BN356" s="218" t="s">
        <v>343</v>
      </c>
      <c r="BO356" s="217" t="s">
        <v>702</v>
      </c>
      <c r="BP356" s="201" t="s">
        <v>698</v>
      </c>
      <c r="BQ356" s="52" t="s">
        <v>714</v>
      </c>
    </row>
    <row r="357" spans="1:69" ht="15.75">
      <c r="A357" s="207" t="s">
        <v>37</v>
      </c>
      <c r="B357" s="208" t="s">
        <v>40</v>
      </c>
      <c r="C357" s="202" t="s">
        <v>35</v>
      </c>
      <c r="D357" s="210" t="s">
        <v>182</v>
      </c>
      <c r="E357" s="24" t="s">
        <v>221</v>
      </c>
      <c r="F357" s="86">
        <v>50</v>
      </c>
      <c r="G357" s="80">
        <v>1</v>
      </c>
      <c r="H357" s="204"/>
      <c r="I357" s="204"/>
      <c r="J357" s="204"/>
      <c r="K357" s="204"/>
      <c r="L357" s="80">
        <v>0</v>
      </c>
      <c r="M357" s="203"/>
      <c r="N357" s="52">
        <v>0</v>
      </c>
      <c r="O357" s="204"/>
      <c r="P357" s="204"/>
      <c r="Q357" s="11">
        <v>7.656857102</v>
      </c>
      <c r="R357" s="204"/>
      <c r="S357" s="204"/>
      <c r="T357" s="53">
        <v>9.7583333333333329</v>
      </c>
      <c r="U357" s="204"/>
      <c r="V357" s="204"/>
      <c r="W357" s="11">
        <v>7.6743877142857002</v>
      </c>
      <c r="X357" s="204"/>
      <c r="Y357" s="204"/>
      <c r="Z357" s="53">
        <v>9.6374999999999993</v>
      </c>
      <c r="AA357" s="204"/>
      <c r="AB357" s="204"/>
      <c r="AC357" s="204"/>
      <c r="AD357" s="204"/>
      <c r="AE357" s="204"/>
      <c r="AF357" s="9">
        <v>2.698297871282398</v>
      </c>
      <c r="AG357" s="9">
        <v>329</v>
      </c>
      <c r="AH357" s="9">
        <v>0.44762133296184359</v>
      </c>
      <c r="AI357" s="9">
        <v>99</v>
      </c>
      <c r="AJ357" s="9">
        <v>1.9161764705882354</v>
      </c>
      <c r="AK357" s="9" t="s">
        <v>248</v>
      </c>
      <c r="AL357" s="9">
        <v>0</v>
      </c>
      <c r="AM357" s="9"/>
      <c r="AN357" s="9"/>
      <c r="AO357" s="73">
        <v>0</v>
      </c>
      <c r="AP357" s="80">
        <v>0</v>
      </c>
      <c r="AQ357" s="80">
        <v>0</v>
      </c>
      <c r="AR357" s="224">
        <v>98</v>
      </c>
      <c r="AS357" s="224" t="s">
        <v>248</v>
      </c>
      <c r="AT357" s="11">
        <v>3274.8919999999998</v>
      </c>
      <c r="AU357" s="11">
        <v>223.08199999999999</v>
      </c>
      <c r="AV357" s="11">
        <v>0</v>
      </c>
      <c r="AW357" s="11">
        <v>98</v>
      </c>
      <c r="AX357" s="203" t="s">
        <v>248</v>
      </c>
      <c r="AY357" s="235" t="s">
        <v>248</v>
      </c>
      <c r="AZ357" s="138">
        <v>37970</v>
      </c>
      <c r="BA357" s="188" t="s">
        <v>248</v>
      </c>
      <c r="BB357" s="203" t="s">
        <v>248</v>
      </c>
      <c r="BC357" s="221" t="s">
        <v>248</v>
      </c>
      <c r="BD357" s="217" t="s">
        <v>61</v>
      </c>
      <c r="BE357" s="201" t="s">
        <v>62</v>
      </c>
      <c r="BF357" s="201" t="s">
        <v>63</v>
      </c>
      <c r="BG357" s="201" t="s">
        <v>196</v>
      </c>
      <c r="BH357" s="456" t="s">
        <v>712</v>
      </c>
      <c r="BI357" s="218" t="s">
        <v>68</v>
      </c>
      <c r="BJ357" s="370">
        <v>214</v>
      </c>
      <c r="BK357" s="370">
        <v>4</v>
      </c>
      <c r="BL357" s="219" t="s">
        <v>65</v>
      </c>
      <c r="BM357" s="52"/>
      <c r="BN357" s="218" t="s">
        <v>343</v>
      </c>
      <c r="BO357" s="217" t="s">
        <v>702</v>
      </c>
      <c r="BP357" s="201" t="s">
        <v>698</v>
      </c>
      <c r="BQ357" s="52" t="s">
        <v>714</v>
      </c>
    </row>
    <row r="358" spans="1:69" ht="15.75">
      <c r="A358" s="207" t="s">
        <v>37</v>
      </c>
      <c r="B358" s="208" t="s">
        <v>40</v>
      </c>
      <c r="C358" s="202" t="s">
        <v>35</v>
      </c>
      <c r="D358" s="210" t="s">
        <v>182</v>
      </c>
      <c r="E358" s="24" t="s">
        <v>329</v>
      </c>
      <c r="F358" s="86">
        <v>172</v>
      </c>
      <c r="G358" s="80">
        <v>0</v>
      </c>
      <c r="H358" s="204"/>
      <c r="I358" s="204"/>
      <c r="J358" s="204"/>
      <c r="K358" s="204"/>
      <c r="L358" s="80">
        <v>0</v>
      </c>
      <c r="M358" s="203"/>
      <c r="N358" s="52">
        <v>0</v>
      </c>
      <c r="O358" s="204"/>
      <c r="P358" s="204"/>
      <c r="Q358" s="11">
        <v>7.6806742849000003</v>
      </c>
      <c r="R358" s="204"/>
      <c r="S358" s="204"/>
      <c r="T358" s="53">
        <v>10.9</v>
      </c>
      <c r="U358" s="204"/>
      <c r="V358" s="204"/>
      <c r="W358" s="11">
        <v>7.7226393488372</v>
      </c>
      <c r="X358" s="204"/>
      <c r="Y358" s="204"/>
      <c r="Z358" s="53">
        <v>10.9</v>
      </c>
      <c r="AA358" s="204"/>
      <c r="AB358" s="204"/>
      <c r="AC358" s="204"/>
      <c r="AD358" s="204"/>
      <c r="AE358" s="204"/>
      <c r="AF358" s="9">
        <v>3.4271661163366516</v>
      </c>
      <c r="AG358" s="9">
        <v>1202</v>
      </c>
      <c r="AH358" s="9">
        <v>0.44730031042760898</v>
      </c>
      <c r="AI358" s="9">
        <v>39</v>
      </c>
      <c r="AJ358" s="9">
        <v>2.56</v>
      </c>
      <c r="AK358" s="9" t="s">
        <v>248</v>
      </c>
      <c r="AL358" s="9">
        <v>172</v>
      </c>
      <c r="AM358" s="9">
        <v>3.4271661163366516</v>
      </c>
      <c r="AN358" s="9">
        <v>3.5044326241134751</v>
      </c>
      <c r="AO358" s="73">
        <v>0</v>
      </c>
      <c r="AP358" s="80">
        <v>0</v>
      </c>
      <c r="AQ358" s="80">
        <v>0</v>
      </c>
      <c r="AR358" s="224">
        <v>344</v>
      </c>
      <c r="AS358" s="224" t="s">
        <v>248</v>
      </c>
      <c r="AT358" s="11">
        <v>12290.037</v>
      </c>
      <c r="AU358" s="11">
        <v>0</v>
      </c>
      <c r="AV358" s="11">
        <v>0</v>
      </c>
      <c r="AW358" s="11">
        <v>344</v>
      </c>
      <c r="AX358" s="203" t="s">
        <v>248</v>
      </c>
      <c r="AY358" s="235" t="s">
        <v>248</v>
      </c>
      <c r="AZ358" s="138">
        <v>96678</v>
      </c>
      <c r="BA358" s="188" t="s">
        <v>248</v>
      </c>
      <c r="BB358" s="203" t="s">
        <v>248</v>
      </c>
      <c r="BC358" s="203" t="s">
        <v>248</v>
      </c>
      <c r="BD358" s="217" t="s">
        <v>61</v>
      </c>
      <c r="BE358" s="201" t="s">
        <v>62</v>
      </c>
      <c r="BF358" s="201" t="s">
        <v>63</v>
      </c>
      <c r="BG358" s="201" t="s">
        <v>196</v>
      </c>
      <c r="BH358" s="456" t="s">
        <v>515</v>
      </c>
      <c r="BI358" s="218" t="s">
        <v>64</v>
      </c>
      <c r="BJ358" s="370">
        <v>214</v>
      </c>
      <c r="BK358" s="370">
        <v>1</v>
      </c>
      <c r="BL358" s="219" t="s">
        <v>65</v>
      </c>
      <c r="BM358" s="52"/>
      <c r="BN358" s="218" t="s">
        <v>343</v>
      </c>
      <c r="BO358" s="217" t="s">
        <v>329</v>
      </c>
      <c r="BP358" s="201" t="s">
        <v>690</v>
      </c>
      <c r="BQ358" s="52" t="s">
        <v>718</v>
      </c>
    </row>
    <row r="359" spans="1:69" ht="15.75">
      <c r="A359" s="207" t="s">
        <v>37</v>
      </c>
      <c r="B359" s="208" t="s">
        <v>40</v>
      </c>
      <c r="C359" s="202" t="s">
        <v>35</v>
      </c>
      <c r="D359" s="210" t="s">
        <v>182</v>
      </c>
      <c r="E359" s="24" t="s">
        <v>329</v>
      </c>
      <c r="F359" s="86">
        <v>177</v>
      </c>
      <c r="G359" s="80">
        <v>2</v>
      </c>
      <c r="H359" s="204"/>
      <c r="I359" s="204"/>
      <c r="J359" s="204"/>
      <c r="K359" s="204"/>
      <c r="L359" s="80">
        <v>1</v>
      </c>
      <c r="M359" s="203"/>
      <c r="N359" s="52">
        <v>0</v>
      </c>
      <c r="O359" s="204"/>
      <c r="P359" s="204"/>
      <c r="Q359" s="11">
        <v>8.0809078505999992</v>
      </c>
      <c r="R359" s="204"/>
      <c r="S359" s="204"/>
      <c r="T359" s="53">
        <v>13.878571428571428</v>
      </c>
      <c r="U359" s="204"/>
      <c r="V359" s="204"/>
      <c r="W359" s="11">
        <v>8.1431549827586007</v>
      </c>
      <c r="X359" s="204"/>
      <c r="Y359" s="204"/>
      <c r="Z359" s="53">
        <v>13.95</v>
      </c>
      <c r="AA359" s="204"/>
      <c r="AB359" s="204"/>
      <c r="AC359" s="204"/>
      <c r="AD359" s="204"/>
      <c r="AE359" s="204"/>
      <c r="AF359" s="9">
        <v>3.0831034510397943</v>
      </c>
      <c r="AG359" s="9">
        <v>1218</v>
      </c>
      <c r="AH359" s="9">
        <v>0.62215875267783771</v>
      </c>
      <c r="AI359" s="9">
        <v>242</v>
      </c>
      <c r="AJ359" s="9">
        <v>2.0259162303664922</v>
      </c>
      <c r="AK359" s="9" t="s">
        <v>248</v>
      </c>
      <c r="AL359" s="9">
        <v>174</v>
      </c>
      <c r="AM359" s="9">
        <v>3.0831034510397943</v>
      </c>
      <c r="AN359" s="9">
        <v>3.1206293706293708</v>
      </c>
      <c r="AO359" s="73">
        <v>0</v>
      </c>
      <c r="AP359" s="80">
        <v>0</v>
      </c>
      <c r="AQ359" s="80">
        <v>0</v>
      </c>
      <c r="AR359" s="224">
        <v>350</v>
      </c>
      <c r="AS359" s="224" t="s">
        <v>248</v>
      </c>
      <c r="AT359" s="11">
        <v>12485.636</v>
      </c>
      <c r="AU359" s="11">
        <v>0</v>
      </c>
      <c r="AV359" s="11">
        <v>0</v>
      </c>
      <c r="AW359" s="11">
        <v>350</v>
      </c>
      <c r="AX359" s="203" t="s">
        <v>248</v>
      </c>
      <c r="AY359" s="235" t="s">
        <v>248</v>
      </c>
      <c r="AZ359" s="138">
        <v>96678</v>
      </c>
      <c r="BA359" s="188" t="s">
        <v>248</v>
      </c>
      <c r="BB359" s="203" t="s">
        <v>248</v>
      </c>
      <c r="BC359" s="203" t="s">
        <v>248</v>
      </c>
      <c r="BD359" s="217" t="s">
        <v>61</v>
      </c>
      <c r="BE359" s="201" t="s">
        <v>62</v>
      </c>
      <c r="BF359" s="201" t="s">
        <v>63</v>
      </c>
      <c r="BG359" s="201" t="s">
        <v>196</v>
      </c>
      <c r="BH359" s="456" t="s">
        <v>515</v>
      </c>
      <c r="BI359" s="218" t="s">
        <v>66</v>
      </c>
      <c r="BJ359" s="370">
        <v>214</v>
      </c>
      <c r="BK359" s="370">
        <v>7</v>
      </c>
      <c r="BL359" s="219" t="s">
        <v>65</v>
      </c>
      <c r="BM359" s="52"/>
      <c r="BN359" s="218" t="s">
        <v>343</v>
      </c>
      <c r="BO359" s="217" t="s">
        <v>329</v>
      </c>
      <c r="BP359" s="201" t="s">
        <v>690</v>
      </c>
      <c r="BQ359" s="52" t="s">
        <v>718</v>
      </c>
    </row>
    <row r="360" spans="1:69" ht="15.75">
      <c r="A360" s="207" t="s">
        <v>37</v>
      </c>
      <c r="B360" s="208" t="s">
        <v>40</v>
      </c>
      <c r="C360" s="202" t="s">
        <v>35</v>
      </c>
      <c r="D360" s="210" t="s">
        <v>182</v>
      </c>
      <c r="E360" s="24" t="s">
        <v>329</v>
      </c>
      <c r="F360" s="86">
        <v>170</v>
      </c>
      <c r="G360" s="80">
        <v>4</v>
      </c>
      <c r="H360" s="204"/>
      <c r="I360" s="204"/>
      <c r="J360" s="204"/>
      <c r="K360" s="204"/>
      <c r="L360" s="80">
        <v>1</v>
      </c>
      <c r="M360" s="203"/>
      <c r="N360" s="52">
        <v>0</v>
      </c>
      <c r="O360" s="204"/>
      <c r="P360" s="204"/>
      <c r="Q360" s="11">
        <v>6.8872179697</v>
      </c>
      <c r="R360" s="204"/>
      <c r="S360" s="204"/>
      <c r="T360" s="53">
        <v>8.4916666666666671</v>
      </c>
      <c r="U360" s="204"/>
      <c r="V360" s="204"/>
      <c r="W360" s="11">
        <v>7.0634058727272002</v>
      </c>
      <c r="X360" s="204"/>
      <c r="Y360" s="204"/>
      <c r="Z360" s="53">
        <v>8.4916666666666671</v>
      </c>
      <c r="AA360" s="204"/>
      <c r="AB360" s="204"/>
      <c r="AC360" s="204"/>
      <c r="AD360" s="204"/>
      <c r="AE360" s="204"/>
      <c r="AF360" s="9">
        <v>3.3646936747532141</v>
      </c>
      <c r="AG360" s="9">
        <v>1148</v>
      </c>
      <c r="AH360" s="9">
        <v>0.52291492654837413</v>
      </c>
      <c r="AI360" s="9">
        <v>89</v>
      </c>
      <c r="AJ360" s="9">
        <v>2.2768987341772151</v>
      </c>
      <c r="AK360" s="9" t="s">
        <v>248</v>
      </c>
      <c r="AL360" s="9">
        <v>159</v>
      </c>
      <c r="AM360" s="9">
        <v>3.3835130325867482</v>
      </c>
      <c r="AN360" s="9">
        <v>3.5037243947858472</v>
      </c>
      <c r="AO360" s="73">
        <v>0</v>
      </c>
      <c r="AP360" s="80">
        <v>0</v>
      </c>
      <c r="AQ360" s="80">
        <v>0</v>
      </c>
      <c r="AR360" s="224">
        <v>332</v>
      </c>
      <c r="AS360" s="224" t="s">
        <v>248</v>
      </c>
      <c r="AT360" s="11">
        <v>11711.627</v>
      </c>
      <c r="AU360" s="11">
        <v>154.089</v>
      </c>
      <c r="AV360" s="11">
        <v>0</v>
      </c>
      <c r="AW360" s="11">
        <v>332</v>
      </c>
      <c r="AX360" s="203" t="s">
        <v>248</v>
      </c>
      <c r="AY360" s="235" t="s">
        <v>248</v>
      </c>
      <c r="AZ360" s="138">
        <v>96678</v>
      </c>
      <c r="BA360" s="188" t="s">
        <v>248</v>
      </c>
      <c r="BB360" s="203" t="s">
        <v>248</v>
      </c>
      <c r="BC360" s="203" t="s">
        <v>248</v>
      </c>
      <c r="BD360" s="217" t="s">
        <v>61</v>
      </c>
      <c r="BE360" s="201" t="s">
        <v>62</v>
      </c>
      <c r="BF360" s="201" t="s">
        <v>63</v>
      </c>
      <c r="BG360" s="201" t="s">
        <v>196</v>
      </c>
      <c r="BH360" s="456" t="s">
        <v>515</v>
      </c>
      <c r="BI360" s="218" t="s">
        <v>67</v>
      </c>
      <c r="BJ360" s="370">
        <v>214</v>
      </c>
      <c r="BK360" s="370">
        <v>3</v>
      </c>
      <c r="BL360" s="219" t="s">
        <v>65</v>
      </c>
      <c r="BM360" s="52"/>
      <c r="BN360" s="218" t="s">
        <v>343</v>
      </c>
      <c r="BO360" s="217" t="s">
        <v>329</v>
      </c>
      <c r="BP360" s="201" t="s">
        <v>690</v>
      </c>
      <c r="BQ360" s="52" t="s">
        <v>718</v>
      </c>
    </row>
    <row r="361" spans="1:69" ht="15.75">
      <c r="A361" s="207" t="s">
        <v>37</v>
      </c>
      <c r="B361" s="208" t="s">
        <v>40</v>
      </c>
      <c r="C361" s="202" t="s">
        <v>35</v>
      </c>
      <c r="D361" s="210" t="s">
        <v>182</v>
      </c>
      <c r="E361" s="24" t="s">
        <v>329</v>
      </c>
      <c r="F361" s="86">
        <v>165</v>
      </c>
      <c r="G361" s="80">
        <v>1</v>
      </c>
      <c r="H361" s="204"/>
      <c r="I361" s="204"/>
      <c r="J361" s="204"/>
      <c r="K361" s="204"/>
      <c r="L361" s="80">
        <v>1</v>
      </c>
      <c r="M361" s="203"/>
      <c r="N361" s="52">
        <v>0</v>
      </c>
      <c r="O361" s="204"/>
      <c r="P361" s="204"/>
      <c r="Q361" s="11">
        <v>8.0254170244999994</v>
      </c>
      <c r="R361" s="204"/>
      <c r="S361" s="204"/>
      <c r="T361" s="53">
        <v>11.424999999999997</v>
      </c>
      <c r="U361" s="204"/>
      <c r="V361" s="204"/>
      <c r="W361" s="11">
        <v>8.1089875950919996</v>
      </c>
      <c r="X361" s="204"/>
      <c r="Y361" s="204"/>
      <c r="Z361" s="53">
        <v>10.962499999999999</v>
      </c>
      <c r="AA361" s="204"/>
      <c r="AB361" s="204"/>
      <c r="AC361" s="204"/>
      <c r="AD361" s="204"/>
      <c r="AE361" s="204"/>
      <c r="AF361" s="9">
        <v>2.8400840336034281</v>
      </c>
      <c r="AG361" s="9">
        <v>952</v>
      </c>
      <c r="AH361" s="9">
        <v>0.52881875587543903</v>
      </c>
      <c r="AI361" s="9">
        <v>186</v>
      </c>
      <c r="AJ361" s="9">
        <v>1.6641393442622952</v>
      </c>
      <c r="AK361" s="9" t="s">
        <v>248</v>
      </c>
      <c r="AL361" s="9">
        <v>0</v>
      </c>
      <c r="AM361" s="9"/>
      <c r="AN361" s="9"/>
      <c r="AO361" s="73">
        <v>0</v>
      </c>
      <c r="AP361" s="80">
        <v>0</v>
      </c>
      <c r="AQ361" s="80">
        <v>0</v>
      </c>
      <c r="AR361" s="224">
        <v>328</v>
      </c>
      <c r="AS361" s="224" t="s">
        <v>248</v>
      </c>
      <c r="AT361" s="11">
        <v>11682.861999999999</v>
      </c>
      <c r="AU361" s="11">
        <v>0</v>
      </c>
      <c r="AV361" s="11">
        <v>0</v>
      </c>
      <c r="AW361" s="11">
        <v>328</v>
      </c>
      <c r="AX361" s="203" t="s">
        <v>248</v>
      </c>
      <c r="AY361" s="235" t="s">
        <v>248</v>
      </c>
      <c r="AZ361" s="138">
        <v>96678</v>
      </c>
      <c r="BA361" s="188" t="s">
        <v>248</v>
      </c>
      <c r="BB361" s="203" t="s">
        <v>248</v>
      </c>
      <c r="BC361" s="203" t="s">
        <v>248</v>
      </c>
      <c r="BD361" s="217" t="s">
        <v>61</v>
      </c>
      <c r="BE361" s="201" t="s">
        <v>62</v>
      </c>
      <c r="BF361" s="201" t="s">
        <v>63</v>
      </c>
      <c r="BG361" s="201" t="s">
        <v>196</v>
      </c>
      <c r="BH361" s="456" t="s">
        <v>515</v>
      </c>
      <c r="BI361" s="218" t="s">
        <v>68</v>
      </c>
      <c r="BJ361" s="370">
        <v>214</v>
      </c>
      <c r="BK361" s="370">
        <v>4</v>
      </c>
      <c r="BL361" s="219" t="s">
        <v>65</v>
      </c>
      <c r="BM361" s="52"/>
      <c r="BN361" s="218" t="s">
        <v>343</v>
      </c>
      <c r="BO361" s="217" t="s">
        <v>329</v>
      </c>
      <c r="BP361" s="201" t="s">
        <v>690</v>
      </c>
      <c r="BQ361" s="52" t="s">
        <v>718</v>
      </c>
    </row>
    <row r="362" spans="1:69" ht="15.75">
      <c r="A362" s="207" t="s">
        <v>37</v>
      </c>
      <c r="B362" s="208" t="s">
        <v>40</v>
      </c>
      <c r="C362" s="202" t="s">
        <v>35</v>
      </c>
      <c r="D362" s="210" t="s">
        <v>182</v>
      </c>
      <c r="E362" s="24" t="s">
        <v>212</v>
      </c>
      <c r="F362" s="86">
        <v>38</v>
      </c>
      <c r="G362" s="80">
        <v>0</v>
      </c>
      <c r="H362" s="204"/>
      <c r="I362" s="204"/>
      <c r="J362" s="204"/>
      <c r="K362" s="204"/>
      <c r="L362" s="80">
        <v>0</v>
      </c>
      <c r="M362" s="203"/>
      <c r="N362" s="52">
        <v>0</v>
      </c>
      <c r="O362" s="204"/>
      <c r="P362" s="204"/>
      <c r="Q362" s="11">
        <v>5.8969472104999996</v>
      </c>
      <c r="R362" s="204"/>
      <c r="S362" s="204"/>
      <c r="T362" s="53">
        <v>11.55</v>
      </c>
      <c r="U362" s="204"/>
      <c r="V362" s="204"/>
      <c r="W362" s="11">
        <v>5.6087365789473003</v>
      </c>
      <c r="X362" s="204"/>
      <c r="Y362" s="204"/>
      <c r="Z362" s="53">
        <v>12.05</v>
      </c>
      <c r="AA362" s="204"/>
      <c r="AB362" s="204"/>
      <c r="AC362" s="204"/>
      <c r="AD362" s="204"/>
      <c r="AE362" s="204"/>
      <c r="AF362" s="9">
        <v>3.6792857382530557</v>
      </c>
      <c r="AG362" s="9">
        <v>266</v>
      </c>
      <c r="AH362" s="9">
        <v>0.45548391624420398</v>
      </c>
      <c r="AI362" s="9">
        <v>8</v>
      </c>
      <c r="AJ362" s="9">
        <v>2.703846153846154</v>
      </c>
      <c r="AK362" s="9" t="s">
        <v>248</v>
      </c>
      <c r="AL362" s="9">
        <v>37</v>
      </c>
      <c r="AM362" s="9">
        <v>3.7122394058234902</v>
      </c>
      <c r="AN362" s="9">
        <v>3.7210982658959537</v>
      </c>
      <c r="AO362" s="73">
        <v>0</v>
      </c>
      <c r="AP362" s="80">
        <v>0</v>
      </c>
      <c r="AQ362" s="80">
        <v>0</v>
      </c>
      <c r="AR362" s="224">
        <v>76</v>
      </c>
      <c r="AS362" s="224" t="s">
        <v>248</v>
      </c>
      <c r="AT362" s="11">
        <v>2669.0329999999999</v>
      </c>
      <c r="AU362" s="11">
        <v>47.709000000000003</v>
      </c>
      <c r="AV362" s="11">
        <v>0</v>
      </c>
      <c r="AW362" s="11">
        <v>74</v>
      </c>
      <c r="AX362" s="203" t="s">
        <v>248</v>
      </c>
      <c r="AY362" s="235" t="s">
        <v>248</v>
      </c>
      <c r="AZ362" s="138">
        <v>11113</v>
      </c>
      <c r="BA362" s="188" t="s">
        <v>248</v>
      </c>
      <c r="BB362" s="203" t="s">
        <v>248</v>
      </c>
      <c r="BC362" s="203" t="s">
        <v>248</v>
      </c>
      <c r="BD362" s="217" t="s">
        <v>61</v>
      </c>
      <c r="BE362" s="201" t="s">
        <v>62</v>
      </c>
      <c r="BF362" s="201" t="s">
        <v>63</v>
      </c>
      <c r="BG362" s="201" t="s">
        <v>196</v>
      </c>
      <c r="BH362" s="456" t="s">
        <v>514</v>
      </c>
      <c r="BI362" s="218" t="s">
        <v>64</v>
      </c>
      <c r="BJ362" s="370">
        <v>214</v>
      </c>
      <c r="BK362" s="370">
        <v>1</v>
      </c>
      <c r="BL362" s="219" t="s">
        <v>65</v>
      </c>
      <c r="BM362" s="52"/>
      <c r="BN362" s="218" t="s">
        <v>343</v>
      </c>
      <c r="BO362" s="217" t="s">
        <v>159</v>
      </c>
      <c r="BP362" s="201" t="s">
        <v>680</v>
      </c>
      <c r="BQ362" s="52" t="s">
        <v>714</v>
      </c>
    </row>
    <row r="363" spans="1:69" ht="15.75">
      <c r="A363" s="207" t="s">
        <v>37</v>
      </c>
      <c r="B363" s="208" t="s">
        <v>40</v>
      </c>
      <c r="C363" s="202" t="s">
        <v>35</v>
      </c>
      <c r="D363" s="210" t="s">
        <v>182</v>
      </c>
      <c r="E363" s="24" t="s">
        <v>212</v>
      </c>
      <c r="F363" s="86">
        <v>50</v>
      </c>
      <c r="G363" s="80">
        <v>0</v>
      </c>
      <c r="H363" s="204"/>
      <c r="I363" s="204"/>
      <c r="J363" s="204"/>
      <c r="K363" s="204"/>
      <c r="L363" s="80">
        <v>0</v>
      </c>
      <c r="M363" s="203"/>
      <c r="N363" s="52">
        <v>0</v>
      </c>
      <c r="O363" s="204"/>
      <c r="P363" s="204"/>
      <c r="Q363" s="11">
        <v>7.00787988</v>
      </c>
      <c r="R363" s="204"/>
      <c r="S363" s="204"/>
      <c r="T363" s="53">
        <v>12.916666666666666</v>
      </c>
      <c r="U363" s="204"/>
      <c r="V363" s="204"/>
      <c r="W363" s="11">
        <v>7.0342397800000001</v>
      </c>
      <c r="X363" s="204"/>
      <c r="Y363" s="204"/>
      <c r="Z363" s="53">
        <v>12.916666666666666</v>
      </c>
      <c r="AA363" s="204"/>
      <c r="AB363" s="204"/>
      <c r="AC363" s="204"/>
      <c r="AD363" s="204"/>
      <c r="AE363" s="204"/>
      <c r="AF363" s="9">
        <v>3.2612571423394341</v>
      </c>
      <c r="AG363" s="9">
        <v>350</v>
      </c>
      <c r="AH363" s="9">
        <v>0.46230172150103921</v>
      </c>
      <c r="AI363" s="9">
        <v>18</v>
      </c>
      <c r="AJ363" s="9">
        <v>2.4861111111111112</v>
      </c>
      <c r="AK363" s="9" t="s">
        <v>248</v>
      </c>
      <c r="AL363" s="9">
        <v>50</v>
      </c>
      <c r="AM363" s="9">
        <v>3.2612571423394341</v>
      </c>
      <c r="AN363" s="9">
        <v>3.3157894736842106</v>
      </c>
      <c r="AO363" s="73">
        <v>0</v>
      </c>
      <c r="AP363" s="80">
        <v>0</v>
      </c>
      <c r="AQ363" s="80">
        <v>0</v>
      </c>
      <c r="AR363" s="224">
        <v>100</v>
      </c>
      <c r="AS363" s="224" t="s">
        <v>248</v>
      </c>
      <c r="AT363" s="11">
        <v>3566.05</v>
      </c>
      <c r="AU363" s="11">
        <v>0</v>
      </c>
      <c r="AV363" s="11">
        <v>0</v>
      </c>
      <c r="AW363" s="11">
        <v>100</v>
      </c>
      <c r="AX363" s="203" t="s">
        <v>248</v>
      </c>
      <c r="AY363" s="235" t="s">
        <v>248</v>
      </c>
      <c r="AZ363" s="138">
        <v>11113</v>
      </c>
      <c r="BA363" s="188" t="s">
        <v>248</v>
      </c>
      <c r="BB363" s="203" t="s">
        <v>248</v>
      </c>
      <c r="BC363" s="203" t="s">
        <v>248</v>
      </c>
      <c r="BD363" s="217" t="s">
        <v>61</v>
      </c>
      <c r="BE363" s="201" t="s">
        <v>62</v>
      </c>
      <c r="BF363" s="201" t="s">
        <v>63</v>
      </c>
      <c r="BG363" s="201" t="s">
        <v>196</v>
      </c>
      <c r="BH363" s="456" t="s">
        <v>514</v>
      </c>
      <c r="BI363" s="218" t="s">
        <v>66</v>
      </c>
      <c r="BJ363" s="370">
        <v>214</v>
      </c>
      <c r="BK363" s="370">
        <v>7</v>
      </c>
      <c r="BL363" s="219" t="s">
        <v>65</v>
      </c>
      <c r="BM363" s="52"/>
      <c r="BN363" s="218" t="s">
        <v>343</v>
      </c>
      <c r="BO363" s="217" t="s">
        <v>159</v>
      </c>
      <c r="BP363" s="201" t="s">
        <v>680</v>
      </c>
      <c r="BQ363" s="52" t="s">
        <v>714</v>
      </c>
    </row>
    <row r="364" spans="1:69" ht="15.75">
      <c r="A364" s="207" t="s">
        <v>37</v>
      </c>
      <c r="B364" s="208" t="s">
        <v>40</v>
      </c>
      <c r="C364" s="202" t="s">
        <v>35</v>
      </c>
      <c r="D364" s="210" t="s">
        <v>182</v>
      </c>
      <c r="E364" s="24" t="s">
        <v>212</v>
      </c>
      <c r="F364" s="86">
        <v>29</v>
      </c>
      <c r="G364" s="80">
        <v>1</v>
      </c>
      <c r="H364" s="204"/>
      <c r="I364" s="204"/>
      <c r="J364" s="204"/>
      <c r="K364" s="204"/>
      <c r="L364" s="80">
        <v>0</v>
      </c>
      <c r="M364" s="203"/>
      <c r="N364" s="52">
        <v>0</v>
      </c>
      <c r="O364" s="204"/>
      <c r="P364" s="204"/>
      <c r="Q364" s="11">
        <v>6.2870353929</v>
      </c>
      <c r="R364" s="204"/>
      <c r="S364" s="204"/>
      <c r="T364" s="53">
        <v>8.2999999999999989</v>
      </c>
      <c r="U364" s="204"/>
      <c r="V364" s="204"/>
      <c r="W364" s="11">
        <v>6.3186070714284996</v>
      </c>
      <c r="X364" s="204"/>
      <c r="Y364" s="204"/>
      <c r="Z364" s="53">
        <v>8.2999999999999989</v>
      </c>
      <c r="AA364" s="204"/>
      <c r="AB364" s="204"/>
      <c r="AC364" s="204"/>
      <c r="AD364" s="204"/>
      <c r="AE364" s="204"/>
      <c r="AF364" s="9">
        <v>3.6053571433437108</v>
      </c>
      <c r="AG364" s="9">
        <v>196</v>
      </c>
      <c r="AH364" s="9">
        <v>0.35234877587973196</v>
      </c>
      <c r="AI364" s="9">
        <v>1</v>
      </c>
      <c r="AJ364" s="9">
        <v>2.8666666666666667</v>
      </c>
      <c r="AK364" s="9" t="s">
        <v>248</v>
      </c>
      <c r="AL364" s="9">
        <v>28</v>
      </c>
      <c r="AM364" s="9">
        <v>3.6053571433437108</v>
      </c>
      <c r="AN364" s="9">
        <v>3.6626984126984126</v>
      </c>
      <c r="AO364" s="73">
        <v>0</v>
      </c>
      <c r="AP364" s="80">
        <v>0</v>
      </c>
      <c r="AQ364" s="80">
        <v>0</v>
      </c>
      <c r="AR364" s="224">
        <v>56</v>
      </c>
      <c r="AS364" s="224" t="s">
        <v>248</v>
      </c>
      <c r="AT364" s="11">
        <v>2003.7349999999999</v>
      </c>
      <c r="AU364" s="11">
        <v>0</v>
      </c>
      <c r="AV364" s="11">
        <v>0</v>
      </c>
      <c r="AW364" s="11">
        <v>56</v>
      </c>
      <c r="AX364" s="203" t="s">
        <v>248</v>
      </c>
      <c r="AY364" s="235" t="s">
        <v>248</v>
      </c>
      <c r="AZ364" s="138">
        <v>11113</v>
      </c>
      <c r="BA364" s="188" t="s">
        <v>248</v>
      </c>
      <c r="BB364" s="203" t="s">
        <v>248</v>
      </c>
      <c r="BC364" s="203" t="s">
        <v>248</v>
      </c>
      <c r="BD364" s="217" t="s">
        <v>61</v>
      </c>
      <c r="BE364" s="201" t="s">
        <v>62</v>
      </c>
      <c r="BF364" s="201" t="s">
        <v>63</v>
      </c>
      <c r="BG364" s="201" t="s">
        <v>196</v>
      </c>
      <c r="BH364" s="456" t="s">
        <v>514</v>
      </c>
      <c r="BI364" s="218" t="s">
        <v>67</v>
      </c>
      <c r="BJ364" s="370">
        <v>214</v>
      </c>
      <c r="BK364" s="370">
        <v>3</v>
      </c>
      <c r="BL364" s="219" t="s">
        <v>65</v>
      </c>
      <c r="BM364" s="52"/>
      <c r="BN364" s="218" t="s">
        <v>343</v>
      </c>
      <c r="BO364" s="217" t="s">
        <v>159</v>
      </c>
      <c r="BP364" s="201" t="s">
        <v>680</v>
      </c>
      <c r="BQ364" s="52" t="s">
        <v>714</v>
      </c>
    </row>
    <row r="365" spans="1:69" ht="15.75">
      <c r="A365" s="207" t="s">
        <v>37</v>
      </c>
      <c r="B365" s="208" t="s">
        <v>40</v>
      </c>
      <c r="C365" s="202" t="s">
        <v>35</v>
      </c>
      <c r="D365" s="210" t="s">
        <v>182</v>
      </c>
      <c r="E365" s="24" t="s">
        <v>212</v>
      </c>
      <c r="F365" s="86">
        <v>14</v>
      </c>
      <c r="G365" s="80">
        <v>0</v>
      </c>
      <c r="H365" s="204"/>
      <c r="I365" s="204"/>
      <c r="J365" s="204"/>
      <c r="K365" s="204"/>
      <c r="L365" s="80">
        <v>0</v>
      </c>
      <c r="M365" s="203"/>
      <c r="N365" s="52">
        <v>0</v>
      </c>
      <c r="O365" s="204"/>
      <c r="P365" s="204"/>
      <c r="Q365" s="11">
        <v>7.0065713571000003</v>
      </c>
      <c r="R365" s="204"/>
      <c r="S365" s="204"/>
      <c r="T365" s="53">
        <v>8.6499999999999986</v>
      </c>
      <c r="U365" s="204"/>
      <c r="V365" s="204"/>
      <c r="W365" s="11">
        <v>7.1294999285714002</v>
      </c>
      <c r="X365" s="204"/>
      <c r="Y365" s="204"/>
      <c r="Z365" s="53">
        <v>8.6499999999999986</v>
      </c>
      <c r="AA365" s="204"/>
      <c r="AB365" s="204"/>
      <c r="AC365" s="204"/>
      <c r="AD365" s="204"/>
      <c r="AE365" s="204"/>
      <c r="AF365" s="9">
        <v>2.9812087881696097</v>
      </c>
      <c r="AG365" s="9">
        <v>91</v>
      </c>
      <c r="AH365" s="9">
        <v>0.4201742397536733</v>
      </c>
      <c r="AI365" s="9">
        <v>8</v>
      </c>
      <c r="AJ365" s="9">
        <v>1.99</v>
      </c>
      <c r="AK365" s="9" t="s">
        <v>248</v>
      </c>
      <c r="AL365" s="9">
        <v>0</v>
      </c>
      <c r="AM365" s="9"/>
      <c r="AN365" s="9"/>
      <c r="AO365" s="73">
        <v>0</v>
      </c>
      <c r="AP365" s="80">
        <v>0</v>
      </c>
      <c r="AQ365" s="80">
        <v>0</v>
      </c>
      <c r="AR365" s="224">
        <v>28</v>
      </c>
      <c r="AS365" s="224" t="s">
        <v>248</v>
      </c>
      <c r="AT365" s="11">
        <v>999.53399999999999</v>
      </c>
      <c r="AU365" s="11">
        <v>0</v>
      </c>
      <c r="AV365" s="11">
        <v>0</v>
      </c>
      <c r="AW365" s="11">
        <v>28</v>
      </c>
      <c r="AX365" s="203" t="s">
        <v>248</v>
      </c>
      <c r="AY365" s="235" t="s">
        <v>248</v>
      </c>
      <c r="AZ365" s="138">
        <v>11113</v>
      </c>
      <c r="BA365" s="188" t="s">
        <v>248</v>
      </c>
      <c r="BB365" s="203" t="s">
        <v>248</v>
      </c>
      <c r="BC365" s="203" t="s">
        <v>248</v>
      </c>
      <c r="BD365" s="217" t="s">
        <v>61</v>
      </c>
      <c r="BE365" s="201" t="s">
        <v>62</v>
      </c>
      <c r="BF365" s="201" t="s">
        <v>63</v>
      </c>
      <c r="BG365" s="201" t="s">
        <v>196</v>
      </c>
      <c r="BH365" s="456" t="s">
        <v>514</v>
      </c>
      <c r="BI365" s="218" t="s">
        <v>68</v>
      </c>
      <c r="BJ365" s="370">
        <v>214</v>
      </c>
      <c r="BK365" s="370">
        <v>4</v>
      </c>
      <c r="BL365" s="219" t="s">
        <v>65</v>
      </c>
      <c r="BM365" s="52"/>
      <c r="BN365" s="218" t="s">
        <v>343</v>
      </c>
      <c r="BO365" s="217" t="s">
        <v>159</v>
      </c>
      <c r="BP365" s="201" t="s">
        <v>680</v>
      </c>
      <c r="BQ365" s="52" t="s">
        <v>714</v>
      </c>
    </row>
    <row r="366" spans="1:69" ht="15.75">
      <c r="A366" s="207" t="s">
        <v>37</v>
      </c>
      <c r="B366" s="208" t="s">
        <v>40</v>
      </c>
      <c r="C366" s="202" t="s">
        <v>35</v>
      </c>
      <c r="D366" s="210" t="s">
        <v>182</v>
      </c>
      <c r="E366" s="24" t="s">
        <v>589</v>
      </c>
      <c r="F366" s="86">
        <v>101</v>
      </c>
      <c r="G366" s="80">
        <v>0</v>
      </c>
      <c r="H366" s="204"/>
      <c r="I366" s="204"/>
      <c r="J366" s="204"/>
      <c r="K366" s="204"/>
      <c r="L366" s="80">
        <v>0</v>
      </c>
      <c r="M366" s="203"/>
      <c r="N366" s="52">
        <v>0</v>
      </c>
      <c r="O366" s="204"/>
      <c r="P366" s="204"/>
      <c r="Q366" s="11">
        <v>5.2896732276999998</v>
      </c>
      <c r="R366" s="204"/>
      <c r="S366" s="204"/>
      <c r="T366" s="53">
        <v>6.4937499999999986</v>
      </c>
      <c r="U366" s="204"/>
      <c r="V366" s="204"/>
      <c r="W366" s="11">
        <v>4.9709702772276998</v>
      </c>
      <c r="X366" s="204"/>
      <c r="Y366" s="204"/>
      <c r="Z366" s="53">
        <v>6.2374999999999972</v>
      </c>
      <c r="AA366" s="204"/>
      <c r="AB366" s="204"/>
      <c r="AC366" s="204"/>
      <c r="AD366" s="204"/>
      <c r="AE366" s="204"/>
      <c r="AF366" s="9">
        <v>3.7502263290372895</v>
      </c>
      <c r="AG366" s="9">
        <v>707</v>
      </c>
      <c r="AH366" s="9">
        <v>0.33694483317622892</v>
      </c>
      <c r="AI366" s="9">
        <v>9</v>
      </c>
      <c r="AJ366" s="9">
        <v>3.0630102040816327</v>
      </c>
      <c r="AK366" s="9" t="s">
        <v>248</v>
      </c>
      <c r="AL366" s="9">
        <v>101</v>
      </c>
      <c r="AM366" s="9">
        <v>3.7502263290372895</v>
      </c>
      <c r="AN366" s="9">
        <v>3.7288385826771653</v>
      </c>
      <c r="AO366" s="73">
        <v>0</v>
      </c>
      <c r="AP366" s="80">
        <v>0</v>
      </c>
      <c r="AQ366" s="80">
        <v>0</v>
      </c>
      <c r="AR366" s="224">
        <v>202</v>
      </c>
      <c r="AS366" s="224" t="s">
        <v>248</v>
      </c>
      <c r="AT366" s="11">
        <v>7217.4129999999996</v>
      </c>
      <c r="AU366" s="11">
        <v>0</v>
      </c>
      <c r="AV366" s="11">
        <v>0</v>
      </c>
      <c r="AW366" s="11">
        <v>202</v>
      </c>
      <c r="AX366" s="203" t="s">
        <v>248</v>
      </c>
      <c r="AY366" s="235" t="s">
        <v>248</v>
      </c>
      <c r="AZ366" s="138">
        <v>43305</v>
      </c>
      <c r="BA366" s="188" t="s">
        <v>248</v>
      </c>
      <c r="BB366" s="203" t="s">
        <v>248</v>
      </c>
      <c r="BC366" s="203" t="s">
        <v>248</v>
      </c>
      <c r="BD366" s="217" t="s">
        <v>61</v>
      </c>
      <c r="BE366" s="201" t="s">
        <v>62</v>
      </c>
      <c r="BF366" s="201" t="s">
        <v>63</v>
      </c>
      <c r="BG366" s="201" t="s">
        <v>196</v>
      </c>
      <c r="BH366" s="456" t="s">
        <v>513</v>
      </c>
      <c r="BI366" s="218" t="s">
        <v>64</v>
      </c>
      <c r="BJ366" s="370">
        <v>214</v>
      </c>
      <c r="BK366" s="370">
        <v>1</v>
      </c>
      <c r="BL366" s="219" t="s">
        <v>65</v>
      </c>
      <c r="BM366" s="52"/>
      <c r="BN366" s="218" t="s">
        <v>343</v>
      </c>
      <c r="BO366" s="217" t="s">
        <v>55</v>
      </c>
      <c r="BP366" s="201" t="s">
        <v>684</v>
      </c>
      <c r="BQ366" s="52" t="s">
        <v>716</v>
      </c>
    </row>
    <row r="367" spans="1:69" ht="16.5" thickBot="1">
      <c r="A367" s="151" t="s">
        <v>37</v>
      </c>
      <c r="B367" s="152" t="s">
        <v>40</v>
      </c>
      <c r="C367" s="153" t="s">
        <v>35</v>
      </c>
      <c r="D367" s="154" t="s">
        <v>182</v>
      </c>
      <c r="E367" s="190" t="s">
        <v>589</v>
      </c>
      <c r="F367" s="191">
        <v>103</v>
      </c>
      <c r="G367" s="192">
        <v>1</v>
      </c>
      <c r="H367" s="161"/>
      <c r="I367" s="161"/>
      <c r="J367" s="161"/>
      <c r="K367" s="161"/>
      <c r="L367" s="192">
        <v>1</v>
      </c>
      <c r="M367" s="158"/>
      <c r="N367" s="160">
        <v>0</v>
      </c>
      <c r="O367" s="161"/>
      <c r="P367" s="161"/>
      <c r="Q367" s="194">
        <v>7.2536829999999997</v>
      </c>
      <c r="R367" s="161"/>
      <c r="S367" s="161"/>
      <c r="T367" s="193">
        <v>12.868749999999999</v>
      </c>
      <c r="U367" s="161"/>
      <c r="V367" s="161"/>
      <c r="W367" s="194">
        <v>7.2999800495049003</v>
      </c>
      <c r="X367" s="161"/>
      <c r="Y367" s="161"/>
      <c r="Z367" s="193">
        <v>12.868749999999999</v>
      </c>
      <c r="AA367" s="161"/>
      <c r="AB367" s="161"/>
      <c r="AC367" s="161"/>
      <c r="AD367" s="161"/>
      <c r="AE367" s="161"/>
      <c r="AF367" s="178">
        <v>3.0586704420402664</v>
      </c>
      <c r="AG367" s="178">
        <v>707</v>
      </c>
      <c r="AH367" s="178">
        <v>0.602092248638191</v>
      </c>
      <c r="AI367" s="178">
        <v>141</v>
      </c>
      <c r="AJ367" s="178">
        <v>2.0283482142857143</v>
      </c>
      <c r="AK367" s="178" t="s">
        <v>248</v>
      </c>
      <c r="AL367" s="178">
        <v>101</v>
      </c>
      <c r="AM367" s="178">
        <v>3.0586704420402664</v>
      </c>
      <c r="AN367" s="178">
        <v>3.0645604395604398</v>
      </c>
      <c r="AO367" s="195">
        <v>0</v>
      </c>
      <c r="AP367" s="192">
        <v>0</v>
      </c>
      <c r="AQ367" s="192">
        <v>0</v>
      </c>
      <c r="AR367" s="226">
        <v>204</v>
      </c>
      <c r="AS367" s="226" t="s">
        <v>248</v>
      </c>
      <c r="AT367" s="194">
        <v>7247.9390000000003</v>
      </c>
      <c r="AU367" s="194">
        <v>0</v>
      </c>
      <c r="AV367" s="194">
        <v>0</v>
      </c>
      <c r="AW367" s="194">
        <v>204</v>
      </c>
      <c r="AX367" s="203" t="s">
        <v>248</v>
      </c>
      <c r="AY367" s="236" t="s">
        <v>248</v>
      </c>
      <c r="AZ367" s="156">
        <v>43305</v>
      </c>
      <c r="BA367" s="232" t="s">
        <v>248</v>
      </c>
      <c r="BB367" s="158" t="s">
        <v>248</v>
      </c>
      <c r="BC367" s="203" t="s">
        <v>248</v>
      </c>
      <c r="BD367" s="162" t="s">
        <v>61</v>
      </c>
      <c r="BE367" s="163" t="s">
        <v>62</v>
      </c>
      <c r="BF367" s="163" t="s">
        <v>63</v>
      </c>
      <c r="BG367" s="163" t="s">
        <v>196</v>
      </c>
      <c r="BH367" s="457" t="s">
        <v>513</v>
      </c>
      <c r="BI367" s="164" t="s">
        <v>66</v>
      </c>
      <c r="BJ367" s="383">
        <v>214</v>
      </c>
      <c r="BK367" s="383">
        <v>7</v>
      </c>
      <c r="BL367" s="166" t="s">
        <v>65</v>
      </c>
      <c r="BM367" s="160"/>
      <c r="BN367" s="164" t="s">
        <v>343</v>
      </c>
      <c r="BO367" s="162" t="s">
        <v>55</v>
      </c>
      <c r="BP367" s="163" t="s">
        <v>684</v>
      </c>
      <c r="BQ367" s="160" t="s">
        <v>716</v>
      </c>
    </row>
    <row r="368" spans="1:69" ht="15.75">
      <c r="A368" s="207" t="s">
        <v>37</v>
      </c>
      <c r="B368" s="208" t="s">
        <v>40</v>
      </c>
      <c r="C368" s="202" t="s">
        <v>35</v>
      </c>
      <c r="D368" s="210" t="s">
        <v>182</v>
      </c>
      <c r="E368" s="24" t="s">
        <v>589</v>
      </c>
      <c r="F368" s="86">
        <v>88</v>
      </c>
      <c r="G368" s="80">
        <v>0</v>
      </c>
      <c r="H368" s="204"/>
      <c r="I368" s="204"/>
      <c r="J368" s="204"/>
      <c r="K368" s="204"/>
      <c r="L368" s="80">
        <v>0</v>
      </c>
      <c r="M368" s="203"/>
      <c r="N368" s="52">
        <v>0</v>
      </c>
      <c r="O368" s="204"/>
      <c r="P368" s="204"/>
      <c r="Q368" s="11">
        <v>6.0905112386000004</v>
      </c>
      <c r="R368" s="204"/>
      <c r="S368" s="204"/>
      <c r="T368" s="53">
        <v>8.6</v>
      </c>
      <c r="U368" s="204"/>
      <c r="V368" s="204"/>
      <c r="W368" s="11">
        <v>5.4066022613635996</v>
      </c>
      <c r="X368" s="204"/>
      <c r="Y368" s="204"/>
      <c r="Z368" s="53">
        <v>8.2999999999999972</v>
      </c>
      <c r="AA368" s="204"/>
      <c r="AB368" s="204"/>
      <c r="AC368" s="204"/>
      <c r="AD368" s="204"/>
      <c r="AE368" s="204"/>
      <c r="AF368" s="9">
        <v>3.6075974118399938</v>
      </c>
      <c r="AG368" s="9">
        <v>616</v>
      </c>
      <c r="AH368" s="9">
        <v>0.41338135703181322</v>
      </c>
      <c r="AI368" s="9">
        <v>16</v>
      </c>
      <c r="AJ368" s="9">
        <v>2.676190476190476</v>
      </c>
      <c r="AK368" s="9" t="s">
        <v>248</v>
      </c>
      <c r="AL368" s="9">
        <v>87</v>
      </c>
      <c r="AM368" s="9">
        <v>3.6200821115857083</v>
      </c>
      <c r="AN368" s="9">
        <v>3.6571246819338423</v>
      </c>
      <c r="AO368" s="73">
        <v>0</v>
      </c>
      <c r="AP368" s="80">
        <v>0</v>
      </c>
      <c r="AQ368" s="80">
        <v>0</v>
      </c>
      <c r="AR368" s="224">
        <v>176</v>
      </c>
      <c r="AS368" s="224" t="s">
        <v>248</v>
      </c>
      <c r="AT368" s="11">
        <v>6298.1390000000001</v>
      </c>
      <c r="AU368" s="11">
        <v>0</v>
      </c>
      <c r="AV368" s="11">
        <v>0</v>
      </c>
      <c r="AW368" s="11">
        <v>176</v>
      </c>
      <c r="AX368" s="203" t="s">
        <v>248</v>
      </c>
      <c r="AY368" s="235" t="s">
        <v>248</v>
      </c>
      <c r="AZ368" s="138">
        <v>43305</v>
      </c>
      <c r="BA368" s="188" t="s">
        <v>248</v>
      </c>
      <c r="BB368" s="203" t="s">
        <v>248</v>
      </c>
      <c r="BC368" s="203" t="s">
        <v>248</v>
      </c>
      <c r="BD368" s="217" t="s">
        <v>61</v>
      </c>
      <c r="BE368" s="201" t="s">
        <v>62</v>
      </c>
      <c r="BF368" s="201" t="s">
        <v>63</v>
      </c>
      <c r="BG368" s="201" t="s">
        <v>196</v>
      </c>
      <c r="BH368" s="456" t="s">
        <v>513</v>
      </c>
      <c r="BI368" s="218" t="s">
        <v>67</v>
      </c>
      <c r="BJ368" s="370">
        <v>214</v>
      </c>
      <c r="BK368" s="370">
        <v>3</v>
      </c>
      <c r="BL368" s="219" t="s">
        <v>65</v>
      </c>
      <c r="BM368" s="52"/>
      <c r="BN368" s="218" t="s">
        <v>343</v>
      </c>
      <c r="BO368" s="211" t="s">
        <v>55</v>
      </c>
      <c r="BP368" s="212" t="s">
        <v>684</v>
      </c>
      <c r="BQ368" s="62" t="s">
        <v>716</v>
      </c>
    </row>
    <row r="369" spans="1:69" ht="15.75">
      <c r="A369" s="207" t="s">
        <v>37</v>
      </c>
      <c r="B369" s="208" t="s">
        <v>40</v>
      </c>
      <c r="C369" s="202" t="s">
        <v>35</v>
      </c>
      <c r="D369" s="210" t="s">
        <v>182</v>
      </c>
      <c r="E369" s="24" t="s">
        <v>589</v>
      </c>
      <c r="F369" s="86">
        <v>43</v>
      </c>
      <c r="G369" s="80">
        <v>0</v>
      </c>
      <c r="H369" s="204"/>
      <c r="I369" s="204"/>
      <c r="J369" s="204"/>
      <c r="K369" s="204"/>
      <c r="L369" s="80">
        <v>0</v>
      </c>
      <c r="M369" s="203"/>
      <c r="N369" s="52">
        <v>0</v>
      </c>
      <c r="O369" s="204"/>
      <c r="P369" s="204"/>
      <c r="Q369" s="11">
        <v>7.5742091162999996</v>
      </c>
      <c r="R369" s="204"/>
      <c r="S369" s="204"/>
      <c r="T369" s="53">
        <v>9.4625000000000004</v>
      </c>
      <c r="U369" s="204"/>
      <c r="V369" s="204"/>
      <c r="W369" s="11">
        <v>7.6252788372092999</v>
      </c>
      <c r="X369" s="204"/>
      <c r="Y369" s="204"/>
      <c r="Z369" s="53">
        <v>9.4749999999999996</v>
      </c>
      <c r="AA369" s="204"/>
      <c r="AB369" s="204"/>
      <c r="AC369" s="204"/>
      <c r="AD369" s="204"/>
      <c r="AE369" s="204"/>
      <c r="AF369" s="9">
        <v>2.7676190539282195</v>
      </c>
      <c r="AG369" s="9">
        <v>294</v>
      </c>
      <c r="AH369" s="9">
        <v>0.2526164304000913</v>
      </c>
      <c r="AI369" s="9">
        <v>39</v>
      </c>
      <c r="AJ369" s="9">
        <v>2.1453947368421051</v>
      </c>
      <c r="AK369" s="9" t="s">
        <v>248</v>
      </c>
      <c r="AL369" s="9">
        <v>0</v>
      </c>
      <c r="AM369" s="9"/>
      <c r="AN369" s="9"/>
      <c r="AO369" s="73">
        <v>0</v>
      </c>
      <c r="AP369" s="80">
        <v>0</v>
      </c>
      <c r="AQ369" s="80">
        <v>0</v>
      </c>
      <c r="AR369" s="224">
        <v>86</v>
      </c>
      <c r="AS369" s="224" t="s">
        <v>248</v>
      </c>
      <c r="AT369" s="11">
        <v>3076.623</v>
      </c>
      <c r="AU369" s="11">
        <v>0</v>
      </c>
      <c r="AV369" s="11">
        <v>0</v>
      </c>
      <c r="AW369" s="11">
        <v>86</v>
      </c>
      <c r="AX369" s="203" t="s">
        <v>248</v>
      </c>
      <c r="AY369" s="235" t="s">
        <v>248</v>
      </c>
      <c r="AZ369" s="138">
        <v>43305</v>
      </c>
      <c r="BA369" s="188" t="s">
        <v>248</v>
      </c>
      <c r="BB369" s="203" t="s">
        <v>248</v>
      </c>
      <c r="BC369" s="203" t="s">
        <v>248</v>
      </c>
      <c r="BD369" s="217" t="s">
        <v>61</v>
      </c>
      <c r="BE369" s="201" t="s">
        <v>62</v>
      </c>
      <c r="BF369" s="201" t="s">
        <v>63</v>
      </c>
      <c r="BG369" s="201" t="s">
        <v>196</v>
      </c>
      <c r="BH369" s="456" t="s">
        <v>513</v>
      </c>
      <c r="BI369" s="218" t="s">
        <v>68</v>
      </c>
      <c r="BJ369" s="370">
        <v>214</v>
      </c>
      <c r="BK369" s="370">
        <v>4</v>
      </c>
      <c r="BL369" s="219" t="s">
        <v>65</v>
      </c>
      <c r="BM369" s="52"/>
      <c r="BN369" s="218" t="s">
        <v>343</v>
      </c>
      <c r="BO369" s="217" t="s">
        <v>55</v>
      </c>
      <c r="BP369" s="201" t="s">
        <v>684</v>
      </c>
      <c r="BQ369" s="52" t="s">
        <v>716</v>
      </c>
    </row>
    <row r="370" spans="1:69" ht="15.75">
      <c r="A370" s="207" t="s">
        <v>37</v>
      </c>
      <c r="B370" s="208" t="s">
        <v>40</v>
      </c>
      <c r="C370" s="202" t="s">
        <v>35</v>
      </c>
      <c r="D370" s="210" t="s">
        <v>182</v>
      </c>
      <c r="E370" s="24" t="s">
        <v>610</v>
      </c>
      <c r="F370" s="86">
        <v>132</v>
      </c>
      <c r="G370" s="80">
        <v>0</v>
      </c>
      <c r="H370" s="204"/>
      <c r="I370" s="204"/>
      <c r="J370" s="204"/>
      <c r="K370" s="204"/>
      <c r="L370" s="80">
        <v>0</v>
      </c>
      <c r="M370" s="203"/>
      <c r="N370" s="52">
        <v>0</v>
      </c>
      <c r="O370" s="204"/>
      <c r="P370" s="204"/>
      <c r="Q370" s="11">
        <v>5.6087195908999998</v>
      </c>
      <c r="R370" s="204"/>
      <c r="S370" s="204"/>
      <c r="T370" s="53">
        <v>6.8999999999999995</v>
      </c>
      <c r="U370" s="204"/>
      <c r="V370" s="204"/>
      <c r="W370" s="11">
        <v>5.1827119772727004</v>
      </c>
      <c r="X370" s="204"/>
      <c r="Y370" s="204"/>
      <c r="Z370" s="53">
        <v>6.5666666666666655</v>
      </c>
      <c r="AA370" s="204"/>
      <c r="AB370" s="204"/>
      <c r="AC370" s="204"/>
      <c r="AD370" s="204"/>
      <c r="AE370" s="204"/>
      <c r="AF370" s="9">
        <v>3.7016558620062732</v>
      </c>
      <c r="AG370" s="9">
        <v>924</v>
      </c>
      <c r="AH370" s="9">
        <v>0.40509220109553307</v>
      </c>
      <c r="AI370" s="9">
        <v>17</v>
      </c>
      <c r="AJ370" s="9">
        <v>2.7979591836734694</v>
      </c>
      <c r="AK370" s="9" t="s">
        <v>248</v>
      </c>
      <c r="AL370" s="9">
        <v>132</v>
      </c>
      <c r="AM370" s="9">
        <v>3.7016558620062732</v>
      </c>
      <c r="AN370" s="9">
        <v>3.7164536741214058</v>
      </c>
      <c r="AO370" s="73">
        <v>0</v>
      </c>
      <c r="AP370" s="80">
        <v>0</v>
      </c>
      <c r="AQ370" s="80">
        <v>0</v>
      </c>
      <c r="AR370" s="224">
        <v>264</v>
      </c>
      <c r="AS370" s="224" t="s">
        <v>248</v>
      </c>
      <c r="AT370" s="11">
        <v>9411.6329999999998</v>
      </c>
      <c r="AU370" s="11">
        <v>0</v>
      </c>
      <c r="AV370" s="11">
        <v>0</v>
      </c>
      <c r="AW370" s="11">
        <v>264</v>
      </c>
      <c r="AX370" s="203" t="s">
        <v>248</v>
      </c>
      <c r="AY370" s="235" t="s">
        <v>248</v>
      </c>
      <c r="AZ370" s="138">
        <v>70386</v>
      </c>
      <c r="BA370" s="188" t="s">
        <v>248</v>
      </c>
      <c r="BB370" s="203" t="s">
        <v>248</v>
      </c>
      <c r="BC370" s="203" t="s">
        <v>248</v>
      </c>
      <c r="BD370" s="217" t="s">
        <v>61</v>
      </c>
      <c r="BE370" s="201" t="s">
        <v>62</v>
      </c>
      <c r="BF370" s="201" t="s">
        <v>63</v>
      </c>
      <c r="BG370" s="201" t="s">
        <v>196</v>
      </c>
      <c r="BH370" s="456" t="s">
        <v>712</v>
      </c>
      <c r="BI370" s="218" t="s">
        <v>64</v>
      </c>
      <c r="BJ370" s="370">
        <v>214</v>
      </c>
      <c r="BK370" s="370">
        <v>1</v>
      </c>
      <c r="BL370" s="219" t="s">
        <v>65</v>
      </c>
      <c r="BM370" s="52"/>
      <c r="BN370" s="218" t="s">
        <v>343</v>
      </c>
      <c r="BO370" s="217" t="s">
        <v>53</v>
      </c>
      <c r="BP370" s="201" t="s">
        <v>704</v>
      </c>
      <c r="BQ370" s="52" t="s">
        <v>714</v>
      </c>
    </row>
    <row r="371" spans="1:69" ht="15.75">
      <c r="A371" s="207" t="s">
        <v>37</v>
      </c>
      <c r="B371" s="208" t="s">
        <v>40</v>
      </c>
      <c r="C371" s="202" t="s">
        <v>35</v>
      </c>
      <c r="D371" s="210" t="s">
        <v>182</v>
      </c>
      <c r="E371" s="24" t="s">
        <v>610</v>
      </c>
      <c r="F371" s="86">
        <v>122</v>
      </c>
      <c r="G371" s="80">
        <v>6</v>
      </c>
      <c r="H371" s="204"/>
      <c r="I371" s="204"/>
      <c r="J371" s="204"/>
      <c r="K371" s="204"/>
      <c r="L371" s="80">
        <v>0</v>
      </c>
      <c r="M371" s="203"/>
      <c r="N371" s="52">
        <v>0</v>
      </c>
      <c r="O371" s="204"/>
      <c r="P371" s="204"/>
      <c r="Q371" s="11">
        <v>8.2678877759000002</v>
      </c>
      <c r="R371" s="204"/>
      <c r="S371" s="204"/>
      <c r="T371" s="53">
        <v>13.866666666666665</v>
      </c>
      <c r="U371" s="204"/>
      <c r="V371" s="204"/>
      <c r="W371" s="11">
        <v>8.4847325862067997</v>
      </c>
      <c r="X371" s="204"/>
      <c r="Y371" s="204"/>
      <c r="Z371" s="53">
        <v>14.549999999999997</v>
      </c>
      <c r="AA371" s="204"/>
      <c r="AB371" s="204"/>
      <c r="AC371" s="204"/>
      <c r="AD371" s="204"/>
      <c r="AE371" s="204"/>
      <c r="AF371" s="9">
        <v>3.3688345971262836</v>
      </c>
      <c r="AG371" s="9">
        <v>786</v>
      </c>
      <c r="AH371" s="9">
        <v>0.5778604062964624</v>
      </c>
      <c r="AI371" s="9">
        <v>51</v>
      </c>
      <c r="AJ371" s="9">
        <v>2.117777777777778</v>
      </c>
      <c r="AK371" s="9" t="s">
        <v>248</v>
      </c>
      <c r="AL371" s="9">
        <v>111</v>
      </c>
      <c r="AM371" s="9">
        <v>3.3877734989119612</v>
      </c>
      <c r="AN371" s="9">
        <v>3.5006887052341598</v>
      </c>
      <c r="AO371" s="73">
        <v>0</v>
      </c>
      <c r="AP371" s="80">
        <v>0</v>
      </c>
      <c r="AQ371" s="80">
        <v>0</v>
      </c>
      <c r="AR371" s="224">
        <v>232</v>
      </c>
      <c r="AS371" s="224" t="s">
        <v>248</v>
      </c>
      <c r="AT371" s="11">
        <v>7973.3940000000002</v>
      </c>
      <c r="AU371" s="11">
        <v>320.89</v>
      </c>
      <c r="AV371" s="11">
        <v>0</v>
      </c>
      <c r="AW371" s="11">
        <v>232</v>
      </c>
      <c r="AX371" s="203" t="s">
        <v>248</v>
      </c>
      <c r="AY371" s="235" t="s">
        <v>248</v>
      </c>
      <c r="AZ371" s="138">
        <v>70386</v>
      </c>
      <c r="BA371" s="188" t="s">
        <v>248</v>
      </c>
      <c r="BB371" s="203" t="s">
        <v>248</v>
      </c>
      <c r="BC371" s="203" t="s">
        <v>248</v>
      </c>
      <c r="BD371" s="217" t="s">
        <v>61</v>
      </c>
      <c r="BE371" s="201" t="s">
        <v>62</v>
      </c>
      <c r="BF371" s="201" t="s">
        <v>63</v>
      </c>
      <c r="BG371" s="201" t="s">
        <v>196</v>
      </c>
      <c r="BH371" s="455" t="s">
        <v>712</v>
      </c>
      <c r="BI371" s="218" t="s">
        <v>66</v>
      </c>
      <c r="BJ371" s="370">
        <v>214</v>
      </c>
      <c r="BK371" s="370">
        <v>7</v>
      </c>
      <c r="BL371" s="219" t="s">
        <v>65</v>
      </c>
      <c r="BM371" s="52"/>
      <c r="BN371" s="218" t="s">
        <v>343</v>
      </c>
      <c r="BO371" s="217" t="s">
        <v>53</v>
      </c>
      <c r="BP371" s="201" t="s">
        <v>704</v>
      </c>
      <c r="BQ371" s="52" t="s">
        <v>714</v>
      </c>
    </row>
    <row r="372" spans="1:69" ht="15.75">
      <c r="A372" s="207" t="s">
        <v>37</v>
      </c>
      <c r="B372" s="208" t="s">
        <v>40</v>
      </c>
      <c r="C372" s="202" t="s">
        <v>35</v>
      </c>
      <c r="D372" s="210" t="s">
        <v>182</v>
      </c>
      <c r="E372" s="24" t="s">
        <v>610</v>
      </c>
      <c r="F372" s="86">
        <v>126</v>
      </c>
      <c r="G372" s="80">
        <v>0</v>
      </c>
      <c r="H372" s="204"/>
      <c r="I372" s="204"/>
      <c r="J372" s="204"/>
      <c r="K372" s="204"/>
      <c r="L372" s="80">
        <v>0</v>
      </c>
      <c r="M372" s="203"/>
      <c r="N372" s="52">
        <v>0</v>
      </c>
      <c r="O372" s="204"/>
      <c r="P372" s="204"/>
      <c r="Q372" s="11">
        <v>7.0403252301999997</v>
      </c>
      <c r="R372" s="204"/>
      <c r="S372" s="204"/>
      <c r="T372" s="53">
        <v>8.9499999999999975</v>
      </c>
      <c r="U372" s="204"/>
      <c r="V372" s="204"/>
      <c r="W372" s="11">
        <v>7.0978966587301002</v>
      </c>
      <c r="X372" s="204"/>
      <c r="Y372" s="204"/>
      <c r="Z372" s="53">
        <v>9.1166666666666654</v>
      </c>
      <c r="AA372" s="204"/>
      <c r="AB372" s="204"/>
      <c r="AC372" s="204"/>
      <c r="AD372" s="204"/>
      <c r="AE372" s="204"/>
      <c r="AF372" s="9">
        <v>3.4136621362768333</v>
      </c>
      <c r="AG372" s="9">
        <v>882</v>
      </c>
      <c r="AH372" s="9">
        <v>0.51365513153093689</v>
      </c>
      <c r="AI372" s="9">
        <v>63</v>
      </c>
      <c r="AJ372" s="9">
        <v>2.3182692307692307</v>
      </c>
      <c r="AK372" s="9" t="s">
        <v>248</v>
      </c>
      <c r="AL372" s="9">
        <v>126</v>
      </c>
      <c r="AM372" s="9">
        <v>3.4136621362768333</v>
      </c>
      <c r="AN372" s="9">
        <v>3.5476718403547673</v>
      </c>
      <c r="AO372" s="73">
        <v>0</v>
      </c>
      <c r="AP372" s="80">
        <v>0</v>
      </c>
      <c r="AQ372" s="80">
        <v>0</v>
      </c>
      <c r="AR372" s="224">
        <v>252</v>
      </c>
      <c r="AS372" s="224" t="s">
        <v>248</v>
      </c>
      <c r="AT372" s="11">
        <v>9010.6720000000005</v>
      </c>
      <c r="AU372" s="11">
        <v>0</v>
      </c>
      <c r="AV372" s="11">
        <v>0</v>
      </c>
      <c r="AW372" s="11">
        <v>252</v>
      </c>
      <c r="AX372" s="203" t="s">
        <v>248</v>
      </c>
      <c r="AY372" s="235" t="s">
        <v>248</v>
      </c>
      <c r="AZ372" s="138">
        <v>70386</v>
      </c>
      <c r="BA372" s="188" t="s">
        <v>248</v>
      </c>
      <c r="BB372" s="203" t="s">
        <v>248</v>
      </c>
      <c r="BC372" s="203" t="s">
        <v>248</v>
      </c>
      <c r="BD372" s="217" t="s">
        <v>61</v>
      </c>
      <c r="BE372" s="201" t="s">
        <v>62</v>
      </c>
      <c r="BF372" s="201" t="s">
        <v>63</v>
      </c>
      <c r="BG372" s="201" t="s">
        <v>196</v>
      </c>
      <c r="BH372" s="456" t="s">
        <v>712</v>
      </c>
      <c r="BI372" s="218" t="s">
        <v>67</v>
      </c>
      <c r="BJ372" s="370">
        <v>214</v>
      </c>
      <c r="BK372" s="370">
        <v>3</v>
      </c>
      <c r="BL372" s="219" t="s">
        <v>65</v>
      </c>
      <c r="BM372" s="52"/>
      <c r="BN372" s="218" t="s">
        <v>343</v>
      </c>
      <c r="BO372" s="217" t="s">
        <v>53</v>
      </c>
      <c r="BP372" s="201" t="s">
        <v>704</v>
      </c>
      <c r="BQ372" s="52" t="s">
        <v>714</v>
      </c>
    </row>
    <row r="373" spans="1:69" ht="15.75">
      <c r="A373" s="207" t="s">
        <v>37</v>
      </c>
      <c r="B373" s="208" t="s">
        <v>40</v>
      </c>
      <c r="C373" s="202" t="s">
        <v>35</v>
      </c>
      <c r="D373" s="210" t="s">
        <v>182</v>
      </c>
      <c r="E373" s="24" t="s">
        <v>610</v>
      </c>
      <c r="F373" s="86">
        <v>122</v>
      </c>
      <c r="G373" s="80">
        <v>0</v>
      </c>
      <c r="H373" s="204"/>
      <c r="I373" s="204"/>
      <c r="J373" s="204"/>
      <c r="K373" s="204"/>
      <c r="L373" s="80">
        <v>0</v>
      </c>
      <c r="M373" s="203"/>
      <c r="N373" s="52">
        <v>0</v>
      </c>
      <c r="O373" s="204"/>
      <c r="P373" s="204"/>
      <c r="Q373" s="11">
        <v>8.2770162294999992</v>
      </c>
      <c r="R373" s="204"/>
      <c r="S373" s="204"/>
      <c r="T373" s="53">
        <v>10.474999999999998</v>
      </c>
      <c r="U373" s="204"/>
      <c r="V373" s="204"/>
      <c r="W373" s="11">
        <v>8.3730572049180001</v>
      </c>
      <c r="X373" s="204"/>
      <c r="Y373" s="204"/>
      <c r="Z373" s="53">
        <v>10.483333333333333</v>
      </c>
      <c r="AA373" s="204"/>
      <c r="AB373" s="204"/>
      <c r="AC373" s="204"/>
      <c r="AD373" s="204"/>
      <c r="AE373" s="204"/>
      <c r="AF373" s="9">
        <v>2.9194077880176637</v>
      </c>
      <c r="AG373" s="9">
        <v>819</v>
      </c>
      <c r="AH373" s="9">
        <v>0.40252336397212246</v>
      </c>
      <c r="AI373" s="9">
        <v>109</v>
      </c>
      <c r="AJ373" s="9">
        <v>2.0882211538461539</v>
      </c>
      <c r="AK373" s="9" t="s">
        <v>248</v>
      </c>
      <c r="AL373" s="9">
        <v>0</v>
      </c>
      <c r="AM373" s="9"/>
      <c r="AN373" s="9"/>
      <c r="AO373" s="73">
        <v>0</v>
      </c>
      <c r="AP373" s="80">
        <v>0</v>
      </c>
      <c r="AQ373" s="80">
        <v>0</v>
      </c>
      <c r="AR373" s="224">
        <v>244</v>
      </c>
      <c r="AS373" s="224" t="s">
        <v>248</v>
      </c>
      <c r="AT373" s="11">
        <v>8647.0130000000008</v>
      </c>
      <c r="AU373" s="11">
        <v>0</v>
      </c>
      <c r="AV373" s="11">
        <v>0</v>
      </c>
      <c r="AW373" s="11">
        <v>244</v>
      </c>
      <c r="AX373" s="203" t="s">
        <v>248</v>
      </c>
      <c r="AY373" s="235" t="s">
        <v>248</v>
      </c>
      <c r="AZ373" s="138">
        <v>70386</v>
      </c>
      <c r="BA373" s="188" t="s">
        <v>248</v>
      </c>
      <c r="BB373" s="203" t="s">
        <v>248</v>
      </c>
      <c r="BC373" s="203" t="s">
        <v>248</v>
      </c>
      <c r="BD373" s="217" t="s">
        <v>61</v>
      </c>
      <c r="BE373" s="201" t="s">
        <v>62</v>
      </c>
      <c r="BF373" s="201" t="s">
        <v>63</v>
      </c>
      <c r="BG373" s="201" t="s">
        <v>196</v>
      </c>
      <c r="BH373" s="456" t="s">
        <v>712</v>
      </c>
      <c r="BI373" s="218" t="s">
        <v>68</v>
      </c>
      <c r="BJ373" s="370">
        <v>214</v>
      </c>
      <c r="BK373" s="370">
        <v>4</v>
      </c>
      <c r="BL373" s="219" t="s">
        <v>65</v>
      </c>
      <c r="BM373" s="52"/>
      <c r="BN373" s="218" t="s">
        <v>343</v>
      </c>
      <c r="BO373" s="217" t="s">
        <v>53</v>
      </c>
      <c r="BP373" s="201" t="s">
        <v>704</v>
      </c>
      <c r="BQ373" s="52" t="s">
        <v>714</v>
      </c>
    </row>
    <row r="374" spans="1:69" ht="15.75">
      <c r="A374" s="207" t="s">
        <v>37</v>
      </c>
      <c r="B374" s="208" t="s">
        <v>40</v>
      </c>
      <c r="C374" s="202" t="s">
        <v>35</v>
      </c>
      <c r="D374" s="210" t="s">
        <v>182</v>
      </c>
      <c r="E374" s="24" t="s">
        <v>260</v>
      </c>
      <c r="F374" s="420">
        <v>78</v>
      </c>
      <c r="G374" s="421">
        <v>0</v>
      </c>
      <c r="H374" s="422"/>
      <c r="I374" s="422"/>
      <c r="J374" s="422"/>
      <c r="K374" s="422"/>
      <c r="L374" s="421">
        <v>0</v>
      </c>
      <c r="M374" s="423"/>
      <c r="N374" s="424">
        <v>0</v>
      </c>
      <c r="O374" s="422"/>
      <c r="P374" s="422"/>
      <c r="Q374" s="425">
        <v>5.2548203077000002</v>
      </c>
      <c r="R374" s="422"/>
      <c r="S374" s="422"/>
      <c r="T374" s="426">
        <v>6.0249999999999986</v>
      </c>
      <c r="U374" s="422"/>
      <c r="V374" s="422"/>
      <c r="W374" s="425">
        <v>5.0058972307692002</v>
      </c>
      <c r="X374" s="422"/>
      <c r="Y374" s="422"/>
      <c r="Z374" s="426">
        <v>5.8944444444444439</v>
      </c>
      <c r="AA374" s="422"/>
      <c r="AB374" s="422"/>
      <c r="AC374" s="422"/>
      <c r="AD374" s="422"/>
      <c r="AE374" s="422"/>
      <c r="AF374" s="427">
        <v>3.7740659639512226</v>
      </c>
      <c r="AG374" s="427">
        <v>546</v>
      </c>
      <c r="AH374" s="427">
        <v>0.38040279651468895</v>
      </c>
      <c r="AI374" s="427">
        <v>11</v>
      </c>
      <c r="AJ374" s="427">
        <v>2.9075000000000002</v>
      </c>
      <c r="AK374" s="427" t="s">
        <v>248</v>
      </c>
      <c r="AL374" s="427">
        <v>78</v>
      </c>
      <c r="AM374" s="427">
        <v>3.7740659639512226</v>
      </c>
      <c r="AN374" s="427">
        <v>3.7591145833333335</v>
      </c>
      <c r="AO374" s="428">
        <v>0</v>
      </c>
      <c r="AP374" s="421">
        <v>0</v>
      </c>
      <c r="AQ374" s="421">
        <v>0</v>
      </c>
      <c r="AR374" s="429">
        <v>156</v>
      </c>
      <c r="AS374" s="429" t="s">
        <v>248</v>
      </c>
      <c r="AT374" s="425">
        <v>5616.107</v>
      </c>
      <c r="AU374" s="425">
        <v>0</v>
      </c>
      <c r="AV374" s="425">
        <v>0</v>
      </c>
      <c r="AW374" s="425">
        <v>156</v>
      </c>
      <c r="AX374" s="203" t="s">
        <v>248</v>
      </c>
      <c r="AY374" s="235" t="s">
        <v>248</v>
      </c>
      <c r="AZ374" s="138">
        <v>40548</v>
      </c>
      <c r="BA374" s="188" t="s">
        <v>248</v>
      </c>
      <c r="BB374" s="203" t="s">
        <v>248</v>
      </c>
      <c r="BC374" s="203" t="s">
        <v>248</v>
      </c>
      <c r="BD374" s="217" t="s">
        <v>61</v>
      </c>
      <c r="BE374" s="201" t="s">
        <v>62</v>
      </c>
      <c r="BF374" s="201" t="s">
        <v>63</v>
      </c>
      <c r="BG374" s="201" t="s">
        <v>196</v>
      </c>
      <c r="BH374" s="455" t="s">
        <v>514</v>
      </c>
      <c r="BI374" s="218" t="s">
        <v>64</v>
      </c>
      <c r="BJ374" s="370" t="s">
        <v>249</v>
      </c>
      <c r="BK374" s="370">
        <v>1</v>
      </c>
      <c r="BL374" s="219" t="s">
        <v>65</v>
      </c>
      <c r="BM374" s="52"/>
      <c r="BN374" s="218" t="s">
        <v>343</v>
      </c>
      <c r="BO374" s="217" t="s">
        <v>701</v>
      </c>
      <c r="BP374" s="201" t="s">
        <v>687</v>
      </c>
      <c r="BQ374" s="52" t="s">
        <v>717</v>
      </c>
    </row>
    <row r="375" spans="1:69" ht="15.75">
      <c r="A375" s="207" t="s">
        <v>37</v>
      </c>
      <c r="B375" s="208" t="s">
        <v>40</v>
      </c>
      <c r="C375" s="202" t="s">
        <v>35</v>
      </c>
      <c r="D375" s="210" t="s">
        <v>182</v>
      </c>
      <c r="E375" s="24" t="s">
        <v>260</v>
      </c>
      <c r="F375" s="420">
        <v>74</v>
      </c>
      <c r="G375" s="421">
        <v>2</v>
      </c>
      <c r="H375" s="422"/>
      <c r="I375" s="422"/>
      <c r="J375" s="422"/>
      <c r="K375" s="422"/>
      <c r="L375" s="421">
        <v>0</v>
      </c>
      <c r="M375" s="423"/>
      <c r="N375" s="424">
        <v>1</v>
      </c>
      <c r="O375" s="422"/>
      <c r="P375" s="422"/>
      <c r="Q375" s="425">
        <v>7.8558190972000004</v>
      </c>
      <c r="R375" s="422"/>
      <c r="S375" s="422"/>
      <c r="T375" s="426">
        <v>13.299999999999999</v>
      </c>
      <c r="U375" s="422"/>
      <c r="V375" s="422"/>
      <c r="W375" s="425">
        <v>7.9162220416666003</v>
      </c>
      <c r="X375" s="422"/>
      <c r="Y375" s="422"/>
      <c r="Z375" s="426">
        <v>13.424999999999999</v>
      </c>
      <c r="AA375" s="422"/>
      <c r="AB375" s="422"/>
      <c r="AC375" s="422"/>
      <c r="AD375" s="422"/>
      <c r="AE375" s="422"/>
      <c r="AF375" s="427">
        <v>3.4082562026363501</v>
      </c>
      <c r="AG375" s="427">
        <v>496</v>
      </c>
      <c r="AH375" s="427">
        <v>0.52225657928598135</v>
      </c>
      <c r="AI375" s="427">
        <v>31</v>
      </c>
      <c r="AJ375" s="427">
        <v>2.343</v>
      </c>
      <c r="AK375" s="427" t="s">
        <v>248</v>
      </c>
      <c r="AL375" s="427">
        <v>71</v>
      </c>
      <c r="AM375" s="427">
        <v>3.4082562026363501</v>
      </c>
      <c r="AN375" s="427">
        <v>3.5327380952380953</v>
      </c>
      <c r="AO375" s="428">
        <v>0</v>
      </c>
      <c r="AP375" s="421">
        <v>0</v>
      </c>
      <c r="AQ375" s="421">
        <v>0</v>
      </c>
      <c r="AR375" s="429">
        <v>144</v>
      </c>
      <c r="AS375" s="429" t="s">
        <v>248</v>
      </c>
      <c r="AT375" s="425">
        <v>5179.76</v>
      </c>
      <c r="AU375" s="425">
        <v>0</v>
      </c>
      <c r="AV375" s="425">
        <v>0</v>
      </c>
      <c r="AW375" s="425">
        <v>144</v>
      </c>
      <c r="AX375" s="203" t="s">
        <v>248</v>
      </c>
      <c r="AY375" s="235" t="s">
        <v>248</v>
      </c>
      <c r="AZ375" s="138">
        <v>40548</v>
      </c>
      <c r="BA375" s="188" t="s">
        <v>248</v>
      </c>
      <c r="BB375" s="203" t="s">
        <v>248</v>
      </c>
      <c r="BC375" s="203" t="s">
        <v>248</v>
      </c>
      <c r="BD375" s="217" t="s">
        <v>61</v>
      </c>
      <c r="BE375" s="201" t="s">
        <v>62</v>
      </c>
      <c r="BF375" s="201" t="s">
        <v>63</v>
      </c>
      <c r="BG375" s="201" t="s">
        <v>196</v>
      </c>
      <c r="BH375" s="455" t="s">
        <v>514</v>
      </c>
      <c r="BI375" s="218" t="s">
        <v>66</v>
      </c>
      <c r="BJ375" s="370">
        <v>214</v>
      </c>
      <c r="BK375" s="370">
        <v>7</v>
      </c>
      <c r="BL375" s="219" t="s">
        <v>65</v>
      </c>
      <c r="BM375" s="52"/>
      <c r="BN375" s="218" t="s">
        <v>343</v>
      </c>
      <c r="BO375" s="217" t="s">
        <v>701</v>
      </c>
      <c r="BP375" s="201" t="s">
        <v>687</v>
      </c>
      <c r="BQ375" s="52" t="s">
        <v>717</v>
      </c>
    </row>
    <row r="376" spans="1:69" ht="15.75">
      <c r="A376" s="207" t="s">
        <v>37</v>
      </c>
      <c r="B376" s="208" t="s">
        <v>40</v>
      </c>
      <c r="C376" s="202" t="s">
        <v>35</v>
      </c>
      <c r="D376" s="210" t="s">
        <v>182</v>
      </c>
      <c r="E376" s="24" t="s">
        <v>260</v>
      </c>
      <c r="F376" s="420">
        <v>74</v>
      </c>
      <c r="G376" s="421">
        <v>0</v>
      </c>
      <c r="H376" s="422"/>
      <c r="I376" s="422"/>
      <c r="J376" s="422"/>
      <c r="K376" s="422"/>
      <c r="L376" s="421">
        <v>0</v>
      </c>
      <c r="M376" s="423"/>
      <c r="N376" s="424">
        <v>0</v>
      </c>
      <c r="O376" s="422"/>
      <c r="P376" s="422"/>
      <c r="Q376" s="425">
        <v>5.7409051351000002</v>
      </c>
      <c r="R376" s="422"/>
      <c r="S376" s="422"/>
      <c r="T376" s="426">
        <v>7.55</v>
      </c>
      <c r="U376" s="422"/>
      <c r="V376" s="422"/>
      <c r="W376" s="425">
        <v>5.1759458648647998</v>
      </c>
      <c r="X376" s="422"/>
      <c r="Y376" s="422"/>
      <c r="Z376" s="426">
        <v>7.1624999999999996</v>
      </c>
      <c r="AA376" s="422"/>
      <c r="AB376" s="422"/>
      <c r="AC376" s="422"/>
      <c r="AD376" s="422"/>
      <c r="AE376" s="422"/>
      <c r="AF376" s="427">
        <v>3.6261390026471791</v>
      </c>
      <c r="AG376" s="427">
        <v>518</v>
      </c>
      <c r="AH376" s="427">
        <v>0.36348171789873945</v>
      </c>
      <c r="AI376" s="427">
        <v>7</v>
      </c>
      <c r="AJ376" s="427">
        <v>2.7953125000000001</v>
      </c>
      <c r="AK376" s="427" t="s">
        <v>248</v>
      </c>
      <c r="AL376" s="427">
        <v>74</v>
      </c>
      <c r="AM376" s="427">
        <v>3.6261390026471791</v>
      </c>
      <c r="AN376" s="427">
        <v>3.6589595375722546</v>
      </c>
      <c r="AO376" s="428">
        <v>0</v>
      </c>
      <c r="AP376" s="421">
        <v>0</v>
      </c>
      <c r="AQ376" s="421">
        <v>0</v>
      </c>
      <c r="AR376" s="429">
        <v>148</v>
      </c>
      <c r="AS376" s="429" t="s">
        <v>248</v>
      </c>
      <c r="AT376" s="425">
        <v>5334.6580000000004</v>
      </c>
      <c r="AU376" s="425">
        <v>0</v>
      </c>
      <c r="AV376" s="425">
        <v>0</v>
      </c>
      <c r="AW376" s="425">
        <v>148</v>
      </c>
      <c r="AX376" s="203" t="s">
        <v>248</v>
      </c>
      <c r="AY376" s="235" t="s">
        <v>248</v>
      </c>
      <c r="AZ376" s="138">
        <v>40548</v>
      </c>
      <c r="BA376" s="188" t="s">
        <v>248</v>
      </c>
      <c r="BB376" s="203" t="s">
        <v>248</v>
      </c>
      <c r="BC376" s="203" t="s">
        <v>248</v>
      </c>
      <c r="BD376" s="217" t="s">
        <v>61</v>
      </c>
      <c r="BE376" s="201" t="s">
        <v>62</v>
      </c>
      <c r="BF376" s="201" t="s">
        <v>63</v>
      </c>
      <c r="BG376" s="201" t="s">
        <v>196</v>
      </c>
      <c r="BH376" s="455" t="s">
        <v>514</v>
      </c>
      <c r="BI376" s="218" t="s">
        <v>67</v>
      </c>
      <c r="BJ376" s="370">
        <v>214</v>
      </c>
      <c r="BK376" s="370">
        <v>3</v>
      </c>
      <c r="BL376" s="219" t="s">
        <v>65</v>
      </c>
      <c r="BM376" s="52"/>
      <c r="BN376" s="218" t="s">
        <v>343</v>
      </c>
      <c r="BO376" s="217" t="s">
        <v>701</v>
      </c>
      <c r="BP376" s="201" t="s">
        <v>687</v>
      </c>
      <c r="BQ376" s="52" t="s">
        <v>717</v>
      </c>
    </row>
    <row r="377" spans="1:69" ht="15.75">
      <c r="A377" s="207" t="s">
        <v>37</v>
      </c>
      <c r="B377" s="208" t="s">
        <v>40</v>
      </c>
      <c r="C377" s="202" t="s">
        <v>35</v>
      </c>
      <c r="D377" s="210" t="s">
        <v>182</v>
      </c>
      <c r="E377" s="24" t="s">
        <v>260</v>
      </c>
      <c r="F377" s="420">
        <v>73</v>
      </c>
      <c r="G377" s="421">
        <v>0</v>
      </c>
      <c r="H377" s="422"/>
      <c r="I377" s="422"/>
      <c r="J377" s="422"/>
      <c r="K377" s="422"/>
      <c r="L377" s="421">
        <v>1</v>
      </c>
      <c r="M377" s="423"/>
      <c r="N377" s="424">
        <v>0</v>
      </c>
      <c r="O377" s="422"/>
      <c r="P377" s="422"/>
      <c r="Q377" s="425">
        <v>7.1323609306</v>
      </c>
      <c r="R377" s="422"/>
      <c r="S377" s="422"/>
      <c r="T377" s="426">
        <v>8.4249999999999989</v>
      </c>
      <c r="U377" s="422"/>
      <c r="V377" s="422"/>
      <c r="W377" s="425">
        <v>7.2111942777777003</v>
      </c>
      <c r="X377" s="422"/>
      <c r="Y377" s="422"/>
      <c r="Z377" s="426">
        <v>8.4571428571428573</v>
      </c>
      <c r="AA377" s="422"/>
      <c r="AB377" s="422"/>
      <c r="AC377" s="422"/>
      <c r="AD377" s="422"/>
      <c r="AE377" s="422"/>
      <c r="AF377" s="427">
        <v>2.8325955731048431</v>
      </c>
      <c r="AG377" s="427">
        <v>497</v>
      </c>
      <c r="AH377" s="427">
        <v>0.39334775822090201</v>
      </c>
      <c r="AI377" s="427">
        <v>90</v>
      </c>
      <c r="AJ377" s="427">
        <v>2.0734939759036144</v>
      </c>
      <c r="AK377" s="427" t="s">
        <v>248</v>
      </c>
      <c r="AL377" s="427">
        <v>0</v>
      </c>
      <c r="AM377" s="427"/>
      <c r="AN377" s="427"/>
      <c r="AO377" s="428">
        <v>0</v>
      </c>
      <c r="AP377" s="421">
        <v>0</v>
      </c>
      <c r="AQ377" s="421">
        <v>0</v>
      </c>
      <c r="AR377" s="429">
        <v>146</v>
      </c>
      <c r="AS377" s="429" t="s">
        <v>248</v>
      </c>
      <c r="AT377" s="425">
        <v>5216.9719999999998</v>
      </c>
      <c r="AU377" s="425">
        <v>0</v>
      </c>
      <c r="AV377" s="425">
        <v>0</v>
      </c>
      <c r="AW377" s="425">
        <v>146</v>
      </c>
      <c r="AX377" s="203" t="s">
        <v>248</v>
      </c>
      <c r="AY377" s="235" t="s">
        <v>248</v>
      </c>
      <c r="AZ377" s="138">
        <v>40548</v>
      </c>
      <c r="BA377" s="188" t="s">
        <v>248</v>
      </c>
      <c r="BB377" s="203" t="s">
        <v>248</v>
      </c>
      <c r="BC377" s="203" t="s">
        <v>248</v>
      </c>
      <c r="BD377" s="217" t="s">
        <v>61</v>
      </c>
      <c r="BE377" s="201" t="s">
        <v>62</v>
      </c>
      <c r="BF377" s="201" t="s">
        <v>63</v>
      </c>
      <c r="BG377" s="201" t="s">
        <v>196</v>
      </c>
      <c r="BH377" s="455" t="s">
        <v>514</v>
      </c>
      <c r="BI377" s="218" t="s">
        <v>68</v>
      </c>
      <c r="BJ377" s="370">
        <v>214</v>
      </c>
      <c r="BK377" s="370">
        <v>4</v>
      </c>
      <c r="BL377" s="219" t="s">
        <v>65</v>
      </c>
      <c r="BM377" s="52"/>
      <c r="BN377" s="218" t="s">
        <v>343</v>
      </c>
      <c r="BO377" s="217" t="s">
        <v>701</v>
      </c>
      <c r="BP377" s="201" t="s">
        <v>687</v>
      </c>
      <c r="BQ377" s="52" t="s">
        <v>717</v>
      </c>
    </row>
    <row r="378" spans="1:69" ht="15.75">
      <c r="A378" s="207" t="s">
        <v>37</v>
      </c>
      <c r="B378" s="208" t="s">
        <v>40</v>
      </c>
      <c r="C378" s="202" t="s">
        <v>35</v>
      </c>
      <c r="D378" s="210" t="s">
        <v>182</v>
      </c>
      <c r="E378" s="24" t="s">
        <v>656</v>
      </c>
      <c r="F378" s="86">
        <v>60</v>
      </c>
      <c r="G378" s="80">
        <v>0</v>
      </c>
      <c r="H378" s="204"/>
      <c r="I378" s="204"/>
      <c r="J378" s="204"/>
      <c r="K378" s="204"/>
      <c r="L378" s="80">
        <v>0</v>
      </c>
      <c r="M378" s="203"/>
      <c r="N378" s="52">
        <v>0</v>
      </c>
      <c r="O378" s="204"/>
      <c r="P378" s="204"/>
      <c r="Q378" s="11">
        <v>5.7147664667000004</v>
      </c>
      <c r="R378" s="204"/>
      <c r="S378" s="204"/>
      <c r="T378" s="53">
        <v>8.5</v>
      </c>
      <c r="U378" s="204"/>
      <c r="V378" s="204"/>
      <c r="W378" s="11">
        <v>5.3444331833333001</v>
      </c>
      <c r="X378" s="204"/>
      <c r="Y378" s="204"/>
      <c r="Z378" s="53">
        <v>8.5</v>
      </c>
      <c r="AA378" s="204"/>
      <c r="AB378" s="204"/>
      <c r="AC378" s="204"/>
      <c r="AD378" s="204"/>
      <c r="AE378" s="204"/>
      <c r="AF378" s="9">
        <v>3.5000635055322493</v>
      </c>
      <c r="AG378" s="9">
        <v>420</v>
      </c>
      <c r="AH378" s="9">
        <v>0.59648528278466528</v>
      </c>
      <c r="AI378" s="9">
        <v>32</v>
      </c>
      <c r="AJ378" s="9">
        <v>2.15625</v>
      </c>
      <c r="AK378" s="9" t="s">
        <v>248</v>
      </c>
      <c r="AL378" s="9">
        <v>53</v>
      </c>
      <c r="AM378" s="9">
        <v>3.6478706366932299</v>
      </c>
      <c r="AN378" s="9">
        <v>3.6791666666666667</v>
      </c>
      <c r="AO378" s="73">
        <v>0</v>
      </c>
      <c r="AP378" s="80">
        <v>0</v>
      </c>
      <c r="AQ378" s="80">
        <v>0</v>
      </c>
      <c r="AR378" s="224">
        <v>120</v>
      </c>
      <c r="AS378" s="224" t="s">
        <v>248</v>
      </c>
      <c r="AT378" s="11">
        <v>4367.799</v>
      </c>
      <c r="AU378" s="11">
        <v>198.76599999999999</v>
      </c>
      <c r="AV378" s="11">
        <v>0</v>
      </c>
      <c r="AW378" s="11">
        <v>120</v>
      </c>
      <c r="AX378" s="203" t="s">
        <v>248</v>
      </c>
      <c r="AY378" s="235" t="s">
        <v>248</v>
      </c>
      <c r="AZ378" s="138">
        <v>31057</v>
      </c>
      <c r="BA378" s="188" t="s">
        <v>248</v>
      </c>
      <c r="BB378" s="203" t="s">
        <v>248</v>
      </c>
      <c r="BC378" s="203" t="s">
        <v>248</v>
      </c>
      <c r="BD378" s="217" t="s">
        <v>61</v>
      </c>
      <c r="BE378" s="201" t="s">
        <v>62</v>
      </c>
      <c r="BF378" s="201" t="s">
        <v>63</v>
      </c>
      <c r="BG378" s="201" t="s">
        <v>196</v>
      </c>
      <c r="BH378" s="456" t="s">
        <v>510</v>
      </c>
      <c r="BI378" s="218" t="s">
        <v>64</v>
      </c>
      <c r="BJ378" s="370">
        <v>214</v>
      </c>
      <c r="BK378" s="370">
        <v>1</v>
      </c>
      <c r="BL378" s="219" t="s">
        <v>65</v>
      </c>
      <c r="BM378" s="52"/>
      <c r="BN378" s="218" t="s">
        <v>343</v>
      </c>
      <c r="BO378" s="217" t="s">
        <v>57</v>
      </c>
      <c r="BP378" s="201" t="s">
        <v>681</v>
      </c>
      <c r="BQ378" s="52" t="s">
        <v>717</v>
      </c>
    </row>
    <row r="379" spans="1:69" ht="15.75">
      <c r="A379" s="207" t="s">
        <v>37</v>
      </c>
      <c r="B379" s="208" t="s">
        <v>40</v>
      </c>
      <c r="C379" s="202" t="s">
        <v>35</v>
      </c>
      <c r="D379" s="210" t="s">
        <v>182</v>
      </c>
      <c r="E379" s="24" t="s">
        <v>656</v>
      </c>
      <c r="F379" s="86">
        <v>42</v>
      </c>
      <c r="G379" s="80">
        <v>1</v>
      </c>
      <c r="H379" s="204"/>
      <c r="I379" s="204"/>
      <c r="J379" s="204"/>
      <c r="K379" s="204"/>
      <c r="L379" s="80">
        <v>0</v>
      </c>
      <c r="M379" s="203"/>
      <c r="N379" s="52">
        <v>0</v>
      </c>
      <c r="O379" s="204"/>
      <c r="P379" s="204"/>
      <c r="Q379" s="11">
        <v>7.9214874389999999</v>
      </c>
      <c r="R379" s="204"/>
      <c r="S379" s="204"/>
      <c r="T379" s="53">
        <v>13.474999999999998</v>
      </c>
      <c r="U379" s="204"/>
      <c r="V379" s="204"/>
      <c r="W379" s="11">
        <v>7.9590485853658004</v>
      </c>
      <c r="X379" s="204"/>
      <c r="Y379" s="204"/>
      <c r="Z379" s="53">
        <v>13.237499999999999</v>
      </c>
      <c r="AA379" s="204"/>
      <c r="AB379" s="204"/>
      <c r="AC379" s="204"/>
      <c r="AD379" s="204"/>
      <c r="AE379" s="204"/>
      <c r="AF379" s="9">
        <v>3.2703310093397877</v>
      </c>
      <c r="AG379" s="9">
        <v>287</v>
      </c>
      <c r="AH379" s="9">
        <v>0.53297607589659368</v>
      </c>
      <c r="AI379" s="9">
        <v>28</v>
      </c>
      <c r="AJ379" s="9">
        <v>2.2472222222222222</v>
      </c>
      <c r="AK379" s="9" t="s">
        <v>248</v>
      </c>
      <c r="AL379" s="9">
        <v>40</v>
      </c>
      <c r="AM379" s="9">
        <v>3.2719642835003988</v>
      </c>
      <c r="AN379" s="9">
        <v>3.3205128205128207</v>
      </c>
      <c r="AO379" s="73">
        <v>0</v>
      </c>
      <c r="AP379" s="80">
        <v>0</v>
      </c>
      <c r="AQ379" s="80">
        <v>0</v>
      </c>
      <c r="AR379" s="224">
        <v>82</v>
      </c>
      <c r="AS379" s="224" t="s">
        <v>248</v>
      </c>
      <c r="AT379" s="11">
        <v>3215.386</v>
      </c>
      <c r="AU379" s="11">
        <v>0</v>
      </c>
      <c r="AV379" s="11">
        <v>0</v>
      </c>
      <c r="AW379" s="11">
        <v>82</v>
      </c>
      <c r="AX379" s="203" t="s">
        <v>248</v>
      </c>
      <c r="AY379" s="235" t="s">
        <v>248</v>
      </c>
      <c r="AZ379" s="138">
        <v>31057</v>
      </c>
      <c r="BA379" s="188" t="s">
        <v>248</v>
      </c>
      <c r="BB379" s="203" t="s">
        <v>248</v>
      </c>
      <c r="BC379" s="203" t="s">
        <v>248</v>
      </c>
      <c r="BD379" s="217" t="s">
        <v>61</v>
      </c>
      <c r="BE379" s="201" t="s">
        <v>62</v>
      </c>
      <c r="BF379" s="201" t="s">
        <v>63</v>
      </c>
      <c r="BG379" s="201" t="s">
        <v>196</v>
      </c>
      <c r="BH379" s="455" t="s">
        <v>510</v>
      </c>
      <c r="BI379" s="218" t="s">
        <v>66</v>
      </c>
      <c r="BJ379" s="370">
        <v>214</v>
      </c>
      <c r="BK379" s="370">
        <v>7</v>
      </c>
      <c r="BL379" s="219" t="s">
        <v>65</v>
      </c>
      <c r="BM379" s="52"/>
      <c r="BN379" s="218" t="s">
        <v>343</v>
      </c>
      <c r="BO379" s="217" t="s">
        <v>57</v>
      </c>
      <c r="BP379" s="201" t="s">
        <v>681</v>
      </c>
      <c r="BQ379" s="52" t="s">
        <v>717</v>
      </c>
    </row>
    <row r="380" spans="1:69" ht="15.75">
      <c r="A380" s="207" t="s">
        <v>37</v>
      </c>
      <c r="B380" s="208" t="s">
        <v>40</v>
      </c>
      <c r="C380" s="202" t="s">
        <v>35</v>
      </c>
      <c r="D380" s="210" t="s">
        <v>182</v>
      </c>
      <c r="E380" s="24" t="s">
        <v>656</v>
      </c>
      <c r="F380" s="86">
        <v>56</v>
      </c>
      <c r="G380" s="80">
        <v>1</v>
      </c>
      <c r="H380" s="204"/>
      <c r="I380" s="204"/>
      <c r="J380" s="204"/>
      <c r="K380" s="204"/>
      <c r="L380" s="80">
        <v>0</v>
      </c>
      <c r="M380" s="203"/>
      <c r="N380" s="52">
        <v>0</v>
      </c>
      <c r="O380" s="204"/>
      <c r="P380" s="204"/>
      <c r="Q380" s="11">
        <v>6.3758181817999997</v>
      </c>
      <c r="R380" s="204"/>
      <c r="S380" s="204"/>
      <c r="T380" s="53">
        <v>9.875</v>
      </c>
      <c r="U380" s="204"/>
      <c r="V380" s="204"/>
      <c r="W380" s="11">
        <v>5.7967636000000002</v>
      </c>
      <c r="X380" s="204"/>
      <c r="Y380" s="204"/>
      <c r="Z380" s="53">
        <v>9.625</v>
      </c>
      <c r="AA380" s="204"/>
      <c r="AB380" s="204"/>
      <c r="AC380" s="204"/>
      <c r="AD380" s="204"/>
      <c r="AE380" s="204"/>
      <c r="AF380" s="9">
        <v>3.5340831269227073</v>
      </c>
      <c r="AG380" s="9">
        <v>385</v>
      </c>
      <c r="AH380" s="9">
        <v>0.50533878632165075</v>
      </c>
      <c r="AI380" s="9">
        <v>21</v>
      </c>
      <c r="AJ380" s="9">
        <v>2.4513888888888888</v>
      </c>
      <c r="AK380" s="9" t="s">
        <v>248</v>
      </c>
      <c r="AL380" s="9">
        <v>53</v>
      </c>
      <c r="AM380" s="9">
        <v>3.5595956966883415</v>
      </c>
      <c r="AN380" s="9">
        <v>3.6426940639269407</v>
      </c>
      <c r="AO380" s="73">
        <v>0</v>
      </c>
      <c r="AP380" s="80">
        <v>0</v>
      </c>
      <c r="AQ380" s="80">
        <v>0</v>
      </c>
      <c r="AR380" s="224">
        <v>110</v>
      </c>
      <c r="AS380" s="224" t="s">
        <v>248</v>
      </c>
      <c r="AT380" s="11">
        <v>4192.0050000000001</v>
      </c>
      <c r="AU380" s="11">
        <v>23.152000000000001</v>
      </c>
      <c r="AV380" s="11">
        <v>0</v>
      </c>
      <c r="AW380" s="11">
        <v>110</v>
      </c>
      <c r="AX380" s="203" t="s">
        <v>248</v>
      </c>
      <c r="AY380" s="235" t="s">
        <v>248</v>
      </c>
      <c r="AZ380" s="138">
        <v>31057</v>
      </c>
      <c r="BA380" s="188" t="s">
        <v>248</v>
      </c>
      <c r="BB380" s="203" t="s">
        <v>248</v>
      </c>
      <c r="BC380" s="203" t="s">
        <v>248</v>
      </c>
      <c r="BD380" s="217" t="s">
        <v>61</v>
      </c>
      <c r="BE380" s="201" t="s">
        <v>62</v>
      </c>
      <c r="BF380" s="201" t="s">
        <v>63</v>
      </c>
      <c r="BG380" s="201" t="s">
        <v>196</v>
      </c>
      <c r="BH380" s="456" t="s">
        <v>510</v>
      </c>
      <c r="BI380" s="218" t="s">
        <v>67</v>
      </c>
      <c r="BJ380" s="370">
        <v>214</v>
      </c>
      <c r="BK380" s="370">
        <v>3</v>
      </c>
      <c r="BL380" s="219" t="s">
        <v>65</v>
      </c>
      <c r="BM380" s="52"/>
      <c r="BN380" s="218" t="s">
        <v>343</v>
      </c>
      <c r="BO380" s="217" t="s">
        <v>57</v>
      </c>
      <c r="BP380" s="201" t="s">
        <v>681</v>
      </c>
      <c r="BQ380" s="52" t="s">
        <v>717</v>
      </c>
    </row>
    <row r="381" spans="1:69" ht="15.75">
      <c r="A381" s="207" t="s">
        <v>37</v>
      </c>
      <c r="B381" s="208" t="s">
        <v>40</v>
      </c>
      <c r="C381" s="202" t="s">
        <v>35</v>
      </c>
      <c r="D381" s="210" t="s">
        <v>182</v>
      </c>
      <c r="E381" s="24" t="s">
        <v>656</v>
      </c>
      <c r="F381" s="86">
        <v>46</v>
      </c>
      <c r="G381" s="80">
        <v>0</v>
      </c>
      <c r="H381" s="204"/>
      <c r="I381" s="204"/>
      <c r="J381" s="204"/>
      <c r="K381" s="204"/>
      <c r="L381" s="80">
        <v>0</v>
      </c>
      <c r="M381" s="203"/>
      <c r="N381" s="52">
        <v>0</v>
      </c>
      <c r="O381" s="204"/>
      <c r="P381" s="204"/>
      <c r="Q381" s="11">
        <v>7.9310650000000003</v>
      </c>
      <c r="R381" s="204"/>
      <c r="S381" s="204"/>
      <c r="T381" s="53">
        <v>10.849999999999998</v>
      </c>
      <c r="U381" s="204"/>
      <c r="V381" s="204"/>
      <c r="W381" s="11">
        <v>8.0798912608695002</v>
      </c>
      <c r="X381" s="204"/>
      <c r="Y381" s="204"/>
      <c r="Z381" s="53">
        <v>10.849999999999998</v>
      </c>
      <c r="AA381" s="204"/>
      <c r="AB381" s="204"/>
      <c r="AC381" s="204"/>
      <c r="AD381" s="204"/>
      <c r="AE381" s="204"/>
      <c r="AF381" s="9">
        <v>2.9954703838567704</v>
      </c>
      <c r="AG381" s="9">
        <v>322</v>
      </c>
      <c r="AH381" s="9">
        <v>0.49427362687024046</v>
      </c>
      <c r="AI381" s="9">
        <v>55</v>
      </c>
      <c r="AJ381" s="9">
        <v>1.7642857142857142</v>
      </c>
      <c r="AK381" s="9" t="s">
        <v>248</v>
      </c>
      <c r="AL381" s="9">
        <v>0</v>
      </c>
      <c r="AM381" s="9"/>
      <c r="AN381" s="9"/>
      <c r="AO381" s="73">
        <v>0</v>
      </c>
      <c r="AP381" s="80">
        <v>0</v>
      </c>
      <c r="AQ381" s="80">
        <v>0</v>
      </c>
      <c r="AR381" s="224">
        <v>92</v>
      </c>
      <c r="AS381" s="224" t="s">
        <v>248</v>
      </c>
      <c r="AT381" s="11">
        <v>3280.3679999999999</v>
      </c>
      <c r="AU381" s="11">
        <v>247.244</v>
      </c>
      <c r="AV381" s="11">
        <v>0</v>
      </c>
      <c r="AW381" s="11">
        <v>92</v>
      </c>
      <c r="AX381" s="203" t="s">
        <v>248</v>
      </c>
      <c r="AY381" s="235" t="s">
        <v>248</v>
      </c>
      <c r="AZ381" s="138">
        <v>31057</v>
      </c>
      <c r="BA381" s="188" t="s">
        <v>248</v>
      </c>
      <c r="BB381" s="203" t="s">
        <v>248</v>
      </c>
      <c r="BC381" s="203" t="s">
        <v>248</v>
      </c>
      <c r="BD381" s="217" t="s">
        <v>61</v>
      </c>
      <c r="BE381" s="201" t="s">
        <v>62</v>
      </c>
      <c r="BF381" s="201" t="s">
        <v>63</v>
      </c>
      <c r="BG381" s="201" t="s">
        <v>196</v>
      </c>
      <c r="BH381" s="456" t="s">
        <v>510</v>
      </c>
      <c r="BI381" s="218" t="s">
        <v>68</v>
      </c>
      <c r="BJ381" s="370">
        <v>214</v>
      </c>
      <c r="BK381" s="370">
        <v>4</v>
      </c>
      <c r="BL381" s="219" t="s">
        <v>65</v>
      </c>
      <c r="BM381" s="52"/>
      <c r="BN381" s="218" t="s">
        <v>343</v>
      </c>
      <c r="BO381" s="217" t="s">
        <v>57</v>
      </c>
      <c r="BP381" s="201" t="s">
        <v>681</v>
      </c>
      <c r="BQ381" s="52" t="s">
        <v>717</v>
      </c>
    </row>
    <row r="382" spans="1:69" ht="15.75">
      <c r="A382" s="207" t="s">
        <v>37</v>
      </c>
      <c r="B382" s="208" t="s">
        <v>40</v>
      </c>
      <c r="C382" s="202" t="s">
        <v>35</v>
      </c>
      <c r="D382" s="210" t="s">
        <v>182</v>
      </c>
      <c r="E382" s="24" t="s">
        <v>330</v>
      </c>
      <c r="F382" s="86">
        <v>45</v>
      </c>
      <c r="G382" s="80">
        <v>0</v>
      </c>
      <c r="H382" s="204"/>
      <c r="I382" s="204"/>
      <c r="J382" s="204"/>
      <c r="K382" s="204"/>
      <c r="L382" s="80">
        <v>0</v>
      </c>
      <c r="M382" s="203"/>
      <c r="N382" s="52">
        <v>0</v>
      </c>
      <c r="O382" s="204"/>
      <c r="P382" s="204"/>
      <c r="Q382" s="11">
        <v>6.2159331556000001</v>
      </c>
      <c r="R382" s="204"/>
      <c r="S382" s="204"/>
      <c r="T382" s="53">
        <v>9.375</v>
      </c>
      <c r="U382" s="204"/>
      <c r="V382" s="204"/>
      <c r="W382" s="11">
        <v>6.3166442888888001</v>
      </c>
      <c r="X382" s="204"/>
      <c r="Y382" s="204"/>
      <c r="Z382" s="53">
        <v>9.875</v>
      </c>
      <c r="AA382" s="204"/>
      <c r="AB382" s="204"/>
      <c r="AC382" s="204"/>
      <c r="AD382" s="204"/>
      <c r="AE382" s="204"/>
      <c r="AF382" s="9">
        <v>3.5796753408072832</v>
      </c>
      <c r="AG382" s="9">
        <v>308</v>
      </c>
      <c r="AH382" s="9">
        <v>0.490883423262643</v>
      </c>
      <c r="AI382" s="9">
        <v>5</v>
      </c>
      <c r="AJ382" s="9">
        <v>2.58984375</v>
      </c>
      <c r="AK382" s="9" t="s">
        <v>248</v>
      </c>
      <c r="AL382" s="9">
        <v>44</v>
      </c>
      <c r="AM382" s="9">
        <v>3.5796753408072832</v>
      </c>
      <c r="AN382" s="9">
        <v>3.6208791208791209</v>
      </c>
      <c r="AO382" s="73">
        <v>0</v>
      </c>
      <c r="AP382" s="80">
        <v>0</v>
      </c>
      <c r="AQ382" s="80">
        <v>0</v>
      </c>
      <c r="AR382" s="224">
        <v>90</v>
      </c>
      <c r="AS382" s="224" t="s">
        <v>248</v>
      </c>
      <c r="AT382" s="11">
        <v>3176.9140000000002</v>
      </c>
      <c r="AU382" s="11">
        <v>60.008000000000003</v>
      </c>
      <c r="AV382" s="11">
        <v>0</v>
      </c>
      <c r="AW382" s="11">
        <v>90</v>
      </c>
      <c r="AX382" s="203" t="s">
        <v>248</v>
      </c>
      <c r="AY382" s="235" t="s">
        <v>248</v>
      </c>
      <c r="AZ382" s="138">
        <v>25969</v>
      </c>
      <c r="BA382" s="188" t="s">
        <v>248</v>
      </c>
      <c r="BB382" s="203" t="s">
        <v>248</v>
      </c>
      <c r="BC382" s="203" t="s">
        <v>248</v>
      </c>
      <c r="BD382" s="217" t="s">
        <v>61</v>
      </c>
      <c r="BE382" s="201" t="s">
        <v>62</v>
      </c>
      <c r="BF382" s="201" t="s">
        <v>63</v>
      </c>
      <c r="BG382" s="201" t="s">
        <v>196</v>
      </c>
      <c r="BH382" s="456" t="s">
        <v>515</v>
      </c>
      <c r="BI382" s="218" t="s">
        <v>64</v>
      </c>
      <c r="BJ382" s="370">
        <v>214</v>
      </c>
      <c r="BK382" s="370">
        <v>1</v>
      </c>
      <c r="BL382" s="219" t="s">
        <v>65</v>
      </c>
      <c r="BM382" s="52"/>
      <c r="BN382" s="218" t="s">
        <v>343</v>
      </c>
      <c r="BO382" s="217" t="s">
        <v>335</v>
      </c>
      <c r="BP382" s="201" t="s">
        <v>690</v>
      </c>
      <c r="BQ382" s="52" t="s">
        <v>718</v>
      </c>
    </row>
    <row r="383" spans="1:69" ht="15.75">
      <c r="A383" s="207" t="s">
        <v>37</v>
      </c>
      <c r="B383" s="208" t="s">
        <v>40</v>
      </c>
      <c r="C383" s="202" t="s">
        <v>35</v>
      </c>
      <c r="D383" s="210" t="s">
        <v>182</v>
      </c>
      <c r="E383" s="24" t="s">
        <v>330</v>
      </c>
      <c r="F383" s="86">
        <v>46</v>
      </c>
      <c r="G383" s="80">
        <v>0</v>
      </c>
      <c r="H383" s="204"/>
      <c r="I383" s="204"/>
      <c r="J383" s="204"/>
      <c r="K383" s="204"/>
      <c r="L383" s="80">
        <v>1</v>
      </c>
      <c r="M383" s="203"/>
      <c r="N383" s="52">
        <v>0</v>
      </c>
      <c r="O383" s="204"/>
      <c r="P383" s="204"/>
      <c r="Q383" s="11">
        <v>8.0326000000000004</v>
      </c>
      <c r="R383" s="204"/>
      <c r="S383" s="204"/>
      <c r="T383" s="53">
        <v>13.458333333333334</v>
      </c>
      <c r="U383" s="204"/>
      <c r="V383" s="204"/>
      <c r="W383" s="11">
        <v>8.1314443555554998</v>
      </c>
      <c r="X383" s="204"/>
      <c r="Y383" s="204"/>
      <c r="Z383" s="53">
        <v>13.458333333333334</v>
      </c>
      <c r="AA383" s="204"/>
      <c r="AB383" s="204"/>
      <c r="AC383" s="204"/>
      <c r="AD383" s="204"/>
      <c r="AE383" s="204"/>
      <c r="AF383" s="9">
        <v>3.3636507969053961</v>
      </c>
      <c r="AG383" s="9">
        <v>315</v>
      </c>
      <c r="AH383" s="9">
        <v>0.55794552147479248</v>
      </c>
      <c r="AI383" s="9">
        <v>27</v>
      </c>
      <c r="AJ383" s="9">
        <v>2.2443181818181817</v>
      </c>
      <c r="AK383" s="9" t="s">
        <v>248</v>
      </c>
      <c r="AL383" s="9">
        <v>45</v>
      </c>
      <c r="AM383" s="9">
        <v>3.3636507969053961</v>
      </c>
      <c r="AN383" s="9">
        <v>3.5184563758389262</v>
      </c>
      <c r="AO383" s="73">
        <v>0</v>
      </c>
      <c r="AP383" s="80">
        <v>0</v>
      </c>
      <c r="AQ383" s="80">
        <v>0</v>
      </c>
      <c r="AR383" s="224">
        <v>92</v>
      </c>
      <c r="AS383" s="224" t="s">
        <v>248</v>
      </c>
      <c r="AT383" s="11">
        <v>3288.7460000000001</v>
      </c>
      <c r="AU383" s="11">
        <v>0</v>
      </c>
      <c r="AV383" s="11">
        <v>0</v>
      </c>
      <c r="AW383" s="11">
        <v>92</v>
      </c>
      <c r="AX383" s="203" t="s">
        <v>248</v>
      </c>
      <c r="AY383" s="235" t="s">
        <v>248</v>
      </c>
      <c r="AZ383" s="138">
        <v>25969</v>
      </c>
      <c r="BA383" s="188" t="s">
        <v>248</v>
      </c>
      <c r="BB383" s="203" t="s">
        <v>248</v>
      </c>
      <c r="BC383" s="203" t="s">
        <v>248</v>
      </c>
      <c r="BD383" s="217" t="s">
        <v>61</v>
      </c>
      <c r="BE383" s="201" t="s">
        <v>62</v>
      </c>
      <c r="BF383" s="201" t="s">
        <v>63</v>
      </c>
      <c r="BG383" s="201" t="s">
        <v>196</v>
      </c>
      <c r="BH383" s="456" t="s">
        <v>515</v>
      </c>
      <c r="BI383" s="218" t="s">
        <v>66</v>
      </c>
      <c r="BJ383" s="370">
        <v>214</v>
      </c>
      <c r="BK383" s="370">
        <v>7</v>
      </c>
      <c r="BL383" s="219" t="s">
        <v>65</v>
      </c>
      <c r="BM383" s="52"/>
      <c r="BN383" s="218" t="s">
        <v>343</v>
      </c>
      <c r="BO383" s="217" t="s">
        <v>335</v>
      </c>
      <c r="BP383" s="201" t="s">
        <v>690</v>
      </c>
      <c r="BQ383" s="52" t="s">
        <v>718</v>
      </c>
    </row>
    <row r="384" spans="1:69" ht="15.75">
      <c r="A384" s="207" t="s">
        <v>37</v>
      </c>
      <c r="B384" s="208" t="s">
        <v>40</v>
      </c>
      <c r="C384" s="202" t="s">
        <v>35</v>
      </c>
      <c r="D384" s="210" t="s">
        <v>182</v>
      </c>
      <c r="E384" s="24" t="s">
        <v>330</v>
      </c>
      <c r="F384" s="86">
        <v>39</v>
      </c>
      <c r="G384" s="80">
        <v>0</v>
      </c>
      <c r="H384" s="204"/>
      <c r="I384" s="204"/>
      <c r="J384" s="204"/>
      <c r="K384" s="204"/>
      <c r="L384" s="80">
        <v>1</v>
      </c>
      <c r="M384" s="203"/>
      <c r="N384" s="52">
        <v>0</v>
      </c>
      <c r="O384" s="204"/>
      <c r="P384" s="204"/>
      <c r="Q384" s="11">
        <v>7.1988419474000001</v>
      </c>
      <c r="R384" s="204"/>
      <c r="S384" s="204"/>
      <c r="T384" s="53">
        <v>8.8874999999999993</v>
      </c>
      <c r="U384" s="204"/>
      <c r="V384" s="204"/>
      <c r="W384" s="11">
        <v>7.3006051315788998</v>
      </c>
      <c r="X384" s="204"/>
      <c r="Y384" s="204"/>
      <c r="Z384" s="53">
        <v>8.7750000000000004</v>
      </c>
      <c r="AA384" s="204"/>
      <c r="AB384" s="204"/>
      <c r="AC384" s="204"/>
      <c r="AD384" s="204"/>
      <c r="AE384" s="204"/>
      <c r="AF384" s="9">
        <v>3.5039661696978981</v>
      </c>
      <c r="AG384" s="9">
        <v>265</v>
      </c>
      <c r="AH384" s="9">
        <v>0.4761912929830453</v>
      </c>
      <c r="AI384" s="9">
        <v>13</v>
      </c>
      <c r="AJ384" s="9">
        <v>2.5043103448275863</v>
      </c>
      <c r="AK384" s="9" t="s">
        <v>248</v>
      </c>
      <c r="AL384" s="9">
        <v>38</v>
      </c>
      <c r="AM384" s="9">
        <v>3.5039661696978981</v>
      </c>
      <c r="AN384" s="9">
        <v>3.598993288590604</v>
      </c>
      <c r="AO384" s="73">
        <v>0</v>
      </c>
      <c r="AP384" s="80">
        <v>0</v>
      </c>
      <c r="AQ384" s="80">
        <v>0</v>
      </c>
      <c r="AR384" s="224">
        <v>78</v>
      </c>
      <c r="AS384" s="224" t="s">
        <v>248</v>
      </c>
      <c r="AT384" s="11">
        <v>2808.355</v>
      </c>
      <c r="AU384" s="11">
        <v>0</v>
      </c>
      <c r="AV384" s="11">
        <v>0</v>
      </c>
      <c r="AW384" s="11">
        <v>78</v>
      </c>
      <c r="AX384" s="203" t="s">
        <v>248</v>
      </c>
      <c r="AY384" s="235" t="s">
        <v>248</v>
      </c>
      <c r="AZ384" s="138">
        <v>25969</v>
      </c>
      <c r="BA384" s="188" t="s">
        <v>248</v>
      </c>
      <c r="BB384" s="203" t="s">
        <v>248</v>
      </c>
      <c r="BC384" s="203" t="s">
        <v>248</v>
      </c>
      <c r="BD384" s="217" t="s">
        <v>61</v>
      </c>
      <c r="BE384" s="201" t="s">
        <v>62</v>
      </c>
      <c r="BF384" s="201" t="s">
        <v>63</v>
      </c>
      <c r="BG384" s="201" t="s">
        <v>196</v>
      </c>
      <c r="BH384" s="456" t="s">
        <v>515</v>
      </c>
      <c r="BI384" s="218" t="s">
        <v>67</v>
      </c>
      <c r="BJ384" s="370">
        <v>214</v>
      </c>
      <c r="BK384" s="370">
        <v>3</v>
      </c>
      <c r="BL384" s="219" t="s">
        <v>65</v>
      </c>
      <c r="BM384" s="52"/>
      <c r="BN384" s="218" t="s">
        <v>343</v>
      </c>
      <c r="BO384" s="217" t="s">
        <v>335</v>
      </c>
      <c r="BP384" s="201" t="s">
        <v>690</v>
      </c>
      <c r="BQ384" s="52" t="s">
        <v>718</v>
      </c>
    </row>
    <row r="385" spans="1:69" ht="15.75">
      <c r="A385" s="207" t="s">
        <v>37</v>
      </c>
      <c r="B385" s="208" t="s">
        <v>40</v>
      </c>
      <c r="C385" s="202" t="s">
        <v>35</v>
      </c>
      <c r="D385" s="210" t="s">
        <v>182</v>
      </c>
      <c r="E385" s="24" t="s">
        <v>330</v>
      </c>
      <c r="F385" s="86">
        <v>44</v>
      </c>
      <c r="G385" s="80">
        <v>0</v>
      </c>
      <c r="H385" s="204"/>
      <c r="I385" s="204"/>
      <c r="J385" s="204"/>
      <c r="K385" s="204"/>
      <c r="L385" s="80">
        <v>0</v>
      </c>
      <c r="M385" s="203"/>
      <c r="N385" s="52">
        <v>0</v>
      </c>
      <c r="O385" s="204"/>
      <c r="P385" s="204"/>
      <c r="Q385" s="11">
        <v>7.1451134317999996</v>
      </c>
      <c r="R385" s="204"/>
      <c r="S385" s="204"/>
      <c r="T385" s="53">
        <v>8.2799999999999994</v>
      </c>
      <c r="U385" s="204"/>
      <c r="V385" s="204"/>
      <c r="W385" s="11">
        <v>7.2070906590909001</v>
      </c>
      <c r="X385" s="204"/>
      <c r="Y385" s="204"/>
      <c r="Z385" s="53">
        <v>8.3166666666666664</v>
      </c>
      <c r="AA385" s="204"/>
      <c r="AB385" s="204"/>
      <c r="AC385" s="204"/>
      <c r="AD385" s="204"/>
      <c r="AE385" s="204"/>
      <c r="AF385" s="9">
        <v>2.8652159431051971</v>
      </c>
      <c r="AG385" s="9">
        <v>301</v>
      </c>
      <c r="AH385" s="9">
        <v>0.43182346965754304</v>
      </c>
      <c r="AI385" s="9">
        <v>61</v>
      </c>
      <c r="AJ385" s="9">
        <v>2.0581818181818181</v>
      </c>
      <c r="AK385" s="9" t="s">
        <v>248</v>
      </c>
      <c r="AL385" s="9">
        <v>0</v>
      </c>
      <c r="AM385" s="9"/>
      <c r="AN385" s="9"/>
      <c r="AO385" s="73">
        <v>0</v>
      </c>
      <c r="AP385" s="80">
        <v>0</v>
      </c>
      <c r="AQ385" s="80">
        <v>0</v>
      </c>
      <c r="AR385" s="224">
        <v>88</v>
      </c>
      <c r="AS385" s="224" t="s">
        <v>248</v>
      </c>
      <c r="AT385" s="11">
        <v>3156.97</v>
      </c>
      <c r="AU385" s="11">
        <v>0</v>
      </c>
      <c r="AV385" s="11">
        <v>0</v>
      </c>
      <c r="AW385" s="11">
        <v>88</v>
      </c>
      <c r="AX385" s="203" t="s">
        <v>248</v>
      </c>
      <c r="AY385" s="235" t="s">
        <v>248</v>
      </c>
      <c r="AZ385" s="138">
        <v>25969</v>
      </c>
      <c r="BA385" s="188" t="s">
        <v>248</v>
      </c>
      <c r="BB385" s="203" t="s">
        <v>248</v>
      </c>
      <c r="BC385" s="203" t="s">
        <v>248</v>
      </c>
      <c r="BD385" s="217" t="s">
        <v>61</v>
      </c>
      <c r="BE385" s="201" t="s">
        <v>62</v>
      </c>
      <c r="BF385" s="201" t="s">
        <v>63</v>
      </c>
      <c r="BG385" s="201" t="s">
        <v>196</v>
      </c>
      <c r="BH385" s="456" t="s">
        <v>515</v>
      </c>
      <c r="BI385" s="218" t="s">
        <v>68</v>
      </c>
      <c r="BJ385" s="370">
        <v>214</v>
      </c>
      <c r="BK385" s="370">
        <v>4</v>
      </c>
      <c r="BL385" s="219" t="s">
        <v>65</v>
      </c>
      <c r="BM385" s="52"/>
      <c r="BN385" s="218" t="s">
        <v>343</v>
      </c>
      <c r="BO385" s="217" t="s">
        <v>335</v>
      </c>
      <c r="BP385" s="201" t="s">
        <v>690</v>
      </c>
      <c r="BQ385" s="52" t="s">
        <v>718</v>
      </c>
    </row>
    <row r="386" spans="1:69" ht="15.75">
      <c r="A386" s="207" t="s">
        <v>37</v>
      </c>
      <c r="B386" s="208" t="s">
        <v>40</v>
      </c>
      <c r="C386" s="202" t="s">
        <v>35</v>
      </c>
      <c r="D386" s="210" t="s">
        <v>182</v>
      </c>
      <c r="E386" s="24" t="s">
        <v>341</v>
      </c>
      <c r="F386" s="86">
        <v>66</v>
      </c>
      <c r="G386" s="80">
        <v>0</v>
      </c>
      <c r="H386" s="204"/>
      <c r="I386" s="204"/>
      <c r="J386" s="204"/>
      <c r="K386" s="204"/>
      <c r="L386" s="80">
        <v>0</v>
      </c>
      <c r="M386" s="203"/>
      <c r="N386" s="52">
        <v>0</v>
      </c>
      <c r="O386" s="204"/>
      <c r="P386" s="204"/>
      <c r="Q386" s="11">
        <v>5.3372271211999998</v>
      </c>
      <c r="R386" s="204"/>
      <c r="S386" s="204"/>
      <c r="T386" s="53">
        <v>6.6166666666666663</v>
      </c>
      <c r="U386" s="204"/>
      <c r="V386" s="204"/>
      <c r="W386" s="11">
        <v>4.9702725151514997</v>
      </c>
      <c r="X386" s="204"/>
      <c r="Y386" s="204"/>
      <c r="Z386" s="53">
        <v>6.1166666666666663</v>
      </c>
      <c r="AA386" s="204"/>
      <c r="AB386" s="204"/>
      <c r="AC386" s="204"/>
      <c r="AD386" s="204"/>
      <c r="AE386" s="204"/>
      <c r="AF386" s="9">
        <v>3.7270256292510342</v>
      </c>
      <c r="AG386" s="9">
        <v>458</v>
      </c>
      <c r="AH386" s="9">
        <v>0.41656003081895976</v>
      </c>
      <c r="AI386" s="9">
        <v>8</v>
      </c>
      <c r="AJ386" s="9">
        <v>2.9382352941176473</v>
      </c>
      <c r="AK386" s="9" t="s">
        <v>248</v>
      </c>
      <c r="AL386" s="9">
        <v>64</v>
      </c>
      <c r="AM386" s="9">
        <v>3.7502009070345332</v>
      </c>
      <c r="AN386" s="9">
        <v>3.7314516129032258</v>
      </c>
      <c r="AO386" s="73">
        <v>0</v>
      </c>
      <c r="AP386" s="80">
        <v>0</v>
      </c>
      <c r="AQ386" s="80">
        <v>0</v>
      </c>
      <c r="AR386" s="224">
        <v>132</v>
      </c>
      <c r="AS386" s="224" t="s">
        <v>248</v>
      </c>
      <c r="AT386" s="11">
        <v>4750.4350000000004</v>
      </c>
      <c r="AU386" s="11">
        <v>0</v>
      </c>
      <c r="AV386" s="11">
        <v>0</v>
      </c>
      <c r="AW386" s="11">
        <v>132</v>
      </c>
      <c r="AX386" s="203" t="s">
        <v>248</v>
      </c>
      <c r="AY386" s="235" t="s">
        <v>248</v>
      </c>
      <c r="AZ386" s="138">
        <v>35258</v>
      </c>
      <c r="BA386" s="188" t="s">
        <v>248</v>
      </c>
      <c r="BB386" s="203" t="s">
        <v>248</v>
      </c>
      <c r="BC386" s="203" t="s">
        <v>248</v>
      </c>
      <c r="BD386" s="217" t="s">
        <v>61</v>
      </c>
      <c r="BE386" s="201" t="s">
        <v>62</v>
      </c>
      <c r="BF386" s="201" t="s">
        <v>63</v>
      </c>
      <c r="BG386" s="201" t="s">
        <v>196</v>
      </c>
      <c r="BH386" s="456" t="s">
        <v>514</v>
      </c>
      <c r="BI386" s="218" t="s">
        <v>64</v>
      </c>
      <c r="BJ386" s="370">
        <v>214</v>
      </c>
      <c r="BK386" s="370">
        <v>1</v>
      </c>
      <c r="BL386" s="219" t="s">
        <v>65</v>
      </c>
      <c r="BM386" s="52"/>
      <c r="BN386" s="218" t="s">
        <v>343</v>
      </c>
      <c r="BO386" s="217" t="s">
        <v>701</v>
      </c>
      <c r="BP386" s="201" t="s">
        <v>687</v>
      </c>
      <c r="BQ386" s="52" t="s">
        <v>717</v>
      </c>
    </row>
    <row r="387" spans="1:69" ht="15.75">
      <c r="A387" s="207" t="s">
        <v>37</v>
      </c>
      <c r="B387" s="208" t="s">
        <v>40</v>
      </c>
      <c r="C387" s="202" t="s">
        <v>35</v>
      </c>
      <c r="D387" s="210" t="s">
        <v>182</v>
      </c>
      <c r="E387" s="24" t="s">
        <v>341</v>
      </c>
      <c r="F387" s="86">
        <v>75</v>
      </c>
      <c r="G387" s="80">
        <v>4</v>
      </c>
      <c r="H387" s="204"/>
      <c r="I387" s="204"/>
      <c r="J387" s="204"/>
      <c r="K387" s="204"/>
      <c r="L387" s="80">
        <v>0</v>
      </c>
      <c r="M387" s="203"/>
      <c r="N387" s="52">
        <v>0</v>
      </c>
      <c r="O387" s="204"/>
      <c r="P387" s="204"/>
      <c r="Q387" s="11">
        <v>8.1754224648000005</v>
      </c>
      <c r="R387" s="204"/>
      <c r="S387" s="204"/>
      <c r="T387" s="53">
        <v>13.745000000000001</v>
      </c>
      <c r="U387" s="204"/>
      <c r="V387" s="204"/>
      <c r="W387" s="11">
        <v>8.2670280563380008</v>
      </c>
      <c r="X387" s="204"/>
      <c r="Y387" s="204"/>
      <c r="Z387" s="53">
        <v>13.745000000000001</v>
      </c>
      <c r="AA387" s="204"/>
      <c r="AB387" s="204"/>
      <c r="AC387" s="204"/>
      <c r="AD387" s="204"/>
      <c r="AE387" s="204"/>
      <c r="AF387" s="9">
        <v>3.4068410504511908</v>
      </c>
      <c r="AG387" s="9">
        <v>497</v>
      </c>
      <c r="AH387" s="9">
        <v>0.50834576011391452</v>
      </c>
      <c r="AI387" s="9">
        <v>28</v>
      </c>
      <c r="AJ387" s="9">
        <v>2.4315217391304347</v>
      </c>
      <c r="AK387" s="9" t="s">
        <v>248</v>
      </c>
      <c r="AL387" s="9">
        <v>71</v>
      </c>
      <c r="AM387" s="9">
        <v>3.4068410504511908</v>
      </c>
      <c r="AN387" s="9">
        <v>3.5339506172839505</v>
      </c>
      <c r="AO387" s="73">
        <v>0</v>
      </c>
      <c r="AP387" s="80">
        <v>0</v>
      </c>
      <c r="AQ387" s="80">
        <v>0</v>
      </c>
      <c r="AR387" s="224">
        <v>142</v>
      </c>
      <c r="AS387" s="224" t="s">
        <v>248</v>
      </c>
      <c r="AT387" s="11">
        <v>5108.5200000000004</v>
      </c>
      <c r="AU387" s="11">
        <v>0</v>
      </c>
      <c r="AV387" s="11">
        <v>0</v>
      </c>
      <c r="AW387" s="11">
        <v>142</v>
      </c>
      <c r="AX387" s="203" t="s">
        <v>248</v>
      </c>
      <c r="AY387" s="235" t="s">
        <v>248</v>
      </c>
      <c r="AZ387" s="138">
        <v>35258</v>
      </c>
      <c r="BA387" s="188" t="s">
        <v>248</v>
      </c>
      <c r="BB387" s="203" t="s">
        <v>248</v>
      </c>
      <c r="BC387" s="203" t="s">
        <v>248</v>
      </c>
      <c r="BD387" s="217" t="s">
        <v>61</v>
      </c>
      <c r="BE387" s="201" t="s">
        <v>62</v>
      </c>
      <c r="BF387" s="201" t="s">
        <v>63</v>
      </c>
      <c r="BG387" s="201" t="s">
        <v>196</v>
      </c>
      <c r="BH387" s="456" t="s">
        <v>514</v>
      </c>
      <c r="BI387" s="218" t="s">
        <v>66</v>
      </c>
      <c r="BJ387" s="370">
        <v>214</v>
      </c>
      <c r="BK387" s="370">
        <v>7</v>
      </c>
      <c r="BL387" s="219" t="s">
        <v>65</v>
      </c>
      <c r="BM387" s="52"/>
      <c r="BN387" s="218" t="s">
        <v>343</v>
      </c>
      <c r="BO387" s="217" t="s">
        <v>701</v>
      </c>
      <c r="BP387" s="201" t="s">
        <v>687</v>
      </c>
      <c r="BQ387" s="52" t="s">
        <v>717</v>
      </c>
    </row>
    <row r="388" spans="1:69" ht="15.75">
      <c r="A388" s="207" t="s">
        <v>37</v>
      </c>
      <c r="B388" s="208" t="s">
        <v>40</v>
      </c>
      <c r="C388" s="202" t="s">
        <v>35</v>
      </c>
      <c r="D388" s="210" t="s">
        <v>182</v>
      </c>
      <c r="E388" s="24" t="s">
        <v>341</v>
      </c>
      <c r="F388" s="86">
        <v>61</v>
      </c>
      <c r="G388" s="80">
        <v>0</v>
      </c>
      <c r="H388" s="204"/>
      <c r="I388" s="204"/>
      <c r="J388" s="204"/>
      <c r="K388" s="204"/>
      <c r="L388" s="80">
        <v>0</v>
      </c>
      <c r="M388" s="203"/>
      <c r="N388" s="52">
        <v>0</v>
      </c>
      <c r="O388" s="204"/>
      <c r="P388" s="204"/>
      <c r="Q388" s="11">
        <v>5.5137212787000003</v>
      </c>
      <c r="R388" s="204"/>
      <c r="S388" s="204"/>
      <c r="T388" s="53">
        <v>6.7374999999999989</v>
      </c>
      <c r="U388" s="204"/>
      <c r="V388" s="204"/>
      <c r="W388" s="11">
        <v>4.9402293114753997</v>
      </c>
      <c r="X388" s="204"/>
      <c r="Y388" s="204"/>
      <c r="Z388" s="53">
        <v>6.3249999999999993</v>
      </c>
      <c r="AA388" s="204"/>
      <c r="AB388" s="204"/>
      <c r="AC388" s="204"/>
      <c r="AD388" s="204"/>
      <c r="AE388" s="204"/>
      <c r="AF388" s="9">
        <v>3.6232201559389119</v>
      </c>
      <c r="AG388" s="9">
        <v>427</v>
      </c>
      <c r="AH388" s="9">
        <v>0.43294524991882516</v>
      </c>
      <c r="AI388" s="9">
        <v>13</v>
      </c>
      <c r="AJ388" s="9">
        <v>2.6605769230769232</v>
      </c>
      <c r="AK388" s="9" t="s">
        <v>248</v>
      </c>
      <c r="AL388" s="9">
        <v>60</v>
      </c>
      <c r="AM388" s="9">
        <v>3.6290238252707878</v>
      </c>
      <c r="AN388" s="9">
        <v>3.6758241758241756</v>
      </c>
      <c r="AO388" s="73">
        <v>0</v>
      </c>
      <c r="AP388" s="80">
        <v>0</v>
      </c>
      <c r="AQ388" s="80">
        <v>0</v>
      </c>
      <c r="AR388" s="224">
        <v>122</v>
      </c>
      <c r="AS388" s="224" t="s">
        <v>248</v>
      </c>
      <c r="AT388" s="11">
        <v>4395.4560000000001</v>
      </c>
      <c r="AU388" s="11">
        <v>5.5670000000000002</v>
      </c>
      <c r="AV388" s="11">
        <v>0</v>
      </c>
      <c r="AW388" s="11">
        <v>122</v>
      </c>
      <c r="AX388" s="203" t="s">
        <v>248</v>
      </c>
      <c r="AY388" s="235" t="s">
        <v>248</v>
      </c>
      <c r="AZ388" s="138">
        <v>35258</v>
      </c>
      <c r="BA388" s="188" t="s">
        <v>248</v>
      </c>
      <c r="BB388" s="203" t="s">
        <v>248</v>
      </c>
      <c r="BC388" s="203" t="s">
        <v>248</v>
      </c>
      <c r="BD388" s="217" t="s">
        <v>61</v>
      </c>
      <c r="BE388" s="201" t="s">
        <v>62</v>
      </c>
      <c r="BF388" s="201" t="s">
        <v>63</v>
      </c>
      <c r="BG388" s="201" t="s">
        <v>196</v>
      </c>
      <c r="BH388" s="456" t="s">
        <v>514</v>
      </c>
      <c r="BI388" s="218" t="s">
        <v>67</v>
      </c>
      <c r="BJ388" s="370">
        <v>214</v>
      </c>
      <c r="BK388" s="370">
        <v>3</v>
      </c>
      <c r="BL388" s="219" t="s">
        <v>65</v>
      </c>
      <c r="BM388" s="52"/>
      <c r="BN388" s="218" t="s">
        <v>343</v>
      </c>
      <c r="BO388" s="217" t="s">
        <v>701</v>
      </c>
      <c r="BP388" s="201" t="s">
        <v>687</v>
      </c>
      <c r="BQ388" s="52" t="s">
        <v>717</v>
      </c>
    </row>
    <row r="389" spans="1:69" ht="15.75">
      <c r="A389" s="207" t="s">
        <v>37</v>
      </c>
      <c r="B389" s="208" t="s">
        <v>40</v>
      </c>
      <c r="C389" s="202" t="s">
        <v>35</v>
      </c>
      <c r="D389" s="210" t="s">
        <v>182</v>
      </c>
      <c r="E389" s="24" t="s">
        <v>341</v>
      </c>
      <c r="F389" s="86">
        <v>60</v>
      </c>
      <c r="G389" s="80">
        <v>0</v>
      </c>
      <c r="H389" s="204"/>
      <c r="I389" s="204"/>
      <c r="J389" s="204"/>
      <c r="K389" s="204"/>
      <c r="L389" s="80">
        <v>0</v>
      </c>
      <c r="M389" s="203"/>
      <c r="N389" s="52">
        <v>0</v>
      </c>
      <c r="O389" s="204"/>
      <c r="P389" s="204"/>
      <c r="Q389" s="11">
        <v>7.30909985</v>
      </c>
      <c r="R389" s="204"/>
      <c r="S389" s="204"/>
      <c r="T389" s="53">
        <v>9</v>
      </c>
      <c r="U389" s="204"/>
      <c r="V389" s="204"/>
      <c r="W389" s="11">
        <v>7.3581498166666002</v>
      </c>
      <c r="X389" s="204"/>
      <c r="Y389" s="204"/>
      <c r="Z389" s="53">
        <v>9.5</v>
      </c>
      <c r="AA389" s="204"/>
      <c r="AB389" s="204"/>
      <c r="AC389" s="204"/>
      <c r="AD389" s="204"/>
      <c r="AE389" s="204"/>
      <c r="AF389" s="9">
        <v>2.6871182269650729</v>
      </c>
      <c r="AG389" s="9">
        <v>406</v>
      </c>
      <c r="AH389" s="9">
        <v>0.43595376835896288</v>
      </c>
      <c r="AI389" s="9">
        <v>134</v>
      </c>
      <c r="AJ389" s="9">
        <v>1.9565217391304348</v>
      </c>
      <c r="AK389" s="9" t="s">
        <v>248</v>
      </c>
      <c r="AL389" s="9">
        <v>0</v>
      </c>
      <c r="AM389" s="9"/>
      <c r="AN389" s="9"/>
      <c r="AO389" s="73">
        <v>0</v>
      </c>
      <c r="AP389" s="80">
        <v>0</v>
      </c>
      <c r="AQ389" s="80">
        <v>0</v>
      </c>
      <c r="AR389" s="224">
        <v>120</v>
      </c>
      <c r="AS389" s="224" t="s">
        <v>248</v>
      </c>
      <c r="AT389" s="11">
        <v>4320.7690000000002</v>
      </c>
      <c r="AU389" s="11">
        <v>0</v>
      </c>
      <c r="AV389" s="11">
        <v>0</v>
      </c>
      <c r="AW389" s="11">
        <v>120</v>
      </c>
      <c r="AX389" s="203" t="s">
        <v>248</v>
      </c>
      <c r="AY389" s="235" t="s">
        <v>248</v>
      </c>
      <c r="AZ389" s="138">
        <v>35258</v>
      </c>
      <c r="BA389" s="188" t="s">
        <v>248</v>
      </c>
      <c r="BB389" s="203" t="s">
        <v>248</v>
      </c>
      <c r="BC389" s="203" t="s">
        <v>248</v>
      </c>
      <c r="BD389" s="217" t="s">
        <v>61</v>
      </c>
      <c r="BE389" s="201" t="s">
        <v>62</v>
      </c>
      <c r="BF389" s="201" t="s">
        <v>63</v>
      </c>
      <c r="BG389" s="201" t="s">
        <v>196</v>
      </c>
      <c r="BH389" s="456" t="s">
        <v>514</v>
      </c>
      <c r="BI389" s="218" t="s">
        <v>68</v>
      </c>
      <c r="BJ389" s="370">
        <v>214</v>
      </c>
      <c r="BK389" s="370">
        <v>4</v>
      </c>
      <c r="BL389" s="219" t="s">
        <v>65</v>
      </c>
      <c r="BM389" s="52"/>
      <c r="BN389" s="218" t="s">
        <v>343</v>
      </c>
      <c r="BO389" s="217" t="s">
        <v>701</v>
      </c>
      <c r="BP389" s="201" t="s">
        <v>687</v>
      </c>
      <c r="BQ389" s="52" t="s">
        <v>717</v>
      </c>
    </row>
    <row r="390" spans="1:69" ht="15.75">
      <c r="A390" s="207" t="s">
        <v>37</v>
      </c>
      <c r="B390" s="208" t="s">
        <v>40</v>
      </c>
      <c r="C390" s="202" t="s">
        <v>35</v>
      </c>
      <c r="D390" s="210" t="s">
        <v>182</v>
      </c>
      <c r="E390" s="24" t="s">
        <v>208</v>
      </c>
      <c r="F390" s="86">
        <v>46</v>
      </c>
      <c r="G390" s="80">
        <v>0</v>
      </c>
      <c r="H390" s="204"/>
      <c r="I390" s="204"/>
      <c r="J390" s="204"/>
      <c r="K390" s="204"/>
      <c r="L390" s="80">
        <v>0</v>
      </c>
      <c r="M390" s="203"/>
      <c r="N390" s="52">
        <v>0</v>
      </c>
      <c r="O390" s="204"/>
      <c r="P390" s="204"/>
      <c r="Q390" s="11">
        <v>5.7253041521999997</v>
      </c>
      <c r="R390" s="204"/>
      <c r="S390" s="204"/>
      <c r="T390" s="53">
        <v>8.3499999999999979</v>
      </c>
      <c r="U390" s="204"/>
      <c r="V390" s="204"/>
      <c r="W390" s="11">
        <v>5.4952388913043002</v>
      </c>
      <c r="X390" s="204"/>
      <c r="Y390" s="204"/>
      <c r="Z390" s="53">
        <v>8.3499999999999979</v>
      </c>
      <c r="AA390" s="204"/>
      <c r="AB390" s="204"/>
      <c r="AC390" s="204"/>
      <c r="AD390" s="204"/>
      <c r="AE390" s="204"/>
      <c r="AF390" s="9">
        <v>3.6204658472760123</v>
      </c>
      <c r="AG390" s="9">
        <v>322</v>
      </c>
      <c r="AH390" s="9">
        <v>0.49118356574052319</v>
      </c>
      <c r="AI390" s="9">
        <v>12</v>
      </c>
      <c r="AJ390" s="9">
        <v>2.6078947368421055</v>
      </c>
      <c r="AK390" s="9" t="s">
        <v>248</v>
      </c>
      <c r="AL390" s="9">
        <v>46</v>
      </c>
      <c r="AM390" s="9">
        <v>3.6204658472760123</v>
      </c>
      <c r="AN390" s="9">
        <v>3.6945812807881775</v>
      </c>
      <c r="AO390" s="73">
        <v>0</v>
      </c>
      <c r="AP390" s="80">
        <v>0</v>
      </c>
      <c r="AQ390" s="80">
        <v>0</v>
      </c>
      <c r="AR390" s="224">
        <v>92</v>
      </c>
      <c r="AS390" s="224" t="s">
        <v>248</v>
      </c>
      <c r="AT390" s="11">
        <v>3488.1179999999999</v>
      </c>
      <c r="AU390" s="11">
        <v>0</v>
      </c>
      <c r="AV390" s="11">
        <v>0</v>
      </c>
      <c r="AW390" s="11">
        <v>92</v>
      </c>
      <c r="AX390" s="203" t="s">
        <v>248</v>
      </c>
      <c r="AY390" s="235" t="s">
        <v>248</v>
      </c>
      <c r="AZ390" s="138">
        <v>28108</v>
      </c>
      <c r="BA390" s="188" t="s">
        <v>248</v>
      </c>
      <c r="BB390" s="203" t="s">
        <v>248</v>
      </c>
      <c r="BC390" s="203" t="s">
        <v>248</v>
      </c>
      <c r="BD390" s="217" t="s">
        <v>61</v>
      </c>
      <c r="BE390" s="201" t="s">
        <v>62</v>
      </c>
      <c r="BF390" s="201" t="s">
        <v>63</v>
      </c>
      <c r="BG390" s="201" t="s">
        <v>196</v>
      </c>
      <c r="BH390" s="456" t="s">
        <v>511</v>
      </c>
      <c r="BI390" s="218" t="s">
        <v>64</v>
      </c>
      <c r="BJ390" s="370">
        <v>214</v>
      </c>
      <c r="BK390" s="370">
        <v>1</v>
      </c>
      <c r="BL390" s="219" t="s">
        <v>65</v>
      </c>
      <c r="BM390" s="52"/>
      <c r="BN390" s="218" t="s">
        <v>343</v>
      </c>
      <c r="BO390" s="217" t="s">
        <v>54</v>
      </c>
      <c r="BP390" s="201" t="s">
        <v>699</v>
      </c>
      <c r="BQ390" s="52" t="s">
        <v>715</v>
      </c>
    </row>
    <row r="391" spans="1:69" ht="16.5" thickBot="1">
      <c r="A391" s="207" t="s">
        <v>37</v>
      </c>
      <c r="B391" s="208" t="s">
        <v>40</v>
      </c>
      <c r="C391" s="202" t="s">
        <v>35</v>
      </c>
      <c r="D391" s="210" t="s">
        <v>182</v>
      </c>
      <c r="E391" s="24" t="s">
        <v>208</v>
      </c>
      <c r="F391" s="86">
        <v>46</v>
      </c>
      <c r="G391" s="80">
        <v>1</v>
      </c>
      <c r="H391" s="204"/>
      <c r="I391" s="204"/>
      <c r="J391" s="204"/>
      <c r="K391" s="204"/>
      <c r="L391" s="80">
        <v>0</v>
      </c>
      <c r="M391" s="203"/>
      <c r="N391" s="52">
        <v>0</v>
      </c>
      <c r="O391" s="204"/>
      <c r="P391" s="204"/>
      <c r="Q391" s="11">
        <v>7.1262665778000001</v>
      </c>
      <c r="R391" s="204"/>
      <c r="S391" s="204"/>
      <c r="T391" s="53">
        <v>12.875</v>
      </c>
      <c r="U391" s="204"/>
      <c r="V391" s="204"/>
      <c r="W391" s="11">
        <v>7.0207554222221997</v>
      </c>
      <c r="X391" s="204"/>
      <c r="Y391" s="204"/>
      <c r="Z391" s="53">
        <v>12.6875</v>
      </c>
      <c r="AA391" s="204"/>
      <c r="AB391" s="204"/>
      <c r="AC391" s="204"/>
      <c r="AD391" s="204"/>
      <c r="AE391" s="204"/>
      <c r="AF391" s="9">
        <v>3.3532698419358988</v>
      </c>
      <c r="AG391" s="9">
        <v>315</v>
      </c>
      <c r="AH391" s="9">
        <v>0.48765469069951284</v>
      </c>
      <c r="AI391" s="9">
        <v>19</v>
      </c>
      <c r="AJ391" s="9">
        <v>2.4044117647058822</v>
      </c>
      <c r="AK391" s="9" t="s">
        <v>248</v>
      </c>
      <c r="AL391" s="9">
        <v>45</v>
      </c>
      <c r="AM391" s="9">
        <v>3.3532698419358988</v>
      </c>
      <c r="AN391" s="9">
        <v>3.4236842105263157</v>
      </c>
      <c r="AO391" s="73">
        <v>0</v>
      </c>
      <c r="AP391" s="80">
        <v>0</v>
      </c>
      <c r="AQ391" s="80">
        <v>0</v>
      </c>
      <c r="AR391" s="224">
        <v>90</v>
      </c>
      <c r="AS391" s="224" t="s">
        <v>248</v>
      </c>
      <c r="AT391" s="11">
        <v>3430.3180000000002</v>
      </c>
      <c r="AU391" s="11">
        <v>0</v>
      </c>
      <c r="AV391" s="11">
        <v>0</v>
      </c>
      <c r="AW391" s="11">
        <v>90</v>
      </c>
      <c r="AX391" s="158" t="s">
        <v>248</v>
      </c>
      <c r="AY391" s="235" t="s">
        <v>248</v>
      </c>
      <c r="AZ391" s="242">
        <v>28108</v>
      </c>
      <c r="BA391" s="188" t="s">
        <v>248</v>
      </c>
      <c r="BB391" s="203" t="s">
        <v>248</v>
      </c>
      <c r="BC391" s="158" t="s">
        <v>248</v>
      </c>
      <c r="BD391" s="217" t="s">
        <v>61</v>
      </c>
      <c r="BE391" s="201" t="s">
        <v>62</v>
      </c>
      <c r="BF391" s="201" t="s">
        <v>63</v>
      </c>
      <c r="BG391" s="201" t="s">
        <v>196</v>
      </c>
      <c r="BH391" s="456" t="s">
        <v>511</v>
      </c>
      <c r="BI391" s="218" t="s">
        <v>66</v>
      </c>
      <c r="BJ391" s="391">
        <v>214</v>
      </c>
      <c r="BK391" s="370">
        <v>7</v>
      </c>
      <c r="BL391" s="219" t="s">
        <v>65</v>
      </c>
      <c r="BM391" s="52"/>
      <c r="BN391" s="218" t="s">
        <v>343</v>
      </c>
      <c r="BO391" s="217" t="s">
        <v>54</v>
      </c>
      <c r="BP391" s="201" t="s">
        <v>699</v>
      </c>
      <c r="BQ391" s="52" t="s">
        <v>715</v>
      </c>
    </row>
    <row r="392" spans="1:69" ht="15.75">
      <c r="A392" s="207" t="s">
        <v>37</v>
      </c>
      <c r="B392" s="208" t="s">
        <v>40</v>
      </c>
      <c r="C392" s="202" t="s">
        <v>35</v>
      </c>
      <c r="D392" s="210" t="s">
        <v>182</v>
      </c>
      <c r="E392" s="24" t="s">
        <v>208</v>
      </c>
      <c r="F392" s="86">
        <v>45</v>
      </c>
      <c r="G392" s="80">
        <v>0</v>
      </c>
      <c r="H392" s="204"/>
      <c r="I392" s="204"/>
      <c r="J392" s="204"/>
      <c r="K392" s="204"/>
      <c r="L392" s="80">
        <v>0</v>
      </c>
      <c r="M392" s="203"/>
      <c r="N392" s="52">
        <v>0</v>
      </c>
      <c r="O392" s="204"/>
      <c r="P392" s="204"/>
      <c r="Q392" s="11">
        <v>6.9335552667</v>
      </c>
      <c r="R392" s="204"/>
      <c r="S392" s="204"/>
      <c r="T392" s="53">
        <v>8.6875</v>
      </c>
      <c r="U392" s="204"/>
      <c r="V392" s="204"/>
      <c r="W392" s="11">
        <v>7.1121109333332999</v>
      </c>
      <c r="X392" s="204"/>
      <c r="Y392" s="204"/>
      <c r="Z392" s="53">
        <v>8.875</v>
      </c>
      <c r="AA392" s="204"/>
      <c r="AB392" s="204"/>
      <c r="AC392" s="204"/>
      <c r="AD392" s="204"/>
      <c r="AE392" s="204"/>
      <c r="AF392" s="9">
        <v>3.50723810385144</v>
      </c>
      <c r="AG392" s="9">
        <v>315</v>
      </c>
      <c r="AH392" s="9">
        <v>0.45597838494178861</v>
      </c>
      <c r="AI392" s="9">
        <v>12</v>
      </c>
      <c r="AJ392" s="9">
        <v>2.5520833333333335</v>
      </c>
      <c r="AK392" s="9" t="s">
        <v>248</v>
      </c>
      <c r="AL392" s="9">
        <v>45</v>
      </c>
      <c r="AM392" s="9">
        <v>3.50723810385144</v>
      </c>
      <c r="AN392" s="9">
        <v>3.5754437869822486</v>
      </c>
      <c r="AO392" s="73">
        <v>0</v>
      </c>
      <c r="AP392" s="80">
        <v>0</v>
      </c>
      <c r="AQ392" s="80">
        <v>0</v>
      </c>
      <c r="AR392" s="224">
        <v>90</v>
      </c>
      <c r="AS392" s="224" t="s">
        <v>248</v>
      </c>
      <c r="AT392" s="11">
        <v>3423.645</v>
      </c>
      <c r="AU392" s="11">
        <v>0</v>
      </c>
      <c r="AV392" s="11">
        <v>0</v>
      </c>
      <c r="AW392" s="11">
        <v>90</v>
      </c>
      <c r="AX392" s="203" t="s">
        <v>248</v>
      </c>
      <c r="AY392" s="235" t="s">
        <v>248</v>
      </c>
      <c r="AZ392" s="138">
        <v>28108</v>
      </c>
      <c r="BA392" s="188" t="s">
        <v>248</v>
      </c>
      <c r="BB392" s="203" t="s">
        <v>248</v>
      </c>
      <c r="BC392" s="203" t="s">
        <v>248</v>
      </c>
      <c r="BD392" s="217" t="s">
        <v>61</v>
      </c>
      <c r="BE392" s="201" t="s">
        <v>62</v>
      </c>
      <c r="BF392" s="201" t="s">
        <v>63</v>
      </c>
      <c r="BG392" s="201" t="s">
        <v>196</v>
      </c>
      <c r="BH392" s="456" t="s">
        <v>511</v>
      </c>
      <c r="BI392" s="218" t="s">
        <v>67</v>
      </c>
      <c r="BJ392" s="370">
        <v>214</v>
      </c>
      <c r="BK392" s="370">
        <v>3</v>
      </c>
      <c r="BL392" s="219" t="s">
        <v>65</v>
      </c>
      <c r="BM392" s="52"/>
      <c r="BN392" s="218" t="s">
        <v>343</v>
      </c>
      <c r="BO392" s="217" t="s">
        <v>54</v>
      </c>
      <c r="BP392" s="201" t="s">
        <v>699</v>
      </c>
      <c r="BQ392" s="52" t="s">
        <v>715</v>
      </c>
    </row>
    <row r="393" spans="1:69" ht="15.75">
      <c r="A393" s="207" t="s">
        <v>37</v>
      </c>
      <c r="B393" s="208" t="s">
        <v>40</v>
      </c>
      <c r="C393" s="202" t="s">
        <v>35</v>
      </c>
      <c r="D393" s="210" t="s">
        <v>182</v>
      </c>
      <c r="E393" s="24" t="s">
        <v>208</v>
      </c>
      <c r="F393" s="86">
        <v>36</v>
      </c>
      <c r="G393" s="80">
        <v>0</v>
      </c>
      <c r="H393" s="204"/>
      <c r="I393" s="204"/>
      <c r="J393" s="204"/>
      <c r="K393" s="204"/>
      <c r="L393" s="80">
        <v>0</v>
      </c>
      <c r="M393" s="203"/>
      <c r="N393" s="52">
        <v>0</v>
      </c>
      <c r="O393" s="204"/>
      <c r="P393" s="204"/>
      <c r="Q393" s="11">
        <v>7.0328886110999997</v>
      </c>
      <c r="R393" s="204"/>
      <c r="S393" s="204"/>
      <c r="T393" s="53">
        <v>8.5999999999999979</v>
      </c>
      <c r="U393" s="204"/>
      <c r="V393" s="204"/>
      <c r="W393" s="11">
        <v>7.1386108888887998</v>
      </c>
      <c r="X393" s="204"/>
      <c r="Y393" s="204"/>
      <c r="Z393" s="53">
        <v>8.5999999999999979</v>
      </c>
      <c r="AA393" s="204"/>
      <c r="AB393" s="204"/>
      <c r="AC393" s="204"/>
      <c r="AD393" s="204"/>
      <c r="AE393" s="204"/>
      <c r="AF393" s="9">
        <v>2.7430476336252116</v>
      </c>
      <c r="AG393" s="9">
        <v>252</v>
      </c>
      <c r="AH393" s="9">
        <v>0.41161805737420798</v>
      </c>
      <c r="AI393" s="9">
        <v>60</v>
      </c>
      <c r="AJ393" s="9">
        <v>1.6647058823529413</v>
      </c>
      <c r="AK393" s="9" t="s">
        <v>248</v>
      </c>
      <c r="AL393" s="9">
        <v>0</v>
      </c>
      <c r="AM393" s="9"/>
      <c r="AN393" s="9"/>
      <c r="AO393" s="73">
        <v>0</v>
      </c>
      <c r="AP393" s="80">
        <v>0</v>
      </c>
      <c r="AQ393" s="80">
        <v>0</v>
      </c>
      <c r="AR393" s="224">
        <v>72</v>
      </c>
      <c r="AS393" s="224" t="s">
        <v>248</v>
      </c>
      <c r="AT393" s="11">
        <v>2532.2359999999999</v>
      </c>
      <c r="AU393" s="11">
        <v>203.42</v>
      </c>
      <c r="AV393" s="11">
        <v>0</v>
      </c>
      <c r="AW393" s="11">
        <v>72</v>
      </c>
      <c r="AX393" s="203" t="s">
        <v>248</v>
      </c>
      <c r="AY393" s="235" t="s">
        <v>248</v>
      </c>
      <c r="AZ393" s="138">
        <v>28108</v>
      </c>
      <c r="BA393" s="188" t="s">
        <v>248</v>
      </c>
      <c r="BB393" s="203" t="s">
        <v>248</v>
      </c>
      <c r="BC393" s="203" t="s">
        <v>248</v>
      </c>
      <c r="BD393" s="217" t="s">
        <v>61</v>
      </c>
      <c r="BE393" s="201" t="s">
        <v>62</v>
      </c>
      <c r="BF393" s="201" t="s">
        <v>63</v>
      </c>
      <c r="BG393" s="201" t="s">
        <v>196</v>
      </c>
      <c r="BH393" s="456" t="s">
        <v>511</v>
      </c>
      <c r="BI393" s="218" t="s">
        <v>68</v>
      </c>
      <c r="BJ393" s="370">
        <v>214</v>
      </c>
      <c r="BK393" s="370">
        <v>4</v>
      </c>
      <c r="BL393" s="219" t="s">
        <v>65</v>
      </c>
      <c r="BM393" s="52"/>
      <c r="BN393" s="218" t="s">
        <v>343</v>
      </c>
      <c r="BO393" s="217" t="s">
        <v>54</v>
      </c>
      <c r="BP393" s="201" t="s">
        <v>699</v>
      </c>
      <c r="BQ393" s="52" t="s">
        <v>715</v>
      </c>
    </row>
    <row r="394" spans="1:69" ht="15.75">
      <c r="A394" s="207" t="s">
        <v>37</v>
      </c>
      <c r="B394" s="208" t="s">
        <v>40</v>
      </c>
      <c r="C394" s="202" t="s">
        <v>35</v>
      </c>
      <c r="D394" s="210" t="s">
        <v>182</v>
      </c>
      <c r="E394" s="24" t="s">
        <v>657</v>
      </c>
      <c r="F394" s="86">
        <v>126</v>
      </c>
      <c r="G394" s="80">
        <v>0</v>
      </c>
      <c r="H394" s="204"/>
      <c r="I394" s="204"/>
      <c r="J394" s="204"/>
      <c r="K394" s="204"/>
      <c r="L394" s="80">
        <v>0</v>
      </c>
      <c r="M394" s="203"/>
      <c r="N394" s="52">
        <v>0</v>
      </c>
      <c r="O394" s="204"/>
      <c r="P394" s="204"/>
      <c r="Q394" s="11">
        <v>5.8405395238000004</v>
      </c>
      <c r="R394" s="204"/>
      <c r="S394" s="204"/>
      <c r="T394" s="53">
        <v>7.8499999999999943</v>
      </c>
      <c r="U394" s="204"/>
      <c r="V394" s="204"/>
      <c r="W394" s="11">
        <v>5.5185156746031003</v>
      </c>
      <c r="X394" s="204"/>
      <c r="Y394" s="204"/>
      <c r="Z394" s="53">
        <v>7.4249999999999972</v>
      </c>
      <c r="AA394" s="204"/>
      <c r="AB394" s="204"/>
      <c r="AC394" s="204"/>
      <c r="AD394" s="204"/>
      <c r="AE394" s="204"/>
      <c r="AF394" s="9">
        <v>3.6501247294906052</v>
      </c>
      <c r="AG394" s="9">
        <v>882</v>
      </c>
      <c r="AH394" s="9">
        <v>0.40442593292217949</v>
      </c>
      <c r="AI394" s="9">
        <v>21</v>
      </c>
      <c r="AJ394" s="9">
        <v>2.7566666666666668</v>
      </c>
      <c r="AK394" s="9" t="s">
        <v>248</v>
      </c>
      <c r="AL394" s="9">
        <v>126</v>
      </c>
      <c r="AM394" s="9">
        <v>3.6501247294906052</v>
      </c>
      <c r="AN394" s="9">
        <v>3.6909547738693469</v>
      </c>
      <c r="AO394" s="73">
        <v>0</v>
      </c>
      <c r="AP394" s="80">
        <v>0</v>
      </c>
      <c r="AQ394" s="80">
        <v>0</v>
      </c>
      <c r="AR394" s="224">
        <v>252</v>
      </c>
      <c r="AS394" s="224" t="s">
        <v>248</v>
      </c>
      <c r="AT394" s="11">
        <v>8981.2720000000008</v>
      </c>
      <c r="AU394" s="11">
        <v>0</v>
      </c>
      <c r="AV394" s="11">
        <v>0</v>
      </c>
      <c r="AW394" s="11">
        <v>252</v>
      </c>
      <c r="AX394" s="203" t="s">
        <v>248</v>
      </c>
      <c r="AY394" s="235" t="s">
        <v>248</v>
      </c>
      <c r="AZ394" s="138">
        <v>121722</v>
      </c>
      <c r="BA394" s="188" t="s">
        <v>248</v>
      </c>
      <c r="BB394" s="203" t="s">
        <v>248</v>
      </c>
      <c r="BC394" s="203" t="s">
        <v>248</v>
      </c>
      <c r="BD394" s="217" t="s">
        <v>61</v>
      </c>
      <c r="BE394" s="201" t="s">
        <v>62</v>
      </c>
      <c r="BF394" s="201" t="s">
        <v>63</v>
      </c>
      <c r="BG394" s="201" t="s">
        <v>196</v>
      </c>
      <c r="BH394" s="456" t="s">
        <v>515</v>
      </c>
      <c r="BI394" s="218" t="s">
        <v>64</v>
      </c>
      <c r="BJ394" s="370">
        <v>214</v>
      </c>
      <c r="BK394" s="370">
        <v>1</v>
      </c>
      <c r="BL394" s="219" t="s">
        <v>65</v>
      </c>
      <c r="BM394" s="52"/>
      <c r="BN394" s="218" t="s">
        <v>343</v>
      </c>
      <c r="BO394" s="217" t="s">
        <v>54</v>
      </c>
      <c r="BP394" s="201" t="s">
        <v>699</v>
      </c>
      <c r="BQ394" s="52" t="s">
        <v>715</v>
      </c>
    </row>
    <row r="395" spans="1:69" ht="15.75">
      <c r="A395" s="207" t="s">
        <v>37</v>
      </c>
      <c r="B395" s="208" t="s">
        <v>40</v>
      </c>
      <c r="C395" s="202" t="s">
        <v>35</v>
      </c>
      <c r="D395" s="210" t="s">
        <v>182</v>
      </c>
      <c r="E395" s="24" t="s">
        <v>657</v>
      </c>
      <c r="F395" s="86">
        <v>112</v>
      </c>
      <c r="G395" s="80">
        <v>8</v>
      </c>
      <c r="H395" s="204"/>
      <c r="I395" s="204"/>
      <c r="J395" s="204"/>
      <c r="K395" s="204"/>
      <c r="L395" s="80">
        <v>0</v>
      </c>
      <c r="M395" s="203"/>
      <c r="N395" s="52">
        <v>0</v>
      </c>
      <c r="O395" s="204"/>
      <c r="P395" s="204"/>
      <c r="Q395" s="11">
        <v>7.9813363845999996</v>
      </c>
      <c r="R395" s="204"/>
      <c r="S395" s="204"/>
      <c r="T395" s="53">
        <v>14.399999999999999</v>
      </c>
      <c r="U395" s="204"/>
      <c r="V395" s="204"/>
      <c r="W395" s="11">
        <v>7.9243652211538</v>
      </c>
      <c r="X395" s="204"/>
      <c r="Y395" s="204"/>
      <c r="Z395" s="53">
        <v>14.2</v>
      </c>
      <c r="AA395" s="204"/>
      <c r="AB395" s="204"/>
      <c r="AC395" s="204"/>
      <c r="AD395" s="204"/>
      <c r="AE395" s="204"/>
      <c r="AF395" s="9">
        <v>3.3128296753371154</v>
      </c>
      <c r="AG395" s="9">
        <v>725</v>
      </c>
      <c r="AH395" s="9">
        <v>0.49105447947235814</v>
      </c>
      <c r="AI395" s="9">
        <v>48</v>
      </c>
      <c r="AJ395" s="9">
        <v>2.3633720930232558</v>
      </c>
      <c r="AK395" s="9" t="s">
        <v>248</v>
      </c>
      <c r="AL395" s="9">
        <v>103</v>
      </c>
      <c r="AM395" s="9">
        <v>3.3177392559640118</v>
      </c>
      <c r="AN395" s="9">
        <v>3.3957446808510641</v>
      </c>
      <c r="AO395" s="73">
        <v>0</v>
      </c>
      <c r="AP395" s="80">
        <v>0</v>
      </c>
      <c r="AQ395" s="80">
        <v>0</v>
      </c>
      <c r="AR395" s="224">
        <v>208</v>
      </c>
      <c r="AS395" s="224" t="s">
        <v>248</v>
      </c>
      <c r="AT395" s="11">
        <v>7409.6239999999998</v>
      </c>
      <c r="AU395" s="11">
        <v>0</v>
      </c>
      <c r="AV395" s="11">
        <v>0</v>
      </c>
      <c r="AW395" s="11">
        <v>208</v>
      </c>
      <c r="AX395" s="203" t="s">
        <v>248</v>
      </c>
      <c r="AY395" s="235" t="s">
        <v>248</v>
      </c>
      <c r="AZ395" s="138">
        <v>121722</v>
      </c>
      <c r="BA395" s="188" t="s">
        <v>248</v>
      </c>
      <c r="BB395" s="203" t="s">
        <v>248</v>
      </c>
      <c r="BC395" s="203" t="s">
        <v>248</v>
      </c>
      <c r="BD395" s="217" t="s">
        <v>61</v>
      </c>
      <c r="BE395" s="201" t="s">
        <v>62</v>
      </c>
      <c r="BF395" s="201" t="s">
        <v>63</v>
      </c>
      <c r="BG395" s="201" t="s">
        <v>196</v>
      </c>
      <c r="BH395" s="455" t="s">
        <v>515</v>
      </c>
      <c r="BI395" s="218" t="s">
        <v>66</v>
      </c>
      <c r="BJ395" s="370">
        <v>214</v>
      </c>
      <c r="BK395" s="370">
        <v>7</v>
      </c>
      <c r="BL395" s="219" t="s">
        <v>65</v>
      </c>
      <c r="BM395" s="52"/>
      <c r="BN395" s="218" t="s">
        <v>343</v>
      </c>
      <c r="BO395" s="217" t="s">
        <v>54</v>
      </c>
      <c r="BP395" s="201" t="s">
        <v>699</v>
      </c>
      <c r="BQ395" s="52" t="s">
        <v>715</v>
      </c>
    </row>
    <row r="396" spans="1:69" ht="15.75">
      <c r="A396" s="207" t="s">
        <v>37</v>
      </c>
      <c r="B396" s="208" t="s">
        <v>40</v>
      </c>
      <c r="C396" s="202" t="s">
        <v>35</v>
      </c>
      <c r="D396" s="210" t="s">
        <v>182</v>
      </c>
      <c r="E396" s="24" t="s">
        <v>657</v>
      </c>
      <c r="F396" s="86">
        <v>128</v>
      </c>
      <c r="G396" s="80">
        <v>1</v>
      </c>
      <c r="H396" s="204"/>
      <c r="I396" s="204"/>
      <c r="J396" s="204"/>
      <c r="K396" s="204"/>
      <c r="L396" s="80">
        <v>0</v>
      </c>
      <c r="M396" s="203"/>
      <c r="N396" s="52">
        <v>0</v>
      </c>
      <c r="O396" s="204"/>
      <c r="P396" s="204"/>
      <c r="Q396" s="11">
        <v>6.8440863386000004</v>
      </c>
      <c r="R396" s="204"/>
      <c r="S396" s="204"/>
      <c r="T396" s="53">
        <v>8.7749999999999986</v>
      </c>
      <c r="U396" s="204"/>
      <c r="V396" s="204"/>
      <c r="W396" s="11">
        <v>7.0738343543306996</v>
      </c>
      <c r="X396" s="204"/>
      <c r="Y396" s="204"/>
      <c r="Z396" s="53">
        <v>8.9708333333333332</v>
      </c>
      <c r="AA396" s="204"/>
      <c r="AB396" s="204"/>
      <c r="AC396" s="204"/>
      <c r="AD396" s="204"/>
      <c r="AE396" s="204"/>
      <c r="AF396" s="9">
        <v>3.3975309318578959</v>
      </c>
      <c r="AG396" s="9">
        <v>889</v>
      </c>
      <c r="AH396" s="9">
        <v>0.50449946016532754</v>
      </c>
      <c r="AI396" s="9">
        <v>47</v>
      </c>
      <c r="AJ396" s="9">
        <v>2.4655405405405406</v>
      </c>
      <c r="AK396" s="9" t="s">
        <v>248</v>
      </c>
      <c r="AL396" s="9">
        <v>126</v>
      </c>
      <c r="AM396" s="9">
        <v>3.3961224477577647</v>
      </c>
      <c r="AN396" s="9">
        <v>3.5184757505773674</v>
      </c>
      <c r="AO396" s="73">
        <v>0</v>
      </c>
      <c r="AP396" s="80">
        <v>0</v>
      </c>
      <c r="AQ396" s="80">
        <v>0</v>
      </c>
      <c r="AR396" s="224">
        <v>254</v>
      </c>
      <c r="AS396" s="224" t="s">
        <v>248</v>
      </c>
      <c r="AT396" s="11">
        <v>9077.6710000000003</v>
      </c>
      <c r="AU396" s="11">
        <v>0</v>
      </c>
      <c r="AV396" s="11">
        <v>0</v>
      </c>
      <c r="AW396" s="11">
        <v>254</v>
      </c>
      <c r="AX396" s="203" t="s">
        <v>248</v>
      </c>
      <c r="AY396" s="235" t="s">
        <v>248</v>
      </c>
      <c r="AZ396" s="138">
        <v>121722</v>
      </c>
      <c r="BA396" s="188" t="s">
        <v>248</v>
      </c>
      <c r="BB396" s="203" t="s">
        <v>248</v>
      </c>
      <c r="BC396" s="203" t="s">
        <v>248</v>
      </c>
      <c r="BD396" s="217" t="s">
        <v>61</v>
      </c>
      <c r="BE396" s="201" t="s">
        <v>62</v>
      </c>
      <c r="BF396" s="201" t="s">
        <v>63</v>
      </c>
      <c r="BG396" s="201" t="s">
        <v>196</v>
      </c>
      <c r="BH396" s="456" t="s">
        <v>515</v>
      </c>
      <c r="BI396" s="218" t="s">
        <v>67</v>
      </c>
      <c r="BJ396" s="370">
        <v>214</v>
      </c>
      <c r="BK396" s="370">
        <v>3</v>
      </c>
      <c r="BL396" s="219" t="s">
        <v>65</v>
      </c>
      <c r="BM396" s="52"/>
      <c r="BN396" s="218" t="s">
        <v>343</v>
      </c>
      <c r="BO396" s="217" t="s">
        <v>54</v>
      </c>
      <c r="BP396" s="201" t="s">
        <v>699</v>
      </c>
      <c r="BQ396" s="52" t="s">
        <v>715</v>
      </c>
    </row>
    <row r="397" spans="1:69" ht="15.75">
      <c r="A397" s="207" t="s">
        <v>37</v>
      </c>
      <c r="B397" s="208" t="s">
        <v>40</v>
      </c>
      <c r="C397" s="202" t="s">
        <v>35</v>
      </c>
      <c r="D397" s="210" t="s">
        <v>182</v>
      </c>
      <c r="E397" s="24" t="s">
        <v>657</v>
      </c>
      <c r="F397" s="86">
        <v>124</v>
      </c>
      <c r="G397" s="80">
        <v>2</v>
      </c>
      <c r="H397" s="204"/>
      <c r="I397" s="204"/>
      <c r="J397" s="204"/>
      <c r="K397" s="204"/>
      <c r="L397" s="80">
        <v>0</v>
      </c>
      <c r="M397" s="203"/>
      <c r="N397" s="52">
        <v>0</v>
      </c>
      <c r="O397" s="204"/>
      <c r="P397" s="204"/>
      <c r="Q397" s="11">
        <v>7.5118605574000004</v>
      </c>
      <c r="R397" s="204"/>
      <c r="S397" s="204"/>
      <c r="T397" s="53">
        <v>9.3166666666666647</v>
      </c>
      <c r="U397" s="204"/>
      <c r="V397" s="204"/>
      <c r="W397" s="11">
        <v>7.5191555573770001</v>
      </c>
      <c r="X397" s="204"/>
      <c r="Y397" s="204"/>
      <c r="Z397" s="53">
        <v>9.3899999999999988</v>
      </c>
      <c r="AA397" s="204"/>
      <c r="AB397" s="204"/>
      <c r="AC397" s="204"/>
      <c r="AD397" s="204"/>
      <c r="AE397" s="204"/>
      <c r="AF397" s="9">
        <v>2.7418772211604017</v>
      </c>
      <c r="AG397" s="9">
        <v>847</v>
      </c>
      <c r="AH397" s="9">
        <v>0.26832236597462861</v>
      </c>
      <c r="AI397" s="9">
        <v>133</v>
      </c>
      <c r="AJ397" s="9">
        <v>2.1088983050847459</v>
      </c>
      <c r="AK397" s="9" t="s">
        <v>248</v>
      </c>
      <c r="AL397" s="9">
        <v>0</v>
      </c>
      <c r="AM397" s="9"/>
      <c r="AN397" s="9"/>
      <c r="AO397" s="73">
        <v>0</v>
      </c>
      <c r="AP397" s="80">
        <v>0</v>
      </c>
      <c r="AQ397" s="80">
        <v>0</v>
      </c>
      <c r="AR397" s="224">
        <v>244</v>
      </c>
      <c r="AS397" s="224" t="s">
        <v>248</v>
      </c>
      <c r="AT397" s="11">
        <v>8713.8109999999997</v>
      </c>
      <c r="AU397" s="11">
        <v>0</v>
      </c>
      <c r="AV397" s="11">
        <v>0</v>
      </c>
      <c r="AW397" s="11">
        <v>244</v>
      </c>
      <c r="AX397" s="203" t="s">
        <v>248</v>
      </c>
      <c r="AY397" s="235" t="s">
        <v>248</v>
      </c>
      <c r="AZ397" s="138">
        <v>121722</v>
      </c>
      <c r="BA397" s="188" t="s">
        <v>248</v>
      </c>
      <c r="BB397" s="203" t="s">
        <v>248</v>
      </c>
      <c r="BC397" s="203" t="s">
        <v>248</v>
      </c>
      <c r="BD397" s="217" t="s">
        <v>61</v>
      </c>
      <c r="BE397" s="201" t="s">
        <v>62</v>
      </c>
      <c r="BF397" s="201" t="s">
        <v>63</v>
      </c>
      <c r="BG397" s="201" t="s">
        <v>196</v>
      </c>
      <c r="BH397" s="456" t="s">
        <v>515</v>
      </c>
      <c r="BI397" s="218" t="s">
        <v>68</v>
      </c>
      <c r="BJ397" s="370">
        <v>214</v>
      </c>
      <c r="BK397" s="370">
        <v>4</v>
      </c>
      <c r="BL397" s="219" t="s">
        <v>65</v>
      </c>
      <c r="BM397" s="52"/>
      <c r="BN397" s="218" t="s">
        <v>343</v>
      </c>
      <c r="BO397" s="217" t="s">
        <v>54</v>
      </c>
      <c r="BP397" s="201" t="s">
        <v>699</v>
      </c>
      <c r="BQ397" s="52" t="s">
        <v>715</v>
      </c>
    </row>
    <row r="398" spans="1:69" ht="15.75">
      <c r="A398" s="207" t="s">
        <v>37</v>
      </c>
      <c r="B398" s="208" t="s">
        <v>40</v>
      </c>
      <c r="C398" s="202" t="s">
        <v>35</v>
      </c>
      <c r="D398" s="210" t="s">
        <v>182</v>
      </c>
      <c r="E398" s="24" t="s">
        <v>184</v>
      </c>
      <c r="F398" s="86">
        <v>161</v>
      </c>
      <c r="G398" s="80">
        <v>0</v>
      </c>
      <c r="H398" s="204"/>
      <c r="I398" s="204"/>
      <c r="J398" s="204"/>
      <c r="K398" s="204"/>
      <c r="L398" s="80">
        <v>0</v>
      </c>
      <c r="M398" s="203"/>
      <c r="N398" s="52">
        <v>0</v>
      </c>
      <c r="O398" s="204"/>
      <c r="P398" s="204"/>
      <c r="Q398" s="11">
        <v>5.6206830123999998</v>
      </c>
      <c r="R398" s="204"/>
      <c r="S398" s="204"/>
      <c r="T398" s="53">
        <v>6.9968749999999993</v>
      </c>
      <c r="U398" s="204"/>
      <c r="V398" s="204"/>
      <c r="W398" s="11">
        <v>5.2633724596273002</v>
      </c>
      <c r="X398" s="204"/>
      <c r="Y398" s="204"/>
      <c r="Z398" s="53">
        <v>6.7374999999999972</v>
      </c>
      <c r="AA398" s="204"/>
      <c r="AB398" s="204"/>
      <c r="AC398" s="204"/>
      <c r="AD398" s="204"/>
      <c r="AE398" s="204"/>
      <c r="AF398" s="9">
        <v>3.7230168776694081</v>
      </c>
      <c r="AG398" s="9">
        <v>1127</v>
      </c>
      <c r="AH398" s="9">
        <v>0.35671951786056266</v>
      </c>
      <c r="AI398" s="9">
        <v>5</v>
      </c>
      <c r="AJ398" s="9">
        <v>3.0035156249999999</v>
      </c>
      <c r="AK398" s="9" t="s">
        <v>248</v>
      </c>
      <c r="AL398" s="9">
        <v>142</v>
      </c>
      <c r="AM398" s="9">
        <v>3.7982293974225918</v>
      </c>
      <c r="AN398" s="9">
        <v>3.7626886145404663</v>
      </c>
      <c r="AO398" s="73">
        <v>0</v>
      </c>
      <c r="AP398" s="80">
        <v>0</v>
      </c>
      <c r="AQ398" s="80">
        <v>0</v>
      </c>
      <c r="AR398" s="224">
        <v>322</v>
      </c>
      <c r="AS398" s="224" t="s">
        <v>248</v>
      </c>
      <c r="AT398" s="11">
        <v>11502.266</v>
      </c>
      <c r="AU398" s="11">
        <v>0</v>
      </c>
      <c r="AV398" s="11">
        <v>0</v>
      </c>
      <c r="AW398" s="11">
        <v>322</v>
      </c>
      <c r="AX398" s="203" t="s">
        <v>248</v>
      </c>
      <c r="AY398" s="235" t="s">
        <v>248</v>
      </c>
      <c r="AZ398" s="138">
        <v>35661</v>
      </c>
      <c r="BA398" s="188" t="s">
        <v>248</v>
      </c>
      <c r="BB398" s="203" t="s">
        <v>248</v>
      </c>
      <c r="BC398" s="203" t="s">
        <v>248</v>
      </c>
      <c r="BD398" s="217" t="s">
        <v>61</v>
      </c>
      <c r="BE398" s="201" t="s">
        <v>62</v>
      </c>
      <c r="BF398" s="201" t="s">
        <v>63</v>
      </c>
      <c r="BG398" s="201" t="s">
        <v>196</v>
      </c>
      <c r="BH398" s="456" t="s">
        <v>712</v>
      </c>
      <c r="BI398" s="218" t="s">
        <v>64</v>
      </c>
      <c r="BJ398" s="370">
        <v>214</v>
      </c>
      <c r="BK398" s="370">
        <v>1</v>
      </c>
      <c r="BL398" s="219" t="s">
        <v>65</v>
      </c>
      <c r="BM398" s="52"/>
      <c r="BN398" s="218" t="s">
        <v>343</v>
      </c>
      <c r="BO398" s="217" t="s">
        <v>83</v>
      </c>
      <c r="BP398" s="201" t="s">
        <v>683</v>
      </c>
      <c r="BQ398" s="52" t="s">
        <v>717</v>
      </c>
    </row>
    <row r="399" spans="1:69" ht="15.75">
      <c r="A399" s="207" t="s">
        <v>37</v>
      </c>
      <c r="B399" s="208" t="s">
        <v>40</v>
      </c>
      <c r="C399" s="202" t="s">
        <v>35</v>
      </c>
      <c r="D399" s="210" t="s">
        <v>182</v>
      </c>
      <c r="E399" s="24" t="s">
        <v>184</v>
      </c>
      <c r="F399" s="86">
        <v>161</v>
      </c>
      <c r="G399" s="80">
        <v>3</v>
      </c>
      <c r="H399" s="204"/>
      <c r="I399" s="204"/>
      <c r="J399" s="204"/>
      <c r="K399" s="204"/>
      <c r="L399" s="80">
        <v>0</v>
      </c>
      <c r="M399" s="203"/>
      <c r="N399" s="52">
        <v>0</v>
      </c>
      <c r="O399" s="204"/>
      <c r="P399" s="204"/>
      <c r="Q399" s="11">
        <v>7.3752719430000004</v>
      </c>
      <c r="R399" s="204"/>
      <c r="S399" s="204"/>
      <c r="T399" s="53">
        <v>13.016666666666666</v>
      </c>
      <c r="U399" s="204"/>
      <c r="V399" s="204"/>
      <c r="W399" s="11">
        <v>7.4325756962025</v>
      </c>
      <c r="X399" s="204"/>
      <c r="Y399" s="204"/>
      <c r="Z399" s="53">
        <v>13.024999999999999</v>
      </c>
      <c r="AA399" s="204"/>
      <c r="AB399" s="204"/>
      <c r="AC399" s="204"/>
      <c r="AD399" s="204"/>
      <c r="AE399" s="204"/>
      <c r="AF399" s="9">
        <v>3.2247830109829065</v>
      </c>
      <c r="AG399" s="9">
        <v>1106</v>
      </c>
      <c r="AH399" s="9">
        <v>0.57907642559592998</v>
      </c>
      <c r="AI399" s="9">
        <v>148</v>
      </c>
      <c r="AJ399" s="9">
        <v>2.123170731707317</v>
      </c>
      <c r="AK399" s="9" t="s">
        <v>248</v>
      </c>
      <c r="AL399" s="9">
        <v>158</v>
      </c>
      <c r="AM399" s="9">
        <v>3.2247830109829065</v>
      </c>
      <c r="AN399" s="9">
        <v>3.2909967845659165</v>
      </c>
      <c r="AO399" s="73">
        <v>0</v>
      </c>
      <c r="AP399" s="80">
        <v>0</v>
      </c>
      <c r="AQ399" s="80">
        <v>0</v>
      </c>
      <c r="AR399" s="224">
        <v>316</v>
      </c>
      <c r="AS399" s="224" t="s">
        <v>248</v>
      </c>
      <c r="AT399" s="11">
        <v>11312.976000000001</v>
      </c>
      <c r="AU399" s="11">
        <v>0</v>
      </c>
      <c r="AV399" s="11">
        <v>0</v>
      </c>
      <c r="AW399" s="11">
        <v>316</v>
      </c>
      <c r="AX399" s="203" t="s">
        <v>248</v>
      </c>
      <c r="AY399" s="235" t="s">
        <v>248</v>
      </c>
      <c r="AZ399" s="138">
        <v>35661</v>
      </c>
      <c r="BA399" s="188" t="s">
        <v>248</v>
      </c>
      <c r="BB399" s="203" t="s">
        <v>248</v>
      </c>
      <c r="BC399" s="203" t="s">
        <v>248</v>
      </c>
      <c r="BD399" s="217" t="s">
        <v>61</v>
      </c>
      <c r="BE399" s="201" t="s">
        <v>62</v>
      </c>
      <c r="BF399" s="201" t="s">
        <v>63</v>
      </c>
      <c r="BG399" s="201" t="s">
        <v>196</v>
      </c>
      <c r="BH399" s="456" t="s">
        <v>712</v>
      </c>
      <c r="BI399" s="218" t="s">
        <v>66</v>
      </c>
      <c r="BJ399" s="370">
        <v>214</v>
      </c>
      <c r="BK399" s="370">
        <v>7</v>
      </c>
      <c r="BL399" s="219" t="s">
        <v>65</v>
      </c>
      <c r="BM399" s="52"/>
      <c r="BN399" s="218" t="s">
        <v>343</v>
      </c>
      <c r="BO399" s="217" t="s">
        <v>83</v>
      </c>
      <c r="BP399" s="201" t="s">
        <v>683</v>
      </c>
      <c r="BQ399" s="52" t="s">
        <v>717</v>
      </c>
    </row>
    <row r="400" spans="1:69" ht="15.75">
      <c r="A400" s="207" t="s">
        <v>37</v>
      </c>
      <c r="B400" s="208" t="s">
        <v>40</v>
      </c>
      <c r="C400" s="202" t="s">
        <v>35</v>
      </c>
      <c r="D400" s="210" t="s">
        <v>182</v>
      </c>
      <c r="E400" s="24" t="s">
        <v>184</v>
      </c>
      <c r="F400" s="86">
        <v>151</v>
      </c>
      <c r="G400" s="80">
        <v>0</v>
      </c>
      <c r="H400" s="204"/>
      <c r="I400" s="204"/>
      <c r="J400" s="204"/>
      <c r="K400" s="204"/>
      <c r="L400" s="80">
        <v>0</v>
      </c>
      <c r="M400" s="203"/>
      <c r="N400" s="52">
        <v>0</v>
      </c>
      <c r="O400" s="204"/>
      <c r="P400" s="204"/>
      <c r="Q400" s="11">
        <v>5.8222911588999997</v>
      </c>
      <c r="R400" s="204"/>
      <c r="S400" s="204"/>
      <c r="T400" s="53">
        <v>8.1124999999999972</v>
      </c>
      <c r="U400" s="204"/>
      <c r="V400" s="204"/>
      <c r="W400" s="11">
        <v>5.1801321788078996</v>
      </c>
      <c r="X400" s="204"/>
      <c r="Y400" s="204"/>
      <c r="Z400" s="53">
        <v>7.8624999999999972</v>
      </c>
      <c r="AA400" s="204"/>
      <c r="AB400" s="204"/>
      <c r="AC400" s="204"/>
      <c r="AD400" s="204"/>
      <c r="AE400" s="204"/>
      <c r="AF400" s="9">
        <v>3.6790019071880331</v>
      </c>
      <c r="AG400" s="9">
        <v>1057</v>
      </c>
      <c r="AH400" s="9">
        <v>0.40880476703147928</v>
      </c>
      <c r="AI400" s="9">
        <v>21</v>
      </c>
      <c r="AJ400" s="9">
        <v>2.7123333333333335</v>
      </c>
      <c r="AK400" s="9" t="s">
        <v>248</v>
      </c>
      <c r="AL400" s="9">
        <v>150</v>
      </c>
      <c r="AM400" s="9">
        <v>3.67896192028409</v>
      </c>
      <c r="AN400" s="9">
        <v>3.7066574202496532</v>
      </c>
      <c r="AO400" s="73">
        <v>0</v>
      </c>
      <c r="AP400" s="80">
        <v>0</v>
      </c>
      <c r="AQ400" s="80">
        <v>0</v>
      </c>
      <c r="AR400" s="224">
        <v>302</v>
      </c>
      <c r="AS400" s="224" t="s">
        <v>248</v>
      </c>
      <c r="AT400" s="11">
        <v>10739.141</v>
      </c>
      <c r="AU400" s="11">
        <v>40.162999999999997</v>
      </c>
      <c r="AV400" s="11">
        <v>0</v>
      </c>
      <c r="AW400" s="11">
        <v>302</v>
      </c>
      <c r="AX400" s="203" t="s">
        <v>248</v>
      </c>
      <c r="AY400" s="235" t="s">
        <v>248</v>
      </c>
      <c r="AZ400" s="138">
        <v>35661</v>
      </c>
      <c r="BA400" s="188" t="s">
        <v>248</v>
      </c>
      <c r="BB400" s="203" t="s">
        <v>248</v>
      </c>
      <c r="BC400" s="203" t="s">
        <v>248</v>
      </c>
      <c r="BD400" s="217" t="s">
        <v>61</v>
      </c>
      <c r="BE400" s="201" t="s">
        <v>62</v>
      </c>
      <c r="BF400" s="201" t="s">
        <v>63</v>
      </c>
      <c r="BG400" s="201" t="s">
        <v>196</v>
      </c>
      <c r="BH400" s="456" t="s">
        <v>712</v>
      </c>
      <c r="BI400" s="218" t="s">
        <v>67</v>
      </c>
      <c r="BJ400" s="370">
        <v>214</v>
      </c>
      <c r="BK400" s="370">
        <v>3</v>
      </c>
      <c r="BL400" s="219" t="s">
        <v>65</v>
      </c>
      <c r="BM400" s="52"/>
      <c r="BN400" s="218" t="s">
        <v>343</v>
      </c>
      <c r="BO400" s="217" t="s">
        <v>83</v>
      </c>
      <c r="BP400" s="201" t="s">
        <v>683</v>
      </c>
      <c r="BQ400" s="52" t="s">
        <v>717</v>
      </c>
    </row>
    <row r="401" spans="1:69" ht="15.75">
      <c r="A401" s="207" t="s">
        <v>37</v>
      </c>
      <c r="B401" s="208" t="s">
        <v>40</v>
      </c>
      <c r="C401" s="202" t="s">
        <v>35</v>
      </c>
      <c r="D401" s="210" t="s">
        <v>182</v>
      </c>
      <c r="E401" s="24" t="s">
        <v>184</v>
      </c>
      <c r="F401" s="86">
        <v>133</v>
      </c>
      <c r="G401" s="80">
        <v>1</v>
      </c>
      <c r="H401" s="204"/>
      <c r="I401" s="204"/>
      <c r="J401" s="204"/>
      <c r="K401" s="204"/>
      <c r="L401" s="80">
        <v>0</v>
      </c>
      <c r="M401" s="203"/>
      <c r="N401" s="52">
        <v>0</v>
      </c>
      <c r="O401" s="204"/>
      <c r="P401" s="204"/>
      <c r="Q401" s="11">
        <v>7.5902042651999997</v>
      </c>
      <c r="R401" s="204"/>
      <c r="S401" s="204"/>
      <c r="T401" s="53">
        <v>9.3999999999999986</v>
      </c>
      <c r="U401" s="204"/>
      <c r="V401" s="204"/>
      <c r="W401" s="11">
        <v>7.6856437045453996</v>
      </c>
      <c r="X401" s="204"/>
      <c r="Y401" s="204"/>
      <c r="Z401" s="53">
        <v>9.5666666666666647</v>
      </c>
      <c r="AA401" s="204"/>
      <c r="AB401" s="204"/>
      <c r="AC401" s="204"/>
      <c r="AD401" s="204"/>
      <c r="AE401" s="204"/>
      <c r="AF401" s="9">
        <v>2.7782254526391621</v>
      </c>
      <c r="AG401" s="9">
        <v>896</v>
      </c>
      <c r="AH401" s="9">
        <v>0.28045849086919633</v>
      </c>
      <c r="AI401" s="9">
        <v>112</v>
      </c>
      <c r="AJ401" s="9">
        <v>2.1216666666666666</v>
      </c>
      <c r="AK401" s="9" t="s">
        <v>248</v>
      </c>
      <c r="AL401" s="9">
        <v>0</v>
      </c>
      <c r="AM401" s="9"/>
      <c r="AN401" s="9"/>
      <c r="AO401" s="73">
        <v>0</v>
      </c>
      <c r="AP401" s="80">
        <v>0</v>
      </c>
      <c r="AQ401" s="80">
        <v>0</v>
      </c>
      <c r="AR401" s="224">
        <v>264</v>
      </c>
      <c r="AS401" s="224" t="s">
        <v>248</v>
      </c>
      <c r="AT401" s="11">
        <v>9411.5920000000006</v>
      </c>
      <c r="AU401" s="11">
        <v>0</v>
      </c>
      <c r="AV401" s="11">
        <v>0</v>
      </c>
      <c r="AW401" s="11">
        <v>264</v>
      </c>
      <c r="AX401" s="203" t="s">
        <v>248</v>
      </c>
      <c r="AY401" s="235" t="s">
        <v>248</v>
      </c>
      <c r="AZ401" s="138">
        <v>35661</v>
      </c>
      <c r="BA401" s="188" t="s">
        <v>248</v>
      </c>
      <c r="BB401" s="203" t="s">
        <v>248</v>
      </c>
      <c r="BC401" s="203" t="s">
        <v>248</v>
      </c>
      <c r="BD401" s="217" t="s">
        <v>61</v>
      </c>
      <c r="BE401" s="201" t="s">
        <v>62</v>
      </c>
      <c r="BF401" s="201" t="s">
        <v>63</v>
      </c>
      <c r="BG401" s="201" t="s">
        <v>196</v>
      </c>
      <c r="BH401" s="456" t="s">
        <v>712</v>
      </c>
      <c r="BI401" s="218" t="s">
        <v>68</v>
      </c>
      <c r="BJ401" s="370">
        <v>214</v>
      </c>
      <c r="BK401" s="370">
        <v>4</v>
      </c>
      <c r="BL401" s="219" t="s">
        <v>65</v>
      </c>
      <c r="BM401" s="52"/>
      <c r="BN401" s="218" t="s">
        <v>343</v>
      </c>
      <c r="BO401" s="217" t="s">
        <v>83</v>
      </c>
      <c r="BP401" s="201" t="s">
        <v>683</v>
      </c>
      <c r="BQ401" s="52" t="s">
        <v>717</v>
      </c>
    </row>
    <row r="402" spans="1:69" ht="15.75">
      <c r="A402" s="207" t="s">
        <v>37</v>
      </c>
      <c r="B402" s="208" t="s">
        <v>40</v>
      </c>
      <c r="C402" s="202" t="s">
        <v>35</v>
      </c>
      <c r="D402" s="210" t="s">
        <v>182</v>
      </c>
      <c r="E402" s="24" t="s">
        <v>167</v>
      </c>
      <c r="F402" s="86">
        <v>181</v>
      </c>
      <c r="G402" s="80">
        <v>0</v>
      </c>
      <c r="H402" s="204"/>
      <c r="I402" s="204"/>
      <c r="J402" s="204"/>
      <c r="K402" s="204"/>
      <c r="L402" s="80">
        <v>1</v>
      </c>
      <c r="M402" s="203"/>
      <c r="N402" s="52">
        <v>0</v>
      </c>
      <c r="O402" s="204"/>
      <c r="P402" s="204"/>
      <c r="Q402" s="11">
        <v>6.1712943666999998</v>
      </c>
      <c r="R402" s="204"/>
      <c r="S402" s="204"/>
      <c r="T402" s="53">
        <v>7.3571428571428568</v>
      </c>
      <c r="U402" s="204"/>
      <c r="V402" s="204"/>
      <c r="W402" s="11">
        <v>6.2447998499999997</v>
      </c>
      <c r="X402" s="204"/>
      <c r="Y402" s="204"/>
      <c r="Z402" s="53">
        <v>7.5</v>
      </c>
      <c r="AA402" s="204"/>
      <c r="AB402" s="204"/>
      <c r="AC402" s="204"/>
      <c r="AD402" s="204"/>
      <c r="AE402" s="204"/>
      <c r="AF402" s="9">
        <v>3.4767936578818723</v>
      </c>
      <c r="AG402" s="9">
        <v>1260</v>
      </c>
      <c r="AH402" s="9">
        <v>0.4485484108109517</v>
      </c>
      <c r="AI402" s="9">
        <v>39</v>
      </c>
      <c r="AJ402" s="9">
        <v>2.5810810810810811</v>
      </c>
      <c r="AK402" s="9" t="s">
        <v>248</v>
      </c>
      <c r="AL402" s="9">
        <v>179</v>
      </c>
      <c r="AM402" s="9">
        <v>3.4792897118060759</v>
      </c>
      <c r="AN402" s="9">
        <v>3.5531496062992125</v>
      </c>
      <c r="AO402" s="73">
        <v>0</v>
      </c>
      <c r="AP402" s="80">
        <v>0</v>
      </c>
      <c r="AQ402" s="80">
        <v>0</v>
      </c>
      <c r="AR402" s="224">
        <v>362</v>
      </c>
      <c r="AS402" s="224" t="s">
        <v>248</v>
      </c>
      <c r="AT402" s="11">
        <v>12942.191999999999</v>
      </c>
      <c r="AU402" s="11">
        <v>0</v>
      </c>
      <c r="AV402" s="11">
        <v>0</v>
      </c>
      <c r="AW402" s="11">
        <v>362</v>
      </c>
      <c r="AX402" s="203" t="s">
        <v>248</v>
      </c>
      <c r="AY402" s="235" t="s">
        <v>248</v>
      </c>
      <c r="AZ402" s="138">
        <v>59049</v>
      </c>
      <c r="BA402" s="188" t="s">
        <v>248</v>
      </c>
      <c r="BB402" s="203" t="s">
        <v>248</v>
      </c>
      <c r="BC402" s="203" t="s">
        <v>248</v>
      </c>
      <c r="BD402" s="217" t="s">
        <v>61</v>
      </c>
      <c r="BE402" s="201" t="s">
        <v>62</v>
      </c>
      <c r="BF402" s="201" t="s">
        <v>63</v>
      </c>
      <c r="BG402" s="201" t="s">
        <v>196</v>
      </c>
      <c r="BH402" s="456" t="s">
        <v>514</v>
      </c>
      <c r="BI402" s="218" t="s">
        <v>64</v>
      </c>
      <c r="BJ402" s="370">
        <v>214</v>
      </c>
      <c r="BK402" s="370">
        <v>1</v>
      </c>
      <c r="BL402" s="219" t="s">
        <v>65</v>
      </c>
      <c r="BM402" s="52"/>
      <c r="BN402" s="218" t="s">
        <v>343</v>
      </c>
      <c r="BO402" s="217" t="s">
        <v>71</v>
      </c>
      <c r="BP402" s="201" t="s">
        <v>682</v>
      </c>
      <c r="BQ402" s="52" t="s">
        <v>716</v>
      </c>
    </row>
    <row r="403" spans="1:69" ht="15.75">
      <c r="A403" s="207" t="s">
        <v>37</v>
      </c>
      <c r="B403" s="208" t="s">
        <v>40</v>
      </c>
      <c r="C403" s="202" t="s">
        <v>35</v>
      </c>
      <c r="D403" s="210" t="s">
        <v>182</v>
      </c>
      <c r="E403" s="24" t="s">
        <v>167</v>
      </c>
      <c r="F403" s="86">
        <v>180</v>
      </c>
      <c r="G403" s="80">
        <v>3</v>
      </c>
      <c r="H403" s="204"/>
      <c r="I403" s="204"/>
      <c r="J403" s="204"/>
      <c r="K403" s="204"/>
      <c r="L403" s="80">
        <v>0</v>
      </c>
      <c r="M403" s="203"/>
      <c r="N403" s="52">
        <v>0</v>
      </c>
      <c r="O403" s="204"/>
      <c r="P403" s="204"/>
      <c r="Q403" s="11">
        <v>7.4008190168999999</v>
      </c>
      <c r="R403" s="204"/>
      <c r="S403" s="204"/>
      <c r="T403" s="53">
        <v>13.287500000000001</v>
      </c>
      <c r="U403" s="204"/>
      <c r="V403" s="204"/>
      <c r="W403" s="11">
        <v>7.3485025875706</v>
      </c>
      <c r="X403" s="204"/>
      <c r="Y403" s="204"/>
      <c r="Z403" s="53">
        <v>13.287500000000001</v>
      </c>
      <c r="AA403" s="204"/>
      <c r="AB403" s="204"/>
      <c r="AC403" s="204"/>
      <c r="AD403" s="204"/>
      <c r="AE403" s="204"/>
      <c r="AF403" s="9">
        <v>3.3979822496332597</v>
      </c>
      <c r="AG403" s="9">
        <v>1239</v>
      </c>
      <c r="AH403" s="9">
        <v>0.48166471437122027</v>
      </c>
      <c r="AI403" s="9">
        <v>69</v>
      </c>
      <c r="AJ403" s="9">
        <v>2.4449218749999999</v>
      </c>
      <c r="AK403" s="9" t="s">
        <v>248</v>
      </c>
      <c r="AL403" s="9">
        <v>177</v>
      </c>
      <c r="AM403" s="9">
        <v>3.3979822496332597</v>
      </c>
      <c r="AN403" s="9">
        <v>3.495138888888889</v>
      </c>
      <c r="AO403" s="73">
        <v>0</v>
      </c>
      <c r="AP403" s="80">
        <v>0</v>
      </c>
      <c r="AQ403" s="80">
        <v>0</v>
      </c>
      <c r="AR403" s="224">
        <v>354</v>
      </c>
      <c r="AS403" s="224" t="s">
        <v>248</v>
      </c>
      <c r="AT403" s="11">
        <v>12636.974</v>
      </c>
      <c r="AU403" s="11">
        <v>0</v>
      </c>
      <c r="AV403" s="11">
        <v>0</v>
      </c>
      <c r="AW403" s="11">
        <v>354</v>
      </c>
      <c r="AX403" s="203" t="s">
        <v>248</v>
      </c>
      <c r="AY403" s="235" t="s">
        <v>248</v>
      </c>
      <c r="AZ403" s="138">
        <v>59049</v>
      </c>
      <c r="BA403" s="188" t="s">
        <v>248</v>
      </c>
      <c r="BB403" s="203" t="s">
        <v>248</v>
      </c>
      <c r="BC403" s="203" t="s">
        <v>248</v>
      </c>
      <c r="BD403" s="217" t="s">
        <v>61</v>
      </c>
      <c r="BE403" s="201" t="s">
        <v>62</v>
      </c>
      <c r="BF403" s="201" t="s">
        <v>63</v>
      </c>
      <c r="BG403" s="201" t="s">
        <v>196</v>
      </c>
      <c r="BH403" s="456" t="s">
        <v>514</v>
      </c>
      <c r="BI403" s="218" t="s">
        <v>66</v>
      </c>
      <c r="BJ403" s="370">
        <v>214</v>
      </c>
      <c r="BK403" s="370">
        <v>7</v>
      </c>
      <c r="BL403" s="219" t="s">
        <v>65</v>
      </c>
      <c r="BM403" s="52"/>
      <c r="BN403" s="218" t="s">
        <v>343</v>
      </c>
      <c r="BO403" s="217" t="s">
        <v>71</v>
      </c>
      <c r="BP403" s="201" t="s">
        <v>682</v>
      </c>
      <c r="BQ403" s="52" t="s">
        <v>716</v>
      </c>
    </row>
    <row r="404" spans="1:69" ht="15.75">
      <c r="A404" s="207" t="s">
        <v>37</v>
      </c>
      <c r="B404" s="208" t="s">
        <v>40</v>
      </c>
      <c r="C404" s="202" t="s">
        <v>35</v>
      </c>
      <c r="D404" s="210" t="s">
        <v>182</v>
      </c>
      <c r="E404" s="24" t="s">
        <v>167</v>
      </c>
      <c r="F404" s="86">
        <v>167</v>
      </c>
      <c r="G404" s="80">
        <v>2</v>
      </c>
      <c r="H404" s="204"/>
      <c r="I404" s="204"/>
      <c r="J404" s="204"/>
      <c r="K404" s="204"/>
      <c r="L404" s="80">
        <v>0</v>
      </c>
      <c r="M404" s="203"/>
      <c r="N404" s="52">
        <v>0</v>
      </c>
      <c r="O404" s="204"/>
      <c r="P404" s="204"/>
      <c r="Q404" s="11">
        <v>5.8742665090999999</v>
      </c>
      <c r="R404" s="204"/>
      <c r="S404" s="204"/>
      <c r="T404" s="53">
        <v>8.5749999999999993</v>
      </c>
      <c r="U404" s="204"/>
      <c r="V404" s="204"/>
      <c r="W404" s="11">
        <v>5.2694059393939003</v>
      </c>
      <c r="X404" s="204"/>
      <c r="Y404" s="204"/>
      <c r="Z404" s="53">
        <v>8.2916666666666661</v>
      </c>
      <c r="AA404" s="204"/>
      <c r="AB404" s="204"/>
      <c r="AC404" s="204"/>
      <c r="AD404" s="204"/>
      <c r="AE404" s="204"/>
      <c r="AF404" s="9">
        <v>3.6560649466376973</v>
      </c>
      <c r="AG404" s="9">
        <v>1155</v>
      </c>
      <c r="AH404" s="9">
        <v>0.43360432356760725</v>
      </c>
      <c r="AI404" s="9">
        <v>30</v>
      </c>
      <c r="AJ404" s="9">
        <v>2.7010869565217392</v>
      </c>
      <c r="AK404" s="9" t="s">
        <v>248</v>
      </c>
      <c r="AL404" s="9">
        <v>163</v>
      </c>
      <c r="AM404" s="9">
        <v>3.6671516330068723</v>
      </c>
      <c r="AN404" s="9">
        <v>3.6979974160206717</v>
      </c>
      <c r="AO404" s="73">
        <v>0</v>
      </c>
      <c r="AP404" s="80">
        <v>0</v>
      </c>
      <c r="AQ404" s="80">
        <v>0</v>
      </c>
      <c r="AR404" s="224">
        <v>330</v>
      </c>
      <c r="AS404" s="224" t="s">
        <v>248</v>
      </c>
      <c r="AT404" s="11">
        <v>11803.173000000001</v>
      </c>
      <c r="AU404" s="11">
        <v>0</v>
      </c>
      <c r="AV404" s="11">
        <v>0</v>
      </c>
      <c r="AW404" s="11">
        <v>330</v>
      </c>
      <c r="AX404" s="203" t="s">
        <v>248</v>
      </c>
      <c r="AY404" s="235" t="s">
        <v>248</v>
      </c>
      <c r="AZ404" s="138">
        <v>59049</v>
      </c>
      <c r="BA404" s="188" t="s">
        <v>248</v>
      </c>
      <c r="BB404" s="203" t="s">
        <v>248</v>
      </c>
      <c r="BC404" s="203" t="s">
        <v>248</v>
      </c>
      <c r="BD404" s="217" t="s">
        <v>61</v>
      </c>
      <c r="BE404" s="201" t="s">
        <v>62</v>
      </c>
      <c r="BF404" s="201" t="s">
        <v>63</v>
      </c>
      <c r="BG404" s="201" t="s">
        <v>196</v>
      </c>
      <c r="BH404" s="456" t="s">
        <v>514</v>
      </c>
      <c r="BI404" s="218" t="s">
        <v>67</v>
      </c>
      <c r="BJ404" s="370">
        <v>214</v>
      </c>
      <c r="BK404" s="370">
        <v>3</v>
      </c>
      <c r="BL404" s="219" t="s">
        <v>65</v>
      </c>
      <c r="BM404" s="52"/>
      <c r="BN404" s="218" t="s">
        <v>343</v>
      </c>
      <c r="BO404" s="217" t="s">
        <v>71</v>
      </c>
      <c r="BP404" s="201" t="s">
        <v>682</v>
      </c>
      <c r="BQ404" s="52" t="s">
        <v>716</v>
      </c>
    </row>
    <row r="405" spans="1:69" ht="15.75">
      <c r="A405" s="207" t="s">
        <v>37</v>
      </c>
      <c r="B405" s="208" t="s">
        <v>40</v>
      </c>
      <c r="C405" s="202" t="s">
        <v>35</v>
      </c>
      <c r="D405" s="210" t="s">
        <v>182</v>
      </c>
      <c r="E405" s="24" t="s">
        <v>167</v>
      </c>
      <c r="F405" s="86">
        <v>131</v>
      </c>
      <c r="G405" s="80">
        <v>1</v>
      </c>
      <c r="H405" s="204"/>
      <c r="I405" s="204"/>
      <c r="J405" s="204"/>
      <c r="K405" s="204"/>
      <c r="L405" s="80">
        <v>0</v>
      </c>
      <c r="M405" s="203"/>
      <c r="N405" s="52">
        <v>0</v>
      </c>
      <c r="O405" s="204"/>
      <c r="P405" s="204"/>
      <c r="Q405" s="11">
        <v>7.6062690846000001</v>
      </c>
      <c r="R405" s="204"/>
      <c r="S405" s="204"/>
      <c r="T405" s="53">
        <v>9.375</v>
      </c>
      <c r="U405" s="204"/>
      <c r="V405" s="204"/>
      <c r="W405" s="11">
        <v>7.7220766999999997</v>
      </c>
      <c r="X405" s="204"/>
      <c r="Y405" s="204"/>
      <c r="Z405" s="53">
        <v>9.4375</v>
      </c>
      <c r="AA405" s="204"/>
      <c r="AB405" s="204"/>
      <c r="AC405" s="204"/>
      <c r="AD405" s="204"/>
      <c r="AE405" s="204"/>
      <c r="AF405" s="9">
        <v>2.7544065996840756</v>
      </c>
      <c r="AG405" s="9">
        <v>910</v>
      </c>
      <c r="AH405" s="9">
        <v>0.25647539338753489</v>
      </c>
      <c r="AI405" s="9">
        <v>129</v>
      </c>
      <c r="AJ405" s="9">
        <v>2.1461864406779663</v>
      </c>
      <c r="AK405" s="9" t="s">
        <v>248</v>
      </c>
      <c r="AL405" s="9">
        <v>0</v>
      </c>
      <c r="AM405" s="9"/>
      <c r="AN405" s="9"/>
      <c r="AO405" s="73">
        <v>0</v>
      </c>
      <c r="AP405" s="80">
        <v>0</v>
      </c>
      <c r="AQ405" s="80">
        <v>0</v>
      </c>
      <c r="AR405" s="224">
        <v>260</v>
      </c>
      <c r="AS405" s="224" t="s">
        <v>248</v>
      </c>
      <c r="AT405" s="11">
        <v>9268.1540000000005</v>
      </c>
      <c r="AU405" s="11">
        <v>0</v>
      </c>
      <c r="AV405" s="11">
        <v>0</v>
      </c>
      <c r="AW405" s="11">
        <v>260</v>
      </c>
      <c r="AX405" s="203" t="s">
        <v>248</v>
      </c>
      <c r="AY405" s="235" t="s">
        <v>248</v>
      </c>
      <c r="AZ405" s="138">
        <v>59049</v>
      </c>
      <c r="BA405" s="188" t="s">
        <v>248</v>
      </c>
      <c r="BB405" s="203" t="s">
        <v>248</v>
      </c>
      <c r="BC405" s="203" t="s">
        <v>248</v>
      </c>
      <c r="BD405" s="217" t="s">
        <v>61</v>
      </c>
      <c r="BE405" s="201" t="s">
        <v>62</v>
      </c>
      <c r="BF405" s="201" t="s">
        <v>63</v>
      </c>
      <c r="BG405" s="201" t="s">
        <v>196</v>
      </c>
      <c r="BH405" s="456" t="s">
        <v>514</v>
      </c>
      <c r="BI405" s="218" t="s">
        <v>68</v>
      </c>
      <c r="BJ405" s="370">
        <v>214</v>
      </c>
      <c r="BK405" s="370">
        <v>4</v>
      </c>
      <c r="BL405" s="219" t="s">
        <v>65</v>
      </c>
      <c r="BM405" s="52"/>
      <c r="BN405" s="218" t="s">
        <v>343</v>
      </c>
      <c r="BO405" s="217" t="s">
        <v>71</v>
      </c>
      <c r="BP405" s="201" t="s">
        <v>682</v>
      </c>
      <c r="BQ405" s="52" t="s">
        <v>716</v>
      </c>
    </row>
    <row r="406" spans="1:69" ht="15.75">
      <c r="A406" s="207" t="s">
        <v>37</v>
      </c>
      <c r="B406" s="208" t="s">
        <v>40</v>
      </c>
      <c r="C406" s="202" t="s">
        <v>35</v>
      </c>
      <c r="D406" s="210" t="s">
        <v>182</v>
      </c>
      <c r="E406" s="24" t="s">
        <v>331</v>
      </c>
      <c r="F406" s="86">
        <v>49</v>
      </c>
      <c r="G406" s="80">
        <v>1</v>
      </c>
      <c r="H406" s="204"/>
      <c r="I406" s="204"/>
      <c r="J406" s="204"/>
      <c r="K406" s="204"/>
      <c r="L406" s="80">
        <v>0</v>
      </c>
      <c r="M406" s="203"/>
      <c r="N406" s="52">
        <v>0</v>
      </c>
      <c r="O406" s="204"/>
      <c r="P406" s="204"/>
      <c r="Q406" s="11">
        <v>5.5988957082999997</v>
      </c>
      <c r="R406" s="204"/>
      <c r="S406" s="204"/>
      <c r="T406" s="53">
        <v>6.8999999999999986</v>
      </c>
      <c r="U406" s="204"/>
      <c r="V406" s="204"/>
      <c r="W406" s="11">
        <v>5.5871247708332996</v>
      </c>
      <c r="X406" s="204"/>
      <c r="Y406" s="204"/>
      <c r="Z406" s="53">
        <v>6.8999999999999986</v>
      </c>
      <c r="AA406" s="204"/>
      <c r="AB406" s="204"/>
      <c r="AC406" s="204"/>
      <c r="AD406" s="204"/>
      <c r="AE406" s="204"/>
      <c r="AF406" s="9">
        <v>3.4057142950949211</v>
      </c>
      <c r="AG406" s="9">
        <v>336</v>
      </c>
      <c r="AH406" s="9">
        <v>0.41522850595005889</v>
      </c>
      <c r="AI406" s="9">
        <v>10</v>
      </c>
      <c r="AJ406" s="9">
        <v>2.6096774193548389</v>
      </c>
      <c r="AK406" s="9" t="s">
        <v>248</v>
      </c>
      <c r="AL406" s="9">
        <v>48</v>
      </c>
      <c r="AM406" s="9">
        <v>3.4057142950949211</v>
      </c>
      <c r="AN406" s="9">
        <v>3.4044585987261149</v>
      </c>
      <c r="AO406" s="73">
        <v>0</v>
      </c>
      <c r="AP406" s="80">
        <v>0</v>
      </c>
      <c r="AQ406" s="80">
        <v>0</v>
      </c>
      <c r="AR406" s="224">
        <v>96</v>
      </c>
      <c r="AS406" s="224" t="s">
        <v>248</v>
      </c>
      <c r="AT406" s="11">
        <v>3420.3150000000001</v>
      </c>
      <c r="AU406" s="11">
        <v>0</v>
      </c>
      <c r="AV406" s="11">
        <v>0</v>
      </c>
      <c r="AW406" s="11">
        <v>96</v>
      </c>
      <c r="AX406" s="203" t="s">
        <v>248</v>
      </c>
      <c r="AY406" s="235" t="s">
        <v>248</v>
      </c>
      <c r="AZ406" s="138">
        <v>41730</v>
      </c>
      <c r="BA406" s="188" t="s">
        <v>248</v>
      </c>
      <c r="BB406" s="203" t="s">
        <v>248</v>
      </c>
      <c r="BC406" s="203" t="s">
        <v>248</v>
      </c>
      <c r="BD406" s="217" t="s">
        <v>61</v>
      </c>
      <c r="BE406" s="201" t="s">
        <v>62</v>
      </c>
      <c r="BF406" s="201" t="s">
        <v>63</v>
      </c>
      <c r="BG406" s="201" t="s">
        <v>196</v>
      </c>
      <c r="BH406" s="456" t="s">
        <v>712</v>
      </c>
      <c r="BI406" s="218" t="s">
        <v>64</v>
      </c>
      <c r="BJ406" s="370">
        <v>214</v>
      </c>
      <c r="BK406" s="370">
        <v>1</v>
      </c>
      <c r="BL406" s="219" t="s">
        <v>65</v>
      </c>
      <c r="BM406" s="52"/>
      <c r="BN406" s="218" t="s">
        <v>343</v>
      </c>
      <c r="BO406" s="217" t="s">
        <v>346</v>
      </c>
      <c r="BP406" s="201" t="s">
        <v>685</v>
      </c>
      <c r="BQ406" s="52" t="s">
        <v>718</v>
      </c>
    </row>
    <row r="407" spans="1:69" ht="15.75">
      <c r="A407" s="207" t="s">
        <v>37</v>
      </c>
      <c r="B407" s="208" t="s">
        <v>40</v>
      </c>
      <c r="C407" s="202" t="s">
        <v>35</v>
      </c>
      <c r="D407" s="210" t="s">
        <v>182</v>
      </c>
      <c r="E407" s="24" t="s">
        <v>331</v>
      </c>
      <c r="F407" s="86">
        <v>49</v>
      </c>
      <c r="G407" s="80">
        <v>0</v>
      </c>
      <c r="H407" s="204"/>
      <c r="I407" s="204"/>
      <c r="J407" s="204"/>
      <c r="K407" s="204"/>
      <c r="L407" s="80">
        <v>0</v>
      </c>
      <c r="M407" s="203"/>
      <c r="N407" s="52">
        <v>0</v>
      </c>
      <c r="O407" s="204"/>
      <c r="P407" s="204"/>
      <c r="Q407" s="11">
        <v>7.0646120408000002</v>
      </c>
      <c r="R407" s="204"/>
      <c r="S407" s="204"/>
      <c r="T407" s="53">
        <v>12.855</v>
      </c>
      <c r="U407" s="204"/>
      <c r="V407" s="204"/>
      <c r="W407" s="11">
        <v>7.1312242040816001</v>
      </c>
      <c r="X407" s="204"/>
      <c r="Y407" s="204"/>
      <c r="Z407" s="53">
        <v>12.855</v>
      </c>
      <c r="AA407" s="204"/>
      <c r="AB407" s="204"/>
      <c r="AC407" s="204"/>
      <c r="AD407" s="204"/>
      <c r="AE407" s="204"/>
      <c r="AF407" s="9">
        <v>2.945393588498916</v>
      </c>
      <c r="AG407" s="9">
        <v>342</v>
      </c>
      <c r="AH407" s="9">
        <v>0.61009982255910311</v>
      </c>
      <c r="AI407" s="9">
        <v>84</v>
      </c>
      <c r="AJ407" s="9">
        <v>1.9366666666666668</v>
      </c>
      <c r="AK407" s="9" t="s">
        <v>248</v>
      </c>
      <c r="AL407" s="9">
        <v>48</v>
      </c>
      <c r="AM407" s="9">
        <v>2.9498115101503952</v>
      </c>
      <c r="AN407" s="9">
        <v>2.9807692307692308</v>
      </c>
      <c r="AO407" s="73">
        <v>0</v>
      </c>
      <c r="AP407" s="80">
        <v>0</v>
      </c>
      <c r="AQ407" s="80">
        <v>0</v>
      </c>
      <c r="AR407" s="224">
        <v>98</v>
      </c>
      <c r="AS407" s="224" t="s">
        <v>248</v>
      </c>
      <c r="AT407" s="11">
        <v>3491.66</v>
      </c>
      <c r="AU407" s="11">
        <v>0</v>
      </c>
      <c r="AV407" s="11">
        <v>0</v>
      </c>
      <c r="AW407" s="11">
        <v>98</v>
      </c>
      <c r="AX407" s="203" t="s">
        <v>248</v>
      </c>
      <c r="AY407" s="235" t="s">
        <v>248</v>
      </c>
      <c r="AZ407" s="138">
        <v>41730</v>
      </c>
      <c r="BA407" s="188" t="s">
        <v>248</v>
      </c>
      <c r="BB407" s="203" t="s">
        <v>248</v>
      </c>
      <c r="BC407" s="203" t="s">
        <v>248</v>
      </c>
      <c r="BD407" s="217" t="s">
        <v>61</v>
      </c>
      <c r="BE407" s="201" t="s">
        <v>62</v>
      </c>
      <c r="BF407" s="201" t="s">
        <v>63</v>
      </c>
      <c r="BG407" s="201" t="s">
        <v>196</v>
      </c>
      <c r="BH407" s="456" t="s">
        <v>712</v>
      </c>
      <c r="BI407" s="218" t="s">
        <v>66</v>
      </c>
      <c r="BJ407" s="370">
        <v>214</v>
      </c>
      <c r="BK407" s="370">
        <v>7</v>
      </c>
      <c r="BL407" s="219" t="s">
        <v>65</v>
      </c>
      <c r="BM407" s="52"/>
      <c r="BN407" s="218" t="s">
        <v>343</v>
      </c>
      <c r="BO407" s="217" t="s">
        <v>346</v>
      </c>
      <c r="BP407" s="201" t="s">
        <v>685</v>
      </c>
      <c r="BQ407" s="52" t="s">
        <v>718</v>
      </c>
    </row>
    <row r="408" spans="1:69" ht="15.75">
      <c r="A408" s="207" t="s">
        <v>37</v>
      </c>
      <c r="B408" s="208" t="s">
        <v>40</v>
      </c>
      <c r="C408" s="202" t="s">
        <v>35</v>
      </c>
      <c r="D408" s="210" t="s">
        <v>182</v>
      </c>
      <c r="E408" s="24" t="s">
        <v>331</v>
      </c>
      <c r="F408" s="86">
        <v>46</v>
      </c>
      <c r="G408" s="80">
        <v>1</v>
      </c>
      <c r="H408" s="204"/>
      <c r="I408" s="204"/>
      <c r="J408" s="204"/>
      <c r="K408" s="204"/>
      <c r="L408" s="80">
        <v>0</v>
      </c>
      <c r="M408" s="203"/>
      <c r="N408" s="52">
        <v>0</v>
      </c>
      <c r="O408" s="204"/>
      <c r="P408" s="204"/>
      <c r="Q408" s="11">
        <v>6.9683997556000001</v>
      </c>
      <c r="R408" s="204"/>
      <c r="S408" s="204"/>
      <c r="T408" s="53">
        <v>8.4749999999999996</v>
      </c>
      <c r="U408" s="204"/>
      <c r="V408" s="204"/>
      <c r="W408" s="11">
        <v>7.0951773333333001</v>
      </c>
      <c r="X408" s="204"/>
      <c r="Y408" s="204"/>
      <c r="Z408" s="53">
        <v>8.4749999999999996</v>
      </c>
      <c r="AA408" s="204"/>
      <c r="AB408" s="204"/>
      <c r="AC408" s="204"/>
      <c r="AD408" s="204"/>
      <c r="AE408" s="204"/>
      <c r="AF408" s="9">
        <v>3.3172381007482135</v>
      </c>
      <c r="AG408" s="9">
        <v>315</v>
      </c>
      <c r="AH408" s="9">
        <v>0.5190633406361469</v>
      </c>
      <c r="AI408" s="9">
        <v>25</v>
      </c>
      <c r="AJ408" s="9">
        <v>2.2989130434782608</v>
      </c>
      <c r="AK408" s="9" t="s">
        <v>248</v>
      </c>
      <c r="AL408" s="9">
        <v>45</v>
      </c>
      <c r="AM408" s="9">
        <v>3.3172381007482135</v>
      </c>
      <c r="AN408" s="9">
        <v>3.4129213483146068</v>
      </c>
      <c r="AO408" s="73">
        <v>0</v>
      </c>
      <c r="AP408" s="80">
        <v>0</v>
      </c>
      <c r="AQ408" s="80">
        <v>0</v>
      </c>
      <c r="AR408" s="224">
        <v>90</v>
      </c>
      <c r="AS408" s="224" t="s">
        <v>248</v>
      </c>
      <c r="AT408" s="11">
        <v>3208.7449999999999</v>
      </c>
      <c r="AU408" s="11">
        <v>0</v>
      </c>
      <c r="AV408" s="11">
        <v>0</v>
      </c>
      <c r="AW408" s="11">
        <v>90</v>
      </c>
      <c r="AX408" s="203" t="s">
        <v>248</v>
      </c>
      <c r="AY408" s="235" t="s">
        <v>248</v>
      </c>
      <c r="AZ408" s="138">
        <v>41730</v>
      </c>
      <c r="BA408" s="188" t="s">
        <v>248</v>
      </c>
      <c r="BB408" s="203" t="s">
        <v>248</v>
      </c>
      <c r="BC408" s="203" t="s">
        <v>248</v>
      </c>
      <c r="BD408" s="217" t="s">
        <v>61</v>
      </c>
      <c r="BE408" s="201" t="s">
        <v>62</v>
      </c>
      <c r="BF408" s="201" t="s">
        <v>63</v>
      </c>
      <c r="BG408" s="201" t="s">
        <v>196</v>
      </c>
      <c r="BH408" s="456" t="s">
        <v>712</v>
      </c>
      <c r="BI408" s="218" t="s">
        <v>67</v>
      </c>
      <c r="BJ408" s="370">
        <v>214</v>
      </c>
      <c r="BK408" s="370">
        <v>3</v>
      </c>
      <c r="BL408" s="219" t="s">
        <v>65</v>
      </c>
      <c r="BM408" s="52"/>
      <c r="BN408" s="218" t="s">
        <v>343</v>
      </c>
      <c r="BO408" s="217" t="s">
        <v>346</v>
      </c>
      <c r="BP408" s="201" t="s">
        <v>685</v>
      </c>
      <c r="BQ408" s="52" t="s">
        <v>718</v>
      </c>
    </row>
    <row r="409" spans="1:69" ht="15.75">
      <c r="A409" s="207" t="s">
        <v>37</v>
      </c>
      <c r="B409" s="208" t="s">
        <v>40</v>
      </c>
      <c r="C409" s="202" t="s">
        <v>35</v>
      </c>
      <c r="D409" s="210" t="s">
        <v>182</v>
      </c>
      <c r="E409" s="24" t="s">
        <v>331</v>
      </c>
      <c r="F409" s="86">
        <v>42</v>
      </c>
      <c r="G409" s="80">
        <v>0</v>
      </c>
      <c r="H409" s="204"/>
      <c r="I409" s="204"/>
      <c r="J409" s="204"/>
      <c r="K409" s="204"/>
      <c r="L409" s="80">
        <v>0</v>
      </c>
      <c r="M409" s="203"/>
      <c r="N409" s="52">
        <v>0</v>
      </c>
      <c r="O409" s="204"/>
      <c r="P409" s="204"/>
      <c r="Q409" s="11">
        <v>7.7406188333000001</v>
      </c>
      <c r="R409" s="204"/>
      <c r="S409" s="204"/>
      <c r="T409" s="53">
        <v>10.45</v>
      </c>
      <c r="U409" s="204"/>
      <c r="V409" s="204"/>
      <c r="W409" s="11">
        <v>7.7699996190476002</v>
      </c>
      <c r="X409" s="204"/>
      <c r="Y409" s="204"/>
      <c r="Z409" s="53">
        <v>10.95</v>
      </c>
      <c r="AA409" s="204"/>
      <c r="AB409" s="204"/>
      <c r="AC409" s="204"/>
      <c r="AD409" s="204"/>
      <c r="AE409" s="204"/>
      <c r="AF409" s="9">
        <v>2.6730000075839815</v>
      </c>
      <c r="AG409" s="9">
        <v>210</v>
      </c>
      <c r="AH409" s="9">
        <v>0.58225562725672941</v>
      </c>
      <c r="AI409" s="9">
        <v>76</v>
      </c>
      <c r="AJ409" s="9">
        <v>1.5254716981132075</v>
      </c>
      <c r="AK409" s="9" t="s">
        <v>248</v>
      </c>
      <c r="AL409" s="9">
        <v>0</v>
      </c>
      <c r="AM409" s="9"/>
      <c r="AN409" s="9"/>
      <c r="AO409" s="73">
        <v>0</v>
      </c>
      <c r="AP409" s="80">
        <v>0</v>
      </c>
      <c r="AQ409" s="80">
        <v>0</v>
      </c>
      <c r="AR409" s="224">
        <v>84</v>
      </c>
      <c r="AS409" s="224" t="s">
        <v>248</v>
      </c>
      <c r="AT409" s="11">
        <v>2994.1109999999999</v>
      </c>
      <c r="AU409" s="11">
        <v>0</v>
      </c>
      <c r="AV409" s="11">
        <v>0</v>
      </c>
      <c r="AW409" s="11">
        <v>84</v>
      </c>
      <c r="AX409" s="203" t="s">
        <v>248</v>
      </c>
      <c r="AY409" s="235" t="s">
        <v>248</v>
      </c>
      <c r="AZ409" s="138">
        <v>41730</v>
      </c>
      <c r="BA409" s="188" t="s">
        <v>248</v>
      </c>
      <c r="BB409" s="203" t="s">
        <v>248</v>
      </c>
      <c r="BC409" s="203" t="s">
        <v>248</v>
      </c>
      <c r="BD409" s="217" t="s">
        <v>61</v>
      </c>
      <c r="BE409" s="201" t="s">
        <v>62</v>
      </c>
      <c r="BF409" s="201" t="s">
        <v>63</v>
      </c>
      <c r="BG409" s="201" t="s">
        <v>196</v>
      </c>
      <c r="BH409" s="456" t="s">
        <v>712</v>
      </c>
      <c r="BI409" s="218" t="s">
        <v>68</v>
      </c>
      <c r="BJ409" s="370">
        <v>214</v>
      </c>
      <c r="BK409" s="370">
        <v>4</v>
      </c>
      <c r="BL409" s="219" t="s">
        <v>65</v>
      </c>
      <c r="BM409" s="52"/>
      <c r="BN409" s="218" t="s">
        <v>343</v>
      </c>
      <c r="BO409" s="217" t="s">
        <v>346</v>
      </c>
      <c r="BP409" s="201" t="s">
        <v>685</v>
      </c>
      <c r="BQ409" s="52" t="s">
        <v>718</v>
      </c>
    </row>
    <row r="410" spans="1:69" ht="15.75">
      <c r="A410" s="207" t="s">
        <v>37</v>
      </c>
      <c r="B410" s="208" t="s">
        <v>40</v>
      </c>
      <c r="C410" s="202" t="s">
        <v>35</v>
      </c>
      <c r="D410" s="210" t="s">
        <v>182</v>
      </c>
      <c r="E410" s="24" t="s">
        <v>214</v>
      </c>
      <c r="F410" s="86">
        <v>87</v>
      </c>
      <c r="G410" s="80">
        <v>0</v>
      </c>
      <c r="H410" s="204"/>
      <c r="I410" s="204"/>
      <c r="J410" s="204"/>
      <c r="K410" s="204"/>
      <c r="L410" s="80">
        <v>0</v>
      </c>
      <c r="M410" s="203"/>
      <c r="N410" s="52">
        <v>0</v>
      </c>
      <c r="O410" s="204"/>
      <c r="P410" s="204"/>
      <c r="Q410" s="11">
        <v>6.2332526552000003</v>
      </c>
      <c r="R410" s="204"/>
      <c r="S410" s="204"/>
      <c r="T410" s="53">
        <v>7.3649999999999993</v>
      </c>
      <c r="U410" s="204"/>
      <c r="V410" s="204"/>
      <c r="W410" s="11">
        <v>6.3173217011493996</v>
      </c>
      <c r="X410" s="204"/>
      <c r="Y410" s="204"/>
      <c r="Z410" s="53">
        <v>7.4324999999999992</v>
      </c>
      <c r="AA410" s="204"/>
      <c r="AB410" s="204"/>
      <c r="AC410" s="204"/>
      <c r="AD410" s="204"/>
      <c r="AE410" s="204"/>
      <c r="AF410" s="9">
        <v>3.4097865422566738</v>
      </c>
      <c r="AG410" s="9">
        <v>609</v>
      </c>
      <c r="AH410" s="9">
        <v>0.50431736202716249</v>
      </c>
      <c r="AI410" s="9">
        <v>36</v>
      </c>
      <c r="AJ410" s="9">
        <v>2.4104838709677421</v>
      </c>
      <c r="AK410" s="9" t="s">
        <v>248</v>
      </c>
      <c r="AL410" s="9">
        <v>87</v>
      </c>
      <c r="AM410" s="9">
        <v>3.4097865422566738</v>
      </c>
      <c r="AN410" s="9">
        <v>3.5244107744107742</v>
      </c>
      <c r="AO410" s="73">
        <v>0</v>
      </c>
      <c r="AP410" s="80">
        <v>0</v>
      </c>
      <c r="AQ410" s="80">
        <v>0</v>
      </c>
      <c r="AR410" s="224">
        <v>174</v>
      </c>
      <c r="AS410" s="224" t="s">
        <v>248</v>
      </c>
      <c r="AT410" s="11">
        <v>6588.0110000000004</v>
      </c>
      <c r="AU410" s="11">
        <v>0</v>
      </c>
      <c r="AV410" s="11">
        <v>0</v>
      </c>
      <c r="AW410" s="11">
        <v>174</v>
      </c>
      <c r="AX410" s="203" t="s">
        <v>248</v>
      </c>
      <c r="AY410" s="235" t="s">
        <v>248</v>
      </c>
      <c r="AZ410" s="138">
        <v>37648</v>
      </c>
      <c r="BA410" s="188" t="s">
        <v>248</v>
      </c>
      <c r="BB410" s="203" t="s">
        <v>248</v>
      </c>
      <c r="BC410" s="203" t="s">
        <v>248</v>
      </c>
      <c r="BD410" s="217" t="s">
        <v>61</v>
      </c>
      <c r="BE410" s="201" t="s">
        <v>62</v>
      </c>
      <c r="BF410" s="201" t="s">
        <v>63</v>
      </c>
      <c r="BG410" s="201" t="s">
        <v>196</v>
      </c>
      <c r="BH410" s="456" t="s">
        <v>512</v>
      </c>
      <c r="BI410" s="218" t="s">
        <v>64</v>
      </c>
      <c r="BJ410" s="370">
        <v>214</v>
      </c>
      <c r="BK410" s="370">
        <v>1</v>
      </c>
      <c r="BL410" s="219" t="s">
        <v>65</v>
      </c>
      <c r="BM410" s="52"/>
      <c r="BN410" s="218" t="s">
        <v>343</v>
      </c>
      <c r="BO410" s="217" t="s">
        <v>72</v>
      </c>
      <c r="BP410" s="201" t="s">
        <v>696</v>
      </c>
      <c r="BQ410" s="52" t="s">
        <v>719</v>
      </c>
    </row>
    <row r="411" spans="1:69" ht="15.75">
      <c r="A411" s="207" t="s">
        <v>37</v>
      </c>
      <c r="B411" s="208" t="s">
        <v>40</v>
      </c>
      <c r="C411" s="202" t="s">
        <v>35</v>
      </c>
      <c r="D411" s="210" t="s">
        <v>182</v>
      </c>
      <c r="E411" s="24" t="s">
        <v>214</v>
      </c>
      <c r="F411" s="86">
        <v>71</v>
      </c>
      <c r="G411" s="80">
        <v>3</v>
      </c>
      <c r="H411" s="204"/>
      <c r="I411" s="204"/>
      <c r="J411" s="204"/>
      <c r="K411" s="204"/>
      <c r="L411" s="80">
        <v>2</v>
      </c>
      <c r="M411" s="203"/>
      <c r="N411" s="52">
        <v>0</v>
      </c>
      <c r="O411" s="204"/>
      <c r="P411" s="204"/>
      <c r="Q411" s="11">
        <v>7.6821512879</v>
      </c>
      <c r="R411" s="204"/>
      <c r="S411" s="204"/>
      <c r="T411" s="53">
        <v>10.95</v>
      </c>
      <c r="U411" s="204"/>
      <c r="V411" s="204"/>
      <c r="W411" s="11">
        <v>7.7349392272727</v>
      </c>
      <c r="X411" s="204"/>
      <c r="Y411" s="204"/>
      <c r="Z411" s="53">
        <v>10.95</v>
      </c>
      <c r="AA411" s="204"/>
      <c r="AB411" s="204"/>
      <c r="AC411" s="204"/>
      <c r="AD411" s="204"/>
      <c r="AE411" s="204"/>
      <c r="AF411" s="9">
        <v>3.286432233878545</v>
      </c>
      <c r="AG411" s="9">
        <v>462</v>
      </c>
      <c r="AH411" s="9">
        <v>0.5646709098437207</v>
      </c>
      <c r="AI411" s="9">
        <v>48</v>
      </c>
      <c r="AJ411" s="9">
        <v>2.1338235294117647</v>
      </c>
      <c r="AK411" s="9" t="s">
        <v>248</v>
      </c>
      <c r="AL411" s="9">
        <v>62</v>
      </c>
      <c r="AM411" s="9">
        <v>3.3040553020991492</v>
      </c>
      <c r="AN411" s="9">
        <v>3.375</v>
      </c>
      <c r="AO411" s="73">
        <v>0</v>
      </c>
      <c r="AP411" s="80">
        <v>0</v>
      </c>
      <c r="AQ411" s="80">
        <v>0</v>
      </c>
      <c r="AR411" s="224">
        <v>136</v>
      </c>
      <c r="AS411" s="224" t="s">
        <v>248</v>
      </c>
      <c r="AT411" s="11">
        <v>5148.2030000000004</v>
      </c>
      <c r="AU411" s="11">
        <v>135.09200000000001</v>
      </c>
      <c r="AV411" s="11">
        <v>0</v>
      </c>
      <c r="AW411" s="11">
        <v>136</v>
      </c>
      <c r="AX411" s="203" t="s">
        <v>248</v>
      </c>
      <c r="AY411" s="235" t="s">
        <v>248</v>
      </c>
      <c r="AZ411" s="138">
        <v>37648</v>
      </c>
      <c r="BA411" s="188" t="s">
        <v>248</v>
      </c>
      <c r="BB411" s="203" t="s">
        <v>248</v>
      </c>
      <c r="BC411" s="203" t="s">
        <v>248</v>
      </c>
      <c r="BD411" s="217" t="s">
        <v>61</v>
      </c>
      <c r="BE411" s="201" t="s">
        <v>62</v>
      </c>
      <c r="BF411" s="201" t="s">
        <v>63</v>
      </c>
      <c r="BG411" s="201" t="s">
        <v>196</v>
      </c>
      <c r="BH411" s="456" t="s">
        <v>512</v>
      </c>
      <c r="BI411" s="218" t="s">
        <v>66</v>
      </c>
      <c r="BJ411" s="370">
        <v>214</v>
      </c>
      <c r="BK411" s="370">
        <v>7</v>
      </c>
      <c r="BL411" s="219" t="s">
        <v>65</v>
      </c>
      <c r="BM411" s="52"/>
      <c r="BN411" s="218" t="s">
        <v>343</v>
      </c>
      <c r="BO411" s="217" t="s">
        <v>72</v>
      </c>
      <c r="BP411" s="201" t="s">
        <v>696</v>
      </c>
      <c r="BQ411" s="52" t="s">
        <v>719</v>
      </c>
    </row>
    <row r="412" spans="1:69" ht="15.75">
      <c r="A412" s="207" t="s">
        <v>37</v>
      </c>
      <c r="B412" s="208" t="s">
        <v>40</v>
      </c>
      <c r="C412" s="202" t="s">
        <v>35</v>
      </c>
      <c r="D412" s="210" t="s">
        <v>182</v>
      </c>
      <c r="E412" s="24" t="s">
        <v>214</v>
      </c>
      <c r="F412" s="86">
        <v>69</v>
      </c>
      <c r="G412" s="80">
        <v>1</v>
      </c>
      <c r="H412" s="204"/>
      <c r="I412" s="204"/>
      <c r="J412" s="204"/>
      <c r="K412" s="204"/>
      <c r="L412" s="80">
        <v>2</v>
      </c>
      <c r="M412" s="203"/>
      <c r="N412" s="52">
        <v>0</v>
      </c>
      <c r="O412" s="204"/>
      <c r="P412" s="204"/>
      <c r="Q412" s="11">
        <v>7.0476210758000004</v>
      </c>
      <c r="R412" s="204"/>
      <c r="S412" s="204"/>
      <c r="T412" s="53">
        <v>8.4409090909090914</v>
      </c>
      <c r="U412" s="204"/>
      <c r="V412" s="204"/>
      <c r="W412" s="11">
        <v>7.1180301969695998</v>
      </c>
      <c r="X412" s="204"/>
      <c r="Y412" s="204"/>
      <c r="Z412" s="53">
        <v>8.4749999999999996</v>
      </c>
      <c r="AA412" s="204"/>
      <c r="AB412" s="204"/>
      <c r="AC412" s="204"/>
      <c r="AD412" s="204"/>
      <c r="AE412" s="204"/>
      <c r="AF412" s="9">
        <v>3.2405382430140586</v>
      </c>
      <c r="AG412" s="9">
        <v>461</v>
      </c>
      <c r="AH412" s="9">
        <v>0.67783622264719878</v>
      </c>
      <c r="AI412" s="9">
        <v>74</v>
      </c>
      <c r="AJ412" s="9">
        <v>1.7594827586206896</v>
      </c>
      <c r="AK412" s="9" t="s">
        <v>248</v>
      </c>
      <c r="AL412" s="9">
        <v>46</v>
      </c>
      <c r="AM412" s="9">
        <v>3.4891925531884898</v>
      </c>
      <c r="AN412" s="9">
        <v>3.5604395604395602</v>
      </c>
      <c r="AO412" s="73">
        <v>0</v>
      </c>
      <c r="AP412" s="80">
        <v>0</v>
      </c>
      <c r="AQ412" s="80">
        <v>0</v>
      </c>
      <c r="AR412" s="224">
        <v>136</v>
      </c>
      <c r="AS412" s="224" t="s">
        <v>248</v>
      </c>
      <c r="AT412" s="11">
        <v>4557.5680000000002</v>
      </c>
      <c r="AU412" s="11">
        <v>667.50800000000004</v>
      </c>
      <c r="AV412" s="11">
        <v>0</v>
      </c>
      <c r="AW412" s="11">
        <v>136</v>
      </c>
      <c r="AX412" s="203" t="s">
        <v>248</v>
      </c>
      <c r="AY412" s="235" t="s">
        <v>248</v>
      </c>
      <c r="AZ412" s="138">
        <v>37648</v>
      </c>
      <c r="BA412" s="188" t="s">
        <v>248</v>
      </c>
      <c r="BB412" s="203" t="s">
        <v>248</v>
      </c>
      <c r="BC412" s="203" t="s">
        <v>248</v>
      </c>
      <c r="BD412" s="217" t="s">
        <v>61</v>
      </c>
      <c r="BE412" s="201" t="s">
        <v>62</v>
      </c>
      <c r="BF412" s="201" t="s">
        <v>63</v>
      </c>
      <c r="BG412" s="201" t="s">
        <v>196</v>
      </c>
      <c r="BH412" s="456" t="s">
        <v>512</v>
      </c>
      <c r="BI412" s="218" t="s">
        <v>67</v>
      </c>
      <c r="BJ412" s="370">
        <v>214</v>
      </c>
      <c r="BK412" s="370">
        <v>3</v>
      </c>
      <c r="BL412" s="219" t="s">
        <v>65</v>
      </c>
      <c r="BM412" s="52"/>
      <c r="BN412" s="218" t="s">
        <v>343</v>
      </c>
      <c r="BO412" s="217" t="s">
        <v>72</v>
      </c>
      <c r="BP412" s="201" t="s">
        <v>696</v>
      </c>
      <c r="BQ412" s="52" t="s">
        <v>719</v>
      </c>
    </row>
    <row r="413" spans="1:69" ht="15.75">
      <c r="A413" s="207" t="s">
        <v>37</v>
      </c>
      <c r="B413" s="208" t="s">
        <v>40</v>
      </c>
      <c r="C413" s="202" t="s">
        <v>35</v>
      </c>
      <c r="D413" s="210" t="s">
        <v>182</v>
      </c>
      <c r="E413" s="24" t="s">
        <v>214</v>
      </c>
      <c r="F413" s="86">
        <v>42</v>
      </c>
      <c r="G413" s="80">
        <v>0</v>
      </c>
      <c r="H413" s="204"/>
      <c r="I413" s="204"/>
      <c r="J413" s="204"/>
      <c r="K413" s="204"/>
      <c r="L413" s="80">
        <v>0</v>
      </c>
      <c r="M413" s="203"/>
      <c r="N413" s="52">
        <v>0</v>
      </c>
      <c r="O413" s="204"/>
      <c r="P413" s="204"/>
      <c r="Q413" s="11">
        <v>6.9853093333</v>
      </c>
      <c r="R413" s="204"/>
      <c r="S413" s="204"/>
      <c r="T413" s="53">
        <v>7.9749999999999996</v>
      </c>
      <c r="U413" s="204"/>
      <c r="V413" s="204"/>
      <c r="W413" s="11">
        <v>7.1074760952379998</v>
      </c>
      <c r="X413" s="204"/>
      <c r="Y413" s="204"/>
      <c r="Z413" s="53">
        <v>7.9916666666666663</v>
      </c>
      <c r="AA413" s="204"/>
      <c r="AB413" s="204"/>
      <c r="AC413" s="204"/>
      <c r="AD413" s="204"/>
      <c r="AE413" s="204"/>
      <c r="AF413" s="9">
        <v>2.7626870809769137</v>
      </c>
      <c r="AG413" s="9">
        <v>294</v>
      </c>
      <c r="AH413" s="9">
        <v>0.24595353064190045</v>
      </c>
      <c r="AI413" s="9">
        <v>43</v>
      </c>
      <c r="AJ413" s="9">
        <v>2.163095238095238</v>
      </c>
      <c r="AK413" s="9" t="s">
        <v>248</v>
      </c>
      <c r="AL413" s="9">
        <v>0</v>
      </c>
      <c r="AM413" s="9"/>
      <c r="AN413" s="9"/>
      <c r="AO413" s="73">
        <v>0</v>
      </c>
      <c r="AP413" s="80">
        <v>0</v>
      </c>
      <c r="AQ413" s="80">
        <v>0</v>
      </c>
      <c r="AR413" s="224">
        <v>84</v>
      </c>
      <c r="AS413" s="224" t="s">
        <v>248</v>
      </c>
      <c r="AT413" s="11">
        <v>3080.605</v>
      </c>
      <c r="AU413" s="11">
        <v>106.453</v>
      </c>
      <c r="AV413" s="11">
        <v>0</v>
      </c>
      <c r="AW413" s="11">
        <v>84</v>
      </c>
      <c r="AX413" s="203" t="s">
        <v>248</v>
      </c>
      <c r="AY413" s="235" t="s">
        <v>248</v>
      </c>
      <c r="AZ413" s="138">
        <v>37648</v>
      </c>
      <c r="BA413" s="188" t="s">
        <v>248</v>
      </c>
      <c r="BB413" s="203" t="s">
        <v>248</v>
      </c>
      <c r="BC413" s="203" t="s">
        <v>248</v>
      </c>
      <c r="BD413" s="217" t="s">
        <v>61</v>
      </c>
      <c r="BE413" s="201" t="s">
        <v>62</v>
      </c>
      <c r="BF413" s="201" t="s">
        <v>63</v>
      </c>
      <c r="BG413" s="201" t="s">
        <v>196</v>
      </c>
      <c r="BH413" s="456" t="s">
        <v>512</v>
      </c>
      <c r="BI413" s="218" t="s">
        <v>68</v>
      </c>
      <c r="BJ413" s="370">
        <v>214</v>
      </c>
      <c r="BK413" s="370">
        <v>4</v>
      </c>
      <c r="BL413" s="219" t="s">
        <v>65</v>
      </c>
      <c r="BM413" s="52"/>
      <c r="BN413" s="218" t="s">
        <v>343</v>
      </c>
      <c r="BO413" s="217" t="s">
        <v>72</v>
      </c>
      <c r="BP413" s="201" t="s">
        <v>696</v>
      </c>
      <c r="BQ413" s="52" t="s">
        <v>719</v>
      </c>
    </row>
    <row r="414" spans="1:69" ht="15.75">
      <c r="A414" s="207" t="s">
        <v>37</v>
      </c>
      <c r="B414" s="208" t="s">
        <v>40</v>
      </c>
      <c r="C414" s="202" t="s">
        <v>35</v>
      </c>
      <c r="D414" s="210" t="s">
        <v>182</v>
      </c>
      <c r="E414" s="24" t="s">
        <v>621</v>
      </c>
      <c r="F414" s="86">
        <v>43</v>
      </c>
      <c r="G414" s="80">
        <v>0</v>
      </c>
      <c r="H414" s="204"/>
      <c r="I414" s="204"/>
      <c r="J414" s="204"/>
      <c r="K414" s="204"/>
      <c r="L414" s="80">
        <v>0</v>
      </c>
      <c r="M414" s="203"/>
      <c r="N414" s="52">
        <v>0</v>
      </c>
      <c r="O414" s="204"/>
      <c r="P414" s="204"/>
      <c r="Q414" s="11">
        <v>5.3997206977000003</v>
      </c>
      <c r="R414" s="204"/>
      <c r="S414" s="204"/>
      <c r="T414" s="53">
        <v>6.9250000000000007</v>
      </c>
      <c r="U414" s="204"/>
      <c r="V414" s="204"/>
      <c r="W414" s="11">
        <v>5.1216974186046</v>
      </c>
      <c r="X414" s="204"/>
      <c r="Y414" s="204"/>
      <c r="Z414" s="53">
        <v>6.4250000000000007</v>
      </c>
      <c r="AA414" s="204"/>
      <c r="AB414" s="204"/>
      <c r="AC414" s="204"/>
      <c r="AD414" s="204"/>
      <c r="AE414" s="204"/>
      <c r="AF414" s="9">
        <v>3.6669103132925951</v>
      </c>
      <c r="AG414" s="9">
        <v>301</v>
      </c>
      <c r="AH414" s="9">
        <v>0.38357761006833602</v>
      </c>
      <c r="AI414" s="9">
        <v>5</v>
      </c>
      <c r="AJ414" s="9">
        <v>2.7955882352941175</v>
      </c>
      <c r="AK414" s="9" t="s">
        <v>248</v>
      </c>
      <c r="AL414" s="9">
        <v>42</v>
      </c>
      <c r="AM414" s="9">
        <v>3.6787755246065101</v>
      </c>
      <c r="AN414" s="9">
        <v>3.6884422110552766</v>
      </c>
      <c r="AO414" s="73">
        <v>0</v>
      </c>
      <c r="AP414" s="80">
        <v>0</v>
      </c>
      <c r="AQ414" s="80">
        <v>0</v>
      </c>
      <c r="AR414" s="224">
        <v>86</v>
      </c>
      <c r="AS414" s="224" t="s">
        <v>248</v>
      </c>
      <c r="AT414" s="11">
        <v>3087.078</v>
      </c>
      <c r="AU414" s="11">
        <v>0</v>
      </c>
      <c r="AV414" s="11">
        <v>0</v>
      </c>
      <c r="AW414" s="11">
        <v>86</v>
      </c>
      <c r="AX414" s="203" t="s">
        <v>248</v>
      </c>
      <c r="AY414" s="235" t="s">
        <v>248</v>
      </c>
      <c r="AZ414" s="138">
        <v>43775</v>
      </c>
      <c r="BA414" s="188" t="s">
        <v>248</v>
      </c>
      <c r="BB414" s="203" t="s">
        <v>248</v>
      </c>
      <c r="BC414" s="203" t="s">
        <v>248</v>
      </c>
      <c r="BD414" s="217" t="s">
        <v>61</v>
      </c>
      <c r="BE414" s="201" t="s">
        <v>62</v>
      </c>
      <c r="BF414" s="201" t="s">
        <v>63</v>
      </c>
      <c r="BG414" s="201" t="s">
        <v>196</v>
      </c>
      <c r="BH414" s="456" t="s">
        <v>712</v>
      </c>
      <c r="BI414" s="218" t="s">
        <v>64</v>
      </c>
      <c r="BJ414" s="370">
        <v>214</v>
      </c>
      <c r="BK414" s="370">
        <v>1</v>
      </c>
      <c r="BL414" s="219" t="s">
        <v>65</v>
      </c>
      <c r="BM414" s="52"/>
      <c r="BN414" s="218" t="s">
        <v>343</v>
      </c>
      <c r="BO414" s="217" t="s">
        <v>57</v>
      </c>
      <c r="BP414" s="201" t="s">
        <v>681</v>
      </c>
      <c r="BQ414" s="52" t="s">
        <v>717</v>
      </c>
    </row>
    <row r="415" spans="1:69" ht="15.75">
      <c r="A415" s="207" t="s">
        <v>37</v>
      </c>
      <c r="B415" s="208" t="s">
        <v>40</v>
      </c>
      <c r="C415" s="202" t="s">
        <v>35</v>
      </c>
      <c r="D415" s="210" t="s">
        <v>182</v>
      </c>
      <c r="E415" s="24" t="s">
        <v>621</v>
      </c>
      <c r="F415" s="86">
        <v>43</v>
      </c>
      <c r="G415" s="80">
        <v>1</v>
      </c>
      <c r="H415" s="204"/>
      <c r="I415" s="204"/>
      <c r="J415" s="204"/>
      <c r="K415" s="204"/>
      <c r="L415" s="80">
        <v>0</v>
      </c>
      <c r="M415" s="203"/>
      <c r="N415" s="52">
        <v>0</v>
      </c>
      <c r="O415" s="204"/>
      <c r="P415" s="204"/>
      <c r="Q415" s="11">
        <v>7.0556663095000003</v>
      </c>
      <c r="R415" s="204"/>
      <c r="S415" s="204"/>
      <c r="T415" s="53">
        <v>9.4499999999999993</v>
      </c>
      <c r="U415" s="204"/>
      <c r="V415" s="204"/>
      <c r="W415" s="11">
        <v>7.1131189047619001</v>
      </c>
      <c r="X415" s="204"/>
      <c r="Y415" s="204"/>
      <c r="Z415" s="53">
        <v>9.4749999999999996</v>
      </c>
      <c r="AA415" s="204"/>
      <c r="AB415" s="204"/>
      <c r="AC415" s="204"/>
      <c r="AD415" s="204"/>
      <c r="AE415" s="204"/>
      <c r="AF415" s="9">
        <v>3.1497449045684056</v>
      </c>
      <c r="AG415" s="9">
        <v>291</v>
      </c>
      <c r="AH415" s="9">
        <v>0.55717109180937474</v>
      </c>
      <c r="AI415" s="9">
        <v>45</v>
      </c>
      <c r="AJ415" s="9">
        <v>2.1286585365853661</v>
      </c>
      <c r="AK415" s="9" t="s">
        <v>248</v>
      </c>
      <c r="AL415" s="9">
        <v>41</v>
      </c>
      <c r="AM415" s="9">
        <v>3.1602961740842681</v>
      </c>
      <c r="AN415" s="9">
        <v>3.1937500000000001</v>
      </c>
      <c r="AO415" s="73">
        <v>0</v>
      </c>
      <c r="AP415" s="80">
        <v>0</v>
      </c>
      <c r="AQ415" s="80">
        <v>0</v>
      </c>
      <c r="AR415" s="224">
        <v>84</v>
      </c>
      <c r="AS415" s="224" t="s">
        <v>248</v>
      </c>
      <c r="AT415" s="11">
        <v>2979.2710000000002</v>
      </c>
      <c r="AU415" s="11">
        <v>0</v>
      </c>
      <c r="AV415" s="11">
        <v>0</v>
      </c>
      <c r="AW415" s="11">
        <v>84</v>
      </c>
      <c r="AX415" s="203" t="s">
        <v>248</v>
      </c>
      <c r="AY415" s="235" t="s">
        <v>248</v>
      </c>
      <c r="AZ415" s="138">
        <v>43775</v>
      </c>
      <c r="BA415" s="188" t="s">
        <v>248</v>
      </c>
      <c r="BB415" s="203" t="s">
        <v>248</v>
      </c>
      <c r="BC415" s="203" t="s">
        <v>248</v>
      </c>
      <c r="BD415" s="217" t="s">
        <v>61</v>
      </c>
      <c r="BE415" s="201" t="s">
        <v>62</v>
      </c>
      <c r="BF415" s="201" t="s">
        <v>63</v>
      </c>
      <c r="BG415" s="201" t="s">
        <v>196</v>
      </c>
      <c r="BH415" s="456" t="s">
        <v>712</v>
      </c>
      <c r="BI415" s="218" t="s">
        <v>66</v>
      </c>
      <c r="BJ415" s="370">
        <v>214</v>
      </c>
      <c r="BK415" s="370">
        <v>7</v>
      </c>
      <c r="BL415" s="219" t="s">
        <v>65</v>
      </c>
      <c r="BM415" s="52"/>
      <c r="BN415" s="218" t="s">
        <v>343</v>
      </c>
      <c r="BO415" s="217" t="s">
        <v>57</v>
      </c>
      <c r="BP415" s="201" t="s">
        <v>681</v>
      </c>
      <c r="BQ415" s="52" t="s">
        <v>717</v>
      </c>
    </row>
    <row r="416" spans="1:69" ht="15.75">
      <c r="A416" s="207" t="s">
        <v>37</v>
      </c>
      <c r="B416" s="208" t="s">
        <v>40</v>
      </c>
      <c r="C416" s="202" t="s">
        <v>35</v>
      </c>
      <c r="D416" s="210" t="s">
        <v>182</v>
      </c>
      <c r="E416" s="24" t="s">
        <v>621</v>
      </c>
      <c r="F416" s="86">
        <v>43</v>
      </c>
      <c r="G416" s="80">
        <v>0</v>
      </c>
      <c r="H416" s="204"/>
      <c r="I416" s="204"/>
      <c r="J416" s="204"/>
      <c r="K416" s="204"/>
      <c r="L416" s="80">
        <v>0</v>
      </c>
      <c r="M416" s="203"/>
      <c r="N416" s="52">
        <v>0</v>
      </c>
      <c r="O416" s="204"/>
      <c r="P416" s="204"/>
      <c r="Q416" s="11">
        <v>6.0939998372000002</v>
      </c>
      <c r="R416" s="204"/>
      <c r="S416" s="204"/>
      <c r="T416" s="53">
        <v>8.4749999999999996</v>
      </c>
      <c r="U416" s="204"/>
      <c r="V416" s="204"/>
      <c r="W416" s="11">
        <v>5.4113484186046001</v>
      </c>
      <c r="X416" s="204"/>
      <c r="Y416" s="204"/>
      <c r="Z416" s="53">
        <v>7.9625000000000004</v>
      </c>
      <c r="AA416" s="204"/>
      <c r="AB416" s="204"/>
      <c r="AC416" s="204"/>
      <c r="AD416" s="204"/>
      <c r="AE416" s="204"/>
      <c r="AF416" s="9">
        <v>3.5622259223976012</v>
      </c>
      <c r="AG416" s="9">
        <v>301</v>
      </c>
      <c r="AH416" s="9">
        <v>0.45599853315223265</v>
      </c>
      <c r="AI416" s="9">
        <v>11</v>
      </c>
      <c r="AJ416" s="9">
        <v>2.6191176470588236</v>
      </c>
      <c r="AK416" s="9" t="s">
        <v>248</v>
      </c>
      <c r="AL416" s="9">
        <v>42</v>
      </c>
      <c r="AM416" s="9">
        <v>3.590578240196721</v>
      </c>
      <c r="AN416" s="9">
        <v>3.6593406593406592</v>
      </c>
      <c r="AO416" s="73">
        <v>0</v>
      </c>
      <c r="AP416" s="80">
        <v>0</v>
      </c>
      <c r="AQ416" s="80">
        <v>0</v>
      </c>
      <c r="AR416" s="224">
        <v>86</v>
      </c>
      <c r="AS416" s="224" t="s">
        <v>248</v>
      </c>
      <c r="AT416" s="11">
        <v>3063.0210000000002</v>
      </c>
      <c r="AU416" s="11">
        <v>25.236999999999998</v>
      </c>
      <c r="AV416" s="11">
        <v>0</v>
      </c>
      <c r="AW416" s="11">
        <v>86</v>
      </c>
      <c r="AX416" s="203" t="s">
        <v>248</v>
      </c>
      <c r="AY416" s="235" t="s">
        <v>248</v>
      </c>
      <c r="AZ416" s="138">
        <v>43775</v>
      </c>
      <c r="BA416" s="188" t="s">
        <v>248</v>
      </c>
      <c r="BB416" s="203" t="s">
        <v>248</v>
      </c>
      <c r="BC416" s="203" t="s">
        <v>248</v>
      </c>
      <c r="BD416" s="217" t="s">
        <v>61</v>
      </c>
      <c r="BE416" s="201" t="s">
        <v>62</v>
      </c>
      <c r="BF416" s="201" t="s">
        <v>63</v>
      </c>
      <c r="BG416" s="201" t="s">
        <v>196</v>
      </c>
      <c r="BH416" s="456" t="s">
        <v>712</v>
      </c>
      <c r="BI416" s="218" t="s">
        <v>67</v>
      </c>
      <c r="BJ416" s="370">
        <v>214</v>
      </c>
      <c r="BK416" s="370">
        <v>3</v>
      </c>
      <c r="BL416" s="219" t="s">
        <v>65</v>
      </c>
      <c r="BM416" s="52"/>
      <c r="BN416" s="218" t="s">
        <v>343</v>
      </c>
      <c r="BO416" s="217" t="s">
        <v>57</v>
      </c>
      <c r="BP416" s="201" t="s">
        <v>681</v>
      </c>
      <c r="BQ416" s="52" t="s">
        <v>717</v>
      </c>
    </row>
    <row r="417" spans="1:69" ht="15.75">
      <c r="A417" s="207" t="s">
        <v>37</v>
      </c>
      <c r="B417" s="208" t="s">
        <v>40</v>
      </c>
      <c r="C417" s="202" t="s">
        <v>35</v>
      </c>
      <c r="D417" s="210" t="s">
        <v>182</v>
      </c>
      <c r="E417" s="24" t="s">
        <v>621</v>
      </c>
      <c r="F417" s="86">
        <v>43</v>
      </c>
      <c r="G417" s="80">
        <v>0</v>
      </c>
      <c r="H417" s="204"/>
      <c r="I417" s="204"/>
      <c r="J417" s="204"/>
      <c r="K417" s="204"/>
      <c r="L417" s="80">
        <v>0</v>
      </c>
      <c r="M417" s="203"/>
      <c r="N417" s="52">
        <v>0</v>
      </c>
      <c r="O417" s="204"/>
      <c r="P417" s="204"/>
      <c r="Q417" s="11">
        <v>7.7126044185999998</v>
      </c>
      <c r="R417" s="204"/>
      <c r="S417" s="204"/>
      <c r="T417" s="53">
        <v>9.9625000000000004</v>
      </c>
      <c r="U417" s="204"/>
      <c r="V417" s="204"/>
      <c r="W417" s="11">
        <v>7.7453952093023002</v>
      </c>
      <c r="X417" s="204"/>
      <c r="Y417" s="204"/>
      <c r="Z417" s="53">
        <v>10.425000000000001</v>
      </c>
      <c r="AA417" s="204"/>
      <c r="AB417" s="204"/>
      <c r="AC417" s="204"/>
      <c r="AD417" s="204"/>
      <c r="AE417" s="204"/>
      <c r="AF417" s="9">
        <v>2.7100332349637815</v>
      </c>
      <c r="AG417" s="9">
        <v>301</v>
      </c>
      <c r="AH417" s="9">
        <v>0.31486782897454779</v>
      </c>
      <c r="AI417" s="9">
        <v>61</v>
      </c>
      <c r="AJ417" s="9">
        <v>2.0405000000000002</v>
      </c>
      <c r="AK417" s="9" t="s">
        <v>248</v>
      </c>
      <c r="AL417" s="9">
        <v>0</v>
      </c>
      <c r="AM417" s="9"/>
      <c r="AN417" s="9"/>
      <c r="AO417" s="73">
        <v>0</v>
      </c>
      <c r="AP417" s="80">
        <v>0</v>
      </c>
      <c r="AQ417" s="80">
        <v>0</v>
      </c>
      <c r="AR417" s="224">
        <v>86</v>
      </c>
      <c r="AS417" s="224" t="s">
        <v>248</v>
      </c>
      <c r="AT417" s="11">
        <v>3054.0610000000001</v>
      </c>
      <c r="AU417" s="11">
        <v>29.965</v>
      </c>
      <c r="AV417" s="11">
        <v>0</v>
      </c>
      <c r="AW417" s="11">
        <v>86</v>
      </c>
      <c r="AX417" s="203" t="s">
        <v>248</v>
      </c>
      <c r="AY417" s="235" t="s">
        <v>248</v>
      </c>
      <c r="AZ417" s="138">
        <v>43775</v>
      </c>
      <c r="BA417" s="188" t="s">
        <v>248</v>
      </c>
      <c r="BB417" s="203" t="s">
        <v>248</v>
      </c>
      <c r="BC417" s="203" t="s">
        <v>248</v>
      </c>
      <c r="BD417" s="217" t="s">
        <v>61</v>
      </c>
      <c r="BE417" s="201" t="s">
        <v>62</v>
      </c>
      <c r="BF417" s="201" t="s">
        <v>63</v>
      </c>
      <c r="BG417" s="201" t="s">
        <v>196</v>
      </c>
      <c r="BH417" s="456" t="s">
        <v>712</v>
      </c>
      <c r="BI417" s="218" t="s">
        <v>68</v>
      </c>
      <c r="BJ417" s="370">
        <v>214</v>
      </c>
      <c r="BK417" s="370">
        <v>4</v>
      </c>
      <c r="BL417" s="219" t="s">
        <v>65</v>
      </c>
      <c r="BM417" s="52"/>
      <c r="BN417" s="218" t="s">
        <v>343</v>
      </c>
      <c r="BO417" s="217" t="s">
        <v>57</v>
      </c>
      <c r="BP417" s="201" t="s">
        <v>681</v>
      </c>
      <c r="BQ417" s="52" t="s">
        <v>717</v>
      </c>
    </row>
    <row r="418" spans="1:69" ht="15.75">
      <c r="A418" s="207" t="s">
        <v>37</v>
      </c>
      <c r="B418" s="208" t="s">
        <v>40</v>
      </c>
      <c r="C418" s="202" t="s">
        <v>35</v>
      </c>
      <c r="D418" s="210" t="s">
        <v>182</v>
      </c>
      <c r="E418" s="24" t="s">
        <v>642</v>
      </c>
      <c r="F418" s="86">
        <v>100</v>
      </c>
      <c r="G418" s="80">
        <v>0</v>
      </c>
      <c r="H418" s="204"/>
      <c r="I418" s="204"/>
      <c r="J418" s="204"/>
      <c r="K418" s="204"/>
      <c r="L418" s="80">
        <v>0</v>
      </c>
      <c r="M418" s="203"/>
      <c r="N418" s="52">
        <v>0</v>
      </c>
      <c r="O418" s="204"/>
      <c r="P418" s="204"/>
      <c r="Q418" s="11">
        <v>5.7084098699999997</v>
      </c>
      <c r="R418" s="204"/>
      <c r="S418" s="204"/>
      <c r="T418" s="53">
        <v>7.833333333333333</v>
      </c>
      <c r="U418" s="204"/>
      <c r="V418" s="204"/>
      <c r="W418" s="11">
        <v>5.3316498299999999</v>
      </c>
      <c r="X418" s="204"/>
      <c r="Y418" s="204"/>
      <c r="Z418" s="53">
        <v>7.5</v>
      </c>
      <c r="AA418" s="204"/>
      <c r="AB418" s="204"/>
      <c r="AC418" s="204"/>
      <c r="AD418" s="204"/>
      <c r="AE418" s="204"/>
      <c r="AF418" s="9">
        <v>3.5670000137601585</v>
      </c>
      <c r="AG418" s="9">
        <v>700</v>
      </c>
      <c r="AH418" s="9">
        <v>0.47967636323648732</v>
      </c>
      <c r="AI418" s="9">
        <v>24</v>
      </c>
      <c r="AJ418" s="9">
        <v>2.5948275862068964</v>
      </c>
      <c r="AK418" s="9" t="s">
        <v>248</v>
      </c>
      <c r="AL418" s="9">
        <v>98</v>
      </c>
      <c r="AM418" s="9">
        <v>3.6010204223432631</v>
      </c>
      <c r="AN418" s="9">
        <v>3.6634174311926606</v>
      </c>
      <c r="AO418" s="73">
        <v>0</v>
      </c>
      <c r="AP418" s="80">
        <v>0</v>
      </c>
      <c r="AQ418" s="80">
        <v>0</v>
      </c>
      <c r="AR418" s="224">
        <v>200</v>
      </c>
      <c r="AS418" s="224" t="s">
        <v>248</v>
      </c>
      <c r="AT418" s="11">
        <v>7155.8310000000001</v>
      </c>
      <c r="AU418" s="11">
        <v>22.332999999999998</v>
      </c>
      <c r="AV418" s="11">
        <v>0</v>
      </c>
      <c r="AW418" s="11">
        <v>200</v>
      </c>
      <c r="AX418" s="203" t="s">
        <v>248</v>
      </c>
      <c r="AY418" s="235" t="s">
        <v>248</v>
      </c>
      <c r="AZ418" s="138">
        <v>68450</v>
      </c>
      <c r="BA418" s="188" t="s">
        <v>248</v>
      </c>
      <c r="BB418" s="203" t="s">
        <v>248</v>
      </c>
      <c r="BC418" s="203" t="s">
        <v>248</v>
      </c>
      <c r="BD418" s="217" t="s">
        <v>61</v>
      </c>
      <c r="BE418" s="201" t="s">
        <v>62</v>
      </c>
      <c r="BF418" s="201" t="s">
        <v>63</v>
      </c>
      <c r="BG418" s="201" t="s">
        <v>196</v>
      </c>
      <c r="BH418" s="456" t="s">
        <v>712</v>
      </c>
      <c r="BI418" s="218" t="s">
        <v>64</v>
      </c>
      <c r="BJ418" s="370">
        <v>214</v>
      </c>
      <c r="BK418" s="370">
        <v>1</v>
      </c>
      <c r="BL418" s="219" t="s">
        <v>65</v>
      </c>
      <c r="BM418" s="52"/>
      <c r="BN418" s="218" t="s">
        <v>343</v>
      </c>
      <c r="BO418" s="217" t="s">
        <v>83</v>
      </c>
      <c r="BP418" s="201" t="s">
        <v>683</v>
      </c>
      <c r="BQ418" s="52" t="s">
        <v>717</v>
      </c>
    </row>
    <row r="419" spans="1:69" ht="15.75">
      <c r="A419" s="207" t="s">
        <v>37</v>
      </c>
      <c r="B419" s="208" t="s">
        <v>40</v>
      </c>
      <c r="C419" s="202" t="s">
        <v>35</v>
      </c>
      <c r="D419" s="210" t="s">
        <v>182</v>
      </c>
      <c r="E419" s="24" t="s">
        <v>642</v>
      </c>
      <c r="F419" s="86">
        <v>99</v>
      </c>
      <c r="G419" s="80">
        <v>0</v>
      </c>
      <c r="H419" s="204"/>
      <c r="I419" s="204"/>
      <c r="J419" s="204"/>
      <c r="K419" s="204"/>
      <c r="L419" s="80">
        <v>1</v>
      </c>
      <c r="M419" s="203"/>
      <c r="N419" s="52">
        <v>1</v>
      </c>
      <c r="O419" s="204"/>
      <c r="P419" s="204"/>
      <c r="Q419" s="11">
        <v>8.2740916429000002</v>
      </c>
      <c r="R419" s="204"/>
      <c r="S419" s="204"/>
      <c r="T419" s="53">
        <v>13.758333333333333</v>
      </c>
      <c r="U419" s="204"/>
      <c r="V419" s="204"/>
      <c r="W419" s="11">
        <v>8.3231731530611999</v>
      </c>
      <c r="X419" s="204"/>
      <c r="Y419" s="204"/>
      <c r="Z419" s="53">
        <v>13.792857142857143</v>
      </c>
      <c r="AA419" s="204"/>
      <c r="AB419" s="204"/>
      <c r="AC419" s="204"/>
      <c r="AD419" s="204"/>
      <c r="AE419" s="204"/>
      <c r="AF419" s="9">
        <v>3.049918152037121</v>
      </c>
      <c r="AG419" s="9">
        <v>667</v>
      </c>
      <c r="AH419" s="9">
        <v>0.6095772734788738</v>
      </c>
      <c r="AI419" s="9">
        <v>125</v>
      </c>
      <c r="AJ419" s="9">
        <v>2.0208737864077668</v>
      </c>
      <c r="AK419" s="9" t="s">
        <v>248</v>
      </c>
      <c r="AL419" s="9">
        <v>96</v>
      </c>
      <c r="AM419" s="9">
        <v>3.049918152037121</v>
      </c>
      <c r="AN419" s="9">
        <v>3.0610465116279069</v>
      </c>
      <c r="AO419" s="73">
        <v>0</v>
      </c>
      <c r="AP419" s="80">
        <v>0</v>
      </c>
      <c r="AQ419" s="80">
        <v>0</v>
      </c>
      <c r="AR419" s="224">
        <v>198</v>
      </c>
      <c r="AS419" s="224" t="s">
        <v>248</v>
      </c>
      <c r="AT419" s="11">
        <v>6999.2569999999996</v>
      </c>
      <c r="AU419" s="11">
        <v>44.866999999999997</v>
      </c>
      <c r="AV419" s="11">
        <v>0</v>
      </c>
      <c r="AW419" s="11">
        <v>198</v>
      </c>
      <c r="AX419" s="203" t="s">
        <v>248</v>
      </c>
      <c r="AY419" s="235" t="s">
        <v>248</v>
      </c>
      <c r="AZ419" s="138">
        <v>68450</v>
      </c>
      <c r="BA419" s="188" t="s">
        <v>248</v>
      </c>
      <c r="BB419" s="203" t="s">
        <v>248</v>
      </c>
      <c r="BC419" s="203" t="s">
        <v>248</v>
      </c>
      <c r="BD419" s="217" t="s">
        <v>61</v>
      </c>
      <c r="BE419" s="201" t="s">
        <v>62</v>
      </c>
      <c r="BF419" s="201" t="s">
        <v>63</v>
      </c>
      <c r="BG419" s="201" t="s">
        <v>196</v>
      </c>
      <c r="BH419" s="455" t="s">
        <v>712</v>
      </c>
      <c r="BI419" s="218" t="s">
        <v>66</v>
      </c>
      <c r="BJ419" s="370">
        <v>214</v>
      </c>
      <c r="BK419" s="370">
        <v>7</v>
      </c>
      <c r="BL419" s="219" t="s">
        <v>65</v>
      </c>
      <c r="BM419" s="52"/>
      <c r="BN419" s="218" t="s">
        <v>343</v>
      </c>
      <c r="BO419" s="217" t="s">
        <v>83</v>
      </c>
      <c r="BP419" s="201" t="s">
        <v>683</v>
      </c>
      <c r="BQ419" s="52" t="s">
        <v>717</v>
      </c>
    </row>
    <row r="420" spans="1:69" ht="15.75">
      <c r="A420" s="207" t="s">
        <v>37</v>
      </c>
      <c r="B420" s="208" t="s">
        <v>40</v>
      </c>
      <c r="C420" s="202" t="s">
        <v>35</v>
      </c>
      <c r="D420" s="210" t="s">
        <v>182</v>
      </c>
      <c r="E420" s="24" t="s">
        <v>642</v>
      </c>
      <c r="F420" s="86">
        <v>82</v>
      </c>
      <c r="G420" s="80">
        <v>1</v>
      </c>
      <c r="H420" s="204"/>
      <c r="I420" s="204"/>
      <c r="J420" s="204"/>
      <c r="K420" s="204"/>
      <c r="L420" s="80">
        <v>0</v>
      </c>
      <c r="M420" s="203"/>
      <c r="N420" s="52">
        <v>0</v>
      </c>
      <c r="O420" s="204"/>
      <c r="P420" s="204"/>
      <c r="Q420" s="11">
        <v>6.8269380616999999</v>
      </c>
      <c r="R420" s="204"/>
      <c r="S420" s="204"/>
      <c r="T420" s="53">
        <v>9.9750000000000014</v>
      </c>
      <c r="U420" s="204"/>
      <c r="V420" s="204"/>
      <c r="W420" s="11">
        <v>6.1292221234567004</v>
      </c>
      <c r="X420" s="204"/>
      <c r="Y420" s="204"/>
      <c r="Z420" s="53">
        <v>9.2375000000000007</v>
      </c>
      <c r="AA420" s="204"/>
      <c r="AB420" s="204"/>
      <c r="AC420" s="204"/>
      <c r="AD420" s="204"/>
      <c r="AE420" s="204"/>
      <c r="AF420" s="9">
        <v>3.5755408726181437</v>
      </c>
      <c r="AG420" s="9">
        <v>567</v>
      </c>
      <c r="AH420" s="9">
        <v>0.51053337894915851</v>
      </c>
      <c r="AI420" s="9">
        <v>27</v>
      </c>
      <c r="AJ420" s="9">
        <v>2.5249999999999999</v>
      </c>
      <c r="AK420" s="9" t="s">
        <v>248</v>
      </c>
      <c r="AL420" s="9">
        <v>77</v>
      </c>
      <c r="AM420" s="9">
        <v>3.6115213502094781</v>
      </c>
      <c r="AN420" s="9">
        <v>3.6614730878186967</v>
      </c>
      <c r="AO420" s="73">
        <v>0</v>
      </c>
      <c r="AP420" s="80">
        <v>0</v>
      </c>
      <c r="AQ420" s="80">
        <v>0</v>
      </c>
      <c r="AR420" s="224">
        <v>162</v>
      </c>
      <c r="AS420" s="224" t="s">
        <v>248</v>
      </c>
      <c r="AT420" s="11">
        <v>5725.9030000000002</v>
      </c>
      <c r="AU420" s="11">
        <v>69.593000000000004</v>
      </c>
      <c r="AV420" s="11">
        <v>0</v>
      </c>
      <c r="AW420" s="11">
        <v>162</v>
      </c>
      <c r="AX420" s="203" t="s">
        <v>248</v>
      </c>
      <c r="AY420" s="235" t="s">
        <v>248</v>
      </c>
      <c r="AZ420" s="138">
        <v>68450</v>
      </c>
      <c r="BA420" s="188" t="s">
        <v>248</v>
      </c>
      <c r="BB420" s="203" t="s">
        <v>248</v>
      </c>
      <c r="BC420" s="203" t="s">
        <v>248</v>
      </c>
      <c r="BD420" s="217" t="s">
        <v>61</v>
      </c>
      <c r="BE420" s="201" t="s">
        <v>62</v>
      </c>
      <c r="BF420" s="201" t="s">
        <v>63</v>
      </c>
      <c r="BG420" s="201" t="s">
        <v>196</v>
      </c>
      <c r="BH420" s="456" t="s">
        <v>712</v>
      </c>
      <c r="BI420" s="218" t="s">
        <v>67</v>
      </c>
      <c r="BJ420" s="370">
        <v>214</v>
      </c>
      <c r="BK420" s="370">
        <v>3</v>
      </c>
      <c r="BL420" s="219" t="s">
        <v>65</v>
      </c>
      <c r="BM420" s="52"/>
      <c r="BN420" s="218" t="s">
        <v>343</v>
      </c>
      <c r="BO420" s="217" t="s">
        <v>83</v>
      </c>
      <c r="BP420" s="201" t="s">
        <v>683</v>
      </c>
      <c r="BQ420" s="52" t="s">
        <v>717</v>
      </c>
    </row>
    <row r="421" spans="1:69" ht="15.75">
      <c r="A421" s="207" t="s">
        <v>37</v>
      </c>
      <c r="B421" s="208" t="s">
        <v>40</v>
      </c>
      <c r="C421" s="202" t="s">
        <v>35</v>
      </c>
      <c r="D421" s="210" t="s">
        <v>182</v>
      </c>
      <c r="E421" s="24" t="s">
        <v>642</v>
      </c>
      <c r="F421" s="86">
        <v>90</v>
      </c>
      <c r="G421" s="80">
        <v>0</v>
      </c>
      <c r="H421" s="204"/>
      <c r="I421" s="204"/>
      <c r="J421" s="204"/>
      <c r="K421" s="204"/>
      <c r="L421" s="80">
        <v>0</v>
      </c>
      <c r="M421" s="203"/>
      <c r="N421" s="52">
        <v>0</v>
      </c>
      <c r="O421" s="204"/>
      <c r="P421" s="204"/>
      <c r="Q421" s="11">
        <v>7.8231996888999999</v>
      </c>
      <c r="R421" s="204"/>
      <c r="S421" s="204"/>
      <c r="T421" s="53">
        <v>9.75</v>
      </c>
      <c r="U421" s="204"/>
      <c r="V421" s="204"/>
      <c r="W421" s="11">
        <v>7.8023997999999999</v>
      </c>
      <c r="X421" s="204"/>
      <c r="Y421" s="204"/>
      <c r="Z421" s="53">
        <v>9.625</v>
      </c>
      <c r="AA421" s="204"/>
      <c r="AB421" s="204"/>
      <c r="AC421" s="204"/>
      <c r="AD421" s="204"/>
      <c r="AE421" s="204"/>
      <c r="AF421" s="9">
        <v>2.6871592830163107</v>
      </c>
      <c r="AG421" s="9">
        <v>609</v>
      </c>
      <c r="AH421" s="9">
        <v>0.32500478011668582</v>
      </c>
      <c r="AI421" s="9">
        <v>152</v>
      </c>
      <c r="AJ421" s="9">
        <v>2.0163043478260869</v>
      </c>
      <c r="AK421" s="9" t="s">
        <v>248</v>
      </c>
      <c r="AL421" s="9">
        <v>0</v>
      </c>
      <c r="AM421" s="9"/>
      <c r="AN421" s="9"/>
      <c r="AO421" s="73">
        <v>0</v>
      </c>
      <c r="AP421" s="80">
        <v>0</v>
      </c>
      <c r="AQ421" s="80">
        <v>0</v>
      </c>
      <c r="AR421" s="224">
        <v>180</v>
      </c>
      <c r="AS421" s="224" t="s">
        <v>248</v>
      </c>
      <c r="AT421" s="11">
        <v>6387.75</v>
      </c>
      <c r="AU421" s="11">
        <v>71.581000000000003</v>
      </c>
      <c r="AV421" s="11">
        <v>0</v>
      </c>
      <c r="AW421" s="11">
        <v>178</v>
      </c>
      <c r="AX421" s="203" t="s">
        <v>248</v>
      </c>
      <c r="AY421" s="235" t="s">
        <v>248</v>
      </c>
      <c r="AZ421" s="138">
        <v>68450</v>
      </c>
      <c r="BA421" s="188" t="s">
        <v>248</v>
      </c>
      <c r="BB421" s="203" t="s">
        <v>248</v>
      </c>
      <c r="BC421" s="203" t="s">
        <v>248</v>
      </c>
      <c r="BD421" s="217" t="s">
        <v>61</v>
      </c>
      <c r="BE421" s="201" t="s">
        <v>62</v>
      </c>
      <c r="BF421" s="201" t="s">
        <v>63</v>
      </c>
      <c r="BG421" s="201" t="s">
        <v>196</v>
      </c>
      <c r="BH421" s="456" t="s">
        <v>712</v>
      </c>
      <c r="BI421" s="218" t="s">
        <v>68</v>
      </c>
      <c r="BJ421" s="370">
        <v>214</v>
      </c>
      <c r="BK421" s="370">
        <v>4</v>
      </c>
      <c r="BL421" s="219" t="s">
        <v>65</v>
      </c>
      <c r="BM421" s="52"/>
      <c r="BN421" s="218" t="s">
        <v>343</v>
      </c>
      <c r="BO421" s="217" t="s">
        <v>83</v>
      </c>
      <c r="BP421" s="201" t="s">
        <v>683</v>
      </c>
      <c r="BQ421" s="52" t="s">
        <v>717</v>
      </c>
    </row>
    <row r="422" spans="1:69" ht="15.75">
      <c r="A422" s="207" t="s">
        <v>37</v>
      </c>
      <c r="B422" s="208" t="s">
        <v>40</v>
      </c>
      <c r="C422" s="202" t="s">
        <v>35</v>
      </c>
      <c r="D422" s="210" t="s">
        <v>182</v>
      </c>
      <c r="E422" s="24" t="s">
        <v>569</v>
      </c>
      <c r="F422" s="86">
        <v>46</v>
      </c>
      <c r="G422" s="80">
        <v>0</v>
      </c>
      <c r="H422" s="204"/>
      <c r="I422" s="204"/>
      <c r="J422" s="204"/>
      <c r="K422" s="204"/>
      <c r="L422" s="80">
        <v>0</v>
      </c>
      <c r="M422" s="203"/>
      <c r="N422" s="52">
        <v>0</v>
      </c>
      <c r="O422" s="204"/>
      <c r="P422" s="204"/>
      <c r="Q422" s="11">
        <v>6.0839343912999997</v>
      </c>
      <c r="R422" s="204"/>
      <c r="S422" s="204"/>
      <c r="T422" s="53">
        <v>7.1749999999999989</v>
      </c>
      <c r="U422" s="204"/>
      <c r="V422" s="204"/>
      <c r="W422" s="11">
        <v>6.1456519565217</v>
      </c>
      <c r="X422" s="204"/>
      <c r="Y422" s="204"/>
      <c r="Z422" s="53">
        <v>7.2833333333333323</v>
      </c>
      <c r="AA422" s="204"/>
      <c r="AB422" s="204"/>
      <c r="AC422" s="204"/>
      <c r="AD422" s="204"/>
      <c r="AE422" s="204"/>
      <c r="AF422" s="9">
        <v>3.4985093289280527</v>
      </c>
      <c r="AG422" s="9">
        <v>322</v>
      </c>
      <c r="AH422" s="9">
        <v>0.41626545572023477</v>
      </c>
      <c r="AI422" s="9">
        <v>7</v>
      </c>
      <c r="AJ422" s="9">
        <v>2.6467741935483873</v>
      </c>
      <c r="AK422" s="9" t="s">
        <v>248</v>
      </c>
      <c r="AL422" s="9">
        <v>46</v>
      </c>
      <c r="AM422" s="9">
        <v>3.4985093289280527</v>
      </c>
      <c r="AN422" s="9">
        <v>3.5906593406593408</v>
      </c>
      <c r="AO422" s="73">
        <v>0</v>
      </c>
      <c r="AP422" s="80">
        <v>0</v>
      </c>
      <c r="AQ422" s="80">
        <v>0</v>
      </c>
      <c r="AR422" s="224">
        <v>92</v>
      </c>
      <c r="AS422" s="224" t="s">
        <v>248</v>
      </c>
      <c r="AT422" s="11">
        <v>3280.2</v>
      </c>
      <c r="AU422" s="11">
        <v>0</v>
      </c>
      <c r="AV422" s="11">
        <v>0</v>
      </c>
      <c r="AW422" s="11">
        <v>92</v>
      </c>
      <c r="AX422" s="203" t="s">
        <v>248</v>
      </c>
      <c r="AY422" s="235" t="s">
        <v>248</v>
      </c>
      <c r="AZ422" s="138">
        <v>14959</v>
      </c>
      <c r="BA422" s="188" t="s">
        <v>248</v>
      </c>
      <c r="BB422" s="203" t="s">
        <v>248</v>
      </c>
      <c r="BC422" s="203" t="s">
        <v>248</v>
      </c>
      <c r="BD422" s="217" t="s">
        <v>61</v>
      </c>
      <c r="BE422" s="201" t="s">
        <v>62</v>
      </c>
      <c r="BF422" s="201" t="s">
        <v>63</v>
      </c>
      <c r="BG422" s="201" t="s">
        <v>196</v>
      </c>
      <c r="BH422" s="218" t="s">
        <v>513</v>
      </c>
      <c r="BI422" s="218" t="s">
        <v>64</v>
      </c>
      <c r="BJ422" s="370">
        <v>214</v>
      </c>
      <c r="BK422" s="370">
        <v>1</v>
      </c>
      <c r="BL422" s="219" t="s">
        <v>65</v>
      </c>
      <c r="BM422" s="52"/>
      <c r="BN422" s="218" t="s">
        <v>343</v>
      </c>
      <c r="BO422" s="217" t="s">
        <v>81</v>
      </c>
      <c r="BP422" s="201" t="s">
        <v>699</v>
      </c>
      <c r="BQ422" s="52" t="s">
        <v>715</v>
      </c>
    </row>
    <row r="423" spans="1:69" ht="15.75">
      <c r="A423" s="207" t="s">
        <v>37</v>
      </c>
      <c r="B423" s="208" t="s">
        <v>40</v>
      </c>
      <c r="C423" s="202" t="s">
        <v>35</v>
      </c>
      <c r="D423" s="210" t="s">
        <v>182</v>
      </c>
      <c r="E423" s="24" t="s">
        <v>569</v>
      </c>
      <c r="F423" s="86">
        <v>37</v>
      </c>
      <c r="G423" s="80">
        <v>0</v>
      </c>
      <c r="H423" s="204"/>
      <c r="I423" s="204"/>
      <c r="J423" s="204"/>
      <c r="K423" s="204"/>
      <c r="L423" s="80">
        <v>0</v>
      </c>
      <c r="M423" s="203"/>
      <c r="N423" s="52">
        <v>0</v>
      </c>
      <c r="O423" s="204"/>
      <c r="P423" s="204"/>
      <c r="Q423" s="11">
        <v>6.8205945405000001</v>
      </c>
      <c r="R423" s="204"/>
      <c r="S423" s="204"/>
      <c r="T423" s="53">
        <v>14.574999999999999</v>
      </c>
      <c r="U423" s="204"/>
      <c r="V423" s="204"/>
      <c r="W423" s="11">
        <v>6.7758918648647999</v>
      </c>
      <c r="X423" s="204"/>
      <c r="Y423" s="204"/>
      <c r="Z423" s="53">
        <v>14.574999999999999</v>
      </c>
      <c r="AA423" s="204"/>
      <c r="AB423" s="204"/>
      <c r="AC423" s="204"/>
      <c r="AD423" s="204"/>
      <c r="AE423" s="204"/>
      <c r="AF423" s="9">
        <v>3.3644208584359556</v>
      </c>
      <c r="AG423" s="9">
        <v>259</v>
      </c>
      <c r="AH423" s="9">
        <v>0.54466620899356222</v>
      </c>
      <c r="AI423" s="9">
        <v>17</v>
      </c>
      <c r="AJ423" s="9">
        <v>2.3159090909090909</v>
      </c>
      <c r="AK423" s="9" t="s">
        <v>248</v>
      </c>
      <c r="AL423" s="9">
        <v>36</v>
      </c>
      <c r="AM423" s="9">
        <v>3.375238104945137</v>
      </c>
      <c r="AN423" s="9">
        <v>3.5198412698412698</v>
      </c>
      <c r="AO423" s="73">
        <v>0</v>
      </c>
      <c r="AP423" s="80">
        <v>0</v>
      </c>
      <c r="AQ423" s="80">
        <v>0</v>
      </c>
      <c r="AR423" s="224">
        <v>74</v>
      </c>
      <c r="AS423" s="224" t="s">
        <v>248</v>
      </c>
      <c r="AT423" s="11">
        <v>2642.18</v>
      </c>
      <c r="AU423" s="11">
        <v>0</v>
      </c>
      <c r="AV423" s="11">
        <v>0</v>
      </c>
      <c r="AW423" s="11">
        <v>74</v>
      </c>
      <c r="AX423" s="203" t="s">
        <v>248</v>
      </c>
      <c r="AY423" s="235" t="s">
        <v>248</v>
      </c>
      <c r="AZ423" s="138">
        <v>14959</v>
      </c>
      <c r="BA423" s="188" t="s">
        <v>248</v>
      </c>
      <c r="BB423" s="203" t="s">
        <v>248</v>
      </c>
      <c r="BC423" s="203" t="s">
        <v>248</v>
      </c>
      <c r="BD423" s="217" t="s">
        <v>61</v>
      </c>
      <c r="BE423" s="201" t="s">
        <v>62</v>
      </c>
      <c r="BF423" s="201" t="s">
        <v>63</v>
      </c>
      <c r="BG423" s="201" t="s">
        <v>196</v>
      </c>
      <c r="BH423" s="218" t="s">
        <v>513</v>
      </c>
      <c r="BI423" s="218" t="s">
        <v>66</v>
      </c>
      <c r="BJ423" s="370">
        <v>214</v>
      </c>
      <c r="BK423" s="370">
        <v>7</v>
      </c>
      <c r="BL423" s="219" t="s">
        <v>65</v>
      </c>
      <c r="BM423" s="52"/>
      <c r="BN423" s="218" t="s">
        <v>343</v>
      </c>
      <c r="BO423" s="217" t="s">
        <v>81</v>
      </c>
      <c r="BP423" s="201" t="s">
        <v>699</v>
      </c>
      <c r="BQ423" s="52" t="s">
        <v>715</v>
      </c>
    </row>
    <row r="424" spans="1:69" ht="15.75">
      <c r="A424" s="207" t="s">
        <v>37</v>
      </c>
      <c r="B424" s="208" t="s">
        <v>40</v>
      </c>
      <c r="C424" s="202" t="s">
        <v>35</v>
      </c>
      <c r="D424" s="210" t="s">
        <v>182</v>
      </c>
      <c r="E424" s="24" t="s">
        <v>569</v>
      </c>
      <c r="F424" s="420">
        <v>39</v>
      </c>
      <c r="G424" s="421">
        <v>0</v>
      </c>
      <c r="H424" s="422"/>
      <c r="I424" s="422"/>
      <c r="J424" s="422"/>
      <c r="K424" s="422"/>
      <c r="L424" s="421">
        <v>0</v>
      </c>
      <c r="M424" s="423"/>
      <c r="N424" s="424">
        <v>0</v>
      </c>
      <c r="O424" s="422"/>
      <c r="P424" s="422"/>
      <c r="Q424" s="425">
        <v>6.9472820255999999</v>
      </c>
      <c r="R424" s="422"/>
      <c r="S424" s="422"/>
      <c r="T424" s="426">
        <v>8.5124999999999993</v>
      </c>
      <c r="U424" s="422"/>
      <c r="V424" s="422"/>
      <c r="W424" s="425">
        <v>7.0524357435897</v>
      </c>
      <c r="X424" s="422"/>
      <c r="Y424" s="422"/>
      <c r="Z424" s="426">
        <v>8.5124999999999993</v>
      </c>
      <c r="AA424" s="422"/>
      <c r="AB424" s="422"/>
      <c r="AC424" s="422"/>
      <c r="AD424" s="422"/>
      <c r="AE424" s="422"/>
      <c r="AF424" s="427">
        <v>3.5767033108861459</v>
      </c>
      <c r="AG424" s="427">
        <v>273</v>
      </c>
      <c r="AH424" s="427">
        <v>0.45428393732568956</v>
      </c>
      <c r="AI424" s="427">
        <v>6</v>
      </c>
      <c r="AJ424" s="427">
        <v>2.6738636363636363</v>
      </c>
      <c r="AK424" s="427" t="s">
        <v>248</v>
      </c>
      <c r="AL424" s="427">
        <v>39</v>
      </c>
      <c r="AM424" s="427">
        <v>3.5767033108861459</v>
      </c>
      <c r="AN424" s="427">
        <v>3.626953125</v>
      </c>
      <c r="AO424" s="428">
        <v>0</v>
      </c>
      <c r="AP424" s="421">
        <v>0</v>
      </c>
      <c r="AQ424" s="421">
        <v>0</v>
      </c>
      <c r="AR424" s="429">
        <v>78</v>
      </c>
      <c r="AS424" s="429" t="s">
        <v>248</v>
      </c>
      <c r="AT424" s="425">
        <v>2793.047</v>
      </c>
      <c r="AU424" s="425">
        <v>0</v>
      </c>
      <c r="AV424" s="425">
        <v>0</v>
      </c>
      <c r="AW424" s="425">
        <v>78</v>
      </c>
      <c r="AX424" s="203" t="s">
        <v>248</v>
      </c>
      <c r="AY424" s="235" t="s">
        <v>248</v>
      </c>
      <c r="AZ424" s="138">
        <v>14959</v>
      </c>
      <c r="BA424" s="188" t="s">
        <v>248</v>
      </c>
      <c r="BB424" s="203" t="s">
        <v>248</v>
      </c>
      <c r="BC424" s="203" t="s">
        <v>248</v>
      </c>
      <c r="BD424" s="217" t="s">
        <v>61</v>
      </c>
      <c r="BE424" s="201" t="s">
        <v>62</v>
      </c>
      <c r="BF424" s="201" t="s">
        <v>63</v>
      </c>
      <c r="BG424" s="201" t="s">
        <v>196</v>
      </c>
      <c r="BH424" s="218" t="s">
        <v>513</v>
      </c>
      <c r="BI424" s="218" t="s">
        <v>67</v>
      </c>
      <c r="BJ424" s="370">
        <v>214</v>
      </c>
      <c r="BK424" s="370">
        <v>3</v>
      </c>
      <c r="BL424" s="219" t="s">
        <v>65</v>
      </c>
      <c r="BM424" s="52"/>
      <c r="BN424" s="218" t="s">
        <v>343</v>
      </c>
      <c r="BO424" s="217" t="s">
        <v>81</v>
      </c>
      <c r="BP424" s="201" t="s">
        <v>699</v>
      </c>
      <c r="BQ424" s="52" t="s">
        <v>715</v>
      </c>
    </row>
    <row r="425" spans="1:69" ht="15.75">
      <c r="A425" s="207" t="s">
        <v>37</v>
      </c>
      <c r="B425" s="208" t="s">
        <v>40</v>
      </c>
      <c r="C425" s="202" t="s">
        <v>35</v>
      </c>
      <c r="D425" s="210" t="s">
        <v>182</v>
      </c>
      <c r="E425" s="24" t="s">
        <v>569</v>
      </c>
      <c r="F425" s="420">
        <v>35</v>
      </c>
      <c r="G425" s="421">
        <v>0</v>
      </c>
      <c r="H425" s="422"/>
      <c r="I425" s="422"/>
      <c r="J425" s="422"/>
      <c r="K425" s="422"/>
      <c r="L425" s="421">
        <v>0</v>
      </c>
      <c r="M425" s="423"/>
      <c r="N425" s="424">
        <v>0</v>
      </c>
      <c r="O425" s="422"/>
      <c r="P425" s="422"/>
      <c r="Q425" s="425">
        <v>8.0879712857000001</v>
      </c>
      <c r="R425" s="422"/>
      <c r="S425" s="422"/>
      <c r="T425" s="426">
        <v>9.625</v>
      </c>
      <c r="U425" s="422"/>
      <c r="V425" s="422"/>
      <c r="W425" s="425">
        <v>8.2130566857142</v>
      </c>
      <c r="X425" s="422"/>
      <c r="Y425" s="422"/>
      <c r="Z425" s="426">
        <v>9.625</v>
      </c>
      <c r="AA425" s="422"/>
      <c r="AB425" s="422"/>
      <c r="AC425" s="422"/>
      <c r="AD425" s="422"/>
      <c r="AE425" s="422"/>
      <c r="AF425" s="427">
        <v>2.7422268876508507</v>
      </c>
      <c r="AG425" s="427">
        <v>238</v>
      </c>
      <c r="AH425" s="427">
        <v>0.28634298510487177</v>
      </c>
      <c r="AI425" s="427">
        <v>31</v>
      </c>
      <c r="AJ425" s="427">
        <v>2.0846774193548385</v>
      </c>
      <c r="AK425" s="427" t="s">
        <v>248</v>
      </c>
      <c r="AL425" s="427">
        <v>0</v>
      </c>
      <c r="AM425" s="427"/>
      <c r="AN425" s="427"/>
      <c r="AO425" s="428">
        <v>0</v>
      </c>
      <c r="AP425" s="421">
        <v>0</v>
      </c>
      <c r="AQ425" s="421">
        <v>0</v>
      </c>
      <c r="AR425" s="429">
        <v>70</v>
      </c>
      <c r="AS425" s="429" t="s">
        <v>248</v>
      </c>
      <c r="AT425" s="425">
        <v>2424.0329999999999</v>
      </c>
      <c r="AU425" s="425">
        <v>69.132000000000005</v>
      </c>
      <c r="AV425" s="425">
        <v>0</v>
      </c>
      <c r="AW425" s="425">
        <v>70</v>
      </c>
      <c r="AX425" s="203" t="s">
        <v>248</v>
      </c>
      <c r="AY425" s="235" t="s">
        <v>248</v>
      </c>
      <c r="AZ425" s="138">
        <v>14959</v>
      </c>
      <c r="BA425" s="188" t="s">
        <v>248</v>
      </c>
      <c r="BB425" s="203" t="s">
        <v>248</v>
      </c>
      <c r="BC425" s="203" t="s">
        <v>248</v>
      </c>
      <c r="BD425" s="217" t="s">
        <v>61</v>
      </c>
      <c r="BE425" s="201" t="s">
        <v>62</v>
      </c>
      <c r="BF425" s="201" t="s">
        <v>63</v>
      </c>
      <c r="BG425" s="201" t="s">
        <v>196</v>
      </c>
      <c r="BH425" s="218" t="s">
        <v>513</v>
      </c>
      <c r="BI425" s="218" t="s">
        <v>68</v>
      </c>
      <c r="BJ425" s="370">
        <v>214</v>
      </c>
      <c r="BK425" s="370">
        <v>4</v>
      </c>
      <c r="BL425" s="219" t="s">
        <v>65</v>
      </c>
      <c r="BM425" s="52"/>
      <c r="BN425" s="218" t="s">
        <v>343</v>
      </c>
      <c r="BO425" s="217" t="s">
        <v>81</v>
      </c>
      <c r="BP425" s="201" t="s">
        <v>699</v>
      </c>
      <c r="BQ425" s="52" t="s">
        <v>715</v>
      </c>
    </row>
    <row r="426" spans="1:69" ht="15.75">
      <c r="A426" s="207" t="s">
        <v>37</v>
      </c>
      <c r="B426" s="208" t="s">
        <v>40</v>
      </c>
      <c r="C426" s="202" t="s">
        <v>35</v>
      </c>
      <c r="D426" s="210" t="s">
        <v>182</v>
      </c>
      <c r="E426" s="24" t="s">
        <v>643</v>
      </c>
      <c r="F426" s="86">
        <v>51</v>
      </c>
      <c r="G426" s="80">
        <v>0</v>
      </c>
      <c r="H426" s="204"/>
      <c r="I426" s="204"/>
      <c r="J426" s="204"/>
      <c r="K426" s="204"/>
      <c r="L426" s="80">
        <v>0</v>
      </c>
      <c r="M426" s="203"/>
      <c r="N426" s="52">
        <v>0</v>
      </c>
      <c r="O426" s="204"/>
      <c r="P426" s="204"/>
      <c r="Q426" s="11">
        <v>5.3256469019999999</v>
      </c>
      <c r="R426" s="204"/>
      <c r="S426" s="204"/>
      <c r="T426" s="53">
        <v>6.4541666666666666</v>
      </c>
      <c r="U426" s="204"/>
      <c r="V426" s="204"/>
      <c r="W426" s="11">
        <v>5.0232155098039</v>
      </c>
      <c r="X426" s="204"/>
      <c r="Y426" s="204"/>
      <c r="Z426" s="53">
        <v>5.9224999999999994</v>
      </c>
      <c r="AA426" s="204"/>
      <c r="AB426" s="204"/>
      <c r="AC426" s="204"/>
      <c r="AD426" s="204"/>
      <c r="AE426" s="204"/>
      <c r="AF426" s="9">
        <v>3.6626330650821117</v>
      </c>
      <c r="AG426" s="9">
        <v>357</v>
      </c>
      <c r="AH426" s="9">
        <v>0.3851919421262327</v>
      </c>
      <c r="AI426" s="9">
        <v>7</v>
      </c>
      <c r="AJ426" s="9">
        <v>2.7465909090909091</v>
      </c>
      <c r="AK426" s="9" t="s">
        <v>248</v>
      </c>
      <c r="AL426" s="9">
        <v>51</v>
      </c>
      <c r="AM426" s="9">
        <v>3.6626330650821117</v>
      </c>
      <c r="AN426" s="9">
        <v>3.6796218487394956</v>
      </c>
      <c r="AO426" s="73">
        <v>0</v>
      </c>
      <c r="AP426" s="80">
        <v>0</v>
      </c>
      <c r="AQ426" s="80">
        <v>0</v>
      </c>
      <c r="AR426" s="224">
        <v>102</v>
      </c>
      <c r="AS426" s="224" t="s">
        <v>248</v>
      </c>
      <c r="AT426" s="11">
        <v>3671.4479999999999</v>
      </c>
      <c r="AU426" s="11">
        <v>0</v>
      </c>
      <c r="AV426" s="11">
        <v>0</v>
      </c>
      <c r="AW426" s="11">
        <v>102</v>
      </c>
      <c r="AX426" s="203" t="s">
        <v>248</v>
      </c>
      <c r="AY426" s="235" t="s">
        <v>248</v>
      </c>
      <c r="AZ426" s="138">
        <v>51954</v>
      </c>
      <c r="BA426" s="188" t="s">
        <v>248</v>
      </c>
      <c r="BB426" s="203" t="s">
        <v>248</v>
      </c>
      <c r="BC426" s="203" t="s">
        <v>248</v>
      </c>
      <c r="BD426" s="217" t="s">
        <v>61</v>
      </c>
      <c r="BE426" s="201" t="s">
        <v>62</v>
      </c>
      <c r="BF426" s="201" t="s">
        <v>63</v>
      </c>
      <c r="BG426" s="201" t="s">
        <v>196</v>
      </c>
      <c r="BH426" s="456" t="s">
        <v>515</v>
      </c>
      <c r="BI426" s="218" t="s">
        <v>64</v>
      </c>
      <c r="BJ426" s="370">
        <v>214</v>
      </c>
      <c r="BK426" s="370">
        <v>1</v>
      </c>
      <c r="BL426" s="219" t="s">
        <v>65</v>
      </c>
      <c r="BM426" s="52"/>
      <c r="BN426" s="218" t="s">
        <v>343</v>
      </c>
      <c r="BO426" s="217" t="s">
        <v>54</v>
      </c>
      <c r="BP426" s="201" t="s">
        <v>699</v>
      </c>
      <c r="BQ426" s="52" t="s">
        <v>715</v>
      </c>
    </row>
    <row r="427" spans="1:69" ht="15.75">
      <c r="A427" s="207" t="s">
        <v>37</v>
      </c>
      <c r="B427" s="208" t="s">
        <v>40</v>
      </c>
      <c r="C427" s="202" t="s">
        <v>35</v>
      </c>
      <c r="D427" s="210" t="s">
        <v>182</v>
      </c>
      <c r="E427" s="24" t="s">
        <v>643</v>
      </c>
      <c r="F427" s="86">
        <v>50</v>
      </c>
      <c r="G427" s="80">
        <v>1</v>
      </c>
      <c r="H427" s="204"/>
      <c r="I427" s="204"/>
      <c r="J427" s="204"/>
      <c r="K427" s="204"/>
      <c r="L427" s="80">
        <v>0</v>
      </c>
      <c r="M427" s="203"/>
      <c r="N427" s="52">
        <v>0</v>
      </c>
      <c r="O427" s="204"/>
      <c r="P427" s="204"/>
      <c r="Q427" s="11">
        <v>7.0932039592000002</v>
      </c>
      <c r="R427" s="204"/>
      <c r="S427" s="204"/>
      <c r="T427" s="53">
        <v>12.774999999999999</v>
      </c>
      <c r="U427" s="204"/>
      <c r="V427" s="204"/>
      <c r="W427" s="11">
        <v>7.0086734081632001</v>
      </c>
      <c r="X427" s="204"/>
      <c r="Y427" s="204"/>
      <c r="Z427" s="53">
        <v>12.774999999999999</v>
      </c>
      <c r="AA427" s="204"/>
      <c r="AB427" s="204"/>
      <c r="AC427" s="204"/>
      <c r="AD427" s="204"/>
      <c r="AE427" s="204"/>
      <c r="AF427" s="9">
        <v>3.4474927221720839</v>
      </c>
      <c r="AG427" s="9">
        <v>343</v>
      </c>
      <c r="AH427" s="9">
        <v>0.47518242748009909</v>
      </c>
      <c r="AI427" s="9">
        <v>14</v>
      </c>
      <c r="AJ427" s="9">
        <v>2.5335106382978725</v>
      </c>
      <c r="AK427" s="9" t="s">
        <v>248</v>
      </c>
      <c r="AL427" s="9">
        <v>49</v>
      </c>
      <c r="AM427" s="9">
        <v>3.4474927221720839</v>
      </c>
      <c r="AN427" s="9">
        <v>3.5497159090909092</v>
      </c>
      <c r="AO427" s="73">
        <v>0</v>
      </c>
      <c r="AP427" s="80">
        <v>0</v>
      </c>
      <c r="AQ427" s="80">
        <v>0</v>
      </c>
      <c r="AR427" s="224">
        <v>98</v>
      </c>
      <c r="AS427" s="224" t="s">
        <v>248</v>
      </c>
      <c r="AT427" s="11">
        <v>3510.8159999999998</v>
      </c>
      <c r="AU427" s="11">
        <v>0</v>
      </c>
      <c r="AV427" s="11">
        <v>0</v>
      </c>
      <c r="AW427" s="11">
        <v>98</v>
      </c>
      <c r="AX427" s="203" t="s">
        <v>248</v>
      </c>
      <c r="AY427" s="235" t="s">
        <v>248</v>
      </c>
      <c r="AZ427" s="138">
        <v>51954</v>
      </c>
      <c r="BA427" s="188" t="s">
        <v>248</v>
      </c>
      <c r="BB427" s="203" t="s">
        <v>248</v>
      </c>
      <c r="BC427" s="203" t="s">
        <v>248</v>
      </c>
      <c r="BD427" s="217" t="s">
        <v>61</v>
      </c>
      <c r="BE427" s="201" t="s">
        <v>62</v>
      </c>
      <c r="BF427" s="201" t="s">
        <v>63</v>
      </c>
      <c r="BG427" s="201" t="s">
        <v>196</v>
      </c>
      <c r="BH427" s="455" t="s">
        <v>515</v>
      </c>
      <c r="BI427" s="218" t="s">
        <v>66</v>
      </c>
      <c r="BJ427" s="370">
        <v>214</v>
      </c>
      <c r="BK427" s="370">
        <v>7</v>
      </c>
      <c r="BL427" s="219" t="s">
        <v>65</v>
      </c>
      <c r="BM427" s="52"/>
      <c r="BN427" s="218" t="s">
        <v>343</v>
      </c>
      <c r="BO427" s="217" t="s">
        <v>54</v>
      </c>
      <c r="BP427" s="201" t="s">
        <v>699</v>
      </c>
      <c r="BQ427" s="52" t="s">
        <v>715</v>
      </c>
    </row>
    <row r="428" spans="1:69" ht="15.75">
      <c r="A428" s="207" t="s">
        <v>37</v>
      </c>
      <c r="B428" s="208" t="s">
        <v>40</v>
      </c>
      <c r="C428" s="202" t="s">
        <v>35</v>
      </c>
      <c r="D428" s="210" t="s">
        <v>182</v>
      </c>
      <c r="E428" s="24" t="s">
        <v>643</v>
      </c>
      <c r="F428" s="86">
        <v>50</v>
      </c>
      <c r="G428" s="80">
        <v>0</v>
      </c>
      <c r="H428" s="204"/>
      <c r="I428" s="204"/>
      <c r="J428" s="204"/>
      <c r="K428" s="204"/>
      <c r="L428" s="80">
        <v>0</v>
      </c>
      <c r="M428" s="203"/>
      <c r="N428" s="52">
        <v>0</v>
      </c>
      <c r="O428" s="204"/>
      <c r="P428" s="204"/>
      <c r="Q428" s="11">
        <v>6.7439799000000002</v>
      </c>
      <c r="R428" s="204"/>
      <c r="S428" s="204"/>
      <c r="T428" s="53">
        <v>8.4375</v>
      </c>
      <c r="U428" s="204"/>
      <c r="V428" s="204"/>
      <c r="W428" s="11">
        <v>6.9264799000000004</v>
      </c>
      <c r="X428" s="204"/>
      <c r="Y428" s="204"/>
      <c r="Z428" s="53">
        <v>8.4166666666666661</v>
      </c>
      <c r="AA428" s="204"/>
      <c r="AB428" s="204"/>
      <c r="AC428" s="204"/>
      <c r="AD428" s="204"/>
      <c r="AE428" s="204"/>
      <c r="AF428" s="9">
        <v>3.5288000011444098</v>
      </c>
      <c r="AG428" s="9">
        <v>350</v>
      </c>
      <c r="AH428" s="9">
        <v>0.38847498261310281</v>
      </c>
      <c r="AI428" s="9">
        <v>4</v>
      </c>
      <c r="AJ428" s="9">
        <v>2.6875</v>
      </c>
      <c r="AK428" s="9" t="s">
        <v>248</v>
      </c>
      <c r="AL428" s="9">
        <v>50</v>
      </c>
      <c r="AM428" s="9">
        <v>3.5288000011444098</v>
      </c>
      <c r="AN428" s="9">
        <v>3.6129807692307692</v>
      </c>
      <c r="AO428" s="73">
        <v>0</v>
      </c>
      <c r="AP428" s="80">
        <v>0</v>
      </c>
      <c r="AQ428" s="80">
        <v>0</v>
      </c>
      <c r="AR428" s="224">
        <v>100</v>
      </c>
      <c r="AS428" s="224" t="s">
        <v>248</v>
      </c>
      <c r="AT428" s="11">
        <v>3595.8359999999998</v>
      </c>
      <c r="AU428" s="11">
        <v>0</v>
      </c>
      <c r="AV428" s="11">
        <v>0</v>
      </c>
      <c r="AW428" s="11">
        <v>100</v>
      </c>
      <c r="AX428" s="203" t="s">
        <v>248</v>
      </c>
      <c r="AY428" s="235" t="s">
        <v>248</v>
      </c>
      <c r="AZ428" s="138">
        <v>51954</v>
      </c>
      <c r="BA428" s="188" t="s">
        <v>248</v>
      </c>
      <c r="BB428" s="203" t="s">
        <v>248</v>
      </c>
      <c r="BC428" s="203" t="s">
        <v>248</v>
      </c>
      <c r="BD428" s="217" t="s">
        <v>61</v>
      </c>
      <c r="BE428" s="201" t="s">
        <v>62</v>
      </c>
      <c r="BF428" s="201" t="s">
        <v>63</v>
      </c>
      <c r="BG428" s="201" t="s">
        <v>196</v>
      </c>
      <c r="BH428" s="456" t="s">
        <v>515</v>
      </c>
      <c r="BI428" s="218" t="s">
        <v>67</v>
      </c>
      <c r="BJ428" s="370">
        <v>214</v>
      </c>
      <c r="BK428" s="370">
        <v>3</v>
      </c>
      <c r="BL428" s="219" t="s">
        <v>65</v>
      </c>
      <c r="BM428" s="52"/>
      <c r="BN428" s="218" t="s">
        <v>343</v>
      </c>
      <c r="BO428" s="217" t="s">
        <v>54</v>
      </c>
      <c r="BP428" s="201" t="s">
        <v>699</v>
      </c>
      <c r="BQ428" s="52" t="s">
        <v>715</v>
      </c>
    </row>
    <row r="429" spans="1:69" ht="15.75">
      <c r="A429" s="207" t="s">
        <v>37</v>
      </c>
      <c r="B429" s="208" t="s">
        <v>40</v>
      </c>
      <c r="C429" s="202" t="s">
        <v>35</v>
      </c>
      <c r="D429" s="210" t="s">
        <v>182</v>
      </c>
      <c r="E429" s="24" t="s">
        <v>643</v>
      </c>
      <c r="F429" s="86">
        <v>50</v>
      </c>
      <c r="G429" s="80">
        <v>0</v>
      </c>
      <c r="H429" s="204"/>
      <c r="I429" s="204"/>
      <c r="J429" s="204"/>
      <c r="K429" s="204"/>
      <c r="L429" s="80">
        <v>0</v>
      </c>
      <c r="M429" s="203"/>
      <c r="N429" s="52">
        <v>0</v>
      </c>
      <c r="O429" s="204"/>
      <c r="P429" s="204"/>
      <c r="Q429" s="11">
        <v>7.9486799000000001</v>
      </c>
      <c r="R429" s="204"/>
      <c r="S429" s="204"/>
      <c r="T429" s="53">
        <v>10.375</v>
      </c>
      <c r="U429" s="204"/>
      <c r="V429" s="204"/>
      <c r="W429" s="11">
        <v>7.9937999399999997</v>
      </c>
      <c r="X429" s="204"/>
      <c r="Y429" s="204"/>
      <c r="Z429" s="53">
        <v>10.625</v>
      </c>
      <c r="AA429" s="204"/>
      <c r="AB429" s="204"/>
      <c r="AC429" s="204"/>
      <c r="AD429" s="204"/>
      <c r="AE429" s="204"/>
      <c r="AF429" s="9">
        <v>2.6187912046690998</v>
      </c>
      <c r="AG429" s="9">
        <v>273</v>
      </c>
      <c r="AH429" s="9">
        <v>0.48273719829709605</v>
      </c>
      <c r="AI429" s="9">
        <v>79</v>
      </c>
      <c r="AJ429" s="9">
        <v>1.3977272727272727</v>
      </c>
      <c r="AK429" s="9" t="s">
        <v>248</v>
      </c>
      <c r="AL429" s="9">
        <v>0</v>
      </c>
      <c r="AM429" s="9"/>
      <c r="AN429" s="9"/>
      <c r="AO429" s="73">
        <v>0</v>
      </c>
      <c r="AP429" s="80">
        <v>0</v>
      </c>
      <c r="AQ429" s="80">
        <v>0</v>
      </c>
      <c r="AR429" s="224">
        <v>100</v>
      </c>
      <c r="AS429" s="224" t="s">
        <v>248</v>
      </c>
      <c r="AT429" s="11">
        <v>3603.0360000000001</v>
      </c>
      <c r="AU429" s="11">
        <v>0</v>
      </c>
      <c r="AV429" s="11">
        <v>0</v>
      </c>
      <c r="AW429" s="11">
        <v>100</v>
      </c>
      <c r="AX429" s="203" t="s">
        <v>248</v>
      </c>
      <c r="AY429" s="235" t="s">
        <v>248</v>
      </c>
      <c r="AZ429" s="138">
        <v>51954</v>
      </c>
      <c r="BA429" s="188" t="s">
        <v>248</v>
      </c>
      <c r="BB429" s="203" t="s">
        <v>248</v>
      </c>
      <c r="BC429" s="203" t="s">
        <v>248</v>
      </c>
      <c r="BD429" s="217" t="s">
        <v>61</v>
      </c>
      <c r="BE429" s="201" t="s">
        <v>62</v>
      </c>
      <c r="BF429" s="201" t="s">
        <v>63</v>
      </c>
      <c r="BG429" s="201" t="s">
        <v>196</v>
      </c>
      <c r="BH429" s="456" t="s">
        <v>515</v>
      </c>
      <c r="BI429" s="218" t="s">
        <v>68</v>
      </c>
      <c r="BJ429" s="370">
        <v>214</v>
      </c>
      <c r="BK429" s="370">
        <v>4</v>
      </c>
      <c r="BL429" s="219" t="s">
        <v>65</v>
      </c>
      <c r="BM429" s="52"/>
      <c r="BN429" s="218" t="s">
        <v>343</v>
      </c>
      <c r="BO429" s="217" t="s">
        <v>54</v>
      </c>
      <c r="BP429" s="201" t="s">
        <v>699</v>
      </c>
      <c r="BQ429" s="52" t="s">
        <v>715</v>
      </c>
    </row>
    <row r="430" spans="1:69" ht="15.75">
      <c r="A430" s="207" t="s">
        <v>37</v>
      </c>
      <c r="B430" s="208" t="s">
        <v>40</v>
      </c>
      <c r="C430" s="202" t="s">
        <v>35</v>
      </c>
      <c r="D430" s="210" t="s">
        <v>182</v>
      </c>
      <c r="E430" s="24" t="s">
        <v>626</v>
      </c>
      <c r="F430" s="86">
        <v>36</v>
      </c>
      <c r="G430" s="80">
        <v>0</v>
      </c>
      <c r="H430" s="204"/>
      <c r="I430" s="204"/>
      <c r="J430" s="204"/>
      <c r="K430" s="204"/>
      <c r="L430" s="80">
        <v>0</v>
      </c>
      <c r="M430" s="203"/>
      <c r="N430" s="52">
        <v>0</v>
      </c>
      <c r="O430" s="204"/>
      <c r="P430" s="204"/>
      <c r="Q430" s="11">
        <v>5.7705555000000004</v>
      </c>
      <c r="R430" s="204"/>
      <c r="S430" s="204"/>
      <c r="T430" s="53">
        <v>10.599999999999998</v>
      </c>
      <c r="U430" s="204"/>
      <c r="V430" s="204"/>
      <c r="W430" s="11">
        <v>5.4910553333332999</v>
      </c>
      <c r="X430" s="204"/>
      <c r="Y430" s="204"/>
      <c r="Z430" s="53">
        <v>10.599999999999998</v>
      </c>
      <c r="AA430" s="204"/>
      <c r="AB430" s="204"/>
      <c r="AC430" s="204"/>
      <c r="AD430" s="204"/>
      <c r="AE430" s="204"/>
      <c r="AF430" s="9">
        <v>3.7093651077103993</v>
      </c>
      <c r="AG430" s="9">
        <v>252</v>
      </c>
      <c r="AH430" s="9">
        <v>0.34302801055422533</v>
      </c>
      <c r="AI430" s="9">
        <v>2</v>
      </c>
      <c r="AJ430" s="9">
        <v>3.02</v>
      </c>
      <c r="AK430" s="9" t="s">
        <v>248</v>
      </c>
      <c r="AL430" s="9">
        <v>36</v>
      </c>
      <c r="AM430" s="9">
        <v>3.7093651077103993</v>
      </c>
      <c r="AN430" s="9">
        <v>3.7180232558139537</v>
      </c>
      <c r="AO430" s="73">
        <v>0</v>
      </c>
      <c r="AP430" s="80">
        <v>0</v>
      </c>
      <c r="AQ430" s="80">
        <v>0</v>
      </c>
      <c r="AR430" s="224">
        <v>72</v>
      </c>
      <c r="AS430" s="224" t="s">
        <v>248</v>
      </c>
      <c r="AT430" s="11">
        <v>2564.5610000000001</v>
      </c>
      <c r="AU430" s="11">
        <v>0</v>
      </c>
      <c r="AV430" s="11">
        <v>0</v>
      </c>
      <c r="AW430" s="11">
        <v>72</v>
      </c>
      <c r="AX430" s="203" t="s">
        <v>248</v>
      </c>
      <c r="AY430" s="235" t="s">
        <v>248</v>
      </c>
      <c r="AZ430" s="138">
        <v>34863</v>
      </c>
      <c r="BA430" s="188" t="s">
        <v>248</v>
      </c>
      <c r="BB430" s="203" t="s">
        <v>248</v>
      </c>
      <c r="BC430" s="203" t="s">
        <v>248</v>
      </c>
      <c r="BD430" s="217" t="s">
        <v>61</v>
      </c>
      <c r="BE430" s="201" t="s">
        <v>62</v>
      </c>
      <c r="BF430" s="201" t="s">
        <v>63</v>
      </c>
      <c r="BG430" s="201" t="s">
        <v>196</v>
      </c>
      <c r="BH430" s="456" t="s">
        <v>515</v>
      </c>
      <c r="BI430" s="218" t="s">
        <v>64</v>
      </c>
      <c r="BJ430" s="370">
        <v>214</v>
      </c>
      <c r="BK430" s="370">
        <v>1</v>
      </c>
      <c r="BL430" s="219" t="s">
        <v>65</v>
      </c>
      <c r="BM430" s="52"/>
      <c r="BN430" s="218" t="s">
        <v>343</v>
      </c>
      <c r="BO430" s="217" t="s">
        <v>54</v>
      </c>
      <c r="BP430" s="201" t="s">
        <v>699</v>
      </c>
      <c r="BQ430" s="52" t="s">
        <v>715</v>
      </c>
    </row>
    <row r="431" spans="1:69" ht="15.75">
      <c r="A431" s="207" t="s">
        <v>37</v>
      </c>
      <c r="B431" s="208" t="s">
        <v>40</v>
      </c>
      <c r="C431" s="202" t="s">
        <v>35</v>
      </c>
      <c r="D431" s="210" t="s">
        <v>182</v>
      </c>
      <c r="E431" s="24" t="s">
        <v>626</v>
      </c>
      <c r="F431" s="86">
        <v>46</v>
      </c>
      <c r="G431" s="80">
        <v>3</v>
      </c>
      <c r="H431" s="204"/>
      <c r="I431" s="204"/>
      <c r="J431" s="204"/>
      <c r="K431" s="204"/>
      <c r="L431" s="80">
        <v>0</v>
      </c>
      <c r="M431" s="203"/>
      <c r="N431" s="52">
        <v>0</v>
      </c>
      <c r="O431" s="204"/>
      <c r="P431" s="204"/>
      <c r="Q431" s="11">
        <v>6.6176043952999999</v>
      </c>
      <c r="R431" s="204"/>
      <c r="S431" s="204"/>
      <c r="T431" s="53">
        <v>10.925000000000001</v>
      </c>
      <c r="U431" s="204"/>
      <c r="V431" s="204"/>
      <c r="W431" s="11">
        <v>6.6449300930232003</v>
      </c>
      <c r="X431" s="204"/>
      <c r="Y431" s="204"/>
      <c r="Z431" s="53">
        <v>10.925000000000001</v>
      </c>
      <c r="AA431" s="204"/>
      <c r="AB431" s="204"/>
      <c r="AC431" s="204"/>
      <c r="AD431" s="204"/>
      <c r="AE431" s="204"/>
      <c r="AF431" s="9">
        <v>3.3329014417737035</v>
      </c>
      <c r="AG431" s="9">
        <v>301</v>
      </c>
      <c r="AH431" s="9">
        <v>0.49241759011684222</v>
      </c>
      <c r="AI431" s="9">
        <v>20</v>
      </c>
      <c r="AJ431" s="9">
        <v>2.3453124999999999</v>
      </c>
      <c r="AK431" s="9" t="s">
        <v>248</v>
      </c>
      <c r="AL431" s="9">
        <v>42</v>
      </c>
      <c r="AM431" s="9">
        <v>3.3314625876290465</v>
      </c>
      <c r="AN431" s="9">
        <v>3.4017857142857144</v>
      </c>
      <c r="AO431" s="73">
        <v>0</v>
      </c>
      <c r="AP431" s="80">
        <v>0</v>
      </c>
      <c r="AQ431" s="80">
        <v>0</v>
      </c>
      <c r="AR431" s="224">
        <v>86</v>
      </c>
      <c r="AS431" s="224" t="s">
        <v>248</v>
      </c>
      <c r="AT431" s="11">
        <v>3068.808</v>
      </c>
      <c r="AU431" s="11">
        <v>0</v>
      </c>
      <c r="AV431" s="11">
        <v>0</v>
      </c>
      <c r="AW431" s="11">
        <v>86</v>
      </c>
      <c r="AX431" s="203" t="s">
        <v>248</v>
      </c>
      <c r="AY431" s="235" t="s">
        <v>248</v>
      </c>
      <c r="AZ431" s="138">
        <v>34863</v>
      </c>
      <c r="BA431" s="188" t="s">
        <v>248</v>
      </c>
      <c r="BB431" s="203" t="s">
        <v>248</v>
      </c>
      <c r="BC431" s="203" t="s">
        <v>248</v>
      </c>
      <c r="BD431" s="217" t="s">
        <v>61</v>
      </c>
      <c r="BE431" s="201" t="s">
        <v>62</v>
      </c>
      <c r="BF431" s="201" t="s">
        <v>63</v>
      </c>
      <c r="BG431" s="201" t="s">
        <v>196</v>
      </c>
      <c r="BH431" s="456" t="s">
        <v>515</v>
      </c>
      <c r="BI431" s="218" t="s">
        <v>66</v>
      </c>
      <c r="BJ431" s="370">
        <v>214</v>
      </c>
      <c r="BK431" s="370">
        <v>7</v>
      </c>
      <c r="BL431" s="219" t="s">
        <v>65</v>
      </c>
      <c r="BM431" s="52"/>
      <c r="BN431" s="218" t="s">
        <v>343</v>
      </c>
      <c r="BO431" s="217" t="s">
        <v>54</v>
      </c>
      <c r="BP431" s="201" t="s">
        <v>699</v>
      </c>
      <c r="BQ431" s="52" t="s">
        <v>715</v>
      </c>
    </row>
    <row r="432" spans="1:69" ht="15.75">
      <c r="A432" s="207" t="s">
        <v>37</v>
      </c>
      <c r="B432" s="208" t="s">
        <v>40</v>
      </c>
      <c r="C432" s="202" t="s">
        <v>35</v>
      </c>
      <c r="D432" s="210" t="s">
        <v>182</v>
      </c>
      <c r="E432" s="24" t="s">
        <v>626</v>
      </c>
      <c r="F432" s="86">
        <v>44</v>
      </c>
      <c r="G432" s="80">
        <v>1</v>
      </c>
      <c r="H432" s="204"/>
      <c r="I432" s="204"/>
      <c r="J432" s="204"/>
      <c r="K432" s="204"/>
      <c r="L432" s="80">
        <v>0</v>
      </c>
      <c r="M432" s="203"/>
      <c r="N432" s="52">
        <v>0</v>
      </c>
      <c r="O432" s="204"/>
      <c r="P432" s="204"/>
      <c r="Q432" s="11">
        <v>7.3886511163000002</v>
      </c>
      <c r="R432" s="204"/>
      <c r="S432" s="204"/>
      <c r="T432" s="53">
        <v>9.9625000000000004</v>
      </c>
      <c r="U432" s="204"/>
      <c r="V432" s="204"/>
      <c r="W432" s="11">
        <v>7.5794184651162002</v>
      </c>
      <c r="X432" s="204"/>
      <c r="Y432" s="204"/>
      <c r="Z432" s="53">
        <v>10.425000000000001</v>
      </c>
      <c r="AA432" s="204"/>
      <c r="AB432" s="204"/>
      <c r="AC432" s="204"/>
      <c r="AD432" s="204"/>
      <c r="AE432" s="204"/>
      <c r="AF432" s="9">
        <v>3.3676079741348066</v>
      </c>
      <c r="AG432" s="9">
        <v>301</v>
      </c>
      <c r="AH432" s="9">
        <v>0.4601085624698032</v>
      </c>
      <c r="AI432" s="9">
        <v>12</v>
      </c>
      <c r="AJ432" s="9">
        <v>2.5272321428571427</v>
      </c>
      <c r="AK432" s="9" t="s">
        <v>248</v>
      </c>
      <c r="AL432" s="9">
        <v>43</v>
      </c>
      <c r="AM432" s="9">
        <v>3.3676079741348066</v>
      </c>
      <c r="AN432" s="9">
        <v>3.4125000000000001</v>
      </c>
      <c r="AO432" s="73">
        <v>0</v>
      </c>
      <c r="AP432" s="80">
        <v>0</v>
      </c>
      <c r="AQ432" s="80">
        <v>0</v>
      </c>
      <c r="AR432" s="224">
        <v>86</v>
      </c>
      <c r="AS432" s="224" t="s">
        <v>248</v>
      </c>
      <c r="AT432" s="11">
        <v>3069.038</v>
      </c>
      <c r="AU432" s="11">
        <v>0</v>
      </c>
      <c r="AV432" s="11">
        <v>0</v>
      </c>
      <c r="AW432" s="11">
        <v>86</v>
      </c>
      <c r="AX432" s="203" t="s">
        <v>248</v>
      </c>
      <c r="AY432" s="235" t="s">
        <v>248</v>
      </c>
      <c r="AZ432" s="138">
        <v>34863</v>
      </c>
      <c r="BA432" s="188" t="s">
        <v>248</v>
      </c>
      <c r="BB432" s="203" t="s">
        <v>248</v>
      </c>
      <c r="BC432" s="203" t="s">
        <v>248</v>
      </c>
      <c r="BD432" s="217" t="s">
        <v>61</v>
      </c>
      <c r="BE432" s="201" t="s">
        <v>62</v>
      </c>
      <c r="BF432" s="201" t="s">
        <v>63</v>
      </c>
      <c r="BG432" s="201" t="s">
        <v>196</v>
      </c>
      <c r="BH432" s="456" t="s">
        <v>515</v>
      </c>
      <c r="BI432" s="218" t="s">
        <v>67</v>
      </c>
      <c r="BJ432" s="370">
        <v>214</v>
      </c>
      <c r="BK432" s="370">
        <v>3</v>
      </c>
      <c r="BL432" s="219" t="s">
        <v>65</v>
      </c>
      <c r="BM432" s="52"/>
      <c r="BN432" s="218" t="s">
        <v>343</v>
      </c>
      <c r="BO432" s="217" t="s">
        <v>54</v>
      </c>
      <c r="BP432" s="201" t="s">
        <v>699</v>
      </c>
      <c r="BQ432" s="52" t="s">
        <v>715</v>
      </c>
    </row>
    <row r="433" spans="1:69" ht="15.75">
      <c r="A433" s="207" t="s">
        <v>37</v>
      </c>
      <c r="B433" s="208" t="s">
        <v>40</v>
      </c>
      <c r="C433" s="202" t="s">
        <v>35</v>
      </c>
      <c r="D433" s="210" t="s">
        <v>182</v>
      </c>
      <c r="E433" s="24" t="s">
        <v>626</v>
      </c>
      <c r="F433" s="86">
        <v>45</v>
      </c>
      <c r="G433" s="80">
        <v>0</v>
      </c>
      <c r="H433" s="204"/>
      <c r="I433" s="204"/>
      <c r="J433" s="204"/>
      <c r="K433" s="204"/>
      <c r="L433" s="80">
        <v>0</v>
      </c>
      <c r="M433" s="203"/>
      <c r="N433" s="52">
        <v>0</v>
      </c>
      <c r="O433" s="204"/>
      <c r="P433" s="204"/>
      <c r="Q433" s="11">
        <v>7.4845108443999999</v>
      </c>
      <c r="R433" s="204"/>
      <c r="S433" s="204"/>
      <c r="T433" s="53">
        <v>8.875</v>
      </c>
      <c r="U433" s="204"/>
      <c r="V433" s="204"/>
      <c r="W433" s="11">
        <v>7.5313775555555003</v>
      </c>
      <c r="X433" s="204"/>
      <c r="Y433" s="204"/>
      <c r="Z433" s="53">
        <v>9.375</v>
      </c>
      <c r="AA433" s="204"/>
      <c r="AB433" s="204"/>
      <c r="AC433" s="204"/>
      <c r="AD433" s="204"/>
      <c r="AE433" s="204"/>
      <c r="AF433" s="9">
        <v>2.7010963481922086</v>
      </c>
      <c r="AG433" s="9">
        <v>301</v>
      </c>
      <c r="AH433" s="9">
        <v>0.3643653481959126</v>
      </c>
      <c r="AI433" s="9">
        <v>59</v>
      </c>
      <c r="AJ433" s="9">
        <v>1.875</v>
      </c>
      <c r="AK433" s="9" t="s">
        <v>248</v>
      </c>
      <c r="AL433" s="9">
        <v>0</v>
      </c>
      <c r="AM433" s="9"/>
      <c r="AN433" s="9"/>
      <c r="AO433" s="73">
        <v>0</v>
      </c>
      <c r="AP433" s="80">
        <v>0</v>
      </c>
      <c r="AQ433" s="80">
        <v>0</v>
      </c>
      <c r="AR433" s="224">
        <v>90</v>
      </c>
      <c r="AS433" s="224" t="s">
        <v>248</v>
      </c>
      <c r="AT433" s="11">
        <v>3205.6170000000002</v>
      </c>
      <c r="AU433" s="11">
        <v>0</v>
      </c>
      <c r="AV433" s="11">
        <v>0</v>
      </c>
      <c r="AW433" s="11">
        <v>90</v>
      </c>
      <c r="AX433" s="203" t="s">
        <v>248</v>
      </c>
      <c r="AY433" s="235" t="s">
        <v>248</v>
      </c>
      <c r="AZ433" s="138">
        <v>34863</v>
      </c>
      <c r="BA433" s="188" t="s">
        <v>248</v>
      </c>
      <c r="BB433" s="203" t="s">
        <v>248</v>
      </c>
      <c r="BC433" s="203" t="s">
        <v>248</v>
      </c>
      <c r="BD433" s="217" t="s">
        <v>61</v>
      </c>
      <c r="BE433" s="201" t="s">
        <v>62</v>
      </c>
      <c r="BF433" s="201" t="s">
        <v>63</v>
      </c>
      <c r="BG433" s="201" t="s">
        <v>196</v>
      </c>
      <c r="BH433" s="456" t="s">
        <v>515</v>
      </c>
      <c r="BI433" s="218" t="s">
        <v>68</v>
      </c>
      <c r="BJ433" s="370">
        <v>214</v>
      </c>
      <c r="BK433" s="370">
        <v>4</v>
      </c>
      <c r="BL433" s="219" t="s">
        <v>65</v>
      </c>
      <c r="BM433" s="52"/>
      <c r="BN433" s="218" t="s">
        <v>343</v>
      </c>
      <c r="BO433" s="217" t="s">
        <v>54</v>
      </c>
      <c r="BP433" s="201" t="s">
        <v>699</v>
      </c>
      <c r="BQ433" s="52" t="s">
        <v>715</v>
      </c>
    </row>
    <row r="434" spans="1:69" ht="15.75">
      <c r="A434" s="207" t="s">
        <v>37</v>
      </c>
      <c r="B434" s="208" t="s">
        <v>40</v>
      </c>
      <c r="C434" s="202" t="s">
        <v>35</v>
      </c>
      <c r="D434" s="210" t="s">
        <v>182</v>
      </c>
      <c r="E434" s="24" t="s">
        <v>667</v>
      </c>
      <c r="F434" s="86">
        <v>203</v>
      </c>
      <c r="G434" s="80">
        <v>0</v>
      </c>
      <c r="H434" s="204"/>
      <c r="I434" s="204"/>
      <c r="J434" s="204"/>
      <c r="K434" s="204"/>
      <c r="L434" s="80">
        <v>0</v>
      </c>
      <c r="M434" s="203"/>
      <c r="N434" s="52">
        <v>0</v>
      </c>
      <c r="O434" s="204"/>
      <c r="P434" s="204"/>
      <c r="Q434" s="11">
        <v>5.4981230788</v>
      </c>
      <c r="R434" s="204"/>
      <c r="S434" s="204"/>
      <c r="T434" s="53">
        <v>6.9041666666666659</v>
      </c>
      <c r="U434" s="204"/>
      <c r="V434" s="204"/>
      <c r="W434" s="11">
        <v>5.0678422660097997</v>
      </c>
      <c r="X434" s="204"/>
      <c r="Y434" s="204"/>
      <c r="Z434" s="53">
        <v>6.6416666666666657</v>
      </c>
      <c r="AA434" s="204"/>
      <c r="AB434" s="204"/>
      <c r="AC434" s="204"/>
      <c r="AD434" s="204"/>
      <c r="AE434" s="204"/>
      <c r="AF434" s="9">
        <v>3.5962209851703189</v>
      </c>
      <c r="AG434" s="9">
        <v>1415</v>
      </c>
      <c r="AH434" s="9">
        <v>0.46241705082914397</v>
      </c>
      <c r="AI434" s="9">
        <v>39</v>
      </c>
      <c r="AJ434" s="9">
        <v>2.629861111111111</v>
      </c>
      <c r="AK434" s="9" t="s">
        <v>248</v>
      </c>
      <c r="AL434" s="9">
        <v>201</v>
      </c>
      <c r="AM434" s="9">
        <v>3.5998436531108915</v>
      </c>
      <c r="AN434" s="9">
        <v>3.6679558011049722</v>
      </c>
      <c r="AO434" s="73">
        <v>0</v>
      </c>
      <c r="AP434" s="80">
        <v>0</v>
      </c>
      <c r="AQ434" s="80">
        <v>0</v>
      </c>
      <c r="AR434" s="224">
        <v>406</v>
      </c>
      <c r="AS434" s="224" t="s">
        <v>248</v>
      </c>
      <c r="AT434" s="11">
        <v>14430.557000000001</v>
      </c>
      <c r="AU434" s="11">
        <v>50.261000000000003</v>
      </c>
      <c r="AV434" s="11">
        <v>0</v>
      </c>
      <c r="AW434" s="11">
        <v>406</v>
      </c>
      <c r="AX434" s="203" t="s">
        <v>248</v>
      </c>
      <c r="AY434" s="235" t="s">
        <v>248</v>
      </c>
      <c r="AZ434" s="138">
        <v>206451</v>
      </c>
      <c r="BA434" s="188" t="s">
        <v>248</v>
      </c>
      <c r="BB434" s="203" t="s">
        <v>248</v>
      </c>
      <c r="BC434" s="203" t="s">
        <v>248</v>
      </c>
      <c r="BD434" s="217" t="s">
        <v>61</v>
      </c>
      <c r="BE434" s="201" t="s">
        <v>62</v>
      </c>
      <c r="BF434" s="201" t="s">
        <v>63</v>
      </c>
      <c r="BG434" s="201" t="s">
        <v>196</v>
      </c>
      <c r="BH434" s="456" t="s">
        <v>713</v>
      </c>
      <c r="BI434" s="218" t="s">
        <v>64</v>
      </c>
      <c r="BJ434" s="370">
        <v>214</v>
      </c>
      <c r="BK434" s="370">
        <v>1</v>
      </c>
      <c r="BL434" s="219" t="s">
        <v>65</v>
      </c>
      <c r="BM434" s="52"/>
      <c r="BN434" s="218" t="s">
        <v>343</v>
      </c>
      <c r="BO434" s="217" t="s">
        <v>53</v>
      </c>
      <c r="BP434" s="201" t="s">
        <v>704</v>
      </c>
      <c r="BQ434" s="52" t="s">
        <v>714</v>
      </c>
    </row>
    <row r="435" spans="1:69" ht="15.75">
      <c r="A435" s="207" t="s">
        <v>37</v>
      </c>
      <c r="B435" s="208" t="s">
        <v>40</v>
      </c>
      <c r="C435" s="202" t="s">
        <v>35</v>
      </c>
      <c r="D435" s="210" t="s">
        <v>182</v>
      </c>
      <c r="E435" s="24" t="s">
        <v>667</v>
      </c>
      <c r="F435" s="86">
        <v>168</v>
      </c>
      <c r="G435" s="80">
        <v>22</v>
      </c>
      <c r="H435" s="204"/>
      <c r="I435" s="204"/>
      <c r="J435" s="204"/>
      <c r="K435" s="204"/>
      <c r="L435" s="80">
        <v>0</v>
      </c>
      <c r="M435" s="203"/>
      <c r="N435" s="52">
        <v>0</v>
      </c>
      <c r="O435" s="204"/>
      <c r="P435" s="204"/>
      <c r="Q435" s="11">
        <v>8.3705546300999991</v>
      </c>
      <c r="R435" s="204"/>
      <c r="S435" s="204"/>
      <c r="T435" s="53">
        <v>13.924999999999997</v>
      </c>
      <c r="U435" s="204"/>
      <c r="V435" s="204"/>
      <c r="W435" s="11">
        <v>8.4012052945204996</v>
      </c>
      <c r="X435" s="204"/>
      <c r="Y435" s="204"/>
      <c r="Z435" s="53">
        <v>13.949999999999998</v>
      </c>
      <c r="AA435" s="204"/>
      <c r="AB435" s="204"/>
      <c r="AC435" s="204"/>
      <c r="AD435" s="204"/>
      <c r="AE435" s="204"/>
      <c r="AF435" s="9">
        <v>3.4568789616013782</v>
      </c>
      <c r="AG435" s="9">
        <v>994</v>
      </c>
      <c r="AH435" s="9">
        <v>0.53202473355798197</v>
      </c>
      <c r="AI435" s="9">
        <v>47</v>
      </c>
      <c r="AJ435" s="9">
        <v>2.33</v>
      </c>
      <c r="AK435" s="9" t="s">
        <v>248</v>
      </c>
      <c r="AL435" s="9">
        <v>134</v>
      </c>
      <c r="AM435" s="9">
        <v>3.4764614505342499</v>
      </c>
      <c r="AN435" s="9">
        <v>3.5705882352941178</v>
      </c>
      <c r="AO435" s="73">
        <v>0</v>
      </c>
      <c r="AP435" s="80">
        <v>0</v>
      </c>
      <c r="AQ435" s="80">
        <v>0</v>
      </c>
      <c r="AR435" s="224">
        <v>292</v>
      </c>
      <c r="AS435" s="224" t="s">
        <v>248</v>
      </c>
      <c r="AT435" s="11">
        <v>10214.147999999999</v>
      </c>
      <c r="AU435" s="11">
        <v>214.619</v>
      </c>
      <c r="AV435" s="11">
        <v>0</v>
      </c>
      <c r="AW435" s="11">
        <v>292</v>
      </c>
      <c r="AX435" s="203" t="s">
        <v>248</v>
      </c>
      <c r="AY435" s="235" t="s">
        <v>248</v>
      </c>
      <c r="AZ435" s="138">
        <v>206451</v>
      </c>
      <c r="BA435" s="188" t="s">
        <v>248</v>
      </c>
      <c r="BB435" s="203" t="s">
        <v>248</v>
      </c>
      <c r="BC435" s="203" t="s">
        <v>248</v>
      </c>
      <c r="BD435" s="217" t="s">
        <v>61</v>
      </c>
      <c r="BE435" s="201" t="s">
        <v>62</v>
      </c>
      <c r="BF435" s="201" t="s">
        <v>63</v>
      </c>
      <c r="BG435" s="201" t="s">
        <v>196</v>
      </c>
      <c r="BH435" s="455" t="s">
        <v>713</v>
      </c>
      <c r="BI435" s="218" t="s">
        <v>66</v>
      </c>
      <c r="BJ435" s="370">
        <v>214</v>
      </c>
      <c r="BK435" s="370">
        <v>7</v>
      </c>
      <c r="BL435" s="219" t="s">
        <v>65</v>
      </c>
      <c r="BM435" s="52"/>
      <c r="BN435" s="218" t="s">
        <v>343</v>
      </c>
      <c r="BO435" s="217" t="s">
        <v>53</v>
      </c>
      <c r="BP435" s="201" t="s">
        <v>704</v>
      </c>
      <c r="BQ435" s="52" t="s">
        <v>714</v>
      </c>
    </row>
    <row r="436" spans="1:69" ht="15.75">
      <c r="A436" s="207" t="s">
        <v>37</v>
      </c>
      <c r="B436" s="208" t="s">
        <v>40</v>
      </c>
      <c r="C436" s="202" t="s">
        <v>35</v>
      </c>
      <c r="D436" s="210" t="s">
        <v>182</v>
      </c>
      <c r="E436" s="24" t="s">
        <v>667</v>
      </c>
      <c r="F436" s="86">
        <v>204</v>
      </c>
      <c r="G436" s="80">
        <v>2</v>
      </c>
      <c r="H436" s="204"/>
      <c r="I436" s="204"/>
      <c r="J436" s="204"/>
      <c r="K436" s="204"/>
      <c r="L436" s="80">
        <v>0</v>
      </c>
      <c r="M436" s="203"/>
      <c r="N436" s="52">
        <v>1</v>
      </c>
      <c r="O436" s="204"/>
      <c r="P436" s="204"/>
      <c r="Q436" s="11">
        <v>6.9737820098999999</v>
      </c>
      <c r="R436" s="204"/>
      <c r="S436" s="204"/>
      <c r="T436" s="53">
        <v>8.9916666666666654</v>
      </c>
      <c r="U436" s="204"/>
      <c r="V436" s="204"/>
      <c r="W436" s="11">
        <v>7.0325493069306004</v>
      </c>
      <c r="X436" s="204"/>
      <c r="Y436" s="204"/>
      <c r="Z436" s="53">
        <v>8.9312499999999986</v>
      </c>
      <c r="AA436" s="204"/>
      <c r="AB436" s="204"/>
      <c r="AC436" s="204"/>
      <c r="AD436" s="204"/>
      <c r="AE436" s="204"/>
      <c r="AF436" s="9">
        <v>3.3540955995728257</v>
      </c>
      <c r="AG436" s="9">
        <v>1404</v>
      </c>
      <c r="AH436" s="9">
        <v>0.56327769554470986</v>
      </c>
      <c r="AI436" s="9">
        <v>121</v>
      </c>
      <c r="AJ436" s="9">
        <v>2.1649425287356321</v>
      </c>
      <c r="AK436" s="9" t="s">
        <v>248</v>
      </c>
      <c r="AL436" s="9">
        <v>200</v>
      </c>
      <c r="AM436" s="9">
        <v>3.354841077753477</v>
      </c>
      <c r="AN436" s="9">
        <v>3.4870466321243523</v>
      </c>
      <c r="AO436" s="73">
        <v>0</v>
      </c>
      <c r="AP436" s="80">
        <v>0</v>
      </c>
      <c r="AQ436" s="80">
        <v>0</v>
      </c>
      <c r="AR436" s="224">
        <v>404</v>
      </c>
      <c r="AS436" s="224" t="s">
        <v>248</v>
      </c>
      <c r="AT436" s="11">
        <v>14413.893</v>
      </c>
      <c r="AU436" s="11">
        <v>0</v>
      </c>
      <c r="AV436" s="11">
        <v>0</v>
      </c>
      <c r="AW436" s="11">
        <v>404</v>
      </c>
      <c r="AX436" s="203" t="s">
        <v>248</v>
      </c>
      <c r="AY436" s="235" t="s">
        <v>248</v>
      </c>
      <c r="AZ436" s="138">
        <v>206451</v>
      </c>
      <c r="BA436" s="188" t="s">
        <v>248</v>
      </c>
      <c r="BB436" s="203" t="s">
        <v>248</v>
      </c>
      <c r="BC436" s="203" t="s">
        <v>248</v>
      </c>
      <c r="BD436" s="217" t="s">
        <v>61</v>
      </c>
      <c r="BE436" s="201" t="s">
        <v>62</v>
      </c>
      <c r="BF436" s="201" t="s">
        <v>63</v>
      </c>
      <c r="BG436" s="201" t="s">
        <v>196</v>
      </c>
      <c r="BH436" s="456" t="s">
        <v>713</v>
      </c>
      <c r="BI436" s="218" t="s">
        <v>67</v>
      </c>
      <c r="BJ436" s="370">
        <v>214</v>
      </c>
      <c r="BK436" s="370">
        <v>3</v>
      </c>
      <c r="BL436" s="219" t="s">
        <v>65</v>
      </c>
      <c r="BM436" s="52"/>
      <c r="BN436" s="218" t="s">
        <v>343</v>
      </c>
      <c r="BO436" s="217" t="s">
        <v>53</v>
      </c>
      <c r="BP436" s="201" t="s">
        <v>704</v>
      </c>
      <c r="BQ436" s="52" t="s">
        <v>714</v>
      </c>
    </row>
    <row r="437" spans="1:69" ht="15.75">
      <c r="A437" s="207" t="s">
        <v>37</v>
      </c>
      <c r="B437" s="208" t="s">
        <v>40</v>
      </c>
      <c r="C437" s="202" t="s">
        <v>35</v>
      </c>
      <c r="D437" s="210" t="s">
        <v>182</v>
      </c>
      <c r="E437" s="24" t="s">
        <v>667</v>
      </c>
      <c r="F437" s="86">
        <v>165</v>
      </c>
      <c r="G437" s="80">
        <v>8</v>
      </c>
      <c r="H437" s="204"/>
      <c r="I437" s="204"/>
      <c r="J437" s="204"/>
      <c r="K437" s="204"/>
      <c r="L437" s="80">
        <v>1</v>
      </c>
      <c r="M437" s="203"/>
      <c r="N437" s="52">
        <v>0</v>
      </c>
      <c r="O437" s="204"/>
      <c r="P437" s="204"/>
      <c r="Q437" s="11">
        <v>8.4977562500000001</v>
      </c>
      <c r="R437" s="204"/>
      <c r="S437" s="204"/>
      <c r="T437" s="53">
        <v>11.299999999999997</v>
      </c>
      <c r="U437" s="204"/>
      <c r="V437" s="204"/>
      <c r="W437" s="11">
        <v>8.5811729871794</v>
      </c>
      <c r="X437" s="204"/>
      <c r="Y437" s="204"/>
      <c r="Z437" s="53">
        <v>11.366666666666665</v>
      </c>
      <c r="AA437" s="204"/>
      <c r="AB437" s="204"/>
      <c r="AC437" s="204"/>
      <c r="AD437" s="204"/>
      <c r="AE437" s="204"/>
      <c r="AF437" s="9">
        <v>2.8481999048222062</v>
      </c>
      <c r="AG437" s="9">
        <v>1040</v>
      </c>
      <c r="AH437" s="9">
        <v>0.46149480133105869</v>
      </c>
      <c r="AI437" s="9">
        <v>224</v>
      </c>
      <c r="AJ437" s="9">
        <v>2.0036069651741295</v>
      </c>
      <c r="AK437" s="9" t="s">
        <v>248</v>
      </c>
      <c r="AL437" s="9">
        <v>0</v>
      </c>
      <c r="AM437" s="9"/>
      <c r="AN437" s="9"/>
      <c r="AO437" s="73">
        <v>0</v>
      </c>
      <c r="AP437" s="80">
        <v>0</v>
      </c>
      <c r="AQ437" s="80">
        <v>0</v>
      </c>
      <c r="AR437" s="224">
        <v>314</v>
      </c>
      <c r="AS437" s="224" t="s">
        <v>248</v>
      </c>
      <c r="AT437" s="11">
        <v>11099.433999999999</v>
      </c>
      <c r="AU437" s="11">
        <v>64.096999999999994</v>
      </c>
      <c r="AV437" s="11">
        <v>0</v>
      </c>
      <c r="AW437" s="11">
        <v>314</v>
      </c>
      <c r="AX437" s="203" t="s">
        <v>248</v>
      </c>
      <c r="AY437" s="235" t="s">
        <v>248</v>
      </c>
      <c r="AZ437" s="138">
        <v>206451</v>
      </c>
      <c r="BA437" s="188" t="s">
        <v>248</v>
      </c>
      <c r="BB437" s="203" t="s">
        <v>248</v>
      </c>
      <c r="BC437" s="203" t="s">
        <v>248</v>
      </c>
      <c r="BD437" s="217" t="s">
        <v>61</v>
      </c>
      <c r="BE437" s="201" t="s">
        <v>62</v>
      </c>
      <c r="BF437" s="201" t="s">
        <v>63</v>
      </c>
      <c r="BG437" s="201" t="s">
        <v>196</v>
      </c>
      <c r="BH437" s="456" t="s">
        <v>713</v>
      </c>
      <c r="BI437" s="218" t="s">
        <v>68</v>
      </c>
      <c r="BJ437" s="370">
        <v>214</v>
      </c>
      <c r="BK437" s="370">
        <v>4</v>
      </c>
      <c r="BL437" s="219" t="s">
        <v>65</v>
      </c>
      <c r="BM437" s="52"/>
      <c r="BN437" s="218" t="s">
        <v>343</v>
      </c>
      <c r="BO437" s="217" t="s">
        <v>53</v>
      </c>
      <c r="BP437" s="201" t="s">
        <v>704</v>
      </c>
      <c r="BQ437" s="52" t="s">
        <v>714</v>
      </c>
    </row>
    <row r="438" spans="1:69" ht="15.75">
      <c r="A438" s="207" t="s">
        <v>37</v>
      </c>
      <c r="B438" s="208" t="s">
        <v>40</v>
      </c>
      <c r="C438" s="202" t="s">
        <v>35</v>
      </c>
      <c r="D438" s="210" t="s">
        <v>182</v>
      </c>
      <c r="E438" s="24" t="s">
        <v>261</v>
      </c>
      <c r="F438" s="86">
        <v>124</v>
      </c>
      <c r="G438" s="80">
        <v>0</v>
      </c>
      <c r="H438" s="204"/>
      <c r="I438" s="204"/>
      <c r="J438" s="204"/>
      <c r="K438" s="204"/>
      <c r="L438" s="80">
        <v>0</v>
      </c>
      <c r="M438" s="203"/>
      <c r="N438" s="52">
        <v>0</v>
      </c>
      <c r="O438" s="204"/>
      <c r="P438" s="204"/>
      <c r="Q438" s="11">
        <v>5.3260400806000003</v>
      </c>
      <c r="R438" s="204"/>
      <c r="S438" s="204"/>
      <c r="T438" s="53">
        <v>6.9666666666666659</v>
      </c>
      <c r="U438" s="204"/>
      <c r="V438" s="204"/>
      <c r="W438" s="11">
        <v>5.3461447741935002</v>
      </c>
      <c r="X438" s="204"/>
      <c r="Y438" s="204"/>
      <c r="Z438" s="53">
        <v>6.9749999999999996</v>
      </c>
      <c r="AA438" s="204"/>
      <c r="AB438" s="204"/>
      <c r="AC438" s="204"/>
      <c r="AD438" s="204"/>
      <c r="AE438" s="204"/>
      <c r="AF438" s="9">
        <v>3.4819124509936645</v>
      </c>
      <c r="AG438" s="9">
        <v>868</v>
      </c>
      <c r="AH438" s="9">
        <v>0.41590523019513731</v>
      </c>
      <c r="AI438" s="9">
        <v>21</v>
      </c>
      <c r="AJ438" s="9">
        <v>2.6258426966292134</v>
      </c>
      <c r="AK438" s="9" t="s">
        <v>248</v>
      </c>
      <c r="AL438" s="9">
        <v>123</v>
      </c>
      <c r="AM438" s="9">
        <v>3.4876887428635914</v>
      </c>
      <c r="AN438" s="9">
        <v>3.5556179775280898</v>
      </c>
      <c r="AO438" s="73">
        <v>0</v>
      </c>
      <c r="AP438" s="80">
        <v>0</v>
      </c>
      <c r="AQ438" s="80">
        <v>0</v>
      </c>
      <c r="AR438" s="224">
        <v>248</v>
      </c>
      <c r="AS438" s="224" t="s">
        <v>248</v>
      </c>
      <c r="AT438" s="11">
        <v>8868.4259999999995</v>
      </c>
      <c r="AU438" s="11">
        <v>0</v>
      </c>
      <c r="AV438" s="11">
        <v>0</v>
      </c>
      <c r="AW438" s="11">
        <v>248</v>
      </c>
      <c r="AX438" s="203" t="s">
        <v>248</v>
      </c>
      <c r="AY438" s="235" t="s">
        <v>248</v>
      </c>
      <c r="AZ438" s="138">
        <v>61194</v>
      </c>
      <c r="BA438" s="188" t="s">
        <v>248</v>
      </c>
      <c r="BB438" s="203" t="s">
        <v>248</v>
      </c>
      <c r="BC438" s="203" t="s">
        <v>248</v>
      </c>
      <c r="BD438" s="217" t="s">
        <v>61</v>
      </c>
      <c r="BE438" s="201" t="s">
        <v>62</v>
      </c>
      <c r="BF438" s="201" t="s">
        <v>63</v>
      </c>
      <c r="BG438" s="201" t="s">
        <v>196</v>
      </c>
      <c r="BH438" s="456" t="s">
        <v>515</v>
      </c>
      <c r="BI438" s="218" t="s">
        <v>64</v>
      </c>
      <c r="BJ438" s="370">
        <v>214</v>
      </c>
      <c r="BK438" s="370">
        <v>1</v>
      </c>
      <c r="BL438" s="219" t="s">
        <v>65</v>
      </c>
      <c r="BM438" s="52"/>
      <c r="BN438" s="218" t="s">
        <v>343</v>
      </c>
      <c r="BO438" s="217" t="s">
        <v>78</v>
      </c>
      <c r="BP438" s="201" t="s">
        <v>684</v>
      </c>
      <c r="BQ438" s="52" t="s">
        <v>716</v>
      </c>
    </row>
    <row r="439" spans="1:69" ht="15.75">
      <c r="A439" s="207" t="s">
        <v>37</v>
      </c>
      <c r="B439" s="208" t="s">
        <v>40</v>
      </c>
      <c r="C439" s="202" t="s">
        <v>35</v>
      </c>
      <c r="D439" s="210" t="s">
        <v>182</v>
      </c>
      <c r="E439" s="24" t="s">
        <v>261</v>
      </c>
      <c r="F439" s="86">
        <v>101</v>
      </c>
      <c r="G439" s="80">
        <v>3</v>
      </c>
      <c r="H439" s="204"/>
      <c r="I439" s="204"/>
      <c r="J439" s="204"/>
      <c r="K439" s="204"/>
      <c r="L439" s="80">
        <v>0</v>
      </c>
      <c r="M439" s="203"/>
      <c r="N439" s="52">
        <v>0</v>
      </c>
      <c r="O439" s="204"/>
      <c r="P439" s="204"/>
      <c r="Q439" s="11">
        <v>7.7379896326999997</v>
      </c>
      <c r="R439" s="204"/>
      <c r="S439" s="204"/>
      <c r="T439" s="53">
        <v>13.209999999999999</v>
      </c>
      <c r="U439" s="204"/>
      <c r="V439" s="204"/>
      <c r="W439" s="11">
        <v>7.7907650408163001</v>
      </c>
      <c r="X439" s="204"/>
      <c r="Y439" s="204"/>
      <c r="Z439" s="53">
        <v>13.262499999999999</v>
      </c>
      <c r="AA439" s="204"/>
      <c r="AB439" s="204"/>
      <c r="AC439" s="204"/>
      <c r="AD439" s="204"/>
      <c r="AE439" s="204"/>
      <c r="AF439" s="9">
        <v>3.163702623953045</v>
      </c>
      <c r="AG439" s="9">
        <v>685</v>
      </c>
      <c r="AH439" s="9">
        <v>0.60109655634297321</v>
      </c>
      <c r="AI439" s="9">
        <v>106</v>
      </c>
      <c r="AJ439" s="9">
        <v>2.0625</v>
      </c>
      <c r="AK439" s="9" t="s">
        <v>248</v>
      </c>
      <c r="AL439" s="9">
        <v>98</v>
      </c>
      <c r="AM439" s="9">
        <v>3.163702623953045</v>
      </c>
      <c r="AN439" s="9">
        <v>3.2322485207100593</v>
      </c>
      <c r="AO439" s="73">
        <v>0</v>
      </c>
      <c r="AP439" s="80">
        <v>0</v>
      </c>
      <c r="AQ439" s="80">
        <v>0</v>
      </c>
      <c r="AR439" s="224">
        <v>196</v>
      </c>
      <c r="AS439" s="224" t="s">
        <v>248</v>
      </c>
      <c r="AT439" s="11">
        <v>7011.23</v>
      </c>
      <c r="AU439" s="11">
        <v>0</v>
      </c>
      <c r="AV439" s="11">
        <v>0</v>
      </c>
      <c r="AW439" s="11">
        <v>196</v>
      </c>
      <c r="AX439" s="203" t="s">
        <v>248</v>
      </c>
      <c r="AY439" s="235" t="s">
        <v>248</v>
      </c>
      <c r="AZ439" s="138">
        <v>61194</v>
      </c>
      <c r="BA439" s="188" t="s">
        <v>248</v>
      </c>
      <c r="BB439" s="203" t="s">
        <v>248</v>
      </c>
      <c r="BC439" s="203" t="s">
        <v>248</v>
      </c>
      <c r="BD439" s="217" t="s">
        <v>61</v>
      </c>
      <c r="BE439" s="201" t="s">
        <v>62</v>
      </c>
      <c r="BF439" s="201" t="s">
        <v>63</v>
      </c>
      <c r="BG439" s="201" t="s">
        <v>196</v>
      </c>
      <c r="BH439" s="456" t="s">
        <v>515</v>
      </c>
      <c r="BI439" s="218" t="s">
        <v>66</v>
      </c>
      <c r="BJ439" s="370">
        <v>214</v>
      </c>
      <c r="BK439" s="370">
        <v>7</v>
      </c>
      <c r="BL439" s="219" t="s">
        <v>65</v>
      </c>
      <c r="BM439" s="52"/>
      <c r="BN439" s="218" t="s">
        <v>343</v>
      </c>
      <c r="BO439" s="217" t="s">
        <v>78</v>
      </c>
      <c r="BP439" s="201" t="s">
        <v>684</v>
      </c>
      <c r="BQ439" s="52" t="s">
        <v>716</v>
      </c>
    </row>
    <row r="440" spans="1:69" ht="15.75">
      <c r="A440" s="207" t="s">
        <v>37</v>
      </c>
      <c r="B440" s="208" t="s">
        <v>40</v>
      </c>
      <c r="C440" s="202" t="s">
        <v>35</v>
      </c>
      <c r="D440" s="210" t="s">
        <v>182</v>
      </c>
      <c r="E440" s="24" t="s">
        <v>261</v>
      </c>
      <c r="F440" s="86">
        <v>121</v>
      </c>
      <c r="G440" s="80">
        <v>0</v>
      </c>
      <c r="H440" s="204"/>
      <c r="I440" s="204"/>
      <c r="J440" s="204"/>
      <c r="K440" s="204"/>
      <c r="L440" s="80">
        <v>0</v>
      </c>
      <c r="M440" s="203"/>
      <c r="N440" s="52">
        <v>0</v>
      </c>
      <c r="O440" s="204"/>
      <c r="P440" s="204"/>
      <c r="Q440" s="11">
        <v>5.8112309669000002</v>
      </c>
      <c r="R440" s="204"/>
      <c r="S440" s="204"/>
      <c r="T440" s="53">
        <v>7.7458333333333327</v>
      </c>
      <c r="U440" s="204"/>
      <c r="V440" s="204"/>
      <c r="W440" s="11">
        <v>5.1898179090909</v>
      </c>
      <c r="X440" s="204"/>
      <c r="Y440" s="204"/>
      <c r="Z440" s="53">
        <v>7.2437499999999986</v>
      </c>
      <c r="AA440" s="204"/>
      <c r="AB440" s="204"/>
      <c r="AC440" s="204"/>
      <c r="AD440" s="204"/>
      <c r="AE440" s="204"/>
      <c r="AF440" s="9">
        <v>3.608766244509614</v>
      </c>
      <c r="AG440" s="9">
        <v>847</v>
      </c>
      <c r="AH440" s="9">
        <v>0.40919067893955696</v>
      </c>
      <c r="AI440" s="9">
        <v>17</v>
      </c>
      <c r="AJ440" s="9">
        <v>2.6863970588235295</v>
      </c>
      <c r="AK440" s="9" t="s">
        <v>248</v>
      </c>
      <c r="AL440" s="9">
        <v>119</v>
      </c>
      <c r="AM440" s="9">
        <v>3.6094597945837275</v>
      </c>
      <c r="AN440" s="9">
        <v>3.6594746716697935</v>
      </c>
      <c r="AO440" s="73">
        <v>0</v>
      </c>
      <c r="AP440" s="80">
        <v>0</v>
      </c>
      <c r="AQ440" s="80">
        <v>0</v>
      </c>
      <c r="AR440" s="224">
        <v>242</v>
      </c>
      <c r="AS440" s="224" t="s">
        <v>248</v>
      </c>
      <c r="AT440" s="11">
        <v>8655.2839999999997</v>
      </c>
      <c r="AU440" s="11">
        <v>38.683999999999997</v>
      </c>
      <c r="AV440" s="11">
        <v>0</v>
      </c>
      <c r="AW440" s="11">
        <v>242</v>
      </c>
      <c r="AX440" s="203" t="s">
        <v>248</v>
      </c>
      <c r="AY440" s="235" t="s">
        <v>248</v>
      </c>
      <c r="AZ440" s="138">
        <v>61194</v>
      </c>
      <c r="BA440" s="188" t="s">
        <v>248</v>
      </c>
      <c r="BB440" s="203" t="s">
        <v>248</v>
      </c>
      <c r="BC440" s="203" t="s">
        <v>248</v>
      </c>
      <c r="BD440" s="217" t="s">
        <v>61</v>
      </c>
      <c r="BE440" s="201" t="s">
        <v>62</v>
      </c>
      <c r="BF440" s="201" t="s">
        <v>63</v>
      </c>
      <c r="BG440" s="201" t="s">
        <v>196</v>
      </c>
      <c r="BH440" s="456" t="s">
        <v>515</v>
      </c>
      <c r="BI440" s="218" t="s">
        <v>67</v>
      </c>
      <c r="BJ440" s="370">
        <v>214</v>
      </c>
      <c r="BK440" s="370">
        <v>3</v>
      </c>
      <c r="BL440" s="219" t="s">
        <v>65</v>
      </c>
      <c r="BM440" s="52"/>
      <c r="BN440" s="218" t="s">
        <v>343</v>
      </c>
      <c r="BO440" s="217" t="s">
        <v>78</v>
      </c>
      <c r="BP440" s="201" t="s">
        <v>684</v>
      </c>
      <c r="BQ440" s="52" t="s">
        <v>716</v>
      </c>
    </row>
    <row r="441" spans="1:69" ht="15.75">
      <c r="A441" s="207" t="s">
        <v>37</v>
      </c>
      <c r="B441" s="208" t="s">
        <v>40</v>
      </c>
      <c r="C441" s="202" t="s">
        <v>35</v>
      </c>
      <c r="D441" s="210" t="s">
        <v>182</v>
      </c>
      <c r="E441" s="24" t="s">
        <v>261</v>
      </c>
      <c r="F441" s="86">
        <v>96</v>
      </c>
      <c r="G441" s="80">
        <v>1</v>
      </c>
      <c r="H441" s="204"/>
      <c r="I441" s="204"/>
      <c r="J441" s="204"/>
      <c r="K441" s="204"/>
      <c r="L441" s="80">
        <v>0</v>
      </c>
      <c r="M441" s="203"/>
      <c r="N441" s="52">
        <v>0</v>
      </c>
      <c r="O441" s="204"/>
      <c r="P441" s="204"/>
      <c r="Q441" s="11">
        <v>7.8802976277000001</v>
      </c>
      <c r="R441" s="204"/>
      <c r="S441" s="204"/>
      <c r="T441" s="53">
        <v>9.5749999999999993</v>
      </c>
      <c r="U441" s="204"/>
      <c r="V441" s="204"/>
      <c r="W441" s="11">
        <v>7.9322419157894002</v>
      </c>
      <c r="X441" s="204"/>
      <c r="Y441" s="204"/>
      <c r="Z441" s="53">
        <v>9.5625</v>
      </c>
      <c r="AA441" s="204"/>
      <c r="AB441" s="204"/>
      <c r="AC441" s="204"/>
      <c r="AD441" s="204"/>
      <c r="AE441" s="204"/>
      <c r="AF441" s="9">
        <v>2.6433594997861132</v>
      </c>
      <c r="AG441" s="9">
        <v>637</v>
      </c>
      <c r="AH441" s="9">
        <v>0.36927684243323455</v>
      </c>
      <c r="AI441" s="9">
        <v>185</v>
      </c>
      <c r="AJ441" s="9">
        <v>1.8493589743589745</v>
      </c>
      <c r="AK441" s="9" t="s">
        <v>248</v>
      </c>
      <c r="AL441" s="9">
        <v>0</v>
      </c>
      <c r="AM441" s="9"/>
      <c r="AN441" s="9"/>
      <c r="AO441" s="73">
        <v>0</v>
      </c>
      <c r="AP441" s="80">
        <v>0</v>
      </c>
      <c r="AQ441" s="80">
        <v>0</v>
      </c>
      <c r="AR441" s="224">
        <v>190</v>
      </c>
      <c r="AS441" s="224" t="s">
        <v>248</v>
      </c>
      <c r="AT441" s="11">
        <v>6758.3059999999996</v>
      </c>
      <c r="AU441" s="11">
        <v>71.908000000000001</v>
      </c>
      <c r="AV441" s="11">
        <v>0</v>
      </c>
      <c r="AW441" s="11">
        <v>188</v>
      </c>
      <c r="AX441" s="203" t="s">
        <v>248</v>
      </c>
      <c r="AY441" s="235" t="s">
        <v>248</v>
      </c>
      <c r="AZ441" s="138">
        <v>61194</v>
      </c>
      <c r="BA441" s="188" t="s">
        <v>248</v>
      </c>
      <c r="BB441" s="203" t="s">
        <v>248</v>
      </c>
      <c r="BC441" s="203" t="s">
        <v>248</v>
      </c>
      <c r="BD441" s="217" t="s">
        <v>61</v>
      </c>
      <c r="BE441" s="201" t="s">
        <v>62</v>
      </c>
      <c r="BF441" s="201" t="s">
        <v>63</v>
      </c>
      <c r="BG441" s="201" t="s">
        <v>196</v>
      </c>
      <c r="BH441" s="456" t="s">
        <v>515</v>
      </c>
      <c r="BI441" s="218" t="s">
        <v>68</v>
      </c>
      <c r="BJ441" s="370">
        <v>214</v>
      </c>
      <c r="BK441" s="370">
        <v>4</v>
      </c>
      <c r="BL441" s="219" t="s">
        <v>65</v>
      </c>
      <c r="BM441" s="52"/>
      <c r="BN441" s="218" t="s">
        <v>343</v>
      </c>
      <c r="BO441" s="217" t="s">
        <v>78</v>
      </c>
      <c r="BP441" s="201" t="s">
        <v>684</v>
      </c>
      <c r="BQ441" s="52" t="s">
        <v>716</v>
      </c>
    </row>
    <row r="442" spans="1:69" ht="15.75">
      <c r="A442" s="207" t="s">
        <v>37</v>
      </c>
      <c r="B442" s="208" t="s">
        <v>40</v>
      </c>
      <c r="C442" s="202" t="s">
        <v>35</v>
      </c>
      <c r="D442" s="210" t="s">
        <v>182</v>
      </c>
      <c r="E442" s="24" t="s">
        <v>332</v>
      </c>
      <c r="F442" s="86">
        <v>45</v>
      </c>
      <c r="G442" s="80">
        <v>0</v>
      </c>
      <c r="H442" s="204"/>
      <c r="I442" s="204"/>
      <c r="J442" s="204"/>
      <c r="K442" s="204"/>
      <c r="L442" s="80">
        <v>0</v>
      </c>
      <c r="M442" s="203"/>
      <c r="N442" s="52">
        <v>0</v>
      </c>
      <c r="O442" s="204"/>
      <c r="P442" s="204"/>
      <c r="Q442" s="11">
        <v>5.5966443333000004</v>
      </c>
      <c r="R442" s="204"/>
      <c r="S442" s="204"/>
      <c r="T442" s="53">
        <v>6.958333333333333</v>
      </c>
      <c r="U442" s="204"/>
      <c r="V442" s="204"/>
      <c r="W442" s="11">
        <v>5.8057332222221998</v>
      </c>
      <c r="X442" s="204"/>
      <c r="Y442" s="204"/>
      <c r="Z442" s="53">
        <v>7.375</v>
      </c>
      <c r="AA442" s="204"/>
      <c r="AB442" s="204"/>
      <c r="AC442" s="204"/>
      <c r="AD442" s="204"/>
      <c r="AE442" s="204"/>
      <c r="AF442" s="9">
        <v>3.5500634980580168</v>
      </c>
      <c r="AG442" s="9">
        <v>315</v>
      </c>
      <c r="AH442" s="9">
        <v>0.38706332347372557</v>
      </c>
      <c r="AI442" s="9">
        <v>4</v>
      </c>
      <c r="AJ442" s="9">
        <v>2.6780303030303032</v>
      </c>
      <c r="AK442" s="9" t="s">
        <v>248</v>
      </c>
      <c r="AL442" s="9">
        <v>45</v>
      </c>
      <c r="AM442" s="9">
        <v>3.5500634980580168</v>
      </c>
      <c r="AN442" s="9">
        <v>3.6158854166666665</v>
      </c>
      <c r="AO442" s="73">
        <v>0</v>
      </c>
      <c r="AP442" s="80">
        <v>0</v>
      </c>
      <c r="AQ442" s="80">
        <v>0</v>
      </c>
      <c r="AR442" s="224">
        <v>90</v>
      </c>
      <c r="AS442" s="224" t="s">
        <v>248</v>
      </c>
      <c r="AT442" s="11">
        <v>3224.96</v>
      </c>
      <c r="AU442" s="11">
        <v>0</v>
      </c>
      <c r="AV442" s="11">
        <v>0</v>
      </c>
      <c r="AW442" s="11">
        <v>90</v>
      </c>
      <c r="AX442" s="203" t="s">
        <v>248</v>
      </c>
      <c r="AY442" s="235" t="s">
        <v>248</v>
      </c>
      <c r="AZ442" s="138">
        <v>37712</v>
      </c>
      <c r="BA442" s="188" t="s">
        <v>248</v>
      </c>
      <c r="BB442" s="203" t="s">
        <v>248</v>
      </c>
      <c r="BC442" s="203" t="s">
        <v>248</v>
      </c>
      <c r="BD442" s="217" t="s">
        <v>61</v>
      </c>
      <c r="BE442" s="201" t="s">
        <v>62</v>
      </c>
      <c r="BF442" s="201" t="s">
        <v>63</v>
      </c>
      <c r="BG442" s="201" t="s">
        <v>196</v>
      </c>
      <c r="BH442" s="456" t="s">
        <v>514</v>
      </c>
      <c r="BI442" s="218" t="s">
        <v>64</v>
      </c>
      <c r="BJ442" s="370">
        <v>214</v>
      </c>
      <c r="BK442" s="370">
        <v>1</v>
      </c>
      <c r="BL442" s="219" t="s">
        <v>65</v>
      </c>
      <c r="BM442" s="52"/>
      <c r="BN442" s="218" t="s">
        <v>343</v>
      </c>
      <c r="BO442" s="217" t="s">
        <v>705</v>
      </c>
      <c r="BP442" s="201" t="s">
        <v>690</v>
      </c>
      <c r="BQ442" s="52" t="s">
        <v>718</v>
      </c>
    </row>
    <row r="443" spans="1:69" ht="15.75">
      <c r="A443" s="207" t="s">
        <v>37</v>
      </c>
      <c r="B443" s="208" t="s">
        <v>40</v>
      </c>
      <c r="C443" s="202" t="s">
        <v>35</v>
      </c>
      <c r="D443" s="210" t="s">
        <v>182</v>
      </c>
      <c r="E443" s="24" t="s">
        <v>332</v>
      </c>
      <c r="F443" s="86">
        <v>45</v>
      </c>
      <c r="G443" s="80">
        <v>1</v>
      </c>
      <c r="H443" s="204"/>
      <c r="I443" s="204"/>
      <c r="J443" s="204"/>
      <c r="K443" s="204"/>
      <c r="L443" s="80">
        <v>0</v>
      </c>
      <c r="M443" s="203"/>
      <c r="N443" s="52">
        <v>0</v>
      </c>
      <c r="O443" s="204"/>
      <c r="P443" s="204"/>
      <c r="Q443" s="11">
        <v>7.6389542045000001</v>
      </c>
      <c r="R443" s="204"/>
      <c r="S443" s="204"/>
      <c r="T443" s="53">
        <v>13.45</v>
      </c>
      <c r="U443" s="204"/>
      <c r="V443" s="204"/>
      <c r="W443" s="11">
        <v>7.6787951818181002</v>
      </c>
      <c r="X443" s="204"/>
      <c r="Y443" s="204"/>
      <c r="Z443" s="53">
        <v>13.45</v>
      </c>
      <c r="AA443" s="204"/>
      <c r="AB443" s="204"/>
      <c r="AC443" s="204"/>
      <c r="AD443" s="204"/>
      <c r="AE443" s="204"/>
      <c r="AF443" s="9">
        <v>3.2948376621518816</v>
      </c>
      <c r="AG443" s="9">
        <v>308</v>
      </c>
      <c r="AH443" s="9">
        <v>0.53762965404527041</v>
      </c>
      <c r="AI443" s="9">
        <v>28</v>
      </c>
      <c r="AJ443" s="9">
        <v>2.2480000000000002</v>
      </c>
      <c r="AK443" s="9" t="s">
        <v>248</v>
      </c>
      <c r="AL443" s="9">
        <v>44</v>
      </c>
      <c r="AM443" s="9">
        <v>3.2948376621518816</v>
      </c>
      <c r="AN443" s="9">
        <v>3.3703703703703702</v>
      </c>
      <c r="AO443" s="73">
        <v>0</v>
      </c>
      <c r="AP443" s="80">
        <v>0</v>
      </c>
      <c r="AQ443" s="80">
        <v>0</v>
      </c>
      <c r="AR443" s="224">
        <v>88</v>
      </c>
      <c r="AS443" s="224" t="s">
        <v>248</v>
      </c>
      <c r="AT443" s="11">
        <v>3163.9079999999999</v>
      </c>
      <c r="AU443" s="11">
        <v>0</v>
      </c>
      <c r="AV443" s="11">
        <v>0</v>
      </c>
      <c r="AW443" s="11">
        <v>88</v>
      </c>
      <c r="AX443" s="203" t="s">
        <v>248</v>
      </c>
      <c r="AY443" s="235" t="s">
        <v>248</v>
      </c>
      <c r="AZ443" s="138">
        <v>37712</v>
      </c>
      <c r="BA443" s="188" t="s">
        <v>248</v>
      </c>
      <c r="BB443" s="203" t="s">
        <v>248</v>
      </c>
      <c r="BC443" s="203" t="s">
        <v>248</v>
      </c>
      <c r="BD443" s="217" t="s">
        <v>61</v>
      </c>
      <c r="BE443" s="201" t="s">
        <v>62</v>
      </c>
      <c r="BF443" s="201" t="s">
        <v>63</v>
      </c>
      <c r="BG443" s="201" t="s">
        <v>196</v>
      </c>
      <c r="BH443" s="456" t="s">
        <v>514</v>
      </c>
      <c r="BI443" s="218" t="s">
        <v>66</v>
      </c>
      <c r="BJ443" s="370">
        <v>214</v>
      </c>
      <c r="BK443" s="370">
        <v>7</v>
      </c>
      <c r="BL443" s="219" t="s">
        <v>65</v>
      </c>
      <c r="BM443" s="52"/>
      <c r="BN443" s="218" t="s">
        <v>343</v>
      </c>
      <c r="BO443" s="217" t="s">
        <v>705</v>
      </c>
      <c r="BP443" s="201" t="s">
        <v>690</v>
      </c>
      <c r="BQ443" s="52" t="s">
        <v>718</v>
      </c>
    </row>
    <row r="444" spans="1:69" ht="15.75">
      <c r="A444" s="207" t="s">
        <v>37</v>
      </c>
      <c r="B444" s="208" t="s">
        <v>40</v>
      </c>
      <c r="C444" s="202" t="s">
        <v>35</v>
      </c>
      <c r="D444" s="210" t="s">
        <v>182</v>
      </c>
      <c r="E444" s="24" t="s">
        <v>332</v>
      </c>
      <c r="F444" s="86">
        <v>46</v>
      </c>
      <c r="G444" s="80">
        <v>0</v>
      </c>
      <c r="H444" s="204"/>
      <c r="I444" s="204"/>
      <c r="J444" s="204"/>
      <c r="K444" s="204"/>
      <c r="L444" s="80">
        <v>0</v>
      </c>
      <c r="M444" s="203"/>
      <c r="N444" s="52">
        <v>1</v>
      </c>
      <c r="O444" s="204"/>
      <c r="P444" s="204"/>
      <c r="Q444" s="11">
        <v>7.2996738261000003</v>
      </c>
      <c r="R444" s="204"/>
      <c r="S444" s="204"/>
      <c r="T444" s="53">
        <v>9.8499999999999979</v>
      </c>
      <c r="U444" s="204"/>
      <c r="V444" s="204"/>
      <c r="W444" s="11">
        <v>7.4176737826085999</v>
      </c>
      <c r="X444" s="204"/>
      <c r="Y444" s="204"/>
      <c r="Z444" s="53">
        <v>10.349999999999998</v>
      </c>
      <c r="AA444" s="204"/>
      <c r="AB444" s="204"/>
      <c r="AC444" s="204"/>
      <c r="AD444" s="204"/>
      <c r="AE444" s="204"/>
      <c r="AF444" s="9">
        <v>3.3954365244302802</v>
      </c>
      <c r="AG444" s="9">
        <v>312</v>
      </c>
      <c r="AH444" s="9">
        <v>0.5999671856251293</v>
      </c>
      <c r="AI444" s="9">
        <v>22</v>
      </c>
      <c r="AJ444" s="9">
        <v>2.1033333333333335</v>
      </c>
      <c r="AK444" s="9" t="s">
        <v>248</v>
      </c>
      <c r="AL444" s="9">
        <v>44</v>
      </c>
      <c r="AM444" s="9">
        <v>3.3940828071979738</v>
      </c>
      <c r="AN444" s="9">
        <v>3.5205479452054793</v>
      </c>
      <c r="AO444" s="73">
        <v>0</v>
      </c>
      <c r="AP444" s="80">
        <v>0</v>
      </c>
      <c r="AQ444" s="80">
        <v>0</v>
      </c>
      <c r="AR444" s="224">
        <v>92</v>
      </c>
      <c r="AS444" s="224" t="s">
        <v>248</v>
      </c>
      <c r="AT444" s="11">
        <v>3266.3910000000001</v>
      </c>
      <c r="AU444" s="11">
        <v>39.226999999999997</v>
      </c>
      <c r="AV444" s="11">
        <v>0</v>
      </c>
      <c r="AW444" s="11">
        <v>92</v>
      </c>
      <c r="AX444" s="203" t="s">
        <v>248</v>
      </c>
      <c r="AY444" s="235" t="s">
        <v>248</v>
      </c>
      <c r="AZ444" s="138">
        <v>37712</v>
      </c>
      <c r="BA444" s="188" t="s">
        <v>248</v>
      </c>
      <c r="BB444" s="203" t="s">
        <v>248</v>
      </c>
      <c r="BC444" s="203" t="s">
        <v>248</v>
      </c>
      <c r="BD444" s="217" t="s">
        <v>61</v>
      </c>
      <c r="BE444" s="201" t="s">
        <v>62</v>
      </c>
      <c r="BF444" s="201" t="s">
        <v>63</v>
      </c>
      <c r="BG444" s="201" t="s">
        <v>196</v>
      </c>
      <c r="BH444" s="456" t="s">
        <v>514</v>
      </c>
      <c r="BI444" s="218" t="s">
        <v>67</v>
      </c>
      <c r="BJ444" s="370">
        <v>214</v>
      </c>
      <c r="BK444" s="370">
        <v>3</v>
      </c>
      <c r="BL444" s="219" t="s">
        <v>65</v>
      </c>
      <c r="BM444" s="52"/>
      <c r="BN444" s="218" t="s">
        <v>343</v>
      </c>
      <c r="BO444" s="217" t="s">
        <v>705</v>
      </c>
      <c r="BP444" s="201" t="s">
        <v>690</v>
      </c>
      <c r="BQ444" s="52" t="s">
        <v>718</v>
      </c>
    </row>
    <row r="445" spans="1:69" ht="15.75">
      <c r="A445" s="207" t="s">
        <v>37</v>
      </c>
      <c r="B445" s="208" t="s">
        <v>40</v>
      </c>
      <c r="C445" s="202" t="s">
        <v>35</v>
      </c>
      <c r="D445" s="210" t="s">
        <v>182</v>
      </c>
      <c r="E445" s="24" t="s">
        <v>332</v>
      </c>
      <c r="F445" s="86">
        <v>33</v>
      </c>
      <c r="G445" s="80">
        <v>2</v>
      </c>
      <c r="H445" s="204"/>
      <c r="I445" s="204"/>
      <c r="J445" s="204"/>
      <c r="K445" s="204"/>
      <c r="L445" s="80">
        <v>0</v>
      </c>
      <c r="M445" s="203"/>
      <c r="N445" s="52">
        <v>0</v>
      </c>
      <c r="O445" s="204"/>
      <c r="P445" s="204"/>
      <c r="Q445" s="11">
        <v>7.5079352902999998</v>
      </c>
      <c r="R445" s="204"/>
      <c r="S445" s="204"/>
      <c r="T445" s="53">
        <v>9.3625000000000007</v>
      </c>
      <c r="U445" s="204"/>
      <c r="V445" s="204"/>
      <c r="W445" s="11">
        <v>7.5341933225805997</v>
      </c>
      <c r="X445" s="204"/>
      <c r="Y445" s="204"/>
      <c r="Z445" s="53">
        <v>9.3625000000000007</v>
      </c>
      <c r="AA445" s="204"/>
      <c r="AB445" s="204"/>
      <c r="AC445" s="204"/>
      <c r="AD445" s="204"/>
      <c r="AE445" s="204"/>
      <c r="AF445" s="9">
        <v>2.641785719711792</v>
      </c>
      <c r="AG445" s="9">
        <v>200</v>
      </c>
      <c r="AH445" s="9">
        <v>0.44200417305727319</v>
      </c>
      <c r="AI445" s="9">
        <v>67</v>
      </c>
      <c r="AJ445" s="9">
        <v>1.7392857142857143</v>
      </c>
      <c r="AK445" s="9" t="s">
        <v>248</v>
      </c>
      <c r="AL445" s="9">
        <v>0</v>
      </c>
      <c r="AM445" s="9"/>
      <c r="AN445" s="9"/>
      <c r="AO445" s="73">
        <v>0</v>
      </c>
      <c r="AP445" s="80">
        <v>0</v>
      </c>
      <c r="AQ445" s="80">
        <v>0</v>
      </c>
      <c r="AR445" s="224">
        <v>62</v>
      </c>
      <c r="AS445" s="224" t="s">
        <v>248</v>
      </c>
      <c r="AT445" s="11">
        <v>2202.165</v>
      </c>
      <c r="AU445" s="11">
        <v>0</v>
      </c>
      <c r="AV445" s="11">
        <v>0</v>
      </c>
      <c r="AW445" s="11">
        <v>62</v>
      </c>
      <c r="AX445" s="203" t="s">
        <v>248</v>
      </c>
      <c r="AY445" s="235" t="s">
        <v>248</v>
      </c>
      <c r="AZ445" s="138">
        <v>37712</v>
      </c>
      <c r="BA445" s="188" t="s">
        <v>248</v>
      </c>
      <c r="BB445" s="203" t="s">
        <v>248</v>
      </c>
      <c r="BC445" s="203" t="s">
        <v>248</v>
      </c>
      <c r="BD445" s="217" t="s">
        <v>61</v>
      </c>
      <c r="BE445" s="201" t="s">
        <v>62</v>
      </c>
      <c r="BF445" s="201" t="s">
        <v>63</v>
      </c>
      <c r="BG445" s="201" t="s">
        <v>196</v>
      </c>
      <c r="BH445" s="456" t="s">
        <v>514</v>
      </c>
      <c r="BI445" s="218" t="s">
        <v>68</v>
      </c>
      <c r="BJ445" s="370">
        <v>214</v>
      </c>
      <c r="BK445" s="370">
        <v>4</v>
      </c>
      <c r="BL445" s="219" t="s">
        <v>65</v>
      </c>
      <c r="BM445" s="52"/>
      <c r="BN445" s="218" t="s">
        <v>343</v>
      </c>
      <c r="BO445" s="217" t="s">
        <v>705</v>
      </c>
      <c r="BP445" s="201" t="s">
        <v>690</v>
      </c>
      <c r="BQ445" s="52" t="s">
        <v>718</v>
      </c>
    </row>
    <row r="446" spans="1:69" ht="15.75">
      <c r="A446" s="207" t="s">
        <v>37</v>
      </c>
      <c r="B446" s="208" t="s">
        <v>40</v>
      </c>
      <c r="C446" s="202" t="s">
        <v>35</v>
      </c>
      <c r="D446" s="210" t="s">
        <v>182</v>
      </c>
      <c r="E446" s="24" t="s">
        <v>262</v>
      </c>
      <c r="F446" s="86">
        <v>82</v>
      </c>
      <c r="G446" s="80">
        <v>0</v>
      </c>
      <c r="H446" s="204"/>
      <c r="I446" s="204"/>
      <c r="J446" s="204"/>
      <c r="K446" s="204"/>
      <c r="L446" s="80">
        <v>0</v>
      </c>
      <c r="M446" s="203"/>
      <c r="N446" s="52">
        <v>0</v>
      </c>
      <c r="O446" s="204"/>
      <c r="P446" s="204"/>
      <c r="Q446" s="11">
        <v>5.8505729634000003</v>
      </c>
      <c r="R446" s="204"/>
      <c r="S446" s="204"/>
      <c r="T446" s="53">
        <v>8.4499999999999957</v>
      </c>
      <c r="U446" s="204"/>
      <c r="V446" s="204"/>
      <c r="W446" s="11">
        <v>5.8328290609755999</v>
      </c>
      <c r="X446" s="204"/>
      <c r="Y446" s="204"/>
      <c r="Z446" s="53">
        <v>8.7249999999999979</v>
      </c>
      <c r="AA446" s="204"/>
      <c r="AB446" s="204"/>
      <c r="AC446" s="204"/>
      <c r="AD446" s="204"/>
      <c r="AE446" s="204"/>
      <c r="AF446" s="9">
        <v>3.4490243956602407</v>
      </c>
      <c r="AG446" s="9">
        <v>574</v>
      </c>
      <c r="AH446" s="9">
        <v>0.43210993078546084</v>
      </c>
      <c r="AI446" s="9">
        <v>16</v>
      </c>
      <c r="AJ446" s="9">
        <v>2.5869863013698629</v>
      </c>
      <c r="AK446" s="9" t="s">
        <v>248</v>
      </c>
      <c r="AL446" s="9">
        <v>82</v>
      </c>
      <c r="AM446" s="9">
        <v>3.4490243956602407</v>
      </c>
      <c r="AN446" s="9">
        <v>3.529616724738676</v>
      </c>
      <c r="AO446" s="73">
        <v>0</v>
      </c>
      <c r="AP446" s="80">
        <v>0</v>
      </c>
      <c r="AQ446" s="80">
        <v>0</v>
      </c>
      <c r="AR446" s="224">
        <v>164</v>
      </c>
      <c r="AS446" s="224" t="s">
        <v>248</v>
      </c>
      <c r="AT446" s="11">
        <v>0</v>
      </c>
      <c r="AU446" s="11">
        <v>0</v>
      </c>
      <c r="AV446" s="11">
        <v>0</v>
      </c>
      <c r="AW446" s="11">
        <v>164</v>
      </c>
      <c r="AX446" s="203" t="s">
        <v>248</v>
      </c>
      <c r="AY446" s="235" t="s">
        <v>248</v>
      </c>
      <c r="AZ446" s="138">
        <v>28245</v>
      </c>
      <c r="BA446" s="188" t="s">
        <v>248</v>
      </c>
      <c r="BB446" s="203" t="s">
        <v>248</v>
      </c>
      <c r="BC446" s="203" t="s">
        <v>248</v>
      </c>
      <c r="BD446" s="217" t="s">
        <v>61</v>
      </c>
      <c r="BE446" s="201" t="s">
        <v>62</v>
      </c>
      <c r="BF446" s="201" t="s">
        <v>63</v>
      </c>
      <c r="BG446" s="201" t="s">
        <v>196</v>
      </c>
      <c r="BH446" s="456" t="s">
        <v>515</v>
      </c>
      <c r="BI446" s="218" t="s">
        <v>64</v>
      </c>
      <c r="BJ446" s="370">
        <v>214</v>
      </c>
      <c r="BK446" s="370">
        <v>1</v>
      </c>
      <c r="BL446" s="219" t="s">
        <v>65</v>
      </c>
      <c r="BM446" s="52"/>
      <c r="BN446" s="218" t="s">
        <v>343</v>
      </c>
      <c r="BO446" s="217" t="s">
        <v>315</v>
      </c>
      <c r="BP446" s="201" t="s">
        <v>684</v>
      </c>
      <c r="BQ446" s="52" t="s">
        <v>716</v>
      </c>
    </row>
    <row r="447" spans="1:69" ht="15.75">
      <c r="A447" s="207" t="s">
        <v>37</v>
      </c>
      <c r="B447" s="208" t="s">
        <v>40</v>
      </c>
      <c r="C447" s="202" t="s">
        <v>35</v>
      </c>
      <c r="D447" s="210" t="s">
        <v>182</v>
      </c>
      <c r="E447" s="24" t="s">
        <v>262</v>
      </c>
      <c r="F447" s="86">
        <v>82</v>
      </c>
      <c r="G447" s="80">
        <v>1</v>
      </c>
      <c r="H447" s="204"/>
      <c r="I447" s="204"/>
      <c r="J447" s="204"/>
      <c r="K447" s="204"/>
      <c r="L447" s="80">
        <v>0</v>
      </c>
      <c r="M447" s="203"/>
      <c r="N447" s="52">
        <v>0</v>
      </c>
      <c r="O447" s="204"/>
      <c r="P447" s="204"/>
      <c r="Q447" s="11">
        <v>7.3307036419999996</v>
      </c>
      <c r="R447" s="204"/>
      <c r="S447" s="204"/>
      <c r="T447" s="53">
        <v>12.658333333333333</v>
      </c>
      <c r="U447" s="204"/>
      <c r="V447" s="204"/>
      <c r="W447" s="11">
        <v>7.3865677160493002</v>
      </c>
      <c r="X447" s="204"/>
      <c r="Y447" s="204"/>
      <c r="Z447" s="53">
        <v>12.737500000000001</v>
      </c>
      <c r="AA447" s="204"/>
      <c r="AB447" s="204"/>
      <c r="AC447" s="204"/>
      <c r="AD447" s="204"/>
      <c r="AE447" s="204"/>
      <c r="AF447" s="9">
        <v>3.0946560871033433</v>
      </c>
      <c r="AG447" s="9">
        <v>567</v>
      </c>
      <c r="AH447" s="9">
        <v>0.59850525198511528</v>
      </c>
      <c r="AI447" s="9">
        <v>111</v>
      </c>
      <c r="AJ447" s="9">
        <v>2.0408333333333335</v>
      </c>
      <c r="AK447" s="9" t="s">
        <v>248</v>
      </c>
      <c r="AL447" s="9">
        <v>81</v>
      </c>
      <c r="AM447" s="9">
        <v>3.0946560871033433</v>
      </c>
      <c r="AN447" s="9">
        <v>3.1388888888888888</v>
      </c>
      <c r="AO447" s="73">
        <v>0</v>
      </c>
      <c r="AP447" s="80">
        <v>0</v>
      </c>
      <c r="AQ447" s="80">
        <v>0</v>
      </c>
      <c r="AR447" s="224">
        <v>162</v>
      </c>
      <c r="AS447" s="224" t="s">
        <v>248</v>
      </c>
      <c r="AT447" s="11">
        <v>0</v>
      </c>
      <c r="AU447" s="11">
        <v>0</v>
      </c>
      <c r="AV447" s="11">
        <v>0</v>
      </c>
      <c r="AW447" s="11">
        <v>162</v>
      </c>
      <c r="AX447" s="203" t="s">
        <v>248</v>
      </c>
      <c r="AY447" s="235" t="s">
        <v>248</v>
      </c>
      <c r="AZ447" s="138">
        <v>28245</v>
      </c>
      <c r="BA447" s="188" t="s">
        <v>248</v>
      </c>
      <c r="BB447" s="203" t="s">
        <v>248</v>
      </c>
      <c r="BC447" s="203" t="s">
        <v>248</v>
      </c>
      <c r="BD447" s="217" t="s">
        <v>61</v>
      </c>
      <c r="BE447" s="201" t="s">
        <v>62</v>
      </c>
      <c r="BF447" s="201" t="s">
        <v>63</v>
      </c>
      <c r="BG447" s="201" t="s">
        <v>196</v>
      </c>
      <c r="BH447" s="456" t="s">
        <v>515</v>
      </c>
      <c r="BI447" s="218" t="s">
        <v>66</v>
      </c>
      <c r="BJ447" s="370">
        <v>214</v>
      </c>
      <c r="BK447" s="370">
        <v>7</v>
      </c>
      <c r="BL447" s="219" t="s">
        <v>65</v>
      </c>
      <c r="BM447" s="52"/>
      <c r="BN447" s="218" t="s">
        <v>343</v>
      </c>
      <c r="BO447" s="217" t="s">
        <v>315</v>
      </c>
      <c r="BP447" s="201" t="s">
        <v>684</v>
      </c>
      <c r="BQ447" s="52" t="s">
        <v>716</v>
      </c>
    </row>
    <row r="448" spans="1:69" ht="15.75">
      <c r="A448" s="207" t="s">
        <v>37</v>
      </c>
      <c r="B448" s="208" t="s">
        <v>40</v>
      </c>
      <c r="C448" s="202" t="s">
        <v>35</v>
      </c>
      <c r="D448" s="210" t="s">
        <v>182</v>
      </c>
      <c r="E448" s="24" t="s">
        <v>262</v>
      </c>
      <c r="F448" s="86">
        <v>82</v>
      </c>
      <c r="G448" s="80">
        <v>1</v>
      </c>
      <c r="H448" s="204"/>
      <c r="I448" s="204"/>
      <c r="J448" s="204"/>
      <c r="K448" s="204"/>
      <c r="L448" s="80">
        <v>0</v>
      </c>
      <c r="M448" s="203"/>
      <c r="N448" s="52">
        <v>0</v>
      </c>
      <c r="O448" s="204"/>
      <c r="P448" s="204"/>
      <c r="Q448" s="11">
        <v>5.4857035926000002</v>
      </c>
      <c r="R448" s="204"/>
      <c r="S448" s="204"/>
      <c r="T448" s="53">
        <v>6.7375000000000007</v>
      </c>
      <c r="U448" s="204"/>
      <c r="V448" s="204"/>
      <c r="W448" s="11">
        <v>4.8994319259259003</v>
      </c>
      <c r="X448" s="204"/>
      <c r="Y448" s="204"/>
      <c r="Z448" s="53">
        <v>6.6583333333333341</v>
      </c>
      <c r="AA448" s="204"/>
      <c r="AB448" s="204"/>
      <c r="AC448" s="204"/>
      <c r="AD448" s="204"/>
      <c r="AE448" s="204"/>
      <c r="AF448" s="9">
        <v>3.6948501012522921</v>
      </c>
      <c r="AG448" s="9">
        <v>567</v>
      </c>
      <c r="AH448" s="9">
        <v>0.39334640773293245</v>
      </c>
      <c r="AI448" s="9">
        <v>7</v>
      </c>
      <c r="AJ448" s="9">
        <v>2.8139705882352941</v>
      </c>
      <c r="AK448" s="9" t="s">
        <v>248</v>
      </c>
      <c r="AL448" s="9">
        <v>81</v>
      </c>
      <c r="AM448" s="9">
        <v>3.6948501012522921</v>
      </c>
      <c r="AN448" s="9">
        <v>3.716796875</v>
      </c>
      <c r="AO448" s="73">
        <v>0</v>
      </c>
      <c r="AP448" s="80">
        <v>0</v>
      </c>
      <c r="AQ448" s="80">
        <v>0</v>
      </c>
      <c r="AR448" s="224">
        <v>162</v>
      </c>
      <c r="AS448" s="224" t="s">
        <v>248</v>
      </c>
      <c r="AT448" s="11">
        <v>0</v>
      </c>
      <c r="AU448" s="11">
        <v>0</v>
      </c>
      <c r="AV448" s="11">
        <v>0</v>
      </c>
      <c r="AW448" s="11">
        <v>162</v>
      </c>
      <c r="AX448" s="203" t="s">
        <v>248</v>
      </c>
      <c r="AY448" s="235" t="s">
        <v>248</v>
      </c>
      <c r="AZ448" s="138">
        <v>28245</v>
      </c>
      <c r="BA448" s="188" t="s">
        <v>248</v>
      </c>
      <c r="BB448" s="203" t="s">
        <v>248</v>
      </c>
      <c r="BC448" s="203" t="s">
        <v>248</v>
      </c>
      <c r="BD448" s="217" t="s">
        <v>61</v>
      </c>
      <c r="BE448" s="201" t="s">
        <v>62</v>
      </c>
      <c r="BF448" s="201" t="s">
        <v>63</v>
      </c>
      <c r="BG448" s="201" t="s">
        <v>196</v>
      </c>
      <c r="BH448" s="456" t="s">
        <v>515</v>
      </c>
      <c r="BI448" s="218" t="s">
        <v>67</v>
      </c>
      <c r="BJ448" s="370">
        <v>214</v>
      </c>
      <c r="BK448" s="370">
        <v>3</v>
      </c>
      <c r="BL448" s="219" t="s">
        <v>65</v>
      </c>
      <c r="BM448" s="52"/>
      <c r="BN448" s="218" t="s">
        <v>343</v>
      </c>
      <c r="BO448" s="217" t="s">
        <v>315</v>
      </c>
      <c r="BP448" s="201" t="s">
        <v>684</v>
      </c>
      <c r="BQ448" s="52" t="s">
        <v>716</v>
      </c>
    </row>
    <row r="449" spans="1:69" ht="15.75">
      <c r="A449" s="207" t="s">
        <v>37</v>
      </c>
      <c r="B449" s="208" t="s">
        <v>40</v>
      </c>
      <c r="C449" s="202" t="s">
        <v>35</v>
      </c>
      <c r="D449" s="210" t="s">
        <v>182</v>
      </c>
      <c r="E449" s="24" t="s">
        <v>262</v>
      </c>
      <c r="F449" s="86">
        <v>78</v>
      </c>
      <c r="G449" s="80">
        <v>2</v>
      </c>
      <c r="H449" s="204"/>
      <c r="I449" s="204"/>
      <c r="J449" s="204"/>
      <c r="K449" s="204"/>
      <c r="L449" s="80">
        <v>0</v>
      </c>
      <c r="M449" s="203"/>
      <c r="N449" s="52">
        <v>0</v>
      </c>
      <c r="O449" s="204"/>
      <c r="P449" s="204"/>
      <c r="Q449" s="11">
        <v>7.8180919474000001</v>
      </c>
      <c r="R449" s="204"/>
      <c r="S449" s="204"/>
      <c r="T449" s="53">
        <v>9.1000000000000014</v>
      </c>
      <c r="U449" s="204"/>
      <c r="V449" s="204"/>
      <c r="W449" s="11">
        <v>7.8864999342104998</v>
      </c>
      <c r="X449" s="204"/>
      <c r="Y449" s="204"/>
      <c r="Z449" s="53">
        <v>9.1000000000000014</v>
      </c>
      <c r="AA449" s="204"/>
      <c r="AB449" s="204"/>
      <c r="AC449" s="204"/>
      <c r="AD449" s="204"/>
      <c r="AE449" s="204"/>
      <c r="AF449" s="9">
        <v>2.5064596333859126</v>
      </c>
      <c r="AG449" s="9">
        <v>322</v>
      </c>
      <c r="AH449" s="9">
        <v>0.43488789327393301</v>
      </c>
      <c r="AI449" s="9">
        <v>136</v>
      </c>
      <c r="AJ449" s="9">
        <v>1.5452991452991454</v>
      </c>
      <c r="AK449" s="9" t="s">
        <v>248</v>
      </c>
      <c r="AL449" s="9">
        <v>0</v>
      </c>
      <c r="AM449" s="9"/>
      <c r="AN449" s="9"/>
      <c r="AO449" s="73">
        <v>0</v>
      </c>
      <c r="AP449" s="80">
        <v>0</v>
      </c>
      <c r="AQ449" s="80">
        <v>0</v>
      </c>
      <c r="AR449" s="224">
        <v>152</v>
      </c>
      <c r="AS449" s="224" t="s">
        <v>248</v>
      </c>
      <c r="AT449" s="11">
        <v>0</v>
      </c>
      <c r="AU449" s="11">
        <v>0</v>
      </c>
      <c r="AV449" s="11">
        <v>0</v>
      </c>
      <c r="AW449" s="11">
        <v>152</v>
      </c>
      <c r="AX449" s="203" t="s">
        <v>248</v>
      </c>
      <c r="AY449" s="235" t="s">
        <v>248</v>
      </c>
      <c r="AZ449" s="138">
        <v>28245</v>
      </c>
      <c r="BA449" s="188" t="s">
        <v>248</v>
      </c>
      <c r="BB449" s="203" t="s">
        <v>248</v>
      </c>
      <c r="BC449" s="203" t="s">
        <v>248</v>
      </c>
      <c r="BD449" s="217" t="s">
        <v>61</v>
      </c>
      <c r="BE449" s="201" t="s">
        <v>62</v>
      </c>
      <c r="BF449" s="201" t="s">
        <v>63</v>
      </c>
      <c r="BG449" s="201" t="s">
        <v>196</v>
      </c>
      <c r="BH449" s="456" t="s">
        <v>515</v>
      </c>
      <c r="BI449" s="218" t="s">
        <v>68</v>
      </c>
      <c r="BJ449" s="370">
        <v>214</v>
      </c>
      <c r="BK449" s="370">
        <v>4</v>
      </c>
      <c r="BL449" s="219" t="s">
        <v>65</v>
      </c>
      <c r="BM449" s="52"/>
      <c r="BN449" s="218" t="s">
        <v>343</v>
      </c>
      <c r="BO449" s="217" t="s">
        <v>315</v>
      </c>
      <c r="BP449" s="201" t="s">
        <v>684</v>
      </c>
      <c r="BQ449" s="52" t="s">
        <v>716</v>
      </c>
    </row>
    <row r="450" spans="1:69" ht="15.75">
      <c r="A450" s="207" t="s">
        <v>37</v>
      </c>
      <c r="B450" s="208" t="s">
        <v>40</v>
      </c>
      <c r="C450" s="202" t="s">
        <v>35</v>
      </c>
      <c r="D450" s="210" t="s">
        <v>182</v>
      </c>
      <c r="E450" s="24" t="s">
        <v>658</v>
      </c>
      <c r="F450" s="86">
        <v>113</v>
      </c>
      <c r="G450" s="80">
        <v>2</v>
      </c>
      <c r="H450" s="204"/>
      <c r="I450" s="204"/>
      <c r="J450" s="204"/>
      <c r="K450" s="204"/>
      <c r="L450" s="80">
        <v>0</v>
      </c>
      <c r="M450" s="203"/>
      <c r="N450" s="52">
        <v>0</v>
      </c>
      <c r="O450" s="204"/>
      <c r="P450" s="204"/>
      <c r="Q450" s="11">
        <v>6.0509367928</v>
      </c>
      <c r="R450" s="204"/>
      <c r="S450" s="204"/>
      <c r="T450" s="53">
        <v>7.2449999999999992</v>
      </c>
      <c r="U450" s="204"/>
      <c r="V450" s="204"/>
      <c r="W450" s="11">
        <v>6.2206755495495001</v>
      </c>
      <c r="X450" s="204"/>
      <c r="Y450" s="204"/>
      <c r="Z450" s="53">
        <v>7.7249999999999943</v>
      </c>
      <c r="AA450" s="204"/>
      <c r="AB450" s="204"/>
      <c r="AC450" s="204"/>
      <c r="AD450" s="204"/>
      <c r="AE450" s="204"/>
      <c r="AF450" s="9">
        <v>3.5039682618439425</v>
      </c>
      <c r="AG450" s="9">
        <v>774</v>
      </c>
      <c r="AH450" s="9">
        <v>0.427708766318387</v>
      </c>
      <c r="AI450" s="9">
        <v>21</v>
      </c>
      <c r="AJ450" s="9">
        <v>2.6029069767441859</v>
      </c>
      <c r="AK450" s="9" t="s">
        <v>248</v>
      </c>
      <c r="AL450" s="9">
        <v>111</v>
      </c>
      <c r="AM450" s="9">
        <v>3.5039682618439425</v>
      </c>
      <c r="AN450" s="9">
        <v>3.5731414868105515</v>
      </c>
      <c r="AO450" s="73">
        <v>0</v>
      </c>
      <c r="AP450" s="80">
        <v>0</v>
      </c>
      <c r="AQ450" s="80">
        <v>0</v>
      </c>
      <c r="AR450" s="224">
        <v>222</v>
      </c>
      <c r="AS450" s="224" t="s">
        <v>248</v>
      </c>
      <c r="AT450" s="11">
        <v>7923.4070000000002</v>
      </c>
      <c r="AU450" s="11">
        <v>0</v>
      </c>
      <c r="AV450" s="11">
        <v>0</v>
      </c>
      <c r="AW450" s="11">
        <v>222</v>
      </c>
      <c r="AX450" s="203" t="s">
        <v>248</v>
      </c>
      <c r="AY450" s="235" t="s">
        <v>248</v>
      </c>
      <c r="AZ450" s="138">
        <v>33443</v>
      </c>
      <c r="BA450" s="188" t="s">
        <v>248</v>
      </c>
      <c r="BB450" s="203" t="s">
        <v>248</v>
      </c>
      <c r="BC450" s="203" t="s">
        <v>248</v>
      </c>
      <c r="BD450" s="217" t="s">
        <v>61</v>
      </c>
      <c r="BE450" s="201" t="s">
        <v>62</v>
      </c>
      <c r="BF450" s="201" t="s">
        <v>63</v>
      </c>
      <c r="BG450" s="201" t="s">
        <v>196</v>
      </c>
      <c r="BH450" s="456" t="s">
        <v>514</v>
      </c>
      <c r="BI450" s="218" t="s">
        <v>64</v>
      </c>
      <c r="BJ450" s="370">
        <v>214</v>
      </c>
      <c r="BK450" s="370">
        <v>1</v>
      </c>
      <c r="BL450" s="219" t="s">
        <v>65</v>
      </c>
      <c r="BM450" s="52"/>
      <c r="BN450" s="218" t="s">
        <v>343</v>
      </c>
      <c r="BO450" s="217" t="s">
        <v>705</v>
      </c>
      <c r="BP450" s="201" t="s">
        <v>690</v>
      </c>
      <c r="BQ450" s="52" t="s">
        <v>718</v>
      </c>
    </row>
    <row r="451" spans="1:69" ht="15.75">
      <c r="A451" s="207" t="s">
        <v>37</v>
      </c>
      <c r="B451" s="208" t="s">
        <v>40</v>
      </c>
      <c r="C451" s="202" t="s">
        <v>35</v>
      </c>
      <c r="D451" s="210" t="s">
        <v>182</v>
      </c>
      <c r="E451" s="24" t="s">
        <v>658</v>
      </c>
      <c r="F451" s="86">
        <v>106</v>
      </c>
      <c r="G451" s="80">
        <v>1</v>
      </c>
      <c r="H451" s="204"/>
      <c r="I451" s="204"/>
      <c r="J451" s="204"/>
      <c r="K451" s="204"/>
      <c r="L451" s="80">
        <v>0</v>
      </c>
      <c r="M451" s="203"/>
      <c r="N451" s="52">
        <v>0</v>
      </c>
      <c r="O451" s="204"/>
      <c r="P451" s="204"/>
      <c r="Q451" s="11">
        <v>7.7355998285999998</v>
      </c>
      <c r="R451" s="204"/>
      <c r="S451" s="204"/>
      <c r="T451" s="53">
        <v>13.4375</v>
      </c>
      <c r="U451" s="204"/>
      <c r="V451" s="204"/>
      <c r="W451" s="11">
        <v>7.8070760952380001</v>
      </c>
      <c r="X451" s="204"/>
      <c r="Y451" s="204"/>
      <c r="Z451" s="53">
        <v>13.34375</v>
      </c>
      <c r="AA451" s="204"/>
      <c r="AB451" s="204"/>
      <c r="AC451" s="204"/>
      <c r="AD451" s="204"/>
      <c r="AE451" s="204"/>
      <c r="AF451" s="9">
        <v>3.115591842949796</v>
      </c>
      <c r="AG451" s="9">
        <v>735</v>
      </c>
      <c r="AH451" s="9">
        <v>0.59422230700454237</v>
      </c>
      <c r="AI451" s="9">
        <v>129</v>
      </c>
      <c r="AJ451" s="9">
        <v>2.0564903846153846</v>
      </c>
      <c r="AK451" s="9" t="s">
        <v>248</v>
      </c>
      <c r="AL451" s="9">
        <v>103</v>
      </c>
      <c r="AM451" s="9">
        <v>3.1292233073595659</v>
      </c>
      <c r="AN451" s="9">
        <v>3.1834239130434785</v>
      </c>
      <c r="AO451" s="73">
        <v>0</v>
      </c>
      <c r="AP451" s="80">
        <v>0</v>
      </c>
      <c r="AQ451" s="80">
        <v>0</v>
      </c>
      <c r="AR451" s="224">
        <v>210</v>
      </c>
      <c r="AS451" s="224" t="s">
        <v>248</v>
      </c>
      <c r="AT451" s="11">
        <v>7513.165</v>
      </c>
      <c r="AU451" s="11">
        <v>0</v>
      </c>
      <c r="AV451" s="11">
        <v>0</v>
      </c>
      <c r="AW451" s="11">
        <v>208</v>
      </c>
      <c r="AX451" s="203" t="s">
        <v>248</v>
      </c>
      <c r="AY451" s="235" t="s">
        <v>248</v>
      </c>
      <c r="AZ451" s="138">
        <v>33443</v>
      </c>
      <c r="BA451" s="188" t="s">
        <v>248</v>
      </c>
      <c r="BB451" s="203" t="s">
        <v>248</v>
      </c>
      <c r="BC451" s="203" t="s">
        <v>248</v>
      </c>
      <c r="BD451" s="217" t="s">
        <v>61</v>
      </c>
      <c r="BE451" s="201" t="s">
        <v>62</v>
      </c>
      <c r="BF451" s="201" t="s">
        <v>63</v>
      </c>
      <c r="BG451" s="201" t="s">
        <v>196</v>
      </c>
      <c r="BH451" s="455" t="s">
        <v>514</v>
      </c>
      <c r="BI451" s="218" t="s">
        <v>66</v>
      </c>
      <c r="BJ451" s="370">
        <v>214</v>
      </c>
      <c r="BK451" s="370">
        <v>7</v>
      </c>
      <c r="BL451" s="219" t="s">
        <v>65</v>
      </c>
      <c r="BM451" s="52"/>
      <c r="BN451" s="218" t="s">
        <v>343</v>
      </c>
      <c r="BO451" s="217" t="s">
        <v>705</v>
      </c>
      <c r="BP451" s="201" t="s">
        <v>690</v>
      </c>
      <c r="BQ451" s="52" t="s">
        <v>718</v>
      </c>
    </row>
    <row r="452" spans="1:69" ht="15.75">
      <c r="A452" s="207" t="s">
        <v>37</v>
      </c>
      <c r="B452" s="208" t="s">
        <v>40</v>
      </c>
      <c r="C452" s="202" t="s">
        <v>35</v>
      </c>
      <c r="D452" s="210" t="s">
        <v>182</v>
      </c>
      <c r="E452" s="24" t="s">
        <v>658</v>
      </c>
      <c r="F452" s="86">
        <v>103</v>
      </c>
      <c r="G452" s="80">
        <v>1</v>
      </c>
      <c r="H452" s="204"/>
      <c r="I452" s="204"/>
      <c r="J452" s="204"/>
      <c r="K452" s="204"/>
      <c r="L452" s="80">
        <v>0</v>
      </c>
      <c r="M452" s="203"/>
      <c r="N452" s="52">
        <v>0</v>
      </c>
      <c r="O452" s="204"/>
      <c r="P452" s="204"/>
      <c r="Q452" s="11">
        <v>7.6857057744999997</v>
      </c>
      <c r="R452" s="204"/>
      <c r="S452" s="204"/>
      <c r="T452" s="53">
        <v>10.474999999999998</v>
      </c>
      <c r="U452" s="204"/>
      <c r="V452" s="204"/>
      <c r="W452" s="11">
        <v>7.8309214607842996</v>
      </c>
      <c r="X452" s="204"/>
      <c r="Y452" s="204"/>
      <c r="Z452" s="53">
        <v>10.487499999999999</v>
      </c>
      <c r="AA452" s="204"/>
      <c r="AB452" s="204"/>
      <c r="AC452" s="204"/>
      <c r="AD452" s="204"/>
      <c r="AE452" s="204"/>
      <c r="AF452" s="9">
        <v>3.2251753071164773</v>
      </c>
      <c r="AG452" s="9">
        <v>701</v>
      </c>
      <c r="AH452" s="9">
        <v>0.60389639314118082</v>
      </c>
      <c r="AI452" s="9">
        <v>85</v>
      </c>
      <c r="AJ452" s="9">
        <v>2.005508474576271</v>
      </c>
      <c r="AK452" s="9" t="s">
        <v>248</v>
      </c>
      <c r="AL452" s="9">
        <v>92</v>
      </c>
      <c r="AM452" s="9">
        <v>3.2593524875971598</v>
      </c>
      <c r="AN452" s="9">
        <v>3.345959595959596</v>
      </c>
      <c r="AO452" s="73">
        <v>0</v>
      </c>
      <c r="AP452" s="80">
        <v>0</v>
      </c>
      <c r="AQ452" s="80">
        <v>0</v>
      </c>
      <c r="AR452" s="224">
        <v>204</v>
      </c>
      <c r="AS452" s="224" t="s">
        <v>248</v>
      </c>
      <c r="AT452" s="11">
        <v>7031.2889999999998</v>
      </c>
      <c r="AU452" s="11">
        <v>262.35199999999998</v>
      </c>
      <c r="AV452" s="11">
        <v>0</v>
      </c>
      <c r="AW452" s="11">
        <v>204</v>
      </c>
      <c r="AX452" s="203" t="s">
        <v>248</v>
      </c>
      <c r="AY452" s="235" t="s">
        <v>248</v>
      </c>
      <c r="AZ452" s="138">
        <v>33443</v>
      </c>
      <c r="BA452" s="188" t="s">
        <v>248</v>
      </c>
      <c r="BB452" s="203" t="s">
        <v>248</v>
      </c>
      <c r="BC452" s="203" t="s">
        <v>248</v>
      </c>
      <c r="BD452" s="217" t="s">
        <v>61</v>
      </c>
      <c r="BE452" s="201" t="s">
        <v>62</v>
      </c>
      <c r="BF452" s="201" t="s">
        <v>63</v>
      </c>
      <c r="BG452" s="201" t="s">
        <v>196</v>
      </c>
      <c r="BH452" s="456" t="s">
        <v>514</v>
      </c>
      <c r="BI452" s="218" t="s">
        <v>67</v>
      </c>
      <c r="BJ452" s="370">
        <v>214</v>
      </c>
      <c r="BK452" s="370">
        <v>3</v>
      </c>
      <c r="BL452" s="219" t="s">
        <v>65</v>
      </c>
      <c r="BM452" s="52"/>
      <c r="BN452" s="218" t="s">
        <v>343</v>
      </c>
      <c r="BO452" s="217" t="s">
        <v>705</v>
      </c>
      <c r="BP452" s="201" t="s">
        <v>690</v>
      </c>
      <c r="BQ452" s="52" t="s">
        <v>718</v>
      </c>
    </row>
    <row r="453" spans="1:69" ht="15.75">
      <c r="A453" s="207" t="s">
        <v>37</v>
      </c>
      <c r="B453" s="208" t="s">
        <v>40</v>
      </c>
      <c r="C453" s="202" t="s">
        <v>35</v>
      </c>
      <c r="D453" s="210" t="s">
        <v>182</v>
      </c>
      <c r="E453" s="24" t="s">
        <v>658</v>
      </c>
      <c r="F453" s="86">
        <v>101</v>
      </c>
      <c r="G453" s="80">
        <v>2</v>
      </c>
      <c r="H453" s="204"/>
      <c r="I453" s="204"/>
      <c r="J453" s="204"/>
      <c r="K453" s="204"/>
      <c r="L453" s="80">
        <v>0</v>
      </c>
      <c r="M453" s="203"/>
      <c r="N453" s="52">
        <v>0</v>
      </c>
      <c r="O453" s="204"/>
      <c r="P453" s="204"/>
      <c r="Q453" s="11">
        <v>7.6735655858999996</v>
      </c>
      <c r="R453" s="204"/>
      <c r="S453" s="204"/>
      <c r="T453" s="53">
        <v>9.5249999999999986</v>
      </c>
      <c r="U453" s="204"/>
      <c r="V453" s="204"/>
      <c r="W453" s="11">
        <v>7.6648181212121003</v>
      </c>
      <c r="X453" s="204"/>
      <c r="Y453" s="204"/>
      <c r="Z453" s="53">
        <v>9.5249999999999986</v>
      </c>
      <c r="AA453" s="204"/>
      <c r="AB453" s="204"/>
      <c r="AC453" s="204"/>
      <c r="AD453" s="204"/>
      <c r="AE453" s="204"/>
      <c r="AF453" s="9">
        <v>2.6141029897322294</v>
      </c>
      <c r="AG453" s="9">
        <v>602</v>
      </c>
      <c r="AH453" s="9">
        <v>0.49374892800249282</v>
      </c>
      <c r="AI453" s="9">
        <v>252</v>
      </c>
      <c r="AJ453" s="9">
        <v>1.6647222222222222</v>
      </c>
      <c r="AK453" s="9" t="s">
        <v>248</v>
      </c>
      <c r="AL453" s="9">
        <v>0</v>
      </c>
      <c r="AM453" s="9"/>
      <c r="AN453" s="9"/>
      <c r="AO453" s="73">
        <v>0</v>
      </c>
      <c r="AP453" s="80">
        <v>0</v>
      </c>
      <c r="AQ453" s="80">
        <v>0</v>
      </c>
      <c r="AR453" s="224">
        <v>198</v>
      </c>
      <c r="AS453" s="224" t="s">
        <v>248</v>
      </c>
      <c r="AT453" s="11">
        <v>7078.09</v>
      </c>
      <c r="AU453" s="11">
        <v>0</v>
      </c>
      <c r="AV453" s="11">
        <v>0</v>
      </c>
      <c r="AW453" s="11">
        <v>198</v>
      </c>
      <c r="AX453" s="203" t="s">
        <v>248</v>
      </c>
      <c r="AY453" s="235" t="s">
        <v>248</v>
      </c>
      <c r="AZ453" s="138">
        <v>33443</v>
      </c>
      <c r="BA453" s="188" t="s">
        <v>248</v>
      </c>
      <c r="BB453" s="203" t="s">
        <v>248</v>
      </c>
      <c r="BC453" s="203" t="s">
        <v>248</v>
      </c>
      <c r="BD453" s="217" t="s">
        <v>61</v>
      </c>
      <c r="BE453" s="201" t="s">
        <v>62</v>
      </c>
      <c r="BF453" s="201" t="s">
        <v>63</v>
      </c>
      <c r="BG453" s="201" t="s">
        <v>196</v>
      </c>
      <c r="BH453" s="456" t="s">
        <v>514</v>
      </c>
      <c r="BI453" s="218" t="s">
        <v>68</v>
      </c>
      <c r="BJ453" s="370">
        <v>214</v>
      </c>
      <c r="BK453" s="370">
        <v>4</v>
      </c>
      <c r="BL453" s="219" t="s">
        <v>65</v>
      </c>
      <c r="BM453" s="52"/>
      <c r="BN453" s="218" t="s">
        <v>343</v>
      </c>
      <c r="BO453" s="217" t="s">
        <v>705</v>
      </c>
      <c r="BP453" s="201" t="s">
        <v>690</v>
      </c>
      <c r="BQ453" s="52" t="s">
        <v>718</v>
      </c>
    </row>
    <row r="454" spans="1:69" ht="15.75">
      <c r="A454" s="207" t="s">
        <v>37</v>
      </c>
      <c r="B454" s="208" t="s">
        <v>40</v>
      </c>
      <c r="C454" s="202" t="s">
        <v>35</v>
      </c>
      <c r="D454" s="210" t="s">
        <v>182</v>
      </c>
      <c r="E454" s="24" t="s">
        <v>622</v>
      </c>
      <c r="F454" s="86">
        <v>56</v>
      </c>
      <c r="G454" s="80">
        <v>0</v>
      </c>
      <c r="H454" s="204"/>
      <c r="I454" s="204"/>
      <c r="J454" s="204"/>
      <c r="K454" s="204"/>
      <c r="L454" s="80">
        <v>0</v>
      </c>
      <c r="M454" s="203"/>
      <c r="N454" s="52">
        <v>1</v>
      </c>
      <c r="O454" s="204"/>
      <c r="P454" s="204"/>
      <c r="Q454" s="11">
        <v>5.3467498035999999</v>
      </c>
      <c r="R454" s="204"/>
      <c r="S454" s="204"/>
      <c r="T454" s="53">
        <v>6.5333333333333323</v>
      </c>
      <c r="U454" s="204"/>
      <c r="V454" s="204"/>
      <c r="W454" s="11">
        <v>5.0465891428571004</v>
      </c>
      <c r="X454" s="204"/>
      <c r="Y454" s="204"/>
      <c r="Z454" s="53">
        <v>6.22</v>
      </c>
      <c r="AA454" s="204"/>
      <c r="AB454" s="204"/>
      <c r="AC454" s="204"/>
      <c r="AD454" s="204"/>
      <c r="AE454" s="204"/>
      <c r="AF454" s="9">
        <v>3.7263896285713489</v>
      </c>
      <c r="AG454" s="9">
        <v>385</v>
      </c>
      <c r="AH454" s="9">
        <v>0.39836950424632284</v>
      </c>
      <c r="AI454" s="9">
        <v>6</v>
      </c>
      <c r="AJ454" s="9">
        <v>2.8866666666666667</v>
      </c>
      <c r="AK454" s="9" t="s">
        <v>248</v>
      </c>
      <c r="AL454" s="9">
        <v>55</v>
      </c>
      <c r="AM454" s="9">
        <v>3.7263896285713489</v>
      </c>
      <c r="AN454" s="9">
        <v>3.7229965156794425</v>
      </c>
      <c r="AO454" s="73">
        <v>0</v>
      </c>
      <c r="AP454" s="80">
        <v>0</v>
      </c>
      <c r="AQ454" s="80">
        <v>0</v>
      </c>
      <c r="AR454" s="224">
        <v>112</v>
      </c>
      <c r="AS454" s="224" t="s">
        <v>248</v>
      </c>
      <c r="AT454" s="11">
        <v>4005.8620000000001</v>
      </c>
      <c r="AU454" s="11">
        <v>0</v>
      </c>
      <c r="AV454" s="11">
        <v>0</v>
      </c>
      <c r="AW454" s="11">
        <v>112</v>
      </c>
      <c r="AX454" s="203" t="s">
        <v>248</v>
      </c>
      <c r="AY454" s="235" t="s">
        <v>248</v>
      </c>
      <c r="AZ454" s="138">
        <v>25572</v>
      </c>
      <c r="BA454" s="188" t="s">
        <v>248</v>
      </c>
      <c r="BB454" s="188" t="s">
        <v>248</v>
      </c>
      <c r="BC454" s="203" t="s">
        <v>248</v>
      </c>
      <c r="BD454" s="217" t="s">
        <v>61</v>
      </c>
      <c r="BE454" s="201" t="s">
        <v>62</v>
      </c>
      <c r="BF454" s="201" t="s">
        <v>63</v>
      </c>
      <c r="BG454" s="201" t="s">
        <v>196</v>
      </c>
      <c r="BH454" s="456" t="s">
        <v>514</v>
      </c>
      <c r="BI454" s="218" t="s">
        <v>64</v>
      </c>
      <c r="BJ454" s="370">
        <v>214</v>
      </c>
      <c r="BK454" s="370">
        <v>1</v>
      </c>
      <c r="BL454" s="219" t="s">
        <v>65</v>
      </c>
      <c r="BM454" s="52"/>
      <c r="BN454" s="218" t="s">
        <v>343</v>
      </c>
      <c r="BO454" s="217" t="s">
        <v>74</v>
      </c>
      <c r="BP454" s="201" t="s">
        <v>681</v>
      </c>
      <c r="BQ454" s="52" t="s">
        <v>717</v>
      </c>
    </row>
    <row r="455" spans="1:69" ht="15.75">
      <c r="A455" s="207" t="s">
        <v>37</v>
      </c>
      <c r="B455" s="208" t="s">
        <v>40</v>
      </c>
      <c r="C455" s="202" t="s">
        <v>35</v>
      </c>
      <c r="D455" s="210" t="s">
        <v>182</v>
      </c>
      <c r="E455" s="24" t="s">
        <v>622</v>
      </c>
      <c r="F455" s="86">
        <v>55</v>
      </c>
      <c r="G455" s="80">
        <v>0</v>
      </c>
      <c r="H455" s="204"/>
      <c r="I455" s="204"/>
      <c r="J455" s="204"/>
      <c r="K455" s="204"/>
      <c r="L455" s="80">
        <v>0</v>
      </c>
      <c r="M455" s="203"/>
      <c r="N455" s="52">
        <v>0</v>
      </c>
      <c r="O455" s="204"/>
      <c r="P455" s="204"/>
      <c r="Q455" s="11">
        <v>7.2732543636000004</v>
      </c>
      <c r="R455" s="204"/>
      <c r="S455" s="204"/>
      <c r="T455" s="53">
        <v>12.125</v>
      </c>
      <c r="U455" s="204"/>
      <c r="V455" s="204"/>
      <c r="W455" s="11">
        <v>7.3137451636363</v>
      </c>
      <c r="X455" s="204"/>
      <c r="Y455" s="204"/>
      <c r="Z455" s="53">
        <v>12.125</v>
      </c>
      <c r="AA455" s="204"/>
      <c r="AB455" s="204"/>
      <c r="AC455" s="204"/>
      <c r="AD455" s="204"/>
      <c r="AE455" s="204"/>
      <c r="AF455" s="9">
        <v>3.1346493519745855</v>
      </c>
      <c r="AG455" s="9">
        <v>385</v>
      </c>
      <c r="AH455" s="9">
        <v>0.5745021842780581</v>
      </c>
      <c r="AI455" s="9">
        <v>60</v>
      </c>
      <c r="AJ455" s="9">
        <v>2.1081730769230771</v>
      </c>
      <c r="AK455" s="9" t="s">
        <v>248</v>
      </c>
      <c r="AL455" s="9">
        <v>55</v>
      </c>
      <c r="AM455" s="9">
        <v>3.1346493519745855</v>
      </c>
      <c r="AN455" s="9">
        <v>3.182017543859649</v>
      </c>
      <c r="AO455" s="73">
        <v>0</v>
      </c>
      <c r="AP455" s="80">
        <v>0</v>
      </c>
      <c r="AQ455" s="80">
        <v>0</v>
      </c>
      <c r="AR455" s="224">
        <v>110</v>
      </c>
      <c r="AS455" s="224" t="s">
        <v>248</v>
      </c>
      <c r="AT455" s="11">
        <v>3932.8429999999998</v>
      </c>
      <c r="AU455" s="11">
        <v>0</v>
      </c>
      <c r="AV455" s="11">
        <v>0</v>
      </c>
      <c r="AW455" s="11">
        <v>110</v>
      </c>
      <c r="AX455" s="203" t="s">
        <v>248</v>
      </c>
      <c r="AY455" s="235" t="s">
        <v>248</v>
      </c>
      <c r="AZ455" s="138">
        <v>25572</v>
      </c>
      <c r="BA455" s="188" t="s">
        <v>248</v>
      </c>
      <c r="BB455" s="188" t="s">
        <v>248</v>
      </c>
      <c r="BC455" s="203" t="s">
        <v>248</v>
      </c>
      <c r="BD455" s="217" t="s">
        <v>61</v>
      </c>
      <c r="BE455" s="201" t="s">
        <v>62</v>
      </c>
      <c r="BF455" s="201" t="s">
        <v>63</v>
      </c>
      <c r="BG455" s="201" t="s">
        <v>196</v>
      </c>
      <c r="BH455" s="456" t="s">
        <v>514</v>
      </c>
      <c r="BI455" s="218" t="s">
        <v>66</v>
      </c>
      <c r="BJ455" s="370">
        <v>214</v>
      </c>
      <c r="BK455" s="370">
        <v>7</v>
      </c>
      <c r="BL455" s="219" t="s">
        <v>65</v>
      </c>
      <c r="BM455" s="52"/>
      <c r="BN455" s="218" t="s">
        <v>343</v>
      </c>
      <c r="BO455" s="217" t="s">
        <v>74</v>
      </c>
      <c r="BP455" s="201" t="s">
        <v>681</v>
      </c>
      <c r="BQ455" s="52" t="s">
        <v>717</v>
      </c>
    </row>
    <row r="456" spans="1:69" ht="15.75">
      <c r="A456" s="207" t="s">
        <v>37</v>
      </c>
      <c r="B456" s="208" t="s">
        <v>40</v>
      </c>
      <c r="C456" s="202" t="s">
        <v>35</v>
      </c>
      <c r="D456" s="210" t="s">
        <v>182</v>
      </c>
      <c r="E456" s="24" t="s">
        <v>622</v>
      </c>
      <c r="F456" s="86">
        <v>50</v>
      </c>
      <c r="G456" s="80">
        <v>0</v>
      </c>
      <c r="H456" s="204"/>
      <c r="I456" s="204"/>
      <c r="J456" s="204"/>
      <c r="K456" s="204"/>
      <c r="L456" s="80">
        <v>0</v>
      </c>
      <c r="M456" s="203"/>
      <c r="N456" s="52">
        <v>0</v>
      </c>
      <c r="O456" s="204"/>
      <c r="P456" s="204"/>
      <c r="Q456" s="11">
        <v>5.6970196800000004</v>
      </c>
      <c r="R456" s="204"/>
      <c r="S456" s="204"/>
      <c r="T456" s="53">
        <v>7.25</v>
      </c>
      <c r="U456" s="204"/>
      <c r="V456" s="204"/>
      <c r="W456" s="11">
        <v>5.1297996399999999</v>
      </c>
      <c r="X456" s="204"/>
      <c r="Y456" s="204"/>
      <c r="Z456" s="53">
        <v>6.75</v>
      </c>
      <c r="AA456" s="204"/>
      <c r="AB456" s="204"/>
      <c r="AC456" s="204"/>
      <c r="AD456" s="204"/>
      <c r="AE456" s="204"/>
      <c r="AF456" s="9">
        <v>3.7301714420318608</v>
      </c>
      <c r="AG456" s="9">
        <v>350</v>
      </c>
      <c r="AH456" s="9">
        <v>0.34192934569259104</v>
      </c>
      <c r="AI456" s="9">
        <v>3</v>
      </c>
      <c r="AJ456" s="9">
        <v>3.0681818181818183</v>
      </c>
      <c r="AK456" s="9" t="s">
        <v>248</v>
      </c>
      <c r="AL456" s="9">
        <v>50</v>
      </c>
      <c r="AM456" s="9">
        <v>3.7301714420318608</v>
      </c>
      <c r="AN456" s="9">
        <v>3.7208835341365463</v>
      </c>
      <c r="AO456" s="73">
        <v>0</v>
      </c>
      <c r="AP456" s="80">
        <v>0</v>
      </c>
      <c r="AQ456" s="80">
        <v>0</v>
      </c>
      <c r="AR456" s="224">
        <v>100</v>
      </c>
      <c r="AS456" s="224" t="s">
        <v>248</v>
      </c>
      <c r="AT456" s="11">
        <v>3580.2049999999999</v>
      </c>
      <c r="AU456" s="11">
        <v>0</v>
      </c>
      <c r="AV456" s="11">
        <v>0</v>
      </c>
      <c r="AW456" s="11">
        <v>100</v>
      </c>
      <c r="AX456" s="203" t="s">
        <v>248</v>
      </c>
      <c r="AY456" s="235" t="s">
        <v>248</v>
      </c>
      <c r="AZ456" s="138">
        <v>25572</v>
      </c>
      <c r="BA456" s="188" t="s">
        <v>248</v>
      </c>
      <c r="BB456" s="188" t="s">
        <v>248</v>
      </c>
      <c r="BC456" s="203" t="s">
        <v>248</v>
      </c>
      <c r="BD456" s="217" t="s">
        <v>61</v>
      </c>
      <c r="BE456" s="201" t="s">
        <v>62</v>
      </c>
      <c r="BF456" s="201" t="s">
        <v>63</v>
      </c>
      <c r="BG456" s="201" t="s">
        <v>196</v>
      </c>
      <c r="BH456" s="456" t="s">
        <v>514</v>
      </c>
      <c r="BI456" s="218" t="s">
        <v>67</v>
      </c>
      <c r="BJ456" s="370">
        <v>214</v>
      </c>
      <c r="BK456" s="370">
        <v>3</v>
      </c>
      <c r="BL456" s="219" t="s">
        <v>65</v>
      </c>
      <c r="BM456" s="52"/>
      <c r="BN456" s="218" t="s">
        <v>343</v>
      </c>
      <c r="BO456" s="217" t="s">
        <v>74</v>
      </c>
      <c r="BP456" s="201" t="s">
        <v>681</v>
      </c>
      <c r="BQ456" s="52" t="s">
        <v>717</v>
      </c>
    </row>
    <row r="457" spans="1:69" ht="15.75">
      <c r="A457" s="207" t="s">
        <v>37</v>
      </c>
      <c r="B457" s="208" t="s">
        <v>40</v>
      </c>
      <c r="C457" s="202" t="s">
        <v>35</v>
      </c>
      <c r="D457" s="210" t="s">
        <v>182</v>
      </c>
      <c r="E457" s="24" t="s">
        <v>622</v>
      </c>
      <c r="F457" s="86">
        <v>44</v>
      </c>
      <c r="G457" s="80">
        <v>2</v>
      </c>
      <c r="H457" s="204"/>
      <c r="I457" s="204"/>
      <c r="J457" s="204"/>
      <c r="K457" s="204"/>
      <c r="L457" s="80">
        <v>0</v>
      </c>
      <c r="M457" s="203"/>
      <c r="N457" s="52">
        <v>0</v>
      </c>
      <c r="O457" s="204"/>
      <c r="P457" s="204"/>
      <c r="Q457" s="11">
        <v>7.6449761429</v>
      </c>
      <c r="R457" s="204"/>
      <c r="S457" s="204"/>
      <c r="T457" s="53">
        <v>9.9499999999999993</v>
      </c>
      <c r="U457" s="204"/>
      <c r="V457" s="204"/>
      <c r="W457" s="11">
        <v>7.6256426904761003</v>
      </c>
      <c r="X457" s="204"/>
      <c r="Y457" s="204"/>
      <c r="Z457" s="53">
        <v>9.7249999999999996</v>
      </c>
      <c r="AA457" s="204"/>
      <c r="AB457" s="204"/>
      <c r="AC457" s="204"/>
      <c r="AD457" s="204"/>
      <c r="AE457" s="204"/>
      <c r="AF457" s="9">
        <v>2.6797368423383041</v>
      </c>
      <c r="AG457" s="9">
        <v>266</v>
      </c>
      <c r="AH457" s="9">
        <v>0.42134599372210635</v>
      </c>
      <c r="AI457" s="9">
        <v>76</v>
      </c>
      <c r="AJ457" s="9">
        <v>1.8062499999999999</v>
      </c>
      <c r="AK457" s="9" t="s">
        <v>248</v>
      </c>
      <c r="AL457" s="9">
        <v>0</v>
      </c>
      <c r="AM457" s="9"/>
      <c r="AN457" s="9"/>
      <c r="AO457" s="73">
        <v>0</v>
      </c>
      <c r="AP457" s="80">
        <v>0</v>
      </c>
      <c r="AQ457" s="80">
        <v>0</v>
      </c>
      <c r="AR457" s="224">
        <v>84</v>
      </c>
      <c r="AS457" s="224" t="s">
        <v>248</v>
      </c>
      <c r="AT457" s="11">
        <v>2997.578</v>
      </c>
      <c r="AU457" s="11">
        <v>0</v>
      </c>
      <c r="AV457" s="11">
        <v>0</v>
      </c>
      <c r="AW457" s="11">
        <v>84</v>
      </c>
      <c r="AX457" s="203" t="s">
        <v>248</v>
      </c>
      <c r="AY457" s="235" t="s">
        <v>248</v>
      </c>
      <c r="AZ457" s="138">
        <v>25572</v>
      </c>
      <c r="BA457" s="188" t="s">
        <v>248</v>
      </c>
      <c r="BB457" s="188" t="s">
        <v>248</v>
      </c>
      <c r="BC457" s="203" t="s">
        <v>248</v>
      </c>
      <c r="BD457" s="217" t="s">
        <v>61</v>
      </c>
      <c r="BE457" s="201" t="s">
        <v>62</v>
      </c>
      <c r="BF457" s="201" t="s">
        <v>63</v>
      </c>
      <c r="BG457" s="201" t="s">
        <v>196</v>
      </c>
      <c r="BH457" s="456" t="s">
        <v>514</v>
      </c>
      <c r="BI457" s="218" t="s">
        <v>68</v>
      </c>
      <c r="BJ457" s="370">
        <v>214</v>
      </c>
      <c r="BK457" s="370">
        <v>4</v>
      </c>
      <c r="BL457" s="219" t="s">
        <v>65</v>
      </c>
      <c r="BM457" s="52"/>
      <c r="BN457" s="218" t="s">
        <v>343</v>
      </c>
      <c r="BO457" s="217" t="s">
        <v>74</v>
      </c>
      <c r="BP457" s="201" t="s">
        <v>681</v>
      </c>
      <c r="BQ457" s="52" t="s">
        <v>717</v>
      </c>
    </row>
    <row r="458" spans="1:69" ht="15.75">
      <c r="A458" s="207" t="s">
        <v>37</v>
      </c>
      <c r="B458" s="208" t="s">
        <v>40</v>
      </c>
      <c r="C458" s="202" t="s">
        <v>35</v>
      </c>
      <c r="D458" s="210" t="s">
        <v>182</v>
      </c>
      <c r="E458" s="24" t="s">
        <v>263</v>
      </c>
      <c r="F458" s="86">
        <v>42</v>
      </c>
      <c r="G458" s="80">
        <v>0</v>
      </c>
      <c r="H458" s="204"/>
      <c r="I458" s="204"/>
      <c r="J458" s="204"/>
      <c r="K458" s="204"/>
      <c r="L458" s="80">
        <v>0</v>
      </c>
      <c r="M458" s="203"/>
      <c r="N458" s="52">
        <v>0</v>
      </c>
      <c r="O458" s="204"/>
      <c r="P458" s="204"/>
      <c r="Q458" s="11">
        <v>5.4412377380999999</v>
      </c>
      <c r="R458" s="204"/>
      <c r="S458" s="204"/>
      <c r="T458" s="53">
        <v>6.7249999999999996</v>
      </c>
      <c r="U458" s="204"/>
      <c r="V458" s="204"/>
      <c r="W458" s="11">
        <v>5.0423330238095003</v>
      </c>
      <c r="X458" s="204"/>
      <c r="Y458" s="204"/>
      <c r="Z458" s="53">
        <v>6.2249999999999996</v>
      </c>
      <c r="AA458" s="204"/>
      <c r="AB458" s="204"/>
      <c r="AC458" s="204"/>
      <c r="AD458" s="204"/>
      <c r="AE458" s="204"/>
      <c r="AF458" s="9">
        <v>3.7651700851868606</v>
      </c>
      <c r="AG458" s="9">
        <v>294</v>
      </c>
      <c r="AH458" s="9">
        <v>0.3079288564457377</v>
      </c>
      <c r="AI458" s="9">
        <v>1</v>
      </c>
      <c r="AJ458" s="9">
        <v>3.0758064516129031</v>
      </c>
      <c r="AK458" s="9" t="s">
        <v>248</v>
      </c>
      <c r="AL458" s="9">
        <v>42</v>
      </c>
      <c r="AM458" s="9">
        <v>3.7651700851868606</v>
      </c>
      <c r="AN458" s="9">
        <v>3.7442396313364057</v>
      </c>
      <c r="AO458" s="73">
        <v>0</v>
      </c>
      <c r="AP458" s="80">
        <v>0</v>
      </c>
      <c r="AQ458" s="80">
        <v>0</v>
      </c>
      <c r="AR458" s="224">
        <v>84</v>
      </c>
      <c r="AS458" s="224" t="s">
        <v>248</v>
      </c>
      <c r="AT458" s="11">
        <v>2995.366</v>
      </c>
      <c r="AU458" s="11">
        <v>0</v>
      </c>
      <c r="AV458" s="11">
        <v>0</v>
      </c>
      <c r="AW458" s="11">
        <v>84</v>
      </c>
      <c r="AX458" s="203" t="s">
        <v>248</v>
      </c>
      <c r="AY458" s="235" t="s">
        <v>248</v>
      </c>
      <c r="AZ458" s="138">
        <v>91260</v>
      </c>
      <c r="BA458" s="188" t="s">
        <v>248</v>
      </c>
      <c r="BB458" s="203" t="s">
        <v>248</v>
      </c>
      <c r="BC458" s="203" t="s">
        <v>248</v>
      </c>
      <c r="BD458" s="217" t="s">
        <v>61</v>
      </c>
      <c r="BE458" s="201" t="s">
        <v>62</v>
      </c>
      <c r="BF458" s="201" t="s">
        <v>63</v>
      </c>
      <c r="BG458" s="201" t="s">
        <v>196</v>
      </c>
      <c r="BH458" s="456" t="s">
        <v>713</v>
      </c>
      <c r="BI458" s="218" t="s">
        <v>64</v>
      </c>
      <c r="BJ458" s="370">
        <v>214</v>
      </c>
      <c r="BK458" s="370">
        <v>1</v>
      </c>
      <c r="BL458" s="219" t="s">
        <v>65</v>
      </c>
      <c r="BM458" s="52"/>
      <c r="BN458" s="218" t="s">
        <v>343</v>
      </c>
      <c r="BO458" s="217" t="s">
        <v>70</v>
      </c>
      <c r="BP458" s="201" t="s">
        <v>681</v>
      </c>
      <c r="BQ458" s="52" t="s">
        <v>717</v>
      </c>
    </row>
    <row r="459" spans="1:69" ht="15.75">
      <c r="A459" s="207" t="s">
        <v>37</v>
      </c>
      <c r="B459" s="208" t="s">
        <v>40</v>
      </c>
      <c r="C459" s="202" t="s">
        <v>35</v>
      </c>
      <c r="D459" s="210" t="s">
        <v>182</v>
      </c>
      <c r="E459" s="24" t="s">
        <v>263</v>
      </c>
      <c r="F459" s="86">
        <v>39</v>
      </c>
      <c r="G459" s="80">
        <v>0</v>
      </c>
      <c r="H459" s="204"/>
      <c r="I459" s="204"/>
      <c r="J459" s="204"/>
      <c r="K459" s="204"/>
      <c r="L459" s="80">
        <v>0</v>
      </c>
      <c r="M459" s="203"/>
      <c r="N459" s="52">
        <v>0</v>
      </c>
      <c r="O459" s="204"/>
      <c r="P459" s="204"/>
      <c r="Q459" s="11">
        <v>7.6029227948999996</v>
      </c>
      <c r="R459" s="204"/>
      <c r="S459" s="204"/>
      <c r="T459" s="53">
        <v>13.524999999999999</v>
      </c>
      <c r="U459" s="204"/>
      <c r="V459" s="204"/>
      <c r="W459" s="11">
        <v>7.6540509487178996</v>
      </c>
      <c r="X459" s="204"/>
      <c r="Y459" s="204"/>
      <c r="Z459" s="53">
        <v>13.524999999999999</v>
      </c>
      <c r="AA459" s="204"/>
      <c r="AB459" s="204"/>
      <c r="AC459" s="204"/>
      <c r="AD459" s="204"/>
      <c r="AE459" s="204"/>
      <c r="AF459" s="9">
        <v>3.2412820534828377</v>
      </c>
      <c r="AG459" s="9">
        <v>273</v>
      </c>
      <c r="AH459" s="9">
        <v>0.54357250946364322</v>
      </c>
      <c r="AI459" s="9">
        <v>29</v>
      </c>
      <c r="AJ459" s="9">
        <v>2.1802083333333333</v>
      </c>
      <c r="AK459" s="9" t="s">
        <v>248</v>
      </c>
      <c r="AL459" s="9">
        <v>39</v>
      </c>
      <c r="AM459" s="9">
        <v>3.2412820534828377</v>
      </c>
      <c r="AN459" s="9">
        <v>3.2902298850574714</v>
      </c>
      <c r="AO459" s="73">
        <v>0</v>
      </c>
      <c r="AP459" s="80">
        <v>0</v>
      </c>
      <c r="AQ459" s="80">
        <v>0</v>
      </c>
      <c r="AR459" s="224">
        <v>78</v>
      </c>
      <c r="AS459" s="224" t="s">
        <v>248</v>
      </c>
      <c r="AT459" s="11">
        <v>2796.808</v>
      </c>
      <c r="AU459" s="11">
        <v>0</v>
      </c>
      <c r="AV459" s="11">
        <v>0</v>
      </c>
      <c r="AW459" s="11">
        <v>78</v>
      </c>
      <c r="AX459" s="203" t="s">
        <v>248</v>
      </c>
      <c r="AY459" s="235" t="s">
        <v>248</v>
      </c>
      <c r="AZ459" s="138">
        <v>91260</v>
      </c>
      <c r="BA459" s="188" t="s">
        <v>248</v>
      </c>
      <c r="BB459" s="203" t="s">
        <v>248</v>
      </c>
      <c r="BC459" s="203" t="s">
        <v>248</v>
      </c>
      <c r="BD459" s="217" t="s">
        <v>61</v>
      </c>
      <c r="BE459" s="201" t="s">
        <v>62</v>
      </c>
      <c r="BF459" s="201" t="s">
        <v>63</v>
      </c>
      <c r="BG459" s="201" t="s">
        <v>196</v>
      </c>
      <c r="BH459" s="456" t="s">
        <v>713</v>
      </c>
      <c r="BI459" s="218" t="s">
        <v>66</v>
      </c>
      <c r="BJ459" s="370">
        <v>214</v>
      </c>
      <c r="BK459" s="370">
        <v>7</v>
      </c>
      <c r="BL459" s="219" t="s">
        <v>65</v>
      </c>
      <c r="BM459" s="52"/>
      <c r="BN459" s="218" t="s">
        <v>343</v>
      </c>
      <c r="BO459" s="217" t="s">
        <v>70</v>
      </c>
      <c r="BP459" s="201" t="s">
        <v>681</v>
      </c>
      <c r="BQ459" s="52" t="s">
        <v>717</v>
      </c>
    </row>
    <row r="460" spans="1:69" ht="15.75">
      <c r="A460" s="207" t="s">
        <v>37</v>
      </c>
      <c r="B460" s="208" t="s">
        <v>40</v>
      </c>
      <c r="C460" s="202" t="s">
        <v>35</v>
      </c>
      <c r="D460" s="210" t="s">
        <v>182</v>
      </c>
      <c r="E460" s="24" t="s">
        <v>263</v>
      </c>
      <c r="F460" s="86">
        <v>39</v>
      </c>
      <c r="G460" s="80">
        <v>1</v>
      </c>
      <c r="H460" s="204"/>
      <c r="I460" s="204"/>
      <c r="J460" s="204"/>
      <c r="K460" s="204"/>
      <c r="L460" s="80">
        <v>0</v>
      </c>
      <c r="M460" s="203"/>
      <c r="N460" s="52">
        <v>0</v>
      </c>
      <c r="O460" s="204"/>
      <c r="P460" s="204"/>
      <c r="Q460" s="11">
        <v>5.4389473158000001</v>
      </c>
      <c r="R460" s="204"/>
      <c r="S460" s="204"/>
      <c r="T460" s="53">
        <v>7.5250000000000004</v>
      </c>
      <c r="U460" s="204"/>
      <c r="V460" s="204"/>
      <c r="W460" s="11">
        <v>4.7734209999999999</v>
      </c>
      <c r="X460" s="204"/>
      <c r="Y460" s="204"/>
      <c r="Z460" s="53">
        <v>7.0250000000000004</v>
      </c>
      <c r="AA460" s="204"/>
      <c r="AB460" s="204"/>
      <c r="AC460" s="204"/>
      <c r="AD460" s="204"/>
      <c r="AE460" s="204"/>
      <c r="AF460" s="9">
        <v>3.6455639157080113</v>
      </c>
      <c r="AG460" s="9">
        <v>266</v>
      </c>
      <c r="AH460" s="9">
        <v>0.34629649930041195</v>
      </c>
      <c r="AI460" s="9">
        <v>3</v>
      </c>
      <c r="AJ460" s="9">
        <v>3.0118181818181817</v>
      </c>
      <c r="AK460" s="9" t="s">
        <v>248</v>
      </c>
      <c r="AL460" s="9">
        <v>38</v>
      </c>
      <c r="AM460" s="9">
        <v>3.6455639157080113</v>
      </c>
      <c r="AN460" s="9">
        <v>3.6823204419889501</v>
      </c>
      <c r="AO460" s="73">
        <v>0</v>
      </c>
      <c r="AP460" s="80">
        <v>0</v>
      </c>
      <c r="AQ460" s="80">
        <v>0</v>
      </c>
      <c r="AR460" s="224">
        <v>76</v>
      </c>
      <c r="AS460" s="224" t="s">
        <v>248</v>
      </c>
      <c r="AT460" s="11">
        <v>2733.8629999999998</v>
      </c>
      <c r="AU460" s="11">
        <v>0</v>
      </c>
      <c r="AV460" s="11">
        <v>0</v>
      </c>
      <c r="AW460" s="11">
        <v>76</v>
      </c>
      <c r="AX460" s="203" t="s">
        <v>248</v>
      </c>
      <c r="AY460" s="235" t="s">
        <v>248</v>
      </c>
      <c r="AZ460" s="138">
        <v>91260</v>
      </c>
      <c r="BA460" s="188" t="s">
        <v>248</v>
      </c>
      <c r="BB460" s="203" t="s">
        <v>248</v>
      </c>
      <c r="BC460" s="203" t="s">
        <v>248</v>
      </c>
      <c r="BD460" s="217" t="s">
        <v>61</v>
      </c>
      <c r="BE460" s="201" t="s">
        <v>62</v>
      </c>
      <c r="BF460" s="201" t="s">
        <v>63</v>
      </c>
      <c r="BG460" s="201" t="s">
        <v>196</v>
      </c>
      <c r="BH460" s="456" t="s">
        <v>713</v>
      </c>
      <c r="BI460" s="218" t="s">
        <v>67</v>
      </c>
      <c r="BJ460" s="370">
        <v>214</v>
      </c>
      <c r="BK460" s="370">
        <v>3</v>
      </c>
      <c r="BL460" s="219" t="s">
        <v>65</v>
      </c>
      <c r="BM460" s="52"/>
      <c r="BN460" s="218" t="s">
        <v>343</v>
      </c>
      <c r="BO460" s="217" t="s">
        <v>70</v>
      </c>
      <c r="BP460" s="201" t="s">
        <v>681</v>
      </c>
      <c r="BQ460" s="52" t="s">
        <v>717</v>
      </c>
    </row>
    <row r="461" spans="1:69" ht="15.75">
      <c r="A461" s="207" t="s">
        <v>37</v>
      </c>
      <c r="B461" s="208" t="s">
        <v>40</v>
      </c>
      <c r="C461" s="202" t="s">
        <v>35</v>
      </c>
      <c r="D461" s="210" t="s">
        <v>182</v>
      </c>
      <c r="E461" s="24" t="s">
        <v>263</v>
      </c>
      <c r="F461" s="86">
        <v>39</v>
      </c>
      <c r="G461" s="80">
        <v>0</v>
      </c>
      <c r="H461" s="204"/>
      <c r="I461" s="204"/>
      <c r="J461" s="204"/>
      <c r="K461" s="204"/>
      <c r="L461" s="80">
        <v>0</v>
      </c>
      <c r="M461" s="203"/>
      <c r="N461" s="52">
        <v>0</v>
      </c>
      <c r="O461" s="204"/>
      <c r="P461" s="204"/>
      <c r="Q461" s="11">
        <v>7.6712049744000002</v>
      </c>
      <c r="R461" s="204"/>
      <c r="S461" s="204"/>
      <c r="T461" s="53">
        <v>9.5249999999999986</v>
      </c>
      <c r="U461" s="204"/>
      <c r="V461" s="204"/>
      <c r="W461" s="11">
        <v>7.6585383333332997</v>
      </c>
      <c r="X461" s="204"/>
      <c r="Y461" s="204"/>
      <c r="Z461" s="53">
        <v>9.5124999999999993</v>
      </c>
      <c r="AA461" s="204"/>
      <c r="AB461" s="204"/>
      <c r="AC461" s="204"/>
      <c r="AD461" s="204"/>
      <c r="AE461" s="204"/>
      <c r="AF461" s="9">
        <v>2.7098412745528746</v>
      </c>
      <c r="AG461" s="9">
        <v>252</v>
      </c>
      <c r="AH461" s="9">
        <v>0.34394796800862704</v>
      </c>
      <c r="AI461" s="9">
        <v>49</v>
      </c>
      <c r="AJ461" s="9">
        <v>1.9517857142857142</v>
      </c>
      <c r="AK461" s="9" t="s">
        <v>248</v>
      </c>
      <c r="AL461" s="9">
        <v>0</v>
      </c>
      <c r="AM461" s="9"/>
      <c r="AN461" s="9"/>
      <c r="AO461" s="73">
        <v>0</v>
      </c>
      <c r="AP461" s="80">
        <v>0</v>
      </c>
      <c r="AQ461" s="80">
        <v>0</v>
      </c>
      <c r="AR461" s="224">
        <v>78</v>
      </c>
      <c r="AS461" s="224" t="s">
        <v>248</v>
      </c>
      <c r="AT461" s="11">
        <v>2783.2739999999999</v>
      </c>
      <c r="AU461" s="11">
        <v>0</v>
      </c>
      <c r="AV461" s="11">
        <v>0</v>
      </c>
      <c r="AW461" s="11">
        <v>78</v>
      </c>
      <c r="AX461" s="203" t="s">
        <v>248</v>
      </c>
      <c r="AY461" s="235" t="s">
        <v>248</v>
      </c>
      <c r="AZ461" s="138">
        <v>91260</v>
      </c>
      <c r="BA461" s="188" t="s">
        <v>248</v>
      </c>
      <c r="BB461" s="203" t="s">
        <v>248</v>
      </c>
      <c r="BC461" s="203" t="s">
        <v>248</v>
      </c>
      <c r="BD461" s="217" t="s">
        <v>61</v>
      </c>
      <c r="BE461" s="201" t="s">
        <v>62</v>
      </c>
      <c r="BF461" s="201" t="s">
        <v>63</v>
      </c>
      <c r="BG461" s="201" t="s">
        <v>196</v>
      </c>
      <c r="BH461" s="456" t="s">
        <v>713</v>
      </c>
      <c r="BI461" s="218" t="s">
        <v>68</v>
      </c>
      <c r="BJ461" s="370">
        <v>214</v>
      </c>
      <c r="BK461" s="370">
        <v>4</v>
      </c>
      <c r="BL461" s="219" t="s">
        <v>65</v>
      </c>
      <c r="BM461" s="52"/>
      <c r="BN461" s="218" t="s">
        <v>343</v>
      </c>
      <c r="BO461" s="217" t="s">
        <v>70</v>
      </c>
      <c r="BP461" s="201" t="s">
        <v>681</v>
      </c>
      <c r="BQ461" s="52" t="s">
        <v>717</v>
      </c>
    </row>
    <row r="462" spans="1:69" ht="15.75">
      <c r="A462" s="207" t="s">
        <v>37</v>
      </c>
      <c r="B462" s="208" t="s">
        <v>40</v>
      </c>
      <c r="C462" s="202" t="s">
        <v>35</v>
      </c>
      <c r="D462" s="210" t="s">
        <v>182</v>
      </c>
      <c r="E462" s="24" t="s">
        <v>604</v>
      </c>
      <c r="F462" s="86">
        <v>30</v>
      </c>
      <c r="G462" s="80">
        <v>0</v>
      </c>
      <c r="H462" s="204"/>
      <c r="I462" s="204"/>
      <c r="J462" s="204"/>
      <c r="K462" s="204"/>
      <c r="L462" s="80">
        <v>0</v>
      </c>
      <c r="M462" s="203"/>
      <c r="N462" s="52">
        <v>0</v>
      </c>
      <c r="O462" s="204"/>
      <c r="P462" s="204"/>
      <c r="Q462" s="11">
        <v>5.9236998332999997</v>
      </c>
      <c r="R462" s="204"/>
      <c r="S462" s="204"/>
      <c r="T462" s="53">
        <v>9.75</v>
      </c>
      <c r="U462" s="204"/>
      <c r="V462" s="204"/>
      <c r="W462" s="11">
        <v>5.8087999000000003</v>
      </c>
      <c r="X462" s="204"/>
      <c r="Y462" s="204"/>
      <c r="Z462" s="53">
        <v>9.625</v>
      </c>
      <c r="AA462" s="204"/>
      <c r="AB462" s="204"/>
      <c r="AC462" s="204"/>
      <c r="AD462" s="204"/>
      <c r="AE462" s="204"/>
      <c r="AF462" s="9">
        <v>3.6074881056944523</v>
      </c>
      <c r="AG462" s="9">
        <v>210</v>
      </c>
      <c r="AH462" s="9">
        <v>0.42184186398900247</v>
      </c>
      <c r="AI462" s="9">
        <v>4</v>
      </c>
      <c r="AJ462" s="9">
        <v>2.6547619047619047</v>
      </c>
      <c r="AK462" s="9" t="s">
        <v>248</v>
      </c>
      <c r="AL462" s="9">
        <v>29</v>
      </c>
      <c r="AM462" s="9">
        <v>3.6161083846256648</v>
      </c>
      <c r="AN462" s="9">
        <v>3.662109375</v>
      </c>
      <c r="AO462" s="73">
        <v>0</v>
      </c>
      <c r="AP462" s="80">
        <v>0</v>
      </c>
      <c r="AQ462" s="80">
        <v>0</v>
      </c>
      <c r="AR462" s="224">
        <v>60</v>
      </c>
      <c r="AS462" s="224" t="s">
        <v>248</v>
      </c>
      <c r="AT462" s="11">
        <v>2263.9070000000002</v>
      </c>
      <c r="AU462" s="11">
        <v>27.811</v>
      </c>
      <c r="AV462" s="11">
        <v>0</v>
      </c>
      <c r="AW462" s="11">
        <v>60</v>
      </c>
      <c r="AX462" s="203" t="s">
        <v>248</v>
      </c>
      <c r="AY462" s="235" t="s">
        <v>248</v>
      </c>
      <c r="AZ462" s="138">
        <v>17820</v>
      </c>
      <c r="BA462" s="188" t="s">
        <v>248</v>
      </c>
      <c r="BB462" s="203" t="s">
        <v>248</v>
      </c>
      <c r="BC462" s="203" t="s">
        <v>248</v>
      </c>
      <c r="BD462" s="217" t="s">
        <v>61</v>
      </c>
      <c r="BE462" s="201" t="s">
        <v>62</v>
      </c>
      <c r="BF462" s="201" t="s">
        <v>63</v>
      </c>
      <c r="BG462" s="201" t="s">
        <v>196</v>
      </c>
      <c r="BH462" s="456" t="s">
        <v>512</v>
      </c>
      <c r="BI462" s="218" t="s">
        <v>64</v>
      </c>
      <c r="BJ462" s="370">
        <v>214</v>
      </c>
      <c r="BK462" s="370">
        <v>1</v>
      </c>
      <c r="BL462" s="219" t="s">
        <v>65</v>
      </c>
      <c r="BM462" s="52"/>
      <c r="BN462" s="218" t="s">
        <v>343</v>
      </c>
      <c r="BO462" s="217" t="s">
        <v>55</v>
      </c>
      <c r="BP462" s="201" t="s">
        <v>684</v>
      </c>
      <c r="BQ462" s="52" t="s">
        <v>716</v>
      </c>
    </row>
    <row r="463" spans="1:69" ht="15.75">
      <c r="A463" s="207" t="s">
        <v>37</v>
      </c>
      <c r="B463" s="208" t="s">
        <v>40</v>
      </c>
      <c r="C463" s="202" t="s">
        <v>35</v>
      </c>
      <c r="D463" s="210" t="s">
        <v>182</v>
      </c>
      <c r="E463" s="24" t="s">
        <v>604</v>
      </c>
      <c r="F463" s="86">
        <v>60</v>
      </c>
      <c r="G463" s="80">
        <v>1</v>
      </c>
      <c r="H463" s="204"/>
      <c r="I463" s="204"/>
      <c r="J463" s="204"/>
      <c r="K463" s="204"/>
      <c r="L463" s="80">
        <v>0</v>
      </c>
      <c r="M463" s="203"/>
      <c r="N463" s="52">
        <v>0</v>
      </c>
      <c r="O463" s="204"/>
      <c r="P463" s="204"/>
      <c r="Q463" s="11">
        <v>6.9639660000000001</v>
      </c>
      <c r="R463" s="204"/>
      <c r="S463" s="204"/>
      <c r="T463" s="53">
        <v>12.262499999999999</v>
      </c>
      <c r="U463" s="204"/>
      <c r="V463" s="204"/>
      <c r="W463" s="11">
        <v>6.9916777627117996</v>
      </c>
      <c r="X463" s="204"/>
      <c r="Y463" s="204"/>
      <c r="Z463" s="53">
        <v>12.512499999999999</v>
      </c>
      <c r="AA463" s="204"/>
      <c r="AB463" s="204"/>
      <c r="AC463" s="204"/>
      <c r="AD463" s="204"/>
      <c r="AE463" s="204"/>
      <c r="AF463" s="9">
        <v>3.0731961219131798</v>
      </c>
      <c r="AG463" s="9">
        <v>413</v>
      </c>
      <c r="AH463" s="9">
        <v>0.58267908468074781</v>
      </c>
      <c r="AI463" s="9">
        <v>73</v>
      </c>
      <c r="AJ463" s="9">
        <v>2.0637500000000002</v>
      </c>
      <c r="AK463" s="9" t="s">
        <v>248</v>
      </c>
      <c r="AL463" s="9">
        <v>59</v>
      </c>
      <c r="AM463" s="9">
        <v>3.0731961219131798</v>
      </c>
      <c r="AN463" s="9">
        <v>3.1053719008264462</v>
      </c>
      <c r="AO463" s="73">
        <v>0</v>
      </c>
      <c r="AP463" s="80">
        <v>0</v>
      </c>
      <c r="AQ463" s="80">
        <v>0</v>
      </c>
      <c r="AR463" s="224">
        <v>118</v>
      </c>
      <c r="AS463" s="224" t="s">
        <v>248</v>
      </c>
      <c r="AT463" s="11">
        <v>4587.1890000000003</v>
      </c>
      <c r="AU463" s="11">
        <v>0</v>
      </c>
      <c r="AV463" s="11">
        <v>0</v>
      </c>
      <c r="AW463" s="11">
        <v>118</v>
      </c>
      <c r="AX463" s="203" t="s">
        <v>248</v>
      </c>
      <c r="AY463" s="235" t="s">
        <v>248</v>
      </c>
      <c r="AZ463" s="138">
        <v>17820</v>
      </c>
      <c r="BA463" s="188" t="s">
        <v>248</v>
      </c>
      <c r="BB463" s="203" t="s">
        <v>248</v>
      </c>
      <c r="BC463" s="203" t="s">
        <v>248</v>
      </c>
      <c r="BD463" s="217" t="s">
        <v>61</v>
      </c>
      <c r="BE463" s="201" t="s">
        <v>62</v>
      </c>
      <c r="BF463" s="201" t="s">
        <v>63</v>
      </c>
      <c r="BG463" s="201" t="s">
        <v>196</v>
      </c>
      <c r="BH463" s="455" t="s">
        <v>512</v>
      </c>
      <c r="BI463" s="218" t="s">
        <v>66</v>
      </c>
      <c r="BJ463" s="370">
        <v>214</v>
      </c>
      <c r="BK463" s="370">
        <v>7</v>
      </c>
      <c r="BL463" s="219" t="s">
        <v>65</v>
      </c>
      <c r="BM463" s="52"/>
      <c r="BN463" s="218" t="s">
        <v>343</v>
      </c>
      <c r="BO463" s="217" t="s">
        <v>55</v>
      </c>
      <c r="BP463" s="201" t="s">
        <v>684</v>
      </c>
      <c r="BQ463" s="52" t="s">
        <v>716</v>
      </c>
    </row>
    <row r="464" spans="1:69" ht="15.75">
      <c r="A464" s="207" t="s">
        <v>37</v>
      </c>
      <c r="B464" s="208" t="s">
        <v>40</v>
      </c>
      <c r="C464" s="202" t="s">
        <v>35</v>
      </c>
      <c r="D464" s="210" t="s">
        <v>182</v>
      </c>
      <c r="E464" s="24" t="s">
        <v>604</v>
      </c>
      <c r="F464" s="86">
        <v>24</v>
      </c>
      <c r="G464" s="80">
        <v>0</v>
      </c>
      <c r="H464" s="204"/>
      <c r="I464" s="204"/>
      <c r="J464" s="204"/>
      <c r="K464" s="204"/>
      <c r="L464" s="80">
        <v>0</v>
      </c>
      <c r="M464" s="203"/>
      <c r="N464" s="52">
        <v>0</v>
      </c>
      <c r="O464" s="204"/>
      <c r="P464" s="204"/>
      <c r="Q464" s="11">
        <v>6.1662913333000002</v>
      </c>
      <c r="R464" s="204"/>
      <c r="S464" s="204"/>
      <c r="T464" s="53">
        <v>6.9874999999999998</v>
      </c>
      <c r="U464" s="204"/>
      <c r="V464" s="204"/>
      <c r="W464" s="11">
        <v>5.3111247083333</v>
      </c>
      <c r="X464" s="204"/>
      <c r="Y464" s="204"/>
      <c r="Z464" s="53">
        <v>6.8999999999999986</v>
      </c>
      <c r="AA464" s="204"/>
      <c r="AB464" s="204"/>
      <c r="AC464" s="204"/>
      <c r="AD464" s="204"/>
      <c r="AE464" s="204"/>
      <c r="AF464" s="9">
        <v>3.7395039799194492</v>
      </c>
      <c r="AG464" s="9">
        <v>167</v>
      </c>
      <c r="AH464" s="9">
        <v>0.31990231897772192</v>
      </c>
      <c r="AI464" s="9">
        <v>2</v>
      </c>
      <c r="AJ464" s="9">
        <v>3.0092105263157896</v>
      </c>
      <c r="AK464" s="9" t="s">
        <v>248</v>
      </c>
      <c r="AL464" s="9">
        <v>24</v>
      </c>
      <c r="AM464" s="9">
        <v>3.7395039799194492</v>
      </c>
      <c r="AN464" s="9">
        <v>3.7189922480620154</v>
      </c>
      <c r="AO464" s="73">
        <v>0</v>
      </c>
      <c r="AP464" s="80">
        <v>0</v>
      </c>
      <c r="AQ464" s="80">
        <v>0</v>
      </c>
      <c r="AR464" s="224">
        <v>48</v>
      </c>
      <c r="AS464" s="224" t="s">
        <v>248</v>
      </c>
      <c r="AT464" s="11">
        <v>1828.481</v>
      </c>
      <c r="AU464" s="11">
        <v>0</v>
      </c>
      <c r="AV464" s="11">
        <v>0</v>
      </c>
      <c r="AW464" s="11">
        <v>48</v>
      </c>
      <c r="AX464" s="203" t="s">
        <v>248</v>
      </c>
      <c r="AY464" s="235" t="s">
        <v>248</v>
      </c>
      <c r="AZ464" s="138">
        <v>17820</v>
      </c>
      <c r="BA464" s="188" t="s">
        <v>248</v>
      </c>
      <c r="BB464" s="203" t="s">
        <v>248</v>
      </c>
      <c r="BC464" s="203" t="s">
        <v>248</v>
      </c>
      <c r="BD464" s="217" t="s">
        <v>61</v>
      </c>
      <c r="BE464" s="201" t="s">
        <v>62</v>
      </c>
      <c r="BF464" s="201" t="s">
        <v>63</v>
      </c>
      <c r="BG464" s="201" t="s">
        <v>196</v>
      </c>
      <c r="BH464" s="456" t="s">
        <v>512</v>
      </c>
      <c r="BI464" s="218" t="s">
        <v>67</v>
      </c>
      <c r="BJ464" s="370">
        <v>214</v>
      </c>
      <c r="BK464" s="370">
        <v>3</v>
      </c>
      <c r="BL464" s="219" t="s">
        <v>65</v>
      </c>
      <c r="BM464" s="52"/>
      <c r="BN464" s="218" t="s">
        <v>343</v>
      </c>
      <c r="BO464" s="217" t="s">
        <v>55</v>
      </c>
      <c r="BP464" s="201" t="s">
        <v>684</v>
      </c>
      <c r="BQ464" s="52" t="s">
        <v>716</v>
      </c>
    </row>
    <row r="465" spans="1:69" ht="15.75">
      <c r="A465" s="207" t="s">
        <v>37</v>
      </c>
      <c r="B465" s="208" t="s">
        <v>40</v>
      </c>
      <c r="C465" s="202" t="s">
        <v>35</v>
      </c>
      <c r="D465" s="210" t="s">
        <v>182</v>
      </c>
      <c r="E465" s="24" t="s">
        <v>604</v>
      </c>
      <c r="F465" s="86">
        <v>29</v>
      </c>
      <c r="G465" s="80">
        <v>0</v>
      </c>
      <c r="H465" s="204"/>
      <c r="I465" s="204"/>
      <c r="J465" s="204"/>
      <c r="K465" s="204"/>
      <c r="L465" s="80">
        <v>0</v>
      </c>
      <c r="M465" s="203"/>
      <c r="N465" s="52">
        <v>0</v>
      </c>
      <c r="O465" s="204"/>
      <c r="P465" s="204"/>
      <c r="Q465" s="11">
        <v>7.5858619999999997</v>
      </c>
      <c r="R465" s="204"/>
      <c r="S465" s="204"/>
      <c r="T465" s="53">
        <v>9.2749999999999986</v>
      </c>
      <c r="U465" s="204"/>
      <c r="V465" s="204"/>
      <c r="W465" s="11">
        <v>7.6546550344827002</v>
      </c>
      <c r="X465" s="204"/>
      <c r="Y465" s="204"/>
      <c r="Z465" s="53">
        <v>9.2749999999999986</v>
      </c>
      <c r="AA465" s="204"/>
      <c r="AB465" s="204"/>
      <c r="AC465" s="204"/>
      <c r="AD465" s="204"/>
      <c r="AE465" s="204"/>
      <c r="AF465" s="9">
        <v>2.7237931143474112</v>
      </c>
      <c r="AG465" s="9">
        <v>203</v>
      </c>
      <c r="AH465" s="9">
        <v>0.25747849680247303</v>
      </c>
      <c r="AI465" s="9">
        <v>34</v>
      </c>
      <c r="AJ465" s="9">
        <v>2.0887931034482761</v>
      </c>
      <c r="AK465" s="9" t="s">
        <v>248</v>
      </c>
      <c r="AL465" s="9">
        <v>0</v>
      </c>
      <c r="AM465" s="9"/>
      <c r="AN465" s="9"/>
      <c r="AO465" s="73">
        <v>0</v>
      </c>
      <c r="AP465" s="80">
        <v>0</v>
      </c>
      <c r="AQ465" s="80">
        <v>0</v>
      </c>
      <c r="AR465" s="224">
        <v>58</v>
      </c>
      <c r="AS465" s="224" t="s">
        <v>248</v>
      </c>
      <c r="AT465" s="11">
        <v>2220.3110000000001</v>
      </c>
      <c r="AU465" s="11">
        <v>0</v>
      </c>
      <c r="AV465" s="11">
        <v>0</v>
      </c>
      <c r="AW465" s="11">
        <v>58</v>
      </c>
      <c r="AX465" s="203" t="s">
        <v>248</v>
      </c>
      <c r="AY465" s="235" t="s">
        <v>248</v>
      </c>
      <c r="AZ465" s="138">
        <v>17820</v>
      </c>
      <c r="BA465" s="188" t="s">
        <v>248</v>
      </c>
      <c r="BB465" s="203" t="s">
        <v>248</v>
      </c>
      <c r="BC465" s="203" t="s">
        <v>248</v>
      </c>
      <c r="BD465" s="217" t="s">
        <v>61</v>
      </c>
      <c r="BE465" s="201" t="s">
        <v>62</v>
      </c>
      <c r="BF465" s="201" t="s">
        <v>63</v>
      </c>
      <c r="BG465" s="201" t="s">
        <v>196</v>
      </c>
      <c r="BH465" s="456" t="s">
        <v>512</v>
      </c>
      <c r="BI465" s="218" t="s">
        <v>68</v>
      </c>
      <c r="BJ465" s="370">
        <v>214</v>
      </c>
      <c r="BK465" s="370">
        <v>4</v>
      </c>
      <c r="BL465" s="219" t="s">
        <v>65</v>
      </c>
      <c r="BM465" s="52"/>
      <c r="BN465" s="218" t="s">
        <v>343</v>
      </c>
      <c r="BO465" s="217" t="s">
        <v>55</v>
      </c>
      <c r="BP465" s="201" t="s">
        <v>684</v>
      </c>
      <c r="BQ465" s="52" t="s">
        <v>716</v>
      </c>
    </row>
    <row r="466" spans="1:69" ht="15.75">
      <c r="A466" s="207" t="s">
        <v>37</v>
      </c>
      <c r="B466" s="208" t="s">
        <v>40</v>
      </c>
      <c r="C466" s="202" t="s">
        <v>35</v>
      </c>
      <c r="D466" s="210" t="s">
        <v>182</v>
      </c>
      <c r="E466" s="24" t="s">
        <v>333</v>
      </c>
      <c r="F466" s="86">
        <v>124</v>
      </c>
      <c r="G466" s="80">
        <v>2</v>
      </c>
      <c r="H466" s="204"/>
      <c r="I466" s="204"/>
      <c r="J466" s="204"/>
      <c r="K466" s="204"/>
      <c r="L466" s="80">
        <v>0</v>
      </c>
      <c r="M466" s="203"/>
      <c r="N466" s="52">
        <v>0</v>
      </c>
      <c r="O466" s="204"/>
      <c r="P466" s="204"/>
      <c r="Q466" s="11">
        <v>6.5795242950999997</v>
      </c>
      <c r="R466" s="204"/>
      <c r="S466" s="204"/>
      <c r="T466" s="53">
        <v>9.2071428571428573</v>
      </c>
      <c r="U466" s="204"/>
      <c r="V466" s="204"/>
      <c r="W466" s="11">
        <v>6.6381555409836004</v>
      </c>
      <c r="X466" s="204"/>
      <c r="Y466" s="204"/>
      <c r="Z466" s="53">
        <v>9.1124999999999989</v>
      </c>
      <c r="AA466" s="204"/>
      <c r="AB466" s="204"/>
      <c r="AC466" s="204"/>
      <c r="AD466" s="204"/>
      <c r="AE466" s="204"/>
      <c r="AF466" s="9">
        <v>3.4347306826820048</v>
      </c>
      <c r="AG466" s="9">
        <v>850</v>
      </c>
      <c r="AH466" s="9">
        <v>0.46545965178827159</v>
      </c>
      <c r="AI466" s="9">
        <v>31</v>
      </c>
      <c r="AJ466" s="9">
        <v>2.5391891891891891</v>
      </c>
      <c r="AK466" s="9" t="s">
        <v>248</v>
      </c>
      <c r="AL466" s="9">
        <v>119</v>
      </c>
      <c r="AM466" s="9">
        <v>3.4427330973817143</v>
      </c>
      <c r="AN466" s="9">
        <v>3.5266990291262137</v>
      </c>
      <c r="AO466" s="73">
        <v>0</v>
      </c>
      <c r="AP466" s="80">
        <v>0</v>
      </c>
      <c r="AQ466" s="80">
        <v>0</v>
      </c>
      <c r="AR466" s="224">
        <v>244</v>
      </c>
      <c r="AS466" s="224" t="s">
        <v>248</v>
      </c>
      <c r="AT466" s="11">
        <v>8649.3040000000001</v>
      </c>
      <c r="AU466" s="11">
        <v>47.125</v>
      </c>
      <c r="AV466" s="11">
        <v>0</v>
      </c>
      <c r="AW466" s="11">
        <v>244</v>
      </c>
      <c r="AX466" s="203" t="s">
        <v>248</v>
      </c>
      <c r="AY466" s="235" t="s">
        <v>248</v>
      </c>
      <c r="AZ466" s="138">
        <v>107742</v>
      </c>
      <c r="BA466" s="188" t="s">
        <v>248</v>
      </c>
      <c r="BB466" s="203" t="s">
        <v>248</v>
      </c>
      <c r="BC466" s="203" t="s">
        <v>248</v>
      </c>
      <c r="BD466" s="217" t="s">
        <v>61</v>
      </c>
      <c r="BE466" s="201" t="s">
        <v>62</v>
      </c>
      <c r="BF466" s="201" t="s">
        <v>63</v>
      </c>
      <c r="BG466" s="201" t="s">
        <v>196</v>
      </c>
      <c r="BH466" s="456" t="s">
        <v>515</v>
      </c>
      <c r="BI466" s="218" t="s">
        <v>64</v>
      </c>
      <c r="BJ466" s="370">
        <v>214</v>
      </c>
      <c r="BK466" s="370">
        <v>1</v>
      </c>
      <c r="BL466" s="219" t="s">
        <v>65</v>
      </c>
      <c r="BM466" s="52"/>
      <c r="BN466" s="218" t="s">
        <v>343</v>
      </c>
      <c r="BO466" s="217" t="s">
        <v>333</v>
      </c>
      <c r="BP466" s="201" t="s">
        <v>690</v>
      </c>
      <c r="BQ466" s="52" t="s">
        <v>718</v>
      </c>
    </row>
    <row r="467" spans="1:69" ht="15.75">
      <c r="A467" s="207" t="s">
        <v>37</v>
      </c>
      <c r="B467" s="208" t="s">
        <v>40</v>
      </c>
      <c r="C467" s="202" t="s">
        <v>35</v>
      </c>
      <c r="D467" s="210" t="s">
        <v>182</v>
      </c>
      <c r="E467" s="24" t="s">
        <v>333</v>
      </c>
      <c r="F467" s="86">
        <v>144</v>
      </c>
      <c r="G467" s="80">
        <v>2</v>
      </c>
      <c r="H467" s="204"/>
      <c r="I467" s="204"/>
      <c r="J467" s="204"/>
      <c r="K467" s="204"/>
      <c r="L467" s="80">
        <v>0</v>
      </c>
      <c r="M467" s="203"/>
      <c r="N467" s="52">
        <v>2</v>
      </c>
      <c r="O467" s="204"/>
      <c r="P467" s="204"/>
      <c r="Q467" s="11">
        <v>7.9516264718</v>
      </c>
      <c r="R467" s="204"/>
      <c r="S467" s="204"/>
      <c r="T467" s="53">
        <v>13.975000000000001</v>
      </c>
      <c r="U467" s="204"/>
      <c r="V467" s="204"/>
      <c r="W467" s="11">
        <v>8.0112250845070001</v>
      </c>
      <c r="X467" s="204"/>
      <c r="Y467" s="204"/>
      <c r="Z467" s="53">
        <v>13.975000000000001</v>
      </c>
      <c r="AA467" s="204"/>
      <c r="AB467" s="204"/>
      <c r="AC467" s="204"/>
      <c r="AD467" s="204"/>
      <c r="AE467" s="204"/>
      <c r="AF467" s="9">
        <v>3.067814627593878</v>
      </c>
      <c r="AG467" s="9">
        <v>978</v>
      </c>
      <c r="AH467" s="9">
        <v>0.61426794597538414</v>
      </c>
      <c r="AI467" s="9">
        <v>189</v>
      </c>
      <c r="AJ467" s="9">
        <v>2.0453416149068322</v>
      </c>
      <c r="AK467" s="9" t="s">
        <v>248</v>
      </c>
      <c r="AL467" s="9">
        <v>140</v>
      </c>
      <c r="AM467" s="9">
        <v>3.067814627593878</v>
      </c>
      <c r="AN467" s="9">
        <v>3.0531914893617023</v>
      </c>
      <c r="AO467" s="73">
        <v>0</v>
      </c>
      <c r="AP467" s="80">
        <v>0</v>
      </c>
      <c r="AQ467" s="80">
        <v>0</v>
      </c>
      <c r="AR467" s="224">
        <v>284</v>
      </c>
      <c r="AS467" s="224" t="s">
        <v>248</v>
      </c>
      <c r="AT467" s="11">
        <v>10136.486999999999</v>
      </c>
      <c r="AU467" s="11">
        <v>0</v>
      </c>
      <c r="AV467" s="11">
        <v>0</v>
      </c>
      <c r="AW467" s="11">
        <v>284</v>
      </c>
      <c r="AX467" s="203" t="s">
        <v>248</v>
      </c>
      <c r="AY467" s="235" t="s">
        <v>248</v>
      </c>
      <c r="AZ467" s="138">
        <v>107742</v>
      </c>
      <c r="BA467" s="188" t="s">
        <v>248</v>
      </c>
      <c r="BB467" s="203" t="s">
        <v>248</v>
      </c>
      <c r="BC467" s="203" t="s">
        <v>248</v>
      </c>
      <c r="BD467" s="217" t="s">
        <v>61</v>
      </c>
      <c r="BE467" s="201" t="s">
        <v>62</v>
      </c>
      <c r="BF467" s="201" t="s">
        <v>63</v>
      </c>
      <c r="BG467" s="201" t="s">
        <v>196</v>
      </c>
      <c r="BH467" s="456" t="s">
        <v>515</v>
      </c>
      <c r="BI467" s="218" t="s">
        <v>66</v>
      </c>
      <c r="BJ467" s="370">
        <v>214</v>
      </c>
      <c r="BK467" s="370">
        <v>7</v>
      </c>
      <c r="BL467" s="219" t="s">
        <v>65</v>
      </c>
      <c r="BM467" s="52"/>
      <c r="BN467" s="218" t="s">
        <v>343</v>
      </c>
      <c r="BO467" s="217" t="s">
        <v>333</v>
      </c>
      <c r="BP467" s="201" t="s">
        <v>690</v>
      </c>
      <c r="BQ467" s="52" t="s">
        <v>718</v>
      </c>
    </row>
    <row r="468" spans="1:69" ht="15.75">
      <c r="A468" s="207" t="s">
        <v>37</v>
      </c>
      <c r="B468" s="208" t="s">
        <v>40</v>
      </c>
      <c r="C468" s="202" t="s">
        <v>35</v>
      </c>
      <c r="D468" s="210" t="s">
        <v>182</v>
      </c>
      <c r="E468" s="24" t="s">
        <v>333</v>
      </c>
      <c r="F468" s="86">
        <v>144</v>
      </c>
      <c r="G468" s="80">
        <v>2</v>
      </c>
      <c r="H468" s="204"/>
      <c r="I468" s="204"/>
      <c r="J468" s="204"/>
      <c r="K468" s="204"/>
      <c r="L468" s="80">
        <v>1</v>
      </c>
      <c r="M468" s="203"/>
      <c r="N468" s="52">
        <v>0</v>
      </c>
      <c r="O468" s="204"/>
      <c r="P468" s="204"/>
      <c r="Q468" s="11">
        <v>7.2486309999999996</v>
      </c>
      <c r="R468" s="204"/>
      <c r="S468" s="204"/>
      <c r="T468" s="53">
        <v>9.6583333333333314</v>
      </c>
      <c r="U468" s="204"/>
      <c r="V468" s="204"/>
      <c r="W468" s="11">
        <v>7.3682124680851002</v>
      </c>
      <c r="X468" s="204"/>
      <c r="Y468" s="204"/>
      <c r="Z468" s="53">
        <v>9.7374999999999972</v>
      </c>
      <c r="AA468" s="204"/>
      <c r="AB468" s="204"/>
      <c r="AC468" s="204"/>
      <c r="AD468" s="204"/>
      <c r="AE468" s="204"/>
      <c r="AF468" s="9">
        <v>3.3570271889972592</v>
      </c>
      <c r="AG468" s="9">
        <v>979</v>
      </c>
      <c r="AH468" s="9">
        <v>0.55473667413512018</v>
      </c>
      <c r="AI468" s="9">
        <v>73</v>
      </c>
      <c r="AJ468" s="9">
        <v>2.2134999999999998</v>
      </c>
      <c r="AK468" s="9" t="s">
        <v>248</v>
      </c>
      <c r="AL468" s="9">
        <v>137</v>
      </c>
      <c r="AM468" s="9">
        <v>3.3553467171657076</v>
      </c>
      <c r="AN468" s="9">
        <v>3.4979919678714859</v>
      </c>
      <c r="AO468" s="73">
        <v>0</v>
      </c>
      <c r="AP468" s="80">
        <v>0</v>
      </c>
      <c r="AQ468" s="80">
        <v>0</v>
      </c>
      <c r="AR468" s="224">
        <v>284</v>
      </c>
      <c r="AS468" s="224" t="s">
        <v>248</v>
      </c>
      <c r="AT468" s="11">
        <v>10061.629999999999</v>
      </c>
      <c r="AU468" s="11">
        <v>35.290999999999997</v>
      </c>
      <c r="AV468" s="11">
        <v>0</v>
      </c>
      <c r="AW468" s="11">
        <v>284</v>
      </c>
      <c r="AX468" s="203" t="s">
        <v>248</v>
      </c>
      <c r="AY468" s="235" t="s">
        <v>248</v>
      </c>
      <c r="AZ468" s="138">
        <v>107742</v>
      </c>
      <c r="BA468" s="188" t="s">
        <v>248</v>
      </c>
      <c r="BB468" s="203" t="s">
        <v>248</v>
      </c>
      <c r="BC468" s="203" t="s">
        <v>248</v>
      </c>
      <c r="BD468" s="217" t="s">
        <v>61</v>
      </c>
      <c r="BE468" s="201" t="s">
        <v>62</v>
      </c>
      <c r="BF468" s="201" t="s">
        <v>63</v>
      </c>
      <c r="BG468" s="201" t="s">
        <v>196</v>
      </c>
      <c r="BH468" s="456" t="s">
        <v>515</v>
      </c>
      <c r="BI468" s="218" t="s">
        <v>67</v>
      </c>
      <c r="BJ468" s="370">
        <v>214</v>
      </c>
      <c r="BK468" s="370">
        <v>3</v>
      </c>
      <c r="BL468" s="219" t="s">
        <v>65</v>
      </c>
      <c r="BM468" s="52"/>
      <c r="BN468" s="218" t="s">
        <v>343</v>
      </c>
      <c r="BO468" s="217" t="s">
        <v>333</v>
      </c>
      <c r="BP468" s="201" t="s">
        <v>690</v>
      </c>
      <c r="BQ468" s="52" t="s">
        <v>718</v>
      </c>
    </row>
    <row r="469" spans="1:69" ht="15.75">
      <c r="A469" s="207" t="s">
        <v>37</v>
      </c>
      <c r="B469" s="208" t="s">
        <v>40</v>
      </c>
      <c r="C469" s="202" t="s">
        <v>35</v>
      </c>
      <c r="D469" s="210" t="s">
        <v>182</v>
      </c>
      <c r="E469" s="24" t="s">
        <v>333</v>
      </c>
      <c r="F469" s="86">
        <v>123</v>
      </c>
      <c r="G469" s="80">
        <v>4</v>
      </c>
      <c r="H469" s="204"/>
      <c r="I469" s="204"/>
      <c r="J469" s="204"/>
      <c r="K469" s="204"/>
      <c r="L469" s="80">
        <v>0</v>
      </c>
      <c r="M469" s="203"/>
      <c r="N469" s="52">
        <v>0</v>
      </c>
      <c r="O469" s="204"/>
      <c r="P469" s="204"/>
      <c r="Q469" s="11">
        <v>8.4533526639000005</v>
      </c>
      <c r="R469" s="204"/>
      <c r="S469" s="204"/>
      <c r="T469" s="53">
        <v>14.25625</v>
      </c>
      <c r="U469" s="204"/>
      <c r="V469" s="204"/>
      <c r="W469" s="11">
        <v>8.5427055462184001</v>
      </c>
      <c r="X469" s="204"/>
      <c r="Y469" s="204"/>
      <c r="Z469" s="53">
        <v>14.341666666666667</v>
      </c>
      <c r="AA469" s="204"/>
      <c r="AB469" s="204"/>
      <c r="AC469" s="204"/>
      <c r="AD469" s="204"/>
      <c r="AE469" s="204"/>
      <c r="AF469" s="9">
        <v>2.6424223636248092</v>
      </c>
      <c r="AG469" s="9">
        <v>644</v>
      </c>
      <c r="AH469" s="9">
        <v>0.51671630572678262</v>
      </c>
      <c r="AI469" s="9">
        <v>240</v>
      </c>
      <c r="AJ469" s="9">
        <v>1.6088582677165355</v>
      </c>
      <c r="AK469" s="9" t="s">
        <v>248</v>
      </c>
      <c r="AL469" s="9">
        <v>0</v>
      </c>
      <c r="AM469" s="9"/>
      <c r="AN469" s="9"/>
      <c r="AO469" s="73">
        <v>0</v>
      </c>
      <c r="AP469" s="80">
        <v>0</v>
      </c>
      <c r="AQ469" s="80">
        <v>0</v>
      </c>
      <c r="AR469" s="224">
        <v>238</v>
      </c>
      <c r="AS469" s="224" t="s">
        <v>248</v>
      </c>
      <c r="AT469" s="11">
        <v>8500.3379999999997</v>
      </c>
      <c r="AU469" s="11">
        <v>0</v>
      </c>
      <c r="AV469" s="11">
        <v>0</v>
      </c>
      <c r="AW469" s="11">
        <v>238</v>
      </c>
      <c r="AX469" s="203" t="s">
        <v>248</v>
      </c>
      <c r="AY469" s="235" t="s">
        <v>248</v>
      </c>
      <c r="AZ469" s="138">
        <v>107742</v>
      </c>
      <c r="BA469" s="188" t="s">
        <v>248</v>
      </c>
      <c r="BB469" s="203" t="s">
        <v>248</v>
      </c>
      <c r="BC469" s="203" t="s">
        <v>248</v>
      </c>
      <c r="BD469" s="217" t="s">
        <v>61</v>
      </c>
      <c r="BE469" s="201" t="s">
        <v>62</v>
      </c>
      <c r="BF469" s="201" t="s">
        <v>63</v>
      </c>
      <c r="BG469" s="201" t="s">
        <v>196</v>
      </c>
      <c r="BH469" s="456" t="s">
        <v>515</v>
      </c>
      <c r="BI469" s="218" t="s">
        <v>68</v>
      </c>
      <c r="BJ469" s="370">
        <v>214</v>
      </c>
      <c r="BK469" s="370">
        <v>4</v>
      </c>
      <c r="BL469" s="219" t="s">
        <v>65</v>
      </c>
      <c r="BM469" s="52"/>
      <c r="BN469" s="218" t="s">
        <v>343</v>
      </c>
      <c r="BO469" s="217" t="s">
        <v>333</v>
      </c>
      <c r="BP469" s="201" t="s">
        <v>690</v>
      </c>
      <c r="BQ469" s="52" t="s">
        <v>718</v>
      </c>
    </row>
    <row r="470" spans="1:69" ht="15.75">
      <c r="A470" s="207" t="s">
        <v>37</v>
      </c>
      <c r="B470" s="208" t="s">
        <v>40</v>
      </c>
      <c r="C470" s="202" t="s">
        <v>35</v>
      </c>
      <c r="D470" s="210" t="s">
        <v>182</v>
      </c>
      <c r="E470" s="24" t="s">
        <v>334</v>
      </c>
      <c r="F470" s="86">
        <v>159</v>
      </c>
      <c r="G470" s="80">
        <v>0</v>
      </c>
      <c r="H470" s="204"/>
      <c r="I470" s="204"/>
      <c r="J470" s="204"/>
      <c r="K470" s="204"/>
      <c r="L470" s="80">
        <v>0</v>
      </c>
      <c r="M470" s="203"/>
      <c r="N470" s="52">
        <v>0</v>
      </c>
      <c r="O470" s="204"/>
      <c r="P470" s="204"/>
      <c r="Q470" s="11">
        <v>6.0586476225999997</v>
      </c>
      <c r="R470" s="204"/>
      <c r="S470" s="204"/>
      <c r="T470" s="53">
        <v>7.2049999999999983</v>
      </c>
      <c r="U470" s="204"/>
      <c r="V470" s="204"/>
      <c r="W470" s="11">
        <v>6.0760814716981004</v>
      </c>
      <c r="X470" s="204"/>
      <c r="Y470" s="204"/>
      <c r="Z470" s="53">
        <v>7.2541666666666655</v>
      </c>
      <c r="AA470" s="204"/>
      <c r="AB470" s="204"/>
      <c r="AC470" s="204"/>
      <c r="AD470" s="204"/>
      <c r="AE470" s="204"/>
      <c r="AF470" s="9">
        <v>3.3927133929483109</v>
      </c>
      <c r="AG470" s="9">
        <v>1113</v>
      </c>
      <c r="AH470" s="9">
        <v>0.49430443606452351</v>
      </c>
      <c r="AI470" s="9">
        <v>64</v>
      </c>
      <c r="AJ470" s="9">
        <v>2.4254464285714286</v>
      </c>
      <c r="AK470" s="9" t="s">
        <v>248</v>
      </c>
      <c r="AL470" s="9">
        <v>159</v>
      </c>
      <c r="AM470" s="9">
        <v>3.3927133929483109</v>
      </c>
      <c r="AN470" s="9">
        <v>3.5062380038387717</v>
      </c>
      <c r="AO470" s="73">
        <v>0</v>
      </c>
      <c r="AP470" s="80">
        <v>0</v>
      </c>
      <c r="AQ470" s="80">
        <v>0</v>
      </c>
      <c r="AR470" s="224">
        <v>318</v>
      </c>
      <c r="AS470" s="224" t="s">
        <v>248</v>
      </c>
      <c r="AT470" s="11">
        <v>12026.213</v>
      </c>
      <c r="AU470" s="11">
        <v>0</v>
      </c>
      <c r="AV470" s="11">
        <v>0</v>
      </c>
      <c r="AW470" s="11">
        <v>318</v>
      </c>
      <c r="AX470" s="203" t="s">
        <v>248</v>
      </c>
      <c r="AY470" s="235" t="s">
        <v>248</v>
      </c>
      <c r="AZ470" s="138">
        <v>82651</v>
      </c>
      <c r="BA470" s="188" t="s">
        <v>248</v>
      </c>
      <c r="BB470" s="203" t="s">
        <v>248</v>
      </c>
      <c r="BC470" s="203" t="s">
        <v>248</v>
      </c>
      <c r="BD470" s="217" t="s">
        <v>61</v>
      </c>
      <c r="BE470" s="201" t="s">
        <v>62</v>
      </c>
      <c r="BF470" s="201" t="s">
        <v>63</v>
      </c>
      <c r="BG470" s="201" t="s">
        <v>196</v>
      </c>
      <c r="BH470" s="456" t="s">
        <v>511</v>
      </c>
      <c r="BI470" s="218" t="s">
        <v>64</v>
      </c>
      <c r="BJ470" s="370">
        <v>214</v>
      </c>
      <c r="BK470" s="370">
        <v>1</v>
      </c>
      <c r="BL470" s="219" t="s">
        <v>65</v>
      </c>
      <c r="BM470" s="52"/>
      <c r="BN470" s="218" t="s">
        <v>343</v>
      </c>
      <c r="BO470" s="217" t="s">
        <v>334</v>
      </c>
      <c r="BP470" s="201" t="s">
        <v>696</v>
      </c>
      <c r="BQ470" s="52" t="s">
        <v>719</v>
      </c>
    </row>
    <row r="471" spans="1:69" ht="15.75">
      <c r="A471" s="207" t="s">
        <v>37</v>
      </c>
      <c r="B471" s="208" t="s">
        <v>40</v>
      </c>
      <c r="C471" s="202" t="s">
        <v>35</v>
      </c>
      <c r="D471" s="210" t="s">
        <v>182</v>
      </c>
      <c r="E471" s="24" t="s">
        <v>334</v>
      </c>
      <c r="F471" s="86">
        <v>143</v>
      </c>
      <c r="G471" s="80">
        <v>3</v>
      </c>
      <c r="H471" s="204"/>
      <c r="I471" s="204"/>
      <c r="J471" s="204"/>
      <c r="K471" s="204"/>
      <c r="L471" s="80">
        <v>0</v>
      </c>
      <c r="M471" s="203"/>
      <c r="N471" s="52">
        <v>0</v>
      </c>
      <c r="O471" s="204"/>
      <c r="P471" s="204"/>
      <c r="Q471" s="11">
        <v>7.4889212857</v>
      </c>
      <c r="R471" s="204"/>
      <c r="S471" s="204"/>
      <c r="T471" s="53">
        <v>11</v>
      </c>
      <c r="U471" s="204"/>
      <c r="V471" s="204"/>
      <c r="W471" s="11">
        <v>7.5680284571428</v>
      </c>
      <c r="X471" s="204"/>
      <c r="Y471" s="204"/>
      <c r="Z471" s="53">
        <v>11.25</v>
      </c>
      <c r="AA471" s="204"/>
      <c r="AB471" s="204"/>
      <c r="AC471" s="204"/>
      <c r="AD471" s="204"/>
      <c r="AE471" s="204"/>
      <c r="AF471" s="9">
        <v>3.1662185735267974</v>
      </c>
      <c r="AG471" s="9">
        <v>979</v>
      </c>
      <c r="AH471" s="9">
        <v>0.56629729187782885</v>
      </c>
      <c r="AI471" s="9">
        <v>130</v>
      </c>
      <c r="AJ471" s="9">
        <v>2.098762376237624</v>
      </c>
      <c r="AK471" s="9" t="s">
        <v>248</v>
      </c>
      <c r="AL471" s="9">
        <v>136</v>
      </c>
      <c r="AM471" s="9">
        <v>3.1717927228419374</v>
      </c>
      <c r="AN471" s="9">
        <v>3.2240802675585285</v>
      </c>
      <c r="AO471" s="73">
        <v>0</v>
      </c>
      <c r="AP471" s="80">
        <v>0</v>
      </c>
      <c r="AQ471" s="80">
        <v>0</v>
      </c>
      <c r="AR471" s="224">
        <v>280</v>
      </c>
      <c r="AS471" s="224" t="s">
        <v>248</v>
      </c>
      <c r="AT471" s="11">
        <v>10918.411</v>
      </c>
      <c r="AU471" s="11">
        <v>12.472</v>
      </c>
      <c r="AV471" s="11">
        <v>0</v>
      </c>
      <c r="AW471" s="11">
        <v>280</v>
      </c>
      <c r="AX471" s="203" t="s">
        <v>248</v>
      </c>
      <c r="AY471" s="235" t="s">
        <v>248</v>
      </c>
      <c r="AZ471" s="138">
        <v>82651</v>
      </c>
      <c r="BA471" s="188" t="s">
        <v>248</v>
      </c>
      <c r="BB471" s="203" t="s">
        <v>248</v>
      </c>
      <c r="BC471" s="203" t="s">
        <v>248</v>
      </c>
      <c r="BD471" s="217" t="s">
        <v>61</v>
      </c>
      <c r="BE471" s="201" t="s">
        <v>62</v>
      </c>
      <c r="BF471" s="201" t="s">
        <v>63</v>
      </c>
      <c r="BG471" s="201" t="s">
        <v>196</v>
      </c>
      <c r="BH471" s="456" t="s">
        <v>511</v>
      </c>
      <c r="BI471" s="218" t="s">
        <v>66</v>
      </c>
      <c r="BJ471" s="370">
        <v>214</v>
      </c>
      <c r="BK471" s="370">
        <v>7</v>
      </c>
      <c r="BL471" s="219" t="s">
        <v>65</v>
      </c>
      <c r="BM471" s="52"/>
      <c r="BN471" s="218" t="s">
        <v>343</v>
      </c>
      <c r="BO471" s="217" t="s">
        <v>334</v>
      </c>
      <c r="BP471" s="201" t="s">
        <v>696</v>
      </c>
      <c r="BQ471" s="52" t="s">
        <v>719</v>
      </c>
    </row>
    <row r="472" spans="1:69" ht="15.75">
      <c r="A472" s="207" t="s">
        <v>37</v>
      </c>
      <c r="B472" s="208" t="s">
        <v>40</v>
      </c>
      <c r="C472" s="202" t="s">
        <v>35</v>
      </c>
      <c r="D472" s="210" t="s">
        <v>182</v>
      </c>
      <c r="E472" s="24" t="s">
        <v>334</v>
      </c>
      <c r="F472" s="86">
        <v>148</v>
      </c>
      <c r="G472" s="80">
        <v>0</v>
      </c>
      <c r="H472" s="204"/>
      <c r="I472" s="204"/>
      <c r="J472" s="204"/>
      <c r="K472" s="204"/>
      <c r="L472" s="80">
        <v>0</v>
      </c>
      <c r="M472" s="203"/>
      <c r="N472" s="52">
        <v>0</v>
      </c>
      <c r="O472" s="204"/>
      <c r="P472" s="204"/>
      <c r="Q472" s="11">
        <v>7.0957768445999996</v>
      </c>
      <c r="R472" s="204"/>
      <c r="S472" s="204"/>
      <c r="T472" s="53">
        <v>8.86</v>
      </c>
      <c r="U472" s="204"/>
      <c r="V472" s="204"/>
      <c r="W472" s="11">
        <v>7.2220066351351004</v>
      </c>
      <c r="X472" s="204"/>
      <c r="Y472" s="204"/>
      <c r="Z472" s="53">
        <v>8.86</v>
      </c>
      <c r="AA472" s="204"/>
      <c r="AB472" s="204"/>
      <c r="AC472" s="204"/>
      <c r="AD472" s="204"/>
      <c r="AE472" s="204"/>
      <c r="AF472" s="9">
        <v>3.4283976842537811</v>
      </c>
      <c r="AG472" s="9">
        <v>1036</v>
      </c>
      <c r="AH472" s="9">
        <v>0.46972064603485159</v>
      </c>
      <c r="AI472" s="9">
        <v>50</v>
      </c>
      <c r="AJ472" s="9">
        <v>2.5064285714285712</v>
      </c>
      <c r="AK472" s="9" t="s">
        <v>248</v>
      </c>
      <c r="AL472" s="9">
        <v>148</v>
      </c>
      <c r="AM472" s="9">
        <v>3.4283976842537811</v>
      </c>
      <c r="AN472" s="9">
        <v>3.542056074766355</v>
      </c>
      <c r="AO472" s="73">
        <v>0</v>
      </c>
      <c r="AP472" s="80">
        <v>0</v>
      </c>
      <c r="AQ472" s="80">
        <v>0</v>
      </c>
      <c r="AR472" s="224">
        <v>296</v>
      </c>
      <c r="AS472" s="224" t="s">
        <v>248</v>
      </c>
      <c r="AT472" s="11">
        <v>11289.507</v>
      </c>
      <c r="AU472" s="11">
        <v>0</v>
      </c>
      <c r="AV472" s="11">
        <v>0</v>
      </c>
      <c r="AW472" s="11">
        <v>296</v>
      </c>
      <c r="AX472" s="203" t="s">
        <v>248</v>
      </c>
      <c r="AY472" s="235" t="s">
        <v>248</v>
      </c>
      <c r="AZ472" s="138">
        <v>82651</v>
      </c>
      <c r="BA472" s="188" t="s">
        <v>248</v>
      </c>
      <c r="BB472" s="203" t="s">
        <v>248</v>
      </c>
      <c r="BC472" s="203" t="s">
        <v>248</v>
      </c>
      <c r="BD472" s="217" t="s">
        <v>61</v>
      </c>
      <c r="BE472" s="201" t="s">
        <v>62</v>
      </c>
      <c r="BF472" s="201" t="s">
        <v>63</v>
      </c>
      <c r="BG472" s="201" t="s">
        <v>196</v>
      </c>
      <c r="BH472" s="456" t="s">
        <v>511</v>
      </c>
      <c r="BI472" s="218" t="s">
        <v>67</v>
      </c>
      <c r="BJ472" s="370">
        <v>214</v>
      </c>
      <c r="BK472" s="370">
        <v>3</v>
      </c>
      <c r="BL472" s="219" t="s">
        <v>65</v>
      </c>
      <c r="BM472" s="52"/>
      <c r="BN472" s="218" t="s">
        <v>343</v>
      </c>
      <c r="BO472" s="217" t="s">
        <v>334</v>
      </c>
      <c r="BP472" s="201" t="s">
        <v>696</v>
      </c>
      <c r="BQ472" s="52" t="s">
        <v>719</v>
      </c>
    </row>
    <row r="473" spans="1:69" ht="15.75">
      <c r="A473" s="207" t="s">
        <v>37</v>
      </c>
      <c r="B473" s="208" t="s">
        <v>40</v>
      </c>
      <c r="C473" s="202" t="s">
        <v>35</v>
      </c>
      <c r="D473" s="210" t="s">
        <v>182</v>
      </c>
      <c r="E473" s="24" t="s">
        <v>334</v>
      </c>
      <c r="F473" s="86">
        <v>91</v>
      </c>
      <c r="G473" s="80">
        <v>0</v>
      </c>
      <c r="H473" s="204"/>
      <c r="I473" s="204"/>
      <c r="J473" s="204"/>
      <c r="K473" s="204"/>
      <c r="L473" s="80">
        <v>0</v>
      </c>
      <c r="M473" s="203"/>
      <c r="N473" s="52">
        <v>0</v>
      </c>
      <c r="O473" s="204"/>
      <c r="P473" s="204"/>
      <c r="Q473" s="11">
        <v>6.7903296374000002</v>
      </c>
      <c r="R473" s="204"/>
      <c r="S473" s="204"/>
      <c r="T473" s="53">
        <v>8.8625000000000007</v>
      </c>
      <c r="U473" s="204"/>
      <c r="V473" s="204"/>
      <c r="W473" s="11">
        <v>6.8499449560438999</v>
      </c>
      <c r="X473" s="204"/>
      <c r="Y473" s="204"/>
      <c r="Z473" s="53">
        <v>8.8625000000000007</v>
      </c>
      <c r="AA473" s="204"/>
      <c r="AB473" s="204"/>
      <c r="AC473" s="204"/>
      <c r="AD473" s="204"/>
      <c r="AE473" s="204"/>
      <c r="AF473" s="9">
        <v>2.9403382588294149</v>
      </c>
      <c r="AG473" s="9">
        <v>635</v>
      </c>
      <c r="AH473" s="9">
        <v>0.43088754346539093</v>
      </c>
      <c r="AI473" s="9">
        <v>92</v>
      </c>
      <c r="AJ473" s="9">
        <v>2.0365384615384614</v>
      </c>
      <c r="AK473" s="9" t="s">
        <v>248</v>
      </c>
      <c r="AL473" s="9">
        <v>0</v>
      </c>
      <c r="AM473" s="9"/>
      <c r="AN473" s="9"/>
      <c r="AO473" s="73">
        <v>0</v>
      </c>
      <c r="AP473" s="80">
        <v>0</v>
      </c>
      <c r="AQ473" s="80">
        <v>0</v>
      </c>
      <c r="AR473" s="224">
        <v>182</v>
      </c>
      <c r="AS473" s="224" t="s">
        <v>248</v>
      </c>
      <c r="AT473" s="11">
        <v>6509.7730000000001</v>
      </c>
      <c r="AU473" s="11">
        <v>390.94299999999998</v>
      </c>
      <c r="AV473" s="11">
        <v>0</v>
      </c>
      <c r="AW473" s="11">
        <v>182</v>
      </c>
      <c r="AX473" s="203" t="s">
        <v>248</v>
      </c>
      <c r="AY473" s="235" t="s">
        <v>248</v>
      </c>
      <c r="AZ473" s="138">
        <v>82651</v>
      </c>
      <c r="BA473" s="188" t="s">
        <v>248</v>
      </c>
      <c r="BB473" s="203" t="s">
        <v>248</v>
      </c>
      <c r="BC473" s="203" t="s">
        <v>248</v>
      </c>
      <c r="BD473" s="217" t="s">
        <v>61</v>
      </c>
      <c r="BE473" s="201" t="s">
        <v>62</v>
      </c>
      <c r="BF473" s="201" t="s">
        <v>63</v>
      </c>
      <c r="BG473" s="201" t="s">
        <v>196</v>
      </c>
      <c r="BH473" s="456" t="s">
        <v>511</v>
      </c>
      <c r="BI473" s="218" t="s">
        <v>68</v>
      </c>
      <c r="BJ473" s="370">
        <v>214</v>
      </c>
      <c r="BK473" s="370">
        <v>4</v>
      </c>
      <c r="BL473" s="219" t="s">
        <v>65</v>
      </c>
      <c r="BM473" s="52"/>
      <c r="BN473" s="218" t="s">
        <v>343</v>
      </c>
      <c r="BO473" s="217" t="s">
        <v>334</v>
      </c>
      <c r="BP473" s="201" t="s">
        <v>696</v>
      </c>
      <c r="BQ473" s="52" t="s">
        <v>719</v>
      </c>
    </row>
    <row r="474" spans="1:69" ht="15.75">
      <c r="A474" s="207" t="s">
        <v>37</v>
      </c>
      <c r="B474" s="208" t="s">
        <v>40</v>
      </c>
      <c r="C474" s="202" t="s">
        <v>35</v>
      </c>
      <c r="D474" s="210" t="s">
        <v>182</v>
      </c>
      <c r="E474" s="24" t="s">
        <v>623</v>
      </c>
      <c r="F474" s="86">
        <v>99</v>
      </c>
      <c r="G474" s="80">
        <v>0</v>
      </c>
      <c r="H474" s="204"/>
      <c r="I474" s="204"/>
      <c r="J474" s="204"/>
      <c r="K474" s="204"/>
      <c r="L474" s="80">
        <v>0</v>
      </c>
      <c r="M474" s="203"/>
      <c r="N474" s="52">
        <v>0</v>
      </c>
      <c r="O474" s="204"/>
      <c r="P474" s="204"/>
      <c r="Q474" s="11">
        <v>6.4947877071000004</v>
      </c>
      <c r="R474" s="204"/>
      <c r="S474" s="204"/>
      <c r="T474" s="53">
        <v>8.0249999999999986</v>
      </c>
      <c r="U474" s="204"/>
      <c r="V474" s="204"/>
      <c r="W474" s="11">
        <v>6.0039795959594997</v>
      </c>
      <c r="X474" s="204"/>
      <c r="Y474" s="204"/>
      <c r="Z474" s="53">
        <v>8.3099999999999987</v>
      </c>
      <c r="AA474" s="204"/>
      <c r="AB474" s="204"/>
      <c r="AC474" s="204"/>
      <c r="AD474" s="204"/>
      <c r="AE474" s="204"/>
      <c r="AF474" s="9">
        <v>2.8601967998218258</v>
      </c>
      <c r="AG474" s="9">
        <v>693</v>
      </c>
      <c r="AH474" s="9">
        <v>0.5671517241126649</v>
      </c>
      <c r="AI474" s="9">
        <v>186</v>
      </c>
      <c r="AJ474" s="9">
        <v>2.0468562874251499</v>
      </c>
      <c r="AK474" s="9" t="s">
        <v>248</v>
      </c>
      <c r="AL474" s="9">
        <v>26</v>
      </c>
      <c r="AM474" s="9">
        <v>3.6352197953632905</v>
      </c>
      <c r="AN474" s="9">
        <v>3.6695652173913045</v>
      </c>
      <c r="AO474" s="73">
        <v>0</v>
      </c>
      <c r="AP474" s="80">
        <v>0</v>
      </c>
      <c r="AQ474" s="80">
        <v>0</v>
      </c>
      <c r="AR474" s="224">
        <v>198</v>
      </c>
      <c r="AS474" s="224" t="s">
        <v>248</v>
      </c>
      <c r="AT474" s="11">
        <v>7562.3879999999999</v>
      </c>
      <c r="AU474" s="11">
        <v>62.512999999999998</v>
      </c>
      <c r="AV474" s="11">
        <v>0</v>
      </c>
      <c r="AW474" s="11">
        <v>198</v>
      </c>
      <c r="AX474" s="203" t="s">
        <v>248</v>
      </c>
      <c r="AY474" s="235" t="s">
        <v>248</v>
      </c>
      <c r="AZ474" s="138">
        <v>125634</v>
      </c>
      <c r="BA474" s="188" t="s">
        <v>248</v>
      </c>
      <c r="BB474" s="188" t="s">
        <v>248</v>
      </c>
      <c r="BC474" s="203" t="s">
        <v>248</v>
      </c>
      <c r="BD474" s="217" t="s">
        <v>61</v>
      </c>
      <c r="BE474" s="201" t="s">
        <v>62</v>
      </c>
      <c r="BF474" s="201" t="s">
        <v>63</v>
      </c>
      <c r="BG474" s="201" t="s">
        <v>196</v>
      </c>
      <c r="BH474" s="456" t="s">
        <v>510</v>
      </c>
      <c r="BI474" s="218" t="s">
        <v>64</v>
      </c>
      <c r="BJ474" s="370">
        <v>214</v>
      </c>
      <c r="BK474" s="370">
        <v>1</v>
      </c>
      <c r="BL474" s="219" t="s">
        <v>65</v>
      </c>
      <c r="BM474" s="52"/>
      <c r="BN474" s="218" t="s">
        <v>343</v>
      </c>
      <c r="BO474" s="217" t="s">
        <v>53</v>
      </c>
      <c r="BP474" s="201" t="s">
        <v>704</v>
      </c>
      <c r="BQ474" s="52" t="s">
        <v>714</v>
      </c>
    </row>
    <row r="475" spans="1:69" ht="15.75">
      <c r="A475" s="207" t="s">
        <v>37</v>
      </c>
      <c r="B475" s="208" t="s">
        <v>40</v>
      </c>
      <c r="C475" s="202" t="s">
        <v>35</v>
      </c>
      <c r="D475" s="210" t="s">
        <v>182</v>
      </c>
      <c r="E475" s="24" t="s">
        <v>623</v>
      </c>
      <c r="F475" s="86">
        <v>87</v>
      </c>
      <c r="G475" s="80">
        <v>0</v>
      </c>
      <c r="H475" s="204"/>
      <c r="I475" s="204"/>
      <c r="J475" s="204"/>
      <c r="K475" s="204"/>
      <c r="L475" s="80">
        <v>0</v>
      </c>
      <c r="M475" s="203"/>
      <c r="N475" s="52">
        <v>0</v>
      </c>
      <c r="O475" s="204"/>
      <c r="P475" s="204"/>
      <c r="Q475" s="11">
        <v>6.6903677931000001</v>
      </c>
      <c r="R475" s="204"/>
      <c r="S475" s="204"/>
      <c r="T475" s="53">
        <v>8.7749999999999986</v>
      </c>
      <c r="U475" s="204"/>
      <c r="V475" s="204"/>
      <c r="W475" s="11">
        <v>6.7250804367816004</v>
      </c>
      <c r="X475" s="204"/>
      <c r="Y475" s="204"/>
      <c r="Z475" s="53">
        <v>8.6624999999999979</v>
      </c>
      <c r="AA475" s="204"/>
      <c r="AB475" s="204"/>
      <c r="AC475" s="204"/>
      <c r="AD475" s="204"/>
      <c r="AE475" s="204"/>
      <c r="AF475" s="9">
        <v>2.9441352010621484</v>
      </c>
      <c r="AG475" s="9">
        <v>608</v>
      </c>
      <c r="AH475" s="9">
        <v>0.47675228523937635</v>
      </c>
      <c r="AI475" s="9">
        <v>85</v>
      </c>
      <c r="AJ475" s="9">
        <v>2.1360000000000001</v>
      </c>
      <c r="AK475" s="9" t="s">
        <v>248</v>
      </c>
      <c r="AL475" s="9">
        <v>32</v>
      </c>
      <c r="AM475" s="9">
        <v>3.3156324442298639</v>
      </c>
      <c r="AN475" s="9">
        <v>3.3812500000000001</v>
      </c>
      <c r="AO475" s="73">
        <v>0</v>
      </c>
      <c r="AP475" s="80">
        <v>0</v>
      </c>
      <c r="AQ475" s="80">
        <v>0</v>
      </c>
      <c r="AR475" s="224">
        <v>174</v>
      </c>
      <c r="AS475" s="224" t="s">
        <v>248</v>
      </c>
      <c r="AT475" s="11">
        <v>6552.433</v>
      </c>
      <c r="AU475" s="11">
        <v>102.176</v>
      </c>
      <c r="AV475" s="11">
        <v>0</v>
      </c>
      <c r="AW475" s="11">
        <v>174</v>
      </c>
      <c r="AX475" s="203" t="s">
        <v>248</v>
      </c>
      <c r="AY475" s="235" t="s">
        <v>248</v>
      </c>
      <c r="AZ475" s="138">
        <v>125634</v>
      </c>
      <c r="BA475" s="188" t="s">
        <v>248</v>
      </c>
      <c r="BB475" s="188" t="s">
        <v>248</v>
      </c>
      <c r="BC475" s="203" t="s">
        <v>248</v>
      </c>
      <c r="BD475" s="217" t="s">
        <v>61</v>
      </c>
      <c r="BE475" s="201" t="s">
        <v>62</v>
      </c>
      <c r="BF475" s="201" t="s">
        <v>63</v>
      </c>
      <c r="BG475" s="201" t="s">
        <v>196</v>
      </c>
      <c r="BH475" s="456" t="s">
        <v>510</v>
      </c>
      <c r="BI475" s="218" t="s">
        <v>66</v>
      </c>
      <c r="BJ475" s="370">
        <v>214</v>
      </c>
      <c r="BK475" s="370">
        <v>7</v>
      </c>
      <c r="BL475" s="219" t="s">
        <v>65</v>
      </c>
      <c r="BM475" s="52"/>
      <c r="BN475" s="218" t="s">
        <v>343</v>
      </c>
      <c r="BO475" s="217" t="s">
        <v>53</v>
      </c>
      <c r="BP475" s="201" t="s">
        <v>704</v>
      </c>
      <c r="BQ475" s="52" t="s">
        <v>714</v>
      </c>
    </row>
    <row r="476" spans="1:69" ht="15.75">
      <c r="A476" s="207" t="s">
        <v>37</v>
      </c>
      <c r="B476" s="208" t="s">
        <v>40</v>
      </c>
      <c r="C476" s="202" t="s">
        <v>35</v>
      </c>
      <c r="D476" s="210" t="s">
        <v>182</v>
      </c>
      <c r="E476" s="24" t="s">
        <v>623</v>
      </c>
      <c r="F476" s="86">
        <v>120</v>
      </c>
      <c r="G476" s="80">
        <v>0</v>
      </c>
      <c r="H476" s="204"/>
      <c r="I476" s="204"/>
      <c r="J476" s="204"/>
      <c r="K476" s="204"/>
      <c r="L476" s="80">
        <v>0</v>
      </c>
      <c r="M476" s="203"/>
      <c r="N476" s="52">
        <v>0</v>
      </c>
      <c r="O476" s="204"/>
      <c r="P476" s="204"/>
      <c r="Q476" s="11">
        <v>6.9782747583000004</v>
      </c>
      <c r="R476" s="204"/>
      <c r="S476" s="204"/>
      <c r="T476" s="53">
        <v>8.7142857142857135</v>
      </c>
      <c r="U476" s="204"/>
      <c r="V476" s="204"/>
      <c r="W476" s="11">
        <v>7.0732581166666</v>
      </c>
      <c r="X476" s="204"/>
      <c r="Y476" s="204"/>
      <c r="Z476" s="53">
        <v>8.6</v>
      </c>
      <c r="AA476" s="204"/>
      <c r="AB476" s="204"/>
      <c r="AC476" s="204"/>
      <c r="AD476" s="204"/>
      <c r="AE476" s="204"/>
      <c r="AF476" s="9">
        <v>3.3825049639221221</v>
      </c>
      <c r="AG476" s="9">
        <v>840</v>
      </c>
      <c r="AH476" s="9">
        <v>0.49606795751055976</v>
      </c>
      <c r="AI476" s="9">
        <v>46</v>
      </c>
      <c r="AJ476" s="9">
        <v>2.4473684210526314</v>
      </c>
      <c r="AK476" s="9" t="s">
        <v>248</v>
      </c>
      <c r="AL476" s="9">
        <v>118</v>
      </c>
      <c r="AM476" s="9">
        <v>3.3899273647234454</v>
      </c>
      <c r="AN476" s="9">
        <v>3.4729729729729728</v>
      </c>
      <c r="AO476" s="73">
        <v>0</v>
      </c>
      <c r="AP476" s="80">
        <v>0</v>
      </c>
      <c r="AQ476" s="80">
        <v>0</v>
      </c>
      <c r="AR476" s="224">
        <v>240</v>
      </c>
      <c r="AS476" s="224" t="s">
        <v>248</v>
      </c>
      <c r="AT476" s="11">
        <v>9138.7260000000006</v>
      </c>
      <c r="AU476" s="11">
        <v>24.673999999999999</v>
      </c>
      <c r="AV476" s="11">
        <v>0</v>
      </c>
      <c r="AW476" s="11">
        <v>240</v>
      </c>
      <c r="AX476" s="203" t="s">
        <v>248</v>
      </c>
      <c r="AY476" s="235" t="s">
        <v>248</v>
      </c>
      <c r="AZ476" s="138">
        <v>125634</v>
      </c>
      <c r="BA476" s="188" t="s">
        <v>248</v>
      </c>
      <c r="BB476" s="188" t="s">
        <v>248</v>
      </c>
      <c r="BC476" s="203" t="s">
        <v>248</v>
      </c>
      <c r="BD476" s="217" t="s">
        <v>61</v>
      </c>
      <c r="BE476" s="201" t="s">
        <v>62</v>
      </c>
      <c r="BF476" s="201" t="s">
        <v>63</v>
      </c>
      <c r="BG476" s="201" t="s">
        <v>196</v>
      </c>
      <c r="BH476" s="456" t="s">
        <v>510</v>
      </c>
      <c r="BI476" s="218" t="s">
        <v>67</v>
      </c>
      <c r="BJ476" s="370">
        <v>214</v>
      </c>
      <c r="BK476" s="370">
        <v>3</v>
      </c>
      <c r="BL476" s="219" t="s">
        <v>65</v>
      </c>
      <c r="BM476" s="52"/>
      <c r="BN476" s="218" t="s">
        <v>343</v>
      </c>
      <c r="BO476" s="217" t="s">
        <v>53</v>
      </c>
      <c r="BP476" s="201" t="s">
        <v>704</v>
      </c>
      <c r="BQ476" s="52" t="s">
        <v>714</v>
      </c>
    </row>
    <row r="477" spans="1:69" ht="15.75">
      <c r="A477" s="207" t="s">
        <v>37</v>
      </c>
      <c r="B477" s="208" t="s">
        <v>40</v>
      </c>
      <c r="C477" s="202" t="s">
        <v>35</v>
      </c>
      <c r="D477" s="210" t="s">
        <v>182</v>
      </c>
      <c r="E477" s="24" t="s">
        <v>623</v>
      </c>
      <c r="F477" s="86">
        <v>52</v>
      </c>
      <c r="G477" s="80">
        <v>1</v>
      </c>
      <c r="H477" s="204"/>
      <c r="I477" s="204"/>
      <c r="J477" s="204"/>
      <c r="K477" s="204"/>
      <c r="L477" s="80">
        <v>0</v>
      </c>
      <c r="M477" s="203"/>
      <c r="N477" s="52">
        <v>0</v>
      </c>
      <c r="O477" s="204"/>
      <c r="P477" s="204"/>
      <c r="Q477" s="11">
        <v>8.3955881569000006</v>
      </c>
      <c r="R477" s="204"/>
      <c r="S477" s="204"/>
      <c r="T477" s="53">
        <v>10.612499999999999</v>
      </c>
      <c r="U477" s="204"/>
      <c r="V477" s="204"/>
      <c r="W477" s="11">
        <v>8.4911174901960003</v>
      </c>
      <c r="X477" s="204"/>
      <c r="Y477" s="204"/>
      <c r="Z477" s="53">
        <v>10.862499999999999</v>
      </c>
      <c r="AA477" s="204"/>
      <c r="AB477" s="204"/>
      <c r="AC477" s="204"/>
      <c r="AD477" s="204"/>
      <c r="AE477" s="204"/>
      <c r="AF477" s="9">
        <v>2.9595918349552428</v>
      </c>
      <c r="AG477" s="9">
        <v>357</v>
      </c>
      <c r="AH477" s="9">
        <v>0.37796447300922725</v>
      </c>
      <c r="AI477" s="9">
        <v>39</v>
      </c>
      <c r="AJ477" s="9">
        <v>2.1588709677419353</v>
      </c>
      <c r="AK477" s="9" t="s">
        <v>248</v>
      </c>
      <c r="AL477" s="9">
        <v>0</v>
      </c>
      <c r="AM477" s="9"/>
      <c r="AN477" s="9"/>
      <c r="AO477" s="73">
        <v>0</v>
      </c>
      <c r="AP477" s="80">
        <v>0</v>
      </c>
      <c r="AQ477" s="80">
        <v>0</v>
      </c>
      <c r="AR477" s="224">
        <v>102</v>
      </c>
      <c r="AS477" s="224" t="s">
        <v>248</v>
      </c>
      <c r="AT477" s="11">
        <v>3830.9690000000001</v>
      </c>
      <c r="AU477" s="11">
        <v>191.99799999999999</v>
      </c>
      <c r="AV477" s="11">
        <v>0</v>
      </c>
      <c r="AW477" s="11">
        <v>102</v>
      </c>
      <c r="AX477" s="203" t="s">
        <v>248</v>
      </c>
      <c r="AY477" s="235" t="s">
        <v>248</v>
      </c>
      <c r="AZ477" s="138">
        <v>125634</v>
      </c>
      <c r="BA477" s="188" t="s">
        <v>248</v>
      </c>
      <c r="BB477" s="188" t="s">
        <v>248</v>
      </c>
      <c r="BC477" s="203" t="s">
        <v>248</v>
      </c>
      <c r="BD477" s="217" t="s">
        <v>61</v>
      </c>
      <c r="BE477" s="201" t="s">
        <v>62</v>
      </c>
      <c r="BF477" s="201" t="s">
        <v>63</v>
      </c>
      <c r="BG477" s="201" t="s">
        <v>196</v>
      </c>
      <c r="BH477" s="456" t="s">
        <v>510</v>
      </c>
      <c r="BI477" s="218" t="s">
        <v>68</v>
      </c>
      <c r="BJ477" s="370">
        <v>214</v>
      </c>
      <c r="BK477" s="370">
        <v>4</v>
      </c>
      <c r="BL477" s="219" t="s">
        <v>65</v>
      </c>
      <c r="BM477" s="52"/>
      <c r="BN477" s="218" t="s">
        <v>343</v>
      </c>
      <c r="BO477" s="217" t="s">
        <v>53</v>
      </c>
      <c r="BP477" s="201" t="s">
        <v>704</v>
      </c>
      <c r="BQ477" s="52" t="s">
        <v>714</v>
      </c>
    </row>
    <row r="478" spans="1:69" ht="15.75">
      <c r="A478" s="207" t="s">
        <v>37</v>
      </c>
      <c r="B478" s="208" t="s">
        <v>40</v>
      </c>
      <c r="C478" s="202" t="s">
        <v>35</v>
      </c>
      <c r="D478" s="210" t="s">
        <v>182</v>
      </c>
      <c r="E478" s="24" t="s">
        <v>605</v>
      </c>
      <c r="F478" s="86">
        <v>45</v>
      </c>
      <c r="G478" s="80">
        <v>0</v>
      </c>
      <c r="H478" s="204"/>
      <c r="I478" s="204"/>
      <c r="J478" s="204"/>
      <c r="K478" s="204"/>
      <c r="L478" s="80">
        <v>0</v>
      </c>
      <c r="M478" s="203"/>
      <c r="N478" s="52">
        <v>0</v>
      </c>
      <c r="O478" s="204"/>
      <c r="P478" s="204"/>
      <c r="Q478" s="11">
        <v>5.5895111111000002</v>
      </c>
      <c r="R478" s="204"/>
      <c r="S478" s="204"/>
      <c r="T478" s="53">
        <v>7.1875</v>
      </c>
      <c r="U478" s="204"/>
      <c r="V478" s="204"/>
      <c r="W478" s="11">
        <v>5.2752443777776996</v>
      </c>
      <c r="X478" s="204"/>
      <c r="Y478" s="204"/>
      <c r="Z478" s="53">
        <v>7.1875</v>
      </c>
      <c r="AA478" s="204"/>
      <c r="AB478" s="204"/>
      <c r="AC478" s="204"/>
      <c r="AD478" s="204"/>
      <c r="AE478" s="204"/>
      <c r="AF478" s="9">
        <v>3.6267301756238179</v>
      </c>
      <c r="AG478" s="9">
        <v>315</v>
      </c>
      <c r="AH478" s="9">
        <v>0.3977555573071469</v>
      </c>
      <c r="AI478" s="9">
        <v>6</v>
      </c>
      <c r="AJ478" s="9">
        <v>2.7708333333333335</v>
      </c>
      <c r="AK478" s="9" t="s">
        <v>248</v>
      </c>
      <c r="AL478" s="9">
        <v>42</v>
      </c>
      <c r="AM478" s="9">
        <v>3.6679932146656271</v>
      </c>
      <c r="AN478" s="9">
        <v>3.6979166666666665</v>
      </c>
      <c r="AO478" s="73">
        <v>0</v>
      </c>
      <c r="AP478" s="80">
        <v>0</v>
      </c>
      <c r="AQ478" s="80">
        <v>0</v>
      </c>
      <c r="AR478" s="224">
        <v>90</v>
      </c>
      <c r="AS478" s="224" t="s">
        <v>248</v>
      </c>
      <c r="AT478" s="11">
        <v>3214.0970000000002</v>
      </c>
      <c r="AU478" s="11">
        <v>0</v>
      </c>
      <c r="AV478" s="11">
        <v>0</v>
      </c>
      <c r="AW478" s="11">
        <v>90</v>
      </c>
      <c r="AX478" s="203" t="s">
        <v>248</v>
      </c>
      <c r="AY478" s="235" t="s">
        <v>248</v>
      </c>
      <c r="AZ478" s="138">
        <v>67159</v>
      </c>
      <c r="BA478" s="188" t="s">
        <v>248</v>
      </c>
      <c r="BB478" s="203" t="s">
        <v>248</v>
      </c>
      <c r="BC478" s="203" t="s">
        <v>248</v>
      </c>
      <c r="BD478" s="217" t="s">
        <v>61</v>
      </c>
      <c r="BE478" s="201" t="s">
        <v>62</v>
      </c>
      <c r="BF478" s="201" t="s">
        <v>63</v>
      </c>
      <c r="BG478" s="201" t="s">
        <v>196</v>
      </c>
      <c r="BH478" s="456" t="s">
        <v>712</v>
      </c>
      <c r="BI478" s="218" t="s">
        <v>64</v>
      </c>
      <c r="BJ478" s="370">
        <v>214</v>
      </c>
      <c r="BK478" s="370">
        <v>1</v>
      </c>
      <c r="BL478" s="219" t="s">
        <v>65</v>
      </c>
      <c r="BM478" s="52"/>
      <c r="BN478" s="218" t="s">
        <v>343</v>
      </c>
      <c r="BO478" s="217" t="s">
        <v>57</v>
      </c>
      <c r="BP478" s="201" t="s">
        <v>681</v>
      </c>
      <c r="BQ478" s="52" t="s">
        <v>717</v>
      </c>
    </row>
    <row r="479" spans="1:69" ht="15.75">
      <c r="A479" s="207" t="s">
        <v>37</v>
      </c>
      <c r="B479" s="208" t="s">
        <v>40</v>
      </c>
      <c r="C479" s="202" t="s">
        <v>35</v>
      </c>
      <c r="D479" s="210" t="s">
        <v>182</v>
      </c>
      <c r="E479" s="24" t="s">
        <v>605</v>
      </c>
      <c r="F479" s="86">
        <v>41</v>
      </c>
      <c r="G479" s="80">
        <v>0</v>
      </c>
      <c r="H479" s="204"/>
      <c r="I479" s="204"/>
      <c r="J479" s="204"/>
      <c r="K479" s="204"/>
      <c r="L479" s="80">
        <v>0</v>
      </c>
      <c r="M479" s="203"/>
      <c r="N479" s="52">
        <v>0</v>
      </c>
      <c r="O479" s="204"/>
      <c r="P479" s="204"/>
      <c r="Q479" s="11">
        <v>7.7188048292999998</v>
      </c>
      <c r="R479" s="204"/>
      <c r="S479" s="204"/>
      <c r="T479" s="53">
        <v>13.158333333333333</v>
      </c>
      <c r="U479" s="204"/>
      <c r="V479" s="204"/>
      <c r="W479" s="11">
        <v>7.7993414146340996</v>
      </c>
      <c r="X479" s="204"/>
      <c r="Y479" s="204"/>
      <c r="Z479" s="53">
        <v>13.158333333333333</v>
      </c>
      <c r="AA479" s="204"/>
      <c r="AB479" s="204"/>
      <c r="AC479" s="204"/>
      <c r="AD479" s="204"/>
      <c r="AE479" s="204"/>
      <c r="AF479" s="9">
        <v>3.0093263664588976</v>
      </c>
      <c r="AG479" s="9">
        <v>287</v>
      </c>
      <c r="AH479" s="9">
        <v>0.62699208611106516</v>
      </c>
      <c r="AI479" s="9">
        <v>68</v>
      </c>
      <c r="AJ479" s="9">
        <v>2.0122727272727272</v>
      </c>
      <c r="AK479" s="9" t="s">
        <v>248</v>
      </c>
      <c r="AL479" s="9">
        <v>40</v>
      </c>
      <c r="AM479" s="9">
        <v>3.0163928593908045</v>
      </c>
      <c r="AN479" s="9">
        <v>3.0277777777777777</v>
      </c>
      <c r="AO479" s="73">
        <v>0</v>
      </c>
      <c r="AP479" s="80">
        <v>0</v>
      </c>
      <c r="AQ479" s="80">
        <v>0</v>
      </c>
      <c r="AR479" s="224">
        <v>82</v>
      </c>
      <c r="AS479" s="224" t="s">
        <v>248</v>
      </c>
      <c r="AT479" s="11">
        <v>2921.0479999999998</v>
      </c>
      <c r="AU479" s="11">
        <v>7.468</v>
      </c>
      <c r="AV479" s="11">
        <v>0</v>
      </c>
      <c r="AW479" s="11">
        <v>82</v>
      </c>
      <c r="AX479" s="203" t="s">
        <v>248</v>
      </c>
      <c r="AY479" s="235" t="s">
        <v>248</v>
      </c>
      <c r="AZ479" s="138">
        <v>67159</v>
      </c>
      <c r="BA479" s="188" t="s">
        <v>248</v>
      </c>
      <c r="BB479" s="203" t="s">
        <v>248</v>
      </c>
      <c r="BC479" s="203" t="s">
        <v>248</v>
      </c>
      <c r="BD479" s="217" t="s">
        <v>61</v>
      </c>
      <c r="BE479" s="201" t="s">
        <v>62</v>
      </c>
      <c r="BF479" s="201" t="s">
        <v>63</v>
      </c>
      <c r="BG479" s="201" t="s">
        <v>196</v>
      </c>
      <c r="BH479" s="455" t="s">
        <v>712</v>
      </c>
      <c r="BI479" s="218" t="s">
        <v>66</v>
      </c>
      <c r="BJ479" s="370">
        <v>214</v>
      </c>
      <c r="BK479" s="370">
        <v>7</v>
      </c>
      <c r="BL479" s="219" t="s">
        <v>65</v>
      </c>
      <c r="BM479" s="52"/>
      <c r="BN479" s="218" t="s">
        <v>343</v>
      </c>
      <c r="BO479" s="217" t="s">
        <v>57</v>
      </c>
      <c r="BP479" s="201" t="s">
        <v>681</v>
      </c>
      <c r="BQ479" s="52" t="s">
        <v>717</v>
      </c>
    </row>
    <row r="480" spans="1:69" ht="15.75">
      <c r="A480" s="207" t="s">
        <v>37</v>
      </c>
      <c r="B480" s="208" t="s">
        <v>40</v>
      </c>
      <c r="C480" s="202" t="s">
        <v>35</v>
      </c>
      <c r="D480" s="210" t="s">
        <v>182</v>
      </c>
      <c r="E480" s="24" t="s">
        <v>605</v>
      </c>
      <c r="F480" s="86">
        <v>40</v>
      </c>
      <c r="G480" s="80">
        <v>0</v>
      </c>
      <c r="H480" s="204"/>
      <c r="I480" s="204"/>
      <c r="J480" s="204"/>
      <c r="K480" s="204"/>
      <c r="L480" s="80">
        <v>0</v>
      </c>
      <c r="M480" s="203"/>
      <c r="N480" s="52">
        <v>0</v>
      </c>
      <c r="O480" s="204"/>
      <c r="P480" s="204"/>
      <c r="Q480" s="11">
        <v>5.8419249500000001</v>
      </c>
      <c r="R480" s="204"/>
      <c r="S480" s="204"/>
      <c r="T480" s="53">
        <v>8.3333333333333339</v>
      </c>
      <c r="U480" s="204"/>
      <c r="V480" s="204"/>
      <c r="W480" s="11">
        <v>5.2619999249999996</v>
      </c>
      <c r="X480" s="204"/>
      <c r="Y480" s="204"/>
      <c r="Z480" s="53">
        <v>8.5</v>
      </c>
      <c r="AA480" s="204"/>
      <c r="AB480" s="204"/>
      <c r="AC480" s="204"/>
      <c r="AD480" s="204"/>
      <c r="AE480" s="204"/>
      <c r="AF480" s="9">
        <v>3.6420000101838794</v>
      </c>
      <c r="AG480" s="9">
        <v>280</v>
      </c>
      <c r="AH480" s="9">
        <v>0.41121238079587985</v>
      </c>
      <c r="AI480" s="9">
        <v>5</v>
      </c>
      <c r="AJ480" s="9">
        <v>2.7045454545454546</v>
      </c>
      <c r="AK480" s="9" t="s">
        <v>248</v>
      </c>
      <c r="AL480" s="9">
        <v>40</v>
      </c>
      <c r="AM480" s="9">
        <v>3.6420000101838794</v>
      </c>
      <c r="AN480" s="9">
        <v>3.686813186813187</v>
      </c>
      <c r="AO480" s="73">
        <v>0</v>
      </c>
      <c r="AP480" s="80">
        <v>0</v>
      </c>
      <c r="AQ480" s="80">
        <v>0</v>
      </c>
      <c r="AR480" s="224">
        <v>80</v>
      </c>
      <c r="AS480" s="224" t="s">
        <v>248</v>
      </c>
      <c r="AT480" s="11">
        <v>2861.6320000000001</v>
      </c>
      <c r="AU480" s="11">
        <v>0</v>
      </c>
      <c r="AV480" s="11">
        <v>0</v>
      </c>
      <c r="AW480" s="11">
        <v>76</v>
      </c>
      <c r="AX480" s="203" t="s">
        <v>248</v>
      </c>
      <c r="AY480" s="235" t="s">
        <v>248</v>
      </c>
      <c r="AZ480" s="138">
        <v>67159</v>
      </c>
      <c r="BA480" s="188" t="s">
        <v>248</v>
      </c>
      <c r="BB480" s="203" t="s">
        <v>248</v>
      </c>
      <c r="BC480" s="203" t="s">
        <v>248</v>
      </c>
      <c r="BD480" s="217" t="s">
        <v>61</v>
      </c>
      <c r="BE480" s="201" t="s">
        <v>62</v>
      </c>
      <c r="BF480" s="201" t="s">
        <v>63</v>
      </c>
      <c r="BG480" s="201" t="s">
        <v>196</v>
      </c>
      <c r="BH480" s="456" t="s">
        <v>712</v>
      </c>
      <c r="BI480" s="218" t="s">
        <v>67</v>
      </c>
      <c r="BJ480" s="370">
        <v>214</v>
      </c>
      <c r="BK480" s="370">
        <v>3</v>
      </c>
      <c r="BL480" s="219" t="s">
        <v>65</v>
      </c>
      <c r="BM480" s="52"/>
      <c r="BN480" s="218" t="s">
        <v>343</v>
      </c>
      <c r="BO480" s="217" t="s">
        <v>57</v>
      </c>
      <c r="BP480" s="201" t="s">
        <v>681</v>
      </c>
      <c r="BQ480" s="52" t="s">
        <v>717</v>
      </c>
    </row>
    <row r="481" spans="1:69" ht="15.75">
      <c r="A481" s="207" t="s">
        <v>37</v>
      </c>
      <c r="B481" s="208" t="s">
        <v>40</v>
      </c>
      <c r="C481" s="202" t="s">
        <v>35</v>
      </c>
      <c r="D481" s="210" t="s">
        <v>182</v>
      </c>
      <c r="E481" s="24" t="s">
        <v>605</v>
      </c>
      <c r="F481" s="86">
        <v>45</v>
      </c>
      <c r="G481" s="80">
        <v>0</v>
      </c>
      <c r="H481" s="204"/>
      <c r="I481" s="204"/>
      <c r="J481" s="204"/>
      <c r="K481" s="204"/>
      <c r="L481" s="80">
        <v>0</v>
      </c>
      <c r="M481" s="203"/>
      <c r="N481" s="52">
        <v>0</v>
      </c>
      <c r="O481" s="204"/>
      <c r="P481" s="204"/>
      <c r="Q481" s="11">
        <v>7.6413555332999996</v>
      </c>
      <c r="R481" s="204"/>
      <c r="S481" s="204"/>
      <c r="T481" s="53">
        <v>9.375</v>
      </c>
      <c r="U481" s="204"/>
      <c r="V481" s="204"/>
      <c r="W481" s="11">
        <v>7.7175999333333003</v>
      </c>
      <c r="X481" s="204"/>
      <c r="Y481" s="204"/>
      <c r="Z481" s="53">
        <v>9.4583333333333339</v>
      </c>
      <c r="AA481" s="204"/>
      <c r="AB481" s="204"/>
      <c r="AC481" s="204"/>
      <c r="AD481" s="204"/>
      <c r="AE481" s="204"/>
      <c r="AF481" s="9">
        <v>2.7407936603303931</v>
      </c>
      <c r="AG481" s="9">
        <v>315</v>
      </c>
      <c r="AH481" s="9">
        <v>0.31587588634423158</v>
      </c>
      <c r="AI481" s="9">
        <v>60</v>
      </c>
      <c r="AJ481" s="9">
        <v>2.0902777777777777</v>
      </c>
      <c r="AK481" s="9" t="s">
        <v>248</v>
      </c>
      <c r="AL481" s="9">
        <v>0</v>
      </c>
      <c r="AM481" s="9"/>
      <c r="AN481" s="9"/>
      <c r="AO481" s="73">
        <v>0</v>
      </c>
      <c r="AP481" s="80">
        <v>0</v>
      </c>
      <c r="AQ481" s="80">
        <v>0</v>
      </c>
      <c r="AR481" s="224">
        <v>90</v>
      </c>
      <c r="AS481" s="224" t="s">
        <v>248</v>
      </c>
      <c r="AT481" s="11">
        <v>3217.1260000000002</v>
      </c>
      <c r="AU481" s="11">
        <v>0</v>
      </c>
      <c r="AV481" s="11">
        <v>0</v>
      </c>
      <c r="AW481" s="11">
        <v>90</v>
      </c>
      <c r="AX481" s="203" t="s">
        <v>248</v>
      </c>
      <c r="AY481" s="235" t="s">
        <v>248</v>
      </c>
      <c r="AZ481" s="138">
        <v>67159</v>
      </c>
      <c r="BA481" s="188" t="s">
        <v>248</v>
      </c>
      <c r="BB481" s="203" t="s">
        <v>248</v>
      </c>
      <c r="BC481" s="203" t="s">
        <v>248</v>
      </c>
      <c r="BD481" s="217" t="s">
        <v>61</v>
      </c>
      <c r="BE481" s="201" t="s">
        <v>62</v>
      </c>
      <c r="BF481" s="201" t="s">
        <v>63</v>
      </c>
      <c r="BG481" s="201" t="s">
        <v>196</v>
      </c>
      <c r="BH481" s="456" t="s">
        <v>712</v>
      </c>
      <c r="BI481" s="218" t="s">
        <v>68</v>
      </c>
      <c r="BJ481" s="370">
        <v>214</v>
      </c>
      <c r="BK481" s="370">
        <v>4</v>
      </c>
      <c r="BL481" s="219" t="s">
        <v>65</v>
      </c>
      <c r="BM481" s="52"/>
      <c r="BN481" s="218" t="s">
        <v>343</v>
      </c>
      <c r="BO481" s="217" t="s">
        <v>57</v>
      </c>
      <c r="BP481" s="201" t="s">
        <v>681</v>
      </c>
      <c r="BQ481" s="52" t="s">
        <v>717</v>
      </c>
    </row>
    <row r="482" spans="1:69" ht="15.75">
      <c r="A482" s="207" t="s">
        <v>37</v>
      </c>
      <c r="B482" s="208" t="s">
        <v>40</v>
      </c>
      <c r="C482" s="202" t="s">
        <v>35</v>
      </c>
      <c r="D482" s="210" t="s">
        <v>182</v>
      </c>
      <c r="E482" s="24" t="s">
        <v>659</v>
      </c>
      <c r="F482" s="86">
        <v>40</v>
      </c>
      <c r="G482" s="80">
        <v>0</v>
      </c>
      <c r="H482" s="204"/>
      <c r="I482" s="204"/>
      <c r="J482" s="204"/>
      <c r="K482" s="204"/>
      <c r="L482" s="80">
        <v>0</v>
      </c>
      <c r="M482" s="203"/>
      <c r="N482" s="52">
        <v>0</v>
      </c>
      <c r="O482" s="204"/>
      <c r="P482" s="204"/>
      <c r="Q482" s="11">
        <v>5.9338748250000002</v>
      </c>
      <c r="R482" s="204"/>
      <c r="S482" s="204"/>
      <c r="T482" s="53">
        <v>6.875</v>
      </c>
      <c r="U482" s="204"/>
      <c r="V482" s="204"/>
      <c r="W482" s="11">
        <v>6.0979998750000002</v>
      </c>
      <c r="X482" s="204"/>
      <c r="Y482" s="204"/>
      <c r="Z482" s="53">
        <v>7</v>
      </c>
      <c r="AA482" s="204"/>
      <c r="AB482" s="204"/>
      <c r="AC482" s="204"/>
      <c r="AD482" s="204"/>
      <c r="AE482" s="204"/>
      <c r="AF482" s="9">
        <v>3.5463928729295739</v>
      </c>
      <c r="AG482" s="9">
        <v>280</v>
      </c>
      <c r="AH482" s="9">
        <v>0.42302748485670338</v>
      </c>
      <c r="AI482" s="9">
        <v>6</v>
      </c>
      <c r="AJ482" s="9">
        <v>2.6481481481481479</v>
      </c>
      <c r="AK482" s="9" t="s">
        <v>248</v>
      </c>
      <c r="AL482" s="9">
        <v>40</v>
      </c>
      <c r="AM482" s="9">
        <v>3.5463928729295739</v>
      </c>
      <c r="AN482" s="9">
        <v>3.6183431952662723</v>
      </c>
      <c r="AO482" s="73">
        <v>0</v>
      </c>
      <c r="AP482" s="80">
        <v>0</v>
      </c>
      <c r="AQ482" s="80">
        <v>0</v>
      </c>
      <c r="AR482" s="224">
        <v>80</v>
      </c>
      <c r="AS482" s="224" t="s">
        <v>248</v>
      </c>
      <c r="AT482" s="11">
        <v>2875.973</v>
      </c>
      <c r="AU482" s="11">
        <v>0</v>
      </c>
      <c r="AV482" s="11">
        <v>0</v>
      </c>
      <c r="AW482" s="11">
        <v>80</v>
      </c>
      <c r="AX482" s="203" t="s">
        <v>248</v>
      </c>
      <c r="AY482" s="235" t="s">
        <v>248</v>
      </c>
      <c r="AZ482" s="138">
        <v>5578</v>
      </c>
      <c r="BA482" s="188" t="s">
        <v>248</v>
      </c>
      <c r="BB482" s="203" t="s">
        <v>248</v>
      </c>
      <c r="BC482" s="203" t="s">
        <v>248</v>
      </c>
      <c r="BD482" s="217" t="s">
        <v>61</v>
      </c>
      <c r="BE482" s="201" t="s">
        <v>62</v>
      </c>
      <c r="BF482" s="201" t="s">
        <v>63</v>
      </c>
      <c r="BG482" s="201" t="s">
        <v>196</v>
      </c>
      <c r="BH482" s="456" t="s">
        <v>513</v>
      </c>
      <c r="BI482" s="218" t="s">
        <v>64</v>
      </c>
      <c r="BJ482" s="370">
        <v>214</v>
      </c>
      <c r="BK482" s="370">
        <v>1</v>
      </c>
      <c r="BL482" s="219" t="s">
        <v>65</v>
      </c>
      <c r="BM482" s="52"/>
      <c r="BN482" s="218" t="s">
        <v>343</v>
      </c>
      <c r="BO482" s="217" t="s">
        <v>90</v>
      </c>
      <c r="BP482" s="201" t="s">
        <v>696</v>
      </c>
      <c r="BQ482" s="52" t="s">
        <v>719</v>
      </c>
    </row>
    <row r="483" spans="1:69" ht="15.75">
      <c r="A483" s="207" t="s">
        <v>37</v>
      </c>
      <c r="B483" s="208" t="s">
        <v>40</v>
      </c>
      <c r="C483" s="202" t="s">
        <v>35</v>
      </c>
      <c r="D483" s="210" t="s">
        <v>182</v>
      </c>
      <c r="E483" s="24" t="s">
        <v>659</v>
      </c>
      <c r="F483" s="86">
        <v>40</v>
      </c>
      <c r="G483" s="80">
        <v>0</v>
      </c>
      <c r="H483" s="204"/>
      <c r="I483" s="204"/>
      <c r="J483" s="204"/>
      <c r="K483" s="204"/>
      <c r="L483" s="80">
        <v>0</v>
      </c>
      <c r="M483" s="203"/>
      <c r="N483" s="52">
        <v>0</v>
      </c>
      <c r="O483" s="204"/>
      <c r="P483" s="204"/>
      <c r="Q483" s="11">
        <v>6.470149675</v>
      </c>
      <c r="R483" s="204"/>
      <c r="S483" s="204"/>
      <c r="T483" s="53">
        <v>9</v>
      </c>
      <c r="U483" s="204"/>
      <c r="V483" s="204"/>
      <c r="W483" s="11">
        <v>6.52974985</v>
      </c>
      <c r="X483" s="204"/>
      <c r="Y483" s="204"/>
      <c r="Z483" s="53">
        <v>9</v>
      </c>
      <c r="AA483" s="204"/>
      <c r="AB483" s="204"/>
      <c r="AC483" s="204"/>
      <c r="AD483" s="204"/>
      <c r="AE483" s="204"/>
      <c r="AF483" s="9">
        <v>3.43850000500679</v>
      </c>
      <c r="AG483" s="9">
        <v>280</v>
      </c>
      <c r="AH483" s="9">
        <v>0.542718758468556</v>
      </c>
      <c r="AI483" s="9">
        <v>26</v>
      </c>
      <c r="AJ483" s="9">
        <v>2.25</v>
      </c>
      <c r="AK483" s="9" t="s">
        <v>248</v>
      </c>
      <c r="AL483" s="9">
        <v>40</v>
      </c>
      <c r="AM483" s="9">
        <v>3.43850000500679</v>
      </c>
      <c r="AN483" s="9">
        <v>3.5827814569536423</v>
      </c>
      <c r="AO483" s="73">
        <v>0</v>
      </c>
      <c r="AP483" s="80">
        <v>0</v>
      </c>
      <c r="AQ483" s="80">
        <v>0</v>
      </c>
      <c r="AR483" s="224">
        <v>80</v>
      </c>
      <c r="AS483" s="224" t="s">
        <v>248</v>
      </c>
      <c r="AT483" s="11">
        <v>2877.857</v>
      </c>
      <c r="AU483" s="11">
        <v>0</v>
      </c>
      <c r="AV483" s="11">
        <v>0</v>
      </c>
      <c r="AW483" s="11">
        <v>80</v>
      </c>
      <c r="AX483" s="203" t="s">
        <v>248</v>
      </c>
      <c r="AY483" s="235" t="s">
        <v>248</v>
      </c>
      <c r="AZ483" s="138">
        <v>5578</v>
      </c>
      <c r="BA483" s="188" t="s">
        <v>248</v>
      </c>
      <c r="BB483" s="203" t="s">
        <v>248</v>
      </c>
      <c r="BC483" s="203" t="s">
        <v>248</v>
      </c>
      <c r="BD483" s="217" t="s">
        <v>61</v>
      </c>
      <c r="BE483" s="201" t="s">
        <v>62</v>
      </c>
      <c r="BF483" s="201" t="s">
        <v>63</v>
      </c>
      <c r="BG483" s="201" t="s">
        <v>196</v>
      </c>
      <c r="BH483" s="455" t="s">
        <v>513</v>
      </c>
      <c r="BI483" s="218" t="s">
        <v>66</v>
      </c>
      <c r="BJ483" s="370">
        <v>214</v>
      </c>
      <c r="BK483" s="370">
        <v>7</v>
      </c>
      <c r="BL483" s="219" t="s">
        <v>65</v>
      </c>
      <c r="BM483" s="52"/>
      <c r="BN483" s="218" t="s">
        <v>343</v>
      </c>
      <c r="BO483" s="217" t="s">
        <v>90</v>
      </c>
      <c r="BP483" s="201" t="s">
        <v>696</v>
      </c>
      <c r="BQ483" s="52" t="s">
        <v>719</v>
      </c>
    </row>
    <row r="484" spans="1:69" ht="15.75">
      <c r="A484" s="207" t="s">
        <v>37</v>
      </c>
      <c r="B484" s="208" t="s">
        <v>40</v>
      </c>
      <c r="C484" s="202" t="s">
        <v>35</v>
      </c>
      <c r="D484" s="210" t="s">
        <v>182</v>
      </c>
      <c r="E484" s="24" t="s">
        <v>659</v>
      </c>
      <c r="F484" s="86">
        <v>3</v>
      </c>
      <c r="G484" s="80">
        <v>0</v>
      </c>
      <c r="H484" s="204"/>
      <c r="I484" s="204"/>
      <c r="J484" s="204"/>
      <c r="K484" s="204"/>
      <c r="L484" s="80">
        <v>0</v>
      </c>
      <c r="M484" s="203"/>
      <c r="N484" s="52">
        <v>0</v>
      </c>
      <c r="O484" s="204"/>
      <c r="P484" s="204"/>
      <c r="Q484" s="11">
        <v>8.5549999999999997</v>
      </c>
      <c r="R484" s="204"/>
      <c r="S484" s="204"/>
      <c r="T484" s="53">
        <v>9.9250000000000007</v>
      </c>
      <c r="U484" s="204"/>
      <c r="V484" s="204"/>
      <c r="W484" s="11">
        <v>8.6403333333333006</v>
      </c>
      <c r="X484" s="204"/>
      <c r="Y484" s="204"/>
      <c r="Z484" s="53">
        <v>9.9250000000000007</v>
      </c>
      <c r="AA484" s="204"/>
      <c r="AB484" s="204"/>
      <c r="AC484" s="204"/>
      <c r="AD484" s="204"/>
      <c r="AE484" s="204"/>
      <c r="AF484" s="9">
        <v>3.1628571521668207</v>
      </c>
      <c r="AG484" s="9">
        <v>21</v>
      </c>
      <c r="AH484" s="9">
        <v>0.92838826032256672</v>
      </c>
      <c r="AI484" s="9">
        <v>6</v>
      </c>
      <c r="AJ484" s="9">
        <v>1.6312500000000001</v>
      </c>
      <c r="AK484" s="9" t="s">
        <v>248</v>
      </c>
      <c r="AL484" s="9">
        <v>3</v>
      </c>
      <c r="AM484" s="9">
        <v>3.1628571521668207</v>
      </c>
      <c r="AN484" s="9">
        <v>3.59375</v>
      </c>
      <c r="AO484" s="73">
        <v>0</v>
      </c>
      <c r="AP484" s="80">
        <v>0</v>
      </c>
      <c r="AQ484" s="80">
        <v>0</v>
      </c>
      <c r="AR484" s="224">
        <v>6</v>
      </c>
      <c r="AS484" s="224" t="s">
        <v>248</v>
      </c>
      <c r="AT484" s="11">
        <v>214.50800000000001</v>
      </c>
      <c r="AU484" s="11">
        <v>0</v>
      </c>
      <c r="AV484" s="11">
        <v>0</v>
      </c>
      <c r="AW484" s="11">
        <v>6</v>
      </c>
      <c r="AX484" s="203" t="s">
        <v>248</v>
      </c>
      <c r="AY484" s="235" t="s">
        <v>248</v>
      </c>
      <c r="AZ484" s="138">
        <v>5578</v>
      </c>
      <c r="BA484" s="188" t="s">
        <v>248</v>
      </c>
      <c r="BB484" s="203" t="s">
        <v>248</v>
      </c>
      <c r="BC484" s="203" t="s">
        <v>248</v>
      </c>
      <c r="BD484" s="217" t="s">
        <v>61</v>
      </c>
      <c r="BE484" s="201" t="s">
        <v>62</v>
      </c>
      <c r="BF484" s="201" t="s">
        <v>63</v>
      </c>
      <c r="BG484" s="201" t="s">
        <v>196</v>
      </c>
      <c r="BH484" s="456" t="s">
        <v>513</v>
      </c>
      <c r="BI484" s="218" t="s">
        <v>67</v>
      </c>
      <c r="BJ484" s="370">
        <v>214</v>
      </c>
      <c r="BK484" s="370">
        <v>3</v>
      </c>
      <c r="BL484" s="219" t="s">
        <v>65</v>
      </c>
      <c r="BM484" s="52"/>
      <c r="BN484" s="218" t="s">
        <v>343</v>
      </c>
      <c r="BO484" s="217" t="s">
        <v>90</v>
      </c>
      <c r="BP484" s="201" t="s">
        <v>696</v>
      </c>
      <c r="BQ484" s="52" t="s">
        <v>719</v>
      </c>
    </row>
    <row r="485" spans="1:69" ht="15.75">
      <c r="A485" s="207" t="s">
        <v>37</v>
      </c>
      <c r="B485" s="208" t="s">
        <v>40</v>
      </c>
      <c r="C485" s="202" t="s">
        <v>35</v>
      </c>
      <c r="D485" s="210" t="s">
        <v>182</v>
      </c>
      <c r="E485" s="24" t="s">
        <v>659</v>
      </c>
      <c r="F485" s="86"/>
      <c r="G485" s="80"/>
      <c r="H485" s="204"/>
      <c r="I485" s="204"/>
      <c r="J485" s="204"/>
      <c r="K485" s="204"/>
      <c r="L485" s="80"/>
      <c r="M485" s="203"/>
      <c r="N485" s="52"/>
      <c r="O485" s="204"/>
      <c r="P485" s="204"/>
      <c r="Q485" s="11"/>
      <c r="R485" s="204"/>
      <c r="S485" s="204"/>
      <c r="T485" s="53"/>
      <c r="U485" s="204"/>
      <c r="V485" s="204"/>
      <c r="W485" s="11"/>
      <c r="X485" s="204"/>
      <c r="Y485" s="204"/>
      <c r="Z485" s="53"/>
      <c r="AA485" s="204"/>
      <c r="AB485" s="204"/>
      <c r="AC485" s="204"/>
      <c r="AD485" s="204"/>
      <c r="AE485" s="204"/>
      <c r="AF485" s="9"/>
      <c r="AG485" s="9"/>
      <c r="AH485" s="9"/>
      <c r="AI485" s="9"/>
      <c r="AJ485" s="9"/>
      <c r="AK485" s="9" t="s">
        <v>248</v>
      </c>
      <c r="AL485" s="9">
        <v>0</v>
      </c>
      <c r="AM485" s="9"/>
      <c r="AN485" s="9"/>
      <c r="AO485" s="73"/>
      <c r="AP485" s="80"/>
      <c r="AQ485" s="80"/>
      <c r="AR485" s="224"/>
      <c r="AS485" s="224" t="s">
        <v>248</v>
      </c>
      <c r="AT485" s="11"/>
      <c r="AU485" s="11"/>
      <c r="AV485" s="11"/>
      <c r="AW485" s="11"/>
      <c r="AX485" s="203" t="s">
        <v>248</v>
      </c>
      <c r="AY485" s="235" t="s">
        <v>248</v>
      </c>
      <c r="AZ485" s="138">
        <v>5578</v>
      </c>
      <c r="BA485" s="188" t="s">
        <v>248</v>
      </c>
      <c r="BB485" s="203" t="s">
        <v>248</v>
      </c>
      <c r="BC485" s="203" t="s">
        <v>248</v>
      </c>
      <c r="BD485" s="217" t="s">
        <v>61</v>
      </c>
      <c r="BE485" s="201" t="s">
        <v>62</v>
      </c>
      <c r="BF485" s="201" t="s">
        <v>63</v>
      </c>
      <c r="BG485" s="201" t="s">
        <v>196</v>
      </c>
      <c r="BH485" s="456" t="s">
        <v>513</v>
      </c>
      <c r="BI485" s="218" t="s">
        <v>68</v>
      </c>
      <c r="BJ485" s="370">
        <v>214</v>
      </c>
      <c r="BK485" s="370">
        <v>4</v>
      </c>
      <c r="BL485" s="219" t="s">
        <v>65</v>
      </c>
      <c r="BM485" s="52"/>
      <c r="BN485" s="218" t="s">
        <v>343</v>
      </c>
      <c r="BO485" s="217" t="s">
        <v>90</v>
      </c>
      <c r="BP485" s="201" t="s">
        <v>696</v>
      </c>
      <c r="BQ485" s="52" t="s">
        <v>719</v>
      </c>
    </row>
    <row r="486" spans="1:69" ht="15.75">
      <c r="A486" s="207" t="s">
        <v>37</v>
      </c>
      <c r="B486" s="208" t="s">
        <v>40</v>
      </c>
      <c r="C486" s="202" t="s">
        <v>35</v>
      </c>
      <c r="D486" s="210" t="s">
        <v>182</v>
      </c>
      <c r="E486" s="24" t="s">
        <v>624</v>
      </c>
      <c r="F486" s="86">
        <v>86</v>
      </c>
      <c r="G486" s="80">
        <v>0</v>
      </c>
      <c r="H486" s="204"/>
      <c r="I486" s="204"/>
      <c r="J486" s="204"/>
      <c r="K486" s="204"/>
      <c r="L486" s="80">
        <v>1</v>
      </c>
      <c r="M486" s="203"/>
      <c r="N486" s="52">
        <v>0</v>
      </c>
      <c r="O486" s="204"/>
      <c r="P486" s="204"/>
      <c r="Q486" s="11">
        <v>6.0607056941000002</v>
      </c>
      <c r="R486" s="204"/>
      <c r="S486" s="204"/>
      <c r="T486" s="53">
        <v>7.7750000000000004</v>
      </c>
      <c r="U486" s="204"/>
      <c r="V486" s="204"/>
      <c r="W486" s="11">
        <v>5.8518233058823004</v>
      </c>
      <c r="X486" s="204"/>
      <c r="Y486" s="204"/>
      <c r="Z486" s="53">
        <v>7.6749999999999998</v>
      </c>
      <c r="AA486" s="204"/>
      <c r="AB486" s="204"/>
      <c r="AC486" s="204"/>
      <c r="AD486" s="204"/>
      <c r="AE486" s="204"/>
      <c r="AF486" s="9">
        <v>3.1317815239689928</v>
      </c>
      <c r="AG486" s="9">
        <v>595</v>
      </c>
      <c r="AH486" s="9">
        <v>0.62304556764513619</v>
      </c>
      <c r="AI486" s="9">
        <v>102</v>
      </c>
      <c r="AJ486" s="9">
        <v>2.0941011235955056</v>
      </c>
      <c r="AK486" s="9" t="s">
        <v>248</v>
      </c>
      <c r="AL486" s="9">
        <v>40</v>
      </c>
      <c r="AM486" s="9">
        <v>3.6969642979758128</v>
      </c>
      <c r="AN486" s="9">
        <v>3.7051282051282053</v>
      </c>
      <c r="AO486" s="73">
        <v>0</v>
      </c>
      <c r="AP486" s="80">
        <v>0</v>
      </c>
      <c r="AQ486" s="80">
        <v>0</v>
      </c>
      <c r="AR486" s="224">
        <v>172</v>
      </c>
      <c r="AS486" s="224" t="s">
        <v>248</v>
      </c>
      <c r="AT486" s="11">
        <v>6520.384</v>
      </c>
      <c r="AU486" s="11">
        <v>0</v>
      </c>
      <c r="AV486" s="11">
        <v>0</v>
      </c>
      <c r="AW486" s="11">
        <v>172</v>
      </c>
      <c r="AX486" s="203" t="s">
        <v>248</v>
      </c>
      <c r="AY486" s="235" t="s">
        <v>248</v>
      </c>
      <c r="AZ486" s="138">
        <v>46870</v>
      </c>
      <c r="BA486" s="188" t="s">
        <v>248</v>
      </c>
      <c r="BB486" s="188" t="s">
        <v>248</v>
      </c>
      <c r="BC486" s="203" t="s">
        <v>248</v>
      </c>
      <c r="BD486" s="217" t="s">
        <v>61</v>
      </c>
      <c r="BE486" s="201" t="s">
        <v>62</v>
      </c>
      <c r="BF486" s="201" t="s">
        <v>63</v>
      </c>
      <c r="BG486" s="201" t="s">
        <v>196</v>
      </c>
      <c r="BH486" s="456" t="s">
        <v>510</v>
      </c>
      <c r="BI486" s="218" t="s">
        <v>64</v>
      </c>
      <c r="BJ486" s="370">
        <v>214</v>
      </c>
      <c r="BK486" s="370">
        <v>1</v>
      </c>
      <c r="BL486" s="219" t="s">
        <v>65</v>
      </c>
      <c r="BM486" s="52"/>
      <c r="BN486" s="218" t="s">
        <v>343</v>
      </c>
      <c r="BO486" s="217" t="s">
        <v>53</v>
      </c>
      <c r="BP486" s="201" t="s">
        <v>704</v>
      </c>
      <c r="BQ486" s="52" t="s">
        <v>714</v>
      </c>
    </row>
    <row r="487" spans="1:69" ht="15.75">
      <c r="A487" s="207" t="s">
        <v>37</v>
      </c>
      <c r="B487" s="208" t="s">
        <v>40</v>
      </c>
      <c r="C487" s="202" t="s">
        <v>35</v>
      </c>
      <c r="D487" s="210" t="s">
        <v>182</v>
      </c>
      <c r="E487" s="24" t="s">
        <v>624</v>
      </c>
      <c r="F487" s="86">
        <v>81</v>
      </c>
      <c r="G487" s="80">
        <v>0</v>
      </c>
      <c r="H487" s="204"/>
      <c r="I487" s="204"/>
      <c r="J487" s="204"/>
      <c r="K487" s="204"/>
      <c r="L487" s="80">
        <v>0</v>
      </c>
      <c r="M487" s="203"/>
      <c r="N487" s="52">
        <v>0</v>
      </c>
      <c r="O487" s="204"/>
      <c r="P487" s="204"/>
      <c r="Q487" s="11">
        <v>6.5522714321000004</v>
      </c>
      <c r="R487" s="204"/>
      <c r="S487" s="204"/>
      <c r="T487" s="53">
        <v>8.2375000000000007</v>
      </c>
      <c r="U487" s="204"/>
      <c r="V487" s="204"/>
      <c r="W487" s="11">
        <v>6.6231109259259</v>
      </c>
      <c r="X487" s="204"/>
      <c r="Y487" s="204"/>
      <c r="Z487" s="53">
        <v>8.4875000000000007</v>
      </c>
      <c r="AA487" s="204"/>
      <c r="AB487" s="204"/>
      <c r="AC487" s="204"/>
      <c r="AD487" s="204"/>
      <c r="AE487" s="204"/>
      <c r="AF487" s="9">
        <v>3.0239858900638699</v>
      </c>
      <c r="AG487" s="9">
        <v>567</v>
      </c>
      <c r="AH487" s="9">
        <v>0.48095194594317769</v>
      </c>
      <c r="AI487" s="9">
        <v>59</v>
      </c>
      <c r="AJ487" s="9">
        <v>2.2213636363636362</v>
      </c>
      <c r="AK487" s="9" t="s">
        <v>248</v>
      </c>
      <c r="AL487" s="9">
        <v>37</v>
      </c>
      <c r="AM487" s="9">
        <v>3.3363706586904054</v>
      </c>
      <c r="AN487" s="9">
        <v>3.4077380952380953</v>
      </c>
      <c r="AO487" s="73">
        <v>0</v>
      </c>
      <c r="AP487" s="80">
        <v>0</v>
      </c>
      <c r="AQ487" s="80">
        <v>0</v>
      </c>
      <c r="AR487" s="224">
        <v>162</v>
      </c>
      <c r="AS487" s="224" t="s">
        <v>248</v>
      </c>
      <c r="AT487" s="11">
        <v>6072.1670000000004</v>
      </c>
      <c r="AU487" s="11">
        <v>0</v>
      </c>
      <c r="AV487" s="11">
        <v>0</v>
      </c>
      <c r="AW487" s="11">
        <v>162</v>
      </c>
      <c r="AX487" s="203" t="s">
        <v>248</v>
      </c>
      <c r="AY487" s="235" t="s">
        <v>248</v>
      </c>
      <c r="AZ487" s="138">
        <v>46870</v>
      </c>
      <c r="BA487" s="188" t="s">
        <v>248</v>
      </c>
      <c r="BB487" s="188" t="s">
        <v>248</v>
      </c>
      <c r="BC487" s="203" t="s">
        <v>248</v>
      </c>
      <c r="BD487" s="217" t="s">
        <v>61</v>
      </c>
      <c r="BE487" s="201" t="s">
        <v>62</v>
      </c>
      <c r="BF487" s="201" t="s">
        <v>63</v>
      </c>
      <c r="BG487" s="201" t="s">
        <v>196</v>
      </c>
      <c r="BH487" s="456" t="s">
        <v>510</v>
      </c>
      <c r="BI487" s="218" t="s">
        <v>66</v>
      </c>
      <c r="BJ487" s="370">
        <v>214</v>
      </c>
      <c r="BK487" s="370">
        <v>7</v>
      </c>
      <c r="BL487" s="219" t="s">
        <v>65</v>
      </c>
      <c r="BM487" s="52"/>
      <c r="BN487" s="218" t="s">
        <v>343</v>
      </c>
      <c r="BO487" s="217" t="s">
        <v>53</v>
      </c>
      <c r="BP487" s="201" t="s">
        <v>704</v>
      </c>
      <c r="BQ487" s="52" t="s">
        <v>714</v>
      </c>
    </row>
    <row r="488" spans="1:69" ht="15.75">
      <c r="A488" s="207" t="s">
        <v>37</v>
      </c>
      <c r="B488" s="208" t="s">
        <v>40</v>
      </c>
      <c r="C488" s="202" t="s">
        <v>35</v>
      </c>
      <c r="D488" s="210" t="s">
        <v>182</v>
      </c>
      <c r="E488" s="24" t="s">
        <v>624</v>
      </c>
      <c r="F488" s="86">
        <v>89</v>
      </c>
      <c r="G488" s="80">
        <v>0</v>
      </c>
      <c r="H488" s="204"/>
      <c r="I488" s="204"/>
      <c r="J488" s="204"/>
      <c r="K488" s="204"/>
      <c r="L488" s="80">
        <v>0</v>
      </c>
      <c r="M488" s="203"/>
      <c r="N488" s="52">
        <v>1</v>
      </c>
      <c r="O488" s="204"/>
      <c r="P488" s="204"/>
      <c r="Q488" s="11">
        <v>6.9037863257999996</v>
      </c>
      <c r="R488" s="204"/>
      <c r="S488" s="204"/>
      <c r="T488" s="53">
        <v>8.4550000000000001</v>
      </c>
      <c r="U488" s="204"/>
      <c r="V488" s="204"/>
      <c r="W488" s="11">
        <v>6.9825951910111996</v>
      </c>
      <c r="X488" s="204"/>
      <c r="Y488" s="204"/>
      <c r="Z488" s="53">
        <v>8.2583333333333329</v>
      </c>
      <c r="AA488" s="204"/>
      <c r="AB488" s="204"/>
      <c r="AC488" s="204"/>
      <c r="AD488" s="204"/>
      <c r="AE488" s="204"/>
      <c r="AF488" s="9">
        <v>3.4231168896733943</v>
      </c>
      <c r="AG488" s="9">
        <v>623</v>
      </c>
      <c r="AH488" s="9">
        <v>0.49533313096707132</v>
      </c>
      <c r="AI488" s="9">
        <v>29</v>
      </c>
      <c r="AJ488" s="9">
        <v>2.5108585858585859</v>
      </c>
      <c r="AK488" s="9" t="s">
        <v>248</v>
      </c>
      <c r="AL488" s="9">
        <v>89</v>
      </c>
      <c r="AM488" s="9">
        <v>3.4231168896733943</v>
      </c>
      <c r="AN488" s="9">
        <v>3.5347896440129452</v>
      </c>
      <c r="AO488" s="73">
        <v>0</v>
      </c>
      <c r="AP488" s="80">
        <v>0</v>
      </c>
      <c r="AQ488" s="80">
        <v>0</v>
      </c>
      <c r="AR488" s="224">
        <v>178</v>
      </c>
      <c r="AS488" s="224" t="s">
        <v>248</v>
      </c>
      <c r="AT488" s="11">
        <v>6756.7719999999999</v>
      </c>
      <c r="AU488" s="11">
        <v>0</v>
      </c>
      <c r="AV488" s="11">
        <v>0</v>
      </c>
      <c r="AW488" s="11">
        <v>178</v>
      </c>
      <c r="AX488" s="203" t="s">
        <v>248</v>
      </c>
      <c r="AY488" s="235" t="s">
        <v>248</v>
      </c>
      <c r="AZ488" s="138">
        <v>46870</v>
      </c>
      <c r="BA488" s="188" t="s">
        <v>248</v>
      </c>
      <c r="BB488" s="188" t="s">
        <v>248</v>
      </c>
      <c r="BC488" s="203" t="s">
        <v>248</v>
      </c>
      <c r="BD488" s="217" t="s">
        <v>61</v>
      </c>
      <c r="BE488" s="201" t="s">
        <v>62</v>
      </c>
      <c r="BF488" s="201" t="s">
        <v>63</v>
      </c>
      <c r="BG488" s="201" t="s">
        <v>196</v>
      </c>
      <c r="BH488" s="456" t="s">
        <v>510</v>
      </c>
      <c r="BI488" s="218" t="s">
        <v>67</v>
      </c>
      <c r="BJ488" s="370">
        <v>214</v>
      </c>
      <c r="BK488" s="370">
        <v>3</v>
      </c>
      <c r="BL488" s="219" t="s">
        <v>65</v>
      </c>
      <c r="BM488" s="52"/>
      <c r="BN488" s="218" t="s">
        <v>343</v>
      </c>
      <c r="BO488" s="217" t="s">
        <v>53</v>
      </c>
      <c r="BP488" s="201" t="s">
        <v>704</v>
      </c>
      <c r="BQ488" s="52" t="s">
        <v>714</v>
      </c>
    </row>
    <row r="489" spans="1:69" ht="15.75">
      <c r="A489" s="207" t="s">
        <v>37</v>
      </c>
      <c r="B489" s="208" t="s">
        <v>40</v>
      </c>
      <c r="C489" s="202" t="s">
        <v>35</v>
      </c>
      <c r="D489" s="210" t="s">
        <v>182</v>
      </c>
      <c r="E489" s="24" t="s">
        <v>624</v>
      </c>
      <c r="F489" s="86">
        <v>45</v>
      </c>
      <c r="G489" s="80">
        <v>0</v>
      </c>
      <c r="H489" s="204"/>
      <c r="I489" s="204"/>
      <c r="J489" s="204"/>
      <c r="K489" s="204"/>
      <c r="L489" s="80">
        <v>0</v>
      </c>
      <c r="M489" s="203"/>
      <c r="N489" s="52">
        <v>0</v>
      </c>
      <c r="O489" s="204"/>
      <c r="P489" s="204"/>
      <c r="Q489" s="11">
        <v>8.0467775111000002</v>
      </c>
      <c r="R489" s="204"/>
      <c r="S489" s="204"/>
      <c r="T489" s="53">
        <v>9.6875</v>
      </c>
      <c r="U489" s="204"/>
      <c r="V489" s="204"/>
      <c r="W489" s="11">
        <v>8.1205553111111008</v>
      </c>
      <c r="X489" s="204"/>
      <c r="Y489" s="204"/>
      <c r="Z489" s="53">
        <v>9.6875</v>
      </c>
      <c r="AA489" s="204"/>
      <c r="AB489" s="204"/>
      <c r="AC489" s="204"/>
      <c r="AD489" s="204"/>
      <c r="AE489" s="204"/>
      <c r="AF489" s="9">
        <v>2.9575747516860202</v>
      </c>
      <c r="AG489" s="9">
        <v>315</v>
      </c>
      <c r="AH489" s="9">
        <v>0.39353921910659401</v>
      </c>
      <c r="AI489" s="9">
        <v>41</v>
      </c>
      <c r="AJ489" s="9">
        <v>2.1174242424242422</v>
      </c>
      <c r="AK489" s="9" t="s">
        <v>248</v>
      </c>
      <c r="AL489" s="9">
        <v>0</v>
      </c>
      <c r="AM489" s="9"/>
      <c r="AN489" s="9"/>
      <c r="AO489" s="73">
        <v>0</v>
      </c>
      <c r="AP489" s="80">
        <v>0</v>
      </c>
      <c r="AQ489" s="80">
        <v>0</v>
      </c>
      <c r="AR489" s="224">
        <v>90</v>
      </c>
      <c r="AS489" s="224" t="s">
        <v>248</v>
      </c>
      <c r="AT489" s="11">
        <v>3266.125</v>
      </c>
      <c r="AU489" s="11">
        <v>188.614</v>
      </c>
      <c r="AV489" s="11">
        <v>0</v>
      </c>
      <c r="AW489" s="11">
        <v>90</v>
      </c>
      <c r="AX489" s="203" t="s">
        <v>248</v>
      </c>
      <c r="AY489" s="235" t="s">
        <v>248</v>
      </c>
      <c r="AZ489" s="138">
        <v>46870</v>
      </c>
      <c r="BA489" s="188" t="s">
        <v>248</v>
      </c>
      <c r="BB489" s="188" t="s">
        <v>248</v>
      </c>
      <c r="BC489" s="203" t="s">
        <v>248</v>
      </c>
      <c r="BD489" s="217" t="s">
        <v>61</v>
      </c>
      <c r="BE489" s="201" t="s">
        <v>62</v>
      </c>
      <c r="BF489" s="201" t="s">
        <v>63</v>
      </c>
      <c r="BG489" s="201" t="s">
        <v>196</v>
      </c>
      <c r="BH489" s="456" t="s">
        <v>510</v>
      </c>
      <c r="BI489" s="218" t="s">
        <v>68</v>
      </c>
      <c r="BJ489" s="370">
        <v>214</v>
      </c>
      <c r="BK489" s="370">
        <v>4</v>
      </c>
      <c r="BL489" s="219" t="s">
        <v>65</v>
      </c>
      <c r="BM489" s="52"/>
      <c r="BN489" s="218" t="s">
        <v>343</v>
      </c>
      <c r="BO489" s="217" t="s">
        <v>53</v>
      </c>
      <c r="BP489" s="201" t="s">
        <v>704</v>
      </c>
      <c r="BQ489" s="52" t="s">
        <v>714</v>
      </c>
    </row>
    <row r="490" spans="1:69" ht="15.75">
      <c r="A490" s="207" t="s">
        <v>37</v>
      </c>
      <c r="B490" s="208" t="s">
        <v>40</v>
      </c>
      <c r="C490" s="202" t="s">
        <v>35</v>
      </c>
      <c r="D490" s="210" t="s">
        <v>182</v>
      </c>
      <c r="E490" s="24" t="s">
        <v>216</v>
      </c>
      <c r="F490" s="86">
        <v>113</v>
      </c>
      <c r="G490" s="80">
        <v>1</v>
      </c>
      <c r="H490" s="204"/>
      <c r="I490" s="204"/>
      <c r="J490" s="204"/>
      <c r="K490" s="204"/>
      <c r="L490" s="80">
        <v>1</v>
      </c>
      <c r="M490" s="203"/>
      <c r="N490" s="52">
        <v>0</v>
      </c>
      <c r="O490" s="204"/>
      <c r="P490" s="204"/>
      <c r="Q490" s="11">
        <v>6.0307836035999998</v>
      </c>
      <c r="R490" s="204"/>
      <c r="S490" s="204"/>
      <c r="T490" s="53">
        <v>6.8224999999999998</v>
      </c>
      <c r="U490" s="204"/>
      <c r="V490" s="204"/>
      <c r="W490" s="11">
        <v>6.0993781441441</v>
      </c>
      <c r="X490" s="204"/>
      <c r="Y490" s="204"/>
      <c r="Z490" s="53">
        <v>6.9544117647058821</v>
      </c>
      <c r="AA490" s="204"/>
      <c r="AB490" s="204"/>
      <c r="AC490" s="204"/>
      <c r="AD490" s="204"/>
      <c r="AE490" s="204"/>
      <c r="AF490" s="9">
        <v>3.5737889382830001</v>
      </c>
      <c r="AG490" s="9">
        <v>775</v>
      </c>
      <c r="AH490" s="9">
        <v>0.39202264446301605</v>
      </c>
      <c r="AI490" s="9">
        <v>9</v>
      </c>
      <c r="AJ490" s="9">
        <v>2.7399193548387095</v>
      </c>
      <c r="AK490" s="9" t="s">
        <v>248</v>
      </c>
      <c r="AL490" s="9">
        <v>111</v>
      </c>
      <c r="AM490" s="9">
        <v>3.5737889382830001</v>
      </c>
      <c r="AN490" s="9">
        <v>3.6305970149253732</v>
      </c>
      <c r="AO490" s="73">
        <v>0</v>
      </c>
      <c r="AP490" s="80">
        <v>0</v>
      </c>
      <c r="AQ490" s="80">
        <v>0</v>
      </c>
      <c r="AR490" s="224">
        <v>224</v>
      </c>
      <c r="AS490" s="224" t="s">
        <v>248</v>
      </c>
      <c r="AT490" s="11">
        <v>8014.4309999999996</v>
      </c>
      <c r="AU490" s="11">
        <v>0</v>
      </c>
      <c r="AV490" s="11">
        <v>0</v>
      </c>
      <c r="AW490" s="11">
        <v>224</v>
      </c>
      <c r="AX490" s="203" t="s">
        <v>248</v>
      </c>
      <c r="AY490" s="235" t="s">
        <v>248</v>
      </c>
      <c r="AZ490" s="138">
        <v>41047</v>
      </c>
      <c r="BA490" s="188" t="s">
        <v>248</v>
      </c>
      <c r="BB490" s="203" t="s">
        <v>248</v>
      </c>
      <c r="BC490" s="203" t="s">
        <v>248</v>
      </c>
      <c r="BD490" s="217" t="s">
        <v>61</v>
      </c>
      <c r="BE490" s="201" t="s">
        <v>62</v>
      </c>
      <c r="BF490" s="201" t="s">
        <v>63</v>
      </c>
      <c r="BG490" s="201" t="s">
        <v>196</v>
      </c>
      <c r="BH490" s="456" t="s">
        <v>514</v>
      </c>
      <c r="BI490" s="218" t="s">
        <v>64</v>
      </c>
      <c r="BJ490" s="370">
        <v>214</v>
      </c>
      <c r="BK490" s="370">
        <v>1</v>
      </c>
      <c r="BL490" s="219" t="s">
        <v>65</v>
      </c>
      <c r="BM490" s="52"/>
      <c r="BN490" s="218" t="s">
        <v>343</v>
      </c>
      <c r="BO490" s="217" t="s">
        <v>354</v>
      </c>
      <c r="BP490" s="201" t="s">
        <v>682</v>
      </c>
      <c r="BQ490" s="52" t="s">
        <v>716</v>
      </c>
    </row>
    <row r="491" spans="1:69" ht="15.75">
      <c r="A491" s="207" t="s">
        <v>37</v>
      </c>
      <c r="B491" s="208" t="s">
        <v>40</v>
      </c>
      <c r="C491" s="202" t="s">
        <v>35</v>
      </c>
      <c r="D491" s="210" t="s">
        <v>182</v>
      </c>
      <c r="E491" s="24" t="s">
        <v>216</v>
      </c>
      <c r="F491" s="86">
        <v>112</v>
      </c>
      <c r="G491" s="80">
        <v>0</v>
      </c>
      <c r="H491" s="204"/>
      <c r="I491" s="204"/>
      <c r="J491" s="204"/>
      <c r="K491" s="204"/>
      <c r="L491" s="80">
        <v>0</v>
      </c>
      <c r="M491" s="203"/>
      <c r="N491" s="52">
        <v>0</v>
      </c>
      <c r="O491" s="204"/>
      <c r="P491" s="204"/>
      <c r="Q491" s="11">
        <v>7.1364462054000004</v>
      </c>
      <c r="R491" s="204"/>
      <c r="S491" s="204"/>
      <c r="T491" s="53">
        <v>14.066666666666665</v>
      </c>
      <c r="U491" s="204"/>
      <c r="V491" s="204"/>
      <c r="W491" s="11">
        <v>7.0926158571427997</v>
      </c>
      <c r="X491" s="204"/>
      <c r="Y491" s="204"/>
      <c r="Z491" s="53">
        <v>14.066666666666665</v>
      </c>
      <c r="AA491" s="204"/>
      <c r="AB491" s="204"/>
      <c r="AC491" s="204"/>
      <c r="AD491" s="204"/>
      <c r="AE491" s="204"/>
      <c r="AF491" s="9">
        <v>2.881237241990712</v>
      </c>
      <c r="AG491" s="9">
        <v>784</v>
      </c>
      <c r="AH491" s="9">
        <v>0.37163129265693168</v>
      </c>
      <c r="AI491" s="9">
        <v>111</v>
      </c>
      <c r="AJ491" s="9">
        <v>2.1445544554455447</v>
      </c>
      <c r="AK491" s="9" t="s">
        <v>248</v>
      </c>
      <c r="AL491" s="9">
        <v>0</v>
      </c>
      <c r="AM491" s="9"/>
      <c r="AN491" s="9"/>
      <c r="AO491" s="73">
        <v>0</v>
      </c>
      <c r="AP491" s="80">
        <v>0</v>
      </c>
      <c r="AQ491" s="80">
        <v>0</v>
      </c>
      <c r="AR491" s="224">
        <v>224</v>
      </c>
      <c r="AS491" s="224" t="s">
        <v>248</v>
      </c>
      <c r="AT491" s="11">
        <v>8011.8310000000001</v>
      </c>
      <c r="AU491" s="11">
        <v>0</v>
      </c>
      <c r="AV491" s="11">
        <v>0</v>
      </c>
      <c r="AW491" s="11">
        <v>224</v>
      </c>
      <c r="AX491" s="203" t="s">
        <v>248</v>
      </c>
      <c r="AY491" s="235" t="s">
        <v>248</v>
      </c>
      <c r="AZ491" s="138">
        <v>41047</v>
      </c>
      <c r="BA491" s="188" t="s">
        <v>248</v>
      </c>
      <c r="BB491" s="203" t="s">
        <v>248</v>
      </c>
      <c r="BC491" s="203" t="s">
        <v>248</v>
      </c>
      <c r="BD491" s="217" t="s">
        <v>61</v>
      </c>
      <c r="BE491" s="201" t="s">
        <v>62</v>
      </c>
      <c r="BF491" s="201" t="s">
        <v>63</v>
      </c>
      <c r="BG491" s="201" t="s">
        <v>196</v>
      </c>
      <c r="BH491" s="456" t="s">
        <v>514</v>
      </c>
      <c r="BI491" s="218" t="s">
        <v>66</v>
      </c>
      <c r="BJ491" s="370">
        <v>214</v>
      </c>
      <c r="BK491" s="370">
        <v>7</v>
      </c>
      <c r="BL491" s="219" t="s">
        <v>65</v>
      </c>
      <c r="BM491" s="52"/>
      <c r="BN491" s="218" t="s">
        <v>343</v>
      </c>
      <c r="BO491" s="217" t="s">
        <v>354</v>
      </c>
      <c r="BP491" s="201" t="s">
        <v>682</v>
      </c>
      <c r="BQ491" s="52" t="s">
        <v>716</v>
      </c>
    </row>
    <row r="492" spans="1:69" ht="15.75">
      <c r="A492" s="207" t="s">
        <v>37</v>
      </c>
      <c r="B492" s="208" t="s">
        <v>40</v>
      </c>
      <c r="C492" s="202" t="s">
        <v>35</v>
      </c>
      <c r="D492" s="210" t="s">
        <v>182</v>
      </c>
      <c r="E492" s="24" t="s">
        <v>216</v>
      </c>
      <c r="F492" s="86">
        <v>117</v>
      </c>
      <c r="G492" s="80">
        <v>1</v>
      </c>
      <c r="H492" s="204"/>
      <c r="I492" s="204"/>
      <c r="J492" s="204"/>
      <c r="K492" s="204"/>
      <c r="L492" s="80">
        <v>0</v>
      </c>
      <c r="M492" s="203"/>
      <c r="N492" s="52">
        <v>0</v>
      </c>
      <c r="O492" s="204"/>
      <c r="P492" s="204"/>
      <c r="Q492" s="11">
        <v>5.8512238878999998</v>
      </c>
      <c r="R492" s="204"/>
      <c r="S492" s="204"/>
      <c r="T492" s="53">
        <v>8.0999999999999943</v>
      </c>
      <c r="U492" s="204"/>
      <c r="V492" s="204"/>
      <c r="W492" s="11">
        <v>5.2185256551724004</v>
      </c>
      <c r="X492" s="204"/>
      <c r="Y492" s="204"/>
      <c r="Z492" s="53">
        <v>7.3666666666666645</v>
      </c>
      <c r="AA492" s="204"/>
      <c r="AB492" s="204"/>
      <c r="AC492" s="204"/>
      <c r="AD492" s="204"/>
      <c r="AE492" s="204"/>
      <c r="AF492" s="9">
        <v>3.626978661650897</v>
      </c>
      <c r="AG492" s="9">
        <v>812</v>
      </c>
      <c r="AH492" s="9">
        <v>0.4053130310333441</v>
      </c>
      <c r="AI492" s="9">
        <v>19</v>
      </c>
      <c r="AJ492" s="9">
        <v>2.6928571428571431</v>
      </c>
      <c r="AK492" s="9" t="s">
        <v>248</v>
      </c>
      <c r="AL492" s="9">
        <v>115</v>
      </c>
      <c r="AM492" s="9">
        <v>3.6324596353199157</v>
      </c>
      <c r="AN492" s="9">
        <v>3.6773148148148147</v>
      </c>
      <c r="AO492" s="73">
        <v>0</v>
      </c>
      <c r="AP492" s="80">
        <v>0</v>
      </c>
      <c r="AQ492" s="80">
        <v>0</v>
      </c>
      <c r="AR492" s="224">
        <v>232</v>
      </c>
      <c r="AS492" s="224" t="s">
        <v>248</v>
      </c>
      <c r="AT492" s="11">
        <v>8301.6630000000005</v>
      </c>
      <c r="AU492" s="11">
        <v>17.164999999999999</v>
      </c>
      <c r="AV492" s="11">
        <v>0</v>
      </c>
      <c r="AW492" s="11">
        <v>232</v>
      </c>
      <c r="AX492" s="203" t="s">
        <v>248</v>
      </c>
      <c r="AY492" s="235" t="s">
        <v>248</v>
      </c>
      <c r="AZ492" s="138">
        <v>41047</v>
      </c>
      <c r="BA492" s="188" t="s">
        <v>248</v>
      </c>
      <c r="BB492" s="203" t="s">
        <v>248</v>
      </c>
      <c r="BC492" s="203" t="s">
        <v>248</v>
      </c>
      <c r="BD492" s="217" t="s">
        <v>61</v>
      </c>
      <c r="BE492" s="201" t="s">
        <v>62</v>
      </c>
      <c r="BF492" s="201" t="s">
        <v>63</v>
      </c>
      <c r="BG492" s="201" t="s">
        <v>196</v>
      </c>
      <c r="BH492" s="456" t="s">
        <v>514</v>
      </c>
      <c r="BI492" s="218" t="s">
        <v>67</v>
      </c>
      <c r="BJ492" s="370">
        <v>214</v>
      </c>
      <c r="BK492" s="370">
        <v>3</v>
      </c>
      <c r="BL492" s="219" t="s">
        <v>65</v>
      </c>
      <c r="BM492" s="52"/>
      <c r="BN492" s="218" t="s">
        <v>343</v>
      </c>
      <c r="BO492" s="217" t="s">
        <v>354</v>
      </c>
      <c r="BP492" s="201" t="s">
        <v>682</v>
      </c>
      <c r="BQ492" s="52" t="s">
        <v>716</v>
      </c>
    </row>
    <row r="493" spans="1:69" ht="15.75">
      <c r="A493" s="207" t="s">
        <v>37</v>
      </c>
      <c r="B493" s="208" t="s">
        <v>40</v>
      </c>
      <c r="C493" s="202" t="s">
        <v>35</v>
      </c>
      <c r="D493" s="210" t="s">
        <v>182</v>
      </c>
      <c r="E493" s="24" t="s">
        <v>216</v>
      </c>
      <c r="F493" s="86">
        <v>57</v>
      </c>
      <c r="G493" s="80">
        <v>0</v>
      </c>
      <c r="H493" s="204"/>
      <c r="I493" s="204"/>
      <c r="J493" s="204"/>
      <c r="K493" s="204"/>
      <c r="L493" s="80">
        <v>0</v>
      </c>
      <c r="M493" s="203"/>
      <c r="N493" s="52">
        <v>0</v>
      </c>
      <c r="O493" s="204"/>
      <c r="P493" s="204"/>
      <c r="Q493" s="11">
        <v>6.9695086667000004</v>
      </c>
      <c r="R493" s="204"/>
      <c r="S493" s="204"/>
      <c r="T493" s="53">
        <v>8.0374999999999996</v>
      </c>
      <c r="U493" s="204"/>
      <c r="V493" s="204"/>
      <c r="W493" s="11">
        <v>6.9858771052630999</v>
      </c>
      <c r="X493" s="204"/>
      <c r="Y493" s="204"/>
      <c r="Z493" s="53">
        <v>8.0374999999999996</v>
      </c>
      <c r="AA493" s="204"/>
      <c r="AB493" s="204"/>
      <c r="AC493" s="204"/>
      <c r="AD493" s="204"/>
      <c r="AE493" s="204"/>
      <c r="AF493" s="9">
        <v>2.6972222290341814</v>
      </c>
      <c r="AG493" s="9">
        <v>378</v>
      </c>
      <c r="AH493" s="9">
        <v>0.3479904328330134</v>
      </c>
      <c r="AI493" s="9">
        <v>79</v>
      </c>
      <c r="AJ493" s="9">
        <v>1.9359375000000001</v>
      </c>
      <c r="AK493" s="9" t="s">
        <v>248</v>
      </c>
      <c r="AL493" s="9">
        <v>0</v>
      </c>
      <c r="AM493" s="9"/>
      <c r="AN493" s="9"/>
      <c r="AO493" s="73">
        <v>0</v>
      </c>
      <c r="AP493" s="80">
        <v>0</v>
      </c>
      <c r="AQ493" s="80">
        <v>0</v>
      </c>
      <c r="AR493" s="224">
        <v>114</v>
      </c>
      <c r="AS493" s="224" t="s">
        <v>248</v>
      </c>
      <c r="AT493" s="11">
        <v>4103.3059999999996</v>
      </c>
      <c r="AU493" s="11">
        <v>0</v>
      </c>
      <c r="AV493" s="11">
        <v>0</v>
      </c>
      <c r="AW493" s="11">
        <v>114</v>
      </c>
      <c r="AX493" s="203" t="s">
        <v>248</v>
      </c>
      <c r="AY493" s="235" t="s">
        <v>248</v>
      </c>
      <c r="AZ493" s="138">
        <v>41047</v>
      </c>
      <c r="BA493" s="188" t="s">
        <v>248</v>
      </c>
      <c r="BB493" s="203" t="s">
        <v>248</v>
      </c>
      <c r="BC493" s="203" t="s">
        <v>248</v>
      </c>
      <c r="BD493" s="217" t="s">
        <v>61</v>
      </c>
      <c r="BE493" s="201" t="s">
        <v>62</v>
      </c>
      <c r="BF493" s="201" t="s">
        <v>63</v>
      </c>
      <c r="BG493" s="201" t="s">
        <v>196</v>
      </c>
      <c r="BH493" s="456" t="s">
        <v>514</v>
      </c>
      <c r="BI493" s="218" t="s">
        <v>68</v>
      </c>
      <c r="BJ493" s="370">
        <v>214</v>
      </c>
      <c r="BK493" s="370">
        <v>4</v>
      </c>
      <c r="BL493" s="219" t="s">
        <v>65</v>
      </c>
      <c r="BM493" s="52"/>
      <c r="BN493" s="218" t="s">
        <v>343</v>
      </c>
      <c r="BO493" s="217" t="s">
        <v>354</v>
      </c>
      <c r="BP493" s="201" t="s">
        <v>682</v>
      </c>
      <c r="BQ493" s="52" t="s">
        <v>716</v>
      </c>
    </row>
    <row r="494" spans="1:69" ht="15.75">
      <c r="A494" s="207" t="s">
        <v>37</v>
      </c>
      <c r="B494" s="208" t="s">
        <v>40</v>
      </c>
      <c r="C494" s="202" t="s">
        <v>35</v>
      </c>
      <c r="D494" s="210" t="s">
        <v>182</v>
      </c>
      <c r="E494" s="24" t="s">
        <v>335</v>
      </c>
      <c r="F494" s="86">
        <v>76</v>
      </c>
      <c r="G494" s="80">
        <v>0</v>
      </c>
      <c r="H494" s="204"/>
      <c r="I494" s="204"/>
      <c r="J494" s="204"/>
      <c r="K494" s="204"/>
      <c r="L494" s="80">
        <v>0</v>
      </c>
      <c r="M494" s="203"/>
      <c r="N494" s="52">
        <v>0</v>
      </c>
      <c r="O494" s="204"/>
      <c r="P494" s="204"/>
      <c r="Q494" s="11">
        <v>5.8628155658000001</v>
      </c>
      <c r="R494" s="204"/>
      <c r="S494" s="204"/>
      <c r="T494" s="53">
        <v>7.3000000000000007</v>
      </c>
      <c r="U494" s="204"/>
      <c r="V494" s="204"/>
      <c r="W494" s="11">
        <v>6.0016183157893996</v>
      </c>
      <c r="X494" s="204"/>
      <c r="Y494" s="204"/>
      <c r="Z494" s="53">
        <v>7.3666666666666671</v>
      </c>
      <c r="AA494" s="204"/>
      <c r="AB494" s="204"/>
      <c r="AC494" s="204"/>
      <c r="AD494" s="204"/>
      <c r="AE494" s="204"/>
      <c r="AF494" s="9">
        <v>3.5708082791109739</v>
      </c>
      <c r="AG494" s="9">
        <v>532</v>
      </c>
      <c r="AH494" s="9">
        <v>0.38532453991664872</v>
      </c>
      <c r="AI494" s="9">
        <v>6</v>
      </c>
      <c r="AJ494" s="9">
        <v>2.7288888888888887</v>
      </c>
      <c r="AK494" s="9" t="s">
        <v>248</v>
      </c>
      <c r="AL494" s="9">
        <v>76</v>
      </c>
      <c r="AM494" s="9">
        <v>3.5708082791109739</v>
      </c>
      <c r="AN494" s="9">
        <v>3.6238390092879258</v>
      </c>
      <c r="AO494" s="73">
        <v>0</v>
      </c>
      <c r="AP494" s="80">
        <v>0</v>
      </c>
      <c r="AQ494" s="80">
        <v>0</v>
      </c>
      <c r="AR494" s="224">
        <v>152</v>
      </c>
      <c r="AS494" s="224" t="s">
        <v>248</v>
      </c>
      <c r="AT494" s="11">
        <v>5455.9989999999998</v>
      </c>
      <c r="AU494" s="11">
        <v>0</v>
      </c>
      <c r="AV494" s="11">
        <v>0</v>
      </c>
      <c r="AW494" s="11">
        <v>152</v>
      </c>
      <c r="AX494" s="203" t="s">
        <v>248</v>
      </c>
      <c r="AY494" s="235" t="s">
        <v>248</v>
      </c>
      <c r="AZ494" s="138">
        <v>81576</v>
      </c>
      <c r="BA494" s="188" t="s">
        <v>248</v>
      </c>
      <c r="BB494" s="203" t="s">
        <v>248</v>
      </c>
      <c r="BC494" s="203" t="s">
        <v>248</v>
      </c>
      <c r="BD494" s="217" t="s">
        <v>61</v>
      </c>
      <c r="BE494" s="201" t="s">
        <v>62</v>
      </c>
      <c r="BF494" s="201" t="s">
        <v>63</v>
      </c>
      <c r="BG494" s="201" t="s">
        <v>196</v>
      </c>
      <c r="BH494" s="456" t="s">
        <v>515</v>
      </c>
      <c r="BI494" s="218" t="s">
        <v>64</v>
      </c>
      <c r="BJ494" s="370">
        <v>214</v>
      </c>
      <c r="BK494" s="370">
        <v>1</v>
      </c>
      <c r="BL494" s="219" t="s">
        <v>65</v>
      </c>
      <c r="BM494" s="52"/>
      <c r="BN494" s="218" t="s">
        <v>343</v>
      </c>
      <c r="BO494" s="217" t="s">
        <v>335</v>
      </c>
      <c r="BP494" s="201" t="s">
        <v>690</v>
      </c>
      <c r="BQ494" s="52" t="s">
        <v>718</v>
      </c>
    </row>
    <row r="495" spans="1:69" ht="15.75">
      <c r="A495" s="207" t="s">
        <v>37</v>
      </c>
      <c r="B495" s="208" t="s">
        <v>40</v>
      </c>
      <c r="C495" s="202" t="s">
        <v>35</v>
      </c>
      <c r="D495" s="210" t="s">
        <v>182</v>
      </c>
      <c r="E495" s="24" t="s">
        <v>335</v>
      </c>
      <c r="F495" s="86">
        <v>82</v>
      </c>
      <c r="G495" s="80">
        <v>0</v>
      </c>
      <c r="H495" s="204"/>
      <c r="I495" s="204"/>
      <c r="J495" s="204"/>
      <c r="K495" s="204"/>
      <c r="L495" s="80">
        <v>0</v>
      </c>
      <c r="M495" s="203"/>
      <c r="N495" s="52">
        <v>0</v>
      </c>
      <c r="O495" s="204"/>
      <c r="P495" s="204"/>
      <c r="Q495" s="11">
        <v>7.6985485732000001</v>
      </c>
      <c r="R495" s="204"/>
      <c r="S495" s="204"/>
      <c r="T495" s="53">
        <v>13.449999999999996</v>
      </c>
      <c r="U495" s="204"/>
      <c r="V495" s="204"/>
      <c r="W495" s="11">
        <v>7.7315974756096999</v>
      </c>
      <c r="X495" s="204"/>
      <c r="Y495" s="204"/>
      <c r="Z495" s="53">
        <v>13.449999999999996</v>
      </c>
      <c r="AA495" s="204"/>
      <c r="AB495" s="204"/>
      <c r="AC495" s="204"/>
      <c r="AD495" s="204"/>
      <c r="AE495" s="204"/>
      <c r="AF495" s="9">
        <v>3.1634407703884806</v>
      </c>
      <c r="AG495" s="9">
        <v>574</v>
      </c>
      <c r="AH495" s="9">
        <v>0.62070654688916005</v>
      </c>
      <c r="AI495" s="9">
        <v>94</v>
      </c>
      <c r="AJ495" s="9">
        <v>2.0401408450704226</v>
      </c>
      <c r="AK495" s="9" t="s">
        <v>248</v>
      </c>
      <c r="AL495" s="9">
        <v>81</v>
      </c>
      <c r="AM495" s="9">
        <v>3.1688536191112786</v>
      </c>
      <c r="AN495" s="9">
        <v>3.2567114093959733</v>
      </c>
      <c r="AO495" s="73">
        <v>0</v>
      </c>
      <c r="AP495" s="80">
        <v>0</v>
      </c>
      <c r="AQ495" s="80">
        <v>0</v>
      </c>
      <c r="AR495" s="224">
        <v>164</v>
      </c>
      <c r="AS495" s="224" t="s">
        <v>248</v>
      </c>
      <c r="AT495" s="11">
        <v>5886.8490000000002</v>
      </c>
      <c r="AU495" s="11">
        <v>0</v>
      </c>
      <c r="AV495" s="11">
        <v>0</v>
      </c>
      <c r="AW495" s="11">
        <v>164</v>
      </c>
      <c r="AX495" s="203" t="s">
        <v>248</v>
      </c>
      <c r="AY495" s="235" t="s">
        <v>248</v>
      </c>
      <c r="AZ495" s="138">
        <v>81576</v>
      </c>
      <c r="BA495" s="188" t="s">
        <v>248</v>
      </c>
      <c r="BB495" s="203" t="s">
        <v>248</v>
      </c>
      <c r="BC495" s="203" t="s">
        <v>248</v>
      </c>
      <c r="BD495" s="217" t="s">
        <v>61</v>
      </c>
      <c r="BE495" s="201" t="s">
        <v>62</v>
      </c>
      <c r="BF495" s="201" t="s">
        <v>63</v>
      </c>
      <c r="BG495" s="201" t="s">
        <v>196</v>
      </c>
      <c r="BH495" s="456" t="s">
        <v>515</v>
      </c>
      <c r="BI495" s="218" t="s">
        <v>66</v>
      </c>
      <c r="BJ495" s="370">
        <v>214</v>
      </c>
      <c r="BK495" s="370">
        <v>7</v>
      </c>
      <c r="BL495" s="219" t="s">
        <v>65</v>
      </c>
      <c r="BM495" s="52"/>
      <c r="BN495" s="218" t="s">
        <v>343</v>
      </c>
      <c r="BO495" s="217" t="s">
        <v>335</v>
      </c>
      <c r="BP495" s="201" t="s">
        <v>690</v>
      </c>
      <c r="BQ495" s="52" t="s">
        <v>718</v>
      </c>
    </row>
    <row r="496" spans="1:69" ht="15.75">
      <c r="A496" s="207" t="s">
        <v>37</v>
      </c>
      <c r="B496" s="208" t="s">
        <v>40</v>
      </c>
      <c r="C496" s="202" t="s">
        <v>35</v>
      </c>
      <c r="D496" s="210" t="s">
        <v>182</v>
      </c>
      <c r="E496" s="24" t="s">
        <v>335</v>
      </c>
      <c r="F496" s="86">
        <v>79</v>
      </c>
      <c r="G496" s="80">
        <v>1</v>
      </c>
      <c r="H496" s="204"/>
      <c r="I496" s="204"/>
      <c r="J496" s="204"/>
      <c r="K496" s="204"/>
      <c r="L496" s="80">
        <v>0</v>
      </c>
      <c r="M496" s="203"/>
      <c r="N496" s="52">
        <v>0</v>
      </c>
      <c r="O496" s="204"/>
      <c r="P496" s="204"/>
      <c r="Q496" s="11">
        <v>7.5034612436000003</v>
      </c>
      <c r="R496" s="204"/>
      <c r="S496" s="204"/>
      <c r="T496" s="53">
        <v>11.016666666666666</v>
      </c>
      <c r="U496" s="204"/>
      <c r="V496" s="204"/>
      <c r="W496" s="11">
        <v>7.6544996923076001</v>
      </c>
      <c r="X496" s="204"/>
      <c r="Y496" s="204"/>
      <c r="Z496" s="53">
        <v>11.024999999999999</v>
      </c>
      <c r="AA496" s="204"/>
      <c r="AB496" s="204"/>
      <c r="AC496" s="204"/>
      <c r="AD496" s="204"/>
      <c r="AE496" s="204"/>
      <c r="AF496" s="9">
        <v>3.4704594058285991</v>
      </c>
      <c r="AG496" s="9">
        <v>546</v>
      </c>
      <c r="AH496" s="9">
        <v>0.51852142565613313</v>
      </c>
      <c r="AI496" s="9">
        <v>32</v>
      </c>
      <c r="AJ496" s="9">
        <v>2.4020833333333336</v>
      </c>
      <c r="AK496" s="9" t="s">
        <v>248</v>
      </c>
      <c r="AL496" s="9">
        <v>75</v>
      </c>
      <c r="AM496" s="9">
        <v>3.4845333392279487</v>
      </c>
      <c r="AN496" s="9">
        <v>3.5976027397260273</v>
      </c>
      <c r="AO496" s="73">
        <v>0</v>
      </c>
      <c r="AP496" s="80">
        <v>0</v>
      </c>
      <c r="AQ496" s="80">
        <v>0</v>
      </c>
      <c r="AR496" s="224">
        <v>156</v>
      </c>
      <c r="AS496" s="224" t="s">
        <v>248</v>
      </c>
      <c r="AT496" s="11">
        <v>5522.8289999999997</v>
      </c>
      <c r="AU496" s="11">
        <v>71.230999999999995</v>
      </c>
      <c r="AV496" s="11">
        <v>0</v>
      </c>
      <c r="AW496" s="11">
        <v>156</v>
      </c>
      <c r="AX496" s="203" t="s">
        <v>248</v>
      </c>
      <c r="AY496" s="235" t="s">
        <v>248</v>
      </c>
      <c r="AZ496" s="138">
        <v>81576</v>
      </c>
      <c r="BA496" s="188" t="s">
        <v>248</v>
      </c>
      <c r="BB496" s="203" t="s">
        <v>248</v>
      </c>
      <c r="BC496" s="203" t="s">
        <v>248</v>
      </c>
      <c r="BD496" s="217" t="s">
        <v>61</v>
      </c>
      <c r="BE496" s="201" t="s">
        <v>62</v>
      </c>
      <c r="BF496" s="201" t="s">
        <v>63</v>
      </c>
      <c r="BG496" s="201" t="s">
        <v>196</v>
      </c>
      <c r="BH496" s="456" t="s">
        <v>515</v>
      </c>
      <c r="BI496" s="218" t="s">
        <v>67</v>
      </c>
      <c r="BJ496" s="370">
        <v>214</v>
      </c>
      <c r="BK496" s="370">
        <v>3</v>
      </c>
      <c r="BL496" s="219" t="s">
        <v>65</v>
      </c>
      <c r="BM496" s="52"/>
      <c r="BN496" s="218" t="s">
        <v>343</v>
      </c>
      <c r="BO496" s="217" t="s">
        <v>335</v>
      </c>
      <c r="BP496" s="201" t="s">
        <v>690</v>
      </c>
      <c r="BQ496" s="52" t="s">
        <v>718</v>
      </c>
    </row>
    <row r="497" spans="1:69" ht="15.75">
      <c r="A497" s="207" t="s">
        <v>37</v>
      </c>
      <c r="B497" s="208" t="s">
        <v>40</v>
      </c>
      <c r="C497" s="202" t="s">
        <v>35</v>
      </c>
      <c r="D497" s="210" t="s">
        <v>182</v>
      </c>
      <c r="E497" s="24" t="s">
        <v>335</v>
      </c>
      <c r="F497" s="86">
        <v>71</v>
      </c>
      <c r="G497" s="80">
        <v>0</v>
      </c>
      <c r="H497" s="204"/>
      <c r="I497" s="204"/>
      <c r="J497" s="204"/>
      <c r="K497" s="204"/>
      <c r="L497" s="80">
        <v>0</v>
      </c>
      <c r="M497" s="203"/>
      <c r="N497" s="52">
        <v>0</v>
      </c>
      <c r="O497" s="204"/>
      <c r="P497" s="204"/>
      <c r="Q497" s="11">
        <v>7.5854927886999999</v>
      </c>
      <c r="R497" s="204"/>
      <c r="S497" s="204"/>
      <c r="T497" s="53">
        <v>9.2250000000000014</v>
      </c>
      <c r="U497" s="204"/>
      <c r="V497" s="204"/>
      <c r="W497" s="11">
        <v>7.7055348732394</v>
      </c>
      <c r="X497" s="204"/>
      <c r="Y497" s="204"/>
      <c r="Z497" s="53">
        <v>9.3625000000000007</v>
      </c>
      <c r="AA497" s="204"/>
      <c r="AB497" s="204"/>
      <c r="AC497" s="204"/>
      <c r="AD497" s="204"/>
      <c r="AE497" s="204"/>
      <c r="AF497" s="9">
        <v>2.9754124757509595</v>
      </c>
      <c r="AG497" s="9">
        <v>497</v>
      </c>
      <c r="AH497" s="9">
        <v>0.37424877698665154</v>
      </c>
      <c r="AI497" s="9">
        <v>55</v>
      </c>
      <c r="AJ497" s="9">
        <v>2.1573863636363635</v>
      </c>
      <c r="AK497" s="9" t="s">
        <v>248</v>
      </c>
      <c r="AL497" s="9">
        <v>0</v>
      </c>
      <c r="AM497" s="9"/>
      <c r="AN497" s="9"/>
      <c r="AO497" s="73">
        <v>0</v>
      </c>
      <c r="AP497" s="80">
        <v>0</v>
      </c>
      <c r="AQ497" s="80">
        <v>0</v>
      </c>
      <c r="AR497" s="224">
        <v>142</v>
      </c>
      <c r="AS497" s="224" t="s">
        <v>248</v>
      </c>
      <c r="AT497" s="11">
        <v>5073.4560000000001</v>
      </c>
      <c r="AU497" s="11">
        <v>0</v>
      </c>
      <c r="AV497" s="11">
        <v>0</v>
      </c>
      <c r="AW497" s="11">
        <v>142</v>
      </c>
      <c r="AX497" s="203" t="s">
        <v>248</v>
      </c>
      <c r="AY497" s="235" t="s">
        <v>248</v>
      </c>
      <c r="AZ497" s="138">
        <v>81576</v>
      </c>
      <c r="BA497" s="188" t="s">
        <v>248</v>
      </c>
      <c r="BB497" s="203" t="s">
        <v>248</v>
      </c>
      <c r="BC497" s="203" t="s">
        <v>248</v>
      </c>
      <c r="BD497" s="217" t="s">
        <v>61</v>
      </c>
      <c r="BE497" s="201" t="s">
        <v>62</v>
      </c>
      <c r="BF497" s="201" t="s">
        <v>63</v>
      </c>
      <c r="BG497" s="201" t="s">
        <v>196</v>
      </c>
      <c r="BH497" s="456" t="s">
        <v>515</v>
      </c>
      <c r="BI497" s="218" t="s">
        <v>68</v>
      </c>
      <c r="BJ497" s="370">
        <v>214</v>
      </c>
      <c r="BK497" s="370">
        <v>4</v>
      </c>
      <c r="BL497" s="219" t="s">
        <v>65</v>
      </c>
      <c r="BM497" s="52"/>
      <c r="BN497" s="218" t="s">
        <v>343</v>
      </c>
      <c r="BO497" s="217" t="s">
        <v>335</v>
      </c>
      <c r="BP497" s="201" t="s">
        <v>690</v>
      </c>
      <c r="BQ497" s="52" t="s">
        <v>718</v>
      </c>
    </row>
    <row r="498" spans="1:69" ht="15.75">
      <c r="A498" s="207" t="s">
        <v>37</v>
      </c>
      <c r="B498" s="208" t="s">
        <v>40</v>
      </c>
      <c r="C498" s="202" t="s">
        <v>35</v>
      </c>
      <c r="D498" s="210" t="s">
        <v>182</v>
      </c>
      <c r="E498" s="24" t="s">
        <v>492</v>
      </c>
      <c r="F498" s="86">
        <v>68</v>
      </c>
      <c r="G498" s="80">
        <v>0</v>
      </c>
      <c r="H498" s="204"/>
      <c r="I498" s="204"/>
      <c r="J498" s="204"/>
      <c r="K498" s="204"/>
      <c r="L498" s="80">
        <v>0</v>
      </c>
      <c r="M498" s="203"/>
      <c r="N498" s="52">
        <v>0</v>
      </c>
      <c r="O498" s="204"/>
      <c r="P498" s="204"/>
      <c r="Q498" s="11">
        <v>5.8386319412000001</v>
      </c>
      <c r="R498" s="204"/>
      <c r="S498" s="204"/>
      <c r="T498" s="53">
        <v>7.4333333333333327</v>
      </c>
      <c r="U498" s="204"/>
      <c r="V498" s="204"/>
      <c r="W498" s="11">
        <v>5.5955144264705003</v>
      </c>
      <c r="X498" s="204"/>
      <c r="Y498" s="204"/>
      <c r="Z498" s="53">
        <v>7.2999999999999972</v>
      </c>
      <c r="AA498" s="204"/>
      <c r="AB498" s="204"/>
      <c r="AC498" s="204"/>
      <c r="AD498" s="204"/>
      <c r="AE498" s="204"/>
      <c r="AF498" s="9">
        <v>3.6088445539734941</v>
      </c>
      <c r="AG498" s="9">
        <v>476</v>
      </c>
      <c r="AH498" s="9">
        <v>0.44889662754386617</v>
      </c>
      <c r="AI498" s="9">
        <v>15</v>
      </c>
      <c r="AJ498" s="9">
        <v>2.6257142857142859</v>
      </c>
      <c r="AK498" s="9" t="s">
        <v>248</v>
      </c>
      <c r="AL498" s="9">
        <v>68</v>
      </c>
      <c r="AM498" s="9">
        <v>3.6088445539734941</v>
      </c>
      <c r="AN498" s="9">
        <v>3.6706484641638224</v>
      </c>
      <c r="AO498" s="73">
        <v>0</v>
      </c>
      <c r="AP498" s="80">
        <v>0</v>
      </c>
      <c r="AQ498" s="80">
        <v>0</v>
      </c>
      <c r="AR498" s="224">
        <v>136</v>
      </c>
      <c r="AS498" s="224" t="s">
        <v>248</v>
      </c>
      <c r="AT498" s="11">
        <v>5158.973</v>
      </c>
      <c r="AU498" s="11">
        <v>0</v>
      </c>
      <c r="AV498" s="11">
        <v>0</v>
      </c>
      <c r="AW498" s="11">
        <v>136</v>
      </c>
      <c r="AX498" s="203" t="s">
        <v>248</v>
      </c>
      <c r="AY498" s="235" t="s">
        <v>248</v>
      </c>
      <c r="AZ498" s="138">
        <v>47233</v>
      </c>
      <c r="BA498" s="188" t="s">
        <v>248</v>
      </c>
      <c r="BB498" s="203" t="s">
        <v>248</v>
      </c>
      <c r="BC498" s="203" t="s">
        <v>248</v>
      </c>
      <c r="BD498" s="217" t="s">
        <v>61</v>
      </c>
      <c r="BE498" s="201" t="s">
        <v>62</v>
      </c>
      <c r="BF498" s="201" t="s">
        <v>63</v>
      </c>
      <c r="BG498" s="201" t="s">
        <v>196</v>
      </c>
      <c r="BH498" s="456" t="s">
        <v>512</v>
      </c>
      <c r="BI498" s="218" t="s">
        <v>64</v>
      </c>
      <c r="BJ498" s="370">
        <v>214</v>
      </c>
      <c r="BK498" s="370">
        <v>1</v>
      </c>
      <c r="BL498" s="219" t="s">
        <v>65</v>
      </c>
      <c r="BM498" s="52"/>
      <c r="BN498" s="218" t="s">
        <v>343</v>
      </c>
      <c r="BO498" s="217" t="s">
        <v>352</v>
      </c>
      <c r="BP498" s="201" t="s">
        <v>703</v>
      </c>
      <c r="BQ498" s="52" t="s">
        <v>718</v>
      </c>
    </row>
    <row r="499" spans="1:69" ht="15.75">
      <c r="A499" s="207" t="s">
        <v>37</v>
      </c>
      <c r="B499" s="208" t="s">
        <v>40</v>
      </c>
      <c r="C499" s="202" t="s">
        <v>35</v>
      </c>
      <c r="D499" s="210" t="s">
        <v>182</v>
      </c>
      <c r="E499" s="24" t="s">
        <v>492</v>
      </c>
      <c r="F499" s="86">
        <v>56</v>
      </c>
      <c r="G499" s="80">
        <v>1</v>
      </c>
      <c r="H499" s="204"/>
      <c r="I499" s="204"/>
      <c r="J499" s="204"/>
      <c r="K499" s="204"/>
      <c r="L499" s="80">
        <v>0</v>
      </c>
      <c r="M499" s="203"/>
      <c r="N499" s="52">
        <v>0</v>
      </c>
      <c r="O499" s="204"/>
      <c r="P499" s="204"/>
      <c r="Q499" s="11">
        <v>6.8564180182000003</v>
      </c>
      <c r="R499" s="204"/>
      <c r="S499" s="204"/>
      <c r="T499" s="53">
        <v>9.375</v>
      </c>
      <c r="U499" s="204"/>
      <c r="V499" s="204"/>
      <c r="W499" s="11">
        <v>6.7868542909089999</v>
      </c>
      <c r="X499" s="204"/>
      <c r="Y499" s="204"/>
      <c r="Z499" s="53">
        <v>9.625</v>
      </c>
      <c r="AA499" s="204"/>
      <c r="AB499" s="204"/>
      <c r="AC499" s="204"/>
      <c r="AD499" s="204"/>
      <c r="AE499" s="204"/>
      <c r="AF499" s="9">
        <v>3.2439826924563491</v>
      </c>
      <c r="AG499" s="9">
        <v>383</v>
      </c>
      <c r="AH499" s="9">
        <v>0.57460211794504645</v>
      </c>
      <c r="AI499" s="9">
        <v>44</v>
      </c>
      <c r="AJ499" s="9">
        <v>2.1117187500000001</v>
      </c>
      <c r="AK499" s="9" t="s">
        <v>248</v>
      </c>
      <c r="AL499" s="9">
        <v>52</v>
      </c>
      <c r="AM499" s="9">
        <v>3.2541483601371013</v>
      </c>
      <c r="AN499" s="9">
        <v>3.3229166666666665</v>
      </c>
      <c r="AO499" s="73">
        <v>0</v>
      </c>
      <c r="AP499" s="80">
        <v>0</v>
      </c>
      <c r="AQ499" s="80">
        <v>0</v>
      </c>
      <c r="AR499" s="224">
        <v>110</v>
      </c>
      <c r="AS499" s="224" t="s">
        <v>248</v>
      </c>
      <c r="AT499" s="11">
        <v>4130.3249999999998</v>
      </c>
      <c r="AU499" s="11">
        <v>61.082000000000001</v>
      </c>
      <c r="AV499" s="11">
        <v>0</v>
      </c>
      <c r="AW499" s="11">
        <v>110</v>
      </c>
      <c r="AX499" s="203" t="s">
        <v>248</v>
      </c>
      <c r="AY499" s="235" t="s">
        <v>248</v>
      </c>
      <c r="AZ499" s="138">
        <v>47233</v>
      </c>
      <c r="BA499" s="188" t="s">
        <v>248</v>
      </c>
      <c r="BB499" s="203" t="s">
        <v>248</v>
      </c>
      <c r="BC499" s="203" t="s">
        <v>248</v>
      </c>
      <c r="BD499" s="217" t="s">
        <v>61</v>
      </c>
      <c r="BE499" s="201" t="s">
        <v>62</v>
      </c>
      <c r="BF499" s="201" t="s">
        <v>63</v>
      </c>
      <c r="BG499" s="201" t="s">
        <v>196</v>
      </c>
      <c r="BH499" s="456" t="s">
        <v>512</v>
      </c>
      <c r="BI499" s="218" t="s">
        <v>66</v>
      </c>
      <c r="BJ499" s="370">
        <v>214</v>
      </c>
      <c r="BK499" s="370">
        <v>7</v>
      </c>
      <c r="BL499" s="219" t="s">
        <v>65</v>
      </c>
      <c r="BM499" s="52"/>
      <c r="BN499" s="218" t="s">
        <v>343</v>
      </c>
      <c r="BO499" s="217" t="s">
        <v>352</v>
      </c>
      <c r="BP499" s="201" t="s">
        <v>703</v>
      </c>
      <c r="BQ499" s="52" t="s">
        <v>718</v>
      </c>
    </row>
    <row r="500" spans="1:69" ht="15.75">
      <c r="A500" s="207" t="s">
        <v>37</v>
      </c>
      <c r="B500" s="208" t="s">
        <v>40</v>
      </c>
      <c r="C500" s="202" t="s">
        <v>35</v>
      </c>
      <c r="D500" s="210" t="s">
        <v>182</v>
      </c>
      <c r="E500" s="24" t="s">
        <v>492</v>
      </c>
      <c r="F500" s="420">
        <v>67</v>
      </c>
      <c r="G500" s="421">
        <v>2</v>
      </c>
      <c r="H500" s="422"/>
      <c r="I500" s="422"/>
      <c r="J500" s="422"/>
      <c r="K500" s="422"/>
      <c r="L500" s="421">
        <v>1</v>
      </c>
      <c r="M500" s="423"/>
      <c r="N500" s="424">
        <v>0</v>
      </c>
      <c r="O500" s="422"/>
      <c r="P500" s="422"/>
      <c r="Q500" s="425">
        <v>7.5972965312999996</v>
      </c>
      <c r="R500" s="422"/>
      <c r="S500" s="422"/>
      <c r="T500" s="426">
        <v>9.48</v>
      </c>
      <c r="U500" s="422"/>
      <c r="V500" s="422"/>
      <c r="W500" s="425">
        <v>7.7827496875</v>
      </c>
      <c r="X500" s="422"/>
      <c r="Y500" s="422"/>
      <c r="Z500" s="426">
        <v>9.9666666666666668</v>
      </c>
      <c r="AA500" s="422"/>
      <c r="AB500" s="422"/>
      <c r="AC500" s="422"/>
      <c r="AD500" s="422"/>
      <c r="AE500" s="422"/>
      <c r="AF500" s="427">
        <v>3.2941855636854016</v>
      </c>
      <c r="AG500" s="427">
        <v>448</v>
      </c>
      <c r="AH500" s="427">
        <v>0.65620410475804725</v>
      </c>
      <c r="AI500" s="427">
        <v>54</v>
      </c>
      <c r="AJ500" s="427">
        <v>1.8562500000000002</v>
      </c>
      <c r="AK500" s="427" t="s">
        <v>248</v>
      </c>
      <c r="AL500" s="427">
        <v>55</v>
      </c>
      <c r="AM500" s="427">
        <v>3.3836363665469285</v>
      </c>
      <c r="AN500" s="427">
        <v>3.5358910891089108</v>
      </c>
      <c r="AO500" s="428">
        <v>0</v>
      </c>
      <c r="AP500" s="421">
        <v>0</v>
      </c>
      <c r="AQ500" s="421">
        <v>0</v>
      </c>
      <c r="AR500" s="429">
        <v>130</v>
      </c>
      <c r="AS500" s="429" t="s">
        <v>248</v>
      </c>
      <c r="AT500" s="425">
        <v>4903.3059999999996</v>
      </c>
      <c r="AU500" s="425">
        <v>176.6</v>
      </c>
      <c r="AV500" s="425">
        <v>0</v>
      </c>
      <c r="AW500" s="425">
        <v>130</v>
      </c>
      <c r="AX500" s="203" t="s">
        <v>248</v>
      </c>
      <c r="AY500" s="235" t="s">
        <v>248</v>
      </c>
      <c r="AZ500" s="138">
        <v>47233</v>
      </c>
      <c r="BA500" s="188" t="s">
        <v>248</v>
      </c>
      <c r="BB500" s="203" t="s">
        <v>248</v>
      </c>
      <c r="BC500" s="203" t="s">
        <v>248</v>
      </c>
      <c r="BD500" s="217" t="s">
        <v>61</v>
      </c>
      <c r="BE500" s="201" t="s">
        <v>62</v>
      </c>
      <c r="BF500" s="201" t="s">
        <v>63</v>
      </c>
      <c r="BG500" s="201" t="s">
        <v>196</v>
      </c>
      <c r="BH500" s="455" t="s">
        <v>512</v>
      </c>
      <c r="BI500" s="218" t="s">
        <v>67</v>
      </c>
      <c r="BJ500" s="370">
        <v>214</v>
      </c>
      <c r="BK500" s="370">
        <v>3</v>
      </c>
      <c r="BL500" s="219" t="s">
        <v>65</v>
      </c>
      <c r="BM500" s="52"/>
      <c r="BN500" s="218" t="s">
        <v>343</v>
      </c>
      <c r="BO500" s="217" t="s">
        <v>352</v>
      </c>
      <c r="BP500" s="201" t="s">
        <v>703</v>
      </c>
      <c r="BQ500" s="52" t="s">
        <v>718</v>
      </c>
    </row>
    <row r="501" spans="1:69" ht="15.75">
      <c r="A501" s="207" t="s">
        <v>37</v>
      </c>
      <c r="B501" s="208" t="s">
        <v>40</v>
      </c>
      <c r="C501" s="202" t="s">
        <v>35</v>
      </c>
      <c r="D501" s="210" t="s">
        <v>182</v>
      </c>
      <c r="E501" s="24" t="s">
        <v>492</v>
      </c>
      <c r="F501" s="86">
        <v>35</v>
      </c>
      <c r="G501" s="80">
        <v>0</v>
      </c>
      <c r="H501" s="204"/>
      <c r="I501" s="204"/>
      <c r="J501" s="204"/>
      <c r="K501" s="204"/>
      <c r="L501" s="80">
        <v>0</v>
      </c>
      <c r="M501" s="203"/>
      <c r="N501" s="52">
        <v>0</v>
      </c>
      <c r="O501" s="204"/>
      <c r="P501" s="204"/>
      <c r="Q501" s="11">
        <v>7.5007998285999999</v>
      </c>
      <c r="R501" s="204"/>
      <c r="S501" s="204"/>
      <c r="T501" s="53">
        <v>10.125</v>
      </c>
      <c r="U501" s="204"/>
      <c r="V501" s="204"/>
      <c r="W501" s="11">
        <v>7.5887142000000001</v>
      </c>
      <c r="X501" s="204"/>
      <c r="Y501" s="204"/>
      <c r="Z501" s="53">
        <v>10.125</v>
      </c>
      <c r="AA501" s="204"/>
      <c r="AB501" s="204"/>
      <c r="AC501" s="204"/>
      <c r="AD501" s="204"/>
      <c r="AE501" s="204"/>
      <c r="AF501" s="9">
        <v>2.687281104826158</v>
      </c>
      <c r="AG501" s="9">
        <v>245</v>
      </c>
      <c r="AH501" s="9">
        <v>0.40746217807800056</v>
      </c>
      <c r="AI501" s="9">
        <v>65</v>
      </c>
      <c r="AJ501" s="9">
        <v>1.6850000000000001</v>
      </c>
      <c r="AK501" s="9" t="s">
        <v>248</v>
      </c>
      <c r="AL501" s="9">
        <v>0</v>
      </c>
      <c r="AM501" s="9"/>
      <c r="AN501" s="9"/>
      <c r="AO501" s="73">
        <v>0</v>
      </c>
      <c r="AP501" s="80">
        <v>0</v>
      </c>
      <c r="AQ501" s="80">
        <v>0</v>
      </c>
      <c r="AR501" s="224">
        <v>70</v>
      </c>
      <c r="AS501" s="224" t="s">
        <v>248</v>
      </c>
      <c r="AT501" s="11">
        <v>1917.172</v>
      </c>
      <c r="AU501" s="11">
        <v>756.678</v>
      </c>
      <c r="AV501" s="11">
        <v>0</v>
      </c>
      <c r="AW501" s="11">
        <v>70</v>
      </c>
      <c r="AX501" s="203" t="s">
        <v>248</v>
      </c>
      <c r="AY501" s="235" t="s">
        <v>248</v>
      </c>
      <c r="AZ501" s="138">
        <v>47233</v>
      </c>
      <c r="BA501" s="188" t="s">
        <v>248</v>
      </c>
      <c r="BB501" s="203" t="s">
        <v>248</v>
      </c>
      <c r="BC501" s="203" t="s">
        <v>248</v>
      </c>
      <c r="BD501" s="217" t="s">
        <v>61</v>
      </c>
      <c r="BE501" s="201" t="s">
        <v>62</v>
      </c>
      <c r="BF501" s="201" t="s">
        <v>63</v>
      </c>
      <c r="BG501" s="201" t="s">
        <v>196</v>
      </c>
      <c r="BH501" s="456" t="s">
        <v>512</v>
      </c>
      <c r="BI501" s="218" t="s">
        <v>68</v>
      </c>
      <c r="BJ501" s="370">
        <v>214</v>
      </c>
      <c r="BK501" s="370">
        <v>4</v>
      </c>
      <c r="BL501" s="219" t="s">
        <v>65</v>
      </c>
      <c r="BM501" s="52"/>
      <c r="BN501" s="218" t="s">
        <v>343</v>
      </c>
      <c r="BO501" s="217" t="s">
        <v>352</v>
      </c>
      <c r="BP501" s="201" t="s">
        <v>703</v>
      </c>
      <c r="BQ501" s="52" t="s">
        <v>718</v>
      </c>
    </row>
    <row r="502" spans="1:69" ht="15.75">
      <c r="A502" s="207" t="s">
        <v>37</v>
      </c>
      <c r="B502" s="208" t="s">
        <v>40</v>
      </c>
      <c r="C502" s="202" t="s">
        <v>35</v>
      </c>
      <c r="D502" s="210" t="s">
        <v>182</v>
      </c>
      <c r="E502" s="24" t="s">
        <v>668</v>
      </c>
      <c r="F502" s="86">
        <v>218</v>
      </c>
      <c r="G502" s="80">
        <v>1</v>
      </c>
      <c r="H502" s="204"/>
      <c r="I502" s="204"/>
      <c r="J502" s="204"/>
      <c r="K502" s="204"/>
      <c r="L502" s="80">
        <v>0</v>
      </c>
      <c r="M502" s="203"/>
      <c r="N502" s="52">
        <v>2</v>
      </c>
      <c r="O502" s="204"/>
      <c r="P502" s="204"/>
      <c r="Q502" s="11">
        <v>5.0993915990999996</v>
      </c>
      <c r="R502" s="204"/>
      <c r="S502" s="204"/>
      <c r="T502" s="53">
        <v>6.4613636363636351</v>
      </c>
      <c r="U502" s="204"/>
      <c r="V502" s="204"/>
      <c r="W502" s="11">
        <v>4.8437970967741002</v>
      </c>
      <c r="X502" s="204"/>
      <c r="Y502" s="204"/>
      <c r="Z502" s="53">
        <v>6.1791666666666645</v>
      </c>
      <c r="AA502" s="204"/>
      <c r="AB502" s="204"/>
      <c r="AC502" s="204"/>
      <c r="AD502" s="204"/>
      <c r="AE502" s="204"/>
      <c r="AF502" s="9">
        <v>3.6539867241121211</v>
      </c>
      <c r="AG502" s="9">
        <v>1519</v>
      </c>
      <c r="AH502" s="9">
        <v>0.42131214395644584</v>
      </c>
      <c r="AI502" s="9">
        <v>38</v>
      </c>
      <c r="AJ502" s="9">
        <v>2.7085164835164837</v>
      </c>
      <c r="AK502" s="9" t="s">
        <v>248</v>
      </c>
      <c r="AL502" s="9">
        <v>217</v>
      </c>
      <c r="AM502" s="9">
        <v>3.6539867241121211</v>
      </c>
      <c r="AN502" s="9">
        <v>3.6857072205736894</v>
      </c>
      <c r="AO502" s="73">
        <v>0</v>
      </c>
      <c r="AP502" s="80">
        <v>0</v>
      </c>
      <c r="AQ502" s="80">
        <v>0</v>
      </c>
      <c r="AR502" s="224">
        <v>434</v>
      </c>
      <c r="AS502" s="224" t="s">
        <v>248</v>
      </c>
      <c r="AT502" s="11">
        <v>16418.478999999999</v>
      </c>
      <c r="AU502" s="11">
        <v>0</v>
      </c>
      <c r="AV502" s="11">
        <v>0</v>
      </c>
      <c r="AW502" s="11">
        <v>434</v>
      </c>
      <c r="AX502" s="203" t="s">
        <v>248</v>
      </c>
      <c r="AY502" s="235" t="s">
        <v>248</v>
      </c>
      <c r="AZ502" s="138">
        <v>84474</v>
      </c>
      <c r="BA502" s="188" t="s">
        <v>248</v>
      </c>
      <c r="BB502" s="203" t="s">
        <v>248</v>
      </c>
      <c r="BC502" s="203" t="s">
        <v>248</v>
      </c>
      <c r="BD502" s="217" t="s">
        <v>61</v>
      </c>
      <c r="BE502" s="201" t="s">
        <v>62</v>
      </c>
      <c r="BF502" s="201" t="s">
        <v>63</v>
      </c>
      <c r="BG502" s="201" t="s">
        <v>196</v>
      </c>
      <c r="BH502" s="456" t="s">
        <v>511</v>
      </c>
      <c r="BI502" s="218" t="s">
        <v>64</v>
      </c>
      <c r="BJ502" s="370">
        <v>214</v>
      </c>
      <c r="BK502" s="370">
        <v>1</v>
      </c>
      <c r="BL502" s="219" t="s">
        <v>65</v>
      </c>
      <c r="BM502" s="52"/>
      <c r="BN502" s="218" t="s">
        <v>343</v>
      </c>
      <c r="BO502" s="217" t="s">
        <v>53</v>
      </c>
      <c r="BP502" s="201" t="s">
        <v>704</v>
      </c>
      <c r="BQ502" s="52" t="s">
        <v>714</v>
      </c>
    </row>
    <row r="503" spans="1:69" ht="15.75">
      <c r="A503" s="207" t="s">
        <v>37</v>
      </c>
      <c r="B503" s="208" t="s">
        <v>40</v>
      </c>
      <c r="C503" s="202" t="s">
        <v>35</v>
      </c>
      <c r="D503" s="210" t="s">
        <v>182</v>
      </c>
      <c r="E503" s="24" t="s">
        <v>668</v>
      </c>
      <c r="F503" s="86">
        <v>201</v>
      </c>
      <c r="G503" s="80">
        <v>7</v>
      </c>
      <c r="H503" s="204"/>
      <c r="I503" s="204"/>
      <c r="J503" s="204"/>
      <c r="K503" s="204"/>
      <c r="L503" s="80">
        <v>0</v>
      </c>
      <c r="M503" s="203"/>
      <c r="N503" s="52">
        <v>1</v>
      </c>
      <c r="O503" s="204"/>
      <c r="P503" s="204"/>
      <c r="Q503" s="11">
        <v>7.5036957112999998</v>
      </c>
      <c r="R503" s="204"/>
      <c r="S503" s="204"/>
      <c r="T503" s="53">
        <v>12.729999999999999</v>
      </c>
      <c r="U503" s="204"/>
      <c r="V503" s="204"/>
      <c r="W503" s="11">
        <v>7.4502060463916999</v>
      </c>
      <c r="X503" s="204"/>
      <c r="Y503" s="204"/>
      <c r="Z503" s="53">
        <v>12.729999999999999</v>
      </c>
      <c r="AA503" s="204"/>
      <c r="AB503" s="204"/>
      <c r="AC503" s="204"/>
      <c r="AD503" s="204"/>
      <c r="AE503" s="204"/>
      <c r="AF503" s="9">
        <v>3.2456698760908678</v>
      </c>
      <c r="AG503" s="9">
        <v>1358</v>
      </c>
      <c r="AH503" s="9">
        <v>0.5417757789101032</v>
      </c>
      <c r="AI503" s="9">
        <v>143</v>
      </c>
      <c r="AJ503" s="9">
        <v>2.1734782608695653</v>
      </c>
      <c r="AK503" s="9" t="s">
        <v>248</v>
      </c>
      <c r="AL503" s="9">
        <v>194</v>
      </c>
      <c r="AM503" s="9">
        <v>3.2456698760908678</v>
      </c>
      <c r="AN503" s="9">
        <v>3.3102272727272726</v>
      </c>
      <c r="AO503" s="73">
        <v>0</v>
      </c>
      <c r="AP503" s="80">
        <v>0</v>
      </c>
      <c r="AQ503" s="80">
        <v>0</v>
      </c>
      <c r="AR503" s="224">
        <v>388</v>
      </c>
      <c r="AS503" s="224" t="s">
        <v>248</v>
      </c>
      <c r="AT503" s="11">
        <v>14944.98</v>
      </c>
      <c r="AU503" s="11">
        <v>2.7519999999999998</v>
      </c>
      <c r="AV503" s="11">
        <v>0</v>
      </c>
      <c r="AW503" s="11">
        <v>388</v>
      </c>
      <c r="AX503" s="203" t="s">
        <v>248</v>
      </c>
      <c r="AY503" s="235" t="s">
        <v>248</v>
      </c>
      <c r="AZ503" s="138">
        <v>84474</v>
      </c>
      <c r="BA503" s="188" t="s">
        <v>248</v>
      </c>
      <c r="BB503" s="203" t="s">
        <v>248</v>
      </c>
      <c r="BC503" s="203" t="s">
        <v>248</v>
      </c>
      <c r="BD503" s="217" t="s">
        <v>61</v>
      </c>
      <c r="BE503" s="201" t="s">
        <v>62</v>
      </c>
      <c r="BF503" s="201" t="s">
        <v>63</v>
      </c>
      <c r="BG503" s="201" t="s">
        <v>196</v>
      </c>
      <c r="BH503" s="455" t="s">
        <v>511</v>
      </c>
      <c r="BI503" s="218" t="s">
        <v>66</v>
      </c>
      <c r="BJ503" s="370">
        <v>214</v>
      </c>
      <c r="BK503" s="370">
        <v>7</v>
      </c>
      <c r="BL503" s="219" t="s">
        <v>65</v>
      </c>
      <c r="BM503" s="52"/>
      <c r="BN503" s="218" t="s">
        <v>343</v>
      </c>
      <c r="BO503" s="217" t="s">
        <v>53</v>
      </c>
      <c r="BP503" s="201" t="s">
        <v>704</v>
      </c>
      <c r="BQ503" s="52" t="s">
        <v>714</v>
      </c>
    </row>
    <row r="504" spans="1:69" ht="15.75">
      <c r="A504" s="207" t="s">
        <v>37</v>
      </c>
      <c r="B504" s="208" t="s">
        <v>40</v>
      </c>
      <c r="C504" s="202" t="s">
        <v>35</v>
      </c>
      <c r="D504" s="210" t="s">
        <v>182</v>
      </c>
      <c r="E504" s="24" t="s">
        <v>668</v>
      </c>
      <c r="F504" s="86">
        <v>183</v>
      </c>
      <c r="G504" s="80">
        <v>0</v>
      </c>
      <c r="H504" s="204"/>
      <c r="I504" s="204"/>
      <c r="J504" s="204"/>
      <c r="K504" s="204"/>
      <c r="L504" s="80">
        <v>0</v>
      </c>
      <c r="M504" s="203"/>
      <c r="N504" s="52">
        <v>0</v>
      </c>
      <c r="O504" s="204"/>
      <c r="P504" s="204"/>
      <c r="Q504" s="11">
        <v>7.1377047540999996</v>
      </c>
      <c r="R504" s="204"/>
      <c r="S504" s="204"/>
      <c r="T504" s="53">
        <v>9.4749999999999996</v>
      </c>
      <c r="U504" s="204"/>
      <c r="V504" s="204"/>
      <c r="W504" s="11">
        <v>7.2435900054643998</v>
      </c>
      <c r="X504" s="204"/>
      <c r="Y504" s="204"/>
      <c r="Z504" s="53">
        <v>9.5708333333333329</v>
      </c>
      <c r="AA504" s="204"/>
      <c r="AB504" s="204"/>
      <c r="AC504" s="204"/>
      <c r="AD504" s="204"/>
      <c r="AE504" s="204"/>
      <c r="AF504" s="9">
        <v>3.4443494727330499</v>
      </c>
      <c r="AG504" s="9">
        <v>1280</v>
      </c>
      <c r="AH504" s="9">
        <v>0.49954640659665228</v>
      </c>
      <c r="AI504" s="9">
        <v>72</v>
      </c>
      <c r="AJ504" s="9">
        <v>2.4310344827586206</v>
      </c>
      <c r="AK504" s="9" t="s">
        <v>248</v>
      </c>
      <c r="AL504" s="9">
        <v>181</v>
      </c>
      <c r="AM504" s="9">
        <v>3.4431268146746223</v>
      </c>
      <c r="AN504" s="9">
        <v>3.5592307692307692</v>
      </c>
      <c r="AO504" s="73">
        <v>0</v>
      </c>
      <c r="AP504" s="80">
        <v>0</v>
      </c>
      <c r="AQ504" s="80">
        <v>0</v>
      </c>
      <c r="AR504" s="224">
        <v>366</v>
      </c>
      <c r="AS504" s="224" t="s">
        <v>248</v>
      </c>
      <c r="AT504" s="11">
        <v>13909.525</v>
      </c>
      <c r="AU504" s="11">
        <v>44.530999999999999</v>
      </c>
      <c r="AV504" s="11">
        <v>0</v>
      </c>
      <c r="AW504" s="11">
        <v>366</v>
      </c>
      <c r="AX504" s="203" t="s">
        <v>248</v>
      </c>
      <c r="AY504" s="235" t="s">
        <v>248</v>
      </c>
      <c r="AZ504" s="138">
        <v>84474</v>
      </c>
      <c r="BA504" s="188" t="s">
        <v>248</v>
      </c>
      <c r="BB504" s="203" t="s">
        <v>248</v>
      </c>
      <c r="BC504" s="203" t="s">
        <v>248</v>
      </c>
      <c r="BD504" s="217" t="s">
        <v>61</v>
      </c>
      <c r="BE504" s="201" t="s">
        <v>62</v>
      </c>
      <c r="BF504" s="201" t="s">
        <v>63</v>
      </c>
      <c r="BG504" s="201" t="s">
        <v>196</v>
      </c>
      <c r="BH504" s="456" t="s">
        <v>511</v>
      </c>
      <c r="BI504" s="218" t="s">
        <v>67</v>
      </c>
      <c r="BJ504" s="370">
        <v>214</v>
      </c>
      <c r="BK504" s="370">
        <v>3</v>
      </c>
      <c r="BL504" s="219" t="s">
        <v>65</v>
      </c>
      <c r="BM504" s="52"/>
      <c r="BN504" s="218" t="s">
        <v>343</v>
      </c>
      <c r="BO504" s="217" t="s">
        <v>53</v>
      </c>
      <c r="BP504" s="201" t="s">
        <v>704</v>
      </c>
      <c r="BQ504" s="52" t="s">
        <v>714</v>
      </c>
    </row>
    <row r="505" spans="1:69" ht="15.75">
      <c r="A505" s="207" t="s">
        <v>37</v>
      </c>
      <c r="B505" s="208" t="s">
        <v>40</v>
      </c>
      <c r="C505" s="202" t="s">
        <v>35</v>
      </c>
      <c r="D505" s="210" t="s">
        <v>182</v>
      </c>
      <c r="E505" s="24" t="s">
        <v>668</v>
      </c>
      <c r="F505" s="86">
        <v>58</v>
      </c>
      <c r="G505" s="80">
        <v>1</v>
      </c>
      <c r="H505" s="204"/>
      <c r="I505" s="204"/>
      <c r="J505" s="204"/>
      <c r="K505" s="204"/>
      <c r="L505" s="80">
        <v>0</v>
      </c>
      <c r="M505" s="203"/>
      <c r="N505" s="52">
        <v>0</v>
      </c>
      <c r="O505" s="204"/>
      <c r="P505" s="204"/>
      <c r="Q505" s="11">
        <v>7.9967542981999999</v>
      </c>
      <c r="R505" s="204"/>
      <c r="S505" s="204"/>
      <c r="T505" s="53">
        <v>10.191666666666666</v>
      </c>
      <c r="U505" s="204"/>
      <c r="V505" s="204"/>
      <c r="W505" s="11">
        <v>8.1446665789472998</v>
      </c>
      <c r="X505" s="204"/>
      <c r="Y505" s="204"/>
      <c r="Z505" s="53">
        <v>10.393750000000001</v>
      </c>
      <c r="AA505" s="204"/>
      <c r="AB505" s="204"/>
      <c r="AC505" s="204"/>
      <c r="AD505" s="204"/>
      <c r="AE505" s="204"/>
      <c r="AF505" s="9">
        <v>2.9838819892510116</v>
      </c>
      <c r="AG505" s="9">
        <v>399</v>
      </c>
      <c r="AH505" s="9">
        <v>0.53343458976326219</v>
      </c>
      <c r="AI505" s="9">
        <v>71</v>
      </c>
      <c r="AJ505" s="9">
        <v>1.5858695652173913</v>
      </c>
      <c r="AK505" s="9" t="s">
        <v>248</v>
      </c>
      <c r="AL505" s="9">
        <v>0</v>
      </c>
      <c r="AM505" s="9"/>
      <c r="AN505" s="9"/>
      <c r="AO505" s="73">
        <v>0</v>
      </c>
      <c r="AP505" s="80">
        <v>0</v>
      </c>
      <c r="AQ505" s="80">
        <v>0</v>
      </c>
      <c r="AR505" s="224">
        <v>114</v>
      </c>
      <c r="AS505" s="224" t="s">
        <v>248</v>
      </c>
      <c r="AT505" s="11">
        <v>3566.2460000000001</v>
      </c>
      <c r="AU505" s="11">
        <v>900.37199999999996</v>
      </c>
      <c r="AV505" s="11">
        <v>0</v>
      </c>
      <c r="AW505" s="11">
        <v>114</v>
      </c>
      <c r="AX505" s="203" t="s">
        <v>248</v>
      </c>
      <c r="AY505" s="235" t="s">
        <v>248</v>
      </c>
      <c r="AZ505" s="138">
        <v>84474</v>
      </c>
      <c r="BA505" s="188" t="s">
        <v>248</v>
      </c>
      <c r="BB505" s="203" t="s">
        <v>248</v>
      </c>
      <c r="BC505" s="203" t="s">
        <v>248</v>
      </c>
      <c r="BD505" s="217" t="s">
        <v>61</v>
      </c>
      <c r="BE505" s="201" t="s">
        <v>62</v>
      </c>
      <c r="BF505" s="201" t="s">
        <v>63</v>
      </c>
      <c r="BG505" s="201" t="s">
        <v>196</v>
      </c>
      <c r="BH505" s="456" t="s">
        <v>511</v>
      </c>
      <c r="BI505" s="218" t="s">
        <v>68</v>
      </c>
      <c r="BJ505" s="370">
        <v>214</v>
      </c>
      <c r="BK505" s="370">
        <v>4</v>
      </c>
      <c r="BL505" s="219" t="s">
        <v>65</v>
      </c>
      <c r="BM505" s="52"/>
      <c r="BN505" s="218" t="s">
        <v>343</v>
      </c>
      <c r="BO505" s="217" t="s">
        <v>53</v>
      </c>
      <c r="BP505" s="201" t="s">
        <v>704</v>
      </c>
      <c r="BQ505" s="52" t="s">
        <v>714</v>
      </c>
    </row>
    <row r="506" spans="1:69" ht="15.75">
      <c r="A506" s="207" t="s">
        <v>37</v>
      </c>
      <c r="B506" s="208" t="s">
        <v>40</v>
      </c>
      <c r="C506" s="202" t="s">
        <v>35</v>
      </c>
      <c r="D506" s="210" t="s">
        <v>182</v>
      </c>
      <c r="E506" s="24" t="s">
        <v>644</v>
      </c>
      <c r="F506" s="86">
        <v>43</v>
      </c>
      <c r="G506" s="80">
        <v>1</v>
      </c>
      <c r="H506" s="204"/>
      <c r="I506" s="204"/>
      <c r="J506" s="204"/>
      <c r="K506" s="204"/>
      <c r="L506" s="80">
        <v>0</v>
      </c>
      <c r="M506" s="203"/>
      <c r="N506" s="52">
        <v>0</v>
      </c>
      <c r="O506" s="204"/>
      <c r="P506" s="204"/>
      <c r="Q506" s="11">
        <v>5.5879760000000003</v>
      </c>
      <c r="R506" s="204"/>
      <c r="S506" s="204"/>
      <c r="T506" s="53">
        <v>6.8166666666666664</v>
      </c>
      <c r="U506" s="204"/>
      <c r="V506" s="204"/>
      <c r="W506" s="11">
        <v>5.3110234285714002</v>
      </c>
      <c r="X506" s="204"/>
      <c r="Y506" s="204"/>
      <c r="Z506" s="53">
        <v>6.49</v>
      </c>
      <c r="AA506" s="204"/>
      <c r="AB506" s="204"/>
      <c r="AC506" s="204"/>
      <c r="AD506" s="204"/>
      <c r="AE506" s="204"/>
      <c r="AF506" s="9">
        <v>3.7934353846271023</v>
      </c>
      <c r="AG506" s="9">
        <v>294</v>
      </c>
      <c r="AH506" s="9">
        <v>0.30866311968758353</v>
      </c>
      <c r="AI506" s="9">
        <v>4</v>
      </c>
      <c r="AJ506" s="9">
        <v>3.1295454545454544</v>
      </c>
      <c r="AK506" s="9" t="s">
        <v>248</v>
      </c>
      <c r="AL506" s="9">
        <v>42</v>
      </c>
      <c r="AM506" s="9">
        <v>3.7934353846271023</v>
      </c>
      <c r="AN506" s="9">
        <v>3.7532751091703056</v>
      </c>
      <c r="AO506" s="73">
        <v>0</v>
      </c>
      <c r="AP506" s="80">
        <v>0</v>
      </c>
      <c r="AQ506" s="80">
        <v>0</v>
      </c>
      <c r="AR506" s="224">
        <v>84</v>
      </c>
      <c r="AS506" s="224" t="s">
        <v>248</v>
      </c>
      <c r="AT506" s="11">
        <v>3022.6350000000002</v>
      </c>
      <c r="AU506" s="11">
        <v>0</v>
      </c>
      <c r="AV506" s="11">
        <v>0</v>
      </c>
      <c r="AW506" s="11">
        <v>84</v>
      </c>
      <c r="AX506" s="203" t="s">
        <v>248</v>
      </c>
      <c r="AY506" s="235" t="s">
        <v>248</v>
      </c>
      <c r="AZ506" s="138">
        <v>27399</v>
      </c>
      <c r="BA506" s="188" t="s">
        <v>248</v>
      </c>
      <c r="BB506" s="188" t="s">
        <v>248</v>
      </c>
      <c r="BC506" s="203" t="s">
        <v>248</v>
      </c>
      <c r="BD506" s="217" t="s">
        <v>61</v>
      </c>
      <c r="BE506" s="201" t="s">
        <v>62</v>
      </c>
      <c r="BF506" s="201" t="s">
        <v>63</v>
      </c>
      <c r="BG506" s="201" t="s">
        <v>196</v>
      </c>
      <c r="BH506" s="456" t="s">
        <v>515</v>
      </c>
      <c r="BI506" s="218" t="s">
        <v>64</v>
      </c>
      <c r="BJ506" s="370">
        <v>214</v>
      </c>
      <c r="BK506" s="370">
        <v>1</v>
      </c>
      <c r="BL506" s="219" t="s">
        <v>65</v>
      </c>
      <c r="BM506" s="52"/>
      <c r="BN506" s="218" t="s">
        <v>343</v>
      </c>
      <c r="BO506" s="217" t="s">
        <v>54</v>
      </c>
      <c r="BP506" s="201" t="s">
        <v>699</v>
      </c>
      <c r="BQ506" s="52" t="s">
        <v>715</v>
      </c>
    </row>
    <row r="507" spans="1:69" ht="15.75">
      <c r="A507" s="207" t="s">
        <v>37</v>
      </c>
      <c r="B507" s="208" t="s">
        <v>40</v>
      </c>
      <c r="C507" s="202" t="s">
        <v>35</v>
      </c>
      <c r="D507" s="210" t="s">
        <v>182</v>
      </c>
      <c r="E507" s="24" t="s">
        <v>644</v>
      </c>
      <c r="F507" s="86">
        <v>42</v>
      </c>
      <c r="G507" s="80">
        <v>6</v>
      </c>
      <c r="H507" s="204"/>
      <c r="I507" s="204"/>
      <c r="J507" s="204"/>
      <c r="K507" s="204"/>
      <c r="L507" s="80">
        <v>0</v>
      </c>
      <c r="M507" s="203"/>
      <c r="N507" s="52">
        <v>0</v>
      </c>
      <c r="O507" s="204"/>
      <c r="P507" s="204"/>
      <c r="Q507" s="11">
        <v>7.7595274999999999</v>
      </c>
      <c r="R507" s="204"/>
      <c r="S507" s="204"/>
      <c r="T507" s="53">
        <v>14.099999999999998</v>
      </c>
      <c r="U507" s="204"/>
      <c r="V507" s="204"/>
      <c r="W507" s="11">
        <v>7.6888610000000002</v>
      </c>
      <c r="X507" s="204"/>
      <c r="Y507" s="204"/>
      <c r="Z507" s="53">
        <v>14.099999999999998</v>
      </c>
      <c r="AA507" s="204"/>
      <c r="AB507" s="204"/>
      <c r="AC507" s="204"/>
      <c r="AD507" s="204"/>
      <c r="AE507" s="204"/>
      <c r="AF507" s="9">
        <v>3.4465079397436167</v>
      </c>
      <c r="AG507" s="9">
        <v>252</v>
      </c>
      <c r="AH507" s="9">
        <v>0.46212386278408141</v>
      </c>
      <c r="AI507" s="9">
        <v>10</v>
      </c>
      <c r="AJ507" s="9">
        <v>2.5448275862068965</v>
      </c>
      <c r="AK507" s="9" t="s">
        <v>248</v>
      </c>
      <c r="AL507" s="9">
        <v>36</v>
      </c>
      <c r="AM507" s="9">
        <v>3.4465079397436167</v>
      </c>
      <c r="AN507" s="9">
        <v>3.517094017094017</v>
      </c>
      <c r="AO507" s="73">
        <v>0</v>
      </c>
      <c r="AP507" s="80">
        <v>0</v>
      </c>
      <c r="AQ507" s="80">
        <v>0</v>
      </c>
      <c r="AR507" s="224">
        <v>72</v>
      </c>
      <c r="AS507" s="224" t="s">
        <v>248</v>
      </c>
      <c r="AT507" s="11">
        <v>2584.6579999999999</v>
      </c>
      <c r="AU507" s="11">
        <v>0</v>
      </c>
      <c r="AV507" s="11">
        <v>0</v>
      </c>
      <c r="AW507" s="11">
        <v>72</v>
      </c>
      <c r="AX507" s="203" t="s">
        <v>248</v>
      </c>
      <c r="AY507" s="235" t="s">
        <v>248</v>
      </c>
      <c r="AZ507" s="138">
        <v>27399</v>
      </c>
      <c r="BA507" s="188" t="s">
        <v>248</v>
      </c>
      <c r="BB507" s="188" t="s">
        <v>248</v>
      </c>
      <c r="BC507" s="203" t="s">
        <v>248</v>
      </c>
      <c r="BD507" s="217" t="s">
        <v>61</v>
      </c>
      <c r="BE507" s="201" t="s">
        <v>62</v>
      </c>
      <c r="BF507" s="201" t="s">
        <v>63</v>
      </c>
      <c r="BG507" s="201" t="s">
        <v>196</v>
      </c>
      <c r="BH507" s="455" t="s">
        <v>515</v>
      </c>
      <c r="BI507" s="218" t="s">
        <v>66</v>
      </c>
      <c r="BJ507" s="370">
        <v>214</v>
      </c>
      <c r="BK507" s="370">
        <v>7</v>
      </c>
      <c r="BL507" s="219" t="s">
        <v>65</v>
      </c>
      <c r="BM507" s="52"/>
      <c r="BN507" s="218" t="s">
        <v>343</v>
      </c>
      <c r="BO507" s="217" t="s">
        <v>54</v>
      </c>
      <c r="BP507" s="201" t="s">
        <v>699</v>
      </c>
      <c r="BQ507" s="52" t="s">
        <v>715</v>
      </c>
    </row>
    <row r="508" spans="1:69" ht="16.5" thickBot="1">
      <c r="A508" s="207" t="s">
        <v>37</v>
      </c>
      <c r="B508" s="208" t="s">
        <v>40</v>
      </c>
      <c r="C508" s="202" t="s">
        <v>35</v>
      </c>
      <c r="D508" s="210" t="s">
        <v>182</v>
      </c>
      <c r="E508" s="24" t="s">
        <v>644</v>
      </c>
      <c r="F508" s="86">
        <v>36</v>
      </c>
      <c r="G508" s="80">
        <v>0</v>
      </c>
      <c r="H508" s="204"/>
      <c r="I508" s="204"/>
      <c r="J508" s="204"/>
      <c r="K508" s="204"/>
      <c r="L508" s="80">
        <v>0</v>
      </c>
      <c r="M508" s="203"/>
      <c r="N508" s="52">
        <v>0</v>
      </c>
      <c r="O508" s="204"/>
      <c r="P508" s="204"/>
      <c r="Q508" s="11">
        <v>6.4501386943999997</v>
      </c>
      <c r="R508" s="204"/>
      <c r="S508" s="204"/>
      <c r="T508" s="53">
        <v>8.2999999999999989</v>
      </c>
      <c r="U508" s="204"/>
      <c r="V508" s="204"/>
      <c r="W508" s="11">
        <v>6.6289998611111001</v>
      </c>
      <c r="X508" s="204"/>
      <c r="Y508" s="204"/>
      <c r="Z508" s="53">
        <v>8.1999999999999993</v>
      </c>
      <c r="AA508" s="204"/>
      <c r="AB508" s="204"/>
      <c r="AC508" s="204"/>
      <c r="AD508" s="204"/>
      <c r="AE508" s="204"/>
      <c r="AF508" s="9">
        <v>3.6039285787514279</v>
      </c>
      <c r="AG508" s="9">
        <v>252</v>
      </c>
      <c r="AH508" s="9">
        <v>0.41221775881256351</v>
      </c>
      <c r="AI508" s="9">
        <v>7</v>
      </c>
      <c r="AJ508" s="9">
        <v>2.6749999999999998</v>
      </c>
      <c r="AK508" s="9" t="s">
        <v>248</v>
      </c>
      <c r="AL508" s="9">
        <v>35</v>
      </c>
      <c r="AM508" s="9">
        <v>3.6591836822276216</v>
      </c>
      <c r="AN508" s="9">
        <v>3.6896551724137931</v>
      </c>
      <c r="AO508" s="73">
        <v>0</v>
      </c>
      <c r="AP508" s="80">
        <v>0</v>
      </c>
      <c r="AQ508" s="80">
        <v>0</v>
      </c>
      <c r="AR508" s="224">
        <v>72</v>
      </c>
      <c r="AS508" s="224" t="s">
        <v>248</v>
      </c>
      <c r="AT508" s="11">
        <v>2527.0940000000001</v>
      </c>
      <c r="AU508" s="11">
        <v>58.244</v>
      </c>
      <c r="AV508" s="11">
        <v>0</v>
      </c>
      <c r="AW508" s="11">
        <v>72</v>
      </c>
      <c r="AX508" s="203" t="s">
        <v>248</v>
      </c>
      <c r="AY508" s="235" t="s">
        <v>248</v>
      </c>
      <c r="AZ508" s="138">
        <v>27399</v>
      </c>
      <c r="BA508" s="188" t="s">
        <v>248</v>
      </c>
      <c r="BB508" s="188" t="s">
        <v>248</v>
      </c>
      <c r="BC508" s="158" t="s">
        <v>248</v>
      </c>
      <c r="BD508" s="217" t="s">
        <v>61</v>
      </c>
      <c r="BE508" s="201" t="s">
        <v>62</v>
      </c>
      <c r="BF508" s="201" t="s">
        <v>63</v>
      </c>
      <c r="BG508" s="201" t="s">
        <v>196</v>
      </c>
      <c r="BH508" s="456" t="s">
        <v>515</v>
      </c>
      <c r="BI508" s="218" t="s">
        <v>67</v>
      </c>
      <c r="BJ508" s="370">
        <v>214</v>
      </c>
      <c r="BK508" s="370">
        <v>3</v>
      </c>
      <c r="BL508" s="219" t="s">
        <v>65</v>
      </c>
      <c r="BM508" s="52"/>
      <c r="BN508" s="218" t="s">
        <v>343</v>
      </c>
      <c r="BO508" s="217" t="s">
        <v>54</v>
      </c>
      <c r="BP508" s="201" t="s">
        <v>699</v>
      </c>
      <c r="BQ508" s="52" t="s">
        <v>715</v>
      </c>
    </row>
    <row r="509" spans="1:69" ht="16.5" thickBot="1">
      <c r="A509" s="207" t="s">
        <v>37</v>
      </c>
      <c r="B509" s="208" t="s">
        <v>40</v>
      </c>
      <c r="C509" s="202" t="s">
        <v>35</v>
      </c>
      <c r="D509" s="210" t="s">
        <v>182</v>
      </c>
      <c r="E509" s="24" t="s">
        <v>644</v>
      </c>
      <c r="F509" s="86">
        <v>40</v>
      </c>
      <c r="G509" s="80">
        <v>0</v>
      </c>
      <c r="H509" s="204"/>
      <c r="I509" s="204"/>
      <c r="J509" s="204"/>
      <c r="K509" s="204"/>
      <c r="L509" s="80">
        <v>0</v>
      </c>
      <c r="M509" s="203"/>
      <c r="N509" s="52">
        <v>0</v>
      </c>
      <c r="O509" s="204"/>
      <c r="P509" s="204"/>
      <c r="Q509" s="11">
        <v>6.6410998499999998</v>
      </c>
      <c r="R509" s="204"/>
      <c r="S509" s="204"/>
      <c r="T509" s="53">
        <v>7.5</v>
      </c>
      <c r="U509" s="204"/>
      <c r="V509" s="204"/>
      <c r="W509" s="11">
        <v>6.6785996750000001</v>
      </c>
      <c r="X509" s="204"/>
      <c r="Y509" s="204"/>
      <c r="Z509" s="53">
        <v>7.4</v>
      </c>
      <c r="AA509" s="204"/>
      <c r="AB509" s="204"/>
      <c r="AC509" s="204"/>
      <c r="AD509" s="204"/>
      <c r="AE509" s="204"/>
      <c r="AF509" s="9">
        <v>2.7442142899547308</v>
      </c>
      <c r="AG509" s="9">
        <v>280</v>
      </c>
      <c r="AH509" s="9">
        <v>0.25323685405144331</v>
      </c>
      <c r="AI509" s="9">
        <v>44</v>
      </c>
      <c r="AJ509" s="9">
        <v>2.1341463414634148</v>
      </c>
      <c r="AK509" s="9" t="s">
        <v>248</v>
      </c>
      <c r="AL509" s="9">
        <v>0</v>
      </c>
      <c r="AM509" s="9"/>
      <c r="AN509" s="9"/>
      <c r="AO509" s="73">
        <v>0</v>
      </c>
      <c r="AP509" s="80">
        <v>0</v>
      </c>
      <c r="AQ509" s="80">
        <v>0</v>
      </c>
      <c r="AR509" s="224">
        <v>80</v>
      </c>
      <c r="AS509" s="224" t="s">
        <v>248</v>
      </c>
      <c r="AT509" s="11">
        <v>2879.1170000000002</v>
      </c>
      <c r="AU509" s="11">
        <v>0</v>
      </c>
      <c r="AV509" s="11">
        <v>0</v>
      </c>
      <c r="AW509" s="11">
        <v>80</v>
      </c>
      <c r="AX509" s="203" t="s">
        <v>248</v>
      </c>
      <c r="AY509" s="235" t="s">
        <v>248</v>
      </c>
      <c r="AZ509" s="138">
        <v>27399</v>
      </c>
      <c r="BA509" s="188" t="s">
        <v>248</v>
      </c>
      <c r="BB509" s="188" t="s">
        <v>248</v>
      </c>
      <c r="BC509" s="158" t="s">
        <v>248</v>
      </c>
      <c r="BD509" s="217" t="s">
        <v>61</v>
      </c>
      <c r="BE509" s="201" t="s">
        <v>62</v>
      </c>
      <c r="BF509" s="201" t="s">
        <v>63</v>
      </c>
      <c r="BG509" s="201" t="s">
        <v>196</v>
      </c>
      <c r="BH509" s="456" t="s">
        <v>515</v>
      </c>
      <c r="BI509" s="218" t="s">
        <v>68</v>
      </c>
      <c r="BJ509" s="370">
        <v>214</v>
      </c>
      <c r="BK509" s="370">
        <v>4</v>
      </c>
      <c r="BL509" s="219" t="s">
        <v>65</v>
      </c>
      <c r="BM509" s="52"/>
      <c r="BN509" s="218" t="s">
        <v>343</v>
      </c>
      <c r="BO509" s="217" t="s">
        <v>54</v>
      </c>
      <c r="BP509" s="201" t="s">
        <v>699</v>
      </c>
      <c r="BQ509" s="52" t="s">
        <v>715</v>
      </c>
    </row>
    <row r="510" spans="1:69" ht="16.5" thickBot="1">
      <c r="A510" s="207" t="s">
        <v>37</v>
      </c>
      <c r="B510" s="208" t="s">
        <v>40</v>
      </c>
      <c r="C510" s="202" t="s">
        <v>35</v>
      </c>
      <c r="D510" s="210" t="s">
        <v>182</v>
      </c>
      <c r="E510" s="24" t="s">
        <v>638</v>
      </c>
      <c r="F510" s="86">
        <v>43</v>
      </c>
      <c r="G510" s="80">
        <v>0</v>
      </c>
      <c r="H510" s="204"/>
      <c r="I510" s="204"/>
      <c r="J510" s="204"/>
      <c r="K510" s="204"/>
      <c r="L510" s="80">
        <v>0</v>
      </c>
      <c r="M510" s="203"/>
      <c r="N510" s="52">
        <v>0</v>
      </c>
      <c r="O510" s="204"/>
      <c r="P510" s="204"/>
      <c r="Q510" s="11">
        <v>5.7870697674000002</v>
      </c>
      <c r="R510" s="204"/>
      <c r="S510" s="204"/>
      <c r="T510" s="53">
        <v>8.4250000000000007</v>
      </c>
      <c r="U510" s="204"/>
      <c r="V510" s="204"/>
      <c r="W510" s="11">
        <v>5.4852790465116001</v>
      </c>
      <c r="X510" s="204"/>
      <c r="Y510" s="204"/>
      <c r="Z510" s="53">
        <v>7.9250000000000007</v>
      </c>
      <c r="AA510" s="204"/>
      <c r="AB510" s="204"/>
      <c r="AC510" s="204"/>
      <c r="AD510" s="204"/>
      <c r="AE510" s="204"/>
      <c r="AF510" s="9">
        <v>3.5983163365701434</v>
      </c>
      <c r="AG510" s="9">
        <v>278</v>
      </c>
      <c r="AH510" s="9">
        <v>0.61577185086240116</v>
      </c>
      <c r="AI510" s="9">
        <v>7</v>
      </c>
      <c r="AJ510" s="9">
        <v>2.0017857142857145</v>
      </c>
      <c r="AK510" s="9" t="s">
        <v>248</v>
      </c>
      <c r="AL510" s="9">
        <v>42</v>
      </c>
      <c r="AM510" s="9">
        <v>3.5983163365701434</v>
      </c>
      <c r="AN510" s="9">
        <v>3.6864406779661016</v>
      </c>
      <c r="AO510" s="73">
        <v>0</v>
      </c>
      <c r="AP510" s="80">
        <v>0</v>
      </c>
      <c r="AQ510" s="80">
        <v>0</v>
      </c>
      <c r="AR510" s="224">
        <v>86</v>
      </c>
      <c r="AS510" s="224" t="s">
        <v>248</v>
      </c>
      <c r="AT510" s="11">
        <v>2862.7510000000002</v>
      </c>
      <c r="AU510" s="11">
        <v>202.298</v>
      </c>
      <c r="AV510" s="11">
        <v>0</v>
      </c>
      <c r="AW510" s="11">
        <v>86</v>
      </c>
      <c r="AX510" s="203" t="s">
        <v>248</v>
      </c>
      <c r="AY510" s="235" t="s">
        <v>248</v>
      </c>
      <c r="AZ510" s="138">
        <v>25174</v>
      </c>
      <c r="BA510" s="188" t="s">
        <v>248</v>
      </c>
      <c r="BB510" s="203" t="s">
        <v>248</v>
      </c>
      <c r="BC510" s="158" t="s">
        <v>248</v>
      </c>
      <c r="BD510" s="217" t="s">
        <v>61</v>
      </c>
      <c r="BE510" s="201" t="s">
        <v>62</v>
      </c>
      <c r="BF510" s="201" t="s">
        <v>63</v>
      </c>
      <c r="BG510" s="201" t="s">
        <v>196</v>
      </c>
      <c r="BH510" s="456" t="s">
        <v>712</v>
      </c>
      <c r="BI510" s="218" t="s">
        <v>64</v>
      </c>
      <c r="BJ510" s="370">
        <v>214</v>
      </c>
      <c r="BK510" s="370">
        <v>1</v>
      </c>
      <c r="BL510" s="219" t="s">
        <v>65</v>
      </c>
      <c r="BM510" s="52"/>
      <c r="BN510" s="218" t="s">
        <v>343</v>
      </c>
      <c r="BO510" s="217" t="s">
        <v>57</v>
      </c>
      <c r="BP510" s="201" t="s">
        <v>681</v>
      </c>
      <c r="BQ510" s="52" t="s">
        <v>717</v>
      </c>
    </row>
    <row r="511" spans="1:69" ht="16.5" thickBot="1">
      <c r="A511" s="207" t="s">
        <v>37</v>
      </c>
      <c r="B511" s="208" t="s">
        <v>40</v>
      </c>
      <c r="C511" s="202" t="s">
        <v>35</v>
      </c>
      <c r="D511" s="210" t="s">
        <v>182</v>
      </c>
      <c r="E511" s="24" t="s">
        <v>638</v>
      </c>
      <c r="F511" s="86">
        <v>27</v>
      </c>
      <c r="G511" s="80">
        <v>2</v>
      </c>
      <c r="H511" s="204"/>
      <c r="I511" s="204"/>
      <c r="J511" s="204"/>
      <c r="K511" s="204"/>
      <c r="L511" s="80">
        <v>0</v>
      </c>
      <c r="M511" s="203"/>
      <c r="N511" s="52">
        <v>0</v>
      </c>
      <c r="O511" s="204"/>
      <c r="P511" s="204"/>
      <c r="Q511" s="11">
        <v>8.5436399200000004</v>
      </c>
      <c r="R511" s="204"/>
      <c r="S511" s="204"/>
      <c r="T511" s="53">
        <v>12.875</v>
      </c>
      <c r="U511" s="204"/>
      <c r="V511" s="204"/>
      <c r="W511" s="11">
        <v>8.6351999999999993</v>
      </c>
      <c r="X511" s="204"/>
      <c r="Y511" s="204"/>
      <c r="Z511" s="53">
        <v>12.875</v>
      </c>
      <c r="AA511" s="204"/>
      <c r="AB511" s="204"/>
      <c r="AC511" s="204"/>
      <c r="AD511" s="204"/>
      <c r="AE511" s="204"/>
      <c r="AF511" s="9">
        <v>2.9319254586291854</v>
      </c>
      <c r="AG511" s="9">
        <v>150</v>
      </c>
      <c r="AH511" s="9">
        <v>0.68321417520086791</v>
      </c>
      <c r="AI511" s="9">
        <v>48</v>
      </c>
      <c r="AJ511" s="9">
        <v>1.4861111111111112</v>
      </c>
      <c r="AK511" s="9" t="s">
        <v>248</v>
      </c>
      <c r="AL511" s="9">
        <v>13</v>
      </c>
      <c r="AM511" s="9">
        <v>3.1030219662320482</v>
      </c>
      <c r="AN511" s="9">
        <v>3.0948275862068964</v>
      </c>
      <c r="AO511" s="73">
        <v>0</v>
      </c>
      <c r="AP511" s="80">
        <v>0</v>
      </c>
      <c r="AQ511" s="80">
        <v>0</v>
      </c>
      <c r="AR511" s="224">
        <v>50</v>
      </c>
      <c r="AS511" s="224" t="s">
        <v>248</v>
      </c>
      <c r="AT511" s="11">
        <v>1418.7739999999999</v>
      </c>
      <c r="AU511" s="11">
        <v>367.72199999999998</v>
      </c>
      <c r="AV511" s="11">
        <v>0</v>
      </c>
      <c r="AW511" s="11">
        <v>50</v>
      </c>
      <c r="AX511" s="203" t="s">
        <v>248</v>
      </c>
      <c r="AY511" s="235" t="s">
        <v>248</v>
      </c>
      <c r="AZ511" s="138">
        <v>25174</v>
      </c>
      <c r="BA511" s="188" t="s">
        <v>248</v>
      </c>
      <c r="BB511" s="203" t="s">
        <v>248</v>
      </c>
      <c r="BC511" s="158" t="s">
        <v>248</v>
      </c>
      <c r="BD511" s="217" t="s">
        <v>61</v>
      </c>
      <c r="BE511" s="201" t="s">
        <v>62</v>
      </c>
      <c r="BF511" s="201" t="s">
        <v>63</v>
      </c>
      <c r="BG511" s="201" t="s">
        <v>196</v>
      </c>
      <c r="BH511" s="455" t="s">
        <v>712</v>
      </c>
      <c r="BI511" s="218" t="s">
        <v>66</v>
      </c>
      <c r="BJ511" s="370">
        <v>214</v>
      </c>
      <c r="BK511" s="370">
        <v>7</v>
      </c>
      <c r="BL511" s="219" t="s">
        <v>65</v>
      </c>
      <c r="BM511" s="52"/>
      <c r="BN511" s="218" t="s">
        <v>343</v>
      </c>
      <c r="BO511" s="217" t="s">
        <v>57</v>
      </c>
      <c r="BP511" s="201" t="s">
        <v>681</v>
      </c>
      <c r="BQ511" s="52" t="s">
        <v>717</v>
      </c>
    </row>
    <row r="512" spans="1:69" ht="16.5" thickBot="1">
      <c r="A512" s="207" t="s">
        <v>37</v>
      </c>
      <c r="B512" s="208" t="s">
        <v>40</v>
      </c>
      <c r="C512" s="202" t="s">
        <v>35</v>
      </c>
      <c r="D512" s="210" t="s">
        <v>182</v>
      </c>
      <c r="E512" s="24" t="s">
        <v>638</v>
      </c>
      <c r="F512" s="86">
        <v>40</v>
      </c>
      <c r="G512" s="80">
        <v>0</v>
      </c>
      <c r="H512" s="204"/>
      <c r="I512" s="204"/>
      <c r="J512" s="204"/>
      <c r="K512" s="204"/>
      <c r="L512" s="80">
        <v>0</v>
      </c>
      <c r="M512" s="203"/>
      <c r="N512" s="52">
        <v>0</v>
      </c>
      <c r="O512" s="204"/>
      <c r="P512" s="204"/>
      <c r="Q512" s="11">
        <v>6.3242247750000002</v>
      </c>
      <c r="R512" s="204"/>
      <c r="S512" s="204"/>
      <c r="T512" s="53">
        <v>11</v>
      </c>
      <c r="U512" s="204"/>
      <c r="V512" s="204"/>
      <c r="W512" s="11">
        <v>5.8251746750000004</v>
      </c>
      <c r="X512" s="204"/>
      <c r="Y512" s="204"/>
      <c r="Z512" s="53">
        <v>10.5</v>
      </c>
      <c r="AA512" s="204"/>
      <c r="AB512" s="204"/>
      <c r="AC512" s="204"/>
      <c r="AD512" s="204"/>
      <c r="AE512" s="204"/>
      <c r="AF512" s="9">
        <v>3.5296190557025726</v>
      </c>
      <c r="AG512" s="9">
        <v>274</v>
      </c>
      <c r="AH512" s="9">
        <v>0.52844098250590621</v>
      </c>
      <c r="AI512" s="9">
        <v>15</v>
      </c>
      <c r="AJ512" s="9">
        <v>2.3214285714285716</v>
      </c>
      <c r="AK512" s="9" t="s">
        <v>248</v>
      </c>
      <c r="AL512" s="9">
        <v>38</v>
      </c>
      <c r="AM512" s="9">
        <v>3.5574060248253034</v>
      </c>
      <c r="AN512" s="9">
        <v>3.6622807017543861</v>
      </c>
      <c r="AO512" s="73">
        <v>0</v>
      </c>
      <c r="AP512" s="80">
        <v>0</v>
      </c>
      <c r="AQ512" s="80">
        <v>0</v>
      </c>
      <c r="AR512" s="224">
        <v>80</v>
      </c>
      <c r="AS512" s="224" t="s">
        <v>248</v>
      </c>
      <c r="AT512" s="11">
        <v>2795.1329999999998</v>
      </c>
      <c r="AU512" s="11">
        <v>58.253</v>
      </c>
      <c r="AV512" s="11">
        <v>0</v>
      </c>
      <c r="AW512" s="11">
        <v>76</v>
      </c>
      <c r="AX512" s="203" t="s">
        <v>248</v>
      </c>
      <c r="AY512" s="235" t="s">
        <v>248</v>
      </c>
      <c r="AZ512" s="138">
        <v>25174</v>
      </c>
      <c r="BA512" s="188" t="s">
        <v>248</v>
      </c>
      <c r="BB512" s="203" t="s">
        <v>248</v>
      </c>
      <c r="BC512" s="158" t="s">
        <v>248</v>
      </c>
      <c r="BD512" s="217" t="s">
        <v>61</v>
      </c>
      <c r="BE512" s="201" t="s">
        <v>62</v>
      </c>
      <c r="BF512" s="201" t="s">
        <v>63</v>
      </c>
      <c r="BG512" s="201" t="s">
        <v>196</v>
      </c>
      <c r="BH512" s="456" t="s">
        <v>712</v>
      </c>
      <c r="BI512" s="218" t="s">
        <v>67</v>
      </c>
      <c r="BJ512" s="370">
        <v>214</v>
      </c>
      <c r="BK512" s="370">
        <v>3</v>
      </c>
      <c r="BL512" s="219" t="s">
        <v>65</v>
      </c>
      <c r="BM512" s="52"/>
      <c r="BN512" s="218" t="s">
        <v>343</v>
      </c>
      <c r="BO512" s="217" t="s">
        <v>57</v>
      </c>
      <c r="BP512" s="201" t="s">
        <v>681</v>
      </c>
      <c r="BQ512" s="52" t="s">
        <v>717</v>
      </c>
    </row>
    <row r="513" spans="1:69" ht="16.5" thickBot="1">
      <c r="A513" s="207" t="s">
        <v>37</v>
      </c>
      <c r="B513" s="208" t="s">
        <v>40</v>
      </c>
      <c r="C513" s="202" t="s">
        <v>35</v>
      </c>
      <c r="D513" s="210" t="s">
        <v>182</v>
      </c>
      <c r="E513" s="24" t="s">
        <v>638</v>
      </c>
      <c r="F513" s="86">
        <v>35</v>
      </c>
      <c r="G513" s="80">
        <v>1</v>
      </c>
      <c r="H513" s="204"/>
      <c r="I513" s="204"/>
      <c r="J513" s="204"/>
      <c r="K513" s="204"/>
      <c r="L513" s="80">
        <v>0</v>
      </c>
      <c r="M513" s="203"/>
      <c r="N513" s="52">
        <v>0</v>
      </c>
      <c r="O513" s="204"/>
      <c r="P513" s="204"/>
      <c r="Q513" s="11">
        <v>8.3484114706000003</v>
      </c>
      <c r="R513" s="204"/>
      <c r="S513" s="204"/>
      <c r="T513" s="53">
        <v>12.574999999999999</v>
      </c>
      <c r="U513" s="204"/>
      <c r="V513" s="204"/>
      <c r="W513" s="11">
        <v>8.2539116176470007</v>
      </c>
      <c r="X513" s="204"/>
      <c r="Y513" s="204"/>
      <c r="Z513" s="53">
        <v>12.149999999999999</v>
      </c>
      <c r="AA513" s="204"/>
      <c r="AB513" s="204"/>
      <c r="AC513" s="204"/>
      <c r="AD513" s="204"/>
      <c r="AE513" s="204"/>
      <c r="AF513" s="9">
        <v>2.6722751363875372</v>
      </c>
      <c r="AG513" s="9">
        <v>189</v>
      </c>
      <c r="AH513" s="9">
        <v>0.44995569799486829</v>
      </c>
      <c r="AI513" s="9">
        <v>45</v>
      </c>
      <c r="AJ513" s="9">
        <v>1.5687500000000001</v>
      </c>
      <c r="AK513" s="9" t="s">
        <v>248</v>
      </c>
      <c r="AL513" s="9">
        <v>0</v>
      </c>
      <c r="AM513" s="9"/>
      <c r="AN513" s="9"/>
      <c r="AO513" s="73">
        <v>0</v>
      </c>
      <c r="AP513" s="80">
        <v>0</v>
      </c>
      <c r="AQ513" s="80">
        <v>0</v>
      </c>
      <c r="AR513" s="224">
        <v>68</v>
      </c>
      <c r="AS513" s="224" t="s">
        <v>248</v>
      </c>
      <c r="AT513" s="11">
        <v>2239.2420000000002</v>
      </c>
      <c r="AU513" s="11">
        <v>186.62100000000001</v>
      </c>
      <c r="AV513" s="11">
        <v>0</v>
      </c>
      <c r="AW513" s="11">
        <v>68</v>
      </c>
      <c r="AX513" s="203" t="s">
        <v>248</v>
      </c>
      <c r="AY513" s="235" t="s">
        <v>248</v>
      </c>
      <c r="AZ513" s="138">
        <v>25174</v>
      </c>
      <c r="BA513" s="188" t="s">
        <v>248</v>
      </c>
      <c r="BB513" s="203" t="s">
        <v>248</v>
      </c>
      <c r="BC513" s="158" t="s">
        <v>248</v>
      </c>
      <c r="BD513" s="217" t="s">
        <v>61</v>
      </c>
      <c r="BE513" s="201" t="s">
        <v>62</v>
      </c>
      <c r="BF513" s="201" t="s">
        <v>63</v>
      </c>
      <c r="BG513" s="201" t="s">
        <v>196</v>
      </c>
      <c r="BH513" s="456" t="s">
        <v>712</v>
      </c>
      <c r="BI513" s="218" t="s">
        <v>68</v>
      </c>
      <c r="BJ513" s="370">
        <v>214</v>
      </c>
      <c r="BK513" s="370">
        <v>4</v>
      </c>
      <c r="BL513" s="219" t="s">
        <v>65</v>
      </c>
      <c r="BM513" s="52"/>
      <c r="BN513" s="218" t="s">
        <v>343</v>
      </c>
      <c r="BO513" s="217" t="s">
        <v>57</v>
      </c>
      <c r="BP513" s="201" t="s">
        <v>681</v>
      </c>
      <c r="BQ513" s="52" t="s">
        <v>717</v>
      </c>
    </row>
    <row r="514" spans="1:69" ht="16.5" thickBot="1">
      <c r="A514" s="207" t="s">
        <v>37</v>
      </c>
      <c r="B514" s="208" t="s">
        <v>40</v>
      </c>
      <c r="C514" s="202" t="s">
        <v>35</v>
      </c>
      <c r="D514" s="210" t="s">
        <v>182</v>
      </c>
      <c r="E514" s="442" t="s">
        <v>548</v>
      </c>
      <c r="F514" s="420">
        <v>45</v>
      </c>
      <c r="G514" s="421">
        <v>0</v>
      </c>
      <c r="H514" s="422"/>
      <c r="I514" s="422"/>
      <c r="J514" s="422"/>
      <c r="K514" s="422"/>
      <c r="L514" s="421">
        <v>0</v>
      </c>
      <c r="M514" s="423"/>
      <c r="N514" s="424">
        <v>0</v>
      </c>
      <c r="O514" s="422"/>
      <c r="P514" s="422"/>
      <c r="Q514" s="425">
        <v>5.7507776667000003</v>
      </c>
      <c r="R514" s="422"/>
      <c r="S514" s="422"/>
      <c r="T514" s="426">
        <v>6.96875</v>
      </c>
      <c r="U514" s="422"/>
      <c r="V514" s="422"/>
      <c r="W514" s="425">
        <v>5.8049999333333</v>
      </c>
      <c r="X514" s="422"/>
      <c r="Y514" s="422"/>
      <c r="Z514" s="426">
        <v>7.1875</v>
      </c>
      <c r="AA514" s="422"/>
      <c r="AB514" s="422"/>
      <c r="AC514" s="422"/>
      <c r="AD514" s="422"/>
      <c r="AE514" s="422"/>
      <c r="AF514" s="427">
        <v>3.4341206447661863</v>
      </c>
      <c r="AG514" s="427">
        <v>315</v>
      </c>
      <c r="AH514" s="427">
        <v>0.43619247615145473</v>
      </c>
      <c r="AI514" s="427">
        <v>6</v>
      </c>
      <c r="AJ514" s="427">
        <v>2.6059782608695654</v>
      </c>
      <c r="AK514" s="427" t="s">
        <v>248</v>
      </c>
      <c r="AL514" s="427">
        <v>44</v>
      </c>
      <c r="AM514" s="427">
        <v>3.4270779320171894</v>
      </c>
      <c r="AN514" s="427">
        <v>3.4630434782608694</v>
      </c>
      <c r="AO514" s="428">
        <v>0</v>
      </c>
      <c r="AP514" s="421">
        <v>0</v>
      </c>
      <c r="AQ514" s="421">
        <v>0</v>
      </c>
      <c r="AR514" s="429">
        <v>90</v>
      </c>
      <c r="AS514" s="429" t="s">
        <v>248</v>
      </c>
      <c r="AT514" s="425">
        <v>3185.556</v>
      </c>
      <c r="AU514" s="425">
        <v>21.337</v>
      </c>
      <c r="AV514" s="425">
        <v>0</v>
      </c>
      <c r="AW514" s="425">
        <v>90</v>
      </c>
      <c r="AX514" s="203" t="s">
        <v>248</v>
      </c>
      <c r="AY514" s="235" t="s">
        <v>248</v>
      </c>
      <c r="AZ514" s="138">
        <v>30001</v>
      </c>
      <c r="BA514" s="188" t="s">
        <v>248</v>
      </c>
      <c r="BB514" s="203" t="s">
        <v>248</v>
      </c>
      <c r="BC514" s="158" t="s">
        <v>248</v>
      </c>
      <c r="BD514" s="217" t="s">
        <v>61</v>
      </c>
      <c r="BE514" s="201" t="s">
        <v>62</v>
      </c>
      <c r="BF514" s="201" t="s">
        <v>63</v>
      </c>
      <c r="BG514" s="201" t="s">
        <v>196</v>
      </c>
      <c r="BH514" s="456" t="s">
        <v>515</v>
      </c>
      <c r="BI514" s="218" t="s">
        <v>64</v>
      </c>
      <c r="BJ514" s="370">
        <v>214</v>
      </c>
      <c r="BK514" s="370">
        <v>1</v>
      </c>
      <c r="BL514" s="219" t="s">
        <v>65</v>
      </c>
      <c r="BM514" s="52"/>
      <c r="BN514" s="218" t="s">
        <v>343</v>
      </c>
      <c r="BO514" s="217" t="s">
        <v>335</v>
      </c>
      <c r="BP514" s="201" t="s">
        <v>690</v>
      </c>
      <c r="BQ514" s="52" t="s">
        <v>718</v>
      </c>
    </row>
    <row r="515" spans="1:69" ht="16.5" thickBot="1">
      <c r="A515" s="207" t="s">
        <v>37</v>
      </c>
      <c r="B515" s="208" t="s">
        <v>40</v>
      </c>
      <c r="C515" s="202" t="s">
        <v>35</v>
      </c>
      <c r="D515" s="210" t="s">
        <v>182</v>
      </c>
      <c r="E515" s="442" t="s">
        <v>548</v>
      </c>
      <c r="F515" s="420">
        <v>39</v>
      </c>
      <c r="G515" s="421">
        <v>1</v>
      </c>
      <c r="H515" s="422"/>
      <c r="I515" s="422"/>
      <c r="J515" s="422"/>
      <c r="K515" s="422"/>
      <c r="L515" s="421">
        <v>0</v>
      </c>
      <c r="M515" s="423"/>
      <c r="N515" s="424">
        <v>0</v>
      </c>
      <c r="O515" s="422"/>
      <c r="P515" s="422"/>
      <c r="Q515" s="425">
        <v>8.1407629211000003</v>
      </c>
      <c r="R515" s="422"/>
      <c r="S515" s="422"/>
      <c r="T515" s="426">
        <v>14.525</v>
      </c>
      <c r="U515" s="422"/>
      <c r="V515" s="422"/>
      <c r="W515" s="425">
        <v>8.2523419736841994</v>
      </c>
      <c r="X515" s="422"/>
      <c r="Y515" s="422"/>
      <c r="Z515" s="426">
        <v>14.525</v>
      </c>
      <c r="AA515" s="422"/>
      <c r="AB515" s="422"/>
      <c r="AC515" s="422"/>
      <c r="AD515" s="422"/>
      <c r="AE515" s="422"/>
      <c r="AF515" s="427">
        <v>3.1346428587024366</v>
      </c>
      <c r="AG515" s="427">
        <v>266</v>
      </c>
      <c r="AH515" s="427">
        <v>0.59161697051983286</v>
      </c>
      <c r="AI515" s="427">
        <v>38</v>
      </c>
      <c r="AJ515" s="427">
        <v>2.0883333333333334</v>
      </c>
      <c r="AK515" s="427" t="s">
        <v>248</v>
      </c>
      <c r="AL515" s="427">
        <v>37</v>
      </c>
      <c r="AM515" s="427">
        <v>3.1511196933657959</v>
      </c>
      <c r="AN515" s="427">
        <v>3.193661971830986</v>
      </c>
      <c r="AO515" s="428">
        <v>0</v>
      </c>
      <c r="AP515" s="421">
        <v>0</v>
      </c>
      <c r="AQ515" s="421">
        <v>0</v>
      </c>
      <c r="AR515" s="429">
        <v>76</v>
      </c>
      <c r="AS515" s="429" t="s">
        <v>248</v>
      </c>
      <c r="AT515" s="425">
        <v>2723.4059999999999</v>
      </c>
      <c r="AU515" s="425">
        <v>0</v>
      </c>
      <c r="AV515" s="425">
        <v>0</v>
      </c>
      <c r="AW515" s="425">
        <v>76</v>
      </c>
      <c r="AX515" s="203" t="s">
        <v>248</v>
      </c>
      <c r="AY515" s="235" t="s">
        <v>248</v>
      </c>
      <c r="AZ515" s="138">
        <v>30001</v>
      </c>
      <c r="BA515" s="188" t="s">
        <v>248</v>
      </c>
      <c r="BB515" s="203" t="s">
        <v>248</v>
      </c>
      <c r="BC515" s="158" t="s">
        <v>248</v>
      </c>
      <c r="BD515" s="217" t="s">
        <v>61</v>
      </c>
      <c r="BE515" s="201" t="s">
        <v>62</v>
      </c>
      <c r="BF515" s="201" t="s">
        <v>63</v>
      </c>
      <c r="BG515" s="201" t="s">
        <v>196</v>
      </c>
      <c r="BH515" s="456" t="s">
        <v>515</v>
      </c>
      <c r="BI515" s="218" t="s">
        <v>66</v>
      </c>
      <c r="BJ515" s="370">
        <v>214</v>
      </c>
      <c r="BK515" s="370">
        <v>7</v>
      </c>
      <c r="BL515" s="219" t="s">
        <v>65</v>
      </c>
      <c r="BM515" s="52"/>
      <c r="BN515" s="218" t="s">
        <v>343</v>
      </c>
      <c r="BO515" s="217" t="s">
        <v>335</v>
      </c>
      <c r="BP515" s="201" t="s">
        <v>690</v>
      </c>
      <c r="BQ515" s="52" t="s">
        <v>718</v>
      </c>
    </row>
    <row r="516" spans="1:69" ht="16.5" thickBot="1">
      <c r="A516" s="207" t="s">
        <v>37</v>
      </c>
      <c r="B516" s="208" t="s">
        <v>40</v>
      </c>
      <c r="C516" s="202" t="s">
        <v>35</v>
      </c>
      <c r="D516" s="210" t="s">
        <v>182</v>
      </c>
      <c r="E516" s="442" t="s">
        <v>548</v>
      </c>
      <c r="F516" s="420">
        <v>45</v>
      </c>
      <c r="G516" s="421">
        <v>0</v>
      </c>
      <c r="H516" s="422"/>
      <c r="I516" s="422"/>
      <c r="J516" s="422"/>
      <c r="K516" s="422"/>
      <c r="L516" s="421">
        <v>0</v>
      </c>
      <c r="M516" s="423"/>
      <c r="N516" s="424">
        <v>0</v>
      </c>
      <c r="O516" s="422"/>
      <c r="P516" s="422"/>
      <c r="Q516" s="425">
        <v>6.9565107333</v>
      </c>
      <c r="R516" s="422"/>
      <c r="S516" s="422"/>
      <c r="T516" s="426">
        <v>8.6875</v>
      </c>
      <c r="U516" s="422"/>
      <c r="V516" s="422"/>
      <c r="W516" s="425">
        <v>7.0331999111111001</v>
      </c>
      <c r="X516" s="422"/>
      <c r="Y516" s="422"/>
      <c r="Z516" s="426">
        <v>8.6875</v>
      </c>
      <c r="AA516" s="422"/>
      <c r="AB516" s="422"/>
      <c r="AC516" s="422"/>
      <c r="AD516" s="422"/>
      <c r="AE516" s="422"/>
      <c r="AF516" s="427">
        <v>3.3120952401842394</v>
      </c>
      <c r="AG516" s="427">
        <v>315</v>
      </c>
      <c r="AH516" s="427">
        <v>0.52419954046588846</v>
      </c>
      <c r="AI516" s="427">
        <v>26</v>
      </c>
      <c r="AJ516" s="427">
        <v>2.2559523809523809</v>
      </c>
      <c r="AK516" s="427" t="s">
        <v>248</v>
      </c>
      <c r="AL516" s="427">
        <v>44</v>
      </c>
      <c r="AM516" s="427">
        <v>3.3244805219885594</v>
      </c>
      <c r="AN516" s="427">
        <v>3.4698795180722892</v>
      </c>
      <c r="AO516" s="428">
        <v>0</v>
      </c>
      <c r="AP516" s="421">
        <v>0</v>
      </c>
      <c r="AQ516" s="421">
        <v>0</v>
      </c>
      <c r="AR516" s="429">
        <v>90</v>
      </c>
      <c r="AS516" s="429" t="s">
        <v>248</v>
      </c>
      <c r="AT516" s="425">
        <v>3213.19</v>
      </c>
      <c r="AU516" s="425">
        <v>0</v>
      </c>
      <c r="AV516" s="425">
        <v>0</v>
      </c>
      <c r="AW516" s="425">
        <v>90</v>
      </c>
      <c r="AX516" s="203" t="s">
        <v>248</v>
      </c>
      <c r="AY516" s="235" t="s">
        <v>248</v>
      </c>
      <c r="AZ516" s="138">
        <v>30001</v>
      </c>
      <c r="BA516" s="188" t="s">
        <v>248</v>
      </c>
      <c r="BB516" s="203" t="s">
        <v>248</v>
      </c>
      <c r="BC516" s="158" t="s">
        <v>248</v>
      </c>
      <c r="BD516" s="217" t="s">
        <v>61</v>
      </c>
      <c r="BE516" s="201" t="s">
        <v>62</v>
      </c>
      <c r="BF516" s="201" t="s">
        <v>63</v>
      </c>
      <c r="BG516" s="201" t="s">
        <v>196</v>
      </c>
      <c r="BH516" s="456" t="s">
        <v>515</v>
      </c>
      <c r="BI516" s="218" t="s">
        <v>67</v>
      </c>
      <c r="BJ516" s="370">
        <v>214</v>
      </c>
      <c r="BK516" s="370">
        <v>3</v>
      </c>
      <c r="BL516" s="219" t="s">
        <v>65</v>
      </c>
      <c r="BM516" s="52"/>
      <c r="BN516" s="218" t="s">
        <v>343</v>
      </c>
      <c r="BO516" s="217" t="s">
        <v>335</v>
      </c>
      <c r="BP516" s="201" t="s">
        <v>690</v>
      </c>
      <c r="BQ516" s="52" t="s">
        <v>718</v>
      </c>
    </row>
    <row r="517" spans="1:69" ht="16.5" thickBot="1">
      <c r="A517" s="207" t="s">
        <v>37</v>
      </c>
      <c r="B517" s="208" t="s">
        <v>40</v>
      </c>
      <c r="C517" s="202" t="s">
        <v>35</v>
      </c>
      <c r="D517" s="210" t="s">
        <v>182</v>
      </c>
      <c r="E517" s="442" t="s">
        <v>548</v>
      </c>
      <c r="F517" s="420">
        <v>31</v>
      </c>
      <c r="G517" s="421">
        <v>2</v>
      </c>
      <c r="H517" s="422"/>
      <c r="I517" s="422"/>
      <c r="J517" s="422"/>
      <c r="K517" s="422"/>
      <c r="L517" s="421">
        <v>0</v>
      </c>
      <c r="M517" s="423"/>
      <c r="N517" s="424">
        <v>0</v>
      </c>
      <c r="O517" s="422"/>
      <c r="P517" s="422"/>
      <c r="Q517" s="425">
        <v>8.5479653447999997</v>
      </c>
      <c r="R517" s="422"/>
      <c r="S517" s="422"/>
      <c r="T517" s="426">
        <v>14.387499999999999</v>
      </c>
      <c r="U517" s="422"/>
      <c r="V517" s="422"/>
      <c r="W517" s="425">
        <v>8.5694135517241001</v>
      </c>
      <c r="X517" s="422"/>
      <c r="Y517" s="422"/>
      <c r="Z517" s="426">
        <v>14.387499999999999</v>
      </c>
      <c r="AA517" s="422"/>
      <c r="AB517" s="422"/>
      <c r="AC517" s="422"/>
      <c r="AD517" s="422"/>
      <c r="AE517" s="422"/>
      <c r="AF517" s="427">
        <v>2.4593788792627942</v>
      </c>
      <c r="AG517" s="427">
        <v>161</v>
      </c>
      <c r="AH517" s="427">
        <v>0.45791792498815737</v>
      </c>
      <c r="AI517" s="427">
        <v>97</v>
      </c>
      <c r="AJ517" s="427">
        <v>1.6117187500000001</v>
      </c>
      <c r="AK517" s="427" t="s">
        <v>248</v>
      </c>
      <c r="AL517" s="427">
        <v>0</v>
      </c>
      <c r="AM517" s="427"/>
      <c r="AN517" s="427"/>
      <c r="AO517" s="428">
        <v>0</v>
      </c>
      <c r="AP517" s="421">
        <v>0</v>
      </c>
      <c r="AQ517" s="421">
        <v>0</v>
      </c>
      <c r="AR517" s="429">
        <v>58</v>
      </c>
      <c r="AS517" s="429" t="s">
        <v>248</v>
      </c>
      <c r="AT517" s="425">
        <v>2068.6129999999998</v>
      </c>
      <c r="AU517" s="425">
        <v>0</v>
      </c>
      <c r="AV517" s="425">
        <v>0</v>
      </c>
      <c r="AW517" s="425">
        <v>58</v>
      </c>
      <c r="AX517" s="203" t="s">
        <v>248</v>
      </c>
      <c r="AY517" s="235" t="s">
        <v>248</v>
      </c>
      <c r="AZ517" s="138">
        <v>30001</v>
      </c>
      <c r="BA517" s="188" t="s">
        <v>248</v>
      </c>
      <c r="BB517" s="203" t="s">
        <v>248</v>
      </c>
      <c r="BC517" s="158" t="s">
        <v>248</v>
      </c>
      <c r="BD517" s="217" t="s">
        <v>61</v>
      </c>
      <c r="BE517" s="201" t="s">
        <v>62</v>
      </c>
      <c r="BF517" s="201" t="s">
        <v>63</v>
      </c>
      <c r="BG517" s="201" t="s">
        <v>196</v>
      </c>
      <c r="BH517" s="456" t="s">
        <v>515</v>
      </c>
      <c r="BI517" s="218" t="s">
        <v>68</v>
      </c>
      <c r="BJ517" s="370">
        <v>214</v>
      </c>
      <c r="BK517" s="370">
        <v>4</v>
      </c>
      <c r="BL517" s="219" t="s">
        <v>65</v>
      </c>
      <c r="BM517" s="52"/>
      <c r="BN517" s="218" t="s">
        <v>343</v>
      </c>
      <c r="BO517" s="217" t="s">
        <v>335</v>
      </c>
      <c r="BP517" s="201" t="s">
        <v>690</v>
      </c>
      <c r="BQ517" s="52" t="s">
        <v>718</v>
      </c>
    </row>
    <row r="518" spans="1:69" ht="16.5" thickBot="1">
      <c r="A518" s="207" t="s">
        <v>37</v>
      </c>
      <c r="B518" s="208" t="s">
        <v>40</v>
      </c>
      <c r="C518" s="202" t="s">
        <v>35</v>
      </c>
      <c r="D518" s="210" t="s">
        <v>182</v>
      </c>
      <c r="E518" s="24" t="s">
        <v>336</v>
      </c>
      <c r="F518" s="86">
        <v>38</v>
      </c>
      <c r="G518" s="80">
        <v>0</v>
      </c>
      <c r="H518" s="204"/>
      <c r="I518" s="204"/>
      <c r="J518" s="204"/>
      <c r="K518" s="204"/>
      <c r="L518" s="80">
        <v>0</v>
      </c>
      <c r="M518" s="203"/>
      <c r="N518" s="52">
        <v>0</v>
      </c>
      <c r="O518" s="204"/>
      <c r="P518" s="204"/>
      <c r="Q518" s="11">
        <v>5.7101050262999999</v>
      </c>
      <c r="R518" s="204"/>
      <c r="S518" s="204"/>
      <c r="T518" s="53">
        <v>6.8100000000000005</v>
      </c>
      <c r="U518" s="204"/>
      <c r="V518" s="204"/>
      <c r="W518" s="11">
        <v>5.8243680789473</v>
      </c>
      <c r="X518" s="204"/>
      <c r="Y518" s="204"/>
      <c r="Z518" s="53">
        <v>6.91</v>
      </c>
      <c r="AA518" s="204"/>
      <c r="AB518" s="204"/>
      <c r="AC518" s="204"/>
      <c r="AD518" s="204"/>
      <c r="AE518" s="204"/>
      <c r="AF518" s="9">
        <v>3.4924812128669336</v>
      </c>
      <c r="AG518" s="9">
        <v>266</v>
      </c>
      <c r="AH518" s="9">
        <v>0.40254281138164016</v>
      </c>
      <c r="AI518" s="9">
        <v>3</v>
      </c>
      <c r="AJ518" s="9">
        <v>2.6560606060606062</v>
      </c>
      <c r="AK518" s="9" t="s">
        <v>248</v>
      </c>
      <c r="AL518" s="9">
        <v>38</v>
      </c>
      <c r="AM518" s="9">
        <v>3.4924812128669336</v>
      </c>
      <c r="AN518" s="9">
        <v>3.5514705882352939</v>
      </c>
      <c r="AO518" s="73">
        <v>0</v>
      </c>
      <c r="AP518" s="80">
        <v>0</v>
      </c>
      <c r="AQ518" s="80">
        <v>0</v>
      </c>
      <c r="AR518" s="224">
        <v>76</v>
      </c>
      <c r="AS518" s="224" t="s">
        <v>248</v>
      </c>
      <c r="AT518" s="11">
        <v>2715.6610000000001</v>
      </c>
      <c r="AU518" s="11">
        <v>0</v>
      </c>
      <c r="AV518" s="11">
        <v>0</v>
      </c>
      <c r="AW518" s="11">
        <v>76</v>
      </c>
      <c r="AX518" s="203" t="s">
        <v>248</v>
      </c>
      <c r="AY518" s="235" t="s">
        <v>248</v>
      </c>
      <c r="AZ518" s="138">
        <v>27518</v>
      </c>
      <c r="BA518" s="188" t="s">
        <v>248</v>
      </c>
      <c r="BB518" s="203" t="s">
        <v>248</v>
      </c>
      <c r="BC518" s="158" t="s">
        <v>248</v>
      </c>
      <c r="BD518" s="217" t="s">
        <v>61</v>
      </c>
      <c r="BE518" s="201" t="s">
        <v>62</v>
      </c>
      <c r="BF518" s="201" t="s">
        <v>63</v>
      </c>
      <c r="BG518" s="201" t="s">
        <v>196</v>
      </c>
      <c r="BH518" s="456" t="s">
        <v>514</v>
      </c>
      <c r="BI518" s="218" t="s">
        <v>64</v>
      </c>
      <c r="BJ518" s="370">
        <v>214</v>
      </c>
      <c r="BK518" s="370">
        <v>1</v>
      </c>
      <c r="BL518" s="219" t="s">
        <v>65</v>
      </c>
      <c r="BM518" s="52"/>
      <c r="BN518" s="218" t="s">
        <v>343</v>
      </c>
      <c r="BO518" s="217" t="s">
        <v>705</v>
      </c>
      <c r="BP518" s="201" t="s">
        <v>690</v>
      </c>
      <c r="BQ518" s="52" t="s">
        <v>718</v>
      </c>
    </row>
    <row r="519" spans="1:69" ht="16.5" thickBot="1">
      <c r="A519" s="207" t="s">
        <v>37</v>
      </c>
      <c r="B519" s="208" t="s">
        <v>40</v>
      </c>
      <c r="C519" s="202" t="s">
        <v>35</v>
      </c>
      <c r="D519" s="210" t="s">
        <v>182</v>
      </c>
      <c r="E519" s="24" t="s">
        <v>336</v>
      </c>
      <c r="F519" s="86">
        <v>41</v>
      </c>
      <c r="G519" s="80">
        <v>0</v>
      </c>
      <c r="H519" s="204"/>
      <c r="I519" s="204"/>
      <c r="J519" s="204"/>
      <c r="K519" s="204"/>
      <c r="L519" s="80">
        <v>0</v>
      </c>
      <c r="M519" s="203"/>
      <c r="N519" s="52">
        <v>0</v>
      </c>
      <c r="O519" s="204"/>
      <c r="P519" s="204"/>
      <c r="Q519" s="11">
        <v>7.0589999511999997</v>
      </c>
      <c r="R519" s="204"/>
      <c r="S519" s="204"/>
      <c r="T519" s="53">
        <v>8.9749999999999979</v>
      </c>
      <c r="U519" s="204"/>
      <c r="V519" s="204"/>
      <c r="W519" s="11">
        <v>7.1117558780487</v>
      </c>
      <c r="X519" s="204"/>
      <c r="Y519" s="204"/>
      <c r="Z519" s="53">
        <v>8.9874999999999989</v>
      </c>
      <c r="AA519" s="204"/>
      <c r="AB519" s="204"/>
      <c r="AC519" s="204"/>
      <c r="AD519" s="204"/>
      <c r="AE519" s="204"/>
      <c r="AF519" s="9">
        <v>2.6319047592498443</v>
      </c>
      <c r="AG519" s="9">
        <v>269</v>
      </c>
      <c r="AH519" s="9">
        <v>0.44186929918028739</v>
      </c>
      <c r="AI519" s="9">
        <v>104</v>
      </c>
      <c r="AJ519" s="9">
        <v>1.8197368421052631</v>
      </c>
      <c r="AK519" s="9" t="s">
        <v>248</v>
      </c>
      <c r="AL519" s="9">
        <v>0</v>
      </c>
      <c r="AM519" s="9"/>
      <c r="AN519" s="9"/>
      <c r="AO519" s="73">
        <v>0</v>
      </c>
      <c r="AP519" s="80">
        <v>0</v>
      </c>
      <c r="AQ519" s="80">
        <v>0</v>
      </c>
      <c r="AR519" s="224">
        <v>82</v>
      </c>
      <c r="AS519" s="224" t="s">
        <v>248</v>
      </c>
      <c r="AT519" s="11">
        <v>2942.364</v>
      </c>
      <c r="AU519" s="11">
        <v>0</v>
      </c>
      <c r="AV519" s="11">
        <v>0</v>
      </c>
      <c r="AW519" s="11">
        <v>82</v>
      </c>
      <c r="AX519" s="203" t="s">
        <v>248</v>
      </c>
      <c r="AY519" s="235" t="s">
        <v>248</v>
      </c>
      <c r="AZ519" s="138">
        <v>27518</v>
      </c>
      <c r="BA519" s="188" t="s">
        <v>248</v>
      </c>
      <c r="BB519" s="203" t="s">
        <v>248</v>
      </c>
      <c r="BC519" s="158" t="s">
        <v>248</v>
      </c>
      <c r="BD519" s="217" t="s">
        <v>61</v>
      </c>
      <c r="BE519" s="201" t="s">
        <v>62</v>
      </c>
      <c r="BF519" s="201" t="s">
        <v>63</v>
      </c>
      <c r="BG519" s="201" t="s">
        <v>196</v>
      </c>
      <c r="BH519" s="456" t="s">
        <v>514</v>
      </c>
      <c r="BI519" s="218" t="s">
        <v>66</v>
      </c>
      <c r="BJ519" s="370">
        <v>214</v>
      </c>
      <c r="BK519" s="370">
        <v>7</v>
      </c>
      <c r="BL519" s="219" t="s">
        <v>65</v>
      </c>
      <c r="BM519" s="52"/>
      <c r="BN519" s="218" t="s">
        <v>343</v>
      </c>
      <c r="BO519" s="217" t="s">
        <v>705</v>
      </c>
      <c r="BP519" s="201" t="s">
        <v>690</v>
      </c>
      <c r="BQ519" s="52" t="s">
        <v>718</v>
      </c>
    </row>
    <row r="520" spans="1:69" ht="16.5" thickBot="1">
      <c r="A520" s="207" t="s">
        <v>37</v>
      </c>
      <c r="B520" s="208" t="s">
        <v>40</v>
      </c>
      <c r="C520" s="202" t="s">
        <v>35</v>
      </c>
      <c r="D520" s="210" t="s">
        <v>182</v>
      </c>
      <c r="E520" s="24" t="s">
        <v>336</v>
      </c>
      <c r="F520" s="86">
        <v>42</v>
      </c>
      <c r="G520" s="80">
        <v>0</v>
      </c>
      <c r="H520" s="204"/>
      <c r="I520" s="204"/>
      <c r="J520" s="204"/>
      <c r="K520" s="204"/>
      <c r="L520" s="80">
        <v>0</v>
      </c>
      <c r="M520" s="203"/>
      <c r="N520" s="52">
        <v>0</v>
      </c>
      <c r="O520" s="204"/>
      <c r="P520" s="204"/>
      <c r="Q520" s="11">
        <v>7.0779759999999996</v>
      </c>
      <c r="R520" s="204"/>
      <c r="S520" s="204"/>
      <c r="T520" s="53">
        <v>9.8166666666666664</v>
      </c>
      <c r="U520" s="204"/>
      <c r="V520" s="204"/>
      <c r="W520" s="11">
        <v>7.2429759523808999</v>
      </c>
      <c r="X520" s="204"/>
      <c r="Y520" s="204"/>
      <c r="Z520" s="53">
        <v>10.225</v>
      </c>
      <c r="AA520" s="204"/>
      <c r="AB520" s="204"/>
      <c r="AC520" s="204"/>
      <c r="AD520" s="204"/>
      <c r="AE520" s="204"/>
      <c r="AF520" s="9">
        <v>3.3176530607703594</v>
      </c>
      <c r="AG520" s="9">
        <v>294</v>
      </c>
      <c r="AH520" s="9">
        <v>0.54688101681781487</v>
      </c>
      <c r="AI520" s="9">
        <v>27</v>
      </c>
      <c r="AJ520" s="9">
        <v>2.1924999999999999</v>
      </c>
      <c r="AK520" s="9" t="s">
        <v>248</v>
      </c>
      <c r="AL520" s="9">
        <v>42</v>
      </c>
      <c r="AM520" s="9">
        <v>3.3176530607703594</v>
      </c>
      <c r="AN520" s="9">
        <v>3.4407894736842106</v>
      </c>
      <c r="AO520" s="73">
        <v>0</v>
      </c>
      <c r="AP520" s="80">
        <v>0</v>
      </c>
      <c r="AQ520" s="80">
        <v>0</v>
      </c>
      <c r="AR520" s="224">
        <v>84</v>
      </c>
      <c r="AS520" s="224" t="s">
        <v>248</v>
      </c>
      <c r="AT520" s="11">
        <v>2999.44</v>
      </c>
      <c r="AU520" s="11">
        <v>0</v>
      </c>
      <c r="AV520" s="11">
        <v>0</v>
      </c>
      <c r="AW520" s="11">
        <v>84</v>
      </c>
      <c r="AX520" s="203" t="s">
        <v>248</v>
      </c>
      <c r="AY520" s="235" t="s">
        <v>248</v>
      </c>
      <c r="AZ520" s="138">
        <v>27518</v>
      </c>
      <c r="BA520" s="188" t="s">
        <v>248</v>
      </c>
      <c r="BB520" s="203" t="s">
        <v>248</v>
      </c>
      <c r="BC520" s="158" t="s">
        <v>248</v>
      </c>
      <c r="BD520" s="217" t="s">
        <v>61</v>
      </c>
      <c r="BE520" s="201" t="s">
        <v>62</v>
      </c>
      <c r="BF520" s="201" t="s">
        <v>63</v>
      </c>
      <c r="BG520" s="201" t="s">
        <v>196</v>
      </c>
      <c r="BH520" s="456" t="s">
        <v>514</v>
      </c>
      <c r="BI520" s="218" t="s">
        <v>67</v>
      </c>
      <c r="BJ520" s="370">
        <v>214</v>
      </c>
      <c r="BK520" s="370">
        <v>3</v>
      </c>
      <c r="BL520" s="219" t="s">
        <v>65</v>
      </c>
      <c r="BM520" s="52"/>
      <c r="BN520" s="218" t="s">
        <v>343</v>
      </c>
      <c r="BO520" s="217" t="s">
        <v>705</v>
      </c>
      <c r="BP520" s="201" t="s">
        <v>690</v>
      </c>
      <c r="BQ520" s="52" t="s">
        <v>718</v>
      </c>
    </row>
    <row r="521" spans="1:69" ht="16.5" thickBot="1">
      <c r="A521" s="207" t="s">
        <v>37</v>
      </c>
      <c r="B521" s="208" t="s">
        <v>40</v>
      </c>
      <c r="C521" s="202" t="s">
        <v>35</v>
      </c>
      <c r="D521" s="210" t="s">
        <v>182</v>
      </c>
      <c r="E521" s="24" t="s">
        <v>336</v>
      </c>
      <c r="F521" s="86">
        <v>35</v>
      </c>
      <c r="G521" s="80">
        <v>0</v>
      </c>
      <c r="H521" s="204"/>
      <c r="I521" s="204"/>
      <c r="J521" s="204"/>
      <c r="K521" s="204"/>
      <c r="L521" s="80">
        <v>0</v>
      </c>
      <c r="M521" s="203"/>
      <c r="N521" s="52">
        <v>0</v>
      </c>
      <c r="O521" s="204"/>
      <c r="P521" s="204"/>
      <c r="Q521" s="11">
        <v>8.1704854857000004</v>
      </c>
      <c r="R521" s="204"/>
      <c r="S521" s="204"/>
      <c r="T521" s="53">
        <v>14.0625</v>
      </c>
      <c r="U521" s="204"/>
      <c r="V521" s="204"/>
      <c r="W521" s="11">
        <v>8.2305998285713997</v>
      </c>
      <c r="X521" s="204"/>
      <c r="Y521" s="204"/>
      <c r="Z521" s="53">
        <v>14.0625</v>
      </c>
      <c r="AA521" s="204"/>
      <c r="AB521" s="204"/>
      <c r="AC521" s="204"/>
      <c r="AD521" s="204"/>
      <c r="AE521" s="204"/>
      <c r="AF521" s="9">
        <v>2.6300000078667147</v>
      </c>
      <c r="AG521" s="9">
        <v>217</v>
      </c>
      <c r="AH521" s="9">
        <v>0.44987080409979757</v>
      </c>
      <c r="AI521" s="9">
        <v>73</v>
      </c>
      <c r="AJ521" s="9">
        <v>1.6971153846153846</v>
      </c>
      <c r="AK521" s="9" t="s">
        <v>248</v>
      </c>
      <c r="AL521" s="9">
        <v>0</v>
      </c>
      <c r="AM521" s="9"/>
      <c r="AN521" s="9"/>
      <c r="AO521" s="73">
        <v>0</v>
      </c>
      <c r="AP521" s="80">
        <v>0</v>
      </c>
      <c r="AQ521" s="80">
        <v>0</v>
      </c>
      <c r="AR521" s="224">
        <v>70</v>
      </c>
      <c r="AS521" s="224" t="s">
        <v>248</v>
      </c>
      <c r="AT521" s="11">
        <v>2498.9209999999998</v>
      </c>
      <c r="AU521" s="11">
        <v>0</v>
      </c>
      <c r="AV521" s="11">
        <v>0</v>
      </c>
      <c r="AW521" s="11">
        <v>70</v>
      </c>
      <c r="AX521" s="203" t="s">
        <v>248</v>
      </c>
      <c r="AY521" s="235" t="s">
        <v>248</v>
      </c>
      <c r="AZ521" s="138">
        <v>27518</v>
      </c>
      <c r="BA521" s="188" t="s">
        <v>248</v>
      </c>
      <c r="BB521" s="203" t="s">
        <v>248</v>
      </c>
      <c r="BC521" s="158" t="s">
        <v>248</v>
      </c>
      <c r="BD521" s="217" t="s">
        <v>61</v>
      </c>
      <c r="BE521" s="201" t="s">
        <v>62</v>
      </c>
      <c r="BF521" s="201" t="s">
        <v>63</v>
      </c>
      <c r="BG521" s="201" t="s">
        <v>196</v>
      </c>
      <c r="BH521" s="456" t="s">
        <v>514</v>
      </c>
      <c r="BI521" s="218" t="s">
        <v>68</v>
      </c>
      <c r="BJ521" s="370">
        <v>214</v>
      </c>
      <c r="BK521" s="370">
        <v>4</v>
      </c>
      <c r="BL521" s="219" t="s">
        <v>65</v>
      </c>
      <c r="BM521" s="52"/>
      <c r="BN521" s="218" t="s">
        <v>343</v>
      </c>
      <c r="BO521" s="217" t="s">
        <v>705</v>
      </c>
      <c r="BP521" s="201" t="s">
        <v>690</v>
      </c>
      <c r="BQ521" s="52" t="s">
        <v>718</v>
      </c>
    </row>
    <row r="522" spans="1:69" ht="16.5" thickBot="1">
      <c r="A522" s="207" t="s">
        <v>37</v>
      </c>
      <c r="B522" s="208" t="s">
        <v>40</v>
      </c>
      <c r="C522" s="202" t="s">
        <v>35</v>
      </c>
      <c r="D522" s="210" t="s">
        <v>182</v>
      </c>
      <c r="E522" s="24" t="s">
        <v>645</v>
      </c>
      <c r="F522" s="86">
        <v>181</v>
      </c>
      <c r="G522" s="80">
        <v>0</v>
      </c>
      <c r="H522" s="204"/>
      <c r="I522" s="204"/>
      <c r="J522" s="204"/>
      <c r="K522" s="204"/>
      <c r="L522" s="80">
        <v>0</v>
      </c>
      <c r="M522" s="203"/>
      <c r="N522" s="52">
        <v>0</v>
      </c>
      <c r="O522" s="204"/>
      <c r="P522" s="204"/>
      <c r="Q522" s="11">
        <v>5.8057566463999999</v>
      </c>
      <c r="R522" s="204"/>
      <c r="S522" s="204"/>
      <c r="T522" s="53">
        <v>9.4916666666666654</v>
      </c>
      <c r="U522" s="204"/>
      <c r="V522" s="204"/>
      <c r="W522" s="11">
        <v>5.4244803867403002</v>
      </c>
      <c r="X522" s="204"/>
      <c r="Y522" s="204"/>
      <c r="Z522" s="53">
        <v>9.2949999999999982</v>
      </c>
      <c r="AA522" s="204"/>
      <c r="AB522" s="204"/>
      <c r="AC522" s="204"/>
      <c r="AD522" s="204"/>
      <c r="AE522" s="204"/>
      <c r="AF522" s="9">
        <v>3.7228255929585612</v>
      </c>
      <c r="AG522" s="9">
        <v>1267</v>
      </c>
      <c r="AH522" s="9">
        <v>0.39102671630824165</v>
      </c>
      <c r="AI522" s="9">
        <v>21</v>
      </c>
      <c r="AJ522" s="9">
        <v>2.8361111111111112</v>
      </c>
      <c r="AK522" s="9" t="s">
        <v>248</v>
      </c>
      <c r="AL522" s="9">
        <v>180</v>
      </c>
      <c r="AM522" s="9">
        <v>3.7271031953985738</v>
      </c>
      <c r="AN522" s="9">
        <v>3.7279582366589326</v>
      </c>
      <c r="AO522" s="73">
        <v>0</v>
      </c>
      <c r="AP522" s="80">
        <v>0</v>
      </c>
      <c r="AQ522" s="80">
        <v>0</v>
      </c>
      <c r="AR522" s="224">
        <v>362</v>
      </c>
      <c r="AS522" s="224" t="s">
        <v>248</v>
      </c>
      <c r="AT522" s="11">
        <v>12940.795</v>
      </c>
      <c r="AU522" s="11">
        <v>0</v>
      </c>
      <c r="AV522" s="11">
        <v>0</v>
      </c>
      <c r="AW522" s="11">
        <v>362</v>
      </c>
      <c r="AX522" s="203" t="s">
        <v>248</v>
      </c>
      <c r="AY522" s="235" t="s">
        <v>248</v>
      </c>
      <c r="AZ522" s="138">
        <v>38666</v>
      </c>
      <c r="BA522" s="188" t="s">
        <v>248</v>
      </c>
      <c r="BB522" s="188" t="s">
        <v>248</v>
      </c>
      <c r="BC522" s="158" t="s">
        <v>248</v>
      </c>
      <c r="BD522" s="217" t="s">
        <v>61</v>
      </c>
      <c r="BE522" s="201" t="s">
        <v>62</v>
      </c>
      <c r="BF522" s="201" t="s">
        <v>63</v>
      </c>
      <c r="BG522" s="201" t="s">
        <v>196</v>
      </c>
      <c r="BH522" s="456" t="s">
        <v>712</v>
      </c>
      <c r="BI522" s="218" t="s">
        <v>64</v>
      </c>
      <c r="BJ522" s="370">
        <v>214</v>
      </c>
      <c r="BK522" s="370">
        <v>1</v>
      </c>
      <c r="BL522" s="219" t="s">
        <v>65</v>
      </c>
      <c r="BM522" s="52"/>
      <c r="BN522" s="218" t="s">
        <v>343</v>
      </c>
      <c r="BO522" s="217" t="s">
        <v>56</v>
      </c>
      <c r="BP522" s="201" t="s">
        <v>684</v>
      </c>
      <c r="BQ522" s="52" t="s">
        <v>716</v>
      </c>
    </row>
    <row r="523" spans="1:69" ht="16.5" thickBot="1">
      <c r="A523" s="207" t="s">
        <v>37</v>
      </c>
      <c r="B523" s="208" t="s">
        <v>40</v>
      </c>
      <c r="C523" s="202" t="s">
        <v>35</v>
      </c>
      <c r="D523" s="210" t="s">
        <v>182</v>
      </c>
      <c r="E523" s="24" t="s">
        <v>645</v>
      </c>
      <c r="F523" s="86">
        <v>192</v>
      </c>
      <c r="G523" s="80">
        <v>1</v>
      </c>
      <c r="H523" s="204"/>
      <c r="I523" s="204"/>
      <c r="J523" s="204"/>
      <c r="K523" s="204"/>
      <c r="L523" s="80">
        <v>0</v>
      </c>
      <c r="M523" s="203"/>
      <c r="N523" s="52">
        <v>1</v>
      </c>
      <c r="O523" s="204"/>
      <c r="P523" s="204"/>
      <c r="Q523" s="11">
        <v>7.5231254240999998</v>
      </c>
      <c r="R523" s="204"/>
      <c r="S523" s="204"/>
      <c r="T523" s="53">
        <v>13.044999999999998</v>
      </c>
      <c r="U523" s="204"/>
      <c r="V523" s="204"/>
      <c r="W523" s="11">
        <v>7.5665338376962996</v>
      </c>
      <c r="X523" s="204"/>
      <c r="Y523" s="204"/>
      <c r="Z523" s="53">
        <v>13.044999999999998</v>
      </c>
      <c r="AA523" s="204"/>
      <c r="AB523" s="204"/>
      <c r="AC523" s="204"/>
      <c r="AD523" s="204"/>
      <c r="AE523" s="204"/>
      <c r="AF523" s="9">
        <v>3.2605714313069689</v>
      </c>
      <c r="AG523" s="9">
        <v>1330</v>
      </c>
      <c r="AH523" s="9">
        <v>0.58957529128257702</v>
      </c>
      <c r="AI523" s="9">
        <v>174</v>
      </c>
      <c r="AJ523" s="9">
        <v>2.1236206896551724</v>
      </c>
      <c r="AK523" s="9" t="s">
        <v>248</v>
      </c>
      <c r="AL523" s="9">
        <v>190</v>
      </c>
      <c r="AM523" s="9">
        <v>3.2605714313069689</v>
      </c>
      <c r="AN523" s="9">
        <v>3.3687888198757765</v>
      </c>
      <c r="AO523" s="73">
        <v>0</v>
      </c>
      <c r="AP523" s="80">
        <v>0</v>
      </c>
      <c r="AQ523" s="80">
        <v>0</v>
      </c>
      <c r="AR523" s="224">
        <v>382</v>
      </c>
      <c r="AS523" s="224" t="s">
        <v>248</v>
      </c>
      <c r="AT523" s="11">
        <v>13716.794</v>
      </c>
      <c r="AU523" s="11">
        <v>0</v>
      </c>
      <c r="AV523" s="11">
        <v>0</v>
      </c>
      <c r="AW523" s="11">
        <v>382</v>
      </c>
      <c r="AX523" s="203" t="s">
        <v>248</v>
      </c>
      <c r="AY523" s="235" t="s">
        <v>248</v>
      </c>
      <c r="AZ523" s="138">
        <v>38666</v>
      </c>
      <c r="BA523" s="188" t="s">
        <v>248</v>
      </c>
      <c r="BB523" s="188" t="s">
        <v>248</v>
      </c>
      <c r="BC523" s="158" t="s">
        <v>248</v>
      </c>
      <c r="BD523" s="217" t="s">
        <v>61</v>
      </c>
      <c r="BE523" s="201" t="s">
        <v>62</v>
      </c>
      <c r="BF523" s="201" t="s">
        <v>63</v>
      </c>
      <c r="BG523" s="201" t="s">
        <v>196</v>
      </c>
      <c r="BH523" s="455" t="s">
        <v>712</v>
      </c>
      <c r="BI523" s="218" t="s">
        <v>66</v>
      </c>
      <c r="BJ523" s="370">
        <v>214</v>
      </c>
      <c r="BK523" s="370">
        <v>7</v>
      </c>
      <c r="BL523" s="219" t="s">
        <v>65</v>
      </c>
      <c r="BM523" s="52"/>
      <c r="BN523" s="218" t="s">
        <v>343</v>
      </c>
      <c r="BO523" s="217" t="s">
        <v>56</v>
      </c>
      <c r="BP523" s="201" t="s">
        <v>684</v>
      </c>
      <c r="BQ523" s="52" t="s">
        <v>716</v>
      </c>
    </row>
    <row r="524" spans="1:69" ht="16.5" thickBot="1">
      <c r="A524" s="207" t="s">
        <v>37</v>
      </c>
      <c r="B524" s="208" t="s">
        <v>40</v>
      </c>
      <c r="C524" s="202" t="s">
        <v>35</v>
      </c>
      <c r="D524" s="210" t="s">
        <v>182</v>
      </c>
      <c r="E524" s="24" t="s">
        <v>645</v>
      </c>
      <c r="F524" s="86">
        <v>178</v>
      </c>
      <c r="G524" s="80">
        <v>0</v>
      </c>
      <c r="H524" s="204"/>
      <c r="I524" s="204"/>
      <c r="J524" s="204"/>
      <c r="K524" s="204"/>
      <c r="L524" s="80">
        <v>0</v>
      </c>
      <c r="M524" s="203"/>
      <c r="N524" s="52">
        <v>0</v>
      </c>
      <c r="O524" s="204"/>
      <c r="P524" s="204"/>
      <c r="Q524" s="11">
        <v>5.5554491741999996</v>
      </c>
      <c r="R524" s="204"/>
      <c r="S524" s="204"/>
      <c r="T524" s="53">
        <v>6.8416666666666659</v>
      </c>
      <c r="U524" s="204"/>
      <c r="V524" s="204"/>
      <c r="W524" s="11">
        <v>4.9096458595505004</v>
      </c>
      <c r="X524" s="204"/>
      <c r="Y524" s="204"/>
      <c r="Z524" s="53">
        <v>6.4099999999999993</v>
      </c>
      <c r="AA524" s="204"/>
      <c r="AB524" s="204"/>
      <c r="AC524" s="204"/>
      <c r="AD524" s="204"/>
      <c r="AE524" s="204"/>
      <c r="AF524" s="9">
        <v>3.6308346871005579</v>
      </c>
      <c r="AG524" s="9">
        <v>1246</v>
      </c>
      <c r="AH524" s="9">
        <v>0.42315469902661917</v>
      </c>
      <c r="AI524" s="9">
        <v>36</v>
      </c>
      <c r="AJ524" s="9">
        <v>2.6777027027027027</v>
      </c>
      <c r="AK524" s="9" t="s">
        <v>248</v>
      </c>
      <c r="AL524" s="9">
        <v>177</v>
      </c>
      <c r="AM524" s="9">
        <v>3.6321388373363384</v>
      </c>
      <c r="AN524" s="9">
        <v>3.6828817733990147</v>
      </c>
      <c r="AO524" s="73">
        <v>0</v>
      </c>
      <c r="AP524" s="80">
        <v>0</v>
      </c>
      <c r="AQ524" s="80">
        <v>0</v>
      </c>
      <c r="AR524" s="224">
        <v>356</v>
      </c>
      <c r="AS524" s="224" t="s">
        <v>248</v>
      </c>
      <c r="AT524" s="11">
        <v>12754.223</v>
      </c>
      <c r="AU524" s="11">
        <v>58.243000000000002</v>
      </c>
      <c r="AV524" s="11">
        <v>0</v>
      </c>
      <c r="AW524" s="11">
        <v>356</v>
      </c>
      <c r="AX524" s="203" t="s">
        <v>248</v>
      </c>
      <c r="AY524" s="235" t="s">
        <v>248</v>
      </c>
      <c r="AZ524" s="138">
        <v>38666</v>
      </c>
      <c r="BA524" s="188" t="s">
        <v>248</v>
      </c>
      <c r="BB524" s="188" t="s">
        <v>248</v>
      </c>
      <c r="BC524" s="158" t="s">
        <v>248</v>
      </c>
      <c r="BD524" s="217" t="s">
        <v>61</v>
      </c>
      <c r="BE524" s="201" t="s">
        <v>62</v>
      </c>
      <c r="BF524" s="201" t="s">
        <v>63</v>
      </c>
      <c r="BG524" s="201" t="s">
        <v>196</v>
      </c>
      <c r="BH524" s="456" t="s">
        <v>712</v>
      </c>
      <c r="BI524" s="218" t="s">
        <v>67</v>
      </c>
      <c r="BJ524" s="370">
        <v>214</v>
      </c>
      <c r="BK524" s="370">
        <v>3</v>
      </c>
      <c r="BL524" s="219" t="s">
        <v>65</v>
      </c>
      <c r="BM524" s="52"/>
      <c r="BN524" s="218" t="s">
        <v>343</v>
      </c>
      <c r="BO524" s="217" t="s">
        <v>56</v>
      </c>
      <c r="BP524" s="201" t="s">
        <v>684</v>
      </c>
      <c r="BQ524" s="52" t="s">
        <v>716</v>
      </c>
    </row>
    <row r="525" spans="1:69" ht="16.5" thickBot="1">
      <c r="A525" s="207" t="s">
        <v>37</v>
      </c>
      <c r="B525" s="208" t="s">
        <v>40</v>
      </c>
      <c r="C525" s="202" t="s">
        <v>35</v>
      </c>
      <c r="D525" s="210" t="s">
        <v>182</v>
      </c>
      <c r="E525" s="24" t="s">
        <v>645</v>
      </c>
      <c r="F525" s="86">
        <v>182</v>
      </c>
      <c r="G525" s="80">
        <v>1</v>
      </c>
      <c r="H525" s="204"/>
      <c r="I525" s="204"/>
      <c r="J525" s="204"/>
      <c r="K525" s="204"/>
      <c r="L525" s="80">
        <v>0</v>
      </c>
      <c r="M525" s="203"/>
      <c r="N525" s="52">
        <v>0</v>
      </c>
      <c r="O525" s="204"/>
      <c r="P525" s="204"/>
      <c r="Q525" s="11">
        <v>7.1055302486</v>
      </c>
      <c r="R525" s="204"/>
      <c r="S525" s="204"/>
      <c r="T525" s="53">
        <v>8.4972222222222218</v>
      </c>
      <c r="U525" s="204"/>
      <c r="V525" s="204"/>
      <c r="W525" s="11">
        <v>7.0727400994474996</v>
      </c>
      <c r="X525" s="204"/>
      <c r="Y525" s="204"/>
      <c r="Z525" s="53">
        <v>8.6843749999999993</v>
      </c>
      <c r="AA525" s="204"/>
      <c r="AB525" s="204"/>
      <c r="AC525" s="204"/>
      <c r="AD525" s="204"/>
      <c r="AE525" s="204"/>
      <c r="AF525" s="9">
        <v>2.7715627474867652</v>
      </c>
      <c r="AG525" s="9">
        <v>1264</v>
      </c>
      <c r="AH525" s="9">
        <v>0.33322212934030215</v>
      </c>
      <c r="AI525" s="9">
        <v>195</v>
      </c>
      <c r="AJ525" s="9">
        <v>2.1053892215568863</v>
      </c>
      <c r="AK525" s="9" t="s">
        <v>248</v>
      </c>
      <c r="AL525" s="9">
        <v>0</v>
      </c>
      <c r="AM525" s="9"/>
      <c r="AN525" s="9"/>
      <c r="AO525" s="73">
        <v>0</v>
      </c>
      <c r="AP525" s="80">
        <v>0</v>
      </c>
      <c r="AQ525" s="80">
        <v>0</v>
      </c>
      <c r="AR525" s="224">
        <v>362</v>
      </c>
      <c r="AS525" s="224" t="s">
        <v>248</v>
      </c>
      <c r="AT525" s="11">
        <v>12970.582</v>
      </c>
      <c r="AU525" s="11">
        <v>0</v>
      </c>
      <c r="AV525" s="11">
        <v>0</v>
      </c>
      <c r="AW525" s="11">
        <v>362</v>
      </c>
      <c r="AX525" s="203" t="s">
        <v>248</v>
      </c>
      <c r="AY525" s="235" t="s">
        <v>248</v>
      </c>
      <c r="AZ525" s="138">
        <v>38666</v>
      </c>
      <c r="BA525" s="188" t="s">
        <v>248</v>
      </c>
      <c r="BB525" s="188" t="s">
        <v>248</v>
      </c>
      <c r="BC525" s="158" t="s">
        <v>248</v>
      </c>
      <c r="BD525" s="217" t="s">
        <v>61</v>
      </c>
      <c r="BE525" s="201" t="s">
        <v>62</v>
      </c>
      <c r="BF525" s="201" t="s">
        <v>63</v>
      </c>
      <c r="BG525" s="201" t="s">
        <v>196</v>
      </c>
      <c r="BH525" s="456" t="s">
        <v>712</v>
      </c>
      <c r="BI525" s="218" t="s">
        <v>68</v>
      </c>
      <c r="BJ525" s="370">
        <v>214</v>
      </c>
      <c r="BK525" s="370">
        <v>4</v>
      </c>
      <c r="BL525" s="219" t="s">
        <v>65</v>
      </c>
      <c r="BM525" s="52"/>
      <c r="BN525" s="218" t="s">
        <v>343</v>
      </c>
      <c r="BO525" s="217" t="s">
        <v>56</v>
      </c>
      <c r="BP525" s="201" t="s">
        <v>684</v>
      </c>
      <c r="BQ525" s="52" t="s">
        <v>716</v>
      </c>
    </row>
    <row r="526" spans="1:69" ht="16.5" thickBot="1">
      <c r="A526" s="207" t="s">
        <v>37</v>
      </c>
      <c r="B526" s="208" t="s">
        <v>40</v>
      </c>
      <c r="C526" s="202" t="s">
        <v>35</v>
      </c>
      <c r="D526" s="210" t="s">
        <v>182</v>
      </c>
      <c r="E526" s="442" t="s">
        <v>646</v>
      </c>
      <c r="F526" s="86">
        <v>41</v>
      </c>
      <c r="G526" s="80">
        <v>0</v>
      </c>
      <c r="H526" s="204"/>
      <c r="I526" s="204"/>
      <c r="J526" s="204"/>
      <c r="K526" s="204"/>
      <c r="L526" s="80">
        <v>0</v>
      </c>
      <c r="M526" s="203"/>
      <c r="N526" s="52">
        <v>0</v>
      </c>
      <c r="O526" s="204"/>
      <c r="P526" s="204"/>
      <c r="Q526" s="11">
        <v>5.2875362683000002</v>
      </c>
      <c r="R526" s="204"/>
      <c r="S526" s="204"/>
      <c r="T526" s="53">
        <v>5.9874999999999989</v>
      </c>
      <c r="U526" s="204"/>
      <c r="V526" s="204"/>
      <c r="W526" s="11">
        <v>4.9732437073169997</v>
      </c>
      <c r="X526" s="204"/>
      <c r="Y526" s="204"/>
      <c r="Z526" s="53">
        <v>5.7374999999999989</v>
      </c>
      <c r="AA526" s="204"/>
      <c r="AB526" s="204"/>
      <c r="AC526" s="204"/>
      <c r="AD526" s="204"/>
      <c r="AE526" s="204"/>
      <c r="AF526" s="9">
        <v>3.7106620359919216</v>
      </c>
      <c r="AG526" s="9">
        <v>287</v>
      </c>
      <c r="AH526" s="9">
        <v>0.33706378885655935</v>
      </c>
      <c r="AI526" s="9">
        <v>2</v>
      </c>
      <c r="AJ526" s="9">
        <v>2.9750000000000001</v>
      </c>
      <c r="AK526" s="9" t="s">
        <v>248</v>
      </c>
      <c r="AL526" s="9">
        <v>41</v>
      </c>
      <c r="AM526" s="9">
        <v>3.7106620359919216</v>
      </c>
      <c r="AN526" s="9">
        <v>3.7120098039215685</v>
      </c>
      <c r="AO526" s="73">
        <v>0</v>
      </c>
      <c r="AP526" s="80">
        <v>0</v>
      </c>
      <c r="AQ526" s="80">
        <v>0</v>
      </c>
      <c r="AR526" s="224">
        <v>82</v>
      </c>
      <c r="AS526" s="224" t="s">
        <v>248</v>
      </c>
      <c r="AT526" s="11">
        <v>2952.4290000000001</v>
      </c>
      <c r="AU526" s="11">
        <v>0</v>
      </c>
      <c r="AV526" s="11">
        <v>0</v>
      </c>
      <c r="AW526" s="11">
        <v>82</v>
      </c>
      <c r="AX526" s="203" t="s">
        <v>248</v>
      </c>
      <c r="AY526" s="235" t="s">
        <v>248</v>
      </c>
      <c r="AZ526" s="138">
        <v>37234</v>
      </c>
      <c r="BA526" s="188" t="s">
        <v>248</v>
      </c>
      <c r="BB526" s="203" t="s">
        <v>248</v>
      </c>
      <c r="BC526" s="158" t="s">
        <v>248</v>
      </c>
      <c r="BD526" s="217" t="s">
        <v>61</v>
      </c>
      <c r="BE526" s="201" t="s">
        <v>62</v>
      </c>
      <c r="BF526" s="201" t="s">
        <v>63</v>
      </c>
      <c r="BG526" s="201" t="s">
        <v>196</v>
      </c>
      <c r="BH526" s="456" t="s">
        <v>515</v>
      </c>
      <c r="BI526" s="218" t="s">
        <v>64</v>
      </c>
      <c r="BJ526" s="370">
        <v>214</v>
      </c>
      <c r="BK526" s="370">
        <v>1</v>
      </c>
      <c r="BL526" s="219" t="s">
        <v>65</v>
      </c>
      <c r="BM526" s="52"/>
      <c r="BN526" s="218" t="s">
        <v>343</v>
      </c>
      <c r="BO526" s="217" t="s">
        <v>54</v>
      </c>
      <c r="BP526" s="201" t="s">
        <v>699</v>
      </c>
      <c r="BQ526" s="52" t="s">
        <v>715</v>
      </c>
    </row>
    <row r="527" spans="1:69" ht="16.5" thickBot="1">
      <c r="A527" s="207" t="s">
        <v>37</v>
      </c>
      <c r="B527" s="208" t="s">
        <v>40</v>
      </c>
      <c r="C527" s="202" t="s">
        <v>35</v>
      </c>
      <c r="D527" s="210" t="s">
        <v>182</v>
      </c>
      <c r="E527" s="442" t="s">
        <v>646</v>
      </c>
      <c r="F527" s="86">
        <v>41</v>
      </c>
      <c r="G527" s="80">
        <v>0</v>
      </c>
      <c r="H527" s="204"/>
      <c r="I527" s="204"/>
      <c r="J527" s="204"/>
      <c r="K527" s="204"/>
      <c r="L527" s="80">
        <v>0</v>
      </c>
      <c r="M527" s="203"/>
      <c r="N527" s="52">
        <v>1</v>
      </c>
      <c r="O527" s="204"/>
      <c r="P527" s="204"/>
      <c r="Q527" s="11">
        <v>7.2310484390000003</v>
      </c>
      <c r="R527" s="204"/>
      <c r="S527" s="204"/>
      <c r="T527" s="53">
        <v>12.824999999999999</v>
      </c>
      <c r="U527" s="204"/>
      <c r="V527" s="204"/>
      <c r="W527" s="11">
        <v>7.3125607317072996</v>
      </c>
      <c r="X527" s="204"/>
      <c r="Y527" s="204"/>
      <c r="Z527" s="53">
        <v>12.991666666666665</v>
      </c>
      <c r="AA527" s="204"/>
      <c r="AB527" s="204"/>
      <c r="AC527" s="204"/>
      <c r="AD527" s="204"/>
      <c r="AE527" s="204"/>
      <c r="AF527" s="9">
        <v>3.3779642786298476</v>
      </c>
      <c r="AG527" s="9">
        <v>280</v>
      </c>
      <c r="AH527" s="9">
        <v>0.48838885270908955</v>
      </c>
      <c r="AI527" s="9">
        <v>12</v>
      </c>
      <c r="AJ527" s="9">
        <v>2.4704545454545457</v>
      </c>
      <c r="AK527" s="9" t="s">
        <v>248</v>
      </c>
      <c r="AL527" s="9">
        <v>40</v>
      </c>
      <c r="AM527" s="9">
        <v>3.3779642786298476</v>
      </c>
      <c r="AN527" s="9">
        <v>3.4851190476190474</v>
      </c>
      <c r="AO527" s="73">
        <v>0</v>
      </c>
      <c r="AP527" s="80">
        <v>0</v>
      </c>
      <c r="AQ527" s="80">
        <v>0</v>
      </c>
      <c r="AR527" s="224">
        <v>82</v>
      </c>
      <c r="AS527" s="224" t="s">
        <v>248</v>
      </c>
      <c r="AT527" s="11">
        <v>2942.4589999999998</v>
      </c>
      <c r="AU527" s="11">
        <v>0</v>
      </c>
      <c r="AV527" s="11">
        <v>0</v>
      </c>
      <c r="AW527" s="11">
        <v>82</v>
      </c>
      <c r="AX527" s="203" t="s">
        <v>248</v>
      </c>
      <c r="AY527" s="235" t="s">
        <v>248</v>
      </c>
      <c r="AZ527" s="138">
        <v>37234</v>
      </c>
      <c r="BA527" s="188" t="s">
        <v>248</v>
      </c>
      <c r="BB527" s="203" t="s">
        <v>248</v>
      </c>
      <c r="BC527" s="158" t="s">
        <v>248</v>
      </c>
      <c r="BD527" s="217" t="s">
        <v>61</v>
      </c>
      <c r="BE527" s="201" t="s">
        <v>62</v>
      </c>
      <c r="BF527" s="201" t="s">
        <v>63</v>
      </c>
      <c r="BG527" s="201" t="s">
        <v>196</v>
      </c>
      <c r="BH527" s="455" t="s">
        <v>515</v>
      </c>
      <c r="BI527" s="218" t="s">
        <v>66</v>
      </c>
      <c r="BJ527" s="370">
        <v>214</v>
      </c>
      <c r="BK527" s="370">
        <v>7</v>
      </c>
      <c r="BL527" s="219" t="s">
        <v>65</v>
      </c>
      <c r="BM527" s="52"/>
      <c r="BN527" s="218" t="s">
        <v>343</v>
      </c>
      <c r="BO527" s="217" t="s">
        <v>54</v>
      </c>
      <c r="BP527" s="201" t="s">
        <v>699</v>
      </c>
      <c r="BQ527" s="52" t="s">
        <v>715</v>
      </c>
    </row>
    <row r="528" spans="1:69" ht="16.5" thickBot="1">
      <c r="A528" s="207" t="s">
        <v>37</v>
      </c>
      <c r="B528" s="208" t="s">
        <v>40</v>
      </c>
      <c r="C528" s="202" t="s">
        <v>35</v>
      </c>
      <c r="D528" s="210" t="s">
        <v>182</v>
      </c>
      <c r="E528" s="442" t="s">
        <v>646</v>
      </c>
      <c r="F528" s="86">
        <v>43</v>
      </c>
      <c r="G528" s="80">
        <v>0</v>
      </c>
      <c r="H528" s="204"/>
      <c r="I528" s="204"/>
      <c r="J528" s="204"/>
      <c r="K528" s="204"/>
      <c r="L528" s="80">
        <v>0</v>
      </c>
      <c r="M528" s="203"/>
      <c r="N528" s="52">
        <v>0</v>
      </c>
      <c r="O528" s="204"/>
      <c r="P528" s="204"/>
      <c r="Q528" s="11">
        <v>6.9849764884000001</v>
      </c>
      <c r="R528" s="204"/>
      <c r="S528" s="204"/>
      <c r="T528" s="53">
        <v>8.9250000000000007</v>
      </c>
      <c r="U528" s="204"/>
      <c r="V528" s="204"/>
      <c r="W528" s="11">
        <v>7.1657906511627001</v>
      </c>
      <c r="X528" s="204"/>
      <c r="Y528" s="204"/>
      <c r="Z528" s="53">
        <v>8.8083333333333336</v>
      </c>
      <c r="AA528" s="204"/>
      <c r="AB528" s="204"/>
      <c r="AC528" s="204"/>
      <c r="AD528" s="204"/>
      <c r="AE528" s="204"/>
      <c r="AF528" s="9">
        <v>3.4976744243868954</v>
      </c>
      <c r="AG528" s="9">
        <v>301</v>
      </c>
      <c r="AH528" s="9">
        <v>0.46791282753839131</v>
      </c>
      <c r="AI528" s="9">
        <v>12</v>
      </c>
      <c r="AJ528" s="9">
        <v>2.5423611111111111</v>
      </c>
      <c r="AK528" s="9" t="s">
        <v>248</v>
      </c>
      <c r="AL528" s="9">
        <v>42</v>
      </c>
      <c r="AM528" s="9">
        <v>3.5037755167403182</v>
      </c>
      <c r="AN528" s="9">
        <v>3.6024844720496896</v>
      </c>
      <c r="AO528" s="73">
        <v>0</v>
      </c>
      <c r="AP528" s="80">
        <v>0</v>
      </c>
      <c r="AQ528" s="80">
        <v>0</v>
      </c>
      <c r="AR528" s="224">
        <v>86</v>
      </c>
      <c r="AS528" s="224" t="s">
        <v>248</v>
      </c>
      <c r="AT528" s="11">
        <v>3100.7860000000001</v>
      </c>
      <c r="AU528" s="11">
        <v>0</v>
      </c>
      <c r="AV528" s="11">
        <v>0</v>
      </c>
      <c r="AW528" s="11">
        <v>86</v>
      </c>
      <c r="AX528" s="203" t="s">
        <v>248</v>
      </c>
      <c r="AY528" s="235" t="s">
        <v>248</v>
      </c>
      <c r="AZ528" s="138">
        <v>37234</v>
      </c>
      <c r="BA528" s="188" t="s">
        <v>248</v>
      </c>
      <c r="BB528" s="203" t="s">
        <v>248</v>
      </c>
      <c r="BC528" s="158" t="s">
        <v>248</v>
      </c>
      <c r="BD528" s="217" t="s">
        <v>61</v>
      </c>
      <c r="BE528" s="201" t="s">
        <v>62</v>
      </c>
      <c r="BF528" s="201" t="s">
        <v>63</v>
      </c>
      <c r="BG528" s="201" t="s">
        <v>196</v>
      </c>
      <c r="BH528" s="456" t="s">
        <v>515</v>
      </c>
      <c r="BI528" s="218" t="s">
        <v>67</v>
      </c>
      <c r="BJ528" s="370">
        <v>214</v>
      </c>
      <c r="BK528" s="370">
        <v>3</v>
      </c>
      <c r="BL528" s="219" t="s">
        <v>65</v>
      </c>
      <c r="BM528" s="52"/>
      <c r="BN528" s="218" t="s">
        <v>343</v>
      </c>
      <c r="BO528" s="217" t="s">
        <v>54</v>
      </c>
      <c r="BP528" s="201" t="s">
        <v>699</v>
      </c>
      <c r="BQ528" s="52" t="s">
        <v>715</v>
      </c>
    </row>
    <row r="529" spans="1:69" ht="16.5" thickBot="1">
      <c r="A529" s="207" t="s">
        <v>37</v>
      </c>
      <c r="B529" s="208" t="s">
        <v>40</v>
      </c>
      <c r="C529" s="202" t="s">
        <v>35</v>
      </c>
      <c r="D529" s="210" t="s">
        <v>182</v>
      </c>
      <c r="E529" s="442" t="s">
        <v>646</v>
      </c>
      <c r="F529" s="86">
        <v>40</v>
      </c>
      <c r="G529" s="80">
        <v>0</v>
      </c>
      <c r="H529" s="204"/>
      <c r="I529" s="204"/>
      <c r="J529" s="204"/>
      <c r="K529" s="204"/>
      <c r="L529" s="80">
        <v>0</v>
      </c>
      <c r="M529" s="203"/>
      <c r="N529" s="52">
        <v>0</v>
      </c>
      <c r="O529" s="204"/>
      <c r="P529" s="204"/>
      <c r="Q529" s="11">
        <v>6.7516246750000004</v>
      </c>
      <c r="R529" s="204"/>
      <c r="S529" s="204"/>
      <c r="T529" s="53">
        <v>7.5</v>
      </c>
      <c r="U529" s="204"/>
      <c r="V529" s="204"/>
      <c r="W529" s="11">
        <v>6.8063498999999998</v>
      </c>
      <c r="X529" s="204"/>
      <c r="Y529" s="204"/>
      <c r="Z529" s="53">
        <v>7.5</v>
      </c>
      <c r="AA529" s="204"/>
      <c r="AB529" s="204"/>
      <c r="AC529" s="204"/>
      <c r="AD529" s="204"/>
      <c r="AE529" s="204"/>
      <c r="AF529" s="9">
        <v>2.7420714378356932</v>
      </c>
      <c r="AG529" s="9">
        <v>280</v>
      </c>
      <c r="AH529" s="9">
        <v>0.263638480377758</v>
      </c>
      <c r="AI529" s="9">
        <v>46</v>
      </c>
      <c r="AJ529" s="9">
        <v>2.1097560975609757</v>
      </c>
      <c r="AK529" s="9" t="s">
        <v>248</v>
      </c>
      <c r="AL529" s="9">
        <v>0</v>
      </c>
      <c r="AM529" s="9"/>
      <c r="AN529" s="9"/>
      <c r="AO529" s="73">
        <v>0</v>
      </c>
      <c r="AP529" s="80">
        <v>0</v>
      </c>
      <c r="AQ529" s="80">
        <v>0</v>
      </c>
      <c r="AR529" s="224">
        <v>80</v>
      </c>
      <c r="AS529" s="224" t="s">
        <v>248</v>
      </c>
      <c r="AT529" s="11">
        <v>2881.5749999999998</v>
      </c>
      <c r="AU529" s="11">
        <v>0</v>
      </c>
      <c r="AV529" s="11">
        <v>0</v>
      </c>
      <c r="AW529" s="11">
        <v>80</v>
      </c>
      <c r="AX529" s="203" t="s">
        <v>248</v>
      </c>
      <c r="AY529" s="235" t="s">
        <v>248</v>
      </c>
      <c r="AZ529" s="138">
        <v>37234</v>
      </c>
      <c r="BA529" s="188" t="s">
        <v>248</v>
      </c>
      <c r="BB529" s="203" t="s">
        <v>248</v>
      </c>
      <c r="BC529" s="158" t="s">
        <v>248</v>
      </c>
      <c r="BD529" s="217" t="s">
        <v>61</v>
      </c>
      <c r="BE529" s="201" t="s">
        <v>62</v>
      </c>
      <c r="BF529" s="201" t="s">
        <v>63</v>
      </c>
      <c r="BG529" s="201" t="s">
        <v>196</v>
      </c>
      <c r="BH529" s="456" t="s">
        <v>515</v>
      </c>
      <c r="BI529" s="218" t="s">
        <v>68</v>
      </c>
      <c r="BJ529" s="370">
        <v>214</v>
      </c>
      <c r="BK529" s="370">
        <v>4</v>
      </c>
      <c r="BL529" s="219" t="s">
        <v>65</v>
      </c>
      <c r="BM529" s="52"/>
      <c r="BN529" s="218" t="s">
        <v>343</v>
      </c>
      <c r="BO529" s="217" t="s">
        <v>54</v>
      </c>
      <c r="BP529" s="201" t="s">
        <v>699</v>
      </c>
      <c r="BQ529" s="52" t="s">
        <v>715</v>
      </c>
    </row>
    <row r="530" spans="1:69" ht="16.5" thickBot="1">
      <c r="A530" s="207" t="s">
        <v>37</v>
      </c>
      <c r="B530" s="208" t="s">
        <v>40</v>
      </c>
      <c r="C530" s="202" t="s">
        <v>35</v>
      </c>
      <c r="D530" s="210" t="s">
        <v>182</v>
      </c>
      <c r="E530" s="24" t="s">
        <v>660</v>
      </c>
      <c r="F530" s="86">
        <v>136</v>
      </c>
      <c r="G530" s="80">
        <v>0</v>
      </c>
      <c r="H530" s="204"/>
      <c r="I530" s="204"/>
      <c r="J530" s="204"/>
      <c r="K530" s="204"/>
      <c r="L530" s="80">
        <v>0</v>
      </c>
      <c r="M530" s="203"/>
      <c r="N530" s="52">
        <v>1</v>
      </c>
      <c r="O530" s="204"/>
      <c r="P530" s="204"/>
      <c r="Q530" s="11">
        <v>5.5825292867999998</v>
      </c>
      <c r="R530" s="204"/>
      <c r="S530" s="204"/>
      <c r="T530" s="53">
        <v>7.5499999999999972</v>
      </c>
      <c r="U530" s="204"/>
      <c r="V530" s="204"/>
      <c r="W530" s="11">
        <v>5.3042057720587996</v>
      </c>
      <c r="X530" s="204"/>
      <c r="Y530" s="204"/>
      <c r="Z530" s="53">
        <v>7.5333333333333314</v>
      </c>
      <c r="AA530" s="204"/>
      <c r="AB530" s="204"/>
      <c r="AC530" s="204"/>
      <c r="AD530" s="204"/>
      <c r="AE530" s="204"/>
      <c r="AF530" s="9">
        <v>3.7394285970264018</v>
      </c>
      <c r="AG530" s="9">
        <v>945</v>
      </c>
      <c r="AH530" s="9">
        <v>0.40067793232252735</v>
      </c>
      <c r="AI530" s="9">
        <v>12</v>
      </c>
      <c r="AJ530" s="9">
        <v>2.8558139534883722</v>
      </c>
      <c r="AK530" s="9" t="s">
        <v>248</v>
      </c>
      <c r="AL530" s="9">
        <v>135</v>
      </c>
      <c r="AM530" s="9">
        <v>3.7394285970264018</v>
      </c>
      <c r="AN530" s="9">
        <v>3.7330882352941175</v>
      </c>
      <c r="AO530" s="73">
        <v>0</v>
      </c>
      <c r="AP530" s="80">
        <v>0</v>
      </c>
      <c r="AQ530" s="80">
        <v>0</v>
      </c>
      <c r="AR530" s="224">
        <v>272</v>
      </c>
      <c r="AS530" s="224" t="s">
        <v>248</v>
      </c>
      <c r="AT530" s="11">
        <v>9692.18</v>
      </c>
      <c r="AU530" s="11">
        <v>47.34</v>
      </c>
      <c r="AV530" s="11">
        <v>0</v>
      </c>
      <c r="AW530" s="11">
        <v>272</v>
      </c>
      <c r="AX530" s="203" t="s">
        <v>248</v>
      </c>
      <c r="AY530" s="235" t="s">
        <v>248</v>
      </c>
      <c r="AZ530" s="138">
        <v>78133</v>
      </c>
      <c r="BA530" s="188" t="s">
        <v>248</v>
      </c>
      <c r="BB530" s="203" t="s">
        <v>248</v>
      </c>
      <c r="BC530" s="158" t="s">
        <v>248</v>
      </c>
      <c r="BD530" s="217" t="s">
        <v>61</v>
      </c>
      <c r="BE530" s="201" t="s">
        <v>62</v>
      </c>
      <c r="BF530" s="201" t="s">
        <v>63</v>
      </c>
      <c r="BG530" s="201" t="s">
        <v>196</v>
      </c>
      <c r="BH530" s="456" t="s">
        <v>713</v>
      </c>
      <c r="BI530" s="218" t="s">
        <v>64</v>
      </c>
      <c r="BJ530" s="370">
        <v>214</v>
      </c>
      <c r="BK530" s="370">
        <v>1</v>
      </c>
      <c r="BL530" s="219" t="s">
        <v>65</v>
      </c>
      <c r="BM530" s="52"/>
      <c r="BN530" s="218" t="s">
        <v>343</v>
      </c>
      <c r="BO530" s="217" t="s">
        <v>53</v>
      </c>
      <c r="BP530" s="201" t="s">
        <v>704</v>
      </c>
      <c r="BQ530" s="52" t="s">
        <v>714</v>
      </c>
    </row>
    <row r="531" spans="1:69" ht="16.5" thickBot="1">
      <c r="A531" s="207" t="s">
        <v>37</v>
      </c>
      <c r="B531" s="208" t="s">
        <v>40</v>
      </c>
      <c r="C531" s="202" t="s">
        <v>35</v>
      </c>
      <c r="D531" s="210" t="s">
        <v>182</v>
      </c>
      <c r="E531" s="24" t="s">
        <v>660</v>
      </c>
      <c r="F531" s="86">
        <v>122</v>
      </c>
      <c r="G531" s="80">
        <v>6</v>
      </c>
      <c r="H531" s="204"/>
      <c r="I531" s="204"/>
      <c r="J531" s="204"/>
      <c r="K531" s="204"/>
      <c r="L531" s="80">
        <v>0</v>
      </c>
      <c r="M531" s="203"/>
      <c r="N531" s="52">
        <v>0</v>
      </c>
      <c r="O531" s="204"/>
      <c r="P531" s="204"/>
      <c r="Q531" s="11">
        <v>7.9108188534000004</v>
      </c>
      <c r="R531" s="204"/>
      <c r="S531" s="204"/>
      <c r="T531" s="53">
        <v>12.799999999999997</v>
      </c>
      <c r="U531" s="204"/>
      <c r="V531" s="204"/>
      <c r="W531" s="11">
        <v>7.9825258275862003</v>
      </c>
      <c r="X531" s="204"/>
      <c r="Y531" s="204"/>
      <c r="Z531" s="53">
        <v>12.799999999999997</v>
      </c>
      <c r="AA531" s="204"/>
      <c r="AB531" s="204"/>
      <c r="AC531" s="204"/>
      <c r="AD531" s="204"/>
      <c r="AE531" s="204"/>
      <c r="AF531" s="9">
        <v>3.4912859262357214</v>
      </c>
      <c r="AG531" s="9">
        <v>811</v>
      </c>
      <c r="AH531" s="9">
        <v>0.44458913249731213</v>
      </c>
      <c r="AI531" s="9">
        <v>27</v>
      </c>
      <c r="AJ531" s="9">
        <v>2.5797058823529411</v>
      </c>
      <c r="AK531" s="9" t="s">
        <v>248</v>
      </c>
      <c r="AL531" s="9">
        <v>109</v>
      </c>
      <c r="AM531" s="9">
        <v>3.5272083965229024</v>
      </c>
      <c r="AN531" s="9">
        <v>3.6019955654101996</v>
      </c>
      <c r="AO531" s="73">
        <v>0</v>
      </c>
      <c r="AP531" s="80">
        <v>0</v>
      </c>
      <c r="AQ531" s="80">
        <v>0</v>
      </c>
      <c r="AR531" s="224">
        <v>232</v>
      </c>
      <c r="AS531" s="224" t="s">
        <v>248</v>
      </c>
      <c r="AT531" s="11">
        <v>8056.1689999999999</v>
      </c>
      <c r="AU531" s="11">
        <v>246.82499999999999</v>
      </c>
      <c r="AV531" s="11">
        <v>0</v>
      </c>
      <c r="AW531" s="11">
        <v>230</v>
      </c>
      <c r="AX531" s="203" t="s">
        <v>248</v>
      </c>
      <c r="AY531" s="235" t="s">
        <v>248</v>
      </c>
      <c r="AZ531" s="138">
        <v>78133</v>
      </c>
      <c r="BA531" s="188" t="s">
        <v>248</v>
      </c>
      <c r="BB531" s="203" t="s">
        <v>248</v>
      </c>
      <c r="BC531" s="158" t="s">
        <v>248</v>
      </c>
      <c r="BD531" s="217" t="s">
        <v>61</v>
      </c>
      <c r="BE531" s="201" t="s">
        <v>62</v>
      </c>
      <c r="BF531" s="201" t="s">
        <v>63</v>
      </c>
      <c r="BG531" s="201" t="s">
        <v>196</v>
      </c>
      <c r="BH531" s="455" t="s">
        <v>713</v>
      </c>
      <c r="BI531" s="218" t="s">
        <v>66</v>
      </c>
      <c r="BJ531" s="370">
        <v>214</v>
      </c>
      <c r="BK531" s="370">
        <v>7</v>
      </c>
      <c r="BL531" s="219" t="s">
        <v>65</v>
      </c>
      <c r="BM531" s="52"/>
      <c r="BN531" s="218" t="s">
        <v>343</v>
      </c>
      <c r="BO531" s="217" t="s">
        <v>53</v>
      </c>
      <c r="BP531" s="201" t="s">
        <v>704</v>
      </c>
      <c r="BQ531" s="52" t="s">
        <v>714</v>
      </c>
    </row>
    <row r="532" spans="1:69" ht="16.5" thickBot="1">
      <c r="A532" s="207" t="s">
        <v>37</v>
      </c>
      <c r="B532" s="208" t="s">
        <v>40</v>
      </c>
      <c r="C532" s="202" t="s">
        <v>35</v>
      </c>
      <c r="D532" s="210" t="s">
        <v>182</v>
      </c>
      <c r="E532" s="24" t="s">
        <v>660</v>
      </c>
      <c r="F532" s="86">
        <v>131</v>
      </c>
      <c r="G532" s="80">
        <v>0</v>
      </c>
      <c r="H532" s="204"/>
      <c r="I532" s="204"/>
      <c r="J532" s="204"/>
      <c r="K532" s="204"/>
      <c r="L532" s="80">
        <v>0</v>
      </c>
      <c r="M532" s="203"/>
      <c r="N532" s="52">
        <v>0</v>
      </c>
      <c r="O532" s="204"/>
      <c r="P532" s="204"/>
      <c r="Q532" s="11">
        <v>6.7326716106999998</v>
      </c>
      <c r="R532" s="204"/>
      <c r="S532" s="204"/>
      <c r="T532" s="53">
        <v>8.2449999999999992</v>
      </c>
      <c r="U532" s="204"/>
      <c r="V532" s="204"/>
      <c r="W532" s="11">
        <v>6.8182823053434998</v>
      </c>
      <c r="X532" s="204"/>
      <c r="Y532" s="204"/>
      <c r="Z532" s="53">
        <v>8.0562499999999986</v>
      </c>
      <c r="AA532" s="204"/>
      <c r="AB532" s="204"/>
      <c r="AC532" s="204"/>
      <c r="AD532" s="204"/>
      <c r="AE532" s="204"/>
      <c r="AF532" s="9">
        <v>3.3522364662717097</v>
      </c>
      <c r="AG532" s="9">
        <v>917</v>
      </c>
      <c r="AH532" s="9">
        <v>0.56221431938950317</v>
      </c>
      <c r="AI532" s="9">
        <v>77</v>
      </c>
      <c r="AJ532" s="9">
        <v>2.1884999999999999</v>
      </c>
      <c r="AK532" s="9" t="s">
        <v>248</v>
      </c>
      <c r="AL532" s="9">
        <v>129</v>
      </c>
      <c r="AM532" s="9">
        <v>3.3508305714639981</v>
      </c>
      <c r="AN532" s="9">
        <v>3.5029002320185616</v>
      </c>
      <c r="AO532" s="73">
        <v>0</v>
      </c>
      <c r="AP532" s="80">
        <v>0</v>
      </c>
      <c r="AQ532" s="80">
        <v>0</v>
      </c>
      <c r="AR532" s="224">
        <v>262</v>
      </c>
      <c r="AS532" s="224" t="s">
        <v>248</v>
      </c>
      <c r="AT532" s="11">
        <v>9372.125</v>
      </c>
      <c r="AU532" s="11">
        <v>0</v>
      </c>
      <c r="AV532" s="11">
        <v>0</v>
      </c>
      <c r="AW532" s="11">
        <v>262</v>
      </c>
      <c r="AX532" s="203" t="s">
        <v>248</v>
      </c>
      <c r="AY532" s="235" t="s">
        <v>248</v>
      </c>
      <c r="AZ532" s="138">
        <v>78133</v>
      </c>
      <c r="BA532" s="188" t="s">
        <v>248</v>
      </c>
      <c r="BB532" s="203" t="s">
        <v>248</v>
      </c>
      <c r="BC532" s="158" t="s">
        <v>248</v>
      </c>
      <c r="BD532" s="217" t="s">
        <v>61</v>
      </c>
      <c r="BE532" s="201" t="s">
        <v>62</v>
      </c>
      <c r="BF532" s="201" t="s">
        <v>63</v>
      </c>
      <c r="BG532" s="201" t="s">
        <v>196</v>
      </c>
      <c r="BH532" s="456" t="s">
        <v>713</v>
      </c>
      <c r="BI532" s="218" t="s">
        <v>67</v>
      </c>
      <c r="BJ532" s="370">
        <v>214</v>
      </c>
      <c r="BK532" s="370">
        <v>3</v>
      </c>
      <c r="BL532" s="219" t="s">
        <v>65</v>
      </c>
      <c r="BM532" s="52"/>
      <c r="BN532" s="218" t="s">
        <v>343</v>
      </c>
      <c r="BO532" s="217" t="s">
        <v>53</v>
      </c>
      <c r="BP532" s="201" t="s">
        <v>704</v>
      </c>
      <c r="BQ532" s="52" t="s">
        <v>714</v>
      </c>
    </row>
    <row r="533" spans="1:69" ht="16.5" thickBot="1">
      <c r="A533" s="207" t="s">
        <v>37</v>
      </c>
      <c r="B533" s="208" t="s">
        <v>40</v>
      </c>
      <c r="C533" s="202" t="s">
        <v>35</v>
      </c>
      <c r="D533" s="210" t="s">
        <v>182</v>
      </c>
      <c r="E533" s="24" t="s">
        <v>660</v>
      </c>
      <c r="F533" s="86">
        <v>134</v>
      </c>
      <c r="G533" s="80">
        <v>0</v>
      </c>
      <c r="H533" s="204"/>
      <c r="I533" s="204"/>
      <c r="J533" s="204"/>
      <c r="K533" s="204"/>
      <c r="L533" s="80">
        <v>0</v>
      </c>
      <c r="M533" s="203"/>
      <c r="N533" s="52">
        <v>0</v>
      </c>
      <c r="O533" s="204"/>
      <c r="P533" s="204"/>
      <c r="Q533" s="11">
        <v>8.2397983433000004</v>
      </c>
      <c r="R533" s="204"/>
      <c r="S533" s="204"/>
      <c r="T533" s="53">
        <v>9.93</v>
      </c>
      <c r="U533" s="204"/>
      <c r="V533" s="204"/>
      <c r="W533" s="11">
        <v>8.3515969253730997</v>
      </c>
      <c r="X533" s="204"/>
      <c r="Y533" s="204"/>
      <c r="Z533" s="53">
        <v>10.216666666666667</v>
      </c>
      <c r="AA533" s="204"/>
      <c r="AB533" s="204"/>
      <c r="AC533" s="204"/>
      <c r="AD533" s="204"/>
      <c r="AE533" s="204"/>
      <c r="AF533" s="9">
        <v>2.9259105741392699</v>
      </c>
      <c r="AG533" s="9">
        <v>917</v>
      </c>
      <c r="AH533" s="9">
        <v>0.42292666791451028</v>
      </c>
      <c r="AI533" s="9">
        <v>135</v>
      </c>
      <c r="AJ533" s="9">
        <v>2.070472440944882</v>
      </c>
      <c r="AK533" s="9" t="s">
        <v>248</v>
      </c>
      <c r="AL533" s="9">
        <v>0</v>
      </c>
      <c r="AM533" s="9"/>
      <c r="AN533" s="9"/>
      <c r="AO533" s="73">
        <v>0</v>
      </c>
      <c r="AP533" s="80">
        <v>0</v>
      </c>
      <c r="AQ533" s="80">
        <v>0</v>
      </c>
      <c r="AR533" s="224">
        <v>268</v>
      </c>
      <c r="AS533" s="224" t="s">
        <v>248</v>
      </c>
      <c r="AT533" s="11">
        <v>9502.7270000000008</v>
      </c>
      <c r="AU533" s="11">
        <v>75.766000000000005</v>
      </c>
      <c r="AV533" s="11">
        <v>0</v>
      </c>
      <c r="AW533" s="11">
        <v>268</v>
      </c>
      <c r="AX533" s="203" t="s">
        <v>248</v>
      </c>
      <c r="AY533" s="235" t="s">
        <v>248</v>
      </c>
      <c r="AZ533" s="138">
        <v>78133</v>
      </c>
      <c r="BA533" s="188" t="s">
        <v>248</v>
      </c>
      <c r="BB533" s="203" t="s">
        <v>248</v>
      </c>
      <c r="BC533" s="158" t="s">
        <v>248</v>
      </c>
      <c r="BD533" s="217" t="s">
        <v>61</v>
      </c>
      <c r="BE533" s="201" t="s">
        <v>62</v>
      </c>
      <c r="BF533" s="201" t="s">
        <v>63</v>
      </c>
      <c r="BG533" s="201" t="s">
        <v>196</v>
      </c>
      <c r="BH533" s="456" t="s">
        <v>713</v>
      </c>
      <c r="BI533" s="218" t="s">
        <v>68</v>
      </c>
      <c r="BJ533" s="370">
        <v>214</v>
      </c>
      <c r="BK533" s="370">
        <v>4</v>
      </c>
      <c r="BL533" s="219" t="s">
        <v>65</v>
      </c>
      <c r="BM533" s="52"/>
      <c r="BN533" s="218" t="s">
        <v>343</v>
      </c>
      <c r="BO533" s="217" t="s">
        <v>53</v>
      </c>
      <c r="BP533" s="201" t="s">
        <v>704</v>
      </c>
      <c r="BQ533" s="52" t="s">
        <v>714</v>
      </c>
    </row>
    <row r="534" spans="1:69" ht="16.5" thickBot="1">
      <c r="A534" s="207" t="s">
        <v>37</v>
      </c>
      <c r="B534" s="208" t="s">
        <v>40</v>
      </c>
      <c r="C534" s="202" t="s">
        <v>35</v>
      </c>
      <c r="D534" s="210" t="s">
        <v>182</v>
      </c>
      <c r="E534" s="24" t="s">
        <v>312</v>
      </c>
      <c r="F534" s="86">
        <v>60</v>
      </c>
      <c r="G534" s="80">
        <v>1</v>
      </c>
      <c r="H534" s="204"/>
      <c r="I534" s="204"/>
      <c r="J534" s="204"/>
      <c r="K534" s="204"/>
      <c r="L534" s="80">
        <v>0</v>
      </c>
      <c r="M534" s="203"/>
      <c r="N534" s="52">
        <v>0</v>
      </c>
      <c r="O534" s="204"/>
      <c r="P534" s="204"/>
      <c r="Q534" s="11">
        <v>5.8045422203000001</v>
      </c>
      <c r="R534" s="204"/>
      <c r="S534" s="204"/>
      <c r="T534" s="53">
        <v>10.012499999999999</v>
      </c>
      <c r="U534" s="204"/>
      <c r="V534" s="204"/>
      <c r="W534" s="11">
        <v>5.5482540847457003</v>
      </c>
      <c r="X534" s="204"/>
      <c r="Y534" s="204"/>
      <c r="Z534" s="53">
        <v>10.008333333333333</v>
      </c>
      <c r="AA534" s="204"/>
      <c r="AB534" s="204"/>
      <c r="AC534" s="204"/>
      <c r="AD534" s="204"/>
      <c r="AE534" s="204"/>
      <c r="AF534" s="9">
        <v>3.6940678153141935</v>
      </c>
      <c r="AG534" s="9">
        <v>413</v>
      </c>
      <c r="AH534" s="9">
        <v>0.36188290565551007</v>
      </c>
      <c r="AI534" s="9">
        <v>1</v>
      </c>
      <c r="AJ534" s="9">
        <v>2.7977272727272728</v>
      </c>
      <c r="AK534" s="9" t="s">
        <v>248</v>
      </c>
      <c r="AL534" s="9">
        <v>59</v>
      </c>
      <c r="AM534" s="9">
        <v>3.6940678153141935</v>
      </c>
      <c r="AN534" s="9">
        <v>3.7026315789473685</v>
      </c>
      <c r="AO534" s="73">
        <v>0</v>
      </c>
      <c r="AP534" s="80">
        <v>0</v>
      </c>
      <c r="AQ534" s="80">
        <v>0</v>
      </c>
      <c r="AR534" s="224">
        <v>118</v>
      </c>
      <c r="AS534" s="224" t="s">
        <v>248</v>
      </c>
      <c r="AT534" s="11">
        <v>4506.8789999999999</v>
      </c>
      <c r="AU534" s="11">
        <v>0</v>
      </c>
      <c r="AV534" s="11">
        <v>0</v>
      </c>
      <c r="AW534" s="11">
        <v>118</v>
      </c>
      <c r="AX534" s="203" t="s">
        <v>248</v>
      </c>
      <c r="AY534" s="235" t="s">
        <v>248</v>
      </c>
      <c r="AZ534" s="138">
        <v>74468</v>
      </c>
      <c r="BA534" s="188" t="s">
        <v>248</v>
      </c>
      <c r="BB534" s="203" t="s">
        <v>248</v>
      </c>
      <c r="BC534" s="158" t="s">
        <v>248</v>
      </c>
      <c r="BD534" s="217" t="s">
        <v>61</v>
      </c>
      <c r="BE534" s="201" t="s">
        <v>62</v>
      </c>
      <c r="BF534" s="201" t="s">
        <v>63</v>
      </c>
      <c r="BG534" s="201" t="s">
        <v>196</v>
      </c>
      <c r="BH534" s="456" t="s">
        <v>511</v>
      </c>
      <c r="BI534" s="218" t="s">
        <v>64</v>
      </c>
      <c r="BJ534" s="370">
        <v>214</v>
      </c>
      <c r="BK534" s="370">
        <v>1</v>
      </c>
      <c r="BL534" s="219" t="s">
        <v>65</v>
      </c>
      <c r="BM534" s="52"/>
      <c r="BN534" s="218" t="s">
        <v>343</v>
      </c>
      <c r="BO534" s="217" t="s">
        <v>54</v>
      </c>
      <c r="BP534" s="201" t="s">
        <v>699</v>
      </c>
      <c r="BQ534" s="52" t="s">
        <v>715</v>
      </c>
    </row>
    <row r="535" spans="1:69" ht="16.5" thickBot="1">
      <c r="A535" s="207" t="s">
        <v>37</v>
      </c>
      <c r="B535" s="208" t="s">
        <v>40</v>
      </c>
      <c r="C535" s="202" t="s">
        <v>35</v>
      </c>
      <c r="D535" s="210" t="s">
        <v>182</v>
      </c>
      <c r="E535" s="24" t="s">
        <v>312</v>
      </c>
      <c r="F535" s="86">
        <v>41</v>
      </c>
      <c r="G535" s="80">
        <v>0</v>
      </c>
      <c r="H535" s="204"/>
      <c r="I535" s="204"/>
      <c r="J535" s="204"/>
      <c r="K535" s="204"/>
      <c r="L535" s="80">
        <v>0</v>
      </c>
      <c r="M535" s="203"/>
      <c r="N535" s="52">
        <v>0</v>
      </c>
      <c r="O535" s="204"/>
      <c r="P535" s="204"/>
      <c r="Q535" s="11">
        <v>7.5397804633999996</v>
      </c>
      <c r="R535" s="204"/>
      <c r="S535" s="204"/>
      <c r="T535" s="53">
        <v>11.474999999999998</v>
      </c>
      <c r="U535" s="204"/>
      <c r="V535" s="204"/>
      <c r="W535" s="11">
        <v>7.5636096585364996</v>
      </c>
      <c r="X535" s="204"/>
      <c r="Y535" s="204"/>
      <c r="Z535" s="53">
        <v>11.974999999999998</v>
      </c>
      <c r="AA535" s="204"/>
      <c r="AB535" s="204"/>
      <c r="AC535" s="204"/>
      <c r="AD535" s="204"/>
      <c r="AE535" s="204"/>
      <c r="AF535" s="9">
        <v>3.3375958225037583</v>
      </c>
      <c r="AG535" s="9">
        <v>287</v>
      </c>
      <c r="AH535" s="9">
        <v>0.48307783718447583</v>
      </c>
      <c r="AI535" s="9">
        <v>16</v>
      </c>
      <c r="AJ535" s="9">
        <v>2.4312499999999999</v>
      </c>
      <c r="AK535" s="9" t="s">
        <v>248</v>
      </c>
      <c r="AL535" s="9">
        <v>40</v>
      </c>
      <c r="AM535" s="9">
        <v>3.3287857196160728</v>
      </c>
      <c r="AN535" s="9">
        <v>3.3979591836734695</v>
      </c>
      <c r="AO535" s="73">
        <v>0</v>
      </c>
      <c r="AP535" s="80">
        <v>0</v>
      </c>
      <c r="AQ535" s="80">
        <v>0</v>
      </c>
      <c r="AR535" s="224">
        <v>82</v>
      </c>
      <c r="AS535" s="224" t="s">
        <v>248</v>
      </c>
      <c r="AT535" s="11">
        <v>3101.1210000000001</v>
      </c>
      <c r="AU535" s="11">
        <v>42.424999999999997</v>
      </c>
      <c r="AV535" s="11">
        <v>0</v>
      </c>
      <c r="AW535" s="11">
        <v>82</v>
      </c>
      <c r="AX535" s="203" t="s">
        <v>248</v>
      </c>
      <c r="AY535" s="235" t="s">
        <v>248</v>
      </c>
      <c r="AZ535" s="138">
        <v>74468</v>
      </c>
      <c r="BA535" s="188" t="s">
        <v>248</v>
      </c>
      <c r="BB535" s="203" t="s">
        <v>248</v>
      </c>
      <c r="BC535" s="158" t="s">
        <v>248</v>
      </c>
      <c r="BD535" s="217" t="s">
        <v>61</v>
      </c>
      <c r="BE535" s="201" t="s">
        <v>62</v>
      </c>
      <c r="BF535" s="201" t="s">
        <v>63</v>
      </c>
      <c r="BG535" s="201" t="s">
        <v>196</v>
      </c>
      <c r="BH535" s="456" t="s">
        <v>511</v>
      </c>
      <c r="BI535" s="218" t="s">
        <v>66</v>
      </c>
      <c r="BJ535" s="370">
        <v>214</v>
      </c>
      <c r="BK535" s="370">
        <v>7</v>
      </c>
      <c r="BL535" s="219" t="s">
        <v>65</v>
      </c>
      <c r="BM535" s="52"/>
      <c r="BN535" s="218" t="s">
        <v>343</v>
      </c>
      <c r="BO535" s="217" t="s">
        <v>54</v>
      </c>
      <c r="BP535" s="201" t="s">
        <v>699</v>
      </c>
      <c r="BQ535" s="52" t="s">
        <v>715</v>
      </c>
    </row>
    <row r="536" spans="1:69" ht="16.5" thickBot="1">
      <c r="A536" s="207" t="s">
        <v>37</v>
      </c>
      <c r="B536" s="208" t="s">
        <v>40</v>
      </c>
      <c r="C536" s="202" t="s">
        <v>35</v>
      </c>
      <c r="D536" s="210" t="s">
        <v>182</v>
      </c>
      <c r="E536" s="24" t="s">
        <v>312</v>
      </c>
      <c r="F536" s="86">
        <v>60</v>
      </c>
      <c r="G536" s="80">
        <v>0</v>
      </c>
      <c r="H536" s="204"/>
      <c r="I536" s="204"/>
      <c r="J536" s="204"/>
      <c r="K536" s="204"/>
      <c r="L536" s="80">
        <v>0</v>
      </c>
      <c r="M536" s="203"/>
      <c r="N536" s="52">
        <v>0</v>
      </c>
      <c r="O536" s="204"/>
      <c r="P536" s="204"/>
      <c r="Q536" s="11">
        <v>7.3785165667000001</v>
      </c>
      <c r="R536" s="204"/>
      <c r="S536" s="204"/>
      <c r="T536" s="53">
        <v>8.75</v>
      </c>
      <c r="U536" s="204"/>
      <c r="V536" s="204"/>
      <c r="W536" s="11">
        <v>7.4732664666666002</v>
      </c>
      <c r="X536" s="204"/>
      <c r="Y536" s="204"/>
      <c r="Z536" s="53">
        <v>8.6666666666666661</v>
      </c>
      <c r="AA536" s="204"/>
      <c r="AB536" s="204"/>
      <c r="AC536" s="204"/>
      <c r="AD536" s="204"/>
      <c r="AE536" s="204"/>
      <c r="AF536" s="9">
        <v>3.4727142944222402</v>
      </c>
      <c r="AG536" s="9">
        <v>420</v>
      </c>
      <c r="AH536" s="9">
        <v>0.48288117000321668</v>
      </c>
      <c r="AI536" s="9">
        <v>18</v>
      </c>
      <c r="AJ536" s="9">
        <v>2.5245901639344264</v>
      </c>
      <c r="AK536" s="9" t="s">
        <v>248</v>
      </c>
      <c r="AL536" s="9">
        <v>60</v>
      </c>
      <c r="AM536" s="9">
        <v>3.4727142944222402</v>
      </c>
      <c r="AN536" s="9">
        <v>3.581858407079646</v>
      </c>
      <c r="AO536" s="73">
        <v>0</v>
      </c>
      <c r="AP536" s="80">
        <v>0</v>
      </c>
      <c r="AQ536" s="80">
        <v>0</v>
      </c>
      <c r="AR536" s="224">
        <v>120</v>
      </c>
      <c r="AS536" s="224" t="s">
        <v>248</v>
      </c>
      <c r="AT536" s="11">
        <v>4586.0789999999997</v>
      </c>
      <c r="AU536" s="11">
        <v>0</v>
      </c>
      <c r="AV536" s="11">
        <v>0</v>
      </c>
      <c r="AW536" s="11">
        <v>120</v>
      </c>
      <c r="AX536" s="203" t="s">
        <v>248</v>
      </c>
      <c r="AY536" s="235" t="s">
        <v>248</v>
      </c>
      <c r="AZ536" s="138">
        <v>74468</v>
      </c>
      <c r="BA536" s="188" t="s">
        <v>248</v>
      </c>
      <c r="BB536" s="203" t="s">
        <v>248</v>
      </c>
      <c r="BC536" s="158" t="s">
        <v>248</v>
      </c>
      <c r="BD536" s="217" t="s">
        <v>61</v>
      </c>
      <c r="BE536" s="201" t="s">
        <v>62</v>
      </c>
      <c r="BF536" s="201" t="s">
        <v>63</v>
      </c>
      <c r="BG536" s="201" t="s">
        <v>196</v>
      </c>
      <c r="BH536" s="456" t="s">
        <v>511</v>
      </c>
      <c r="BI536" s="218" t="s">
        <v>67</v>
      </c>
      <c r="BJ536" s="370">
        <v>214</v>
      </c>
      <c r="BK536" s="370">
        <v>3</v>
      </c>
      <c r="BL536" s="219" t="s">
        <v>65</v>
      </c>
      <c r="BM536" s="52"/>
      <c r="BN536" s="218" t="s">
        <v>343</v>
      </c>
      <c r="BO536" s="217" t="s">
        <v>54</v>
      </c>
      <c r="BP536" s="201" t="s">
        <v>699</v>
      </c>
      <c r="BQ536" s="52" t="s">
        <v>715</v>
      </c>
    </row>
    <row r="537" spans="1:69" ht="16.5" thickBot="1">
      <c r="A537" s="207" t="s">
        <v>37</v>
      </c>
      <c r="B537" s="208" t="s">
        <v>40</v>
      </c>
      <c r="C537" s="202" t="s">
        <v>35</v>
      </c>
      <c r="D537" s="210" t="s">
        <v>182</v>
      </c>
      <c r="E537" s="24" t="s">
        <v>312</v>
      </c>
      <c r="F537" s="86">
        <v>32</v>
      </c>
      <c r="G537" s="80">
        <v>0</v>
      </c>
      <c r="H537" s="204"/>
      <c r="I537" s="204"/>
      <c r="J537" s="204"/>
      <c r="K537" s="204"/>
      <c r="L537" s="80">
        <v>0</v>
      </c>
      <c r="M537" s="203"/>
      <c r="N537" s="52">
        <v>0</v>
      </c>
      <c r="O537" s="204"/>
      <c r="P537" s="204"/>
      <c r="Q537" s="11">
        <v>7.4160311874999998</v>
      </c>
      <c r="R537" s="204"/>
      <c r="S537" s="204"/>
      <c r="T537" s="53">
        <v>8.85</v>
      </c>
      <c r="U537" s="204"/>
      <c r="V537" s="204"/>
      <c r="W537" s="11">
        <v>7.4828749375000001</v>
      </c>
      <c r="X537" s="204"/>
      <c r="Y537" s="204"/>
      <c r="Z537" s="53">
        <v>8.9</v>
      </c>
      <c r="AA537" s="204"/>
      <c r="AB537" s="204"/>
      <c r="AC537" s="204"/>
      <c r="AD537" s="204"/>
      <c r="AE537" s="204"/>
      <c r="AF537" s="9">
        <v>2.6753125100263531</v>
      </c>
      <c r="AG537" s="9">
        <v>224</v>
      </c>
      <c r="AH537" s="9">
        <v>0.35552263006293616</v>
      </c>
      <c r="AI537" s="9">
        <v>51</v>
      </c>
      <c r="AJ537" s="9">
        <v>2.0024999999999999</v>
      </c>
      <c r="AK537" s="9" t="s">
        <v>248</v>
      </c>
      <c r="AL537" s="9">
        <v>0</v>
      </c>
      <c r="AM537" s="9"/>
      <c r="AN537" s="9"/>
      <c r="AO537" s="73">
        <v>0</v>
      </c>
      <c r="AP537" s="80">
        <v>0</v>
      </c>
      <c r="AQ537" s="80">
        <v>0</v>
      </c>
      <c r="AR537" s="224">
        <v>64</v>
      </c>
      <c r="AS537" s="224" t="s">
        <v>248</v>
      </c>
      <c r="AT537" s="11">
        <v>2389.6999999999998</v>
      </c>
      <c r="AU537" s="11">
        <v>59.146000000000001</v>
      </c>
      <c r="AV537" s="11">
        <v>0</v>
      </c>
      <c r="AW537" s="11">
        <v>64</v>
      </c>
      <c r="AX537" s="203" t="s">
        <v>248</v>
      </c>
      <c r="AY537" s="235" t="s">
        <v>248</v>
      </c>
      <c r="AZ537" s="138">
        <v>74468</v>
      </c>
      <c r="BA537" s="188" t="s">
        <v>248</v>
      </c>
      <c r="BB537" s="203" t="s">
        <v>248</v>
      </c>
      <c r="BC537" s="158" t="s">
        <v>248</v>
      </c>
      <c r="BD537" s="217" t="s">
        <v>61</v>
      </c>
      <c r="BE537" s="201" t="s">
        <v>62</v>
      </c>
      <c r="BF537" s="201" t="s">
        <v>63</v>
      </c>
      <c r="BG537" s="201" t="s">
        <v>196</v>
      </c>
      <c r="BH537" s="456" t="s">
        <v>511</v>
      </c>
      <c r="BI537" s="218" t="s">
        <v>68</v>
      </c>
      <c r="BJ537" s="370">
        <v>214</v>
      </c>
      <c r="BK537" s="370">
        <v>4</v>
      </c>
      <c r="BL537" s="219" t="s">
        <v>65</v>
      </c>
      <c r="BM537" s="52"/>
      <c r="BN537" s="218" t="s">
        <v>343</v>
      </c>
      <c r="BO537" s="217" t="s">
        <v>54</v>
      </c>
      <c r="BP537" s="201" t="s">
        <v>699</v>
      </c>
      <c r="BQ537" s="52" t="s">
        <v>715</v>
      </c>
    </row>
    <row r="538" spans="1:69" ht="16.5" thickBot="1">
      <c r="A538" s="207" t="s">
        <v>37</v>
      </c>
      <c r="B538" s="208" t="s">
        <v>40</v>
      </c>
      <c r="C538" s="202" t="s">
        <v>35</v>
      </c>
      <c r="D538" s="210" t="s">
        <v>182</v>
      </c>
      <c r="E538" s="24" t="s">
        <v>661</v>
      </c>
      <c r="F538" s="86">
        <v>189</v>
      </c>
      <c r="G538" s="80">
        <v>1</v>
      </c>
      <c r="H538" s="204"/>
      <c r="I538" s="204"/>
      <c r="J538" s="204"/>
      <c r="K538" s="204"/>
      <c r="L538" s="80">
        <v>0</v>
      </c>
      <c r="M538" s="203"/>
      <c r="N538" s="52">
        <v>0</v>
      </c>
      <c r="O538" s="204"/>
      <c r="P538" s="204"/>
      <c r="Q538" s="11">
        <v>5.5119200585000003</v>
      </c>
      <c r="R538" s="204"/>
      <c r="S538" s="204"/>
      <c r="T538" s="53">
        <v>6.8</v>
      </c>
      <c r="U538" s="204"/>
      <c r="V538" s="204"/>
      <c r="W538" s="11">
        <v>5.2213669202127004</v>
      </c>
      <c r="X538" s="204"/>
      <c r="Y538" s="204"/>
      <c r="Z538" s="53">
        <v>6.4749999999999996</v>
      </c>
      <c r="AA538" s="204"/>
      <c r="AB538" s="204"/>
      <c r="AC538" s="204"/>
      <c r="AD538" s="204"/>
      <c r="AE538" s="204"/>
      <c r="AF538" s="9">
        <v>3.7311170395565623</v>
      </c>
      <c r="AG538" s="9">
        <v>1316</v>
      </c>
      <c r="AH538" s="9">
        <v>0.36922128243577146</v>
      </c>
      <c r="AI538" s="9">
        <v>21</v>
      </c>
      <c r="AJ538" s="9">
        <v>2.85</v>
      </c>
      <c r="AK538" s="9" t="s">
        <v>248</v>
      </c>
      <c r="AL538" s="9">
        <v>188</v>
      </c>
      <c r="AM538" s="9">
        <v>3.7311170395565623</v>
      </c>
      <c r="AN538" s="9">
        <v>3.7247368421052633</v>
      </c>
      <c r="AO538" s="73">
        <v>0</v>
      </c>
      <c r="AP538" s="80">
        <v>0</v>
      </c>
      <c r="AQ538" s="80">
        <v>0</v>
      </c>
      <c r="AR538" s="224">
        <v>376</v>
      </c>
      <c r="AS538" s="224" t="s">
        <v>248</v>
      </c>
      <c r="AT538" s="11">
        <v>13503.82</v>
      </c>
      <c r="AU538" s="11">
        <v>0</v>
      </c>
      <c r="AV538" s="11">
        <v>0</v>
      </c>
      <c r="AW538" s="11">
        <v>376</v>
      </c>
      <c r="AX538" s="203" t="s">
        <v>248</v>
      </c>
      <c r="AY538" s="235" t="s">
        <v>248</v>
      </c>
      <c r="AZ538" s="138">
        <v>207649</v>
      </c>
      <c r="BA538" s="188" t="s">
        <v>248</v>
      </c>
      <c r="BB538" s="203" t="s">
        <v>248</v>
      </c>
      <c r="BC538" s="158" t="s">
        <v>248</v>
      </c>
      <c r="BD538" s="217" t="s">
        <v>61</v>
      </c>
      <c r="BE538" s="201" t="s">
        <v>62</v>
      </c>
      <c r="BF538" s="201" t="s">
        <v>63</v>
      </c>
      <c r="BG538" s="201" t="s">
        <v>196</v>
      </c>
      <c r="BH538" s="456" t="s">
        <v>515</v>
      </c>
      <c r="BI538" s="218" t="s">
        <v>64</v>
      </c>
      <c r="BJ538" s="370">
        <v>214</v>
      </c>
      <c r="BK538" s="370">
        <v>1</v>
      </c>
      <c r="BL538" s="219" t="s">
        <v>65</v>
      </c>
      <c r="BM538" s="52"/>
      <c r="BN538" s="218" t="s">
        <v>343</v>
      </c>
      <c r="BO538" s="217" t="s">
        <v>54</v>
      </c>
      <c r="BP538" s="201" t="s">
        <v>699</v>
      </c>
      <c r="BQ538" s="52" t="s">
        <v>715</v>
      </c>
    </row>
    <row r="539" spans="1:69" ht="16.5" thickBot="1">
      <c r="A539" s="207" t="s">
        <v>37</v>
      </c>
      <c r="B539" s="208" t="s">
        <v>40</v>
      </c>
      <c r="C539" s="202" t="s">
        <v>35</v>
      </c>
      <c r="D539" s="210" t="s">
        <v>182</v>
      </c>
      <c r="E539" s="24" t="s">
        <v>661</v>
      </c>
      <c r="F539" s="86">
        <v>170</v>
      </c>
      <c r="G539" s="80">
        <v>12</v>
      </c>
      <c r="H539" s="204"/>
      <c r="I539" s="204"/>
      <c r="J539" s="204"/>
      <c r="K539" s="204"/>
      <c r="L539" s="80">
        <v>1</v>
      </c>
      <c r="M539" s="203"/>
      <c r="N539" s="52">
        <v>0</v>
      </c>
      <c r="O539" s="204"/>
      <c r="P539" s="204"/>
      <c r="Q539" s="11">
        <v>7.2656687006</v>
      </c>
      <c r="R539" s="204"/>
      <c r="S539" s="204"/>
      <c r="T539" s="53">
        <v>14.037500000000001</v>
      </c>
      <c r="U539" s="204"/>
      <c r="V539" s="204"/>
      <c r="W539" s="11">
        <v>7.3015476305732001</v>
      </c>
      <c r="X539" s="204"/>
      <c r="Y539" s="204"/>
      <c r="Z539" s="53">
        <v>13.575000000000003</v>
      </c>
      <c r="AA539" s="204"/>
      <c r="AB539" s="204"/>
      <c r="AC539" s="204"/>
      <c r="AD539" s="204"/>
      <c r="AE539" s="204"/>
      <c r="AF539" s="9">
        <v>3.4103366772189156</v>
      </c>
      <c r="AG539" s="9">
        <v>1099</v>
      </c>
      <c r="AH539" s="9">
        <v>0.47814422166004683</v>
      </c>
      <c r="AI539" s="9">
        <v>59</v>
      </c>
      <c r="AJ539" s="9">
        <v>2.4617924528301889</v>
      </c>
      <c r="AK539" s="9" t="s">
        <v>248</v>
      </c>
      <c r="AL539" s="9">
        <v>157</v>
      </c>
      <c r="AM539" s="9">
        <v>3.4103366772189156</v>
      </c>
      <c r="AN539" s="9">
        <v>3.511996161228407</v>
      </c>
      <c r="AO539" s="73">
        <v>0</v>
      </c>
      <c r="AP539" s="80">
        <v>0</v>
      </c>
      <c r="AQ539" s="80">
        <v>0</v>
      </c>
      <c r="AR539" s="224">
        <v>316</v>
      </c>
      <c r="AS539" s="224" t="s">
        <v>248</v>
      </c>
      <c r="AT539" s="11">
        <v>11314.424000000001</v>
      </c>
      <c r="AU539" s="11">
        <v>0</v>
      </c>
      <c r="AV539" s="11">
        <v>0</v>
      </c>
      <c r="AW539" s="11">
        <v>316</v>
      </c>
      <c r="AX539" s="203" t="s">
        <v>248</v>
      </c>
      <c r="AY539" s="235" t="s">
        <v>248</v>
      </c>
      <c r="AZ539" s="138">
        <v>207649</v>
      </c>
      <c r="BA539" s="188" t="s">
        <v>248</v>
      </c>
      <c r="BB539" s="203" t="s">
        <v>248</v>
      </c>
      <c r="BC539" s="158" t="s">
        <v>248</v>
      </c>
      <c r="BD539" s="217" t="s">
        <v>61</v>
      </c>
      <c r="BE539" s="201" t="s">
        <v>62</v>
      </c>
      <c r="BF539" s="201" t="s">
        <v>63</v>
      </c>
      <c r="BG539" s="201" t="s">
        <v>196</v>
      </c>
      <c r="BH539" s="455" t="s">
        <v>515</v>
      </c>
      <c r="BI539" s="218" t="s">
        <v>66</v>
      </c>
      <c r="BJ539" s="370">
        <v>214</v>
      </c>
      <c r="BK539" s="370">
        <v>7</v>
      </c>
      <c r="BL539" s="219" t="s">
        <v>65</v>
      </c>
      <c r="BM539" s="52"/>
      <c r="BN539" s="218" t="s">
        <v>343</v>
      </c>
      <c r="BO539" s="217" t="s">
        <v>54</v>
      </c>
      <c r="BP539" s="201" t="s">
        <v>699</v>
      </c>
      <c r="BQ539" s="52" t="s">
        <v>715</v>
      </c>
    </row>
    <row r="540" spans="1:69" ht="16.5" thickBot="1">
      <c r="A540" s="207" t="s">
        <v>37</v>
      </c>
      <c r="B540" s="208" t="s">
        <v>40</v>
      </c>
      <c r="C540" s="202" t="s">
        <v>35</v>
      </c>
      <c r="D540" s="210" t="s">
        <v>182</v>
      </c>
      <c r="E540" s="24" t="s">
        <v>661</v>
      </c>
      <c r="F540" s="86">
        <v>196</v>
      </c>
      <c r="G540" s="80">
        <v>1</v>
      </c>
      <c r="H540" s="204"/>
      <c r="I540" s="204"/>
      <c r="J540" s="204"/>
      <c r="K540" s="204"/>
      <c r="L540" s="80">
        <v>0</v>
      </c>
      <c r="M540" s="203"/>
      <c r="N540" s="52">
        <v>0</v>
      </c>
      <c r="O540" s="204"/>
      <c r="P540" s="204"/>
      <c r="Q540" s="11">
        <v>7.0444664974000002</v>
      </c>
      <c r="R540" s="204"/>
      <c r="S540" s="204"/>
      <c r="T540" s="53">
        <v>8.578125</v>
      </c>
      <c r="U540" s="204"/>
      <c r="V540" s="204"/>
      <c r="W540" s="11">
        <v>7.2383229692307003</v>
      </c>
      <c r="X540" s="204"/>
      <c r="Y540" s="204"/>
      <c r="Z540" s="53">
        <v>8.6607142857142865</v>
      </c>
      <c r="AA540" s="204"/>
      <c r="AB540" s="204"/>
      <c r="AC540" s="204"/>
      <c r="AD540" s="204"/>
      <c r="AE540" s="204"/>
      <c r="AF540" s="9">
        <v>3.4718315076478676</v>
      </c>
      <c r="AG540" s="9">
        <v>1365</v>
      </c>
      <c r="AH540" s="9">
        <v>0.48943457834698428</v>
      </c>
      <c r="AI540" s="9">
        <v>66</v>
      </c>
      <c r="AJ540" s="9">
        <v>2.5067365269461077</v>
      </c>
      <c r="AK540" s="9" t="s">
        <v>248</v>
      </c>
      <c r="AL540" s="9">
        <v>195</v>
      </c>
      <c r="AM540" s="9">
        <v>3.4718315076478676</v>
      </c>
      <c r="AN540" s="9">
        <v>3.5865384615384617</v>
      </c>
      <c r="AO540" s="73">
        <v>0</v>
      </c>
      <c r="AP540" s="80">
        <v>0</v>
      </c>
      <c r="AQ540" s="80">
        <v>0</v>
      </c>
      <c r="AR540" s="224">
        <v>390</v>
      </c>
      <c r="AS540" s="224" t="s">
        <v>248</v>
      </c>
      <c r="AT540" s="11">
        <v>14029.272999999999</v>
      </c>
      <c r="AU540" s="11">
        <v>0</v>
      </c>
      <c r="AV540" s="11">
        <v>0</v>
      </c>
      <c r="AW540" s="11">
        <v>390</v>
      </c>
      <c r="AX540" s="203" t="s">
        <v>248</v>
      </c>
      <c r="AY540" s="235" t="s">
        <v>248</v>
      </c>
      <c r="AZ540" s="138">
        <v>207649</v>
      </c>
      <c r="BA540" s="188" t="s">
        <v>248</v>
      </c>
      <c r="BB540" s="203" t="s">
        <v>248</v>
      </c>
      <c r="BC540" s="158" t="s">
        <v>248</v>
      </c>
      <c r="BD540" s="217" t="s">
        <v>61</v>
      </c>
      <c r="BE540" s="201" t="s">
        <v>62</v>
      </c>
      <c r="BF540" s="201" t="s">
        <v>63</v>
      </c>
      <c r="BG540" s="201" t="s">
        <v>196</v>
      </c>
      <c r="BH540" s="456" t="s">
        <v>515</v>
      </c>
      <c r="BI540" s="218" t="s">
        <v>67</v>
      </c>
      <c r="BJ540" s="370">
        <v>214</v>
      </c>
      <c r="BK540" s="370">
        <v>3</v>
      </c>
      <c r="BL540" s="219" t="s">
        <v>65</v>
      </c>
      <c r="BM540" s="52"/>
      <c r="BN540" s="218" t="s">
        <v>343</v>
      </c>
      <c r="BO540" s="217" t="s">
        <v>54</v>
      </c>
      <c r="BP540" s="201" t="s">
        <v>699</v>
      </c>
      <c r="BQ540" s="52" t="s">
        <v>715</v>
      </c>
    </row>
    <row r="541" spans="1:69" ht="16.5" thickBot="1">
      <c r="A541" s="207" t="s">
        <v>37</v>
      </c>
      <c r="B541" s="208" t="s">
        <v>40</v>
      </c>
      <c r="C541" s="202" t="s">
        <v>35</v>
      </c>
      <c r="D541" s="210" t="s">
        <v>182</v>
      </c>
      <c r="E541" s="24" t="s">
        <v>661</v>
      </c>
      <c r="F541" s="86">
        <v>191</v>
      </c>
      <c r="G541" s="80">
        <v>2</v>
      </c>
      <c r="H541" s="204"/>
      <c r="I541" s="204"/>
      <c r="J541" s="204"/>
      <c r="K541" s="204"/>
      <c r="L541" s="80">
        <v>0</v>
      </c>
      <c r="M541" s="203"/>
      <c r="N541" s="52">
        <v>0</v>
      </c>
      <c r="O541" s="204"/>
      <c r="P541" s="204"/>
      <c r="Q541" s="11">
        <v>7.2526983121999997</v>
      </c>
      <c r="R541" s="204"/>
      <c r="S541" s="204"/>
      <c r="T541" s="53">
        <v>8.8274999999999988</v>
      </c>
      <c r="U541" s="204"/>
      <c r="V541" s="204"/>
      <c r="W541" s="11">
        <v>7.2446241746030999</v>
      </c>
      <c r="X541" s="204"/>
      <c r="Y541" s="204"/>
      <c r="Z541" s="53">
        <v>8.7124999999999986</v>
      </c>
      <c r="AA541" s="204"/>
      <c r="AB541" s="204"/>
      <c r="AC541" s="204"/>
      <c r="AD541" s="204"/>
      <c r="AE541" s="204"/>
      <c r="AF541" s="9">
        <v>2.7203763512788646</v>
      </c>
      <c r="AG541" s="9">
        <v>1302</v>
      </c>
      <c r="AH541" s="9">
        <v>0.28401174894963177</v>
      </c>
      <c r="AI541" s="9">
        <v>261</v>
      </c>
      <c r="AJ541" s="9">
        <v>2.0684917355371901</v>
      </c>
      <c r="AK541" s="9" t="s">
        <v>248</v>
      </c>
      <c r="AL541" s="9">
        <v>0</v>
      </c>
      <c r="AM541" s="9"/>
      <c r="AN541" s="9"/>
      <c r="AO541" s="73">
        <v>0</v>
      </c>
      <c r="AP541" s="80">
        <v>0</v>
      </c>
      <c r="AQ541" s="80">
        <v>0</v>
      </c>
      <c r="AR541" s="224">
        <v>378</v>
      </c>
      <c r="AS541" s="224" t="s">
        <v>248</v>
      </c>
      <c r="AT541" s="11">
        <v>13581.447</v>
      </c>
      <c r="AU541" s="11">
        <v>0</v>
      </c>
      <c r="AV541" s="11">
        <v>0</v>
      </c>
      <c r="AW541" s="11">
        <v>378</v>
      </c>
      <c r="AX541" s="203" t="s">
        <v>248</v>
      </c>
      <c r="AY541" s="235" t="s">
        <v>248</v>
      </c>
      <c r="AZ541" s="138">
        <v>207649</v>
      </c>
      <c r="BA541" s="188" t="s">
        <v>248</v>
      </c>
      <c r="BB541" s="203" t="s">
        <v>248</v>
      </c>
      <c r="BC541" s="158" t="s">
        <v>248</v>
      </c>
      <c r="BD541" s="217" t="s">
        <v>61</v>
      </c>
      <c r="BE541" s="201" t="s">
        <v>62</v>
      </c>
      <c r="BF541" s="201" t="s">
        <v>63</v>
      </c>
      <c r="BG541" s="201" t="s">
        <v>196</v>
      </c>
      <c r="BH541" s="456" t="s">
        <v>515</v>
      </c>
      <c r="BI541" s="218" t="s">
        <v>68</v>
      </c>
      <c r="BJ541" s="370">
        <v>214</v>
      </c>
      <c r="BK541" s="370">
        <v>4</v>
      </c>
      <c r="BL541" s="219" t="s">
        <v>65</v>
      </c>
      <c r="BM541" s="52"/>
      <c r="BN541" s="218" t="s">
        <v>343</v>
      </c>
      <c r="BO541" s="217" t="s">
        <v>54</v>
      </c>
      <c r="BP541" s="201" t="s">
        <v>699</v>
      </c>
      <c r="BQ541" s="52" t="s">
        <v>715</v>
      </c>
    </row>
    <row r="542" spans="1:69" ht="16.5" thickBot="1">
      <c r="A542" s="207" t="s">
        <v>37</v>
      </c>
      <c r="B542" s="208" t="s">
        <v>40</v>
      </c>
      <c r="C542" s="202" t="s">
        <v>35</v>
      </c>
      <c r="D542" s="210" t="s">
        <v>182</v>
      </c>
      <c r="E542" s="24" t="s">
        <v>264</v>
      </c>
      <c r="F542" s="86">
        <v>72</v>
      </c>
      <c r="G542" s="80">
        <v>0</v>
      </c>
      <c r="H542" s="204"/>
      <c r="I542" s="204"/>
      <c r="J542" s="204"/>
      <c r="K542" s="204"/>
      <c r="L542" s="80">
        <v>0</v>
      </c>
      <c r="M542" s="203"/>
      <c r="N542" s="52">
        <v>0</v>
      </c>
      <c r="O542" s="204"/>
      <c r="P542" s="204"/>
      <c r="Q542" s="11">
        <v>5.7117775417000001</v>
      </c>
      <c r="R542" s="204"/>
      <c r="S542" s="204"/>
      <c r="T542" s="53">
        <v>10.099999999999998</v>
      </c>
      <c r="U542" s="204"/>
      <c r="V542" s="204"/>
      <c r="W542" s="11">
        <v>5.4384999444444002</v>
      </c>
      <c r="X542" s="204"/>
      <c r="Y542" s="204"/>
      <c r="Z542" s="53">
        <v>10.066666666666665</v>
      </c>
      <c r="AA542" s="204"/>
      <c r="AB542" s="204"/>
      <c r="AC542" s="204"/>
      <c r="AD542" s="204"/>
      <c r="AE542" s="204"/>
      <c r="AF542" s="9">
        <v>3.6359920797366936</v>
      </c>
      <c r="AG542" s="9">
        <v>504</v>
      </c>
      <c r="AH542" s="9">
        <v>0.4702609383326381</v>
      </c>
      <c r="AI542" s="9">
        <v>21</v>
      </c>
      <c r="AJ542" s="9">
        <v>2.5724137931034483</v>
      </c>
      <c r="AK542" s="9" t="s">
        <v>248</v>
      </c>
      <c r="AL542" s="9">
        <v>69</v>
      </c>
      <c r="AM542" s="9">
        <v>3.693229831523777</v>
      </c>
      <c r="AN542" s="9">
        <v>3.7084615384615383</v>
      </c>
      <c r="AO542" s="73">
        <v>0</v>
      </c>
      <c r="AP542" s="80">
        <v>0</v>
      </c>
      <c r="AQ542" s="80">
        <v>0</v>
      </c>
      <c r="AR542" s="224">
        <v>144</v>
      </c>
      <c r="AS542" s="224" t="s">
        <v>248</v>
      </c>
      <c r="AT542" s="11">
        <v>5077.6880000000001</v>
      </c>
      <c r="AU542" s="11">
        <v>58.783000000000001</v>
      </c>
      <c r="AV542" s="11">
        <v>0</v>
      </c>
      <c r="AW542" s="11">
        <v>144</v>
      </c>
      <c r="AX542" s="203" t="s">
        <v>248</v>
      </c>
      <c r="AY542" s="235" t="s">
        <v>248</v>
      </c>
      <c r="AZ542" s="138">
        <v>65190</v>
      </c>
      <c r="BA542" s="188" t="s">
        <v>248</v>
      </c>
      <c r="BB542" s="203" t="s">
        <v>248</v>
      </c>
      <c r="BC542" s="158" t="s">
        <v>248</v>
      </c>
      <c r="BD542" s="217" t="s">
        <v>61</v>
      </c>
      <c r="BE542" s="201" t="s">
        <v>62</v>
      </c>
      <c r="BF542" s="201" t="s">
        <v>63</v>
      </c>
      <c r="BG542" s="201" t="s">
        <v>196</v>
      </c>
      <c r="BH542" s="456" t="s">
        <v>712</v>
      </c>
      <c r="BI542" s="218" t="s">
        <v>64</v>
      </c>
      <c r="BJ542" s="370">
        <v>214</v>
      </c>
      <c r="BK542" s="370">
        <v>1</v>
      </c>
      <c r="BL542" s="219" t="s">
        <v>65</v>
      </c>
      <c r="BM542" s="52"/>
      <c r="BN542" s="218" t="s">
        <v>343</v>
      </c>
      <c r="BO542" s="217" t="s">
        <v>57</v>
      </c>
      <c r="BP542" s="201" t="s">
        <v>681</v>
      </c>
      <c r="BQ542" s="52" t="s">
        <v>717</v>
      </c>
    </row>
    <row r="543" spans="1:69" ht="16.5" thickBot="1">
      <c r="A543" s="207" t="s">
        <v>37</v>
      </c>
      <c r="B543" s="208" t="s">
        <v>40</v>
      </c>
      <c r="C543" s="202" t="s">
        <v>35</v>
      </c>
      <c r="D543" s="210" t="s">
        <v>182</v>
      </c>
      <c r="E543" s="24" t="s">
        <v>264</v>
      </c>
      <c r="F543" s="86">
        <v>80</v>
      </c>
      <c r="G543" s="80">
        <v>1</v>
      </c>
      <c r="H543" s="204"/>
      <c r="I543" s="204"/>
      <c r="J543" s="204"/>
      <c r="K543" s="204"/>
      <c r="L543" s="80">
        <v>0</v>
      </c>
      <c r="M543" s="203"/>
      <c r="N543" s="52">
        <v>0</v>
      </c>
      <c r="O543" s="204"/>
      <c r="P543" s="204"/>
      <c r="Q543" s="11">
        <v>6.6852658100999998</v>
      </c>
      <c r="R543" s="204"/>
      <c r="S543" s="204"/>
      <c r="T543" s="53">
        <v>8.5249999999999986</v>
      </c>
      <c r="U543" s="204"/>
      <c r="V543" s="204"/>
      <c r="W543" s="11">
        <v>6.7571012025316</v>
      </c>
      <c r="X543" s="204"/>
      <c r="Y543" s="204"/>
      <c r="Z543" s="53">
        <v>9.0249999999999986</v>
      </c>
      <c r="AA543" s="204"/>
      <c r="AB543" s="204"/>
      <c r="AC543" s="204"/>
      <c r="AD543" s="204"/>
      <c r="AE543" s="204"/>
      <c r="AF543" s="9">
        <v>3.040289331517211</v>
      </c>
      <c r="AG543" s="9">
        <v>553</v>
      </c>
      <c r="AH543" s="9">
        <v>0.59226074830496367</v>
      </c>
      <c r="AI543" s="9">
        <v>110</v>
      </c>
      <c r="AJ543" s="9">
        <v>2.0475274725274724</v>
      </c>
      <c r="AK543" s="9" t="s">
        <v>248</v>
      </c>
      <c r="AL543" s="9">
        <v>78</v>
      </c>
      <c r="AM543" s="9">
        <v>3.0458058618800541</v>
      </c>
      <c r="AN543" s="9">
        <v>3.0530303030303032</v>
      </c>
      <c r="AO543" s="73">
        <v>0</v>
      </c>
      <c r="AP543" s="80">
        <v>0</v>
      </c>
      <c r="AQ543" s="80">
        <v>0</v>
      </c>
      <c r="AR543" s="224">
        <v>158</v>
      </c>
      <c r="AS543" s="224" t="s">
        <v>248</v>
      </c>
      <c r="AT543" s="11">
        <v>5640.1610000000001</v>
      </c>
      <c r="AU543" s="11">
        <v>0</v>
      </c>
      <c r="AV543" s="11">
        <v>0</v>
      </c>
      <c r="AW543" s="11">
        <v>158</v>
      </c>
      <c r="AX543" s="203" t="s">
        <v>248</v>
      </c>
      <c r="AY543" s="235" t="s">
        <v>248</v>
      </c>
      <c r="AZ543" s="138">
        <v>65190</v>
      </c>
      <c r="BA543" s="188" t="s">
        <v>248</v>
      </c>
      <c r="BB543" s="203" t="s">
        <v>248</v>
      </c>
      <c r="BC543" s="158" t="s">
        <v>248</v>
      </c>
      <c r="BD543" s="217" t="s">
        <v>61</v>
      </c>
      <c r="BE543" s="201" t="s">
        <v>62</v>
      </c>
      <c r="BF543" s="201" t="s">
        <v>63</v>
      </c>
      <c r="BG543" s="201" t="s">
        <v>196</v>
      </c>
      <c r="BH543" s="456" t="s">
        <v>712</v>
      </c>
      <c r="BI543" s="218" t="s">
        <v>66</v>
      </c>
      <c r="BJ543" s="370">
        <v>214</v>
      </c>
      <c r="BK543" s="370">
        <v>7</v>
      </c>
      <c r="BL543" s="219" t="s">
        <v>65</v>
      </c>
      <c r="BM543" s="52"/>
      <c r="BN543" s="218" t="s">
        <v>343</v>
      </c>
      <c r="BO543" s="217" t="s">
        <v>57</v>
      </c>
      <c r="BP543" s="201" t="s">
        <v>681</v>
      </c>
      <c r="BQ543" s="52" t="s">
        <v>717</v>
      </c>
    </row>
    <row r="544" spans="1:69" ht="16.5" thickBot="1">
      <c r="A544" s="207" t="s">
        <v>37</v>
      </c>
      <c r="B544" s="208" t="s">
        <v>40</v>
      </c>
      <c r="C544" s="202" t="s">
        <v>35</v>
      </c>
      <c r="D544" s="210" t="s">
        <v>182</v>
      </c>
      <c r="E544" s="24" t="s">
        <v>264</v>
      </c>
      <c r="F544" s="86">
        <v>75</v>
      </c>
      <c r="G544" s="80">
        <v>0</v>
      </c>
      <c r="H544" s="204"/>
      <c r="I544" s="204"/>
      <c r="J544" s="204"/>
      <c r="K544" s="204"/>
      <c r="L544" s="80">
        <v>0</v>
      </c>
      <c r="M544" s="203"/>
      <c r="N544" s="52">
        <v>0</v>
      </c>
      <c r="O544" s="204"/>
      <c r="P544" s="204"/>
      <c r="Q544" s="11">
        <v>5.9084931867000003</v>
      </c>
      <c r="R544" s="204"/>
      <c r="S544" s="204"/>
      <c r="T544" s="53">
        <v>8.5416666666666661</v>
      </c>
      <c r="U544" s="204"/>
      <c r="V544" s="204"/>
      <c r="W544" s="11">
        <v>5.2792532666665997</v>
      </c>
      <c r="X544" s="204"/>
      <c r="Y544" s="204"/>
      <c r="Z544" s="53">
        <v>8.3125</v>
      </c>
      <c r="AA544" s="204"/>
      <c r="AB544" s="204"/>
      <c r="AC544" s="204"/>
      <c r="AD544" s="204"/>
      <c r="AE544" s="204"/>
      <c r="AF544" s="9">
        <v>3.5842730288278486</v>
      </c>
      <c r="AG544" s="9">
        <v>525</v>
      </c>
      <c r="AH544" s="9">
        <v>0.42058751381769877</v>
      </c>
      <c r="AI544" s="9">
        <v>19</v>
      </c>
      <c r="AJ544" s="9">
        <v>2.6035714285714286</v>
      </c>
      <c r="AK544" s="9" t="s">
        <v>248</v>
      </c>
      <c r="AL544" s="9">
        <v>73</v>
      </c>
      <c r="AM544" s="9">
        <v>3.6042074475969583</v>
      </c>
      <c r="AN544" s="9">
        <v>3.6565217391304348</v>
      </c>
      <c r="AO544" s="73">
        <v>0</v>
      </c>
      <c r="AP544" s="80">
        <v>0</v>
      </c>
      <c r="AQ544" s="80">
        <v>0</v>
      </c>
      <c r="AR544" s="224">
        <v>150</v>
      </c>
      <c r="AS544" s="224" t="s">
        <v>248</v>
      </c>
      <c r="AT544" s="11">
        <v>5330.7</v>
      </c>
      <c r="AU544" s="11">
        <v>37.301000000000002</v>
      </c>
      <c r="AV544" s="11">
        <v>0</v>
      </c>
      <c r="AW544" s="11">
        <v>150</v>
      </c>
      <c r="AX544" s="203" t="s">
        <v>248</v>
      </c>
      <c r="AY544" s="235" t="s">
        <v>248</v>
      </c>
      <c r="AZ544" s="138">
        <v>65190</v>
      </c>
      <c r="BA544" s="188" t="s">
        <v>248</v>
      </c>
      <c r="BB544" s="203" t="s">
        <v>248</v>
      </c>
      <c r="BC544" s="158" t="s">
        <v>248</v>
      </c>
      <c r="BD544" s="217" t="s">
        <v>61</v>
      </c>
      <c r="BE544" s="201" t="s">
        <v>62</v>
      </c>
      <c r="BF544" s="201" t="s">
        <v>63</v>
      </c>
      <c r="BG544" s="201" t="s">
        <v>196</v>
      </c>
      <c r="BH544" s="456" t="s">
        <v>712</v>
      </c>
      <c r="BI544" s="218" t="s">
        <v>67</v>
      </c>
      <c r="BJ544" s="370">
        <v>214</v>
      </c>
      <c r="BK544" s="370">
        <v>3</v>
      </c>
      <c r="BL544" s="219" t="s">
        <v>65</v>
      </c>
      <c r="BM544" s="52"/>
      <c r="BN544" s="218" t="s">
        <v>343</v>
      </c>
      <c r="BO544" s="217" t="s">
        <v>57</v>
      </c>
      <c r="BP544" s="201" t="s">
        <v>681</v>
      </c>
      <c r="BQ544" s="52" t="s">
        <v>717</v>
      </c>
    </row>
    <row r="545" spans="1:69" ht="16.5" thickBot="1">
      <c r="A545" s="207" t="s">
        <v>37</v>
      </c>
      <c r="B545" s="208" t="s">
        <v>40</v>
      </c>
      <c r="C545" s="202" t="s">
        <v>35</v>
      </c>
      <c r="D545" s="210" t="s">
        <v>182</v>
      </c>
      <c r="E545" s="24" t="s">
        <v>264</v>
      </c>
      <c r="F545" s="86">
        <v>71</v>
      </c>
      <c r="G545" s="80">
        <v>1</v>
      </c>
      <c r="H545" s="204"/>
      <c r="I545" s="204"/>
      <c r="J545" s="204"/>
      <c r="K545" s="204"/>
      <c r="L545" s="80">
        <v>0</v>
      </c>
      <c r="M545" s="203"/>
      <c r="N545" s="52">
        <v>0</v>
      </c>
      <c r="O545" s="204"/>
      <c r="P545" s="204"/>
      <c r="Q545" s="11">
        <v>7.6986284286000002</v>
      </c>
      <c r="R545" s="204"/>
      <c r="S545" s="204"/>
      <c r="T545" s="53">
        <v>9.875</v>
      </c>
      <c r="U545" s="204"/>
      <c r="V545" s="204"/>
      <c r="W545" s="11">
        <v>7.7169569999999998</v>
      </c>
      <c r="X545" s="204"/>
      <c r="Y545" s="204"/>
      <c r="Z545" s="53">
        <v>9.875</v>
      </c>
      <c r="AA545" s="204"/>
      <c r="AB545" s="204"/>
      <c r="AC545" s="204"/>
      <c r="AD545" s="204"/>
      <c r="AE545" s="204"/>
      <c r="AF545" s="9">
        <v>2.6739232512171083</v>
      </c>
      <c r="AG545" s="9">
        <v>469</v>
      </c>
      <c r="AH545" s="9">
        <v>0.31000490712885731</v>
      </c>
      <c r="AI545" s="9">
        <v>104</v>
      </c>
      <c r="AJ545" s="9">
        <v>2.0025252525252526</v>
      </c>
      <c r="AK545" s="9" t="s">
        <v>248</v>
      </c>
      <c r="AL545" s="9">
        <v>0</v>
      </c>
      <c r="AM545" s="9"/>
      <c r="AN545" s="9"/>
      <c r="AO545" s="73">
        <v>0</v>
      </c>
      <c r="AP545" s="80">
        <v>0</v>
      </c>
      <c r="AQ545" s="80">
        <v>0</v>
      </c>
      <c r="AR545" s="224">
        <v>140</v>
      </c>
      <c r="AS545" s="224" t="s">
        <v>248</v>
      </c>
      <c r="AT545" s="11">
        <v>4991.4160000000002</v>
      </c>
      <c r="AU545" s="11">
        <v>0</v>
      </c>
      <c r="AV545" s="11">
        <v>0</v>
      </c>
      <c r="AW545" s="11">
        <v>140</v>
      </c>
      <c r="AX545" s="203" t="s">
        <v>248</v>
      </c>
      <c r="AY545" s="235" t="s">
        <v>248</v>
      </c>
      <c r="AZ545" s="138">
        <v>65190</v>
      </c>
      <c r="BA545" s="188" t="s">
        <v>248</v>
      </c>
      <c r="BB545" s="203" t="s">
        <v>248</v>
      </c>
      <c r="BC545" s="158" t="s">
        <v>248</v>
      </c>
      <c r="BD545" s="217" t="s">
        <v>61</v>
      </c>
      <c r="BE545" s="201" t="s">
        <v>62</v>
      </c>
      <c r="BF545" s="201" t="s">
        <v>63</v>
      </c>
      <c r="BG545" s="201" t="s">
        <v>196</v>
      </c>
      <c r="BH545" s="456" t="s">
        <v>712</v>
      </c>
      <c r="BI545" s="218" t="s">
        <v>68</v>
      </c>
      <c r="BJ545" s="370">
        <v>214</v>
      </c>
      <c r="BK545" s="370">
        <v>4</v>
      </c>
      <c r="BL545" s="219" t="s">
        <v>65</v>
      </c>
      <c r="BM545" s="52"/>
      <c r="BN545" s="218" t="s">
        <v>343</v>
      </c>
      <c r="BO545" s="217" t="s">
        <v>57</v>
      </c>
      <c r="BP545" s="201" t="s">
        <v>681</v>
      </c>
      <c r="BQ545" s="52" t="s">
        <v>717</v>
      </c>
    </row>
    <row r="546" spans="1:69" ht="16.5" thickBot="1">
      <c r="A546" s="207" t="s">
        <v>37</v>
      </c>
      <c r="B546" s="208" t="s">
        <v>40</v>
      </c>
      <c r="C546" s="202" t="s">
        <v>35</v>
      </c>
      <c r="D546" s="210" t="s">
        <v>182</v>
      </c>
      <c r="E546" s="24" t="s">
        <v>669</v>
      </c>
      <c r="F546" s="86"/>
      <c r="G546" s="80"/>
      <c r="H546" s="204"/>
      <c r="I546" s="204"/>
      <c r="J546" s="204"/>
      <c r="K546" s="204"/>
      <c r="L546" s="80"/>
      <c r="M546" s="203"/>
      <c r="N546" s="52"/>
      <c r="O546" s="204"/>
      <c r="P546" s="204"/>
      <c r="Q546" s="11"/>
      <c r="R546" s="204"/>
      <c r="S546" s="204"/>
      <c r="T546" s="53"/>
      <c r="U546" s="204"/>
      <c r="V546" s="204"/>
      <c r="W546" s="11"/>
      <c r="X546" s="204"/>
      <c r="Y546" s="204"/>
      <c r="Z546" s="53"/>
      <c r="AA546" s="204"/>
      <c r="AB546" s="204"/>
      <c r="AC546" s="204"/>
      <c r="AD546" s="204"/>
      <c r="AE546" s="204"/>
      <c r="AF546" s="9"/>
      <c r="AG546" s="9"/>
      <c r="AH546" s="9"/>
      <c r="AI546" s="9"/>
      <c r="AJ546" s="9"/>
      <c r="AK546" s="9" t="s">
        <v>248</v>
      </c>
      <c r="AL546" s="9"/>
      <c r="AM546" s="9"/>
      <c r="AN546" s="9"/>
      <c r="AO546" s="73"/>
      <c r="AP546" s="80"/>
      <c r="AQ546" s="80"/>
      <c r="AR546" s="224"/>
      <c r="AS546" s="224" t="s">
        <v>248</v>
      </c>
      <c r="AT546" s="11"/>
      <c r="AU546" s="11"/>
      <c r="AV546" s="11"/>
      <c r="AW546" s="11"/>
      <c r="AX546" s="203" t="s">
        <v>248</v>
      </c>
      <c r="AY546" s="235" t="s">
        <v>248</v>
      </c>
      <c r="AZ546" s="138">
        <v>2791</v>
      </c>
      <c r="BA546" s="188" t="s">
        <v>248</v>
      </c>
      <c r="BB546" s="203" t="s">
        <v>248</v>
      </c>
      <c r="BC546" s="158" t="s">
        <v>248</v>
      </c>
      <c r="BD546" s="217" t="s">
        <v>61</v>
      </c>
      <c r="BE546" s="201" t="s">
        <v>62</v>
      </c>
      <c r="BF546" s="201" t="s">
        <v>63</v>
      </c>
      <c r="BG546" s="201" t="s">
        <v>196</v>
      </c>
      <c r="BH546" s="456" t="s">
        <v>515</v>
      </c>
      <c r="BI546" s="218" t="s">
        <v>64</v>
      </c>
      <c r="BJ546" s="370">
        <v>214</v>
      </c>
      <c r="BK546" s="370">
        <v>1</v>
      </c>
      <c r="BL546" s="219" t="s">
        <v>65</v>
      </c>
      <c r="BM546" s="52"/>
      <c r="BN546" s="218" t="s">
        <v>343</v>
      </c>
      <c r="BO546" s="217" t="s">
        <v>327</v>
      </c>
      <c r="BP546" s="201" t="s">
        <v>696</v>
      </c>
      <c r="BQ546" s="52" t="s">
        <v>719</v>
      </c>
    </row>
    <row r="547" spans="1:69" ht="16.5" thickBot="1">
      <c r="A547" s="207" t="s">
        <v>37</v>
      </c>
      <c r="B547" s="208" t="s">
        <v>40</v>
      </c>
      <c r="C547" s="202" t="s">
        <v>35</v>
      </c>
      <c r="D547" s="210" t="s">
        <v>182</v>
      </c>
      <c r="E547" s="24" t="s">
        <v>669</v>
      </c>
      <c r="F547" s="86"/>
      <c r="G547" s="80"/>
      <c r="H547" s="204"/>
      <c r="I547" s="204"/>
      <c r="J547" s="204"/>
      <c r="K547" s="204"/>
      <c r="L547" s="80"/>
      <c r="M547" s="203"/>
      <c r="N547" s="52"/>
      <c r="O547" s="204"/>
      <c r="P547" s="204"/>
      <c r="Q547" s="11"/>
      <c r="R547" s="204"/>
      <c r="S547" s="204"/>
      <c r="T547" s="53"/>
      <c r="U547" s="204"/>
      <c r="V547" s="204"/>
      <c r="W547" s="11"/>
      <c r="X547" s="204"/>
      <c r="Y547" s="204"/>
      <c r="Z547" s="53"/>
      <c r="AA547" s="204"/>
      <c r="AB547" s="204"/>
      <c r="AC547" s="204"/>
      <c r="AD547" s="204"/>
      <c r="AE547" s="204"/>
      <c r="AF547" s="9"/>
      <c r="AG547" s="9"/>
      <c r="AH547" s="9"/>
      <c r="AI547" s="9"/>
      <c r="AJ547" s="9"/>
      <c r="AK547" s="9" t="s">
        <v>248</v>
      </c>
      <c r="AL547" s="9"/>
      <c r="AM547" s="9"/>
      <c r="AN547" s="9"/>
      <c r="AO547" s="73"/>
      <c r="AP547" s="80"/>
      <c r="AQ547" s="80"/>
      <c r="AR547" s="224"/>
      <c r="AS547" s="224" t="s">
        <v>248</v>
      </c>
      <c r="AT547" s="11"/>
      <c r="AU547" s="11"/>
      <c r="AV547" s="11"/>
      <c r="AW547" s="11"/>
      <c r="AX547" s="203" t="s">
        <v>248</v>
      </c>
      <c r="AY547" s="235" t="s">
        <v>248</v>
      </c>
      <c r="AZ547" s="138">
        <v>2791</v>
      </c>
      <c r="BA547" s="188" t="s">
        <v>248</v>
      </c>
      <c r="BB547" s="203" t="s">
        <v>248</v>
      </c>
      <c r="BC547" s="158" t="s">
        <v>248</v>
      </c>
      <c r="BD547" s="217" t="s">
        <v>61</v>
      </c>
      <c r="BE547" s="201" t="s">
        <v>62</v>
      </c>
      <c r="BF547" s="201" t="s">
        <v>63</v>
      </c>
      <c r="BG547" s="201" t="s">
        <v>196</v>
      </c>
      <c r="BH547" s="455" t="s">
        <v>515</v>
      </c>
      <c r="BI547" s="218" t="s">
        <v>66</v>
      </c>
      <c r="BJ547" s="370">
        <v>214</v>
      </c>
      <c r="BK547" s="370">
        <v>7</v>
      </c>
      <c r="BL547" s="219" t="s">
        <v>65</v>
      </c>
      <c r="BM547" s="52"/>
      <c r="BN547" s="218" t="s">
        <v>343</v>
      </c>
      <c r="BO547" s="217" t="s">
        <v>327</v>
      </c>
      <c r="BP547" s="201" t="s">
        <v>696</v>
      </c>
      <c r="BQ547" s="52" t="s">
        <v>719</v>
      </c>
    </row>
    <row r="548" spans="1:69" ht="16.5" thickBot="1">
      <c r="A548" s="207" t="s">
        <v>37</v>
      </c>
      <c r="B548" s="208" t="s">
        <v>40</v>
      </c>
      <c r="C548" s="202" t="s">
        <v>35</v>
      </c>
      <c r="D548" s="210" t="s">
        <v>182</v>
      </c>
      <c r="E548" s="24" t="s">
        <v>669</v>
      </c>
      <c r="F548" s="86">
        <v>6</v>
      </c>
      <c r="G548" s="80">
        <v>0</v>
      </c>
      <c r="H548" s="204"/>
      <c r="I548" s="204"/>
      <c r="J548" s="204"/>
      <c r="K548" s="204"/>
      <c r="L548" s="80">
        <v>0</v>
      </c>
      <c r="M548" s="203"/>
      <c r="N548" s="52">
        <v>0</v>
      </c>
      <c r="O548" s="204"/>
      <c r="P548" s="204"/>
      <c r="Q548" s="11">
        <v>6.0001666667000002</v>
      </c>
      <c r="R548" s="204"/>
      <c r="S548" s="204"/>
      <c r="T548" s="53">
        <v>7.35</v>
      </c>
      <c r="U548" s="204"/>
      <c r="V548" s="204"/>
      <c r="W548" s="11">
        <v>6.0505000000000004</v>
      </c>
      <c r="X548" s="204"/>
      <c r="Y548" s="204"/>
      <c r="Z548" s="53">
        <v>7.35</v>
      </c>
      <c r="AA548" s="204"/>
      <c r="AB548" s="204"/>
      <c r="AC548" s="204"/>
      <c r="AD548" s="204"/>
      <c r="AE548" s="204"/>
      <c r="AF548" s="9">
        <v>3.5828571376346403</v>
      </c>
      <c r="AG548" s="9">
        <v>42</v>
      </c>
      <c r="AH548" s="9">
        <v>0.35025293664484691</v>
      </c>
      <c r="AI548" s="9">
        <v>0</v>
      </c>
      <c r="AJ548" s="9">
        <v>2.71</v>
      </c>
      <c r="AK548" s="9" t="s">
        <v>248</v>
      </c>
      <c r="AL548" s="9">
        <v>6</v>
      </c>
      <c r="AM548" s="9">
        <v>3.5828571376346403</v>
      </c>
      <c r="AN548" s="9">
        <v>3.65</v>
      </c>
      <c r="AO548" s="73">
        <v>0</v>
      </c>
      <c r="AP548" s="80">
        <v>0</v>
      </c>
      <c r="AQ548" s="80">
        <v>0</v>
      </c>
      <c r="AR548" s="224">
        <v>12</v>
      </c>
      <c r="AS548" s="224" t="s">
        <v>248</v>
      </c>
      <c r="AT548" s="11">
        <v>0</v>
      </c>
      <c r="AU548" s="11">
        <v>0</v>
      </c>
      <c r="AV548" s="11">
        <v>0</v>
      </c>
      <c r="AW548" s="11">
        <v>12</v>
      </c>
      <c r="AX548" s="203" t="s">
        <v>248</v>
      </c>
      <c r="AY548" s="235" t="s">
        <v>248</v>
      </c>
      <c r="AZ548" s="138">
        <v>2791</v>
      </c>
      <c r="BA548" s="188" t="s">
        <v>248</v>
      </c>
      <c r="BB548" s="203" t="s">
        <v>248</v>
      </c>
      <c r="BC548" s="158" t="s">
        <v>248</v>
      </c>
      <c r="BD548" s="217" t="s">
        <v>61</v>
      </c>
      <c r="BE548" s="201" t="s">
        <v>62</v>
      </c>
      <c r="BF548" s="201" t="s">
        <v>63</v>
      </c>
      <c r="BG548" s="201" t="s">
        <v>196</v>
      </c>
      <c r="BH548" s="456" t="s">
        <v>515</v>
      </c>
      <c r="BI548" s="218" t="s">
        <v>67</v>
      </c>
      <c r="BJ548" s="370">
        <v>214</v>
      </c>
      <c r="BK548" s="370">
        <v>3</v>
      </c>
      <c r="BL548" s="219" t="s">
        <v>65</v>
      </c>
      <c r="BM548" s="52"/>
      <c r="BN548" s="218" t="s">
        <v>343</v>
      </c>
      <c r="BO548" s="217" t="s">
        <v>327</v>
      </c>
      <c r="BP548" s="201" t="s">
        <v>696</v>
      </c>
      <c r="BQ548" s="52" t="s">
        <v>719</v>
      </c>
    </row>
    <row r="549" spans="1:69" ht="16.5" thickBot="1">
      <c r="A549" s="207" t="s">
        <v>37</v>
      </c>
      <c r="B549" s="208" t="s">
        <v>40</v>
      </c>
      <c r="C549" s="202" t="s">
        <v>35</v>
      </c>
      <c r="D549" s="210" t="s">
        <v>182</v>
      </c>
      <c r="E549" s="24" t="s">
        <v>669</v>
      </c>
      <c r="F549" s="86"/>
      <c r="G549" s="80"/>
      <c r="H549" s="204"/>
      <c r="I549" s="204"/>
      <c r="J549" s="204"/>
      <c r="K549" s="204"/>
      <c r="L549" s="80"/>
      <c r="M549" s="203"/>
      <c r="N549" s="52"/>
      <c r="O549" s="204"/>
      <c r="P549" s="204"/>
      <c r="Q549" s="11"/>
      <c r="R549" s="204"/>
      <c r="S549" s="204"/>
      <c r="T549" s="53"/>
      <c r="U549" s="204"/>
      <c r="V549" s="204"/>
      <c r="W549" s="11"/>
      <c r="X549" s="204"/>
      <c r="Y549" s="204"/>
      <c r="Z549" s="53"/>
      <c r="AA549" s="204"/>
      <c r="AB549" s="204"/>
      <c r="AC549" s="204"/>
      <c r="AD549" s="204"/>
      <c r="AE549" s="204"/>
      <c r="AF549" s="9"/>
      <c r="AG549" s="9"/>
      <c r="AH549" s="9"/>
      <c r="AI549" s="9"/>
      <c r="AJ549" s="9"/>
      <c r="AK549" s="9" t="s">
        <v>248</v>
      </c>
      <c r="AL549" s="9">
        <v>0</v>
      </c>
      <c r="AM549" s="9"/>
      <c r="AN549" s="9"/>
      <c r="AO549" s="73"/>
      <c r="AP549" s="80"/>
      <c r="AQ549" s="80"/>
      <c r="AR549" s="224"/>
      <c r="AS549" s="224" t="s">
        <v>248</v>
      </c>
      <c r="AT549" s="11"/>
      <c r="AU549" s="11"/>
      <c r="AV549" s="11"/>
      <c r="AW549" s="11"/>
      <c r="AX549" s="203" t="s">
        <v>248</v>
      </c>
      <c r="AY549" s="235" t="s">
        <v>248</v>
      </c>
      <c r="AZ549" s="138">
        <v>2791</v>
      </c>
      <c r="BA549" s="188" t="s">
        <v>248</v>
      </c>
      <c r="BB549" s="203" t="s">
        <v>248</v>
      </c>
      <c r="BC549" s="158" t="s">
        <v>248</v>
      </c>
      <c r="BD549" s="217" t="s">
        <v>61</v>
      </c>
      <c r="BE549" s="201" t="s">
        <v>62</v>
      </c>
      <c r="BF549" s="201" t="s">
        <v>63</v>
      </c>
      <c r="BG549" s="201" t="s">
        <v>196</v>
      </c>
      <c r="BH549" s="456" t="s">
        <v>515</v>
      </c>
      <c r="BI549" s="218" t="s">
        <v>68</v>
      </c>
      <c r="BJ549" s="370">
        <v>214</v>
      </c>
      <c r="BK549" s="370">
        <v>4</v>
      </c>
      <c r="BL549" s="219" t="s">
        <v>65</v>
      </c>
      <c r="BM549" s="52"/>
      <c r="BN549" s="218" t="s">
        <v>343</v>
      </c>
      <c r="BO549" s="217" t="s">
        <v>327</v>
      </c>
      <c r="BP549" s="201" t="s">
        <v>696</v>
      </c>
      <c r="BQ549" s="52" t="s">
        <v>719</v>
      </c>
    </row>
    <row r="550" spans="1:69" ht="16.5" thickBot="1">
      <c r="A550" s="207" t="s">
        <v>37</v>
      </c>
      <c r="B550" s="208" t="s">
        <v>40</v>
      </c>
      <c r="C550" s="202" t="s">
        <v>35</v>
      </c>
      <c r="D550" s="210" t="s">
        <v>182</v>
      </c>
      <c r="E550" s="24" t="s">
        <v>337</v>
      </c>
      <c r="F550" s="86">
        <v>263</v>
      </c>
      <c r="G550" s="80">
        <v>0</v>
      </c>
      <c r="H550" s="204"/>
      <c r="I550" s="204"/>
      <c r="J550" s="204"/>
      <c r="K550" s="204"/>
      <c r="L550" s="80">
        <v>0</v>
      </c>
      <c r="M550" s="203"/>
      <c r="N550" s="52">
        <v>0</v>
      </c>
      <c r="O550" s="204"/>
      <c r="P550" s="204"/>
      <c r="Q550" s="11">
        <v>6.4787830913000004</v>
      </c>
      <c r="R550" s="204"/>
      <c r="S550" s="204"/>
      <c r="T550" s="53">
        <v>8.1416666666666657</v>
      </c>
      <c r="U550" s="204"/>
      <c r="V550" s="204"/>
      <c r="W550" s="11">
        <v>6.4629047300379998</v>
      </c>
      <c r="X550" s="204"/>
      <c r="Y550" s="204"/>
      <c r="Z550" s="53">
        <v>8.2850000000000001</v>
      </c>
      <c r="AA550" s="204"/>
      <c r="AB550" s="204"/>
      <c r="AC550" s="204"/>
      <c r="AD550" s="204"/>
      <c r="AE550" s="204"/>
      <c r="AF550" s="9">
        <v>3.4187316728117421</v>
      </c>
      <c r="AG550" s="9">
        <v>1840</v>
      </c>
      <c r="AH550" s="9">
        <v>0.44028999794399609</v>
      </c>
      <c r="AI550" s="9">
        <v>52</v>
      </c>
      <c r="AJ550" s="9">
        <v>2.5787401574803148</v>
      </c>
      <c r="AK550" s="9" t="s">
        <v>248</v>
      </c>
      <c r="AL550" s="9">
        <v>262</v>
      </c>
      <c r="AM550" s="9">
        <v>3.4218375188183767</v>
      </c>
      <c r="AN550" s="9">
        <v>3.4850393700787401</v>
      </c>
      <c r="AO550" s="73">
        <v>0</v>
      </c>
      <c r="AP550" s="80">
        <v>0</v>
      </c>
      <c r="AQ550" s="80">
        <v>0</v>
      </c>
      <c r="AR550" s="224">
        <v>526</v>
      </c>
      <c r="AS550" s="224" t="s">
        <v>248</v>
      </c>
      <c r="AT550" s="11">
        <v>19958.002</v>
      </c>
      <c r="AU550" s="11">
        <v>43.308</v>
      </c>
      <c r="AV550" s="11">
        <v>0</v>
      </c>
      <c r="AW550" s="11">
        <v>526</v>
      </c>
      <c r="AX550" s="203" t="s">
        <v>248</v>
      </c>
      <c r="AY550" s="235" t="s">
        <v>248</v>
      </c>
      <c r="AZ550" s="138">
        <v>149528</v>
      </c>
      <c r="BA550" s="188" t="s">
        <v>248</v>
      </c>
      <c r="BB550" s="203" t="s">
        <v>248</v>
      </c>
      <c r="BC550" s="158" t="s">
        <v>248</v>
      </c>
      <c r="BD550" s="217" t="s">
        <v>61</v>
      </c>
      <c r="BE550" s="201" t="s">
        <v>62</v>
      </c>
      <c r="BF550" s="201" t="s">
        <v>63</v>
      </c>
      <c r="BG550" s="201" t="s">
        <v>196</v>
      </c>
      <c r="BH550" s="456" t="s">
        <v>511</v>
      </c>
      <c r="BI550" s="218" t="s">
        <v>64</v>
      </c>
      <c r="BJ550" s="370">
        <v>214</v>
      </c>
      <c r="BK550" s="370">
        <v>1</v>
      </c>
      <c r="BL550" s="219" t="s">
        <v>65</v>
      </c>
      <c r="BM550" s="52"/>
      <c r="BN550" s="218" t="s">
        <v>343</v>
      </c>
      <c r="BO550" s="162" t="s">
        <v>337</v>
      </c>
      <c r="BP550" s="163" t="s">
        <v>696</v>
      </c>
      <c r="BQ550" s="160" t="s">
        <v>719</v>
      </c>
    </row>
    <row r="551" spans="1:69" ht="16.5" thickBot="1">
      <c r="A551" s="205" t="s">
        <v>37</v>
      </c>
      <c r="B551" s="206" t="s">
        <v>40</v>
      </c>
      <c r="C551" s="220" t="s">
        <v>35</v>
      </c>
      <c r="D551" s="209" t="s">
        <v>182</v>
      </c>
      <c r="E551" s="26" t="s">
        <v>337</v>
      </c>
      <c r="F551" s="93">
        <v>228</v>
      </c>
      <c r="G551" s="79">
        <v>8</v>
      </c>
      <c r="H551" s="222"/>
      <c r="I551" s="222"/>
      <c r="J551" s="222"/>
      <c r="K551" s="222"/>
      <c r="L551" s="79">
        <v>1</v>
      </c>
      <c r="M551" s="221"/>
      <c r="N551" s="62">
        <v>2</v>
      </c>
      <c r="O551" s="222"/>
      <c r="P551" s="222"/>
      <c r="Q551" s="68">
        <v>7.7395249452000003</v>
      </c>
      <c r="R551" s="222"/>
      <c r="S551" s="222"/>
      <c r="T551" s="71">
        <v>13.631249999999998</v>
      </c>
      <c r="U551" s="222"/>
      <c r="V551" s="222"/>
      <c r="W551" s="68">
        <v>7.8019953424657</v>
      </c>
      <c r="X551" s="222"/>
      <c r="Y551" s="222"/>
      <c r="Z551" s="71">
        <v>13.837499999999999</v>
      </c>
      <c r="AA551" s="222"/>
      <c r="AB551" s="222"/>
      <c r="AC551" s="222"/>
      <c r="AD551" s="222"/>
      <c r="AE551" s="222"/>
      <c r="AF551" s="60">
        <v>3.0369673055804083</v>
      </c>
      <c r="AG551" s="60">
        <v>1532</v>
      </c>
      <c r="AH551" s="60">
        <v>0.56933227769695405</v>
      </c>
      <c r="AI551" s="60">
        <v>275</v>
      </c>
      <c r="AJ551" s="60">
        <v>2.061061946902655</v>
      </c>
      <c r="AK551" s="60" t="s">
        <v>248</v>
      </c>
      <c r="AL551" s="60">
        <v>216</v>
      </c>
      <c r="AM551" s="60">
        <v>3.0429606166584091</v>
      </c>
      <c r="AN551" s="60">
        <v>3.0477777777777777</v>
      </c>
      <c r="AO551" s="72">
        <v>0</v>
      </c>
      <c r="AP551" s="79">
        <v>0</v>
      </c>
      <c r="AQ551" s="79">
        <v>0</v>
      </c>
      <c r="AR551" s="225">
        <v>440</v>
      </c>
      <c r="AS551" s="225" t="s">
        <v>248</v>
      </c>
      <c r="AT551" s="68">
        <v>17260.261999999999</v>
      </c>
      <c r="AU551" s="68">
        <v>0</v>
      </c>
      <c r="AV551" s="68">
        <v>0</v>
      </c>
      <c r="AW551" s="68">
        <v>440</v>
      </c>
      <c r="AX551" s="203" t="s">
        <v>248</v>
      </c>
      <c r="AY551" s="235" t="s">
        <v>248</v>
      </c>
      <c r="AZ551" s="137">
        <v>149528</v>
      </c>
      <c r="BA551" s="70" t="s">
        <v>248</v>
      </c>
      <c r="BB551" s="221" t="s">
        <v>248</v>
      </c>
      <c r="BC551" s="158" t="s">
        <v>248</v>
      </c>
      <c r="BD551" s="211" t="s">
        <v>61</v>
      </c>
      <c r="BE551" s="212" t="s">
        <v>62</v>
      </c>
      <c r="BF551" s="212" t="s">
        <v>63</v>
      </c>
      <c r="BG551" s="212" t="s">
        <v>196</v>
      </c>
      <c r="BH551" s="454" t="s">
        <v>511</v>
      </c>
      <c r="BI551" s="214" t="s">
        <v>66</v>
      </c>
      <c r="BJ551" s="382">
        <v>214</v>
      </c>
      <c r="BK551" s="382">
        <v>7</v>
      </c>
      <c r="BL551" s="216" t="s">
        <v>65</v>
      </c>
      <c r="BM551" s="62"/>
      <c r="BN551" s="214" t="s">
        <v>343</v>
      </c>
      <c r="BO551" s="211" t="s">
        <v>337</v>
      </c>
      <c r="BP551" s="212" t="s">
        <v>696</v>
      </c>
      <c r="BQ551" s="62" t="s">
        <v>719</v>
      </c>
    </row>
    <row r="552" spans="1:69" ht="16.5" thickBot="1">
      <c r="A552" s="207" t="s">
        <v>37</v>
      </c>
      <c r="B552" s="208" t="s">
        <v>40</v>
      </c>
      <c r="C552" s="202" t="s">
        <v>35</v>
      </c>
      <c r="D552" s="210" t="s">
        <v>182</v>
      </c>
      <c r="E552" s="24" t="s">
        <v>337</v>
      </c>
      <c r="F552" s="86">
        <v>255</v>
      </c>
      <c r="G552" s="80">
        <v>3</v>
      </c>
      <c r="H552" s="204"/>
      <c r="I552" s="204"/>
      <c r="J552" s="204"/>
      <c r="K552" s="204"/>
      <c r="L552" s="80">
        <v>0</v>
      </c>
      <c r="M552" s="203"/>
      <c r="N552" s="52">
        <v>0</v>
      </c>
      <c r="O552" s="204"/>
      <c r="P552" s="204"/>
      <c r="Q552" s="11">
        <v>7.3057974405000001</v>
      </c>
      <c r="R552" s="204"/>
      <c r="S552" s="204"/>
      <c r="T552" s="53">
        <v>9.1166666666666654</v>
      </c>
      <c r="U552" s="204"/>
      <c r="V552" s="204"/>
      <c r="W552" s="11">
        <v>7.4123886706348996</v>
      </c>
      <c r="X552" s="204"/>
      <c r="Y552" s="204"/>
      <c r="Z552" s="53">
        <v>9.2749999999999986</v>
      </c>
      <c r="AA552" s="204"/>
      <c r="AB552" s="204"/>
      <c r="AC552" s="204"/>
      <c r="AD552" s="204"/>
      <c r="AE552" s="204"/>
      <c r="AF552" s="9">
        <v>3.4268027281815225</v>
      </c>
      <c r="AG552" s="9">
        <v>1764</v>
      </c>
      <c r="AH552" s="9">
        <v>0.50347218410740591</v>
      </c>
      <c r="AI552" s="9">
        <v>110</v>
      </c>
      <c r="AJ552" s="9">
        <v>2.3788888888888891</v>
      </c>
      <c r="AK552" s="9" t="s">
        <v>248</v>
      </c>
      <c r="AL552" s="9">
        <v>252</v>
      </c>
      <c r="AM552" s="9">
        <v>3.4268027281815225</v>
      </c>
      <c r="AN552" s="9">
        <v>3.5517051705170517</v>
      </c>
      <c r="AO552" s="73">
        <v>0</v>
      </c>
      <c r="AP552" s="80">
        <v>0</v>
      </c>
      <c r="AQ552" s="80">
        <v>0</v>
      </c>
      <c r="AR552" s="224">
        <v>504</v>
      </c>
      <c r="AS552" s="224" t="s">
        <v>248</v>
      </c>
      <c r="AT552" s="11">
        <v>19288.064999999999</v>
      </c>
      <c r="AU552" s="11">
        <v>0</v>
      </c>
      <c r="AV552" s="11">
        <v>0</v>
      </c>
      <c r="AW552" s="11">
        <v>504</v>
      </c>
      <c r="AX552" s="203" t="s">
        <v>248</v>
      </c>
      <c r="AY552" s="235" t="s">
        <v>248</v>
      </c>
      <c r="AZ552" s="138">
        <v>149528</v>
      </c>
      <c r="BA552" s="188" t="s">
        <v>248</v>
      </c>
      <c r="BB552" s="203" t="s">
        <v>248</v>
      </c>
      <c r="BC552" s="158" t="s">
        <v>248</v>
      </c>
      <c r="BD552" s="217" t="s">
        <v>61</v>
      </c>
      <c r="BE552" s="201" t="s">
        <v>62</v>
      </c>
      <c r="BF552" s="201" t="s">
        <v>63</v>
      </c>
      <c r="BG552" s="201" t="s">
        <v>196</v>
      </c>
      <c r="BH552" s="456" t="s">
        <v>511</v>
      </c>
      <c r="BI552" s="218" t="s">
        <v>67</v>
      </c>
      <c r="BJ552" s="370">
        <v>214</v>
      </c>
      <c r="BK552" s="370">
        <v>3</v>
      </c>
      <c r="BL552" s="219" t="s">
        <v>65</v>
      </c>
      <c r="BM552" s="52"/>
      <c r="BN552" s="218" t="s">
        <v>343</v>
      </c>
      <c r="BO552" s="217" t="s">
        <v>337</v>
      </c>
      <c r="BP552" s="201" t="s">
        <v>696</v>
      </c>
      <c r="BQ552" s="52" t="s">
        <v>719</v>
      </c>
    </row>
    <row r="553" spans="1:69" ht="16.5" thickBot="1">
      <c r="A553" s="207" t="s">
        <v>37</v>
      </c>
      <c r="B553" s="208" t="s">
        <v>40</v>
      </c>
      <c r="C553" s="202" t="s">
        <v>35</v>
      </c>
      <c r="D553" s="210" t="s">
        <v>182</v>
      </c>
      <c r="E553" s="24" t="s">
        <v>337</v>
      </c>
      <c r="F553" s="86">
        <v>152</v>
      </c>
      <c r="G553" s="80">
        <v>0</v>
      </c>
      <c r="H553" s="204"/>
      <c r="I553" s="204"/>
      <c r="J553" s="204"/>
      <c r="K553" s="204"/>
      <c r="L553" s="80">
        <v>3</v>
      </c>
      <c r="M553" s="203"/>
      <c r="N553" s="52">
        <v>1</v>
      </c>
      <c r="O553" s="204"/>
      <c r="P553" s="204"/>
      <c r="Q553" s="11">
        <v>7.2539126442999997</v>
      </c>
      <c r="R553" s="204"/>
      <c r="S553" s="204"/>
      <c r="T553" s="53">
        <v>9.4249999999999972</v>
      </c>
      <c r="U553" s="204"/>
      <c r="V553" s="204"/>
      <c r="W553" s="11">
        <v>7.2940267315435996</v>
      </c>
      <c r="X553" s="204"/>
      <c r="Y553" s="204"/>
      <c r="Z553" s="53">
        <v>9.5687499999999979</v>
      </c>
      <c r="AA553" s="204"/>
      <c r="AB553" s="204"/>
      <c r="AC553" s="204"/>
      <c r="AD553" s="204"/>
      <c r="AE553" s="204"/>
      <c r="AF553" s="9">
        <v>2.9563030884762989</v>
      </c>
      <c r="AG553" s="9">
        <v>1043</v>
      </c>
      <c r="AH553" s="9">
        <v>0.39123820974541224</v>
      </c>
      <c r="AI553" s="9">
        <v>122</v>
      </c>
      <c r="AJ553" s="9">
        <v>2.1323684210526315</v>
      </c>
      <c r="AK553" s="9" t="s">
        <v>248</v>
      </c>
      <c r="AL553" s="9">
        <v>0</v>
      </c>
      <c r="AM553" s="9"/>
      <c r="AN553" s="9"/>
      <c r="AO553" s="73">
        <v>0</v>
      </c>
      <c r="AP553" s="80">
        <v>0</v>
      </c>
      <c r="AQ553" s="80">
        <v>0</v>
      </c>
      <c r="AR553" s="224">
        <v>304</v>
      </c>
      <c r="AS553" s="224" t="s">
        <v>248</v>
      </c>
      <c r="AT553" s="11">
        <v>11486.373</v>
      </c>
      <c r="AU553" s="11">
        <v>78.162999999999997</v>
      </c>
      <c r="AV553" s="11">
        <v>0</v>
      </c>
      <c r="AW553" s="11">
        <v>300</v>
      </c>
      <c r="AX553" s="203" t="s">
        <v>248</v>
      </c>
      <c r="AY553" s="235" t="s">
        <v>248</v>
      </c>
      <c r="AZ553" s="138">
        <v>149528</v>
      </c>
      <c r="BA553" s="188" t="s">
        <v>248</v>
      </c>
      <c r="BB553" s="203" t="s">
        <v>248</v>
      </c>
      <c r="BC553" s="158" t="s">
        <v>248</v>
      </c>
      <c r="BD553" s="217" t="s">
        <v>61</v>
      </c>
      <c r="BE553" s="201" t="s">
        <v>62</v>
      </c>
      <c r="BF553" s="201" t="s">
        <v>63</v>
      </c>
      <c r="BG553" s="201" t="s">
        <v>196</v>
      </c>
      <c r="BH553" s="456" t="s">
        <v>511</v>
      </c>
      <c r="BI553" s="218" t="s">
        <v>68</v>
      </c>
      <c r="BJ553" s="370">
        <v>214</v>
      </c>
      <c r="BK553" s="370">
        <v>4</v>
      </c>
      <c r="BL553" s="219" t="s">
        <v>65</v>
      </c>
      <c r="BM553" s="52"/>
      <c r="BN553" s="218" t="s">
        <v>343</v>
      </c>
      <c r="BO553" s="217" t="s">
        <v>337</v>
      </c>
      <c r="BP553" s="201" t="s">
        <v>696</v>
      </c>
      <c r="BQ553" s="52" t="s">
        <v>719</v>
      </c>
    </row>
    <row r="554" spans="1:69" ht="16.5" thickBot="1">
      <c r="A554" s="207" t="s">
        <v>37</v>
      </c>
      <c r="B554" s="208" t="s">
        <v>40</v>
      </c>
      <c r="C554" s="202" t="s">
        <v>35</v>
      </c>
      <c r="D554" s="210" t="s">
        <v>182</v>
      </c>
      <c r="E554" s="24" t="s">
        <v>338</v>
      </c>
      <c r="F554" s="86">
        <v>69</v>
      </c>
      <c r="G554" s="80">
        <v>0</v>
      </c>
      <c r="H554" s="204"/>
      <c r="I554" s="204"/>
      <c r="J554" s="204"/>
      <c r="K554" s="204"/>
      <c r="L554" s="80">
        <v>0</v>
      </c>
      <c r="M554" s="203"/>
      <c r="N554" s="52">
        <v>0</v>
      </c>
      <c r="O554" s="204"/>
      <c r="P554" s="204"/>
      <c r="Q554" s="11">
        <v>6.3328984347999997</v>
      </c>
      <c r="R554" s="204"/>
      <c r="S554" s="204"/>
      <c r="T554" s="53">
        <v>8.2583333333333329</v>
      </c>
      <c r="U554" s="204"/>
      <c r="V554" s="204"/>
      <c r="W554" s="11">
        <v>6.3752171884057001</v>
      </c>
      <c r="X554" s="204"/>
      <c r="Y554" s="204"/>
      <c r="Z554" s="53">
        <v>8.1374999999999993</v>
      </c>
      <c r="AA554" s="204"/>
      <c r="AB554" s="204"/>
      <c r="AC554" s="204"/>
      <c r="AD554" s="204"/>
      <c r="AE554" s="204"/>
      <c r="AF554" s="9">
        <v>3.3949896499483732</v>
      </c>
      <c r="AG554" s="9">
        <v>483</v>
      </c>
      <c r="AH554" s="9">
        <v>0.43353751602118945</v>
      </c>
      <c r="AI554" s="9">
        <v>21</v>
      </c>
      <c r="AJ554" s="9">
        <v>2.5266949152542373</v>
      </c>
      <c r="AK554" s="9" t="s">
        <v>248</v>
      </c>
      <c r="AL554" s="9">
        <v>66</v>
      </c>
      <c r="AM554" s="9">
        <v>3.4114718628136109</v>
      </c>
      <c r="AN554" s="9">
        <v>3.4757575757575756</v>
      </c>
      <c r="AO554" s="73">
        <v>0</v>
      </c>
      <c r="AP554" s="80">
        <v>0</v>
      </c>
      <c r="AQ554" s="80">
        <v>0</v>
      </c>
      <c r="AR554" s="224">
        <v>138</v>
      </c>
      <c r="AS554" s="224" t="s">
        <v>248</v>
      </c>
      <c r="AT554" s="11">
        <v>4943.0659999999998</v>
      </c>
      <c r="AU554" s="11">
        <v>0</v>
      </c>
      <c r="AV554" s="11">
        <v>0</v>
      </c>
      <c r="AW554" s="11">
        <v>138</v>
      </c>
      <c r="AX554" s="203" t="s">
        <v>248</v>
      </c>
      <c r="AY554" s="235" t="s">
        <v>248</v>
      </c>
      <c r="AZ554" s="138">
        <v>151718</v>
      </c>
      <c r="BA554" s="188" t="s">
        <v>248</v>
      </c>
      <c r="BB554" s="203" t="s">
        <v>248</v>
      </c>
      <c r="BC554" s="158" t="s">
        <v>248</v>
      </c>
      <c r="BD554" s="217" t="s">
        <v>61</v>
      </c>
      <c r="BE554" s="201" t="s">
        <v>62</v>
      </c>
      <c r="BF554" s="201" t="s">
        <v>63</v>
      </c>
      <c r="BG554" s="201" t="s">
        <v>196</v>
      </c>
      <c r="BH554" s="456" t="s">
        <v>712</v>
      </c>
      <c r="BI554" s="218" t="s">
        <v>64</v>
      </c>
      <c r="BJ554" s="370">
        <v>214</v>
      </c>
      <c r="BK554" s="370">
        <v>1</v>
      </c>
      <c r="BL554" s="219" t="s">
        <v>65</v>
      </c>
      <c r="BM554" s="52"/>
      <c r="BN554" s="218" t="s">
        <v>343</v>
      </c>
      <c r="BO554" s="217" t="s">
        <v>702</v>
      </c>
      <c r="BP554" s="201" t="s">
        <v>698</v>
      </c>
      <c r="BQ554" s="52" t="s">
        <v>714</v>
      </c>
    </row>
    <row r="555" spans="1:69" ht="16.5" thickBot="1">
      <c r="A555" s="207" t="s">
        <v>37</v>
      </c>
      <c r="B555" s="208" t="s">
        <v>40</v>
      </c>
      <c r="C555" s="202" t="s">
        <v>35</v>
      </c>
      <c r="D555" s="210" t="s">
        <v>182</v>
      </c>
      <c r="E555" s="24" t="s">
        <v>338</v>
      </c>
      <c r="F555" s="86">
        <v>49</v>
      </c>
      <c r="G555" s="80">
        <v>2</v>
      </c>
      <c r="H555" s="204"/>
      <c r="I555" s="204"/>
      <c r="J555" s="204"/>
      <c r="K555" s="204"/>
      <c r="L555" s="80">
        <v>0</v>
      </c>
      <c r="M555" s="203"/>
      <c r="N555" s="52">
        <v>0</v>
      </c>
      <c r="O555" s="204"/>
      <c r="P555" s="204"/>
      <c r="Q555" s="11">
        <v>7.5748508084999999</v>
      </c>
      <c r="R555" s="204"/>
      <c r="S555" s="204"/>
      <c r="T555" s="53">
        <v>13.824999999999999</v>
      </c>
      <c r="U555" s="204"/>
      <c r="V555" s="204"/>
      <c r="W555" s="11">
        <v>7.5121488510637997</v>
      </c>
      <c r="X555" s="204"/>
      <c r="Y555" s="204"/>
      <c r="Z555" s="53">
        <v>13.4125</v>
      </c>
      <c r="AA555" s="204"/>
      <c r="AB555" s="204"/>
      <c r="AC555" s="204"/>
      <c r="AD555" s="204"/>
      <c r="AE555" s="204"/>
      <c r="AF555" s="9">
        <v>3.2880243182544646</v>
      </c>
      <c r="AG555" s="9">
        <v>329</v>
      </c>
      <c r="AH555" s="9">
        <v>0.52439293773563411</v>
      </c>
      <c r="AI555" s="9">
        <v>30</v>
      </c>
      <c r="AJ555" s="9">
        <v>2.2290000000000001</v>
      </c>
      <c r="AK555" s="9" t="s">
        <v>248</v>
      </c>
      <c r="AL555" s="9">
        <v>47</v>
      </c>
      <c r="AM555" s="9">
        <v>3.2880243182544646</v>
      </c>
      <c r="AN555" s="9">
        <v>3.3671171171171173</v>
      </c>
      <c r="AO555" s="73">
        <v>0</v>
      </c>
      <c r="AP555" s="80">
        <v>0</v>
      </c>
      <c r="AQ555" s="80">
        <v>0</v>
      </c>
      <c r="AR555" s="224">
        <v>94</v>
      </c>
      <c r="AS555" s="224" t="s">
        <v>248</v>
      </c>
      <c r="AT555" s="11">
        <v>3365.5129999999999</v>
      </c>
      <c r="AU555" s="11">
        <v>0</v>
      </c>
      <c r="AV555" s="11">
        <v>0</v>
      </c>
      <c r="AW555" s="11">
        <v>94</v>
      </c>
      <c r="AX555" s="203" t="s">
        <v>248</v>
      </c>
      <c r="AY555" s="235" t="s">
        <v>248</v>
      </c>
      <c r="AZ555" s="138">
        <v>151718</v>
      </c>
      <c r="BA555" s="188" t="s">
        <v>248</v>
      </c>
      <c r="BB555" s="203" t="s">
        <v>248</v>
      </c>
      <c r="BC555" s="158" t="s">
        <v>248</v>
      </c>
      <c r="BD555" s="217" t="s">
        <v>61</v>
      </c>
      <c r="BE555" s="201" t="s">
        <v>62</v>
      </c>
      <c r="BF555" s="201" t="s">
        <v>63</v>
      </c>
      <c r="BG555" s="201" t="s">
        <v>196</v>
      </c>
      <c r="BH555" s="456" t="s">
        <v>712</v>
      </c>
      <c r="BI555" s="218" t="s">
        <v>66</v>
      </c>
      <c r="BJ555" s="370">
        <v>214</v>
      </c>
      <c r="BK555" s="370">
        <v>7</v>
      </c>
      <c r="BL555" s="219" t="s">
        <v>65</v>
      </c>
      <c r="BM555" s="52"/>
      <c r="BN555" s="218" t="s">
        <v>343</v>
      </c>
      <c r="BO555" s="217" t="s">
        <v>702</v>
      </c>
      <c r="BP555" s="201" t="s">
        <v>698</v>
      </c>
      <c r="BQ555" s="52" t="s">
        <v>714</v>
      </c>
    </row>
    <row r="556" spans="1:69" ht="16.5" thickBot="1">
      <c r="A556" s="207" t="s">
        <v>37</v>
      </c>
      <c r="B556" s="208" t="s">
        <v>40</v>
      </c>
      <c r="C556" s="202" t="s">
        <v>35</v>
      </c>
      <c r="D556" s="210" t="s">
        <v>182</v>
      </c>
      <c r="E556" s="24" t="s">
        <v>338</v>
      </c>
      <c r="F556" s="86">
        <v>70</v>
      </c>
      <c r="G556" s="80">
        <v>1</v>
      </c>
      <c r="H556" s="204"/>
      <c r="I556" s="204"/>
      <c r="J556" s="204"/>
      <c r="K556" s="204"/>
      <c r="L556" s="80">
        <v>0</v>
      </c>
      <c r="M556" s="203"/>
      <c r="N556" s="52">
        <v>0</v>
      </c>
      <c r="O556" s="204"/>
      <c r="P556" s="204"/>
      <c r="Q556" s="11">
        <v>5.9677967536000001</v>
      </c>
      <c r="R556" s="204"/>
      <c r="S556" s="204"/>
      <c r="T556" s="53">
        <v>7.5916666666666659</v>
      </c>
      <c r="U556" s="204"/>
      <c r="V556" s="204"/>
      <c r="W556" s="11">
        <v>5.3584490144926997</v>
      </c>
      <c r="X556" s="204"/>
      <c r="Y556" s="204"/>
      <c r="Z556" s="53">
        <v>7.2583333333333329</v>
      </c>
      <c r="AA556" s="204"/>
      <c r="AB556" s="204"/>
      <c r="AC556" s="204"/>
      <c r="AD556" s="204"/>
      <c r="AE556" s="204"/>
      <c r="AF556" s="9">
        <v>3.7193157512702317</v>
      </c>
      <c r="AG556" s="9">
        <v>480</v>
      </c>
      <c r="AH556" s="9">
        <v>0.40229176723870896</v>
      </c>
      <c r="AI556" s="9">
        <v>4</v>
      </c>
      <c r="AJ556" s="9">
        <v>2.8770833333333332</v>
      </c>
      <c r="AK556" s="9" t="s">
        <v>248</v>
      </c>
      <c r="AL556" s="9">
        <v>67</v>
      </c>
      <c r="AM556" s="9">
        <v>3.7315607847689574</v>
      </c>
      <c r="AN556" s="9">
        <v>3.7308282208588959</v>
      </c>
      <c r="AO556" s="73">
        <v>0</v>
      </c>
      <c r="AP556" s="80">
        <v>0</v>
      </c>
      <c r="AQ556" s="80">
        <v>0</v>
      </c>
      <c r="AR556" s="224">
        <v>138</v>
      </c>
      <c r="AS556" s="224" t="s">
        <v>248</v>
      </c>
      <c r="AT556" s="11">
        <v>4867.8</v>
      </c>
      <c r="AU556" s="11">
        <v>80.716999999999999</v>
      </c>
      <c r="AV556" s="11">
        <v>0</v>
      </c>
      <c r="AW556" s="11">
        <v>138</v>
      </c>
      <c r="AX556" s="203" t="s">
        <v>248</v>
      </c>
      <c r="AY556" s="235" t="s">
        <v>248</v>
      </c>
      <c r="AZ556" s="138">
        <v>151718</v>
      </c>
      <c r="BA556" s="188" t="s">
        <v>248</v>
      </c>
      <c r="BB556" s="203" t="s">
        <v>248</v>
      </c>
      <c r="BC556" s="158" t="s">
        <v>248</v>
      </c>
      <c r="BD556" s="217" t="s">
        <v>61</v>
      </c>
      <c r="BE556" s="201" t="s">
        <v>62</v>
      </c>
      <c r="BF556" s="201" t="s">
        <v>63</v>
      </c>
      <c r="BG556" s="201" t="s">
        <v>196</v>
      </c>
      <c r="BH556" s="456" t="s">
        <v>712</v>
      </c>
      <c r="BI556" s="218" t="s">
        <v>67</v>
      </c>
      <c r="BJ556" s="370">
        <v>214</v>
      </c>
      <c r="BK556" s="370">
        <v>3</v>
      </c>
      <c r="BL556" s="219" t="s">
        <v>65</v>
      </c>
      <c r="BM556" s="52"/>
      <c r="BN556" s="218" t="s">
        <v>343</v>
      </c>
      <c r="BO556" s="217" t="s">
        <v>702</v>
      </c>
      <c r="BP556" s="201" t="s">
        <v>698</v>
      </c>
      <c r="BQ556" s="52" t="s">
        <v>714</v>
      </c>
    </row>
    <row r="557" spans="1:69" ht="16.5" thickBot="1">
      <c r="A557" s="207" t="s">
        <v>37</v>
      </c>
      <c r="B557" s="208" t="s">
        <v>40</v>
      </c>
      <c r="C557" s="202" t="s">
        <v>35</v>
      </c>
      <c r="D557" s="210" t="s">
        <v>182</v>
      </c>
      <c r="E557" s="24" t="s">
        <v>338</v>
      </c>
      <c r="F557" s="86">
        <v>62</v>
      </c>
      <c r="G557" s="80">
        <v>0</v>
      </c>
      <c r="H557" s="204"/>
      <c r="I557" s="204"/>
      <c r="J557" s="204"/>
      <c r="K557" s="204"/>
      <c r="L557" s="80">
        <v>1</v>
      </c>
      <c r="M557" s="203"/>
      <c r="N557" s="52">
        <v>0</v>
      </c>
      <c r="O557" s="204"/>
      <c r="P557" s="204"/>
      <c r="Q557" s="11">
        <v>8.5429505082000006</v>
      </c>
      <c r="R557" s="204"/>
      <c r="S557" s="204"/>
      <c r="T557" s="53">
        <v>11.487499999999999</v>
      </c>
      <c r="U557" s="204"/>
      <c r="V557" s="204"/>
      <c r="W557" s="11">
        <v>8.5962620327868002</v>
      </c>
      <c r="X557" s="204"/>
      <c r="Y557" s="204"/>
      <c r="Z557" s="53">
        <v>11.974999999999998</v>
      </c>
      <c r="AA557" s="204"/>
      <c r="AB557" s="204"/>
      <c r="AC557" s="204"/>
      <c r="AD557" s="204"/>
      <c r="AE557" s="204"/>
      <c r="AF557" s="9">
        <v>2.8176904760655899</v>
      </c>
      <c r="AG557" s="9">
        <v>420</v>
      </c>
      <c r="AH557" s="9">
        <v>0.38932778401638557</v>
      </c>
      <c r="AI557" s="9">
        <v>75</v>
      </c>
      <c r="AJ557" s="9">
        <v>2.0810714285714287</v>
      </c>
      <c r="AK557" s="9" t="s">
        <v>248</v>
      </c>
      <c r="AL557" s="9">
        <v>0</v>
      </c>
      <c r="AM557" s="9"/>
      <c r="AN557" s="9"/>
      <c r="AO557" s="73">
        <v>0</v>
      </c>
      <c r="AP557" s="80">
        <v>0</v>
      </c>
      <c r="AQ557" s="80">
        <v>0</v>
      </c>
      <c r="AR557" s="224">
        <v>124</v>
      </c>
      <c r="AS557" s="224" t="s">
        <v>248</v>
      </c>
      <c r="AT557" s="11">
        <v>4402.0169999999998</v>
      </c>
      <c r="AU557" s="11">
        <v>0</v>
      </c>
      <c r="AV557" s="11">
        <v>0</v>
      </c>
      <c r="AW557" s="11">
        <v>124</v>
      </c>
      <c r="AX557" s="203" t="s">
        <v>248</v>
      </c>
      <c r="AY557" s="235" t="s">
        <v>248</v>
      </c>
      <c r="AZ557" s="138">
        <v>151718</v>
      </c>
      <c r="BA557" s="188" t="s">
        <v>248</v>
      </c>
      <c r="BB557" s="203" t="s">
        <v>248</v>
      </c>
      <c r="BC557" s="158" t="s">
        <v>248</v>
      </c>
      <c r="BD557" s="217" t="s">
        <v>61</v>
      </c>
      <c r="BE557" s="201" t="s">
        <v>62</v>
      </c>
      <c r="BF557" s="201" t="s">
        <v>63</v>
      </c>
      <c r="BG557" s="201" t="s">
        <v>196</v>
      </c>
      <c r="BH557" s="456" t="s">
        <v>712</v>
      </c>
      <c r="BI557" s="218" t="s">
        <v>68</v>
      </c>
      <c r="BJ557" s="370">
        <v>214</v>
      </c>
      <c r="BK557" s="370">
        <v>4</v>
      </c>
      <c r="BL557" s="219" t="s">
        <v>65</v>
      </c>
      <c r="BM557" s="52"/>
      <c r="BN557" s="218" t="s">
        <v>343</v>
      </c>
      <c r="BO557" s="217" t="s">
        <v>702</v>
      </c>
      <c r="BP557" s="201" t="s">
        <v>698</v>
      </c>
      <c r="BQ557" s="52" t="s">
        <v>714</v>
      </c>
    </row>
    <row r="558" spans="1:69" ht="16.5" thickBot="1">
      <c r="A558" s="207" t="s">
        <v>37</v>
      </c>
      <c r="B558" s="208" t="s">
        <v>40</v>
      </c>
      <c r="C558" s="202" t="s">
        <v>35</v>
      </c>
      <c r="D558" s="210" t="s">
        <v>182</v>
      </c>
      <c r="E558" s="24" t="s">
        <v>662</v>
      </c>
      <c r="F558" s="86">
        <v>49</v>
      </c>
      <c r="G558" s="80">
        <v>0</v>
      </c>
      <c r="H558" s="204"/>
      <c r="I558" s="204"/>
      <c r="J558" s="204"/>
      <c r="K558" s="204"/>
      <c r="L558" s="80">
        <v>1</v>
      </c>
      <c r="M558" s="203"/>
      <c r="N558" s="52">
        <v>0</v>
      </c>
      <c r="O558" s="204"/>
      <c r="P558" s="204"/>
      <c r="Q558" s="11">
        <v>5.4160205000000001</v>
      </c>
      <c r="R558" s="204"/>
      <c r="S558" s="204"/>
      <c r="T558" s="53">
        <v>8.7999999999999972</v>
      </c>
      <c r="U558" s="204"/>
      <c r="V558" s="204"/>
      <c r="W558" s="11">
        <v>4.9750830833333</v>
      </c>
      <c r="X558" s="204"/>
      <c r="Y558" s="204"/>
      <c r="Z558" s="53">
        <v>7.2999999999999972</v>
      </c>
      <c r="AA558" s="204"/>
      <c r="AB558" s="204"/>
      <c r="AC558" s="204"/>
      <c r="AD558" s="204"/>
      <c r="AE558" s="204"/>
      <c r="AF558" s="9">
        <v>3.5693154888493672</v>
      </c>
      <c r="AG558" s="9">
        <v>330</v>
      </c>
      <c r="AH558" s="9">
        <v>0.54345421519068993</v>
      </c>
      <c r="AI558" s="9">
        <v>15</v>
      </c>
      <c r="AJ558" s="9">
        <v>2.4249999999999998</v>
      </c>
      <c r="AK558" s="9" t="s">
        <v>248</v>
      </c>
      <c r="AL558" s="9">
        <v>44</v>
      </c>
      <c r="AM558" s="9">
        <v>3.6501623508218044</v>
      </c>
      <c r="AN558" s="9">
        <v>3.6682926829268294</v>
      </c>
      <c r="AO558" s="73">
        <v>0</v>
      </c>
      <c r="AP558" s="80">
        <v>0</v>
      </c>
      <c r="AQ558" s="80">
        <v>0</v>
      </c>
      <c r="AR558" s="224">
        <v>98</v>
      </c>
      <c r="AS558" s="224" t="s">
        <v>248</v>
      </c>
      <c r="AT558" s="11">
        <v>3336.471</v>
      </c>
      <c r="AU558" s="11">
        <v>133.78399999999999</v>
      </c>
      <c r="AV558" s="11">
        <v>0</v>
      </c>
      <c r="AW558" s="11">
        <v>98</v>
      </c>
      <c r="AX558" s="203" t="s">
        <v>248</v>
      </c>
      <c r="AY558" s="235" t="s">
        <v>248</v>
      </c>
      <c r="AZ558" s="138">
        <v>41226</v>
      </c>
      <c r="BA558" s="188" t="s">
        <v>248</v>
      </c>
      <c r="BB558" s="203" t="s">
        <v>248</v>
      </c>
      <c r="BC558" s="158" t="s">
        <v>248</v>
      </c>
      <c r="BD558" s="217" t="s">
        <v>61</v>
      </c>
      <c r="BE558" s="201" t="s">
        <v>62</v>
      </c>
      <c r="BF558" s="201" t="s">
        <v>63</v>
      </c>
      <c r="BG558" s="201" t="s">
        <v>196</v>
      </c>
      <c r="BH558" s="456" t="s">
        <v>514</v>
      </c>
      <c r="BI558" s="218" t="s">
        <v>64</v>
      </c>
      <c r="BJ558" s="370">
        <v>214</v>
      </c>
      <c r="BK558" s="370">
        <v>1</v>
      </c>
      <c r="BL558" s="219" t="s">
        <v>65</v>
      </c>
      <c r="BM558" s="52"/>
      <c r="BN558" s="218" t="s">
        <v>343</v>
      </c>
      <c r="BO558" s="217" t="s">
        <v>53</v>
      </c>
      <c r="BP558" s="201" t="s">
        <v>704</v>
      </c>
      <c r="BQ558" s="52" t="s">
        <v>714</v>
      </c>
    </row>
    <row r="559" spans="1:69" ht="16.5" thickBot="1">
      <c r="A559" s="207" t="s">
        <v>37</v>
      </c>
      <c r="B559" s="208" t="s">
        <v>40</v>
      </c>
      <c r="C559" s="202" t="s">
        <v>35</v>
      </c>
      <c r="D559" s="210" t="s">
        <v>182</v>
      </c>
      <c r="E559" s="24" t="s">
        <v>662</v>
      </c>
      <c r="F559" s="86">
        <v>33</v>
      </c>
      <c r="G559" s="80">
        <v>1</v>
      </c>
      <c r="H559" s="204"/>
      <c r="I559" s="204"/>
      <c r="J559" s="204"/>
      <c r="K559" s="204"/>
      <c r="L559" s="80">
        <v>0</v>
      </c>
      <c r="M559" s="203"/>
      <c r="N559" s="52">
        <v>0</v>
      </c>
      <c r="O559" s="204"/>
      <c r="P559" s="204"/>
      <c r="Q559" s="11">
        <v>7.7291249375</v>
      </c>
      <c r="R559" s="204"/>
      <c r="S559" s="204"/>
      <c r="T559" s="53">
        <v>13.7</v>
      </c>
      <c r="U559" s="204"/>
      <c r="V559" s="204"/>
      <c r="W559" s="11">
        <v>7.7001874375000003</v>
      </c>
      <c r="X559" s="204"/>
      <c r="Y559" s="204"/>
      <c r="Z559" s="53">
        <v>13.7</v>
      </c>
      <c r="AA559" s="204"/>
      <c r="AB559" s="204"/>
      <c r="AC559" s="204"/>
      <c r="AD559" s="204"/>
      <c r="AE559" s="204"/>
      <c r="AF559" s="9">
        <v>3.3687499974455153</v>
      </c>
      <c r="AG559" s="9">
        <v>224</v>
      </c>
      <c r="AH559" s="9">
        <v>0.52697874561921476</v>
      </c>
      <c r="AI559" s="9">
        <v>18</v>
      </c>
      <c r="AJ559" s="9">
        <v>2.2384615384615385</v>
      </c>
      <c r="AK559" s="9" t="s">
        <v>248</v>
      </c>
      <c r="AL559" s="9">
        <v>30</v>
      </c>
      <c r="AM559" s="9">
        <v>3.4257142844654269</v>
      </c>
      <c r="AN559" s="9">
        <v>3.510204081632653</v>
      </c>
      <c r="AO559" s="73">
        <v>0</v>
      </c>
      <c r="AP559" s="80">
        <v>0</v>
      </c>
      <c r="AQ559" s="80">
        <v>0</v>
      </c>
      <c r="AR559" s="224">
        <v>64</v>
      </c>
      <c r="AS559" s="224" t="s">
        <v>248</v>
      </c>
      <c r="AT559" s="11">
        <v>2158.1889999999999</v>
      </c>
      <c r="AU559" s="11">
        <v>136.191</v>
      </c>
      <c r="AV559" s="11">
        <v>0</v>
      </c>
      <c r="AW559" s="11">
        <v>64</v>
      </c>
      <c r="AX559" s="203" t="s">
        <v>248</v>
      </c>
      <c r="AY559" s="235" t="s">
        <v>248</v>
      </c>
      <c r="AZ559" s="138">
        <v>41226</v>
      </c>
      <c r="BA559" s="188" t="s">
        <v>248</v>
      </c>
      <c r="BB559" s="203" t="s">
        <v>248</v>
      </c>
      <c r="BC559" s="158" t="s">
        <v>248</v>
      </c>
      <c r="BD559" s="217" t="s">
        <v>61</v>
      </c>
      <c r="BE559" s="201" t="s">
        <v>62</v>
      </c>
      <c r="BF559" s="201" t="s">
        <v>63</v>
      </c>
      <c r="BG559" s="201" t="s">
        <v>196</v>
      </c>
      <c r="BH559" s="455" t="s">
        <v>514</v>
      </c>
      <c r="BI559" s="218" t="s">
        <v>66</v>
      </c>
      <c r="BJ559" s="370">
        <v>214</v>
      </c>
      <c r="BK559" s="370">
        <v>7</v>
      </c>
      <c r="BL559" s="219" t="s">
        <v>65</v>
      </c>
      <c r="BM559" s="52"/>
      <c r="BN559" s="218" t="s">
        <v>343</v>
      </c>
      <c r="BO559" s="217" t="s">
        <v>53</v>
      </c>
      <c r="BP559" s="201" t="s">
        <v>704</v>
      </c>
      <c r="BQ559" s="52" t="s">
        <v>714</v>
      </c>
    </row>
    <row r="560" spans="1:69" ht="16.5" thickBot="1">
      <c r="A560" s="207" t="s">
        <v>37</v>
      </c>
      <c r="B560" s="208" t="s">
        <v>40</v>
      </c>
      <c r="C560" s="202" t="s">
        <v>35</v>
      </c>
      <c r="D560" s="210" t="s">
        <v>182</v>
      </c>
      <c r="E560" s="24" t="s">
        <v>662</v>
      </c>
      <c r="F560" s="86">
        <v>49</v>
      </c>
      <c r="G560" s="80">
        <v>1</v>
      </c>
      <c r="H560" s="204"/>
      <c r="I560" s="204"/>
      <c r="J560" s="204"/>
      <c r="K560" s="204"/>
      <c r="L560" s="80">
        <v>1</v>
      </c>
      <c r="M560" s="203"/>
      <c r="N560" s="52">
        <v>0</v>
      </c>
      <c r="O560" s="204"/>
      <c r="P560" s="204"/>
      <c r="Q560" s="11">
        <v>6.6225955106000001</v>
      </c>
      <c r="R560" s="204"/>
      <c r="S560" s="204"/>
      <c r="T560" s="53">
        <v>8.8249999999999993</v>
      </c>
      <c r="U560" s="204"/>
      <c r="V560" s="204"/>
      <c r="W560" s="11">
        <v>6.7489998297872003</v>
      </c>
      <c r="X560" s="204"/>
      <c r="Y560" s="204"/>
      <c r="Z560" s="53">
        <v>8.8249999999999993</v>
      </c>
      <c r="AA560" s="204"/>
      <c r="AB560" s="204"/>
      <c r="AC560" s="204"/>
      <c r="AD560" s="204"/>
      <c r="AE560" s="204"/>
      <c r="AF560" s="9">
        <v>3.5473860324697291</v>
      </c>
      <c r="AG560" s="9">
        <v>329</v>
      </c>
      <c r="AH560" s="9">
        <v>0.43665690080166847</v>
      </c>
      <c r="AI560" s="9">
        <v>10</v>
      </c>
      <c r="AJ560" s="9">
        <v>2.6007812499999998</v>
      </c>
      <c r="AK560" s="9" t="s">
        <v>248</v>
      </c>
      <c r="AL560" s="9">
        <v>47</v>
      </c>
      <c r="AM560" s="9">
        <v>3.5473860324697291</v>
      </c>
      <c r="AN560" s="9">
        <v>3.6067567567567567</v>
      </c>
      <c r="AO560" s="73">
        <v>0</v>
      </c>
      <c r="AP560" s="80">
        <v>0</v>
      </c>
      <c r="AQ560" s="80">
        <v>0</v>
      </c>
      <c r="AR560" s="224">
        <v>96</v>
      </c>
      <c r="AS560" s="224" t="s">
        <v>248</v>
      </c>
      <c r="AT560" s="11">
        <v>3456.7440000000001</v>
      </c>
      <c r="AU560" s="11">
        <v>0</v>
      </c>
      <c r="AV560" s="11">
        <v>0</v>
      </c>
      <c r="AW560" s="11">
        <v>96</v>
      </c>
      <c r="AX560" s="203" t="s">
        <v>248</v>
      </c>
      <c r="AY560" s="235" t="s">
        <v>248</v>
      </c>
      <c r="AZ560" s="138">
        <v>41226</v>
      </c>
      <c r="BA560" s="188" t="s">
        <v>248</v>
      </c>
      <c r="BB560" s="203" t="s">
        <v>248</v>
      </c>
      <c r="BC560" s="158" t="s">
        <v>248</v>
      </c>
      <c r="BD560" s="217" t="s">
        <v>61</v>
      </c>
      <c r="BE560" s="201" t="s">
        <v>62</v>
      </c>
      <c r="BF560" s="201" t="s">
        <v>63</v>
      </c>
      <c r="BG560" s="201" t="s">
        <v>196</v>
      </c>
      <c r="BH560" s="456" t="s">
        <v>514</v>
      </c>
      <c r="BI560" s="218" t="s">
        <v>67</v>
      </c>
      <c r="BJ560" s="370">
        <v>214</v>
      </c>
      <c r="BK560" s="370">
        <v>3</v>
      </c>
      <c r="BL560" s="219" t="s">
        <v>65</v>
      </c>
      <c r="BM560" s="52"/>
      <c r="BN560" s="218" t="s">
        <v>343</v>
      </c>
      <c r="BO560" s="217" t="s">
        <v>53</v>
      </c>
      <c r="BP560" s="201" t="s">
        <v>704</v>
      </c>
      <c r="BQ560" s="52" t="s">
        <v>714</v>
      </c>
    </row>
    <row r="561" spans="1:69" ht="16.5" thickBot="1">
      <c r="A561" s="207" t="s">
        <v>37</v>
      </c>
      <c r="B561" s="208" t="s">
        <v>40</v>
      </c>
      <c r="C561" s="202" t="s">
        <v>35</v>
      </c>
      <c r="D561" s="210" t="s">
        <v>182</v>
      </c>
      <c r="E561" s="24" t="s">
        <v>662</v>
      </c>
      <c r="F561" s="86">
        <v>35</v>
      </c>
      <c r="G561" s="80">
        <v>4</v>
      </c>
      <c r="H561" s="204"/>
      <c r="I561" s="204"/>
      <c r="J561" s="204"/>
      <c r="K561" s="204"/>
      <c r="L561" s="80">
        <v>0</v>
      </c>
      <c r="M561" s="203"/>
      <c r="N561" s="52">
        <v>0</v>
      </c>
      <c r="O561" s="204"/>
      <c r="P561" s="204"/>
      <c r="Q561" s="11">
        <v>8.6429351613000005</v>
      </c>
      <c r="R561" s="204"/>
      <c r="S561" s="204"/>
      <c r="T561" s="53">
        <v>14.112500000000001</v>
      </c>
      <c r="U561" s="204"/>
      <c r="V561" s="204"/>
      <c r="W561" s="11">
        <v>8.6091610967741001</v>
      </c>
      <c r="X561" s="204"/>
      <c r="Y561" s="204"/>
      <c r="Z561" s="53">
        <v>14.112500000000001</v>
      </c>
      <c r="AA561" s="204"/>
      <c r="AB561" s="204"/>
      <c r="AC561" s="204"/>
      <c r="AD561" s="204"/>
      <c r="AE561" s="204"/>
      <c r="AF561" s="9">
        <v>2.7003448220896602</v>
      </c>
      <c r="AG561" s="9">
        <v>203</v>
      </c>
      <c r="AH561" s="9">
        <v>0.37167482351175873</v>
      </c>
      <c r="AI561" s="9">
        <v>54</v>
      </c>
      <c r="AJ561" s="9">
        <v>2.0254464285714286</v>
      </c>
      <c r="AK561" s="9" t="s">
        <v>248</v>
      </c>
      <c r="AL561" s="9">
        <v>0</v>
      </c>
      <c r="AM561" s="9"/>
      <c r="AN561" s="9"/>
      <c r="AO561" s="73">
        <v>0</v>
      </c>
      <c r="AP561" s="80">
        <v>0</v>
      </c>
      <c r="AQ561" s="80">
        <v>0</v>
      </c>
      <c r="AR561" s="224">
        <v>62</v>
      </c>
      <c r="AS561" s="224" t="s">
        <v>248</v>
      </c>
      <c r="AT561" s="11">
        <v>2203.0839999999998</v>
      </c>
      <c r="AU561" s="11">
        <v>25.495000000000001</v>
      </c>
      <c r="AV561" s="11">
        <v>0</v>
      </c>
      <c r="AW561" s="11">
        <v>62</v>
      </c>
      <c r="AX561" s="203" t="s">
        <v>248</v>
      </c>
      <c r="AY561" s="235" t="s">
        <v>248</v>
      </c>
      <c r="AZ561" s="138">
        <v>41226</v>
      </c>
      <c r="BA561" s="188" t="s">
        <v>248</v>
      </c>
      <c r="BB561" s="203" t="s">
        <v>248</v>
      </c>
      <c r="BC561" s="158" t="s">
        <v>248</v>
      </c>
      <c r="BD561" s="217" t="s">
        <v>61</v>
      </c>
      <c r="BE561" s="201" t="s">
        <v>62</v>
      </c>
      <c r="BF561" s="201" t="s">
        <v>63</v>
      </c>
      <c r="BG561" s="201" t="s">
        <v>196</v>
      </c>
      <c r="BH561" s="456" t="s">
        <v>514</v>
      </c>
      <c r="BI561" s="218" t="s">
        <v>68</v>
      </c>
      <c r="BJ561" s="370">
        <v>214</v>
      </c>
      <c r="BK561" s="370">
        <v>4</v>
      </c>
      <c r="BL561" s="219" t="s">
        <v>65</v>
      </c>
      <c r="BM561" s="52"/>
      <c r="BN561" s="218" t="s">
        <v>343</v>
      </c>
      <c r="BO561" s="217" t="s">
        <v>53</v>
      </c>
      <c r="BP561" s="201" t="s">
        <v>704</v>
      </c>
      <c r="BQ561" s="52" t="s">
        <v>714</v>
      </c>
    </row>
    <row r="562" spans="1:69" ht="16.5" thickBot="1">
      <c r="A562" s="207" t="s">
        <v>37</v>
      </c>
      <c r="B562" s="208" t="s">
        <v>40</v>
      </c>
      <c r="C562" s="202" t="s">
        <v>35</v>
      </c>
      <c r="D562" s="210" t="s">
        <v>182</v>
      </c>
      <c r="E562" s="24" t="s">
        <v>611</v>
      </c>
      <c r="F562" s="86">
        <v>94</v>
      </c>
      <c r="G562" s="80">
        <v>0</v>
      </c>
      <c r="H562" s="204"/>
      <c r="I562" s="204"/>
      <c r="J562" s="204"/>
      <c r="K562" s="204"/>
      <c r="L562" s="80">
        <v>0</v>
      </c>
      <c r="M562" s="203"/>
      <c r="N562" s="52">
        <v>0</v>
      </c>
      <c r="O562" s="204"/>
      <c r="P562" s="204"/>
      <c r="Q562" s="11">
        <v>5.7332658403999996</v>
      </c>
      <c r="R562" s="204"/>
      <c r="S562" s="204"/>
      <c r="T562" s="53">
        <v>7.3249999999999993</v>
      </c>
      <c r="U562" s="204"/>
      <c r="V562" s="204"/>
      <c r="W562" s="11">
        <v>5.2264466063828996</v>
      </c>
      <c r="X562" s="204"/>
      <c r="Y562" s="204"/>
      <c r="Z562" s="53">
        <v>6.7166666666666659</v>
      </c>
      <c r="AA562" s="204"/>
      <c r="AB562" s="204"/>
      <c r="AC562" s="204"/>
      <c r="AD562" s="204"/>
      <c r="AE562" s="204"/>
      <c r="AF562" s="9">
        <v>3.6184929193817501</v>
      </c>
      <c r="AG562" s="9">
        <v>657</v>
      </c>
      <c r="AH562" s="9">
        <v>0.41663325403396484</v>
      </c>
      <c r="AI562" s="9">
        <v>14</v>
      </c>
      <c r="AJ562" s="9">
        <v>2.7005319148936171</v>
      </c>
      <c r="AK562" s="9" t="s">
        <v>248</v>
      </c>
      <c r="AL562" s="9">
        <v>94</v>
      </c>
      <c r="AM562" s="9">
        <v>3.6184929193817501</v>
      </c>
      <c r="AN562" s="9">
        <v>3.6653225806451615</v>
      </c>
      <c r="AO562" s="73">
        <v>0</v>
      </c>
      <c r="AP562" s="80">
        <v>0</v>
      </c>
      <c r="AQ562" s="80">
        <v>0</v>
      </c>
      <c r="AR562" s="224">
        <v>188</v>
      </c>
      <c r="AS562" s="224" t="s">
        <v>248</v>
      </c>
      <c r="AT562" s="11">
        <v>6698.848</v>
      </c>
      <c r="AU562" s="11">
        <v>0</v>
      </c>
      <c r="AV562" s="11">
        <v>0</v>
      </c>
      <c r="AW562" s="11">
        <v>188</v>
      </c>
      <c r="AX562" s="203" t="s">
        <v>248</v>
      </c>
      <c r="AY562" s="235" t="s">
        <v>248</v>
      </c>
      <c r="AZ562" s="138">
        <v>82090</v>
      </c>
      <c r="BA562" s="188" t="s">
        <v>248</v>
      </c>
      <c r="BB562" s="203" t="s">
        <v>248</v>
      </c>
      <c r="BC562" s="158" t="s">
        <v>248</v>
      </c>
      <c r="BD562" s="217" t="s">
        <v>61</v>
      </c>
      <c r="BE562" s="201" t="s">
        <v>62</v>
      </c>
      <c r="BF562" s="201" t="s">
        <v>63</v>
      </c>
      <c r="BG562" s="201" t="s">
        <v>196</v>
      </c>
      <c r="BH562" s="456" t="s">
        <v>712</v>
      </c>
      <c r="BI562" s="218" t="s">
        <v>64</v>
      </c>
      <c r="BJ562" s="370">
        <v>214</v>
      </c>
      <c r="BK562" s="370">
        <v>1</v>
      </c>
      <c r="BL562" s="219" t="s">
        <v>65</v>
      </c>
      <c r="BM562" s="52"/>
      <c r="BN562" s="218" t="s">
        <v>343</v>
      </c>
      <c r="BO562" s="217" t="s">
        <v>53</v>
      </c>
      <c r="BP562" s="201" t="s">
        <v>704</v>
      </c>
      <c r="BQ562" s="52" t="s">
        <v>714</v>
      </c>
    </row>
    <row r="563" spans="1:69" ht="16.5" thickBot="1">
      <c r="A563" s="207" t="s">
        <v>37</v>
      </c>
      <c r="B563" s="208" t="s">
        <v>40</v>
      </c>
      <c r="C563" s="202" t="s">
        <v>35</v>
      </c>
      <c r="D563" s="210" t="s">
        <v>182</v>
      </c>
      <c r="E563" s="24" t="s">
        <v>611</v>
      </c>
      <c r="F563" s="86">
        <v>88</v>
      </c>
      <c r="G563" s="80">
        <v>5</v>
      </c>
      <c r="H563" s="204"/>
      <c r="I563" s="204"/>
      <c r="J563" s="204"/>
      <c r="K563" s="204"/>
      <c r="L563" s="80">
        <v>0</v>
      </c>
      <c r="M563" s="203"/>
      <c r="N563" s="52">
        <v>0</v>
      </c>
      <c r="O563" s="204"/>
      <c r="P563" s="204"/>
      <c r="Q563" s="11">
        <v>9.1377709759000005</v>
      </c>
      <c r="R563" s="204"/>
      <c r="S563" s="204"/>
      <c r="T563" s="53">
        <v>14.712499999999999</v>
      </c>
      <c r="U563" s="204"/>
      <c r="V563" s="204"/>
      <c r="W563" s="11">
        <v>8.5738914819276992</v>
      </c>
      <c r="X563" s="204"/>
      <c r="Y563" s="204"/>
      <c r="Z563" s="53">
        <v>14.641666666666666</v>
      </c>
      <c r="AA563" s="204"/>
      <c r="AB563" s="204"/>
      <c r="AC563" s="204"/>
      <c r="AD563" s="204"/>
      <c r="AE563" s="204"/>
      <c r="AF563" s="9">
        <v>3.3546121674847891</v>
      </c>
      <c r="AG563" s="9">
        <v>575</v>
      </c>
      <c r="AH563" s="9">
        <v>0.48910567359770302</v>
      </c>
      <c r="AI563" s="9">
        <v>33</v>
      </c>
      <c r="AJ563" s="9">
        <v>2.431451612903226</v>
      </c>
      <c r="AK563" s="9" t="s">
        <v>248</v>
      </c>
      <c r="AL563" s="9">
        <v>80</v>
      </c>
      <c r="AM563" s="9">
        <v>3.3552767907579741</v>
      </c>
      <c r="AN563" s="9">
        <v>3.424083769633508</v>
      </c>
      <c r="AO563" s="73">
        <v>0</v>
      </c>
      <c r="AP563" s="80">
        <v>0</v>
      </c>
      <c r="AQ563" s="80">
        <v>0</v>
      </c>
      <c r="AR563" s="224">
        <v>166</v>
      </c>
      <c r="AS563" s="224" t="s">
        <v>248</v>
      </c>
      <c r="AT563" s="11">
        <v>5872.1009999999997</v>
      </c>
      <c r="AU563" s="11">
        <v>0</v>
      </c>
      <c r="AV563" s="11">
        <v>0</v>
      </c>
      <c r="AW563" s="11">
        <v>166</v>
      </c>
      <c r="AX563" s="203" t="s">
        <v>248</v>
      </c>
      <c r="AY563" s="235" t="s">
        <v>248</v>
      </c>
      <c r="AZ563" s="138">
        <v>82090</v>
      </c>
      <c r="BA563" s="188" t="s">
        <v>248</v>
      </c>
      <c r="BB563" s="203" t="s">
        <v>248</v>
      </c>
      <c r="BC563" s="158" t="s">
        <v>248</v>
      </c>
      <c r="BD563" s="217" t="s">
        <v>61</v>
      </c>
      <c r="BE563" s="201" t="s">
        <v>62</v>
      </c>
      <c r="BF563" s="201" t="s">
        <v>63</v>
      </c>
      <c r="BG563" s="201" t="s">
        <v>196</v>
      </c>
      <c r="BH563" s="455" t="s">
        <v>712</v>
      </c>
      <c r="BI563" s="218" t="s">
        <v>66</v>
      </c>
      <c r="BJ563" s="370">
        <v>214</v>
      </c>
      <c r="BK563" s="370">
        <v>7</v>
      </c>
      <c r="BL563" s="219" t="s">
        <v>65</v>
      </c>
      <c r="BM563" s="52"/>
      <c r="BN563" s="218" t="s">
        <v>343</v>
      </c>
      <c r="BO563" s="217" t="s">
        <v>53</v>
      </c>
      <c r="BP563" s="201" t="s">
        <v>704</v>
      </c>
      <c r="BQ563" s="52" t="s">
        <v>714</v>
      </c>
    </row>
    <row r="564" spans="1:69" ht="16.5" thickBot="1">
      <c r="A564" s="207" t="s">
        <v>37</v>
      </c>
      <c r="B564" s="208" t="s">
        <v>40</v>
      </c>
      <c r="C564" s="202" t="s">
        <v>35</v>
      </c>
      <c r="D564" s="210" t="s">
        <v>182</v>
      </c>
      <c r="E564" s="24" t="s">
        <v>611</v>
      </c>
      <c r="F564" s="86">
        <v>96</v>
      </c>
      <c r="G564" s="80">
        <v>1</v>
      </c>
      <c r="H564" s="204"/>
      <c r="I564" s="204"/>
      <c r="J564" s="204"/>
      <c r="K564" s="204"/>
      <c r="L564" s="80">
        <v>0</v>
      </c>
      <c r="M564" s="203"/>
      <c r="N564" s="52">
        <v>0</v>
      </c>
      <c r="O564" s="204"/>
      <c r="P564" s="204"/>
      <c r="Q564" s="11">
        <v>6.8750840421000001</v>
      </c>
      <c r="R564" s="204"/>
      <c r="S564" s="204"/>
      <c r="T564" s="53">
        <v>9.0416666666666661</v>
      </c>
      <c r="U564" s="204"/>
      <c r="V564" s="204"/>
      <c r="W564" s="11">
        <v>6.9293156210526003</v>
      </c>
      <c r="X564" s="204"/>
      <c r="Y564" s="204"/>
      <c r="Z564" s="53">
        <v>8.4375</v>
      </c>
      <c r="AA564" s="204"/>
      <c r="AB564" s="204"/>
      <c r="AC564" s="204"/>
      <c r="AD564" s="204"/>
      <c r="AE564" s="204"/>
      <c r="AF564" s="9">
        <v>3.3430767028851625</v>
      </c>
      <c r="AG564" s="9">
        <v>659</v>
      </c>
      <c r="AH564" s="9">
        <v>0.59686255070137306</v>
      </c>
      <c r="AI564" s="9">
        <v>58</v>
      </c>
      <c r="AJ564" s="9">
        <v>2.1901041666666665</v>
      </c>
      <c r="AK564" s="9" t="s">
        <v>248</v>
      </c>
      <c r="AL564" s="9">
        <v>94</v>
      </c>
      <c r="AM564" s="9">
        <v>3.3405775181428288</v>
      </c>
      <c r="AN564" s="9">
        <v>3.4807692307692308</v>
      </c>
      <c r="AO564" s="73">
        <v>0</v>
      </c>
      <c r="AP564" s="80">
        <v>0</v>
      </c>
      <c r="AQ564" s="80">
        <v>0</v>
      </c>
      <c r="AR564" s="224">
        <v>190</v>
      </c>
      <c r="AS564" s="224" t="s">
        <v>248</v>
      </c>
      <c r="AT564" s="11">
        <v>6757.9620000000004</v>
      </c>
      <c r="AU564" s="11">
        <v>16.670000000000002</v>
      </c>
      <c r="AV564" s="11">
        <v>0</v>
      </c>
      <c r="AW564" s="11">
        <v>190</v>
      </c>
      <c r="AX564" s="203" t="s">
        <v>248</v>
      </c>
      <c r="AY564" s="235" t="s">
        <v>248</v>
      </c>
      <c r="AZ564" s="138">
        <v>82090</v>
      </c>
      <c r="BA564" s="188" t="s">
        <v>248</v>
      </c>
      <c r="BB564" s="203" t="s">
        <v>248</v>
      </c>
      <c r="BC564" s="158" t="s">
        <v>248</v>
      </c>
      <c r="BD564" s="217" t="s">
        <v>61</v>
      </c>
      <c r="BE564" s="201" t="s">
        <v>62</v>
      </c>
      <c r="BF564" s="201" t="s">
        <v>63</v>
      </c>
      <c r="BG564" s="201" t="s">
        <v>196</v>
      </c>
      <c r="BH564" s="456" t="s">
        <v>712</v>
      </c>
      <c r="BI564" s="218" t="s">
        <v>67</v>
      </c>
      <c r="BJ564" s="370">
        <v>214</v>
      </c>
      <c r="BK564" s="370">
        <v>3</v>
      </c>
      <c r="BL564" s="219" t="s">
        <v>65</v>
      </c>
      <c r="BM564" s="52"/>
      <c r="BN564" s="218" t="s">
        <v>343</v>
      </c>
      <c r="BO564" s="217" t="s">
        <v>53</v>
      </c>
      <c r="BP564" s="201" t="s">
        <v>704</v>
      </c>
      <c r="BQ564" s="52" t="s">
        <v>714</v>
      </c>
    </row>
    <row r="565" spans="1:69" ht="16.5" thickBot="1">
      <c r="A565" s="207" t="s">
        <v>37</v>
      </c>
      <c r="B565" s="208" t="s">
        <v>40</v>
      </c>
      <c r="C565" s="202" t="s">
        <v>35</v>
      </c>
      <c r="D565" s="210" t="s">
        <v>182</v>
      </c>
      <c r="E565" s="24" t="s">
        <v>611</v>
      </c>
      <c r="F565" s="86">
        <v>96</v>
      </c>
      <c r="G565" s="80">
        <v>2</v>
      </c>
      <c r="H565" s="204"/>
      <c r="I565" s="204"/>
      <c r="J565" s="204"/>
      <c r="K565" s="204"/>
      <c r="L565" s="80">
        <v>0</v>
      </c>
      <c r="M565" s="203"/>
      <c r="N565" s="52">
        <v>0</v>
      </c>
      <c r="O565" s="204"/>
      <c r="P565" s="204"/>
      <c r="Q565" s="11">
        <v>8.2627020638000008</v>
      </c>
      <c r="R565" s="204"/>
      <c r="S565" s="204"/>
      <c r="T565" s="53">
        <v>9.73</v>
      </c>
      <c r="U565" s="204"/>
      <c r="V565" s="204"/>
      <c r="W565" s="11">
        <v>8.3743084042553004</v>
      </c>
      <c r="X565" s="204"/>
      <c r="Y565" s="204"/>
      <c r="Z565" s="53">
        <v>9.83</v>
      </c>
      <c r="AA565" s="204"/>
      <c r="AB565" s="204"/>
      <c r="AC565" s="204"/>
      <c r="AD565" s="204"/>
      <c r="AE565" s="204"/>
      <c r="AF565" s="9">
        <v>2.9152159502735957</v>
      </c>
      <c r="AG565" s="9">
        <v>602</v>
      </c>
      <c r="AH565" s="9">
        <v>0.46656097558594561</v>
      </c>
      <c r="AI565" s="9">
        <v>78</v>
      </c>
      <c r="AJ565" s="9">
        <v>1.9522727272727272</v>
      </c>
      <c r="AK565" s="9" t="s">
        <v>248</v>
      </c>
      <c r="AL565" s="9">
        <v>0</v>
      </c>
      <c r="AM565" s="9"/>
      <c r="AN565" s="9"/>
      <c r="AO565" s="73">
        <v>0</v>
      </c>
      <c r="AP565" s="80">
        <v>0</v>
      </c>
      <c r="AQ565" s="80">
        <v>0</v>
      </c>
      <c r="AR565" s="224">
        <v>188</v>
      </c>
      <c r="AS565" s="224" t="s">
        <v>248</v>
      </c>
      <c r="AT565" s="11">
        <v>6703.442</v>
      </c>
      <c r="AU565" s="11">
        <v>0</v>
      </c>
      <c r="AV565" s="11">
        <v>0</v>
      </c>
      <c r="AW565" s="11">
        <v>188</v>
      </c>
      <c r="AX565" s="203" t="s">
        <v>248</v>
      </c>
      <c r="AY565" s="235" t="s">
        <v>248</v>
      </c>
      <c r="AZ565" s="138">
        <v>82090</v>
      </c>
      <c r="BA565" s="188" t="s">
        <v>248</v>
      </c>
      <c r="BB565" s="203" t="s">
        <v>248</v>
      </c>
      <c r="BC565" s="158" t="s">
        <v>248</v>
      </c>
      <c r="BD565" s="217" t="s">
        <v>61</v>
      </c>
      <c r="BE565" s="201" t="s">
        <v>62</v>
      </c>
      <c r="BF565" s="201" t="s">
        <v>63</v>
      </c>
      <c r="BG565" s="201" t="s">
        <v>196</v>
      </c>
      <c r="BH565" s="456" t="s">
        <v>712</v>
      </c>
      <c r="BI565" s="218" t="s">
        <v>68</v>
      </c>
      <c r="BJ565" s="370">
        <v>214</v>
      </c>
      <c r="BK565" s="370">
        <v>4</v>
      </c>
      <c r="BL565" s="219" t="s">
        <v>65</v>
      </c>
      <c r="BM565" s="52"/>
      <c r="BN565" s="218" t="s">
        <v>343</v>
      </c>
      <c r="BO565" s="217" t="s">
        <v>53</v>
      </c>
      <c r="BP565" s="201" t="s">
        <v>704</v>
      </c>
      <c r="BQ565" s="52" t="s">
        <v>714</v>
      </c>
    </row>
    <row r="566" spans="1:69" ht="16.5" thickBot="1">
      <c r="A566" s="207" t="s">
        <v>37</v>
      </c>
      <c r="B566" s="208" t="s">
        <v>40</v>
      </c>
      <c r="C566" s="202" t="s">
        <v>35</v>
      </c>
      <c r="D566" s="210" t="s">
        <v>182</v>
      </c>
      <c r="E566" s="24" t="s">
        <v>676</v>
      </c>
      <c r="F566" s="86">
        <v>120</v>
      </c>
      <c r="G566" s="80">
        <v>0</v>
      </c>
      <c r="H566" s="204"/>
      <c r="I566" s="204"/>
      <c r="J566" s="204"/>
      <c r="K566" s="204"/>
      <c r="L566" s="80">
        <v>0</v>
      </c>
      <c r="M566" s="203"/>
      <c r="N566" s="52">
        <v>0</v>
      </c>
      <c r="O566" s="204"/>
      <c r="P566" s="204"/>
      <c r="Q566" s="11">
        <v>5.5733414417000002</v>
      </c>
      <c r="R566" s="204"/>
      <c r="S566" s="204"/>
      <c r="T566" s="53">
        <v>7.375</v>
      </c>
      <c r="U566" s="204"/>
      <c r="V566" s="204"/>
      <c r="W566" s="11">
        <v>5.2205748500000002</v>
      </c>
      <c r="X566" s="204"/>
      <c r="Y566" s="204"/>
      <c r="Z566" s="53">
        <v>6.916666666666667</v>
      </c>
      <c r="AA566" s="204"/>
      <c r="AB566" s="204"/>
      <c r="AC566" s="204"/>
      <c r="AD566" s="204"/>
      <c r="AE566" s="204"/>
      <c r="AF566" s="9">
        <v>3.7026071615162355</v>
      </c>
      <c r="AG566" s="9">
        <v>840</v>
      </c>
      <c r="AH566" s="9">
        <v>0.37354443469337228</v>
      </c>
      <c r="AI566" s="9">
        <v>14</v>
      </c>
      <c r="AJ566" s="9">
        <v>2.9</v>
      </c>
      <c r="AK566" s="9" t="s">
        <v>248</v>
      </c>
      <c r="AL566" s="9">
        <v>120</v>
      </c>
      <c r="AM566" s="9">
        <v>3.7026071615162355</v>
      </c>
      <c r="AN566" s="9">
        <v>3.7094240837696333</v>
      </c>
      <c r="AO566" s="73">
        <v>0</v>
      </c>
      <c r="AP566" s="80">
        <v>0</v>
      </c>
      <c r="AQ566" s="80">
        <v>0</v>
      </c>
      <c r="AR566" s="224">
        <v>240</v>
      </c>
      <c r="AS566" s="224" t="s">
        <v>248</v>
      </c>
      <c r="AT566" s="11">
        <v>9095.9570000000003</v>
      </c>
      <c r="AU566" s="11">
        <v>0</v>
      </c>
      <c r="AV566" s="11">
        <v>0</v>
      </c>
      <c r="AW566" s="11">
        <v>240</v>
      </c>
      <c r="AX566" s="203" t="s">
        <v>248</v>
      </c>
      <c r="AY566" s="235" t="s">
        <v>248</v>
      </c>
      <c r="AZ566" s="138">
        <v>55781</v>
      </c>
      <c r="BA566" s="188" t="s">
        <v>248</v>
      </c>
      <c r="BB566" s="203" t="s">
        <v>248</v>
      </c>
      <c r="BC566" s="158" t="s">
        <v>248</v>
      </c>
      <c r="BD566" s="217" t="s">
        <v>61</v>
      </c>
      <c r="BE566" s="201" t="s">
        <v>62</v>
      </c>
      <c r="BF566" s="201" t="s">
        <v>63</v>
      </c>
      <c r="BG566" s="201" t="s">
        <v>196</v>
      </c>
      <c r="BH566" s="456" t="s">
        <v>511</v>
      </c>
      <c r="BI566" s="218" t="s">
        <v>64</v>
      </c>
      <c r="BJ566" s="370">
        <v>214</v>
      </c>
      <c r="BK566" s="370">
        <v>1</v>
      </c>
      <c r="BL566" s="219" t="s">
        <v>65</v>
      </c>
      <c r="BM566" s="52"/>
      <c r="BN566" s="218" t="s">
        <v>343</v>
      </c>
      <c r="BO566" s="217" t="s">
        <v>70</v>
      </c>
      <c r="BP566" s="201" t="s">
        <v>681</v>
      </c>
      <c r="BQ566" s="52" t="s">
        <v>717</v>
      </c>
    </row>
    <row r="567" spans="1:69" ht="16.5" thickBot="1">
      <c r="A567" s="207" t="s">
        <v>37</v>
      </c>
      <c r="B567" s="208" t="s">
        <v>40</v>
      </c>
      <c r="C567" s="202" t="s">
        <v>35</v>
      </c>
      <c r="D567" s="210" t="s">
        <v>182</v>
      </c>
      <c r="E567" s="24" t="s">
        <v>676</v>
      </c>
      <c r="F567" s="86">
        <v>92</v>
      </c>
      <c r="G567" s="80">
        <v>1</v>
      </c>
      <c r="H567" s="204"/>
      <c r="I567" s="204"/>
      <c r="J567" s="204"/>
      <c r="K567" s="204"/>
      <c r="L567" s="80">
        <v>0</v>
      </c>
      <c r="M567" s="203"/>
      <c r="N567" s="52">
        <v>0</v>
      </c>
      <c r="O567" s="204"/>
      <c r="P567" s="204"/>
      <c r="Q567" s="11">
        <v>7.8316701978000003</v>
      </c>
      <c r="R567" s="204"/>
      <c r="S567" s="204"/>
      <c r="T567" s="53">
        <v>13.18125</v>
      </c>
      <c r="U567" s="204"/>
      <c r="V567" s="204"/>
      <c r="W567" s="11">
        <v>8.0357911208791002</v>
      </c>
      <c r="X567" s="204"/>
      <c r="Y567" s="204"/>
      <c r="Z567" s="53">
        <v>13.362500000000001</v>
      </c>
      <c r="AA567" s="204"/>
      <c r="AB567" s="204"/>
      <c r="AC567" s="204"/>
      <c r="AD567" s="204"/>
      <c r="AE567" s="204"/>
      <c r="AF567" s="9">
        <v>3.1693134511346788</v>
      </c>
      <c r="AG567" s="9">
        <v>637</v>
      </c>
      <c r="AH567" s="9">
        <v>0.61667327775643843</v>
      </c>
      <c r="AI567" s="9">
        <v>99</v>
      </c>
      <c r="AJ567" s="9">
        <v>1.9641666666666666</v>
      </c>
      <c r="AK567" s="9" t="s">
        <v>248</v>
      </c>
      <c r="AL567" s="9">
        <v>84</v>
      </c>
      <c r="AM567" s="9">
        <v>3.1780102054278054</v>
      </c>
      <c r="AN567" s="9">
        <v>3.2633136094674557</v>
      </c>
      <c r="AO567" s="73">
        <v>0</v>
      </c>
      <c r="AP567" s="80">
        <v>0</v>
      </c>
      <c r="AQ567" s="80">
        <v>0</v>
      </c>
      <c r="AR567" s="224">
        <v>182</v>
      </c>
      <c r="AS567" s="224" t="s">
        <v>248</v>
      </c>
      <c r="AT567" s="11">
        <v>6818.2449999999999</v>
      </c>
      <c r="AU567" s="11">
        <v>302.31299999999999</v>
      </c>
      <c r="AV567" s="11">
        <v>0</v>
      </c>
      <c r="AW567" s="11">
        <v>182</v>
      </c>
      <c r="AX567" s="203" t="s">
        <v>248</v>
      </c>
      <c r="AY567" s="235" t="s">
        <v>248</v>
      </c>
      <c r="AZ567" s="138">
        <v>55781</v>
      </c>
      <c r="BA567" s="188" t="s">
        <v>248</v>
      </c>
      <c r="BB567" s="203" t="s">
        <v>248</v>
      </c>
      <c r="BC567" s="158" t="s">
        <v>248</v>
      </c>
      <c r="BD567" s="217" t="s">
        <v>61</v>
      </c>
      <c r="BE567" s="201" t="s">
        <v>62</v>
      </c>
      <c r="BF567" s="201" t="s">
        <v>63</v>
      </c>
      <c r="BG567" s="201" t="s">
        <v>196</v>
      </c>
      <c r="BH567" s="455" t="s">
        <v>511</v>
      </c>
      <c r="BI567" s="218" t="s">
        <v>66</v>
      </c>
      <c r="BJ567" s="370">
        <v>214</v>
      </c>
      <c r="BK567" s="370">
        <v>7</v>
      </c>
      <c r="BL567" s="219" t="s">
        <v>65</v>
      </c>
      <c r="BM567" s="52"/>
      <c r="BN567" s="218" t="s">
        <v>343</v>
      </c>
      <c r="BO567" s="217" t="s">
        <v>70</v>
      </c>
      <c r="BP567" s="201" t="s">
        <v>681</v>
      </c>
      <c r="BQ567" s="52" t="s">
        <v>717</v>
      </c>
    </row>
    <row r="568" spans="1:69" ht="16.5" thickBot="1">
      <c r="A568" s="207" t="s">
        <v>37</v>
      </c>
      <c r="B568" s="208" t="s">
        <v>40</v>
      </c>
      <c r="C568" s="202" t="s">
        <v>35</v>
      </c>
      <c r="D568" s="210" t="s">
        <v>182</v>
      </c>
      <c r="E568" s="24" t="s">
        <v>676</v>
      </c>
      <c r="F568" s="86">
        <v>111</v>
      </c>
      <c r="G568" s="80">
        <v>1</v>
      </c>
      <c r="H568" s="204"/>
      <c r="I568" s="204"/>
      <c r="J568" s="204"/>
      <c r="K568" s="204"/>
      <c r="L568" s="80">
        <v>0</v>
      </c>
      <c r="M568" s="203"/>
      <c r="N568" s="52">
        <v>0</v>
      </c>
      <c r="O568" s="204"/>
      <c r="P568" s="204"/>
      <c r="Q568" s="11">
        <v>6.0575089091000001</v>
      </c>
      <c r="R568" s="204"/>
      <c r="S568" s="204"/>
      <c r="T568" s="53">
        <v>8.375</v>
      </c>
      <c r="U568" s="204"/>
      <c r="V568" s="204"/>
      <c r="W568" s="11">
        <v>5.4487635000000001</v>
      </c>
      <c r="X568" s="204"/>
      <c r="Y568" s="204"/>
      <c r="Z568" s="53">
        <v>8.1875</v>
      </c>
      <c r="AA568" s="204"/>
      <c r="AB568" s="204"/>
      <c r="AC568" s="204"/>
      <c r="AD568" s="204"/>
      <c r="AE568" s="204"/>
      <c r="AF568" s="9">
        <v>3.593740275927952</v>
      </c>
      <c r="AG568" s="9">
        <v>770</v>
      </c>
      <c r="AH568" s="9">
        <v>0.4379685017885776</v>
      </c>
      <c r="AI568" s="9">
        <v>16</v>
      </c>
      <c r="AJ568" s="9">
        <v>2.6480263157894735</v>
      </c>
      <c r="AK568" s="9" t="s">
        <v>248</v>
      </c>
      <c r="AL568" s="9">
        <v>110</v>
      </c>
      <c r="AM568" s="9">
        <v>3.593740275927952</v>
      </c>
      <c r="AN568" s="9">
        <v>3.6589473684210527</v>
      </c>
      <c r="AO568" s="73">
        <v>0</v>
      </c>
      <c r="AP568" s="80">
        <v>0</v>
      </c>
      <c r="AQ568" s="80">
        <v>0</v>
      </c>
      <c r="AR568" s="224">
        <v>220</v>
      </c>
      <c r="AS568" s="224" t="s">
        <v>248</v>
      </c>
      <c r="AT568" s="11">
        <v>8368.1749999999993</v>
      </c>
      <c r="AU568" s="11">
        <v>3.6070000000000002</v>
      </c>
      <c r="AV568" s="11">
        <v>0</v>
      </c>
      <c r="AW568" s="11">
        <v>220</v>
      </c>
      <c r="AX568" s="203" t="s">
        <v>248</v>
      </c>
      <c r="AY568" s="235" t="s">
        <v>248</v>
      </c>
      <c r="AZ568" s="138">
        <v>55781</v>
      </c>
      <c r="BA568" s="188" t="s">
        <v>248</v>
      </c>
      <c r="BB568" s="203" t="s">
        <v>248</v>
      </c>
      <c r="BC568" s="158" t="s">
        <v>248</v>
      </c>
      <c r="BD568" s="217" t="s">
        <v>61</v>
      </c>
      <c r="BE568" s="201" t="s">
        <v>62</v>
      </c>
      <c r="BF568" s="201" t="s">
        <v>63</v>
      </c>
      <c r="BG568" s="201" t="s">
        <v>196</v>
      </c>
      <c r="BH568" s="456" t="s">
        <v>511</v>
      </c>
      <c r="BI568" s="218" t="s">
        <v>67</v>
      </c>
      <c r="BJ568" s="370">
        <v>214</v>
      </c>
      <c r="BK568" s="370">
        <v>3</v>
      </c>
      <c r="BL568" s="219" t="s">
        <v>65</v>
      </c>
      <c r="BM568" s="52"/>
      <c r="BN568" s="218" t="s">
        <v>343</v>
      </c>
      <c r="BO568" s="217" t="s">
        <v>70</v>
      </c>
      <c r="BP568" s="201" t="s">
        <v>681</v>
      </c>
      <c r="BQ568" s="52" t="s">
        <v>717</v>
      </c>
    </row>
    <row r="569" spans="1:69" ht="16.5" thickBot="1">
      <c r="A569" s="207" t="s">
        <v>37</v>
      </c>
      <c r="B569" s="208" t="s">
        <v>40</v>
      </c>
      <c r="C569" s="202" t="s">
        <v>35</v>
      </c>
      <c r="D569" s="210" t="s">
        <v>182</v>
      </c>
      <c r="E569" s="24" t="s">
        <v>676</v>
      </c>
      <c r="F569" s="86">
        <v>87</v>
      </c>
      <c r="G569" s="80">
        <v>1</v>
      </c>
      <c r="H569" s="204"/>
      <c r="I569" s="204"/>
      <c r="J569" s="204"/>
      <c r="K569" s="204"/>
      <c r="L569" s="80">
        <v>1</v>
      </c>
      <c r="M569" s="203"/>
      <c r="N569" s="52">
        <v>0</v>
      </c>
      <c r="O569" s="204"/>
      <c r="P569" s="204"/>
      <c r="Q569" s="11">
        <v>7.0242705411999999</v>
      </c>
      <c r="R569" s="204"/>
      <c r="S569" s="204"/>
      <c r="T569" s="53">
        <v>8.875</v>
      </c>
      <c r="U569" s="204"/>
      <c r="V569" s="204"/>
      <c r="W569" s="11">
        <v>7.1125881058822999</v>
      </c>
      <c r="X569" s="204"/>
      <c r="Y569" s="204"/>
      <c r="Z569" s="53">
        <v>8.9583333333333339</v>
      </c>
      <c r="AA569" s="204"/>
      <c r="AB569" s="204"/>
      <c r="AC569" s="204"/>
      <c r="AD569" s="204"/>
      <c r="AE569" s="204"/>
      <c r="AF569" s="9">
        <v>2.9795714300505969</v>
      </c>
      <c r="AG569" s="9">
        <v>593</v>
      </c>
      <c r="AH569" s="9">
        <v>0.36421899150177012</v>
      </c>
      <c r="AI569" s="9">
        <v>60</v>
      </c>
      <c r="AJ569" s="9">
        <v>2.2136792452830187</v>
      </c>
      <c r="AK569" s="9" t="s">
        <v>248</v>
      </c>
      <c r="AL569" s="9">
        <v>0</v>
      </c>
      <c r="AM569" s="9"/>
      <c r="AN569" s="9"/>
      <c r="AO569" s="73">
        <v>0</v>
      </c>
      <c r="AP569" s="80">
        <v>0</v>
      </c>
      <c r="AQ569" s="80">
        <v>0</v>
      </c>
      <c r="AR569" s="224">
        <v>172</v>
      </c>
      <c r="AS569" s="224" t="s">
        <v>248</v>
      </c>
      <c r="AT569" s="11">
        <v>6270.6469999999999</v>
      </c>
      <c r="AU569" s="11">
        <v>253.036</v>
      </c>
      <c r="AV569" s="11">
        <v>0</v>
      </c>
      <c r="AW569" s="11">
        <v>172</v>
      </c>
      <c r="AX569" s="203" t="s">
        <v>248</v>
      </c>
      <c r="AY569" s="235" t="s">
        <v>248</v>
      </c>
      <c r="AZ569" s="138">
        <v>55781</v>
      </c>
      <c r="BA569" s="188" t="s">
        <v>248</v>
      </c>
      <c r="BB569" s="203" t="s">
        <v>248</v>
      </c>
      <c r="BC569" s="158" t="s">
        <v>248</v>
      </c>
      <c r="BD569" s="217" t="s">
        <v>61</v>
      </c>
      <c r="BE569" s="201" t="s">
        <v>62</v>
      </c>
      <c r="BF569" s="201" t="s">
        <v>63</v>
      </c>
      <c r="BG569" s="201" t="s">
        <v>196</v>
      </c>
      <c r="BH569" s="456" t="s">
        <v>511</v>
      </c>
      <c r="BI569" s="218" t="s">
        <v>68</v>
      </c>
      <c r="BJ569" s="370">
        <v>214</v>
      </c>
      <c r="BK569" s="370">
        <v>4</v>
      </c>
      <c r="BL569" s="219" t="s">
        <v>65</v>
      </c>
      <c r="BM569" s="52"/>
      <c r="BN569" s="218" t="s">
        <v>343</v>
      </c>
      <c r="BO569" s="217" t="s">
        <v>70</v>
      </c>
      <c r="BP569" s="201" t="s">
        <v>681</v>
      </c>
      <c r="BQ569" s="52" t="s">
        <v>717</v>
      </c>
    </row>
    <row r="570" spans="1:69" ht="16.5" thickBot="1">
      <c r="A570" s="207" t="s">
        <v>37</v>
      </c>
      <c r="B570" s="208" t="s">
        <v>40</v>
      </c>
      <c r="C570" s="202" t="s">
        <v>35</v>
      </c>
      <c r="D570" s="210" t="s">
        <v>182</v>
      </c>
      <c r="E570" s="24" t="s">
        <v>606</v>
      </c>
      <c r="F570" s="86">
        <v>38</v>
      </c>
      <c r="G570" s="80">
        <v>0</v>
      </c>
      <c r="H570" s="204"/>
      <c r="I570" s="204"/>
      <c r="J570" s="204"/>
      <c r="K570" s="204"/>
      <c r="L570" s="80">
        <v>1</v>
      </c>
      <c r="M570" s="203"/>
      <c r="N570" s="52">
        <v>0</v>
      </c>
      <c r="O570" s="204"/>
      <c r="P570" s="204"/>
      <c r="Q570" s="11">
        <v>5.7795945404999998</v>
      </c>
      <c r="R570" s="204"/>
      <c r="S570" s="204"/>
      <c r="T570" s="53">
        <v>10.074999999999999</v>
      </c>
      <c r="U570" s="204"/>
      <c r="V570" s="204"/>
      <c r="W570" s="11">
        <v>5.4989996216215999</v>
      </c>
      <c r="X570" s="204"/>
      <c r="Y570" s="204"/>
      <c r="Z570" s="53">
        <v>9.5749999999999993</v>
      </c>
      <c r="AA570" s="204"/>
      <c r="AB570" s="204"/>
      <c r="AC570" s="204"/>
      <c r="AD570" s="204"/>
      <c r="AE570" s="204"/>
      <c r="AF570" s="9">
        <v>3.6570077273836472</v>
      </c>
      <c r="AG570" s="9">
        <v>259</v>
      </c>
      <c r="AH570" s="9">
        <v>0.40662298576390743</v>
      </c>
      <c r="AI570" s="9">
        <v>3</v>
      </c>
      <c r="AJ570" s="9">
        <v>2.8109375000000001</v>
      </c>
      <c r="AK570" s="9" t="s">
        <v>248</v>
      </c>
      <c r="AL570" s="9">
        <v>35</v>
      </c>
      <c r="AM570" s="9">
        <v>3.6931020473947336</v>
      </c>
      <c r="AN570" s="9">
        <v>3.7080838323353293</v>
      </c>
      <c r="AO570" s="73">
        <v>0</v>
      </c>
      <c r="AP570" s="80">
        <v>0</v>
      </c>
      <c r="AQ570" s="80">
        <v>0</v>
      </c>
      <c r="AR570" s="224">
        <v>76</v>
      </c>
      <c r="AS570" s="224" t="s">
        <v>248</v>
      </c>
      <c r="AT570" s="11">
        <v>2708.5630000000001</v>
      </c>
      <c r="AU570" s="11">
        <v>0</v>
      </c>
      <c r="AV570" s="11">
        <v>0</v>
      </c>
      <c r="AW570" s="11">
        <v>76</v>
      </c>
      <c r="AX570" s="203" t="s">
        <v>248</v>
      </c>
      <c r="AY570" s="235" t="s">
        <v>248</v>
      </c>
      <c r="AZ570" s="138">
        <v>34822</v>
      </c>
      <c r="BA570" s="188" t="s">
        <v>248</v>
      </c>
      <c r="BB570" s="203" t="s">
        <v>248</v>
      </c>
      <c r="BC570" s="158" t="s">
        <v>248</v>
      </c>
      <c r="BD570" s="217" t="s">
        <v>61</v>
      </c>
      <c r="BE570" s="201" t="s">
        <v>62</v>
      </c>
      <c r="BF570" s="201" t="s">
        <v>63</v>
      </c>
      <c r="BG570" s="201" t="s">
        <v>196</v>
      </c>
      <c r="BH570" s="456" t="s">
        <v>515</v>
      </c>
      <c r="BI570" s="218" t="s">
        <v>64</v>
      </c>
      <c r="BJ570" s="370">
        <v>214</v>
      </c>
      <c r="BK570" s="370">
        <v>1</v>
      </c>
      <c r="BL570" s="219" t="s">
        <v>65</v>
      </c>
      <c r="BM570" s="52"/>
      <c r="BN570" s="218" t="s">
        <v>343</v>
      </c>
      <c r="BO570" s="217" t="s">
        <v>54</v>
      </c>
      <c r="BP570" s="201" t="s">
        <v>699</v>
      </c>
      <c r="BQ570" s="52" t="s">
        <v>715</v>
      </c>
    </row>
    <row r="571" spans="1:69" ht="16.5" thickBot="1">
      <c r="A571" s="207" t="s">
        <v>37</v>
      </c>
      <c r="B571" s="208" t="s">
        <v>40</v>
      </c>
      <c r="C571" s="202" t="s">
        <v>35</v>
      </c>
      <c r="D571" s="210" t="s">
        <v>182</v>
      </c>
      <c r="E571" s="24" t="s">
        <v>606</v>
      </c>
      <c r="F571" s="86">
        <v>46</v>
      </c>
      <c r="G571" s="80">
        <v>3</v>
      </c>
      <c r="H571" s="204"/>
      <c r="I571" s="204"/>
      <c r="J571" s="204"/>
      <c r="K571" s="204"/>
      <c r="L571" s="80">
        <v>0</v>
      </c>
      <c r="M571" s="203"/>
      <c r="N571" s="52">
        <v>0</v>
      </c>
      <c r="O571" s="204"/>
      <c r="P571" s="204"/>
      <c r="Q571" s="11">
        <v>8.0765579301999999</v>
      </c>
      <c r="R571" s="204"/>
      <c r="S571" s="204"/>
      <c r="T571" s="53">
        <v>13.925000000000001</v>
      </c>
      <c r="U571" s="204"/>
      <c r="V571" s="204"/>
      <c r="W571" s="11">
        <v>7.9834418139533998</v>
      </c>
      <c r="X571" s="204"/>
      <c r="Y571" s="204"/>
      <c r="Z571" s="53">
        <v>13.925000000000001</v>
      </c>
      <c r="AA571" s="204"/>
      <c r="AB571" s="204"/>
      <c r="AC571" s="204"/>
      <c r="AD571" s="204"/>
      <c r="AE571" s="204"/>
      <c r="AF571" s="9">
        <v>3.3026245844324555</v>
      </c>
      <c r="AG571" s="9">
        <v>301</v>
      </c>
      <c r="AH571" s="9">
        <v>0.4991742905183591</v>
      </c>
      <c r="AI571" s="9">
        <v>20</v>
      </c>
      <c r="AJ571" s="9">
        <v>2.3544117647058824</v>
      </c>
      <c r="AK571" s="9" t="s">
        <v>248</v>
      </c>
      <c r="AL571" s="9">
        <v>43</v>
      </c>
      <c r="AM571" s="9">
        <v>3.3026245844324555</v>
      </c>
      <c r="AN571" s="9">
        <v>3.3774999999999999</v>
      </c>
      <c r="AO571" s="73">
        <v>0</v>
      </c>
      <c r="AP571" s="80">
        <v>0</v>
      </c>
      <c r="AQ571" s="80">
        <v>0</v>
      </c>
      <c r="AR571" s="224">
        <v>86</v>
      </c>
      <c r="AS571" s="224" t="s">
        <v>248</v>
      </c>
      <c r="AT571" s="11">
        <v>3062.15</v>
      </c>
      <c r="AU571" s="11">
        <v>0</v>
      </c>
      <c r="AV571" s="11">
        <v>0</v>
      </c>
      <c r="AW571" s="11">
        <v>86</v>
      </c>
      <c r="AX571" s="203" t="s">
        <v>248</v>
      </c>
      <c r="AY571" s="235" t="s">
        <v>248</v>
      </c>
      <c r="AZ571" s="138">
        <v>34822</v>
      </c>
      <c r="BA571" s="188" t="s">
        <v>248</v>
      </c>
      <c r="BB571" s="203" t="s">
        <v>248</v>
      </c>
      <c r="BC571" s="158" t="s">
        <v>248</v>
      </c>
      <c r="BD571" s="217" t="s">
        <v>61</v>
      </c>
      <c r="BE571" s="201" t="s">
        <v>62</v>
      </c>
      <c r="BF571" s="201" t="s">
        <v>63</v>
      </c>
      <c r="BG571" s="201" t="s">
        <v>196</v>
      </c>
      <c r="BH571" s="455" t="s">
        <v>515</v>
      </c>
      <c r="BI571" s="218" t="s">
        <v>66</v>
      </c>
      <c r="BJ571" s="370">
        <v>214</v>
      </c>
      <c r="BK571" s="370">
        <v>7</v>
      </c>
      <c r="BL571" s="219" t="s">
        <v>65</v>
      </c>
      <c r="BM571" s="52"/>
      <c r="BN571" s="218" t="s">
        <v>343</v>
      </c>
      <c r="BO571" s="217" t="s">
        <v>54</v>
      </c>
      <c r="BP571" s="201" t="s">
        <v>699</v>
      </c>
      <c r="BQ571" s="52" t="s">
        <v>715</v>
      </c>
    </row>
    <row r="572" spans="1:69" ht="16.5" thickBot="1">
      <c r="A572" s="207" t="s">
        <v>37</v>
      </c>
      <c r="B572" s="208" t="s">
        <v>40</v>
      </c>
      <c r="C572" s="202" t="s">
        <v>35</v>
      </c>
      <c r="D572" s="210" t="s">
        <v>182</v>
      </c>
      <c r="E572" s="24" t="s">
        <v>606</v>
      </c>
      <c r="F572" s="86">
        <v>42</v>
      </c>
      <c r="G572" s="80">
        <v>1</v>
      </c>
      <c r="H572" s="204"/>
      <c r="I572" s="204"/>
      <c r="J572" s="204"/>
      <c r="K572" s="204"/>
      <c r="L572" s="80">
        <v>0</v>
      </c>
      <c r="M572" s="203"/>
      <c r="N572" s="52">
        <v>0</v>
      </c>
      <c r="O572" s="204"/>
      <c r="P572" s="204"/>
      <c r="Q572" s="11">
        <v>7.2565853659000004</v>
      </c>
      <c r="R572" s="204"/>
      <c r="S572" s="204"/>
      <c r="T572" s="53">
        <v>8.4937499999999986</v>
      </c>
      <c r="U572" s="204"/>
      <c r="V572" s="204"/>
      <c r="W572" s="11">
        <v>7.4635609756096999</v>
      </c>
      <c r="X572" s="204"/>
      <c r="Y572" s="204"/>
      <c r="Z572" s="53">
        <v>9.4749999999999979</v>
      </c>
      <c r="AA572" s="204"/>
      <c r="AB572" s="204"/>
      <c r="AC572" s="204"/>
      <c r="AD572" s="204"/>
      <c r="AE572" s="204"/>
      <c r="AF572" s="9">
        <v>3.3307142889042769</v>
      </c>
      <c r="AG572" s="9">
        <v>287</v>
      </c>
      <c r="AH572" s="9">
        <v>0.60565848643278819</v>
      </c>
      <c r="AI572" s="9">
        <v>32</v>
      </c>
      <c r="AJ572" s="9">
        <v>2.0797619047619049</v>
      </c>
      <c r="AK572" s="9" t="s">
        <v>248</v>
      </c>
      <c r="AL572" s="9">
        <v>40</v>
      </c>
      <c r="AM572" s="9">
        <v>3.3311071446963725</v>
      </c>
      <c r="AN572" s="9">
        <v>3.5244755244755246</v>
      </c>
      <c r="AO572" s="73">
        <v>0</v>
      </c>
      <c r="AP572" s="80">
        <v>0</v>
      </c>
      <c r="AQ572" s="80">
        <v>0</v>
      </c>
      <c r="AR572" s="224">
        <v>82</v>
      </c>
      <c r="AS572" s="224" t="s">
        <v>248</v>
      </c>
      <c r="AT572" s="11">
        <v>2938.7139999999999</v>
      </c>
      <c r="AU572" s="11">
        <v>0</v>
      </c>
      <c r="AV572" s="11">
        <v>0</v>
      </c>
      <c r="AW572" s="11">
        <v>80</v>
      </c>
      <c r="AX572" s="203" t="s">
        <v>248</v>
      </c>
      <c r="AY572" s="235" t="s">
        <v>248</v>
      </c>
      <c r="AZ572" s="138">
        <v>34822</v>
      </c>
      <c r="BA572" s="188" t="s">
        <v>248</v>
      </c>
      <c r="BB572" s="203" t="s">
        <v>248</v>
      </c>
      <c r="BC572" s="158" t="s">
        <v>248</v>
      </c>
      <c r="BD572" s="217" t="s">
        <v>61</v>
      </c>
      <c r="BE572" s="201" t="s">
        <v>62</v>
      </c>
      <c r="BF572" s="201" t="s">
        <v>63</v>
      </c>
      <c r="BG572" s="201" t="s">
        <v>196</v>
      </c>
      <c r="BH572" s="456" t="s">
        <v>515</v>
      </c>
      <c r="BI572" s="218" t="s">
        <v>67</v>
      </c>
      <c r="BJ572" s="370">
        <v>214</v>
      </c>
      <c r="BK572" s="370">
        <v>3</v>
      </c>
      <c r="BL572" s="219" t="s">
        <v>65</v>
      </c>
      <c r="BM572" s="52"/>
      <c r="BN572" s="218" t="s">
        <v>343</v>
      </c>
      <c r="BO572" s="217" t="s">
        <v>54</v>
      </c>
      <c r="BP572" s="201" t="s">
        <v>699</v>
      </c>
      <c r="BQ572" s="52" t="s">
        <v>715</v>
      </c>
    </row>
    <row r="573" spans="1:69" ht="16.5" thickBot="1">
      <c r="A573" s="207" t="s">
        <v>37</v>
      </c>
      <c r="B573" s="208" t="s">
        <v>40</v>
      </c>
      <c r="C573" s="202" t="s">
        <v>35</v>
      </c>
      <c r="D573" s="210" t="s">
        <v>182</v>
      </c>
      <c r="E573" s="24" t="s">
        <v>606</v>
      </c>
      <c r="F573" s="86">
        <v>40</v>
      </c>
      <c r="G573" s="80">
        <v>0</v>
      </c>
      <c r="H573" s="204"/>
      <c r="I573" s="204"/>
      <c r="J573" s="204"/>
      <c r="K573" s="204"/>
      <c r="L573" s="80">
        <v>0</v>
      </c>
      <c r="M573" s="203"/>
      <c r="N573" s="52">
        <v>0</v>
      </c>
      <c r="O573" s="204"/>
      <c r="P573" s="204"/>
      <c r="Q573" s="11">
        <v>8.4152249500000007</v>
      </c>
      <c r="R573" s="204"/>
      <c r="S573" s="204"/>
      <c r="T573" s="53">
        <v>10.25</v>
      </c>
      <c r="U573" s="204"/>
      <c r="V573" s="204"/>
      <c r="W573" s="11">
        <v>8.4665496999999998</v>
      </c>
      <c r="X573" s="204"/>
      <c r="Y573" s="204"/>
      <c r="Z573" s="53">
        <v>10</v>
      </c>
      <c r="AA573" s="204"/>
      <c r="AB573" s="204"/>
      <c r="AC573" s="204"/>
      <c r="AD573" s="204"/>
      <c r="AE573" s="204"/>
      <c r="AF573" s="9">
        <v>2.7151071476084847</v>
      </c>
      <c r="AG573" s="9">
        <v>280</v>
      </c>
      <c r="AH573" s="9">
        <v>0.29693238760017332</v>
      </c>
      <c r="AI573" s="9">
        <v>55</v>
      </c>
      <c r="AJ573" s="9">
        <v>2.0638297872340425</v>
      </c>
      <c r="AK573" s="9" t="s">
        <v>248</v>
      </c>
      <c r="AL573" s="9">
        <v>0</v>
      </c>
      <c r="AM573" s="9"/>
      <c r="AN573" s="9"/>
      <c r="AO573" s="73">
        <v>0</v>
      </c>
      <c r="AP573" s="80">
        <v>0</v>
      </c>
      <c r="AQ573" s="80">
        <v>0</v>
      </c>
      <c r="AR573" s="224">
        <v>80</v>
      </c>
      <c r="AS573" s="224" t="s">
        <v>248</v>
      </c>
      <c r="AT573" s="11">
        <v>2860.4989999999998</v>
      </c>
      <c r="AU573" s="11">
        <v>0</v>
      </c>
      <c r="AV573" s="11">
        <v>0</v>
      </c>
      <c r="AW573" s="11">
        <v>80</v>
      </c>
      <c r="AX573" s="203" t="s">
        <v>248</v>
      </c>
      <c r="AY573" s="235" t="s">
        <v>248</v>
      </c>
      <c r="AZ573" s="138">
        <v>34822</v>
      </c>
      <c r="BA573" s="188" t="s">
        <v>248</v>
      </c>
      <c r="BB573" s="203" t="s">
        <v>248</v>
      </c>
      <c r="BC573" s="158" t="s">
        <v>248</v>
      </c>
      <c r="BD573" s="217" t="s">
        <v>61</v>
      </c>
      <c r="BE573" s="201" t="s">
        <v>62</v>
      </c>
      <c r="BF573" s="201" t="s">
        <v>63</v>
      </c>
      <c r="BG573" s="201" t="s">
        <v>196</v>
      </c>
      <c r="BH573" s="456" t="s">
        <v>515</v>
      </c>
      <c r="BI573" s="218" t="s">
        <v>68</v>
      </c>
      <c r="BJ573" s="370">
        <v>214</v>
      </c>
      <c r="BK573" s="370">
        <v>4</v>
      </c>
      <c r="BL573" s="219" t="s">
        <v>65</v>
      </c>
      <c r="BM573" s="52"/>
      <c r="BN573" s="218" t="s">
        <v>343</v>
      </c>
      <c r="BO573" s="217" t="s">
        <v>54</v>
      </c>
      <c r="BP573" s="201" t="s">
        <v>699</v>
      </c>
      <c r="BQ573" s="52" t="s">
        <v>715</v>
      </c>
    </row>
    <row r="574" spans="1:69" ht="16.5" thickBot="1">
      <c r="A574" s="207" t="s">
        <v>37</v>
      </c>
      <c r="B574" s="208" t="s">
        <v>40</v>
      </c>
      <c r="C574" s="202" t="s">
        <v>35</v>
      </c>
      <c r="D574" s="210" t="s">
        <v>182</v>
      </c>
      <c r="E574" s="24" t="s">
        <v>627</v>
      </c>
      <c r="F574" s="86">
        <v>43</v>
      </c>
      <c r="G574" s="80">
        <v>0</v>
      </c>
      <c r="H574" s="204"/>
      <c r="I574" s="204"/>
      <c r="J574" s="204"/>
      <c r="K574" s="204"/>
      <c r="L574" s="80">
        <v>0</v>
      </c>
      <c r="M574" s="203"/>
      <c r="N574" s="52">
        <v>0</v>
      </c>
      <c r="O574" s="204"/>
      <c r="P574" s="204"/>
      <c r="Q574" s="11">
        <v>5.5055810697999998</v>
      </c>
      <c r="R574" s="204"/>
      <c r="S574" s="204"/>
      <c r="T574" s="53">
        <v>6.4250000000000007</v>
      </c>
      <c r="U574" s="204"/>
      <c r="V574" s="204"/>
      <c r="W574" s="11">
        <v>5.1679300000000001</v>
      </c>
      <c r="X574" s="204"/>
      <c r="Y574" s="204"/>
      <c r="Z574" s="53">
        <v>5.9750000000000005</v>
      </c>
      <c r="AA574" s="204"/>
      <c r="AB574" s="204"/>
      <c r="AC574" s="204"/>
      <c r="AD574" s="204"/>
      <c r="AE574" s="204"/>
      <c r="AF574" s="9">
        <v>3.6559800808611898</v>
      </c>
      <c r="AG574" s="9">
        <v>301</v>
      </c>
      <c r="AH574" s="9">
        <v>0.4269441235183663</v>
      </c>
      <c r="AI574" s="9">
        <v>5</v>
      </c>
      <c r="AJ574" s="9">
        <v>2.6932692307692307</v>
      </c>
      <c r="AK574" s="9" t="s">
        <v>248</v>
      </c>
      <c r="AL574" s="9">
        <v>43</v>
      </c>
      <c r="AM574" s="9">
        <v>3.6559800808611898</v>
      </c>
      <c r="AN574" s="9">
        <v>3.69875</v>
      </c>
      <c r="AO574" s="73">
        <v>0</v>
      </c>
      <c r="AP574" s="80">
        <v>0</v>
      </c>
      <c r="AQ574" s="80">
        <v>0</v>
      </c>
      <c r="AR574" s="224">
        <v>86</v>
      </c>
      <c r="AS574" s="224" t="s">
        <v>248</v>
      </c>
      <c r="AT574" s="11">
        <v>3064.8310000000001</v>
      </c>
      <c r="AU574" s="11">
        <v>0</v>
      </c>
      <c r="AV574" s="11">
        <v>0</v>
      </c>
      <c r="AW574" s="11">
        <v>86</v>
      </c>
      <c r="AX574" s="158" t="s">
        <v>248</v>
      </c>
      <c r="AY574" s="235" t="s">
        <v>248</v>
      </c>
      <c r="AZ574" s="242">
        <v>27329</v>
      </c>
      <c r="BA574" s="188" t="s">
        <v>248</v>
      </c>
      <c r="BB574" s="188" t="s">
        <v>248</v>
      </c>
      <c r="BC574" s="158" t="s">
        <v>248</v>
      </c>
      <c r="BD574" s="217" t="s">
        <v>61</v>
      </c>
      <c r="BE574" s="201" t="s">
        <v>62</v>
      </c>
      <c r="BF574" s="201" t="s">
        <v>63</v>
      </c>
      <c r="BG574" s="201" t="s">
        <v>196</v>
      </c>
      <c r="BH574" s="456" t="s">
        <v>515</v>
      </c>
      <c r="BI574" s="218" t="s">
        <v>64</v>
      </c>
      <c r="BJ574" s="391">
        <v>214</v>
      </c>
      <c r="BK574" s="370">
        <v>1</v>
      </c>
      <c r="BL574" s="219" t="s">
        <v>65</v>
      </c>
      <c r="BM574" s="52"/>
      <c r="BN574" s="218" t="s">
        <v>343</v>
      </c>
      <c r="BO574" s="217" t="s">
        <v>54</v>
      </c>
      <c r="BP574" s="201" t="s">
        <v>699</v>
      </c>
      <c r="BQ574" s="52" t="s">
        <v>715</v>
      </c>
    </row>
    <row r="575" spans="1:69" ht="16.5" thickBot="1">
      <c r="A575" s="207" t="s">
        <v>37</v>
      </c>
      <c r="B575" s="208" t="s">
        <v>40</v>
      </c>
      <c r="C575" s="202" t="s">
        <v>35</v>
      </c>
      <c r="D575" s="210" t="s">
        <v>182</v>
      </c>
      <c r="E575" s="24" t="s">
        <v>627</v>
      </c>
      <c r="F575" s="86">
        <v>33</v>
      </c>
      <c r="G575" s="80">
        <v>2</v>
      </c>
      <c r="H575" s="204"/>
      <c r="I575" s="204"/>
      <c r="J575" s="204"/>
      <c r="K575" s="204"/>
      <c r="L575" s="80">
        <v>0</v>
      </c>
      <c r="M575" s="203"/>
      <c r="N575" s="52">
        <v>0</v>
      </c>
      <c r="O575" s="204"/>
      <c r="P575" s="204"/>
      <c r="Q575" s="11">
        <v>6.7059032258000002</v>
      </c>
      <c r="R575" s="204"/>
      <c r="S575" s="204"/>
      <c r="T575" s="53">
        <v>11.725</v>
      </c>
      <c r="U575" s="204"/>
      <c r="V575" s="204"/>
      <c r="W575" s="11">
        <v>6.7100322580645004</v>
      </c>
      <c r="X575" s="204"/>
      <c r="Y575" s="204"/>
      <c r="Z575" s="53">
        <v>11.725</v>
      </c>
      <c r="AA575" s="204"/>
      <c r="AB575" s="204"/>
      <c r="AC575" s="204"/>
      <c r="AD575" s="204"/>
      <c r="AE575" s="204"/>
      <c r="AF575" s="9">
        <v>3.2619354856728413</v>
      </c>
      <c r="AG575" s="9">
        <v>217</v>
      </c>
      <c r="AH575" s="9">
        <v>0.51125537824583089</v>
      </c>
      <c r="AI575" s="9">
        <v>19</v>
      </c>
      <c r="AJ575" s="9">
        <v>2.1865384615384618</v>
      </c>
      <c r="AK575" s="9" t="s">
        <v>248</v>
      </c>
      <c r="AL575" s="9">
        <v>31</v>
      </c>
      <c r="AM575" s="9">
        <v>3.2619354856728413</v>
      </c>
      <c r="AN575" s="9">
        <v>3.3250000000000002</v>
      </c>
      <c r="AO575" s="73">
        <v>0</v>
      </c>
      <c r="AP575" s="80">
        <v>0</v>
      </c>
      <c r="AQ575" s="80">
        <v>0</v>
      </c>
      <c r="AR575" s="224">
        <v>62</v>
      </c>
      <c r="AS575" s="224" t="s">
        <v>248</v>
      </c>
      <c r="AT575" s="11">
        <v>2211.3139999999999</v>
      </c>
      <c r="AU575" s="11">
        <v>0</v>
      </c>
      <c r="AV575" s="11">
        <v>0</v>
      </c>
      <c r="AW575" s="11">
        <v>62</v>
      </c>
      <c r="AX575" s="203" t="s">
        <v>248</v>
      </c>
      <c r="AY575" s="235" t="s">
        <v>248</v>
      </c>
      <c r="AZ575" s="138">
        <v>27329</v>
      </c>
      <c r="BA575" s="188" t="s">
        <v>248</v>
      </c>
      <c r="BB575" s="188" t="s">
        <v>248</v>
      </c>
      <c r="BC575" s="158" t="s">
        <v>248</v>
      </c>
      <c r="BD575" s="217" t="s">
        <v>61</v>
      </c>
      <c r="BE575" s="201" t="s">
        <v>62</v>
      </c>
      <c r="BF575" s="201" t="s">
        <v>63</v>
      </c>
      <c r="BG575" s="201" t="s">
        <v>196</v>
      </c>
      <c r="BH575" s="456" t="s">
        <v>515</v>
      </c>
      <c r="BI575" s="218" t="s">
        <v>66</v>
      </c>
      <c r="BJ575" s="370">
        <v>214</v>
      </c>
      <c r="BK575" s="370">
        <v>7</v>
      </c>
      <c r="BL575" s="219" t="s">
        <v>65</v>
      </c>
      <c r="BM575" s="52"/>
      <c r="BN575" s="218" t="s">
        <v>343</v>
      </c>
      <c r="BO575" s="217" t="s">
        <v>54</v>
      </c>
      <c r="BP575" s="201" t="s">
        <v>699</v>
      </c>
      <c r="BQ575" s="52" t="s">
        <v>715</v>
      </c>
    </row>
    <row r="576" spans="1:69" ht="16.5" thickBot="1">
      <c r="A576" s="207" t="s">
        <v>37</v>
      </c>
      <c r="B576" s="208" t="s">
        <v>40</v>
      </c>
      <c r="C576" s="202" t="s">
        <v>35</v>
      </c>
      <c r="D576" s="210" t="s">
        <v>182</v>
      </c>
      <c r="E576" s="24" t="s">
        <v>627</v>
      </c>
      <c r="F576" s="86">
        <v>43</v>
      </c>
      <c r="G576" s="80">
        <v>0</v>
      </c>
      <c r="H576" s="204"/>
      <c r="I576" s="204"/>
      <c r="J576" s="204"/>
      <c r="K576" s="204"/>
      <c r="L576" s="80">
        <v>0</v>
      </c>
      <c r="M576" s="203"/>
      <c r="N576" s="52">
        <v>0</v>
      </c>
      <c r="O576" s="204"/>
      <c r="P576" s="204"/>
      <c r="Q576" s="11">
        <v>7.1181394650999996</v>
      </c>
      <c r="R576" s="204"/>
      <c r="S576" s="204"/>
      <c r="T576" s="53">
        <v>9.7125000000000004</v>
      </c>
      <c r="U576" s="204"/>
      <c r="V576" s="204"/>
      <c r="W576" s="11">
        <v>7.3445114418603996</v>
      </c>
      <c r="X576" s="204"/>
      <c r="Y576" s="204"/>
      <c r="Z576" s="53">
        <v>10.2125</v>
      </c>
      <c r="AA576" s="204"/>
      <c r="AB576" s="204"/>
      <c r="AC576" s="204"/>
      <c r="AD576" s="204"/>
      <c r="AE576" s="204"/>
      <c r="AF576" s="9">
        <v>3.4482392048914963</v>
      </c>
      <c r="AG576" s="9">
        <v>301</v>
      </c>
      <c r="AH576" s="9">
        <v>0.4598918935030884</v>
      </c>
      <c r="AI576" s="9">
        <v>13</v>
      </c>
      <c r="AJ576" s="9">
        <v>2.5269736842105264</v>
      </c>
      <c r="AK576" s="9" t="s">
        <v>248</v>
      </c>
      <c r="AL576" s="9">
        <v>43</v>
      </c>
      <c r="AM576" s="9">
        <v>3.4482392048914963</v>
      </c>
      <c r="AN576" s="9">
        <v>3.5546875</v>
      </c>
      <c r="AO576" s="73">
        <v>0</v>
      </c>
      <c r="AP576" s="80">
        <v>0</v>
      </c>
      <c r="AQ576" s="80">
        <v>0</v>
      </c>
      <c r="AR576" s="224">
        <v>86</v>
      </c>
      <c r="AS576" s="224" t="s">
        <v>248</v>
      </c>
      <c r="AT576" s="11">
        <v>3078.9879999999998</v>
      </c>
      <c r="AU576" s="11">
        <v>0</v>
      </c>
      <c r="AV576" s="11">
        <v>0</v>
      </c>
      <c r="AW576" s="11">
        <v>86</v>
      </c>
      <c r="AX576" s="203" t="s">
        <v>248</v>
      </c>
      <c r="AY576" s="235" t="s">
        <v>248</v>
      </c>
      <c r="AZ576" s="138">
        <v>27329</v>
      </c>
      <c r="BA576" s="188" t="s">
        <v>248</v>
      </c>
      <c r="BB576" s="203" t="s">
        <v>248</v>
      </c>
      <c r="BC576" s="158" t="s">
        <v>248</v>
      </c>
      <c r="BD576" s="217" t="s">
        <v>61</v>
      </c>
      <c r="BE576" s="201" t="s">
        <v>62</v>
      </c>
      <c r="BF576" s="201" t="s">
        <v>63</v>
      </c>
      <c r="BG576" s="201" t="s">
        <v>196</v>
      </c>
      <c r="BH576" s="456" t="s">
        <v>515</v>
      </c>
      <c r="BI576" s="218" t="s">
        <v>67</v>
      </c>
      <c r="BJ576" s="370">
        <v>214</v>
      </c>
      <c r="BK576" s="370">
        <v>3</v>
      </c>
      <c r="BL576" s="219" t="s">
        <v>65</v>
      </c>
      <c r="BM576" s="52"/>
      <c r="BN576" s="218" t="s">
        <v>343</v>
      </c>
      <c r="BO576" s="217" t="s">
        <v>54</v>
      </c>
      <c r="BP576" s="201" t="s">
        <v>699</v>
      </c>
      <c r="BQ576" s="52" t="s">
        <v>715</v>
      </c>
    </row>
    <row r="577" spans="1:69" ht="16.5" thickBot="1">
      <c r="A577" s="207" t="s">
        <v>37</v>
      </c>
      <c r="B577" s="208" t="s">
        <v>40</v>
      </c>
      <c r="C577" s="202" t="s">
        <v>35</v>
      </c>
      <c r="D577" s="210" t="s">
        <v>182</v>
      </c>
      <c r="E577" s="24" t="s">
        <v>627</v>
      </c>
      <c r="F577" s="86">
        <v>35</v>
      </c>
      <c r="G577" s="80">
        <v>0</v>
      </c>
      <c r="H577" s="204"/>
      <c r="I577" s="204"/>
      <c r="J577" s="204"/>
      <c r="K577" s="204"/>
      <c r="L577" s="80">
        <v>0</v>
      </c>
      <c r="M577" s="203"/>
      <c r="N577" s="52">
        <v>0</v>
      </c>
      <c r="O577" s="204"/>
      <c r="P577" s="204"/>
      <c r="Q577" s="11">
        <v>7.3109428286</v>
      </c>
      <c r="R577" s="204"/>
      <c r="S577" s="204"/>
      <c r="T577" s="53">
        <v>8.8125</v>
      </c>
      <c r="U577" s="204"/>
      <c r="V577" s="204"/>
      <c r="W577" s="11">
        <v>7.2708854857142002</v>
      </c>
      <c r="X577" s="204"/>
      <c r="Y577" s="204"/>
      <c r="Z577" s="53">
        <v>8.875</v>
      </c>
      <c r="AA577" s="204"/>
      <c r="AB577" s="204"/>
      <c r="AC577" s="204"/>
      <c r="AD577" s="204"/>
      <c r="AE577" s="204"/>
      <c r="AF577" s="9">
        <v>2.7212653082244254</v>
      </c>
      <c r="AG577" s="9">
        <v>245</v>
      </c>
      <c r="AH577" s="9">
        <v>0.27825448853179285</v>
      </c>
      <c r="AI577" s="9">
        <v>44</v>
      </c>
      <c r="AJ577" s="9">
        <v>2.0929487179487181</v>
      </c>
      <c r="AK577" s="9" t="s">
        <v>248</v>
      </c>
      <c r="AL577" s="9">
        <v>0</v>
      </c>
      <c r="AM577" s="9"/>
      <c r="AN577" s="9"/>
      <c r="AO577" s="73">
        <v>0</v>
      </c>
      <c r="AP577" s="80">
        <v>0</v>
      </c>
      <c r="AQ577" s="80">
        <v>0</v>
      </c>
      <c r="AR577" s="224">
        <v>70</v>
      </c>
      <c r="AS577" s="224" t="s">
        <v>248</v>
      </c>
      <c r="AT577" s="11">
        <v>2499.386</v>
      </c>
      <c r="AU577" s="11">
        <v>0</v>
      </c>
      <c r="AV577" s="11">
        <v>0</v>
      </c>
      <c r="AW577" s="11">
        <v>70</v>
      </c>
      <c r="AX577" s="203" t="s">
        <v>248</v>
      </c>
      <c r="AY577" s="235" t="s">
        <v>248</v>
      </c>
      <c r="AZ577" s="138">
        <v>27329</v>
      </c>
      <c r="BA577" s="188" t="s">
        <v>248</v>
      </c>
      <c r="BB577" s="203" t="s">
        <v>248</v>
      </c>
      <c r="BC577" s="158" t="s">
        <v>248</v>
      </c>
      <c r="BD577" s="217" t="s">
        <v>61</v>
      </c>
      <c r="BE577" s="201" t="s">
        <v>62</v>
      </c>
      <c r="BF577" s="201" t="s">
        <v>63</v>
      </c>
      <c r="BG577" s="201" t="s">
        <v>196</v>
      </c>
      <c r="BH577" s="456" t="s">
        <v>515</v>
      </c>
      <c r="BI577" s="218" t="s">
        <v>68</v>
      </c>
      <c r="BJ577" s="370">
        <v>214</v>
      </c>
      <c r="BK577" s="370">
        <v>4</v>
      </c>
      <c r="BL577" s="219" t="s">
        <v>65</v>
      </c>
      <c r="BM577" s="52"/>
      <c r="BN577" s="218" t="s">
        <v>343</v>
      </c>
      <c r="BO577" s="217" t="s">
        <v>54</v>
      </c>
      <c r="BP577" s="201" t="s">
        <v>699</v>
      </c>
      <c r="BQ577" s="52" t="s">
        <v>715</v>
      </c>
    </row>
    <row r="578" spans="1:69" ht="16.5" thickBot="1">
      <c r="A578" s="207" t="s">
        <v>37</v>
      </c>
      <c r="B578" s="208" t="s">
        <v>40</v>
      </c>
      <c r="C578" s="202" t="s">
        <v>35</v>
      </c>
      <c r="D578" s="210" t="s">
        <v>182</v>
      </c>
      <c r="E578" s="24" t="s">
        <v>597</v>
      </c>
      <c r="F578" s="86">
        <v>49</v>
      </c>
      <c r="G578" s="80">
        <v>0</v>
      </c>
      <c r="H578" s="204"/>
      <c r="I578" s="204"/>
      <c r="J578" s="204"/>
      <c r="K578" s="204"/>
      <c r="L578" s="80">
        <v>0</v>
      </c>
      <c r="M578" s="203"/>
      <c r="N578" s="52">
        <v>1</v>
      </c>
      <c r="O578" s="204"/>
      <c r="P578" s="204"/>
      <c r="Q578" s="11">
        <v>5.8778978366999999</v>
      </c>
      <c r="R578" s="204"/>
      <c r="S578" s="204"/>
      <c r="T578" s="53">
        <v>7.9249999999999998</v>
      </c>
      <c r="U578" s="204"/>
      <c r="V578" s="204"/>
      <c r="W578" s="11">
        <v>5.5508161224489001</v>
      </c>
      <c r="X578" s="204"/>
      <c r="Y578" s="204"/>
      <c r="Z578" s="53">
        <v>7.6374999999999993</v>
      </c>
      <c r="AA578" s="204"/>
      <c r="AB578" s="204"/>
      <c r="AC578" s="204"/>
      <c r="AD578" s="204"/>
      <c r="AE578" s="204"/>
      <c r="AF578" s="9">
        <v>3.694181571758929</v>
      </c>
      <c r="AG578" s="9">
        <v>336</v>
      </c>
      <c r="AH578" s="9">
        <v>0.50869630411922739</v>
      </c>
      <c r="AI578" s="9">
        <v>10</v>
      </c>
      <c r="AJ578" s="9">
        <v>2.5632352941176473</v>
      </c>
      <c r="AK578" s="9" t="s">
        <v>248</v>
      </c>
      <c r="AL578" s="9">
        <v>47</v>
      </c>
      <c r="AM578" s="9">
        <v>3.6954407543396881</v>
      </c>
      <c r="AN578" s="9">
        <v>3.7121212121212119</v>
      </c>
      <c r="AO578" s="73">
        <v>0</v>
      </c>
      <c r="AP578" s="80">
        <v>0</v>
      </c>
      <c r="AQ578" s="80">
        <v>0</v>
      </c>
      <c r="AR578" s="224">
        <v>98</v>
      </c>
      <c r="AS578" s="224" t="s">
        <v>248</v>
      </c>
      <c r="AT578" s="11">
        <v>3498.145</v>
      </c>
      <c r="AU578" s="11">
        <v>0</v>
      </c>
      <c r="AV578" s="11">
        <v>0</v>
      </c>
      <c r="AW578" s="11">
        <v>98</v>
      </c>
      <c r="AX578" s="203" t="s">
        <v>248</v>
      </c>
      <c r="AY578" s="235" t="s">
        <v>248</v>
      </c>
      <c r="AZ578" s="138">
        <v>83408</v>
      </c>
      <c r="BA578" s="188" t="s">
        <v>248</v>
      </c>
      <c r="BB578" s="203" t="s">
        <v>248</v>
      </c>
      <c r="BC578" s="158" t="s">
        <v>248</v>
      </c>
      <c r="BD578" s="217" t="s">
        <v>61</v>
      </c>
      <c r="BE578" s="201" t="s">
        <v>62</v>
      </c>
      <c r="BF578" s="201" t="s">
        <v>63</v>
      </c>
      <c r="BG578" s="201" t="s">
        <v>196</v>
      </c>
      <c r="BH578" s="456" t="s">
        <v>515</v>
      </c>
      <c r="BI578" s="218" t="s">
        <v>64</v>
      </c>
      <c r="BJ578" s="370">
        <v>214</v>
      </c>
      <c r="BK578" s="370">
        <v>1</v>
      </c>
      <c r="BL578" s="219" t="s">
        <v>65</v>
      </c>
      <c r="BM578" s="52"/>
      <c r="BN578" s="218" t="s">
        <v>343</v>
      </c>
      <c r="BO578" s="217" t="s">
        <v>54</v>
      </c>
      <c r="BP578" s="201" t="s">
        <v>699</v>
      </c>
      <c r="BQ578" s="52" t="s">
        <v>715</v>
      </c>
    </row>
    <row r="579" spans="1:69" ht="16.5" thickBot="1">
      <c r="A579" s="207" t="s">
        <v>37</v>
      </c>
      <c r="B579" s="208" t="s">
        <v>40</v>
      </c>
      <c r="C579" s="202" t="s">
        <v>35</v>
      </c>
      <c r="D579" s="210" t="s">
        <v>182</v>
      </c>
      <c r="E579" s="24" t="s">
        <v>597</v>
      </c>
      <c r="F579" s="86">
        <v>45</v>
      </c>
      <c r="G579" s="80">
        <v>5</v>
      </c>
      <c r="H579" s="204"/>
      <c r="I579" s="204"/>
      <c r="J579" s="204"/>
      <c r="K579" s="204"/>
      <c r="L579" s="80">
        <v>0</v>
      </c>
      <c r="M579" s="203"/>
      <c r="N579" s="52">
        <v>0</v>
      </c>
      <c r="O579" s="204"/>
      <c r="P579" s="204"/>
      <c r="Q579" s="11">
        <v>7.3940999249999999</v>
      </c>
      <c r="R579" s="204"/>
      <c r="S579" s="204"/>
      <c r="T579" s="53">
        <v>13.5</v>
      </c>
      <c r="U579" s="204"/>
      <c r="V579" s="204"/>
      <c r="W579" s="11">
        <v>7.2585999499999998</v>
      </c>
      <c r="X579" s="204"/>
      <c r="Y579" s="204"/>
      <c r="Z579" s="53">
        <v>13.5</v>
      </c>
      <c r="AA579" s="204"/>
      <c r="AB579" s="204"/>
      <c r="AC579" s="204"/>
      <c r="AD579" s="204"/>
      <c r="AE579" s="204"/>
      <c r="AF579" s="9">
        <v>3.3127821511881699</v>
      </c>
      <c r="AG579" s="9">
        <v>275</v>
      </c>
      <c r="AH579" s="9">
        <v>0.52619247450461926</v>
      </c>
      <c r="AI579" s="9">
        <v>20</v>
      </c>
      <c r="AJ579" s="9">
        <v>2.1944444444444446</v>
      </c>
      <c r="AK579" s="9" t="s">
        <v>248</v>
      </c>
      <c r="AL579" s="9">
        <v>38</v>
      </c>
      <c r="AM579" s="9">
        <v>3.3123496313740439</v>
      </c>
      <c r="AN579" s="9">
        <v>3.3485576923076925</v>
      </c>
      <c r="AO579" s="73">
        <v>0</v>
      </c>
      <c r="AP579" s="80">
        <v>0</v>
      </c>
      <c r="AQ579" s="80">
        <v>0</v>
      </c>
      <c r="AR579" s="224">
        <v>80</v>
      </c>
      <c r="AS579" s="224" t="s">
        <v>248</v>
      </c>
      <c r="AT579" s="11">
        <v>2789.4920000000002</v>
      </c>
      <c r="AU579" s="11">
        <v>68.991</v>
      </c>
      <c r="AV579" s="11">
        <v>0</v>
      </c>
      <c r="AW579" s="11">
        <v>80</v>
      </c>
      <c r="AX579" s="203" t="s">
        <v>248</v>
      </c>
      <c r="AY579" s="235" t="s">
        <v>248</v>
      </c>
      <c r="AZ579" s="138">
        <v>83408</v>
      </c>
      <c r="BA579" s="188" t="s">
        <v>248</v>
      </c>
      <c r="BB579" s="203" t="s">
        <v>248</v>
      </c>
      <c r="BC579" s="158" t="s">
        <v>248</v>
      </c>
      <c r="BD579" s="217" t="s">
        <v>61</v>
      </c>
      <c r="BE579" s="201" t="s">
        <v>62</v>
      </c>
      <c r="BF579" s="201" t="s">
        <v>63</v>
      </c>
      <c r="BG579" s="201" t="s">
        <v>196</v>
      </c>
      <c r="BH579" s="456" t="s">
        <v>515</v>
      </c>
      <c r="BI579" s="218" t="s">
        <v>66</v>
      </c>
      <c r="BJ579" s="370">
        <v>214</v>
      </c>
      <c r="BK579" s="370">
        <v>7</v>
      </c>
      <c r="BL579" s="219" t="s">
        <v>65</v>
      </c>
      <c r="BM579" s="52"/>
      <c r="BN579" s="218" t="s">
        <v>343</v>
      </c>
      <c r="BO579" s="217" t="s">
        <v>54</v>
      </c>
      <c r="BP579" s="201" t="s">
        <v>699</v>
      </c>
      <c r="BQ579" s="52" t="s">
        <v>715</v>
      </c>
    </row>
    <row r="580" spans="1:69" ht="16.5" thickBot="1">
      <c r="A580" s="207" t="s">
        <v>37</v>
      </c>
      <c r="B580" s="208" t="s">
        <v>40</v>
      </c>
      <c r="C580" s="202" t="s">
        <v>35</v>
      </c>
      <c r="D580" s="210" t="s">
        <v>182</v>
      </c>
      <c r="E580" s="24" t="s">
        <v>597</v>
      </c>
      <c r="F580" s="86">
        <v>50</v>
      </c>
      <c r="G580" s="80">
        <v>0</v>
      </c>
      <c r="H580" s="204"/>
      <c r="I580" s="204"/>
      <c r="J580" s="204"/>
      <c r="K580" s="204"/>
      <c r="L580" s="80">
        <v>0</v>
      </c>
      <c r="M580" s="203"/>
      <c r="N580" s="52">
        <v>1</v>
      </c>
      <c r="O580" s="204"/>
      <c r="P580" s="204"/>
      <c r="Q580" s="11">
        <v>7.5937999400000002</v>
      </c>
      <c r="R580" s="204"/>
      <c r="S580" s="204"/>
      <c r="T580" s="53">
        <v>9.25</v>
      </c>
      <c r="U580" s="204"/>
      <c r="V580" s="204"/>
      <c r="W580" s="11">
        <v>7.6703999600000001</v>
      </c>
      <c r="X580" s="204"/>
      <c r="Y580" s="204"/>
      <c r="Z580" s="53">
        <v>8.9642857142857135</v>
      </c>
      <c r="AA580" s="204"/>
      <c r="AB580" s="204"/>
      <c r="AC580" s="204"/>
      <c r="AD580" s="204"/>
      <c r="AE580" s="204"/>
      <c r="AF580" s="9">
        <v>3.4269940555095668</v>
      </c>
      <c r="AG580" s="9">
        <v>336</v>
      </c>
      <c r="AH580" s="9">
        <v>0.51978655211787372</v>
      </c>
      <c r="AI580" s="9">
        <v>10</v>
      </c>
      <c r="AJ580" s="9">
        <v>2.5043103448275863</v>
      </c>
      <c r="AK580" s="9" t="s">
        <v>248</v>
      </c>
      <c r="AL580" s="9">
        <v>48</v>
      </c>
      <c r="AM580" s="9">
        <v>3.4269940555095668</v>
      </c>
      <c r="AN580" s="9">
        <v>3.5161764705882352</v>
      </c>
      <c r="AO580" s="73">
        <v>0</v>
      </c>
      <c r="AP580" s="80">
        <v>0</v>
      </c>
      <c r="AQ580" s="80">
        <v>0</v>
      </c>
      <c r="AR580" s="224">
        <v>100</v>
      </c>
      <c r="AS580" s="224" t="s">
        <v>248</v>
      </c>
      <c r="AT580" s="11">
        <v>3509.4589999999998</v>
      </c>
      <c r="AU580" s="11">
        <v>69.728999999999999</v>
      </c>
      <c r="AV580" s="11">
        <v>0</v>
      </c>
      <c r="AW580" s="11">
        <v>100</v>
      </c>
      <c r="AX580" s="203" t="s">
        <v>248</v>
      </c>
      <c r="AY580" s="235" t="s">
        <v>248</v>
      </c>
      <c r="AZ580" s="138">
        <v>83408</v>
      </c>
      <c r="BA580" s="188" t="s">
        <v>248</v>
      </c>
      <c r="BB580" s="203" t="s">
        <v>248</v>
      </c>
      <c r="BC580" s="158" t="s">
        <v>248</v>
      </c>
      <c r="BD580" s="217" t="s">
        <v>61</v>
      </c>
      <c r="BE580" s="201" t="s">
        <v>62</v>
      </c>
      <c r="BF580" s="201" t="s">
        <v>63</v>
      </c>
      <c r="BG580" s="201" t="s">
        <v>196</v>
      </c>
      <c r="BH580" s="456" t="s">
        <v>515</v>
      </c>
      <c r="BI580" s="218" t="s">
        <v>67</v>
      </c>
      <c r="BJ580" s="370">
        <v>214</v>
      </c>
      <c r="BK580" s="370">
        <v>3</v>
      </c>
      <c r="BL580" s="219" t="s">
        <v>65</v>
      </c>
      <c r="BM580" s="52"/>
      <c r="BN580" s="218" t="s">
        <v>343</v>
      </c>
      <c r="BO580" s="217" t="s">
        <v>54</v>
      </c>
      <c r="BP580" s="201" t="s">
        <v>699</v>
      </c>
      <c r="BQ580" s="52" t="s">
        <v>715</v>
      </c>
    </row>
    <row r="581" spans="1:69" ht="16.5" thickBot="1">
      <c r="A581" s="207" t="s">
        <v>37</v>
      </c>
      <c r="B581" s="208" t="s">
        <v>40</v>
      </c>
      <c r="C581" s="202" t="s">
        <v>35</v>
      </c>
      <c r="D581" s="210" t="s">
        <v>182</v>
      </c>
      <c r="E581" s="24" t="s">
        <v>597</v>
      </c>
      <c r="F581" s="86">
        <v>45</v>
      </c>
      <c r="G581" s="80">
        <v>1</v>
      </c>
      <c r="H581" s="204"/>
      <c r="I581" s="204"/>
      <c r="J581" s="204"/>
      <c r="K581" s="204"/>
      <c r="L581" s="80">
        <v>0</v>
      </c>
      <c r="M581" s="203"/>
      <c r="N581" s="52">
        <v>0</v>
      </c>
      <c r="O581" s="204"/>
      <c r="P581" s="204"/>
      <c r="Q581" s="11">
        <v>7.9444317954999999</v>
      </c>
      <c r="R581" s="204"/>
      <c r="S581" s="204"/>
      <c r="T581" s="53">
        <v>9.8999999999999986</v>
      </c>
      <c r="U581" s="204"/>
      <c r="V581" s="204"/>
      <c r="W581" s="11">
        <v>7.9040681818180998</v>
      </c>
      <c r="X581" s="204"/>
      <c r="Y581" s="204"/>
      <c r="Z581" s="53">
        <v>9.8999999999999986</v>
      </c>
      <c r="AA581" s="204"/>
      <c r="AB581" s="204"/>
      <c r="AC581" s="204"/>
      <c r="AD581" s="204"/>
      <c r="AE581" s="204"/>
      <c r="AF581" s="9">
        <v>2.7163945663542974</v>
      </c>
      <c r="AG581" s="9">
        <v>294</v>
      </c>
      <c r="AH581" s="9">
        <v>0.34371736987911172</v>
      </c>
      <c r="AI581" s="9">
        <v>57</v>
      </c>
      <c r="AJ581" s="9">
        <v>2.0132075471698112</v>
      </c>
      <c r="AK581" s="9" t="s">
        <v>248</v>
      </c>
      <c r="AL581" s="9">
        <v>0</v>
      </c>
      <c r="AM581" s="9"/>
      <c r="AN581" s="9"/>
      <c r="AO581" s="73">
        <v>0</v>
      </c>
      <c r="AP581" s="80">
        <v>0</v>
      </c>
      <c r="AQ581" s="80">
        <v>0</v>
      </c>
      <c r="AR581" s="224">
        <v>88</v>
      </c>
      <c r="AS581" s="224" t="s">
        <v>248</v>
      </c>
      <c r="AT581" s="11">
        <v>3036.7379999999998</v>
      </c>
      <c r="AU581" s="11">
        <v>120.32899999999999</v>
      </c>
      <c r="AV581" s="11">
        <v>0</v>
      </c>
      <c r="AW581" s="11">
        <v>88</v>
      </c>
      <c r="AX581" s="203" t="s">
        <v>248</v>
      </c>
      <c r="AY581" s="235" t="s">
        <v>248</v>
      </c>
      <c r="AZ581" s="138">
        <v>83408</v>
      </c>
      <c r="BA581" s="188" t="s">
        <v>248</v>
      </c>
      <c r="BB581" s="203" t="s">
        <v>248</v>
      </c>
      <c r="BC581" s="158" t="s">
        <v>248</v>
      </c>
      <c r="BD581" s="217" t="s">
        <v>61</v>
      </c>
      <c r="BE581" s="201" t="s">
        <v>62</v>
      </c>
      <c r="BF581" s="201" t="s">
        <v>63</v>
      </c>
      <c r="BG581" s="201" t="s">
        <v>196</v>
      </c>
      <c r="BH581" s="456" t="s">
        <v>515</v>
      </c>
      <c r="BI581" s="218" t="s">
        <v>68</v>
      </c>
      <c r="BJ581" s="370">
        <v>214</v>
      </c>
      <c r="BK581" s="370">
        <v>4</v>
      </c>
      <c r="BL581" s="219" t="s">
        <v>65</v>
      </c>
      <c r="BM581" s="52"/>
      <c r="BN581" s="218" t="s">
        <v>343</v>
      </c>
      <c r="BO581" s="217" t="s">
        <v>54</v>
      </c>
      <c r="BP581" s="201" t="s">
        <v>699</v>
      </c>
      <c r="BQ581" s="52" t="s">
        <v>715</v>
      </c>
    </row>
    <row r="582" spans="1:69" ht="16.5" thickBot="1">
      <c r="A582" s="207" t="s">
        <v>37</v>
      </c>
      <c r="B582" s="208" t="s">
        <v>40</v>
      </c>
      <c r="C582" s="202" t="s">
        <v>35</v>
      </c>
      <c r="D582" s="210" t="s">
        <v>182</v>
      </c>
      <c r="E582" s="24" t="s">
        <v>672</v>
      </c>
      <c r="F582" s="86">
        <v>62</v>
      </c>
      <c r="G582" s="80">
        <v>0</v>
      </c>
      <c r="H582" s="204"/>
      <c r="I582" s="204"/>
      <c r="J582" s="204"/>
      <c r="K582" s="204"/>
      <c r="L582" s="80">
        <v>0</v>
      </c>
      <c r="M582" s="203"/>
      <c r="N582" s="52">
        <v>0</v>
      </c>
      <c r="O582" s="204"/>
      <c r="P582" s="204"/>
      <c r="Q582" s="11">
        <v>5.8571773226000001</v>
      </c>
      <c r="R582" s="204"/>
      <c r="S582" s="204"/>
      <c r="T582" s="53">
        <v>7.9499999999999993</v>
      </c>
      <c r="U582" s="204"/>
      <c r="V582" s="204"/>
      <c r="W582" s="11">
        <v>5.6154352741934996</v>
      </c>
      <c r="X582" s="204"/>
      <c r="Y582" s="204"/>
      <c r="Z582" s="53">
        <v>7.9499999999999993</v>
      </c>
      <c r="AA582" s="204"/>
      <c r="AB582" s="204"/>
      <c r="AC582" s="204"/>
      <c r="AD582" s="204"/>
      <c r="AE582" s="204"/>
      <c r="AF582" s="9">
        <v>3.7495852750017895</v>
      </c>
      <c r="AG582" s="9">
        <v>434</v>
      </c>
      <c r="AH582" s="9">
        <v>0.43604899698317418</v>
      </c>
      <c r="AI582" s="9">
        <v>11</v>
      </c>
      <c r="AJ582" s="9">
        <v>2.9458333333333333</v>
      </c>
      <c r="AK582" s="9" t="s">
        <v>248</v>
      </c>
      <c r="AL582" s="9">
        <v>62</v>
      </c>
      <c r="AM582" s="9">
        <v>3.7495852750017895</v>
      </c>
      <c r="AN582" s="9">
        <v>3.7636054421768708</v>
      </c>
      <c r="AO582" s="73">
        <v>0</v>
      </c>
      <c r="AP582" s="80">
        <v>0</v>
      </c>
      <c r="AQ582" s="80">
        <v>0</v>
      </c>
      <c r="AR582" s="224">
        <v>124</v>
      </c>
      <c r="AS582" s="224" t="s">
        <v>248</v>
      </c>
      <c r="AT582" s="11">
        <v>4705.2719999999999</v>
      </c>
      <c r="AU582" s="11">
        <v>0</v>
      </c>
      <c r="AV582" s="11">
        <v>0</v>
      </c>
      <c r="AW582" s="11">
        <v>124</v>
      </c>
      <c r="AX582" s="203" t="s">
        <v>248</v>
      </c>
      <c r="AY582" s="235" t="s">
        <v>248</v>
      </c>
      <c r="AZ582" s="138">
        <v>79253</v>
      </c>
      <c r="BA582" s="188" t="s">
        <v>248</v>
      </c>
      <c r="BB582" s="203" t="s">
        <v>248</v>
      </c>
      <c r="BC582" s="158" t="s">
        <v>248</v>
      </c>
      <c r="BD582" s="217" t="s">
        <v>61</v>
      </c>
      <c r="BE582" s="201" t="s">
        <v>62</v>
      </c>
      <c r="BF582" s="201" t="s">
        <v>63</v>
      </c>
      <c r="BG582" s="201" t="s">
        <v>196</v>
      </c>
      <c r="BH582" s="456" t="s">
        <v>511</v>
      </c>
      <c r="BI582" s="218" t="s">
        <v>64</v>
      </c>
      <c r="BJ582" s="370">
        <v>214</v>
      </c>
      <c r="BK582" s="370">
        <v>1</v>
      </c>
      <c r="BL582" s="219" t="s">
        <v>65</v>
      </c>
      <c r="BM582" s="52"/>
      <c r="BN582" s="218" t="s">
        <v>343</v>
      </c>
      <c r="BO582" s="217" t="s">
        <v>54</v>
      </c>
      <c r="BP582" s="201" t="s">
        <v>699</v>
      </c>
      <c r="BQ582" s="52" t="s">
        <v>715</v>
      </c>
    </row>
    <row r="583" spans="1:69" ht="16.5" thickBot="1">
      <c r="A583" s="207" t="s">
        <v>37</v>
      </c>
      <c r="B583" s="208" t="s">
        <v>40</v>
      </c>
      <c r="C583" s="202" t="s">
        <v>35</v>
      </c>
      <c r="D583" s="210" t="s">
        <v>182</v>
      </c>
      <c r="E583" s="24" t="s">
        <v>672</v>
      </c>
      <c r="F583" s="86">
        <v>52</v>
      </c>
      <c r="G583" s="80">
        <v>0</v>
      </c>
      <c r="H583" s="204"/>
      <c r="I583" s="204"/>
      <c r="J583" s="204"/>
      <c r="K583" s="204"/>
      <c r="L583" s="80">
        <v>0</v>
      </c>
      <c r="M583" s="203"/>
      <c r="N583" s="52">
        <v>0</v>
      </c>
      <c r="O583" s="204"/>
      <c r="P583" s="204"/>
      <c r="Q583" s="11">
        <v>7.1972306731</v>
      </c>
      <c r="R583" s="204"/>
      <c r="S583" s="204"/>
      <c r="T583" s="53">
        <v>12.6</v>
      </c>
      <c r="U583" s="204"/>
      <c r="V583" s="204"/>
      <c r="W583" s="11">
        <v>7.1601345192307004</v>
      </c>
      <c r="X583" s="204"/>
      <c r="Y583" s="204"/>
      <c r="Z583" s="53">
        <v>12.7</v>
      </c>
      <c r="AA583" s="204"/>
      <c r="AB583" s="204"/>
      <c r="AC583" s="204"/>
      <c r="AD583" s="204"/>
      <c r="AE583" s="204"/>
      <c r="AF583" s="9">
        <v>3.3166758241234247</v>
      </c>
      <c r="AG583" s="9">
        <v>364</v>
      </c>
      <c r="AH583" s="9">
        <v>0.4723194115158908</v>
      </c>
      <c r="AI583" s="9">
        <v>21</v>
      </c>
      <c r="AJ583" s="9">
        <v>2.4300000000000002</v>
      </c>
      <c r="AK583" s="9" t="s">
        <v>248</v>
      </c>
      <c r="AL583" s="9">
        <v>52</v>
      </c>
      <c r="AM583" s="9">
        <v>3.3166758241234247</v>
      </c>
      <c r="AN583" s="9">
        <v>3.3883928571428572</v>
      </c>
      <c r="AO583" s="73">
        <v>0</v>
      </c>
      <c r="AP583" s="80">
        <v>0</v>
      </c>
      <c r="AQ583" s="80">
        <v>0</v>
      </c>
      <c r="AR583" s="224">
        <v>104</v>
      </c>
      <c r="AS583" s="224" t="s">
        <v>248</v>
      </c>
      <c r="AT583" s="11">
        <v>3965.049</v>
      </c>
      <c r="AU583" s="11">
        <v>0</v>
      </c>
      <c r="AV583" s="11">
        <v>0</v>
      </c>
      <c r="AW583" s="11">
        <v>104</v>
      </c>
      <c r="AX583" s="203" t="s">
        <v>248</v>
      </c>
      <c r="AY583" s="235" t="s">
        <v>248</v>
      </c>
      <c r="AZ583" s="138">
        <v>79253</v>
      </c>
      <c r="BA583" s="188" t="s">
        <v>248</v>
      </c>
      <c r="BB583" s="203" t="s">
        <v>248</v>
      </c>
      <c r="BC583" s="158" t="s">
        <v>248</v>
      </c>
      <c r="BD583" s="217" t="s">
        <v>61</v>
      </c>
      <c r="BE583" s="201" t="s">
        <v>62</v>
      </c>
      <c r="BF583" s="201" t="s">
        <v>63</v>
      </c>
      <c r="BG583" s="201" t="s">
        <v>196</v>
      </c>
      <c r="BH583" s="456" t="s">
        <v>511</v>
      </c>
      <c r="BI583" s="218" t="s">
        <v>66</v>
      </c>
      <c r="BJ583" s="370">
        <v>214</v>
      </c>
      <c r="BK583" s="370">
        <v>7</v>
      </c>
      <c r="BL583" s="219" t="s">
        <v>65</v>
      </c>
      <c r="BM583" s="52"/>
      <c r="BN583" s="218" t="s">
        <v>343</v>
      </c>
      <c r="BO583" s="217" t="s">
        <v>54</v>
      </c>
      <c r="BP583" s="201" t="s">
        <v>699</v>
      </c>
      <c r="BQ583" s="52" t="s">
        <v>715</v>
      </c>
    </row>
    <row r="584" spans="1:69" ht="16.5" thickBot="1">
      <c r="A584" s="207" t="s">
        <v>37</v>
      </c>
      <c r="B584" s="208" t="s">
        <v>40</v>
      </c>
      <c r="C584" s="202" t="s">
        <v>35</v>
      </c>
      <c r="D584" s="210" t="s">
        <v>182</v>
      </c>
      <c r="E584" s="24" t="s">
        <v>672</v>
      </c>
      <c r="F584" s="86">
        <v>50</v>
      </c>
      <c r="G584" s="80">
        <v>0</v>
      </c>
      <c r="H584" s="204"/>
      <c r="I584" s="204"/>
      <c r="J584" s="204"/>
      <c r="K584" s="204"/>
      <c r="L584" s="80">
        <v>0</v>
      </c>
      <c r="M584" s="203"/>
      <c r="N584" s="52">
        <v>0</v>
      </c>
      <c r="O584" s="204"/>
      <c r="P584" s="204"/>
      <c r="Q584" s="11">
        <v>7.0039199200000004</v>
      </c>
      <c r="R584" s="204"/>
      <c r="S584" s="204"/>
      <c r="T584" s="53">
        <v>8.4499999999999993</v>
      </c>
      <c r="U584" s="204"/>
      <c r="V584" s="204"/>
      <c r="W584" s="11">
        <v>7.1492598799999998</v>
      </c>
      <c r="X584" s="204"/>
      <c r="Y584" s="204"/>
      <c r="Z584" s="53">
        <v>8.25</v>
      </c>
      <c r="AA584" s="204"/>
      <c r="AB584" s="204"/>
      <c r="AC584" s="204"/>
      <c r="AD584" s="204"/>
      <c r="AE584" s="204"/>
      <c r="AF584" s="9">
        <v>3.4258285813672198</v>
      </c>
      <c r="AG584" s="9">
        <v>350</v>
      </c>
      <c r="AH584" s="9">
        <v>0.50150000132635253</v>
      </c>
      <c r="AI584" s="9">
        <v>21</v>
      </c>
      <c r="AJ584" s="9">
        <v>2.390625</v>
      </c>
      <c r="AK584" s="9" t="s">
        <v>248</v>
      </c>
      <c r="AL584" s="9">
        <v>49</v>
      </c>
      <c r="AM584" s="9">
        <v>3.4379883486744958</v>
      </c>
      <c r="AN584" s="9">
        <v>3.5254491017964074</v>
      </c>
      <c r="AO584" s="73">
        <v>0</v>
      </c>
      <c r="AP584" s="80">
        <v>0</v>
      </c>
      <c r="AQ584" s="80">
        <v>0</v>
      </c>
      <c r="AR584" s="224">
        <v>100</v>
      </c>
      <c r="AS584" s="224" t="s">
        <v>248</v>
      </c>
      <c r="AT584" s="11">
        <v>3803.8020000000001</v>
      </c>
      <c r="AU584" s="11">
        <v>0</v>
      </c>
      <c r="AV584" s="11">
        <v>0</v>
      </c>
      <c r="AW584" s="11">
        <v>100</v>
      </c>
      <c r="AX584" s="203" t="s">
        <v>248</v>
      </c>
      <c r="AY584" s="235" t="s">
        <v>248</v>
      </c>
      <c r="AZ584" s="138">
        <v>79253</v>
      </c>
      <c r="BA584" s="188" t="s">
        <v>248</v>
      </c>
      <c r="BB584" s="203" t="s">
        <v>248</v>
      </c>
      <c r="BC584" s="158" t="s">
        <v>248</v>
      </c>
      <c r="BD584" s="217" t="s">
        <v>61</v>
      </c>
      <c r="BE584" s="201" t="s">
        <v>62</v>
      </c>
      <c r="BF584" s="201" t="s">
        <v>63</v>
      </c>
      <c r="BG584" s="201" t="s">
        <v>196</v>
      </c>
      <c r="BH584" s="456" t="s">
        <v>511</v>
      </c>
      <c r="BI584" s="218" t="s">
        <v>67</v>
      </c>
      <c r="BJ584" s="370">
        <v>214</v>
      </c>
      <c r="BK584" s="370">
        <v>3</v>
      </c>
      <c r="BL584" s="219" t="s">
        <v>65</v>
      </c>
      <c r="BM584" s="52"/>
      <c r="BN584" s="218" t="s">
        <v>343</v>
      </c>
      <c r="BO584" s="217" t="s">
        <v>54</v>
      </c>
      <c r="BP584" s="201" t="s">
        <v>699</v>
      </c>
      <c r="BQ584" s="52" t="s">
        <v>715</v>
      </c>
    </row>
    <row r="585" spans="1:69" ht="16.5" thickBot="1">
      <c r="A585" s="207" t="s">
        <v>37</v>
      </c>
      <c r="B585" s="208" t="s">
        <v>40</v>
      </c>
      <c r="C585" s="202" t="s">
        <v>35</v>
      </c>
      <c r="D585" s="210" t="s">
        <v>182</v>
      </c>
      <c r="E585" s="24" t="s">
        <v>672</v>
      </c>
      <c r="F585" s="86">
        <v>16</v>
      </c>
      <c r="G585" s="80">
        <v>0</v>
      </c>
      <c r="H585" s="204"/>
      <c r="I585" s="204"/>
      <c r="J585" s="204"/>
      <c r="K585" s="204"/>
      <c r="L585" s="80">
        <v>0</v>
      </c>
      <c r="M585" s="203"/>
      <c r="N585" s="52">
        <v>0</v>
      </c>
      <c r="O585" s="204"/>
      <c r="P585" s="204"/>
      <c r="Q585" s="11">
        <v>6.4818125000000002</v>
      </c>
      <c r="R585" s="204"/>
      <c r="S585" s="204"/>
      <c r="T585" s="53">
        <v>8.1</v>
      </c>
      <c r="U585" s="204"/>
      <c r="V585" s="204"/>
      <c r="W585" s="11">
        <v>6.5898749375000003</v>
      </c>
      <c r="X585" s="204"/>
      <c r="Y585" s="204"/>
      <c r="Z585" s="53">
        <v>8.6</v>
      </c>
      <c r="AA585" s="204"/>
      <c r="AB585" s="204"/>
      <c r="AC585" s="204"/>
      <c r="AD585" s="204"/>
      <c r="AE585" s="204"/>
      <c r="AF585" s="9">
        <v>2.9466326467844906</v>
      </c>
      <c r="AG585" s="9">
        <v>112</v>
      </c>
      <c r="AH585" s="9">
        <v>0.52078345964557271</v>
      </c>
      <c r="AI585" s="9">
        <v>25</v>
      </c>
      <c r="AJ585" s="9">
        <v>1.7000000000000002</v>
      </c>
      <c r="AK585" s="9" t="s">
        <v>248</v>
      </c>
      <c r="AL585" s="9">
        <v>0</v>
      </c>
      <c r="AM585" s="9"/>
      <c r="AN585" s="9"/>
      <c r="AO585" s="73">
        <v>0</v>
      </c>
      <c r="AP585" s="80">
        <v>0</v>
      </c>
      <c r="AQ585" s="80">
        <v>0</v>
      </c>
      <c r="AR585" s="224">
        <v>32</v>
      </c>
      <c r="AS585" s="224" t="s">
        <v>248</v>
      </c>
      <c r="AT585" s="11">
        <v>1102.877</v>
      </c>
      <c r="AU585" s="11">
        <v>109.209</v>
      </c>
      <c r="AV585" s="11">
        <v>0</v>
      </c>
      <c r="AW585" s="11">
        <v>32</v>
      </c>
      <c r="AX585" s="203" t="s">
        <v>248</v>
      </c>
      <c r="AY585" s="235" t="s">
        <v>248</v>
      </c>
      <c r="AZ585" s="138">
        <v>79253</v>
      </c>
      <c r="BA585" s="188" t="s">
        <v>248</v>
      </c>
      <c r="BB585" s="203" t="s">
        <v>248</v>
      </c>
      <c r="BC585" s="158" t="s">
        <v>248</v>
      </c>
      <c r="BD585" s="217" t="s">
        <v>61</v>
      </c>
      <c r="BE585" s="201" t="s">
        <v>62</v>
      </c>
      <c r="BF585" s="201" t="s">
        <v>63</v>
      </c>
      <c r="BG585" s="201" t="s">
        <v>196</v>
      </c>
      <c r="BH585" s="456" t="s">
        <v>511</v>
      </c>
      <c r="BI585" s="218" t="s">
        <v>68</v>
      </c>
      <c r="BJ585" s="370">
        <v>214</v>
      </c>
      <c r="BK585" s="370">
        <v>4</v>
      </c>
      <c r="BL585" s="219" t="s">
        <v>65</v>
      </c>
      <c r="BM585" s="52"/>
      <c r="BN585" s="218" t="s">
        <v>343</v>
      </c>
      <c r="BO585" s="217" t="s">
        <v>54</v>
      </c>
      <c r="BP585" s="201" t="s">
        <v>699</v>
      </c>
      <c r="BQ585" s="52" t="s">
        <v>715</v>
      </c>
    </row>
    <row r="586" spans="1:69" ht="16.5" thickBot="1">
      <c r="A586" s="207" t="s">
        <v>37</v>
      </c>
      <c r="B586" s="208" t="s">
        <v>40</v>
      </c>
      <c r="C586" s="202" t="s">
        <v>35</v>
      </c>
      <c r="D586" s="210" t="s">
        <v>182</v>
      </c>
      <c r="E586" s="24" t="s">
        <v>628</v>
      </c>
      <c r="F586" s="86">
        <v>41</v>
      </c>
      <c r="G586" s="80">
        <v>0</v>
      </c>
      <c r="H586" s="204"/>
      <c r="I586" s="204"/>
      <c r="J586" s="204"/>
      <c r="K586" s="204"/>
      <c r="L586" s="80">
        <v>0</v>
      </c>
      <c r="M586" s="203"/>
      <c r="N586" s="52">
        <v>0</v>
      </c>
      <c r="O586" s="204"/>
      <c r="P586" s="204"/>
      <c r="Q586" s="11">
        <v>6.2261218293000002</v>
      </c>
      <c r="R586" s="204"/>
      <c r="S586" s="204"/>
      <c r="T586" s="53">
        <v>10.474999999999998</v>
      </c>
      <c r="U586" s="204"/>
      <c r="V586" s="204"/>
      <c r="W586" s="11">
        <v>5.9549509756096999</v>
      </c>
      <c r="X586" s="204"/>
      <c r="Y586" s="204"/>
      <c r="Z586" s="53">
        <v>10.474999999999998</v>
      </c>
      <c r="AA586" s="204"/>
      <c r="AB586" s="204"/>
      <c r="AC586" s="204"/>
      <c r="AD586" s="204"/>
      <c r="AE586" s="204"/>
      <c r="AF586" s="9">
        <v>3.5684669175629833</v>
      </c>
      <c r="AG586" s="9">
        <v>287</v>
      </c>
      <c r="AH586" s="9">
        <v>0.53869992321400784</v>
      </c>
      <c r="AI586" s="9">
        <v>16</v>
      </c>
      <c r="AJ586" s="9">
        <v>2.4083333333333332</v>
      </c>
      <c r="AK586" s="9" t="s">
        <v>248</v>
      </c>
      <c r="AL586" s="9">
        <v>41</v>
      </c>
      <c r="AM586" s="9">
        <v>3.5684669175629833</v>
      </c>
      <c r="AN586" s="9">
        <v>3.6709039548022599</v>
      </c>
      <c r="AO586" s="73">
        <v>0</v>
      </c>
      <c r="AP586" s="80">
        <v>0</v>
      </c>
      <c r="AQ586" s="80">
        <v>0</v>
      </c>
      <c r="AR586" s="224">
        <v>82</v>
      </c>
      <c r="AS586" s="224" t="s">
        <v>248</v>
      </c>
      <c r="AT586" s="11">
        <v>2925.8649999999998</v>
      </c>
      <c r="AU586" s="11">
        <v>0</v>
      </c>
      <c r="AV586" s="11">
        <v>0</v>
      </c>
      <c r="AW586" s="11">
        <v>82</v>
      </c>
      <c r="AX586" s="203" t="s">
        <v>248</v>
      </c>
      <c r="AY586" s="235" t="s">
        <v>248</v>
      </c>
      <c r="AZ586" s="138">
        <v>42919</v>
      </c>
      <c r="BA586" s="188" t="s">
        <v>248</v>
      </c>
      <c r="BB586" s="203" t="s">
        <v>248</v>
      </c>
      <c r="BC586" s="158" t="s">
        <v>248</v>
      </c>
      <c r="BD586" s="217" t="s">
        <v>61</v>
      </c>
      <c r="BE586" s="201" t="s">
        <v>62</v>
      </c>
      <c r="BF586" s="201" t="s">
        <v>63</v>
      </c>
      <c r="BG586" s="201" t="s">
        <v>196</v>
      </c>
      <c r="BH586" s="456" t="s">
        <v>515</v>
      </c>
      <c r="BI586" s="218" t="s">
        <v>64</v>
      </c>
      <c r="BJ586" s="370">
        <v>214</v>
      </c>
      <c r="BK586" s="370">
        <v>1</v>
      </c>
      <c r="BL586" s="219" t="s">
        <v>65</v>
      </c>
      <c r="BM586" s="52"/>
      <c r="BN586" s="218" t="s">
        <v>343</v>
      </c>
      <c r="BO586" s="217" t="s">
        <v>54</v>
      </c>
      <c r="BP586" s="201" t="s">
        <v>699</v>
      </c>
      <c r="BQ586" s="52" t="s">
        <v>715</v>
      </c>
    </row>
    <row r="587" spans="1:69" ht="16.5" thickBot="1">
      <c r="A587" s="207" t="s">
        <v>37</v>
      </c>
      <c r="B587" s="208" t="s">
        <v>40</v>
      </c>
      <c r="C587" s="202" t="s">
        <v>35</v>
      </c>
      <c r="D587" s="210" t="s">
        <v>182</v>
      </c>
      <c r="E587" s="24" t="s">
        <v>628</v>
      </c>
      <c r="F587" s="86">
        <v>38</v>
      </c>
      <c r="G587" s="80">
        <v>4</v>
      </c>
      <c r="H587" s="204"/>
      <c r="I587" s="204"/>
      <c r="J587" s="204"/>
      <c r="K587" s="204"/>
      <c r="L587" s="80">
        <v>0</v>
      </c>
      <c r="M587" s="203"/>
      <c r="N587" s="52">
        <v>0</v>
      </c>
      <c r="O587" s="204"/>
      <c r="P587" s="204"/>
      <c r="Q587" s="11">
        <v>6.7864116471000004</v>
      </c>
      <c r="R587" s="204"/>
      <c r="S587" s="204"/>
      <c r="T587" s="53">
        <v>12.149999999999999</v>
      </c>
      <c r="U587" s="204"/>
      <c r="V587" s="204"/>
      <c r="W587" s="11">
        <v>6.5530292352941002</v>
      </c>
      <c r="X587" s="204"/>
      <c r="Y587" s="204"/>
      <c r="Z587" s="53">
        <v>12.149999999999999</v>
      </c>
      <c r="AA587" s="204"/>
      <c r="AB587" s="204"/>
      <c r="AC587" s="204"/>
      <c r="AD587" s="204"/>
      <c r="AE587" s="204"/>
      <c r="AF587" s="9">
        <v>3.3199159638220528</v>
      </c>
      <c r="AG587" s="9">
        <v>238</v>
      </c>
      <c r="AH587" s="9">
        <v>0.5015002489870477</v>
      </c>
      <c r="AI587" s="9">
        <v>20</v>
      </c>
      <c r="AJ587" s="9">
        <v>2.2974999999999999</v>
      </c>
      <c r="AK587" s="9" t="s">
        <v>248</v>
      </c>
      <c r="AL587" s="9">
        <v>33</v>
      </c>
      <c r="AM587" s="9">
        <v>3.3368398245278899</v>
      </c>
      <c r="AN587" s="9">
        <v>3.45703125</v>
      </c>
      <c r="AO587" s="73">
        <v>0</v>
      </c>
      <c r="AP587" s="80">
        <v>0</v>
      </c>
      <c r="AQ587" s="80">
        <v>0</v>
      </c>
      <c r="AR587" s="224">
        <v>68</v>
      </c>
      <c r="AS587" s="224" t="s">
        <v>248</v>
      </c>
      <c r="AT587" s="11">
        <v>2425.848</v>
      </c>
      <c r="AU587" s="11">
        <v>0</v>
      </c>
      <c r="AV587" s="11">
        <v>0</v>
      </c>
      <c r="AW587" s="11">
        <v>68</v>
      </c>
      <c r="AX587" s="203" t="s">
        <v>248</v>
      </c>
      <c r="AY587" s="235" t="s">
        <v>248</v>
      </c>
      <c r="AZ587" s="138">
        <v>42919</v>
      </c>
      <c r="BA587" s="188" t="s">
        <v>248</v>
      </c>
      <c r="BB587" s="203" t="s">
        <v>248</v>
      </c>
      <c r="BC587" s="158" t="s">
        <v>248</v>
      </c>
      <c r="BD587" s="217" t="s">
        <v>61</v>
      </c>
      <c r="BE587" s="201" t="s">
        <v>62</v>
      </c>
      <c r="BF587" s="201" t="s">
        <v>63</v>
      </c>
      <c r="BG587" s="201" t="s">
        <v>196</v>
      </c>
      <c r="BH587" s="456" t="s">
        <v>515</v>
      </c>
      <c r="BI587" s="218" t="s">
        <v>66</v>
      </c>
      <c r="BJ587" s="370">
        <v>214</v>
      </c>
      <c r="BK587" s="370">
        <v>7</v>
      </c>
      <c r="BL587" s="219" t="s">
        <v>65</v>
      </c>
      <c r="BM587" s="52"/>
      <c r="BN587" s="218" t="s">
        <v>343</v>
      </c>
      <c r="BO587" s="217" t="s">
        <v>54</v>
      </c>
      <c r="BP587" s="201" t="s">
        <v>699</v>
      </c>
      <c r="BQ587" s="52" t="s">
        <v>715</v>
      </c>
    </row>
    <row r="588" spans="1:69" ht="16.5" thickBot="1">
      <c r="A588" s="207" t="s">
        <v>37</v>
      </c>
      <c r="B588" s="208" t="s">
        <v>40</v>
      </c>
      <c r="C588" s="202" t="s">
        <v>35</v>
      </c>
      <c r="D588" s="210" t="s">
        <v>182</v>
      </c>
      <c r="E588" s="24" t="s">
        <v>628</v>
      </c>
      <c r="F588" s="86">
        <v>43</v>
      </c>
      <c r="G588" s="80">
        <v>0</v>
      </c>
      <c r="H588" s="204"/>
      <c r="I588" s="204"/>
      <c r="J588" s="204"/>
      <c r="K588" s="204"/>
      <c r="L588" s="80">
        <v>1</v>
      </c>
      <c r="M588" s="203"/>
      <c r="N588" s="52">
        <v>0</v>
      </c>
      <c r="O588" s="204"/>
      <c r="P588" s="204"/>
      <c r="Q588" s="11">
        <v>6.8106901904999999</v>
      </c>
      <c r="R588" s="204"/>
      <c r="S588" s="204"/>
      <c r="T588" s="53">
        <v>8.3166666666666664</v>
      </c>
      <c r="U588" s="204"/>
      <c r="V588" s="204"/>
      <c r="W588" s="11">
        <v>6.9699045476189996</v>
      </c>
      <c r="X588" s="204"/>
      <c r="Y588" s="204"/>
      <c r="Z588" s="53">
        <v>7.9928571428571429</v>
      </c>
      <c r="AA588" s="204"/>
      <c r="AB588" s="204"/>
      <c r="AC588" s="204"/>
      <c r="AD588" s="204"/>
      <c r="AE588" s="204"/>
      <c r="AF588" s="9">
        <v>3.4472165623354534</v>
      </c>
      <c r="AG588" s="9">
        <v>294</v>
      </c>
      <c r="AH588" s="9">
        <v>0.47430860882398218</v>
      </c>
      <c r="AI588" s="9">
        <v>12</v>
      </c>
      <c r="AJ588" s="9">
        <v>2.5299999999999998</v>
      </c>
      <c r="AK588" s="9" t="s">
        <v>248</v>
      </c>
      <c r="AL588" s="9">
        <v>41</v>
      </c>
      <c r="AM588" s="9">
        <v>3.4573519258964351</v>
      </c>
      <c r="AN588" s="9">
        <v>3.5506535947712417</v>
      </c>
      <c r="AO588" s="73">
        <v>0</v>
      </c>
      <c r="AP588" s="80">
        <v>0</v>
      </c>
      <c r="AQ588" s="80">
        <v>0</v>
      </c>
      <c r="AR588" s="224">
        <v>86</v>
      </c>
      <c r="AS588" s="224" t="s">
        <v>248</v>
      </c>
      <c r="AT588" s="11">
        <v>3035.45</v>
      </c>
      <c r="AU588" s="11">
        <v>14.423</v>
      </c>
      <c r="AV588" s="11">
        <v>0</v>
      </c>
      <c r="AW588" s="11">
        <v>86</v>
      </c>
      <c r="AX588" s="203" t="s">
        <v>248</v>
      </c>
      <c r="AY588" s="235" t="s">
        <v>248</v>
      </c>
      <c r="AZ588" s="138">
        <v>42919</v>
      </c>
      <c r="BA588" s="188" t="s">
        <v>248</v>
      </c>
      <c r="BB588" s="203" t="s">
        <v>248</v>
      </c>
      <c r="BC588" s="158" t="s">
        <v>248</v>
      </c>
      <c r="BD588" s="217" t="s">
        <v>61</v>
      </c>
      <c r="BE588" s="201" t="s">
        <v>62</v>
      </c>
      <c r="BF588" s="201" t="s">
        <v>63</v>
      </c>
      <c r="BG588" s="201" t="s">
        <v>196</v>
      </c>
      <c r="BH588" s="456" t="s">
        <v>515</v>
      </c>
      <c r="BI588" s="218" t="s">
        <v>67</v>
      </c>
      <c r="BJ588" s="370">
        <v>214</v>
      </c>
      <c r="BK588" s="370">
        <v>3</v>
      </c>
      <c r="BL588" s="219" t="s">
        <v>65</v>
      </c>
      <c r="BM588" s="52"/>
      <c r="BN588" s="218" t="s">
        <v>343</v>
      </c>
      <c r="BO588" s="217" t="s">
        <v>54</v>
      </c>
      <c r="BP588" s="201" t="s">
        <v>699</v>
      </c>
      <c r="BQ588" s="52" t="s">
        <v>715</v>
      </c>
    </row>
    <row r="589" spans="1:69" ht="16.5" thickBot="1">
      <c r="A589" s="207" t="s">
        <v>37</v>
      </c>
      <c r="B589" s="208" t="s">
        <v>40</v>
      </c>
      <c r="C589" s="202" t="s">
        <v>35</v>
      </c>
      <c r="D589" s="210" t="s">
        <v>182</v>
      </c>
      <c r="E589" s="24" t="s">
        <v>628</v>
      </c>
      <c r="F589" s="86">
        <v>38</v>
      </c>
      <c r="G589" s="80">
        <v>0</v>
      </c>
      <c r="H589" s="204"/>
      <c r="I589" s="204"/>
      <c r="J589" s="204"/>
      <c r="K589" s="204"/>
      <c r="L589" s="80">
        <v>0</v>
      </c>
      <c r="M589" s="203"/>
      <c r="N589" s="52">
        <v>0</v>
      </c>
      <c r="O589" s="204"/>
      <c r="P589" s="204"/>
      <c r="Q589" s="11">
        <v>8.3553157104999993</v>
      </c>
      <c r="R589" s="204"/>
      <c r="S589" s="204"/>
      <c r="T589" s="53">
        <v>10.275</v>
      </c>
      <c r="U589" s="204"/>
      <c r="V589" s="204"/>
      <c r="W589" s="11">
        <v>8.4532894210526006</v>
      </c>
      <c r="X589" s="204"/>
      <c r="Y589" s="204"/>
      <c r="Z589" s="53">
        <v>10.525</v>
      </c>
      <c r="AA589" s="204"/>
      <c r="AB589" s="204"/>
      <c r="AC589" s="204"/>
      <c r="AD589" s="204"/>
      <c r="AE589" s="204"/>
      <c r="AF589" s="9">
        <v>2.7112741396694107</v>
      </c>
      <c r="AG589" s="9">
        <v>259</v>
      </c>
      <c r="AH589" s="9">
        <v>0.33087236435279732</v>
      </c>
      <c r="AI589" s="9">
        <v>48</v>
      </c>
      <c r="AJ589" s="9">
        <v>2.061627906976744</v>
      </c>
      <c r="AK589" s="9" t="s">
        <v>248</v>
      </c>
      <c r="AL589" s="9">
        <v>0</v>
      </c>
      <c r="AM589" s="9"/>
      <c r="AN589" s="9"/>
      <c r="AO589" s="73">
        <v>0</v>
      </c>
      <c r="AP589" s="80">
        <v>0</v>
      </c>
      <c r="AQ589" s="80">
        <v>0</v>
      </c>
      <c r="AR589" s="224">
        <v>76</v>
      </c>
      <c r="AS589" s="224" t="s">
        <v>248</v>
      </c>
      <c r="AT589" s="11">
        <v>2707.134</v>
      </c>
      <c r="AU589" s="11">
        <v>0</v>
      </c>
      <c r="AV589" s="11">
        <v>0</v>
      </c>
      <c r="AW589" s="11">
        <v>76</v>
      </c>
      <c r="AX589" s="203" t="s">
        <v>248</v>
      </c>
      <c r="AY589" s="235" t="s">
        <v>248</v>
      </c>
      <c r="AZ589" s="138">
        <v>42919</v>
      </c>
      <c r="BA589" s="188" t="s">
        <v>248</v>
      </c>
      <c r="BB589" s="203" t="s">
        <v>248</v>
      </c>
      <c r="BC589" s="158" t="s">
        <v>248</v>
      </c>
      <c r="BD589" s="217" t="s">
        <v>61</v>
      </c>
      <c r="BE589" s="201" t="s">
        <v>62</v>
      </c>
      <c r="BF589" s="201" t="s">
        <v>63</v>
      </c>
      <c r="BG589" s="201" t="s">
        <v>196</v>
      </c>
      <c r="BH589" s="456" t="s">
        <v>515</v>
      </c>
      <c r="BI589" s="218" t="s">
        <v>68</v>
      </c>
      <c r="BJ589" s="370">
        <v>214</v>
      </c>
      <c r="BK589" s="370">
        <v>4</v>
      </c>
      <c r="BL589" s="219" t="s">
        <v>65</v>
      </c>
      <c r="BM589" s="52"/>
      <c r="BN589" s="218" t="s">
        <v>343</v>
      </c>
      <c r="BO589" s="217" t="s">
        <v>54</v>
      </c>
      <c r="BP589" s="201" t="s">
        <v>699</v>
      </c>
      <c r="BQ589" s="52" t="s">
        <v>715</v>
      </c>
    </row>
    <row r="590" spans="1:69" ht="16.5" thickBot="1">
      <c r="A590" s="207" t="s">
        <v>37</v>
      </c>
      <c r="B590" s="208" t="s">
        <v>40</v>
      </c>
      <c r="C590" s="202" t="s">
        <v>35</v>
      </c>
      <c r="D590" s="210" t="s">
        <v>182</v>
      </c>
      <c r="E590" s="24" t="s">
        <v>629</v>
      </c>
      <c r="F590" s="86">
        <v>43</v>
      </c>
      <c r="G590" s="80">
        <v>0</v>
      </c>
      <c r="H590" s="204"/>
      <c r="I590" s="204"/>
      <c r="J590" s="204"/>
      <c r="K590" s="204"/>
      <c r="L590" s="80">
        <v>0</v>
      </c>
      <c r="M590" s="203"/>
      <c r="N590" s="52">
        <v>0</v>
      </c>
      <c r="O590" s="204"/>
      <c r="P590" s="204"/>
      <c r="Q590" s="11">
        <v>5.6311857907</v>
      </c>
      <c r="R590" s="204"/>
      <c r="S590" s="204"/>
      <c r="T590" s="53">
        <v>7.7125000000000004</v>
      </c>
      <c r="U590" s="204"/>
      <c r="V590" s="204"/>
      <c r="W590" s="11">
        <v>5.3421858837208998</v>
      </c>
      <c r="X590" s="204"/>
      <c r="Y590" s="204"/>
      <c r="Z590" s="53">
        <v>7.7125000000000004</v>
      </c>
      <c r="AA590" s="204"/>
      <c r="AB590" s="204"/>
      <c r="AC590" s="204"/>
      <c r="AD590" s="204"/>
      <c r="AE590" s="204"/>
      <c r="AF590" s="9">
        <v>3.5285382167841512</v>
      </c>
      <c r="AG590" s="9">
        <v>301</v>
      </c>
      <c r="AH590" s="9">
        <v>0.47542019649323436</v>
      </c>
      <c r="AI590" s="9">
        <v>10</v>
      </c>
      <c r="AJ590" s="9">
        <v>2.5615853658536585</v>
      </c>
      <c r="AK590" s="9" t="s">
        <v>248</v>
      </c>
      <c r="AL590" s="9">
        <v>40</v>
      </c>
      <c r="AM590" s="9">
        <v>3.5687142942632946</v>
      </c>
      <c r="AN590" s="9">
        <v>3.6461988304093569</v>
      </c>
      <c r="AO590" s="73">
        <v>0</v>
      </c>
      <c r="AP590" s="80">
        <v>0</v>
      </c>
      <c r="AQ590" s="80">
        <v>0</v>
      </c>
      <c r="AR590" s="224">
        <v>86</v>
      </c>
      <c r="AS590" s="224" t="s">
        <v>248</v>
      </c>
      <c r="AT590" s="11">
        <v>3028.63</v>
      </c>
      <c r="AU590" s="11">
        <v>48.512999999999998</v>
      </c>
      <c r="AV590" s="11">
        <v>0</v>
      </c>
      <c r="AW590" s="11">
        <v>86</v>
      </c>
      <c r="AX590" s="203" t="s">
        <v>248</v>
      </c>
      <c r="AY590" s="235" t="s">
        <v>248</v>
      </c>
      <c r="AZ590" s="138">
        <v>32812</v>
      </c>
      <c r="BA590" s="188" t="s">
        <v>248</v>
      </c>
      <c r="BB590" s="203" t="s">
        <v>248</v>
      </c>
      <c r="BC590" s="158" t="s">
        <v>248</v>
      </c>
      <c r="BD590" s="217" t="s">
        <v>61</v>
      </c>
      <c r="BE590" s="201" t="s">
        <v>62</v>
      </c>
      <c r="BF590" s="201" t="s">
        <v>63</v>
      </c>
      <c r="BG590" s="201" t="s">
        <v>196</v>
      </c>
      <c r="BH590" s="456" t="s">
        <v>515</v>
      </c>
      <c r="BI590" s="218" t="s">
        <v>64</v>
      </c>
      <c r="BJ590" s="370">
        <v>214</v>
      </c>
      <c r="BK590" s="370">
        <v>1</v>
      </c>
      <c r="BL590" s="219" t="s">
        <v>65</v>
      </c>
      <c r="BM590" s="52"/>
      <c r="BN590" s="218" t="s">
        <v>343</v>
      </c>
      <c r="BO590" s="217" t="s">
        <v>54</v>
      </c>
      <c r="BP590" s="201" t="s">
        <v>699</v>
      </c>
      <c r="BQ590" s="52" t="s">
        <v>715</v>
      </c>
    </row>
    <row r="591" spans="1:69" ht="16.5" thickBot="1">
      <c r="A591" s="207" t="s">
        <v>37</v>
      </c>
      <c r="B591" s="208" t="s">
        <v>40</v>
      </c>
      <c r="C591" s="202" t="s">
        <v>35</v>
      </c>
      <c r="D591" s="210" t="s">
        <v>182</v>
      </c>
      <c r="E591" s="24" t="s">
        <v>629</v>
      </c>
      <c r="F591" s="86">
        <v>45</v>
      </c>
      <c r="G591" s="80">
        <v>6</v>
      </c>
      <c r="H591" s="204"/>
      <c r="I591" s="204"/>
      <c r="J591" s="204"/>
      <c r="K591" s="204"/>
      <c r="L591" s="80">
        <v>0</v>
      </c>
      <c r="M591" s="203"/>
      <c r="N591" s="52">
        <v>0</v>
      </c>
      <c r="O591" s="204"/>
      <c r="P591" s="204"/>
      <c r="Q591" s="11">
        <v>8.6797177691999998</v>
      </c>
      <c r="R591" s="204"/>
      <c r="S591" s="204"/>
      <c r="T591" s="53">
        <v>14.262499999999999</v>
      </c>
      <c r="U591" s="204"/>
      <c r="V591" s="204"/>
      <c r="W591" s="11">
        <v>8.4699998461538009</v>
      </c>
      <c r="X591" s="204"/>
      <c r="Y591" s="204"/>
      <c r="Z591" s="53">
        <v>14.024999999999999</v>
      </c>
      <c r="AA591" s="204"/>
      <c r="AB591" s="204"/>
      <c r="AC591" s="204"/>
      <c r="AD591" s="204"/>
      <c r="AE591" s="204"/>
      <c r="AF591" s="9">
        <v>3.3949084242621623</v>
      </c>
      <c r="AG591" s="9">
        <v>273</v>
      </c>
      <c r="AH591" s="9">
        <v>0.47156399659781995</v>
      </c>
      <c r="AI591" s="9">
        <v>12</v>
      </c>
      <c r="AJ591" s="9">
        <v>2.5183333333333335</v>
      </c>
      <c r="AK591" s="9" t="s">
        <v>248</v>
      </c>
      <c r="AL591" s="9">
        <v>38</v>
      </c>
      <c r="AM591" s="9">
        <v>3.4123308277667914</v>
      </c>
      <c r="AN591" s="9">
        <v>3.504032258064516</v>
      </c>
      <c r="AO591" s="73">
        <v>0</v>
      </c>
      <c r="AP591" s="80">
        <v>0</v>
      </c>
      <c r="AQ591" s="80">
        <v>0</v>
      </c>
      <c r="AR591" s="224">
        <v>78</v>
      </c>
      <c r="AS591" s="224" t="s">
        <v>248</v>
      </c>
      <c r="AT591" s="11">
        <v>2795.8220000000001</v>
      </c>
      <c r="AU591" s="11">
        <v>0</v>
      </c>
      <c r="AV591" s="11">
        <v>0</v>
      </c>
      <c r="AW591" s="11">
        <v>78</v>
      </c>
      <c r="AX591" s="203" t="s">
        <v>248</v>
      </c>
      <c r="AY591" s="235" t="s">
        <v>248</v>
      </c>
      <c r="AZ591" s="138">
        <v>32812</v>
      </c>
      <c r="BA591" s="188" t="s">
        <v>248</v>
      </c>
      <c r="BB591" s="203" t="s">
        <v>248</v>
      </c>
      <c r="BC591" s="158" t="s">
        <v>248</v>
      </c>
      <c r="BD591" s="217" t="s">
        <v>61</v>
      </c>
      <c r="BE591" s="201" t="s">
        <v>62</v>
      </c>
      <c r="BF591" s="201" t="s">
        <v>63</v>
      </c>
      <c r="BG591" s="201" t="s">
        <v>196</v>
      </c>
      <c r="BH591" s="456" t="s">
        <v>515</v>
      </c>
      <c r="BI591" s="218" t="s">
        <v>66</v>
      </c>
      <c r="BJ591" s="370">
        <v>214</v>
      </c>
      <c r="BK591" s="370">
        <v>7</v>
      </c>
      <c r="BL591" s="219" t="s">
        <v>65</v>
      </c>
      <c r="BM591" s="52"/>
      <c r="BN591" s="218" t="s">
        <v>343</v>
      </c>
      <c r="BO591" s="217" t="s">
        <v>54</v>
      </c>
      <c r="BP591" s="201" t="s">
        <v>699</v>
      </c>
      <c r="BQ591" s="52" t="s">
        <v>715</v>
      </c>
    </row>
    <row r="592" spans="1:69" ht="16.5" thickBot="1">
      <c r="A592" s="207" t="s">
        <v>37</v>
      </c>
      <c r="B592" s="208" t="s">
        <v>40</v>
      </c>
      <c r="C592" s="202" t="s">
        <v>35</v>
      </c>
      <c r="D592" s="210" t="s">
        <v>182</v>
      </c>
      <c r="E592" s="24" t="s">
        <v>629</v>
      </c>
      <c r="F592" s="86">
        <v>49</v>
      </c>
      <c r="G592" s="80">
        <v>0</v>
      </c>
      <c r="H592" s="204"/>
      <c r="I592" s="204"/>
      <c r="J592" s="204"/>
      <c r="K592" s="204"/>
      <c r="L592" s="80">
        <v>0</v>
      </c>
      <c r="M592" s="203"/>
      <c r="N592" s="52">
        <v>0</v>
      </c>
      <c r="O592" s="204"/>
      <c r="P592" s="204"/>
      <c r="Q592" s="11">
        <v>6.7285712653000003</v>
      </c>
      <c r="R592" s="204"/>
      <c r="S592" s="204"/>
      <c r="T592" s="53">
        <v>8.1374999999999993</v>
      </c>
      <c r="U592" s="204"/>
      <c r="V592" s="204"/>
      <c r="W592" s="11">
        <v>6.8532446938774996</v>
      </c>
      <c r="X592" s="204"/>
      <c r="Y592" s="204"/>
      <c r="Z592" s="53">
        <v>8.2749999999999986</v>
      </c>
      <c r="AA592" s="204"/>
      <c r="AB592" s="204"/>
      <c r="AC592" s="204"/>
      <c r="AD592" s="204"/>
      <c r="AE592" s="204"/>
      <c r="AF592" s="9">
        <v>3.4781851391403045</v>
      </c>
      <c r="AG592" s="9">
        <v>343</v>
      </c>
      <c r="AH592" s="9">
        <v>0.48117247076100095</v>
      </c>
      <c r="AI592" s="9">
        <v>19</v>
      </c>
      <c r="AJ592" s="9">
        <v>2.4421875000000002</v>
      </c>
      <c r="AK592" s="9" t="s">
        <v>248</v>
      </c>
      <c r="AL592" s="9">
        <v>48</v>
      </c>
      <c r="AM592" s="9">
        <v>3.4808035790920258</v>
      </c>
      <c r="AN592" s="9">
        <v>3.5775401069518717</v>
      </c>
      <c r="AO592" s="73">
        <v>0</v>
      </c>
      <c r="AP592" s="80">
        <v>0</v>
      </c>
      <c r="AQ592" s="80">
        <v>0</v>
      </c>
      <c r="AR592" s="224">
        <v>98</v>
      </c>
      <c r="AS592" s="224" t="s">
        <v>248</v>
      </c>
      <c r="AT592" s="11">
        <v>3489.6379999999999</v>
      </c>
      <c r="AU592" s="11">
        <v>22.094000000000001</v>
      </c>
      <c r="AV592" s="11">
        <v>0</v>
      </c>
      <c r="AW592" s="11">
        <v>98</v>
      </c>
      <c r="AX592" s="203" t="s">
        <v>248</v>
      </c>
      <c r="AY592" s="235" t="s">
        <v>248</v>
      </c>
      <c r="AZ592" s="138">
        <v>32812</v>
      </c>
      <c r="BA592" s="188" t="s">
        <v>248</v>
      </c>
      <c r="BB592" s="203" t="s">
        <v>248</v>
      </c>
      <c r="BC592" s="158" t="s">
        <v>248</v>
      </c>
      <c r="BD592" s="217" t="s">
        <v>61</v>
      </c>
      <c r="BE592" s="201" t="s">
        <v>62</v>
      </c>
      <c r="BF592" s="201" t="s">
        <v>63</v>
      </c>
      <c r="BG592" s="201" t="s">
        <v>196</v>
      </c>
      <c r="BH592" s="456" t="s">
        <v>515</v>
      </c>
      <c r="BI592" s="218" t="s">
        <v>67</v>
      </c>
      <c r="BJ592" s="370">
        <v>214</v>
      </c>
      <c r="BK592" s="370">
        <v>3</v>
      </c>
      <c r="BL592" s="219" t="s">
        <v>65</v>
      </c>
      <c r="BM592" s="52"/>
      <c r="BN592" s="218" t="s">
        <v>343</v>
      </c>
      <c r="BO592" s="217" t="s">
        <v>54</v>
      </c>
      <c r="BP592" s="201" t="s">
        <v>699</v>
      </c>
      <c r="BQ592" s="52" t="s">
        <v>715</v>
      </c>
    </row>
    <row r="593" spans="1:69" ht="16.5" thickBot="1">
      <c r="A593" s="207" t="s">
        <v>37</v>
      </c>
      <c r="B593" s="208" t="s">
        <v>40</v>
      </c>
      <c r="C593" s="202" t="s">
        <v>35</v>
      </c>
      <c r="D593" s="210" t="s">
        <v>182</v>
      </c>
      <c r="E593" s="24" t="s">
        <v>629</v>
      </c>
      <c r="F593" s="86">
        <v>48</v>
      </c>
      <c r="G593" s="80">
        <v>0</v>
      </c>
      <c r="H593" s="204"/>
      <c r="I593" s="204"/>
      <c r="J593" s="204"/>
      <c r="K593" s="204"/>
      <c r="L593" s="80">
        <v>0</v>
      </c>
      <c r="M593" s="203"/>
      <c r="N593" s="52">
        <v>0</v>
      </c>
      <c r="O593" s="204"/>
      <c r="P593" s="204"/>
      <c r="Q593" s="11">
        <v>7.8869166041999996</v>
      </c>
      <c r="R593" s="204"/>
      <c r="S593" s="204"/>
      <c r="T593" s="53">
        <v>9.2999999999999972</v>
      </c>
      <c r="U593" s="204"/>
      <c r="V593" s="204"/>
      <c r="W593" s="11">
        <v>7.9855623749999998</v>
      </c>
      <c r="X593" s="204"/>
      <c r="Y593" s="204"/>
      <c r="Z593" s="53">
        <v>9.6499999999999986</v>
      </c>
      <c r="AA593" s="204"/>
      <c r="AB593" s="204"/>
      <c r="AC593" s="204"/>
      <c r="AD593" s="204"/>
      <c r="AE593" s="204"/>
      <c r="AF593" s="9">
        <v>2.7495535814336365</v>
      </c>
      <c r="AG593" s="9">
        <v>336</v>
      </c>
      <c r="AH593" s="9">
        <v>0.31594318468488491</v>
      </c>
      <c r="AI593" s="9">
        <v>51</v>
      </c>
      <c r="AJ593" s="9">
        <v>2.1023255813953488</v>
      </c>
      <c r="AK593" s="9" t="s">
        <v>248</v>
      </c>
      <c r="AL593" s="9">
        <v>0</v>
      </c>
      <c r="AM593" s="9"/>
      <c r="AN593" s="9"/>
      <c r="AO593" s="73">
        <v>0</v>
      </c>
      <c r="AP593" s="80">
        <v>0</v>
      </c>
      <c r="AQ593" s="80">
        <v>0</v>
      </c>
      <c r="AR593" s="224">
        <v>96</v>
      </c>
      <c r="AS593" s="224" t="s">
        <v>248</v>
      </c>
      <c r="AT593" s="11">
        <v>3437.3429999999998</v>
      </c>
      <c r="AU593" s="11">
        <v>0</v>
      </c>
      <c r="AV593" s="11">
        <v>0</v>
      </c>
      <c r="AW593" s="11">
        <v>96</v>
      </c>
      <c r="AX593" s="203" t="s">
        <v>248</v>
      </c>
      <c r="AY593" s="235" t="s">
        <v>248</v>
      </c>
      <c r="AZ593" s="138">
        <v>32812</v>
      </c>
      <c r="BA593" s="188" t="s">
        <v>248</v>
      </c>
      <c r="BB593" s="203" t="s">
        <v>248</v>
      </c>
      <c r="BC593" s="158" t="s">
        <v>248</v>
      </c>
      <c r="BD593" s="217" t="s">
        <v>61</v>
      </c>
      <c r="BE593" s="201" t="s">
        <v>62</v>
      </c>
      <c r="BF593" s="201" t="s">
        <v>63</v>
      </c>
      <c r="BG593" s="201" t="s">
        <v>196</v>
      </c>
      <c r="BH593" s="456" t="s">
        <v>515</v>
      </c>
      <c r="BI593" s="218" t="s">
        <v>68</v>
      </c>
      <c r="BJ593" s="370">
        <v>214</v>
      </c>
      <c r="BK593" s="370">
        <v>4</v>
      </c>
      <c r="BL593" s="219" t="s">
        <v>65</v>
      </c>
      <c r="BM593" s="52"/>
      <c r="BN593" s="218" t="s">
        <v>343</v>
      </c>
      <c r="BO593" s="217" t="s">
        <v>54</v>
      </c>
      <c r="BP593" s="201" t="s">
        <v>699</v>
      </c>
      <c r="BQ593" s="52" t="s">
        <v>715</v>
      </c>
    </row>
    <row r="594" spans="1:69" ht="16.5" thickBot="1">
      <c r="A594" s="207" t="s">
        <v>37</v>
      </c>
      <c r="B594" s="208" t="s">
        <v>40</v>
      </c>
      <c r="C594" s="202" t="s">
        <v>35</v>
      </c>
      <c r="D594" s="210" t="s">
        <v>182</v>
      </c>
      <c r="E594" s="24" t="s">
        <v>596</v>
      </c>
      <c r="F594" s="86">
        <v>44</v>
      </c>
      <c r="G594" s="80">
        <v>0</v>
      </c>
      <c r="H594" s="204"/>
      <c r="I594" s="204"/>
      <c r="J594" s="204"/>
      <c r="K594" s="204"/>
      <c r="L594" s="80">
        <v>0</v>
      </c>
      <c r="M594" s="203"/>
      <c r="N594" s="52">
        <v>0</v>
      </c>
      <c r="O594" s="204"/>
      <c r="P594" s="204"/>
      <c r="Q594" s="11">
        <v>6.1172042045000001</v>
      </c>
      <c r="R594" s="204"/>
      <c r="S594" s="204"/>
      <c r="T594" s="53">
        <v>8.8999999999999986</v>
      </c>
      <c r="U594" s="204"/>
      <c r="V594" s="204"/>
      <c r="W594" s="11">
        <v>5.8631587500000002</v>
      </c>
      <c r="X594" s="204"/>
      <c r="Y594" s="204"/>
      <c r="Z594" s="53">
        <v>8.6999999999999993</v>
      </c>
      <c r="AA594" s="204"/>
      <c r="AB594" s="204"/>
      <c r="AC594" s="204"/>
      <c r="AD594" s="204"/>
      <c r="AE594" s="204"/>
      <c r="AF594" s="9">
        <v>3.6182143107637184</v>
      </c>
      <c r="AG594" s="9">
        <v>308</v>
      </c>
      <c r="AH594" s="9">
        <v>0.4363640880357802</v>
      </c>
      <c r="AI594" s="9">
        <v>8</v>
      </c>
      <c r="AJ594" s="9">
        <v>2.6275862068965519</v>
      </c>
      <c r="AK594" s="9" t="s">
        <v>248</v>
      </c>
      <c r="AL594" s="9">
        <v>44</v>
      </c>
      <c r="AM594" s="9">
        <v>3.6182143107637184</v>
      </c>
      <c r="AN594" s="9">
        <v>3.6757425742574257</v>
      </c>
      <c r="AO594" s="73">
        <v>0</v>
      </c>
      <c r="AP594" s="80">
        <v>0</v>
      </c>
      <c r="AQ594" s="80">
        <v>0</v>
      </c>
      <c r="AR594" s="224">
        <v>88</v>
      </c>
      <c r="AS594" s="224" t="s">
        <v>248</v>
      </c>
      <c r="AT594" s="11">
        <v>3167.2159999999999</v>
      </c>
      <c r="AU594" s="11">
        <v>0</v>
      </c>
      <c r="AV594" s="11">
        <v>0</v>
      </c>
      <c r="AW594" s="11">
        <v>88</v>
      </c>
      <c r="AX594" s="203" t="s">
        <v>248</v>
      </c>
      <c r="AY594" s="235" t="s">
        <v>248</v>
      </c>
      <c r="AZ594" s="138">
        <v>28181</v>
      </c>
      <c r="BA594" s="188" t="s">
        <v>248</v>
      </c>
      <c r="BB594" s="203" t="s">
        <v>248</v>
      </c>
      <c r="BC594" s="158" t="s">
        <v>248</v>
      </c>
      <c r="BD594" s="217" t="s">
        <v>61</v>
      </c>
      <c r="BE594" s="201" t="s">
        <v>62</v>
      </c>
      <c r="BF594" s="201" t="s">
        <v>63</v>
      </c>
      <c r="BG594" s="201" t="s">
        <v>196</v>
      </c>
      <c r="BH594" s="218" t="s">
        <v>712</v>
      </c>
      <c r="BI594" s="218" t="s">
        <v>64</v>
      </c>
      <c r="BJ594" s="370">
        <v>214</v>
      </c>
      <c r="BK594" s="370">
        <v>1</v>
      </c>
      <c r="BL594" s="219" t="s">
        <v>65</v>
      </c>
      <c r="BM594" s="52"/>
      <c r="BN594" s="218" t="s">
        <v>343</v>
      </c>
      <c r="BO594" s="217" t="s">
        <v>54</v>
      </c>
      <c r="BP594" s="201" t="s">
        <v>699</v>
      </c>
      <c r="BQ594" s="52" t="s">
        <v>715</v>
      </c>
    </row>
    <row r="595" spans="1:69" ht="16.5" thickBot="1">
      <c r="A595" s="207" t="s">
        <v>37</v>
      </c>
      <c r="B595" s="208" t="s">
        <v>40</v>
      </c>
      <c r="C595" s="202" t="s">
        <v>35</v>
      </c>
      <c r="D595" s="210" t="s">
        <v>182</v>
      </c>
      <c r="E595" s="24" t="s">
        <v>596</v>
      </c>
      <c r="F595" s="86">
        <v>42</v>
      </c>
      <c r="G595" s="80">
        <v>1</v>
      </c>
      <c r="H595" s="204"/>
      <c r="I595" s="204"/>
      <c r="J595" s="204"/>
      <c r="K595" s="204"/>
      <c r="L595" s="80">
        <v>0</v>
      </c>
      <c r="M595" s="203"/>
      <c r="N595" s="52">
        <v>0</v>
      </c>
      <c r="O595" s="204"/>
      <c r="P595" s="204"/>
      <c r="Q595" s="11">
        <v>6.9354388537</v>
      </c>
      <c r="R595" s="204"/>
      <c r="S595" s="204"/>
      <c r="T595" s="53">
        <v>13.237499999999999</v>
      </c>
      <c r="U595" s="204"/>
      <c r="V595" s="204"/>
      <c r="W595" s="11">
        <v>6.9211705121950997</v>
      </c>
      <c r="X595" s="204"/>
      <c r="Y595" s="204"/>
      <c r="Z595" s="53">
        <v>13.237499999999999</v>
      </c>
      <c r="AA595" s="204"/>
      <c r="AB595" s="204"/>
      <c r="AC595" s="204"/>
      <c r="AD595" s="204"/>
      <c r="AE595" s="204"/>
      <c r="AF595" s="9">
        <v>3.3568292702531979</v>
      </c>
      <c r="AG595" s="9">
        <v>287</v>
      </c>
      <c r="AH595" s="9">
        <v>0.50666833273427125</v>
      </c>
      <c r="AI595" s="9">
        <v>21</v>
      </c>
      <c r="AJ595" s="9">
        <v>2.3152777777777778</v>
      </c>
      <c r="AK595" s="9" t="s">
        <v>248</v>
      </c>
      <c r="AL595" s="9">
        <v>41</v>
      </c>
      <c r="AM595" s="9">
        <v>3.3568292702531979</v>
      </c>
      <c r="AN595" s="9">
        <v>3.4847560975609757</v>
      </c>
      <c r="AO595" s="73">
        <v>0</v>
      </c>
      <c r="AP595" s="80">
        <v>0</v>
      </c>
      <c r="AQ595" s="80">
        <v>0</v>
      </c>
      <c r="AR595" s="224">
        <v>82</v>
      </c>
      <c r="AS595" s="224" t="s">
        <v>248</v>
      </c>
      <c r="AT595" s="11">
        <v>2942.223</v>
      </c>
      <c r="AU595" s="11">
        <v>0</v>
      </c>
      <c r="AV595" s="11">
        <v>0</v>
      </c>
      <c r="AW595" s="11">
        <v>82</v>
      </c>
      <c r="AX595" s="203" t="s">
        <v>248</v>
      </c>
      <c r="AY595" s="235" t="s">
        <v>248</v>
      </c>
      <c r="AZ595" s="138">
        <v>28181</v>
      </c>
      <c r="BA595" s="188" t="s">
        <v>248</v>
      </c>
      <c r="BB595" s="203" t="s">
        <v>248</v>
      </c>
      <c r="BC595" s="158" t="s">
        <v>248</v>
      </c>
      <c r="BD595" s="217" t="s">
        <v>61</v>
      </c>
      <c r="BE595" s="201" t="s">
        <v>62</v>
      </c>
      <c r="BF595" s="201" t="s">
        <v>63</v>
      </c>
      <c r="BG595" s="201" t="s">
        <v>196</v>
      </c>
      <c r="BH595" s="218" t="s">
        <v>712</v>
      </c>
      <c r="BI595" s="218" t="s">
        <v>66</v>
      </c>
      <c r="BJ595" s="370">
        <v>214</v>
      </c>
      <c r="BK595" s="370">
        <v>7</v>
      </c>
      <c r="BL595" s="219" t="s">
        <v>65</v>
      </c>
      <c r="BM595" s="52"/>
      <c r="BN595" s="218" t="s">
        <v>343</v>
      </c>
      <c r="BO595" s="217" t="s">
        <v>54</v>
      </c>
      <c r="BP595" s="201" t="s">
        <v>699</v>
      </c>
      <c r="BQ595" s="52" t="s">
        <v>715</v>
      </c>
    </row>
    <row r="596" spans="1:69" ht="16.5" thickBot="1">
      <c r="A596" s="207" t="s">
        <v>37</v>
      </c>
      <c r="B596" s="208" t="s">
        <v>40</v>
      </c>
      <c r="C596" s="202" t="s">
        <v>35</v>
      </c>
      <c r="D596" s="210" t="s">
        <v>182</v>
      </c>
      <c r="E596" s="24" t="s">
        <v>596</v>
      </c>
      <c r="F596" s="86">
        <v>46</v>
      </c>
      <c r="G596" s="80">
        <v>0</v>
      </c>
      <c r="H596" s="204"/>
      <c r="I596" s="204"/>
      <c r="J596" s="204"/>
      <c r="K596" s="204"/>
      <c r="L596" s="80">
        <v>0</v>
      </c>
      <c r="M596" s="203"/>
      <c r="N596" s="52">
        <v>0</v>
      </c>
      <c r="O596" s="204"/>
      <c r="P596" s="204"/>
      <c r="Q596" s="11">
        <v>6.8004996957000001</v>
      </c>
      <c r="R596" s="204"/>
      <c r="S596" s="204"/>
      <c r="T596" s="53">
        <v>8.4499999999999993</v>
      </c>
      <c r="U596" s="204"/>
      <c r="V596" s="204"/>
      <c r="W596" s="11">
        <v>7.0259780000000003</v>
      </c>
      <c r="X596" s="204"/>
      <c r="Y596" s="204"/>
      <c r="Z596" s="53">
        <v>8.4699999999999989</v>
      </c>
      <c r="AA596" s="204"/>
      <c r="AB596" s="204"/>
      <c r="AC596" s="204"/>
      <c r="AD596" s="204"/>
      <c r="AE596" s="204"/>
      <c r="AF596" s="9">
        <v>3.5545031246931664</v>
      </c>
      <c r="AG596" s="9">
        <v>322</v>
      </c>
      <c r="AH596" s="9">
        <v>0.45341826955331438</v>
      </c>
      <c r="AI596" s="9">
        <v>16</v>
      </c>
      <c r="AJ596" s="9">
        <v>2.5022727272727274</v>
      </c>
      <c r="AK596" s="9" t="s">
        <v>248</v>
      </c>
      <c r="AL596" s="9">
        <v>46</v>
      </c>
      <c r="AM596" s="9">
        <v>3.5545031246931664</v>
      </c>
      <c r="AN596" s="9">
        <v>3.6338383838383836</v>
      </c>
      <c r="AO596" s="73">
        <v>0</v>
      </c>
      <c r="AP596" s="80">
        <v>0</v>
      </c>
      <c r="AQ596" s="80">
        <v>0</v>
      </c>
      <c r="AR596" s="224">
        <v>92</v>
      </c>
      <c r="AS596" s="224" t="s">
        <v>248</v>
      </c>
      <c r="AT596" s="11">
        <v>3300.7060000000001</v>
      </c>
      <c r="AU596" s="11">
        <v>0</v>
      </c>
      <c r="AV596" s="11">
        <v>0</v>
      </c>
      <c r="AW596" s="11">
        <v>92</v>
      </c>
      <c r="AX596" s="203" t="s">
        <v>248</v>
      </c>
      <c r="AY596" s="235" t="s">
        <v>248</v>
      </c>
      <c r="AZ596" s="138">
        <v>28181</v>
      </c>
      <c r="BA596" s="188" t="s">
        <v>248</v>
      </c>
      <c r="BB596" s="203" t="s">
        <v>248</v>
      </c>
      <c r="BC596" s="158" t="s">
        <v>248</v>
      </c>
      <c r="BD596" s="217" t="s">
        <v>61</v>
      </c>
      <c r="BE596" s="201" t="s">
        <v>62</v>
      </c>
      <c r="BF596" s="201" t="s">
        <v>63</v>
      </c>
      <c r="BG596" s="201" t="s">
        <v>196</v>
      </c>
      <c r="BH596" s="218" t="s">
        <v>712</v>
      </c>
      <c r="BI596" s="218" t="s">
        <v>67</v>
      </c>
      <c r="BJ596" s="370">
        <v>214</v>
      </c>
      <c r="BK596" s="370">
        <v>3</v>
      </c>
      <c r="BL596" s="219" t="s">
        <v>65</v>
      </c>
      <c r="BM596" s="52"/>
      <c r="BN596" s="218" t="s">
        <v>343</v>
      </c>
      <c r="BO596" s="217" t="s">
        <v>54</v>
      </c>
      <c r="BP596" s="201" t="s">
        <v>699</v>
      </c>
      <c r="BQ596" s="52" t="s">
        <v>715</v>
      </c>
    </row>
    <row r="597" spans="1:69" ht="16.5" thickBot="1">
      <c r="A597" s="207" t="s">
        <v>37</v>
      </c>
      <c r="B597" s="208" t="s">
        <v>40</v>
      </c>
      <c r="C597" s="202" t="s">
        <v>35</v>
      </c>
      <c r="D597" s="210" t="s">
        <v>182</v>
      </c>
      <c r="E597" s="24" t="s">
        <v>596</v>
      </c>
      <c r="F597" s="86">
        <v>47</v>
      </c>
      <c r="G597" s="80">
        <v>0</v>
      </c>
      <c r="H597" s="204"/>
      <c r="I597" s="204"/>
      <c r="J597" s="204"/>
      <c r="K597" s="204"/>
      <c r="L597" s="80">
        <v>0</v>
      </c>
      <c r="M597" s="203"/>
      <c r="N597" s="52">
        <v>0</v>
      </c>
      <c r="O597" s="204"/>
      <c r="P597" s="204"/>
      <c r="Q597" s="11">
        <v>8.1402977446999998</v>
      </c>
      <c r="R597" s="204"/>
      <c r="S597" s="204"/>
      <c r="T597" s="53">
        <v>10.324999999999999</v>
      </c>
      <c r="U597" s="204"/>
      <c r="V597" s="204"/>
      <c r="W597" s="11">
        <v>8.2268505319148009</v>
      </c>
      <c r="X597" s="204"/>
      <c r="Y597" s="204"/>
      <c r="Z597" s="53">
        <v>10.324999999999999</v>
      </c>
      <c r="AA597" s="204"/>
      <c r="AB597" s="204"/>
      <c r="AC597" s="204"/>
      <c r="AD597" s="204"/>
      <c r="AE597" s="204"/>
      <c r="AF597" s="9">
        <v>2.7457446852715903</v>
      </c>
      <c r="AG597" s="9">
        <v>329</v>
      </c>
      <c r="AH597" s="9">
        <v>0.3167811317262248</v>
      </c>
      <c r="AI597" s="9">
        <v>59</v>
      </c>
      <c r="AJ597" s="9">
        <v>2.0745</v>
      </c>
      <c r="AK597" s="9" t="s">
        <v>248</v>
      </c>
      <c r="AL597" s="9">
        <v>0</v>
      </c>
      <c r="AM597" s="9"/>
      <c r="AN597" s="9"/>
      <c r="AO597" s="73">
        <v>0</v>
      </c>
      <c r="AP597" s="80">
        <v>0</v>
      </c>
      <c r="AQ597" s="80">
        <v>0</v>
      </c>
      <c r="AR597" s="224">
        <v>94</v>
      </c>
      <c r="AS597" s="224" t="s">
        <v>248</v>
      </c>
      <c r="AT597" s="11">
        <v>3384.741</v>
      </c>
      <c r="AU597" s="11">
        <v>0</v>
      </c>
      <c r="AV597" s="11">
        <v>0</v>
      </c>
      <c r="AW597" s="11">
        <v>94</v>
      </c>
      <c r="AX597" s="203" t="s">
        <v>248</v>
      </c>
      <c r="AY597" s="235" t="s">
        <v>248</v>
      </c>
      <c r="AZ597" s="138">
        <v>28181</v>
      </c>
      <c r="BA597" s="188" t="s">
        <v>248</v>
      </c>
      <c r="BB597" s="203" t="s">
        <v>248</v>
      </c>
      <c r="BC597" s="158" t="s">
        <v>248</v>
      </c>
      <c r="BD597" s="217" t="s">
        <v>61</v>
      </c>
      <c r="BE597" s="201" t="s">
        <v>62</v>
      </c>
      <c r="BF597" s="201" t="s">
        <v>63</v>
      </c>
      <c r="BG597" s="201" t="s">
        <v>196</v>
      </c>
      <c r="BH597" s="218" t="s">
        <v>712</v>
      </c>
      <c r="BI597" s="218" t="s">
        <v>68</v>
      </c>
      <c r="BJ597" s="370">
        <v>214</v>
      </c>
      <c r="BK597" s="370">
        <v>4</v>
      </c>
      <c r="BL597" s="219" t="s">
        <v>65</v>
      </c>
      <c r="BM597" s="52"/>
      <c r="BN597" s="218" t="s">
        <v>343</v>
      </c>
      <c r="BO597" s="217" t="s">
        <v>54</v>
      </c>
      <c r="BP597" s="201" t="s">
        <v>699</v>
      </c>
      <c r="BQ597" s="52" t="s">
        <v>715</v>
      </c>
    </row>
    <row r="598" spans="1:69" ht="16.5" thickBot="1">
      <c r="A598" s="207" t="s">
        <v>37</v>
      </c>
      <c r="B598" s="208" t="s">
        <v>40</v>
      </c>
      <c r="C598" s="202" t="s">
        <v>35</v>
      </c>
      <c r="D598" s="210" t="s">
        <v>182</v>
      </c>
      <c r="E598" s="24" t="s">
        <v>663</v>
      </c>
      <c r="F598" s="86">
        <v>46</v>
      </c>
      <c r="G598" s="80">
        <v>0</v>
      </c>
      <c r="H598" s="204"/>
      <c r="I598" s="204"/>
      <c r="J598" s="204"/>
      <c r="K598" s="204"/>
      <c r="L598" s="80">
        <v>0</v>
      </c>
      <c r="M598" s="203"/>
      <c r="N598" s="52">
        <v>1</v>
      </c>
      <c r="O598" s="204"/>
      <c r="P598" s="204"/>
      <c r="Q598" s="11">
        <v>5.7408694347999996</v>
      </c>
      <c r="R598" s="204"/>
      <c r="S598" s="204"/>
      <c r="T598" s="53">
        <v>8.3499999999999979</v>
      </c>
      <c r="U598" s="204"/>
      <c r="V598" s="204"/>
      <c r="W598" s="11">
        <v>5.4748477826085997</v>
      </c>
      <c r="X598" s="204"/>
      <c r="Y598" s="204"/>
      <c r="Z598" s="53">
        <v>8.3499999999999979</v>
      </c>
      <c r="AA598" s="204"/>
      <c r="AB598" s="204"/>
      <c r="AC598" s="204"/>
      <c r="AD598" s="204"/>
      <c r="AE598" s="204"/>
      <c r="AF598" s="9">
        <v>3.4843492212749658</v>
      </c>
      <c r="AG598" s="9">
        <v>309</v>
      </c>
      <c r="AH598" s="9">
        <v>0.54355505369280155</v>
      </c>
      <c r="AI598" s="9">
        <v>7</v>
      </c>
      <c r="AJ598" s="9">
        <v>2.5</v>
      </c>
      <c r="AK598" s="9" t="s">
        <v>248</v>
      </c>
      <c r="AL598" s="9">
        <v>44</v>
      </c>
      <c r="AM598" s="9">
        <v>3.5408117035766695</v>
      </c>
      <c r="AN598" s="9">
        <v>3.6079545454545454</v>
      </c>
      <c r="AO598" s="73">
        <v>0</v>
      </c>
      <c r="AP598" s="80">
        <v>0</v>
      </c>
      <c r="AQ598" s="80">
        <v>0</v>
      </c>
      <c r="AR598" s="224">
        <v>92</v>
      </c>
      <c r="AS598" s="224" t="s">
        <v>248</v>
      </c>
      <c r="AT598" s="11">
        <v>3301.5940000000001</v>
      </c>
      <c r="AU598" s="11">
        <v>0</v>
      </c>
      <c r="AV598" s="11">
        <v>0</v>
      </c>
      <c r="AW598" s="11">
        <v>92</v>
      </c>
      <c r="AX598" s="203" t="s">
        <v>248</v>
      </c>
      <c r="AY598" s="235" t="s">
        <v>248</v>
      </c>
      <c r="AZ598" s="138">
        <v>119717</v>
      </c>
      <c r="BA598" s="188" t="s">
        <v>248</v>
      </c>
      <c r="BB598" s="203" t="s">
        <v>248</v>
      </c>
      <c r="BC598" s="158" t="s">
        <v>248</v>
      </c>
      <c r="BD598" s="217" t="s">
        <v>61</v>
      </c>
      <c r="BE598" s="201" t="s">
        <v>62</v>
      </c>
      <c r="BF598" s="201" t="s">
        <v>63</v>
      </c>
      <c r="BG598" s="201" t="s">
        <v>196</v>
      </c>
      <c r="BH598" s="456" t="s">
        <v>515</v>
      </c>
      <c r="BI598" s="218" t="s">
        <v>64</v>
      </c>
      <c r="BJ598" s="370">
        <v>214</v>
      </c>
      <c r="BK598" s="370">
        <v>1</v>
      </c>
      <c r="BL598" s="219" t="s">
        <v>65</v>
      </c>
      <c r="BM598" s="52"/>
      <c r="BN598" s="218" t="s">
        <v>343</v>
      </c>
      <c r="BO598" s="217" t="s">
        <v>54</v>
      </c>
      <c r="BP598" s="201" t="s">
        <v>699</v>
      </c>
      <c r="BQ598" s="52" t="s">
        <v>715</v>
      </c>
    </row>
    <row r="599" spans="1:69" ht="16.5" thickBot="1">
      <c r="A599" s="207" t="s">
        <v>37</v>
      </c>
      <c r="B599" s="208" t="s">
        <v>40</v>
      </c>
      <c r="C599" s="202" t="s">
        <v>35</v>
      </c>
      <c r="D599" s="210" t="s">
        <v>182</v>
      </c>
      <c r="E599" s="24" t="s">
        <v>663</v>
      </c>
      <c r="F599" s="86">
        <v>45</v>
      </c>
      <c r="G599" s="80">
        <v>1</v>
      </c>
      <c r="H599" s="204"/>
      <c r="I599" s="204"/>
      <c r="J599" s="204"/>
      <c r="K599" s="204"/>
      <c r="L599" s="80">
        <v>0</v>
      </c>
      <c r="M599" s="203"/>
      <c r="N599" s="52">
        <v>0</v>
      </c>
      <c r="O599" s="204"/>
      <c r="P599" s="204"/>
      <c r="Q599" s="11">
        <v>7.6623179091000004</v>
      </c>
      <c r="R599" s="204"/>
      <c r="S599" s="204"/>
      <c r="T599" s="53">
        <v>14.2</v>
      </c>
      <c r="U599" s="204"/>
      <c r="V599" s="204"/>
      <c r="W599" s="11">
        <v>7.5928406818180996</v>
      </c>
      <c r="X599" s="204"/>
      <c r="Y599" s="204"/>
      <c r="Z599" s="53">
        <v>13.899999999999999</v>
      </c>
      <c r="AA599" s="204"/>
      <c r="AB599" s="204"/>
      <c r="AC599" s="204"/>
      <c r="AD599" s="204"/>
      <c r="AE599" s="204"/>
      <c r="AF599" s="9">
        <v>3.3160822547617412</v>
      </c>
      <c r="AG599" s="9">
        <v>307</v>
      </c>
      <c r="AH599" s="9">
        <v>0.53432258800007038</v>
      </c>
      <c r="AI599" s="9">
        <v>26</v>
      </c>
      <c r="AJ599" s="9">
        <v>2.2337500000000001</v>
      </c>
      <c r="AK599" s="9" t="s">
        <v>248</v>
      </c>
      <c r="AL599" s="9">
        <v>44</v>
      </c>
      <c r="AM599" s="9">
        <v>3.3160822547617412</v>
      </c>
      <c r="AN599" s="9">
        <v>3.3975</v>
      </c>
      <c r="AO599" s="73">
        <v>0</v>
      </c>
      <c r="AP599" s="80">
        <v>0</v>
      </c>
      <c r="AQ599" s="80">
        <v>0</v>
      </c>
      <c r="AR599" s="224">
        <v>88</v>
      </c>
      <c r="AS599" s="224" t="s">
        <v>248</v>
      </c>
      <c r="AT599" s="11">
        <v>3140.701</v>
      </c>
      <c r="AU599" s="11">
        <v>0</v>
      </c>
      <c r="AV599" s="11">
        <v>0</v>
      </c>
      <c r="AW599" s="11">
        <v>88</v>
      </c>
      <c r="AX599" s="203" t="s">
        <v>248</v>
      </c>
      <c r="AY599" s="235" t="s">
        <v>248</v>
      </c>
      <c r="AZ599" s="138">
        <v>119717</v>
      </c>
      <c r="BA599" s="188" t="s">
        <v>248</v>
      </c>
      <c r="BB599" s="203" t="s">
        <v>248</v>
      </c>
      <c r="BC599" s="158" t="s">
        <v>248</v>
      </c>
      <c r="BD599" s="217" t="s">
        <v>61</v>
      </c>
      <c r="BE599" s="201" t="s">
        <v>62</v>
      </c>
      <c r="BF599" s="201" t="s">
        <v>63</v>
      </c>
      <c r="BG599" s="201" t="s">
        <v>196</v>
      </c>
      <c r="BH599" s="455" t="s">
        <v>515</v>
      </c>
      <c r="BI599" s="218" t="s">
        <v>66</v>
      </c>
      <c r="BJ599" s="370">
        <v>214</v>
      </c>
      <c r="BK599" s="370">
        <v>7</v>
      </c>
      <c r="BL599" s="219" t="s">
        <v>65</v>
      </c>
      <c r="BM599" s="52"/>
      <c r="BN599" s="218" t="s">
        <v>343</v>
      </c>
      <c r="BO599" s="217" t="s">
        <v>54</v>
      </c>
      <c r="BP599" s="201" t="s">
        <v>699</v>
      </c>
      <c r="BQ599" s="52" t="s">
        <v>715</v>
      </c>
    </row>
    <row r="600" spans="1:69" ht="16.5" thickBot="1">
      <c r="A600" s="207" t="s">
        <v>37</v>
      </c>
      <c r="B600" s="208" t="s">
        <v>40</v>
      </c>
      <c r="C600" s="202" t="s">
        <v>35</v>
      </c>
      <c r="D600" s="210" t="s">
        <v>182</v>
      </c>
      <c r="E600" s="24" t="s">
        <v>663</v>
      </c>
      <c r="F600" s="86">
        <v>49</v>
      </c>
      <c r="G600" s="80">
        <v>1</v>
      </c>
      <c r="H600" s="204"/>
      <c r="I600" s="204"/>
      <c r="J600" s="204"/>
      <c r="K600" s="204"/>
      <c r="L600" s="80">
        <v>0</v>
      </c>
      <c r="M600" s="203"/>
      <c r="N600" s="52">
        <v>1</v>
      </c>
      <c r="O600" s="204"/>
      <c r="P600" s="204"/>
      <c r="Q600" s="11">
        <v>7.4747707083000003</v>
      </c>
      <c r="R600" s="204"/>
      <c r="S600" s="204"/>
      <c r="T600" s="53">
        <v>9.3999999999999986</v>
      </c>
      <c r="U600" s="204"/>
      <c r="V600" s="204"/>
      <c r="W600" s="11">
        <v>7.6105416041665999</v>
      </c>
      <c r="X600" s="204"/>
      <c r="Y600" s="204"/>
      <c r="Z600" s="53">
        <v>9.3999999999999986</v>
      </c>
      <c r="AA600" s="204"/>
      <c r="AB600" s="204"/>
      <c r="AC600" s="204"/>
      <c r="AD600" s="204"/>
      <c r="AE600" s="204"/>
      <c r="AF600" s="9">
        <v>3.4894832894432515</v>
      </c>
      <c r="AG600" s="9">
        <v>327</v>
      </c>
      <c r="AH600" s="9">
        <v>0.5098427015255409</v>
      </c>
      <c r="AI600" s="9">
        <v>15</v>
      </c>
      <c r="AJ600" s="9">
        <v>2.4863636363636363</v>
      </c>
      <c r="AK600" s="9" t="s">
        <v>248</v>
      </c>
      <c r="AL600" s="9">
        <v>47</v>
      </c>
      <c r="AM600" s="9">
        <v>3.4894832894432515</v>
      </c>
      <c r="AN600" s="9">
        <v>3.594736842105263</v>
      </c>
      <c r="AO600" s="73">
        <v>0</v>
      </c>
      <c r="AP600" s="80">
        <v>0</v>
      </c>
      <c r="AQ600" s="80">
        <v>0</v>
      </c>
      <c r="AR600" s="224">
        <v>96</v>
      </c>
      <c r="AS600" s="224" t="s">
        <v>248</v>
      </c>
      <c r="AT600" s="11">
        <v>3445.47</v>
      </c>
      <c r="AU600" s="11">
        <v>0</v>
      </c>
      <c r="AV600" s="11">
        <v>0</v>
      </c>
      <c r="AW600" s="11">
        <v>96</v>
      </c>
      <c r="AX600" s="203" t="s">
        <v>248</v>
      </c>
      <c r="AY600" s="235" t="s">
        <v>248</v>
      </c>
      <c r="AZ600" s="138">
        <v>119717</v>
      </c>
      <c r="BA600" s="188" t="s">
        <v>248</v>
      </c>
      <c r="BB600" s="203" t="s">
        <v>248</v>
      </c>
      <c r="BC600" s="158" t="s">
        <v>248</v>
      </c>
      <c r="BD600" s="217" t="s">
        <v>61</v>
      </c>
      <c r="BE600" s="201" t="s">
        <v>62</v>
      </c>
      <c r="BF600" s="201" t="s">
        <v>63</v>
      </c>
      <c r="BG600" s="201" t="s">
        <v>196</v>
      </c>
      <c r="BH600" s="456" t="s">
        <v>515</v>
      </c>
      <c r="BI600" s="218" t="s">
        <v>67</v>
      </c>
      <c r="BJ600" s="370">
        <v>214</v>
      </c>
      <c r="BK600" s="370">
        <v>3</v>
      </c>
      <c r="BL600" s="219" t="s">
        <v>65</v>
      </c>
      <c r="BM600" s="52"/>
      <c r="BN600" s="218" t="s">
        <v>343</v>
      </c>
      <c r="BO600" s="217" t="s">
        <v>54</v>
      </c>
      <c r="BP600" s="201" t="s">
        <v>699</v>
      </c>
      <c r="BQ600" s="52" t="s">
        <v>715</v>
      </c>
    </row>
    <row r="601" spans="1:69" ht="16.5" thickBot="1">
      <c r="A601" s="207" t="s">
        <v>37</v>
      </c>
      <c r="B601" s="208" t="s">
        <v>40</v>
      </c>
      <c r="C601" s="202" t="s">
        <v>35</v>
      </c>
      <c r="D601" s="210" t="s">
        <v>182</v>
      </c>
      <c r="E601" s="24" t="s">
        <v>663</v>
      </c>
      <c r="F601" s="86">
        <v>45</v>
      </c>
      <c r="G601" s="80">
        <v>1</v>
      </c>
      <c r="H601" s="204"/>
      <c r="I601" s="204"/>
      <c r="J601" s="204"/>
      <c r="K601" s="204"/>
      <c r="L601" s="80">
        <v>1</v>
      </c>
      <c r="M601" s="203"/>
      <c r="N601" s="52">
        <v>0</v>
      </c>
      <c r="O601" s="204"/>
      <c r="P601" s="204"/>
      <c r="Q601" s="11">
        <v>8.6892790232999992</v>
      </c>
      <c r="R601" s="204"/>
      <c r="S601" s="204"/>
      <c r="T601" s="53">
        <v>10.308333333333334</v>
      </c>
      <c r="U601" s="204"/>
      <c r="V601" s="204"/>
      <c r="W601" s="11">
        <v>8.7315348372092991</v>
      </c>
      <c r="X601" s="204"/>
      <c r="Y601" s="204"/>
      <c r="Z601" s="53">
        <v>10.481249999999999</v>
      </c>
      <c r="AA601" s="204"/>
      <c r="AB601" s="204"/>
      <c r="AC601" s="204"/>
      <c r="AD601" s="204"/>
      <c r="AE601" s="204"/>
      <c r="AF601" s="9">
        <v>2.6603007567556278</v>
      </c>
      <c r="AG601" s="9">
        <v>266</v>
      </c>
      <c r="AH601" s="9">
        <v>0.37017849096300831</v>
      </c>
      <c r="AI601" s="9">
        <v>72</v>
      </c>
      <c r="AJ601" s="9">
        <v>1.8171052631578948</v>
      </c>
      <c r="AK601" s="9" t="s">
        <v>248</v>
      </c>
      <c r="AL601" s="9">
        <v>0</v>
      </c>
      <c r="AM601" s="9"/>
      <c r="AN601" s="9"/>
      <c r="AO601" s="73">
        <v>0</v>
      </c>
      <c r="AP601" s="80">
        <v>0</v>
      </c>
      <c r="AQ601" s="80">
        <v>0</v>
      </c>
      <c r="AR601" s="224">
        <v>88</v>
      </c>
      <c r="AS601" s="224" t="s">
        <v>248</v>
      </c>
      <c r="AT601" s="11">
        <v>3158.28</v>
      </c>
      <c r="AU601" s="11">
        <v>0</v>
      </c>
      <c r="AV601" s="11">
        <v>0</v>
      </c>
      <c r="AW601" s="11">
        <v>88</v>
      </c>
      <c r="AX601" s="203" t="s">
        <v>248</v>
      </c>
      <c r="AY601" s="235" t="s">
        <v>248</v>
      </c>
      <c r="AZ601" s="138">
        <v>119717</v>
      </c>
      <c r="BA601" s="188" t="s">
        <v>248</v>
      </c>
      <c r="BB601" s="203" t="s">
        <v>248</v>
      </c>
      <c r="BC601" s="158" t="s">
        <v>248</v>
      </c>
      <c r="BD601" s="217" t="s">
        <v>61</v>
      </c>
      <c r="BE601" s="201" t="s">
        <v>62</v>
      </c>
      <c r="BF601" s="201" t="s">
        <v>63</v>
      </c>
      <c r="BG601" s="201" t="s">
        <v>196</v>
      </c>
      <c r="BH601" s="456" t="s">
        <v>515</v>
      </c>
      <c r="BI601" s="218" t="s">
        <v>68</v>
      </c>
      <c r="BJ601" s="370">
        <v>214</v>
      </c>
      <c r="BK601" s="370">
        <v>4</v>
      </c>
      <c r="BL601" s="219" t="s">
        <v>65</v>
      </c>
      <c r="BM601" s="52"/>
      <c r="BN601" s="218" t="s">
        <v>343</v>
      </c>
      <c r="BO601" s="217" t="s">
        <v>54</v>
      </c>
      <c r="BP601" s="201" t="s">
        <v>699</v>
      </c>
      <c r="BQ601" s="52" t="s">
        <v>715</v>
      </c>
    </row>
    <row r="602" spans="1:69" ht="16.5" thickBot="1">
      <c r="A602" s="207" t="s">
        <v>37</v>
      </c>
      <c r="B602" s="208" t="s">
        <v>40</v>
      </c>
      <c r="C602" s="202" t="s">
        <v>35</v>
      </c>
      <c r="D602" s="210" t="s">
        <v>182</v>
      </c>
      <c r="E602" s="24" t="s">
        <v>630</v>
      </c>
      <c r="F602" s="86">
        <v>37</v>
      </c>
      <c r="G602" s="80">
        <v>0</v>
      </c>
      <c r="H602" s="204"/>
      <c r="I602" s="204"/>
      <c r="J602" s="204"/>
      <c r="K602" s="204"/>
      <c r="L602" s="80">
        <v>0</v>
      </c>
      <c r="M602" s="203"/>
      <c r="N602" s="52">
        <v>0</v>
      </c>
      <c r="O602" s="204"/>
      <c r="P602" s="204"/>
      <c r="Q602" s="11">
        <v>5.0392432431999996</v>
      </c>
      <c r="R602" s="204"/>
      <c r="S602" s="204"/>
      <c r="T602" s="53">
        <v>5.8583333333333334</v>
      </c>
      <c r="U602" s="204"/>
      <c r="V602" s="204"/>
      <c r="W602" s="11">
        <v>4.7340535675675</v>
      </c>
      <c r="X602" s="204"/>
      <c r="Y602" s="204"/>
      <c r="Z602" s="53">
        <v>5.4527777777777775</v>
      </c>
      <c r="AA602" s="204"/>
      <c r="AB602" s="204"/>
      <c r="AC602" s="204"/>
      <c r="AD602" s="204"/>
      <c r="AE602" s="204"/>
      <c r="AF602" s="9">
        <v>3.8798069806632851</v>
      </c>
      <c r="AG602" s="9">
        <v>259</v>
      </c>
      <c r="AH602" s="9">
        <v>0.27314586179908373</v>
      </c>
      <c r="AI602" s="9">
        <v>1</v>
      </c>
      <c r="AJ602" s="9">
        <v>3.4522727272727272</v>
      </c>
      <c r="AK602" s="9" t="s">
        <v>248</v>
      </c>
      <c r="AL602" s="9">
        <v>37</v>
      </c>
      <c r="AM602" s="9">
        <v>3.8798069806632851</v>
      </c>
      <c r="AN602" s="9">
        <v>3.8023560209424083</v>
      </c>
      <c r="AO602" s="73">
        <v>0</v>
      </c>
      <c r="AP602" s="80">
        <v>0</v>
      </c>
      <c r="AQ602" s="80">
        <v>0</v>
      </c>
      <c r="AR602" s="224">
        <v>74</v>
      </c>
      <c r="AS602" s="224" t="s">
        <v>248</v>
      </c>
      <c r="AT602" s="11">
        <v>2665.6729999999998</v>
      </c>
      <c r="AU602" s="11">
        <v>0</v>
      </c>
      <c r="AV602" s="11">
        <v>0</v>
      </c>
      <c r="AW602" s="11">
        <v>74</v>
      </c>
      <c r="AX602" s="203" t="s">
        <v>248</v>
      </c>
      <c r="AY602" s="235" t="s">
        <v>248</v>
      </c>
      <c r="AZ602" s="138">
        <v>25048</v>
      </c>
      <c r="BA602" s="188" t="s">
        <v>248</v>
      </c>
      <c r="BB602" s="203" t="s">
        <v>248</v>
      </c>
      <c r="BC602" s="158" t="s">
        <v>248</v>
      </c>
      <c r="BD602" s="217" t="s">
        <v>61</v>
      </c>
      <c r="BE602" s="201" t="s">
        <v>62</v>
      </c>
      <c r="BF602" s="201" t="s">
        <v>63</v>
      </c>
      <c r="BG602" s="201" t="s">
        <v>196</v>
      </c>
      <c r="BH602" s="456" t="s">
        <v>515</v>
      </c>
      <c r="BI602" s="218" t="s">
        <v>64</v>
      </c>
      <c r="BJ602" s="370">
        <v>214</v>
      </c>
      <c r="BK602" s="370">
        <v>1</v>
      </c>
      <c r="BL602" s="219" t="s">
        <v>65</v>
      </c>
      <c r="BM602" s="52"/>
      <c r="BN602" s="218" t="s">
        <v>343</v>
      </c>
      <c r="BO602" s="217" t="s">
        <v>54</v>
      </c>
      <c r="BP602" s="201" t="s">
        <v>699</v>
      </c>
      <c r="BQ602" s="52" t="s">
        <v>715</v>
      </c>
    </row>
    <row r="603" spans="1:69" ht="16.5" thickBot="1">
      <c r="A603" s="207" t="s">
        <v>37</v>
      </c>
      <c r="B603" s="208" t="s">
        <v>40</v>
      </c>
      <c r="C603" s="202" t="s">
        <v>35</v>
      </c>
      <c r="D603" s="210" t="s">
        <v>182</v>
      </c>
      <c r="E603" s="24" t="s">
        <v>630</v>
      </c>
      <c r="F603" s="86">
        <v>34</v>
      </c>
      <c r="G603" s="80">
        <v>0</v>
      </c>
      <c r="H603" s="204"/>
      <c r="I603" s="204"/>
      <c r="J603" s="204"/>
      <c r="K603" s="204"/>
      <c r="L603" s="80">
        <v>0</v>
      </c>
      <c r="M603" s="203"/>
      <c r="N603" s="52">
        <v>0</v>
      </c>
      <c r="O603" s="204"/>
      <c r="P603" s="204"/>
      <c r="Q603" s="11">
        <v>7.4239702058999999</v>
      </c>
      <c r="R603" s="204"/>
      <c r="S603" s="204"/>
      <c r="T603" s="53">
        <v>15.149999999999999</v>
      </c>
      <c r="U603" s="204"/>
      <c r="V603" s="204"/>
      <c r="W603" s="11">
        <v>7.4077941176469997</v>
      </c>
      <c r="X603" s="204"/>
      <c r="Y603" s="204"/>
      <c r="Z603" s="53">
        <v>15.149999999999999</v>
      </c>
      <c r="AA603" s="204"/>
      <c r="AB603" s="204"/>
      <c r="AC603" s="204"/>
      <c r="AD603" s="204"/>
      <c r="AE603" s="204"/>
      <c r="AF603" s="9">
        <v>3.387773110085174</v>
      </c>
      <c r="AG603" s="9">
        <v>238</v>
      </c>
      <c r="AH603" s="9">
        <v>0.48960491602629336</v>
      </c>
      <c r="AI603" s="9">
        <v>17</v>
      </c>
      <c r="AJ603" s="9">
        <v>2.35</v>
      </c>
      <c r="AK603" s="9" t="s">
        <v>248</v>
      </c>
      <c r="AL603" s="9">
        <v>34</v>
      </c>
      <c r="AM603" s="9">
        <v>3.387773110085174</v>
      </c>
      <c r="AN603" s="9">
        <v>3.5291666666666668</v>
      </c>
      <c r="AO603" s="73">
        <v>0</v>
      </c>
      <c r="AP603" s="80">
        <v>0</v>
      </c>
      <c r="AQ603" s="80">
        <v>0</v>
      </c>
      <c r="AR603" s="224">
        <v>68</v>
      </c>
      <c r="AS603" s="224" t="s">
        <v>248</v>
      </c>
      <c r="AT603" s="11">
        <v>2439.7869999999998</v>
      </c>
      <c r="AU603" s="11">
        <v>0</v>
      </c>
      <c r="AV603" s="11">
        <v>0</v>
      </c>
      <c r="AW603" s="11">
        <v>68</v>
      </c>
      <c r="AX603" s="203" t="s">
        <v>248</v>
      </c>
      <c r="AY603" s="235" t="s">
        <v>248</v>
      </c>
      <c r="AZ603" s="138">
        <v>25048</v>
      </c>
      <c r="BA603" s="188" t="s">
        <v>248</v>
      </c>
      <c r="BB603" s="203" t="s">
        <v>248</v>
      </c>
      <c r="BC603" s="158" t="s">
        <v>248</v>
      </c>
      <c r="BD603" s="217" t="s">
        <v>61</v>
      </c>
      <c r="BE603" s="201" t="s">
        <v>62</v>
      </c>
      <c r="BF603" s="201" t="s">
        <v>63</v>
      </c>
      <c r="BG603" s="201" t="s">
        <v>196</v>
      </c>
      <c r="BH603" s="456" t="s">
        <v>515</v>
      </c>
      <c r="BI603" s="218" t="s">
        <v>66</v>
      </c>
      <c r="BJ603" s="370">
        <v>214</v>
      </c>
      <c r="BK603" s="370">
        <v>7</v>
      </c>
      <c r="BL603" s="219" t="s">
        <v>65</v>
      </c>
      <c r="BM603" s="52"/>
      <c r="BN603" s="218" t="s">
        <v>343</v>
      </c>
      <c r="BO603" s="217" t="s">
        <v>54</v>
      </c>
      <c r="BP603" s="201" t="s">
        <v>699</v>
      </c>
      <c r="BQ603" s="52" t="s">
        <v>715</v>
      </c>
    </row>
    <row r="604" spans="1:69" ht="16.5" thickBot="1">
      <c r="A604" s="207" t="s">
        <v>37</v>
      </c>
      <c r="B604" s="208" t="s">
        <v>40</v>
      </c>
      <c r="C604" s="202" t="s">
        <v>35</v>
      </c>
      <c r="D604" s="210" t="s">
        <v>182</v>
      </c>
      <c r="E604" s="24" t="s">
        <v>630</v>
      </c>
      <c r="F604" s="86">
        <v>37</v>
      </c>
      <c r="G604" s="80">
        <v>0</v>
      </c>
      <c r="H604" s="204"/>
      <c r="I604" s="204"/>
      <c r="J604" s="204"/>
      <c r="K604" s="204"/>
      <c r="L604" s="80">
        <v>0</v>
      </c>
      <c r="M604" s="203"/>
      <c r="N604" s="52">
        <v>0</v>
      </c>
      <c r="O604" s="204"/>
      <c r="P604" s="204"/>
      <c r="Q604" s="11">
        <v>6.7782160540999996</v>
      </c>
      <c r="R604" s="204"/>
      <c r="S604" s="204"/>
      <c r="T604" s="53">
        <v>8.0749999999999993</v>
      </c>
      <c r="U604" s="204"/>
      <c r="V604" s="204"/>
      <c r="W604" s="11">
        <v>6.9844054054053997</v>
      </c>
      <c r="X604" s="204"/>
      <c r="Y604" s="204"/>
      <c r="Z604" s="53">
        <v>8.0749999999999993</v>
      </c>
      <c r="AA604" s="204"/>
      <c r="AB604" s="204"/>
      <c r="AC604" s="204"/>
      <c r="AD604" s="204"/>
      <c r="AE604" s="204"/>
      <c r="AF604" s="9">
        <v>3.4894980753710825</v>
      </c>
      <c r="AG604" s="9">
        <v>259</v>
      </c>
      <c r="AH604" s="9">
        <v>0.46385469110864891</v>
      </c>
      <c r="AI604" s="9">
        <v>11</v>
      </c>
      <c r="AJ604" s="9">
        <v>2.527857142857143</v>
      </c>
      <c r="AK604" s="9" t="s">
        <v>248</v>
      </c>
      <c r="AL604" s="9">
        <v>37</v>
      </c>
      <c r="AM604" s="9">
        <v>3.4894980753710825</v>
      </c>
      <c r="AN604" s="9">
        <v>3.615506329113924</v>
      </c>
      <c r="AO604" s="73">
        <v>0</v>
      </c>
      <c r="AP604" s="80">
        <v>0</v>
      </c>
      <c r="AQ604" s="80">
        <v>0</v>
      </c>
      <c r="AR604" s="224">
        <v>74</v>
      </c>
      <c r="AS604" s="224" t="s">
        <v>248</v>
      </c>
      <c r="AT604" s="11">
        <v>2665.5479999999998</v>
      </c>
      <c r="AU604" s="11">
        <v>0</v>
      </c>
      <c r="AV604" s="11">
        <v>0</v>
      </c>
      <c r="AW604" s="11">
        <v>74</v>
      </c>
      <c r="AX604" s="203" t="s">
        <v>248</v>
      </c>
      <c r="AY604" s="235" t="s">
        <v>248</v>
      </c>
      <c r="AZ604" s="138">
        <v>25048</v>
      </c>
      <c r="BA604" s="188" t="s">
        <v>248</v>
      </c>
      <c r="BB604" s="203" t="s">
        <v>248</v>
      </c>
      <c r="BC604" s="158" t="s">
        <v>248</v>
      </c>
      <c r="BD604" s="217" t="s">
        <v>61</v>
      </c>
      <c r="BE604" s="201" t="s">
        <v>62</v>
      </c>
      <c r="BF604" s="201" t="s">
        <v>63</v>
      </c>
      <c r="BG604" s="201" t="s">
        <v>196</v>
      </c>
      <c r="BH604" s="456" t="s">
        <v>515</v>
      </c>
      <c r="BI604" s="218" t="s">
        <v>67</v>
      </c>
      <c r="BJ604" s="370">
        <v>214</v>
      </c>
      <c r="BK604" s="370">
        <v>3</v>
      </c>
      <c r="BL604" s="219" t="s">
        <v>65</v>
      </c>
      <c r="BM604" s="52"/>
      <c r="BN604" s="218" t="s">
        <v>343</v>
      </c>
      <c r="BO604" s="217" t="s">
        <v>54</v>
      </c>
      <c r="BP604" s="201" t="s">
        <v>699</v>
      </c>
      <c r="BQ604" s="52" t="s">
        <v>715</v>
      </c>
    </row>
    <row r="605" spans="1:69" ht="16.5" thickBot="1">
      <c r="A605" s="207" t="s">
        <v>37</v>
      </c>
      <c r="B605" s="208" t="s">
        <v>40</v>
      </c>
      <c r="C605" s="202" t="s">
        <v>35</v>
      </c>
      <c r="D605" s="210" t="s">
        <v>182</v>
      </c>
      <c r="E605" s="24" t="s">
        <v>630</v>
      </c>
      <c r="F605" s="86">
        <v>32</v>
      </c>
      <c r="G605" s="80">
        <v>0</v>
      </c>
      <c r="H605" s="204"/>
      <c r="I605" s="204"/>
      <c r="J605" s="204"/>
      <c r="K605" s="204"/>
      <c r="L605" s="80">
        <v>0</v>
      </c>
      <c r="M605" s="203"/>
      <c r="N605" s="52">
        <v>0</v>
      </c>
      <c r="O605" s="204"/>
      <c r="P605" s="204"/>
      <c r="Q605" s="11">
        <v>6.9373124688000001</v>
      </c>
      <c r="R605" s="204"/>
      <c r="S605" s="204"/>
      <c r="T605" s="53">
        <v>8.4</v>
      </c>
      <c r="U605" s="204"/>
      <c r="V605" s="204"/>
      <c r="W605" s="11">
        <v>6.983999625</v>
      </c>
      <c r="X605" s="204"/>
      <c r="Y605" s="204"/>
      <c r="Z605" s="53">
        <v>8.35</v>
      </c>
      <c r="AA605" s="204"/>
      <c r="AB605" s="204"/>
      <c r="AC605" s="204"/>
      <c r="AD605" s="204"/>
      <c r="AE605" s="204"/>
      <c r="AF605" s="9">
        <v>2.7074665232960666</v>
      </c>
      <c r="AG605" s="9">
        <v>221</v>
      </c>
      <c r="AH605" s="9">
        <v>0.29740755644019068</v>
      </c>
      <c r="AI605" s="9">
        <v>45</v>
      </c>
      <c r="AJ605" s="9">
        <v>2.0284722222222222</v>
      </c>
      <c r="AK605" s="9" t="s">
        <v>248</v>
      </c>
      <c r="AL605" s="9">
        <v>0</v>
      </c>
      <c r="AM605" s="9"/>
      <c r="AN605" s="9"/>
      <c r="AO605" s="73">
        <v>0</v>
      </c>
      <c r="AP605" s="80">
        <v>0</v>
      </c>
      <c r="AQ605" s="80">
        <v>0</v>
      </c>
      <c r="AR605" s="224">
        <v>64</v>
      </c>
      <c r="AS605" s="224" t="s">
        <v>248</v>
      </c>
      <c r="AT605" s="11">
        <v>2282.2089999999998</v>
      </c>
      <c r="AU605" s="11">
        <v>0</v>
      </c>
      <c r="AV605" s="11">
        <v>0</v>
      </c>
      <c r="AW605" s="11">
        <v>64</v>
      </c>
      <c r="AX605" s="203" t="s">
        <v>248</v>
      </c>
      <c r="AY605" s="235" t="s">
        <v>248</v>
      </c>
      <c r="AZ605" s="138">
        <v>25048</v>
      </c>
      <c r="BA605" s="188" t="s">
        <v>248</v>
      </c>
      <c r="BB605" s="203" t="s">
        <v>248</v>
      </c>
      <c r="BC605" s="158" t="s">
        <v>248</v>
      </c>
      <c r="BD605" s="217" t="s">
        <v>61</v>
      </c>
      <c r="BE605" s="201" t="s">
        <v>62</v>
      </c>
      <c r="BF605" s="201" t="s">
        <v>63</v>
      </c>
      <c r="BG605" s="201" t="s">
        <v>196</v>
      </c>
      <c r="BH605" s="456" t="s">
        <v>515</v>
      </c>
      <c r="BI605" s="218" t="s">
        <v>68</v>
      </c>
      <c r="BJ605" s="370">
        <v>214</v>
      </c>
      <c r="BK605" s="370">
        <v>4</v>
      </c>
      <c r="BL605" s="219" t="s">
        <v>65</v>
      </c>
      <c r="BM605" s="52"/>
      <c r="BN605" s="218" t="s">
        <v>343</v>
      </c>
      <c r="BO605" s="217" t="s">
        <v>54</v>
      </c>
      <c r="BP605" s="201" t="s">
        <v>699</v>
      </c>
      <c r="BQ605" s="52" t="s">
        <v>715</v>
      </c>
    </row>
    <row r="606" spans="1:69" ht="16.5" thickBot="1">
      <c r="A606" s="207" t="s">
        <v>37</v>
      </c>
      <c r="B606" s="208" t="s">
        <v>40</v>
      </c>
      <c r="C606" s="202" t="s">
        <v>35</v>
      </c>
      <c r="D606" s="210" t="s">
        <v>182</v>
      </c>
      <c r="E606" s="24" t="s">
        <v>205</v>
      </c>
      <c r="F606" s="86">
        <v>48</v>
      </c>
      <c r="G606" s="80">
        <v>0</v>
      </c>
      <c r="H606" s="204"/>
      <c r="I606" s="204"/>
      <c r="J606" s="204"/>
      <c r="K606" s="204"/>
      <c r="L606" s="80">
        <v>0</v>
      </c>
      <c r="M606" s="203"/>
      <c r="N606" s="52">
        <v>0</v>
      </c>
      <c r="O606" s="204"/>
      <c r="P606" s="204"/>
      <c r="Q606" s="11">
        <v>5.5599788332999998</v>
      </c>
      <c r="R606" s="204"/>
      <c r="S606" s="204"/>
      <c r="T606" s="53">
        <v>6.8999999999999986</v>
      </c>
      <c r="U606" s="204"/>
      <c r="V606" s="204"/>
      <c r="W606" s="11">
        <v>5.3381245625</v>
      </c>
      <c r="X606" s="204"/>
      <c r="Y606" s="204"/>
      <c r="Z606" s="53">
        <v>6.8999999999999986</v>
      </c>
      <c r="AA606" s="204"/>
      <c r="AB606" s="204"/>
      <c r="AC606" s="204"/>
      <c r="AD606" s="204"/>
      <c r="AE606" s="204"/>
      <c r="AF606" s="9">
        <v>3.7324107331889014</v>
      </c>
      <c r="AG606" s="9">
        <v>336</v>
      </c>
      <c r="AH606" s="9">
        <v>0.33983095007204051</v>
      </c>
      <c r="AI606" s="9">
        <v>3</v>
      </c>
      <c r="AJ606" s="9">
        <v>3.0191489361702128</v>
      </c>
      <c r="AK606" s="9" t="s">
        <v>248</v>
      </c>
      <c r="AL606" s="9">
        <v>48</v>
      </c>
      <c r="AM606" s="9">
        <v>3.7324107331889014</v>
      </c>
      <c r="AN606" s="9">
        <v>3.7245762711864407</v>
      </c>
      <c r="AO606" s="73">
        <v>0</v>
      </c>
      <c r="AP606" s="80">
        <v>0</v>
      </c>
      <c r="AQ606" s="80">
        <v>0</v>
      </c>
      <c r="AR606" s="224">
        <v>96</v>
      </c>
      <c r="AS606" s="224" t="s">
        <v>248</v>
      </c>
      <c r="AT606" s="11">
        <v>3634.1619999999998</v>
      </c>
      <c r="AU606" s="11">
        <v>0</v>
      </c>
      <c r="AV606" s="11">
        <v>0</v>
      </c>
      <c r="AW606" s="11">
        <v>96</v>
      </c>
      <c r="AX606" s="203" t="s">
        <v>248</v>
      </c>
      <c r="AY606" s="235" t="s">
        <v>248</v>
      </c>
      <c r="AZ606" s="138">
        <v>11382</v>
      </c>
      <c r="BA606" s="188" t="s">
        <v>248</v>
      </c>
      <c r="BB606" s="203" t="s">
        <v>248</v>
      </c>
      <c r="BC606" s="158" t="s">
        <v>248</v>
      </c>
      <c r="BD606" s="217" t="s">
        <v>61</v>
      </c>
      <c r="BE606" s="201" t="s">
        <v>62</v>
      </c>
      <c r="BF606" s="201" t="s">
        <v>63</v>
      </c>
      <c r="BG606" s="201" t="s">
        <v>196</v>
      </c>
      <c r="BH606" s="456" t="s">
        <v>512</v>
      </c>
      <c r="BI606" s="218" t="s">
        <v>64</v>
      </c>
      <c r="BJ606" s="370">
        <v>214</v>
      </c>
      <c r="BK606" s="370">
        <v>1</v>
      </c>
      <c r="BL606" s="219" t="s">
        <v>65</v>
      </c>
      <c r="BM606" s="52"/>
      <c r="BN606" s="218" t="s">
        <v>343</v>
      </c>
      <c r="BO606" s="217" t="s">
        <v>348</v>
      </c>
      <c r="BP606" s="201" t="s">
        <v>689</v>
      </c>
      <c r="BQ606" s="52" t="s">
        <v>719</v>
      </c>
    </row>
    <row r="607" spans="1:69" ht="16.5" thickBot="1">
      <c r="A607" s="207" t="s">
        <v>37</v>
      </c>
      <c r="B607" s="208" t="s">
        <v>40</v>
      </c>
      <c r="C607" s="202" t="s">
        <v>35</v>
      </c>
      <c r="D607" s="210" t="s">
        <v>182</v>
      </c>
      <c r="E607" s="24" t="s">
        <v>205</v>
      </c>
      <c r="F607" s="86">
        <v>30</v>
      </c>
      <c r="G607" s="80">
        <v>0</v>
      </c>
      <c r="H607" s="204"/>
      <c r="I607" s="204"/>
      <c r="J607" s="204"/>
      <c r="K607" s="204"/>
      <c r="L607" s="80">
        <v>0</v>
      </c>
      <c r="M607" s="203"/>
      <c r="N607" s="52">
        <v>0</v>
      </c>
      <c r="O607" s="204"/>
      <c r="P607" s="204"/>
      <c r="Q607" s="11">
        <v>6.5749329999999997</v>
      </c>
      <c r="R607" s="204"/>
      <c r="S607" s="204"/>
      <c r="T607" s="53">
        <v>8.25</v>
      </c>
      <c r="U607" s="204"/>
      <c r="V607" s="204"/>
      <c r="W607" s="11">
        <v>6.5804999000000004</v>
      </c>
      <c r="X607" s="204"/>
      <c r="Y607" s="204"/>
      <c r="Z607" s="53">
        <v>8.25</v>
      </c>
      <c r="AA607" s="204"/>
      <c r="AB607" s="204"/>
      <c r="AC607" s="204"/>
      <c r="AD607" s="204"/>
      <c r="AE607" s="204"/>
      <c r="AF607" s="9">
        <v>3.3100000029518495</v>
      </c>
      <c r="AG607" s="9">
        <v>210</v>
      </c>
      <c r="AH607" s="9">
        <v>0.49642719863563756</v>
      </c>
      <c r="AI607" s="9">
        <v>14</v>
      </c>
      <c r="AJ607" s="9">
        <v>2.3653846153846154</v>
      </c>
      <c r="AK607" s="9" t="s">
        <v>248</v>
      </c>
      <c r="AL607" s="9">
        <v>30</v>
      </c>
      <c r="AM607" s="9">
        <v>3.3100000029518495</v>
      </c>
      <c r="AN607" s="9">
        <v>3.3888888888888888</v>
      </c>
      <c r="AO607" s="73">
        <v>0</v>
      </c>
      <c r="AP607" s="80">
        <v>0</v>
      </c>
      <c r="AQ607" s="80">
        <v>0</v>
      </c>
      <c r="AR607" s="224">
        <v>60</v>
      </c>
      <c r="AS607" s="224" t="s">
        <v>248</v>
      </c>
      <c r="AT607" s="11">
        <v>2282.85</v>
      </c>
      <c r="AU607" s="11">
        <v>0</v>
      </c>
      <c r="AV607" s="11">
        <v>0</v>
      </c>
      <c r="AW607" s="11">
        <v>60</v>
      </c>
      <c r="AX607" s="203" t="s">
        <v>248</v>
      </c>
      <c r="AY607" s="235" t="s">
        <v>248</v>
      </c>
      <c r="AZ607" s="138">
        <v>11382</v>
      </c>
      <c r="BA607" s="188" t="s">
        <v>248</v>
      </c>
      <c r="BB607" s="203" t="s">
        <v>248</v>
      </c>
      <c r="BC607" s="158" t="s">
        <v>248</v>
      </c>
      <c r="BD607" s="217" t="s">
        <v>61</v>
      </c>
      <c r="BE607" s="201" t="s">
        <v>62</v>
      </c>
      <c r="BF607" s="201" t="s">
        <v>63</v>
      </c>
      <c r="BG607" s="201" t="s">
        <v>196</v>
      </c>
      <c r="BH607" s="456" t="s">
        <v>512</v>
      </c>
      <c r="BI607" s="218" t="s">
        <v>66</v>
      </c>
      <c r="BJ607" s="370">
        <v>214</v>
      </c>
      <c r="BK607" s="370">
        <v>7</v>
      </c>
      <c r="BL607" s="219" t="s">
        <v>65</v>
      </c>
      <c r="BM607" s="52"/>
      <c r="BN607" s="218" t="s">
        <v>343</v>
      </c>
      <c r="BO607" s="217" t="s">
        <v>348</v>
      </c>
      <c r="BP607" s="201" t="s">
        <v>689</v>
      </c>
      <c r="BQ607" s="52" t="s">
        <v>719</v>
      </c>
    </row>
    <row r="608" spans="1:69" ht="16.5" thickBot="1">
      <c r="A608" s="207" t="s">
        <v>37</v>
      </c>
      <c r="B608" s="208" t="s">
        <v>40</v>
      </c>
      <c r="C608" s="202" t="s">
        <v>35</v>
      </c>
      <c r="D608" s="210" t="s">
        <v>182</v>
      </c>
      <c r="E608" s="24" t="s">
        <v>205</v>
      </c>
      <c r="F608" s="86">
        <v>45</v>
      </c>
      <c r="G608" s="80">
        <v>1</v>
      </c>
      <c r="H608" s="204"/>
      <c r="I608" s="204"/>
      <c r="J608" s="204"/>
      <c r="K608" s="204"/>
      <c r="L608" s="80">
        <v>0</v>
      </c>
      <c r="M608" s="203"/>
      <c r="N608" s="52">
        <v>0</v>
      </c>
      <c r="O608" s="204"/>
      <c r="P608" s="204"/>
      <c r="Q608" s="11">
        <v>6.8441362955000002</v>
      </c>
      <c r="R608" s="204"/>
      <c r="S608" s="204"/>
      <c r="T608" s="53">
        <v>8.4749999999999996</v>
      </c>
      <c r="U608" s="204"/>
      <c r="V608" s="204"/>
      <c r="W608" s="11">
        <v>7.0151362500000003</v>
      </c>
      <c r="X608" s="204"/>
      <c r="Y608" s="204"/>
      <c r="Z608" s="53">
        <v>8.6999999999999993</v>
      </c>
      <c r="AA608" s="204"/>
      <c r="AB608" s="204"/>
      <c r="AC608" s="204"/>
      <c r="AD608" s="204"/>
      <c r="AE608" s="204"/>
      <c r="AF608" s="9">
        <v>3.3725974083720867</v>
      </c>
      <c r="AG608" s="9">
        <v>308</v>
      </c>
      <c r="AH608" s="9">
        <v>0.49515397703694819</v>
      </c>
      <c r="AI608" s="9">
        <v>19</v>
      </c>
      <c r="AJ608" s="9">
        <v>2.3875000000000002</v>
      </c>
      <c r="AK608" s="9" t="s">
        <v>248</v>
      </c>
      <c r="AL608" s="9">
        <v>44</v>
      </c>
      <c r="AM608" s="9">
        <v>3.3725974083720867</v>
      </c>
      <c r="AN608" s="9">
        <v>3.4651162790697674</v>
      </c>
      <c r="AO608" s="73">
        <v>0</v>
      </c>
      <c r="AP608" s="80">
        <v>0</v>
      </c>
      <c r="AQ608" s="80">
        <v>0</v>
      </c>
      <c r="AR608" s="224">
        <v>88</v>
      </c>
      <c r="AS608" s="224" t="s">
        <v>248</v>
      </c>
      <c r="AT608" s="11">
        <v>3364.2510000000002</v>
      </c>
      <c r="AU608" s="11">
        <v>0</v>
      </c>
      <c r="AV608" s="11">
        <v>0</v>
      </c>
      <c r="AW608" s="11">
        <v>88</v>
      </c>
      <c r="AX608" s="203" t="s">
        <v>248</v>
      </c>
      <c r="AY608" s="235" t="s">
        <v>248</v>
      </c>
      <c r="AZ608" s="138">
        <v>11382</v>
      </c>
      <c r="BA608" s="188" t="s">
        <v>248</v>
      </c>
      <c r="BB608" s="203" t="s">
        <v>248</v>
      </c>
      <c r="BC608" s="158" t="s">
        <v>248</v>
      </c>
      <c r="BD608" s="217" t="s">
        <v>61</v>
      </c>
      <c r="BE608" s="201" t="s">
        <v>62</v>
      </c>
      <c r="BF608" s="201" t="s">
        <v>63</v>
      </c>
      <c r="BG608" s="201" t="s">
        <v>196</v>
      </c>
      <c r="BH608" s="456" t="s">
        <v>512</v>
      </c>
      <c r="BI608" s="218" t="s">
        <v>67</v>
      </c>
      <c r="BJ608" s="370">
        <v>214</v>
      </c>
      <c r="BK608" s="370">
        <v>3</v>
      </c>
      <c r="BL608" s="219" t="s">
        <v>65</v>
      </c>
      <c r="BM608" s="52"/>
      <c r="BN608" s="218" t="s">
        <v>343</v>
      </c>
      <c r="BO608" s="217" t="s">
        <v>348</v>
      </c>
      <c r="BP608" s="201" t="s">
        <v>689</v>
      </c>
      <c r="BQ608" s="52" t="s">
        <v>719</v>
      </c>
    </row>
    <row r="609" spans="1:69" ht="16.5" thickBot="1">
      <c r="A609" s="207" t="s">
        <v>37</v>
      </c>
      <c r="B609" s="208" t="s">
        <v>40</v>
      </c>
      <c r="C609" s="202" t="s">
        <v>35</v>
      </c>
      <c r="D609" s="210" t="s">
        <v>182</v>
      </c>
      <c r="E609" s="24" t="s">
        <v>205</v>
      </c>
      <c r="F609" s="86">
        <v>24</v>
      </c>
      <c r="G609" s="80">
        <v>0</v>
      </c>
      <c r="H609" s="204"/>
      <c r="I609" s="204"/>
      <c r="J609" s="204"/>
      <c r="K609" s="204"/>
      <c r="L609" s="80">
        <v>0</v>
      </c>
      <c r="M609" s="203"/>
      <c r="N609" s="52">
        <v>0</v>
      </c>
      <c r="O609" s="204"/>
      <c r="P609" s="204"/>
      <c r="Q609" s="11">
        <v>7.1047082499999998</v>
      </c>
      <c r="R609" s="204"/>
      <c r="S609" s="204"/>
      <c r="T609" s="53">
        <v>8.3999999999999986</v>
      </c>
      <c r="U609" s="204"/>
      <c r="V609" s="204"/>
      <c r="W609" s="11">
        <v>7.2002496666665996</v>
      </c>
      <c r="X609" s="204"/>
      <c r="Y609" s="204"/>
      <c r="Z609" s="53">
        <v>8.4499999999999993</v>
      </c>
      <c r="AA609" s="204"/>
      <c r="AB609" s="204"/>
      <c r="AC609" s="204"/>
      <c r="AD609" s="204"/>
      <c r="AE609" s="204"/>
      <c r="AF609" s="9">
        <v>2.7819480570879849</v>
      </c>
      <c r="AG609" s="9">
        <v>168</v>
      </c>
      <c r="AH609" s="9">
        <v>0.28731374373601848</v>
      </c>
      <c r="AI609" s="9">
        <v>21</v>
      </c>
      <c r="AJ609" s="9">
        <v>2.1062500000000002</v>
      </c>
      <c r="AK609" s="9" t="s">
        <v>248</v>
      </c>
      <c r="AL609" s="9">
        <v>0</v>
      </c>
      <c r="AM609" s="9"/>
      <c r="AN609" s="9"/>
      <c r="AO609" s="73">
        <v>0</v>
      </c>
      <c r="AP609" s="80">
        <v>0</v>
      </c>
      <c r="AQ609" s="80">
        <v>0</v>
      </c>
      <c r="AR609" s="224">
        <v>48</v>
      </c>
      <c r="AS609" s="224" t="s">
        <v>248</v>
      </c>
      <c r="AT609" s="11">
        <v>1649.9549999999999</v>
      </c>
      <c r="AU609" s="11">
        <v>178.578</v>
      </c>
      <c r="AV609" s="11">
        <v>0</v>
      </c>
      <c r="AW609" s="11">
        <v>48</v>
      </c>
      <c r="AX609" s="203" t="s">
        <v>248</v>
      </c>
      <c r="AY609" s="235" t="s">
        <v>248</v>
      </c>
      <c r="AZ609" s="138">
        <v>11382</v>
      </c>
      <c r="BA609" s="188" t="s">
        <v>248</v>
      </c>
      <c r="BB609" s="203" t="s">
        <v>248</v>
      </c>
      <c r="BC609" s="158" t="s">
        <v>248</v>
      </c>
      <c r="BD609" s="217" t="s">
        <v>61</v>
      </c>
      <c r="BE609" s="201" t="s">
        <v>62</v>
      </c>
      <c r="BF609" s="201" t="s">
        <v>63</v>
      </c>
      <c r="BG609" s="201" t="s">
        <v>196</v>
      </c>
      <c r="BH609" s="456" t="s">
        <v>512</v>
      </c>
      <c r="BI609" s="218" t="s">
        <v>68</v>
      </c>
      <c r="BJ609" s="370">
        <v>214</v>
      </c>
      <c r="BK609" s="370">
        <v>4</v>
      </c>
      <c r="BL609" s="219" t="s">
        <v>65</v>
      </c>
      <c r="BM609" s="52"/>
      <c r="BN609" s="218" t="s">
        <v>343</v>
      </c>
      <c r="BO609" s="217" t="s">
        <v>348</v>
      </c>
      <c r="BP609" s="201" t="s">
        <v>689</v>
      </c>
      <c r="BQ609" s="52" t="s">
        <v>719</v>
      </c>
    </row>
    <row r="610" spans="1:69" ht="16.5" thickBot="1">
      <c r="A610" s="207" t="s">
        <v>37</v>
      </c>
      <c r="B610" s="208" t="s">
        <v>40</v>
      </c>
      <c r="C610" s="202" t="s">
        <v>35</v>
      </c>
      <c r="D610" s="210" t="s">
        <v>182</v>
      </c>
      <c r="E610" s="24" t="s">
        <v>578</v>
      </c>
      <c r="F610" s="86">
        <v>64</v>
      </c>
      <c r="G610" s="80">
        <v>0</v>
      </c>
      <c r="H610" s="204"/>
      <c r="I610" s="204"/>
      <c r="J610" s="204"/>
      <c r="K610" s="204"/>
      <c r="L610" s="80">
        <v>0</v>
      </c>
      <c r="M610" s="203"/>
      <c r="N610" s="52">
        <v>1</v>
      </c>
      <c r="O610" s="204"/>
      <c r="P610" s="204"/>
      <c r="Q610" s="11">
        <v>5.3623904063000003</v>
      </c>
      <c r="R610" s="204"/>
      <c r="S610" s="204"/>
      <c r="T610" s="53">
        <v>6.6</v>
      </c>
      <c r="U610" s="204"/>
      <c r="V610" s="204"/>
      <c r="W610" s="11">
        <v>5.1141404374999997</v>
      </c>
      <c r="X610" s="204"/>
      <c r="Y610" s="204"/>
      <c r="Z610" s="53">
        <v>6.2249999999999996</v>
      </c>
      <c r="AA610" s="204"/>
      <c r="AB610" s="204"/>
      <c r="AC610" s="204"/>
      <c r="AD610" s="204"/>
      <c r="AE610" s="204"/>
      <c r="AF610" s="9">
        <v>3.7443764396265258</v>
      </c>
      <c r="AG610" s="9">
        <v>448</v>
      </c>
      <c r="AH610" s="9">
        <v>0.40023737563504153</v>
      </c>
      <c r="AI610" s="9">
        <v>8</v>
      </c>
      <c r="AJ610" s="9">
        <v>2.95</v>
      </c>
      <c r="AK610" s="9" t="s">
        <v>248</v>
      </c>
      <c r="AL610" s="9">
        <v>64</v>
      </c>
      <c r="AM610" s="9">
        <v>3.7443764396265258</v>
      </c>
      <c r="AN610" s="9">
        <v>3.7394136807817588</v>
      </c>
      <c r="AO610" s="73">
        <v>0</v>
      </c>
      <c r="AP610" s="80">
        <v>0</v>
      </c>
      <c r="AQ610" s="80">
        <v>0</v>
      </c>
      <c r="AR610" s="224">
        <v>128</v>
      </c>
      <c r="AS610" s="224" t="s">
        <v>248</v>
      </c>
      <c r="AT610" s="11">
        <v>4845.5889999999999</v>
      </c>
      <c r="AU610" s="11">
        <v>0</v>
      </c>
      <c r="AV610" s="11">
        <v>0</v>
      </c>
      <c r="AW610" s="11">
        <v>128</v>
      </c>
      <c r="AX610" s="203" t="s">
        <v>248</v>
      </c>
      <c r="AY610" s="235" t="s">
        <v>248</v>
      </c>
      <c r="AZ610" s="138">
        <v>47020</v>
      </c>
      <c r="BA610" s="188" t="s">
        <v>248</v>
      </c>
      <c r="BB610" s="203" t="s">
        <v>248</v>
      </c>
      <c r="BC610" s="158" t="s">
        <v>248</v>
      </c>
      <c r="BD610" s="217" t="s">
        <v>61</v>
      </c>
      <c r="BE610" s="201" t="s">
        <v>62</v>
      </c>
      <c r="BF610" s="201" t="s">
        <v>63</v>
      </c>
      <c r="BG610" s="201" t="s">
        <v>196</v>
      </c>
      <c r="BH610" s="456" t="s">
        <v>512</v>
      </c>
      <c r="BI610" s="218" t="s">
        <v>64</v>
      </c>
      <c r="BJ610" s="370">
        <v>214</v>
      </c>
      <c r="BK610" s="370">
        <v>1</v>
      </c>
      <c r="BL610" s="219" t="s">
        <v>65</v>
      </c>
      <c r="BM610" s="52"/>
      <c r="BN610" s="218" t="s">
        <v>343</v>
      </c>
      <c r="BO610" s="217" t="s">
        <v>352</v>
      </c>
      <c r="BP610" s="201" t="s">
        <v>703</v>
      </c>
      <c r="BQ610" s="52" t="s">
        <v>718</v>
      </c>
    </row>
    <row r="611" spans="1:69" ht="16.5" thickBot="1">
      <c r="A611" s="207" t="s">
        <v>37</v>
      </c>
      <c r="B611" s="208" t="s">
        <v>40</v>
      </c>
      <c r="C611" s="202" t="s">
        <v>35</v>
      </c>
      <c r="D611" s="210" t="s">
        <v>182</v>
      </c>
      <c r="E611" s="24" t="s">
        <v>578</v>
      </c>
      <c r="F611" s="86">
        <v>53</v>
      </c>
      <c r="G611" s="80">
        <v>0</v>
      </c>
      <c r="H611" s="204"/>
      <c r="I611" s="204"/>
      <c r="J611" s="204"/>
      <c r="K611" s="204"/>
      <c r="L611" s="80">
        <v>0</v>
      </c>
      <c r="M611" s="203"/>
      <c r="N611" s="52">
        <v>0</v>
      </c>
      <c r="O611" s="204"/>
      <c r="P611" s="204"/>
      <c r="Q611" s="11">
        <v>6.8112451320999998</v>
      </c>
      <c r="R611" s="204"/>
      <c r="S611" s="204"/>
      <c r="T611" s="53">
        <v>12.674999999999997</v>
      </c>
      <c r="U611" s="204"/>
      <c r="V611" s="204"/>
      <c r="W611" s="11">
        <v>6.8233393396226001</v>
      </c>
      <c r="X611" s="204"/>
      <c r="Y611" s="204"/>
      <c r="Z611" s="53">
        <v>12.674999999999997</v>
      </c>
      <c r="AA611" s="204"/>
      <c r="AB611" s="204"/>
      <c r="AC611" s="204"/>
      <c r="AD611" s="204"/>
      <c r="AE611" s="204"/>
      <c r="AF611" s="9">
        <v>3.2701302780723744</v>
      </c>
      <c r="AG611" s="9">
        <v>371</v>
      </c>
      <c r="AH611" s="9">
        <v>0.54040839427905851</v>
      </c>
      <c r="AI611" s="9">
        <v>30</v>
      </c>
      <c r="AJ611" s="9">
        <v>2.1986842105263156</v>
      </c>
      <c r="AK611" s="9" t="s">
        <v>248</v>
      </c>
      <c r="AL611" s="9">
        <v>48</v>
      </c>
      <c r="AM611" s="9">
        <v>3.2775297597760247</v>
      </c>
      <c r="AN611" s="9">
        <v>3.3347826086956522</v>
      </c>
      <c r="AO611" s="73">
        <v>0</v>
      </c>
      <c r="AP611" s="80">
        <v>0</v>
      </c>
      <c r="AQ611" s="80">
        <v>0</v>
      </c>
      <c r="AR611" s="224">
        <v>106</v>
      </c>
      <c r="AS611" s="224" t="s">
        <v>248</v>
      </c>
      <c r="AT611" s="11">
        <v>3837.4470000000001</v>
      </c>
      <c r="AU611" s="11">
        <v>198.05</v>
      </c>
      <c r="AV611" s="11">
        <v>0</v>
      </c>
      <c r="AW611" s="11">
        <v>106</v>
      </c>
      <c r="AX611" s="203" t="s">
        <v>248</v>
      </c>
      <c r="AY611" s="235" t="s">
        <v>248</v>
      </c>
      <c r="AZ611" s="138">
        <v>47020</v>
      </c>
      <c r="BA611" s="188" t="s">
        <v>248</v>
      </c>
      <c r="BB611" s="203" t="s">
        <v>248</v>
      </c>
      <c r="BC611" s="158" t="s">
        <v>248</v>
      </c>
      <c r="BD611" s="217" t="s">
        <v>61</v>
      </c>
      <c r="BE611" s="201" t="s">
        <v>62</v>
      </c>
      <c r="BF611" s="201" t="s">
        <v>63</v>
      </c>
      <c r="BG611" s="201" t="s">
        <v>196</v>
      </c>
      <c r="BH611" s="456" t="s">
        <v>512</v>
      </c>
      <c r="BI611" s="218" t="s">
        <v>66</v>
      </c>
      <c r="BJ611" s="370">
        <v>214</v>
      </c>
      <c r="BK611" s="370">
        <v>7</v>
      </c>
      <c r="BL611" s="219" t="s">
        <v>65</v>
      </c>
      <c r="BM611" s="52"/>
      <c r="BN611" s="218" t="s">
        <v>343</v>
      </c>
      <c r="BO611" s="217" t="s">
        <v>352</v>
      </c>
      <c r="BP611" s="201" t="s">
        <v>703</v>
      </c>
      <c r="BQ611" s="52" t="s">
        <v>718</v>
      </c>
    </row>
    <row r="612" spans="1:69" ht="16.5" thickBot="1">
      <c r="A612" s="207" t="s">
        <v>37</v>
      </c>
      <c r="B612" s="208" t="s">
        <v>40</v>
      </c>
      <c r="C612" s="202" t="s">
        <v>35</v>
      </c>
      <c r="D612" s="210" t="s">
        <v>182</v>
      </c>
      <c r="E612" s="24" t="s">
        <v>578</v>
      </c>
      <c r="F612" s="420">
        <v>64</v>
      </c>
      <c r="G612" s="421">
        <v>0</v>
      </c>
      <c r="H612" s="422"/>
      <c r="I612" s="422"/>
      <c r="J612" s="422"/>
      <c r="K612" s="422"/>
      <c r="L612" s="421">
        <v>0</v>
      </c>
      <c r="M612" s="423"/>
      <c r="N612" s="424">
        <v>0</v>
      </c>
      <c r="O612" s="422"/>
      <c r="P612" s="422"/>
      <c r="Q612" s="425">
        <v>7.3832809843999998</v>
      </c>
      <c r="R612" s="422"/>
      <c r="S612" s="422"/>
      <c r="T612" s="426">
        <v>8.85</v>
      </c>
      <c r="U612" s="422"/>
      <c r="V612" s="422"/>
      <c r="W612" s="425">
        <v>7.5382497500000003</v>
      </c>
      <c r="X612" s="422"/>
      <c r="Y612" s="422"/>
      <c r="Z612" s="426">
        <v>9.4499999999999993</v>
      </c>
      <c r="AA612" s="422"/>
      <c r="AB612" s="422"/>
      <c r="AC612" s="422"/>
      <c r="AD612" s="422"/>
      <c r="AE612" s="422"/>
      <c r="AF612" s="427">
        <v>3.5110937553857053</v>
      </c>
      <c r="AG612" s="427">
        <v>448</v>
      </c>
      <c r="AH612" s="427">
        <v>0.48183278383229927</v>
      </c>
      <c r="AI612" s="427">
        <v>22</v>
      </c>
      <c r="AJ612" s="427">
        <v>2.5040816326530613</v>
      </c>
      <c r="AK612" s="427" t="s">
        <v>248</v>
      </c>
      <c r="AL612" s="427">
        <v>64</v>
      </c>
      <c r="AM612" s="427">
        <v>3.5110937553857053</v>
      </c>
      <c r="AN612" s="427">
        <v>3.598360655737705</v>
      </c>
      <c r="AO612" s="428">
        <v>0</v>
      </c>
      <c r="AP612" s="421">
        <v>0</v>
      </c>
      <c r="AQ612" s="421">
        <v>0</v>
      </c>
      <c r="AR612" s="429">
        <v>128</v>
      </c>
      <c r="AS612" s="429" t="s">
        <v>248</v>
      </c>
      <c r="AT612" s="425">
        <v>4900.9949999999999</v>
      </c>
      <c r="AU612" s="425">
        <v>0</v>
      </c>
      <c r="AV612" s="425">
        <v>0</v>
      </c>
      <c r="AW612" s="425">
        <v>128</v>
      </c>
      <c r="AX612" s="203" t="s">
        <v>248</v>
      </c>
      <c r="AY612" s="235" t="s">
        <v>248</v>
      </c>
      <c r="AZ612" s="138">
        <v>47020</v>
      </c>
      <c r="BA612" s="188" t="s">
        <v>248</v>
      </c>
      <c r="BB612" s="203" t="s">
        <v>248</v>
      </c>
      <c r="BC612" s="158" t="s">
        <v>248</v>
      </c>
      <c r="BD612" s="217" t="s">
        <v>61</v>
      </c>
      <c r="BE612" s="201" t="s">
        <v>62</v>
      </c>
      <c r="BF612" s="201" t="s">
        <v>63</v>
      </c>
      <c r="BG612" s="201" t="s">
        <v>196</v>
      </c>
      <c r="BH612" s="455" t="s">
        <v>512</v>
      </c>
      <c r="BI612" s="218" t="s">
        <v>67</v>
      </c>
      <c r="BJ612" s="370">
        <v>214</v>
      </c>
      <c r="BK612" s="370">
        <v>3</v>
      </c>
      <c r="BL612" s="219" t="s">
        <v>65</v>
      </c>
      <c r="BM612" s="52"/>
      <c r="BN612" s="218" t="s">
        <v>343</v>
      </c>
      <c r="BO612" s="217" t="s">
        <v>352</v>
      </c>
      <c r="BP612" s="201" t="s">
        <v>703</v>
      </c>
      <c r="BQ612" s="52" t="s">
        <v>718</v>
      </c>
    </row>
    <row r="613" spans="1:69" ht="16.5" thickBot="1">
      <c r="A613" s="207" t="s">
        <v>37</v>
      </c>
      <c r="B613" s="208" t="s">
        <v>40</v>
      </c>
      <c r="C613" s="202" t="s">
        <v>35</v>
      </c>
      <c r="D613" s="210" t="s">
        <v>182</v>
      </c>
      <c r="E613" s="24" t="s">
        <v>578</v>
      </c>
      <c r="F613" s="86">
        <v>57</v>
      </c>
      <c r="G613" s="80">
        <v>0</v>
      </c>
      <c r="H613" s="204"/>
      <c r="I613" s="204"/>
      <c r="J613" s="204"/>
      <c r="K613" s="204"/>
      <c r="L613" s="80">
        <v>0</v>
      </c>
      <c r="M613" s="203"/>
      <c r="N613" s="52">
        <v>0</v>
      </c>
      <c r="O613" s="204"/>
      <c r="P613" s="204"/>
      <c r="Q613" s="11">
        <v>7.2064032105000004</v>
      </c>
      <c r="R613" s="204"/>
      <c r="S613" s="204"/>
      <c r="T613" s="53">
        <v>8.8583333333333325</v>
      </c>
      <c r="U613" s="204"/>
      <c r="V613" s="204"/>
      <c r="W613" s="11">
        <v>7.3106664210526002</v>
      </c>
      <c r="X613" s="204"/>
      <c r="Y613" s="204"/>
      <c r="Z613" s="53">
        <v>9.0749999999999993</v>
      </c>
      <c r="AA613" s="204"/>
      <c r="AB613" s="204"/>
      <c r="AC613" s="204"/>
      <c r="AD613" s="204"/>
      <c r="AE613" s="204"/>
      <c r="AF613" s="9">
        <v>2.7572486848427502</v>
      </c>
      <c r="AG613" s="9">
        <v>399</v>
      </c>
      <c r="AH613" s="9">
        <v>0.30998606267200723</v>
      </c>
      <c r="AI613" s="9">
        <v>67</v>
      </c>
      <c r="AJ613" s="9">
        <v>2.0387254901960783</v>
      </c>
      <c r="AK613" s="9" t="s">
        <v>248</v>
      </c>
      <c r="AL613" s="9">
        <v>0</v>
      </c>
      <c r="AM613" s="9"/>
      <c r="AN613" s="9"/>
      <c r="AO613" s="73">
        <v>0</v>
      </c>
      <c r="AP613" s="80">
        <v>0</v>
      </c>
      <c r="AQ613" s="80">
        <v>0</v>
      </c>
      <c r="AR613" s="224">
        <v>114</v>
      </c>
      <c r="AS613" s="224" t="s">
        <v>248</v>
      </c>
      <c r="AT613" s="11">
        <v>4044.308</v>
      </c>
      <c r="AU613" s="11">
        <v>299.77</v>
      </c>
      <c r="AV613" s="11">
        <v>0</v>
      </c>
      <c r="AW613" s="11">
        <v>114</v>
      </c>
      <c r="AX613" s="203" t="s">
        <v>248</v>
      </c>
      <c r="AY613" s="235" t="s">
        <v>248</v>
      </c>
      <c r="AZ613" s="138">
        <v>47020</v>
      </c>
      <c r="BA613" s="188" t="s">
        <v>248</v>
      </c>
      <c r="BB613" s="203" t="s">
        <v>248</v>
      </c>
      <c r="BC613" s="158" t="s">
        <v>248</v>
      </c>
      <c r="BD613" s="217" t="s">
        <v>61</v>
      </c>
      <c r="BE613" s="201" t="s">
        <v>62</v>
      </c>
      <c r="BF613" s="201" t="s">
        <v>63</v>
      </c>
      <c r="BG613" s="201" t="s">
        <v>196</v>
      </c>
      <c r="BH613" s="456" t="s">
        <v>512</v>
      </c>
      <c r="BI613" s="218" t="s">
        <v>68</v>
      </c>
      <c r="BJ613" s="370">
        <v>214</v>
      </c>
      <c r="BK613" s="370">
        <v>4</v>
      </c>
      <c r="BL613" s="219" t="s">
        <v>65</v>
      </c>
      <c r="BM613" s="52"/>
      <c r="BN613" s="218" t="s">
        <v>343</v>
      </c>
      <c r="BO613" s="217" t="s">
        <v>352</v>
      </c>
      <c r="BP613" s="201" t="s">
        <v>703</v>
      </c>
      <c r="BQ613" s="52" t="s">
        <v>718</v>
      </c>
    </row>
    <row r="614" spans="1:69" ht="16.5" thickBot="1">
      <c r="A614" s="207" t="s">
        <v>37</v>
      </c>
      <c r="B614" s="208" t="s">
        <v>40</v>
      </c>
      <c r="C614" s="202" t="s">
        <v>35</v>
      </c>
      <c r="D614" s="210" t="s">
        <v>182</v>
      </c>
      <c r="E614" s="24" t="s">
        <v>252</v>
      </c>
      <c r="F614" s="86">
        <v>77</v>
      </c>
      <c r="G614" s="80">
        <v>0</v>
      </c>
      <c r="H614" s="204"/>
      <c r="I614" s="204"/>
      <c r="J614" s="204"/>
      <c r="K614" s="204"/>
      <c r="L614" s="80">
        <v>1</v>
      </c>
      <c r="M614" s="203"/>
      <c r="N614" s="52">
        <v>1</v>
      </c>
      <c r="O614" s="204"/>
      <c r="P614" s="204"/>
      <c r="Q614" s="11">
        <v>6.1672762368000003</v>
      </c>
      <c r="R614" s="204"/>
      <c r="S614" s="204"/>
      <c r="T614" s="53">
        <v>8.0500000000000007</v>
      </c>
      <c r="U614" s="204"/>
      <c r="V614" s="204"/>
      <c r="W614" s="11">
        <v>6.2677366447368001</v>
      </c>
      <c r="X614" s="204"/>
      <c r="Y614" s="204"/>
      <c r="Z614" s="53">
        <v>8.0500000000000007</v>
      </c>
      <c r="AA614" s="204"/>
      <c r="AB614" s="204"/>
      <c r="AC614" s="204"/>
      <c r="AD614" s="204"/>
      <c r="AE614" s="204"/>
      <c r="AF614" s="9">
        <v>3.4698857191857844</v>
      </c>
      <c r="AG614" s="9">
        <v>521</v>
      </c>
      <c r="AH614" s="9">
        <v>0.50092544881732881</v>
      </c>
      <c r="AI614" s="9">
        <v>17</v>
      </c>
      <c r="AJ614" s="9">
        <v>2.5533333333333332</v>
      </c>
      <c r="AK614" s="9" t="s">
        <v>248</v>
      </c>
      <c r="AL614" s="9">
        <v>74</v>
      </c>
      <c r="AM614" s="9">
        <v>3.4805598506979658</v>
      </c>
      <c r="AN614" s="9">
        <v>3.5680212014134276</v>
      </c>
      <c r="AO614" s="73">
        <v>0</v>
      </c>
      <c r="AP614" s="80">
        <v>0</v>
      </c>
      <c r="AQ614" s="80">
        <v>0</v>
      </c>
      <c r="AR614" s="224">
        <v>154</v>
      </c>
      <c r="AS614" s="224" t="s">
        <v>248</v>
      </c>
      <c r="AT614" s="11">
        <v>5502.4480000000003</v>
      </c>
      <c r="AU614" s="11">
        <v>0</v>
      </c>
      <c r="AV614" s="11">
        <v>0</v>
      </c>
      <c r="AW614" s="11">
        <v>154</v>
      </c>
      <c r="AX614" s="203" t="s">
        <v>248</v>
      </c>
      <c r="AY614" s="235" t="s">
        <v>248</v>
      </c>
      <c r="AZ614" s="138">
        <v>54309</v>
      </c>
      <c r="BA614" s="188" t="s">
        <v>248</v>
      </c>
      <c r="BB614" s="203" t="s">
        <v>248</v>
      </c>
      <c r="BC614" s="158" t="s">
        <v>248</v>
      </c>
      <c r="BD614" s="217" t="s">
        <v>61</v>
      </c>
      <c r="BE614" s="201" t="s">
        <v>62</v>
      </c>
      <c r="BF614" s="201" t="s">
        <v>63</v>
      </c>
      <c r="BG614" s="201" t="s">
        <v>196</v>
      </c>
      <c r="BH614" s="456" t="s">
        <v>513</v>
      </c>
      <c r="BI614" s="218" t="s">
        <v>64</v>
      </c>
      <c r="BJ614" s="370">
        <v>214</v>
      </c>
      <c r="BK614" s="370">
        <v>1</v>
      </c>
      <c r="BL614" s="219" t="s">
        <v>65</v>
      </c>
      <c r="BM614" s="52"/>
      <c r="BN614" s="218" t="s">
        <v>343</v>
      </c>
      <c r="BO614" s="217" t="s">
        <v>252</v>
      </c>
      <c r="BP614" s="201" t="s">
        <v>696</v>
      </c>
      <c r="BQ614" s="52" t="s">
        <v>719</v>
      </c>
    </row>
    <row r="615" spans="1:69" ht="16.5" thickBot="1">
      <c r="A615" s="207" t="s">
        <v>37</v>
      </c>
      <c r="B615" s="208" t="s">
        <v>40</v>
      </c>
      <c r="C615" s="202" t="s">
        <v>35</v>
      </c>
      <c r="D615" s="210" t="s">
        <v>182</v>
      </c>
      <c r="E615" s="24" t="s">
        <v>252</v>
      </c>
      <c r="F615" s="86">
        <v>80</v>
      </c>
      <c r="G615" s="80">
        <v>1</v>
      </c>
      <c r="H615" s="204"/>
      <c r="I615" s="204"/>
      <c r="J615" s="204"/>
      <c r="K615" s="204"/>
      <c r="L615" s="80">
        <v>0</v>
      </c>
      <c r="M615" s="203"/>
      <c r="N615" s="52">
        <v>1</v>
      </c>
      <c r="O615" s="204"/>
      <c r="P615" s="204"/>
      <c r="Q615" s="11">
        <v>7.9116961138999997</v>
      </c>
      <c r="R615" s="204"/>
      <c r="S615" s="204"/>
      <c r="T615" s="53">
        <v>13.841666666666667</v>
      </c>
      <c r="U615" s="204"/>
      <c r="V615" s="204"/>
      <c r="W615" s="11">
        <v>7.9818352911392001</v>
      </c>
      <c r="X615" s="204"/>
      <c r="Y615" s="204"/>
      <c r="Z615" s="53">
        <v>14.008333333333333</v>
      </c>
      <c r="AA615" s="204"/>
      <c r="AB615" s="204"/>
      <c r="AC615" s="204"/>
      <c r="AD615" s="204"/>
      <c r="AE615" s="204"/>
      <c r="AF615" s="9">
        <v>2.9338186826188482</v>
      </c>
      <c r="AG615" s="9">
        <v>545</v>
      </c>
      <c r="AH615" s="9">
        <v>0.67698559553915605</v>
      </c>
      <c r="AI615" s="9">
        <v>155</v>
      </c>
      <c r="AJ615" s="9">
        <v>1.7722222222222221</v>
      </c>
      <c r="AK615" s="9" t="s">
        <v>248</v>
      </c>
      <c r="AL615" s="9">
        <v>78</v>
      </c>
      <c r="AM615" s="9">
        <v>2.9338186826188482</v>
      </c>
      <c r="AN615" s="9">
        <v>2.9227941176470589</v>
      </c>
      <c r="AO615" s="73">
        <v>0</v>
      </c>
      <c r="AP615" s="80">
        <v>0</v>
      </c>
      <c r="AQ615" s="80">
        <v>0</v>
      </c>
      <c r="AR615" s="224">
        <v>158</v>
      </c>
      <c r="AS615" s="224" t="s">
        <v>248</v>
      </c>
      <c r="AT615" s="11">
        <v>5653.0680000000002</v>
      </c>
      <c r="AU615" s="11">
        <v>0</v>
      </c>
      <c r="AV615" s="11">
        <v>0</v>
      </c>
      <c r="AW615" s="11">
        <v>158</v>
      </c>
      <c r="AX615" s="203" t="s">
        <v>248</v>
      </c>
      <c r="AY615" s="235" t="s">
        <v>248</v>
      </c>
      <c r="AZ615" s="138">
        <v>54309</v>
      </c>
      <c r="BA615" s="188" t="s">
        <v>248</v>
      </c>
      <c r="BB615" s="203" t="s">
        <v>248</v>
      </c>
      <c r="BC615" s="158" t="s">
        <v>248</v>
      </c>
      <c r="BD615" s="217" t="s">
        <v>61</v>
      </c>
      <c r="BE615" s="201" t="s">
        <v>62</v>
      </c>
      <c r="BF615" s="201" t="s">
        <v>63</v>
      </c>
      <c r="BG615" s="201" t="s">
        <v>196</v>
      </c>
      <c r="BH615" s="456" t="s">
        <v>513</v>
      </c>
      <c r="BI615" s="218" t="s">
        <v>66</v>
      </c>
      <c r="BJ615" s="370">
        <v>214</v>
      </c>
      <c r="BK615" s="370">
        <v>7</v>
      </c>
      <c r="BL615" s="219" t="s">
        <v>65</v>
      </c>
      <c r="BM615" s="52"/>
      <c r="BN615" s="218" t="s">
        <v>343</v>
      </c>
      <c r="BO615" s="217" t="s">
        <v>252</v>
      </c>
      <c r="BP615" s="201" t="s">
        <v>696</v>
      </c>
      <c r="BQ615" s="52" t="s">
        <v>719</v>
      </c>
    </row>
    <row r="616" spans="1:69" ht="16.5" thickBot="1">
      <c r="A616" s="207" t="s">
        <v>37</v>
      </c>
      <c r="B616" s="208" t="s">
        <v>40</v>
      </c>
      <c r="C616" s="202" t="s">
        <v>35</v>
      </c>
      <c r="D616" s="210" t="s">
        <v>182</v>
      </c>
      <c r="E616" s="24" t="s">
        <v>252</v>
      </c>
      <c r="F616" s="86">
        <v>77</v>
      </c>
      <c r="G616" s="80">
        <v>1</v>
      </c>
      <c r="H616" s="204"/>
      <c r="I616" s="204"/>
      <c r="J616" s="204"/>
      <c r="K616" s="204"/>
      <c r="L616" s="80">
        <v>0</v>
      </c>
      <c r="M616" s="203"/>
      <c r="N616" s="52">
        <v>0</v>
      </c>
      <c r="O616" s="204"/>
      <c r="P616" s="204"/>
      <c r="Q616" s="11">
        <v>7.1150920263000001</v>
      </c>
      <c r="R616" s="204"/>
      <c r="S616" s="204"/>
      <c r="T616" s="53">
        <v>8.7750000000000004</v>
      </c>
      <c r="U616" s="204"/>
      <c r="V616" s="204"/>
      <c r="W616" s="11">
        <v>7.1886841578947003</v>
      </c>
      <c r="X616" s="204"/>
      <c r="Y616" s="204"/>
      <c r="Z616" s="53">
        <v>8.7000000000000011</v>
      </c>
      <c r="AA616" s="204"/>
      <c r="AB616" s="204"/>
      <c r="AC616" s="204"/>
      <c r="AD616" s="204"/>
      <c r="AE616" s="204"/>
      <c r="AF616" s="9">
        <v>3.4572556460262249</v>
      </c>
      <c r="AG616" s="9">
        <v>532</v>
      </c>
      <c r="AH616" s="9">
        <v>0.48841411555339947</v>
      </c>
      <c r="AI616" s="9">
        <v>26</v>
      </c>
      <c r="AJ616" s="9">
        <v>2.5043478260869567</v>
      </c>
      <c r="AK616" s="9" t="s">
        <v>248</v>
      </c>
      <c r="AL616" s="9">
        <v>76</v>
      </c>
      <c r="AM616" s="9">
        <v>3.4572556460262249</v>
      </c>
      <c r="AN616" s="9">
        <v>3.5664206642066421</v>
      </c>
      <c r="AO616" s="73">
        <v>0</v>
      </c>
      <c r="AP616" s="80">
        <v>0</v>
      </c>
      <c r="AQ616" s="80">
        <v>0</v>
      </c>
      <c r="AR616" s="224">
        <v>152</v>
      </c>
      <c r="AS616" s="224" t="s">
        <v>248</v>
      </c>
      <c r="AT616" s="11">
        <v>5431.9709999999995</v>
      </c>
      <c r="AU616" s="11">
        <v>0</v>
      </c>
      <c r="AV616" s="11">
        <v>0</v>
      </c>
      <c r="AW616" s="11">
        <v>152</v>
      </c>
      <c r="AX616" s="203" t="s">
        <v>248</v>
      </c>
      <c r="AY616" s="235" t="s">
        <v>248</v>
      </c>
      <c r="AZ616" s="138">
        <v>54309</v>
      </c>
      <c r="BA616" s="188" t="s">
        <v>248</v>
      </c>
      <c r="BB616" s="203" t="s">
        <v>248</v>
      </c>
      <c r="BC616" s="158" t="s">
        <v>248</v>
      </c>
      <c r="BD616" s="217" t="s">
        <v>61</v>
      </c>
      <c r="BE616" s="201" t="s">
        <v>62</v>
      </c>
      <c r="BF616" s="201" t="s">
        <v>63</v>
      </c>
      <c r="BG616" s="201" t="s">
        <v>196</v>
      </c>
      <c r="BH616" s="456" t="s">
        <v>513</v>
      </c>
      <c r="BI616" s="218" t="s">
        <v>67</v>
      </c>
      <c r="BJ616" s="370">
        <v>214</v>
      </c>
      <c r="BK616" s="370">
        <v>3</v>
      </c>
      <c r="BL616" s="219" t="s">
        <v>65</v>
      </c>
      <c r="BM616" s="52"/>
      <c r="BN616" s="218" t="s">
        <v>343</v>
      </c>
      <c r="BO616" s="217" t="s">
        <v>252</v>
      </c>
      <c r="BP616" s="201" t="s">
        <v>696</v>
      </c>
      <c r="BQ616" s="52" t="s">
        <v>719</v>
      </c>
    </row>
    <row r="617" spans="1:69" ht="16.5" thickBot="1">
      <c r="A617" s="207" t="s">
        <v>37</v>
      </c>
      <c r="B617" s="208" t="s">
        <v>40</v>
      </c>
      <c r="C617" s="202" t="s">
        <v>35</v>
      </c>
      <c r="D617" s="210" t="s">
        <v>182</v>
      </c>
      <c r="E617" s="24" t="s">
        <v>252</v>
      </c>
      <c r="F617" s="86">
        <v>20</v>
      </c>
      <c r="G617" s="80">
        <v>0</v>
      </c>
      <c r="H617" s="204"/>
      <c r="I617" s="204"/>
      <c r="J617" s="204"/>
      <c r="K617" s="204"/>
      <c r="L617" s="80">
        <v>0</v>
      </c>
      <c r="M617" s="203"/>
      <c r="N617" s="52">
        <v>0</v>
      </c>
      <c r="O617" s="204"/>
      <c r="P617" s="204"/>
      <c r="Q617" s="11">
        <v>6.8819998</v>
      </c>
      <c r="R617" s="204"/>
      <c r="S617" s="204"/>
      <c r="T617" s="53">
        <v>7.833333333333333</v>
      </c>
      <c r="U617" s="204"/>
      <c r="V617" s="204"/>
      <c r="W617" s="11">
        <v>6.89939985</v>
      </c>
      <c r="X617" s="204"/>
      <c r="Y617" s="204"/>
      <c r="Z617" s="53">
        <v>7.833333333333333</v>
      </c>
      <c r="AA617" s="204"/>
      <c r="AB617" s="204"/>
      <c r="AC617" s="204"/>
      <c r="AD617" s="204"/>
      <c r="AE617" s="204"/>
      <c r="AF617" s="9">
        <v>2.9726428568363188</v>
      </c>
      <c r="AG617" s="9">
        <v>140</v>
      </c>
      <c r="AH617" s="9">
        <v>0.37212412145375456</v>
      </c>
      <c r="AI617" s="9">
        <v>15</v>
      </c>
      <c r="AJ617" s="9">
        <v>2.1666666666666665</v>
      </c>
      <c r="AK617" s="9" t="s">
        <v>248</v>
      </c>
      <c r="AL617" s="9">
        <v>0</v>
      </c>
      <c r="AM617" s="9"/>
      <c r="AN617" s="9"/>
      <c r="AO617" s="73">
        <v>0</v>
      </c>
      <c r="AP617" s="80">
        <v>0</v>
      </c>
      <c r="AQ617" s="80">
        <v>0</v>
      </c>
      <c r="AR617" s="224">
        <v>40</v>
      </c>
      <c r="AS617" s="224" t="s">
        <v>248</v>
      </c>
      <c r="AT617" s="11">
        <v>1430.34</v>
      </c>
      <c r="AU617" s="11">
        <v>0</v>
      </c>
      <c r="AV617" s="11">
        <v>0</v>
      </c>
      <c r="AW617" s="11">
        <v>40</v>
      </c>
      <c r="AX617" s="203" t="s">
        <v>248</v>
      </c>
      <c r="AY617" s="235" t="s">
        <v>248</v>
      </c>
      <c r="AZ617" s="138">
        <v>54309</v>
      </c>
      <c r="BA617" s="188" t="s">
        <v>248</v>
      </c>
      <c r="BB617" s="203" t="s">
        <v>248</v>
      </c>
      <c r="BC617" s="158" t="s">
        <v>248</v>
      </c>
      <c r="BD617" s="217" t="s">
        <v>61</v>
      </c>
      <c r="BE617" s="201" t="s">
        <v>62</v>
      </c>
      <c r="BF617" s="201" t="s">
        <v>63</v>
      </c>
      <c r="BG617" s="201" t="s">
        <v>196</v>
      </c>
      <c r="BH617" s="456" t="s">
        <v>513</v>
      </c>
      <c r="BI617" s="218" t="s">
        <v>68</v>
      </c>
      <c r="BJ617" s="370">
        <v>214</v>
      </c>
      <c r="BK617" s="370">
        <v>4</v>
      </c>
      <c r="BL617" s="219" t="s">
        <v>65</v>
      </c>
      <c r="BM617" s="52"/>
      <c r="BN617" s="218" t="s">
        <v>343</v>
      </c>
      <c r="BO617" s="217" t="s">
        <v>252</v>
      </c>
      <c r="BP617" s="201" t="s">
        <v>696</v>
      </c>
      <c r="BQ617" s="52" t="s">
        <v>719</v>
      </c>
    </row>
    <row r="618" spans="1:69" ht="16.5" thickBot="1">
      <c r="A618" s="207" t="s">
        <v>37</v>
      </c>
      <c r="B618" s="208" t="s">
        <v>40</v>
      </c>
      <c r="C618" s="202" t="s">
        <v>35</v>
      </c>
      <c r="D618" s="210" t="s">
        <v>182</v>
      </c>
      <c r="E618" s="24" t="s">
        <v>491</v>
      </c>
      <c r="F618" s="86">
        <v>81</v>
      </c>
      <c r="G618" s="80">
        <v>1</v>
      </c>
      <c r="H618" s="204"/>
      <c r="I618" s="204"/>
      <c r="J618" s="204"/>
      <c r="K618" s="204"/>
      <c r="L618" s="80">
        <v>0</v>
      </c>
      <c r="M618" s="203"/>
      <c r="N618" s="52">
        <v>0</v>
      </c>
      <c r="O618" s="204"/>
      <c r="P618" s="204"/>
      <c r="Q618" s="11">
        <v>5.8418496124999999</v>
      </c>
      <c r="R618" s="204"/>
      <c r="S618" s="204"/>
      <c r="T618" s="53">
        <v>8.5</v>
      </c>
      <c r="U618" s="204"/>
      <c r="V618" s="204"/>
      <c r="W618" s="11">
        <v>5.5740122000000003</v>
      </c>
      <c r="X618" s="204"/>
      <c r="Y618" s="204"/>
      <c r="Z618" s="53">
        <v>9</v>
      </c>
      <c r="AA618" s="204"/>
      <c r="AB618" s="204"/>
      <c r="AC618" s="204"/>
      <c r="AD618" s="204"/>
      <c r="AE618" s="204"/>
      <c r="AF618" s="9">
        <v>3.5357678645423478</v>
      </c>
      <c r="AG618" s="9">
        <v>560</v>
      </c>
      <c r="AH618" s="9">
        <v>0.45525230800151961</v>
      </c>
      <c r="AI618" s="9">
        <v>19</v>
      </c>
      <c r="AJ618" s="9">
        <v>2.581818181818182</v>
      </c>
      <c r="AK618" s="9" t="s">
        <v>248</v>
      </c>
      <c r="AL618" s="9">
        <v>80</v>
      </c>
      <c r="AM618" s="9">
        <v>3.5357678645423478</v>
      </c>
      <c r="AN618" s="9">
        <v>3.6214953271028039</v>
      </c>
      <c r="AO618" s="73">
        <v>0</v>
      </c>
      <c r="AP618" s="80">
        <v>0</v>
      </c>
      <c r="AQ618" s="80">
        <v>0</v>
      </c>
      <c r="AR618" s="224">
        <v>160</v>
      </c>
      <c r="AS618" s="224" t="s">
        <v>248</v>
      </c>
      <c r="AT618" s="11">
        <v>6097.6719999999996</v>
      </c>
      <c r="AU618" s="11">
        <v>0</v>
      </c>
      <c r="AV618" s="11">
        <v>0</v>
      </c>
      <c r="AW618" s="11">
        <v>160</v>
      </c>
      <c r="AX618" s="203" t="s">
        <v>248</v>
      </c>
      <c r="AY618" s="235" t="s">
        <v>248</v>
      </c>
      <c r="AZ618" s="138">
        <v>28651</v>
      </c>
      <c r="BA618" s="188" t="s">
        <v>248</v>
      </c>
      <c r="BB618" s="203" t="s">
        <v>248</v>
      </c>
      <c r="BC618" s="158" t="s">
        <v>248</v>
      </c>
      <c r="BD618" s="217" t="s">
        <v>61</v>
      </c>
      <c r="BE618" s="201" t="s">
        <v>62</v>
      </c>
      <c r="BF618" s="201" t="s">
        <v>63</v>
      </c>
      <c r="BG618" s="201" t="s">
        <v>196</v>
      </c>
      <c r="BH618" s="456" t="s">
        <v>512</v>
      </c>
      <c r="BI618" s="218" t="s">
        <v>64</v>
      </c>
      <c r="BJ618" s="370">
        <v>214</v>
      </c>
      <c r="BK618" s="370">
        <v>1</v>
      </c>
      <c r="BL618" s="219" t="s">
        <v>65</v>
      </c>
      <c r="BM618" s="52"/>
      <c r="BN618" s="218" t="s">
        <v>343</v>
      </c>
      <c r="BO618" s="217" t="s">
        <v>352</v>
      </c>
      <c r="BP618" s="201" t="s">
        <v>703</v>
      </c>
      <c r="BQ618" s="52" t="s">
        <v>718</v>
      </c>
    </row>
    <row r="619" spans="1:69" ht="16.5" thickBot="1">
      <c r="A619" s="207" t="s">
        <v>37</v>
      </c>
      <c r="B619" s="208" t="s">
        <v>40</v>
      </c>
      <c r="C619" s="202" t="s">
        <v>35</v>
      </c>
      <c r="D619" s="210" t="s">
        <v>182</v>
      </c>
      <c r="E619" s="24" t="s">
        <v>491</v>
      </c>
      <c r="F619" s="86">
        <v>48</v>
      </c>
      <c r="G619" s="80">
        <v>1</v>
      </c>
      <c r="H619" s="204"/>
      <c r="I619" s="204"/>
      <c r="J619" s="204"/>
      <c r="K619" s="204"/>
      <c r="L619" s="80">
        <v>0</v>
      </c>
      <c r="M619" s="203"/>
      <c r="N619" s="52">
        <v>0</v>
      </c>
      <c r="O619" s="204"/>
      <c r="P619" s="204"/>
      <c r="Q619" s="11">
        <v>7.0298294681</v>
      </c>
      <c r="R619" s="204"/>
      <c r="S619" s="204"/>
      <c r="T619" s="53">
        <v>9.8249999999999993</v>
      </c>
      <c r="U619" s="204"/>
      <c r="V619" s="204"/>
      <c r="W619" s="11">
        <v>7.0324891702126999</v>
      </c>
      <c r="X619" s="204"/>
      <c r="Y619" s="204"/>
      <c r="Z619" s="53">
        <v>9.9124999999999996</v>
      </c>
      <c r="AA619" s="204"/>
      <c r="AB619" s="204"/>
      <c r="AC619" s="204"/>
      <c r="AD619" s="204"/>
      <c r="AE619" s="204"/>
      <c r="AF619" s="9">
        <v>3.3902080779983885</v>
      </c>
      <c r="AG619" s="9">
        <v>329</v>
      </c>
      <c r="AH619" s="9">
        <v>0.56780825978746341</v>
      </c>
      <c r="AI619" s="9">
        <v>28</v>
      </c>
      <c r="AJ619" s="9">
        <v>2.1791666666666667</v>
      </c>
      <c r="AK619" s="9" t="s">
        <v>248</v>
      </c>
      <c r="AL619" s="9">
        <v>42</v>
      </c>
      <c r="AM619" s="9">
        <v>3.432244902159892</v>
      </c>
      <c r="AN619" s="9">
        <v>3.5239726027397262</v>
      </c>
      <c r="AO619" s="73">
        <v>0</v>
      </c>
      <c r="AP619" s="80">
        <v>0</v>
      </c>
      <c r="AQ619" s="80">
        <v>0</v>
      </c>
      <c r="AR619" s="224">
        <v>94</v>
      </c>
      <c r="AS619" s="224" t="s">
        <v>248</v>
      </c>
      <c r="AT619" s="11">
        <v>3409.806</v>
      </c>
      <c r="AU619" s="11">
        <v>193.685</v>
      </c>
      <c r="AV619" s="11">
        <v>0</v>
      </c>
      <c r="AW619" s="11">
        <v>94</v>
      </c>
      <c r="AX619" s="203" t="s">
        <v>248</v>
      </c>
      <c r="AY619" s="235" t="s">
        <v>248</v>
      </c>
      <c r="AZ619" s="138">
        <v>28651</v>
      </c>
      <c r="BA619" s="188" t="s">
        <v>248</v>
      </c>
      <c r="BB619" s="203" t="s">
        <v>248</v>
      </c>
      <c r="BC619" s="158" t="s">
        <v>248</v>
      </c>
      <c r="BD619" s="217" t="s">
        <v>61</v>
      </c>
      <c r="BE619" s="201" t="s">
        <v>62</v>
      </c>
      <c r="BF619" s="201" t="s">
        <v>63</v>
      </c>
      <c r="BG619" s="201" t="s">
        <v>196</v>
      </c>
      <c r="BH619" s="456" t="s">
        <v>512</v>
      </c>
      <c r="BI619" s="218" t="s">
        <v>66</v>
      </c>
      <c r="BJ619" s="370">
        <v>214</v>
      </c>
      <c r="BK619" s="370">
        <v>7</v>
      </c>
      <c r="BL619" s="219" t="s">
        <v>65</v>
      </c>
      <c r="BM619" s="52"/>
      <c r="BN619" s="218" t="s">
        <v>343</v>
      </c>
      <c r="BO619" s="217" t="s">
        <v>352</v>
      </c>
      <c r="BP619" s="201" t="s">
        <v>703</v>
      </c>
      <c r="BQ619" s="52" t="s">
        <v>718</v>
      </c>
    </row>
    <row r="620" spans="1:69" ht="16.5" thickBot="1">
      <c r="A620" s="207" t="s">
        <v>37</v>
      </c>
      <c r="B620" s="208" t="s">
        <v>40</v>
      </c>
      <c r="C620" s="202" t="s">
        <v>35</v>
      </c>
      <c r="D620" s="210" t="s">
        <v>182</v>
      </c>
      <c r="E620" s="24" t="s">
        <v>491</v>
      </c>
      <c r="F620" s="420">
        <v>81</v>
      </c>
      <c r="G620" s="421">
        <v>1</v>
      </c>
      <c r="H620" s="422"/>
      <c r="I620" s="422"/>
      <c r="J620" s="422"/>
      <c r="K620" s="422"/>
      <c r="L620" s="421">
        <v>0</v>
      </c>
      <c r="M620" s="423"/>
      <c r="N620" s="424">
        <v>1</v>
      </c>
      <c r="O620" s="422"/>
      <c r="P620" s="422"/>
      <c r="Q620" s="425">
        <v>7.7396246499999997</v>
      </c>
      <c r="R620" s="422"/>
      <c r="S620" s="422"/>
      <c r="T620" s="426">
        <v>10</v>
      </c>
      <c r="U620" s="422"/>
      <c r="V620" s="422"/>
      <c r="W620" s="425">
        <v>7.8628371125000003</v>
      </c>
      <c r="X620" s="422"/>
      <c r="Y620" s="422"/>
      <c r="Z620" s="426">
        <v>10.25</v>
      </c>
      <c r="AA620" s="422"/>
      <c r="AB620" s="422"/>
      <c r="AC620" s="422"/>
      <c r="AD620" s="422"/>
      <c r="AE620" s="422"/>
      <c r="AF620" s="427">
        <v>3.3940651069713539</v>
      </c>
      <c r="AG620" s="427">
        <v>560</v>
      </c>
      <c r="AH620" s="427">
        <v>0.57965041303263443</v>
      </c>
      <c r="AI620" s="427">
        <v>50</v>
      </c>
      <c r="AJ620" s="427">
        <v>2.1764705882352939</v>
      </c>
      <c r="AK620" s="427" t="s">
        <v>248</v>
      </c>
      <c r="AL620" s="427">
        <v>77</v>
      </c>
      <c r="AM620" s="427">
        <v>3.4097556478546971</v>
      </c>
      <c r="AN620" s="427">
        <v>3.5520072992700729</v>
      </c>
      <c r="AO620" s="428">
        <v>0</v>
      </c>
      <c r="AP620" s="421">
        <v>0</v>
      </c>
      <c r="AQ620" s="421">
        <v>0</v>
      </c>
      <c r="AR620" s="429">
        <v>160</v>
      </c>
      <c r="AS620" s="429" t="s">
        <v>248</v>
      </c>
      <c r="AT620" s="425">
        <v>6049.12</v>
      </c>
      <c r="AU620" s="425">
        <v>96.977999999999994</v>
      </c>
      <c r="AV620" s="425">
        <v>0</v>
      </c>
      <c r="AW620" s="425">
        <v>160</v>
      </c>
      <c r="AX620" s="203" t="s">
        <v>248</v>
      </c>
      <c r="AY620" s="235" t="s">
        <v>248</v>
      </c>
      <c r="AZ620" s="138">
        <v>28651</v>
      </c>
      <c r="BA620" s="188" t="s">
        <v>248</v>
      </c>
      <c r="BB620" s="203" t="s">
        <v>248</v>
      </c>
      <c r="BC620" s="158" t="s">
        <v>248</v>
      </c>
      <c r="BD620" s="217" t="s">
        <v>61</v>
      </c>
      <c r="BE620" s="201" t="s">
        <v>62</v>
      </c>
      <c r="BF620" s="201" t="s">
        <v>63</v>
      </c>
      <c r="BG620" s="201" t="s">
        <v>196</v>
      </c>
      <c r="BH620" s="455" t="s">
        <v>512</v>
      </c>
      <c r="BI620" s="218" t="s">
        <v>67</v>
      </c>
      <c r="BJ620" s="370">
        <v>214</v>
      </c>
      <c r="BK620" s="370">
        <v>3</v>
      </c>
      <c r="BL620" s="219" t="s">
        <v>65</v>
      </c>
      <c r="BM620" s="52"/>
      <c r="BN620" s="218" t="s">
        <v>343</v>
      </c>
      <c r="BO620" s="217" t="s">
        <v>352</v>
      </c>
      <c r="BP620" s="201" t="s">
        <v>703</v>
      </c>
      <c r="BQ620" s="52" t="s">
        <v>718</v>
      </c>
    </row>
    <row r="621" spans="1:69" ht="16.5" thickBot="1">
      <c r="A621" s="207" t="s">
        <v>37</v>
      </c>
      <c r="B621" s="208" t="s">
        <v>40</v>
      </c>
      <c r="C621" s="202" t="s">
        <v>35</v>
      </c>
      <c r="D621" s="210" t="s">
        <v>182</v>
      </c>
      <c r="E621" s="24" t="s">
        <v>491</v>
      </c>
      <c r="F621" s="86">
        <v>38</v>
      </c>
      <c r="G621" s="80">
        <v>0</v>
      </c>
      <c r="H621" s="204"/>
      <c r="I621" s="204"/>
      <c r="J621" s="204"/>
      <c r="K621" s="204"/>
      <c r="L621" s="80">
        <v>2</v>
      </c>
      <c r="M621" s="203"/>
      <c r="N621" s="52">
        <v>0</v>
      </c>
      <c r="O621" s="204"/>
      <c r="P621" s="204"/>
      <c r="Q621" s="11">
        <v>7.8398333056</v>
      </c>
      <c r="R621" s="204"/>
      <c r="S621" s="204"/>
      <c r="T621" s="53">
        <v>10.599999999999998</v>
      </c>
      <c r="U621" s="204"/>
      <c r="V621" s="204"/>
      <c r="W621" s="11">
        <v>7.8285554444444001</v>
      </c>
      <c r="X621" s="204"/>
      <c r="Y621" s="204"/>
      <c r="Z621" s="53">
        <v>10.599999999999998</v>
      </c>
      <c r="AA621" s="204"/>
      <c r="AB621" s="204"/>
      <c r="AC621" s="204"/>
      <c r="AD621" s="204"/>
      <c r="AE621" s="204"/>
      <c r="AF621" s="9">
        <v>2.6957749035451317</v>
      </c>
      <c r="AG621" s="9">
        <v>250</v>
      </c>
      <c r="AH621" s="9">
        <v>0.36484028524128165</v>
      </c>
      <c r="AI621" s="9">
        <v>62</v>
      </c>
      <c r="AJ621" s="9">
        <v>1.7916666666666667</v>
      </c>
      <c r="AK621" s="9" t="s">
        <v>248</v>
      </c>
      <c r="AL621" s="9">
        <v>0</v>
      </c>
      <c r="AM621" s="9"/>
      <c r="AN621" s="9"/>
      <c r="AO621" s="73">
        <v>0</v>
      </c>
      <c r="AP621" s="80">
        <v>0</v>
      </c>
      <c r="AQ621" s="80">
        <v>0</v>
      </c>
      <c r="AR621" s="224">
        <v>76</v>
      </c>
      <c r="AS621" s="224" t="s">
        <v>248</v>
      </c>
      <c r="AT621" s="11">
        <v>2435.0529999999999</v>
      </c>
      <c r="AU621" s="11">
        <v>388.67599999999999</v>
      </c>
      <c r="AV621" s="11">
        <v>0</v>
      </c>
      <c r="AW621" s="11">
        <v>76</v>
      </c>
      <c r="AX621" s="203" t="s">
        <v>248</v>
      </c>
      <c r="AY621" s="235" t="s">
        <v>248</v>
      </c>
      <c r="AZ621" s="138">
        <v>28651</v>
      </c>
      <c r="BA621" s="188" t="s">
        <v>248</v>
      </c>
      <c r="BB621" s="203" t="s">
        <v>248</v>
      </c>
      <c r="BC621" s="158" t="s">
        <v>248</v>
      </c>
      <c r="BD621" s="217" t="s">
        <v>61</v>
      </c>
      <c r="BE621" s="201" t="s">
        <v>62</v>
      </c>
      <c r="BF621" s="201" t="s">
        <v>63</v>
      </c>
      <c r="BG621" s="201" t="s">
        <v>196</v>
      </c>
      <c r="BH621" s="456" t="s">
        <v>512</v>
      </c>
      <c r="BI621" s="218" t="s">
        <v>68</v>
      </c>
      <c r="BJ621" s="370">
        <v>214</v>
      </c>
      <c r="BK621" s="370">
        <v>4</v>
      </c>
      <c r="BL621" s="219" t="s">
        <v>65</v>
      </c>
      <c r="BM621" s="52"/>
      <c r="BN621" s="218" t="s">
        <v>343</v>
      </c>
      <c r="BO621" s="217" t="s">
        <v>352</v>
      </c>
      <c r="BP621" s="201" t="s">
        <v>703</v>
      </c>
      <c r="BQ621" s="52" t="s">
        <v>718</v>
      </c>
    </row>
    <row r="622" spans="1:69" ht="16.5" thickBot="1">
      <c r="A622" s="207" t="s">
        <v>37</v>
      </c>
      <c r="B622" s="208" t="s">
        <v>40</v>
      </c>
      <c r="C622" s="202" t="s">
        <v>35</v>
      </c>
      <c r="D622" s="210" t="s">
        <v>182</v>
      </c>
      <c r="E622" s="442" t="s">
        <v>549</v>
      </c>
      <c r="F622" s="86">
        <v>32</v>
      </c>
      <c r="G622" s="80">
        <v>0</v>
      </c>
      <c r="H622" s="204"/>
      <c r="I622" s="204"/>
      <c r="J622" s="204"/>
      <c r="K622" s="204"/>
      <c r="L622" s="80">
        <v>0</v>
      </c>
      <c r="M622" s="203"/>
      <c r="N622" s="52">
        <v>0</v>
      </c>
      <c r="O622" s="204"/>
      <c r="P622" s="204"/>
      <c r="Q622" s="11">
        <v>7.4132494688000001</v>
      </c>
      <c r="R622" s="204"/>
      <c r="S622" s="204"/>
      <c r="T622" s="53">
        <v>11.2</v>
      </c>
      <c r="U622" s="204"/>
      <c r="V622" s="204"/>
      <c r="W622" s="11">
        <v>7.3746873124999999</v>
      </c>
      <c r="X622" s="204"/>
      <c r="Y622" s="204"/>
      <c r="Z622" s="53">
        <v>11.2</v>
      </c>
      <c r="AA622" s="204"/>
      <c r="AB622" s="204"/>
      <c r="AC622" s="204"/>
      <c r="AD622" s="204"/>
      <c r="AE622" s="204"/>
      <c r="AF622" s="9">
        <v>3.3550446448581561</v>
      </c>
      <c r="AG622" s="9">
        <v>224</v>
      </c>
      <c r="AH622" s="9">
        <v>0.45238973265471327</v>
      </c>
      <c r="AI622" s="9">
        <v>7</v>
      </c>
      <c r="AJ622" s="9">
        <v>2.5466666666666669</v>
      </c>
      <c r="AK622" s="9" t="s">
        <v>248</v>
      </c>
      <c r="AL622" s="9">
        <v>32</v>
      </c>
      <c r="AM622" s="9">
        <v>3.3550446448581561</v>
      </c>
      <c r="AN622" s="9">
        <v>3.4054054054054053</v>
      </c>
      <c r="AO622" s="73">
        <v>0</v>
      </c>
      <c r="AP622" s="80">
        <v>0</v>
      </c>
      <c r="AQ622" s="80">
        <v>0</v>
      </c>
      <c r="AR622" s="224">
        <v>64</v>
      </c>
      <c r="AS622" s="224" t="s">
        <v>248</v>
      </c>
      <c r="AT622" s="11">
        <v>2452.2820000000002</v>
      </c>
      <c r="AU622" s="11">
        <v>0</v>
      </c>
      <c r="AV622" s="11">
        <v>0</v>
      </c>
      <c r="AW622" s="11">
        <v>64</v>
      </c>
      <c r="AX622" s="203" t="s">
        <v>248</v>
      </c>
      <c r="AY622" s="235" t="s">
        <v>248</v>
      </c>
      <c r="AZ622" s="138">
        <v>52301</v>
      </c>
      <c r="BA622" s="188" t="s">
        <v>248</v>
      </c>
      <c r="BB622" s="203" t="s">
        <v>248</v>
      </c>
      <c r="BC622" s="158" t="s">
        <v>248</v>
      </c>
      <c r="BD622" s="217" t="s">
        <v>61</v>
      </c>
      <c r="BE622" s="201" t="s">
        <v>62</v>
      </c>
      <c r="BF622" s="201" t="s">
        <v>63</v>
      </c>
      <c r="BG622" s="201" t="s">
        <v>196</v>
      </c>
      <c r="BH622" s="456" t="s">
        <v>509</v>
      </c>
      <c r="BI622" s="218" t="s">
        <v>64</v>
      </c>
      <c r="BJ622" s="370">
        <v>214</v>
      </c>
      <c r="BK622" s="370">
        <v>1</v>
      </c>
      <c r="BL622" s="219" t="s">
        <v>65</v>
      </c>
      <c r="BM622" s="52"/>
      <c r="BN622" s="218" t="s">
        <v>343</v>
      </c>
      <c r="BO622" s="217" t="s">
        <v>346</v>
      </c>
      <c r="BP622" s="201" t="s">
        <v>685</v>
      </c>
      <c r="BQ622" s="52" t="s">
        <v>718</v>
      </c>
    </row>
    <row r="623" spans="1:69" ht="16.5" thickBot="1">
      <c r="A623" s="207" t="s">
        <v>37</v>
      </c>
      <c r="B623" s="208" t="s">
        <v>40</v>
      </c>
      <c r="C623" s="202" t="s">
        <v>35</v>
      </c>
      <c r="D623" s="210" t="s">
        <v>182</v>
      </c>
      <c r="E623" s="24" t="s">
        <v>549</v>
      </c>
      <c r="F623" s="86">
        <v>23</v>
      </c>
      <c r="G623" s="80">
        <v>0</v>
      </c>
      <c r="H623" s="204"/>
      <c r="I623" s="204"/>
      <c r="J623" s="204"/>
      <c r="K623" s="204"/>
      <c r="L623" s="80">
        <v>0</v>
      </c>
      <c r="M623" s="203"/>
      <c r="N623" s="52">
        <v>0</v>
      </c>
      <c r="O623" s="204"/>
      <c r="P623" s="204"/>
      <c r="Q623" s="11">
        <v>7.1972607825999999</v>
      </c>
      <c r="R623" s="204"/>
      <c r="S623" s="204"/>
      <c r="T623" s="53">
        <v>8.9624999999999986</v>
      </c>
      <c r="U623" s="204"/>
      <c r="V623" s="204"/>
      <c r="W623" s="11">
        <v>7.2363042173913001</v>
      </c>
      <c r="X623" s="204"/>
      <c r="Y623" s="204"/>
      <c r="Z623" s="53">
        <v>9.4249999999999989</v>
      </c>
      <c r="AA623" s="204"/>
      <c r="AB623" s="204"/>
      <c r="AC623" s="204"/>
      <c r="AD623" s="204"/>
      <c r="AE623" s="204"/>
      <c r="AF623" s="9">
        <v>3.2113043617757948</v>
      </c>
      <c r="AG623" s="9">
        <v>161</v>
      </c>
      <c r="AH623" s="9">
        <v>0.52438591710887095</v>
      </c>
      <c r="AI623" s="9">
        <v>16</v>
      </c>
      <c r="AJ623" s="9">
        <v>2.1942307692307694</v>
      </c>
      <c r="AK623" s="9" t="s">
        <v>248</v>
      </c>
      <c r="AL623" s="9">
        <v>23</v>
      </c>
      <c r="AM623" s="9">
        <v>3.2113043617757948</v>
      </c>
      <c r="AN623" s="9">
        <v>3.2554347826086958</v>
      </c>
      <c r="AO623" s="73">
        <v>0</v>
      </c>
      <c r="AP623" s="80">
        <v>0</v>
      </c>
      <c r="AQ623" s="80">
        <v>0</v>
      </c>
      <c r="AR623" s="224">
        <v>46</v>
      </c>
      <c r="AS623" s="224" t="s">
        <v>248</v>
      </c>
      <c r="AT623" s="11">
        <v>1794.2829999999999</v>
      </c>
      <c r="AU623" s="11">
        <v>0</v>
      </c>
      <c r="AV623" s="11">
        <v>0</v>
      </c>
      <c r="AW623" s="11">
        <v>46</v>
      </c>
      <c r="AX623" s="203" t="s">
        <v>248</v>
      </c>
      <c r="AY623" s="235" t="s">
        <v>248</v>
      </c>
      <c r="AZ623" s="138">
        <v>52301</v>
      </c>
      <c r="BA623" s="188" t="s">
        <v>248</v>
      </c>
      <c r="BB623" s="203" t="s">
        <v>248</v>
      </c>
      <c r="BC623" s="158" t="s">
        <v>248</v>
      </c>
      <c r="BD623" s="217" t="s">
        <v>61</v>
      </c>
      <c r="BE623" s="201" t="s">
        <v>62</v>
      </c>
      <c r="BF623" s="201" t="s">
        <v>63</v>
      </c>
      <c r="BG623" s="201" t="s">
        <v>196</v>
      </c>
      <c r="BH623" s="456" t="s">
        <v>509</v>
      </c>
      <c r="BI623" s="218" t="s">
        <v>66</v>
      </c>
      <c r="BJ623" s="370">
        <v>214</v>
      </c>
      <c r="BK623" s="370">
        <v>7</v>
      </c>
      <c r="BL623" s="219" t="s">
        <v>65</v>
      </c>
      <c r="BM623" s="52"/>
      <c r="BN623" s="218" t="s">
        <v>343</v>
      </c>
      <c r="BO623" s="217" t="s">
        <v>346</v>
      </c>
      <c r="BP623" s="201" t="s">
        <v>685</v>
      </c>
      <c r="BQ623" s="52" t="s">
        <v>718</v>
      </c>
    </row>
    <row r="624" spans="1:69" ht="16.5" thickBot="1">
      <c r="A624" s="207" t="s">
        <v>37</v>
      </c>
      <c r="B624" s="208" t="s">
        <v>40</v>
      </c>
      <c r="C624" s="202" t="s">
        <v>35</v>
      </c>
      <c r="D624" s="210" t="s">
        <v>182</v>
      </c>
      <c r="E624" s="24" t="s">
        <v>549</v>
      </c>
      <c r="F624" s="86">
        <v>29</v>
      </c>
      <c r="G624" s="80">
        <v>1</v>
      </c>
      <c r="H624" s="204"/>
      <c r="I624" s="204"/>
      <c r="J624" s="204"/>
      <c r="K624" s="204"/>
      <c r="L624" s="80">
        <v>0</v>
      </c>
      <c r="M624" s="203"/>
      <c r="N624" s="52">
        <v>0</v>
      </c>
      <c r="O624" s="204"/>
      <c r="P624" s="204"/>
      <c r="Q624" s="11">
        <v>7.2278925000000003</v>
      </c>
      <c r="R624" s="204"/>
      <c r="S624" s="204"/>
      <c r="T624" s="53">
        <v>9.2999999999999989</v>
      </c>
      <c r="U624" s="204"/>
      <c r="V624" s="204"/>
      <c r="W624" s="11">
        <v>7.4936067142856997</v>
      </c>
      <c r="X624" s="204"/>
      <c r="Y624" s="204"/>
      <c r="Z624" s="53">
        <v>11.799999999999999</v>
      </c>
      <c r="AA624" s="204"/>
      <c r="AB624" s="204"/>
      <c r="AC624" s="204"/>
      <c r="AD624" s="204"/>
      <c r="AE624" s="204"/>
      <c r="AF624" s="9">
        <v>3.3445408216544563</v>
      </c>
      <c r="AG624" s="9">
        <v>196</v>
      </c>
      <c r="AH624" s="9">
        <v>0.48752088068633587</v>
      </c>
      <c r="AI624" s="9">
        <v>14</v>
      </c>
      <c r="AJ624" s="9">
        <v>2.3384615384615386</v>
      </c>
      <c r="AK624" s="9" t="s">
        <v>248</v>
      </c>
      <c r="AL624" s="9">
        <v>28</v>
      </c>
      <c r="AM624" s="9">
        <v>3.3445408216544563</v>
      </c>
      <c r="AN624" s="9">
        <v>3.45</v>
      </c>
      <c r="AO624" s="73">
        <v>0</v>
      </c>
      <c r="AP624" s="80">
        <v>0</v>
      </c>
      <c r="AQ624" s="80">
        <v>0</v>
      </c>
      <c r="AR624" s="224">
        <v>56</v>
      </c>
      <c r="AS624" s="224" t="s">
        <v>248</v>
      </c>
      <c r="AT624" s="11">
        <v>2143.777</v>
      </c>
      <c r="AU624" s="11">
        <v>0</v>
      </c>
      <c r="AV624" s="11">
        <v>0</v>
      </c>
      <c r="AW624" s="11">
        <v>56</v>
      </c>
      <c r="AX624" s="203" t="s">
        <v>248</v>
      </c>
      <c r="AY624" s="235" t="s">
        <v>248</v>
      </c>
      <c r="AZ624" s="138">
        <v>52301</v>
      </c>
      <c r="BA624" s="188" t="s">
        <v>248</v>
      </c>
      <c r="BB624" s="203" t="s">
        <v>248</v>
      </c>
      <c r="BC624" s="158" t="s">
        <v>248</v>
      </c>
      <c r="BD624" s="217" t="s">
        <v>61</v>
      </c>
      <c r="BE624" s="201" t="s">
        <v>62</v>
      </c>
      <c r="BF624" s="201" t="s">
        <v>63</v>
      </c>
      <c r="BG624" s="201" t="s">
        <v>196</v>
      </c>
      <c r="BH624" s="456" t="s">
        <v>509</v>
      </c>
      <c r="BI624" s="218" t="s">
        <v>67</v>
      </c>
      <c r="BJ624" s="370">
        <v>214</v>
      </c>
      <c r="BK624" s="370">
        <v>3</v>
      </c>
      <c r="BL624" s="219" t="s">
        <v>65</v>
      </c>
      <c r="BM624" s="52"/>
      <c r="BN624" s="218" t="s">
        <v>343</v>
      </c>
      <c r="BO624" s="217" t="s">
        <v>346</v>
      </c>
      <c r="BP624" s="201" t="s">
        <v>685</v>
      </c>
      <c r="BQ624" s="52" t="s">
        <v>718</v>
      </c>
    </row>
    <row r="625" spans="1:69" ht="16.5" thickBot="1">
      <c r="A625" s="207" t="s">
        <v>37</v>
      </c>
      <c r="B625" s="208" t="s">
        <v>40</v>
      </c>
      <c r="C625" s="202" t="s">
        <v>35</v>
      </c>
      <c r="D625" s="210" t="s">
        <v>182</v>
      </c>
      <c r="E625" s="24" t="s">
        <v>549</v>
      </c>
      <c r="F625" s="86">
        <v>25</v>
      </c>
      <c r="G625" s="80">
        <v>0</v>
      </c>
      <c r="H625" s="204"/>
      <c r="I625" s="204"/>
      <c r="J625" s="204"/>
      <c r="K625" s="204"/>
      <c r="L625" s="80">
        <v>0</v>
      </c>
      <c r="M625" s="203"/>
      <c r="N625" s="52">
        <v>0</v>
      </c>
      <c r="O625" s="204"/>
      <c r="P625" s="204"/>
      <c r="Q625" s="11">
        <v>7.0951996399999997</v>
      </c>
      <c r="R625" s="204"/>
      <c r="S625" s="204"/>
      <c r="T625" s="53">
        <v>8.4375</v>
      </c>
      <c r="U625" s="204"/>
      <c r="V625" s="204"/>
      <c r="W625" s="11">
        <v>7.1906396399999997</v>
      </c>
      <c r="X625" s="204"/>
      <c r="Y625" s="204"/>
      <c r="Z625" s="53">
        <v>8.4375</v>
      </c>
      <c r="AA625" s="204"/>
      <c r="AB625" s="204"/>
      <c r="AC625" s="204"/>
      <c r="AD625" s="204"/>
      <c r="AE625" s="204"/>
      <c r="AF625" s="9">
        <v>2.7100571414402554</v>
      </c>
      <c r="AG625" s="9">
        <v>175</v>
      </c>
      <c r="AH625" s="9">
        <v>0.23828891958167567</v>
      </c>
      <c r="AI625" s="9">
        <v>32</v>
      </c>
      <c r="AJ625" s="9">
        <v>2.1124999999999998</v>
      </c>
      <c r="AK625" s="9" t="s">
        <v>248</v>
      </c>
      <c r="AL625" s="9">
        <v>0</v>
      </c>
      <c r="AM625" s="9"/>
      <c r="AN625" s="9"/>
      <c r="AO625" s="73">
        <v>0</v>
      </c>
      <c r="AP625" s="80">
        <v>0</v>
      </c>
      <c r="AQ625" s="80">
        <v>0</v>
      </c>
      <c r="AR625" s="224">
        <v>50</v>
      </c>
      <c r="AS625" s="224" t="s">
        <v>248</v>
      </c>
      <c r="AT625" s="11">
        <v>1776.4459999999999</v>
      </c>
      <c r="AU625" s="11">
        <v>128.88</v>
      </c>
      <c r="AV625" s="11">
        <v>0</v>
      </c>
      <c r="AW625" s="11">
        <v>48</v>
      </c>
      <c r="AX625" s="203" t="s">
        <v>248</v>
      </c>
      <c r="AY625" s="235" t="s">
        <v>248</v>
      </c>
      <c r="AZ625" s="138">
        <v>52301</v>
      </c>
      <c r="BA625" s="188" t="s">
        <v>248</v>
      </c>
      <c r="BB625" s="203" t="s">
        <v>248</v>
      </c>
      <c r="BC625" s="158" t="s">
        <v>248</v>
      </c>
      <c r="BD625" s="217" t="s">
        <v>61</v>
      </c>
      <c r="BE625" s="201" t="s">
        <v>62</v>
      </c>
      <c r="BF625" s="201" t="s">
        <v>63</v>
      </c>
      <c r="BG625" s="201" t="s">
        <v>196</v>
      </c>
      <c r="BH625" s="456" t="s">
        <v>509</v>
      </c>
      <c r="BI625" s="218" t="s">
        <v>68</v>
      </c>
      <c r="BJ625" s="370">
        <v>214</v>
      </c>
      <c r="BK625" s="370">
        <v>4</v>
      </c>
      <c r="BL625" s="219" t="s">
        <v>65</v>
      </c>
      <c r="BM625" s="52"/>
      <c r="BN625" s="218" t="s">
        <v>343</v>
      </c>
      <c r="BO625" s="217" t="s">
        <v>346</v>
      </c>
      <c r="BP625" s="201" t="s">
        <v>685</v>
      </c>
      <c r="BQ625" s="52" t="s">
        <v>718</v>
      </c>
    </row>
    <row r="626" spans="1:69" ht="16.5" thickBot="1">
      <c r="A626" s="207" t="s">
        <v>37</v>
      </c>
      <c r="B626" s="208" t="s">
        <v>40</v>
      </c>
      <c r="C626" s="202" t="s">
        <v>35</v>
      </c>
      <c r="D626" s="210" t="s">
        <v>182</v>
      </c>
      <c r="E626" s="24" t="s">
        <v>265</v>
      </c>
      <c r="F626" s="86">
        <v>51</v>
      </c>
      <c r="G626" s="80">
        <v>0</v>
      </c>
      <c r="H626" s="204"/>
      <c r="I626" s="204"/>
      <c r="J626" s="204"/>
      <c r="K626" s="204"/>
      <c r="L626" s="80">
        <v>0</v>
      </c>
      <c r="M626" s="203"/>
      <c r="N626" s="52">
        <v>0</v>
      </c>
      <c r="O626" s="204"/>
      <c r="P626" s="204"/>
      <c r="Q626" s="11">
        <v>4.9457645685999996</v>
      </c>
      <c r="R626" s="204"/>
      <c r="S626" s="204"/>
      <c r="T626" s="53">
        <v>5.9312499999999995</v>
      </c>
      <c r="U626" s="204"/>
      <c r="V626" s="204"/>
      <c r="W626" s="11">
        <v>4.6857056666665997</v>
      </c>
      <c r="X626" s="204"/>
      <c r="Y626" s="204"/>
      <c r="Z626" s="53">
        <v>5.7416666666666663</v>
      </c>
      <c r="AA626" s="204"/>
      <c r="AB626" s="204"/>
      <c r="AC626" s="204"/>
      <c r="AD626" s="204"/>
      <c r="AE626" s="204"/>
      <c r="AF626" s="9">
        <v>3.7431372721322109</v>
      </c>
      <c r="AG626" s="9">
        <v>357</v>
      </c>
      <c r="AH626" s="9">
        <v>0.35864647442024972</v>
      </c>
      <c r="AI626" s="9">
        <v>2</v>
      </c>
      <c r="AJ626" s="9">
        <v>2.8962500000000002</v>
      </c>
      <c r="AK626" s="9" t="s">
        <v>248</v>
      </c>
      <c r="AL626" s="9">
        <v>51</v>
      </c>
      <c r="AM626" s="9">
        <v>3.7431372721322109</v>
      </c>
      <c r="AN626" s="9">
        <v>3.7367886178861789</v>
      </c>
      <c r="AO626" s="73">
        <v>0</v>
      </c>
      <c r="AP626" s="80">
        <v>0</v>
      </c>
      <c r="AQ626" s="80">
        <v>0</v>
      </c>
      <c r="AR626" s="224">
        <v>102</v>
      </c>
      <c r="AS626" s="224" t="s">
        <v>248</v>
      </c>
      <c r="AT626" s="11">
        <v>3880.529</v>
      </c>
      <c r="AU626" s="11">
        <v>0</v>
      </c>
      <c r="AV626" s="11">
        <v>0</v>
      </c>
      <c r="AW626" s="11">
        <v>102</v>
      </c>
      <c r="AX626" s="203" t="s">
        <v>248</v>
      </c>
      <c r="AY626" s="235" t="s">
        <v>248</v>
      </c>
      <c r="AZ626" s="138">
        <v>28961</v>
      </c>
      <c r="BA626" s="188" t="s">
        <v>248</v>
      </c>
      <c r="BB626" s="203" t="s">
        <v>248</v>
      </c>
      <c r="BC626" s="158" t="s">
        <v>248</v>
      </c>
      <c r="BD626" s="217" t="s">
        <v>61</v>
      </c>
      <c r="BE626" s="201" t="s">
        <v>62</v>
      </c>
      <c r="BF626" s="201" t="s">
        <v>63</v>
      </c>
      <c r="BG626" s="201" t="s">
        <v>196</v>
      </c>
      <c r="BH626" s="456" t="s">
        <v>510</v>
      </c>
      <c r="BI626" s="218" t="s">
        <v>64</v>
      </c>
      <c r="BJ626" s="370">
        <v>214</v>
      </c>
      <c r="BK626" s="370">
        <v>1</v>
      </c>
      <c r="BL626" s="219" t="s">
        <v>65</v>
      </c>
      <c r="BM626" s="52"/>
      <c r="BN626" s="218" t="s">
        <v>343</v>
      </c>
      <c r="BO626" s="217" t="s">
        <v>57</v>
      </c>
      <c r="BP626" s="201" t="s">
        <v>681</v>
      </c>
      <c r="BQ626" s="52" t="s">
        <v>717</v>
      </c>
    </row>
    <row r="627" spans="1:69" ht="16.5" thickBot="1">
      <c r="A627" s="207" t="s">
        <v>37</v>
      </c>
      <c r="B627" s="208" t="s">
        <v>40</v>
      </c>
      <c r="C627" s="202" t="s">
        <v>35</v>
      </c>
      <c r="D627" s="210" t="s">
        <v>182</v>
      </c>
      <c r="E627" s="24" t="s">
        <v>265</v>
      </c>
      <c r="F627" s="86"/>
      <c r="G627" s="80"/>
      <c r="H627" s="204"/>
      <c r="I627" s="204"/>
      <c r="J627" s="204"/>
      <c r="K627" s="204"/>
      <c r="L627" s="80"/>
      <c r="M627" s="203"/>
      <c r="N627" s="52"/>
      <c r="O627" s="204"/>
      <c r="P627" s="204"/>
      <c r="Q627" s="11"/>
      <c r="R627" s="204"/>
      <c r="S627" s="204"/>
      <c r="T627" s="53"/>
      <c r="U627" s="204"/>
      <c r="V627" s="204"/>
      <c r="W627" s="11"/>
      <c r="X627" s="204"/>
      <c r="Y627" s="204"/>
      <c r="Z627" s="53"/>
      <c r="AA627" s="204"/>
      <c r="AB627" s="204"/>
      <c r="AC627" s="204"/>
      <c r="AD627" s="204"/>
      <c r="AE627" s="204"/>
      <c r="AF627" s="9"/>
      <c r="AG627" s="9"/>
      <c r="AH627" s="9"/>
      <c r="AI627" s="9"/>
      <c r="AJ627" s="9"/>
      <c r="AK627" s="9" t="s">
        <v>248</v>
      </c>
      <c r="AL627" s="9"/>
      <c r="AM627" s="9"/>
      <c r="AN627" s="9"/>
      <c r="AO627" s="73"/>
      <c r="AP627" s="80"/>
      <c r="AQ627" s="80"/>
      <c r="AR627" s="224"/>
      <c r="AS627" s="224" t="s">
        <v>248</v>
      </c>
      <c r="AT627" s="11"/>
      <c r="AU627" s="11"/>
      <c r="AV627" s="11"/>
      <c r="AW627" s="11"/>
      <c r="AX627" s="203" t="s">
        <v>248</v>
      </c>
      <c r="AY627" s="235" t="s">
        <v>248</v>
      </c>
      <c r="AZ627" s="138">
        <v>28961</v>
      </c>
      <c r="BA627" s="188" t="s">
        <v>248</v>
      </c>
      <c r="BB627" s="203" t="s">
        <v>248</v>
      </c>
      <c r="BC627" s="158" t="s">
        <v>248</v>
      </c>
      <c r="BD627" s="217" t="s">
        <v>61</v>
      </c>
      <c r="BE627" s="201" t="s">
        <v>62</v>
      </c>
      <c r="BF627" s="201" t="s">
        <v>63</v>
      </c>
      <c r="BG627" s="201" t="s">
        <v>196</v>
      </c>
      <c r="BH627" s="456" t="s">
        <v>510</v>
      </c>
      <c r="BI627" s="218" t="s">
        <v>66</v>
      </c>
      <c r="BJ627" s="370">
        <v>214</v>
      </c>
      <c r="BK627" s="370">
        <v>7</v>
      </c>
      <c r="BL627" s="219" t="s">
        <v>65</v>
      </c>
      <c r="BM627" s="52"/>
      <c r="BN627" s="218" t="s">
        <v>343</v>
      </c>
      <c r="BO627" s="217" t="s">
        <v>57</v>
      </c>
      <c r="BP627" s="201" t="s">
        <v>681</v>
      </c>
      <c r="BQ627" s="52" t="s">
        <v>717</v>
      </c>
    </row>
    <row r="628" spans="1:69" ht="16.5" thickBot="1">
      <c r="A628" s="207" t="s">
        <v>37</v>
      </c>
      <c r="B628" s="208" t="s">
        <v>40</v>
      </c>
      <c r="C628" s="202" t="s">
        <v>35</v>
      </c>
      <c r="D628" s="210" t="s">
        <v>182</v>
      </c>
      <c r="E628" s="24" t="s">
        <v>265</v>
      </c>
      <c r="F628" s="86">
        <v>35</v>
      </c>
      <c r="G628" s="80">
        <v>1</v>
      </c>
      <c r="H628" s="204"/>
      <c r="I628" s="204"/>
      <c r="J628" s="204"/>
      <c r="K628" s="204"/>
      <c r="L628" s="80">
        <v>0</v>
      </c>
      <c r="M628" s="203"/>
      <c r="N628" s="52">
        <v>0</v>
      </c>
      <c r="O628" s="204"/>
      <c r="P628" s="204"/>
      <c r="Q628" s="11">
        <v>6.1737643823999999</v>
      </c>
      <c r="R628" s="204"/>
      <c r="S628" s="204"/>
      <c r="T628" s="53">
        <v>10.324999999999999</v>
      </c>
      <c r="U628" s="204"/>
      <c r="V628" s="204"/>
      <c r="W628" s="11">
        <v>5.6750879117646997</v>
      </c>
      <c r="X628" s="204"/>
      <c r="Y628" s="204"/>
      <c r="Z628" s="53">
        <v>9.8249999999999993</v>
      </c>
      <c r="AA628" s="204"/>
      <c r="AB628" s="204"/>
      <c r="AC628" s="204"/>
      <c r="AD628" s="204"/>
      <c r="AE628" s="204"/>
      <c r="AF628" s="9">
        <v>3.441596642762673</v>
      </c>
      <c r="AG628" s="9">
        <v>238</v>
      </c>
      <c r="AH628" s="9">
        <v>0.49622283546397888</v>
      </c>
      <c r="AI628" s="9">
        <v>13</v>
      </c>
      <c r="AJ628" s="9">
        <v>2.4500000000000002</v>
      </c>
      <c r="AK628" s="9" t="s">
        <v>248</v>
      </c>
      <c r="AL628" s="9">
        <v>34</v>
      </c>
      <c r="AM628" s="9">
        <v>3.441596642762673</v>
      </c>
      <c r="AN628" s="9">
        <v>3.549586776859504</v>
      </c>
      <c r="AO628" s="73">
        <v>0</v>
      </c>
      <c r="AP628" s="80">
        <v>0</v>
      </c>
      <c r="AQ628" s="80">
        <v>0</v>
      </c>
      <c r="AR628" s="224">
        <v>68</v>
      </c>
      <c r="AS628" s="224" t="s">
        <v>248</v>
      </c>
      <c r="AT628" s="11">
        <v>2621.4989999999998</v>
      </c>
      <c r="AU628" s="11">
        <v>0</v>
      </c>
      <c r="AV628" s="11">
        <v>0</v>
      </c>
      <c r="AW628" s="11">
        <v>68</v>
      </c>
      <c r="AX628" s="203" t="s">
        <v>248</v>
      </c>
      <c r="AY628" s="235" t="s">
        <v>248</v>
      </c>
      <c r="AZ628" s="138">
        <v>28961</v>
      </c>
      <c r="BA628" s="188" t="s">
        <v>248</v>
      </c>
      <c r="BB628" s="203" t="s">
        <v>248</v>
      </c>
      <c r="BC628" s="158" t="s">
        <v>248</v>
      </c>
      <c r="BD628" s="217" t="s">
        <v>61</v>
      </c>
      <c r="BE628" s="201" t="s">
        <v>62</v>
      </c>
      <c r="BF628" s="201" t="s">
        <v>63</v>
      </c>
      <c r="BG628" s="201" t="s">
        <v>196</v>
      </c>
      <c r="BH628" s="456" t="s">
        <v>510</v>
      </c>
      <c r="BI628" s="218" t="s">
        <v>67</v>
      </c>
      <c r="BJ628" s="370">
        <v>214</v>
      </c>
      <c r="BK628" s="370">
        <v>3</v>
      </c>
      <c r="BL628" s="219" t="s">
        <v>65</v>
      </c>
      <c r="BM628" s="52"/>
      <c r="BN628" s="218" t="s">
        <v>343</v>
      </c>
      <c r="BO628" s="217" t="s">
        <v>57</v>
      </c>
      <c r="BP628" s="201" t="s">
        <v>681</v>
      </c>
      <c r="BQ628" s="52" t="s">
        <v>717</v>
      </c>
    </row>
    <row r="629" spans="1:69" ht="16.5" thickBot="1">
      <c r="A629" s="207" t="s">
        <v>37</v>
      </c>
      <c r="B629" s="208" t="s">
        <v>40</v>
      </c>
      <c r="C629" s="202" t="s">
        <v>35</v>
      </c>
      <c r="D629" s="210" t="s">
        <v>182</v>
      </c>
      <c r="E629" s="24" t="s">
        <v>265</v>
      </c>
      <c r="F629" s="86">
        <v>40</v>
      </c>
      <c r="G629" s="80">
        <v>0</v>
      </c>
      <c r="H629" s="204"/>
      <c r="I629" s="204"/>
      <c r="J629" s="204"/>
      <c r="K629" s="204"/>
      <c r="L629" s="80">
        <v>0</v>
      </c>
      <c r="M629" s="203"/>
      <c r="N629" s="52">
        <v>0</v>
      </c>
      <c r="O629" s="204"/>
      <c r="P629" s="204"/>
      <c r="Q629" s="11">
        <v>6.7674998999999998</v>
      </c>
      <c r="R629" s="204"/>
      <c r="S629" s="204"/>
      <c r="T629" s="53">
        <v>8.5</v>
      </c>
      <c r="U629" s="204"/>
      <c r="V629" s="204"/>
      <c r="W629" s="11">
        <v>6.9040248499999999</v>
      </c>
      <c r="X629" s="204"/>
      <c r="Y629" s="204"/>
      <c r="Z629" s="53">
        <v>8.5</v>
      </c>
      <c r="AA629" s="204"/>
      <c r="AB629" s="204"/>
      <c r="AC629" s="204"/>
      <c r="AD629" s="204"/>
      <c r="AE629" s="204"/>
      <c r="AF629" s="9">
        <v>2.9379120842441098</v>
      </c>
      <c r="AG629" s="9">
        <v>280</v>
      </c>
      <c r="AH629" s="9">
        <v>0.35991817213055566</v>
      </c>
      <c r="AI629" s="9">
        <v>31</v>
      </c>
      <c r="AJ629" s="9">
        <v>2.1851851851851851</v>
      </c>
      <c r="AK629" s="9" t="s">
        <v>248</v>
      </c>
      <c r="AL629" s="9">
        <v>0</v>
      </c>
      <c r="AM629" s="9"/>
      <c r="AN629" s="9"/>
      <c r="AO629" s="73">
        <v>0</v>
      </c>
      <c r="AP629" s="80">
        <v>0</v>
      </c>
      <c r="AQ629" s="80">
        <v>0</v>
      </c>
      <c r="AR629" s="224">
        <v>80</v>
      </c>
      <c r="AS629" s="224" t="s">
        <v>248</v>
      </c>
      <c r="AT629" s="11">
        <v>2818.2260000000001</v>
      </c>
      <c r="AU629" s="11">
        <v>236.86799999999999</v>
      </c>
      <c r="AV629" s="11">
        <v>0</v>
      </c>
      <c r="AW629" s="11">
        <v>80</v>
      </c>
      <c r="AX629" s="203" t="s">
        <v>248</v>
      </c>
      <c r="AY629" s="235" t="s">
        <v>248</v>
      </c>
      <c r="AZ629" s="138">
        <v>28961</v>
      </c>
      <c r="BA629" s="188" t="s">
        <v>248</v>
      </c>
      <c r="BB629" s="203" t="s">
        <v>248</v>
      </c>
      <c r="BC629" s="158" t="s">
        <v>248</v>
      </c>
      <c r="BD629" s="217" t="s">
        <v>61</v>
      </c>
      <c r="BE629" s="201" t="s">
        <v>62</v>
      </c>
      <c r="BF629" s="201" t="s">
        <v>63</v>
      </c>
      <c r="BG629" s="201" t="s">
        <v>196</v>
      </c>
      <c r="BH629" s="456" t="s">
        <v>510</v>
      </c>
      <c r="BI629" s="218" t="s">
        <v>68</v>
      </c>
      <c r="BJ629" s="370">
        <v>214</v>
      </c>
      <c r="BK629" s="370">
        <v>4</v>
      </c>
      <c r="BL629" s="219" t="s">
        <v>65</v>
      </c>
      <c r="BM629" s="52"/>
      <c r="BN629" s="218" t="s">
        <v>343</v>
      </c>
      <c r="BO629" s="217" t="s">
        <v>57</v>
      </c>
      <c r="BP629" s="201" t="s">
        <v>681</v>
      </c>
      <c r="BQ629" s="52" t="s">
        <v>717</v>
      </c>
    </row>
    <row r="630" spans="1:69" ht="16.5" thickBot="1">
      <c r="A630" s="207" t="s">
        <v>37</v>
      </c>
      <c r="B630" s="208" t="s">
        <v>40</v>
      </c>
      <c r="C630" s="202" t="s">
        <v>35</v>
      </c>
      <c r="D630" s="210" t="s">
        <v>182</v>
      </c>
      <c r="E630" s="24" t="s">
        <v>204</v>
      </c>
      <c r="F630" s="86">
        <v>58</v>
      </c>
      <c r="G630" s="80">
        <v>0</v>
      </c>
      <c r="H630" s="204"/>
      <c r="I630" s="204"/>
      <c r="J630" s="204"/>
      <c r="K630" s="204"/>
      <c r="L630" s="80">
        <v>0</v>
      </c>
      <c r="M630" s="203"/>
      <c r="N630" s="52">
        <v>0</v>
      </c>
      <c r="O630" s="204"/>
      <c r="P630" s="204"/>
      <c r="Q630" s="11">
        <v>5.1320514483000004</v>
      </c>
      <c r="R630" s="204"/>
      <c r="S630" s="204"/>
      <c r="T630" s="53">
        <v>5.9357142857142851</v>
      </c>
      <c r="U630" s="204"/>
      <c r="V630" s="204"/>
      <c r="W630" s="11">
        <v>4.7452066034482003</v>
      </c>
      <c r="X630" s="204"/>
      <c r="Y630" s="204"/>
      <c r="Z630" s="53">
        <v>5.4437499999999996</v>
      </c>
      <c r="AA630" s="204"/>
      <c r="AB630" s="204"/>
      <c r="AC630" s="204"/>
      <c r="AD630" s="204"/>
      <c r="AE630" s="204"/>
      <c r="AF630" s="9">
        <v>3.7974138201163909</v>
      </c>
      <c r="AG630" s="9">
        <v>406</v>
      </c>
      <c r="AH630" s="9">
        <v>0.28964785990312009</v>
      </c>
      <c r="AI630" s="9">
        <v>0</v>
      </c>
      <c r="AJ630" s="9">
        <v>3.1140625000000002</v>
      </c>
      <c r="AK630" s="9" t="s">
        <v>248</v>
      </c>
      <c r="AL630" s="9">
        <v>58</v>
      </c>
      <c r="AM630" s="9">
        <v>3.7974138201163909</v>
      </c>
      <c r="AN630" s="9">
        <v>3.7556634304207122</v>
      </c>
      <c r="AO630" s="73">
        <v>0</v>
      </c>
      <c r="AP630" s="80">
        <v>0</v>
      </c>
      <c r="AQ630" s="80">
        <v>0</v>
      </c>
      <c r="AR630" s="224">
        <v>116</v>
      </c>
      <c r="AS630" s="224" t="s">
        <v>248</v>
      </c>
      <c r="AT630" s="11">
        <v>4176.5600000000004</v>
      </c>
      <c r="AU630" s="11">
        <v>0</v>
      </c>
      <c r="AV630" s="11">
        <v>0</v>
      </c>
      <c r="AW630" s="11">
        <v>116</v>
      </c>
      <c r="AX630" s="203" t="s">
        <v>248</v>
      </c>
      <c r="AY630" s="235" t="s">
        <v>248</v>
      </c>
      <c r="AZ630" s="138">
        <v>16071</v>
      </c>
      <c r="BA630" s="188" t="s">
        <v>248</v>
      </c>
      <c r="BB630" s="203" t="s">
        <v>248</v>
      </c>
      <c r="BC630" s="158" t="s">
        <v>248</v>
      </c>
      <c r="BD630" s="217" t="s">
        <v>61</v>
      </c>
      <c r="BE630" s="201" t="s">
        <v>62</v>
      </c>
      <c r="BF630" s="201" t="s">
        <v>63</v>
      </c>
      <c r="BG630" s="201" t="s">
        <v>196</v>
      </c>
      <c r="BH630" s="456" t="s">
        <v>514</v>
      </c>
      <c r="BI630" s="218" t="s">
        <v>64</v>
      </c>
      <c r="BJ630" s="370">
        <v>214</v>
      </c>
      <c r="BK630" s="370">
        <v>1</v>
      </c>
      <c r="BL630" s="219" t="s">
        <v>65</v>
      </c>
      <c r="BM630" s="52"/>
      <c r="BN630" s="218" t="s">
        <v>343</v>
      </c>
      <c r="BO630" s="217" t="s">
        <v>355</v>
      </c>
      <c r="BP630" s="201" t="s">
        <v>680</v>
      </c>
      <c r="BQ630" s="52" t="s">
        <v>714</v>
      </c>
    </row>
    <row r="631" spans="1:69" ht="16.5" thickBot="1">
      <c r="A631" s="207" t="s">
        <v>37</v>
      </c>
      <c r="B631" s="208" t="s">
        <v>40</v>
      </c>
      <c r="C631" s="202" t="s">
        <v>35</v>
      </c>
      <c r="D631" s="210" t="s">
        <v>182</v>
      </c>
      <c r="E631" s="24" t="s">
        <v>204</v>
      </c>
      <c r="F631" s="86">
        <v>58</v>
      </c>
      <c r="G631" s="80">
        <v>0</v>
      </c>
      <c r="H631" s="204"/>
      <c r="I631" s="204"/>
      <c r="J631" s="204"/>
      <c r="K631" s="204"/>
      <c r="L631" s="80">
        <v>0</v>
      </c>
      <c r="M631" s="203"/>
      <c r="N631" s="52">
        <v>0</v>
      </c>
      <c r="O631" s="204"/>
      <c r="P631" s="204"/>
      <c r="Q631" s="11">
        <v>7.9279998448000004</v>
      </c>
      <c r="R631" s="204"/>
      <c r="S631" s="204"/>
      <c r="T631" s="53">
        <v>11.524999999999999</v>
      </c>
      <c r="U631" s="204"/>
      <c r="V631" s="204"/>
      <c r="W631" s="11">
        <v>8.0021033275861999</v>
      </c>
      <c r="X631" s="204"/>
      <c r="Y631" s="204"/>
      <c r="Z631" s="53">
        <v>11.524999999999999</v>
      </c>
      <c r="AA631" s="204"/>
      <c r="AB631" s="204"/>
      <c r="AC631" s="204"/>
      <c r="AD631" s="204"/>
      <c r="AE631" s="204"/>
      <c r="AF631" s="9">
        <v>3.5163300607004779</v>
      </c>
      <c r="AG631" s="9">
        <v>406</v>
      </c>
      <c r="AH631" s="9">
        <v>0.44405428961641713</v>
      </c>
      <c r="AI631" s="9">
        <v>9</v>
      </c>
      <c r="AJ631" s="9">
        <v>2.6027272727272726</v>
      </c>
      <c r="AK631" s="9" t="s">
        <v>248</v>
      </c>
      <c r="AL631" s="9">
        <v>58</v>
      </c>
      <c r="AM631" s="9">
        <v>3.5163300607004779</v>
      </c>
      <c r="AN631" s="9">
        <v>3.5944700460829493</v>
      </c>
      <c r="AO631" s="73">
        <v>0</v>
      </c>
      <c r="AP631" s="80">
        <v>0</v>
      </c>
      <c r="AQ631" s="80">
        <v>0</v>
      </c>
      <c r="AR631" s="224">
        <v>116</v>
      </c>
      <c r="AS631" s="224" t="s">
        <v>248</v>
      </c>
      <c r="AT631" s="11">
        <v>4168.2290000000003</v>
      </c>
      <c r="AU631" s="11">
        <v>0</v>
      </c>
      <c r="AV631" s="11">
        <v>0</v>
      </c>
      <c r="AW631" s="11">
        <v>116</v>
      </c>
      <c r="AX631" s="203" t="s">
        <v>248</v>
      </c>
      <c r="AY631" s="235" t="s">
        <v>248</v>
      </c>
      <c r="AZ631" s="138">
        <v>16071</v>
      </c>
      <c r="BA631" s="188" t="s">
        <v>248</v>
      </c>
      <c r="BB631" s="203" t="s">
        <v>248</v>
      </c>
      <c r="BC631" s="158" t="s">
        <v>248</v>
      </c>
      <c r="BD631" s="217" t="s">
        <v>61</v>
      </c>
      <c r="BE631" s="201" t="s">
        <v>62</v>
      </c>
      <c r="BF631" s="201" t="s">
        <v>63</v>
      </c>
      <c r="BG631" s="201" t="s">
        <v>196</v>
      </c>
      <c r="BH631" s="456" t="s">
        <v>514</v>
      </c>
      <c r="BI631" s="218" t="s">
        <v>66</v>
      </c>
      <c r="BJ631" s="370">
        <v>214</v>
      </c>
      <c r="BK631" s="370">
        <v>7</v>
      </c>
      <c r="BL631" s="219" t="s">
        <v>65</v>
      </c>
      <c r="BM631" s="52"/>
      <c r="BN631" s="218" t="s">
        <v>343</v>
      </c>
      <c r="BO631" s="217" t="s">
        <v>355</v>
      </c>
      <c r="BP631" s="201" t="s">
        <v>680</v>
      </c>
      <c r="BQ631" s="52" t="s">
        <v>714</v>
      </c>
    </row>
    <row r="632" spans="1:69" ht="16.5" thickBot="1">
      <c r="A632" s="207" t="s">
        <v>37</v>
      </c>
      <c r="B632" s="208" t="s">
        <v>40</v>
      </c>
      <c r="C632" s="202" t="s">
        <v>35</v>
      </c>
      <c r="D632" s="210" t="s">
        <v>182</v>
      </c>
      <c r="E632" s="24" t="s">
        <v>204</v>
      </c>
      <c r="F632" s="86">
        <v>51</v>
      </c>
      <c r="G632" s="80">
        <v>0</v>
      </c>
      <c r="H632" s="204"/>
      <c r="I632" s="204"/>
      <c r="J632" s="204"/>
      <c r="K632" s="204"/>
      <c r="L632" s="80">
        <v>0</v>
      </c>
      <c r="M632" s="203"/>
      <c r="N632" s="52">
        <v>0</v>
      </c>
      <c r="O632" s="204"/>
      <c r="P632" s="204"/>
      <c r="Q632" s="11">
        <v>5.7674899607999999</v>
      </c>
      <c r="R632" s="204"/>
      <c r="S632" s="204"/>
      <c r="T632" s="53">
        <v>6.6812499999999995</v>
      </c>
      <c r="U632" s="204"/>
      <c r="V632" s="204"/>
      <c r="W632" s="11">
        <v>5.9049803529410996</v>
      </c>
      <c r="X632" s="204"/>
      <c r="Y632" s="204"/>
      <c r="Z632" s="53">
        <v>6.9312499999999995</v>
      </c>
      <c r="AA632" s="204"/>
      <c r="AB632" s="204"/>
      <c r="AC632" s="204"/>
      <c r="AD632" s="204"/>
      <c r="AE632" s="204"/>
      <c r="AF632" s="9">
        <v>3.738935588120746</v>
      </c>
      <c r="AG632" s="9">
        <v>357</v>
      </c>
      <c r="AH632" s="9">
        <v>0.35213736507939575</v>
      </c>
      <c r="AI632" s="9">
        <v>4</v>
      </c>
      <c r="AJ632" s="9">
        <v>3.0085000000000002</v>
      </c>
      <c r="AK632" s="9" t="s">
        <v>248</v>
      </c>
      <c r="AL632" s="9">
        <v>51</v>
      </c>
      <c r="AM632" s="9">
        <v>3.738935588120746</v>
      </c>
      <c r="AN632" s="9">
        <v>3.7266260162601625</v>
      </c>
      <c r="AO632" s="73">
        <v>0</v>
      </c>
      <c r="AP632" s="80">
        <v>0</v>
      </c>
      <c r="AQ632" s="80">
        <v>0</v>
      </c>
      <c r="AR632" s="224">
        <v>102</v>
      </c>
      <c r="AS632" s="224" t="s">
        <v>248</v>
      </c>
      <c r="AT632" s="11">
        <v>3681.3359999999998</v>
      </c>
      <c r="AU632" s="11">
        <v>0</v>
      </c>
      <c r="AV632" s="11">
        <v>0</v>
      </c>
      <c r="AW632" s="11">
        <v>102</v>
      </c>
      <c r="AX632" s="203" t="s">
        <v>248</v>
      </c>
      <c r="AY632" s="235" t="s">
        <v>248</v>
      </c>
      <c r="AZ632" s="138">
        <v>16071</v>
      </c>
      <c r="BA632" s="188" t="s">
        <v>248</v>
      </c>
      <c r="BB632" s="203" t="s">
        <v>248</v>
      </c>
      <c r="BC632" s="158" t="s">
        <v>248</v>
      </c>
      <c r="BD632" s="217" t="s">
        <v>61</v>
      </c>
      <c r="BE632" s="201" t="s">
        <v>62</v>
      </c>
      <c r="BF632" s="201" t="s">
        <v>63</v>
      </c>
      <c r="BG632" s="201" t="s">
        <v>196</v>
      </c>
      <c r="BH632" s="456" t="s">
        <v>514</v>
      </c>
      <c r="BI632" s="218" t="s">
        <v>67</v>
      </c>
      <c r="BJ632" s="370">
        <v>214</v>
      </c>
      <c r="BK632" s="370">
        <v>3</v>
      </c>
      <c r="BL632" s="219" t="s">
        <v>65</v>
      </c>
      <c r="BM632" s="52"/>
      <c r="BN632" s="218" t="s">
        <v>343</v>
      </c>
      <c r="BO632" s="217" t="s">
        <v>355</v>
      </c>
      <c r="BP632" s="201" t="s">
        <v>680</v>
      </c>
      <c r="BQ632" s="52" t="s">
        <v>714</v>
      </c>
    </row>
    <row r="633" spans="1:69" ht="16.5" thickBot="1">
      <c r="A633" s="207" t="s">
        <v>37</v>
      </c>
      <c r="B633" s="208" t="s">
        <v>40</v>
      </c>
      <c r="C633" s="202" t="s">
        <v>35</v>
      </c>
      <c r="D633" s="210" t="s">
        <v>182</v>
      </c>
      <c r="E633" s="24" t="s">
        <v>204</v>
      </c>
      <c r="F633" s="86">
        <v>18</v>
      </c>
      <c r="G633" s="80">
        <v>0</v>
      </c>
      <c r="H633" s="204"/>
      <c r="I633" s="204"/>
      <c r="J633" s="204"/>
      <c r="K633" s="204"/>
      <c r="L633" s="80">
        <v>0</v>
      </c>
      <c r="M633" s="203"/>
      <c r="N633" s="52">
        <v>0</v>
      </c>
      <c r="O633" s="204"/>
      <c r="P633" s="204"/>
      <c r="Q633" s="11">
        <v>6.4601666667000002</v>
      </c>
      <c r="R633" s="204"/>
      <c r="S633" s="204"/>
      <c r="T633" s="53">
        <v>8.5499999999999989</v>
      </c>
      <c r="U633" s="204"/>
      <c r="V633" s="204"/>
      <c r="W633" s="11">
        <v>6.5497777777776998</v>
      </c>
      <c r="X633" s="204"/>
      <c r="Y633" s="204"/>
      <c r="Z633" s="53">
        <v>8.5499999999999989</v>
      </c>
      <c r="AA633" s="204"/>
      <c r="AB633" s="204"/>
      <c r="AC633" s="204"/>
      <c r="AD633" s="204"/>
      <c r="AE633" s="204"/>
      <c r="AF633" s="9">
        <v>3.0663491998400008</v>
      </c>
      <c r="AG633" s="9">
        <v>126</v>
      </c>
      <c r="AH633" s="9">
        <v>0.28399083374431938</v>
      </c>
      <c r="AI633" s="9">
        <v>6</v>
      </c>
      <c r="AJ633" s="9">
        <v>2.5048387096774194</v>
      </c>
      <c r="AK633" s="9" t="s">
        <v>248</v>
      </c>
      <c r="AL633" s="9">
        <v>0</v>
      </c>
      <c r="AM633" s="9"/>
      <c r="AN633" s="9"/>
      <c r="AO633" s="73">
        <v>0</v>
      </c>
      <c r="AP633" s="80">
        <v>0</v>
      </c>
      <c r="AQ633" s="80">
        <v>0</v>
      </c>
      <c r="AR633" s="224">
        <v>36</v>
      </c>
      <c r="AS633" s="224" t="s">
        <v>248</v>
      </c>
      <c r="AT633" s="11">
        <v>1298.453</v>
      </c>
      <c r="AU633" s="11">
        <v>0</v>
      </c>
      <c r="AV633" s="11">
        <v>0</v>
      </c>
      <c r="AW633" s="11">
        <v>36</v>
      </c>
      <c r="AX633" s="203" t="s">
        <v>248</v>
      </c>
      <c r="AY633" s="235" t="s">
        <v>248</v>
      </c>
      <c r="AZ633" s="138">
        <v>16071</v>
      </c>
      <c r="BA633" s="188" t="s">
        <v>248</v>
      </c>
      <c r="BB633" s="203" t="s">
        <v>248</v>
      </c>
      <c r="BC633" s="158" t="s">
        <v>248</v>
      </c>
      <c r="BD633" s="217" t="s">
        <v>61</v>
      </c>
      <c r="BE633" s="201" t="s">
        <v>62</v>
      </c>
      <c r="BF633" s="201" t="s">
        <v>63</v>
      </c>
      <c r="BG633" s="201" t="s">
        <v>196</v>
      </c>
      <c r="BH633" s="456" t="s">
        <v>514</v>
      </c>
      <c r="BI633" s="218" t="s">
        <v>68</v>
      </c>
      <c r="BJ633" s="370">
        <v>214</v>
      </c>
      <c r="BK633" s="370">
        <v>4</v>
      </c>
      <c r="BL633" s="219" t="s">
        <v>65</v>
      </c>
      <c r="BM633" s="52"/>
      <c r="BN633" s="218" t="s">
        <v>343</v>
      </c>
      <c r="BO633" s="217" t="s">
        <v>355</v>
      </c>
      <c r="BP633" s="201" t="s">
        <v>680</v>
      </c>
      <c r="BQ633" s="52" t="s">
        <v>714</v>
      </c>
    </row>
    <row r="634" spans="1:69" ht="16.5" thickBot="1">
      <c r="A634" s="207" t="s">
        <v>37</v>
      </c>
      <c r="B634" s="208" t="s">
        <v>40</v>
      </c>
      <c r="C634" s="202" t="s">
        <v>35</v>
      </c>
      <c r="D634" s="210" t="s">
        <v>182</v>
      </c>
      <c r="E634" s="24" t="s">
        <v>339</v>
      </c>
      <c r="F634" s="86">
        <v>210</v>
      </c>
      <c r="G634" s="80">
        <v>1</v>
      </c>
      <c r="H634" s="204"/>
      <c r="I634" s="204"/>
      <c r="J634" s="204"/>
      <c r="K634" s="204"/>
      <c r="L634" s="80">
        <v>0</v>
      </c>
      <c r="M634" s="203"/>
      <c r="N634" s="52">
        <v>1</v>
      </c>
      <c r="O634" s="204"/>
      <c r="P634" s="204"/>
      <c r="Q634" s="11">
        <v>6.3799040956999997</v>
      </c>
      <c r="R634" s="204"/>
      <c r="S634" s="204"/>
      <c r="T634" s="53">
        <v>8.2583333333333311</v>
      </c>
      <c r="U634" s="204"/>
      <c r="V634" s="204"/>
      <c r="W634" s="11">
        <v>6.4722342440191003</v>
      </c>
      <c r="X634" s="204"/>
      <c r="Y634" s="204"/>
      <c r="Z634" s="53">
        <v>8.4437499999999979</v>
      </c>
      <c r="AA634" s="204"/>
      <c r="AB634" s="204"/>
      <c r="AC634" s="204"/>
      <c r="AD634" s="204"/>
      <c r="AE634" s="204"/>
      <c r="AF634" s="9">
        <v>3.4593449541915997</v>
      </c>
      <c r="AG634" s="9">
        <v>1435</v>
      </c>
      <c r="AH634" s="9">
        <v>0.50456213725306842</v>
      </c>
      <c r="AI634" s="9">
        <v>50</v>
      </c>
      <c r="AJ634" s="9">
        <v>2.5003906250000001</v>
      </c>
      <c r="AK634" s="9" t="s">
        <v>248</v>
      </c>
      <c r="AL634" s="9">
        <v>193</v>
      </c>
      <c r="AM634" s="9">
        <v>3.5037897927596959</v>
      </c>
      <c r="AN634" s="9">
        <v>3.585579514824798</v>
      </c>
      <c r="AO634" s="73">
        <v>0</v>
      </c>
      <c r="AP634" s="80">
        <v>0</v>
      </c>
      <c r="AQ634" s="80">
        <v>0</v>
      </c>
      <c r="AR634" s="224">
        <v>418</v>
      </c>
      <c r="AS634" s="224" t="s">
        <v>248</v>
      </c>
      <c r="AT634" s="11">
        <v>14417.629000000001</v>
      </c>
      <c r="AU634" s="11">
        <v>570.62699999999995</v>
      </c>
      <c r="AV634" s="11">
        <v>0</v>
      </c>
      <c r="AW634" s="11">
        <v>418</v>
      </c>
      <c r="AX634" s="203" t="s">
        <v>248</v>
      </c>
      <c r="AY634" s="235" t="s">
        <v>248</v>
      </c>
      <c r="AZ634" s="138">
        <v>133545</v>
      </c>
      <c r="BA634" s="188" t="s">
        <v>248</v>
      </c>
      <c r="BB634" s="203" t="s">
        <v>248</v>
      </c>
      <c r="BC634" s="158" t="s">
        <v>248</v>
      </c>
      <c r="BD634" s="217" t="s">
        <v>61</v>
      </c>
      <c r="BE634" s="201" t="s">
        <v>62</v>
      </c>
      <c r="BF634" s="201" t="s">
        <v>63</v>
      </c>
      <c r="BG634" s="201" t="s">
        <v>196</v>
      </c>
      <c r="BH634" s="456" t="s">
        <v>514</v>
      </c>
      <c r="BI634" s="218" t="s">
        <v>64</v>
      </c>
      <c r="BJ634" s="370">
        <v>214</v>
      </c>
      <c r="BK634" s="370">
        <v>1</v>
      </c>
      <c r="BL634" s="219" t="s">
        <v>65</v>
      </c>
      <c r="BM634" s="52"/>
      <c r="BN634" s="218" t="s">
        <v>343</v>
      </c>
      <c r="BO634" s="217" t="s">
        <v>339</v>
      </c>
      <c r="BP634" s="201" t="s">
        <v>699</v>
      </c>
      <c r="BQ634" s="52" t="s">
        <v>715</v>
      </c>
    </row>
    <row r="635" spans="1:69" ht="16.5" thickBot="1">
      <c r="A635" s="207" t="s">
        <v>37</v>
      </c>
      <c r="B635" s="208" t="s">
        <v>40</v>
      </c>
      <c r="C635" s="202" t="s">
        <v>35</v>
      </c>
      <c r="D635" s="210" t="s">
        <v>182</v>
      </c>
      <c r="E635" s="24" t="s">
        <v>339</v>
      </c>
      <c r="F635" s="86">
        <v>212</v>
      </c>
      <c r="G635" s="80">
        <v>9</v>
      </c>
      <c r="H635" s="204"/>
      <c r="I635" s="204"/>
      <c r="J635" s="204"/>
      <c r="K635" s="204"/>
      <c r="L635" s="80">
        <v>1</v>
      </c>
      <c r="M635" s="203"/>
      <c r="N635" s="52">
        <v>0</v>
      </c>
      <c r="O635" s="204"/>
      <c r="P635" s="204"/>
      <c r="Q635" s="11">
        <v>7.362584</v>
      </c>
      <c r="R635" s="204"/>
      <c r="S635" s="204"/>
      <c r="T635" s="53">
        <v>12.989999999999998</v>
      </c>
      <c r="U635" s="204"/>
      <c r="V635" s="204"/>
      <c r="W635" s="11">
        <v>7.3313018465345996</v>
      </c>
      <c r="X635" s="204"/>
      <c r="Y635" s="204"/>
      <c r="Z635" s="53">
        <v>12.989999999999998</v>
      </c>
      <c r="AA635" s="204"/>
      <c r="AB635" s="204"/>
      <c r="AC635" s="204"/>
      <c r="AD635" s="204"/>
      <c r="AE635" s="204"/>
      <c r="AF635" s="9">
        <v>3.3492680399668537</v>
      </c>
      <c r="AG635" s="9">
        <v>1414</v>
      </c>
      <c r="AH635" s="9">
        <v>0.49838652131327593</v>
      </c>
      <c r="AI635" s="9">
        <v>94</v>
      </c>
      <c r="AJ635" s="9">
        <v>2.3579268292682927</v>
      </c>
      <c r="AK635" s="9" t="s">
        <v>248</v>
      </c>
      <c r="AL635" s="9">
        <v>201</v>
      </c>
      <c r="AM635" s="9">
        <v>3.3507818113257883</v>
      </c>
      <c r="AN635" s="9">
        <v>3.4308139534883719</v>
      </c>
      <c r="AO635" s="73">
        <v>0</v>
      </c>
      <c r="AP635" s="80">
        <v>0</v>
      </c>
      <c r="AQ635" s="80">
        <v>0</v>
      </c>
      <c r="AR635" s="224">
        <v>406</v>
      </c>
      <c r="AS635" s="224" t="s">
        <v>248</v>
      </c>
      <c r="AT635" s="11">
        <v>14475.28</v>
      </c>
      <c r="AU635" s="11">
        <v>14.903</v>
      </c>
      <c r="AV635" s="11">
        <v>0</v>
      </c>
      <c r="AW635" s="11">
        <v>406</v>
      </c>
      <c r="AX635" s="203" t="s">
        <v>248</v>
      </c>
      <c r="AY635" s="235" t="s">
        <v>248</v>
      </c>
      <c r="AZ635" s="138">
        <v>133545</v>
      </c>
      <c r="BA635" s="188" t="s">
        <v>248</v>
      </c>
      <c r="BB635" s="203" t="s">
        <v>248</v>
      </c>
      <c r="BC635" s="158" t="s">
        <v>248</v>
      </c>
      <c r="BD635" s="217" t="s">
        <v>61</v>
      </c>
      <c r="BE635" s="201" t="s">
        <v>62</v>
      </c>
      <c r="BF635" s="201" t="s">
        <v>63</v>
      </c>
      <c r="BG635" s="201" t="s">
        <v>196</v>
      </c>
      <c r="BH635" s="456" t="s">
        <v>514</v>
      </c>
      <c r="BI635" s="218" t="s">
        <v>66</v>
      </c>
      <c r="BJ635" s="370">
        <v>214</v>
      </c>
      <c r="BK635" s="370">
        <v>7</v>
      </c>
      <c r="BL635" s="219" t="s">
        <v>65</v>
      </c>
      <c r="BM635" s="52"/>
      <c r="BN635" s="218" t="s">
        <v>343</v>
      </c>
      <c r="BO635" s="217" t="s">
        <v>339</v>
      </c>
      <c r="BP635" s="201" t="s">
        <v>699</v>
      </c>
      <c r="BQ635" s="52" t="s">
        <v>715</v>
      </c>
    </row>
    <row r="636" spans="1:69" ht="16.5" thickBot="1">
      <c r="A636" s="207" t="s">
        <v>37</v>
      </c>
      <c r="B636" s="208" t="s">
        <v>40</v>
      </c>
      <c r="C636" s="202" t="s">
        <v>35</v>
      </c>
      <c r="D636" s="210" t="s">
        <v>182</v>
      </c>
      <c r="E636" s="24" t="s">
        <v>339</v>
      </c>
      <c r="F636" s="86">
        <v>224</v>
      </c>
      <c r="G636" s="80">
        <v>1</v>
      </c>
      <c r="H636" s="204"/>
      <c r="I636" s="204"/>
      <c r="J636" s="204"/>
      <c r="K636" s="204"/>
      <c r="L636" s="80">
        <v>0</v>
      </c>
      <c r="M636" s="203"/>
      <c r="N636" s="52">
        <v>0</v>
      </c>
      <c r="O636" s="204"/>
      <c r="P636" s="204"/>
      <c r="Q636" s="11">
        <v>7.3722957848000004</v>
      </c>
      <c r="R636" s="204"/>
      <c r="S636" s="204"/>
      <c r="T636" s="53">
        <v>8.9942307692307697</v>
      </c>
      <c r="U636" s="204"/>
      <c r="V636" s="204"/>
      <c r="W636" s="11">
        <v>7.4785244753363003</v>
      </c>
      <c r="X636" s="204"/>
      <c r="Y636" s="204"/>
      <c r="Z636" s="53">
        <v>9.2850000000000001</v>
      </c>
      <c r="AA636" s="204"/>
      <c r="AB636" s="204"/>
      <c r="AC636" s="204"/>
      <c r="AD636" s="204"/>
      <c r="AE636" s="204"/>
      <c r="AF636" s="9">
        <v>3.3599951966957429</v>
      </c>
      <c r="AG636" s="9">
        <v>1558</v>
      </c>
      <c r="AH636" s="9">
        <v>0.52904245464530042</v>
      </c>
      <c r="AI636" s="9">
        <v>113</v>
      </c>
      <c r="AJ636" s="9">
        <v>2.3031914893617023</v>
      </c>
      <c r="AK636" s="9" t="s">
        <v>248</v>
      </c>
      <c r="AL636" s="9">
        <v>223</v>
      </c>
      <c r="AM636" s="9">
        <v>3.3599951966957429</v>
      </c>
      <c r="AN636" s="9">
        <v>3.5013586956521738</v>
      </c>
      <c r="AO636" s="73">
        <v>0</v>
      </c>
      <c r="AP636" s="80">
        <v>0</v>
      </c>
      <c r="AQ636" s="80">
        <v>0</v>
      </c>
      <c r="AR636" s="224">
        <v>446</v>
      </c>
      <c r="AS636" s="224" t="s">
        <v>248</v>
      </c>
      <c r="AT636" s="11">
        <v>15969.620999999999</v>
      </c>
      <c r="AU636" s="11">
        <v>0</v>
      </c>
      <c r="AV636" s="11">
        <v>0</v>
      </c>
      <c r="AW636" s="11">
        <v>446</v>
      </c>
      <c r="AX636" s="203" t="s">
        <v>248</v>
      </c>
      <c r="AY636" s="235" t="s">
        <v>248</v>
      </c>
      <c r="AZ636" s="138">
        <v>133545</v>
      </c>
      <c r="BA636" s="188" t="s">
        <v>248</v>
      </c>
      <c r="BB636" s="203" t="s">
        <v>248</v>
      </c>
      <c r="BC636" s="158" t="s">
        <v>248</v>
      </c>
      <c r="BD636" s="217" t="s">
        <v>61</v>
      </c>
      <c r="BE636" s="201" t="s">
        <v>62</v>
      </c>
      <c r="BF636" s="201" t="s">
        <v>63</v>
      </c>
      <c r="BG636" s="201" t="s">
        <v>196</v>
      </c>
      <c r="BH636" s="456" t="s">
        <v>514</v>
      </c>
      <c r="BI636" s="218" t="s">
        <v>67</v>
      </c>
      <c r="BJ636" s="370">
        <v>214</v>
      </c>
      <c r="BK636" s="370">
        <v>3</v>
      </c>
      <c r="BL636" s="219" t="s">
        <v>65</v>
      </c>
      <c r="BM636" s="52"/>
      <c r="BN636" s="218" t="s">
        <v>343</v>
      </c>
      <c r="BO636" s="217" t="s">
        <v>339</v>
      </c>
      <c r="BP636" s="201" t="s">
        <v>699</v>
      </c>
      <c r="BQ636" s="52" t="s">
        <v>715</v>
      </c>
    </row>
    <row r="637" spans="1:69" ht="16.5" thickBot="1">
      <c r="A637" s="207" t="s">
        <v>37</v>
      </c>
      <c r="B637" s="208" t="s">
        <v>40</v>
      </c>
      <c r="C637" s="202" t="s">
        <v>35</v>
      </c>
      <c r="D637" s="210" t="s">
        <v>182</v>
      </c>
      <c r="E637" s="24" t="s">
        <v>339</v>
      </c>
      <c r="F637" s="86">
        <v>215</v>
      </c>
      <c r="G637" s="80">
        <v>4</v>
      </c>
      <c r="H637" s="204"/>
      <c r="I637" s="204"/>
      <c r="J637" s="204"/>
      <c r="K637" s="204"/>
      <c r="L637" s="80">
        <v>0</v>
      </c>
      <c r="M637" s="203"/>
      <c r="N637" s="52">
        <v>0</v>
      </c>
      <c r="O637" s="204"/>
      <c r="P637" s="204"/>
      <c r="Q637" s="11">
        <v>7.8368813649</v>
      </c>
      <c r="R637" s="204"/>
      <c r="S637" s="204"/>
      <c r="T637" s="53">
        <v>10.574999999999998</v>
      </c>
      <c r="U637" s="204"/>
      <c r="V637" s="204"/>
      <c r="W637" s="11">
        <v>7.8808102511848004</v>
      </c>
      <c r="X637" s="204"/>
      <c r="Y637" s="204"/>
      <c r="Z637" s="53">
        <v>10.362499999999997</v>
      </c>
      <c r="AA637" s="204"/>
      <c r="AB637" s="204"/>
      <c r="AC637" s="204"/>
      <c r="AD637" s="204"/>
      <c r="AE637" s="204"/>
      <c r="AF637" s="9">
        <v>2.7397252752721957</v>
      </c>
      <c r="AG637" s="9">
        <v>1456</v>
      </c>
      <c r="AH637" s="9">
        <v>0.37586240517948094</v>
      </c>
      <c r="AI637" s="9">
        <v>327</v>
      </c>
      <c r="AJ637" s="9">
        <v>2.0484060402684565</v>
      </c>
      <c r="AK637" s="9" t="s">
        <v>248</v>
      </c>
      <c r="AL637" s="9">
        <v>0</v>
      </c>
      <c r="AM637" s="9"/>
      <c r="AN637" s="9"/>
      <c r="AO637" s="73">
        <v>0</v>
      </c>
      <c r="AP637" s="80">
        <v>0</v>
      </c>
      <c r="AQ637" s="80">
        <v>0</v>
      </c>
      <c r="AR637" s="224">
        <v>422</v>
      </c>
      <c r="AS637" s="224" t="s">
        <v>248</v>
      </c>
      <c r="AT637" s="11">
        <v>14991.153</v>
      </c>
      <c r="AU637" s="11">
        <v>71.870999999999995</v>
      </c>
      <c r="AV637" s="11">
        <v>0</v>
      </c>
      <c r="AW637" s="11">
        <v>422</v>
      </c>
      <c r="AX637" s="203" t="s">
        <v>248</v>
      </c>
      <c r="AY637" s="235" t="s">
        <v>248</v>
      </c>
      <c r="AZ637" s="138">
        <v>133545</v>
      </c>
      <c r="BA637" s="188" t="s">
        <v>248</v>
      </c>
      <c r="BB637" s="203" t="s">
        <v>248</v>
      </c>
      <c r="BC637" s="158" t="s">
        <v>248</v>
      </c>
      <c r="BD637" s="217" t="s">
        <v>61</v>
      </c>
      <c r="BE637" s="201" t="s">
        <v>62</v>
      </c>
      <c r="BF637" s="201" t="s">
        <v>63</v>
      </c>
      <c r="BG637" s="201" t="s">
        <v>196</v>
      </c>
      <c r="BH637" s="456" t="s">
        <v>514</v>
      </c>
      <c r="BI637" s="218" t="s">
        <v>68</v>
      </c>
      <c r="BJ637" s="370">
        <v>214</v>
      </c>
      <c r="BK637" s="370">
        <v>4</v>
      </c>
      <c r="BL637" s="219" t="s">
        <v>65</v>
      </c>
      <c r="BM637" s="52"/>
      <c r="BN637" s="218" t="s">
        <v>343</v>
      </c>
      <c r="BO637" s="217" t="s">
        <v>339</v>
      </c>
      <c r="BP637" s="201" t="s">
        <v>699</v>
      </c>
      <c r="BQ637" s="52" t="s">
        <v>715</v>
      </c>
    </row>
    <row r="638" spans="1:69" ht="16.5" thickBot="1">
      <c r="A638" s="207" t="s">
        <v>37</v>
      </c>
      <c r="B638" s="208" t="s">
        <v>40</v>
      </c>
      <c r="C638" s="202" t="s">
        <v>35</v>
      </c>
      <c r="D638" s="210" t="s">
        <v>182</v>
      </c>
      <c r="E638" s="24" t="s">
        <v>561</v>
      </c>
      <c r="F638" s="86">
        <v>49</v>
      </c>
      <c r="G638" s="80">
        <v>1</v>
      </c>
      <c r="H638" s="204"/>
      <c r="I638" s="204"/>
      <c r="J638" s="204"/>
      <c r="K638" s="204"/>
      <c r="L638" s="80">
        <v>0</v>
      </c>
      <c r="M638" s="203"/>
      <c r="N638" s="52">
        <v>0</v>
      </c>
      <c r="O638" s="204"/>
      <c r="P638" s="204"/>
      <c r="Q638" s="11">
        <v>5.6587916250000001</v>
      </c>
      <c r="R638" s="204"/>
      <c r="S638" s="204"/>
      <c r="T638" s="53">
        <v>6.7999999999999972</v>
      </c>
      <c r="U638" s="204"/>
      <c r="V638" s="204"/>
      <c r="W638" s="11">
        <v>5.8468330625</v>
      </c>
      <c r="X638" s="204"/>
      <c r="Y638" s="204"/>
      <c r="Z638" s="53">
        <v>7.1499999999999986</v>
      </c>
      <c r="AA638" s="204"/>
      <c r="AB638" s="204"/>
      <c r="AC638" s="204"/>
      <c r="AD638" s="204"/>
      <c r="AE638" s="204"/>
      <c r="AF638" s="9">
        <v>3.614583346815337</v>
      </c>
      <c r="AG638" s="9">
        <v>336</v>
      </c>
      <c r="AH638" s="9">
        <v>0.37746759793539342</v>
      </c>
      <c r="AI638" s="9">
        <v>2</v>
      </c>
      <c r="AJ638" s="9">
        <v>2.8083333333333336</v>
      </c>
      <c r="AK638" s="9" t="s">
        <v>248</v>
      </c>
      <c r="AL638" s="9">
        <v>48</v>
      </c>
      <c r="AM638" s="9">
        <v>3.614583346815337</v>
      </c>
      <c r="AN638" s="9">
        <v>3.6507537688442211</v>
      </c>
      <c r="AO638" s="73">
        <v>0</v>
      </c>
      <c r="AP638" s="80">
        <v>0</v>
      </c>
      <c r="AQ638" s="80">
        <v>0</v>
      </c>
      <c r="AR638" s="224">
        <v>96</v>
      </c>
      <c r="AS638" s="224" t="s">
        <v>248</v>
      </c>
      <c r="AT638" s="11">
        <v>3454.0320000000002</v>
      </c>
      <c r="AU638" s="11">
        <v>0</v>
      </c>
      <c r="AV638" s="11">
        <v>0</v>
      </c>
      <c r="AW638" s="11">
        <v>96</v>
      </c>
      <c r="AX638" s="203" t="s">
        <v>248</v>
      </c>
      <c r="AY638" s="235" t="s">
        <v>248</v>
      </c>
      <c r="AZ638" s="138">
        <v>16670</v>
      </c>
      <c r="BA638" s="188" t="s">
        <v>248</v>
      </c>
      <c r="BB638" s="203" t="s">
        <v>248</v>
      </c>
      <c r="BC638" s="158" t="s">
        <v>248</v>
      </c>
      <c r="BD638" s="217" t="s">
        <v>61</v>
      </c>
      <c r="BE638" s="201" t="s">
        <v>62</v>
      </c>
      <c r="BF638" s="201" t="s">
        <v>63</v>
      </c>
      <c r="BG638" s="201" t="s">
        <v>196</v>
      </c>
      <c r="BH638" s="218" t="s">
        <v>513</v>
      </c>
      <c r="BI638" s="218" t="s">
        <v>64</v>
      </c>
      <c r="BJ638" s="370">
        <v>214</v>
      </c>
      <c r="BK638" s="370">
        <v>1</v>
      </c>
      <c r="BL638" s="219" t="s">
        <v>65</v>
      </c>
      <c r="BM638" s="52"/>
      <c r="BN638" s="218" t="s">
        <v>343</v>
      </c>
      <c r="BO638" s="217" t="s">
        <v>81</v>
      </c>
      <c r="BP638" s="201" t="s">
        <v>699</v>
      </c>
      <c r="BQ638" s="52" t="s">
        <v>715</v>
      </c>
    </row>
    <row r="639" spans="1:69" ht="16.5" thickBot="1">
      <c r="A639" s="207" t="s">
        <v>37</v>
      </c>
      <c r="B639" s="208" t="s">
        <v>40</v>
      </c>
      <c r="C639" s="202" t="s">
        <v>35</v>
      </c>
      <c r="D639" s="210" t="s">
        <v>182</v>
      </c>
      <c r="E639" s="24" t="s">
        <v>561</v>
      </c>
      <c r="F639" s="86">
        <v>49</v>
      </c>
      <c r="G639" s="80">
        <v>1</v>
      </c>
      <c r="H639" s="204"/>
      <c r="I639" s="204"/>
      <c r="J639" s="204"/>
      <c r="K639" s="204"/>
      <c r="L639" s="80">
        <v>0</v>
      </c>
      <c r="M639" s="203"/>
      <c r="N639" s="52">
        <v>0</v>
      </c>
      <c r="O639" s="204"/>
      <c r="P639" s="204"/>
      <c r="Q639" s="11">
        <v>6.3755624167000002</v>
      </c>
      <c r="R639" s="204"/>
      <c r="S639" s="204"/>
      <c r="T639" s="53">
        <v>7.4333333333333327</v>
      </c>
      <c r="U639" s="204"/>
      <c r="V639" s="204"/>
      <c r="W639" s="11">
        <v>6.3455415833332998</v>
      </c>
      <c r="X639" s="204"/>
      <c r="Y639" s="204"/>
      <c r="Z639" s="53">
        <v>7.2999999999999972</v>
      </c>
      <c r="AA639" s="204"/>
      <c r="AB639" s="204"/>
      <c r="AC639" s="204"/>
      <c r="AD639" s="204"/>
      <c r="AE639" s="204"/>
      <c r="AF639" s="9">
        <v>3.4559523878352985</v>
      </c>
      <c r="AG639" s="9">
        <v>336</v>
      </c>
      <c r="AH639" s="9">
        <v>0.45617992544401759</v>
      </c>
      <c r="AI639" s="9">
        <v>13</v>
      </c>
      <c r="AJ639" s="9">
        <v>2.5379999999999998</v>
      </c>
      <c r="AK639" s="9" t="s">
        <v>248</v>
      </c>
      <c r="AL639" s="9">
        <v>48</v>
      </c>
      <c r="AM639" s="9">
        <v>3.4559523878352985</v>
      </c>
      <c r="AN639" s="9">
        <v>3.553370786516854</v>
      </c>
      <c r="AO639" s="73">
        <v>0</v>
      </c>
      <c r="AP639" s="80">
        <v>0</v>
      </c>
      <c r="AQ639" s="80">
        <v>0</v>
      </c>
      <c r="AR639" s="224">
        <v>96</v>
      </c>
      <c r="AS639" s="224" t="s">
        <v>248</v>
      </c>
      <c r="AT639" s="11">
        <v>3436.8829999999998</v>
      </c>
      <c r="AU639" s="11">
        <v>0</v>
      </c>
      <c r="AV639" s="11">
        <v>0</v>
      </c>
      <c r="AW639" s="11">
        <v>96</v>
      </c>
      <c r="AX639" s="203" t="s">
        <v>248</v>
      </c>
      <c r="AY639" s="235" t="s">
        <v>248</v>
      </c>
      <c r="AZ639" s="138">
        <v>16670</v>
      </c>
      <c r="BA639" s="188" t="s">
        <v>248</v>
      </c>
      <c r="BB639" s="203" t="s">
        <v>248</v>
      </c>
      <c r="BC639" s="158" t="s">
        <v>248</v>
      </c>
      <c r="BD639" s="217" t="s">
        <v>61</v>
      </c>
      <c r="BE639" s="201" t="s">
        <v>62</v>
      </c>
      <c r="BF639" s="201" t="s">
        <v>63</v>
      </c>
      <c r="BG639" s="201" t="s">
        <v>196</v>
      </c>
      <c r="BH639" s="218" t="s">
        <v>513</v>
      </c>
      <c r="BI639" s="218" t="s">
        <v>66</v>
      </c>
      <c r="BJ639" s="370">
        <v>214</v>
      </c>
      <c r="BK639" s="370">
        <v>7</v>
      </c>
      <c r="BL639" s="219" t="s">
        <v>65</v>
      </c>
      <c r="BM639" s="52"/>
      <c r="BN639" s="218" t="s">
        <v>343</v>
      </c>
      <c r="BO639" s="217" t="s">
        <v>81</v>
      </c>
      <c r="BP639" s="201" t="s">
        <v>699</v>
      </c>
      <c r="BQ639" s="52" t="s">
        <v>715</v>
      </c>
    </row>
    <row r="640" spans="1:69" ht="16.5" thickBot="1">
      <c r="A640" s="207" t="s">
        <v>37</v>
      </c>
      <c r="B640" s="208" t="s">
        <v>40</v>
      </c>
      <c r="C640" s="202" t="s">
        <v>35</v>
      </c>
      <c r="D640" s="210" t="s">
        <v>182</v>
      </c>
      <c r="E640" s="24" t="s">
        <v>561</v>
      </c>
      <c r="F640" s="86">
        <v>45</v>
      </c>
      <c r="G640" s="80">
        <v>0</v>
      </c>
      <c r="H640" s="204"/>
      <c r="I640" s="204"/>
      <c r="J640" s="204"/>
      <c r="K640" s="204"/>
      <c r="L640" s="80">
        <v>0</v>
      </c>
      <c r="M640" s="203"/>
      <c r="N640" s="52">
        <v>1</v>
      </c>
      <c r="O640" s="204"/>
      <c r="P640" s="204"/>
      <c r="Q640" s="11">
        <v>6.9715774444000003</v>
      </c>
      <c r="R640" s="204"/>
      <c r="S640" s="204"/>
      <c r="T640" s="53">
        <v>9.375</v>
      </c>
      <c r="U640" s="204"/>
      <c r="V640" s="204"/>
      <c r="W640" s="11">
        <v>7.1509552888887997</v>
      </c>
      <c r="X640" s="204"/>
      <c r="Y640" s="204"/>
      <c r="Z640" s="53">
        <v>9.875</v>
      </c>
      <c r="AA640" s="204"/>
      <c r="AB640" s="204"/>
      <c r="AC640" s="204"/>
      <c r="AD640" s="204"/>
      <c r="AE640" s="204"/>
      <c r="AF640" s="9">
        <v>3.6610065179985836</v>
      </c>
      <c r="AG640" s="9">
        <v>308</v>
      </c>
      <c r="AH640" s="9">
        <v>0.48113222882655676</v>
      </c>
      <c r="AI640" s="9">
        <v>5</v>
      </c>
      <c r="AJ640" s="9">
        <v>2.6749999999999998</v>
      </c>
      <c r="AK640" s="9" t="s">
        <v>248</v>
      </c>
      <c r="AL640" s="9">
        <v>44</v>
      </c>
      <c r="AM640" s="9">
        <v>3.6610065179985836</v>
      </c>
      <c r="AN640" s="9">
        <v>3.7153179190751446</v>
      </c>
      <c r="AO640" s="73">
        <v>0</v>
      </c>
      <c r="AP640" s="80">
        <v>0</v>
      </c>
      <c r="AQ640" s="80">
        <v>0</v>
      </c>
      <c r="AR640" s="224">
        <v>90</v>
      </c>
      <c r="AS640" s="224" t="s">
        <v>248</v>
      </c>
      <c r="AT640" s="11">
        <v>3222.799</v>
      </c>
      <c r="AU640" s="11">
        <v>0</v>
      </c>
      <c r="AV640" s="11">
        <v>0</v>
      </c>
      <c r="AW640" s="11">
        <v>90</v>
      </c>
      <c r="AX640" s="203" t="s">
        <v>248</v>
      </c>
      <c r="AY640" s="235" t="s">
        <v>248</v>
      </c>
      <c r="AZ640" s="138">
        <v>16670</v>
      </c>
      <c r="BA640" s="188" t="s">
        <v>248</v>
      </c>
      <c r="BB640" s="203" t="s">
        <v>248</v>
      </c>
      <c r="BC640" s="158" t="s">
        <v>248</v>
      </c>
      <c r="BD640" s="217" t="s">
        <v>61</v>
      </c>
      <c r="BE640" s="201" t="s">
        <v>62</v>
      </c>
      <c r="BF640" s="201" t="s">
        <v>63</v>
      </c>
      <c r="BG640" s="201" t="s">
        <v>196</v>
      </c>
      <c r="BH640" s="218" t="s">
        <v>513</v>
      </c>
      <c r="BI640" s="218" t="s">
        <v>67</v>
      </c>
      <c r="BJ640" s="370">
        <v>214</v>
      </c>
      <c r="BK640" s="370">
        <v>3</v>
      </c>
      <c r="BL640" s="219" t="s">
        <v>65</v>
      </c>
      <c r="BM640" s="52"/>
      <c r="BN640" s="218" t="s">
        <v>343</v>
      </c>
      <c r="BO640" s="217" t="s">
        <v>81</v>
      </c>
      <c r="BP640" s="201" t="s">
        <v>699</v>
      </c>
      <c r="BQ640" s="52" t="s">
        <v>715</v>
      </c>
    </row>
    <row r="641" spans="1:69" ht="16.5" thickBot="1">
      <c r="A641" s="207" t="s">
        <v>37</v>
      </c>
      <c r="B641" s="208" t="s">
        <v>40</v>
      </c>
      <c r="C641" s="202" t="s">
        <v>35</v>
      </c>
      <c r="D641" s="210" t="s">
        <v>182</v>
      </c>
      <c r="E641" s="24" t="s">
        <v>561</v>
      </c>
      <c r="F641" s="86">
        <v>11</v>
      </c>
      <c r="G641" s="80">
        <v>0</v>
      </c>
      <c r="H641" s="204"/>
      <c r="I641" s="204"/>
      <c r="J641" s="204"/>
      <c r="K641" s="204"/>
      <c r="L641" s="80">
        <v>1</v>
      </c>
      <c r="M641" s="203"/>
      <c r="N641" s="52">
        <v>0</v>
      </c>
      <c r="O641" s="204"/>
      <c r="P641" s="204"/>
      <c r="Q641" s="11">
        <v>7.9778995999999998</v>
      </c>
      <c r="R641" s="204"/>
      <c r="S641" s="204"/>
      <c r="T641" s="53">
        <v>9.75</v>
      </c>
      <c r="U641" s="204"/>
      <c r="V641" s="204"/>
      <c r="W641" s="11">
        <v>8.1455997</v>
      </c>
      <c r="X641" s="204"/>
      <c r="Y641" s="204"/>
      <c r="Z641" s="53">
        <v>9.75</v>
      </c>
      <c r="AA641" s="204"/>
      <c r="AB641" s="204"/>
      <c r="AC641" s="204"/>
      <c r="AD641" s="204"/>
      <c r="AE641" s="204"/>
      <c r="AF641" s="9">
        <v>2.7027142831257414</v>
      </c>
      <c r="AG641" s="9">
        <v>70</v>
      </c>
      <c r="AH641" s="9">
        <v>0.27640100493296021</v>
      </c>
      <c r="AI641" s="9">
        <v>13</v>
      </c>
      <c r="AJ641" s="9">
        <v>2.1041666666666665</v>
      </c>
      <c r="AK641" s="9" t="s">
        <v>248</v>
      </c>
      <c r="AL641" s="9">
        <v>0</v>
      </c>
      <c r="AM641" s="9"/>
      <c r="AN641" s="9"/>
      <c r="AO641" s="73">
        <v>0</v>
      </c>
      <c r="AP641" s="80">
        <v>0</v>
      </c>
      <c r="AQ641" s="80">
        <v>0</v>
      </c>
      <c r="AR641" s="224">
        <v>22</v>
      </c>
      <c r="AS641" s="224" t="s">
        <v>248</v>
      </c>
      <c r="AT641" s="11">
        <v>755.43100000000004</v>
      </c>
      <c r="AU641" s="11">
        <v>0</v>
      </c>
      <c r="AV641" s="11">
        <v>0</v>
      </c>
      <c r="AW641" s="11">
        <v>22</v>
      </c>
      <c r="AX641" s="203" t="s">
        <v>248</v>
      </c>
      <c r="AY641" s="235" t="s">
        <v>248</v>
      </c>
      <c r="AZ641" s="138">
        <v>16670</v>
      </c>
      <c r="BA641" s="188" t="s">
        <v>248</v>
      </c>
      <c r="BB641" s="203" t="s">
        <v>248</v>
      </c>
      <c r="BC641" s="158" t="s">
        <v>248</v>
      </c>
      <c r="BD641" s="217" t="s">
        <v>61</v>
      </c>
      <c r="BE641" s="201" t="s">
        <v>62</v>
      </c>
      <c r="BF641" s="201" t="s">
        <v>63</v>
      </c>
      <c r="BG641" s="201" t="s">
        <v>196</v>
      </c>
      <c r="BH641" s="218" t="s">
        <v>513</v>
      </c>
      <c r="BI641" s="218" t="s">
        <v>68</v>
      </c>
      <c r="BJ641" s="370">
        <v>214</v>
      </c>
      <c r="BK641" s="370">
        <v>4</v>
      </c>
      <c r="BL641" s="219" t="s">
        <v>65</v>
      </c>
      <c r="BM641" s="52"/>
      <c r="BN641" s="218" t="s">
        <v>343</v>
      </c>
      <c r="BO641" s="217" t="s">
        <v>81</v>
      </c>
      <c r="BP641" s="201" t="s">
        <v>699</v>
      </c>
      <c r="BQ641" s="52" t="s">
        <v>715</v>
      </c>
    </row>
    <row r="642" spans="1:69" ht="16.5" thickBot="1">
      <c r="A642" s="207" t="s">
        <v>37</v>
      </c>
      <c r="B642" s="208" t="s">
        <v>40</v>
      </c>
      <c r="C642" s="202" t="s">
        <v>35</v>
      </c>
      <c r="D642" s="210" t="s">
        <v>182</v>
      </c>
      <c r="E642" s="24" t="s">
        <v>342</v>
      </c>
      <c r="F642" s="86">
        <v>110</v>
      </c>
      <c r="G642" s="80">
        <v>0</v>
      </c>
      <c r="H642" s="204"/>
      <c r="I642" s="204"/>
      <c r="J642" s="204"/>
      <c r="K642" s="204"/>
      <c r="L642" s="80">
        <v>0</v>
      </c>
      <c r="M642" s="203"/>
      <c r="N642" s="52">
        <v>0</v>
      </c>
      <c r="O642" s="204"/>
      <c r="P642" s="204"/>
      <c r="Q642" s="11">
        <v>6.7873998091000001</v>
      </c>
      <c r="R642" s="204"/>
      <c r="S642" s="204"/>
      <c r="T642" s="53">
        <v>12.25</v>
      </c>
      <c r="U642" s="204"/>
      <c r="V642" s="204"/>
      <c r="W642" s="11">
        <v>6.7942452454545004</v>
      </c>
      <c r="X642" s="204"/>
      <c r="Y642" s="204"/>
      <c r="Z642" s="53">
        <v>11.45</v>
      </c>
      <c r="AA642" s="204"/>
      <c r="AB642" s="204"/>
      <c r="AC642" s="204"/>
      <c r="AD642" s="204"/>
      <c r="AE642" s="204"/>
      <c r="AF642" s="9">
        <v>3.4959239894097003</v>
      </c>
      <c r="AG642" s="9">
        <v>763</v>
      </c>
      <c r="AH642" s="9">
        <v>0.46839374561063607</v>
      </c>
      <c r="AI642" s="9">
        <v>22</v>
      </c>
      <c r="AJ642" s="9">
        <v>2.5642857142857141</v>
      </c>
      <c r="AK642" s="9" t="s">
        <v>248</v>
      </c>
      <c r="AL642" s="9">
        <v>102</v>
      </c>
      <c r="AM642" s="9">
        <v>3.551736700434645</v>
      </c>
      <c r="AN642" s="9">
        <v>3.616504854368932</v>
      </c>
      <c r="AO642" s="73">
        <v>0</v>
      </c>
      <c r="AP642" s="80">
        <v>0</v>
      </c>
      <c r="AQ642" s="80">
        <v>0</v>
      </c>
      <c r="AR642" s="224">
        <v>220</v>
      </c>
      <c r="AS642" s="224" t="s">
        <v>248</v>
      </c>
      <c r="AT642" s="11">
        <v>7578.2730000000001</v>
      </c>
      <c r="AU642" s="11">
        <v>355.15499999999997</v>
      </c>
      <c r="AV642" s="11">
        <v>0</v>
      </c>
      <c r="AW642" s="11">
        <v>220</v>
      </c>
      <c r="AX642" s="203" t="s">
        <v>248</v>
      </c>
      <c r="AY642" s="235" t="s">
        <v>248</v>
      </c>
      <c r="AZ642" s="138">
        <v>102170</v>
      </c>
      <c r="BA642" s="188" t="s">
        <v>248</v>
      </c>
      <c r="BB642" s="203" t="s">
        <v>248</v>
      </c>
      <c r="BC642" s="158" t="s">
        <v>248</v>
      </c>
      <c r="BD642" s="217" t="s">
        <v>61</v>
      </c>
      <c r="BE642" s="201" t="s">
        <v>62</v>
      </c>
      <c r="BF642" s="201" t="s">
        <v>63</v>
      </c>
      <c r="BG642" s="201" t="s">
        <v>196</v>
      </c>
      <c r="BH642" s="456" t="s">
        <v>712</v>
      </c>
      <c r="BI642" s="218" t="s">
        <v>64</v>
      </c>
      <c r="BJ642" s="370">
        <v>214</v>
      </c>
      <c r="BK642" s="370">
        <v>1</v>
      </c>
      <c r="BL642" s="219" t="s">
        <v>65</v>
      </c>
      <c r="BM642" s="52"/>
      <c r="BN642" s="218" t="s">
        <v>343</v>
      </c>
      <c r="BO642" s="217" t="s">
        <v>697</v>
      </c>
      <c r="BP642" s="201" t="s">
        <v>698</v>
      </c>
      <c r="BQ642" s="52" t="s">
        <v>714</v>
      </c>
    </row>
    <row r="643" spans="1:69" ht="16.5" thickBot="1">
      <c r="A643" s="207" t="s">
        <v>37</v>
      </c>
      <c r="B643" s="208" t="s">
        <v>40</v>
      </c>
      <c r="C643" s="202" t="s">
        <v>35</v>
      </c>
      <c r="D643" s="210" t="s">
        <v>182</v>
      </c>
      <c r="E643" s="24" t="s">
        <v>342</v>
      </c>
      <c r="F643" s="86">
        <v>96</v>
      </c>
      <c r="G643" s="80">
        <v>0</v>
      </c>
      <c r="H643" s="204"/>
      <c r="I643" s="204"/>
      <c r="J643" s="204"/>
      <c r="K643" s="204"/>
      <c r="L643" s="80">
        <v>0</v>
      </c>
      <c r="M643" s="203"/>
      <c r="N643" s="52">
        <v>0</v>
      </c>
      <c r="O643" s="204"/>
      <c r="P643" s="204"/>
      <c r="Q643" s="11">
        <v>8.3217290416999994</v>
      </c>
      <c r="R643" s="204"/>
      <c r="S643" s="204"/>
      <c r="T643" s="53">
        <v>15.049999999999997</v>
      </c>
      <c r="U643" s="204"/>
      <c r="V643" s="204"/>
      <c r="W643" s="11">
        <v>8.2653436249999999</v>
      </c>
      <c r="X643" s="204"/>
      <c r="Y643" s="204"/>
      <c r="Z643" s="53">
        <v>15.099999999999994</v>
      </c>
      <c r="AA643" s="204"/>
      <c r="AB643" s="204"/>
      <c r="AC643" s="204"/>
      <c r="AD643" s="204"/>
      <c r="AE643" s="204"/>
      <c r="AF643" s="9">
        <v>3.3822619114958101</v>
      </c>
      <c r="AG643" s="9">
        <v>672</v>
      </c>
      <c r="AH643" s="9">
        <v>0.50146819781225882</v>
      </c>
      <c r="AI643" s="9">
        <v>38</v>
      </c>
      <c r="AJ643" s="9">
        <v>2.4333333333333336</v>
      </c>
      <c r="AK643" s="9" t="s">
        <v>248</v>
      </c>
      <c r="AL643" s="9">
        <v>96</v>
      </c>
      <c r="AM643" s="9">
        <v>3.3822619114958101</v>
      </c>
      <c r="AN643" s="9">
        <v>3.5242424242424244</v>
      </c>
      <c r="AO643" s="73">
        <v>0</v>
      </c>
      <c r="AP643" s="80">
        <v>0</v>
      </c>
      <c r="AQ643" s="80">
        <v>0</v>
      </c>
      <c r="AR643" s="224">
        <v>192</v>
      </c>
      <c r="AS643" s="224" t="s">
        <v>248</v>
      </c>
      <c r="AT643" s="11">
        <v>6887.8710000000001</v>
      </c>
      <c r="AU643" s="11">
        <v>0</v>
      </c>
      <c r="AV643" s="11">
        <v>0</v>
      </c>
      <c r="AW643" s="11">
        <v>192</v>
      </c>
      <c r="AX643" s="203" t="s">
        <v>248</v>
      </c>
      <c r="AY643" s="235" t="s">
        <v>248</v>
      </c>
      <c r="AZ643" s="138">
        <v>102170</v>
      </c>
      <c r="BA643" s="188" t="s">
        <v>248</v>
      </c>
      <c r="BB643" s="203" t="s">
        <v>248</v>
      </c>
      <c r="BC643" s="158" t="s">
        <v>248</v>
      </c>
      <c r="BD643" s="217" t="s">
        <v>61</v>
      </c>
      <c r="BE643" s="201" t="s">
        <v>62</v>
      </c>
      <c r="BF643" s="201" t="s">
        <v>63</v>
      </c>
      <c r="BG643" s="201" t="s">
        <v>196</v>
      </c>
      <c r="BH643" s="456" t="s">
        <v>712</v>
      </c>
      <c r="BI643" s="218" t="s">
        <v>66</v>
      </c>
      <c r="BJ643" s="370">
        <v>214</v>
      </c>
      <c r="BK643" s="370">
        <v>7</v>
      </c>
      <c r="BL643" s="219" t="s">
        <v>65</v>
      </c>
      <c r="BM643" s="52"/>
      <c r="BN643" s="218" t="s">
        <v>343</v>
      </c>
      <c r="BO643" s="217" t="s">
        <v>697</v>
      </c>
      <c r="BP643" s="201" t="s">
        <v>698</v>
      </c>
      <c r="BQ643" s="52" t="s">
        <v>714</v>
      </c>
    </row>
    <row r="644" spans="1:69" ht="16.5" thickBot="1">
      <c r="A644" s="207" t="s">
        <v>37</v>
      </c>
      <c r="B644" s="208" t="s">
        <v>40</v>
      </c>
      <c r="C644" s="202" t="s">
        <v>35</v>
      </c>
      <c r="D644" s="210" t="s">
        <v>182</v>
      </c>
      <c r="E644" s="24" t="s">
        <v>342</v>
      </c>
      <c r="F644" s="86">
        <v>109</v>
      </c>
      <c r="G644" s="80">
        <v>1</v>
      </c>
      <c r="H644" s="204"/>
      <c r="I644" s="204"/>
      <c r="J644" s="204"/>
      <c r="K644" s="204"/>
      <c r="L644" s="80">
        <v>0</v>
      </c>
      <c r="M644" s="203"/>
      <c r="N644" s="52">
        <v>0</v>
      </c>
      <c r="O644" s="204"/>
      <c r="P644" s="204"/>
      <c r="Q644" s="11">
        <v>6.2453145277999997</v>
      </c>
      <c r="R644" s="204"/>
      <c r="S644" s="204"/>
      <c r="T644" s="53">
        <v>8.1499999999999986</v>
      </c>
      <c r="U644" s="204"/>
      <c r="V644" s="204"/>
      <c r="W644" s="11">
        <v>5.5494164444444003</v>
      </c>
      <c r="X644" s="204"/>
      <c r="Y644" s="204"/>
      <c r="Z644" s="53">
        <v>7.7999999999999972</v>
      </c>
      <c r="AA644" s="204"/>
      <c r="AB644" s="204"/>
      <c r="AC644" s="204"/>
      <c r="AD644" s="204"/>
      <c r="AE644" s="204"/>
      <c r="AF644" s="9">
        <v>3.5812345829380039</v>
      </c>
      <c r="AG644" s="9">
        <v>756</v>
      </c>
      <c r="AH644" s="9">
        <v>0.45555610038092398</v>
      </c>
      <c r="AI644" s="9">
        <v>28</v>
      </c>
      <c r="AJ644" s="9">
        <v>2.5816666666666666</v>
      </c>
      <c r="AK644" s="9" t="s">
        <v>248</v>
      </c>
      <c r="AL644" s="9">
        <v>107</v>
      </c>
      <c r="AM644" s="9">
        <v>3.5848598281277191</v>
      </c>
      <c r="AN644" s="9">
        <v>3.656115879828326</v>
      </c>
      <c r="AO644" s="73">
        <v>0</v>
      </c>
      <c r="AP644" s="80">
        <v>0</v>
      </c>
      <c r="AQ644" s="80">
        <v>0</v>
      </c>
      <c r="AR644" s="224">
        <v>216</v>
      </c>
      <c r="AS644" s="224" t="s">
        <v>248</v>
      </c>
      <c r="AT644" s="11">
        <v>7793.6090000000004</v>
      </c>
      <c r="AU644" s="11">
        <v>0</v>
      </c>
      <c r="AV644" s="11">
        <v>0</v>
      </c>
      <c r="AW644" s="11">
        <v>216</v>
      </c>
      <c r="AX644" s="203" t="s">
        <v>248</v>
      </c>
      <c r="AY644" s="235" t="s">
        <v>248</v>
      </c>
      <c r="AZ644" s="138">
        <v>102170</v>
      </c>
      <c r="BA644" s="188" t="s">
        <v>248</v>
      </c>
      <c r="BB644" s="203" t="s">
        <v>248</v>
      </c>
      <c r="BC644" s="158" t="s">
        <v>248</v>
      </c>
      <c r="BD644" s="217" t="s">
        <v>61</v>
      </c>
      <c r="BE644" s="201" t="s">
        <v>62</v>
      </c>
      <c r="BF644" s="201" t="s">
        <v>63</v>
      </c>
      <c r="BG644" s="201" t="s">
        <v>196</v>
      </c>
      <c r="BH644" s="456" t="s">
        <v>712</v>
      </c>
      <c r="BI644" s="218" t="s">
        <v>67</v>
      </c>
      <c r="BJ644" s="370">
        <v>214</v>
      </c>
      <c r="BK644" s="370">
        <v>3</v>
      </c>
      <c r="BL644" s="219" t="s">
        <v>65</v>
      </c>
      <c r="BM644" s="52"/>
      <c r="BN644" s="218" t="s">
        <v>343</v>
      </c>
      <c r="BO644" s="217" t="s">
        <v>697</v>
      </c>
      <c r="BP644" s="201" t="s">
        <v>698</v>
      </c>
      <c r="BQ644" s="52" t="s">
        <v>714</v>
      </c>
    </row>
    <row r="645" spans="1:69" ht="16.5" thickBot="1">
      <c r="A645" s="207" t="s">
        <v>37</v>
      </c>
      <c r="B645" s="208" t="s">
        <v>40</v>
      </c>
      <c r="C645" s="202" t="s">
        <v>35</v>
      </c>
      <c r="D645" s="210" t="s">
        <v>182</v>
      </c>
      <c r="E645" s="24" t="s">
        <v>342</v>
      </c>
      <c r="F645" s="86">
        <v>104</v>
      </c>
      <c r="G645" s="80">
        <v>4</v>
      </c>
      <c r="H645" s="204"/>
      <c r="I645" s="204"/>
      <c r="J645" s="204"/>
      <c r="K645" s="204"/>
      <c r="L645" s="80">
        <v>0</v>
      </c>
      <c r="M645" s="203"/>
      <c r="N645" s="52">
        <v>0</v>
      </c>
      <c r="O645" s="204"/>
      <c r="P645" s="204"/>
      <c r="Q645" s="11">
        <v>9.14688984</v>
      </c>
      <c r="R645" s="204"/>
      <c r="S645" s="204"/>
      <c r="T645" s="53">
        <v>12.5</v>
      </c>
      <c r="U645" s="204"/>
      <c r="V645" s="204"/>
      <c r="W645" s="11">
        <v>9.2111498300000001</v>
      </c>
      <c r="X645" s="204"/>
      <c r="Y645" s="204"/>
      <c r="Z645" s="53">
        <v>13</v>
      </c>
      <c r="AA645" s="204"/>
      <c r="AB645" s="204"/>
      <c r="AC645" s="204"/>
      <c r="AD645" s="204"/>
      <c r="AE645" s="204"/>
      <c r="AF645" s="9">
        <v>2.7694571410758151</v>
      </c>
      <c r="AG645" s="9">
        <v>558</v>
      </c>
      <c r="AH645" s="9">
        <v>0.57653545049349464</v>
      </c>
      <c r="AI645" s="9">
        <v>128</v>
      </c>
      <c r="AJ645" s="9">
        <v>1.3877777777777778</v>
      </c>
      <c r="AK645" s="9" t="s">
        <v>248</v>
      </c>
      <c r="AL645" s="9">
        <v>0</v>
      </c>
      <c r="AM645" s="9"/>
      <c r="AN645" s="9"/>
      <c r="AO645" s="73">
        <v>0</v>
      </c>
      <c r="AP645" s="80">
        <v>0</v>
      </c>
      <c r="AQ645" s="80">
        <v>0</v>
      </c>
      <c r="AR645" s="224">
        <v>200</v>
      </c>
      <c r="AS645" s="224" t="s">
        <v>248</v>
      </c>
      <c r="AT645" s="11">
        <v>7187.1319999999996</v>
      </c>
      <c r="AU645" s="11">
        <v>0</v>
      </c>
      <c r="AV645" s="11">
        <v>0</v>
      </c>
      <c r="AW645" s="11">
        <v>200</v>
      </c>
      <c r="AX645" s="203" t="s">
        <v>248</v>
      </c>
      <c r="AY645" s="235" t="s">
        <v>248</v>
      </c>
      <c r="AZ645" s="138">
        <v>102170</v>
      </c>
      <c r="BA645" s="188" t="s">
        <v>248</v>
      </c>
      <c r="BB645" s="203" t="s">
        <v>248</v>
      </c>
      <c r="BC645" s="158" t="s">
        <v>248</v>
      </c>
      <c r="BD645" s="217" t="s">
        <v>61</v>
      </c>
      <c r="BE645" s="201" t="s">
        <v>62</v>
      </c>
      <c r="BF645" s="201" t="s">
        <v>63</v>
      </c>
      <c r="BG645" s="201" t="s">
        <v>196</v>
      </c>
      <c r="BH645" s="456" t="s">
        <v>712</v>
      </c>
      <c r="BI645" s="218" t="s">
        <v>68</v>
      </c>
      <c r="BJ645" s="370">
        <v>214</v>
      </c>
      <c r="BK645" s="370">
        <v>4</v>
      </c>
      <c r="BL645" s="219" t="s">
        <v>65</v>
      </c>
      <c r="BM645" s="52"/>
      <c r="BN645" s="218" t="s">
        <v>343</v>
      </c>
      <c r="BO645" s="217" t="s">
        <v>697</v>
      </c>
      <c r="BP645" s="201" t="s">
        <v>698</v>
      </c>
      <c r="BQ645" s="52" t="s">
        <v>714</v>
      </c>
    </row>
    <row r="646" spans="1:69" ht="16.5" thickBot="1">
      <c r="A646" s="207" t="s">
        <v>37</v>
      </c>
      <c r="B646" s="208" t="s">
        <v>40</v>
      </c>
      <c r="C646" s="202" t="s">
        <v>35</v>
      </c>
      <c r="D646" s="210" t="s">
        <v>182</v>
      </c>
      <c r="E646" s="24" t="s">
        <v>380</v>
      </c>
      <c r="F646" s="86">
        <v>142</v>
      </c>
      <c r="G646" s="80">
        <v>0</v>
      </c>
      <c r="H646" s="204"/>
      <c r="I646" s="204"/>
      <c r="J646" s="204"/>
      <c r="K646" s="204"/>
      <c r="L646" s="80">
        <v>0</v>
      </c>
      <c r="M646" s="203"/>
      <c r="N646" s="52">
        <v>0</v>
      </c>
      <c r="O646" s="204"/>
      <c r="P646" s="204"/>
      <c r="Q646" s="11">
        <v>5.9199294295999998</v>
      </c>
      <c r="R646" s="204"/>
      <c r="S646" s="204"/>
      <c r="T646" s="53">
        <v>8.3166666666666682</v>
      </c>
      <c r="U646" s="204"/>
      <c r="V646" s="204"/>
      <c r="W646" s="11">
        <v>5.6406829859154</v>
      </c>
      <c r="X646" s="204"/>
      <c r="Y646" s="204"/>
      <c r="Z646" s="53">
        <v>7.9833333333333343</v>
      </c>
      <c r="AA646" s="204"/>
      <c r="AB646" s="204"/>
      <c r="AC646" s="204"/>
      <c r="AD646" s="204"/>
      <c r="AE646" s="204"/>
      <c r="AF646" s="9">
        <v>3.6692253664225887</v>
      </c>
      <c r="AG646" s="9">
        <v>994</v>
      </c>
      <c r="AH646" s="9">
        <v>0.37384354626530242</v>
      </c>
      <c r="AI646" s="9">
        <v>16</v>
      </c>
      <c r="AJ646" s="9">
        <v>2.8240384615384615</v>
      </c>
      <c r="AK646" s="9" t="s">
        <v>248</v>
      </c>
      <c r="AL646" s="9">
        <v>142</v>
      </c>
      <c r="AM646" s="9">
        <v>3.6692253664225887</v>
      </c>
      <c r="AN646" s="9">
        <v>3.6901615271659325</v>
      </c>
      <c r="AO646" s="73">
        <v>0</v>
      </c>
      <c r="AP646" s="80">
        <v>0</v>
      </c>
      <c r="AQ646" s="80">
        <v>0</v>
      </c>
      <c r="AR646" s="224">
        <v>284</v>
      </c>
      <c r="AS646" s="224" t="s">
        <v>248</v>
      </c>
      <c r="AT646" s="11">
        <v>10125.323</v>
      </c>
      <c r="AU646" s="11">
        <v>0</v>
      </c>
      <c r="AV646" s="11">
        <v>0</v>
      </c>
      <c r="AW646" s="11">
        <v>284</v>
      </c>
      <c r="AX646" s="203" t="s">
        <v>248</v>
      </c>
      <c r="AY646" s="235" t="s">
        <v>248</v>
      </c>
      <c r="AZ646" s="138">
        <v>215055</v>
      </c>
      <c r="BA646" s="188" t="s">
        <v>248</v>
      </c>
      <c r="BB646" s="203" t="s">
        <v>248</v>
      </c>
      <c r="BC646" s="158" t="s">
        <v>248</v>
      </c>
      <c r="BD646" s="217" t="s">
        <v>61</v>
      </c>
      <c r="BE646" s="201" t="s">
        <v>62</v>
      </c>
      <c r="BF646" s="201" t="s">
        <v>63</v>
      </c>
      <c r="BG646" s="201" t="s">
        <v>196</v>
      </c>
      <c r="BH646" s="456" t="s">
        <v>515</v>
      </c>
      <c r="BI646" s="218" t="s">
        <v>64</v>
      </c>
      <c r="BJ646" s="370">
        <v>214</v>
      </c>
      <c r="BK646" s="370">
        <v>1</v>
      </c>
      <c r="BL646" s="219" t="s">
        <v>65</v>
      </c>
      <c r="BM646" s="52"/>
      <c r="BN646" s="218" t="s">
        <v>343</v>
      </c>
      <c r="BO646" s="217" t="s">
        <v>54</v>
      </c>
      <c r="BP646" s="201" t="s">
        <v>699</v>
      </c>
      <c r="BQ646" s="52" t="s">
        <v>715</v>
      </c>
    </row>
    <row r="647" spans="1:69" ht="16.5" thickBot="1">
      <c r="A647" s="207" t="s">
        <v>37</v>
      </c>
      <c r="B647" s="208" t="s">
        <v>40</v>
      </c>
      <c r="C647" s="202" t="s">
        <v>35</v>
      </c>
      <c r="D647" s="210" t="s">
        <v>182</v>
      </c>
      <c r="E647" s="24" t="s">
        <v>380</v>
      </c>
      <c r="F647" s="86">
        <v>137</v>
      </c>
      <c r="G647" s="80">
        <v>2</v>
      </c>
      <c r="H647" s="204"/>
      <c r="I647" s="204"/>
      <c r="J647" s="204"/>
      <c r="K647" s="204"/>
      <c r="L647" s="80">
        <v>0</v>
      </c>
      <c r="M647" s="203"/>
      <c r="N647" s="52">
        <v>0</v>
      </c>
      <c r="O647" s="204"/>
      <c r="P647" s="204"/>
      <c r="Q647" s="11">
        <v>7.1522738962999997</v>
      </c>
      <c r="R647" s="204"/>
      <c r="S647" s="204"/>
      <c r="T647" s="53">
        <v>12.708333333333334</v>
      </c>
      <c r="U647" s="204"/>
      <c r="V647" s="204"/>
      <c r="W647" s="11">
        <v>7.191370274074</v>
      </c>
      <c r="X647" s="204"/>
      <c r="Y647" s="204"/>
      <c r="Z647" s="53">
        <v>12.90625</v>
      </c>
      <c r="AA647" s="204"/>
      <c r="AB647" s="204"/>
      <c r="AC647" s="204"/>
      <c r="AD647" s="204"/>
      <c r="AE647" s="204"/>
      <c r="AF647" s="9">
        <v>3.3692381002284861</v>
      </c>
      <c r="AG647" s="9">
        <v>945</v>
      </c>
      <c r="AH647" s="9">
        <v>0.50488322522608953</v>
      </c>
      <c r="AI647" s="9">
        <v>61</v>
      </c>
      <c r="AJ647" s="9">
        <v>2.3702830188679247</v>
      </c>
      <c r="AK647" s="9" t="s">
        <v>248</v>
      </c>
      <c r="AL647" s="9">
        <v>135</v>
      </c>
      <c r="AM647" s="9">
        <v>3.3692381002284861</v>
      </c>
      <c r="AN647" s="9">
        <v>3.4750922509225091</v>
      </c>
      <c r="AO647" s="73">
        <v>0</v>
      </c>
      <c r="AP647" s="80">
        <v>0</v>
      </c>
      <c r="AQ647" s="80">
        <v>0</v>
      </c>
      <c r="AR647" s="224">
        <v>270</v>
      </c>
      <c r="AS647" s="224" t="s">
        <v>248</v>
      </c>
      <c r="AT647" s="11">
        <v>9662.4719999999998</v>
      </c>
      <c r="AU647" s="11">
        <v>0</v>
      </c>
      <c r="AV647" s="11">
        <v>0</v>
      </c>
      <c r="AW647" s="11">
        <v>270</v>
      </c>
      <c r="AX647" s="203" t="s">
        <v>248</v>
      </c>
      <c r="AY647" s="235" t="s">
        <v>248</v>
      </c>
      <c r="AZ647" s="138">
        <v>215055</v>
      </c>
      <c r="BA647" s="188" t="s">
        <v>248</v>
      </c>
      <c r="BB647" s="203" t="s">
        <v>248</v>
      </c>
      <c r="BC647" s="158" t="s">
        <v>248</v>
      </c>
      <c r="BD647" s="217" t="s">
        <v>61</v>
      </c>
      <c r="BE647" s="201" t="s">
        <v>62</v>
      </c>
      <c r="BF647" s="201" t="s">
        <v>63</v>
      </c>
      <c r="BG647" s="201" t="s">
        <v>196</v>
      </c>
      <c r="BH647" s="456" t="s">
        <v>515</v>
      </c>
      <c r="BI647" s="218" t="s">
        <v>66</v>
      </c>
      <c r="BJ647" s="370">
        <v>214</v>
      </c>
      <c r="BK647" s="370">
        <v>7</v>
      </c>
      <c r="BL647" s="219" t="s">
        <v>65</v>
      </c>
      <c r="BM647" s="52"/>
      <c r="BN647" s="218" t="s">
        <v>343</v>
      </c>
      <c r="BO647" s="217" t="s">
        <v>54</v>
      </c>
      <c r="BP647" s="201" t="s">
        <v>699</v>
      </c>
      <c r="BQ647" s="52" t="s">
        <v>715</v>
      </c>
    </row>
    <row r="648" spans="1:69" ht="16.5" thickBot="1">
      <c r="A648" s="207" t="s">
        <v>37</v>
      </c>
      <c r="B648" s="208" t="s">
        <v>40</v>
      </c>
      <c r="C648" s="202" t="s">
        <v>35</v>
      </c>
      <c r="D648" s="210" t="s">
        <v>182</v>
      </c>
      <c r="E648" s="24" t="s">
        <v>380</v>
      </c>
      <c r="F648" s="86">
        <v>138</v>
      </c>
      <c r="G648" s="80">
        <v>1</v>
      </c>
      <c r="H648" s="204"/>
      <c r="I648" s="204"/>
      <c r="J648" s="204"/>
      <c r="K648" s="204"/>
      <c r="L648" s="80">
        <v>0</v>
      </c>
      <c r="M648" s="203"/>
      <c r="N648" s="52">
        <v>0</v>
      </c>
      <c r="O648" s="204"/>
      <c r="P648" s="204"/>
      <c r="Q648" s="11">
        <v>7.1586057225999999</v>
      </c>
      <c r="R648" s="204"/>
      <c r="S648" s="204"/>
      <c r="T648" s="53">
        <v>9.2687500000000007</v>
      </c>
      <c r="U648" s="204"/>
      <c r="V648" s="204"/>
      <c r="W648" s="11">
        <v>7.3569633868612998</v>
      </c>
      <c r="X648" s="204"/>
      <c r="Y648" s="204"/>
      <c r="Z648" s="53">
        <v>9.2687500000000007</v>
      </c>
      <c r="AA648" s="204"/>
      <c r="AB648" s="204"/>
      <c r="AC648" s="204"/>
      <c r="AD648" s="204"/>
      <c r="AE648" s="204"/>
      <c r="AF648" s="9">
        <v>3.4303962520563567</v>
      </c>
      <c r="AG648" s="9">
        <v>959</v>
      </c>
      <c r="AH648" s="9">
        <v>0.4845718493670248</v>
      </c>
      <c r="AI648" s="9">
        <v>45</v>
      </c>
      <c r="AJ648" s="9">
        <v>2.5106884057971013</v>
      </c>
      <c r="AK648" s="9" t="s">
        <v>248</v>
      </c>
      <c r="AL648" s="9">
        <v>136</v>
      </c>
      <c r="AM648" s="9">
        <v>3.4328991654289873</v>
      </c>
      <c r="AN648" s="9">
        <v>3.5421810699588478</v>
      </c>
      <c r="AO648" s="73">
        <v>0</v>
      </c>
      <c r="AP648" s="80">
        <v>0</v>
      </c>
      <c r="AQ648" s="80">
        <v>0</v>
      </c>
      <c r="AR648" s="224">
        <v>274</v>
      </c>
      <c r="AS648" s="224" t="s">
        <v>248</v>
      </c>
      <c r="AT648" s="11">
        <v>9771.1139999999996</v>
      </c>
      <c r="AU648" s="11">
        <v>44.463000000000001</v>
      </c>
      <c r="AV648" s="11">
        <v>0</v>
      </c>
      <c r="AW648" s="11">
        <v>274</v>
      </c>
      <c r="AX648" s="203" t="s">
        <v>248</v>
      </c>
      <c r="AY648" s="235" t="s">
        <v>248</v>
      </c>
      <c r="AZ648" s="138">
        <v>215055</v>
      </c>
      <c r="BA648" s="188" t="s">
        <v>248</v>
      </c>
      <c r="BB648" s="203" t="s">
        <v>248</v>
      </c>
      <c r="BC648" s="158" t="s">
        <v>248</v>
      </c>
      <c r="BD648" s="217" t="s">
        <v>61</v>
      </c>
      <c r="BE648" s="201" t="s">
        <v>62</v>
      </c>
      <c r="BF648" s="201" t="s">
        <v>63</v>
      </c>
      <c r="BG648" s="201" t="s">
        <v>196</v>
      </c>
      <c r="BH648" s="456" t="s">
        <v>515</v>
      </c>
      <c r="BI648" s="218" t="s">
        <v>67</v>
      </c>
      <c r="BJ648" s="370">
        <v>214</v>
      </c>
      <c r="BK648" s="370">
        <v>3</v>
      </c>
      <c r="BL648" s="219" t="s">
        <v>65</v>
      </c>
      <c r="BM648" s="52"/>
      <c r="BN648" s="218" t="s">
        <v>343</v>
      </c>
      <c r="BO648" s="217" t="s">
        <v>54</v>
      </c>
      <c r="BP648" s="201" t="s">
        <v>699</v>
      </c>
      <c r="BQ648" s="52" t="s">
        <v>715</v>
      </c>
    </row>
    <row r="649" spans="1:69" ht="16.5" thickBot="1">
      <c r="A649" s="207" t="s">
        <v>37</v>
      </c>
      <c r="B649" s="208" t="s">
        <v>40</v>
      </c>
      <c r="C649" s="202" t="s">
        <v>35</v>
      </c>
      <c r="D649" s="210" t="s">
        <v>182</v>
      </c>
      <c r="E649" s="24" t="s">
        <v>380</v>
      </c>
      <c r="F649" s="86">
        <v>133</v>
      </c>
      <c r="G649" s="80">
        <v>2</v>
      </c>
      <c r="H649" s="204"/>
      <c r="I649" s="204"/>
      <c r="J649" s="204"/>
      <c r="K649" s="204"/>
      <c r="L649" s="80">
        <v>0</v>
      </c>
      <c r="M649" s="203"/>
      <c r="N649" s="52">
        <v>0</v>
      </c>
      <c r="O649" s="204"/>
      <c r="P649" s="204"/>
      <c r="Q649" s="11">
        <v>7.6095190153000001</v>
      </c>
      <c r="R649" s="204"/>
      <c r="S649" s="204"/>
      <c r="T649" s="53">
        <v>9.2041666666666657</v>
      </c>
      <c r="U649" s="204"/>
      <c r="V649" s="204"/>
      <c r="W649" s="11">
        <v>7.6367251526717004</v>
      </c>
      <c r="X649" s="204"/>
      <c r="Y649" s="204"/>
      <c r="Z649" s="53">
        <v>9.3062499999999986</v>
      </c>
      <c r="AA649" s="204"/>
      <c r="AB649" s="204"/>
      <c r="AC649" s="204"/>
      <c r="AD649" s="204"/>
      <c r="AE649" s="204"/>
      <c r="AF649" s="9">
        <v>2.7628792971867662</v>
      </c>
      <c r="AG649" s="9">
        <v>903</v>
      </c>
      <c r="AH649" s="9">
        <v>0.29560258606238954</v>
      </c>
      <c r="AI649" s="9">
        <v>133</v>
      </c>
      <c r="AJ649" s="9">
        <v>2.1095338983050849</v>
      </c>
      <c r="AK649" s="9" t="s">
        <v>248</v>
      </c>
      <c r="AL649" s="9">
        <v>0</v>
      </c>
      <c r="AM649" s="9"/>
      <c r="AN649" s="9"/>
      <c r="AO649" s="73">
        <v>0</v>
      </c>
      <c r="AP649" s="80">
        <v>0</v>
      </c>
      <c r="AQ649" s="80">
        <v>0</v>
      </c>
      <c r="AR649" s="224">
        <v>262</v>
      </c>
      <c r="AS649" s="224" t="s">
        <v>248</v>
      </c>
      <c r="AT649" s="11">
        <v>9382.35</v>
      </c>
      <c r="AU649" s="11">
        <v>0</v>
      </c>
      <c r="AV649" s="11">
        <v>0</v>
      </c>
      <c r="AW649" s="11">
        <v>262</v>
      </c>
      <c r="AX649" s="203" t="s">
        <v>248</v>
      </c>
      <c r="AY649" s="235" t="s">
        <v>248</v>
      </c>
      <c r="AZ649" s="138">
        <v>215055</v>
      </c>
      <c r="BA649" s="188" t="s">
        <v>248</v>
      </c>
      <c r="BB649" s="203" t="s">
        <v>248</v>
      </c>
      <c r="BC649" s="158" t="s">
        <v>248</v>
      </c>
      <c r="BD649" s="217" t="s">
        <v>61</v>
      </c>
      <c r="BE649" s="201" t="s">
        <v>62</v>
      </c>
      <c r="BF649" s="201" t="s">
        <v>63</v>
      </c>
      <c r="BG649" s="201" t="s">
        <v>196</v>
      </c>
      <c r="BH649" s="456" t="s">
        <v>515</v>
      </c>
      <c r="BI649" s="218" t="s">
        <v>68</v>
      </c>
      <c r="BJ649" s="370">
        <v>214</v>
      </c>
      <c r="BK649" s="370">
        <v>4</v>
      </c>
      <c r="BL649" s="219" t="s">
        <v>65</v>
      </c>
      <c r="BM649" s="52"/>
      <c r="BN649" s="218" t="s">
        <v>343</v>
      </c>
      <c r="BO649" s="217" t="s">
        <v>54</v>
      </c>
      <c r="BP649" s="201" t="s">
        <v>699</v>
      </c>
      <c r="BQ649" s="52" t="s">
        <v>715</v>
      </c>
    </row>
    <row r="650" spans="1:69" ht="16.5" thickBot="1">
      <c r="A650" s="207" t="s">
        <v>37</v>
      </c>
      <c r="B650" s="208" t="s">
        <v>40</v>
      </c>
      <c r="C650" s="202" t="s">
        <v>35</v>
      </c>
      <c r="D650" s="210" t="s">
        <v>182</v>
      </c>
      <c r="E650" s="24" t="s">
        <v>590</v>
      </c>
      <c r="F650" s="86">
        <v>171</v>
      </c>
      <c r="G650" s="80">
        <v>1</v>
      </c>
      <c r="H650" s="204"/>
      <c r="I650" s="204"/>
      <c r="J650" s="204"/>
      <c r="K650" s="204"/>
      <c r="L650" s="80">
        <v>1</v>
      </c>
      <c r="M650" s="203"/>
      <c r="N650" s="52">
        <v>1</v>
      </c>
      <c r="O650" s="204"/>
      <c r="P650" s="204"/>
      <c r="Q650" s="11">
        <v>5.6007335857999996</v>
      </c>
      <c r="R650" s="204"/>
      <c r="S650" s="204"/>
      <c r="T650" s="53">
        <v>7.9249999999999972</v>
      </c>
      <c r="U650" s="204"/>
      <c r="V650" s="204"/>
      <c r="W650" s="11">
        <v>5.2205620177513996</v>
      </c>
      <c r="X650" s="204"/>
      <c r="Y650" s="204"/>
      <c r="Z650" s="53">
        <v>7.6374999999999957</v>
      </c>
      <c r="AA650" s="204"/>
      <c r="AB650" s="204"/>
      <c r="AC650" s="204"/>
      <c r="AD650" s="204"/>
      <c r="AE650" s="204"/>
      <c r="AF650" s="9">
        <v>3.6217361220629569</v>
      </c>
      <c r="AG650" s="9">
        <v>1175</v>
      </c>
      <c r="AH650" s="9">
        <v>0.45555844386936978</v>
      </c>
      <c r="AI650" s="9">
        <v>37</v>
      </c>
      <c r="AJ650" s="9">
        <v>2.625</v>
      </c>
      <c r="AK650" s="9" t="s">
        <v>248</v>
      </c>
      <c r="AL650" s="9">
        <v>165</v>
      </c>
      <c r="AM650" s="9">
        <v>3.6391702856680359</v>
      </c>
      <c r="AN650" s="9">
        <v>3.6831585845347314</v>
      </c>
      <c r="AO650" s="73">
        <v>0</v>
      </c>
      <c r="AP650" s="80">
        <v>0</v>
      </c>
      <c r="AQ650" s="80">
        <v>0</v>
      </c>
      <c r="AR650" s="224">
        <v>340</v>
      </c>
      <c r="AS650" s="224" t="s">
        <v>248</v>
      </c>
      <c r="AT650" s="11">
        <v>12026.544</v>
      </c>
      <c r="AU650" s="11">
        <v>63.847000000000001</v>
      </c>
      <c r="AV650" s="11">
        <v>0</v>
      </c>
      <c r="AW650" s="11">
        <v>340</v>
      </c>
      <c r="AX650" s="203" t="s">
        <v>248</v>
      </c>
      <c r="AY650" s="235" t="s">
        <v>248</v>
      </c>
      <c r="AZ650" s="138">
        <v>123761</v>
      </c>
      <c r="BA650" s="188" t="s">
        <v>248</v>
      </c>
      <c r="BB650" s="203" t="s">
        <v>248</v>
      </c>
      <c r="BC650" s="158" t="s">
        <v>248</v>
      </c>
      <c r="BD650" s="217" t="s">
        <v>61</v>
      </c>
      <c r="BE650" s="201" t="s">
        <v>62</v>
      </c>
      <c r="BF650" s="201" t="s">
        <v>63</v>
      </c>
      <c r="BG650" s="201" t="s">
        <v>196</v>
      </c>
      <c r="BH650" s="456" t="s">
        <v>712</v>
      </c>
      <c r="BI650" s="218" t="s">
        <v>64</v>
      </c>
      <c r="BJ650" s="370">
        <v>214</v>
      </c>
      <c r="BK650" s="370">
        <v>1</v>
      </c>
      <c r="BL650" s="219" t="s">
        <v>65</v>
      </c>
      <c r="BM650" s="52"/>
      <c r="BN650" s="218" t="s">
        <v>343</v>
      </c>
      <c r="BO650" s="217" t="s">
        <v>53</v>
      </c>
      <c r="BP650" s="201" t="s">
        <v>704</v>
      </c>
      <c r="BQ650" s="52" t="s">
        <v>714</v>
      </c>
    </row>
    <row r="651" spans="1:69" ht="16.5" thickBot="1">
      <c r="A651" s="207" t="s">
        <v>37</v>
      </c>
      <c r="B651" s="208" t="s">
        <v>40</v>
      </c>
      <c r="C651" s="202" t="s">
        <v>35</v>
      </c>
      <c r="D651" s="210" t="s">
        <v>182</v>
      </c>
      <c r="E651" s="24" t="s">
        <v>590</v>
      </c>
      <c r="F651" s="86">
        <v>134</v>
      </c>
      <c r="G651" s="80">
        <v>17</v>
      </c>
      <c r="H651" s="204"/>
      <c r="I651" s="204"/>
      <c r="J651" s="204"/>
      <c r="K651" s="204"/>
      <c r="L651" s="80">
        <v>0</v>
      </c>
      <c r="M651" s="203"/>
      <c r="N651" s="52">
        <v>0</v>
      </c>
      <c r="O651" s="204"/>
      <c r="P651" s="204"/>
      <c r="Q651" s="11">
        <v>7.7825041282000003</v>
      </c>
      <c r="R651" s="204"/>
      <c r="S651" s="204"/>
      <c r="T651" s="53">
        <v>13.143749999999999</v>
      </c>
      <c r="U651" s="204"/>
      <c r="V651" s="204"/>
      <c r="W651" s="11">
        <v>7.8289571367521003</v>
      </c>
      <c r="X651" s="204"/>
      <c r="Y651" s="204"/>
      <c r="Z651" s="53">
        <v>13.143749999999999</v>
      </c>
      <c r="AA651" s="204"/>
      <c r="AB651" s="204"/>
      <c r="AC651" s="204"/>
      <c r="AD651" s="204"/>
      <c r="AE651" s="204"/>
      <c r="AF651" s="9">
        <v>3.3926252102714849</v>
      </c>
      <c r="AG651" s="9">
        <v>811</v>
      </c>
      <c r="AH651" s="9">
        <v>0.52714626551601074</v>
      </c>
      <c r="AI651" s="9">
        <v>50</v>
      </c>
      <c r="AJ651" s="9">
        <v>2.359</v>
      </c>
      <c r="AK651" s="9" t="s">
        <v>248</v>
      </c>
      <c r="AL651" s="9">
        <v>116</v>
      </c>
      <c r="AM651" s="9">
        <v>3.3926252102714849</v>
      </c>
      <c r="AN651" s="9">
        <v>3.4816810344827585</v>
      </c>
      <c r="AO651" s="73">
        <v>0</v>
      </c>
      <c r="AP651" s="80">
        <v>0</v>
      </c>
      <c r="AQ651" s="80">
        <v>0</v>
      </c>
      <c r="AR651" s="224">
        <v>234</v>
      </c>
      <c r="AS651" s="224" t="s">
        <v>248</v>
      </c>
      <c r="AT651" s="11">
        <v>8301.6990000000005</v>
      </c>
      <c r="AU651" s="11">
        <v>68.763999999999996</v>
      </c>
      <c r="AV651" s="11">
        <v>0</v>
      </c>
      <c r="AW651" s="11">
        <v>234</v>
      </c>
      <c r="AX651" s="203" t="s">
        <v>248</v>
      </c>
      <c r="AY651" s="235" t="s">
        <v>248</v>
      </c>
      <c r="AZ651" s="138">
        <v>123761</v>
      </c>
      <c r="BA651" s="188" t="s">
        <v>248</v>
      </c>
      <c r="BB651" s="203" t="s">
        <v>248</v>
      </c>
      <c r="BC651" s="158" t="s">
        <v>248</v>
      </c>
      <c r="BD651" s="217" t="s">
        <v>61</v>
      </c>
      <c r="BE651" s="201" t="s">
        <v>62</v>
      </c>
      <c r="BF651" s="201" t="s">
        <v>63</v>
      </c>
      <c r="BG651" s="201" t="s">
        <v>196</v>
      </c>
      <c r="BH651" s="455" t="s">
        <v>712</v>
      </c>
      <c r="BI651" s="218" t="s">
        <v>66</v>
      </c>
      <c r="BJ651" s="370">
        <v>214</v>
      </c>
      <c r="BK651" s="370">
        <v>7</v>
      </c>
      <c r="BL651" s="219" t="s">
        <v>65</v>
      </c>
      <c r="BM651" s="52"/>
      <c r="BN651" s="218" t="s">
        <v>343</v>
      </c>
      <c r="BO651" s="217" t="s">
        <v>53</v>
      </c>
      <c r="BP651" s="201" t="s">
        <v>704</v>
      </c>
      <c r="BQ651" s="52" t="s">
        <v>714</v>
      </c>
    </row>
    <row r="652" spans="1:69" ht="16.5" thickBot="1">
      <c r="A652" s="207" t="s">
        <v>37</v>
      </c>
      <c r="B652" s="208" t="s">
        <v>40</v>
      </c>
      <c r="C652" s="202" t="s">
        <v>35</v>
      </c>
      <c r="D652" s="210" t="s">
        <v>182</v>
      </c>
      <c r="E652" s="24" t="s">
        <v>590</v>
      </c>
      <c r="F652" s="86">
        <v>157</v>
      </c>
      <c r="G652" s="80">
        <v>2</v>
      </c>
      <c r="H652" s="204"/>
      <c r="I652" s="204"/>
      <c r="J652" s="204"/>
      <c r="K652" s="204"/>
      <c r="L652" s="80">
        <v>0</v>
      </c>
      <c r="M652" s="203"/>
      <c r="N652" s="52">
        <v>0</v>
      </c>
      <c r="O652" s="204"/>
      <c r="P652" s="204"/>
      <c r="Q652" s="11">
        <v>6.5420901871000003</v>
      </c>
      <c r="R652" s="204"/>
      <c r="S652" s="204"/>
      <c r="T652" s="53">
        <v>8.5416666666666661</v>
      </c>
      <c r="U652" s="204"/>
      <c r="V652" s="204"/>
      <c r="W652" s="11">
        <v>6.6130063096773997</v>
      </c>
      <c r="X652" s="204"/>
      <c r="Y652" s="204"/>
      <c r="Z652" s="53">
        <v>8.4464285714285712</v>
      </c>
      <c r="AA652" s="204"/>
      <c r="AB652" s="204"/>
      <c r="AC652" s="204"/>
      <c r="AD652" s="204"/>
      <c r="AE652" s="204"/>
      <c r="AF652" s="9">
        <v>3.4271057589819334</v>
      </c>
      <c r="AG652" s="9">
        <v>1073</v>
      </c>
      <c r="AH652" s="9">
        <v>0.57006384936658772</v>
      </c>
      <c r="AI652" s="9">
        <v>68</v>
      </c>
      <c r="AJ652" s="9">
        <v>2.3092105263157894</v>
      </c>
      <c r="AK652" s="9" t="s">
        <v>248</v>
      </c>
      <c r="AL652" s="9">
        <v>154</v>
      </c>
      <c r="AM652" s="9">
        <v>3.4271057589819334</v>
      </c>
      <c r="AN652" s="9">
        <v>3.5296420581655479</v>
      </c>
      <c r="AO652" s="73">
        <v>0</v>
      </c>
      <c r="AP652" s="80">
        <v>0</v>
      </c>
      <c r="AQ652" s="80">
        <v>0</v>
      </c>
      <c r="AR652" s="224">
        <v>310</v>
      </c>
      <c r="AS652" s="224" t="s">
        <v>248</v>
      </c>
      <c r="AT652" s="11">
        <v>10959.538</v>
      </c>
      <c r="AU652" s="11">
        <v>94.222999999999999</v>
      </c>
      <c r="AV652" s="11">
        <v>0</v>
      </c>
      <c r="AW652" s="11">
        <v>310</v>
      </c>
      <c r="AX652" s="203" t="s">
        <v>248</v>
      </c>
      <c r="AY652" s="235" t="s">
        <v>248</v>
      </c>
      <c r="AZ652" s="138">
        <v>123761</v>
      </c>
      <c r="BA652" s="188" t="s">
        <v>248</v>
      </c>
      <c r="BB652" s="203" t="s">
        <v>248</v>
      </c>
      <c r="BC652" s="158" t="s">
        <v>248</v>
      </c>
      <c r="BD652" s="217" t="s">
        <v>61</v>
      </c>
      <c r="BE652" s="201" t="s">
        <v>62</v>
      </c>
      <c r="BF652" s="201" t="s">
        <v>63</v>
      </c>
      <c r="BG652" s="201" t="s">
        <v>196</v>
      </c>
      <c r="BH652" s="456" t="s">
        <v>712</v>
      </c>
      <c r="BI652" s="218" t="s">
        <v>67</v>
      </c>
      <c r="BJ652" s="370">
        <v>214</v>
      </c>
      <c r="BK652" s="370">
        <v>3</v>
      </c>
      <c r="BL652" s="219" t="s">
        <v>65</v>
      </c>
      <c r="BM652" s="52"/>
      <c r="BN652" s="218" t="s">
        <v>343</v>
      </c>
      <c r="BO652" s="217" t="s">
        <v>53</v>
      </c>
      <c r="BP652" s="201" t="s">
        <v>704</v>
      </c>
      <c r="BQ652" s="52" t="s">
        <v>714</v>
      </c>
    </row>
    <row r="653" spans="1:69" ht="16.5" thickBot="1">
      <c r="A653" s="207" t="s">
        <v>37</v>
      </c>
      <c r="B653" s="208" t="s">
        <v>40</v>
      </c>
      <c r="C653" s="202" t="s">
        <v>35</v>
      </c>
      <c r="D653" s="210" t="s">
        <v>182</v>
      </c>
      <c r="E653" s="24" t="s">
        <v>590</v>
      </c>
      <c r="F653" s="86">
        <v>150</v>
      </c>
      <c r="G653" s="80">
        <v>5</v>
      </c>
      <c r="H653" s="204"/>
      <c r="I653" s="204"/>
      <c r="J653" s="204"/>
      <c r="K653" s="204"/>
      <c r="L653" s="80">
        <v>6</v>
      </c>
      <c r="M653" s="203"/>
      <c r="N653" s="52">
        <v>0</v>
      </c>
      <c r="O653" s="204"/>
      <c r="P653" s="204"/>
      <c r="Q653" s="11">
        <v>8.8095969064999995</v>
      </c>
      <c r="R653" s="204"/>
      <c r="S653" s="204"/>
      <c r="T653" s="53">
        <v>13.524999999999991</v>
      </c>
      <c r="U653" s="204"/>
      <c r="V653" s="204"/>
      <c r="W653" s="11">
        <v>8.8961293453237005</v>
      </c>
      <c r="X653" s="204"/>
      <c r="Y653" s="204"/>
      <c r="Z653" s="53">
        <v>13.262499999999996</v>
      </c>
      <c r="AA653" s="204"/>
      <c r="AB653" s="204"/>
      <c r="AC653" s="204"/>
      <c r="AD653" s="204"/>
      <c r="AE653" s="204"/>
      <c r="AF653" s="9">
        <v>2.8760959676983839</v>
      </c>
      <c r="AG653" s="9">
        <v>911</v>
      </c>
      <c r="AH653" s="9">
        <v>0.4572396740205017</v>
      </c>
      <c r="AI653" s="9">
        <v>137</v>
      </c>
      <c r="AJ653" s="9">
        <v>2.0094890510948904</v>
      </c>
      <c r="AK653" s="9" t="s">
        <v>248</v>
      </c>
      <c r="AL653" s="9">
        <v>0</v>
      </c>
      <c r="AM653" s="9"/>
      <c r="AN653" s="9"/>
      <c r="AO653" s="73">
        <v>0</v>
      </c>
      <c r="AP653" s="80">
        <v>0</v>
      </c>
      <c r="AQ653" s="80">
        <v>0</v>
      </c>
      <c r="AR653" s="224">
        <v>290</v>
      </c>
      <c r="AS653" s="224" t="s">
        <v>248</v>
      </c>
      <c r="AT653" s="11">
        <v>10206.862999999999</v>
      </c>
      <c r="AU653" s="11">
        <v>0</v>
      </c>
      <c r="AV653" s="11">
        <v>0</v>
      </c>
      <c r="AW653" s="11">
        <v>288</v>
      </c>
      <c r="AX653" s="203" t="s">
        <v>248</v>
      </c>
      <c r="AY653" s="235" t="s">
        <v>248</v>
      </c>
      <c r="AZ653" s="138">
        <v>123761</v>
      </c>
      <c r="BA653" s="188" t="s">
        <v>248</v>
      </c>
      <c r="BB653" s="203" t="s">
        <v>248</v>
      </c>
      <c r="BC653" s="158" t="s">
        <v>248</v>
      </c>
      <c r="BD653" s="217" t="s">
        <v>61</v>
      </c>
      <c r="BE653" s="201" t="s">
        <v>62</v>
      </c>
      <c r="BF653" s="201" t="s">
        <v>63</v>
      </c>
      <c r="BG653" s="201" t="s">
        <v>196</v>
      </c>
      <c r="BH653" s="456" t="s">
        <v>712</v>
      </c>
      <c r="BI653" s="218" t="s">
        <v>68</v>
      </c>
      <c r="BJ653" s="370">
        <v>214</v>
      </c>
      <c r="BK653" s="370">
        <v>4</v>
      </c>
      <c r="BL653" s="219" t="s">
        <v>65</v>
      </c>
      <c r="BM653" s="52"/>
      <c r="BN653" s="218" t="s">
        <v>343</v>
      </c>
      <c r="BO653" s="217" t="s">
        <v>53</v>
      </c>
      <c r="BP653" s="201" t="s">
        <v>704</v>
      </c>
      <c r="BQ653" s="52" t="s">
        <v>714</v>
      </c>
    </row>
    <row r="654" spans="1:69" ht="16.5" thickBot="1">
      <c r="A654" s="207" t="s">
        <v>37</v>
      </c>
      <c r="B654" s="208" t="s">
        <v>40</v>
      </c>
      <c r="C654" s="202" t="s">
        <v>35</v>
      </c>
      <c r="D654" s="210" t="s">
        <v>182</v>
      </c>
      <c r="E654" s="24" t="s">
        <v>168</v>
      </c>
      <c r="F654" s="86">
        <v>185</v>
      </c>
      <c r="G654" s="80">
        <v>0</v>
      </c>
      <c r="H654" s="204"/>
      <c r="I654" s="204"/>
      <c r="J654" s="204"/>
      <c r="K654" s="204"/>
      <c r="L654" s="80">
        <v>0</v>
      </c>
      <c r="M654" s="203"/>
      <c r="N654" s="52">
        <v>0</v>
      </c>
      <c r="O654" s="204"/>
      <c r="P654" s="204"/>
      <c r="Q654" s="11">
        <v>5.4764376378000001</v>
      </c>
      <c r="R654" s="204"/>
      <c r="S654" s="204"/>
      <c r="T654" s="53">
        <v>7.1875</v>
      </c>
      <c r="U654" s="204"/>
      <c r="V654" s="204"/>
      <c r="W654" s="11">
        <v>5.2586755189189001</v>
      </c>
      <c r="X654" s="204"/>
      <c r="Y654" s="204"/>
      <c r="Z654" s="53">
        <v>7.09375</v>
      </c>
      <c r="AA654" s="204"/>
      <c r="AB654" s="204"/>
      <c r="AC654" s="204"/>
      <c r="AD654" s="204"/>
      <c r="AE654" s="204"/>
      <c r="AF654" s="9">
        <v>3.6871042654781272</v>
      </c>
      <c r="AG654" s="9">
        <v>1295</v>
      </c>
      <c r="AH654" s="9">
        <v>0.37187628087377705</v>
      </c>
      <c r="AI654" s="9">
        <v>17</v>
      </c>
      <c r="AJ654" s="9">
        <v>2.8563432835820897</v>
      </c>
      <c r="AK654" s="9" t="s">
        <v>248</v>
      </c>
      <c r="AL654" s="9">
        <v>185</v>
      </c>
      <c r="AM654" s="9">
        <v>3.6871042654781272</v>
      </c>
      <c r="AN654" s="9">
        <v>3.7059322033898305</v>
      </c>
      <c r="AO654" s="73">
        <v>0</v>
      </c>
      <c r="AP654" s="80">
        <v>0</v>
      </c>
      <c r="AQ654" s="80">
        <v>0</v>
      </c>
      <c r="AR654" s="224">
        <v>370</v>
      </c>
      <c r="AS654" s="224" t="s">
        <v>248</v>
      </c>
      <c r="AT654" s="11">
        <v>14005.119000000001</v>
      </c>
      <c r="AU654" s="11">
        <v>0</v>
      </c>
      <c r="AV654" s="11">
        <v>0</v>
      </c>
      <c r="AW654" s="11">
        <v>370</v>
      </c>
      <c r="AX654" s="203" t="s">
        <v>248</v>
      </c>
      <c r="AY654" s="235" t="s">
        <v>248</v>
      </c>
      <c r="AZ654" s="138">
        <v>54827</v>
      </c>
      <c r="BA654" s="188" t="s">
        <v>248</v>
      </c>
      <c r="BB654" s="203" t="s">
        <v>248</v>
      </c>
      <c r="BC654" s="158" t="s">
        <v>248</v>
      </c>
      <c r="BD654" s="217" t="s">
        <v>61</v>
      </c>
      <c r="BE654" s="201" t="s">
        <v>62</v>
      </c>
      <c r="BF654" s="201" t="s">
        <v>63</v>
      </c>
      <c r="BG654" s="201" t="s">
        <v>196</v>
      </c>
      <c r="BH654" s="456" t="s">
        <v>512</v>
      </c>
      <c r="BI654" s="218" t="s">
        <v>64</v>
      </c>
      <c r="BJ654" s="370">
        <v>214</v>
      </c>
      <c r="BK654" s="370">
        <v>1</v>
      </c>
      <c r="BL654" s="219" t="s">
        <v>65</v>
      </c>
      <c r="BM654" s="52"/>
      <c r="BN654" s="218" t="s">
        <v>343</v>
      </c>
      <c r="BO654" s="217" t="s">
        <v>348</v>
      </c>
      <c r="BP654" s="201" t="s">
        <v>689</v>
      </c>
      <c r="BQ654" s="52" t="s">
        <v>719</v>
      </c>
    </row>
    <row r="655" spans="1:69" ht="16.5" thickBot="1">
      <c r="A655" s="207" t="s">
        <v>37</v>
      </c>
      <c r="B655" s="208" t="s">
        <v>40</v>
      </c>
      <c r="C655" s="202" t="s">
        <v>35</v>
      </c>
      <c r="D655" s="210" t="s">
        <v>182</v>
      </c>
      <c r="E655" s="24" t="s">
        <v>168</v>
      </c>
      <c r="F655" s="86">
        <v>163</v>
      </c>
      <c r="G655" s="80">
        <v>1</v>
      </c>
      <c r="H655" s="204"/>
      <c r="I655" s="204"/>
      <c r="J655" s="204"/>
      <c r="K655" s="204"/>
      <c r="L655" s="80">
        <v>0</v>
      </c>
      <c r="M655" s="203"/>
      <c r="N655" s="52">
        <v>0</v>
      </c>
      <c r="O655" s="204"/>
      <c r="P655" s="204"/>
      <c r="Q655" s="11">
        <v>6.6727712284000003</v>
      </c>
      <c r="R655" s="204"/>
      <c r="S655" s="204"/>
      <c r="T655" s="53">
        <v>8.3166666666666682</v>
      </c>
      <c r="U655" s="204"/>
      <c r="V655" s="204"/>
      <c r="W655" s="11">
        <v>6.6225429876542998</v>
      </c>
      <c r="X655" s="204"/>
      <c r="Y655" s="204"/>
      <c r="Z655" s="53">
        <v>7.9961538461538462</v>
      </c>
      <c r="AA655" s="204"/>
      <c r="AB655" s="204"/>
      <c r="AC655" s="204"/>
      <c r="AD655" s="204"/>
      <c r="AE655" s="204"/>
      <c r="AF655" s="9">
        <v>3.3521604959506415</v>
      </c>
      <c r="AG655" s="9">
        <v>1134</v>
      </c>
      <c r="AH655" s="9">
        <v>0.48997397950534061</v>
      </c>
      <c r="AI655" s="9">
        <v>67</v>
      </c>
      <c r="AJ655" s="9">
        <v>2.4127118644067798</v>
      </c>
      <c r="AK655" s="9" t="s">
        <v>248</v>
      </c>
      <c r="AL655" s="9">
        <v>162</v>
      </c>
      <c r="AM655" s="9">
        <v>3.3521604959506415</v>
      </c>
      <c r="AN655" s="9">
        <v>3.4310850439882699</v>
      </c>
      <c r="AO655" s="73">
        <v>0</v>
      </c>
      <c r="AP655" s="80">
        <v>0</v>
      </c>
      <c r="AQ655" s="80">
        <v>0</v>
      </c>
      <c r="AR655" s="224">
        <v>324</v>
      </c>
      <c r="AS655" s="224" t="s">
        <v>248</v>
      </c>
      <c r="AT655" s="11">
        <v>12347.143</v>
      </c>
      <c r="AU655" s="11">
        <v>0</v>
      </c>
      <c r="AV655" s="11">
        <v>0</v>
      </c>
      <c r="AW655" s="11">
        <v>324</v>
      </c>
      <c r="AX655" s="203" t="s">
        <v>248</v>
      </c>
      <c r="AY655" s="235" t="s">
        <v>248</v>
      </c>
      <c r="AZ655" s="138">
        <v>54827</v>
      </c>
      <c r="BA655" s="188" t="s">
        <v>248</v>
      </c>
      <c r="BB655" s="203" t="s">
        <v>248</v>
      </c>
      <c r="BC655" s="158" t="s">
        <v>248</v>
      </c>
      <c r="BD655" s="217" t="s">
        <v>61</v>
      </c>
      <c r="BE655" s="201" t="s">
        <v>62</v>
      </c>
      <c r="BF655" s="201" t="s">
        <v>63</v>
      </c>
      <c r="BG655" s="201" t="s">
        <v>196</v>
      </c>
      <c r="BH655" s="456" t="s">
        <v>512</v>
      </c>
      <c r="BI655" s="218" t="s">
        <v>66</v>
      </c>
      <c r="BJ655" s="370">
        <v>214</v>
      </c>
      <c r="BK655" s="370">
        <v>7</v>
      </c>
      <c r="BL655" s="219" t="s">
        <v>65</v>
      </c>
      <c r="BM655" s="52"/>
      <c r="BN655" s="218" t="s">
        <v>343</v>
      </c>
      <c r="BO655" s="217" t="s">
        <v>348</v>
      </c>
      <c r="BP655" s="201" t="s">
        <v>689</v>
      </c>
      <c r="BQ655" s="52" t="s">
        <v>719</v>
      </c>
    </row>
    <row r="656" spans="1:69" ht="16.5" thickBot="1">
      <c r="A656" s="207" t="s">
        <v>37</v>
      </c>
      <c r="B656" s="208" t="s">
        <v>40</v>
      </c>
      <c r="C656" s="202" t="s">
        <v>35</v>
      </c>
      <c r="D656" s="210" t="s">
        <v>182</v>
      </c>
      <c r="E656" s="24" t="s">
        <v>168</v>
      </c>
      <c r="F656" s="86">
        <v>169</v>
      </c>
      <c r="G656" s="80">
        <v>1</v>
      </c>
      <c r="H656" s="204"/>
      <c r="I656" s="204"/>
      <c r="J656" s="204"/>
      <c r="K656" s="204"/>
      <c r="L656" s="80">
        <v>0</v>
      </c>
      <c r="M656" s="203"/>
      <c r="N656" s="52">
        <v>1</v>
      </c>
      <c r="O656" s="204"/>
      <c r="P656" s="204"/>
      <c r="Q656" s="11">
        <v>6.8568271607</v>
      </c>
      <c r="R656" s="204"/>
      <c r="S656" s="204"/>
      <c r="T656" s="53">
        <v>8.5599999999999987</v>
      </c>
      <c r="U656" s="204"/>
      <c r="V656" s="204"/>
      <c r="W656" s="11">
        <v>6.9263628928571004</v>
      </c>
      <c r="X656" s="204"/>
      <c r="Y656" s="204"/>
      <c r="Z656" s="53">
        <v>8.4124999999999996</v>
      </c>
      <c r="AA656" s="204"/>
      <c r="AB656" s="204"/>
      <c r="AC656" s="204"/>
      <c r="AD656" s="204"/>
      <c r="AE656" s="204"/>
      <c r="AF656" s="9">
        <v>3.4149700663250884</v>
      </c>
      <c r="AG656" s="9">
        <v>1176</v>
      </c>
      <c r="AH656" s="9">
        <v>0.47888076167773891</v>
      </c>
      <c r="AI656" s="9">
        <v>58</v>
      </c>
      <c r="AJ656" s="9">
        <v>2.5023952095808384</v>
      </c>
      <c r="AK656" s="9" t="s">
        <v>248</v>
      </c>
      <c r="AL656" s="9">
        <v>168</v>
      </c>
      <c r="AM656" s="9">
        <v>3.4149700663250884</v>
      </c>
      <c r="AN656" s="9">
        <v>3.5264054514480407</v>
      </c>
      <c r="AO656" s="73">
        <v>0</v>
      </c>
      <c r="AP656" s="80">
        <v>0</v>
      </c>
      <c r="AQ656" s="80">
        <v>0</v>
      </c>
      <c r="AR656" s="224">
        <v>336</v>
      </c>
      <c r="AS656" s="224" t="s">
        <v>248</v>
      </c>
      <c r="AT656" s="11">
        <v>12778.285</v>
      </c>
      <c r="AU656" s="11">
        <v>0</v>
      </c>
      <c r="AV656" s="11">
        <v>0</v>
      </c>
      <c r="AW656" s="11">
        <v>336</v>
      </c>
      <c r="AX656" s="203" t="s">
        <v>248</v>
      </c>
      <c r="AY656" s="235" t="s">
        <v>248</v>
      </c>
      <c r="AZ656" s="138">
        <v>54827</v>
      </c>
      <c r="BA656" s="188" t="s">
        <v>248</v>
      </c>
      <c r="BB656" s="203" t="s">
        <v>248</v>
      </c>
      <c r="BC656" s="158" t="s">
        <v>248</v>
      </c>
      <c r="BD656" s="217" t="s">
        <v>61</v>
      </c>
      <c r="BE656" s="201" t="s">
        <v>62</v>
      </c>
      <c r="BF656" s="201" t="s">
        <v>63</v>
      </c>
      <c r="BG656" s="201" t="s">
        <v>196</v>
      </c>
      <c r="BH656" s="456" t="s">
        <v>512</v>
      </c>
      <c r="BI656" s="218" t="s">
        <v>67</v>
      </c>
      <c r="BJ656" s="370">
        <v>214</v>
      </c>
      <c r="BK656" s="370">
        <v>3</v>
      </c>
      <c r="BL656" s="219" t="s">
        <v>65</v>
      </c>
      <c r="BM656" s="52"/>
      <c r="BN656" s="218" t="s">
        <v>343</v>
      </c>
      <c r="BO656" s="217" t="s">
        <v>348</v>
      </c>
      <c r="BP656" s="201" t="s">
        <v>689</v>
      </c>
      <c r="BQ656" s="52" t="s">
        <v>719</v>
      </c>
    </row>
    <row r="657" spans="1:69" ht="16.5" thickBot="1">
      <c r="A657" s="207" t="s">
        <v>37</v>
      </c>
      <c r="B657" s="208" t="s">
        <v>40</v>
      </c>
      <c r="C657" s="202" t="s">
        <v>35</v>
      </c>
      <c r="D657" s="210" t="s">
        <v>182</v>
      </c>
      <c r="E657" s="24" t="s">
        <v>168</v>
      </c>
      <c r="F657" s="86">
        <v>110</v>
      </c>
      <c r="G657" s="80">
        <v>2</v>
      </c>
      <c r="H657" s="204"/>
      <c r="I657" s="204"/>
      <c r="J657" s="204"/>
      <c r="K657" s="204"/>
      <c r="L657" s="80">
        <v>0</v>
      </c>
      <c r="M657" s="203"/>
      <c r="N657" s="52">
        <v>0</v>
      </c>
      <c r="O657" s="204"/>
      <c r="P657" s="204"/>
      <c r="Q657" s="11">
        <v>7.4172221019000002</v>
      </c>
      <c r="R657" s="204"/>
      <c r="S657" s="204"/>
      <c r="T657" s="53">
        <v>9.5749999999999993</v>
      </c>
      <c r="U657" s="204"/>
      <c r="V657" s="204"/>
      <c r="W657" s="11">
        <v>7.5310737777777002</v>
      </c>
      <c r="X657" s="204"/>
      <c r="Y657" s="204"/>
      <c r="Z657" s="53">
        <v>9.5749999999999993</v>
      </c>
      <c r="AA657" s="204"/>
      <c r="AB657" s="204"/>
      <c r="AC657" s="204"/>
      <c r="AD657" s="204"/>
      <c r="AE657" s="204"/>
      <c r="AF657" s="9">
        <v>2.7674149738688048</v>
      </c>
      <c r="AG657" s="9">
        <v>756</v>
      </c>
      <c r="AH657" s="9">
        <v>0.2910076123808038</v>
      </c>
      <c r="AI657" s="9">
        <v>119</v>
      </c>
      <c r="AJ657" s="9">
        <v>2.1019607843137256</v>
      </c>
      <c r="AK657" s="9" t="s">
        <v>248</v>
      </c>
      <c r="AL657" s="9">
        <v>0</v>
      </c>
      <c r="AM657" s="9"/>
      <c r="AN657" s="9"/>
      <c r="AO657" s="73">
        <v>0</v>
      </c>
      <c r="AP657" s="80">
        <v>0</v>
      </c>
      <c r="AQ657" s="80">
        <v>0</v>
      </c>
      <c r="AR657" s="224">
        <v>216</v>
      </c>
      <c r="AS657" s="224" t="s">
        <v>248</v>
      </c>
      <c r="AT657" s="11">
        <v>8116.0309999999999</v>
      </c>
      <c r="AU657" s="11">
        <v>220.46</v>
      </c>
      <c r="AV657" s="11">
        <v>0</v>
      </c>
      <c r="AW657" s="11">
        <v>216</v>
      </c>
      <c r="AX657" s="203" t="s">
        <v>248</v>
      </c>
      <c r="AY657" s="235" t="s">
        <v>248</v>
      </c>
      <c r="AZ657" s="138">
        <v>54827</v>
      </c>
      <c r="BA657" s="188" t="s">
        <v>248</v>
      </c>
      <c r="BB657" s="203" t="s">
        <v>248</v>
      </c>
      <c r="BC657" s="158" t="s">
        <v>248</v>
      </c>
      <c r="BD657" s="217" t="s">
        <v>61</v>
      </c>
      <c r="BE657" s="201" t="s">
        <v>62</v>
      </c>
      <c r="BF657" s="201" t="s">
        <v>63</v>
      </c>
      <c r="BG657" s="201" t="s">
        <v>196</v>
      </c>
      <c r="BH657" s="456" t="s">
        <v>512</v>
      </c>
      <c r="BI657" s="218" t="s">
        <v>68</v>
      </c>
      <c r="BJ657" s="370">
        <v>214</v>
      </c>
      <c r="BK657" s="370">
        <v>4</v>
      </c>
      <c r="BL657" s="219" t="s">
        <v>65</v>
      </c>
      <c r="BM657" s="52"/>
      <c r="BN657" s="218" t="s">
        <v>343</v>
      </c>
      <c r="BO657" s="217" t="s">
        <v>348</v>
      </c>
      <c r="BP657" s="201" t="s">
        <v>689</v>
      </c>
      <c r="BQ657" s="52" t="s">
        <v>719</v>
      </c>
    </row>
    <row r="658" spans="1:69" ht="16.5" thickBot="1">
      <c r="A658" s="207" t="s">
        <v>37</v>
      </c>
      <c r="B658" s="208" t="s">
        <v>40</v>
      </c>
      <c r="C658" s="202" t="s">
        <v>35</v>
      </c>
      <c r="D658" s="210" t="s">
        <v>182</v>
      </c>
      <c r="E658" s="442" t="s">
        <v>647</v>
      </c>
      <c r="F658" s="86">
        <v>135</v>
      </c>
      <c r="G658" s="80">
        <v>0</v>
      </c>
      <c r="H658" s="204"/>
      <c r="I658" s="204"/>
      <c r="J658" s="204"/>
      <c r="K658" s="204"/>
      <c r="L658" s="80">
        <v>0</v>
      </c>
      <c r="M658" s="203"/>
      <c r="N658" s="52">
        <v>0</v>
      </c>
      <c r="O658" s="204"/>
      <c r="P658" s="204"/>
      <c r="Q658" s="11">
        <v>5.3723997925999996</v>
      </c>
      <c r="R658" s="204"/>
      <c r="S658" s="204"/>
      <c r="T658" s="53">
        <v>7.28125</v>
      </c>
      <c r="U658" s="204"/>
      <c r="V658" s="204"/>
      <c r="W658" s="11">
        <v>5.0990590370369997</v>
      </c>
      <c r="X658" s="204"/>
      <c r="Y658" s="204"/>
      <c r="Z658" s="53">
        <v>6.875</v>
      </c>
      <c r="AA658" s="204"/>
      <c r="AB658" s="204"/>
      <c r="AC658" s="204"/>
      <c r="AD658" s="204"/>
      <c r="AE658" s="204"/>
      <c r="AF658" s="9">
        <v>3.7573968442028809</v>
      </c>
      <c r="AG658" s="9">
        <v>945</v>
      </c>
      <c r="AH658" s="9">
        <v>0.3711158816039708</v>
      </c>
      <c r="AI658" s="9">
        <v>13</v>
      </c>
      <c r="AJ658" s="9">
        <v>2.9391025641025639</v>
      </c>
      <c r="AK658" s="9" t="s">
        <v>248</v>
      </c>
      <c r="AL658" s="9">
        <v>135</v>
      </c>
      <c r="AM658" s="9">
        <v>3.7573968442028809</v>
      </c>
      <c r="AN658" s="9">
        <v>3.745502248875562</v>
      </c>
      <c r="AO658" s="73">
        <v>0</v>
      </c>
      <c r="AP658" s="80">
        <v>0</v>
      </c>
      <c r="AQ658" s="80">
        <v>0</v>
      </c>
      <c r="AR658" s="224">
        <v>270</v>
      </c>
      <c r="AS658" s="224" t="s">
        <v>248</v>
      </c>
      <c r="AT658" s="11">
        <v>9633.5229999999992</v>
      </c>
      <c r="AU658" s="11">
        <v>0</v>
      </c>
      <c r="AV658" s="11">
        <v>0</v>
      </c>
      <c r="AW658" s="11">
        <v>270</v>
      </c>
      <c r="AX658" s="203" t="s">
        <v>248</v>
      </c>
      <c r="AY658" s="235" t="s">
        <v>248</v>
      </c>
      <c r="AZ658" s="138">
        <v>65448</v>
      </c>
      <c r="BA658" s="188" t="s">
        <v>248</v>
      </c>
      <c r="BB658" s="203" t="s">
        <v>248</v>
      </c>
      <c r="BC658" s="158" t="s">
        <v>248</v>
      </c>
      <c r="BD658" s="217" t="s">
        <v>61</v>
      </c>
      <c r="BE658" s="201" t="s">
        <v>62</v>
      </c>
      <c r="BF658" s="201" t="s">
        <v>63</v>
      </c>
      <c r="BG658" s="201" t="s">
        <v>196</v>
      </c>
      <c r="BH658" s="456" t="s">
        <v>712</v>
      </c>
      <c r="BI658" s="218" t="s">
        <v>64</v>
      </c>
      <c r="BJ658" s="370">
        <v>214</v>
      </c>
      <c r="BK658" s="370">
        <v>1</v>
      </c>
      <c r="BL658" s="219" t="s">
        <v>65</v>
      </c>
      <c r="BM658" s="52"/>
      <c r="BN658" s="218" t="s">
        <v>343</v>
      </c>
      <c r="BO658" s="217" t="s">
        <v>56</v>
      </c>
      <c r="BP658" s="201" t="s">
        <v>684</v>
      </c>
      <c r="BQ658" s="52" t="s">
        <v>716</v>
      </c>
    </row>
    <row r="659" spans="1:69" ht="16.5" thickBot="1">
      <c r="A659" s="207" t="s">
        <v>37</v>
      </c>
      <c r="B659" s="208" t="s">
        <v>40</v>
      </c>
      <c r="C659" s="202" t="s">
        <v>35</v>
      </c>
      <c r="D659" s="210" t="s">
        <v>182</v>
      </c>
      <c r="E659" s="442" t="s">
        <v>647</v>
      </c>
      <c r="F659" s="86">
        <v>135</v>
      </c>
      <c r="G659" s="80">
        <v>6</v>
      </c>
      <c r="H659" s="204"/>
      <c r="I659" s="204"/>
      <c r="J659" s="204"/>
      <c r="K659" s="204"/>
      <c r="L659" s="80">
        <v>0</v>
      </c>
      <c r="M659" s="203"/>
      <c r="N659" s="52">
        <v>0</v>
      </c>
      <c r="O659" s="204"/>
      <c r="P659" s="204"/>
      <c r="Q659" s="11">
        <v>7.3178758062</v>
      </c>
      <c r="R659" s="204"/>
      <c r="S659" s="204"/>
      <c r="T659" s="53">
        <v>12.758333333333333</v>
      </c>
      <c r="U659" s="204"/>
      <c r="V659" s="204"/>
      <c r="W659" s="11">
        <v>7.3696121550387002</v>
      </c>
      <c r="X659" s="204"/>
      <c r="Y659" s="204"/>
      <c r="Z659" s="53">
        <v>12.758333333333333</v>
      </c>
      <c r="AA659" s="204"/>
      <c r="AB659" s="204"/>
      <c r="AC659" s="204"/>
      <c r="AD659" s="204"/>
      <c r="AE659" s="204"/>
      <c r="AF659" s="9">
        <v>3.0675304607959544</v>
      </c>
      <c r="AG659" s="9">
        <v>903</v>
      </c>
      <c r="AH659" s="9">
        <v>0.60307511318692553</v>
      </c>
      <c r="AI659" s="9">
        <v>174</v>
      </c>
      <c r="AJ659" s="9">
        <v>2.0192164179104477</v>
      </c>
      <c r="AK659" s="9" t="s">
        <v>248</v>
      </c>
      <c r="AL659" s="9">
        <v>129</v>
      </c>
      <c r="AM659" s="9">
        <v>3.0675304607959544</v>
      </c>
      <c r="AN659" s="9">
        <v>3.1006355932203391</v>
      </c>
      <c r="AO659" s="73">
        <v>0</v>
      </c>
      <c r="AP659" s="80">
        <v>0</v>
      </c>
      <c r="AQ659" s="80">
        <v>0</v>
      </c>
      <c r="AR659" s="224">
        <v>258</v>
      </c>
      <c r="AS659" s="224" t="s">
        <v>248</v>
      </c>
      <c r="AT659" s="11">
        <v>9204.4609999999993</v>
      </c>
      <c r="AU659" s="11">
        <v>0</v>
      </c>
      <c r="AV659" s="11">
        <v>0</v>
      </c>
      <c r="AW659" s="11">
        <v>258</v>
      </c>
      <c r="AX659" s="203" t="s">
        <v>248</v>
      </c>
      <c r="AY659" s="235" t="s">
        <v>248</v>
      </c>
      <c r="AZ659" s="138">
        <v>65448</v>
      </c>
      <c r="BA659" s="188" t="s">
        <v>248</v>
      </c>
      <c r="BB659" s="203" t="s">
        <v>248</v>
      </c>
      <c r="BC659" s="158" t="s">
        <v>248</v>
      </c>
      <c r="BD659" s="217" t="s">
        <v>61</v>
      </c>
      <c r="BE659" s="201" t="s">
        <v>62</v>
      </c>
      <c r="BF659" s="201" t="s">
        <v>63</v>
      </c>
      <c r="BG659" s="201" t="s">
        <v>196</v>
      </c>
      <c r="BH659" s="455" t="s">
        <v>712</v>
      </c>
      <c r="BI659" s="218" t="s">
        <v>66</v>
      </c>
      <c r="BJ659" s="370">
        <v>214</v>
      </c>
      <c r="BK659" s="370">
        <v>7</v>
      </c>
      <c r="BL659" s="219" t="s">
        <v>65</v>
      </c>
      <c r="BM659" s="52"/>
      <c r="BN659" s="218" t="s">
        <v>343</v>
      </c>
      <c r="BO659" s="217" t="s">
        <v>56</v>
      </c>
      <c r="BP659" s="201" t="s">
        <v>684</v>
      </c>
      <c r="BQ659" s="52" t="s">
        <v>716</v>
      </c>
    </row>
    <row r="660" spans="1:69" ht="16.5" thickBot="1">
      <c r="A660" s="207" t="s">
        <v>37</v>
      </c>
      <c r="B660" s="208" t="s">
        <v>40</v>
      </c>
      <c r="C660" s="202" t="s">
        <v>35</v>
      </c>
      <c r="D660" s="210" t="s">
        <v>182</v>
      </c>
      <c r="E660" s="442" t="s">
        <v>647</v>
      </c>
      <c r="F660" s="86">
        <v>127</v>
      </c>
      <c r="G660" s="80">
        <v>1</v>
      </c>
      <c r="H660" s="204"/>
      <c r="I660" s="204"/>
      <c r="J660" s="204"/>
      <c r="K660" s="204"/>
      <c r="L660" s="80">
        <v>0</v>
      </c>
      <c r="M660" s="203"/>
      <c r="N660" s="52">
        <v>0</v>
      </c>
      <c r="O660" s="204"/>
      <c r="P660" s="204"/>
      <c r="Q660" s="11">
        <v>5.6823251824999996</v>
      </c>
      <c r="R660" s="204"/>
      <c r="S660" s="204"/>
      <c r="T660" s="53">
        <v>7.2124999999999986</v>
      </c>
      <c r="U660" s="204"/>
      <c r="V660" s="204"/>
      <c r="W660" s="11">
        <v>4.9820236111111003</v>
      </c>
      <c r="X660" s="204"/>
      <c r="Y660" s="204"/>
      <c r="Z660" s="53">
        <v>6.4624999999999986</v>
      </c>
      <c r="AA660" s="204"/>
      <c r="AB660" s="204"/>
      <c r="AC660" s="204"/>
      <c r="AD660" s="204"/>
      <c r="AE660" s="204"/>
      <c r="AF660" s="9">
        <v>3.6558163378244082</v>
      </c>
      <c r="AG660" s="9">
        <v>882</v>
      </c>
      <c r="AH660" s="9">
        <v>0.36114677220821934</v>
      </c>
      <c r="AI660" s="9">
        <v>15</v>
      </c>
      <c r="AJ660" s="9">
        <v>2.9157142857142859</v>
      </c>
      <c r="AK660" s="9" t="s">
        <v>248</v>
      </c>
      <c r="AL660" s="9">
        <v>126</v>
      </c>
      <c r="AM660" s="9">
        <v>3.6558163378244082</v>
      </c>
      <c r="AN660" s="9">
        <v>3.6853088480801337</v>
      </c>
      <c r="AO660" s="73">
        <v>0</v>
      </c>
      <c r="AP660" s="80">
        <v>0</v>
      </c>
      <c r="AQ660" s="80">
        <v>0</v>
      </c>
      <c r="AR660" s="224">
        <v>252</v>
      </c>
      <c r="AS660" s="224" t="s">
        <v>248</v>
      </c>
      <c r="AT660" s="11">
        <v>9062.0169999999998</v>
      </c>
      <c r="AU660" s="11">
        <v>0</v>
      </c>
      <c r="AV660" s="11">
        <v>0</v>
      </c>
      <c r="AW660" s="11">
        <v>252</v>
      </c>
      <c r="AX660" s="203" t="s">
        <v>248</v>
      </c>
      <c r="AY660" s="235" t="s">
        <v>248</v>
      </c>
      <c r="AZ660" s="138">
        <v>65448</v>
      </c>
      <c r="BA660" s="188" t="s">
        <v>248</v>
      </c>
      <c r="BB660" s="203" t="s">
        <v>248</v>
      </c>
      <c r="BC660" s="158" t="s">
        <v>248</v>
      </c>
      <c r="BD660" s="217" t="s">
        <v>61</v>
      </c>
      <c r="BE660" s="201" t="s">
        <v>62</v>
      </c>
      <c r="BF660" s="201" t="s">
        <v>63</v>
      </c>
      <c r="BG660" s="201" t="s">
        <v>196</v>
      </c>
      <c r="BH660" s="456" t="s">
        <v>712</v>
      </c>
      <c r="BI660" s="218" t="s">
        <v>67</v>
      </c>
      <c r="BJ660" s="370">
        <v>214</v>
      </c>
      <c r="BK660" s="370">
        <v>3</v>
      </c>
      <c r="BL660" s="219" t="s">
        <v>65</v>
      </c>
      <c r="BM660" s="52"/>
      <c r="BN660" s="218" t="s">
        <v>343</v>
      </c>
      <c r="BO660" s="217" t="s">
        <v>56</v>
      </c>
      <c r="BP660" s="201" t="s">
        <v>684</v>
      </c>
      <c r="BQ660" s="52" t="s">
        <v>716</v>
      </c>
    </row>
    <row r="661" spans="1:69" ht="16.5" thickBot="1">
      <c r="A661" s="207" t="s">
        <v>37</v>
      </c>
      <c r="B661" s="208" t="s">
        <v>40</v>
      </c>
      <c r="C661" s="202" t="s">
        <v>35</v>
      </c>
      <c r="D661" s="210" t="s">
        <v>182</v>
      </c>
      <c r="E661" s="442" t="s">
        <v>647</v>
      </c>
      <c r="F661" s="86">
        <v>133</v>
      </c>
      <c r="G661" s="80">
        <v>0</v>
      </c>
      <c r="H661" s="204"/>
      <c r="I661" s="204"/>
      <c r="J661" s="204"/>
      <c r="K661" s="204"/>
      <c r="L661" s="80">
        <v>0</v>
      </c>
      <c r="M661" s="203"/>
      <c r="N661" s="52">
        <v>0</v>
      </c>
      <c r="O661" s="204"/>
      <c r="P661" s="204"/>
      <c r="Q661" s="11">
        <v>7.4806389322999998</v>
      </c>
      <c r="R661" s="204"/>
      <c r="S661" s="204"/>
      <c r="T661" s="53">
        <v>9.2937499999999993</v>
      </c>
      <c r="U661" s="204"/>
      <c r="V661" s="204"/>
      <c r="W661" s="11">
        <v>7.5348494736841998</v>
      </c>
      <c r="X661" s="204"/>
      <c r="Y661" s="204"/>
      <c r="Z661" s="53">
        <v>9.2937499999999993</v>
      </c>
      <c r="AA661" s="204"/>
      <c r="AB661" s="204"/>
      <c r="AC661" s="204"/>
      <c r="AD661" s="204"/>
      <c r="AE661" s="204"/>
      <c r="AF661" s="9">
        <v>2.8062229435165209</v>
      </c>
      <c r="AG661" s="9">
        <v>924</v>
      </c>
      <c r="AH661" s="9">
        <v>0.32376844365213886</v>
      </c>
      <c r="AI661" s="9">
        <v>123</v>
      </c>
      <c r="AJ661" s="9">
        <v>2.140301724137931</v>
      </c>
      <c r="AK661" s="9" t="s">
        <v>248</v>
      </c>
      <c r="AL661" s="9">
        <v>0</v>
      </c>
      <c r="AM661" s="9"/>
      <c r="AN661" s="9"/>
      <c r="AO661" s="73">
        <v>0</v>
      </c>
      <c r="AP661" s="80">
        <v>0</v>
      </c>
      <c r="AQ661" s="80">
        <v>0</v>
      </c>
      <c r="AR661" s="224">
        <v>266</v>
      </c>
      <c r="AS661" s="224" t="s">
        <v>248</v>
      </c>
      <c r="AT661" s="11">
        <v>9570.15</v>
      </c>
      <c r="AU661" s="11">
        <v>0</v>
      </c>
      <c r="AV661" s="11">
        <v>0</v>
      </c>
      <c r="AW661" s="11">
        <v>266</v>
      </c>
      <c r="AX661" s="203" t="s">
        <v>248</v>
      </c>
      <c r="AY661" s="235" t="s">
        <v>248</v>
      </c>
      <c r="AZ661" s="138">
        <v>65448</v>
      </c>
      <c r="BA661" s="188" t="s">
        <v>248</v>
      </c>
      <c r="BB661" s="203" t="s">
        <v>248</v>
      </c>
      <c r="BC661" s="158" t="s">
        <v>248</v>
      </c>
      <c r="BD661" s="217" t="s">
        <v>61</v>
      </c>
      <c r="BE661" s="201" t="s">
        <v>62</v>
      </c>
      <c r="BF661" s="201" t="s">
        <v>63</v>
      </c>
      <c r="BG661" s="201" t="s">
        <v>196</v>
      </c>
      <c r="BH661" s="456" t="s">
        <v>712</v>
      </c>
      <c r="BI661" s="218" t="s">
        <v>68</v>
      </c>
      <c r="BJ661" s="370">
        <v>214</v>
      </c>
      <c r="BK661" s="370">
        <v>4</v>
      </c>
      <c r="BL661" s="219" t="s">
        <v>65</v>
      </c>
      <c r="BM661" s="52"/>
      <c r="BN661" s="218" t="s">
        <v>343</v>
      </c>
      <c r="BO661" s="217" t="s">
        <v>56</v>
      </c>
      <c r="BP661" s="201" t="s">
        <v>684</v>
      </c>
      <c r="BQ661" s="52" t="s">
        <v>716</v>
      </c>
    </row>
    <row r="662" spans="1:69" ht="16.5" thickBot="1">
      <c r="A662" s="207" t="s">
        <v>37</v>
      </c>
      <c r="B662" s="208" t="s">
        <v>40</v>
      </c>
      <c r="C662" s="202" t="s">
        <v>35</v>
      </c>
      <c r="D662" s="210" t="s">
        <v>182</v>
      </c>
      <c r="E662" s="24" t="s">
        <v>607</v>
      </c>
      <c r="F662" s="86">
        <v>61</v>
      </c>
      <c r="G662" s="80">
        <v>0</v>
      </c>
      <c r="H662" s="204"/>
      <c r="I662" s="204"/>
      <c r="J662" s="204"/>
      <c r="K662" s="204"/>
      <c r="L662" s="80">
        <v>0</v>
      </c>
      <c r="M662" s="203"/>
      <c r="N662" s="52">
        <v>0</v>
      </c>
      <c r="O662" s="204"/>
      <c r="P662" s="204"/>
      <c r="Q662" s="11">
        <v>5.7210488197</v>
      </c>
      <c r="R662" s="204"/>
      <c r="S662" s="204"/>
      <c r="T662" s="53">
        <v>7.4749999999999979</v>
      </c>
      <c r="U662" s="204"/>
      <c r="V662" s="204"/>
      <c r="W662" s="11">
        <v>5.4401144262295</v>
      </c>
      <c r="X662" s="204"/>
      <c r="Y662" s="204"/>
      <c r="Z662" s="53">
        <v>6.9874999999999989</v>
      </c>
      <c r="AA662" s="204"/>
      <c r="AB662" s="204"/>
      <c r="AC662" s="204"/>
      <c r="AD662" s="204"/>
      <c r="AE662" s="204"/>
      <c r="AF662" s="9">
        <v>3.6312685540465059</v>
      </c>
      <c r="AG662" s="9">
        <v>427</v>
      </c>
      <c r="AH662" s="9">
        <v>0.40975370526252947</v>
      </c>
      <c r="AI662" s="9">
        <v>8</v>
      </c>
      <c r="AJ662" s="9">
        <v>2.6907142857142858</v>
      </c>
      <c r="AK662" s="9" t="s">
        <v>248</v>
      </c>
      <c r="AL662" s="9">
        <v>58</v>
      </c>
      <c r="AM662" s="9">
        <v>3.6524384385846522</v>
      </c>
      <c r="AN662" s="9">
        <v>3.6857142857142859</v>
      </c>
      <c r="AO662" s="73">
        <v>0</v>
      </c>
      <c r="AP662" s="80">
        <v>0</v>
      </c>
      <c r="AQ662" s="80">
        <v>0</v>
      </c>
      <c r="AR662" s="224">
        <v>122</v>
      </c>
      <c r="AS662" s="224" t="s">
        <v>248</v>
      </c>
      <c r="AT662" s="11">
        <v>4349.268</v>
      </c>
      <c r="AU662" s="11">
        <v>0</v>
      </c>
      <c r="AV662" s="11">
        <v>0</v>
      </c>
      <c r="AW662" s="11">
        <v>122</v>
      </c>
      <c r="AX662" s="203" t="s">
        <v>248</v>
      </c>
      <c r="AY662" s="235" t="s">
        <v>248</v>
      </c>
      <c r="AZ662" s="138">
        <v>80759</v>
      </c>
      <c r="BA662" s="188" t="s">
        <v>248</v>
      </c>
      <c r="BB662" s="203" t="s">
        <v>248</v>
      </c>
      <c r="BC662" s="158" t="s">
        <v>248</v>
      </c>
      <c r="BD662" s="217" t="s">
        <v>61</v>
      </c>
      <c r="BE662" s="201" t="s">
        <v>62</v>
      </c>
      <c r="BF662" s="201" t="s">
        <v>63</v>
      </c>
      <c r="BG662" s="201" t="s">
        <v>196</v>
      </c>
      <c r="BH662" s="456" t="s">
        <v>713</v>
      </c>
      <c r="BI662" s="218" t="s">
        <v>64</v>
      </c>
      <c r="BJ662" s="370">
        <v>214</v>
      </c>
      <c r="BK662" s="370">
        <v>1</v>
      </c>
      <c r="BL662" s="219" t="s">
        <v>65</v>
      </c>
      <c r="BM662" s="52"/>
      <c r="BN662" s="218" t="s">
        <v>343</v>
      </c>
      <c r="BO662" s="217" t="s">
        <v>57</v>
      </c>
      <c r="BP662" s="201" t="s">
        <v>681</v>
      </c>
      <c r="BQ662" s="52" t="s">
        <v>717</v>
      </c>
    </row>
    <row r="663" spans="1:69" ht="16.5" thickBot="1">
      <c r="A663" s="207" t="s">
        <v>37</v>
      </c>
      <c r="B663" s="208" t="s">
        <v>40</v>
      </c>
      <c r="C663" s="202" t="s">
        <v>35</v>
      </c>
      <c r="D663" s="210" t="s">
        <v>182</v>
      </c>
      <c r="E663" s="24" t="s">
        <v>607</v>
      </c>
      <c r="F663" s="86">
        <v>61</v>
      </c>
      <c r="G663" s="80">
        <v>3</v>
      </c>
      <c r="H663" s="204"/>
      <c r="I663" s="204"/>
      <c r="J663" s="204"/>
      <c r="K663" s="204"/>
      <c r="L663" s="80">
        <v>0</v>
      </c>
      <c r="M663" s="203"/>
      <c r="N663" s="52">
        <v>1</v>
      </c>
      <c r="O663" s="204"/>
      <c r="P663" s="204"/>
      <c r="Q663" s="11">
        <v>7.2809652586000002</v>
      </c>
      <c r="R663" s="204"/>
      <c r="S663" s="204"/>
      <c r="T663" s="53">
        <v>12.024999999999999</v>
      </c>
      <c r="U663" s="204"/>
      <c r="V663" s="204"/>
      <c r="W663" s="11">
        <v>7.3510170172412996</v>
      </c>
      <c r="X663" s="204"/>
      <c r="Y663" s="204"/>
      <c r="Z663" s="53">
        <v>12.274999999999999</v>
      </c>
      <c r="AA663" s="204"/>
      <c r="AB663" s="204"/>
      <c r="AC663" s="204"/>
      <c r="AD663" s="204"/>
      <c r="AE663" s="204"/>
      <c r="AF663" s="9">
        <v>2.7956632652453015</v>
      </c>
      <c r="AG663" s="9">
        <v>392</v>
      </c>
      <c r="AH663" s="9">
        <v>0.63955665823302188</v>
      </c>
      <c r="AI663" s="9">
        <v>128</v>
      </c>
      <c r="AJ663" s="9">
        <v>1.690625</v>
      </c>
      <c r="AK663" s="9" t="s">
        <v>248</v>
      </c>
      <c r="AL663" s="9">
        <v>55</v>
      </c>
      <c r="AM663" s="9">
        <v>2.8012987009890664</v>
      </c>
      <c r="AN663" s="9">
        <v>2.7857142857142856</v>
      </c>
      <c r="AO663" s="73">
        <v>0</v>
      </c>
      <c r="AP663" s="80">
        <v>0</v>
      </c>
      <c r="AQ663" s="80">
        <v>0</v>
      </c>
      <c r="AR663" s="224">
        <v>116</v>
      </c>
      <c r="AS663" s="224" t="s">
        <v>248</v>
      </c>
      <c r="AT663" s="11">
        <v>4137.3620000000001</v>
      </c>
      <c r="AU663" s="11">
        <v>0</v>
      </c>
      <c r="AV663" s="11">
        <v>0</v>
      </c>
      <c r="AW663" s="11">
        <v>116</v>
      </c>
      <c r="AX663" s="203" t="s">
        <v>248</v>
      </c>
      <c r="AY663" s="235" t="s">
        <v>248</v>
      </c>
      <c r="AZ663" s="138">
        <v>80759</v>
      </c>
      <c r="BA663" s="188" t="s">
        <v>248</v>
      </c>
      <c r="BB663" s="203" t="s">
        <v>248</v>
      </c>
      <c r="BC663" s="158" t="s">
        <v>248</v>
      </c>
      <c r="BD663" s="217" t="s">
        <v>61</v>
      </c>
      <c r="BE663" s="201" t="s">
        <v>62</v>
      </c>
      <c r="BF663" s="201" t="s">
        <v>63</v>
      </c>
      <c r="BG663" s="201" t="s">
        <v>196</v>
      </c>
      <c r="BH663" s="455" t="s">
        <v>713</v>
      </c>
      <c r="BI663" s="218" t="s">
        <v>66</v>
      </c>
      <c r="BJ663" s="370">
        <v>214</v>
      </c>
      <c r="BK663" s="370">
        <v>7</v>
      </c>
      <c r="BL663" s="219" t="s">
        <v>65</v>
      </c>
      <c r="BM663" s="52"/>
      <c r="BN663" s="218" t="s">
        <v>343</v>
      </c>
      <c r="BO663" s="217" t="s">
        <v>57</v>
      </c>
      <c r="BP663" s="201" t="s">
        <v>681</v>
      </c>
      <c r="BQ663" s="52" t="s">
        <v>717</v>
      </c>
    </row>
    <row r="664" spans="1:69" ht="16.5" thickBot="1">
      <c r="A664" s="207" t="s">
        <v>37</v>
      </c>
      <c r="B664" s="208" t="s">
        <v>40</v>
      </c>
      <c r="C664" s="202" t="s">
        <v>35</v>
      </c>
      <c r="D664" s="210" t="s">
        <v>182</v>
      </c>
      <c r="E664" s="24" t="s">
        <v>607</v>
      </c>
      <c r="F664" s="86">
        <v>59</v>
      </c>
      <c r="G664" s="80">
        <v>1</v>
      </c>
      <c r="H664" s="204"/>
      <c r="I664" s="204"/>
      <c r="J664" s="204"/>
      <c r="K664" s="204"/>
      <c r="L664" s="80">
        <v>0</v>
      </c>
      <c r="M664" s="203"/>
      <c r="N664" s="52">
        <v>0</v>
      </c>
      <c r="O664" s="204"/>
      <c r="P664" s="204"/>
      <c r="Q664" s="11">
        <v>5.7317928275999996</v>
      </c>
      <c r="R664" s="204"/>
      <c r="S664" s="204"/>
      <c r="T664" s="53">
        <v>7.8499999999999988</v>
      </c>
      <c r="U664" s="204"/>
      <c r="V664" s="204"/>
      <c r="W664" s="11">
        <v>5.0936548965517003</v>
      </c>
      <c r="X664" s="204"/>
      <c r="Y664" s="204"/>
      <c r="Z664" s="53">
        <v>7.2749999999999986</v>
      </c>
      <c r="AA664" s="204"/>
      <c r="AB664" s="204"/>
      <c r="AC664" s="204"/>
      <c r="AD664" s="204"/>
      <c r="AE664" s="204"/>
      <c r="AF664" s="9">
        <v>3.5456231621098633</v>
      </c>
      <c r="AG664" s="9">
        <v>404</v>
      </c>
      <c r="AH664" s="9">
        <v>0.51595153290733875</v>
      </c>
      <c r="AI664" s="9">
        <v>23</v>
      </c>
      <c r="AJ664" s="9">
        <v>2.361764705882353</v>
      </c>
      <c r="AK664" s="9" t="s">
        <v>248</v>
      </c>
      <c r="AL664" s="9">
        <v>56</v>
      </c>
      <c r="AM664" s="9">
        <v>3.5493061323555146</v>
      </c>
      <c r="AN664" s="9">
        <v>3.6451612903225805</v>
      </c>
      <c r="AO664" s="73">
        <v>0</v>
      </c>
      <c r="AP664" s="80">
        <v>0</v>
      </c>
      <c r="AQ664" s="80">
        <v>0</v>
      </c>
      <c r="AR664" s="224">
        <v>116</v>
      </c>
      <c r="AS664" s="224" t="s">
        <v>248</v>
      </c>
      <c r="AT664" s="11">
        <v>4123.442</v>
      </c>
      <c r="AU664" s="11">
        <v>19.635000000000002</v>
      </c>
      <c r="AV664" s="11">
        <v>0</v>
      </c>
      <c r="AW664" s="11">
        <v>116</v>
      </c>
      <c r="AX664" s="203" t="s">
        <v>248</v>
      </c>
      <c r="AY664" s="235" t="s">
        <v>248</v>
      </c>
      <c r="AZ664" s="138">
        <v>80759</v>
      </c>
      <c r="BA664" s="188" t="s">
        <v>248</v>
      </c>
      <c r="BB664" s="203" t="s">
        <v>248</v>
      </c>
      <c r="BC664" s="158" t="s">
        <v>248</v>
      </c>
      <c r="BD664" s="217" t="s">
        <v>61</v>
      </c>
      <c r="BE664" s="201" t="s">
        <v>62</v>
      </c>
      <c r="BF664" s="201" t="s">
        <v>63</v>
      </c>
      <c r="BG664" s="201" t="s">
        <v>196</v>
      </c>
      <c r="BH664" s="456" t="s">
        <v>713</v>
      </c>
      <c r="BI664" s="218" t="s">
        <v>67</v>
      </c>
      <c r="BJ664" s="370">
        <v>214</v>
      </c>
      <c r="BK664" s="370">
        <v>3</v>
      </c>
      <c r="BL664" s="219" t="s">
        <v>65</v>
      </c>
      <c r="BM664" s="52"/>
      <c r="BN664" s="218" t="s">
        <v>343</v>
      </c>
      <c r="BO664" s="217" t="s">
        <v>57</v>
      </c>
      <c r="BP664" s="201" t="s">
        <v>681</v>
      </c>
      <c r="BQ664" s="52" t="s">
        <v>717</v>
      </c>
    </row>
    <row r="665" spans="1:69" ht="16.5" thickBot="1">
      <c r="A665" s="207" t="s">
        <v>37</v>
      </c>
      <c r="B665" s="208" t="s">
        <v>40</v>
      </c>
      <c r="C665" s="202" t="s">
        <v>35</v>
      </c>
      <c r="D665" s="210" t="s">
        <v>182</v>
      </c>
      <c r="E665" s="24" t="s">
        <v>607</v>
      </c>
      <c r="F665" s="86">
        <v>61</v>
      </c>
      <c r="G665" s="80">
        <v>1</v>
      </c>
      <c r="H665" s="204"/>
      <c r="I665" s="204"/>
      <c r="J665" s="204"/>
      <c r="K665" s="204"/>
      <c r="L665" s="80">
        <v>0</v>
      </c>
      <c r="M665" s="203"/>
      <c r="N665" s="52">
        <v>0</v>
      </c>
      <c r="O665" s="204"/>
      <c r="P665" s="204"/>
      <c r="Q665" s="11">
        <v>7.7990498500000003</v>
      </c>
      <c r="R665" s="204"/>
      <c r="S665" s="204"/>
      <c r="T665" s="53">
        <v>10.166666666666666</v>
      </c>
      <c r="U665" s="204"/>
      <c r="V665" s="204"/>
      <c r="W665" s="11">
        <v>7.8403664166666003</v>
      </c>
      <c r="X665" s="204"/>
      <c r="Y665" s="204"/>
      <c r="Z665" s="53">
        <v>10</v>
      </c>
      <c r="AA665" s="204"/>
      <c r="AB665" s="204"/>
      <c r="AC665" s="204"/>
      <c r="AD665" s="204"/>
      <c r="AE665" s="204"/>
      <c r="AF665" s="9">
        <v>2.6660108603630452</v>
      </c>
      <c r="AG665" s="9">
        <v>395</v>
      </c>
      <c r="AH665" s="9">
        <v>0.35744554728952554</v>
      </c>
      <c r="AI665" s="9">
        <v>99</v>
      </c>
      <c r="AJ665" s="9">
        <v>1.8481481481481481</v>
      </c>
      <c r="AK665" s="9" t="s">
        <v>248</v>
      </c>
      <c r="AL665" s="9">
        <v>0</v>
      </c>
      <c r="AM665" s="9"/>
      <c r="AN665" s="9"/>
      <c r="AO665" s="73">
        <v>0</v>
      </c>
      <c r="AP665" s="80">
        <v>0</v>
      </c>
      <c r="AQ665" s="80">
        <v>0</v>
      </c>
      <c r="AR665" s="224">
        <v>120</v>
      </c>
      <c r="AS665" s="224" t="s">
        <v>248</v>
      </c>
      <c r="AT665" s="11">
        <v>4256.8710000000001</v>
      </c>
      <c r="AU665" s="11">
        <v>0</v>
      </c>
      <c r="AV665" s="11">
        <v>0</v>
      </c>
      <c r="AW665" s="11">
        <v>120</v>
      </c>
      <c r="AX665" s="203" t="s">
        <v>248</v>
      </c>
      <c r="AY665" s="235" t="s">
        <v>248</v>
      </c>
      <c r="AZ665" s="138">
        <v>80759</v>
      </c>
      <c r="BA665" s="188" t="s">
        <v>248</v>
      </c>
      <c r="BB665" s="203" t="s">
        <v>248</v>
      </c>
      <c r="BC665" s="158" t="s">
        <v>248</v>
      </c>
      <c r="BD665" s="217" t="s">
        <v>61</v>
      </c>
      <c r="BE665" s="201" t="s">
        <v>62</v>
      </c>
      <c r="BF665" s="201" t="s">
        <v>63</v>
      </c>
      <c r="BG665" s="201" t="s">
        <v>196</v>
      </c>
      <c r="BH665" s="456" t="s">
        <v>713</v>
      </c>
      <c r="BI665" s="218" t="s">
        <v>68</v>
      </c>
      <c r="BJ665" s="370">
        <v>214</v>
      </c>
      <c r="BK665" s="370">
        <v>4</v>
      </c>
      <c r="BL665" s="219" t="s">
        <v>65</v>
      </c>
      <c r="BM665" s="52"/>
      <c r="BN665" s="218" t="s">
        <v>343</v>
      </c>
      <c r="BO665" s="217" t="s">
        <v>57</v>
      </c>
      <c r="BP665" s="201" t="s">
        <v>681</v>
      </c>
      <c r="BQ665" s="52" t="s">
        <v>717</v>
      </c>
    </row>
    <row r="666" spans="1:69" ht="16.5" thickBot="1">
      <c r="A666" s="207" t="s">
        <v>37</v>
      </c>
      <c r="B666" s="208" t="s">
        <v>40</v>
      </c>
      <c r="C666" s="202" t="s">
        <v>35</v>
      </c>
      <c r="D666" s="210" t="s">
        <v>182</v>
      </c>
      <c r="E666" s="24" t="s">
        <v>266</v>
      </c>
      <c r="F666" s="86">
        <v>145</v>
      </c>
      <c r="G666" s="80">
        <v>0</v>
      </c>
      <c r="H666" s="204"/>
      <c r="I666" s="204"/>
      <c r="J666" s="204"/>
      <c r="K666" s="204"/>
      <c r="L666" s="80">
        <v>0</v>
      </c>
      <c r="M666" s="203"/>
      <c r="N666" s="52">
        <v>0</v>
      </c>
      <c r="O666" s="204"/>
      <c r="P666" s="204"/>
      <c r="Q666" s="11">
        <v>5.4051306621000004</v>
      </c>
      <c r="R666" s="204"/>
      <c r="S666" s="204"/>
      <c r="T666" s="53">
        <v>6.4609375</v>
      </c>
      <c r="U666" s="204"/>
      <c r="V666" s="204"/>
      <c r="W666" s="11">
        <v>5.0570893103448</v>
      </c>
      <c r="X666" s="204"/>
      <c r="Y666" s="204"/>
      <c r="Z666" s="53">
        <v>5.9940476190476186</v>
      </c>
      <c r="AA666" s="204"/>
      <c r="AB666" s="204"/>
      <c r="AC666" s="204"/>
      <c r="AD666" s="204"/>
      <c r="AE666" s="204"/>
      <c r="AF666" s="9">
        <v>3.6832709544985165</v>
      </c>
      <c r="AG666" s="9">
        <v>1015</v>
      </c>
      <c r="AH666" s="9">
        <v>0.39528401620139864</v>
      </c>
      <c r="AI666" s="9">
        <v>14</v>
      </c>
      <c r="AJ666" s="9">
        <v>2.8402777777777777</v>
      </c>
      <c r="AK666" s="9" t="s">
        <v>248</v>
      </c>
      <c r="AL666" s="9">
        <v>145</v>
      </c>
      <c r="AM666" s="9">
        <v>3.6832709544985165</v>
      </c>
      <c r="AN666" s="9">
        <v>3.7034457478005867</v>
      </c>
      <c r="AO666" s="73">
        <v>0</v>
      </c>
      <c r="AP666" s="80">
        <v>0</v>
      </c>
      <c r="AQ666" s="80">
        <v>0</v>
      </c>
      <c r="AR666" s="224">
        <v>290</v>
      </c>
      <c r="AS666" s="224" t="s">
        <v>248</v>
      </c>
      <c r="AT666" s="11">
        <v>10334.254999999999</v>
      </c>
      <c r="AU666" s="11">
        <v>0</v>
      </c>
      <c r="AV666" s="11">
        <v>0</v>
      </c>
      <c r="AW666" s="11">
        <v>290</v>
      </c>
      <c r="AX666" s="203" t="s">
        <v>248</v>
      </c>
      <c r="AY666" s="235" t="s">
        <v>248</v>
      </c>
      <c r="AZ666" s="138">
        <v>30448</v>
      </c>
      <c r="BA666" s="188" t="s">
        <v>248</v>
      </c>
      <c r="BB666" s="203" t="s">
        <v>248</v>
      </c>
      <c r="BC666" s="158" t="s">
        <v>248</v>
      </c>
      <c r="BD666" s="217" t="s">
        <v>61</v>
      </c>
      <c r="BE666" s="201" t="s">
        <v>62</v>
      </c>
      <c r="BF666" s="201" t="s">
        <v>63</v>
      </c>
      <c r="BG666" s="201" t="s">
        <v>196</v>
      </c>
      <c r="BH666" s="456" t="s">
        <v>712</v>
      </c>
      <c r="BI666" s="218" t="s">
        <v>64</v>
      </c>
      <c r="BJ666" s="370">
        <v>214</v>
      </c>
      <c r="BK666" s="370">
        <v>1</v>
      </c>
      <c r="BL666" s="219" t="s">
        <v>65</v>
      </c>
      <c r="BM666" s="52"/>
      <c r="BN666" s="218" t="s">
        <v>343</v>
      </c>
      <c r="BO666" s="217" t="s">
        <v>83</v>
      </c>
      <c r="BP666" s="201" t="s">
        <v>683</v>
      </c>
      <c r="BQ666" s="52" t="s">
        <v>717</v>
      </c>
    </row>
    <row r="667" spans="1:69" ht="16.5" thickBot="1">
      <c r="A667" s="207" t="s">
        <v>37</v>
      </c>
      <c r="B667" s="208" t="s">
        <v>40</v>
      </c>
      <c r="C667" s="202" t="s">
        <v>35</v>
      </c>
      <c r="D667" s="210" t="s">
        <v>182</v>
      </c>
      <c r="E667" s="24" t="s">
        <v>266</v>
      </c>
      <c r="F667" s="86">
        <v>144</v>
      </c>
      <c r="G667" s="80">
        <v>8</v>
      </c>
      <c r="H667" s="204"/>
      <c r="I667" s="204"/>
      <c r="J667" s="204"/>
      <c r="K667" s="204"/>
      <c r="L667" s="80">
        <v>1</v>
      </c>
      <c r="M667" s="203"/>
      <c r="N667" s="52">
        <v>2</v>
      </c>
      <c r="O667" s="204"/>
      <c r="P667" s="204"/>
      <c r="Q667" s="11">
        <v>7.3194810962999997</v>
      </c>
      <c r="R667" s="204"/>
      <c r="S667" s="204"/>
      <c r="T667" s="53">
        <v>12.925000000000001</v>
      </c>
      <c r="U667" s="204"/>
      <c r="V667" s="204"/>
      <c r="W667" s="11">
        <v>7.3874142814813997</v>
      </c>
      <c r="X667" s="204"/>
      <c r="Y667" s="204"/>
      <c r="Z667" s="53">
        <v>13.125</v>
      </c>
      <c r="AA667" s="204"/>
      <c r="AB667" s="204"/>
      <c r="AC667" s="204"/>
      <c r="AD667" s="204"/>
      <c r="AE667" s="204"/>
      <c r="AF667" s="9">
        <v>3.0207303971148201</v>
      </c>
      <c r="AG667" s="9">
        <v>931</v>
      </c>
      <c r="AH667" s="9">
        <v>0.60244475696827926</v>
      </c>
      <c r="AI667" s="9">
        <v>195</v>
      </c>
      <c r="AJ667" s="9">
        <v>2.0253105590062113</v>
      </c>
      <c r="AK667" s="9" t="s">
        <v>248</v>
      </c>
      <c r="AL667" s="9">
        <v>133</v>
      </c>
      <c r="AM667" s="9">
        <v>3.0207303971148201</v>
      </c>
      <c r="AN667" s="9">
        <v>3.0055066079295156</v>
      </c>
      <c r="AO667" s="73">
        <v>0</v>
      </c>
      <c r="AP667" s="80">
        <v>0</v>
      </c>
      <c r="AQ667" s="80">
        <v>0</v>
      </c>
      <c r="AR667" s="224">
        <v>272</v>
      </c>
      <c r="AS667" s="224" t="s">
        <v>248</v>
      </c>
      <c r="AT667" s="11">
        <v>9668.0959999999995</v>
      </c>
      <c r="AU667" s="11">
        <v>0</v>
      </c>
      <c r="AV667" s="11">
        <v>0</v>
      </c>
      <c r="AW667" s="11">
        <v>272</v>
      </c>
      <c r="AX667" s="203" t="s">
        <v>248</v>
      </c>
      <c r="AY667" s="235" t="s">
        <v>248</v>
      </c>
      <c r="AZ667" s="138">
        <v>30448</v>
      </c>
      <c r="BA667" s="188" t="s">
        <v>248</v>
      </c>
      <c r="BB667" s="203" t="s">
        <v>248</v>
      </c>
      <c r="BC667" s="158" t="s">
        <v>248</v>
      </c>
      <c r="BD667" s="217" t="s">
        <v>61</v>
      </c>
      <c r="BE667" s="201" t="s">
        <v>62</v>
      </c>
      <c r="BF667" s="201" t="s">
        <v>63</v>
      </c>
      <c r="BG667" s="201" t="s">
        <v>196</v>
      </c>
      <c r="BH667" s="456" t="s">
        <v>712</v>
      </c>
      <c r="BI667" s="218" t="s">
        <v>66</v>
      </c>
      <c r="BJ667" s="370">
        <v>214</v>
      </c>
      <c r="BK667" s="370">
        <v>7</v>
      </c>
      <c r="BL667" s="219" t="s">
        <v>65</v>
      </c>
      <c r="BM667" s="52"/>
      <c r="BN667" s="218" t="s">
        <v>343</v>
      </c>
      <c r="BO667" s="217" t="s">
        <v>83</v>
      </c>
      <c r="BP667" s="201" t="s">
        <v>683</v>
      </c>
      <c r="BQ667" s="52" t="s">
        <v>717</v>
      </c>
    </row>
    <row r="668" spans="1:69" ht="16.5" thickBot="1">
      <c r="A668" s="207" t="s">
        <v>37</v>
      </c>
      <c r="B668" s="208" t="s">
        <v>40</v>
      </c>
      <c r="C668" s="202" t="s">
        <v>35</v>
      </c>
      <c r="D668" s="210" t="s">
        <v>182</v>
      </c>
      <c r="E668" s="24" t="s">
        <v>266</v>
      </c>
      <c r="F668" s="86">
        <v>128</v>
      </c>
      <c r="G668" s="80">
        <v>0</v>
      </c>
      <c r="H668" s="204"/>
      <c r="I668" s="204"/>
      <c r="J668" s="204"/>
      <c r="K668" s="204"/>
      <c r="L668" s="80">
        <v>0</v>
      </c>
      <c r="M668" s="203"/>
      <c r="N668" s="52">
        <v>0</v>
      </c>
      <c r="O668" s="204"/>
      <c r="P668" s="204"/>
      <c r="Q668" s="11">
        <v>5.8423277812999999</v>
      </c>
      <c r="R668" s="204"/>
      <c r="S668" s="204"/>
      <c r="T668" s="53">
        <v>7.56</v>
      </c>
      <c r="U668" s="204"/>
      <c r="V668" s="204"/>
      <c r="W668" s="11">
        <v>5.1836479687499999</v>
      </c>
      <c r="X668" s="204"/>
      <c r="Y668" s="204"/>
      <c r="Z668" s="53">
        <v>7.0749999999999993</v>
      </c>
      <c r="AA668" s="204"/>
      <c r="AB668" s="204"/>
      <c r="AC668" s="204"/>
      <c r="AD668" s="204"/>
      <c r="AE668" s="204"/>
      <c r="AF668" s="9">
        <v>3.5801897450749354</v>
      </c>
      <c r="AG668" s="9">
        <v>896</v>
      </c>
      <c r="AH668" s="9">
        <v>0.39914262100586528</v>
      </c>
      <c r="AI668" s="9">
        <v>15</v>
      </c>
      <c r="AJ668" s="9">
        <v>2.6960526315789473</v>
      </c>
      <c r="AK668" s="9" t="s">
        <v>248</v>
      </c>
      <c r="AL668" s="9">
        <v>128</v>
      </c>
      <c r="AM668" s="9">
        <v>3.5801897450749354</v>
      </c>
      <c r="AN668" s="9">
        <v>3.6351851851851853</v>
      </c>
      <c r="AO668" s="73">
        <v>0</v>
      </c>
      <c r="AP668" s="80">
        <v>0</v>
      </c>
      <c r="AQ668" s="80">
        <v>0</v>
      </c>
      <c r="AR668" s="224">
        <v>256</v>
      </c>
      <c r="AS668" s="224" t="s">
        <v>248</v>
      </c>
      <c r="AT668" s="11">
        <v>9143.2279999999992</v>
      </c>
      <c r="AU668" s="11">
        <v>0</v>
      </c>
      <c r="AV668" s="11">
        <v>0</v>
      </c>
      <c r="AW668" s="11">
        <v>256</v>
      </c>
      <c r="AX668" s="203" t="s">
        <v>248</v>
      </c>
      <c r="AY668" s="235" t="s">
        <v>248</v>
      </c>
      <c r="AZ668" s="138">
        <v>30448</v>
      </c>
      <c r="BA668" s="188" t="s">
        <v>248</v>
      </c>
      <c r="BB668" s="203" t="s">
        <v>248</v>
      </c>
      <c r="BC668" s="158" t="s">
        <v>248</v>
      </c>
      <c r="BD668" s="217" t="s">
        <v>61</v>
      </c>
      <c r="BE668" s="201" t="s">
        <v>62</v>
      </c>
      <c r="BF668" s="201" t="s">
        <v>63</v>
      </c>
      <c r="BG668" s="201" t="s">
        <v>196</v>
      </c>
      <c r="BH668" s="456" t="s">
        <v>712</v>
      </c>
      <c r="BI668" s="218" t="s">
        <v>67</v>
      </c>
      <c r="BJ668" s="370">
        <v>214</v>
      </c>
      <c r="BK668" s="370">
        <v>3</v>
      </c>
      <c r="BL668" s="219" t="s">
        <v>65</v>
      </c>
      <c r="BM668" s="52"/>
      <c r="BN668" s="218" t="s">
        <v>343</v>
      </c>
      <c r="BO668" s="217" t="s">
        <v>83</v>
      </c>
      <c r="BP668" s="201" t="s">
        <v>683</v>
      </c>
      <c r="BQ668" s="52" t="s">
        <v>717</v>
      </c>
    </row>
    <row r="669" spans="1:69" ht="16.5" thickBot="1">
      <c r="A669" s="207" t="s">
        <v>37</v>
      </c>
      <c r="B669" s="208" t="s">
        <v>40</v>
      </c>
      <c r="C669" s="202" t="s">
        <v>35</v>
      </c>
      <c r="D669" s="210" t="s">
        <v>182</v>
      </c>
      <c r="E669" s="24" t="s">
        <v>266</v>
      </c>
      <c r="F669" s="86">
        <v>139</v>
      </c>
      <c r="G669" s="80">
        <v>1</v>
      </c>
      <c r="H669" s="204"/>
      <c r="I669" s="204"/>
      <c r="J669" s="204"/>
      <c r="K669" s="204"/>
      <c r="L669" s="80">
        <v>1</v>
      </c>
      <c r="M669" s="203"/>
      <c r="N669" s="52">
        <v>0</v>
      </c>
      <c r="O669" s="204"/>
      <c r="P669" s="204"/>
      <c r="Q669" s="11">
        <v>7.5128026130999999</v>
      </c>
      <c r="R669" s="204"/>
      <c r="S669" s="204"/>
      <c r="T669" s="53">
        <v>8.5750000000000028</v>
      </c>
      <c r="U669" s="204"/>
      <c r="V669" s="204"/>
      <c r="W669" s="11">
        <v>7.5987005328467001</v>
      </c>
      <c r="X669" s="204"/>
      <c r="Y669" s="204"/>
      <c r="Z669" s="53">
        <v>8.4716666666666676</v>
      </c>
      <c r="AA669" s="204"/>
      <c r="AB669" s="204"/>
      <c r="AC669" s="204"/>
      <c r="AD669" s="204"/>
      <c r="AE669" s="204"/>
      <c r="AF669" s="9">
        <v>2.6084169936456281</v>
      </c>
      <c r="AG669" s="9">
        <v>777</v>
      </c>
      <c r="AH669" s="9">
        <v>0.41173169606452592</v>
      </c>
      <c r="AI669" s="9">
        <v>248</v>
      </c>
      <c r="AJ669" s="9">
        <v>1.6494094488188977</v>
      </c>
      <c r="AK669" s="9" t="s">
        <v>248</v>
      </c>
      <c r="AL669" s="9">
        <v>0</v>
      </c>
      <c r="AM669" s="9"/>
      <c r="AN669" s="9"/>
      <c r="AO669" s="73">
        <v>0</v>
      </c>
      <c r="AP669" s="80">
        <v>0</v>
      </c>
      <c r="AQ669" s="80">
        <v>0</v>
      </c>
      <c r="AR669" s="224">
        <v>276</v>
      </c>
      <c r="AS669" s="224" t="s">
        <v>248</v>
      </c>
      <c r="AT669" s="11">
        <v>9795.4599999999991</v>
      </c>
      <c r="AU669" s="11">
        <v>0</v>
      </c>
      <c r="AV669" s="11">
        <v>0</v>
      </c>
      <c r="AW669" s="11">
        <v>276</v>
      </c>
      <c r="AX669" s="203" t="s">
        <v>248</v>
      </c>
      <c r="AY669" s="235" t="s">
        <v>248</v>
      </c>
      <c r="AZ669" s="138">
        <v>30448</v>
      </c>
      <c r="BA669" s="188" t="s">
        <v>248</v>
      </c>
      <c r="BB669" s="203" t="s">
        <v>248</v>
      </c>
      <c r="BC669" s="158" t="s">
        <v>248</v>
      </c>
      <c r="BD669" s="217" t="s">
        <v>61</v>
      </c>
      <c r="BE669" s="201" t="s">
        <v>62</v>
      </c>
      <c r="BF669" s="201" t="s">
        <v>63</v>
      </c>
      <c r="BG669" s="201" t="s">
        <v>196</v>
      </c>
      <c r="BH669" s="456" t="s">
        <v>712</v>
      </c>
      <c r="BI669" s="218" t="s">
        <v>68</v>
      </c>
      <c r="BJ669" s="370">
        <v>214</v>
      </c>
      <c r="BK669" s="370">
        <v>4</v>
      </c>
      <c r="BL669" s="219" t="s">
        <v>65</v>
      </c>
      <c r="BM669" s="52"/>
      <c r="BN669" s="218" t="s">
        <v>343</v>
      </c>
      <c r="BO669" s="217" t="s">
        <v>83</v>
      </c>
      <c r="BP669" s="201" t="s">
        <v>683</v>
      </c>
      <c r="BQ669" s="52" t="s">
        <v>717</v>
      </c>
    </row>
    <row r="670" spans="1:69" ht="16.5" thickBot="1">
      <c r="A670" s="207" t="s">
        <v>37</v>
      </c>
      <c r="B670" s="208" t="s">
        <v>40</v>
      </c>
      <c r="C670" s="202" t="s">
        <v>35</v>
      </c>
      <c r="D670" s="210" t="s">
        <v>182</v>
      </c>
      <c r="E670" s="24" t="s">
        <v>670</v>
      </c>
      <c r="F670" s="86">
        <v>70</v>
      </c>
      <c r="G670" s="80">
        <v>1</v>
      </c>
      <c r="H670" s="204"/>
      <c r="I670" s="204"/>
      <c r="J670" s="204"/>
      <c r="K670" s="204"/>
      <c r="L670" s="80">
        <v>0</v>
      </c>
      <c r="M670" s="203"/>
      <c r="N670" s="52">
        <v>0</v>
      </c>
      <c r="O670" s="204"/>
      <c r="P670" s="204"/>
      <c r="Q670" s="11">
        <v>5.2435506667</v>
      </c>
      <c r="R670" s="204"/>
      <c r="S670" s="204"/>
      <c r="T670" s="53">
        <v>7.2749999999999986</v>
      </c>
      <c r="U670" s="204"/>
      <c r="V670" s="204"/>
      <c r="W670" s="11">
        <v>5.0018695072463002</v>
      </c>
      <c r="X670" s="204"/>
      <c r="Y670" s="204"/>
      <c r="Z670" s="53">
        <v>7.1374999999999993</v>
      </c>
      <c r="AA670" s="204"/>
      <c r="AB670" s="204"/>
      <c r="AC670" s="204"/>
      <c r="AD670" s="204"/>
      <c r="AE670" s="204"/>
      <c r="AF670" s="9">
        <v>3.6506004291538376</v>
      </c>
      <c r="AG670" s="9">
        <v>483</v>
      </c>
      <c r="AH670" s="9">
        <v>0.43933936798818102</v>
      </c>
      <c r="AI670" s="9">
        <v>12</v>
      </c>
      <c r="AJ670" s="9">
        <v>2.6840909090909091</v>
      </c>
      <c r="AK670" s="9" t="s">
        <v>248</v>
      </c>
      <c r="AL670" s="9">
        <v>67</v>
      </c>
      <c r="AM670" s="9">
        <v>3.6754797603021561</v>
      </c>
      <c r="AN670" s="9">
        <v>3.6998355263157894</v>
      </c>
      <c r="AO670" s="73">
        <v>0</v>
      </c>
      <c r="AP670" s="80">
        <v>0</v>
      </c>
      <c r="AQ670" s="80">
        <v>0</v>
      </c>
      <c r="AR670" s="224">
        <v>138</v>
      </c>
      <c r="AS670" s="224" t="s">
        <v>248</v>
      </c>
      <c r="AT670" s="11">
        <v>5232.7259999999997</v>
      </c>
      <c r="AU670" s="11">
        <v>0</v>
      </c>
      <c r="AV670" s="11">
        <v>0</v>
      </c>
      <c r="AW670" s="11">
        <v>138</v>
      </c>
      <c r="AX670" s="203" t="s">
        <v>248</v>
      </c>
      <c r="AY670" s="235" t="s">
        <v>248</v>
      </c>
      <c r="AZ670" s="138">
        <v>41896</v>
      </c>
      <c r="BA670" s="188" t="s">
        <v>248</v>
      </c>
      <c r="BB670" s="203" t="s">
        <v>248</v>
      </c>
      <c r="BC670" s="158" t="s">
        <v>248</v>
      </c>
      <c r="BD670" s="217" t="s">
        <v>61</v>
      </c>
      <c r="BE670" s="201" t="s">
        <v>62</v>
      </c>
      <c r="BF670" s="201" t="s">
        <v>63</v>
      </c>
      <c r="BG670" s="201" t="s">
        <v>196</v>
      </c>
      <c r="BH670" s="456" t="s">
        <v>512</v>
      </c>
      <c r="BI670" s="218" t="s">
        <v>64</v>
      </c>
      <c r="BJ670" s="370">
        <v>214</v>
      </c>
      <c r="BK670" s="370">
        <v>1</v>
      </c>
      <c r="BL670" s="219" t="s">
        <v>65</v>
      </c>
      <c r="BM670" s="52"/>
      <c r="BN670" s="218" t="s">
        <v>343</v>
      </c>
      <c r="BO670" s="217" t="s">
        <v>53</v>
      </c>
      <c r="BP670" s="201" t="s">
        <v>704</v>
      </c>
      <c r="BQ670" s="52" t="s">
        <v>714</v>
      </c>
    </row>
    <row r="671" spans="1:69" ht="16.5" thickBot="1">
      <c r="A671" s="207" t="s">
        <v>37</v>
      </c>
      <c r="B671" s="208" t="s">
        <v>40</v>
      </c>
      <c r="C671" s="202" t="s">
        <v>35</v>
      </c>
      <c r="D671" s="210" t="s">
        <v>182</v>
      </c>
      <c r="E671" s="24" t="s">
        <v>670</v>
      </c>
      <c r="F671" s="86">
        <v>52</v>
      </c>
      <c r="G671" s="80">
        <v>0</v>
      </c>
      <c r="H671" s="204"/>
      <c r="I671" s="204"/>
      <c r="J671" s="204"/>
      <c r="K671" s="204"/>
      <c r="L671" s="80">
        <v>0</v>
      </c>
      <c r="M671" s="203"/>
      <c r="N671" s="52">
        <v>0</v>
      </c>
      <c r="O671" s="204"/>
      <c r="P671" s="204"/>
      <c r="Q671" s="11">
        <v>7.1181153268999999</v>
      </c>
      <c r="R671" s="204"/>
      <c r="S671" s="204"/>
      <c r="T671" s="53">
        <v>11.2</v>
      </c>
      <c r="U671" s="204"/>
      <c r="V671" s="204"/>
      <c r="W671" s="11">
        <v>6.9677498461537999</v>
      </c>
      <c r="X671" s="204"/>
      <c r="Y671" s="204"/>
      <c r="Z671" s="53">
        <v>11.2</v>
      </c>
      <c r="AA671" s="204"/>
      <c r="AB671" s="204"/>
      <c r="AC671" s="204"/>
      <c r="AD671" s="204"/>
      <c r="AE671" s="204"/>
      <c r="AF671" s="9">
        <v>3.4572252906285805</v>
      </c>
      <c r="AG671" s="9">
        <v>364</v>
      </c>
      <c r="AH671" s="9">
        <v>0.44811468285315886</v>
      </c>
      <c r="AI671" s="9">
        <v>15</v>
      </c>
      <c r="AJ671" s="9">
        <v>2.5326530612244897</v>
      </c>
      <c r="AK671" s="9" t="s">
        <v>248</v>
      </c>
      <c r="AL671" s="9">
        <v>52</v>
      </c>
      <c r="AM671" s="9">
        <v>3.4572252906285805</v>
      </c>
      <c r="AN671" s="9">
        <v>3.5449735449735451</v>
      </c>
      <c r="AO671" s="73">
        <v>0</v>
      </c>
      <c r="AP671" s="80">
        <v>0</v>
      </c>
      <c r="AQ671" s="80">
        <v>0</v>
      </c>
      <c r="AR671" s="224">
        <v>104</v>
      </c>
      <c r="AS671" s="224" t="s">
        <v>248</v>
      </c>
      <c r="AT671" s="11">
        <v>3951.2130000000002</v>
      </c>
      <c r="AU671" s="11">
        <v>0</v>
      </c>
      <c r="AV671" s="11">
        <v>0</v>
      </c>
      <c r="AW671" s="11">
        <v>104</v>
      </c>
      <c r="AX671" s="203" t="s">
        <v>248</v>
      </c>
      <c r="AY671" s="235" t="s">
        <v>248</v>
      </c>
      <c r="AZ671" s="138">
        <v>41896</v>
      </c>
      <c r="BA671" s="188" t="s">
        <v>248</v>
      </c>
      <c r="BB671" s="203" t="s">
        <v>248</v>
      </c>
      <c r="BC671" s="158" t="s">
        <v>248</v>
      </c>
      <c r="BD671" s="217" t="s">
        <v>61</v>
      </c>
      <c r="BE671" s="201" t="s">
        <v>62</v>
      </c>
      <c r="BF671" s="201" t="s">
        <v>63</v>
      </c>
      <c r="BG671" s="201" t="s">
        <v>196</v>
      </c>
      <c r="BH671" s="456" t="s">
        <v>512</v>
      </c>
      <c r="BI671" s="218" t="s">
        <v>66</v>
      </c>
      <c r="BJ671" s="370">
        <v>214</v>
      </c>
      <c r="BK671" s="370">
        <v>7</v>
      </c>
      <c r="BL671" s="219" t="s">
        <v>65</v>
      </c>
      <c r="BM671" s="52"/>
      <c r="BN671" s="218" t="s">
        <v>343</v>
      </c>
      <c r="BO671" s="217" t="s">
        <v>53</v>
      </c>
      <c r="BP671" s="201" t="s">
        <v>704</v>
      </c>
      <c r="BQ671" s="52" t="s">
        <v>714</v>
      </c>
    </row>
    <row r="672" spans="1:69" ht="16.5" thickBot="1">
      <c r="A672" s="207" t="s">
        <v>37</v>
      </c>
      <c r="B672" s="208" t="s">
        <v>40</v>
      </c>
      <c r="C672" s="202" t="s">
        <v>35</v>
      </c>
      <c r="D672" s="210" t="s">
        <v>182</v>
      </c>
      <c r="E672" s="24" t="s">
        <v>670</v>
      </c>
      <c r="F672" s="86">
        <v>70</v>
      </c>
      <c r="G672" s="80">
        <v>0</v>
      </c>
      <c r="H672" s="204"/>
      <c r="I672" s="204"/>
      <c r="J672" s="204"/>
      <c r="K672" s="204"/>
      <c r="L672" s="80">
        <v>0</v>
      </c>
      <c r="M672" s="203"/>
      <c r="N672" s="52">
        <v>0</v>
      </c>
      <c r="O672" s="204"/>
      <c r="P672" s="204"/>
      <c r="Q672" s="11">
        <v>6.7700999571000002</v>
      </c>
      <c r="R672" s="204"/>
      <c r="S672" s="204"/>
      <c r="T672" s="53">
        <v>8.25</v>
      </c>
      <c r="U672" s="204"/>
      <c r="V672" s="204"/>
      <c r="W672" s="11">
        <v>6.9015570428570996</v>
      </c>
      <c r="X672" s="204"/>
      <c r="Y672" s="204"/>
      <c r="Z672" s="53">
        <v>8.4375</v>
      </c>
      <c r="AA672" s="204"/>
      <c r="AB672" s="204"/>
      <c r="AC672" s="204"/>
      <c r="AD672" s="204"/>
      <c r="AE672" s="204"/>
      <c r="AF672" s="9">
        <v>3.5100000087095764</v>
      </c>
      <c r="AG672" s="9">
        <v>490</v>
      </c>
      <c r="AH672" s="9">
        <v>0.42927685637969049</v>
      </c>
      <c r="AI672" s="9">
        <v>16</v>
      </c>
      <c r="AJ672" s="9">
        <v>2.5885416666666665</v>
      </c>
      <c r="AK672" s="9" t="s">
        <v>248</v>
      </c>
      <c r="AL672" s="9">
        <v>70</v>
      </c>
      <c r="AM672" s="9">
        <v>3.5100000087095764</v>
      </c>
      <c r="AN672" s="9">
        <v>3.5996441281138791</v>
      </c>
      <c r="AO672" s="73">
        <v>0</v>
      </c>
      <c r="AP672" s="80">
        <v>0</v>
      </c>
      <c r="AQ672" s="80">
        <v>0</v>
      </c>
      <c r="AR672" s="224">
        <v>140</v>
      </c>
      <c r="AS672" s="224" t="s">
        <v>248</v>
      </c>
      <c r="AT672" s="11">
        <v>5337.0320000000002</v>
      </c>
      <c r="AU672" s="11">
        <v>0</v>
      </c>
      <c r="AV672" s="11">
        <v>0</v>
      </c>
      <c r="AW672" s="11">
        <v>140</v>
      </c>
      <c r="AX672" s="203" t="s">
        <v>248</v>
      </c>
      <c r="AY672" s="235" t="s">
        <v>248</v>
      </c>
      <c r="AZ672" s="138">
        <v>41896</v>
      </c>
      <c r="BA672" s="188" t="s">
        <v>248</v>
      </c>
      <c r="BB672" s="203" t="s">
        <v>248</v>
      </c>
      <c r="BC672" s="158" t="s">
        <v>248</v>
      </c>
      <c r="BD672" s="217" t="s">
        <v>61</v>
      </c>
      <c r="BE672" s="201" t="s">
        <v>62</v>
      </c>
      <c r="BF672" s="201" t="s">
        <v>63</v>
      </c>
      <c r="BG672" s="201" t="s">
        <v>196</v>
      </c>
      <c r="BH672" s="456" t="s">
        <v>512</v>
      </c>
      <c r="BI672" s="218" t="s">
        <v>67</v>
      </c>
      <c r="BJ672" s="370">
        <v>214</v>
      </c>
      <c r="BK672" s="370">
        <v>3</v>
      </c>
      <c r="BL672" s="219" t="s">
        <v>65</v>
      </c>
      <c r="BM672" s="52"/>
      <c r="BN672" s="218" t="s">
        <v>343</v>
      </c>
      <c r="BO672" s="217" t="s">
        <v>53</v>
      </c>
      <c r="BP672" s="201" t="s">
        <v>704</v>
      </c>
      <c r="BQ672" s="52" t="s">
        <v>714</v>
      </c>
    </row>
    <row r="673" spans="1:69" ht="16.5" thickBot="1">
      <c r="A673" s="207" t="s">
        <v>37</v>
      </c>
      <c r="B673" s="208" t="s">
        <v>40</v>
      </c>
      <c r="C673" s="202" t="s">
        <v>35</v>
      </c>
      <c r="D673" s="210" t="s">
        <v>182</v>
      </c>
      <c r="E673" s="24" t="s">
        <v>670</v>
      </c>
      <c r="F673" s="86">
        <v>20</v>
      </c>
      <c r="G673" s="80">
        <v>0</v>
      </c>
      <c r="H673" s="204"/>
      <c r="I673" s="204"/>
      <c r="J673" s="204"/>
      <c r="K673" s="204"/>
      <c r="L673" s="80">
        <v>0</v>
      </c>
      <c r="M673" s="203"/>
      <c r="N673" s="52">
        <v>0</v>
      </c>
      <c r="O673" s="204"/>
      <c r="P673" s="204"/>
      <c r="Q673" s="11">
        <v>8.1126499499999998</v>
      </c>
      <c r="R673" s="204"/>
      <c r="S673" s="204"/>
      <c r="T673" s="53">
        <v>10.5</v>
      </c>
      <c r="U673" s="204"/>
      <c r="V673" s="204"/>
      <c r="W673" s="11">
        <v>8.1968499500000007</v>
      </c>
      <c r="X673" s="204"/>
      <c r="Y673" s="204"/>
      <c r="Z673" s="53">
        <v>10.5</v>
      </c>
      <c r="AA673" s="204"/>
      <c r="AB673" s="204"/>
      <c r="AC673" s="204"/>
      <c r="AD673" s="204"/>
      <c r="AE673" s="204"/>
      <c r="AF673" s="9">
        <v>2.8925564002273672</v>
      </c>
      <c r="AG673" s="9">
        <v>140</v>
      </c>
      <c r="AH673" s="9">
        <v>0.436396530885101</v>
      </c>
      <c r="AI673" s="9">
        <v>23</v>
      </c>
      <c r="AJ673" s="9">
        <v>2</v>
      </c>
      <c r="AK673" s="9" t="s">
        <v>248</v>
      </c>
      <c r="AL673" s="9">
        <v>0</v>
      </c>
      <c r="AM673" s="9"/>
      <c r="AN673" s="9"/>
      <c r="AO673" s="73">
        <v>0</v>
      </c>
      <c r="AP673" s="80">
        <v>0</v>
      </c>
      <c r="AQ673" s="80">
        <v>0</v>
      </c>
      <c r="AR673" s="224">
        <v>40</v>
      </c>
      <c r="AS673" s="224" t="s">
        <v>248</v>
      </c>
      <c r="AT673" s="11">
        <v>1340.6659999999999</v>
      </c>
      <c r="AU673" s="11">
        <v>188.40700000000001</v>
      </c>
      <c r="AV673" s="11">
        <v>0</v>
      </c>
      <c r="AW673" s="11">
        <v>40</v>
      </c>
      <c r="AX673" s="203" t="s">
        <v>248</v>
      </c>
      <c r="AY673" s="235" t="s">
        <v>248</v>
      </c>
      <c r="AZ673" s="138">
        <v>41896</v>
      </c>
      <c r="BA673" s="188" t="s">
        <v>248</v>
      </c>
      <c r="BB673" s="203" t="s">
        <v>248</v>
      </c>
      <c r="BC673" s="158" t="s">
        <v>248</v>
      </c>
      <c r="BD673" s="217" t="s">
        <v>61</v>
      </c>
      <c r="BE673" s="201" t="s">
        <v>62</v>
      </c>
      <c r="BF673" s="201" t="s">
        <v>63</v>
      </c>
      <c r="BG673" s="201" t="s">
        <v>196</v>
      </c>
      <c r="BH673" s="456" t="s">
        <v>512</v>
      </c>
      <c r="BI673" s="218" t="s">
        <v>68</v>
      </c>
      <c r="BJ673" s="370">
        <v>214</v>
      </c>
      <c r="BK673" s="370">
        <v>4</v>
      </c>
      <c r="BL673" s="219" t="s">
        <v>65</v>
      </c>
      <c r="BM673" s="52"/>
      <c r="BN673" s="218" t="s">
        <v>343</v>
      </c>
      <c r="BO673" s="217" t="s">
        <v>53</v>
      </c>
      <c r="BP673" s="201" t="s">
        <v>704</v>
      </c>
      <c r="BQ673" s="52" t="s">
        <v>714</v>
      </c>
    </row>
    <row r="674" spans="1:69" ht="16.5" thickBot="1">
      <c r="A674" s="207" t="s">
        <v>37</v>
      </c>
      <c r="B674" s="208" t="s">
        <v>40</v>
      </c>
      <c r="C674" s="202" t="s">
        <v>35</v>
      </c>
      <c r="D674" s="210" t="s">
        <v>182</v>
      </c>
      <c r="E674" s="24" t="s">
        <v>207</v>
      </c>
      <c r="F674" s="86">
        <v>124</v>
      </c>
      <c r="G674" s="80">
        <v>0</v>
      </c>
      <c r="H674" s="204"/>
      <c r="I674" s="204"/>
      <c r="J674" s="204"/>
      <c r="K674" s="204"/>
      <c r="L674" s="80">
        <v>0</v>
      </c>
      <c r="M674" s="203"/>
      <c r="N674" s="52">
        <v>1</v>
      </c>
      <c r="O674" s="204"/>
      <c r="P674" s="204"/>
      <c r="Q674" s="11">
        <v>5.3134030968000001</v>
      </c>
      <c r="R674" s="204"/>
      <c r="S674" s="204"/>
      <c r="T674" s="53">
        <v>6.6</v>
      </c>
      <c r="U674" s="204"/>
      <c r="V674" s="204"/>
      <c r="W674" s="11">
        <v>5.0661691693547999</v>
      </c>
      <c r="X674" s="204"/>
      <c r="Y674" s="204"/>
      <c r="Z674" s="53">
        <v>6.38</v>
      </c>
      <c r="AA674" s="204"/>
      <c r="AB674" s="204"/>
      <c r="AC674" s="204"/>
      <c r="AD674" s="204"/>
      <c r="AE674" s="204"/>
      <c r="AF674" s="9">
        <v>3.6668873571214227</v>
      </c>
      <c r="AG674" s="9">
        <v>861</v>
      </c>
      <c r="AH674" s="9">
        <v>0.42349904010454931</v>
      </c>
      <c r="AI674" s="9">
        <v>19</v>
      </c>
      <c r="AJ674" s="9">
        <v>2.7240000000000002</v>
      </c>
      <c r="AK674" s="9" t="s">
        <v>248</v>
      </c>
      <c r="AL674" s="9">
        <v>122</v>
      </c>
      <c r="AM674" s="9">
        <v>3.6703864337409691</v>
      </c>
      <c r="AN674" s="9">
        <v>3.6961805555555554</v>
      </c>
      <c r="AO674" s="73">
        <v>0</v>
      </c>
      <c r="AP674" s="80">
        <v>0</v>
      </c>
      <c r="AQ674" s="80">
        <v>0</v>
      </c>
      <c r="AR674" s="224">
        <v>248</v>
      </c>
      <c r="AS674" s="224" t="s">
        <v>248</v>
      </c>
      <c r="AT674" s="11">
        <v>8896.73</v>
      </c>
      <c r="AU674" s="11">
        <v>52.56</v>
      </c>
      <c r="AV674" s="11">
        <v>0</v>
      </c>
      <c r="AW674" s="11">
        <v>248</v>
      </c>
      <c r="AX674" s="203" t="s">
        <v>248</v>
      </c>
      <c r="AY674" s="235" t="s">
        <v>248</v>
      </c>
      <c r="AZ674" s="138">
        <v>35369</v>
      </c>
      <c r="BA674" s="188" t="s">
        <v>248</v>
      </c>
      <c r="BB674" s="203" t="s">
        <v>248</v>
      </c>
      <c r="BC674" s="158" t="s">
        <v>248</v>
      </c>
      <c r="BD674" s="217" t="s">
        <v>61</v>
      </c>
      <c r="BE674" s="201" t="s">
        <v>62</v>
      </c>
      <c r="BF674" s="201" t="s">
        <v>63</v>
      </c>
      <c r="BG674" s="201" t="s">
        <v>196</v>
      </c>
      <c r="BH674" s="456" t="s">
        <v>513</v>
      </c>
      <c r="BI674" s="218" t="s">
        <v>64</v>
      </c>
      <c r="BJ674" s="370">
        <v>214</v>
      </c>
      <c r="BK674" s="370">
        <v>1</v>
      </c>
      <c r="BL674" s="219" t="s">
        <v>65</v>
      </c>
      <c r="BM674" s="52"/>
      <c r="BN674" s="218" t="s">
        <v>343</v>
      </c>
      <c r="BO674" s="217" t="s">
        <v>356</v>
      </c>
      <c r="BP674" s="201" t="s">
        <v>688</v>
      </c>
      <c r="BQ674" s="52" t="s">
        <v>719</v>
      </c>
    </row>
    <row r="675" spans="1:69" ht="16.5" thickBot="1">
      <c r="A675" s="207" t="s">
        <v>37</v>
      </c>
      <c r="B675" s="208" t="s">
        <v>40</v>
      </c>
      <c r="C675" s="202" t="s">
        <v>35</v>
      </c>
      <c r="D675" s="210" t="s">
        <v>182</v>
      </c>
      <c r="E675" s="24" t="s">
        <v>207</v>
      </c>
      <c r="F675" s="86">
        <v>110</v>
      </c>
      <c r="G675" s="80">
        <v>0</v>
      </c>
      <c r="H675" s="204"/>
      <c r="I675" s="204"/>
      <c r="J675" s="204"/>
      <c r="K675" s="204"/>
      <c r="L675" s="80">
        <v>0</v>
      </c>
      <c r="M675" s="203"/>
      <c r="N675" s="52">
        <v>0</v>
      </c>
      <c r="O675" s="204"/>
      <c r="P675" s="204"/>
      <c r="Q675" s="11">
        <v>7.1265997273000004</v>
      </c>
      <c r="R675" s="204"/>
      <c r="S675" s="204"/>
      <c r="T675" s="53">
        <v>13.25</v>
      </c>
      <c r="U675" s="204"/>
      <c r="V675" s="204"/>
      <c r="W675" s="11">
        <v>7.1039543090909003</v>
      </c>
      <c r="X675" s="204"/>
      <c r="Y675" s="204"/>
      <c r="Z675" s="53">
        <v>13.25</v>
      </c>
      <c r="AA675" s="204"/>
      <c r="AB675" s="204"/>
      <c r="AC675" s="204"/>
      <c r="AD675" s="204"/>
      <c r="AE675" s="204"/>
      <c r="AF675" s="9">
        <v>3.3601818211666949</v>
      </c>
      <c r="AG675" s="9">
        <v>770</v>
      </c>
      <c r="AH675" s="9">
        <v>0.50775029550882211</v>
      </c>
      <c r="AI675" s="9">
        <v>47</v>
      </c>
      <c r="AJ675" s="9">
        <v>2.3937499999999998</v>
      </c>
      <c r="AK675" s="9" t="s">
        <v>248</v>
      </c>
      <c r="AL675" s="9">
        <v>110</v>
      </c>
      <c r="AM675" s="9">
        <v>3.3601818211666949</v>
      </c>
      <c r="AN675" s="9">
        <v>3.4618834080717491</v>
      </c>
      <c r="AO675" s="73">
        <v>0</v>
      </c>
      <c r="AP675" s="80">
        <v>0</v>
      </c>
      <c r="AQ675" s="80">
        <v>0</v>
      </c>
      <c r="AR675" s="224">
        <v>220</v>
      </c>
      <c r="AS675" s="224" t="s">
        <v>248</v>
      </c>
      <c r="AT675" s="11">
        <v>7960.0370000000003</v>
      </c>
      <c r="AU675" s="11">
        <v>0</v>
      </c>
      <c r="AV675" s="11">
        <v>0</v>
      </c>
      <c r="AW675" s="11">
        <v>220</v>
      </c>
      <c r="AX675" s="203" t="s">
        <v>248</v>
      </c>
      <c r="AY675" s="235" t="s">
        <v>248</v>
      </c>
      <c r="AZ675" s="138">
        <v>35369</v>
      </c>
      <c r="BA675" s="188" t="s">
        <v>248</v>
      </c>
      <c r="BB675" s="203" t="s">
        <v>248</v>
      </c>
      <c r="BC675" s="158" t="s">
        <v>248</v>
      </c>
      <c r="BD675" s="217" t="s">
        <v>61</v>
      </c>
      <c r="BE675" s="201" t="s">
        <v>62</v>
      </c>
      <c r="BF675" s="201" t="s">
        <v>63</v>
      </c>
      <c r="BG675" s="201" t="s">
        <v>196</v>
      </c>
      <c r="BH675" s="456" t="s">
        <v>513</v>
      </c>
      <c r="BI675" s="218" t="s">
        <v>66</v>
      </c>
      <c r="BJ675" s="370">
        <v>214</v>
      </c>
      <c r="BK675" s="370">
        <v>7</v>
      </c>
      <c r="BL675" s="219" t="s">
        <v>65</v>
      </c>
      <c r="BM675" s="52"/>
      <c r="BN675" s="218" t="s">
        <v>343</v>
      </c>
      <c r="BO675" s="217" t="s">
        <v>356</v>
      </c>
      <c r="BP675" s="201" t="s">
        <v>688</v>
      </c>
      <c r="BQ675" s="52" t="s">
        <v>719</v>
      </c>
    </row>
    <row r="676" spans="1:69" ht="16.5" thickBot="1">
      <c r="A676" s="207" t="s">
        <v>37</v>
      </c>
      <c r="B676" s="208" t="s">
        <v>40</v>
      </c>
      <c r="C676" s="202" t="s">
        <v>35</v>
      </c>
      <c r="D676" s="210" t="s">
        <v>182</v>
      </c>
      <c r="E676" s="24" t="s">
        <v>207</v>
      </c>
      <c r="F676" s="86">
        <v>154</v>
      </c>
      <c r="G676" s="80">
        <v>1</v>
      </c>
      <c r="H676" s="204"/>
      <c r="I676" s="204"/>
      <c r="J676" s="204"/>
      <c r="K676" s="204"/>
      <c r="L676" s="80">
        <v>1</v>
      </c>
      <c r="M676" s="203"/>
      <c r="N676" s="52">
        <v>0</v>
      </c>
      <c r="O676" s="204"/>
      <c r="P676" s="204"/>
      <c r="Q676" s="11">
        <v>6.9243616118000002</v>
      </c>
      <c r="R676" s="204"/>
      <c r="S676" s="204"/>
      <c r="T676" s="53">
        <v>8.8000000000000007</v>
      </c>
      <c r="U676" s="204"/>
      <c r="V676" s="204"/>
      <c r="W676" s="11">
        <v>7.0943879868420998</v>
      </c>
      <c r="X676" s="204"/>
      <c r="Y676" s="204"/>
      <c r="Z676" s="53">
        <v>9.14</v>
      </c>
      <c r="AA676" s="204"/>
      <c r="AB676" s="204"/>
      <c r="AC676" s="204"/>
      <c r="AD676" s="204"/>
      <c r="AE676" s="204"/>
      <c r="AF676" s="9">
        <v>3.4349060228892738</v>
      </c>
      <c r="AG676" s="9">
        <v>1064</v>
      </c>
      <c r="AH676" s="9">
        <v>0.53224740363804135</v>
      </c>
      <c r="AI676" s="9">
        <v>55</v>
      </c>
      <c r="AJ676" s="9">
        <v>2.4780487804878049</v>
      </c>
      <c r="AK676" s="9" t="s">
        <v>248</v>
      </c>
      <c r="AL676" s="9">
        <v>152</v>
      </c>
      <c r="AM676" s="9">
        <v>3.4349060228892738</v>
      </c>
      <c r="AN676" s="9">
        <v>3.5521042084168335</v>
      </c>
      <c r="AO676" s="73">
        <v>0</v>
      </c>
      <c r="AP676" s="80">
        <v>0</v>
      </c>
      <c r="AQ676" s="80">
        <v>0</v>
      </c>
      <c r="AR676" s="224">
        <v>306</v>
      </c>
      <c r="AS676" s="224" t="s">
        <v>248</v>
      </c>
      <c r="AT676" s="11">
        <v>11304.808999999999</v>
      </c>
      <c r="AU676" s="11">
        <v>0</v>
      </c>
      <c r="AV676" s="11">
        <v>0</v>
      </c>
      <c r="AW676" s="11">
        <v>306</v>
      </c>
      <c r="AX676" s="203" t="s">
        <v>248</v>
      </c>
      <c r="AY676" s="235" t="s">
        <v>248</v>
      </c>
      <c r="AZ676" s="138">
        <v>35369</v>
      </c>
      <c r="BA676" s="188" t="s">
        <v>248</v>
      </c>
      <c r="BB676" s="203" t="s">
        <v>248</v>
      </c>
      <c r="BC676" s="158" t="s">
        <v>248</v>
      </c>
      <c r="BD676" s="217" t="s">
        <v>61</v>
      </c>
      <c r="BE676" s="201" t="s">
        <v>62</v>
      </c>
      <c r="BF676" s="201" t="s">
        <v>63</v>
      </c>
      <c r="BG676" s="201" t="s">
        <v>196</v>
      </c>
      <c r="BH676" s="456" t="s">
        <v>513</v>
      </c>
      <c r="BI676" s="218" t="s">
        <v>67</v>
      </c>
      <c r="BJ676" s="370">
        <v>214</v>
      </c>
      <c r="BK676" s="370">
        <v>3</v>
      </c>
      <c r="BL676" s="219" t="s">
        <v>65</v>
      </c>
      <c r="BM676" s="52"/>
      <c r="BN676" s="218" t="s">
        <v>343</v>
      </c>
      <c r="BO676" s="217" t="s">
        <v>356</v>
      </c>
      <c r="BP676" s="201" t="s">
        <v>688</v>
      </c>
      <c r="BQ676" s="52" t="s">
        <v>719</v>
      </c>
    </row>
    <row r="677" spans="1:69" ht="16.5" thickBot="1">
      <c r="A677" s="207" t="s">
        <v>37</v>
      </c>
      <c r="B677" s="208" t="s">
        <v>40</v>
      </c>
      <c r="C677" s="202" t="s">
        <v>35</v>
      </c>
      <c r="D677" s="210" t="s">
        <v>182</v>
      </c>
      <c r="E677" s="24" t="s">
        <v>207</v>
      </c>
      <c r="F677" s="86">
        <v>99</v>
      </c>
      <c r="G677" s="80">
        <v>2</v>
      </c>
      <c r="H677" s="204"/>
      <c r="I677" s="204"/>
      <c r="J677" s="204"/>
      <c r="K677" s="204"/>
      <c r="L677" s="80">
        <v>0</v>
      </c>
      <c r="M677" s="203"/>
      <c r="N677" s="52">
        <v>0</v>
      </c>
      <c r="O677" s="204"/>
      <c r="P677" s="204"/>
      <c r="Q677" s="11">
        <v>7.4270719485000001</v>
      </c>
      <c r="R677" s="204"/>
      <c r="S677" s="204"/>
      <c r="T677" s="53">
        <v>10.537499999999998</v>
      </c>
      <c r="U677" s="204"/>
      <c r="V677" s="204"/>
      <c r="W677" s="11">
        <v>7.5307936391751999</v>
      </c>
      <c r="X677" s="204"/>
      <c r="Y677" s="204"/>
      <c r="Z677" s="53">
        <v>10.574999999999996</v>
      </c>
      <c r="AA677" s="204"/>
      <c r="AB677" s="204"/>
      <c r="AC677" s="204"/>
      <c r="AD677" s="204"/>
      <c r="AE677" s="204"/>
      <c r="AF677" s="9">
        <v>2.7406451650845107</v>
      </c>
      <c r="AG677" s="9">
        <v>651</v>
      </c>
      <c r="AH677" s="9">
        <v>0.30542461932135062</v>
      </c>
      <c r="AI677" s="9">
        <v>98</v>
      </c>
      <c r="AJ677" s="9">
        <v>2.0386111111111109</v>
      </c>
      <c r="AK677" s="9" t="s">
        <v>248</v>
      </c>
      <c r="AL677" s="9">
        <v>0</v>
      </c>
      <c r="AM677" s="9"/>
      <c r="AN677" s="9"/>
      <c r="AO677" s="73">
        <v>0</v>
      </c>
      <c r="AP677" s="80">
        <v>0</v>
      </c>
      <c r="AQ677" s="80">
        <v>0</v>
      </c>
      <c r="AR677" s="224">
        <v>194</v>
      </c>
      <c r="AS677" s="224" t="s">
        <v>248</v>
      </c>
      <c r="AT677" s="11">
        <v>6908.0550000000003</v>
      </c>
      <c r="AU677" s="11">
        <v>237.999</v>
      </c>
      <c r="AV677" s="11">
        <v>0</v>
      </c>
      <c r="AW677" s="11">
        <v>194</v>
      </c>
      <c r="AX677" s="203" t="s">
        <v>248</v>
      </c>
      <c r="AY677" s="235" t="s">
        <v>248</v>
      </c>
      <c r="AZ677" s="138">
        <v>35369</v>
      </c>
      <c r="BA677" s="188" t="s">
        <v>248</v>
      </c>
      <c r="BB677" s="203" t="s">
        <v>248</v>
      </c>
      <c r="BC677" s="158" t="s">
        <v>248</v>
      </c>
      <c r="BD677" s="217" t="s">
        <v>61</v>
      </c>
      <c r="BE677" s="201" t="s">
        <v>62</v>
      </c>
      <c r="BF677" s="201" t="s">
        <v>63</v>
      </c>
      <c r="BG677" s="201" t="s">
        <v>196</v>
      </c>
      <c r="BH677" s="456" t="s">
        <v>513</v>
      </c>
      <c r="BI677" s="218" t="s">
        <v>68</v>
      </c>
      <c r="BJ677" s="370">
        <v>214</v>
      </c>
      <c r="BK677" s="370">
        <v>4</v>
      </c>
      <c r="BL677" s="219" t="s">
        <v>65</v>
      </c>
      <c r="BM677" s="52"/>
      <c r="BN677" s="218" t="s">
        <v>343</v>
      </c>
      <c r="BO677" s="217" t="s">
        <v>356</v>
      </c>
      <c r="BP677" s="201" t="s">
        <v>688</v>
      </c>
      <c r="BQ677" s="52" t="s">
        <v>719</v>
      </c>
    </row>
    <row r="678" spans="1:69" ht="16.5" thickBot="1">
      <c r="A678" s="207" t="s">
        <v>37</v>
      </c>
      <c r="B678" s="208" t="s">
        <v>40</v>
      </c>
      <c r="C678" s="202" t="s">
        <v>35</v>
      </c>
      <c r="D678" s="210" t="s">
        <v>182</v>
      </c>
      <c r="E678" s="24" t="s">
        <v>201</v>
      </c>
      <c r="F678" s="86">
        <v>46</v>
      </c>
      <c r="G678" s="80">
        <v>0</v>
      </c>
      <c r="H678" s="204"/>
      <c r="I678" s="204"/>
      <c r="J678" s="204"/>
      <c r="K678" s="204"/>
      <c r="L678" s="80">
        <v>0</v>
      </c>
      <c r="M678" s="203"/>
      <c r="N678" s="52">
        <v>0</v>
      </c>
      <c r="O678" s="204"/>
      <c r="P678" s="204"/>
      <c r="Q678" s="11">
        <v>5.3203912174000001</v>
      </c>
      <c r="R678" s="204"/>
      <c r="S678" s="204"/>
      <c r="T678" s="53">
        <v>6.2833333333333323</v>
      </c>
      <c r="U678" s="204"/>
      <c r="V678" s="204"/>
      <c r="W678" s="11">
        <v>5.0052389782607998</v>
      </c>
      <c r="X678" s="204"/>
      <c r="Y678" s="204"/>
      <c r="Z678" s="53">
        <v>5.9833333333333334</v>
      </c>
      <c r="AA678" s="204"/>
      <c r="AB678" s="204"/>
      <c r="AC678" s="204"/>
      <c r="AD678" s="204"/>
      <c r="AE678" s="204"/>
      <c r="AF678" s="9">
        <v>3.7593789034008247</v>
      </c>
      <c r="AG678" s="9">
        <v>322</v>
      </c>
      <c r="AH678" s="9">
        <v>0.33952450710815141</v>
      </c>
      <c r="AI678" s="9">
        <v>1</v>
      </c>
      <c r="AJ678" s="9">
        <v>2.9441176470588237</v>
      </c>
      <c r="AK678" s="9" t="s">
        <v>248</v>
      </c>
      <c r="AL678" s="9">
        <v>46</v>
      </c>
      <c r="AM678" s="9">
        <v>3.7593789034008247</v>
      </c>
      <c r="AN678" s="9">
        <v>3.7369565217391303</v>
      </c>
      <c r="AO678" s="73">
        <v>0</v>
      </c>
      <c r="AP678" s="80">
        <v>0</v>
      </c>
      <c r="AQ678" s="80">
        <v>0</v>
      </c>
      <c r="AR678" s="224">
        <v>92</v>
      </c>
      <c r="AS678" s="224" t="s">
        <v>248</v>
      </c>
      <c r="AT678" s="11">
        <v>3312.4830000000002</v>
      </c>
      <c r="AU678" s="11">
        <v>0</v>
      </c>
      <c r="AV678" s="11">
        <v>0</v>
      </c>
      <c r="AW678" s="11">
        <v>92</v>
      </c>
      <c r="AX678" s="203" t="s">
        <v>248</v>
      </c>
      <c r="AY678" s="235" t="s">
        <v>248</v>
      </c>
      <c r="AZ678" s="138">
        <v>12311</v>
      </c>
      <c r="BA678" s="188" t="s">
        <v>248</v>
      </c>
      <c r="BB678" s="203" t="s">
        <v>248</v>
      </c>
      <c r="BC678" s="158" t="s">
        <v>248</v>
      </c>
      <c r="BD678" s="217" t="s">
        <v>61</v>
      </c>
      <c r="BE678" s="201" t="s">
        <v>62</v>
      </c>
      <c r="BF678" s="201" t="s">
        <v>63</v>
      </c>
      <c r="BG678" s="201" t="s">
        <v>196</v>
      </c>
      <c r="BH678" s="456" t="s">
        <v>713</v>
      </c>
      <c r="BI678" s="218" t="s">
        <v>64</v>
      </c>
      <c r="BJ678" s="370">
        <v>214</v>
      </c>
      <c r="BK678" s="370">
        <v>1</v>
      </c>
      <c r="BL678" s="219" t="s">
        <v>65</v>
      </c>
      <c r="BM678" s="52"/>
      <c r="BN678" s="218" t="s">
        <v>343</v>
      </c>
      <c r="BO678" s="217" t="s">
        <v>57</v>
      </c>
      <c r="BP678" s="201" t="s">
        <v>681</v>
      </c>
      <c r="BQ678" s="52" t="s">
        <v>717</v>
      </c>
    </row>
    <row r="679" spans="1:69" ht="16.5" thickBot="1">
      <c r="A679" s="207" t="s">
        <v>37</v>
      </c>
      <c r="B679" s="208" t="s">
        <v>40</v>
      </c>
      <c r="C679" s="202" t="s">
        <v>35</v>
      </c>
      <c r="D679" s="210" t="s">
        <v>182</v>
      </c>
      <c r="E679" s="11" t="s">
        <v>201</v>
      </c>
      <c r="F679" s="86">
        <v>37</v>
      </c>
      <c r="G679" s="80">
        <v>0</v>
      </c>
      <c r="H679" s="204"/>
      <c r="I679" s="204"/>
      <c r="J679" s="204"/>
      <c r="K679" s="204"/>
      <c r="L679" s="80">
        <v>0</v>
      </c>
      <c r="M679" s="203"/>
      <c r="N679" s="52">
        <v>0</v>
      </c>
      <c r="O679" s="204"/>
      <c r="P679" s="204"/>
      <c r="Q679" s="11">
        <v>8.0950808377999994</v>
      </c>
      <c r="R679" s="204"/>
      <c r="S679" s="204"/>
      <c r="T679" s="53">
        <v>13.074999999999999</v>
      </c>
      <c r="U679" s="204"/>
      <c r="V679" s="204"/>
      <c r="W679" s="11">
        <v>8.1743511351350993</v>
      </c>
      <c r="X679" s="204"/>
      <c r="Y679" s="204"/>
      <c r="Z679" s="53">
        <v>13.074999999999999</v>
      </c>
      <c r="AA679" s="204"/>
      <c r="AB679" s="204"/>
      <c r="AC679" s="204"/>
      <c r="AD679" s="204"/>
      <c r="AE679" s="204"/>
      <c r="AF679" s="9">
        <v>3.2738996270080332</v>
      </c>
      <c r="AG679" s="9">
        <v>259</v>
      </c>
      <c r="AH679" s="9">
        <v>0.52423245814095432</v>
      </c>
      <c r="AI679" s="9">
        <v>24</v>
      </c>
      <c r="AJ679" s="9">
        <v>2.2237499999999999</v>
      </c>
      <c r="AK679" s="9" t="s">
        <v>248</v>
      </c>
      <c r="AL679" s="9">
        <v>37</v>
      </c>
      <c r="AM679" s="9">
        <v>3.2738996270080332</v>
      </c>
      <c r="AN679" s="9">
        <v>3.3441176470588236</v>
      </c>
      <c r="AO679" s="73">
        <v>0</v>
      </c>
      <c r="AP679" s="80">
        <v>0</v>
      </c>
      <c r="AQ679" s="80">
        <v>0</v>
      </c>
      <c r="AR679" s="224">
        <v>74</v>
      </c>
      <c r="AS679" s="224" t="s">
        <v>248</v>
      </c>
      <c r="AT679" s="11">
        <v>2663.6289999999999</v>
      </c>
      <c r="AU679" s="11">
        <v>0</v>
      </c>
      <c r="AV679" s="11">
        <v>0</v>
      </c>
      <c r="AW679" s="11">
        <v>74</v>
      </c>
      <c r="AX679" s="203" t="s">
        <v>248</v>
      </c>
      <c r="AY679" s="235" t="s">
        <v>248</v>
      </c>
      <c r="AZ679" s="138">
        <v>12311</v>
      </c>
      <c r="BA679" s="188" t="s">
        <v>248</v>
      </c>
      <c r="BB679" s="203" t="s">
        <v>248</v>
      </c>
      <c r="BC679" s="158" t="s">
        <v>248</v>
      </c>
      <c r="BD679" s="217" t="s">
        <v>61</v>
      </c>
      <c r="BE679" s="201" t="s">
        <v>62</v>
      </c>
      <c r="BF679" s="201" t="s">
        <v>63</v>
      </c>
      <c r="BG679" s="201" t="s">
        <v>196</v>
      </c>
      <c r="BH679" s="456" t="s">
        <v>713</v>
      </c>
      <c r="BI679" s="218" t="s">
        <v>66</v>
      </c>
      <c r="BJ679" s="370">
        <v>214</v>
      </c>
      <c r="BK679" s="370">
        <v>7</v>
      </c>
      <c r="BL679" s="219" t="s">
        <v>65</v>
      </c>
      <c r="BM679" s="52"/>
      <c r="BN679" s="218" t="s">
        <v>343</v>
      </c>
      <c r="BO679" s="217" t="s">
        <v>57</v>
      </c>
      <c r="BP679" s="201" t="s">
        <v>681</v>
      </c>
      <c r="BQ679" s="52" t="s">
        <v>717</v>
      </c>
    </row>
    <row r="680" spans="1:69" ht="16.5" thickBot="1">
      <c r="A680" s="207" t="s">
        <v>37</v>
      </c>
      <c r="B680" s="208" t="s">
        <v>40</v>
      </c>
      <c r="C680" s="202" t="s">
        <v>35</v>
      </c>
      <c r="D680" s="210" t="s">
        <v>182</v>
      </c>
      <c r="E680" s="11" t="s">
        <v>201</v>
      </c>
      <c r="F680" s="86">
        <v>40</v>
      </c>
      <c r="G680" s="80">
        <v>2</v>
      </c>
      <c r="H680" s="204"/>
      <c r="I680" s="204"/>
      <c r="J680" s="204"/>
      <c r="K680" s="204"/>
      <c r="L680" s="80">
        <v>0</v>
      </c>
      <c r="M680" s="203"/>
      <c r="N680" s="52">
        <v>0</v>
      </c>
      <c r="O680" s="204"/>
      <c r="P680" s="204"/>
      <c r="Q680" s="11">
        <v>5.7878418946999997</v>
      </c>
      <c r="R680" s="204"/>
      <c r="S680" s="204"/>
      <c r="T680" s="53">
        <v>7.0500000000000007</v>
      </c>
      <c r="U680" s="204"/>
      <c r="V680" s="204"/>
      <c r="W680" s="11">
        <v>5.9006313947368003</v>
      </c>
      <c r="X680" s="204"/>
      <c r="Y680" s="204"/>
      <c r="Z680" s="53">
        <v>7.2750000000000004</v>
      </c>
      <c r="AA680" s="204"/>
      <c r="AB680" s="204"/>
      <c r="AC680" s="204"/>
      <c r="AD680" s="204"/>
      <c r="AE680" s="204"/>
      <c r="AF680" s="9">
        <v>3.7585714472863909</v>
      </c>
      <c r="AG680" s="9">
        <v>260</v>
      </c>
      <c r="AH680" s="9">
        <v>0.42413113307692091</v>
      </c>
      <c r="AI680" s="9">
        <v>4</v>
      </c>
      <c r="AJ680" s="9">
        <v>2.7625000000000002</v>
      </c>
      <c r="AK680" s="9" t="s">
        <v>248</v>
      </c>
      <c r="AL680" s="9">
        <v>38</v>
      </c>
      <c r="AM680" s="9">
        <v>3.7585714472863909</v>
      </c>
      <c r="AN680" s="9">
        <v>3.7435233160621761</v>
      </c>
      <c r="AO680" s="73">
        <v>0</v>
      </c>
      <c r="AP680" s="80">
        <v>0</v>
      </c>
      <c r="AQ680" s="80">
        <v>0</v>
      </c>
      <c r="AR680" s="224">
        <v>76</v>
      </c>
      <c r="AS680" s="224" t="s">
        <v>248</v>
      </c>
      <c r="AT680" s="11">
        <v>2740.98</v>
      </c>
      <c r="AU680" s="11">
        <v>0</v>
      </c>
      <c r="AV680" s="11">
        <v>0</v>
      </c>
      <c r="AW680" s="11">
        <v>76</v>
      </c>
      <c r="AX680" s="203" t="s">
        <v>248</v>
      </c>
      <c r="AY680" s="235" t="s">
        <v>248</v>
      </c>
      <c r="AZ680" s="138">
        <v>12311</v>
      </c>
      <c r="BA680" s="188" t="s">
        <v>248</v>
      </c>
      <c r="BB680" s="203" t="s">
        <v>248</v>
      </c>
      <c r="BC680" s="158" t="s">
        <v>248</v>
      </c>
      <c r="BD680" s="217" t="s">
        <v>61</v>
      </c>
      <c r="BE680" s="201" t="s">
        <v>62</v>
      </c>
      <c r="BF680" s="201" t="s">
        <v>63</v>
      </c>
      <c r="BG680" s="201" t="s">
        <v>196</v>
      </c>
      <c r="BH680" s="456" t="s">
        <v>713</v>
      </c>
      <c r="BI680" s="218" t="s">
        <v>67</v>
      </c>
      <c r="BJ680" s="370">
        <v>214</v>
      </c>
      <c r="BK680" s="370">
        <v>3</v>
      </c>
      <c r="BL680" s="219" t="s">
        <v>65</v>
      </c>
      <c r="BM680" s="52"/>
      <c r="BN680" s="218" t="s">
        <v>343</v>
      </c>
      <c r="BO680" s="217" t="s">
        <v>57</v>
      </c>
      <c r="BP680" s="201" t="s">
        <v>681</v>
      </c>
      <c r="BQ680" s="52" t="s">
        <v>717</v>
      </c>
    </row>
    <row r="681" spans="1:69" ht="16.5" thickBot="1">
      <c r="A681" s="207" t="s">
        <v>37</v>
      </c>
      <c r="B681" s="208" t="s">
        <v>40</v>
      </c>
      <c r="C681" s="202" t="s">
        <v>35</v>
      </c>
      <c r="D681" s="210" t="s">
        <v>182</v>
      </c>
      <c r="E681" s="11" t="s">
        <v>201</v>
      </c>
      <c r="F681" s="86">
        <v>43</v>
      </c>
      <c r="G681" s="80">
        <v>0</v>
      </c>
      <c r="H681" s="204"/>
      <c r="I681" s="204"/>
      <c r="J681" s="204"/>
      <c r="K681" s="204"/>
      <c r="L681" s="80">
        <v>0</v>
      </c>
      <c r="M681" s="203"/>
      <c r="N681" s="52">
        <v>0</v>
      </c>
      <c r="O681" s="204"/>
      <c r="P681" s="204"/>
      <c r="Q681" s="11">
        <v>7.3215813023000003</v>
      </c>
      <c r="R681" s="204"/>
      <c r="S681" s="204"/>
      <c r="T681" s="53">
        <v>8.9250000000000007</v>
      </c>
      <c r="U681" s="204"/>
      <c r="V681" s="204"/>
      <c r="W681" s="11">
        <v>7.4074649069767</v>
      </c>
      <c r="X681" s="204"/>
      <c r="Y681" s="204"/>
      <c r="Z681" s="53">
        <v>8.9625000000000004</v>
      </c>
      <c r="AA681" s="204"/>
      <c r="AB681" s="204"/>
      <c r="AC681" s="204"/>
      <c r="AD681" s="204"/>
      <c r="AE681" s="204"/>
      <c r="AF681" s="9">
        <v>2.6390136147842922</v>
      </c>
      <c r="AG681" s="9">
        <v>294</v>
      </c>
      <c r="AH681" s="9">
        <v>0.29979690430635236</v>
      </c>
      <c r="AI681" s="9">
        <v>78</v>
      </c>
      <c r="AJ681" s="9">
        <v>2.0144366197183099</v>
      </c>
      <c r="AK681" s="9" t="s">
        <v>248</v>
      </c>
      <c r="AL681" s="9">
        <v>0</v>
      </c>
      <c r="AM681" s="9"/>
      <c r="AN681" s="9"/>
      <c r="AO681" s="73">
        <v>0</v>
      </c>
      <c r="AP681" s="80">
        <v>0</v>
      </c>
      <c r="AQ681" s="80">
        <v>0</v>
      </c>
      <c r="AR681" s="224">
        <v>86</v>
      </c>
      <c r="AS681" s="224" t="s">
        <v>248</v>
      </c>
      <c r="AT681" s="11">
        <v>3097.4470000000001</v>
      </c>
      <c r="AU681" s="11">
        <v>0</v>
      </c>
      <c r="AV681" s="11">
        <v>0</v>
      </c>
      <c r="AW681" s="11">
        <v>86</v>
      </c>
      <c r="AX681" s="203" t="s">
        <v>248</v>
      </c>
      <c r="AY681" s="235" t="s">
        <v>248</v>
      </c>
      <c r="AZ681" s="138">
        <v>12311</v>
      </c>
      <c r="BA681" s="188" t="s">
        <v>248</v>
      </c>
      <c r="BB681" s="203" t="s">
        <v>248</v>
      </c>
      <c r="BC681" s="158" t="s">
        <v>248</v>
      </c>
      <c r="BD681" s="217" t="s">
        <v>61</v>
      </c>
      <c r="BE681" s="201" t="s">
        <v>62</v>
      </c>
      <c r="BF681" s="201" t="s">
        <v>63</v>
      </c>
      <c r="BG681" s="201" t="s">
        <v>196</v>
      </c>
      <c r="BH681" s="456" t="s">
        <v>713</v>
      </c>
      <c r="BI681" s="218" t="s">
        <v>68</v>
      </c>
      <c r="BJ681" s="370">
        <v>214</v>
      </c>
      <c r="BK681" s="370">
        <v>4</v>
      </c>
      <c r="BL681" s="219" t="s">
        <v>65</v>
      </c>
      <c r="BM681" s="52"/>
      <c r="BN681" s="218" t="s">
        <v>343</v>
      </c>
      <c r="BO681" s="217" t="s">
        <v>57</v>
      </c>
      <c r="BP681" s="201" t="s">
        <v>681</v>
      </c>
      <c r="BQ681" s="52" t="s">
        <v>717</v>
      </c>
    </row>
    <row r="682" spans="1:69" ht="16.5" thickBot="1">
      <c r="A682" s="207" t="s">
        <v>37</v>
      </c>
      <c r="B682" s="208" t="s">
        <v>40</v>
      </c>
      <c r="C682" s="202" t="s">
        <v>35</v>
      </c>
      <c r="D682" s="210" t="s">
        <v>182</v>
      </c>
      <c r="E682" s="11" t="s">
        <v>671</v>
      </c>
      <c r="F682" s="86">
        <v>124</v>
      </c>
      <c r="G682" s="80">
        <v>1</v>
      </c>
      <c r="H682" s="204"/>
      <c r="I682" s="204"/>
      <c r="J682" s="204"/>
      <c r="K682" s="204"/>
      <c r="L682" s="80">
        <v>1</v>
      </c>
      <c r="M682" s="203"/>
      <c r="N682" s="52">
        <v>0</v>
      </c>
      <c r="O682" s="204"/>
      <c r="P682" s="204"/>
      <c r="Q682" s="11">
        <v>5.3680899999999996</v>
      </c>
      <c r="R682" s="204"/>
      <c r="S682" s="204"/>
      <c r="T682" s="53">
        <v>6.9874999999999989</v>
      </c>
      <c r="U682" s="204"/>
      <c r="V682" s="204"/>
      <c r="W682" s="11">
        <v>5.1360572377049003</v>
      </c>
      <c r="X682" s="204"/>
      <c r="Y682" s="204"/>
      <c r="Z682" s="53">
        <v>6.8166666666666655</v>
      </c>
      <c r="AA682" s="204"/>
      <c r="AB682" s="204"/>
      <c r="AC682" s="204"/>
      <c r="AD682" s="204"/>
      <c r="AE682" s="204"/>
      <c r="AF682" s="9">
        <v>3.605798218349848</v>
      </c>
      <c r="AG682" s="9">
        <v>853</v>
      </c>
      <c r="AH682" s="9">
        <v>0.42490156168226045</v>
      </c>
      <c r="AI682" s="9">
        <v>19</v>
      </c>
      <c r="AJ682" s="9">
        <v>2.6819230769230771</v>
      </c>
      <c r="AK682" s="9" t="s">
        <v>248</v>
      </c>
      <c r="AL682" s="9">
        <v>122</v>
      </c>
      <c r="AM682" s="9">
        <v>3.605798218349848</v>
      </c>
      <c r="AN682" s="9">
        <v>3.6611216730038021</v>
      </c>
      <c r="AO682" s="73">
        <v>0</v>
      </c>
      <c r="AP682" s="80">
        <v>0</v>
      </c>
      <c r="AQ682" s="80">
        <v>0</v>
      </c>
      <c r="AR682" s="224">
        <v>246</v>
      </c>
      <c r="AS682" s="224" t="s">
        <v>248</v>
      </c>
      <c r="AT682" s="11">
        <v>9301.8819999999996</v>
      </c>
      <c r="AU682" s="11">
        <v>0</v>
      </c>
      <c r="AV682" s="11">
        <v>0</v>
      </c>
      <c r="AW682" s="11">
        <v>246</v>
      </c>
      <c r="AX682" s="203" t="s">
        <v>248</v>
      </c>
      <c r="AY682" s="235" t="s">
        <v>248</v>
      </c>
      <c r="AZ682" s="138">
        <v>71578</v>
      </c>
      <c r="BA682" s="188" t="s">
        <v>248</v>
      </c>
      <c r="BB682" s="203" t="s">
        <v>248</v>
      </c>
      <c r="BC682" s="158" t="s">
        <v>248</v>
      </c>
      <c r="BD682" s="217" t="s">
        <v>61</v>
      </c>
      <c r="BE682" s="201" t="s">
        <v>62</v>
      </c>
      <c r="BF682" s="201" t="s">
        <v>63</v>
      </c>
      <c r="BG682" s="201" t="s">
        <v>196</v>
      </c>
      <c r="BH682" s="456" t="s">
        <v>511</v>
      </c>
      <c r="BI682" s="218" t="s">
        <v>64</v>
      </c>
      <c r="BJ682" s="370">
        <v>214</v>
      </c>
      <c r="BK682" s="370">
        <v>1</v>
      </c>
      <c r="BL682" s="219" t="s">
        <v>65</v>
      </c>
      <c r="BM682" s="52"/>
      <c r="BN682" s="218" t="s">
        <v>343</v>
      </c>
      <c r="BO682" s="217" t="s">
        <v>53</v>
      </c>
      <c r="BP682" s="201" t="s">
        <v>704</v>
      </c>
      <c r="BQ682" s="52" t="s">
        <v>714</v>
      </c>
    </row>
    <row r="683" spans="1:69" ht="16.5" thickBot="1">
      <c r="A683" s="207" t="s">
        <v>37</v>
      </c>
      <c r="B683" s="208" t="s">
        <v>40</v>
      </c>
      <c r="C683" s="202" t="s">
        <v>35</v>
      </c>
      <c r="D683" s="210" t="s">
        <v>182</v>
      </c>
      <c r="E683" s="24" t="s">
        <v>671</v>
      </c>
      <c r="F683" s="86">
        <v>107</v>
      </c>
      <c r="G683" s="80">
        <v>0</v>
      </c>
      <c r="H683" s="204"/>
      <c r="I683" s="204"/>
      <c r="J683" s="204"/>
      <c r="K683" s="204"/>
      <c r="L683" s="80">
        <v>0</v>
      </c>
      <c r="M683" s="203"/>
      <c r="N683" s="52">
        <v>0</v>
      </c>
      <c r="O683" s="204"/>
      <c r="P683" s="204"/>
      <c r="Q683" s="11">
        <v>7.2415792896999998</v>
      </c>
      <c r="R683" s="204"/>
      <c r="S683" s="204"/>
      <c r="T683" s="53">
        <v>9.9562499999999989</v>
      </c>
      <c r="U683" s="204"/>
      <c r="V683" s="204"/>
      <c r="W683" s="11">
        <v>7.2484951775699997</v>
      </c>
      <c r="X683" s="204"/>
      <c r="Y683" s="204"/>
      <c r="Z683" s="53">
        <v>9.9649999999999999</v>
      </c>
      <c r="AA683" s="204"/>
      <c r="AB683" s="204"/>
      <c r="AC683" s="204"/>
      <c r="AD683" s="204"/>
      <c r="AE683" s="204"/>
      <c r="AF683" s="9">
        <v>3.497837122037351</v>
      </c>
      <c r="AG683" s="9">
        <v>749</v>
      </c>
      <c r="AH683" s="9">
        <v>0.39718596156183661</v>
      </c>
      <c r="AI683" s="9">
        <v>14</v>
      </c>
      <c r="AJ683" s="9">
        <v>2.658445945945946</v>
      </c>
      <c r="AK683" s="9" t="s">
        <v>248</v>
      </c>
      <c r="AL683" s="9">
        <v>107</v>
      </c>
      <c r="AM683" s="9">
        <v>3.497837122037351</v>
      </c>
      <c r="AN683" s="9">
        <v>3.5607769423558899</v>
      </c>
      <c r="AO683" s="73">
        <v>0</v>
      </c>
      <c r="AP683" s="80">
        <v>0</v>
      </c>
      <c r="AQ683" s="80">
        <v>0</v>
      </c>
      <c r="AR683" s="224">
        <v>214</v>
      </c>
      <c r="AS683" s="224" t="s">
        <v>248</v>
      </c>
      <c r="AT683" s="11">
        <v>8180.2749999999996</v>
      </c>
      <c r="AU683" s="11">
        <v>0</v>
      </c>
      <c r="AV683" s="11">
        <v>0</v>
      </c>
      <c r="AW683" s="11">
        <v>214</v>
      </c>
      <c r="AX683" s="203" t="s">
        <v>248</v>
      </c>
      <c r="AY683" s="235" t="s">
        <v>248</v>
      </c>
      <c r="AZ683" s="138">
        <v>71578</v>
      </c>
      <c r="BA683" s="188" t="s">
        <v>248</v>
      </c>
      <c r="BB683" s="203" t="s">
        <v>248</v>
      </c>
      <c r="BC683" s="158" t="s">
        <v>248</v>
      </c>
      <c r="BD683" s="217" t="s">
        <v>61</v>
      </c>
      <c r="BE683" s="201" t="s">
        <v>62</v>
      </c>
      <c r="BF683" s="201" t="s">
        <v>63</v>
      </c>
      <c r="BG683" s="201" t="s">
        <v>196</v>
      </c>
      <c r="BH683" s="455" t="s">
        <v>511</v>
      </c>
      <c r="BI683" s="218" t="s">
        <v>66</v>
      </c>
      <c r="BJ683" s="370">
        <v>214</v>
      </c>
      <c r="BK683" s="370">
        <v>7</v>
      </c>
      <c r="BL683" s="219" t="s">
        <v>65</v>
      </c>
      <c r="BM683" s="52"/>
      <c r="BN683" s="218" t="s">
        <v>343</v>
      </c>
      <c r="BO683" s="217" t="s">
        <v>53</v>
      </c>
      <c r="BP683" s="201" t="s">
        <v>704</v>
      </c>
      <c r="BQ683" s="52" t="s">
        <v>714</v>
      </c>
    </row>
    <row r="684" spans="1:69" ht="16.5" thickBot="1">
      <c r="A684" s="207" t="s">
        <v>37</v>
      </c>
      <c r="B684" s="208" t="s">
        <v>40</v>
      </c>
      <c r="C684" s="202" t="s">
        <v>35</v>
      </c>
      <c r="D684" s="210" t="s">
        <v>182</v>
      </c>
      <c r="E684" s="24" t="s">
        <v>671</v>
      </c>
      <c r="F684" s="86">
        <v>109</v>
      </c>
      <c r="G684" s="80">
        <v>0</v>
      </c>
      <c r="H684" s="204"/>
      <c r="I684" s="204"/>
      <c r="J684" s="204"/>
      <c r="K684" s="204"/>
      <c r="L684" s="80">
        <v>0</v>
      </c>
      <c r="M684" s="203"/>
      <c r="N684" s="52">
        <v>0</v>
      </c>
      <c r="O684" s="204"/>
      <c r="P684" s="204"/>
      <c r="Q684" s="11">
        <v>6.9501833852999999</v>
      </c>
      <c r="R684" s="204"/>
      <c r="S684" s="204"/>
      <c r="T684" s="53">
        <v>8.8874999999999993</v>
      </c>
      <c r="U684" s="204"/>
      <c r="V684" s="204"/>
      <c r="W684" s="11">
        <v>7.0389722752293</v>
      </c>
      <c r="X684" s="204"/>
      <c r="Y684" s="204"/>
      <c r="Z684" s="53">
        <v>8.4774999999999991</v>
      </c>
      <c r="AA684" s="204"/>
      <c r="AB684" s="204"/>
      <c r="AC684" s="204"/>
      <c r="AD684" s="204"/>
      <c r="AE684" s="204"/>
      <c r="AF684" s="9">
        <v>3.4449563132253145</v>
      </c>
      <c r="AG684" s="9">
        <v>763</v>
      </c>
      <c r="AH684" s="9">
        <v>0.46543623765460179</v>
      </c>
      <c r="AI684" s="9">
        <v>29</v>
      </c>
      <c r="AJ684" s="9">
        <v>2.54197247706422</v>
      </c>
      <c r="AK684" s="9" t="s">
        <v>248</v>
      </c>
      <c r="AL684" s="9">
        <v>107</v>
      </c>
      <c r="AM684" s="9">
        <v>3.4487716963835484</v>
      </c>
      <c r="AN684" s="9">
        <v>3.5676328502415457</v>
      </c>
      <c r="AO684" s="73">
        <v>0</v>
      </c>
      <c r="AP684" s="80">
        <v>0</v>
      </c>
      <c r="AQ684" s="80">
        <v>0</v>
      </c>
      <c r="AR684" s="224">
        <v>218</v>
      </c>
      <c r="AS684" s="224" t="s">
        <v>248</v>
      </c>
      <c r="AT684" s="11">
        <v>8312.2180000000008</v>
      </c>
      <c r="AU684" s="11">
        <v>1.5489999999999999</v>
      </c>
      <c r="AV684" s="11">
        <v>0</v>
      </c>
      <c r="AW684" s="11">
        <v>218</v>
      </c>
      <c r="AX684" s="203" t="s">
        <v>248</v>
      </c>
      <c r="AY684" s="235" t="s">
        <v>248</v>
      </c>
      <c r="AZ684" s="138">
        <v>71578</v>
      </c>
      <c r="BA684" s="188" t="s">
        <v>248</v>
      </c>
      <c r="BB684" s="203" t="s">
        <v>248</v>
      </c>
      <c r="BC684" s="158" t="s">
        <v>248</v>
      </c>
      <c r="BD684" s="217" t="s">
        <v>61</v>
      </c>
      <c r="BE684" s="201" t="s">
        <v>62</v>
      </c>
      <c r="BF684" s="201" t="s">
        <v>63</v>
      </c>
      <c r="BG684" s="201" t="s">
        <v>196</v>
      </c>
      <c r="BH684" s="456" t="s">
        <v>511</v>
      </c>
      <c r="BI684" s="218" t="s">
        <v>67</v>
      </c>
      <c r="BJ684" s="370">
        <v>214</v>
      </c>
      <c r="BK684" s="370">
        <v>3</v>
      </c>
      <c r="BL684" s="219" t="s">
        <v>65</v>
      </c>
      <c r="BM684" s="52"/>
      <c r="BN684" s="218" t="s">
        <v>343</v>
      </c>
      <c r="BO684" s="217" t="s">
        <v>53</v>
      </c>
      <c r="BP684" s="201" t="s">
        <v>704</v>
      </c>
      <c r="BQ684" s="52" t="s">
        <v>714</v>
      </c>
    </row>
    <row r="685" spans="1:69" ht="16.5" thickBot="1">
      <c r="A685" s="207" t="s">
        <v>37</v>
      </c>
      <c r="B685" s="208" t="s">
        <v>40</v>
      </c>
      <c r="C685" s="202" t="s">
        <v>35</v>
      </c>
      <c r="D685" s="210" t="s">
        <v>182</v>
      </c>
      <c r="E685" s="24" t="s">
        <v>671</v>
      </c>
      <c r="F685" s="86">
        <v>46</v>
      </c>
      <c r="G685" s="80">
        <v>0</v>
      </c>
      <c r="H685" s="204"/>
      <c r="I685" s="204"/>
      <c r="J685" s="204"/>
      <c r="K685" s="204"/>
      <c r="L685" s="80">
        <v>0</v>
      </c>
      <c r="M685" s="203"/>
      <c r="N685" s="52">
        <v>0</v>
      </c>
      <c r="O685" s="204"/>
      <c r="P685" s="204"/>
      <c r="Q685" s="11">
        <v>7.7981303477999999</v>
      </c>
      <c r="R685" s="204"/>
      <c r="S685" s="204"/>
      <c r="T685" s="53">
        <v>9.4249999999999989</v>
      </c>
      <c r="U685" s="204"/>
      <c r="V685" s="204"/>
      <c r="W685" s="11">
        <v>7.9498042826085999</v>
      </c>
      <c r="X685" s="204"/>
      <c r="Y685" s="204"/>
      <c r="Z685" s="53">
        <v>9.4699999999999989</v>
      </c>
      <c r="AA685" s="204"/>
      <c r="AB685" s="204"/>
      <c r="AC685" s="204"/>
      <c r="AD685" s="204"/>
      <c r="AE685" s="204"/>
      <c r="AF685" s="9">
        <v>2.9186378713462044</v>
      </c>
      <c r="AG685" s="9">
        <v>322</v>
      </c>
      <c r="AH685" s="9">
        <v>0.41738826082621977</v>
      </c>
      <c r="AI685" s="9">
        <v>42</v>
      </c>
      <c r="AJ685" s="9">
        <v>2.0534482758620691</v>
      </c>
      <c r="AK685" s="9" t="s">
        <v>248</v>
      </c>
      <c r="AL685" s="9">
        <v>0</v>
      </c>
      <c r="AM685" s="9"/>
      <c r="AN685" s="9"/>
      <c r="AO685" s="73">
        <v>0</v>
      </c>
      <c r="AP685" s="80">
        <v>0</v>
      </c>
      <c r="AQ685" s="80">
        <v>0</v>
      </c>
      <c r="AR685" s="224">
        <v>92</v>
      </c>
      <c r="AS685" s="224" t="s">
        <v>248</v>
      </c>
      <c r="AT685" s="11">
        <v>3397.1950000000002</v>
      </c>
      <c r="AU685" s="11">
        <v>125.712</v>
      </c>
      <c r="AV685" s="11">
        <v>0</v>
      </c>
      <c r="AW685" s="11">
        <v>92</v>
      </c>
      <c r="AX685" s="203" t="s">
        <v>248</v>
      </c>
      <c r="AY685" s="235" t="s">
        <v>248</v>
      </c>
      <c r="AZ685" s="138">
        <v>71578</v>
      </c>
      <c r="BA685" s="188" t="s">
        <v>248</v>
      </c>
      <c r="BB685" s="203" t="s">
        <v>248</v>
      </c>
      <c r="BC685" s="158" t="s">
        <v>248</v>
      </c>
      <c r="BD685" s="217" t="s">
        <v>61</v>
      </c>
      <c r="BE685" s="201" t="s">
        <v>62</v>
      </c>
      <c r="BF685" s="201" t="s">
        <v>63</v>
      </c>
      <c r="BG685" s="201" t="s">
        <v>196</v>
      </c>
      <c r="BH685" s="456" t="s">
        <v>511</v>
      </c>
      <c r="BI685" s="218" t="s">
        <v>68</v>
      </c>
      <c r="BJ685" s="370">
        <v>214</v>
      </c>
      <c r="BK685" s="370">
        <v>4</v>
      </c>
      <c r="BL685" s="219" t="s">
        <v>65</v>
      </c>
      <c r="BM685" s="52"/>
      <c r="BN685" s="218" t="s">
        <v>343</v>
      </c>
      <c r="BO685" s="217" t="s">
        <v>53</v>
      </c>
      <c r="BP685" s="201" t="s">
        <v>704</v>
      </c>
      <c r="BQ685" s="52" t="s">
        <v>714</v>
      </c>
    </row>
    <row r="686" spans="1:69" ht="16.5" thickBot="1">
      <c r="A686" s="207" t="s">
        <v>37</v>
      </c>
      <c r="B686" s="208" t="s">
        <v>40</v>
      </c>
      <c r="C686" s="202" t="s">
        <v>35</v>
      </c>
      <c r="D686" s="210" t="s">
        <v>182</v>
      </c>
      <c r="E686" s="24" t="s">
        <v>601</v>
      </c>
      <c r="F686" s="86">
        <v>116</v>
      </c>
      <c r="G686" s="80">
        <v>0</v>
      </c>
      <c r="H686" s="204"/>
      <c r="I686" s="204"/>
      <c r="J686" s="204"/>
      <c r="K686" s="204"/>
      <c r="L686" s="80">
        <v>0</v>
      </c>
      <c r="M686" s="203"/>
      <c r="N686" s="52">
        <v>1</v>
      </c>
      <c r="O686" s="204"/>
      <c r="P686" s="204"/>
      <c r="Q686" s="11">
        <v>5.0985946121000003</v>
      </c>
      <c r="R686" s="204"/>
      <c r="S686" s="204"/>
      <c r="T686" s="53">
        <v>5.6499999999999986</v>
      </c>
      <c r="U686" s="204"/>
      <c r="V686" s="204"/>
      <c r="W686" s="11">
        <v>4.8466807068964997</v>
      </c>
      <c r="X686" s="204"/>
      <c r="Y686" s="204"/>
      <c r="Z686" s="53">
        <v>5.4799999999999995</v>
      </c>
      <c r="AA686" s="204"/>
      <c r="AB686" s="204"/>
      <c r="AC686" s="204"/>
      <c r="AD686" s="204"/>
      <c r="AE686" s="204"/>
      <c r="AF686" s="9">
        <v>3.6978757957494044</v>
      </c>
      <c r="AG686" s="9">
        <v>812</v>
      </c>
      <c r="AH686" s="9">
        <v>0.45443923828139871</v>
      </c>
      <c r="AI686" s="9">
        <v>23</v>
      </c>
      <c r="AJ686" s="9">
        <v>2.7095238095238097</v>
      </c>
      <c r="AK686" s="9" t="s">
        <v>248</v>
      </c>
      <c r="AL686" s="9">
        <v>115</v>
      </c>
      <c r="AM686" s="9">
        <v>3.6978757957494044</v>
      </c>
      <c r="AN686" s="9">
        <v>3.7148014440433212</v>
      </c>
      <c r="AO686" s="73">
        <v>0</v>
      </c>
      <c r="AP686" s="80">
        <v>0</v>
      </c>
      <c r="AQ686" s="80">
        <v>0</v>
      </c>
      <c r="AR686" s="224">
        <v>232</v>
      </c>
      <c r="AS686" s="224" t="s">
        <v>248</v>
      </c>
      <c r="AT686" s="11">
        <v>8795.6640000000007</v>
      </c>
      <c r="AU686" s="11">
        <v>0</v>
      </c>
      <c r="AV686" s="11">
        <v>0</v>
      </c>
      <c r="AW686" s="11">
        <v>232</v>
      </c>
      <c r="AX686" s="203" t="s">
        <v>248</v>
      </c>
      <c r="AY686" s="235" t="s">
        <v>248</v>
      </c>
      <c r="AZ686" s="138">
        <v>30869</v>
      </c>
      <c r="BA686" s="188" t="s">
        <v>248</v>
      </c>
      <c r="BB686" s="203" t="s">
        <v>248</v>
      </c>
      <c r="BC686" s="158" t="s">
        <v>248</v>
      </c>
      <c r="BD686" s="217" t="s">
        <v>61</v>
      </c>
      <c r="BE686" s="201" t="s">
        <v>62</v>
      </c>
      <c r="BF686" s="201" t="s">
        <v>63</v>
      </c>
      <c r="BG686" s="201" t="s">
        <v>196</v>
      </c>
      <c r="BH686" s="456" t="s">
        <v>513</v>
      </c>
      <c r="BI686" s="218" t="s">
        <v>64</v>
      </c>
      <c r="BJ686" s="370">
        <v>214</v>
      </c>
      <c r="BK686" s="370">
        <v>1</v>
      </c>
      <c r="BL686" s="219" t="s">
        <v>65</v>
      </c>
      <c r="BM686" s="52"/>
      <c r="BN686" s="218" t="s">
        <v>343</v>
      </c>
      <c r="BO686" s="217" t="s">
        <v>707</v>
      </c>
      <c r="BP686" s="201" t="s">
        <v>680</v>
      </c>
      <c r="BQ686" s="52" t="s">
        <v>714</v>
      </c>
    </row>
    <row r="687" spans="1:69" ht="16.5" thickBot="1">
      <c r="A687" s="207" t="s">
        <v>37</v>
      </c>
      <c r="B687" s="208" t="s">
        <v>40</v>
      </c>
      <c r="C687" s="202" t="s">
        <v>35</v>
      </c>
      <c r="D687" s="210" t="s">
        <v>182</v>
      </c>
      <c r="E687" s="24" t="s">
        <v>601</v>
      </c>
      <c r="F687" s="86">
        <v>77</v>
      </c>
      <c r="G687" s="80">
        <v>1</v>
      </c>
      <c r="H687" s="204"/>
      <c r="I687" s="204"/>
      <c r="J687" s="204"/>
      <c r="K687" s="204"/>
      <c r="L687" s="80">
        <v>0</v>
      </c>
      <c r="M687" s="203"/>
      <c r="N687" s="52">
        <v>0</v>
      </c>
      <c r="O687" s="204"/>
      <c r="P687" s="204"/>
      <c r="Q687" s="11">
        <v>6.9090525263</v>
      </c>
      <c r="R687" s="204"/>
      <c r="S687" s="204"/>
      <c r="T687" s="53">
        <v>8.6000000000000014</v>
      </c>
      <c r="U687" s="204"/>
      <c r="V687" s="204"/>
      <c r="W687" s="11">
        <v>6.7936709210526001</v>
      </c>
      <c r="X687" s="204"/>
      <c r="Y687" s="204"/>
      <c r="Z687" s="53">
        <v>8.7750000000000004</v>
      </c>
      <c r="AA687" s="204"/>
      <c r="AB687" s="204"/>
      <c r="AC687" s="204"/>
      <c r="AD687" s="204"/>
      <c r="AE687" s="204"/>
      <c r="AF687" s="9">
        <v>3.3794956209889633</v>
      </c>
      <c r="AG687" s="9">
        <v>531</v>
      </c>
      <c r="AH687" s="9">
        <v>0.5241833156301654</v>
      </c>
      <c r="AI687" s="9">
        <v>38</v>
      </c>
      <c r="AJ687" s="9">
        <v>2.3210937500000002</v>
      </c>
      <c r="AK687" s="9" t="s">
        <v>248</v>
      </c>
      <c r="AL687" s="9">
        <v>76</v>
      </c>
      <c r="AM687" s="9">
        <v>3.3794956209889633</v>
      </c>
      <c r="AN687" s="9">
        <v>3.522373540856031</v>
      </c>
      <c r="AO687" s="73">
        <v>0</v>
      </c>
      <c r="AP687" s="80">
        <v>0</v>
      </c>
      <c r="AQ687" s="80">
        <v>0</v>
      </c>
      <c r="AR687" s="224">
        <v>152</v>
      </c>
      <c r="AS687" s="224" t="s">
        <v>248</v>
      </c>
      <c r="AT687" s="11">
        <v>5790.0709999999999</v>
      </c>
      <c r="AU687" s="11">
        <v>0</v>
      </c>
      <c r="AV687" s="11">
        <v>0</v>
      </c>
      <c r="AW687" s="11">
        <v>152</v>
      </c>
      <c r="AX687" s="203" t="s">
        <v>248</v>
      </c>
      <c r="AY687" s="235" t="s">
        <v>248</v>
      </c>
      <c r="AZ687" s="138">
        <v>30869</v>
      </c>
      <c r="BA687" s="188" t="s">
        <v>248</v>
      </c>
      <c r="BB687" s="203" t="s">
        <v>248</v>
      </c>
      <c r="BC687" s="158" t="s">
        <v>248</v>
      </c>
      <c r="BD687" s="217" t="s">
        <v>61</v>
      </c>
      <c r="BE687" s="201" t="s">
        <v>62</v>
      </c>
      <c r="BF687" s="201" t="s">
        <v>63</v>
      </c>
      <c r="BG687" s="201" t="s">
        <v>196</v>
      </c>
      <c r="BH687" s="456" t="s">
        <v>513</v>
      </c>
      <c r="BI687" s="218" t="s">
        <v>66</v>
      </c>
      <c r="BJ687" s="370">
        <v>214</v>
      </c>
      <c r="BK687" s="370">
        <v>7</v>
      </c>
      <c r="BL687" s="219" t="s">
        <v>65</v>
      </c>
      <c r="BM687" s="52"/>
      <c r="BN687" s="218" t="s">
        <v>343</v>
      </c>
      <c r="BO687" s="217" t="s">
        <v>707</v>
      </c>
      <c r="BP687" s="201" t="s">
        <v>680</v>
      </c>
      <c r="BQ687" s="52" t="s">
        <v>714</v>
      </c>
    </row>
    <row r="688" spans="1:69" ht="16.5" thickBot="1">
      <c r="A688" s="207" t="s">
        <v>37</v>
      </c>
      <c r="B688" s="208" t="s">
        <v>40</v>
      </c>
      <c r="C688" s="202" t="s">
        <v>35</v>
      </c>
      <c r="D688" s="210" t="s">
        <v>182</v>
      </c>
      <c r="E688" s="24" t="s">
        <v>601</v>
      </c>
      <c r="F688" s="86">
        <v>111</v>
      </c>
      <c r="G688" s="80">
        <v>1</v>
      </c>
      <c r="H688" s="204"/>
      <c r="I688" s="204"/>
      <c r="J688" s="204"/>
      <c r="K688" s="204"/>
      <c r="L688" s="80">
        <v>0</v>
      </c>
      <c r="M688" s="203"/>
      <c r="N688" s="52">
        <v>0</v>
      </c>
      <c r="O688" s="204"/>
      <c r="P688" s="204"/>
      <c r="Q688" s="11">
        <v>7.2090906454999999</v>
      </c>
      <c r="R688" s="204"/>
      <c r="S688" s="204"/>
      <c r="T688" s="53">
        <v>8.90625</v>
      </c>
      <c r="U688" s="204"/>
      <c r="V688" s="204"/>
      <c r="W688" s="11">
        <v>7.2627270272726996</v>
      </c>
      <c r="X688" s="204"/>
      <c r="Y688" s="204"/>
      <c r="Z688" s="53">
        <v>8.75</v>
      </c>
      <c r="AA688" s="204"/>
      <c r="AB688" s="204"/>
      <c r="AC688" s="204"/>
      <c r="AD688" s="204"/>
      <c r="AE688" s="204"/>
      <c r="AF688" s="9">
        <v>3.5584026078125097</v>
      </c>
      <c r="AG688" s="9">
        <v>770</v>
      </c>
      <c r="AH688" s="9">
        <v>0.40523319151635062</v>
      </c>
      <c r="AI688" s="9">
        <v>15</v>
      </c>
      <c r="AJ688" s="9">
        <v>2.6807692307692306</v>
      </c>
      <c r="AK688" s="9" t="s">
        <v>248</v>
      </c>
      <c r="AL688" s="9">
        <v>109</v>
      </c>
      <c r="AM688" s="9">
        <v>3.5659895258837255</v>
      </c>
      <c r="AN688" s="9">
        <v>3.6268898488120951</v>
      </c>
      <c r="AO688" s="73">
        <v>0</v>
      </c>
      <c r="AP688" s="80">
        <v>0</v>
      </c>
      <c r="AQ688" s="80">
        <v>0</v>
      </c>
      <c r="AR688" s="224">
        <v>220</v>
      </c>
      <c r="AS688" s="224" t="s">
        <v>248</v>
      </c>
      <c r="AT688" s="11">
        <v>8422.6419999999998</v>
      </c>
      <c r="AU688" s="11">
        <v>0</v>
      </c>
      <c r="AV688" s="11">
        <v>0</v>
      </c>
      <c r="AW688" s="11">
        <v>220</v>
      </c>
      <c r="AX688" s="203" t="s">
        <v>248</v>
      </c>
      <c r="AY688" s="235" t="s">
        <v>248</v>
      </c>
      <c r="AZ688" s="138">
        <v>30869</v>
      </c>
      <c r="BA688" s="188" t="s">
        <v>248</v>
      </c>
      <c r="BB688" s="203" t="s">
        <v>248</v>
      </c>
      <c r="BC688" s="158" t="s">
        <v>248</v>
      </c>
      <c r="BD688" s="217" t="s">
        <v>61</v>
      </c>
      <c r="BE688" s="201" t="s">
        <v>62</v>
      </c>
      <c r="BF688" s="201" t="s">
        <v>63</v>
      </c>
      <c r="BG688" s="201" t="s">
        <v>196</v>
      </c>
      <c r="BH688" s="456" t="s">
        <v>513</v>
      </c>
      <c r="BI688" s="218" t="s">
        <v>67</v>
      </c>
      <c r="BJ688" s="370">
        <v>214</v>
      </c>
      <c r="BK688" s="370">
        <v>3</v>
      </c>
      <c r="BL688" s="219" t="s">
        <v>65</v>
      </c>
      <c r="BM688" s="52"/>
      <c r="BN688" s="218" t="s">
        <v>343</v>
      </c>
      <c r="BO688" s="217" t="s">
        <v>707</v>
      </c>
      <c r="BP688" s="201" t="s">
        <v>680</v>
      </c>
      <c r="BQ688" s="52" t="s">
        <v>714</v>
      </c>
    </row>
    <row r="689" spans="1:69" ht="16.5" thickBot="1">
      <c r="A689" s="207" t="s">
        <v>37</v>
      </c>
      <c r="B689" s="208" t="s">
        <v>40</v>
      </c>
      <c r="C689" s="202" t="s">
        <v>35</v>
      </c>
      <c r="D689" s="210" t="s">
        <v>182</v>
      </c>
      <c r="E689" s="24" t="s">
        <v>601</v>
      </c>
      <c r="F689" s="86"/>
      <c r="G689" s="80"/>
      <c r="H689" s="204"/>
      <c r="I689" s="204"/>
      <c r="J689" s="204"/>
      <c r="K689" s="204"/>
      <c r="L689" s="80"/>
      <c r="M689" s="203"/>
      <c r="N689" s="52"/>
      <c r="O689" s="204"/>
      <c r="P689" s="204"/>
      <c r="Q689" s="11"/>
      <c r="R689" s="204"/>
      <c r="S689" s="204"/>
      <c r="T689" s="53"/>
      <c r="U689" s="204"/>
      <c r="V689" s="204"/>
      <c r="W689" s="11"/>
      <c r="X689" s="204"/>
      <c r="Y689" s="204"/>
      <c r="Z689" s="53"/>
      <c r="AA689" s="204"/>
      <c r="AB689" s="204"/>
      <c r="AC689" s="204"/>
      <c r="AD689" s="204"/>
      <c r="AE689" s="204"/>
      <c r="AF689" s="9"/>
      <c r="AG689" s="9"/>
      <c r="AH689" s="9"/>
      <c r="AI689" s="9"/>
      <c r="AJ689" s="9"/>
      <c r="AK689" s="9" t="s">
        <v>248</v>
      </c>
      <c r="AL689" s="9">
        <v>0</v>
      </c>
      <c r="AM689" s="9"/>
      <c r="AN689" s="9"/>
      <c r="AO689" s="73"/>
      <c r="AP689" s="80"/>
      <c r="AQ689" s="80"/>
      <c r="AR689" s="224"/>
      <c r="AS689" s="224" t="s">
        <v>248</v>
      </c>
      <c r="AT689" s="11"/>
      <c r="AU689" s="11"/>
      <c r="AV689" s="11"/>
      <c r="AW689" s="11"/>
      <c r="AX689" s="203" t="s">
        <v>248</v>
      </c>
      <c r="AY689" s="235" t="s">
        <v>248</v>
      </c>
      <c r="AZ689" s="138">
        <v>30869</v>
      </c>
      <c r="BA689" s="188" t="s">
        <v>248</v>
      </c>
      <c r="BB689" s="203" t="s">
        <v>248</v>
      </c>
      <c r="BC689" s="158" t="s">
        <v>248</v>
      </c>
      <c r="BD689" s="217" t="s">
        <v>61</v>
      </c>
      <c r="BE689" s="201" t="s">
        <v>62</v>
      </c>
      <c r="BF689" s="201" t="s">
        <v>63</v>
      </c>
      <c r="BG689" s="201" t="s">
        <v>196</v>
      </c>
      <c r="BH689" s="456" t="s">
        <v>513</v>
      </c>
      <c r="BI689" s="218" t="s">
        <v>68</v>
      </c>
      <c r="BJ689" s="370">
        <v>214</v>
      </c>
      <c r="BK689" s="370">
        <v>4</v>
      </c>
      <c r="BL689" s="219" t="s">
        <v>65</v>
      </c>
      <c r="BM689" s="52"/>
      <c r="BN689" s="218" t="s">
        <v>343</v>
      </c>
      <c r="BO689" s="217" t="s">
        <v>707</v>
      </c>
      <c r="BP689" s="201" t="s">
        <v>680</v>
      </c>
      <c r="BQ689" s="52" t="s">
        <v>714</v>
      </c>
    </row>
    <row r="690" spans="1:69" ht="16.5" thickBot="1">
      <c r="A690" s="207" t="s">
        <v>37</v>
      </c>
      <c r="B690" s="208" t="s">
        <v>40</v>
      </c>
      <c r="C690" s="202" t="s">
        <v>35</v>
      </c>
      <c r="D690" s="210" t="s">
        <v>182</v>
      </c>
      <c r="E690" s="24" t="s">
        <v>489</v>
      </c>
      <c r="F690" s="86">
        <v>44</v>
      </c>
      <c r="G690" s="80">
        <v>0</v>
      </c>
      <c r="H690" s="204"/>
      <c r="I690" s="204"/>
      <c r="J690" s="204"/>
      <c r="K690" s="204"/>
      <c r="L690" s="80">
        <v>0</v>
      </c>
      <c r="M690" s="203"/>
      <c r="N690" s="52">
        <v>0</v>
      </c>
      <c r="O690" s="204"/>
      <c r="P690" s="204"/>
      <c r="Q690" s="11">
        <v>5.5678404544999998</v>
      </c>
      <c r="R690" s="204"/>
      <c r="S690" s="204"/>
      <c r="T690" s="53">
        <v>6.4857142857142858</v>
      </c>
      <c r="U690" s="204"/>
      <c r="V690" s="204"/>
      <c r="W690" s="11">
        <v>5.5377039090908999</v>
      </c>
      <c r="X690" s="204"/>
      <c r="Y690" s="204"/>
      <c r="Z690" s="53">
        <v>6.4857142857142858</v>
      </c>
      <c r="AA690" s="204"/>
      <c r="AB690" s="204"/>
      <c r="AC690" s="204"/>
      <c r="AD690" s="204"/>
      <c r="AE690" s="204"/>
      <c r="AF690" s="9">
        <v>3.3257251132876333</v>
      </c>
      <c r="AG690" s="9">
        <v>307</v>
      </c>
      <c r="AH690" s="9">
        <v>0.40742611613623275</v>
      </c>
      <c r="AI690" s="9">
        <v>11</v>
      </c>
      <c r="AJ690" s="9">
        <v>2.5494318181818181</v>
      </c>
      <c r="AK690" s="9" t="s">
        <v>248</v>
      </c>
      <c r="AL690" s="9">
        <v>44</v>
      </c>
      <c r="AM690" s="9">
        <v>3.3257251132876333</v>
      </c>
      <c r="AN690" s="9">
        <v>3.3594890510948905</v>
      </c>
      <c r="AO690" s="73">
        <v>0</v>
      </c>
      <c r="AP690" s="80">
        <v>0</v>
      </c>
      <c r="AQ690" s="80">
        <v>0</v>
      </c>
      <c r="AR690" s="224">
        <v>88</v>
      </c>
      <c r="AS690" s="224" t="s">
        <v>248</v>
      </c>
      <c r="AT690" s="11">
        <v>3136.4789999999998</v>
      </c>
      <c r="AU690" s="11">
        <v>0</v>
      </c>
      <c r="AV690" s="11">
        <v>0</v>
      </c>
      <c r="AW690" s="11">
        <v>88</v>
      </c>
      <c r="AX690" s="158" t="s">
        <v>248</v>
      </c>
      <c r="AY690" s="235" t="s">
        <v>248</v>
      </c>
      <c r="AZ690" s="138">
        <v>12871</v>
      </c>
      <c r="BA690" s="188" t="s">
        <v>248</v>
      </c>
      <c r="BB690" s="203" t="s">
        <v>248</v>
      </c>
      <c r="BC690" s="158" t="s">
        <v>248</v>
      </c>
      <c r="BD690" s="217" t="s">
        <v>61</v>
      </c>
      <c r="BE690" s="201" t="s">
        <v>62</v>
      </c>
      <c r="BF690" s="201" t="s">
        <v>63</v>
      </c>
      <c r="BG690" s="201" t="s">
        <v>196</v>
      </c>
      <c r="BH690" s="456" t="s">
        <v>712</v>
      </c>
      <c r="BI690" s="218" t="s">
        <v>64</v>
      </c>
      <c r="BJ690" s="370">
        <v>214</v>
      </c>
      <c r="BK690" s="370">
        <v>1</v>
      </c>
      <c r="BL690" s="219" t="s">
        <v>65</v>
      </c>
      <c r="BM690" s="52"/>
      <c r="BN690" s="218" t="s">
        <v>343</v>
      </c>
      <c r="BO690" s="217" t="s">
        <v>346</v>
      </c>
      <c r="BP690" s="201" t="s">
        <v>685</v>
      </c>
      <c r="BQ690" s="52" t="s">
        <v>718</v>
      </c>
    </row>
    <row r="691" spans="1:69" ht="16.5" thickBot="1">
      <c r="A691" s="207" t="s">
        <v>37</v>
      </c>
      <c r="B691" s="208" t="s">
        <v>40</v>
      </c>
      <c r="C691" s="202" t="s">
        <v>35</v>
      </c>
      <c r="D691" s="210" t="s">
        <v>182</v>
      </c>
      <c r="E691" s="24" t="s">
        <v>489</v>
      </c>
      <c r="F691" s="86">
        <v>44</v>
      </c>
      <c r="G691" s="80">
        <v>0</v>
      </c>
      <c r="H691" s="204"/>
      <c r="I691" s="204"/>
      <c r="J691" s="204"/>
      <c r="K691" s="204"/>
      <c r="L691" s="80">
        <v>0</v>
      </c>
      <c r="M691" s="203"/>
      <c r="N691" s="52">
        <v>0</v>
      </c>
      <c r="O691" s="204"/>
      <c r="P691" s="204"/>
      <c r="Q691" s="11">
        <v>5.9891814544999997</v>
      </c>
      <c r="R691" s="204"/>
      <c r="S691" s="204"/>
      <c r="T691" s="53">
        <v>6.9749999999999996</v>
      </c>
      <c r="U691" s="204"/>
      <c r="V691" s="204"/>
      <c r="W691" s="11">
        <v>6.0424313181817997</v>
      </c>
      <c r="X691" s="204"/>
      <c r="Y691" s="204"/>
      <c r="Z691" s="53">
        <v>6.9249999999999998</v>
      </c>
      <c r="AA691" s="204"/>
      <c r="AB691" s="204"/>
      <c r="AC691" s="204"/>
      <c r="AD691" s="204"/>
      <c r="AE691" s="204"/>
      <c r="AF691" s="9">
        <v>2.4571428592242892</v>
      </c>
      <c r="AG691" s="9">
        <v>252</v>
      </c>
      <c r="AH691" s="9">
        <v>0.45795733962042945</v>
      </c>
      <c r="AI691" s="9">
        <v>148</v>
      </c>
      <c r="AJ691" s="9">
        <v>1.6425531914893616</v>
      </c>
      <c r="AK691" s="9" t="s">
        <v>248</v>
      </c>
      <c r="AL691" s="9">
        <v>0</v>
      </c>
      <c r="AM691" s="9"/>
      <c r="AN691" s="9"/>
      <c r="AO691" s="73">
        <v>0</v>
      </c>
      <c r="AP691" s="80">
        <v>0</v>
      </c>
      <c r="AQ691" s="80">
        <v>0</v>
      </c>
      <c r="AR691" s="224">
        <v>88</v>
      </c>
      <c r="AS691" s="224" t="s">
        <v>248</v>
      </c>
      <c r="AT691" s="11">
        <v>3136.4319999999998</v>
      </c>
      <c r="AU691" s="11">
        <v>0</v>
      </c>
      <c r="AV691" s="11">
        <v>0</v>
      </c>
      <c r="AW691" s="11">
        <v>88</v>
      </c>
      <c r="AX691" s="158" t="s">
        <v>248</v>
      </c>
      <c r="AY691" s="235" t="s">
        <v>248</v>
      </c>
      <c r="AZ691" s="138">
        <v>12871</v>
      </c>
      <c r="BA691" s="188" t="s">
        <v>248</v>
      </c>
      <c r="BB691" s="203" t="s">
        <v>248</v>
      </c>
      <c r="BC691" s="158" t="s">
        <v>248</v>
      </c>
      <c r="BD691" s="217" t="s">
        <v>61</v>
      </c>
      <c r="BE691" s="201" t="s">
        <v>62</v>
      </c>
      <c r="BF691" s="201" t="s">
        <v>63</v>
      </c>
      <c r="BG691" s="201" t="s">
        <v>196</v>
      </c>
      <c r="BH691" s="456" t="s">
        <v>712</v>
      </c>
      <c r="BI691" s="218" t="s">
        <v>66</v>
      </c>
      <c r="BJ691" s="370">
        <v>214</v>
      </c>
      <c r="BK691" s="370">
        <v>7</v>
      </c>
      <c r="BL691" s="219" t="s">
        <v>65</v>
      </c>
      <c r="BM691" s="52"/>
      <c r="BN691" s="218" t="s">
        <v>343</v>
      </c>
      <c r="BO691" s="217" t="s">
        <v>346</v>
      </c>
      <c r="BP691" s="201" t="s">
        <v>685</v>
      </c>
      <c r="BQ691" s="52" t="s">
        <v>718</v>
      </c>
    </row>
    <row r="692" spans="1:69" ht="16.5" thickBot="1">
      <c r="A692" s="207" t="s">
        <v>37</v>
      </c>
      <c r="B692" s="208" t="s">
        <v>40</v>
      </c>
      <c r="C692" s="202" t="s">
        <v>35</v>
      </c>
      <c r="D692" s="210" t="s">
        <v>182</v>
      </c>
      <c r="E692" s="24" t="s">
        <v>489</v>
      </c>
      <c r="F692" s="86">
        <v>45</v>
      </c>
      <c r="G692" s="80">
        <v>0</v>
      </c>
      <c r="H692" s="204"/>
      <c r="I692" s="204"/>
      <c r="J692" s="204"/>
      <c r="K692" s="204"/>
      <c r="L692" s="80">
        <v>0</v>
      </c>
      <c r="M692" s="203"/>
      <c r="N692" s="52">
        <v>0</v>
      </c>
      <c r="O692" s="204"/>
      <c r="P692" s="204"/>
      <c r="Q692" s="11">
        <v>6.8098663111000004</v>
      </c>
      <c r="R692" s="204"/>
      <c r="S692" s="204"/>
      <c r="T692" s="53">
        <v>7.979166666666667</v>
      </c>
      <c r="U692" s="204"/>
      <c r="V692" s="204"/>
      <c r="W692" s="11">
        <v>6.9000664666666003</v>
      </c>
      <c r="X692" s="204"/>
      <c r="Y692" s="204"/>
      <c r="Z692" s="53">
        <v>7.895833333333333</v>
      </c>
      <c r="AA692" s="204"/>
      <c r="AB692" s="204"/>
      <c r="AC692" s="204"/>
      <c r="AD692" s="204"/>
      <c r="AE692" s="204"/>
      <c r="AF692" s="9">
        <v>3.3496507867934207</v>
      </c>
      <c r="AG692" s="9">
        <v>315</v>
      </c>
      <c r="AH692" s="9">
        <v>0.50301386676383786</v>
      </c>
      <c r="AI692" s="9">
        <v>22</v>
      </c>
      <c r="AJ692" s="9">
        <v>2.3263888888888888</v>
      </c>
      <c r="AK692" s="9" t="s">
        <v>248</v>
      </c>
      <c r="AL692" s="9">
        <v>45</v>
      </c>
      <c r="AM692" s="9">
        <v>3.3496507867934207</v>
      </c>
      <c r="AN692" s="9">
        <v>3.4701086956521738</v>
      </c>
      <c r="AO692" s="73">
        <v>0</v>
      </c>
      <c r="AP692" s="80">
        <v>0</v>
      </c>
      <c r="AQ692" s="80">
        <v>0</v>
      </c>
      <c r="AR692" s="224">
        <v>90</v>
      </c>
      <c r="AS692" s="224" t="s">
        <v>248</v>
      </c>
      <c r="AT692" s="11">
        <v>3209.924</v>
      </c>
      <c r="AU692" s="11">
        <v>0</v>
      </c>
      <c r="AV692" s="11">
        <v>0</v>
      </c>
      <c r="AW692" s="11">
        <v>90</v>
      </c>
      <c r="AX692" s="158" t="s">
        <v>248</v>
      </c>
      <c r="AY692" s="235" t="s">
        <v>248</v>
      </c>
      <c r="AZ692" s="138">
        <v>12871</v>
      </c>
      <c r="BA692" s="188" t="s">
        <v>248</v>
      </c>
      <c r="BB692" s="203" t="s">
        <v>248</v>
      </c>
      <c r="BC692" s="158" t="s">
        <v>248</v>
      </c>
      <c r="BD692" s="217" t="s">
        <v>61</v>
      </c>
      <c r="BE692" s="201" t="s">
        <v>62</v>
      </c>
      <c r="BF692" s="201" t="s">
        <v>63</v>
      </c>
      <c r="BG692" s="201" t="s">
        <v>196</v>
      </c>
      <c r="BH692" s="456" t="s">
        <v>712</v>
      </c>
      <c r="BI692" s="218" t="s">
        <v>67</v>
      </c>
      <c r="BJ692" s="370">
        <v>214</v>
      </c>
      <c r="BK692" s="370">
        <v>3</v>
      </c>
      <c r="BL692" s="219" t="s">
        <v>65</v>
      </c>
      <c r="BM692" s="52"/>
      <c r="BN692" s="218" t="s">
        <v>343</v>
      </c>
      <c r="BO692" s="217" t="s">
        <v>346</v>
      </c>
      <c r="BP692" s="201" t="s">
        <v>685</v>
      </c>
      <c r="BQ692" s="52" t="s">
        <v>718</v>
      </c>
    </row>
    <row r="693" spans="1:69" ht="16.5" thickBot="1">
      <c r="A693" s="207" t="s">
        <v>37</v>
      </c>
      <c r="B693" s="208" t="s">
        <v>40</v>
      </c>
      <c r="C693" s="202" t="s">
        <v>35</v>
      </c>
      <c r="D693" s="210" t="s">
        <v>182</v>
      </c>
      <c r="E693" s="24" t="s">
        <v>489</v>
      </c>
      <c r="F693" s="86">
        <v>46</v>
      </c>
      <c r="G693" s="80">
        <v>0</v>
      </c>
      <c r="H693" s="204"/>
      <c r="I693" s="204"/>
      <c r="J693" s="204"/>
      <c r="K693" s="204"/>
      <c r="L693" s="80">
        <v>0</v>
      </c>
      <c r="M693" s="203"/>
      <c r="N693" s="52">
        <v>0</v>
      </c>
      <c r="O693" s="204"/>
      <c r="P693" s="204"/>
      <c r="Q693" s="11">
        <v>7.9409778913000002</v>
      </c>
      <c r="R693" s="204"/>
      <c r="S693" s="204"/>
      <c r="T693" s="53">
        <v>8.9699999999999989</v>
      </c>
      <c r="U693" s="204"/>
      <c r="V693" s="204"/>
      <c r="W693" s="11">
        <v>7.8288260434782</v>
      </c>
      <c r="X693" s="204"/>
      <c r="Y693" s="204"/>
      <c r="Z693" s="53">
        <v>8.9749999999999996</v>
      </c>
      <c r="AA693" s="204"/>
      <c r="AB693" s="204"/>
      <c r="AC693" s="204"/>
      <c r="AD693" s="204"/>
      <c r="AE693" s="204"/>
      <c r="AF693" s="9">
        <v>2.682981372620008</v>
      </c>
      <c r="AG693" s="9">
        <v>322</v>
      </c>
      <c r="AH693" s="9">
        <v>0.32019239683551731</v>
      </c>
      <c r="AI693" s="9">
        <v>85</v>
      </c>
      <c r="AJ693" s="9">
        <v>2.0344594594594594</v>
      </c>
      <c r="AK693" s="9" t="s">
        <v>248</v>
      </c>
      <c r="AL693" s="9">
        <v>0</v>
      </c>
      <c r="AM693" s="9"/>
      <c r="AN693" s="9"/>
      <c r="AO693" s="73">
        <v>0</v>
      </c>
      <c r="AP693" s="80">
        <v>0</v>
      </c>
      <c r="AQ693" s="80">
        <v>0</v>
      </c>
      <c r="AR693" s="224">
        <v>92</v>
      </c>
      <c r="AS693" s="224" t="s">
        <v>248</v>
      </c>
      <c r="AT693" s="11">
        <v>3280.5889999999999</v>
      </c>
      <c r="AU693" s="11">
        <v>0</v>
      </c>
      <c r="AV693" s="11">
        <v>0</v>
      </c>
      <c r="AW693" s="11">
        <v>92</v>
      </c>
      <c r="AX693" s="158" t="s">
        <v>248</v>
      </c>
      <c r="AY693" s="235" t="s">
        <v>248</v>
      </c>
      <c r="AZ693" s="138">
        <v>12871</v>
      </c>
      <c r="BA693" s="188" t="s">
        <v>248</v>
      </c>
      <c r="BB693" s="203" t="s">
        <v>248</v>
      </c>
      <c r="BC693" s="158" t="s">
        <v>248</v>
      </c>
      <c r="BD693" s="217" t="s">
        <v>61</v>
      </c>
      <c r="BE693" s="201" t="s">
        <v>62</v>
      </c>
      <c r="BF693" s="201" t="s">
        <v>63</v>
      </c>
      <c r="BG693" s="201" t="s">
        <v>196</v>
      </c>
      <c r="BH693" s="456" t="s">
        <v>712</v>
      </c>
      <c r="BI693" s="218" t="s">
        <v>68</v>
      </c>
      <c r="BJ693" s="370">
        <v>214</v>
      </c>
      <c r="BK693" s="370">
        <v>4</v>
      </c>
      <c r="BL693" s="219" t="s">
        <v>65</v>
      </c>
      <c r="BM693" s="52"/>
      <c r="BN693" s="218" t="s">
        <v>343</v>
      </c>
      <c r="BO693" s="217" t="s">
        <v>346</v>
      </c>
      <c r="BP693" s="201" t="s">
        <v>685</v>
      </c>
      <c r="BQ693" s="52" t="s">
        <v>718</v>
      </c>
    </row>
    <row r="694" spans="1:69" ht="16.5" thickBot="1">
      <c r="A694" s="207" t="s">
        <v>37</v>
      </c>
      <c r="B694" s="208" t="s">
        <v>40</v>
      </c>
      <c r="C694" s="202" t="s">
        <v>35</v>
      </c>
      <c r="D694" s="210" t="s">
        <v>182</v>
      </c>
      <c r="E694" s="24" t="s">
        <v>560</v>
      </c>
      <c r="F694" s="86">
        <v>81</v>
      </c>
      <c r="G694" s="80">
        <v>0</v>
      </c>
      <c r="H694" s="204"/>
      <c r="I694" s="204"/>
      <c r="J694" s="204"/>
      <c r="K694" s="204"/>
      <c r="L694" s="80">
        <v>0</v>
      </c>
      <c r="M694" s="203"/>
      <c r="N694" s="52">
        <v>0</v>
      </c>
      <c r="O694" s="204"/>
      <c r="P694" s="204"/>
      <c r="Q694" s="11">
        <v>5.6344070000000004</v>
      </c>
      <c r="R694" s="204"/>
      <c r="S694" s="204"/>
      <c r="T694" s="53">
        <v>6.9964285714285719</v>
      </c>
      <c r="U694" s="204"/>
      <c r="V694" s="204"/>
      <c r="W694" s="11">
        <v>5.2934195432097999</v>
      </c>
      <c r="X694" s="204"/>
      <c r="Y694" s="204"/>
      <c r="Z694" s="53">
        <v>6.7437500000000004</v>
      </c>
      <c r="AA694" s="204"/>
      <c r="AB694" s="204"/>
      <c r="AC694" s="204"/>
      <c r="AD694" s="204"/>
      <c r="AE694" s="204"/>
      <c r="AF694" s="9">
        <v>3.6509665018246493</v>
      </c>
      <c r="AG694" s="9">
        <v>564</v>
      </c>
      <c r="AH694" s="9">
        <v>0.40786647872863296</v>
      </c>
      <c r="AI694" s="9">
        <v>11</v>
      </c>
      <c r="AJ694" s="9">
        <v>2.7842592592592594</v>
      </c>
      <c r="AK694" s="9" t="s">
        <v>248</v>
      </c>
      <c r="AL694" s="9">
        <v>79</v>
      </c>
      <c r="AM694" s="9">
        <v>3.666745038618878</v>
      </c>
      <c r="AN694" s="9">
        <v>3.6942970822281165</v>
      </c>
      <c r="AO694" s="73">
        <v>0</v>
      </c>
      <c r="AP694" s="80">
        <v>0</v>
      </c>
      <c r="AQ694" s="80">
        <v>0</v>
      </c>
      <c r="AR694" s="224">
        <v>162</v>
      </c>
      <c r="AS694" s="224" t="s">
        <v>248</v>
      </c>
      <c r="AT694" s="11">
        <v>5747.576</v>
      </c>
      <c r="AU694" s="11">
        <v>22.529</v>
      </c>
      <c r="AV694" s="11">
        <v>0</v>
      </c>
      <c r="AW694" s="11">
        <v>162</v>
      </c>
      <c r="AX694" s="158" t="s">
        <v>248</v>
      </c>
      <c r="AY694" s="235" t="s">
        <v>248</v>
      </c>
      <c r="AZ694" s="138">
        <v>65444</v>
      </c>
      <c r="BA694" s="188" t="s">
        <v>248</v>
      </c>
      <c r="BB694" s="203" t="s">
        <v>248</v>
      </c>
      <c r="BC694" s="158" t="s">
        <v>248</v>
      </c>
      <c r="BD694" s="217" t="s">
        <v>61</v>
      </c>
      <c r="BE694" s="201" t="s">
        <v>62</v>
      </c>
      <c r="BF694" s="201" t="s">
        <v>63</v>
      </c>
      <c r="BG694" s="201" t="s">
        <v>196</v>
      </c>
      <c r="BH694" s="218" t="s">
        <v>515</v>
      </c>
      <c r="BI694" s="218" t="s">
        <v>64</v>
      </c>
      <c r="BJ694" s="370">
        <v>214</v>
      </c>
      <c r="BK694" s="370">
        <v>1</v>
      </c>
      <c r="BL694" s="219" t="s">
        <v>65</v>
      </c>
      <c r="BM694" s="52"/>
      <c r="BN694" s="218" t="s">
        <v>343</v>
      </c>
      <c r="BO694" s="217" t="s">
        <v>54</v>
      </c>
      <c r="BP694" s="201" t="s">
        <v>699</v>
      </c>
      <c r="BQ694" s="52" t="s">
        <v>715</v>
      </c>
    </row>
    <row r="695" spans="1:69" ht="16.5" thickBot="1">
      <c r="A695" s="207" t="s">
        <v>37</v>
      </c>
      <c r="B695" s="208" t="s">
        <v>40</v>
      </c>
      <c r="C695" s="202" t="s">
        <v>35</v>
      </c>
      <c r="D695" s="210" t="s">
        <v>182</v>
      </c>
      <c r="E695" s="24" t="s">
        <v>560</v>
      </c>
      <c r="F695" s="86">
        <v>74</v>
      </c>
      <c r="G695" s="80">
        <v>1</v>
      </c>
      <c r="H695" s="204"/>
      <c r="I695" s="204"/>
      <c r="J695" s="204"/>
      <c r="K695" s="204"/>
      <c r="L695" s="80">
        <v>0</v>
      </c>
      <c r="M695" s="203"/>
      <c r="N695" s="52">
        <v>1</v>
      </c>
      <c r="O695" s="204"/>
      <c r="P695" s="204"/>
      <c r="Q695" s="11">
        <v>7.0283834520999999</v>
      </c>
      <c r="R695" s="204"/>
      <c r="S695" s="204"/>
      <c r="T695" s="53">
        <v>12.587499999999999</v>
      </c>
      <c r="U695" s="204"/>
      <c r="V695" s="204"/>
      <c r="W695" s="11">
        <v>6.9896026164383001</v>
      </c>
      <c r="X695" s="204"/>
      <c r="Y695" s="204"/>
      <c r="Z695" s="53">
        <v>12.674999999999997</v>
      </c>
      <c r="AA695" s="204"/>
      <c r="AB695" s="204"/>
      <c r="AC695" s="204"/>
      <c r="AD695" s="204"/>
      <c r="AE695" s="204"/>
      <c r="AF695" s="9">
        <v>3.2313690462282723</v>
      </c>
      <c r="AG695" s="9">
        <v>504</v>
      </c>
      <c r="AH695" s="9">
        <v>0.56582378508948716</v>
      </c>
      <c r="AI695" s="9">
        <v>52</v>
      </c>
      <c r="AJ695" s="9">
        <v>2.1193749999999998</v>
      </c>
      <c r="AK695" s="9" t="s">
        <v>248</v>
      </c>
      <c r="AL695" s="9">
        <v>72</v>
      </c>
      <c r="AM695" s="9">
        <v>3.2313690462282723</v>
      </c>
      <c r="AN695" s="9">
        <v>3.3032544378698225</v>
      </c>
      <c r="AO695" s="73">
        <v>0</v>
      </c>
      <c r="AP695" s="80">
        <v>0</v>
      </c>
      <c r="AQ695" s="80">
        <v>0</v>
      </c>
      <c r="AR695" s="224">
        <v>146</v>
      </c>
      <c r="AS695" s="224" t="s">
        <v>248</v>
      </c>
      <c r="AT695" s="11">
        <v>5207.6499999999996</v>
      </c>
      <c r="AU695" s="11">
        <v>0</v>
      </c>
      <c r="AV695" s="11">
        <v>0</v>
      </c>
      <c r="AW695" s="11">
        <v>146</v>
      </c>
      <c r="AX695" s="158" t="s">
        <v>248</v>
      </c>
      <c r="AY695" s="235" t="s">
        <v>248</v>
      </c>
      <c r="AZ695" s="138">
        <v>65444</v>
      </c>
      <c r="BA695" s="188" t="s">
        <v>248</v>
      </c>
      <c r="BB695" s="203" t="s">
        <v>248</v>
      </c>
      <c r="BC695" s="158" t="s">
        <v>248</v>
      </c>
      <c r="BD695" s="217" t="s">
        <v>61</v>
      </c>
      <c r="BE695" s="201" t="s">
        <v>62</v>
      </c>
      <c r="BF695" s="201" t="s">
        <v>63</v>
      </c>
      <c r="BG695" s="201" t="s">
        <v>196</v>
      </c>
      <c r="BH695" s="218" t="s">
        <v>515</v>
      </c>
      <c r="BI695" s="218" t="s">
        <v>66</v>
      </c>
      <c r="BJ695" s="370">
        <v>214</v>
      </c>
      <c r="BK695" s="370">
        <v>7</v>
      </c>
      <c r="BL695" s="219" t="s">
        <v>65</v>
      </c>
      <c r="BM695" s="52"/>
      <c r="BN695" s="218" t="s">
        <v>343</v>
      </c>
      <c r="BO695" s="217" t="s">
        <v>54</v>
      </c>
      <c r="BP695" s="201" t="s">
        <v>699</v>
      </c>
      <c r="BQ695" s="52" t="s">
        <v>715</v>
      </c>
    </row>
    <row r="696" spans="1:69" ht="16.5" thickBot="1">
      <c r="A696" s="207" t="s">
        <v>37</v>
      </c>
      <c r="B696" s="208" t="s">
        <v>40</v>
      </c>
      <c r="C696" s="202" t="s">
        <v>35</v>
      </c>
      <c r="D696" s="210" t="s">
        <v>182</v>
      </c>
      <c r="E696" s="24" t="s">
        <v>560</v>
      </c>
      <c r="F696" s="86">
        <v>81</v>
      </c>
      <c r="G696" s="80">
        <v>0</v>
      </c>
      <c r="H696" s="204"/>
      <c r="I696" s="204"/>
      <c r="J696" s="204"/>
      <c r="K696" s="204"/>
      <c r="L696" s="80">
        <v>0</v>
      </c>
      <c r="M696" s="203"/>
      <c r="N696" s="52">
        <v>0</v>
      </c>
      <c r="O696" s="204"/>
      <c r="P696" s="204"/>
      <c r="Q696" s="11">
        <v>7.4491231110999996</v>
      </c>
      <c r="R696" s="204"/>
      <c r="S696" s="204"/>
      <c r="T696" s="53">
        <v>8.9964285714285719</v>
      </c>
      <c r="U696" s="204"/>
      <c r="V696" s="204"/>
      <c r="W696" s="11">
        <v>7.5958515802469</v>
      </c>
      <c r="X696" s="204"/>
      <c r="Y696" s="204"/>
      <c r="Z696" s="53">
        <v>9.6583333333333332</v>
      </c>
      <c r="AA696" s="204"/>
      <c r="AB696" s="204"/>
      <c r="AC696" s="204"/>
      <c r="AD696" s="204"/>
      <c r="AE696" s="204"/>
      <c r="AF696" s="9">
        <v>3.3690299888977506</v>
      </c>
      <c r="AG696" s="9">
        <v>567</v>
      </c>
      <c r="AH696" s="9">
        <v>0.5532905761058049</v>
      </c>
      <c r="AI696" s="9">
        <v>46</v>
      </c>
      <c r="AJ696" s="9">
        <v>2.2614864864864863</v>
      </c>
      <c r="AK696" s="9" t="s">
        <v>248</v>
      </c>
      <c r="AL696" s="9">
        <v>81</v>
      </c>
      <c r="AM696" s="9">
        <v>3.3690299888977506</v>
      </c>
      <c r="AN696" s="9">
        <v>3.5175925925925924</v>
      </c>
      <c r="AO696" s="73">
        <v>0</v>
      </c>
      <c r="AP696" s="80">
        <v>0</v>
      </c>
      <c r="AQ696" s="80">
        <v>0</v>
      </c>
      <c r="AR696" s="224">
        <v>162</v>
      </c>
      <c r="AS696" s="224" t="s">
        <v>248</v>
      </c>
      <c r="AT696" s="11">
        <v>5788.9880000000003</v>
      </c>
      <c r="AU696" s="11">
        <v>0</v>
      </c>
      <c r="AV696" s="11">
        <v>0</v>
      </c>
      <c r="AW696" s="11">
        <v>162</v>
      </c>
      <c r="AX696" s="158" t="s">
        <v>248</v>
      </c>
      <c r="AY696" s="235" t="s">
        <v>248</v>
      </c>
      <c r="AZ696" s="138">
        <v>65444</v>
      </c>
      <c r="BA696" s="188" t="s">
        <v>248</v>
      </c>
      <c r="BB696" s="203" t="s">
        <v>248</v>
      </c>
      <c r="BC696" s="158" t="s">
        <v>248</v>
      </c>
      <c r="BD696" s="217" t="s">
        <v>61</v>
      </c>
      <c r="BE696" s="201" t="s">
        <v>62</v>
      </c>
      <c r="BF696" s="201" t="s">
        <v>63</v>
      </c>
      <c r="BG696" s="201" t="s">
        <v>196</v>
      </c>
      <c r="BH696" s="218" t="s">
        <v>515</v>
      </c>
      <c r="BI696" s="218" t="s">
        <v>67</v>
      </c>
      <c r="BJ696" s="370">
        <v>214</v>
      </c>
      <c r="BK696" s="370">
        <v>3</v>
      </c>
      <c r="BL696" s="219" t="s">
        <v>65</v>
      </c>
      <c r="BM696" s="52"/>
      <c r="BN696" s="218" t="s">
        <v>343</v>
      </c>
      <c r="BO696" s="217" t="s">
        <v>54</v>
      </c>
      <c r="BP696" s="201" t="s">
        <v>699</v>
      </c>
      <c r="BQ696" s="52" t="s">
        <v>715</v>
      </c>
    </row>
    <row r="697" spans="1:69" ht="16.5" thickBot="1">
      <c r="A697" s="207" t="s">
        <v>37</v>
      </c>
      <c r="B697" s="208" t="s">
        <v>40</v>
      </c>
      <c r="C697" s="202" t="s">
        <v>35</v>
      </c>
      <c r="D697" s="210" t="s">
        <v>182</v>
      </c>
      <c r="E697" s="24" t="s">
        <v>560</v>
      </c>
      <c r="F697" s="86">
        <v>77</v>
      </c>
      <c r="G697" s="80">
        <v>0</v>
      </c>
      <c r="H697" s="204"/>
      <c r="I697" s="204"/>
      <c r="J697" s="204"/>
      <c r="K697" s="204"/>
      <c r="L697" s="80">
        <v>1</v>
      </c>
      <c r="M697" s="203"/>
      <c r="N697" s="52">
        <v>0</v>
      </c>
      <c r="O697" s="204"/>
      <c r="P697" s="204"/>
      <c r="Q697" s="11">
        <v>7.6814603157999999</v>
      </c>
      <c r="R697" s="204"/>
      <c r="S697" s="204"/>
      <c r="T697" s="53">
        <v>9.6000000000000014</v>
      </c>
      <c r="U697" s="204"/>
      <c r="V697" s="204"/>
      <c r="W697" s="11">
        <v>7.6584471052631002</v>
      </c>
      <c r="X697" s="204"/>
      <c r="Y697" s="204"/>
      <c r="Z697" s="53">
        <v>9.6000000000000014</v>
      </c>
      <c r="AA697" s="204"/>
      <c r="AB697" s="204"/>
      <c r="AC697" s="204"/>
      <c r="AD697" s="204"/>
      <c r="AE697" s="204"/>
      <c r="AF697" s="9">
        <v>2.6767181452637012</v>
      </c>
      <c r="AG697" s="9">
        <v>518</v>
      </c>
      <c r="AH697" s="9">
        <v>0.30365028573707303</v>
      </c>
      <c r="AI697" s="9">
        <v>112</v>
      </c>
      <c r="AJ697" s="9">
        <v>2.0421568627450979</v>
      </c>
      <c r="AK697" s="9" t="s">
        <v>248</v>
      </c>
      <c r="AL697" s="9">
        <v>0</v>
      </c>
      <c r="AM697" s="9"/>
      <c r="AN697" s="9"/>
      <c r="AO697" s="73">
        <v>0</v>
      </c>
      <c r="AP697" s="80">
        <v>0</v>
      </c>
      <c r="AQ697" s="80">
        <v>0</v>
      </c>
      <c r="AR697" s="224">
        <v>154</v>
      </c>
      <c r="AS697" s="224" t="s">
        <v>248</v>
      </c>
      <c r="AT697" s="11">
        <v>5454.8159999999998</v>
      </c>
      <c r="AU697" s="11">
        <v>0</v>
      </c>
      <c r="AV697" s="11">
        <v>0</v>
      </c>
      <c r="AW697" s="11">
        <v>154</v>
      </c>
      <c r="AX697" s="158" t="s">
        <v>248</v>
      </c>
      <c r="AY697" s="235" t="s">
        <v>248</v>
      </c>
      <c r="AZ697" s="138">
        <v>65444</v>
      </c>
      <c r="BA697" s="188" t="s">
        <v>248</v>
      </c>
      <c r="BB697" s="203" t="s">
        <v>248</v>
      </c>
      <c r="BC697" s="158" t="s">
        <v>248</v>
      </c>
      <c r="BD697" s="217" t="s">
        <v>61</v>
      </c>
      <c r="BE697" s="201" t="s">
        <v>62</v>
      </c>
      <c r="BF697" s="201" t="s">
        <v>63</v>
      </c>
      <c r="BG697" s="201" t="s">
        <v>196</v>
      </c>
      <c r="BH697" s="218" t="s">
        <v>515</v>
      </c>
      <c r="BI697" s="218" t="s">
        <v>68</v>
      </c>
      <c r="BJ697" s="370">
        <v>214</v>
      </c>
      <c r="BK697" s="370">
        <v>4</v>
      </c>
      <c r="BL697" s="219" t="s">
        <v>65</v>
      </c>
      <c r="BM697" s="52"/>
      <c r="BN697" s="218" t="s">
        <v>343</v>
      </c>
      <c r="BO697" s="217" t="s">
        <v>54</v>
      </c>
      <c r="BP697" s="201" t="s">
        <v>699</v>
      </c>
      <c r="BQ697" s="52" t="s">
        <v>715</v>
      </c>
    </row>
    <row r="698" spans="1:69" ht="16.5" thickBot="1">
      <c r="A698" s="207" t="s">
        <v>37</v>
      </c>
      <c r="B698" s="208" t="s">
        <v>40</v>
      </c>
      <c r="C698" s="202" t="s">
        <v>35</v>
      </c>
      <c r="D698" s="210" t="s">
        <v>182</v>
      </c>
      <c r="E698" s="24" t="s">
        <v>313</v>
      </c>
      <c r="F698" s="86">
        <v>84</v>
      </c>
      <c r="G698" s="80">
        <v>0</v>
      </c>
      <c r="H698" s="204"/>
      <c r="I698" s="204"/>
      <c r="J698" s="204"/>
      <c r="K698" s="204"/>
      <c r="L698" s="80">
        <v>0</v>
      </c>
      <c r="M698" s="203"/>
      <c r="N698" s="52">
        <v>0</v>
      </c>
      <c r="O698" s="204"/>
      <c r="P698" s="204"/>
      <c r="Q698" s="11">
        <v>5.4425713333000001</v>
      </c>
      <c r="R698" s="204"/>
      <c r="S698" s="204"/>
      <c r="T698" s="53">
        <v>7.8999999999999986</v>
      </c>
      <c r="U698" s="204"/>
      <c r="V698" s="204"/>
      <c r="W698" s="11">
        <v>5.1183925595237998</v>
      </c>
      <c r="X698" s="204"/>
      <c r="Y698" s="204"/>
      <c r="Z698" s="53">
        <v>7.6999999999999993</v>
      </c>
      <c r="AA698" s="204"/>
      <c r="AB698" s="204"/>
      <c r="AC698" s="204"/>
      <c r="AD698" s="204"/>
      <c r="AE698" s="204"/>
      <c r="AF698" s="9">
        <v>3.7497449213144733</v>
      </c>
      <c r="AG698" s="9">
        <v>588</v>
      </c>
      <c r="AH698" s="9">
        <v>0.36350203690592026</v>
      </c>
      <c r="AI698" s="9">
        <v>10</v>
      </c>
      <c r="AJ698" s="9">
        <v>2.8592592592592592</v>
      </c>
      <c r="AK698" s="9" t="s">
        <v>248</v>
      </c>
      <c r="AL698" s="9">
        <v>83</v>
      </c>
      <c r="AM698" s="9">
        <v>3.7671084568135305</v>
      </c>
      <c r="AN698" s="9">
        <v>3.7447916666666665</v>
      </c>
      <c r="AO698" s="73">
        <v>0</v>
      </c>
      <c r="AP698" s="80">
        <v>0</v>
      </c>
      <c r="AQ698" s="80">
        <v>0</v>
      </c>
      <c r="AR698" s="224">
        <v>168</v>
      </c>
      <c r="AS698" s="224" t="s">
        <v>248</v>
      </c>
      <c r="AT698" s="11">
        <v>6159.0870000000004</v>
      </c>
      <c r="AU698" s="11">
        <v>67.064999999999998</v>
      </c>
      <c r="AV698" s="11">
        <v>0</v>
      </c>
      <c r="AW698" s="11">
        <v>168</v>
      </c>
      <c r="AX698" s="158" t="s">
        <v>248</v>
      </c>
      <c r="AY698" s="235" t="s">
        <v>248</v>
      </c>
      <c r="AZ698" s="138">
        <v>38929</v>
      </c>
      <c r="BA698" s="188" t="s">
        <v>248</v>
      </c>
      <c r="BB698" s="203" t="s">
        <v>248</v>
      </c>
      <c r="BC698" s="158" t="s">
        <v>248</v>
      </c>
      <c r="BD698" s="217" t="s">
        <v>61</v>
      </c>
      <c r="BE698" s="201" t="s">
        <v>62</v>
      </c>
      <c r="BF698" s="201" t="s">
        <v>63</v>
      </c>
      <c r="BG698" s="201" t="s">
        <v>196</v>
      </c>
      <c r="BH698" s="456" t="s">
        <v>513</v>
      </c>
      <c r="BI698" s="218" t="s">
        <v>64</v>
      </c>
      <c r="BJ698" s="370">
        <v>214</v>
      </c>
      <c r="BK698" s="370">
        <v>1</v>
      </c>
      <c r="BL698" s="219" t="s">
        <v>65</v>
      </c>
      <c r="BM698" s="52"/>
      <c r="BN698" s="218" t="s">
        <v>343</v>
      </c>
      <c r="BO698" s="217" t="s">
        <v>54</v>
      </c>
      <c r="BP698" s="201" t="s">
        <v>699</v>
      </c>
      <c r="BQ698" s="52" t="s">
        <v>715</v>
      </c>
    </row>
    <row r="699" spans="1:69" ht="16.5" thickBot="1">
      <c r="A699" s="207" t="s">
        <v>37</v>
      </c>
      <c r="B699" s="208" t="s">
        <v>40</v>
      </c>
      <c r="C699" s="202" t="s">
        <v>35</v>
      </c>
      <c r="D699" s="210" t="s">
        <v>182</v>
      </c>
      <c r="E699" s="11" t="s">
        <v>313</v>
      </c>
      <c r="F699" s="86">
        <v>80</v>
      </c>
      <c r="G699" s="80">
        <v>0</v>
      </c>
      <c r="H699" s="204"/>
      <c r="I699" s="204"/>
      <c r="J699" s="204"/>
      <c r="K699" s="204"/>
      <c r="L699" s="80">
        <v>0</v>
      </c>
      <c r="M699" s="203"/>
      <c r="N699" s="52">
        <v>0</v>
      </c>
      <c r="O699" s="204"/>
      <c r="P699" s="204"/>
      <c r="Q699" s="11">
        <v>6.8492745375000004</v>
      </c>
      <c r="R699" s="204"/>
      <c r="S699" s="204"/>
      <c r="T699" s="53">
        <v>9.25</v>
      </c>
      <c r="U699" s="204"/>
      <c r="V699" s="204"/>
      <c r="W699" s="11">
        <v>6.753324675</v>
      </c>
      <c r="X699" s="204"/>
      <c r="Y699" s="204"/>
      <c r="Z699" s="53">
        <v>9.25</v>
      </c>
      <c r="AA699" s="204"/>
      <c r="AB699" s="204"/>
      <c r="AC699" s="204"/>
      <c r="AD699" s="204"/>
      <c r="AE699" s="204"/>
      <c r="AF699" s="9">
        <v>3.4183750063180924</v>
      </c>
      <c r="AG699" s="9">
        <v>554</v>
      </c>
      <c r="AH699" s="9">
        <v>0.48242495367830052</v>
      </c>
      <c r="AI699" s="9">
        <v>26</v>
      </c>
      <c r="AJ699" s="9">
        <v>2.4423076923076925</v>
      </c>
      <c r="AK699" s="9" t="s">
        <v>248</v>
      </c>
      <c r="AL699" s="9">
        <v>80</v>
      </c>
      <c r="AM699" s="9">
        <v>3.4183750063180924</v>
      </c>
      <c r="AN699" s="9">
        <v>3.5354609929078014</v>
      </c>
      <c r="AO699" s="73">
        <v>0</v>
      </c>
      <c r="AP699" s="80">
        <v>0</v>
      </c>
      <c r="AQ699" s="80">
        <v>0</v>
      </c>
      <c r="AR699" s="224">
        <v>160</v>
      </c>
      <c r="AS699" s="224" t="s">
        <v>248</v>
      </c>
      <c r="AT699" s="11">
        <v>5918.6629999999996</v>
      </c>
      <c r="AU699" s="11">
        <v>0</v>
      </c>
      <c r="AV699" s="11">
        <v>0</v>
      </c>
      <c r="AW699" s="11">
        <v>160</v>
      </c>
      <c r="AX699" s="158" t="s">
        <v>248</v>
      </c>
      <c r="AY699" s="235" t="s">
        <v>248</v>
      </c>
      <c r="AZ699" s="138">
        <v>38929</v>
      </c>
      <c r="BA699" s="188" t="s">
        <v>248</v>
      </c>
      <c r="BB699" s="203" t="s">
        <v>248</v>
      </c>
      <c r="BC699" s="158" t="s">
        <v>248</v>
      </c>
      <c r="BD699" s="217" t="s">
        <v>61</v>
      </c>
      <c r="BE699" s="201" t="s">
        <v>62</v>
      </c>
      <c r="BF699" s="201" t="s">
        <v>63</v>
      </c>
      <c r="BG699" s="201" t="s">
        <v>196</v>
      </c>
      <c r="BH699" s="456" t="s">
        <v>513</v>
      </c>
      <c r="BI699" s="218" t="s">
        <v>66</v>
      </c>
      <c r="BJ699" s="370">
        <v>214</v>
      </c>
      <c r="BK699" s="370">
        <v>7</v>
      </c>
      <c r="BL699" s="219" t="s">
        <v>65</v>
      </c>
      <c r="BM699" s="52"/>
      <c r="BN699" s="218" t="s">
        <v>343</v>
      </c>
      <c r="BO699" s="217" t="s">
        <v>54</v>
      </c>
      <c r="BP699" s="201" t="s">
        <v>699</v>
      </c>
      <c r="BQ699" s="52" t="s">
        <v>715</v>
      </c>
    </row>
    <row r="700" spans="1:69" ht="16.5" thickBot="1">
      <c r="A700" s="207" t="s">
        <v>37</v>
      </c>
      <c r="B700" s="208" t="s">
        <v>40</v>
      </c>
      <c r="C700" s="202" t="s">
        <v>35</v>
      </c>
      <c r="D700" s="210" t="s">
        <v>182</v>
      </c>
      <c r="E700" s="11" t="s">
        <v>313</v>
      </c>
      <c r="F700" s="86">
        <v>81</v>
      </c>
      <c r="G700" s="80">
        <v>0</v>
      </c>
      <c r="H700" s="204"/>
      <c r="I700" s="204"/>
      <c r="J700" s="204"/>
      <c r="K700" s="204"/>
      <c r="L700" s="80">
        <v>0</v>
      </c>
      <c r="M700" s="203"/>
      <c r="N700" s="52">
        <v>0</v>
      </c>
      <c r="O700" s="204"/>
      <c r="P700" s="204"/>
      <c r="Q700" s="11">
        <v>6.9104935061999999</v>
      </c>
      <c r="R700" s="204"/>
      <c r="S700" s="204"/>
      <c r="T700" s="53">
        <v>8.8687500000000004</v>
      </c>
      <c r="U700" s="204"/>
      <c r="V700" s="204"/>
      <c r="W700" s="11">
        <v>7.0411724197529999</v>
      </c>
      <c r="X700" s="204"/>
      <c r="Y700" s="204"/>
      <c r="Z700" s="53">
        <v>8.9875000000000007</v>
      </c>
      <c r="AA700" s="204"/>
      <c r="AB700" s="204"/>
      <c r="AC700" s="204"/>
      <c r="AD700" s="204"/>
      <c r="AE700" s="204"/>
      <c r="AF700" s="9">
        <v>3.5362433947793606</v>
      </c>
      <c r="AG700" s="9">
        <v>567</v>
      </c>
      <c r="AH700" s="9">
        <v>0.4725928375763247</v>
      </c>
      <c r="AI700" s="9">
        <v>21</v>
      </c>
      <c r="AJ700" s="9">
        <v>2.5644736842105265</v>
      </c>
      <c r="AK700" s="9" t="s">
        <v>248</v>
      </c>
      <c r="AL700" s="9">
        <v>80</v>
      </c>
      <c r="AM700" s="9">
        <v>3.5432857228176937</v>
      </c>
      <c r="AN700" s="9">
        <v>3.6417445482866042</v>
      </c>
      <c r="AO700" s="73">
        <v>0</v>
      </c>
      <c r="AP700" s="80">
        <v>0</v>
      </c>
      <c r="AQ700" s="80">
        <v>0</v>
      </c>
      <c r="AR700" s="224">
        <v>162</v>
      </c>
      <c r="AS700" s="224" t="s">
        <v>248</v>
      </c>
      <c r="AT700" s="11">
        <v>6009.5789999999997</v>
      </c>
      <c r="AU700" s="11">
        <v>0</v>
      </c>
      <c r="AV700" s="11">
        <v>0</v>
      </c>
      <c r="AW700" s="11">
        <v>162</v>
      </c>
      <c r="AX700" s="158" t="s">
        <v>248</v>
      </c>
      <c r="AY700" s="235" t="s">
        <v>248</v>
      </c>
      <c r="AZ700" s="138">
        <v>38929</v>
      </c>
      <c r="BA700" s="188" t="s">
        <v>248</v>
      </c>
      <c r="BB700" s="203" t="s">
        <v>248</v>
      </c>
      <c r="BC700" s="158" t="s">
        <v>248</v>
      </c>
      <c r="BD700" s="217" t="s">
        <v>61</v>
      </c>
      <c r="BE700" s="201" t="s">
        <v>62</v>
      </c>
      <c r="BF700" s="201" t="s">
        <v>63</v>
      </c>
      <c r="BG700" s="201" t="s">
        <v>196</v>
      </c>
      <c r="BH700" s="456" t="s">
        <v>513</v>
      </c>
      <c r="BI700" s="218" t="s">
        <v>67</v>
      </c>
      <c r="BJ700" s="370">
        <v>214</v>
      </c>
      <c r="BK700" s="370">
        <v>3</v>
      </c>
      <c r="BL700" s="219" t="s">
        <v>65</v>
      </c>
      <c r="BM700" s="52"/>
      <c r="BN700" s="218" t="s">
        <v>343</v>
      </c>
      <c r="BO700" s="217" t="s">
        <v>54</v>
      </c>
      <c r="BP700" s="201" t="s">
        <v>699</v>
      </c>
      <c r="BQ700" s="52" t="s">
        <v>715</v>
      </c>
    </row>
    <row r="701" spans="1:69" ht="16.5" thickBot="1">
      <c r="A701" s="207" t="s">
        <v>37</v>
      </c>
      <c r="B701" s="208" t="s">
        <v>40</v>
      </c>
      <c r="C701" s="202" t="s">
        <v>35</v>
      </c>
      <c r="D701" s="210" t="s">
        <v>182</v>
      </c>
      <c r="E701" s="243" t="s">
        <v>313</v>
      </c>
      <c r="F701" s="86">
        <v>33</v>
      </c>
      <c r="G701" s="80">
        <v>0</v>
      </c>
      <c r="H701" s="204"/>
      <c r="I701" s="204"/>
      <c r="J701" s="204"/>
      <c r="K701" s="204"/>
      <c r="L701" s="80">
        <v>0</v>
      </c>
      <c r="M701" s="203"/>
      <c r="N701" s="52">
        <v>0</v>
      </c>
      <c r="O701" s="204"/>
      <c r="P701" s="204"/>
      <c r="Q701" s="11">
        <v>7.2273939090999999</v>
      </c>
      <c r="R701" s="204"/>
      <c r="S701" s="204"/>
      <c r="T701" s="53">
        <v>9.0874999999999986</v>
      </c>
      <c r="U701" s="204"/>
      <c r="V701" s="204"/>
      <c r="W701" s="11">
        <v>7.3276968181818001</v>
      </c>
      <c r="X701" s="204"/>
      <c r="Y701" s="204"/>
      <c r="Z701" s="53">
        <v>9.5874999999999986</v>
      </c>
      <c r="AA701" s="204"/>
      <c r="AB701" s="204"/>
      <c r="AC701" s="204"/>
      <c r="AD701" s="204"/>
      <c r="AE701" s="204"/>
      <c r="AF701" s="9">
        <v>2.6935065004216652</v>
      </c>
      <c r="AG701" s="9">
        <v>231</v>
      </c>
      <c r="AH701" s="9">
        <v>0.27890917090768563</v>
      </c>
      <c r="AI701" s="9">
        <v>42</v>
      </c>
      <c r="AJ701" s="9">
        <v>2.0770833333333334</v>
      </c>
      <c r="AK701" s="9" t="s">
        <v>248</v>
      </c>
      <c r="AL701" s="9">
        <v>0</v>
      </c>
      <c r="AM701" s="9"/>
      <c r="AN701" s="9"/>
      <c r="AO701" s="73">
        <v>0</v>
      </c>
      <c r="AP701" s="80">
        <v>0</v>
      </c>
      <c r="AQ701" s="80">
        <v>0</v>
      </c>
      <c r="AR701" s="224">
        <v>66</v>
      </c>
      <c r="AS701" s="224" t="s">
        <v>248</v>
      </c>
      <c r="AT701" s="11">
        <v>2337.7359999999999</v>
      </c>
      <c r="AU701" s="11">
        <v>102.021</v>
      </c>
      <c r="AV701" s="11">
        <v>0</v>
      </c>
      <c r="AW701" s="11">
        <v>66</v>
      </c>
      <c r="AX701" s="158" t="s">
        <v>248</v>
      </c>
      <c r="AY701" s="235" t="s">
        <v>248</v>
      </c>
      <c r="AZ701" s="138">
        <v>38929</v>
      </c>
      <c r="BA701" s="388" t="s">
        <v>248</v>
      </c>
      <c r="BB701" s="203" t="s">
        <v>248</v>
      </c>
      <c r="BC701" s="158" t="s">
        <v>248</v>
      </c>
      <c r="BD701" s="217" t="s">
        <v>61</v>
      </c>
      <c r="BE701" s="201" t="s">
        <v>62</v>
      </c>
      <c r="BF701" s="201" t="s">
        <v>63</v>
      </c>
      <c r="BG701" s="201" t="s">
        <v>196</v>
      </c>
      <c r="BH701" s="456" t="s">
        <v>513</v>
      </c>
      <c r="BI701" s="218" t="s">
        <v>68</v>
      </c>
      <c r="BJ701" s="370">
        <v>214</v>
      </c>
      <c r="BK701" s="370">
        <v>4</v>
      </c>
      <c r="BL701" s="219" t="s">
        <v>65</v>
      </c>
      <c r="BM701" s="52"/>
      <c r="BN701" s="218" t="s">
        <v>343</v>
      </c>
      <c r="BO701" s="217" t="s">
        <v>54</v>
      </c>
      <c r="BP701" s="201" t="s">
        <v>699</v>
      </c>
      <c r="BQ701" s="52" t="s">
        <v>715</v>
      </c>
    </row>
    <row r="702" spans="1:69" ht="16.5" thickBot="1">
      <c r="A702" s="207" t="s">
        <v>37</v>
      </c>
      <c r="B702" s="208" t="s">
        <v>40</v>
      </c>
      <c r="C702" s="202" t="s">
        <v>35</v>
      </c>
      <c r="D702" s="210" t="s">
        <v>182</v>
      </c>
      <c r="E702" s="11" t="s">
        <v>340</v>
      </c>
      <c r="F702" s="86">
        <v>62</v>
      </c>
      <c r="G702" s="80">
        <v>1</v>
      </c>
      <c r="H702" s="204"/>
      <c r="I702" s="204"/>
      <c r="J702" s="204"/>
      <c r="K702" s="204"/>
      <c r="L702" s="80">
        <v>0</v>
      </c>
      <c r="M702" s="203"/>
      <c r="N702" s="52">
        <v>0</v>
      </c>
      <c r="O702" s="204"/>
      <c r="P702" s="204"/>
      <c r="Q702" s="11">
        <v>5.6599343934000004</v>
      </c>
      <c r="R702" s="204"/>
      <c r="S702" s="204"/>
      <c r="T702" s="53">
        <v>7.8249999999999993</v>
      </c>
      <c r="U702" s="204"/>
      <c r="V702" s="204"/>
      <c r="W702" s="11">
        <v>5.3416228196721001</v>
      </c>
      <c r="X702" s="204"/>
      <c r="Y702" s="204"/>
      <c r="Z702" s="53">
        <v>7.6583333333333323</v>
      </c>
      <c r="AA702" s="204"/>
      <c r="AB702" s="204"/>
      <c r="AC702" s="204"/>
      <c r="AD702" s="204"/>
      <c r="AE702" s="204"/>
      <c r="AF702" s="9">
        <v>3.6772131308459559</v>
      </c>
      <c r="AG702" s="9">
        <v>427</v>
      </c>
      <c r="AH702" s="9">
        <v>0.41793328169328231</v>
      </c>
      <c r="AI702" s="9">
        <v>10</v>
      </c>
      <c r="AJ702" s="9">
        <v>2.8546874999999998</v>
      </c>
      <c r="AK702" s="9" t="s">
        <v>248</v>
      </c>
      <c r="AL702" s="9">
        <v>61</v>
      </c>
      <c r="AM702" s="9">
        <v>3.6772131308459559</v>
      </c>
      <c r="AN702" s="9">
        <v>3.6984265734265733</v>
      </c>
      <c r="AO702" s="73">
        <v>0</v>
      </c>
      <c r="AP702" s="80">
        <v>0</v>
      </c>
      <c r="AQ702" s="80">
        <v>0</v>
      </c>
      <c r="AR702" s="224">
        <v>122</v>
      </c>
      <c r="AS702" s="224" t="s">
        <v>248</v>
      </c>
      <c r="AT702" s="11">
        <v>4348.134</v>
      </c>
      <c r="AU702" s="11">
        <v>0</v>
      </c>
      <c r="AV702" s="11">
        <v>0</v>
      </c>
      <c r="AW702" s="11">
        <v>122</v>
      </c>
      <c r="AX702" s="158" t="s">
        <v>248</v>
      </c>
      <c r="AY702" s="235" t="s">
        <v>248</v>
      </c>
      <c r="AZ702" s="138">
        <v>65890</v>
      </c>
      <c r="BA702" s="188" t="s">
        <v>248</v>
      </c>
      <c r="BB702" s="203" t="s">
        <v>248</v>
      </c>
      <c r="BC702" s="158" t="s">
        <v>248</v>
      </c>
      <c r="BD702" s="217" t="s">
        <v>61</v>
      </c>
      <c r="BE702" s="201" t="s">
        <v>62</v>
      </c>
      <c r="BF702" s="201" t="s">
        <v>63</v>
      </c>
      <c r="BG702" s="201" t="s">
        <v>196</v>
      </c>
      <c r="BH702" s="456" t="s">
        <v>515</v>
      </c>
      <c r="BI702" s="218" t="s">
        <v>64</v>
      </c>
      <c r="BJ702" s="370">
        <v>214</v>
      </c>
      <c r="BK702" s="370">
        <v>1</v>
      </c>
      <c r="BL702" s="219" t="s">
        <v>65</v>
      </c>
      <c r="BM702" s="52"/>
      <c r="BN702" s="218" t="s">
        <v>343</v>
      </c>
      <c r="BO702" s="217" t="s">
        <v>54</v>
      </c>
      <c r="BP702" s="201" t="s">
        <v>699</v>
      </c>
      <c r="BQ702" s="52" t="s">
        <v>715</v>
      </c>
    </row>
    <row r="703" spans="1:69" ht="16.5" thickBot="1">
      <c r="A703" s="207" t="s">
        <v>37</v>
      </c>
      <c r="B703" s="208" t="s">
        <v>40</v>
      </c>
      <c r="C703" s="202" t="s">
        <v>35</v>
      </c>
      <c r="D703" s="210" t="s">
        <v>182</v>
      </c>
      <c r="E703" s="24" t="s">
        <v>340</v>
      </c>
      <c r="F703" s="86">
        <v>57</v>
      </c>
      <c r="G703" s="80">
        <v>1</v>
      </c>
      <c r="H703" s="204"/>
      <c r="I703" s="204"/>
      <c r="J703" s="204"/>
      <c r="K703" s="204"/>
      <c r="L703" s="80">
        <v>0</v>
      </c>
      <c r="M703" s="203"/>
      <c r="N703" s="52">
        <v>0</v>
      </c>
      <c r="O703" s="204"/>
      <c r="P703" s="204"/>
      <c r="Q703" s="11">
        <v>8.3865355000000008</v>
      </c>
      <c r="R703" s="204"/>
      <c r="S703" s="204"/>
      <c r="T703" s="53">
        <v>14.549999999999999</v>
      </c>
      <c r="U703" s="204"/>
      <c r="V703" s="204"/>
      <c r="W703" s="11">
        <v>8.3982854107142</v>
      </c>
      <c r="X703" s="204"/>
      <c r="Y703" s="204"/>
      <c r="Z703" s="53">
        <v>14.399999999999999</v>
      </c>
      <c r="AA703" s="204"/>
      <c r="AB703" s="204"/>
      <c r="AC703" s="204"/>
      <c r="AD703" s="204"/>
      <c r="AE703" s="204"/>
      <c r="AF703" s="9">
        <v>3.3133673531060315</v>
      </c>
      <c r="AG703" s="9">
        <v>392</v>
      </c>
      <c r="AH703" s="9">
        <v>0.49198253904736394</v>
      </c>
      <c r="AI703" s="9">
        <v>26</v>
      </c>
      <c r="AJ703" s="9">
        <v>2.3608695652173912</v>
      </c>
      <c r="AK703" s="9" t="s">
        <v>248</v>
      </c>
      <c r="AL703" s="9">
        <v>56</v>
      </c>
      <c r="AM703" s="9">
        <v>3.3133673531060315</v>
      </c>
      <c r="AN703" s="9">
        <v>3.4024390243902438</v>
      </c>
      <c r="AO703" s="73">
        <v>0</v>
      </c>
      <c r="AP703" s="80">
        <v>0</v>
      </c>
      <c r="AQ703" s="80">
        <v>0</v>
      </c>
      <c r="AR703" s="224">
        <v>112</v>
      </c>
      <c r="AS703" s="224" t="s">
        <v>248</v>
      </c>
      <c r="AT703" s="11">
        <v>3990.8040000000001</v>
      </c>
      <c r="AU703" s="11">
        <v>0</v>
      </c>
      <c r="AV703" s="11">
        <v>0</v>
      </c>
      <c r="AW703" s="11">
        <v>112</v>
      </c>
      <c r="AX703" s="158" t="s">
        <v>248</v>
      </c>
      <c r="AY703" s="235" t="s">
        <v>248</v>
      </c>
      <c r="AZ703" s="138">
        <v>65890</v>
      </c>
      <c r="BA703" s="188" t="s">
        <v>248</v>
      </c>
      <c r="BB703" s="203" t="s">
        <v>248</v>
      </c>
      <c r="BC703" s="158" t="s">
        <v>248</v>
      </c>
      <c r="BD703" s="217" t="s">
        <v>61</v>
      </c>
      <c r="BE703" s="201" t="s">
        <v>62</v>
      </c>
      <c r="BF703" s="201" t="s">
        <v>63</v>
      </c>
      <c r="BG703" s="201" t="s">
        <v>196</v>
      </c>
      <c r="BH703" s="456" t="s">
        <v>515</v>
      </c>
      <c r="BI703" s="218" t="s">
        <v>66</v>
      </c>
      <c r="BJ703" s="370">
        <v>214</v>
      </c>
      <c r="BK703" s="370">
        <v>7</v>
      </c>
      <c r="BL703" s="219" t="s">
        <v>65</v>
      </c>
      <c r="BM703" s="52"/>
      <c r="BN703" s="218" t="s">
        <v>343</v>
      </c>
      <c r="BO703" s="217" t="s">
        <v>54</v>
      </c>
      <c r="BP703" s="201" t="s">
        <v>699</v>
      </c>
      <c r="BQ703" s="52" t="s">
        <v>715</v>
      </c>
    </row>
    <row r="704" spans="1:69" ht="16.5" thickBot="1">
      <c r="A704" s="207" t="s">
        <v>37</v>
      </c>
      <c r="B704" s="208" t="s">
        <v>40</v>
      </c>
      <c r="C704" s="202" t="s">
        <v>35</v>
      </c>
      <c r="D704" s="210" t="s">
        <v>182</v>
      </c>
      <c r="E704" s="24" t="s">
        <v>340</v>
      </c>
      <c r="F704" s="86">
        <v>57</v>
      </c>
      <c r="G704" s="80">
        <v>1</v>
      </c>
      <c r="H704" s="204"/>
      <c r="I704" s="204"/>
      <c r="J704" s="204"/>
      <c r="K704" s="204"/>
      <c r="L704" s="80">
        <v>0</v>
      </c>
      <c r="M704" s="203"/>
      <c r="N704" s="52">
        <v>0</v>
      </c>
      <c r="O704" s="204"/>
      <c r="P704" s="204"/>
      <c r="Q704" s="11">
        <v>7.3183034106999996</v>
      </c>
      <c r="R704" s="204"/>
      <c r="S704" s="204"/>
      <c r="T704" s="53">
        <v>9.0999999999999979</v>
      </c>
      <c r="U704" s="204"/>
      <c r="V704" s="204"/>
      <c r="W704" s="11">
        <v>7.4447318214285003</v>
      </c>
      <c r="X704" s="204"/>
      <c r="Y704" s="204"/>
      <c r="Z704" s="53">
        <v>8.8999999999999986</v>
      </c>
      <c r="AA704" s="204"/>
      <c r="AB704" s="204"/>
      <c r="AC704" s="204"/>
      <c r="AD704" s="204"/>
      <c r="AE704" s="204"/>
      <c r="AF704" s="9">
        <v>3.4163052818807613</v>
      </c>
      <c r="AG704" s="9">
        <v>392</v>
      </c>
      <c r="AH704" s="9">
        <v>0.48638759238448448</v>
      </c>
      <c r="AI704" s="9">
        <v>16</v>
      </c>
      <c r="AJ704" s="9">
        <v>2.5249999999999999</v>
      </c>
      <c r="AK704" s="9" t="s">
        <v>248</v>
      </c>
      <c r="AL704" s="9">
        <v>55</v>
      </c>
      <c r="AM704" s="9">
        <v>3.4252987106125081</v>
      </c>
      <c r="AN704" s="9">
        <v>3.5224867724867726</v>
      </c>
      <c r="AO704" s="73">
        <v>0</v>
      </c>
      <c r="AP704" s="80">
        <v>0</v>
      </c>
      <c r="AQ704" s="80">
        <v>0</v>
      </c>
      <c r="AR704" s="224">
        <v>112</v>
      </c>
      <c r="AS704" s="224" t="s">
        <v>248</v>
      </c>
      <c r="AT704" s="11">
        <v>4007.317</v>
      </c>
      <c r="AU704" s="11">
        <v>0</v>
      </c>
      <c r="AV704" s="11">
        <v>0</v>
      </c>
      <c r="AW704" s="11">
        <v>112</v>
      </c>
      <c r="AX704" s="158" t="s">
        <v>248</v>
      </c>
      <c r="AY704" s="235" t="s">
        <v>248</v>
      </c>
      <c r="AZ704" s="138">
        <v>65890</v>
      </c>
      <c r="BA704" s="188" t="s">
        <v>248</v>
      </c>
      <c r="BB704" s="203" t="s">
        <v>248</v>
      </c>
      <c r="BC704" s="158" t="s">
        <v>248</v>
      </c>
      <c r="BD704" s="217" t="s">
        <v>61</v>
      </c>
      <c r="BE704" s="201" t="s">
        <v>62</v>
      </c>
      <c r="BF704" s="201" t="s">
        <v>63</v>
      </c>
      <c r="BG704" s="201" t="s">
        <v>196</v>
      </c>
      <c r="BH704" s="456" t="s">
        <v>515</v>
      </c>
      <c r="BI704" s="218" t="s">
        <v>67</v>
      </c>
      <c r="BJ704" s="370">
        <v>214</v>
      </c>
      <c r="BK704" s="370">
        <v>3</v>
      </c>
      <c r="BL704" s="219" t="s">
        <v>65</v>
      </c>
      <c r="BM704" s="52"/>
      <c r="BN704" s="218" t="s">
        <v>343</v>
      </c>
      <c r="BO704" s="217" t="s">
        <v>54</v>
      </c>
      <c r="BP704" s="201" t="s">
        <v>699</v>
      </c>
      <c r="BQ704" s="52" t="s">
        <v>715</v>
      </c>
    </row>
    <row r="705" spans="1:69" ht="16.5" thickBot="1">
      <c r="A705" s="207" t="s">
        <v>37</v>
      </c>
      <c r="B705" s="208" t="s">
        <v>40</v>
      </c>
      <c r="C705" s="202" t="s">
        <v>35</v>
      </c>
      <c r="D705" s="210" t="s">
        <v>182</v>
      </c>
      <c r="E705" s="24" t="s">
        <v>340</v>
      </c>
      <c r="F705" s="86">
        <v>57</v>
      </c>
      <c r="G705" s="80">
        <v>1</v>
      </c>
      <c r="H705" s="204"/>
      <c r="I705" s="204"/>
      <c r="J705" s="204"/>
      <c r="K705" s="204"/>
      <c r="L705" s="80">
        <v>0</v>
      </c>
      <c r="M705" s="203"/>
      <c r="N705" s="52">
        <v>0</v>
      </c>
      <c r="O705" s="204"/>
      <c r="P705" s="204"/>
      <c r="Q705" s="11">
        <v>8.1998212679000009</v>
      </c>
      <c r="R705" s="204"/>
      <c r="S705" s="204"/>
      <c r="T705" s="53">
        <v>15.099999999999998</v>
      </c>
      <c r="U705" s="204"/>
      <c r="V705" s="204"/>
      <c r="W705" s="11">
        <v>8.2077676428570996</v>
      </c>
      <c r="X705" s="204"/>
      <c r="Y705" s="204"/>
      <c r="Z705" s="53">
        <v>15.099999999999998</v>
      </c>
      <c r="AA705" s="204"/>
      <c r="AB705" s="204"/>
      <c r="AC705" s="204"/>
      <c r="AD705" s="204"/>
      <c r="AE705" s="204"/>
      <c r="AF705" s="9">
        <v>2.672738101431932</v>
      </c>
      <c r="AG705" s="9">
        <v>375</v>
      </c>
      <c r="AH705" s="9">
        <v>0.31634088481009354</v>
      </c>
      <c r="AI705" s="9">
        <v>93</v>
      </c>
      <c r="AJ705" s="9">
        <v>2.0088414634146341</v>
      </c>
      <c r="AK705" s="9" t="s">
        <v>248</v>
      </c>
      <c r="AL705" s="9">
        <v>0</v>
      </c>
      <c r="AM705" s="9"/>
      <c r="AN705" s="9"/>
      <c r="AO705" s="73">
        <v>0</v>
      </c>
      <c r="AP705" s="80">
        <v>0</v>
      </c>
      <c r="AQ705" s="80">
        <v>0</v>
      </c>
      <c r="AR705" s="224">
        <v>112</v>
      </c>
      <c r="AS705" s="224" t="s">
        <v>248</v>
      </c>
      <c r="AT705" s="11">
        <v>3977.5790000000002</v>
      </c>
      <c r="AU705" s="11">
        <v>0</v>
      </c>
      <c r="AV705" s="11">
        <v>0</v>
      </c>
      <c r="AW705" s="11">
        <v>112</v>
      </c>
      <c r="AX705" s="158" t="s">
        <v>248</v>
      </c>
      <c r="AY705" s="235" t="s">
        <v>248</v>
      </c>
      <c r="AZ705" s="138">
        <v>65890</v>
      </c>
      <c r="BA705" s="188" t="s">
        <v>248</v>
      </c>
      <c r="BB705" s="203" t="s">
        <v>248</v>
      </c>
      <c r="BC705" s="158" t="s">
        <v>248</v>
      </c>
      <c r="BD705" s="217" t="s">
        <v>61</v>
      </c>
      <c r="BE705" s="201" t="s">
        <v>62</v>
      </c>
      <c r="BF705" s="201" t="s">
        <v>63</v>
      </c>
      <c r="BG705" s="201" t="s">
        <v>196</v>
      </c>
      <c r="BH705" s="456" t="s">
        <v>515</v>
      </c>
      <c r="BI705" s="218" t="s">
        <v>68</v>
      </c>
      <c r="BJ705" s="370">
        <v>214</v>
      </c>
      <c r="BK705" s="370">
        <v>4</v>
      </c>
      <c r="BL705" s="219" t="s">
        <v>65</v>
      </c>
      <c r="BM705" s="52"/>
      <c r="BN705" s="218" t="s">
        <v>343</v>
      </c>
      <c r="BO705" s="217" t="s">
        <v>54</v>
      </c>
      <c r="BP705" s="201" t="s">
        <v>699</v>
      </c>
      <c r="BQ705" s="52" t="s">
        <v>715</v>
      </c>
    </row>
    <row r="706" spans="1:69" ht="16.5" thickBot="1">
      <c r="A706" s="207" t="s">
        <v>37</v>
      </c>
      <c r="B706" s="208" t="s">
        <v>40</v>
      </c>
      <c r="C706" s="202" t="s">
        <v>35</v>
      </c>
      <c r="D706" s="210" t="s">
        <v>182</v>
      </c>
      <c r="E706" s="24" t="s">
        <v>639</v>
      </c>
      <c r="F706" s="86">
        <v>66</v>
      </c>
      <c r="G706" s="80">
        <v>0</v>
      </c>
      <c r="H706" s="204"/>
      <c r="I706" s="204"/>
      <c r="J706" s="204"/>
      <c r="K706" s="204"/>
      <c r="L706" s="80">
        <v>1</v>
      </c>
      <c r="M706" s="203"/>
      <c r="N706" s="52">
        <v>0</v>
      </c>
      <c r="O706" s="204"/>
      <c r="P706" s="204"/>
      <c r="Q706" s="11">
        <v>5.5321535845999996</v>
      </c>
      <c r="R706" s="204"/>
      <c r="S706" s="204"/>
      <c r="T706" s="53">
        <v>6.84375</v>
      </c>
      <c r="U706" s="204"/>
      <c r="V706" s="204"/>
      <c r="W706" s="11">
        <v>5.2324151230769003</v>
      </c>
      <c r="X706" s="204"/>
      <c r="Y706" s="204"/>
      <c r="Z706" s="53">
        <v>6.6875</v>
      </c>
      <c r="AA706" s="204"/>
      <c r="AB706" s="204"/>
      <c r="AC706" s="204"/>
      <c r="AD706" s="204"/>
      <c r="AE706" s="204"/>
      <c r="AF706" s="9">
        <v>3.6663077058372915</v>
      </c>
      <c r="AG706" s="9">
        <v>455</v>
      </c>
      <c r="AH706" s="9">
        <v>0.39291049996989202</v>
      </c>
      <c r="AI706" s="9">
        <v>9</v>
      </c>
      <c r="AJ706" s="9">
        <v>2.7864583333333335</v>
      </c>
      <c r="AK706" s="9" t="s">
        <v>248</v>
      </c>
      <c r="AL706" s="9">
        <v>65</v>
      </c>
      <c r="AM706" s="9">
        <v>3.6663077058372915</v>
      </c>
      <c r="AN706" s="9">
        <v>3.689516129032258</v>
      </c>
      <c r="AO706" s="73">
        <v>0</v>
      </c>
      <c r="AP706" s="80">
        <v>0</v>
      </c>
      <c r="AQ706" s="80">
        <v>0</v>
      </c>
      <c r="AR706" s="224">
        <v>132</v>
      </c>
      <c r="AS706" s="224" t="s">
        <v>248</v>
      </c>
      <c r="AT706" s="11">
        <v>4708.6040000000003</v>
      </c>
      <c r="AU706" s="11">
        <v>0</v>
      </c>
      <c r="AV706" s="11">
        <v>0</v>
      </c>
      <c r="AW706" s="11">
        <v>132</v>
      </c>
      <c r="AX706" s="158" t="s">
        <v>248</v>
      </c>
      <c r="AY706" s="235" t="s">
        <v>248</v>
      </c>
      <c r="AZ706" s="138">
        <v>51180</v>
      </c>
      <c r="BA706" s="188" t="s">
        <v>248</v>
      </c>
      <c r="BB706" s="203" t="s">
        <v>248</v>
      </c>
      <c r="BC706" s="158" t="s">
        <v>248</v>
      </c>
      <c r="BD706" s="217" t="s">
        <v>61</v>
      </c>
      <c r="BE706" s="201" t="s">
        <v>62</v>
      </c>
      <c r="BF706" s="201" t="s">
        <v>63</v>
      </c>
      <c r="BG706" s="201" t="s">
        <v>196</v>
      </c>
      <c r="BH706" s="456" t="s">
        <v>515</v>
      </c>
      <c r="BI706" s="218" t="s">
        <v>64</v>
      </c>
      <c r="BJ706" s="370">
        <v>214</v>
      </c>
      <c r="BK706" s="370">
        <v>1</v>
      </c>
      <c r="BL706" s="219" t="s">
        <v>65</v>
      </c>
      <c r="BM706" s="52"/>
      <c r="BN706" s="218" t="s">
        <v>343</v>
      </c>
      <c r="BO706" s="217" t="s">
        <v>74</v>
      </c>
      <c r="BP706" s="201" t="s">
        <v>681</v>
      </c>
      <c r="BQ706" s="52" t="s">
        <v>717</v>
      </c>
    </row>
    <row r="707" spans="1:69" ht="16.5" thickBot="1">
      <c r="A707" s="207" t="s">
        <v>37</v>
      </c>
      <c r="B707" s="208" t="s">
        <v>40</v>
      </c>
      <c r="C707" s="202" t="s">
        <v>35</v>
      </c>
      <c r="D707" s="210" t="s">
        <v>182</v>
      </c>
      <c r="E707" s="24" t="s">
        <v>639</v>
      </c>
      <c r="F707" s="86">
        <v>64</v>
      </c>
      <c r="G707" s="80">
        <v>0</v>
      </c>
      <c r="H707" s="204"/>
      <c r="I707" s="204"/>
      <c r="J707" s="204"/>
      <c r="K707" s="204"/>
      <c r="L707" s="80">
        <v>0</v>
      </c>
      <c r="M707" s="203"/>
      <c r="N707" s="52">
        <v>0</v>
      </c>
      <c r="O707" s="204"/>
      <c r="P707" s="204"/>
      <c r="Q707" s="11">
        <v>7.7055623905999999</v>
      </c>
      <c r="R707" s="204"/>
      <c r="S707" s="204"/>
      <c r="T707" s="53">
        <v>13.899999999999999</v>
      </c>
      <c r="U707" s="204"/>
      <c r="V707" s="204"/>
      <c r="W707" s="11">
        <v>7.7504529375000004</v>
      </c>
      <c r="X707" s="204"/>
      <c r="Y707" s="204"/>
      <c r="Z707" s="53">
        <v>13.899999999999999</v>
      </c>
      <c r="AA707" s="204"/>
      <c r="AB707" s="204"/>
      <c r="AC707" s="204"/>
      <c r="AD707" s="204"/>
      <c r="AE707" s="204"/>
      <c r="AF707" s="9">
        <v>3.1971651813281432</v>
      </c>
      <c r="AG707" s="9">
        <v>448</v>
      </c>
      <c r="AH707" s="9">
        <v>0.55487017619627654</v>
      </c>
      <c r="AI707" s="9">
        <v>54</v>
      </c>
      <c r="AJ707" s="9">
        <v>2.1409090909090911</v>
      </c>
      <c r="AK707" s="9" t="s">
        <v>248</v>
      </c>
      <c r="AL707" s="9">
        <v>64</v>
      </c>
      <c r="AM707" s="9">
        <v>3.1971651813281432</v>
      </c>
      <c r="AN707" s="9">
        <v>3.2578125</v>
      </c>
      <c r="AO707" s="73">
        <v>0</v>
      </c>
      <c r="AP707" s="80">
        <v>0</v>
      </c>
      <c r="AQ707" s="80">
        <v>0</v>
      </c>
      <c r="AR707" s="224">
        <v>128</v>
      </c>
      <c r="AS707" s="224" t="s">
        <v>248</v>
      </c>
      <c r="AT707" s="11">
        <v>4597.1940000000004</v>
      </c>
      <c r="AU707" s="11">
        <v>0</v>
      </c>
      <c r="AV707" s="11">
        <v>0</v>
      </c>
      <c r="AW707" s="11">
        <v>128</v>
      </c>
      <c r="AX707" s="158" t="s">
        <v>248</v>
      </c>
      <c r="AY707" s="235" t="s">
        <v>248</v>
      </c>
      <c r="AZ707" s="138">
        <v>51180</v>
      </c>
      <c r="BA707" s="188" t="s">
        <v>248</v>
      </c>
      <c r="BB707" s="203" t="s">
        <v>248</v>
      </c>
      <c r="BC707" s="158" t="s">
        <v>248</v>
      </c>
      <c r="BD707" s="217" t="s">
        <v>61</v>
      </c>
      <c r="BE707" s="201" t="s">
        <v>62</v>
      </c>
      <c r="BF707" s="201" t="s">
        <v>63</v>
      </c>
      <c r="BG707" s="201" t="s">
        <v>196</v>
      </c>
      <c r="BH707" s="455" t="s">
        <v>515</v>
      </c>
      <c r="BI707" s="218" t="s">
        <v>66</v>
      </c>
      <c r="BJ707" s="370">
        <v>214</v>
      </c>
      <c r="BK707" s="370">
        <v>7</v>
      </c>
      <c r="BL707" s="219" t="s">
        <v>65</v>
      </c>
      <c r="BM707" s="52"/>
      <c r="BN707" s="218" t="s">
        <v>343</v>
      </c>
      <c r="BO707" s="217" t="s">
        <v>74</v>
      </c>
      <c r="BP707" s="201" t="s">
        <v>681</v>
      </c>
      <c r="BQ707" s="52" t="s">
        <v>717</v>
      </c>
    </row>
    <row r="708" spans="1:69" ht="16.5" thickBot="1">
      <c r="A708" s="207" t="s">
        <v>37</v>
      </c>
      <c r="B708" s="208" t="s">
        <v>40</v>
      </c>
      <c r="C708" s="202" t="s">
        <v>35</v>
      </c>
      <c r="D708" s="210" t="s">
        <v>182</v>
      </c>
      <c r="E708" s="24" t="s">
        <v>639</v>
      </c>
      <c r="F708" s="86">
        <v>58</v>
      </c>
      <c r="G708" s="80">
        <v>0</v>
      </c>
      <c r="H708" s="204"/>
      <c r="I708" s="204"/>
      <c r="J708" s="204"/>
      <c r="K708" s="204"/>
      <c r="L708" s="80">
        <v>0</v>
      </c>
      <c r="M708" s="203"/>
      <c r="N708" s="52">
        <v>1</v>
      </c>
      <c r="O708" s="204"/>
      <c r="P708" s="204"/>
      <c r="Q708" s="11">
        <v>6.4487411551999996</v>
      </c>
      <c r="R708" s="204"/>
      <c r="S708" s="204"/>
      <c r="T708" s="53">
        <v>8.7749999999999986</v>
      </c>
      <c r="U708" s="204"/>
      <c r="V708" s="204"/>
      <c r="W708" s="11">
        <v>5.8930688448274999</v>
      </c>
      <c r="X708" s="204"/>
      <c r="Y708" s="204"/>
      <c r="Z708" s="53">
        <v>8.5499999999999972</v>
      </c>
      <c r="AA708" s="204"/>
      <c r="AB708" s="204"/>
      <c r="AC708" s="204"/>
      <c r="AD708" s="204"/>
      <c r="AE708" s="204"/>
      <c r="AF708" s="9">
        <v>3.7247368533509722</v>
      </c>
      <c r="AG708" s="9">
        <v>399</v>
      </c>
      <c r="AH708" s="9">
        <v>0.39591356651401954</v>
      </c>
      <c r="AI708" s="9">
        <v>4</v>
      </c>
      <c r="AJ708" s="9">
        <v>3.0274999999999999</v>
      </c>
      <c r="AK708" s="9" t="s">
        <v>248</v>
      </c>
      <c r="AL708" s="9">
        <v>57</v>
      </c>
      <c r="AM708" s="9">
        <v>3.7247368533509722</v>
      </c>
      <c r="AN708" s="9">
        <v>3.7172413793103449</v>
      </c>
      <c r="AO708" s="73">
        <v>0</v>
      </c>
      <c r="AP708" s="80">
        <v>0</v>
      </c>
      <c r="AQ708" s="80">
        <v>0</v>
      </c>
      <c r="AR708" s="224">
        <v>116</v>
      </c>
      <c r="AS708" s="224" t="s">
        <v>248</v>
      </c>
      <c r="AT708" s="11">
        <v>4153.3339999999998</v>
      </c>
      <c r="AU708" s="11">
        <v>0</v>
      </c>
      <c r="AV708" s="11">
        <v>0</v>
      </c>
      <c r="AW708" s="11">
        <v>116</v>
      </c>
      <c r="AX708" s="158" t="s">
        <v>248</v>
      </c>
      <c r="AY708" s="235" t="s">
        <v>248</v>
      </c>
      <c r="AZ708" s="138">
        <v>51180</v>
      </c>
      <c r="BA708" s="188" t="s">
        <v>248</v>
      </c>
      <c r="BB708" s="203" t="s">
        <v>248</v>
      </c>
      <c r="BC708" s="158" t="s">
        <v>248</v>
      </c>
      <c r="BD708" s="217" t="s">
        <v>61</v>
      </c>
      <c r="BE708" s="201" t="s">
        <v>62</v>
      </c>
      <c r="BF708" s="201" t="s">
        <v>63</v>
      </c>
      <c r="BG708" s="201" t="s">
        <v>196</v>
      </c>
      <c r="BH708" s="456" t="s">
        <v>515</v>
      </c>
      <c r="BI708" s="218" t="s">
        <v>67</v>
      </c>
      <c r="BJ708" s="370">
        <v>214</v>
      </c>
      <c r="BK708" s="370">
        <v>3</v>
      </c>
      <c r="BL708" s="219" t="s">
        <v>65</v>
      </c>
      <c r="BM708" s="52"/>
      <c r="BN708" s="218" t="s">
        <v>343</v>
      </c>
      <c r="BO708" s="217" t="s">
        <v>74</v>
      </c>
      <c r="BP708" s="201" t="s">
        <v>681</v>
      </c>
      <c r="BQ708" s="52" t="s">
        <v>717</v>
      </c>
    </row>
    <row r="709" spans="1:69" ht="16.5" thickBot="1">
      <c r="A709" s="207" t="s">
        <v>37</v>
      </c>
      <c r="B709" s="208" t="s">
        <v>40</v>
      </c>
      <c r="C709" s="202" t="s">
        <v>35</v>
      </c>
      <c r="D709" s="210" t="s">
        <v>182</v>
      </c>
      <c r="E709" s="24" t="s">
        <v>639</v>
      </c>
      <c r="F709" s="86">
        <v>63</v>
      </c>
      <c r="G709" s="80">
        <v>0</v>
      </c>
      <c r="H709" s="204"/>
      <c r="I709" s="204"/>
      <c r="J709" s="204"/>
      <c r="K709" s="204"/>
      <c r="L709" s="80">
        <v>2</v>
      </c>
      <c r="M709" s="203"/>
      <c r="N709" s="52">
        <v>0</v>
      </c>
      <c r="O709" s="204"/>
      <c r="P709" s="204"/>
      <c r="Q709" s="11">
        <v>7.5969506721000002</v>
      </c>
      <c r="R709" s="204"/>
      <c r="S709" s="204"/>
      <c r="T709" s="53">
        <v>9.2949999999999999</v>
      </c>
      <c r="U709" s="204"/>
      <c r="V709" s="204"/>
      <c r="W709" s="11">
        <v>7.6016883934425996</v>
      </c>
      <c r="X709" s="204"/>
      <c r="Y709" s="204"/>
      <c r="Z709" s="53">
        <v>9.4249999999999989</v>
      </c>
      <c r="AA709" s="204"/>
      <c r="AB709" s="204"/>
      <c r="AC709" s="204"/>
      <c r="AD709" s="204"/>
      <c r="AE709" s="204"/>
      <c r="AF709" s="9">
        <v>2.7946502446834671</v>
      </c>
      <c r="AG709" s="9">
        <v>401</v>
      </c>
      <c r="AH709" s="9">
        <v>0.39604978645489741</v>
      </c>
      <c r="AI709" s="9">
        <v>69</v>
      </c>
      <c r="AJ709" s="9">
        <v>2.0246031746031745</v>
      </c>
      <c r="AK709" s="9" t="s">
        <v>248</v>
      </c>
      <c r="AL709" s="9">
        <v>0</v>
      </c>
      <c r="AM709" s="9"/>
      <c r="AN709" s="9"/>
      <c r="AO709" s="73">
        <v>0</v>
      </c>
      <c r="AP709" s="80">
        <v>0</v>
      </c>
      <c r="AQ709" s="80">
        <v>0</v>
      </c>
      <c r="AR709" s="224">
        <v>126</v>
      </c>
      <c r="AS709" s="224" t="s">
        <v>248</v>
      </c>
      <c r="AT709" s="11">
        <v>4427.1130000000003</v>
      </c>
      <c r="AU709" s="11">
        <v>0</v>
      </c>
      <c r="AV709" s="11">
        <v>0</v>
      </c>
      <c r="AW709" s="11">
        <v>126</v>
      </c>
      <c r="AX709" s="158" t="s">
        <v>248</v>
      </c>
      <c r="AY709" s="235" t="s">
        <v>248</v>
      </c>
      <c r="AZ709" s="138">
        <v>51180</v>
      </c>
      <c r="BA709" s="188" t="s">
        <v>248</v>
      </c>
      <c r="BB709" s="203" t="s">
        <v>248</v>
      </c>
      <c r="BC709" s="158" t="s">
        <v>248</v>
      </c>
      <c r="BD709" s="217" t="s">
        <v>61</v>
      </c>
      <c r="BE709" s="201" t="s">
        <v>62</v>
      </c>
      <c r="BF709" s="201" t="s">
        <v>63</v>
      </c>
      <c r="BG709" s="201" t="s">
        <v>196</v>
      </c>
      <c r="BH709" s="456" t="s">
        <v>515</v>
      </c>
      <c r="BI709" s="218" t="s">
        <v>68</v>
      </c>
      <c r="BJ709" s="370">
        <v>214</v>
      </c>
      <c r="BK709" s="370">
        <v>4</v>
      </c>
      <c r="BL709" s="219" t="s">
        <v>65</v>
      </c>
      <c r="BM709" s="52"/>
      <c r="BN709" s="218" t="s">
        <v>343</v>
      </c>
      <c r="BO709" s="217" t="s">
        <v>74</v>
      </c>
      <c r="BP709" s="201" t="s">
        <v>681</v>
      </c>
      <c r="BQ709" s="52" t="s">
        <v>717</v>
      </c>
    </row>
    <row r="710" spans="1:69" ht="16.5" thickBot="1">
      <c r="A710" s="207" t="s">
        <v>37</v>
      </c>
      <c r="B710" s="208" t="s">
        <v>40</v>
      </c>
      <c r="C710" s="202" t="s">
        <v>35</v>
      </c>
      <c r="D710" s="210" t="s">
        <v>182</v>
      </c>
      <c r="E710" s="24" t="s">
        <v>490</v>
      </c>
      <c r="F710" s="86">
        <v>42</v>
      </c>
      <c r="G710" s="80">
        <v>0</v>
      </c>
      <c r="H710" s="204"/>
      <c r="I710" s="204"/>
      <c r="J710" s="204"/>
      <c r="K710" s="204"/>
      <c r="L710" s="80">
        <v>0</v>
      </c>
      <c r="M710" s="203"/>
      <c r="N710" s="52">
        <v>0</v>
      </c>
      <c r="O710" s="204"/>
      <c r="P710" s="204"/>
      <c r="Q710" s="11">
        <v>6.7968330237999997</v>
      </c>
      <c r="R710" s="204"/>
      <c r="S710" s="204"/>
      <c r="T710" s="53">
        <v>9.2249999999999996</v>
      </c>
      <c r="U710" s="204"/>
      <c r="V710" s="204"/>
      <c r="W710" s="11">
        <v>6.7980951428571004</v>
      </c>
      <c r="X710" s="204"/>
      <c r="Y710" s="204"/>
      <c r="Z710" s="53">
        <v>8.4499999999999993</v>
      </c>
      <c r="AA710" s="204"/>
      <c r="AB710" s="204"/>
      <c r="AC710" s="204"/>
      <c r="AD710" s="204"/>
      <c r="AE710" s="204"/>
      <c r="AF710" s="9">
        <v>3.565272122013325</v>
      </c>
      <c r="AG710" s="9">
        <v>294</v>
      </c>
      <c r="AH710" s="9">
        <v>0.43352679889642354</v>
      </c>
      <c r="AI710" s="9">
        <v>3</v>
      </c>
      <c r="AJ710" s="9">
        <v>2.6625000000000001</v>
      </c>
      <c r="AK710" s="9" t="s">
        <v>248</v>
      </c>
      <c r="AL710" s="9">
        <v>42</v>
      </c>
      <c r="AM710" s="9">
        <v>3.565272122013325</v>
      </c>
      <c r="AN710" s="9">
        <v>3.6066666666666665</v>
      </c>
      <c r="AO710" s="73">
        <v>0</v>
      </c>
      <c r="AP710" s="80">
        <v>0</v>
      </c>
      <c r="AQ710" s="80">
        <v>0</v>
      </c>
      <c r="AR710" s="224">
        <v>84</v>
      </c>
      <c r="AS710" s="224" t="s">
        <v>248</v>
      </c>
      <c r="AT710" s="11">
        <v>3211.337</v>
      </c>
      <c r="AU710" s="11">
        <v>0</v>
      </c>
      <c r="AV710" s="11">
        <v>0</v>
      </c>
      <c r="AW710" s="11">
        <v>84</v>
      </c>
      <c r="AX710" s="158" t="s">
        <v>248</v>
      </c>
      <c r="AY710" s="235" t="s">
        <v>248</v>
      </c>
      <c r="AZ710" s="138">
        <v>14971</v>
      </c>
      <c r="BA710" s="188" t="s">
        <v>248</v>
      </c>
      <c r="BB710" s="203" t="s">
        <v>248</v>
      </c>
      <c r="BC710" s="158" t="s">
        <v>248</v>
      </c>
      <c r="BD710" s="217" t="s">
        <v>61</v>
      </c>
      <c r="BE710" s="201" t="s">
        <v>62</v>
      </c>
      <c r="BF710" s="201" t="s">
        <v>63</v>
      </c>
      <c r="BG710" s="201" t="s">
        <v>196</v>
      </c>
      <c r="BH710" s="456" t="s">
        <v>267</v>
      </c>
      <c r="BI710" s="218" t="s">
        <v>64</v>
      </c>
      <c r="BJ710" s="370">
        <v>214</v>
      </c>
      <c r="BK710" s="370">
        <v>1</v>
      </c>
      <c r="BL710" s="219" t="s">
        <v>65</v>
      </c>
      <c r="BM710" s="52"/>
      <c r="BN710" s="218" t="s">
        <v>343</v>
      </c>
      <c r="BO710" s="217" t="s">
        <v>346</v>
      </c>
      <c r="BP710" s="201" t="s">
        <v>685</v>
      </c>
      <c r="BQ710" s="52" t="s">
        <v>718</v>
      </c>
    </row>
    <row r="711" spans="1:69" ht="16.5" thickBot="1">
      <c r="A711" s="207" t="s">
        <v>37</v>
      </c>
      <c r="B711" s="208" t="s">
        <v>40</v>
      </c>
      <c r="C711" s="202" t="s">
        <v>35</v>
      </c>
      <c r="D711" s="210" t="s">
        <v>182</v>
      </c>
      <c r="E711" s="24" t="s">
        <v>490</v>
      </c>
      <c r="F711" s="86">
        <v>41</v>
      </c>
      <c r="G711" s="80">
        <v>3</v>
      </c>
      <c r="H711" s="204"/>
      <c r="I711" s="204"/>
      <c r="J711" s="204"/>
      <c r="K711" s="204"/>
      <c r="L711" s="80">
        <v>0</v>
      </c>
      <c r="M711" s="203"/>
      <c r="N711" s="52">
        <v>0</v>
      </c>
      <c r="O711" s="204"/>
      <c r="P711" s="204"/>
      <c r="Q711" s="11">
        <v>7.8292891578999999</v>
      </c>
      <c r="R711" s="204"/>
      <c r="S711" s="204"/>
      <c r="T711" s="53">
        <v>13.55</v>
      </c>
      <c r="U711" s="204"/>
      <c r="V711" s="204"/>
      <c r="W711" s="11">
        <v>7.9084995263157003</v>
      </c>
      <c r="X711" s="204"/>
      <c r="Y711" s="204"/>
      <c r="Z711" s="53">
        <v>13.55</v>
      </c>
      <c r="AA711" s="204"/>
      <c r="AB711" s="204"/>
      <c r="AC711" s="204"/>
      <c r="AD711" s="204"/>
      <c r="AE711" s="204"/>
      <c r="AF711" s="9">
        <v>3.2935338387811988</v>
      </c>
      <c r="AG711" s="9">
        <v>266</v>
      </c>
      <c r="AH711" s="9">
        <v>0.53070362050127851</v>
      </c>
      <c r="AI711" s="9">
        <v>23</v>
      </c>
      <c r="AJ711" s="9">
        <v>2.269047619047619</v>
      </c>
      <c r="AK711" s="9" t="s">
        <v>248</v>
      </c>
      <c r="AL711" s="9">
        <v>38</v>
      </c>
      <c r="AM711" s="9">
        <v>3.2935338387811988</v>
      </c>
      <c r="AN711" s="9">
        <v>3.3441558441558441</v>
      </c>
      <c r="AO711" s="73">
        <v>0</v>
      </c>
      <c r="AP711" s="80">
        <v>0</v>
      </c>
      <c r="AQ711" s="80">
        <v>0</v>
      </c>
      <c r="AR711" s="224">
        <v>76</v>
      </c>
      <c r="AS711" s="224" t="s">
        <v>248</v>
      </c>
      <c r="AT711" s="11">
        <v>3063.538</v>
      </c>
      <c r="AU711" s="11">
        <v>0</v>
      </c>
      <c r="AV711" s="11">
        <v>0</v>
      </c>
      <c r="AW711" s="11">
        <v>76</v>
      </c>
      <c r="AX711" s="158" t="s">
        <v>248</v>
      </c>
      <c r="AY711" s="235" t="s">
        <v>248</v>
      </c>
      <c r="AZ711" s="138">
        <v>14971</v>
      </c>
      <c r="BA711" s="188" t="s">
        <v>248</v>
      </c>
      <c r="BB711" s="203" t="s">
        <v>248</v>
      </c>
      <c r="BC711" s="158" t="s">
        <v>248</v>
      </c>
      <c r="BD711" s="217" t="s">
        <v>61</v>
      </c>
      <c r="BE711" s="201" t="s">
        <v>62</v>
      </c>
      <c r="BF711" s="201" t="s">
        <v>63</v>
      </c>
      <c r="BG711" s="201" t="s">
        <v>196</v>
      </c>
      <c r="BH711" s="456" t="s">
        <v>267</v>
      </c>
      <c r="BI711" s="218" t="s">
        <v>66</v>
      </c>
      <c r="BJ711" s="370">
        <v>214</v>
      </c>
      <c r="BK711" s="370">
        <v>7</v>
      </c>
      <c r="BL711" s="219" t="s">
        <v>65</v>
      </c>
      <c r="BM711" s="52"/>
      <c r="BN711" s="218" t="s">
        <v>343</v>
      </c>
      <c r="BO711" s="217" t="s">
        <v>346</v>
      </c>
      <c r="BP711" s="201" t="s">
        <v>685</v>
      </c>
      <c r="BQ711" s="52" t="s">
        <v>718</v>
      </c>
    </row>
    <row r="712" spans="1:69" ht="16.5" thickBot="1">
      <c r="A712" s="207" t="s">
        <v>37</v>
      </c>
      <c r="B712" s="208" t="s">
        <v>40</v>
      </c>
      <c r="C712" s="202" t="s">
        <v>35</v>
      </c>
      <c r="D712" s="210" t="s">
        <v>182</v>
      </c>
      <c r="E712" s="24" t="s">
        <v>490</v>
      </c>
      <c r="F712" s="86">
        <v>41</v>
      </c>
      <c r="G712" s="80">
        <v>1</v>
      </c>
      <c r="H712" s="204"/>
      <c r="I712" s="204"/>
      <c r="J712" s="204"/>
      <c r="K712" s="204"/>
      <c r="L712" s="80">
        <v>0</v>
      </c>
      <c r="M712" s="203"/>
      <c r="N712" s="52">
        <v>0</v>
      </c>
      <c r="O712" s="204"/>
      <c r="P712" s="204"/>
      <c r="Q712" s="11">
        <v>6.5588498250000002</v>
      </c>
      <c r="R712" s="204"/>
      <c r="S712" s="204"/>
      <c r="T712" s="53">
        <v>7.9</v>
      </c>
      <c r="U712" s="204"/>
      <c r="V712" s="204"/>
      <c r="W712" s="11">
        <v>6.7136246750000002</v>
      </c>
      <c r="X712" s="204"/>
      <c r="Y712" s="204"/>
      <c r="Z712" s="53">
        <v>8</v>
      </c>
      <c r="AA712" s="204"/>
      <c r="AB712" s="204"/>
      <c r="AC712" s="204"/>
      <c r="AD712" s="204"/>
      <c r="AE712" s="204"/>
      <c r="AF712" s="9">
        <v>3.5700357309409547</v>
      </c>
      <c r="AG712" s="9">
        <v>280</v>
      </c>
      <c r="AH712" s="9">
        <v>0.43900926489610509</v>
      </c>
      <c r="AI712" s="9">
        <v>10</v>
      </c>
      <c r="AJ712" s="9">
        <v>2.5833333333333335</v>
      </c>
      <c r="AK712" s="9" t="s">
        <v>248</v>
      </c>
      <c r="AL712" s="9">
        <v>40</v>
      </c>
      <c r="AM712" s="9">
        <v>3.5700357309409547</v>
      </c>
      <c r="AN712" s="9">
        <v>3.6331360946745561</v>
      </c>
      <c r="AO712" s="73">
        <v>0</v>
      </c>
      <c r="AP712" s="80">
        <v>0</v>
      </c>
      <c r="AQ712" s="80">
        <v>0</v>
      </c>
      <c r="AR712" s="224">
        <v>80</v>
      </c>
      <c r="AS712" s="224" t="s">
        <v>248</v>
      </c>
      <c r="AT712" s="11">
        <v>3069.5929999999998</v>
      </c>
      <c r="AU712" s="11">
        <v>0</v>
      </c>
      <c r="AV712" s="11">
        <v>0</v>
      </c>
      <c r="AW712" s="11">
        <v>80</v>
      </c>
      <c r="AX712" s="158" t="s">
        <v>248</v>
      </c>
      <c r="AY712" s="235" t="s">
        <v>248</v>
      </c>
      <c r="AZ712" s="138">
        <v>14971</v>
      </c>
      <c r="BA712" s="188" t="s">
        <v>248</v>
      </c>
      <c r="BB712" s="203" t="s">
        <v>248</v>
      </c>
      <c r="BC712" s="158" t="s">
        <v>248</v>
      </c>
      <c r="BD712" s="217" t="s">
        <v>61</v>
      </c>
      <c r="BE712" s="201" t="s">
        <v>62</v>
      </c>
      <c r="BF712" s="201" t="s">
        <v>63</v>
      </c>
      <c r="BG712" s="201" t="s">
        <v>196</v>
      </c>
      <c r="BH712" s="456" t="s">
        <v>267</v>
      </c>
      <c r="BI712" s="218" t="s">
        <v>67</v>
      </c>
      <c r="BJ712" s="370">
        <v>214</v>
      </c>
      <c r="BK712" s="370">
        <v>3</v>
      </c>
      <c r="BL712" s="219" t="s">
        <v>65</v>
      </c>
      <c r="BM712" s="52"/>
      <c r="BN712" s="218" t="s">
        <v>343</v>
      </c>
      <c r="BO712" s="217" t="s">
        <v>346</v>
      </c>
      <c r="BP712" s="201" t="s">
        <v>685</v>
      </c>
      <c r="BQ712" s="52" t="s">
        <v>718</v>
      </c>
    </row>
    <row r="713" spans="1:69" ht="16.5" thickBot="1">
      <c r="A713" s="207" t="s">
        <v>37</v>
      </c>
      <c r="B713" s="208" t="s">
        <v>40</v>
      </c>
      <c r="C713" s="202" t="s">
        <v>35</v>
      </c>
      <c r="D713" s="210" t="s">
        <v>182</v>
      </c>
      <c r="E713" s="11" t="s">
        <v>490</v>
      </c>
      <c r="F713" s="86">
        <v>28</v>
      </c>
      <c r="G713" s="80">
        <v>1</v>
      </c>
      <c r="H713" s="204"/>
      <c r="I713" s="204"/>
      <c r="J713" s="204"/>
      <c r="K713" s="204"/>
      <c r="L713" s="80">
        <v>0</v>
      </c>
      <c r="M713" s="203"/>
      <c r="N713" s="52">
        <v>0</v>
      </c>
      <c r="O713" s="204"/>
      <c r="P713" s="204"/>
      <c r="Q713" s="11">
        <v>6.7245183332999998</v>
      </c>
      <c r="R713" s="204"/>
      <c r="S713" s="204"/>
      <c r="T713" s="53">
        <v>7.4649999999999999</v>
      </c>
      <c r="U713" s="204"/>
      <c r="V713" s="204"/>
      <c r="W713" s="11">
        <v>6.8441108518518003</v>
      </c>
      <c r="X713" s="204"/>
      <c r="Y713" s="204"/>
      <c r="Z713" s="53">
        <v>7.4824999999999999</v>
      </c>
      <c r="AA713" s="204"/>
      <c r="AB713" s="204"/>
      <c r="AC713" s="204"/>
      <c r="AD713" s="204"/>
      <c r="AE713" s="204"/>
      <c r="AF713" s="9">
        <v>2.6653968234541559</v>
      </c>
      <c r="AG713" s="9">
        <v>189</v>
      </c>
      <c r="AH713" s="9">
        <v>0.3045676517025111</v>
      </c>
      <c r="AI713" s="9">
        <v>41</v>
      </c>
      <c r="AJ713" s="9">
        <v>2.0618055555555554</v>
      </c>
      <c r="AK713" s="9" t="s">
        <v>248</v>
      </c>
      <c r="AL713" s="9">
        <v>0</v>
      </c>
      <c r="AM713" s="9"/>
      <c r="AN713" s="9"/>
      <c r="AO713" s="73">
        <v>0</v>
      </c>
      <c r="AP713" s="80">
        <v>0</v>
      </c>
      <c r="AQ713" s="80">
        <v>0</v>
      </c>
      <c r="AR713" s="224">
        <v>54</v>
      </c>
      <c r="AS713" s="224" t="s">
        <v>248</v>
      </c>
      <c r="AT713" s="11">
        <v>1977.5409999999999</v>
      </c>
      <c r="AU713" s="11">
        <v>77.349000000000004</v>
      </c>
      <c r="AV713" s="11">
        <v>0</v>
      </c>
      <c r="AW713" s="11">
        <v>54</v>
      </c>
      <c r="AX713" s="158" t="s">
        <v>248</v>
      </c>
      <c r="AY713" s="235" t="s">
        <v>248</v>
      </c>
      <c r="AZ713" s="138">
        <v>14971</v>
      </c>
      <c r="BA713" s="188" t="s">
        <v>248</v>
      </c>
      <c r="BB713" s="203" t="s">
        <v>248</v>
      </c>
      <c r="BC713" s="158" t="s">
        <v>248</v>
      </c>
      <c r="BD713" s="217" t="s">
        <v>61</v>
      </c>
      <c r="BE713" s="201" t="s">
        <v>62</v>
      </c>
      <c r="BF713" s="201" t="s">
        <v>63</v>
      </c>
      <c r="BG713" s="201" t="s">
        <v>196</v>
      </c>
      <c r="BH713" s="456" t="s">
        <v>267</v>
      </c>
      <c r="BI713" s="218" t="s">
        <v>68</v>
      </c>
      <c r="BJ713" s="370">
        <v>214</v>
      </c>
      <c r="BK713" s="370">
        <v>4</v>
      </c>
      <c r="BL713" s="219" t="s">
        <v>65</v>
      </c>
      <c r="BM713" s="52"/>
      <c r="BN713" s="218" t="s">
        <v>343</v>
      </c>
      <c r="BO713" s="217" t="s">
        <v>346</v>
      </c>
      <c r="BP713" s="201" t="s">
        <v>685</v>
      </c>
      <c r="BQ713" s="52" t="s">
        <v>718</v>
      </c>
    </row>
    <row r="714" spans="1:69" ht="16.5" thickBot="1">
      <c r="A714" s="207" t="s">
        <v>37</v>
      </c>
      <c r="B714" s="208" t="s">
        <v>40</v>
      </c>
      <c r="C714" s="202" t="s">
        <v>35</v>
      </c>
      <c r="D714" s="210" t="s">
        <v>182</v>
      </c>
      <c r="E714" s="11" t="s">
        <v>678</v>
      </c>
      <c r="F714" s="86">
        <v>43</v>
      </c>
      <c r="G714" s="80">
        <v>0</v>
      </c>
      <c r="H714" s="204"/>
      <c r="I714" s="204"/>
      <c r="J714" s="204"/>
      <c r="K714" s="204"/>
      <c r="L714" s="80">
        <v>0</v>
      </c>
      <c r="M714" s="203"/>
      <c r="N714" s="52">
        <v>0</v>
      </c>
      <c r="O714" s="204"/>
      <c r="P714" s="204"/>
      <c r="Q714" s="11">
        <v>5.3630230697999997</v>
      </c>
      <c r="R714" s="204"/>
      <c r="S714" s="204"/>
      <c r="T714" s="53">
        <v>7.7125000000000004</v>
      </c>
      <c r="U714" s="204"/>
      <c r="V714" s="204"/>
      <c r="W714" s="11">
        <v>5.1687672558138997</v>
      </c>
      <c r="X714" s="204"/>
      <c r="Y714" s="204"/>
      <c r="Z714" s="53">
        <v>7.2125000000000004</v>
      </c>
      <c r="AA714" s="204"/>
      <c r="AB714" s="204"/>
      <c r="AC714" s="204"/>
      <c r="AD714" s="204"/>
      <c r="AE714" s="204"/>
      <c r="AF714" s="9">
        <v>3.7398920475050468</v>
      </c>
      <c r="AG714" s="9">
        <v>301</v>
      </c>
      <c r="AH714" s="9">
        <v>0.35839867801528064</v>
      </c>
      <c r="AI714" s="9">
        <v>4</v>
      </c>
      <c r="AJ714" s="9">
        <v>2.8453124999999999</v>
      </c>
      <c r="AK714" s="9" t="s">
        <v>248</v>
      </c>
      <c r="AL714" s="9">
        <v>42</v>
      </c>
      <c r="AM714" s="9">
        <v>3.7469728106544138</v>
      </c>
      <c r="AN714" s="9">
        <v>3.7346491228070176</v>
      </c>
      <c r="AO714" s="73">
        <v>0</v>
      </c>
      <c r="AP714" s="80">
        <v>0</v>
      </c>
      <c r="AQ714" s="80">
        <v>0</v>
      </c>
      <c r="AR714" s="224">
        <v>86</v>
      </c>
      <c r="AS714" s="224" t="s">
        <v>248</v>
      </c>
      <c r="AT714" s="11">
        <v>3266.221</v>
      </c>
      <c r="AU714" s="11">
        <v>0</v>
      </c>
      <c r="AV714" s="11">
        <v>0</v>
      </c>
      <c r="AW714" s="11">
        <v>86</v>
      </c>
      <c r="AX714" s="158" t="s">
        <v>248</v>
      </c>
      <c r="AY714" s="235" t="s">
        <v>248</v>
      </c>
      <c r="AZ714" s="138">
        <v>26982</v>
      </c>
      <c r="BA714" s="188" t="s">
        <v>248</v>
      </c>
      <c r="BB714" s="203" t="s">
        <v>248</v>
      </c>
      <c r="BC714" s="158" t="s">
        <v>248</v>
      </c>
      <c r="BD714" s="217" t="s">
        <v>61</v>
      </c>
      <c r="BE714" s="201" t="s">
        <v>62</v>
      </c>
      <c r="BF714" s="201" t="s">
        <v>63</v>
      </c>
      <c r="BG714" s="201" t="s">
        <v>196</v>
      </c>
      <c r="BH714" s="456" t="s">
        <v>511</v>
      </c>
      <c r="BI714" s="218" t="s">
        <v>64</v>
      </c>
      <c r="BJ714" s="370">
        <v>214</v>
      </c>
      <c r="BK714" s="370">
        <v>1</v>
      </c>
      <c r="BL714" s="219" t="s">
        <v>65</v>
      </c>
      <c r="BM714" s="52"/>
      <c r="BN714" s="218" t="s">
        <v>343</v>
      </c>
      <c r="BO714" s="217" t="s">
        <v>53</v>
      </c>
      <c r="BP714" s="201" t="s">
        <v>704</v>
      </c>
      <c r="BQ714" s="52" t="s">
        <v>714</v>
      </c>
    </row>
    <row r="715" spans="1:69" ht="16.5" thickBot="1">
      <c r="A715" s="207" t="s">
        <v>37</v>
      </c>
      <c r="B715" s="208" t="s">
        <v>40</v>
      </c>
      <c r="C715" s="202" t="s">
        <v>35</v>
      </c>
      <c r="D715" s="210" t="s">
        <v>182</v>
      </c>
      <c r="E715" s="24" t="s">
        <v>678</v>
      </c>
      <c r="F715" s="86">
        <v>48</v>
      </c>
      <c r="G715" s="80">
        <v>0</v>
      </c>
      <c r="H715" s="204"/>
      <c r="I715" s="204"/>
      <c r="J715" s="204"/>
      <c r="K715" s="204"/>
      <c r="L715" s="80">
        <v>0</v>
      </c>
      <c r="M715" s="203"/>
      <c r="N715" s="52">
        <v>0</v>
      </c>
      <c r="O715" s="204"/>
      <c r="P715" s="204"/>
      <c r="Q715" s="11">
        <v>6.5975416041999999</v>
      </c>
      <c r="R715" s="204"/>
      <c r="S715" s="204"/>
      <c r="T715" s="53">
        <v>7.9599999999999991</v>
      </c>
      <c r="U715" s="204"/>
      <c r="V715" s="204"/>
      <c r="W715" s="11">
        <v>6.3388123749999998</v>
      </c>
      <c r="X715" s="204"/>
      <c r="Y715" s="204"/>
      <c r="Z715" s="53">
        <v>7.8249999999999993</v>
      </c>
      <c r="AA715" s="204"/>
      <c r="AB715" s="204"/>
      <c r="AC715" s="204"/>
      <c r="AD715" s="204"/>
      <c r="AE715" s="204"/>
      <c r="AF715" s="9">
        <v>3.3432522794758297</v>
      </c>
      <c r="AG715" s="9">
        <v>336</v>
      </c>
      <c r="AH715" s="9">
        <v>0.50052389042865519</v>
      </c>
      <c r="AI715" s="9">
        <v>19</v>
      </c>
      <c r="AJ715" s="9">
        <v>2.4214285714285713</v>
      </c>
      <c r="AK715" s="9" t="s">
        <v>248</v>
      </c>
      <c r="AL715" s="9">
        <v>40</v>
      </c>
      <c r="AM715" s="9">
        <v>3.42267857321671</v>
      </c>
      <c r="AN715" s="9">
        <v>3.5185185185185186</v>
      </c>
      <c r="AO715" s="73">
        <v>0</v>
      </c>
      <c r="AP715" s="80">
        <v>0</v>
      </c>
      <c r="AQ715" s="80">
        <v>0</v>
      </c>
      <c r="AR715" s="224">
        <v>96</v>
      </c>
      <c r="AS715" s="224" t="s">
        <v>248</v>
      </c>
      <c r="AT715" s="11">
        <v>3283.82</v>
      </c>
      <c r="AU715" s="11">
        <v>365.74700000000001</v>
      </c>
      <c r="AV715" s="11">
        <v>0</v>
      </c>
      <c r="AW715" s="11">
        <v>96</v>
      </c>
      <c r="AX715" s="158" t="s">
        <v>248</v>
      </c>
      <c r="AY715" s="235" t="s">
        <v>248</v>
      </c>
      <c r="AZ715" s="138">
        <v>26982</v>
      </c>
      <c r="BA715" s="188" t="s">
        <v>248</v>
      </c>
      <c r="BB715" s="203" t="s">
        <v>248</v>
      </c>
      <c r="BC715" s="158" t="s">
        <v>248</v>
      </c>
      <c r="BD715" s="217" t="s">
        <v>61</v>
      </c>
      <c r="BE715" s="201" t="s">
        <v>62</v>
      </c>
      <c r="BF715" s="201" t="s">
        <v>63</v>
      </c>
      <c r="BG715" s="201" t="s">
        <v>196</v>
      </c>
      <c r="BH715" s="456" t="s">
        <v>511</v>
      </c>
      <c r="BI715" s="218" t="s">
        <v>66</v>
      </c>
      <c r="BJ715" s="370">
        <v>214</v>
      </c>
      <c r="BK715" s="370">
        <v>7</v>
      </c>
      <c r="BL715" s="219" t="s">
        <v>65</v>
      </c>
      <c r="BM715" s="52"/>
      <c r="BN715" s="218" t="s">
        <v>343</v>
      </c>
      <c r="BO715" s="217" t="s">
        <v>53</v>
      </c>
      <c r="BP715" s="201" t="s">
        <v>704</v>
      </c>
      <c r="BQ715" s="52" t="s">
        <v>714</v>
      </c>
    </row>
    <row r="716" spans="1:69" ht="16.5" thickBot="1">
      <c r="A716" s="207" t="s">
        <v>37</v>
      </c>
      <c r="B716" s="208" t="s">
        <v>40</v>
      </c>
      <c r="C716" s="202" t="s">
        <v>35</v>
      </c>
      <c r="D716" s="210" t="s">
        <v>182</v>
      </c>
      <c r="E716" s="24" t="s">
        <v>678</v>
      </c>
      <c r="F716" s="86">
        <v>42</v>
      </c>
      <c r="G716" s="80">
        <v>0</v>
      </c>
      <c r="H716" s="204"/>
      <c r="I716" s="204"/>
      <c r="J716" s="204"/>
      <c r="K716" s="204"/>
      <c r="L716" s="80">
        <v>0</v>
      </c>
      <c r="M716" s="203"/>
      <c r="N716" s="52">
        <v>0</v>
      </c>
      <c r="O716" s="204"/>
      <c r="P716" s="204"/>
      <c r="Q716" s="11">
        <v>6.6701900714000004</v>
      </c>
      <c r="R716" s="204"/>
      <c r="S716" s="204"/>
      <c r="T716" s="53">
        <v>7.8687500000000004</v>
      </c>
      <c r="U716" s="204"/>
      <c r="V716" s="204"/>
      <c r="W716" s="11">
        <v>6.7355236666665999</v>
      </c>
      <c r="X716" s="204"/>
      <c r="Y716" s="204"/>
      <c r="Z716" s="53">
        <v>7.79</v>
      </c>
      <c r="AA716" s="204"/>
      <c r="AB716" s="204"/>
      <c r="AC716" s="204"/>
      <c r="AD716" s="204"/>
      <c r="AE716" s="204"/>
      <c r="AF716" s="9">
        <v>3.3624829945921095</v>
      </c>
      <c r="AG716" s="9">
        <v>294</v>
      </c>
      <c r="AH716" s="9">
        <v>0.4588958800324246</v>
      </c>
      <c r="AI716" s="9">
        <v>13</v>
      </c>
      <c r="AJ716" s="9">
        <v>2.5169999999999999</v>
      </c>
      <c r="AK716" s="9" t="s">
        <v>248</v>
      </c>
      <c r="AL716" s="9">
        <v>42</v>
      </c>
      <c r="AM716" s="9">
        <v>3.3624829945921095</v>
      </c>
      <c r="AN716" s="9">
        <v>3.4666666666666668</v>
      </c>
      <c r="AO716" s="73">
        <v>0</v>
      </c>
      <c r="AP716" s="80">
        <v>0</v>
      </c>
      <c r="AQ716" s="80">
        <v>0</v>
      </c>
      <c r="AR716" s="224">
        <v>84</v>
      </c>
      <c r="AS716" s="224" t="s">
        <v>248</v>
      </c>
      <c r="AT716" s="11">
        <v>3186.2829999999999</v>
      </c>
      <c r="AU716" s="11">
        <v>0</v>
      </c>
      <c r="AV716" s="11">
        <v>0</v>
      </c>
      <c r="AW716" s="11">
        <v>84</v>
      </c>
      <c r="AX716" s="158" t="s">
        <v>248</v>
      </c>
      <c r="AY716" s="235" t="s">
        <v>248</v>
      </c>
      <c r="AZ716" s="138">
        <v>26982</v>
      </c>
      <c r="BA716" s="188" t="s">
        <v>248</v>
      </c>
      <c r="BB716" s="203" t="s">
        <v>248</v>
      </c>
      <c r="BC716" s="158" t="s">
        <v>248</v>
      </c>
      <c r="BD716" s="217" t="s">
        <v>61</v>
      </c>
      <c r="BE716" s="201" t="s">
        <v>62</v>
      </c>
      <c r="BF716" s="201" t="s">
        <v>63</v>
      </c>
      <c r="BG716" s="201" t="s">
        <v>196</v>
      </c>
      <c r="BH716" s="456" t="s">
        <v>511</v>
      </c>
      <c r="BI716" s="218" t="s">
        <v>67</v>
      </c>
      <c r="BJ716" s="370">
        <v>214</v>
      </c>
      <c r="BK716" s="370">
        <v>3</v>
      </c>
      <c r="BL716" s="219" t="s">
        <v>65</v>
      </c>
      <c r="BM716" s="52"/>
      <c r="BN716" s="218" t="s">
        <v>343</v>
      </c>
      <c r="BO716" s="217" t="s">
        <v>53</v>
      </c>
      <c r="BP716" s="201" t="s">
        <v>704</v>
      </c>
      <c r="BQ716" s="52" t="s">
        <v>714</v>
      </c>
    </row>
    <row r="717" spans="1:69" ht="16.5" thickBot="1">
      <c r="A717" s="207" t="s">
        <v>37</v>
      </c>
      <c r="B717" s="208" t="s">
        <v>40</v>
      </c>
      <c r="C717" s="202" t="s">
        <v>35</v>
      </c>
      <c r="D717" s="210" t="s">
        <v>182</v>
      </c>
      <c r="E717" s="24" t="s">
        <v>678</v>
      </c>
      <c r="F717" s="86">
        <v>21</v>
      </c>
      <c r="G717" s="80">
        <v>0</v>
      </c>
      <c r="H717" s="204"/>
      <c r="I717" s="204"/>
      <c r="J717" s="204"/>
      <c r="K717" s="204"/>
      <c r="L717" s="80">
        <v>0</v>
      </c>
      <c r="M717" s="203"/>
      <c r="N717" s="52">
        <v>0</v>
      </c>
      <c r="O717" s="204"/>
      <c r="P717" s="204"/>
      <c r="Q717" s="11">
        <v>7.5184760476000001</v>
      </c>
      <c r="R717" s="204"/>
      <c r="S717" s="204"/>
      <c r="T717" s="53">
        <v>8.9875000000000007</v>
      </c>
      <c r="U717" s="204"/>
      <c r="V717" s="204"/>
      <c r="W717" s="11">
        <v>7.6710951904761</v>
      </c>
      <c r="X717" s="204"/>
      <c r="Y717" s="204"/>
      <c r="Z717" s="53">
        <v>10.237500000000001</v>
      </c>
      <c r="AA717" s="204"/>
      <c r="AB717" s="204"/>
      <c r="AC717" s="204"/>
      <c r="AD717" s="204"/>
      <c r="AE717" s="204"/>
      <c r="AF717" s="9">
        <v>3.0483673421704034</v>
      </c>
      <c r="AG717" s="9">
        <v>147</v>
      </c>
      <c r="AH717" s="9">
        <v>0.2938343837045963</v>
      </c>
      <c r="AI717" s="9">
        <v>4</v>
      </c>
      <c r="AJ717" s="9">
        <v>2.5372222222222223</v>
      </c>
      <c r="AK717" s="9" t="s">
        <v>248</v>
      </c>
      <c r="AL717" s="9">
        <v>0</v>
      </c>
      <c r="AM717" s="9"/>
      <c r="AN717" s="9"/>
      <c r="AO717" s="73">
        <v>0</v>
      </c>
      <c r="AP717" s="80">
        <v>0</v>
      </c>
      <c r="AQ717" s="80">
        <v>0</v>
      </c>
      <c r="AR717" s="224">
        <v>42</v>
      </c>
      <c r="AS717" s="224" t="s">
        <v>248</v>
      </c>
      <c r="AT717" s="11">
        <v>1530.297</v>
      </c>
      <c r="AU717" s="11">
        <v>69.748000000000005</v>
      </c>
      <c r="AV717" s="11">
        <v>0</v>
      </c>
      <c r="AW717" s="11">
        <v>42</v>
      </c>
      <c r="AX717" s="158" t="s">
        <v>248</v>
      </c>
      <c r="AY717" s="235" t="s">
        <v>248</v>
      </c>
      <c r="AZ717" s="138">
        <v>26982</v>
      </c>
      <c r="BA717" s="188" t="s">
        <v>248</v>
      </c>
      <c r="BB717" s="203" t="s">
        <v>248</v>
      </c>
      <c r="BC717" s="158" t="s">
        <v>248</v>
      </c>
      <c r="BD717" s="217" t="s">
        <v>61</v>
      </c>
      <c r="BE717" s="201" t="s">
        <v>62</v>
      </c>
      <c r="BF717" s="201" t="s">
        <v>63</v>
      </c>
      <c r="BG717" s="201" t="s">
        <v>196</v>
      </c>
      <c r="BH717" s="456" t="s">
        <v>511</v>
      </c>
      <c r="BI717" s="218" t="s">
        <v>68</v>
      </c>
      <c r="BJ717" s="370">
        <v>214</v>
      </c>
      <c r="BK717" s="370">
        <v>4</v>
      </c>
      <c r="BL717" s="219" t="s">
        <v>65</v>
      </c>
      <c r="BM717" s="52"/>
      <c r="BN717" s="218" t="s">
        <v>343</v>
      </c>
      <c r="BO717" s="217" t="s">
        <v>53</v>
      </c>
      <c r="BP717" s="201" t="s">
        <v>704</v>
      </c>
      <c r="BQ717" s="52" t="s">
        <v>714</v>
      </c>
    </row>
    <row r="718" spans="1:69" ht="16.5" thickBot="1">
      <c r="A718" s="207" t="s">
        <v>37</v>
      </c>
      <c r="B718" s="208" t="s">
        <v>40</v>
      </c>
      <c r="C718" s="202" t="s">
        <v>35</v>
      </c>
      <c r="D718" s="210" t="s">
        <v>182</v>
      </c>
      <c r="E718" s="11" t="s">
        <v>679</v>
      </c>
      <c r="F718" s="86">
        <v>66</v>
      </c>
      <c r="G718" s="80">
        <v>0</v>
      </c>
      <c r="H718" s="204"/>
      <c r="I718" s="204"/>
      <c r="J718" s="204"/>
      <c r="K718" s="204"/>
      <c r="L718" s="80">
        <v>0</v>
      </c>
      <c r="M718" s="203"/>
      <c r="N718" s="52">
        <v>0</v>
      </c>
      <c r="O718" s="204"/>
      <c r="P718" s="204"/>
      <c r="Q718" s="11">
        <v>5.4867422726999999</v>
      </c>
      <c r="R718" s="204"/>
      <c r="S718" s="204"/>
      <c r="T718" s="53">
        <v>6.8374999999999995</v>
      </c>
      <c r="U718" s="204"/>
      <c r="V718" s="204"/>
      <c r="W718" s="11">
        <v>5.1683787121211999</v>
      </c>
      <c r="X718" s="204"/>
      <c r="Y718" s="204"/>
      <c r="Z718" s="53">
        <v>6.47</v>
      </c>
      <c r="AA718" s="204"/>
      <c r="AB718" s="204"/>
      <c r="AC718" s="204"/>
      <c r="AD718" s="204"/>
      <c r="AE718" s="204"/>
      <c r="AF718" s="9">
        <v>3.7083766434615826</v>
      </c>
      <c r="AG718" s="9">
        <v>462</v>
      </c>
      <c r="AH718" s="9">
        <v>0.42526713691436291</v>
      </c>
      <c r="AI718" s="9">
        <v>12</v>
      </c>
      <c r="AJ718" s="9">
        <v>2.7774999999999999</v>
      </c>
      <c r="AK718" s="9" t="s">
        <v>248</v>
      </c>
      <c r="AL718" s="9">
        <v>66</v>
      </c>
      <c r="AM718" s="9">
        <v>3.7083766434615826</v>
      </c>
      <c r="AN718" s="9">
        <v>3.725806451612903</v>
      </c>
      <c r="AO718" s="73">
        <v>0</v>
      </c>
      <c r="AP718" s="80">
        <v>0</v>
      </c>
      <c r="AQ718" s="80">
        <v>0</v>
      </c>
      <c r="AR718" s="224">
        <v>132</v>
      </c>
      <c r="AS718" s="224" t="s">
        <v>248</v>
      </c>
      <c r="AT718" s="11">
        <v>4725.8999999999996</v>
      </c>
      <c r="AU718" s="11">
        <v>0</v>
      </c>
      <c r="AV718" s="11">
        <v>0</v>
      </c>
      <c r="AW718" s="11">
        <v>132</v>
      </c>
      <c r="AX718" s="158" t="s">
        <v>248</v>
      </c>
      <c r="AY718" s="235" t="s">
        <v>248</v>
      </c>
      <c r="AZ718" s="138">
        <v>28829</v>
      </c>
      <c r="BA718" s="188" t="s">
        <v>248</v>
      </c>
      <c r="BB718" s="203" t="s">
        <v>248</v>
      </c>
      <c r="BC718" s="158" t="s">
        <v>248</v>
      </c>
      <c r="BD718" s="217" t="s">
        <v>61</v>
      </c>
      <c r="BE718" s="201" t="s">
        <v>62</v>
      </c>
      <c r="BF718" s="201" t="s">
        <v>63</v>
      </c>
      <c r="BG718" s="201" t="s">
        <v>196</v>
      </c>
      <c r="BH718" s="456" t="s">
        <v>514</v>
      </c>
      <c r="BI718" s="218" t="s">
        <v>64</v>
      </c>
      <c r="BJ718" s="370">
        <v>214</v>
      </c>
      <c r="BK718" s="370">
        <v>1</v>
      </c>
      <c r="BL718" s="219" t="s">
        <v>65</v>
      </c>
      <c r="BM718" s="52"/>
      <c r="BN718" s="218" t="s">
        <v>343</v>
      </c>
      <c r="BO718" s="217" t="s">
        <v>74</v>
      </c>
      <c r="BP718" s="201" t="s">
        <v>681</v>
      </c>
      <c r="BQ718" s="52" t="s">
        <v>717</v>
      </c>
    </row>
    <row r="719" spans="1:69" ht="16.5" thickBot="1">
      <c r="A719" s="207" t="s">
        <v>37</v>
      </c>
      <c r="B719" s="208" t="s">
        <v>40</v>
      </c>
      <c r="C719" s="202" t="s">
        <v>35</v>
      </c>
      <c r="D719" s="210" t="s">
        <v>182</v>
      </c>
      <c r="E719" s="11" t="s">
        <v>679</v>
      </c>
      <c r="F719" s="86">
        <v>45</v>
      </c>
      <c r="G719" s="80">
        <v>2</v>
      </c>
      <c r="H719" s="204"/>
      <c r="I719" s="204"/>
      <c r="J719" s="204"/>
      <c r="K719" s="204"/>
      <c r="L719" s="80">
        <v>0</v>
      </c>
      <c r="M719" s="203"/>
      <c r="N719" s="52">
        <v>0</v>
      </c>
      <c r="O719" s="204"/>
      <c r="P719" s="204"/>
      <c r="Q719" s="11">
        <v>8.8517208372000002</v>
      </c>
      <c r="R719" s="204"/>
      <c r="S719" s="204"/>
      <c r="T719" s="53">
        <v>14.975</v>
      </c>
      <c r="U719" s="204"/>
      <c r="V719" s="204"/>
      <c r="W719" s="11">
        <v>8.9050231162790006</v>
      </c>
      <c r="X719" s="204"/>
      <c r="Y719" s="204"/>
      <c r="Z719" s="53">
        <v>14.975</v>
      </c>
      <c r="AA719" s="204"/>
      <c r="AB719" s="204"/>
      <c r="AC719" s="204"/>
      <c r="AD719" s="204"/>
      <c r="AE719" s="204"/>
      <c r="AF719" s="9">
        <v>3.1331229281187847</v>
      </c>
      <c r="AG719" s="9">
        <v>301</v>
      </c>
      <c r="AH719" s="9">
        <v>0.59103209462522122</v>
      </c>
      <c r="AI719" s="9">
        <v>47</v>
      </c>
      <c r="AJ719" s="9">
        <v>2.1103658536585366</v>
      </c>
      <c r="AK719" s="9" t="s">
        <v>248</v>
      </c>
      <c r="AL719" s="9">
        <v>42</v>
      </c>
      <c r="AM719" s="9">
        <v>3.1530952425230119</v>
      </c>
      <c r="AN719" s="9">
        <v>3.1865671641791047</v>
      </c>
      <c r="AO719" s="73">
        <v>0</v>
      </c>
      <c r="AP719" s="80">
        <v>0</v>
      </c>
      <c r="AQ719" s="80">
        <v>0</v>
      </c>
      <c r="AR719" s="224">
        <v>86</v>
      </c>
      <c r="AS719" s="224" t="s">
        <v>248</v>
      </c>
      <c r="AT719" s="11">
        <v>3088.7089999999998</v>
      </c>
      <c r="AU719" s="11">
        <v>0</v>
      </c>
      <c r="AV719" s="11">
        <v>0</v>
      </c>
      <c r="AW719" s="11">
        <v>84</v>
      </c>
      <c r="AX719" s="158" t="s">
        <v>248</v>
      </c>
      <c r="AY719" s="235" t="s">
        <v>248</v>
      </c>
      <c r="AZ719" s="138">
        <v>28829</v>
      </c>
      <c r="BA719" s="188" t="s">
        <v>248</v>
      </c>
      <c r="BB719" s="203" t="s">
        <v>248</v>
      </c>
      <c r="BC719" s="158" t="s">
        <v>248</v>
      </c>
      <c r="BD719" s="217" t="s">
        <v>61</v>
      </c>
      <c r="BE719" s="201" t="s">
        <v>62</v>
      </c>
      <c r="BF719" s="201" t="s">
        <v>63</v>
      </c>
      <c r="BG719" s="201" t="s">
        <v>196</v>
      </c>
      <c r="BH719" s="456" t="s">
        <v>514</v>
      </c>
      <c r="BI719" s="218" t="s">
        <v>66</v>
      </c>
      <c r="BJ719" s="370">
        <v>214</v>
      </c>
      <c r="BK719" s="370">
        <v>7</v>
      </c>
      <c r="BL719" s="219" t="s">
        <v>65</v>
      </c>
      <c r="BM719" s="52"/>
      <c r="BN719" s="218" t="s">
        <v>343</v>
      </c>
      <c r="BO719" s="217" t="s">
        <v>74</v>
      </c>
      <c r="BP719" s="201" t="s">
        <v>681</v>
      </c>
      <c r="BQ719" s="52" t="s">
        <v>717</v>
      </c>
    </row>
    <row r="720" spans="1:69" ht="16.5" thickBot="1">
      <c r="A720" s="207" t="s">
        <v>37</v>
      </c>
      <c r="B720" s="208" t="s">
        <v>40</v>
      </c>
      <c r="C720" s="202" t="s">
        <v>35</v>
      </c>
      <c r="D720" s="210" t="s">
        <v>182</v>
      </c>
      <c r="E720" s="11" t="s">
        <v>679</v>
      </c>
      <c r="F720" s="86">
        <v>59</v>
      </c>
      <c r="G720" s="80">
        <v>0</v>
      </c>
      <c r="H720" s="204"/>
      <c r="I720" s="204"/>
      <c r="J720" s="204"/>
      <c r="K720" s="204"/>
      <c r="L720" s="80">
        <v>0</v>
      </c>
      <c r="M720" s="203"/>
      <c r="N720" s="52">
        <v>1</v>
      </c>
      <c r="O720" s="204"/>
      <c r="P720" s="204"/>
      <c r="Q720" s="11">
        <v>5.6112202202999999</v>
      </c>
      <c r="R720" s="204"/>
      <c r="S720" s="204"/>
      <c r="T720" s="53">
        <v>7.2624999999999993</v>
      </c>
      <c r="U720" s="204"/>
      <c r="V720" s="204"/>
      <c r="W720" s="11">
        <v>4.9850338305084003</v>
      </c>
      <c r="X720" s="204"/>
      <c r="Y720" s="204"/>
      <c r="Z720" s="53">
        <v>6.7624999999999993</v>
      </c>
      <c r="AA720" s="204"/>
      <c r="AB720" s="204"/>
      <c r="AC720" s="204"/>
      <c r="AD720" s="204"/>
      <c r="AE720" s="204"/>
      <c r="AF720" s="9">
        <v>3.7780295745492571</v>
      </c>
      <c r="AG720" s="9">
        <v>406</v>
      </c>
      <c r="AH720" s="9">
        <v>0.37595330452847003</v>
      </c>
      <c r="AI720" s="9">
        <v>1</v>
      </c>
      <c r="AJ720" s="9">
        <v>3.1216346153846155</v>
      </c>
      <c r="AK720" s="9" t="s">
        <v>248</v>
      </c>
      <c r="AL720" s="9">
        <v>58</v>
      </c>
      <c r="AM720" s="9">
        <v>3.7780295745492571</v>
      </c>
      <c r="AN720" s="9">
        <v>3.7362903225806452</v>
      </c>
      <c r="AO720" s="73">
        <v>0</v>
      </c>
      <c r="AP720" s="80">
        <v>0</v>
      </c>
      <c r="AQ720" s="80">
        <v>0</v>
      </c>
      <c r="AR720" s="224">
        <v>118</v>
      </c>
      <c r="AS720" s="224" t="s">
        <v>248</v>
      </c>
      <c r="AT720" s="11">
        <v>4232.3729999999996</v>
      </c>
      <c r="AU720" s="11">
        <v>0</v>
      </c>
      <c r="AV720" s="11">
        <v>0</v>
      </c>
      <c r="AW720" s="11">
        <v>118</v>
      </c>
      <c r="AX720" s="158" t="s">
        <v>248</v>
      </c>
      <c r="AY720" s="235" t="s">
        <v>248</v>
      </c>
      <c r="AZ720" s="138">
        <v>28829</v>
      </c>
      <c r="BA720" s="188" t="s">
        <v>248</v>
      </c>
      <c r="BB720" s="203" t="s">
        <v>248</v>
      </c>
      <c r="BC720" s="158" t="s">
        <v>248</v>
      </c>
      <c r="BD720" s="217" t="s">
        <v>61</v>
      </c>
      <c r="BE720" s="201" t="s">
        <v>62</v>
      </c>
      <c r="BF720" s="201" t="s">
        <v>63</v>
      </c>
      <c r="BG720" s="201" t="s">
        <v>196</v>
      </c>
      <c r="BH720" s="456" t="s">
        <v>514</v>
      </c>
      <c r="BI720" s="218" t="s">
        <v>67</v>
      </c>
      <c r="BJ720" s="370">
        <v>214</v>
      </c>
      <c r="BK720" s="370">
        <v>3</v>
      </c>
      <c r="BL720" s="219" t="s">
        <v>65</v>
      </c>
      <c r="BM720" s="52"/>
      <c r="BN720" s="218" t="s">
        <v>343</v>
      </c>
      <c r="BO720" s="217" t="s">
        <v>74</v>
      </c>
      <c r="BP720" s="201" t="s">
        <v>681</v>
      </c>
      <c r="BQ720" s="52" t="s">
        <v>717</v>
      </c>
    </row>
    <row r="721" spans="1:69" ht="16.5" thickBot="1">
      <c r="A721" s="207" t="s">
        <v>37</v>
      </c>
      <c r="B721" s="208" t="s">
        <v>40</v>
      </c>
      <c r="C721" s="202" t="s">
        <v>35</v>
      </c>
      <c r="D721" s="210" t="s">
        <v>182</v>
      </c>
      <c r="E721" s="11" t="s">
        <v>679</v>
      </c>
      <c r="F721" s="86">
        <v>57</v>
      </c>
      <c r="G721" s="80">
        <v>1</v>
      </c>
      <c r="H721" s="204"/>
      <c r="I721" s="204"/>
      <c r="J721" s="204"/>
      <c r="K721" s="204"/>
      <c r="L721" s="80">
        <v>0</v>
      </c>
      <c r="M721" s="203"/>
      <c r="N721" s="52">
        <v>0</v>
      </c>
      <c r="O721" s="204"/>
      <c r="P721" s="204"/>
      <c r="Q721" s="11">
        <v>7.4708569999999996</v>
      </c>
      <c r="R721" s="204"/>
      <c r="S721" s="204"/>
      <c r="T721" s="53">
        <v>9.0999999999999979</v>
      </c>
      <c r="U721" s="204"/>
      <c r="V721" s="204"/>
      <c r="W721" s="11">
        <v>7.5309105892856998</v>
      </c>
      <c r="X721" s="204"/>
      <c r="Y721" s="204"/>
      <c r="Z721" s="53">
        <v>9.0999999999999979</v>
      </c>
      <c r="AA721" s="204"/>
      <c r="AB721" s="204"/>
      <c r="AC721" s="204"/>
      <c r="AD721" s="204"/>
      <c r="AE721" s="204"/>
      <c r="AF721" s="9">
        <v>2.7281671110189185</v>
      </c>
      <c r="AG721" s="9">
        <v>371</v>
      </c>
      <c r="AH721" s="9">
        <v>0.44449253242810849</v>
      </c>
      <c r="AI721" s="9">
        <v>86</v>
      </c>
      <c r="AJ721" s="9">
        <v>1.8109999999999999</v>
      </c>
      <c r="AK721" s="9" t="s">
        <v>248</v>
      </c>
      <c r="AL721" s="9">
        <v>0</v>
      </c>
      <c r="AM721" s="9"/>
      <c r="AN721" s="9"/>
      <c r="AO721" s="73">
        <v>0</v>
      </c>
      <c r="AP721" s="80">
        <v>0</v>
      </c>
      <c r="AQ721" s="80">
        <v>0</v>
      </c>
      <c r="AR721" s="224">
        <v>112</v>
      </c>
      <c r="AS721" s="224" t="s">
        <v>248</v>
      </c>
      <c r="AT721" s="11">
        <v>3998.0050000000001</v>
      </c>
      <c r="AU721" s="11">
        <v>0</v>
      </c>
      <c r="AV721" s="11">
        <v>0</v>
      </c>
      <c r="AW721" s="11">
        <v>112</v>
      </c>
      <c r="AX721" s="158" t="s">
        <v>248</v>
      </c>
      <c r="AY721" s="235" t="s">
        <v>248</v>
      </c>
      <c r="AZ721" s="138">
        <v>28829</v>
      </c>
      <c r="BA721" s="188" t="s">
        <v>248</v>
      </c>
      <c r="BB721" s="203" t="s">
        <v>248</v>
      </c>
      <c r="BC721" s="158" t="s">
        <v>248</v>
      </c>
      <c r="BD721" s="217" t="s">
        <v>61</v>
      </c>
      <c r="BE721" s="201" t="s">
        <v>62</v>
      </c>
      <c r="BF721" s="201" t="s">
        <v>63</v>
      </c>
      <c r="BG721" s="201" t="s">
        <v>196</v>
      </c>
      <c r="BH721" s="456" t="s">
        <v>514</v>
      </c>
      <c r="BI721" s="218" t="s">
        <v>68</v>
      </c>
      <c r="BJ721" s="370">
        <v>214</v>
      </c>
      <c r="BK721" s="370">
        <v>4</v>
      </c>
      <c r="BL721" s="219" t="s">
        <v>65</v>
      </c>
      <c r="BM721" s="52"/>
      <c r="BN721" s="218" t="s">
        <v>343</v>
      </c>
      <c r="BO721" s="217" t="s">
        <v>74</v>
      </c>
      <c r="BP721" s="201" t="s">
        <v>681</v>
      </c>
      <c r="BQ721" s="52" t="s">
        <v>717</v>
      </c>
    </row>
    <row r="722" spans="1:69" ht="16.5" thickBot="1">
      <c r="A722" s="207" t="s">
        <v>37</v>
      </c>
      <c r="B722" s="208" t="s">
        <v>40</v>
      </c>
      <c r="C722" s="202" t="s">
        <v>35</v>
      </c>
      <c r="D722" s="210" t="s">
        <v>182</v>
      </c>
      <c r="E722" s="11" t="s">
        <v>183</v>
      </c>
      <c r="F722" s="86">
        <v>47</v>
      </c>
      <c r="G722" s="80">
        <v>0</v>
      </c>
      <c r="H722" s="204"/>
      <c r="I722" s="204"/>
      <c r="J722" s="204"/>
      <c r="K722" s="204"/>
      <c r="L722" s="80">
        <v>0</v>
      </c>
      <c r="M722" s="203"/>
      <c r="N722" s="52">
        <v>0</v>
      </c>
      <c r="O722" s="204"/>
      <c r="P722" s="204"/>
      <c r="Q722" s="11">
        <v>5.5169572766000003</v>
      </c>
      <c r="R722" s="204"/>
      <c r="S722" s="204"/>
      <c r="T722" s="53">
        <v>6.4805555555555552</v>
      </c>
      <c r="U722" s="204"/>
      <c r="V722" s="204"/>
      <c r="W722" s="11">
        <v>5.1759145957446</v>
      </c>
      <c r="X722" s="204"/>
      <c r="Y722" s="204"/>
      <c r="Z722" s="53">
        <v>6.1624999999999996</v>
      </c>
      <c r="AA722" s="204"/>
      <c r="AB722" s="204"/>
      <c r="AC722" s="204"/>
      <c r="AD722" s="204"/>
      <c r="AE722" s="204"/>
      <c r="AF722" s="9">
        <v>3.608905790786975</v>
      </c>
      <c r="AG722" s="9">
        <v>329</v>
      </c>
      <c r="AH722" s="9">
        <v>0.5194213506881914</v>
      </c>
      <c r="AI722" s="9">
        <v>15</v>
      </c>
      <c r="AJ722" s="9">
        <v>2.5302083333333334</v>
      </c>
      <c r="AK722" s="9" t="s">
        <v>248</v>
      </c>
      <c r="AL722" s="9">
        <v>45</v>
      </c>
      <c r="AM722" s="9">
        <v>3.6426349386336314</v>
      </c>
      <c r="AN722" s="9">
        <v>3.692488262910798</v>
      </c>
      <c r="AO722" s="73">
        <v>0</v>
      </c>
      <c r="AP722" s="80">
        <v>0</v>
      </c>
      <c r="AQ722" s="80">
        <v>0</v>
      </c>
      <c r="AR722" s="224">
        <v>94</v>
      </c>
      <c r="AS722" s="224" t="s">
        <v>248</v>
      </c>
      <c r="AT722" s="11">
        <v>3323.9749999999999</v>
      </c>
      <c r="AU722" s="11">
        <v>42.411000000000001</v>
      </c>
      <c r="AV722" s="11">
        <v>0</v>
      </c>
      <c r="AW722" s="11">
        <v>94</v>
      </c>
      <c r="AX722" s="158" t="s">
        <v>248</v>
      </c>
      <c r="AY722" s="235" t="s">
        <v>248</v>
      </c>
      <c r="AZ722" s="138">
        <v>29400</v>
      </c>
      <c r="BA722" s="188" t="s">
        <v>248</v>
      </c>
      <c r="BB722" s="203" t="s">
        <v>248</v>
      </c>
      <c r="BC722" s="158" t="s">
        <v>248</v>
      </c>
      <c r="BD722" s="217" t="s">
        <v>61</v>
      </c>
      <c r="BE722" s="201" t="s">
        <v>62</v>
      </c>
      <c r="BF722" s="201" t="s">
        <v>63</v>
      </c>
      <c r="BG722" s="201" t="s">
        <v>196</v>
      </c>
      <c r="BH722" s="456" t="s">
        <v>713</v>
      </c>
      <c r="BI722" s="218" t="s">
        <v>64</v>
      </c>
      <c r="BJ722" s="370">
        <v>214</v>
      </c>
      <c r="BK722" s="370">
        <v>1</v>
      </c>
      <c r="BL722" s="219" t="s">
        <v>65</v>
      </c>
      <c r="BM722" s="52"/>
      <c r="BN722" s="218" t="s">
        <v>343</v>
      </c>
      <c r="BO722" s="217" t="s">
        <v>57</v>
      </c>
      <c r="BP722" s="201" t="s">
        <v>681</v>
      </c>
      <c r="BQ722" s="52" t="s">
        <v>717</v>
      </c>
    </row>
    <row r="723" spans="1:69" ht="16.5" thickBot="1">
      <c r="A723" s="207" t="s">
        <v>37</v>
      </c>
      <c r="B723" s="208" t="s">
        <v>40</v>
      </c>
      <c r="C723" s="202" t="s">
        <v>35</v>
      </c>
      <c r="D723" s="210" t="s">
        <v>182</v>
      </c>
      <c r="E723" s="11" t="s">
        <v>183</v>
      </c>
      <c r="F723" s="86">
        <v>46</v>
      </c>
      <c r="G723" s="80">
        <v>1</v>
      </c>
      <c r="H723" s="204"/>
      <c r="I723" s="204"/>
      <c r="J723" s="204"/>
      <c r="K723" s="204"/>
      <c r="L723" s="80">
        <v>0</v>
      </c>
      <c r="M723" s="203"/>
      <c r="N723" s="52">
        <v>0</v>
      </c>
      <c r="O723" s="204"/>
      <c r="P723" s="204"/>
      <c r="Q723" s="11">
        <v>7.0055776221999997</v>
      </c>
      <c r="R723" s="204"/>
      <c r="S723" s="204"/>
      <c r="T723" s="53">
        <v>8.2916666666666661</v>
      </c>
      <c r="U723" s="204"/>
      <c r="V723" s="204"/>
      <c r="W723" s="11">
        <v>7.0651775777776997</v>
      </c>
      <c r="X723" s="204"/>
      <c r="Y723" s="204"/>
      <c r="Z723" s="53">
        <v>8.34375</v>
      </c>
      <c r="AA723" s="204"/>
      <c r="AB723" s="204"/>
      <c r="AC723" s="204"/>
      <c r="AD723" s="204"/>
      <c r="AE723" s="204"/>
      <c r="AF723" s="9">
        <v>3.1735238109316142</v>
      </c>
      <c r="AG723" s="9">
        <v>315</v>
      </c>
      <c r="AH723" s="9">
        <v>0.5997589918007733</v>
      </c>
      <c r="AI723" s="9">
        <v>51</v>
      </c>
      <c r="AJ723" s="9">
        <v>2.0361842105263159</v>
      </c>
      <c r="AK723" s="9" t="s">
        <v>248</v>
      </c>
      <c r="AL723" s="9">
        <v>45</v>
      </c>
      <c r="AM723" s="9">
        <v>3.1735238109316142</v>
      </c>
      <c r="AN723" s="9">
        <v>3.2438271604938271</v>
      </c>
      <c r="AO723" s="73">
        <v>0</v>
      </c>
      <c r="AP723" s="80">
        <v>0</v>
      </c>
      <c r="AQ723" s="80">
        <v>0</v>
      </c>
      <c r="AR723" s="224">
        <v>90</v>
      </c>
      <c r="AS723" s="224" t="s">
        <v>248</v>
      </c>
      <c r="AT723" s="11">
        <v>3222.1219999999998</v>
      </c>
      <c r="AU723" s="11">
        <v>0</v>
      </c>
      <c r="AV723" s="11">
        <v>0</v>
      </c>
      <c r="AW723" s="11">
        <v>90</v>
      </c>
      <c r="AX723" s="158" t="s">
        <v>248</v>
      </c>
      <c r="AY723" s="235" t="s">
        <v>248</v>
      </c>
      <c r="AZ723" s="138">
        <v>29400</v>
      </c>
      <c r="BA723" s="188" t="s">
        <v>248</v>
      </c>
      <c r="BB723" s="203" t="s">
        <v>248</v>
      </c>
      <c r="BC723" s="158" t="s">
        <v>248</v>
      </c>
      <c r="BD723" s="217" t="s">
        <v>61</v>
      </c>
      <c r="BE723" s="201" t="s">
        <v>62</v>
      </c>
      <c r="BF723" s="201" t="s">
        <v>63</v>
      </c>
      <c r="BG723" s="201" t="s">
        <v>196</v>
      </c>
      <c r="BH723" s="456" t="s">
        <v>713</v>
      </c>
      <c r="BI723" s="218" t="s">
        <v>66</v>
      </c>
      <c r="BJ723" s="370">
        <v>214</v>
      </c>
      <c r="BK723" s="370">
        <v>7</v>
      </c>
      <c r="BL723" s="219" t="s">
        <v>65</v>
      </c>
      <c r="BM723" s="52"/>
      <c r="BN723" s="218" t="s">
        <v>343</v>
      </c>
      <c r="BO723" s="217" t="s">
        <v>57</v>
      </c>
      <c r="BP723" s="201" t="s">
        <v>681</v>
      </c>
      <c r="BQ723" s="52" t="s">
        <v>717</v>
      </c>
    </row>
    <row r="724" spans="1:69" ht="16.5" thickBot="1">
      <c r="A724" s="207" t="s">
        <v>37</v>
      </c>
      <c r="B724" s="208" t="s">
        <v>40</v>
      </c>
      <c r="C724" s="202" t="s">
        <v>35</v>
      </c>
      <c r="D724" s="210" t="s">
        <v>182</v>
      </c>
      <c r="E724" s="11" t="s">
        <v>183</v>
      </c>
      <c r="F724" s="86">
        <v>44</v>
      </c>
      <c r="G724" s="80">
        <v>0</v>
      </c>
      <c r="H724" s="204"/>
      <c r="I724" s="204"/>
      <c r="J724" s="204"/>
      <c r="K724" s="204"/>
      <c r="L724" s="80">
        <v>0</v>
      </c>
      <c r="M724" s="203"/>
      <c r="N724" s="52">
        <v>0</v>
      </c>
      <c r="O724" s="204"/>
      <c r="P724" s="204"/>
      <c r="Q724" s="11">
        <v>6.4720680455000004</v>
      </c>
      <c r="R724" s="204"/>
      <c r="S724" s="204"/>
      <c r="T724" s="53">
        <v>10.7</v>
      </c>
      <c r="U724" s="204"/>
      <c r="V724" s="204"/>
      <c r="W724" s="11">
        <v>5.7957725227271997</v>
      </c>
      <c r="X724" s="204"/>
      <c r="Y724" s="204"/>
      <c r="Z724" s="53">
        <v>9.8999999999999986</v>
      </c>
      <c r="AA724" s="204"/>
      <c r="AB724" s="204"/>
      <c r="AC724" s="204"/>
      <c r="AD724" s="204"/>
      <c r="AE724" s="204"/>
      <c r="AF724" s="9">
        <v>3.5828355119857958</v>
      </c>
      <c r="AG724" s="9">
        <v>303</v>
      </c>
      <c r="AH724" s="9">
        <v>0.50197376826860318</v>
      </c>
      <c r="AI724" s="9">
        <v>10</v>
      </c>
      <c r="AJ724" s="9">
        <v>2.5249999999999999</v>
      </c>
      <c r="AK724" s="9" t="s">
        <v>248</v>
      </c>
      <c r="AL724" s="9">
        <v>43</v>
      </c>
      <c r="AM724" s="9">
        <v>3.5886378882335266</v>
      </c>
      <c r="AN724" s="9">
        <v>3.6604046242774566</v>
      </c>
      <c r="AO724" s="73">
        <v>0</v>
      </c>
      <c r="AP724" s="80">
        <v>0</v>
      </c>
      <c r="AQ724" s="80">
        <v>0</v>
      </c>
      <c r="AR724" s="224">
        <v>88</v>
      </c>
      <c r="AS724" s="224" t="s">
        <v>248</v>
      </c>
      <c r="AT724" s="11">
        <v>3150.9630000000002</v>
      </c>
      <c r="AU724" s="11">
        <v>0</v>
      </c>
      <c r="AV724" s="11">
        <v>0</v>
      </c>
      <c r="AW724" s="11">
        <v>88</v>
      </c>
      <c r="AX724" s="158" t="s">
        <v>248</v>
      </c>
      <c r="AY724" s="235" t="s">
        <v>248</v>
      </c>
      <c r="AZ724" s="138">
        <v>29400</v>
      </c>
      <c r="BA724" s="188" t="s">
        <v>248</v>
      </c>
      <c r="BB724" s="203" t="s">
        <v>248</v>
      </c>
      <c r="BC724" s="158" t="s">
        <v>248</v>
      </c>
      <c r="BD724" s="217" t="s">
        <v>61</v>
      </c>
      <c r="BE724" s="201" t="s">
        <v>62</v>
      </c>
      <c r="BF724" s="201" t="s">
        <v>63</v>
      </c>
      <c r="BG724" s="201" t="s">
        <v>196</v>
      </c>
      <c r="BH724" s="456" t="s">
        <v>713</v>
      </c>
      <c r="BI724" s="218" t="s">
        <v>67</v>
      </c>
      <c r="BJ724" s="370">
        <v>214</v>
      </c>
      <c r="BK724" s="370">
        <v>3</v>
      </c>
      <c r="BL724" s="219" t="s">
        <v>65</v>
      </c>
      <c r="BM724" s="52"/>
      <c r="BN724" s="218" t="s">
        <v>343</v>
      </c>
      <c r="BO724" s="217" t="s">
        <v>57</v>
      </c>
      <c r="BP724" s="201" t="s">
        <v>681</v>
      </c>
      <c r="BQ724" s="52" t="s">
        <v>717</v>
      </c>
    </row>
    <row r="725" spans="1:69" ht="16.5" thickBot="1">
      <c r="A725" s="207" t="s">
        <v>37</v>
      </c>
      <c r="B725" s="208" t="s">
        <v>40</v>
      </c>
      <c r="C725" s="202" t="s">
        <v>35</v>
      </c>
      <c r="D725" s="210" t="s">
        <v>182</v>
      </c>
      <c r="E725" s="11" t="s">
        <v>183</v>
      </c>
      <c r="F725" s="86">
        <v>47</v>
      </c>
      <c r="G725" s="80">
        <v>0</v>
      </c>
      <c r="H725" s="204"/>
      <c r="I725" s="204"/>
      <c r="J725" s="204"/>
      <c r="K725" s="204"/>
      <c r="L725" s="80">
        <v>0</v>
      </c>
      <c r="M725" s="203"/>
      <c r="N725" s="52">
        <v>0</v>
      </c>
      <c r="O725" s="204"/>
      <c r="P725" s="204"/>
      <c r="Q725" s="11">
        <v>7.8013614042999997</v>
      </c>
      <c r="R725" s="204"/>
      <c r="S725" s="204"/>
      <c r="T725" s="53">
        <v>9.1624999999999996</v>
      </c>
      <c r="U725" s="204"/>
      <c r="V725" s="204"/>
      <c r="W725" s="11">
        <v>7.9057657872340004</v>
      </c>
      <c r="X725" s="204"/>
      <c r="Y725" s="204"/>
      <c r="Z725" s="53">
        <v>9.6624999999999996</v>
      </c>
      <c r="AA725" s="204"/>
      <c r="AB725" s="204"/>
      <c r="AC725" s="204"/>
      <c r="AD725" s="204"/>
      <c r="AE725" s="204"/>
      <c r="AF725" s="9">
        <v>2.7730395243160628</v>
      </c>
      <c r="AG725" s="9">
        <v>329</v>
      </c>
      <c r="AH725" s="9">
        <v>0.26208820857784321</v>
      </c>
      <c r="AI725" s="9">
        <v>46</v>
      </c>
      <c r="AJ725" s="9">
        <v>2.1482142857142859</v>
      </c>
      <c r="AK725" s="9" t="s">
        <v>248</v>
      </c>
      <c r="AL725" s="9">
        <v>0</v>
      </c>
      <c r="AM725" s="9"/>
      <c r="AN725" s="9"/>
      <c r="AO725" s="73">
        <v>0</v>
      </c>
      <c r="AP725" s="80">
        <v>0</v>
      </c>
      <c r="AQ725" s="80">
        <v>0</v>
      </c>
      <c r="AR725" s="224">
        <v>94</v>
      </c>
      <c r="AS725" s="224" t="s">
        <v>248</v>
      </c>
      <c r="AT725" s="11">
        <v>3354.41</v>
      </c>
      <c r="AU725" s="11">
        <v>0</v>
      </c>
      <c r="AV725" s="11">
        <v>0</v>
      </c>
      <c r="AW725" s="11">
        <v>94</v>
      </c>
      <c r="AX725" s="158" t="s">
        <v>248</v>
      </c>
      <c r="AY725" s="235" t="s">
        <v>248</v>
      </c>
      <c r="AZ725" s="138">
        <v>29400</v>
      </c>
      <c r="BA725" s="188" t="s">
        <v>248</v>
      </c>
      <c r="BB725" s="203" t="s">
        <v>248</v>
      </c>
      <c r="BC725" s="158" t="s">
        <v>248</v>
      </c>
      <c r="BD725" s="217" t="s">
        <v>61</v>
      </c>
      <c r="BE725" s="201" t="s">
        <v>62</v>
      </c>
      <c r="BF725" s="201" t="s">
        <v>63</v>
      </c>
      <c r="BG725" s="201" t="s">
        <v>196</v>
      </c>
      <c r="BH725" s="456" t="s">
        <v>713</v>
      </c>
      <c r="BI725" s="218" t="s">
        <v>68</v>
      </c>
      <c r="BJ725" s="370">
        <v>214</v>
      </c>
      <c r="BK725" s="370">
        <v>4</v>
      </c>
      <c r="BL725" s="219" t="s">
        <v>65</v>
      </c>
      <c r="BM725" s="52"/>
      <c r="BN725" s="218" t="s">
        <v>343</v>
      </c>
      <c r="BO725" s="217" t="s">
        <v>57</v>
      </c>
      <c r="BP725" s="201" t="s">
        <v>681</v>
      </c>
      <c r="BQ725" s="52" t="s">
        <v>717</v>
      </c>
    </row>
    <row r="726" spans="1:69" ht="16.5" thickBot="1">
      <c r="A726" s="207" t="s">
        <v>37</v>
      </c>
      <c r="B726" s="208" t="s">
        <v>40</v>
      </c>
      <c r="C726" s="202" t="s">
        <v>35</v>
      </c>
      <c r="D726" s="210" t="s">
        <v>182</v>
      </c>
      <c r="E726" s="11" t="s">
        <v>608</v>
      </c>
      <c r="F726" s="86">
        <v>41</v>
      </c>
      <c r="G726" s="80">
        <v>1</v>
      </c>
      <c r="H726" s="204"/>
      <c r="I726" s="204"/>
      <c r="J726" s="204"/>
      <c r="K726" s="204"/>
      <c r="L726" s="80">
        <v>0</v>
      </c>
      <c r="M726" s="203"/>
      <c r="N726" s="52">
        <v>0</v>
      </c>
      <c r="O726" s="204"/>
      <c r="P726" s="204"/>
      <c r="Q726" s="11">
        <v>5.8736498499999996</v>
      </c>
      <c r="R726" s="204"/>
      <c r="S726" s="204"/>
      <c r="T726" s="53">
        <v>7</v>
      </c>
      <c r="U726" s="204"/>
      <c r="V726" s="204"/>
      <c r="W726" s="11">
        <v>5.68179985</v>
      </c>
      <c r="X726" s="204"/>
      <c r="Y726" s="204"/>
      <c r="Z726" s="53">
        <v>8</v>
      </c>
      <c r="AA726" s="204"/>
      <c r="AB726" s="204"/>
      <c r="AC726" s="204"/>
      <c r="AD726" s="204"/>
      <c r="AE726" s="204"/>
      <c r="AF726" s="9">
        <v>3.5186404331845389</v>
      </c>
      <c r="AG726" s="9">
        <v>273</v>
      </c>
      <c r="AH726" s="9">
        <v>0.571889614956268</v>
      </c>
      <c r="AI726" s="9">
        <v>14</v>
      </c>
      <c r="AJ726" s="9">
        <v>2.25</v>
      </c>
      <c r="AK726" s="9" t="s">
        <v>248</v>
      </c>
      <c r="AL726" s="9">
        <v>33</v>
      </c>
      <c r="AM726" s="9">
        <v>3.6216883277480219</v>
      </c>
      <c r="AN726" s="9">
        <v>3.6590909090909092</v>
      </c>
      <c r="AO726" s="73">
        <v>0</v>
      </c>
      <c r="AP726" s="80">
        <v>0</v>
      </c>
      <c r="AQ726" s="80">
        <v>0</v>
      </c>
      <c r="AR726" s="224">
        <v>80</v>
      </c>
      <c r="AS726" s="224" t="s">
        <v>248</v>
      </c>
      <c r="AT726" s="11">
        <v>2743.723</v>
      </c>
      <c r="AU726" s="11">
        <v>110.02200000000001</v>
      </c>
      <c r="AV726" s="11">
        <v>0</v>
      </c>
      <c r="AW726" s="11">
        <v>80</v>
      </c>
      <c r="AX726" s="158" t="s">
        <v>248</v>
      </c>
      <c r="AY726" s="235" t="s">
        <v>248</v>
      </c>
      <c r="AZ726" s="138">
        <v>29796</v>
      </c>
      <c r="BA726" s="188" t="s">
        <v>248</v>
      </c>
      <c r="BB726" s="203" t="s">
        <v>248</v>
      </c>
      <c r="BC726" s="158" t="s">
        <v>248</v>
      </c>
      <c r="BD726" s="217" t="s">
        <v>61</v>
      </c>
      <c r="BE726" s="201" t="s">
        <v>62</v>
      </c>
      <c r="BF726" s="201" t="s">
        <v>63</v>
      </c>
      <c r="BG726" s="201" t="s">
        <v>196</v>
      </c>
      <c r="BH726" s="456" t="s">
        <v>712</v>
      </c>
      <c r="BI726" s="218" t="s">
        <v>64</v>
      </c>
      <c r="BJ726" s="370">
        <v>214</v>
      </c>
      <c r="BK726" s="370">
        <v>1</v>
      </c>
      <c r="BL726" s="219" t="s">
        <v>65</v>
      </c>
      <c r="BM726" s="52"/>
      <c r="BN726" s="218" t="s">
        <v>343</v>
      </c>
      <c r="BO726" s="217" t="s">
        <v>57</v>
      </c>
      <c r="BP726" s="201" t="s">
        <v>681</v>
      </c>
      <c r="BQ726" s="52" t="s">
        <v>717</v>
      </c>
    </row>
    <row r="727" spans="1:69" ht="16.5" thickBot="1">
      <c r="A727" s="207" t="s">
        <v>37</v>
      </c>
      <c r="B727" s="208" t="s">
        <v>40</v>
      </c>
      <c r="C727" s="202" t="s">
        <v>35</v>
      </c>
      <c r="D727" s="210" t="s">
        <v>182</v>
      </c>
      <c r="E727" s="11" t="s">
        <v>608</v>
      </c>
      <c r="F727" s="86">
        <v>41</v>
      </c>
      <c r="G727" s="80">
        <v>1</v>
      </c>
      <c r="H727" s="204"/>
      <c r="I727" s="204"/>
      <c r="J727" s="204"/>
      <c r="K727" s="204"/>
      <c r="L727" s="80">
        <v>2</v>
      </c>
      <c r="M727" s="203"/>
      <c r="N727" s="52">
        <v>0</v>
      </c>
      <c r="O727" s="204"/>
      <c r="P727" s="204"/>
      <c r="Q727" s="11">
        <v>8.0999734737000004</v>
      </c>
      <c r="R727" s="204"/>
      <c r="S727" s="204"/>
      <c r="T727" s="53">
        <v>13.275</v>
      </c>
      <c r="U727" s="204"/>
      <c r="V727" s="204"/>
      <c r="W727" s="11">
        <v>8.2027367368421</v>
      </c>
      <c r="X727" s="204"/>
      <c r="Y727" s="204"/>
      <c r="Z727" s="53">
        <v>13.525</v>
      </c>
      <c r="AA727" s="204"/>
      <c r="AB727" s="204"/>
      <c r="AC727" s="204"/>
      <c r="AD727" s="204"/>
      <c r="AE727" s="204"/>
      <c r="AF727" s="9">
        <v>2.8857076710099894</v>
      </c>
      <c r="AG727" s="9">
        <v>243</v>
      </c>
      <c r="AH727" s="9">
        <v>0.63975109094310134</v>
      </c>
      <c r="AI727" s="9">
        <v>68</v>
      </c>
      <c r="AJ727" s="9">
        <v>1.6788461538461539</v>
      </c>
      <c r="AK727" s="9" t="s">
        <v>248</v>
      </c>
      <c r="AL727" s="9">
        <v>27</v>
      </c>
      <c r="AM727" s="9">
        <v>2.9793386217568076</v>
      </c>
      <c r="AN727" s="9">
        <v>2.9375</v>
      </c>
      <c r="AO727" s="73">
        <v>0</v>
      </c>
      <c r="AP727" s="80">
        <v>0</v>
      </c>
      <c r="AQ727" s="80">
        <v>0</v>
      </c>
      <c r="AR727" s="224">
        <v>80</v>
      </c>
      <c r="AS727" s="224" t="s">
        <v>248</v>
      </c>
      <c r="AT727" s="11">
        <v>2397.998</v>
      </c>
      <c r="AU727" s="11">
        <v>453.18599999999998</v>
      </c>
      <c r="AV727" s="11">
        <v>0</v>
      </c>
      <c r="AW727" s="11">
        <v>80</v>
      </c>
      <c r="AX727" s="158" t="s">
        <v>248</v>
      </c>
      <c r="AY727" s="235" t="s">
        <v>248</v>
      </c>
      <c r="AZ727" s="138">
        <v>29796</v>
      </c>
      <c r="BA727" s="188" t="s">
        <v>248</v>
      </c>
      <c r="BB727" s="203" t="s">
        <v>248</v>
      </c>
      <c r="BC727" s="158" t="s">
        <v>248</v>
      </c>
      <c r="BD727" s="217" t="s">
        <v>61</v>
      </c>
      <c r="BE727" s="201" t="s">
        <v>62</v>
      </c>
      <c r="BF727" s="201" t="s">
        <v>63</v>
      </c>
      <c r="BG727" s="201" t="s">
        <v>196</v>
      </c>
      <c r="BH727" s="455" t="s">
        <v>712</v>
      </c>
      <c r="BI727" s="218" t="s">
        <v>66</v>
      </c>
      <c r="BJ727" s="370">
        <v>214</v>
      </c>
      <c r="BK727" s="370">
        <v>7</v>
      </c>
      <c r="BL727" s="219" t="s">
        <v>65</v>
      </c>
      <c r="BM727" s="52"/>
      <c r="BN727" s="218" t="s">
        <v>343</v>
      </c>
      <c r="BO727" s="217" t="s">
        <v>57</v>
      </c>
      <c r="BP727" s="201" t="s">
        <v>681</v>
      </c>
      <c r="BQ727" s="52" t="s">
        <v>717</v>
      </c>
    </row>
    <row r="728" spans="1:69" ht="16.5" thickBot="1">
      <c r="A728" s="207" t="s">
        <v>37</v>
      </c>
      <c r="B728" s="208" t="s">
        <v>40</v>
      </c>
      <c r="C728" s="202" t="s">
        <v>35</v>
      </c>
      <c r="D728" s="210" t="s">
        <v>182</v>
      </c>
      <c r="E728" s="11" t="s">
        <v>608</v>
      </c>
      <c r="F728" s="86">
        <v>43</v>
      </c>
      <c r="G728" s="80">
        <v>1</v>
      </c>
      <c r="H728" s="204"/>
      <c r="I728" s="204"/>
      <c r="J728" s="204"/>
      <c r="K728" s="204"/>
      <c r="L728" s="80">
        <v>0</v>
      </c>
      <c r="M728" s="203"/>
      <c r="N728" s="52">
        <v>0</v>
      </c>
      <c r="O728" s="204"/>
      <c r="P728" s="204"/>
      <c r="Q728" s="11">
        <v>6.0126901904999999</v>
      </c>
      <c r="R728" s="204"/>
      <c r="S728" s="204"/>
      <c r="T728" s="53">
        <v>8.65</v>
      </c>
      <c r="U728" s="204"/>
      <c r="V728" s="204"/>
      <c r="W728" s="11">
        <v>5.5466664761904001</v>
      </c>
      <c r="X728" s="204"/>
      <c r="Y728" s="204"/>
      <c r="Z728" s="53">
        <v>8.7249999999999996</v>
      </c>
      <c r="AA728" s="204"/>
      <c r="AB728" s="204"/>
      <c r="AC728" s="204"/>
      <c r="AD728" s="204"/>
      <c r="AE728" s="204"/>
      <c r="AF728" s="9">
        <v>3.5272822375912285</v>
      </c>
      <c r="AG728" s="9">
        <v>287</v>
      </c>
      <c r="AH728" s="9">
        <v>0.47774713062363089</v>
      </c>
      <c r="AI728" s="9">
        <v>10</v>
      </c>
      <c r="AJ728" s="9">
        <v>2.4833333333333334</v>
      </c>
      <c r="AK728" s="9" t="s">
        <v>248</v>
      </c>
      <c r="AL728" s="9">
        <v>40</v>
      </c>
      <c r="AM728" s="9">
        <v>3.5782142932925907</v>
      </c>
      <c r="AN728" s="9">
        <v>3.6362359550561796</v>
      </c>
      <c r="AO728" s="73">
        <v>0</v>
      </c>
      <c r="AP728" s="80">
        <v>0</v>
      </c>
      <c r="AQ728" s="80">
        <v>0</v>
      </c>
      <c r="AR728" s="224">
        <v>84</v>
      </c>
      <c r="AS728" s="224" t="s">
        <v>248</v>
      </c>
      <c r="AT728" s="11">
        <v>2873.7979999999998</v>
      </c>
      <c r="AU728" s="11">
        <v>123.449</v>
      </c>
      <c r="AV728" s="11">
        <v>0</v>
      </c>
      <c r="AW728" s="11">
        <v>84</v>
      </c>
      <c r="AX728" s="158" t="s">
        <v>248</v>
      </c>
      <c r="AY728" s="235" t="s">
        <v>248</v>
      </c>
      <c r="AZ728" s="138">
        <v>29796</v>
      </c>
      <c r="BA728" s="188" t="s">
        <v>248</v>
      </c>
      <c r="BB728" s="203" t="s">
        <v>248</v>
      </c>
      <c r="BC728" s="158" t="s">
        <v>248</v>
      </c>
      <c r="BD728" s="217" t="s">
        <v>61</v>
      </c>
      <c r="BE728" s="201" t="s">
        <v>62</v>
      </c>
      <c r="BF728" s="201" t="s">
        <v>63</v>
      </c>
      <c r="BG728" s="201" t="s">
        <v>196</v>
      </c>
      <c r="BH728" s="456" t="s">
        <v>712</v>
      </c>
      <c r="BI728" s="218" t="s">
        <v>67</v>
      </c>
      <c r="BJ728" s="370">
        <v>214</v>
      </c>
      <c r="BK728" s="370">
        <v>3</v>
      </c>
      <c r="BL728" s="219" t="s">
        <v>65</v>
      </c>
      <c r="BM728" s="52"/>
      <c r="BN728" s="218" t="s">
        <v>343</v>
      </c>
      <c r="BO728" s="217" t="s">
        <v>57</v>
      </c>
      <c r="BP728" s="201" t="s">
        <v>681</v>
      </c>
      <c r="BQ728" s="52" t="s">
        <v>717</v>
      </c>
    </row>
    <row r="729" spans="1:69" ht="16.5" thickBot="1">
      <c r="A729" s="207" t="s">
        <v>37</v>
      </c>
      <c r="B729" s="208" t="s">
        <v>40</v>
      </c>
      <c r="C729" s="202" t="s">
        <v>35</v>
      </c>
      <c r="D729" s="210" t="s">
        <v>182</v>
      </c>
      <c r="E729" s="11" t="s">
        <v>608</v>
      </c>
      <c r="F729" s="86">
        <v>43</v>
      </c>
      <c r="G729" s="80">
        <v>1</v>
      </c>
      <c r="H729" s="204"/>
      <c r="I729" s="204"/>
      <c r="J729" s="204"/>
      <c r="K729" s="204"/>
      <c r="L729" s="80">
        <v>1</v>
      </c>
      <c r="M729" s="203"/>
      <c r="N729" s="52">
        <v>0</v>
      </c>
      <c r="O729" s="204"/>
      <c r="P729" s="204"/>
      <c r="Q729" s="11">
        <v>7.4889022439000001</v>
      </c>
      <c r="R729" s="204"/>
      <c r="S729" s="204"/>
      <c r="T729" s="53">
        <v>9.4874999999999989</v>
      </c>
      <c r="U729" s="204"/>
      <c r="V729" s="204"/>
      <c r="W729" s="11">
        <v>7.4811216829268004</v>
      </c>
      <c r="X729" s="204"/>
      <c r="Y729" s="204"/>
      <c r="Z729" s="53">
        <v>9.4874999999999989</v>
      </c>
      <c r="AA729" s="204"/>
      <c r="AB729" s="204"/>
      <c r="AC729" s="204"/>
      <c r="AD729" s="204"/>
      <c r="AE729" s="204"/>
      <c r="AF729" s="9">
        <v>2.761941402386396</v>
      </c>
      <c r="AG729" s="9">
        <v>273</v>
      </c>
      <c r="AH729" s="9">
        <v>0.31299601782935432</v>
      </c>
      <c r="AI729" s="9">
        <v>41</v>
      </c>
      <c r="AJ729" s="9">
        <v>2.0750000000000002</v>
      </c>
      <c r="AK729" s="9" t="s">
        <v>248</v>
      </c>
      <c r="AL729" s="9">
        <v>0</v>
      </c>
      <c r="AM729" s="9"/>
      <c r="AN729" s="9"/>
      <c r="AO729" s="73">
        <v>0</v>
      </c>
      <c r="AP729" s="80">
        <v>0</v>
      </c>
      <c r="AQ729" s="80">
        <v>0</v>
      </c>
      <c r="AR729" s="224">
        <v>84</v>
      </c>
      <c r="AS729" s="224" t="s">
        <v>248</v>
      </c>
      <c r="AT729" s="11">
        <v>2950.7829999999999</v>
      </c>
      <c r="AU729" s="11">
        <v>0</v>
      </c>
      <c r="AV729" s="11">
        <v>0</v>
      </c>
      <c r="AW729" s="11">
        <v>84</v>
      </c>
      <c r="AX729" s="158" t="s">
        <v>248</v>
      </c>
      <c r="AY729" s="235" t="s">
        <v>248</v>
      </c>
      <c r="AZ729" s="138">
        <v>29796</v>
      </c>
      <c r="BA729" s="188" t="s">
        <v>248</v>
      </c>
      <c r="BB729" s="203" t="s">
        <v>248</v>
      </c>
      <c r="BC729" s="158" t="s">
        <v>248</v>
      </c>
      <c r="BD729" s="217" t="s">
        <v>61</v>
      </c>
      <c r="BE729" s="201" t="s">
        <v>62</v>
      </c>
      <c r="BF729" s="201" t="s">
        <v>63</v>
      </c>
      <c r="BG729" s="201" t="s">
        <v>196</v>
      </c>
      <c r="BH729" s="456" t="s">
        <v>712</v>
      </c>
      <c r="BI729" s="218" t="s">
        <v>68</v>
      </c>
      <c r="BJ729" s="370">
        <v>214</v>
      </c>
      <c r="BK729" s="370">
        <v>4</v>
      </c>
      <c r="BL729" s="219" t="s">
        <v>65</v>
      </c>
      <c r="BM729" s="52"/>
      <c r="BN729" s="218" t="s">
        <v>343</v>
      </c>
      <c r="BO729" s="217" t="s">
        <v>57</v>
      </c>
      <c r="BP729" s="201" t="s">
        <v>681</v>
      </c>
      <c r="BQ729" s="52" t="s">
        <v>717</v>
      </c>
    </row>
    <row r="730" spans="1:69" ht="16.5" thickBot="1">
      <c r="A730" s="207" t="s">
        <v>37</v>
      </c>
      <c r="B730" s="208" t="s">
        <v>40</v>
      </c>
      <c r="C730" s="202" t="s">
        <v>35</v>
      </c>
      <c r="D730" s="210" t="s">
        <v>182</v>
      </c>
      <c r="E730" s="11" t="s">
        <v>169</v>
      </c>
      <c r="F730" s="86">
        <v>99</v>
      </c>
      <c r="G730" s="80">
        <v>0</v>
      </c>
      <c r="H730" s="204"/>
      <c r="I730" s="204"/>
      <c r="J730" s="204"/>
      <c r="K730" s="204"/>
      <c r="L730" s="80">
        <v>0</v>
      </c>
      <c r="M730" s="203"/>
      <c r="N730" s="52">
        <v>0</v>
      </c>
      <c r="O730" s="204"/>
      <c r="P730" s="204"/>
      <c r="Q730" s="11">
        <v>5.8861311817999997</v>
      </c>
      <c r="R730" s="204"/>
      <c r="S730" s="204"/>
      <c r="T730" s="53">
        <v>7.2050000000000001</v>
      </c>
      <c r="U730" s="204"/>
      <c r="V730" s="204"/>
      <c r="W730" s="11">
        <v>5.9491917070706997</v>
      </c>
      <c r="X730" s="204"/>
      <c r="Y730" s="204"/>
      <c r="Z730" s="53">
        <v>7.2050000000000001</v>
      </c>
      <c r="AA730" s="204"/>
      <c r="AB730" s="204"/>
      <c r="AC730" s="204"/>
      <c r="AD730" s="204"/>
      <c r="AE730" s="204"/>
      <c r="AF730" s="9">
        <v>3.4364357885688235</v>
      </c>
      <c r="AG730" s="9">
        <v>693</v>
      </c>
      <c r="AH730" s="9">
        <v>0.41122678180388977</v>
      </c>
      <c r="AI730" s="9">
        <v>15</v>
      </c>
      <c r="AJ730" s="9">
        <v>2.607967032967033</v>
      </c>
      <c r="AK730" s="9" t="s">
        <v>248</v>
      </c>
      <c r="AL730" s="9">
        <v>99</v>
      </c>
      <c r="AM730" s="9">
        <v>3.4364357885688235</v>
      </c>
      <c r="AN730" s="9">
        <v>3.5109970674486806</v>
      </c>
      <c r="AO730" s="73">
        <v>0</v>
      </c>
      <c r="AP730" s="80">
        <v>0</v>
      </c>
      <c r="AQ730" s="80">
        <v>0</v>
      </c>
      <c r="AR730" s="224">
        <v>198</v>
      </c>
      <c r="AS730" s="224" t="s">
        <v>248</v>
      </c>
      <c r="AT730" s="11">
        <v>7062.6149999999998</v>
      </c>
      <c r="AU730" s="11">
        <v>0</v>
      </c>
      <c r="AV730" s="11">
        <v>0</v>
      </c>
      <c r="AW730" s="11">
        <v>198</v>
      </c>
      <c r="AX730" s="158" t="s">
        <v>248</v>
      </c>
      <c r="AY730" s="235" t="s">
        <v>248</v>
      </c>
      <c r="AZ730" s="138">
        <v>66293</v>
      </c>
      <c r="BA730" s="188" t="s">
        <v>248</v>
      </c>
      <c r="BB730" s="203" t="s">
        <v>248</v>
      </c>
      <c r="BC730" s="158" t="s">
        <v>248</v>
      </c>
      <c r="BD730" s="217" t="s">
        <v>61</v>
      </c>
      <c r="BE730" s="201" t="s">
        <v>62</v>
      </c>
      <c r="BF730" s="201" t="s">
        <v>63</v>
      </c>
      <c r="BG730" s="201" t="s">
        <v>196</v>
      </c>
      <c r="BH730" s="456" t="s">
        <v>515</v>
      </c>
      <c r="BI730" s="218" t="s">
        <v>64</v>
      </c>
      <c r="BJ730" s="370">
        <v>214</v>
      </c>
      <c r="BK730" s="370">
        <v>1</v>
      </c>
      <c r="BL730" s="219" t="s">
        <v>65</v>
      </c>
      <c r="BM730" s="52"/>
      <c r="BN730" s="218" t="s">
        <v>343</v>
      </c>
      <c r="BO730" s="217" t="s">
        <v>169</v>
      </c>
      <c r="BP730" s="201" t="s">
        <v>696</v>
      </c>
      <c r="BQ730" s="52" t="s">
        <v>719</v>
      </c>
    </row>
    <row r="731" spans="1:69" ht="16.5" thickBot="1">
      <c r="A731" s="207" t="s">
        <v>37</v>
      </c>
      <c r="B731" s="208" t="s">
        <v>40</v>
      </c>
      <c r="C731" s="202" t="s">
        <v>35</v>
      </c>
      <c r="D731" s="210" t="s">
        <v>182</v>
      </c>
      <c r="E731" s="24" t="s">
        <v>169</v>
      </c>
      <c r="F731" s="420">
        <v>100</v>
      </c>
      <c r="G731" s="421">
        <v>1</v>
      </c>
      <c r="H731" s="422"/>
      <c r="I731" s="422"/>
      <c r="J731" s="422"/>
      <c r="K731" s="422"/>
      <c r="L731" s="421">
        <v>0</v>
      </c>
      <c r="M731" s="423"/>
      <c r="N731" s="424">
        <v>0</v>
      </c>
      <c r="O731" s="422"/>
      <c r="P731" s="422"/>
      <c r="Q731" s="425">
        <v>7.3112423030000002</v>
      </c>
      <c r="R731" s="422"/>
      <c r="S731" s="422"/>
      <c r="T731" s="426">
        <v>12.762499999999999</v>
      </c>
      <c r="U731" s="422"/>
      <c r="V731" s="422"/>
      <c r="W731" s="425">
        <v>7.3775655050504998</v>
      </c>
      <c r="X731" s="422"/>
      <c r="Y731" s="422"/>
      <c r="Z731" s="426">
        <v>13.00625</v>
      </c>
      <c r="AA731" s="422"/>
      <c r="AB731" s="422"/>
      <c r="AC731" s="422"/>
      <c r="AD731" s="422"/>
      <c r="AE731" s="422"/>
      <c r="AF731" s="427">
        <v>2.9919480558425655</v>
      </c>
      <c r="AG731" s="427">
        <v>693</v>
      </c>
      <c r="AH731" s="427">
        <v>0.5939602930057214</v>
      </c>
      <c r="AI731" s="427">
        <v>153</v>
      </c>
      <c r="AJ731" s="427">
        <v>2.0027310924369748</v>
      </c>
      <c r="AK731" s="427" t="s">
        <v>248</v>
      </c>
      <c r="AL731" s="427">
        <v>99</v>
      </c>
      <c r="AM731" s="427">
        <v>2.9919480558425655</v>
      </c>
      <c r="AN731" s="427">
        <v>3.0114213197969542</v>
      </c>
      <c r="AO731" s="428">
        <v>0</v>
      </c>
      <c r="AP731" s="421">
        <v>0</v>
      </c>
      <c r="AQ731" s="421">
        <v>0</v>
      </c>
      <c r="AR731" s="429">
        <v>198</v>
      </c>
      <c r="AS731" s="429" t="s">
        <v>248</v>
      </c>
      <c r="AT731" s="425">
        <v>7071.0129999999999</v>
      </c>
      <c r="AU731" s="425">
        <v>0</v>
      </c>
      <c r="AV731" s="425">
        <v>0</v>
      </c>
      <c r="AW731" s="425">
        <v>198</v>
      </c>
      <c r="AX731" s="158" t="s">
        <v>248</v>
      </c>
      <c r="AY731" s="235" t="s">
        <v>248</v>
      </c>
      <c r="AZ731" s="138">
        <v>66293</v>
      </c>
      <c r="BA731" s="188" t="s">
        <v>248</v>
      </c>
      <c r="BB731" s="203" t="s">
        <v>248</v>
      </c>
      <c r="BC731" s="158" t="s">
        <v>248</v>
      </c>
      <c r="BD731" s="217" t="s">
        <v>61</v>
      </c>
      <c r="BE731" s="201" t="s">
        <v>62</v>
      </c>
      <c r="BF731" s="201" t="s">
        <v>63</v>
      </c>
      <c r="BG731" s="201" t="s">
        <v>196</v>
      </c>
      <c r="BH731" s="455" t="s">
        <v>515</v>
      </c>
      <c r="BI731" s="218" t="s">
        <v>66</v>
      </c>
      <c r="BJ731" s="370">
        <v>214</v>
      </c>
      <c r="BK731" s="370">
        <v>7</v>
      </c>
      <c r="BL731" s="219" t="s">
        <v>65</v>
      </c>
      <c r="BM731" s="52"/>
      <c r="BN731" s="218" t="s">
        <v>343</v>
      </c>
      <c r="BO731" s="217" t="s">
        <v>169</v>
      </c>
      <c r="BP731" s="201" t="s">
        <v>696</v>
      </c>
      <c r="BQ731" s="52" t="s">
        <v>719</v>
      </c>
    </row>
    <row r="732" spans="1:69" ht="16.5" thickBot="1">
      <c r="A732" s="207" t="s">
        <v>37</v>
      </c>
      <c r="B732" s="208" t="s">
        <v>40</v>
      </c>
      <c r="C732" s="202" t="s">
        <v>35</v>
      </c>
      <c r="D732" s="210" t="s">
        <v>182</v>
      </c>
      <c r="E732" s="24" t="s">
        <v>169</v>
      </c>
      <c r="F732" s="86">
        <v>102</v>
      </c>
      <c r="G732" s="80">
        <v>1</v>
      </c>
      <c r="H732" s="204"/>
      <c r="I732" s="204"/>
      <c r="J732" s="204"/>
      <c r="K732" s="204"/>
      <c r="L732" s="80">
        <v>0</v>
      </c>
      <c r="M732" s="203"/>
      <c r="N732" s="52">
        <v>0</v>
      </c>
      <c r="O732" s="204"/>
      <c r="P732" s="204"/>
      <c r="Q732" s="11">
        <v>6.9494551881</v>
      </c>
      <c r="R732" s="204"/>
      <c r="S732" s="204"/>
      <c r="T732" s="53">
        <v>8.3949999999999996</v>
      </c>
      <c r="U732" s="204"/>
      <c r="V732" s="204"/>
      <c r="W732" s="11">
        <v>7.0852770891089003</v>
      </c>
      <c r="X732" s="204"/>
      <c r="Y732" s="204"/>
      <c r="Z732" s="53">
        <v>8.4124999999999996</v>
      </c>
      <c r="AA732" s="204"/>
      <c r="AB732" s="204"/>
      <c r="AC732" s="204"/>
      <c r="AD732" s="204"/>
      <c r="AE732" s="204"/>
      <c r="AF732" s="9">
        <v>3.4516859990029558</v>
      </c>
      <c r="AG732" s="9">
        <v>706</v>
      </c>
      <c r="AH732" s="9">
        <v>0.47871329157073789</v>
      </c>
      <c r="AI732" s="9">
        <v>34</v>
      </c>
      <c r="AJ732" s="9">
        <v>2.5076470588235296</v>
      </c>
      <c r="AK732" s="9" t="s">
        <v>248</v>
      </c>
      <c r="AL732" s="9">
        <v>100</v>
      </c>
      <c r="AM732" s="9">
        <v>3.4577428589548385</v>
      </c>
      <c r="AN732" s="9">
        <v>3.5554794520547945</v>
      </c>
      <c r="AO732" s="73">
        <v>0</v>
      </c>
      <c r="AP732" s="80">
        <v>0</v>
      </c>
      <c r="AQ732" s="80">
        <v>0</v>
      </c>
      <c r="AR732" s="224">
        <v>202</v>
      </c>
      <c r="AS732" s="224" t="s">
        <v>248</v>
      </c>
      <c r="AT732" s="11">
        <v>7221.6909999999998</v>
      </c>
      <c r="AU732" s="11">
        <v>0</v>
      </c>
      <c r="AV732" s="11">
        <v>0</v>
      </c>
      <c r="AW732" s="11">
        <v>202</v>
      </c>
      <c r="AX732" s="158" t="s">
        <v>248</v>
      </c>
      <c r="AY732" s="235" t="s">
        <v>248</v>
      </c>
      <c r="AZ732" s="138">
        <v>66293</v>
      </c>
      <c r="BA732" s="188" t="s">
        <v>248</v>
      </c>
      <c r="BB732" s="203" t="s">
        <v>248</v>
      </c>
      <c r="BC732" s="158" t="s">
        <v>248</v>
      </c>
      <c r="BD732" s="217" t="s">
        <v>61</v>
      </c>
      <c r="BE732" s="201" t="s">
        <v>62</v>
      </c>
      <c r="BF732" s="201" t="s">
        <v>63</v>
      </c>
      <c r="BG732" s="201" t="s">
        <v>196</v>
      </c>
      <c r="BH732" s="456" t="s">
        <v>515</v>
      </c>
      <c r="BI732" s="218" t="s">
        <v>67</v>
      </c>
      <c r="BJ732" s="370">
        <v>214</v>
      </c>
      <c r="BK732" s="370">
        <v>3</v>
      </c>
      <c r="BL732" s="219" t="s">
        <v>65</v>
      </c>
      <c r="BM732" s="52"/>
      <c r="BN732" s="218" t="s">
        <v>343</v>
      </c>
      <c r="BO732" s="217" t="s">
        <v>169</v>
      </c>
      <c r="BP732" s="201" t="s">
        <v>696</v>
      </c>
      <c r="BQ732" s="52" t="s">
        <v>719</v>
      </c>
    </row>
    <row r="733" spans="1:69" ht="16.5" thickBot="1">
      <c r="A733" s="151" t="s">
        <v>37</v>
      </c>
      <c r="B733" s="152" t="s">
        <v>40</v>
      </c>
      <c r="C733" s="153" t="s">
        <v>35</v>
      </c>
      <c r="D733" s="154" t="s">
        <v>182</v>
      </c>
      <c r="E733" s="449" t="s">
        <v>169</v>
      </c>
      <c r="F733" s="191">
        <v>93</v>
      </c>
      <c r="G733" s="192">
        <v>1</v>
      </c>
      <c r="H733" s="161"/>
      <c r="I733" s="161"/>
      <c r="J733" s="161"/>
      <c r="K733" s="161"/>
      <c r="L733" s="192">
        <v>0</v>
      </c>
      <c r="M733" s="158"/>
      <c r="N733" s="160">
        <v>0</v>
      </c>
      <c r="O733" s="161"/>
      <c r="P733" s="161"/>
      <c r="Q733" s="194">
        <v>7.6978911630000004</v>
      </c>
      <c r="R733" s="161"/>
      <c r="S733" s="161"/>
      <c r="T733" s="193">
        <v>9.3499999999999979</v>
      </c>
      <c r="U733" s="161"/>
      <c r="V733" s="161"/>
      <c r="W733" s="194">
        <v>7.7967716630434003</v>
      </c>
      <c r="X733" s="161"/>
      <c r="Y733" s="161"/>
      <c r="Z733" s="193">
        <v>9.5999999999999979</v>
      </c>
      <c r="AA733" s="161"/>
      <c r="AB733" s="161"/>
      <c r="AC733" s="161"/>
      <c r="AD733" s="161"/>
      <c r="AE733" s="161"/>
      <c r="AF733" s="178">
        <v>2.9223025235809197</v>
      </c>
      <c r="AG733" s="178">
        <v>595</v>
      </c>
      <c r="AH733" s="178">
        <v>0.46393857875673977</v>
      </c>
      <c r="AI733" s="178">
        <v>92</v>
      </c>
      <c r="AJ733" s="178">
        <v>1.8774999999999999</v>
      </c>
      <c r="AK733" s="178" t="s">
        <v>248</v>
      </c>
      <c r="AL733" s="178">
        <v>0</v>
      </c>
      <c r="AM733" s="178"/>
      <c r="AN733" s="178"/>
      <c r="AO733" s="195">
        <v>0</v>
      </c>
      <c r="AP733" s="192">
        <v>0</v>
      </c>
      <c r="AQ733" s="192">
        <v>0</v>
      </c>
      <c r="AR733" s="226">
        <v>184</v>
      </c>
      <c r="AS733" s="226" t="s">
        <v>248</v>
      </c>
      <c r="AT733" s="194">
        <v>6560.7470000000003</v>
      </c>
      <c r="AU733" s="194">
        <v>0</v>
      </c>
      <c r="AV733" s="194">
        <v>0</v>
      </c>
      <c r="AW733" s="194">
        <v>184</v>
      </c>
      <c r="AX733" s="158" t="s">
        <v>248</v>
      </c>
      <c r="AY733" s="235" t="s">
        <v>248</v>
      </c>
      <c r="AZ733" s="450">
        <v>66293</v>
      </c>
      <c r="BA733" s="389" t="s">
        <v>248</v>
      </c>
      <c r="BB733" s="158" t="s">
        <v>248</v>
      </c>
      <c r="BC733" s="158" t="s">
        <v>248</v>
      </c>
      <c r="BD733" s="162" t="s">
        <v>61</v>
      </c>
      <c r="BE733" s="163" t="s">
        <v>62</v>
      </c>
      <c r="BF733" s="163" t="s">
        <v>63</v>
      </c>
      <c r="BG733" s="163" t="s">
        <v>196</v>
      </c>
      <c r="BH733" s="460" t="s">
        <v>515</v>
      </c>
      <c r="BI733" s="164" t="s">
        <v>68</v>
      </c>
      <c r="BJ733" s="383">
        <v>214</v>
      </c>
      <c r="BK733" s="383">
        <v>4</v>
      </c>
      <c r="BL733" s="166" t="s">
        <v>65</v>
      </c>
      <c r="BM733" s="160"/>
      <c r="BN733" s="164" t="s">
        <v>343</v>
      </c>
      <c r="BO733" s="162" t="s">
        <v>169</v>
      </c>
      <c r="BP733" s="163" t="s">
        <v>696</v>
      </c>
      <c r="BQ733" s="160" t="s">
        <v>719</v>
      </c>
    </row>
    <row r="734" spans="1:69">
      <c r="A734" s="128"/>
      <c r="B734" s="128"/>
      <c r="C734" s="128"/>
      <c r="D734" s="128"/>
      <c r="E734" s="128"/>
      <c r="F734" s="128"/>
      <c r="G734" s="128"/>
      <c r="H734" s="128"/>
      <c r="I734" s="128"/>
      <c r="J734" s="128"/>
      <c r="K734" s="128"/>
      <c r="L734" s="128"/>
      <c r="M734" s="128"/>
      <c r="N734" s="128"/>
      <c r="AE734" s="128"/>
      <c r="AN734" s="128"/>
      <c r="AO734" s="128"/>
      <c r="AP734" s="128"/>
      <c r="AQ734" s="128"/>
      <c r="AR734" s="128"/>
      <c r="AS734" s="128"/>
      <c r="AT734" s="128"/>
      <c r="AU734" s="128"/>
      <c r="AV734" s="128"/>
      <c r="AW734" s="128"/>
      <c r="AY734" s="128"/>
      <c r="AZ734" s="176"/>
      <c r="BA734" s="128"/>
      <c r="BB734" s="128"/>
      <c r="BD734" s="128"/>
      <c r="BE734" s="128"/>
      <c r="BF734" s="128"/>
      <c r="BG734" s="128"/>
      <c r="BI734" s="128"/>
      <c r="BJ734" s="128"/>
      <c r="BK734" s="128"/>
      <c r="BL734" s="128"/>
      <c r="BM734" s="128"/>
      <c r="BN734" s="128"/>
    </row>
    <row r="735" spans="1:69">
      <c r="A735" s="128"/>
      <c r="B735" s="128"/>
      <c r="C735" s="128"/>
      <c r="D735" s="128"/>
      <c r="E735" s="128"/>
      <c r="F735" s="128"/>
      <c r="G735" s="128"/>
      <c r="H735" s="128"/>
      <c r="I735" s="128"/>
      <c r="J735" s="128"/>
      <c r="K735" s="128"/>
      <c r="L735" s="128"/>
      <c r="M735" s="128"/>
      <c r="N735" s="128"/>
      <c r="AE735" s="128"/>
      <c r="AN735" s="128"/>
      <c r="AO735" s="128"/>
      <c r="AP735" s="128"/>
      <c r="AQ735" s="128"/>
      <c r="AR735" s="128"/>
      <c r="AS735" s="128"/>
      <c r="AT735" s="128"/>
      <c r="AU735" s="128"/>
      <c r="AV735" s="128"/>
      <c r="AW735" s="128"/>
      <c r="AY735" s="128"/>
      <c r="AZ735" s="176"/>
      <c r="BA735" s="128"/>
      <c r="BB735" s="128"/>
      <c r="BD735" s="128"/>
      <c r="BE735" s="128"/>
      <c r="BF735" s="128"/>
      <c r="BG735" s="128"/>
      <c r="BI735" s="128"/>
      <c r="BJ735" s="128"/>
      <c r="BK735" s="128"/>
      <c r="BL735" s="128"/>
      <c r="BM735" s="128"/>
      <c r="BN735" s="128"/>
    </row>
    <row r="736" spans="1:69">
      <c r="A736" s="128"/>
      <c r="B736" s="128"/>
      <c r="C736" s="128"/>
      <c r="D736" s="128"/>
      <c r="E736" s="128"/>
      <c r="F736" s="128"/>
      <c r="G736" s="128"/>
      <c r="H736" s="128"/>
      <c r="I736" s="128"/>
      <c r="J736" s="128"/>
      <c r="K736" s="128"/>
      <c r="L736" s="128"/>
      <c r="M736" s="128"/>
      <c r="N736" s="128"/>
      <c r="AE736" s="128"/>
      <c r="AN736" s="128"/>
      <c r="AO736" s="128"/>
      <c r="AP736" s="128"/>
      <c r="AQ736" s="128"/>
      <c r="AR736" s="128"/>
      <c r="AS736" s="128"/>
      <c r="AT736" s="128"/>
      <c r="AU736" s="128"/>
      <c r="AV736" s="128"/>
      <c r="AW736" s="128"/>
      <c r="AY736" s="128"/>
      <c r="AZ736" s="176"/>
      <c r="BA736" s="128"/>
      <c r="BB736" s="128"/>
      <c r="BD736" s="128"/>
      <c r="BE736" s="128"/>
      <c r="BF736" s="128"/>
      <c r="BG736" s="128"/>
      <c r="BI736" s="128"/>
      <c r="BJ736" s="128"/>
      <c r="BK736" s="128"/>
      <c r="BL736" s="128"/>
      <c r="BM736" s="128"/>
      <c r="BN736" s="128"/>
    </row>
    <row r="737" spans="1:66">
      <c r="A737" s="128"/>
      <c r="B737" s="128"/>
      <c r="C737" s="128"/>
      <c r="D737" s="128"/>
      <c r="E737" s="128"/>
      <c r="F737" s="128"/>
      <c r="G737" s="128"/>
      <c r="H737" s="128"/>
      <c r="I737" s="128"/>
      <c r="J737" s="128"/>
      <c r="K737" s="128"/>
      <c r="L737" s="128"/>
      <c r="M737" s="128"/>
      <c r="N737" s="128"/>
      <c r="AE737" s="128"/>
      <c r="AN737" s="128"/>
      <c r="AO737" s="128"/>
      <c r="AP737" s="128"/>
      <c r="AQ737" s="128"/>
      <c r="AR737" s="128"/>
      <c r="AS737" s="128"/>
      <c r="AT737" s="128"/>
      <c r="AU737" s="128"/>
      <c r="AV737" s="128"/>
      <c r="AW737" s="128"/>
      <c r="AY737" s="128"/>
      <c r="AZ737" s="176"/>
      <c r="BA737" s="128"/>
      <c r="BB737" s="128"/>
      <c r="BD737" s="128"/>
      <c r="BE737" s="128"/>
      <c r="BF737" s="128"/>
      <c r="BG737" s="128"/>
      <c r="BI737" s="128"/>
      <c r="BJ737" s="128"/>
      <c r="BK737" s="128"/>
      <c r="BL737" s="128"/>
      <c r="BM737" s="128"/>
      <c r="BN737" s="128"/>
    </row>
    <row r="738" spans="1:66">
      <c r="A738" s="128"/>
      <c r="B738" s="128"/>
      <c r="C738" s="128"/>
      <c r="D738" s="128"/>
      <c r="E738" s="128"/>
      <c r="F738" s="128"/>
      <c r="G738" s="128"/>
      <c r="H738" s="128"/>
      <c r="I738" s="128"/>
      <c r="J738" s="128"/>
      <c r="K738" s="128"/>
      <c r="L738" s="128"/>
      <c r="M738" s="128"/>
      <c r="N738" s="128"/>
      <c r="AE738" s="128"/>
      <c r="AN738" s="128"/>
      <c r="AO738" s="128"/>
      <c r="AP738" s="128"/>
      <c r="AQ738" s="128"/>
      <c r="AR738" s="128"/>
      <c r="AS738" s="128"/>
      <c r="AT738" s="128"/>
      <c r="AU738" s="128"/>
      <c r="AV738" s="128"/>
      <c r="AW738" s="128"/>
      <c r="AY738" s="128"/>
      <c r="AZ738" s="176"/>
      <c r="BA738" s="128"/>
      <c r="BB738" s="128"/>
      <c r="BD738" s="128"/>
      <c r="BE738" s="128"/>
      <c r="BF738" s="128"/>
      <c r="BG738" s="128"/>
      <c r="BI738" s="128"/>
      <c r="BJ738" s="128"/>
      <c r="BK738" s="128"/>
      <c r="BL738" s="128"/>
      <c r="BM738" s="128"/>
      <c r="BN738" s="128"/>
    </row>
    <row r="739" spans="1:66">
      <c r="A739" s="128"/>
      <c r="B739" s="128"/>
      <c r="C739" s="128"/>
      <c r="D739" s="128"/>
      <c r="E739" s="128"/>
      <c r="F739" s="128"/>
      <c r="G739" s="128"/>
      <c r="H739" s="128"/>
      <c r="I739" s="128"/>
      <c r="J739" s="128"/>
      <c r="K739" s="128"/>
      <c r="L739" s="128"/>
      <c r="M739" s="128"/>
      <c r="N739" s="128"/>
      <c r="AE739" s="128"/>
      <c r="AN739" s="128"/>
      <c r="AO739" s="128"/>
      <c r="AP739" s="128"/>
      <c r="AQ739" s="128"/>
      <c r="AR739" s="128"/>
      <c r="AS739" s="128"/>
      <c r="AT739" s="128"/>
      <c r="AU739" s="128"/>
      <c r="AV739" s="128"/>
      <c r="AW739" s="128"/>
      <c r="AY739" s="128"/>
      <c r="AZ739" s="176"/>
      <c r="BA739" s="128"/>
      <c r="BB739" s="128"/>
      <c r="BD739" s="128"/>
      <c r="BE739" s="128"/>
      <c r="BF739" s="128"/>
      <c r="BG739" s="128"/>
      <c r="BI739" s="128"/>
      <c r="BJ739" s="128"/>
      <c r="BK739" s="128"/>
      <c r="BL739" s="128"/>
      <c r="BM739" s="128"/>
      <c r="BN739" s="128"/>
    </row>
    <row r="740" spans="1:66">
      <c r="A740" s="128"/>
      <c r="B740" s="128"/>
      <c r="C740" s="128"/>
      <c r="D740" s="128"/>
      <c r="E740" s="128"/>
      <c r="F740" s="128"/>
      <c r="G740" s="128"/>
      <c r="H740" s="128"/>
      <c r="I740" s="128"/>
      <c r="J740" s="128"/>
      <c r="K740" s="128"/>
      <c r="L740" s="128"/>
      <c r="M740" s="128"/>
      <c r="N740" s="128"/>
      <c r="AE740" s="128"/>
      <c r="AN740" s="128"/>
      <c r="AO740" s="128"/>
      <c r="AP740" s="128"/>
      <c r="AQ740" s="128"/>
      <c r="AR740" s="128"/>
      <c r="AS740" s="128"/>
      <c r="AT740" s="128"/>
      <c r="AU740" s="128"/>
      <c r="AV740" s="128"/>
      <c r="AW740" s="128"/>
      <c r="AY740" s="128"/>
      <c r="AZ740" s="176"/>
      <c r="BA740" s="128"/>
      <c r="BB740" s="128"/>
      <c r="BD740" s="128"/>
      <c r="BE740" s="128"/>
      <c r="BF740" s="128"/>
      <c r="BG740" s="128"/>
      <c r="BI740" s="128"/>
      <c r="BJ740" s="128"/>
      <c r="BK740" s="128"/>
      <c r="BL740" s="128"/>
      <c r="BM740" s="128"/>
      <c r="BN740" s="128"/>
    </row>
    <row r="741" spans="1:66">
      <c r="A741" s="128"/>
      <c r="B741" s="128"/>
      <c r="C741" s="128"/>
      <c r="D741" s="128"/>
      <c r="E741" s="128"/>
      <c r="F741" s="128"/>
      <c r="G741" s="128"/>
      <c r="H741" s="128"/>
      <c r="I741" s="128"/>
      <c r="J741" s="128"/>
      <c r="K741" s="128"/>
      <c r="L741" s="128"/>
      <c r="M741" s="128"/>
      <c r="N741" s="128"/>
      <c r="AE741" s="128"/>
      <c r="AN741" s="128"/>
      <c r="AO741" s="128"/>
      <c r="AP741" s="128"/>
      <c r="AQ741" s="128"/>
      <c r="AR741" s="128"/>
      <c r="AS741" s="128"/>
      <c r="AT741" s="128"/>
      <c r="AU741" s="128"/>
      <c r="AV741" s="128"/>
      <c r="AW741" s="128"/>
      <c r="AY741" s="128"/>
      <c r="AZ741" s="176"/>
      <c r="BA741" s="128"/>
      <c r="BB741" s="128"/>
      <c r="BD741" s="128"/>
      <c r="BE741" s="128"/>
      <c r="BF741" s="128"/>
      <c r="BG741" s="128"/>
      <c r="BI741" s="128"/>
      <c r="BJ741" s="128"/>
      <c r="BK741" s="128"/>
      <c r="BL741" s="128"/>
      <c r="BM741" s="128"/>
      <c r="BN741" s="128"/>
    </row>
    <row r="742" spans="1:66">
      <c r="A742" s="128"/>
      <c r="B742" s="128"/>
      <c r="C742" s="128"/>
      <c r="D742" s="128"/>
      <c r="E742" s="128"/>
      <c r="F742" s="128"/>
      <c r="G742" s="128"/>
      <c r="H742" s="128"/>
      <c r="I742" s="128"/>
      <c r="J742" s="128"/>
      <c r="K742" s="128"/>
      <c r="L742" s="128"/>
      <c r="M742" s="128"/>
      <c r="N742" s="128"/>
      <c r="AE742" s="128"/>
      <c r="AN742" s="128"/>
      <c r="AO742" s="128"/>
      <c r="AP742" s="128"/>
      <c r="AQ742" s="128"/>
      <c r="AR742" s="128"/>
      <c r="AS742" s="128"/>
      <c r="AT742" s="128"/>
      <c r="AU742" s="128"/>
      <c r="AV742" s="128"/>
      <c r="AW742" s="128"/>
      <c r="AY742" s="128"/>
      <c r="AZ742" s="176"/>
      <c r="BA742" s="128"/>
      <c r="BB742" s="128"/>
      <c r="BD742" s="128"/>
      <c r="BE742" s="128"/>
      <c r="BF742" s="128"/>
      <c r="BG742" s="128"/>
      <c r="BI742" s="128"/>
      <c r="BJ742" s="128"/>
      <c r="BK742" s="128"/>
      <c r="BL742" s="128"/>
      <c r="BM742" s="128"/>
      <c r="BN742" s="128"/>
    </row>
    <row r="743" spans="1:66">
      <c r="A743" s="128"/>
      <c r="B743" s="128"/>
      <c r="C743" s="128"/>
      <c r="D743" s="128"/>
      <c r="E743" s="128"/>
      <c r="F743" s="128"/>
      <c r="G743" s="128"/>
      <c r="H743" s="128"/>
      <c r="I743" s="128"/>
      <c r="J743" s="128"/>
      <c r="K743" s="128"/>
      <c r="L743" s="128"/>
      <c r="M743" s="128"/>
      <c r="N743" s="128"/>
      <c r="AE743" s="128"/>
      <c r="AN743" s="128"/>
      <c r="AO743" s="128"/>
      <c r="AP743" s="128"/>
      <c r="AQ743" s="128"/>
      <c r="AR743" s="128"/>
      <c r="AS743" s="128"/>
      <c r="AT743" s="128"/>
      <c r="AU743" s="128"/>
      <c r="AV743" s="128"/>
      <c r="AW743" s="128"/>
      <c r="AY743" s="128"/>
      <c r="AZ743" s="176"/>
      <c r="BA743" s="128"/>
      <c r="BB743" s="128"/>
      <c r="BD743" s="128"/>
      <c r="BE743" s="128"/>
      <c r="BF743" s="128"/>
      <c r="BG743" s="128"/>
      <c r="BI743" s="128"/>
      <c r="BJ743" s="128"/>
      <c r="BK743" s="128"/>
      <c r="BL743" s="128"/>
      <c r="BM743" s="128"/>
      <c r="BN743" s="128"/>
    </row>
    <row r="744" spans="1:66">
      <c r="A744" s="128"/>
      <c r="B744" s="128"/>
      <c r="C744" s="128"/>
      <c r="D744" s="128"/>
      <c r="E744" s="128"/>
      <c r="F744" s="128"/>
      <c r="G744" s="128"/>
      <c r="H744" s="128"/>
      <c r="I744" s="128"/>
      <c r="J744" s="128"/>
      <c r="K744" s="128"/>
      <c r="L744" s="128"/>
      <c r="M744" s="128"/>
      <c r="N744" s="128"/>
      <c r="AE744" s="128"/>
      <c r="AN744" s="128"/>
      <c r="AO744" s="128"/>
      <c r="AP744" s="128"/>
      <c r="AQ744" s="128"/>
      <c r="AR744" s="128"/>
      <c r="AS744" s="128"/>
      <c r="AT744" s="128"/>
      <c r="AU744" s="128"/>
      <c r="AV744" s="128"/>
      <c r="AW744" s="128"/>
      <c r="AY744" s="128"/>
      <c r="AZ744" s="176"/>
      <c r="BA744" s="128"/>
      <c r="BB744" s="128"/>
      <c r="BD744" s="128"/>
      <c r="BE744" s="128"/>
      <c r="BF744" s="128"/>
      <c r="BG744" s="128"/>
      <c r="BI744" s="128"/>
      <c r="BJ744" s="128"/>
      <c r="BK744" s="128"/>
      <c r="BL744" s="128"/>
      <c r="BM744" s="128"/>
      <c r="BN744" s="128"/>
    </row>
    <row r="745" spans="1:66">
      <c r="A745" s="128"/>
      <c r="B745" s="128"/>
      <c r="C745" s="128"/>
      <c r="D745" s="128"/>
      <c r="E745" s="128"/>
      <c r="F745" s="128"/>
      <c r="G745" s="128"/>
      <c r="H745" s="128"/>
      <c r="I745" s="128"/>
      <c r="J745" s="128"/>
      <c r="K745" s="128"/>
      <c r="L745" s="128"/>
      <c r="M745" s="128"/>
      <c r="N745" s="128"/>
      <c r="AE745" s="128"/>
      <c r="AN745" s="128"/>
      <c r="AO745" s="128"/>
      <c r="AP745" s="128"/>
      <c r="AQ745" s="128"/>
      <c r="AR745" s="128"/>
      <c r="AS745" s="128"/>
      <c r="AT745" s="128"/>
      <c r="AU745" s="128"/>
      <c r="AV745" s="128"/>
      <c r="AW745" s="128"/>
      <c r="AY745" s="128"/>
      <c r="AZ745" s="176"/>
      <c r="BA745" s="128"/>
      <c r="BB745" s="128"/>
      <c r="BD745" s="128"/>
      <c r="BE745" s="128"/>
      <c r="BF745" s="128"/>
      <c r="BG745" s="128"/>
      <c r="BI745" s="128"/>
      <c r="BJ745" s="128"/>
      <c r="BK745" s="128"/>
      <c r="BL745" s="128"/>
      <c r="BM745" s="128"/>
      <c r="BN745" s="128"/>
    </row>
    <row r="746" spans="1:66">
      <c r="A746" s="128"/>
      <c r="B746" s="128"/>
      <c r="C746" s="128"/>
      <c r="D746" s="128"/>
      <c r="E746" s="128"/>
      <c r="F746" s="128"/>
      <c r="G746" s="128"/>
      <c r="H746" s="128"/>
      <c r="I746" s="128"/>
      <c r="J746" s="128"/>
      <c r="K746" s="128"/>
      <c r="L746" s="128"/>
      <c r="M746" s="128"/>
      <c r="N746" s="128"/>
      <c r="AE746" s="128"/>
      <c r="AN746" s="128"/>
      <c r="AO746" s="128"/>
      <c r="AP746" s="128"/>
      <c r="AQ746" s="128"/>
      <c r="AR746" s="128"/>
      <c r="AS746" s="128"/>
      <c r="AT746" s="128"/>
      <c r="AU746" s="128"/>
      <c r="AV746" s="128"/>
      <c r="AW746" s="128"/>
      <c r="AY746" s="128"/>
      <c r="AZ746" s="176"/>
      <c r="BA746" s="128"/>
      <c r="BB746" s="128"/>
      <c r="BD746" s="128"/>
      <c r="BE746" s="128"/>
      <c r="BF746" s="128"/>
      <c r="BG746" s="128"/>
      <c r="BI746" s="128"/>
      <c r="BJ746" s="128"/>
      <c r="BK746" s="128"/>
      <c r="BL746" s="128"/>
      <c r="BM746" s="128"/>
      <c r="BN746" s="128"/>
    </row>
    <row r="747" spans="1:66">
      <c r="A747" s="128"/>
      <c r="B747" s="128"/>
      <c r="C747" s="128"/>
      <c r="D747" s="128"/>
      <c r="E747" s="128"/>
      <c r="F747" s="128"/>
      <c r="G747" s="128"/>
      <c r="H747" s="128"/>
      <c r="I747" s="128"/>
      <c r="J747" s="128"/>
      <c r="K747" s="128"/>
      <c r="L747" s="128"/>
      <c r="M747" s="128"/>
      <c r="N747" s="128"/>
      <c r="AE747" s="128"/>
      <c r="AN747" s="128"/>
      <c r="AO747" s="128"/>
      <c r="AP747" s="128"/>
      <c r="AQ747" s="128"/>
      <c r="AR747" s="128"/>
      <c r="AS747" s="128"/>
      <c r="AT747" s="128"/>
      <c r="AU747" s="128"/>
      <c r="AV747" s="128"/>
      <c r="AW747" s="128"/>
      <c r="AY747" s="128"/>
      <c r="AZ747" s="176"/>
      <c r="BA747" s="128"/>
      <c r="BB747" s="128"/>
      <c r="BD747" s="128"/>
      <c r="BE747" s="128"/>
      <c r="BF747" s="128"/>
      <c r="BG747" s="128"/>
      <c r="BI747" s="128"/>
      <c r="BJ747" s="128"/>
      <c r="BK747" s="128"/>
      <c r="BL747" s="128"/>
      <c r="BM747" s="128"/>
      <c r="BN747" s="128"/>
    </row>
    <row r="748" spans="1:66">
      <c r="A748" s="128"/>
      <c r="B748" s="128"/>
      <c r="C748" s="128"/>
      <c r="D748" s="128"/>
      <c r="E748" s="128"/>
      <c r="F748" s="128"/>
      <c r="G748" s="128"/>
      <c r="H748" s="128"/>
      <c r="I748" s="128"/>
      <c r="J748" s="128"/>
      <c r="K748" s="128"/>
      <c r="L748" s="128"/>
      <c r="M748" s="128"/>
      <c r="N748" s="128"/>
      <c r="AE748" s="128"/>
      <c r="AN748" s="128"/>
      <c r="AO748" s="128"/>
      <c r="AP748" s="128"/>
      <c r="AQ748" s="128"/>
      <c r="AR748" s="128"/>
      <c r="AS748" s="128"/>
      <c r="AT748" s="128"/>
      <c r="AU748" s="128"/>
      <c r="AV748" s="128"/>
      <c r="AW748" s="128"/>
      <c r="AY748" s="128"/>
      <c r="AZ748" s="176"/>
      <c r="BA748" s="128"/>
      <c r="BB748" s="128"/>
      <c r="BD748" s="128"/>
      <c r="BE748" s="128"/>
      <c r="BF748" s="128"/>
      <c r="BG748" s="128"/>
      <c r="BI748" s="128"/>
      <c r="BJ748" s="128"/>
      <c r="BK748" s="128"/>
      <c r="BL748" s="128"/>
      <c r="BM748" s="128"/>
      <c r="BN748" s="128"/>
    </row>
    <row r="749" spans="1:66">
      <c r="A749" s="128"/>
      <c r="B749" s="128"/>
      <c r="C749" s="128"/>
      <c r="D749" s="128"/>
      <c r="E749" s="128"/>
      <c r="F749" s="128"/>
      <c r="G749" s="128"/>
      <c r="H749" s="128"/>
      <c r="I749" s="128"/>
      <c r="J749" s="128"/>
      <c r="K749" s="128"/>
      <c r="L749" s="128"/>
      <c r="M749" s="128"/>
      <c r="N749" s="128"/>
      <c r="AE749" s="128"/>
      <c r="AN749" s="128"/>
      <c r="AO749" s="128"/>
      <c r="AP749" s="128"/>
      <c r="AQ749" s="128"/>
      <c r="AR749" s="128"/>
      <c r="AS749" s="128"/>
      <c r="AT749" s="128"/>
      <c r="AU749" s="128"/>
      <c r="AV749" s="128"/>
      <c r="AW749" s="128"/>
      <c r="AY749" s="128"/>
      <c r="AZ749" s="176"/>
      <c r="BA749" s="128"/>
      <c r="BB749" s="128"/>
      <c r="BD749" s="128"/>
      <c r="BE749" s="128"/>
      <c r="BF749" s="128"/>
      <c r="BG749" s="128"/>
      <c r="BI749" s="128"/>
      <c r="BJ749" s="128"/>
      <c r="BK749" s="128"/>
      <c r="BL749" s="128"/>
      <c r="BM749" s="128"/>
      <c r="BN749" s="128"/>
    </row>
    <row r="750" spans="1:66">
      <c r="A750" s="128"/>
      <c r="B750" s="128"/>
      <c r="C750" s="128"/>
      <c r="D750" s="128"/>
      <c r="E750" s="128"/>
      <c r="F750" s="128"/>
      <c r="G750" s="128"/>
      <c r="H750" s="128"/>
      <c r="I750" s="128"/>
      <c r="J750" s="128"/>
      <c r="K750" s="128"/>
      <c r="L750" s="128"/>
      <c r="M750" s="128"/>
      <c r="N750" s="128"/>
      <c r="AE750" s="128"/>
      <c r="AN750" s="128"/>
      <c r="AO750" s="128"/>
      <c r="AP750" s="128"/>
      <c r="AQ750" s="128"/>
      <c r="AR750" s="128"/>
      <c r="AS750" s="128"/>
      <c r="AT750" s="128"/>
      <c r="AU750" s="128"/>
      <c r="AV750" s="128"/>
      <c r="AW750" s="128"/>
      <c r="AY750" s="128"/>
      <c r="AZ750" s="176"/>
      <c r="BA750" s="128"/>
      <c r="BB750" s="128"/>
      <c r="BD750" s="128"/>
      <c r="BE750" s="128"/>
      <c r="BF750" s="128"/>
      <c r="BG750" s="128"/>
      <c r="BI750" s="128"/>
      <c r="BJ750" s="128"/>
      <c r="BK750" s="128"/>
      <c r="BL750" s="128"/>
      <c r="BM750" s="128"/>
      <c r="BN750" s="128"/>
    </row>
    <row r="751" spans="1:66">
      <c r="A751" s="128"/>
      <c r="B751" s="128"/>
      <c r="C751" s="128"/>
      <c r="D751" s="128"/>
      <c r="E751" s="128"/>
      <c r="F751" s="128"/>
      <c r="G751" s="128"/>
      <c r="H751" s="128"/>
      <c r="I751" s="128"/>
      <c r="J751" s="128"/>
      <c r="K751" s="128"/>
      <c r="L751" s="128"/>
      <c r="M751" s="128"/>
      <c r="N751" s="128"/>
      <c r="AE751" s="128"/>
      <c r="AN751" s="128"/>
      <c r="AO751" s="128"/>
      <c r="AP751" s="128"/>
      <c r="AQ751" s="128"/>
      <c r="AR751" s="128"/>
      <c r="AS751" s="128"/>
      <c r="AT751" s="128"/>
      <c r="AU751" s="128"/>
      <c r="AV751" s="128"/>
      <c r="AW751" s="128"/>
      <c r="AY751" s="128"/>
      <c r="AZ751" s="176"/>
      <c r="BA751" s="128"/>
      <c r="BB751" s="128"/>
      <c r="BD751" s="128"/>
      <c r="BE751" s="128"/>
      <c r="BF751" s="128"/>
      <c r="BG751" s="128"/>
      <c r="BI751" s="128"/>
      <c r="BJ751" s="128"/>
      <c r="BK751" s="128"/>
      <c r="BL751" s="128"/>
      <c r="BM751" s="128"/>
      <c r="BN751" s="128"/>
    </row>
    <row r="752" spans="1:66">
      <c r="A752" s="128"/>
      <c r="B752" s="128"/>
      <c r="C752" s="128"/>
      <c r="D752" s="128"/>
      <c r="E752" s="128"/>
      <c r="F752" s="128"/>
      <c r="G752" s="128"/>
      <c r="H752" s="128"/>
      <c r="I752" s="128"/>
      <c r="J752" s="128"/>
      <c r="K752" s="128"/>
      <c r="L752" s="128"/>
      <c r="M752" s="128"/>
      <c r="N752" s="128"/>
      <c r="AE752" s="128"/>
      <c r="AN752" s="128"/>
      <c r="AO752" s="128"/>
      <c r="AP752" s="128"/>
      <c r="AQ752" s="128"/>
      <c r="AR752" s="128"/>
      <c r="AS752" s="128"/>
      <c r="AT752" s="128"/>
      <c r="AU752" s="128"/>
      <c r="AV752" s="128"/>
      <c r="AW752" s="128"/>
      <c r="AY752" s="128"/>
      <c r="AZ752" s="176"/>
      <c r="BA752" s="128"/>
      <c r="BB752" s="128"/>
      <c r="BD752" s="128"/>
      <c r="BE752" s="128"/>
      <c r="BF752" s="128"/>
      <c r="BG752" s="128"/>
      <c r="BI752" s="128"/>
      <c r="BJ752" s="128"/>
      <c r="BK752" s="128"/>
      <c r="BL752" s="128"/>
      <c r="BM752" s="128"/>
      <c r="BN752" s="128"/>
    </row>
    <row r="753" spans="1:66">
      <c r="A753" s="128"/>
      <c r="B753" s="128"/>
      <c r="C753" s="128"/>
      <c r="D753" s="128"/>
      <c r="E753" s="128"/>
      <c r="F753" s="128"/>
      <c r="G753" s="128"/>
      <c r="H753" s="128"/>
      <c r="I753" s="128"/>
      <c r="J753" s="128"/>
      <c r="K753" s="128"/>
      <c r="L753" s="128"/>
      <c r="M753" s="128"/>
      <c r="N753" s="128"/>
      <c r="AE753" s="128"/>
      <c r="AN753" s="128"/>
      <c r="AO753" s="128"/>
      <c r="AP753" s="128"/>
      <c r="AQ753" s="128"/>
      <c r="AR753" s="128"/>
      <c r="AS753" s="128"/>
      <c r="AT753" s="128"/>
      <c r="AU753" s="128"/>
      <c r="AV753" s="128"/>
      <c r="AW753" s="128"/>
      <c r="AY753" s="128"/>
      <c r="AZ753" s="176"/>
      <c r="BA753" s="128"/>
      <c r="BB753" s="128"/>
      <c r="BD753" s="128"/>
      <c r="BE753" s="128"/>
      <c r="BF753" s="128"/>
      <c r="BG753" s="128"/>
      <c r="BI753" s="128"/>
      <c r="BJ753" s="128"/>
      <c r="BK753" s="128"/>
      <c r="BL753" s="128"/>
      <c r="BM753" s="128"/>
      <c r="BN753" s="128"/>
    </row>
    <row r="754" spans="1:66">
      <c r="A754" s="128"/>
      <c r="B754" s="128"/>
      <c r="C754" s="128"/>
      <c r="D754" s="128"/>
      <c r="E754" s="128"/>
      <c r="F754" s="128"/>
      <c r="G754" s="128"/>
      <c r="H754" s="128"/>
      <c r="I754" s="128"/>
      <c r="J754" s="128"/>
      <c r="K754" s="128"/>
      <c r="L754" s="128"/>
      <c r="M754" s="128"/>
      <c r="N754" s="128"/>
      <c r="AE754" s="128"/>
      <c r="AN754" s="128"/>
      <c r="AO754" s="128"/>
      <c r="AP754" s="128"/>
      <c r="AQ754" s="128"/>
      <c r="AR754" s="128"/>
      <c r="AS754" s="128"/>
      <c r="AT754" s="128"/>
      <c r="AU754" s="128"/>
      <c r="AV754" s="128"/>
      <c r="AW754" s="128"/>
      <c r="AY754" s="128"/>
      <c r="AZ754" s="176"/>
      <c r="BA754" s="128"/>
      <c r="BB754" s="128"/>
      <c r="BD754" s="128"/>
      <c r="BE754" s="128"/>
      <c r="BF754" s="128"/>
      <c r="BG754" s="128"/>
      <c r="BI754" s="128"/>
      <c r="BJ754" s="128"/>
      <c r="BK754" s="128"/>
      <c r="BL754" s="128"/>
      <c r="BM754" s="128"/>
      <c r="BN754" s="128"/>
    </row>
    <row r="755" spans="1:66">
      <c r="A755" s="128"/>
      <c r="B755" s="128"/>
      <c r="C755" s="128"/>
      <c r="D755" s="128"/>
      <c r="E755" s="128"/>
      <c r="F755" s="128"/>
      <c r="G755" s="128"/>
      <c r="H755" s="128"/>
      <c r="I755" s="128"/>
      <c r="J755" s="128"/>
      <c r="K755" s="128"/>
      <c r="L755" s="128"/>
      <c r="M755" s="128"/>
      <c r="N755" s="128"/>
      <c r="AE755" s="128"/>
      <c r="AN755" s="128"/>
      <c r="AO755" s="128"/>
      <c r="AP755" s="128"/>
      <c r="AQ755" s="128"/>
      <c r="AR755" s="128"/>
      <c r="AS755" s="128"/>
      <c r="AT755" s="128"/>
      <c r="AU755" s="128"/>
      <c r="AV755" s="128"/>
      <c r="AW755" s="128"/>
      <c r="AY755" s="128"/>
      <c r="AZ755" s="176"/>
      <c r="BA755" s="128"/>
      <c r="BB755" s="128"/>
      <c r="BD755" s="128"/>
      <c r="BE755" s="128"/>
      <c r="BF755" s="128"/>
      <c r="BG755" s="128"/>
      <c r="BI755" s="128"/>
      <c r="BJ755" s="128"/>
      <c r="BK755" s="128"/>
      <c r="BL755" s="128"/>
      <c r="BM755" s="128"/>
      <c r="BN755" s="128"/>
    </row>
    <row r="756" spans="1:66">
      <c r="A756" s="128"/>
      <c r="B756" s="128"/>
      <c r="C756" s="128"/>
      <c r="D756" s="128"/>
      <c r="E756" s="128"/>
      <c r="F756" s="128"/>
      <c r="G756" s="128"/>
      <c r="H756" s="128"/>
      <c r="I756" s="128"/>
      <c r="J756" s="128"/>
      <c r="K756" s="128"/>
      <c r="L756" s="128"/>
      <c r="M756" s="128"/>
      <c r="N756" s="128"/>
      <c r="AE756" s="128"/>
      <c r="AN756" s="128"/>
      <c r="AO756" s="128"/>
      <c r="AP756" s="128"/>
      <c r="AQ756" s="128"/>
      <c r="AR756" s="128"/>
      <c r="AS756" s="128"/>
      <c r="AT756" s="128"/>
      <c r="AU756" s="128"/>
      <c r="AV756" s="128"/>
      <c r="AW756" s="128"/>
      <c r="AY756" s="128"/>
      <c r="AZ756" s="176"/>
      <c r="BA756" s="128"/>
      <c r="BB756" s="128"/>
      <c r="BD756" s="128"/>
      <c r="BE756" s="128"/>
      <c r="BF756" s="128"/>
      <c r="BG756" s="128"/>
      <c r="BI756" s="128"/>
      <c r="BJ756" s="128"/>
      <c r="BK756" s="128"/>
      <c r="BL756" s="128"/>
      <c r="BM756" s="128"/>
      <c r="BN756" s="128"/>
    </row>
    <row r="757" spans="1:66">
      <c r="A757" s="128"/>
      <c r="B757" s="128"/>
      <c r="C757" s="128"/>
      <c r="D757" s="128"/>
      <c r="E757" s="128"/>
      <c r="F757" s="128"/>
      <c r="G757" s="128"/>
      <c r="H757" s="128"/>
      <c r="I757" s="128"/>
      <c r="J757" s="128"/>
      <c r="K757" s="128"/>
      <c r="L757" s="128"/>
      <c r="M757" s="128"/>
      <c r="N757" s="128"/>
      <c r="AE757" s="128"/>
      <c r="AN757" s="128"/>
      <c r="AO757" s="128"/>
      <c r="AP757" s="128"/>
      <c r="AQ757" s="128"/>
      <c r="AR757" s="128"/>
      <c r="AS757" s="128"/>
      <c r="AT757" s="128"/>
      <c r="AU757" s="128"/>
      <c r="AV757" s="128"/>
      <c r="AW757" s="128"/>
      <c r="AY757" s="128"/>
      <c r="AZ757" s="176"/>
      <c r="BA757" s="128"/>
      <c r="BB757" s="128"/>
      <c r="BD757" s="128"/>
      <c r="BE757" s="128"/>
      <c r="BF757" s="128"/>
      <c r="BG757" s="128"/>
      <c r="BI757" s="128"/>
      <c r="BJ757" s="128"/>
      <c r="BK757" s="128"/>
      <c r="BL757" s="128"/>
      <c r="BM757" s="128"/>
      <c r="BN757" s="128"/>
    </row>
    <row r="758" spans="1:66">
      <c r="A758" s="128"/>
      <c r="B758" s="128"/>
      <c r="C758" s="128"/>
      <c r="D758" s="128"/>
      <c r="E758" s="128"/>
      <c r="F758" s="128"/>
      <c r="G758" s="128"/>
      <c r="H758" s="128"/>
      <c r="I758" s="128"/>
      <c r="J758" s="128"/>
      <c r="K758" s="128"/>
      <c r="L758" s="128"/>
      <c r="M758" s="128"/>
      <c r="N758" s="128"/>
      <c r="AE758" s="128"/>
      <c r="AN758" s="128"/>
      <c r="AO758" s="128"/>
      <c r="AP758" s="128"/>
      <c r="AQ758" s="128"/>
      <c r="AR758" s="128"/>
      <c r="AS758" s="128"/>
      <c r="AT758" s="128"/>
      <c r="AU758" s="128"/>
      <c r="AV758" s="128"/>
      <c r="AW758" s="128"/>
      <c r="AY758" s="128"/>
      <c r="AZ758" s="176"/>
      <c r="BA758" s="128"/>
      <c r="BB758" s="128"/>
      <c r="BD758" s="128"/>
      <c r="BE758" s="128"/>
      <c r="BF758" s="128"/>
      <c r="BG758" s="128"/>
      <c r="BI758" s="128"/>
      <c r="BJ758" s="128"/>
      <c r="BK758" s="128"/>
      <c r="BL758" s="128"/>
      <c r="BM758" s="128"/>
      <c r="BN758" s="128"/>
    </row>
    <row r="759" spans="1:66">
      <c r="A759" s="128"/>
      <c r="B759" s="128"/>
      <c r="C759" s="128"/>
      <c r="D759" s="128"/>
      <c r="E759" s="128"/>
      <c r="F759" s="128"/>
      <c r="G759" s="128"/>
      <c r="H759" s="128"/>
      <c r="I759" s="128"/>
      <c r="J759" s="128"/>
      <c r="K759" s="128"/>
      <c r="L759" s="128"/>
      <c r="M759" s="128"/>
      <c r="N759" s="128"/>
      <c r="AE759" s="128"/>
      <c r="AN759" s="128"/>
      <c r="AO759" s="128"/>
      <c r="AP759" s="128"/>
      <c r="AQ759" s="128"/>
      <c r="AR759" s="128"/>
      <c r="AS759" s="128"/>
      <c r="AT759" s="128"/>
      <c r="AU759" s="128"/>
      <c r="AV759" s="128"/>
      <c r="AW759" s="128"/>
      <c r="AY759" s="128"/>
      <c r="AZ759" s="176"/>
      <c r="BA759" s="128"/>
      <c r="BB759" s="128"/>
      <c r="BD759" s="128"/>
      <c r="BE759" s="128"/>
      <c r="BF759" s="128"/>
      <c r="BG759" s="128"/>
      <c r="BI759" s="128"/>
      <c r="BJ759" s="128"/>
      <c r="BK759" s="128"/>
      <c r="BL759" s="128"/>
      <c r="BM759" s="128"/>
      <c r="BN759" s="128"/>
    </row>
    <row r="760" spans="1:66">
      <c r="A760" s="128"/>
      <c r="B760" s="128"/>
      <c r="C760" s="128"/>
      <c r="D760" s="128"/>
      <c r="E760" s="128"/>
      <c r="F760" s="128"/>
      <c r="G760" s="128"/>
      <c r="H760" s="128"/>
      <c r="I760" s="128"/>
      <c r="J760" s="128"/>
      <c r="K760" s="128"/>
      <c r="L760" s="128"/>
      <c r="M760" s="128"/>
      <c r="N760" s="128"/>
      <c r="AE760" s="128"/>
      <c r="AN760" s="128"/>
      <c r="AO760" s="128"/>
      <c r="AP760" s="128"/>
      <c r="AQ760" s="128"/>
      <c r="AR760" s="128"/>
      <c r="AS760" s="128"/>
      <c r="AT760" s="128"/>
      <c r="AU760" s="128"/>
      <c r="AV760" s="128"/>
      <c r="AW760" s="128"/>
      <c r="AY760" s="128"/>
      <c r="AZ760" s="176"/>
      <c r="BA760" s="128"/>
      <c r="BB760" s="128"/>
      <c r="BD760" s="128"/>
      <c r="BE760" s="128"/>
      <c r="BF760" s="128"/>
      <c r="BG760" s="128"/>
      <c r="BI760" s="128"/>
      <c r="BJ760" s="128"/>
      <c r="BK760" s="128"/>
      <c r="BL760" s="128"/>
      <c r="BM760" s="128"/>
      <c r="BN760" s="128"/>
    </row>
    <row r="761" spans="1:66">
      <c r="A761" s="128"/>
      <c r="B761" s="128"/>
      <c r="C761" s="128"/>
      <c r="D761" s="128"/>
      <c r="E761" s="128"/>
      <c r="F761" s="128"/>
      <c r="G761" s="128"/>
      <c r="H761" s="128"/>
      <c r="I761" s="128"/>
      <c r="J761" s="128"/>
      <c r="K761" s="128"/>
      <c r="L761" s="128"/>
      <c r="M761" s="128"/>
      <c r="N761" s="128"/>
      <c r="AE761" s="128"/>
      <c r="AN761" s="128"/>
      <c r="AO761" s="128"/>
      <c r="AP761" s="128"/>
      <c r="AQ761" s="128"/>
      <c r="AR761" s="128"/>
      <c r="AS761" s="128"/>
      <c r="AT761" s="128"/>
      <c r="AU761" s="128"/>
      <c r="AV761" s="128"/>
      <c r="AW761" s="128"/>
      <c r="AY761" s="128"/>
      <c r="AZ761" s="176"/>
      <c r="BA761" s="128"/>
      <c r="BB761" s="128"/>
      <c r="BD761" s="128"/>
      <c r="BE761" s="128"/>
      <c r="BF761" s="128"/>
      <c r="BG761" s="128"/>
      <c r="BI761" s="128"/>
      <c r="BJ761" s="128"/>
      <c r="BK761" s="128"/>
      <c r="BL761" s="128"/>
      <c r="BM761" s="128"/>
      <c r="BN761" s="128"/>
    </row>
    <row r="762" spans="1:66">
      <c r="A762" s="128"/>
      <c r="B762" s="128"/>
      <c r="C762" s="128"/>
      <c r="D762" s="128"/>
      <c r="E762" s="128"/>
      <c r="F762" s="128"/>
      <c r="G762" s="128"/>
      <c r="H762" s="128"/>
      <c r="I762" s="128"/>
      <c r="J762" s="128"/>
      <c r="K762" s="128"/>
      <c r="L762" s="128"/>
      <c r="M762" s="128"/>
      <c r="N762" s="128"/>
      <c r="AE762" s="128"/>
      <c r="AN762" s="128"/>
      <c r="AO762" s="128"/>
      <c r="AP762" s="128"/>
      <c r="AQ762" s="128"/>
      <c r="AR762" s="128"/>
      <c r="AS762" s="128"/>
      <c r="AT762" s="128"/>
      <c r="AU762" s="128"/>
      <c r="AV762" s="128"/>
      <c r="AW762" s="128"/>
      <c r="AY762" s="128"/>
      <c r="AZ762" s="176"/>
      <c r="BA762" s="128"/>
      <c r="BB762" s="128"/>
      <c r="BD762" s="128"/>
      <c r="BE762" s="128"/>
      <c r="BF762" s="128"/>
      <c r="BG762" s="128"/>
      <c r="BI762" s="128"/>
      <c r="BJ762" s="128"/>
      <c r="BK762" s="128"/>
      <c r="BL762" s="128"/>
      <c r="BM762" s="128"/>
      <c r="BN762" s="128"/>
    </row>
    <row r="763" spans="1:66">
      <c r="A763" s="128"/>
      <c r="B763" s="128"/>
      <c r="C763" s="128"/>
      <c r="D763" s="128"/>
      <c r="E763" s="128"/>
      <c r="F763" s="128"/>
      <c r="G763" s="128"/>
      <c r="H763" s="128"/>
      <c r="I763" s="128"/>
      <c r="J763" s="128"/>
      <c r="K763" s="128"/>
      <c r="L763" s="128"/>
      <c r="M763" s="128"/>
      <c r="N763" s="128"/>
      <c r="AE763" s="128"/>
      <c r="AN763" s="128"/>
      <c r="AO763" s="128"/>
      <c r="AP763" s="128"/>
      <c r="AQ763" s="128"/>
      <c r="AR763" s="128"/>
      <c r="AS763" s="128"/>
      <c r="AT763" s="128"/>
      <c r="AU763" s="128"/>
      <c r="AV763" s="128"/>
      <c r="AW763" s="128"/>
      <c r="AY763" s="128"/>
      <c r="AZ763" s="176"/>
      <c r="BA763" s="128"/>
      <c r="BB763" s="128"/>
      <c r="BD763" s="128"/>
      <c r="BE763" s="128"/>
      <c r="BF763" s="128"/>
      <c r="BG763" s="128"/>
      <c r="BI763" s="128"/>
      <c r="BJ763" s="128"/>
      <c r="BK763" s="128"/>
      <c r="BL763" s="128"/>
      <c r="BM763" s="128"/>
      <c r="BN763" s="128"/>
    </row>
    <row r="764" spans="1:66">
      <c r="A764" s="128"/>
      <c r="B764" s="128"/>
      <c r="C764" s="128"/>
      <c r="D764" s="128"/>
      <c r="E764" s="128"/>
      <c r="F764" s="128"/>
      <c r="G764" s="128"/>
      <c r="H764" s="128"/>
      <c r="I764" s="128"/>
      <c r="J764" s="128"/>
      <c r="K764" s="128"/>
      <c r="L764" s="128"/>
      <c r="M764" s="128"/>
      <c r="N764" s="128"/>
      <c r="AE764" s="128"/>
      <c r="AN764" s="128"/>
      <c r="AO764" s="128"/>
      <c r="AP764" s="128"/>
      <c r="AQ764" s="128"/>
      <c r="AR764" s="128"/>
      <c r="AS764" s="128"/>
      <c r="AT764" s="128"/>
      <c r="AU764" s="128"/>
      <c r="AV764" s="128"/>
      <c r="AW764" s="128"/>
      <c r="AY764" s="128"/>
      <c r="AZ764" s="176"/>
      <c r="BA764" s="128"/>
      <c r="BB764" s="128"/>
      <c r="BD764" s="128"/>
      <c r="BE764" s="128"/>
      <c r="BF764" s="128"/>
      <c r="BG764" s="128"/>
      <c r="BI764" s="128"/>
      <c r="BJ764" s="128"/>
      <c r="BK764" s="128"/>
      <c r="BL764" s="128"/>
      <c r="BM764" s="128"/>
      <c r="BN764" s="128"/>
    </row>
    <row r="765" spans="1:66">
      <c r="A765" s="128"/>
      <c r="B765" s="128"/>
      <c r="C765" s="128"/>
      <c r="D765" s="128"/>
      <c r="E765" s="128"/>
      <c r="F765" s="128"/>
      <c r="G765" s="128"/>
      <c r="H765" s="128"/>
      <c r="I765" s="128"/>
      <c r="J765" s="128"/>
      <c r="K765" s="128"/>
      <c r="L765" s="128"/>
      <c r="M765" s="128"/>
      <c r="N765" s="128"/>
      <c r="AE765" s="128"/>
      <c r="AN765" s="128"/>
      <c r="AO765" s="128"/>
      <c r="AP765" s="128"/>
      <c r="AQ765" s="128"/>
      <c r="AR765" s="128"/>
      <c r="AS765" s="128"/>
      <c r="AT765" s="128"/>
      <c r="AU765" s="128"/>
      <c r="AV765" s="128"/>
      <c r="AW765" s="128"/>
      <c r="AY765" s="128"/>
      <c r="AZ765" s="176"/>
      <c r="BA765" s="128"/>
      <c r="BB765" s="128"/>
      <c r="BD765" s="128"/>
      <c r="BE765" s="128"/>
      <c r="BF765" s="128"/>
      <c r="BG765" s="128"/>
      <c r="BI765" s="128"/>
      <c r="BJ765" s="128"/>
      <c r="BK765" s="128"/>
      <c r="BL765" s="128"/>
      <c r="BM765" s="128"/>
      <c r="BN765" s="128"/>
    </row>
    <row r="766" spans="1:66">
      <c r="A766" s="128"/>
      <c r="B766" s="128"/>
      <c r="C766" s="128"/>
      <c r="D766" s="128"/>
      <c r="E766" s="128"/>
      <c r="F766" s="128"/>
      <c r="G766" s="128"/>
      <c r="H766" s="128"/>
      <c r="I766" s="128"/>
      <c r="J766" s="128"/>
      <c r="K766" s="128"/>
      <c r="L766" s="128"/>
      <c r="M766" s="128"/>
      <c r="N766" s="128"/>
      <c r="AE766" s="128"/>
      <c r="AN766" s="128"/>
      <c r="AO766" s="128"/>
      <c r="AP766" s="128"/>
      <c r="AQ766" s="128"/>
      <c r="AR766" s="128"/>
      <c r="AS766" s="128"/>
      <c r="AT766" s="128"/>
      <c r="AU766" s="128"/>
      <c r="AV766" s="128"/>
      <c r="AW766" s="128"/>
      <c r="AY766" s="128"/>
      <c r="AZ766" s="176"/>
      <c r="BA766" s="128"/>
      <c r="BB766" s="128"/>
      <c r="BD766" s="128"/>
      <c r="BE766" s="128"/>
      <c r="BF766" s="128"/>
      <c r="BG766" s="128"/>
      <c r="BI766" s="128"/>
      <c r="BJ766" s="128"/>
      <c r="BK766" s="128"/>
      <c r="BL766" s="128"/>
      <c r="BM766" s="128"/>
      <c r="BN766" s="128"/>
    </row>
    <row r="767" spans="1:66">
      <c r="A767" s="128"/>
      <c r="B767" s="128"/>
      <c r="C767" s="128"/>
      <c r="D767" s="128"/>
      <c r="E767" s="128"/>
      <c r="F767" s="128"/>
      <c r="G767" s="128"/>
      <c r="H767" s="128"/>
      <c r="I767" s="128"/>
      <c r="J767" s="128"/>
      <c r="K767" s="128"/>
      <c r="L767" s="128"/>
      <c r="M767" s="128"/>
      <c r="N767" s="128"/>
      <c r="AE767" s="128"/>
      <c r="AN767" s="128"/>
      <c r="AO767" s="128"/>
      <c r="AP767" s="128"/>
      <c r="AQ767" s="128"/>
      <c r="AR767" s="128"/>
      <c r="AS767" s="128"/>
      <c r="AT767" s="128"/>
      <c r="AU767" s="128"/>
      <c r="AV767" s="128"/>
      <c r="AW767" s="128"/>
      <c r="AY767" s="128"/>
      <c r="AZ767" s="176"/>
      <c r="BA767" s="128"/>
      <c r="BB767" s="128"/>
      <c r="BD767" s="128"/>
      <c r="BE767" s="128"/>
      <c r="BF767" s="128"/>
      <c r="BG767" s="128"/>
      <c r="BI767" s="128"/>
      <c r="BJ767" s="128"/>
      <c r="BK767" s="128"/>
      <c r="BL767" s="128"/>
      <c r="BM767" s="128"/>
      <c r="BN767" s="128"/>
    </row>
    <row r="768" spans="1:66">
      <c r="A768" s="128"/>
      <c r="B768" s="128"/>
      <c r="C768" s="128"/>
      <c r="D768" s="128"/>
      <c r="E768" s="128"/>
      <c r="F768" s="128"/>
      <c r="G768" s="128"/>
      <c r="H768" s="128"/>
      <c r="I768" s="128"/>
      <c r="J768" s="128"/>
      <c r="K768" s="128"/>
      <c r="L768" s="128"/>
      <c r="M768" s="128"/>
      <c r="N768" s="128"/>
      <c r="AE768" s="128"/>
      <c r="AN768" s="128"/>
      <c r="AO768" s="128"/>
      <c r="AP768" s="128"/>
      <c r="AQ768" s="128"/>
      <c r="AR768" s="128"/>
      <c r="AS768" s="128"/>
      <c r="AT768" s="128"/>
      <c r="AU768" s="128"/>
      <c r="AV768" s="128"/>
      <c r="AW768" s="128"/>
      <c r="AY768" s="128"/>
      <c r="AZ768" s="176"/>
      <c r="BA768" s="128"/>
      <c r="BB768" s="128"/>
      <c r="BD768" s="128"/>
      <c r="BE768" s="128"/>
      <c r="BF768" s="128"/>
      <c r="BG768" s="128"/>
      <c r="BI768" s="128"/>
      <c r="BJ768" s="128"/>
      <c r="BK768" s="128"/>
      <c r="BL768" s="128"/>
      <c r="BM768" s="128"/>
      <c r="BN768" s="128"/>
    </row>
    <row r="769" spans="1:66">
      <c r="A769" s="128"/>
      <c r="B769" s="128"/>
      <c r="C769" s="128"/>
      <c r="D769" s="128"/>
      <c r="E769" s="128"/>
      <c r="F769" s="128"/>
      <c r="G769" s="128"/>
      <c r="H769" s="128"/>
      <c r="I769" s="128"/>
      <c r="J769" s="128"/>
      <c r="K769" s="128"/>
      <c r="L769" s="128"/>
      <c r="M769" s="128"/>
      <c r="N769" s="128"/>
      <c r="AE769" s="128"/>
      <c r="AN769" s="128"/>
      <c r="AO769" s="128"/>
      <c r="AP769" s="128"/>
      <c r="AQ769" s="128"/>
      <c r="AR769" s="128"/>
      <c r="AS769" s="128"/>
      <c r="AT769" s="128"/>
      <c r="AU769" s="128"/>
      <c r="AV769" s="128"/>
      <c r="AW769" s="128"/>
      <c r="AY769" s="128"/>
      <c r="AZ769" s="176"/>
      <c r="BA769" s="128"/>
      <c r="BB769" s="128"/>
      <c r="BD769" s="128"/>
      <c r="BE769" s="128"/>
      <c r="BF769" s="128"/>
      <c r="BG769" s="128"/>
      <c r="BI769" s="128"/>
      <c r="BJ769" s="128"/>
      <c r="BK769" s="128"/>
      <c r="BL769" s="128"/>
      <c r="BM769" s="128"/>
      <c r="BN769" s="128"/>
    </row>
    <row r="770" spans="1:66">
      <c r="A770" s="128"/>
      <c r="B770" s="128"/>
      <c r="C770" s="128"/>
      <c r="D770" s="128"/>
      <c r="E770" s="128"/>
      <c r="F770" s="128"/>
      <c r="G770" s="128"/>
      <c r="H770" s="128"/>
      <c r="I770" s="128"/>
      <c r="J770" s="128"/>
      <c r="K770" s="128"/>
      <c r="L770" s="128"/>
      <c r="M770" s="128"/>
      <c r="N770" s="128"/>
      <c r="AE770" s="128"/>
      <c r="AN770" s="128"/>
      <c r="AO770" s="128"/>
      <c r="AP770" s="128"/>
      <c r="AQ770" s="128"/>
      <c r="AR770" s="128"/>
      <c r="AS770" s="128"/>
      <c r="AT770" s="128"/>
      <c r="AU770" s="128"/>
      <c r="AV770" s="128"/>
      <c r="AW770" s="128"/>
      <c r="AY770" s="128"/>
      <c r="AZ770" s="176"/>
      <c r="BA770" s="128"/>
      <c r="BB770" s="128"/>
      <c r="BD770" s="128"/>
      <c r="BE770" s="128"/>
      <c r="BF770" s="128"/>
      <c r="BG770" s="128"/>
      <c r="BI770" s="128"/>
      <c r="BJ770" s="128"/>
      <c r="BK770" s="128"/>
      <c r="BL770" s="128"/>
      <c r="BM770" s="128"/>
      <c r="BN770" s="128"/>
    </row>
    <row r="771" spans="1:66">
      <c r="A771" s="128"/>
      <c r="B771" s="128"/>
      <c r="C771" s="128"/>
      <c r="D771" s="128"/>
      <c r="E771" s="128"/>
      <c r="F771" s="128"/>
      <c r="G771" s="128"/>
      <c r="H771" s="128"/>
      <c r="I771" s="128"/>
      <c r="J771" s="128"/>
      <c r="K771" s="128"/>
      <c r="L771" s="128"/>
      <c r="M771" s="128"/>
      <c r="N771" s="128"/>
      <c r="AE771" s="128"/>
      <c r="AN771" s="128"/>
      <c r="AO771" s="128"/>
      <c r="AP771" s="128"/>
      <c r="AQ771" s="128"/>
      <c r="AR771" s="128"/>
      <c r="AS771" s="128"/>
      <c r="AT771" s="128"/>
      <c r="AU771" s="128"/>
      <c r="AV771" s="128"/>
      <c r="AW771" s="128"/>
      <c r="AY771" s="128"/>
      <c r="AZ771" s="176"/>
      <c r="BA771" s="128"/>
      <c r="BB771" s="128"/>
      <c r="BD771" s="128"/>
      <c r="BE771" s="128"/>
      <c r="BF771" s="128"/>
      <c r="BG771" s="128"/>
      <c r="BI771" s="128"/>
      <c r="BJ771" s="128"/>
      <c r="BK771" s="128"/>
      <c r="BL771" s="128"/>
      <c r="BM771" s="128"/>
      <c r="BN771" s="128"/>
    </row>
    <row r="772" spans="1:66">
      <c r="A772" s="128"/>
      <c r="B772" s="128"/>
      <c r="C772" s="128"/>
      <c r="D772" s="128"/>
      <c r="E772" s="128"/>
      <c r="F772" s="128"/>
      <c r="G772" s="128"/>
      <c r="H772" s="128"/>
      <c r="I772" s="128"/>
      <c r="J772" s="128"/>
      <c r="K772" s="128"/>
      <c r="L772" s="128"/>
      <c r="M772" s="128"/>
      <c r="N772" s="128"/>
      <c r="AE772" s="128"/>
      <c r="AN772" s="128"/>
      <c r="AO772" s="128"/>
      <c r="AP772" s="128"/>
      <c r="AQ772" s="128"/>
      <c r="AR772" s="128"/>
      <c r="AS772" s="128"/>
      <c r="AT772" s="128"/>
      <c r="AU772" s="128"/>
      <c r="AV772" s="128"/>
      <c r="AW772" s="128"/>
      <c r="AY772" s="128"/>
      <c r="AZ772" s="176"/>
      <c r="BA772" s="128"/>
      <c r="BB772" s="128"/>
      <c r="BD772" s="128"/>
      <c r="BE772" s="128"/>
      <c r="BF772" s="128"/>
      <c r="BG772" s="128"/>
      <c r="BI772" s="128"/>
      <c r="BJ772" s="128"/>
      <c r="BK772" s="128"/>
      <c r="BL772" s="128"/>
      <c r="BM772" s="128"/>
      <c r="BN772" s="128"/>
    </row>
    <row r="773" spans="1:66">
      <c r="A773" s="128"/>
      <c r="B773" s="128"/>
      <c r="C773" s="128"/>
      <c r="D773" s="128"/>
      <c r="E773" s="128"/>
      <c r="F773" s="128"/>
      <c r="G773" s="128"/>
      <c r="H773" s="128"/>
      <c r="I773" s="128"/>
      <c r="J773" s="128"/>
      <c r="K773" s="128"/>
      <c r="L773" s="128"/>
      <c r="M773" s="128"/>
      <c r="N773" s="128"/>
      <c r="AE773" s="128"/>
      <c r="AN773" s="128"/>
      <c r="AO773" s="128"/>
      <c r="AP773" s="128"/>
      <c r="AQ773" s="128"/>
      <c r="AR773" s="128"/>
      <c r="AS773" s="128"/>
      <c r="AT773" s="128"/>
      <c r="AU773" s="128"/>
      <c r="AV773" s="128"/>
      <c r="AW773" s="128"/>
      <c r="AY773" s="128"/>
      <c r="AZ773" s="176"/>
      <c r="BA773" s="128"/>
      <c r="BB773" s="128"/>
      <c r="BD773" s="128"/>
      <c r="BE773" s="128"/>
      <c r="BF773" s="128"/>
      <c r="BG773" s="128"/>
      <c r="BI773" s="128"/>
      <c r="BJ773" s="128"/>
      <c r="BK773" s="128"/>
      <c r="BL773" s="128"/>
      <c r="BM773" s="128"/>
      <c r="BN773" s="128"/>
    </row>
    <row r="774" spans="1:66">
      <c r="A774" s="128"/>
      <c r="B774" s="128"/>
      <c r="C774" s="128"/>
      <c r="D774" s="128"/>
      <c r="E774" s="128"/>
      <c r="F774" s="128"/>
      <c r="G774" s="128"/>
      <c r="H774" s="128"/>
      <c r="I774" s="128"/>
      <c r="J774" s="128"/>
      <c r="K774" s="128"/>
      <c r="L774" s="128"/>
      <c r="M774" s="128"/>
      <c r="N774" s="128"/>
      <c r="AE774" s="128"/>
      <c r="AN774" s="128"/>
      <c r="AO774" s="128"/>
      <c r="AP774" s="128"/>
      <c r="AQ774" s="128"/>
      <c r="AR774" s="128"/>
      <c r="AS774" s="128"/>
      <c r="AT774" s="128"/>
      <c r="AU774" s="128"/>
      <c r="AV774" s="128"/>
      <c r="AW774" s="128"/>
      <c r="AY774" s="128"/>
      <c r="AZ774" s="176"/>
      <c r="BA774" s="128"/>
      <c r="BB774" s="128"/>
      <c r="BD774" s="128"/>
      <c r="BE774" s="128"/>
      <c r="BF774" s="128"/>
      <c r="BG774" s="128"/>
      <c r="BI774" s="128"/>
      <c r="BJ774" s="128"/>
      <c r="BK774" s="128"/>
      <c r="BL774" s="128"/>
      <c r="BM774" s="128"/>
      <c r="BN774" s="128"/>
    </row>
    <row r="775" spans="1:66">
      <c r="A775" s="128"/>
      <c r="B775" s="128"/>
      <c r="C775" s="128"/>
      <c r="D775" s="128"/>
      <c r="E775" s="128"/>
      <c r="F775" s="128"/>
      <c r="G775" s="128"/>
      <c r="H775" s="128"/>
      <c r="I775" s="128"/>
      <c r="J775" s="128"/>
      <c r="K775" s="128"/>
      <c r="L775" s="128"/>
      <c r="M775" s="128"/>
      <c r="N775" s="128"/>
      <c r="AE775" s="128"/>
      <c r="AN775" s="128"/>
      <c r="AO775" s="128"/>
      <c r="AP775" s="128"/>
      <c r="AQ775" s="128"/>
      <c r="AR775" s="128"/>
      <c r="AS775" s="128"/>
      <c r="AT775" s="128"/>
      <c r="AU775" s="128"/>
      <c r="AV775" s="128"/>
      <c r="AW775" s="128"/>
      <c r="AY775" s="128"/>
      <c r="AZ775" s="176"/>
      <c r="BA775" s="128"/>
      <c r="BB775" s="128"/>
      <c r="BD775" s="128"/>
      <c r="BE775" s="128"/>
      <c r="BF775" s="128"/>
      <c r="BG775" s="128"/>
      <c r="BI775" s="128"/>
      <c r="BJ775" s="128"/>
      <c r="BK775" s="128"/>
      <c r="BL775" s="128"/>
      <c r="BM775" s="128"/>
      <c r="BN775" s="128"/>
    </row>
    <row r="776" spans="1:66">
      <c r="A776" s="128"/>
      <c r="B776" s="128"/>
      <c r="C776" s="128"/>
      <c r="D776" s="128"/>
      <c r="E776" s="128"/>
      <c r="F776" s="128"/>
      <c r="G776" s="128"/>
      <c r="H776" s="128"/>
      <c r="I776" s="128"/>
      <c r="J776" s="128"/>
      <c r="K776" s="128"/>
      <c r="L776" s="128"/>
      <c r="M776" s="128"/>
      <c r="N776" s="128"/>
      <c r="AE776" s="128"/>
      <c r="AN776" s="128"/>
      <c r="AO776" s="128"/>
      <c r="AP776" s="128"/>
      <c r="AQ776" s="128"/>
      <c r="AR776" s="128"/>
      <c r="AS776" s="128"/>
      <c r="AT776" s="128"/>
      <c r="AU776" s="128"/>
      <c r="AV776" s="128"/>
      <c r="AW776" s="128"/>
      <c r="AY776" s="128"/>
      <c r="AZ776" s="176"/>
      <c r="BA776" s="128"/>
      <c r="BB776" s="128"/>
      <c r="BD776" s="128"/>
      <c r="BE776" s="128"/>
      <c r="BF776" s="128"/>
      <c r="BG776" s="128"/>
      <c r="BI776" s="128"/>
      <c r="BJ776" s="128"/>
      <c r="BK776" s="128"/>
      <c r="BL776" s="128"/>
      <c r="BM776" s="128"/>
      <c r="BN776" s="128"/>
    </row>
    <row r="777" spans="1:66">
      <c r="A777" s="128"/>
      <c r="B777" s="128"/>
      <c r="C777" s="128"/>
      <c r="D777" s="128"/>
      <c r="E777" s="128"/>
      <c r="F777" s="128"/>
      <c r="G777" s="128"/>
      <c r="H777" s="128"/>
      <c r="I777" s="128"/>
      <c r="J777" s="128"/>
      <c r="K777" s="128"/>
      <c r="L777" s="128"/>
      <c r="M777" s="128"/>
      <c r="N777" s="128"/>
      <c r="AE777" s="128"/>
      <c r="AN777" s="128"/>
      <c r="AO777" s="128"/>
      <c r="AP777" s="128"/>
      <c r="AQ777" s="128"/>
      <c r="AR777" s="128"/>
      <c r="AS777" s="128"/>
      <c r="AT777" s="128"/>
      <c r="AU777" s="128"/>
      <c r="AV777" s="128"/>
      <c r="AW777" s="128"/>
      <c r="AY777" s="128"/>
      <c r="AZ777" s="176"/>
      <c r="BA777" s="128"/>
      <c r="BB777" s="128"/>
      <c r="BD777" s="128"/>
      <c r="BE777" s="128"/>
      <c r="BF777" s="128"/>
      <c r="BG777" s="128"/>
      <c r="BI777" s="128"/>
      <c r="BJ777" s="128"/>
      <c r="BK777" s="128"/>
      <c r="BL777" s="128"/>
      <c r="BM777" s="128"/>
      <c r="BN777" s="128"/>
    </row>
    <row r="778" spans="1:66">
      <c r="A778" s="128"/>
      <c r="B778" s="128"/>
      <c r="C778" s="128"/>
      <c r="D778" s="128"/>
      <c r="E778" s="128"/>
      <c r="F778" s="128"/>
      <c r="G778" s="128"/>
      <c r="H778" s="128"/>
      <c r="I778" s="128"/>
      <c r="J778" s="128"/>
      <c r="K778" s="128"/>
      <c r="L778" s="128"/>
      <c r="M778" s="128"/>
      <c r="N778" s="128"/>
      <c r="AE778" s="128"/>
      <c r="AN778" s="128"/>
      <c r="AO778" s="128"/>
      <c r="AP778" s="128"/>
      <c r="AQ778" s="128"/>
      <c r="AR778" s="128"/>
      <c r="AS778" s="128"/>
      <c r="AT778" s="128"/>
      <c r="AU778" s="128"/>
      <c r="AV778" s="128"/>
      <c r="AW778" s="128"/>
      <c r="AY778" s="128"/>
      <c r="AZ778" s="176"/>
      <c r="BA778" s="128"/>
      <c r="BB778" s="128"/>
      <c r="BD778" s="128"/>
      <c r="BE778" s="128"/>
      <c r="BF778" s="128"/>
      <c r="BG778" s="128"/>
      <c r="BI778" s="128"/>
      <c r="BJ778" s="128"/>
      <c r="BK778" s="128"/>
      <c r="BL778" s="128"/>
      <c r="BM778" s="128"/>
      <c r="BN778" s="128"/>
    </row>
    <row r="779" spans="1:66">
      <c r="A779" s="128"/>
      <c r="B779" s="128"/>
      <c r="C779" s="128"/>
      <c r="D779" s="128"/>
      <c r="E779" s="128"/>
      <c r="F779" s="128"/>
      <c r="G779" s="128"/>
      <c r="H779" s="128"/>
      <c r="I779" s="128"/>
      <c r="J779" s="128"/>
      <c r="K779" s="128"/>
      <c r="L779" s="128"/>
      <c r="M779" s="128"/>
      <c r="N779" s="128"/>
      <c r="AE779" s="128"/>
      <c r="AN779" s="128"/>
      <c r="AO779" s="128"/>
      <c r="AP779" s="128"/>
      <c r="AQ779" s="128"/>
      <c r="AR779" s="128"/>
      <c r="AS779" s="128"/>
      <c r="AT779" s="128"/>
      <c r="AU779" s="128"/>
      <c r="AV779" s="128"/>
      <c r="AW779" s="128"/>
      <c r="AY779" s="128"/>
      <c r="AZ779" s="176"/>
      <c r="BA779" s="128"/>
      <c r="BB779" s="128"/>
      <c r="BD779" s="128"/>
      <c r="BE779" s="128"/>
      <c r="BF779" s="128"/>
      <c r="BG779" s="128"/>
      <c r="BI779" s="128"/>
      <c r="BJ779" s="128"/>
      <c r="BK779" s="128"/>
      <c r="BL779" s="128"/>
      <c r="BM779" s="128"/>
      <c r="BN779" s="128"/>
    </row>
    <row r="780" spans="1:66">
      <c r="A780" s="128"/>
      <c r="B780" s="128"/>
      <c r="C780" s="128"/>
      <c r="D780" s="128"/>
      <c r="E780" s="128"/>
      <c r="F780" s="128"/>
      <c r="G780" s="128"/>
      <c r="H780" s="128"/>
      <c r="I780" s="128"/>
      <c r="J780" s="128"/>
      <c r="K780" s="128"/>
      <c r="L780" s="128"/>
      <c r="M780" s="128"/>
      <c r="N780" s="128"/>
      <c r="AE780" s="128"/>
      <c r="AN780" s="128"/>
      <c r="AO780" s="128"/>
      <c r="AP780" s="128"/>
      <c r="AQ780" s="128"/>
      <c r="AR780" s="128"/>
      <c r="AS780" s="128"/>
      <c r="AT780" s="128"/>
      <c r="AU780" s="128"/>
      <c r="AV780" s="128"/>
      <c r="AW780" s="128"/>
      <c r="AY780" s="128"/>
      <c r="AZ780" s="176"/>
      <c r="BA780" s="128"/>
      <c r="BB780" s="128"/>
      <c r="BD780" s="128"/>
      <c r="BE780" s="128"/>
      <c r="BF780" s="128"/>
      <c r="BG780" s="128"/>
      <c r="BI780" s="128"/>
      <c r="BJ780" s="128"/>
      <c r="BK780" s="128"/>
      <c r="BL780" s="128"/>
      <c r="BM780" s="128"/>
      <c r="BN780" s="128"/>
    </row>
    <row r="781" spans="1:66">
      <c r="A781" s="128"/>
      <c r="B781" s="128"/>
      <c r="C781" s="128"/>
      <c r="D781" s="128"/>
      <c r="E781" s="128"/>
      <c r="F781" s="128"/>
      <c r="G781" s="128"/>
      <c r="H781" s="128"/>
      <c r="I781" s="128"/>
      <c r="J781" s="128"/>
      <c r="K781" s="128"/>
      <c r="L781" s="128"/>
      <c r="M781" s="128"/>
      <c r="N781" s="128"/>
      <c r="AE781" s="128"/>
      <c r="AN781" s="128"/>
      <c r="AO781" s="128"/>
      <c r="AP781" s="128"/>
      <c r="AQ781" s="128"/>
      <c r="AR781" s="128"/>
      <c r="AS781" s="128"/>
      <c r="AT781" s="128"/>
      <c r="AU781" s="128"/>
      <c r="AV781" s="128"/>
      <c r="AW781" s="128"/>
      <c r="AY781" s="128"/>
      <c r="AZ781" s="176"/>
      <c r="BA781" s="128"/>
      <c r="BB781" s="128"/>
      <c r="BD781" s="128"/>
      <c r="BE781" s="128"/>
      <c r="BF781" s="128"/>
      <c r="BG781" s="128"/>
      <c r="BI781" s="128"/>
      <c r="BJ781" s="128"/>
      <c r="BK781" s="128"/>
      <c r="BL781" s="128"/>
      <c r="BM781" s="128"/>
      <c r="BN781" s="128"/>
    </row>
    <row r="782" spans="1:66">
      <c r="A782" s="128"/>
      <c r="B782" s="128"/>
      <c r="C782" s="128"/>
      <c r="D782" s="128"/>
      <c r="E782" s="128"/>
      <c r="F782" s="128"/>
      <c r="G782" s="128"/>
      <c r="H782" s="128"/>
      <c r="I782" s="128"/>
      <c r="J782" s="128"/>
      <c r="K782" s="128"/>
      <c r="L782" s="128"/>
      <c r="M782" s="128"/>
      <c r="N782" s="128"/>
      <c r="AE782" s="128"/>
      <c r="AN782" s="128"/>
      <c r="AO782" s="128"/>
      <c r="AP782" s="128"/>
      <c r="AQ782" s="128"/>
      <c r="AR782" s="128"/>
      <c r="AS782" s="128"/>
      <c r="AT782" s="128"/>
      <c r="AU782" s="128"/>
      <c r="AV782" s="128"/>
      <c r="AW782" s="128"/>
      <c r="AY782" s="128"/>
      <c r="AZ782" s="176"/>
      <c r="BA782" s="128"/>
      <c r="BB782" s="128"/>
      <c r="BD782" s="128"/>
      <c r="BE782" s="128"/>
      <c r="BF782" s="128"/>
      <c r="BG782" s="128"/>
      <c r="BI782" s="128"/>
      <c r="BJ782" s="128"/>
      <c r="BK782" s="128"/>
      <c r="BL782" s="128"/>
      <c r="BM782" s="128"/>
      <c r="BN782" s="128"/>
    </row>
    <row r="783" spans="1:66">
      <c r="A783" s="128"/>
      <c r="B783" s="128"/>
      <c r="C783" s="128"/>
      <c r="D783" s="128"/>
      <c r="E783" s="128"/>
      <c r="F783" s="128"/>
      <c r="G783" s="128"/>
      <c r="H783" s="128"/>
      <c r="I783" s="128"/>
      <c r="J783" s="128"/>
      <c r="K783" s="128"/>
      <c r="L783" s="128"/>
      <c r="M783" s="128"/>
      <c r="N783" s="128"/>
      <c r="AE783" s="128"/>
      <c r="AN783" s="128"/>
      <c r="AO783" s="128"/>
      <c r="AP783" s="128"/>
      <c r="AQ783" s="128"/>
      <c r="AR783" s="128"/>
      <c r="AS783" s="128"/>
      <c r="AT783" s="128"/>
      <c r="AU783" s="128"/>
      <c r="AV783" s="128"/>
      <c r="AW783" s="128"/>
      <c r="AY783" s="128"/>
      <c r="AZ783" s="176"/>
      <c r="BA783" s="128"/>
      <c r="BB783" s="128"/>
      <c r="BD783" s="128"/>
      <c r="BE783" s="128"/>
      <c r="BF783" s="128"/>
      <c r="BG783" s="128"/>
      <c r="BI783" s="128"/>
      <c r="BJ783" s="128"/>
      <c r="BK783" s="128"/>
      <c r="BL783" s="128"/>
      <c r="BM783" s="128"/>
      <c r="BN783" s="128"/>
    </row>
    <row r="784" spans="1:66">
      <c r="A784" s="128"/>
      <c r="B784" s="128"/>
      <c r="C784" s="128"/>
      <c r="D784" s="128"/>
      <c r="E784" s="128"/>
      <c r="F784" s="128"/>
      <c r="G784" s="128"/>
      <c r="H784" s="128"/>
      <c r="I784" s="128"/>
      <c r="J784" s="128"/>
      <c r="K784" s="128"/>
      <c r="L784" s="128"/>
      <c r="M784" s="128"/>
      <c r="N784" s="128"/>
      <c r="AE784" s="128"/>
      <c r="AN784" s="128"/>
      <c r="AO784" s="128"/>
      <c r="AP784" s="128"/>
      <c r="AQ784" s="128"/>
      <c r="AR784" s="128"/>
      <c r="AS784" s="128"/>
      <c r="AT784" s="128"/>
      <c r="AU784" s="128"/>
      <c r="AV784" s="128"/>
      <c r="AW784" s="128"/>
      <c r="AY784" s="128"/>
      <c r="AZ784" s="176"/>
      <c r="BA784" s="128"/>
      <c r="BB784" s="128"/>
      <c r="BD784" s="128"/>
      <c r="BE784" s="128"/>
      <c r="BF784" s="128"/>
      <c r="BG784" s="128"/>
      <c r="BI784" s="128"/>
      <c r="BJ784" s="128"/>
      <c r="BK784" s="128"/>
      <c r="BL784" s="128"/>
      <c r="BM784" s="128"/>
      <c r="BN784" s="128"/>
    </row>
    <row r="785" spans="1:66">
      <c r="A785" s="128"/>
      <c r="B785" s="128"/>
      <c r="C785" s="128"/>
      <c r="D785" s="128"/>
      <c r="E785" s="128"/>
      <c r="F785" s="128"/>
      <c r="G785" s="128"/>
      <c r="H785" s="128"/>
      <c r="I785" s="128"/>
      <c r="J785" s="128"/>
      <c r="K785" s="128"/>
      <c r="L785" s="128"/>
      <c r="M785" s="128"/>
      <c r="N785" s="128"/>
      <c r="AE785" s="128"/>
      <c r="AN785" s="128"/>
      <c r="AO785" s="128"/>
      <c r="AP785" s="128"/>
      <c r="AQ785" s="128"/>
      <c r="AR785" s="128"/>
      <c r="AS785" s="128"/>
      <c r="AT785" s="128"/>
      <c r="AU785" s="128"/>
      <c r="AV785" s="128"/>
      <c r="AW785" s="128"/>
      <c r="AY785" s="128"/>
      <c r="AZ785" s="176"/>
      <c r="BA785" s="128"/>
      <c r="BB785" s="128"/>
      <c r="BD785" s="128"/>
      <c r="BE785" s="128"/>
      <c r="BF785" s="128"/>
      <c r="BG785" s="128"/>
      <c r="BI785" s="128"/>
      <c r="BJ785" s="128"/>
      <c r="BK785" s="128"/>
      <c r="BL785" s="128"/>
      <c r="BM785" s="128"/>
      <c r="BN785" s="128"/>
    </row>
    <row r="786" spans="1:66">
      <c r="A786" s="128"/>
      <c r="B786" s="128"/>
      <c r="C786" s="128"/>
      <c r="D786" s="128"/>
      <c r="E786" s="128"/>
      <c r="F786" s="128"/>
      <c r="G786" s="128"/>
      <c r="H786" s="128"/>
      <c r="I786" s="128"/>
      <c r="J786" s="128"/>
      <c r="K786" s="128"/>
      <c r="L786" s="128"/>
      <c r="M786" s="128"/>
      <c r="N786" s="128"/>
      <c r="AE786" s="128"/>
      <c r="AN786" s="128"/>
      <c r="AO786" s="128"/>
      <c r="AP786" s="128"/>
      <c r="AQ786" s="128"/>
      <c r="AR786" s="128"/>
      <c r="AS786" s="128"/>
      <c r="AT786" s="128"/>
      <c r="AU786" s="128"/>
      <c r="AV786" s="128"/>
      <c r="AW786" s="128"/>
      <c r="AY786" s="128"/>
      <c r="AZ786" s="176"/>
      <c r="BA786" s="128"/>
      <c r="BB786" s="128"/>
      <c r="BD786" s="128"/>
      <c r="BE786" s="128"/>
      <c r="BF786" s="128"/>
      <c r="BG786" s="128"/>
      <c r="BI786" s="128"/>
      <c r="BJ786" s="128"/>
      <c r="BK786" s="128"/>
      <c r="BL786" s="128"/>
      <c r="BM786" s="128"/>
      <c r="BN786" s="128"/>
    </row>
    <row r="787" spans="1:66">
      <c r="A787" s="128"/>
      <c r="B787" s="128"/>
      <c r="C787" s="128"/>
      <c r="D787" s="128"/>
      <c r="E787" s="128"/>
      <c r="F787" s="128"/>
      <c r="G787" s="128"/>
      <c r="H787" s="128"/>
      <c r="I787" s="128"/>
      <c r="J787" s="128"/>
      <c r="K787" s="128"/>
      <c r="L787" s="128"/>
      <c r="M787" s="128"/>
      <c r="N787" s="128"/>
      <c r="AE787" s="128"/>
      <c r="AN787" s="128"/>
      <c r="AO787" s="128"/>
      <c r="AP787" s="128"/>
      <c r="AQ787" s="128"/>
      <c r="AR787" s="128"/>
      <c r="AS787" s="128"/>
      <c r="AT787" s="128"/>
      <c r="AU787" s="128"/>
      <c r="AV787" s="128"/>
      <c r="AW787" s="128"/>
      <c r="AY787" s="128"/>
      <c r="AZ787" s="176"/>
      <c r="BA787" s="128"/>
      <c r="BB787" s="128"/>
      <c r="BD787" s="128"/>
      <c r="BE787" s="128"/>
      <c r="BF787" s="128"/>
      <c r="BG787" s="128"/>
      <c r="BI787" s="128"/>
      <c r="BJ787" s="128"/>
      <c r="BK787" s="128"/>
      <c r="BL787" s="128"/>
      <c r="BM787" s="128"/>
      <c r="BN787" s="128"/>
    </row>
    <row r="788" spans="1:66">
      <c r="A788" s="128"/>
      <c r="B788" s="128"/>
      <c r="C788" s="128"/>
      <c r="D788" s="128"/>
      <c r="E788" s="128"/>
      <c r="F788" s="128"/>
      <c r="G788" s="128"/>
      <c r="H788" s="128"/>
      <c r="I788" s="128"/>
      <c r="J788" s="128"/>
      <c r="K788" s="128"/>
      <c r="L788" s="128"/>
      <c r="M788" s="128"/>
      <c r="N788" s="128"/>
      <c r="AE788" s="128"/>
      <c r="AN788" s="128"/>
      <c r="AO788" s="128"/>
      <c r="AP788" s="128"/>
      <c r="AQ788" s="128"/>
      <c r="AR788" s="128"/>
      <c r="AS788" s="128"/>
      <c r="AT788" s="128"/>
      <c r="AU788" s="128"/>
      <c r="AV788" s="128"/>
      <c r="AW788" s="128"/>
      <c r="AY788" s="128"/>
      <c r="AZ788" s="176"/>
      <c r="BA788" s="128"/>
      <c r="BB788" s="128"/>
      <c r="BD788" s="128"/>
      <c r="BE788" s="128"/>
      <c r="BF788" s="128"/>
      <c r="BG788" s="128"/>
      <c r="BI788" s="128"/>
      <c r="BJ788" s="128"/>
      <c r="BK788" s="128"/>
      <c r="BL788" s="128"/>
      <c r="BM788" s="128"/>
      <c r="BN788" s="128"/>
    </row>
    <row r="789" spans="1:66">
      <c r="A789" s="128"/>
      <c r="B789" s="128"/>
      <c r="C789" s="128"/>
      <c r="D789" s="128"/>
      <c r="E789" s="128"/>
      <c r="F789" s="128"/>
      <c r="G789" s="128"/>
      <c r="H789" s="128"/>
      <c r="I789" s="128"/>
      <c r="J789" s="128"/>
      <c r="K789" s="128"/>
      <c r="L789" s="128"/>
      <c r="M789" s="128"/>
      <c r="N789" s="128"/>
      <c r="AE789" s="128"/>
      <c r="AN789" s="128"/>
      <c r="AO789" s="128"/>
      <c r="AP789" s="128"/>
      <c r="AQ789" s="128"/>
      <c r="AR789" s="128"/>
      <c r="AS789" s="128"/>
      <c r="AT789" s="128"/>
      <c r="AU789" s="128"/>
      <c r="AV789" s="128"/>
      <c r="AW789" s="128"/>
      <c r="AY789" s="128"/>
      <c r="AZ789" s="176"/>
      <c r="BA789" s="128"/>
      <c r="BB789" s="128"/>
      <c r="BD789" s="128"/>
      <c r="BE789" s="128"/>
      <c r="BF789" s="128"/>
      <c r="BG789" s="128"/>
      <c r="BI789" s="128"/>
      <c r="BJ789" s="128"/>
      <c r="BK789" s="128"/>
      <c r="BL789" s="128"/>
      <c r="BM789" s="128"/>
      <c r="BN789" s="128"/>
    </row>
    <row r="790" spans="1:66">
      <c r="A790" s="128"/>
      <c r="B790" s="128"/>
      <c r="C790" s="128"/>
      <c r="D790" s="128"/>
      <c r="E790" s="128"/>
      <c r="F790" s="128"/>
      <c r="G790" s="128"/>
      <c r="H790" s="128"/>
      <c r="I790" s="128"/>
      <c r="J790" s="128"/>
      <c r="K790" s="128"/>
      <c r="L790" s="128"/>
      <c r="M790" s="128"/>
      <c r="N790" s="128"/>
      <c r="AE790" s="128"/>
      <c r="AN790" s="128"/>
      <c r="AO790" s="128"/>
      <c r="AP790" s="128"/>
      <c r="AQ790" s="128"/>
      <c r="AR790" s="128"/>
      <c r="AS790" s="128"/>
      <c r="AT790" s="128"/>
      <c r="AU790" s="128"/>
      <c r="AV790" s="128"/>
      <c r="AW790" s="128"/>
      <c r="AY790" s="128"/>
      <c r="AZ790" s="176"/>
      <c r="BA790" s="128"/>
      <c r="BB790" s="128"/>
      <c r="BD790" s="128"/>
      <c r="BE790" s="128"/>
      <c r="BF790" s="128"/>
      <c r="BG790" s="128"/>
      <c r="BI790" s="128"/>
      <c r="BJ790" s="128"/>
      <c r="BK790" s="128"/>
      <c r="BL790" s="128"/>
      <c r="BM790" s="128"/>
      <c r="BN790" s="128"/>
    </row>
    <row r="791" spans="1:66">
      <c r="A791" s="128"/>
      <c r="B791" s="128"/>
      <c r="C791" s="128"/>
      <c r="D791" s="128"/>
      <c r="E791" s="128"/>
      <c r="F791" s="128"/>
      <c r="G791" s="128"/>
      <c r="H791" s="128"/>
      <c r="I791" s="128"/>
      <c r="J791" s="128"/>
      <c r="K791" s="128"/>
      <c r="L791" s="128"/>
      <c r="M791" s="128"/>
      <c r="N791" s="128"/>
      <c r="AE791" s="128"/>
      <c r="AN791" s="128"/>
      <c r="AO791" s="128"/>
      <c r="AP791" s="128"/>
      <c r="AQ791" s="128"/>
      <c r="AR791" s="128"/>
      <c r="AS791" s="128"/>
      <c r="AT791" s="128"/>
      <c r="AU791" s="128"/>
      <c r="AV791" s="128"/>
      <c r="AW791" s="128"/>
      <c r="AY791" s="128"/>
      <c r="AZ791" s="176"/>
      <c r="BA791" s="128"/>
      <c r="BB791" s="128"/>
      <c r="BD791" s="128"/>
      <c r="BE791" s="128"/>
      <c r="BF791" s="128"/>
      <c r="BG791" s="128"/>
      <c r="BI791" s="128"/>
      <c r="BJ791" s="128"/>
      <c r="BK791" s="128"/>
      <c r="BL791" s="128"/>
      <c r="BM791" s="128"/>
      <c r="BN791" s="128"/>
    </row>
    <row r="792" spans="1:66">
      <c r="A792" s="128"/>
      <c r="B792" s="128"/>
      <c r="C792" s="128"/>
      <c r="D792" s="128"/>
      <c r="E792" s="128"/>
      <c r="F792" s="128"/>
      <c r="G792" s="128"/>
      <c r="H792" s="128"/>
      <c r="I792" s="128"/>
      <c r="J792" s="128"/>
      <c r="K792" s="128"/>
      <c r="L792" s="128"/>
      <c r="M792" s="128"/>
      <c r="N792" s="128"/>
      <c r="AE792" s="128"/>
      <c r="AN792" s="128"/>
      <c r="AO792" s="128"/>
      <c r="AP792" s="128"/>
      <c r="AQ792" s="128"/>
      <c r="AR792" s="128"/>
      <c r="AS792" s="128"/>
      <c r="AT792" s="128"/>
      <c r="AU792" s="128"/>
      <c r="AV792" s="128"/>
      <c r="AW792" s="128"/>
      <c r="AY792" s="128"/>
      <c r="AZ792" s="176"/>
      <c r="BA792" s="128"/>
      <c r="BB792" s="128"/>
      <c r="BD792" s="128"/>
      <c r="BE792" s="128"/>
      <c r="BF792" s="128"/>
      <c r="BG792" s="128"/>
      <c r="BI792" s="128"/>
      <c r="BJ792" s="128"/>
      <c r="BK792" s="128"/>
      <c r="BL792" s="128"/>
      <c r="BM792" s="128"/>
      <c r="BN792" s="128"/>
    </row>
    <row r="793" spans="1:66">
      <c r="A793" s="128"/>
      <c r="B793" s="128"/>
      <c r="C793" s="128"/>
      <c r="D793" s="128"/>
      <c r="E793" s="128"/>
      <c r="F793" s="128"/>
      <c r="G793" s="128"/>
      <c r="H793" s="128"/>
      <c r="I793" s="128"/>
      <c r="J793" s="128"/>
      <c r="K793" s="128"/>
      <c r="L793" s="128"/>
      <c r="M793" s="128"/>
      <c r="N793" s="128"/>
      <c r="AE793" s="128"/>
      <c r="AN793" s="128"/>
      <c r="AO793" s="128"/>
      <c r="AP793" s="128"/>
      <c r="AQ793" s="128"/>
      <c r="AR793" s="128"/>
      <c r="AS793" s="128"/>
      <c r="AT793" s="128"/>
      <c r="AU793" s="128"/>
      <c r="AV793" s="128"/>
      <c r="AW793" s="128"/>
      <c r="AY793" s="128"/>
      <c r="AZ793" s="176"/>
      <c r="BA793" s="128"/>
      <c r="BB793" s="128"/>
      <c r="BD793" s="128"/>
      <c r="BE793" s="128"/>
      <c r="BF793" s="128"/>
      <c r="BG793" s="128"/>
      <c r="BI793" s="128"/>
      <c r="BJ793" s="128"/>
      <c r="BK793" s="128"/>
      <c r="BL793" s="128"/>
      <c r="BM793" s="128"/>
      <c r="BN793" s="128"/>
    </row>
    <row r="794" spans="1:66">
      <c r="A794" s="128"/>
      <c r="B794" s="128"/>
      <c r="C794" s="128"/>
      <c r="D794" s="128"/>
      <c r="E794" s="128"/>
      <c r="F794" s="128"/>
      <c r="G794" s="128"/>
      <c r="H794" s="128"/>
      <c r="I794" s="128"/>
      <c r="J794" s="128"/>
      <c r="K794" s="128"/>
      <c r="L794" s="128"/>
      <c r="M794" s="128"/>
      <c r="N794" s="128"/>
      <c r="AE794" s="128"/>
      <c r="AN794" s="128"/>
      <c r="AO794" s="128"/>
      <c r="AP794" s="128"/>
      <c r="AQ794" s="128"/>
      <c r="AR794" s="128"/>
      <c r="AS794" s="128"/>
      <c r="AT794" s="128"/>
      <c r="AU794" s="128"/>
      <c r="AV794" s="128"/>
      <c r="AW794" s="128"/>
      <c r="AY794" s="128"/>
      <c r="AZ794" s="176"/>
      <c r="BA794" s="128"/>
      <c r="BB794" s="128"/>
      <c r="BD794" s="128"/>
      <c r="BE794" s="128"/>
      <c r="BF794" s="128"/>
      <c r="BG794" s="128"/>
      <c r="BI794" s="128"/>
      <c r="BJ794" s="128"/>
      <c r="BK794" s="128"/>
      <c r="BL794" s="128"/>
      <c r="BM794" s="128"/>
      <c r="BN794" s="128"/>
    </row>
    <row r="795" spans="1:66">
      <c r="A795" s="128"/>
      <c r="B795" s="128"/>
      <c r="C795" s="128"/>
      <c r="D795" s="128"/>
      <c r="E795" s="128"/>
      <c r="F795" s="128"/>
      <c r="G795" s="128"/>
      <c r="H795" s="128"/>
      <c r="I795" s="128"/>
      <c r="J795" s="128"/>
      <c r="K795" s="128"/>
      <c r="L795" s="128"/>
      <c r="M795" s="128"/>
      <c r="N795" s="128"/>
      <c r="AE795" s="128"/>
      <c r="AN795" s="128"/>
      <c r="AO795" s="128"/>
      <c r="AP795" s="128"/>
      <c r="AQ795" s="128"/>
      <c r="AR795" s="128"/>
      <c r="AS795" s="128"/>
      <c r="AT795" s="128"/>
      <c r="AU795" s="128"/>
      <c r="AV795" s="128"/>
      <c r="AW795" s="128"/>
      <c r="AY795" s="128"/>
      <c r="AZ795" s="176"/>
      <c r="BA795" s="128"/>
      <c r="BB795" s="128"/>
      <c r="BD795" s="128"/>
      <c r="BE795" s="128"/>
      <c r="BF795" s="128"/>
      <c r="BG795" s="128"/>
      <c r="BI795" s="128"/>
      <c r="BJ795" s="128"/>
      <c r="BK795" s="128"/>
      <c r="BL795" s="128"/>
      <c r="BM795" s="128"/>
      <c r="BN795" s="128"/>
    </row>
    <row r="796" spans="1:66">
      <c r="A796" s="128"/>
      <c r="B796" s="128"/>
      <c r="C796" s="128"/>
      <c r="D796" s="128"/>
      <c r="E796" s="128"/>
      <c r="F796" s="128"/>
      <c r="G796" s="128"/>
      <c r="H796" s="128"/>
      <c r="I796" s="128"/>
      <c r="J796" s="128"/>
      <c r="K796" s="128"/>
      <c r="L796" s="128"/>
      <c r="M796" s="128"/>
      <c r="N796" s="128"/>
      <c r="AE796" s="128"/>
      <c r="AN796" s="128"/>
      <c r="AO796" s="128"/>
      <c r="AP796" s="128"/>
      <c r="AQ796" s="128"/>
      <c r="AR796" s="128"/>
      <c r="AS796" s="128"/>
      <c r="AT796" s="128"/>
      <c r="AU796" s="128"/>
      <c r="AV796" s="128"/>
      <c r="AW796" s="128"/>
      <c r="AY796" s="128"/>
      <c r="AZ796" s="176"/>
      <c r="BA796" s="128"/>
      <c r="BB796" s="128"/>
      <c r="BD796" s="128"/>
      <c r="BE796" s="128"/>
      <c r="BF796" s="128"/>
      <c r="BG796" s="128"/>
      <c r="BI796" s="128"/>
      <c r="BJ796" s="128"/>
      <c r="BK796" s="128"/>
      <c r="BL796" s="128"/>
      <c r="BM796" s="128"/>
      <c r="BN796" s="128"/>
    </row>
    <row r="797" spans="1:66">
      <c r="A797" s="128"/>
      <c r="B797" s="128"/>
      <c r="C797" s="128"/>
      <c r="D797" s="128"/>
      <c r="E797" s="128"/>
      <c r="F797" s="128"/>
      <c r="G797" s="128"/>
      <c r="H797" s="128"/>
      <c r="I797" s="128"/>
      <c r="J797" s="128"/>
      <c r="K797" s="128"/>
      <c r="L797" s="128"/>
      <c r="M797" s="128"/>
      <c r="N797" s="128"/>
      <c r="AE797" s="128"/>
      <c r="AN797" s="128"/>
      <c r="AO797" s="128"/>
      <c r="AP797" s="128"/>
      <c r="AQ797" s="128"/>
      <c r="AR797" s="128"/>
      <c r="AS797" s="128"/>
      <c r="AT797" s="128"/>
      <c r="AU797" s="128"/>
      <c r="AV797" s="128"/>
      <c r="AW797" s="128"/>
      <c r="AY797" s="128"/>
      <c r="AZ797" s="176"/>
      <c r="BA797" s="128"/>
      <c r="BB797" s="128"/>
      <c r="BD797" s="128"/>
      <c r="BE797" s="128"/>
      <c r="BF797" s="128"/>
      <c r="BG797" s="128"/>
      <c r="BI797" s="128"/>
      <c r="BJ797" s="128"/>
      <c r="BK797" s="128"/>
      <c r="BL797" s="128"/>
      <c r="BM797" s="128"/>
      <c r="BN797" s="128"/>
    </row>
    <row r="798" spans="1:66">
      <c r="A798" s="128"/>
      <c r="B798" s="128"/>
      <c r="C798" s="128"/>
      <c r="D798" s="128"/>
      <c r="E798" s="128"/>
      <c r="F798" s="128"/>
      <c r="G798" s="128"/>
      <c r="H798" s="128"/>
      <c r="I798" s="128"/>
      <c r="J798" s="128"/>
      <c r="K798" s="128"/>
      <c r="L798" s="128"/>
      <c r="M798" s="128"/>
      <c r="N798" s="128"/>
      <c r="AE798" s="128"/>
      <c r="AN798" s="128"/>
      <c r="AO798" s="128"/>
      <c r="AP798" s="128"/>
      <c r="AQ798" s="128"/>
      <c r="AR798" s="128"/>
      <c r="AS798" s="128"/>
      <c r="AT798" s="128"/>
      <c r="AU798" s="128"/>
      <c r="AV798" s="128"/>
      <c r="AW798" s="128"/>
      <c r="AY798" s="128"/>
      <c r="AZ798" s="176"/>
      <c r="BA798" s="128"/>
      <c r="BB798" s="128"/>
      <c r="BD798" s="128"/>
      <c r="BE798" s="128"/>
      <c r="BF798" s="128"/>
      <c r="BG798" s="128"/>
      <c r="BI798" s="128"/>
      <c r="BJ798" s="128"/>
      <c r="BK798" s="128"/>
      <c r="BL798" s="128"/>
      <c r="BM798" s="128"/>
      <c r="BN798" s="128"/>
    </row>
    <row r="799" spans="1:66">
      <c r="A799" s="128"/>
      <c r="B799" s="128"/>
      <c r="C799" s="128"/>
      <c r="D799" s="128"/>
      <c r="E799" s="128"/>
      <c r="F799" s="128"/>
      <c r="G799" s="128"/>
      <c r="H799" s="128"/>
      <c r="I799" s="128"/>
      <c r="J799" s="128"/>
      <c r="K799" s="128"/>
      <c r="L799" s="128"/>
      <c r="M799" s="128"/>
      <c r="N799" s="128"/>
      <c r="AE799" s="128"/>
      <c r="AN799" s="128"/>
      <c r="AO799" s="128"/>
      <c r="AP799" s="128"/>
      <c r="AQ799" s="128"/>
      <c r="AR799" s="128"/>
      <c r="AS799" s="128"/>
      <c r="AT799" s="128"/>
      <c r="AU799" s="128"/>
      <c r="AV799" s="128"/>
      <c r="AW799" s="128"/>
      <c r="AY799" s="128"/>
      <c r="AZ799" s="176"/>
      <c r="BA799" s="128"/>
      <c r="BB799" s="128"/>
      <c r="BD799" s="128"/>
      <c r="BE799" s="128"/>
      <c r="BF799" s="128"/>
      <c r="BG799" s="128"/>
      <c r="BI799" s="128"/>
      <c r="BJ799" s="128"/>
      <c r="BK799" s="128"/>
      <c r="BL799" s="128"/>
      <c r="BM799" s="128"/>
      <c r="BN799" s="128"/>
    </row>
    <row r="800" spans="1:66">
      <c r="A800" s="128"/>
      <c r="B800" s="128"/>
      <c r="C800" s="128"/>
      <c r="D800" s="128"/>
      <c r="E800" s="128"/>
      <c r="F800" s="128"/>
      <c r="G800" s="128"/>
      <c r="H800" s="128"/>
      <c r="I800" s="128"/>
      <c r="J800" s="128"/>
      <c r="K800" s="128"/>
      <c r="L800" s="128"/>
      <c r="M800" s="128"/>
      <c r="N800" s="128"/>
      <c r="AE800" s="128"/>
      <c r="AN800" s="128"/>
      <c r="AO800" s="128"/>
      <c r="AP800" s="128"/>
      <c r="AQ800" s="128"/>
      <c r="AR800" s="128"/>
      <c r="AS800" s="128"/>
      <c r="AT800" s="128"/>
      <c r="AU800" s="128"/>
      <c r="AV800" s="128"/>
      <c r="AW800" s="128"/>
      <c r="AY800" s="128"/>
      <c r="AZ800" s="176"/>
      <c r="BA800" s="128"/>
      <c r="BB800" s="128"/>
      <c r="BD800" s="128"/>
      <c r="BE800" s="128"/>
      <c r="BF800" s="128"/>
      <c r="BG800" s="128"/>
      <c r="BI800" s="128"/>
      <c r="BJ800" s="128"/>
      <c r="BK800" s="128"/>
      <c r="BL800" s="128"/>
      <c r="BM800" s="128"/>
      <c r="BN800" s="128"/>
    </row>
    <row r="801" spans="1:66">
      <c r="A801" s="128"/>
      <c r="B801" s="128"/>
      <c r="C801" s="128"/>
      <c r="D801" s="128"/>
      <c r="E801" s="128"/>
      <c r="F801" s="128"/>
      <c r="G801" s="128"/>
      <c r="H801" s="128"/>
      <c r="I801" s="128"/>
      <c r="J801" s="128"/>
      <c r="K801" s="128"/>
      <c r="L801" s="128"/>
      <c r="M801" s="128"/>
      <c r="N801" s="128"/>
      <c r="AE801" s="128"/>
      <c r="AN801" s="128"/>
      <c r="AO801" s="128"/>
      <c r="AP801" s="128"/>
      <c r="AQ801" s="128"/>
      <c r="AR801" s="128"/>
      <c r="AS801" s="128"/>
      <c r="AT801" s="128"/>
      <c r="AU801" s="128"/>
      <c r="AV801" s="128"/>
      <c r="AW801" s="128"/>
      <c r="AY801" s="128"/>
      <c r="AZ801" s="176"/>
      <c r="BA801" s="128"/>
      <c r="BB801" s="128"/>
      <c r="BD801" s="128"/>
      <c r="BE801" s="128"/>
      <c r="BF801" s="128"/>
      <c r="BG801" s="128"/>
      <c r="BI801" s="128"/>
      <c r="BJ801" s="128"/>
      <c r="BK801" s="128"/>
      <c r="BL801" s="128"/>
      <c r="BM801" s="128"/>
      <c r="BN801" s="128"/>
    </row>
    <row r="802" spans="1:66">
      <c r="A802" s="128"/>
      <c r="B802" s="128"/>
      <c r="C802" s="128"/>
      <c r="D802" s="128"/>
      <c r="E802" s="128"/>
      <c r="F802" s="128"/>
      <c r="G802" s="128"/>
      <c r="H802" s="128"/>
      <c r="I802" s="128"/>
      <c r="J802" s="128"/>
      <c r="K802" s="128"/>
      <c r="L802" s="128"/>
      <c r="M802" s="128"/>
      <c r="N802" s="128"/>
      <c r="AE802" s="128"/>
      <c r="AN802" s="128"/>
      <c r="AO802" s="128"/>
      <c r="AP802" s="128"/>
      <c r="AQ802" s="128"/>
      <c r="AR802" s="128"/>
      <c r="AS802" s="128"/>
      <c r="AT802" s="128"/>
      <c r="AU802" s="128"/>
      <c r="AV802" s="128"/>
      <c r="AW802" s="128"/>
      <c r="AY802" s="128"/>
      <c r="AZ802" s="176"/>
      <c r="BA802" s="128"/>
      <c r="BB802" s="128"/>
      <c r="BD802" s="128"/>
      <c r="BE802" s="128"/>
      <c r="BF802" s="128"/>
      <c r="BG802" s="128"/>
      <c r="BI802" s="128"/>
      <c r="BJ802" s="128"/>
      <c r="BK802" s="128"/>
      <c r="BL802" s="128"/>
      <c r="BM802" s="128"/>
      <c r="BN802" s="128"/>
    </row>
    <row r="803" spans="1:66">
      <c r="A803" s="128"/>
      <c r="B803" s="128"/>
      <c r="C803" s="128"/>
      <c r="D803" s="128"/>
      <c r="E803" s="128"/>
      <c r="F803" s="128"/>
      <c r="G803" s="128"/>
      <c r="H803" s="128"/>
      <c r="I803" s="128"/>
      <c r="J803" s="128"/>
      <c r="K803" s="128"/>
      <c r="L803" s="128"/>
      <c r="M803" s="128"/>
      <c r="N803" s="128"/>
      <c r="AE803" s="128"/>
      <c r="AN803" s="128"/>
      <c r="AO803" s="128"/>
      <c r="AP803" s="128"/>
      <c r="AQ803" s="128"/>
      <c r="AR803" s="128"/>
      <c r="AS803" s="128"/>
      <c r="AT803" s="128"/>
      <c r="AU803" s="128"/>
      <c r="AV803" s="128"/>
      <c r="AW803" s="128"/>
      <c r="AY803" s="128"/>
      <c r="AZ803" s="176"/>
      <c r="BA803" s="128"/>
      <c r="BB803" s="128"/>
      <c r="BD803" s="128"/>
      <c r="BE803" s="128"/>
      <c r="BF803" s="128"/>
      <c r="BG803" s="128"/>
      <c r="BI803" s="128"/>
      <c r="BJ803" s="128"/>
      <c r="BK803" s="128"/>
      <c r="BL803" s="128"/>
      <c r="BM803" s="128"/>
      <c r="BN803" s="128"/>
    </row>
    <row r="804" spans="1:66">
      <c r="A804" s="128"/>
      <c r="B804" s="128"/>
      <c r="C804" s="128"/>
      <c r="D804" s="128"/>
      <c r="E804" s="128"/>
      <c r="F804" s="128"/>
      <c r="G804" s="128"/>
      <c r="H804" s="128"/>
      <c r="I804" s="128"/>
      <c r="J804" s="128"/>
      <c r="K804" s="128"/>
      <c r="L804" s="128"/>
      <c r="M804" s="128"/>
      <c r="N804" s="128"/>
      <c r="AE804" s="128"/>
      <c r="AN804" s="128"/>
      <c r="AO804" s="128"/>
      <c r="AP804" s="128"/>
      <c r="AQ804" s="128"/>
      <c r="AR804" s="128"/>
      <c r="AS804" s="128"/>
      <c r="AT804" s="128"/>
      <c r="AU804" s="128"/>
      <c r="AV804" s="128"/>
      <c r="AW804" s="128"/>
      <c r="AY804" s="128"/>
      <c r="AZ804" s="176"/>
      <c r="BA804" s="128"/>
      <c r="BB804" s="128"/>
      <c r="BD804" s="128"/>
      <c r="BE804" s="128"/>
      <c r="BF804" s="128"/>
      <c r="BG804" s="128"/>
      <c r="BI804" s="128"/>
      <c r="BJ804" s="128"/>
      <c r="BK804" s="128"/>
      <c r="BL804" s="128"/>
      <c r="BM804" s="128"/>
      <c r="BN804" s="128"/>
    </row>
    <row r="805" spans="1:66">
      <c r="A805" s="128"/>
      <c r="B805" s="128"/>
      <c r="C805" s="128"/>
      <c r="D805" s="128"/>
      <c r="E805" s="128"/>
      <c r="F805" s="128"/>
      <c r="G805" s="128"/>
      <c r="H805" s="128"/>
      <c r="I805" s="128"/>
      <c r="J805" s="128"/>
      <c r="K805" s="128"/>
      <c r="L805" s="128"/>
      <c r="M805" s="128"/>
      <c r="N805" s="128"/>
      <c r="AE805" s="128"/>
      <c r="AN805" s="128"/>
      <c r="AO805" s="128"/>
      <c r="AP805" s="128"/>
      <c r="AQ805" s="128"/>
      <c r="AR805" s="128"/>
      <c r="AS805" s="128"/>
      <c r="AT805" s="128"/>
      <c r="AU805" s="128"/>
      <c r="AV805" s="128"/>
      <c r="AW805" s="128"/>
      <c r="AY805" s="128"/>
      <c r="AZ805" s="176"/>
      <c r="BA805" s="128"/>
      <c r="BB805" s="128"/>
      <c r="BD805" s="128"/>
      <c r="BE805" s="128"/>
      <c r="BF805" s="128"/>
      <c r="BG805" s="128"/>
      <c r="BI805" s="128"/>
      <c r="BJ805" s="128"/>
      <c r="BK805" s="128"/>
      <c r="BL805" s="128"/>
      <c r="BM805" s="128"/>
      <c r="BN805" s="128"/>
    </row>
    <row r="806" spans="1:66">
      <c r="A806" s="128"/>
      <c r="B806" s="128"/>
      <c r="C806" s="128"/>
      <c r="D806" s="128"/>
      <c r="E806" s="128"/>
      <c r="F806" s="128"/>
      <c r="G806" s="128"/>
      <c r="H806" s="128"/>
      <c r="I806" s="128"/>
      <c r="J806" s="128"/>
      <c r="K806" s="128"/>
      <c r="L806" s="128"/>
      <c r="M806" s="128"/>
      <c r="N806" s="128"/>
      <c r="AE806" s="128"/>
      <c r="AN806" s="128"/>
      <c r="AO806" s="128"/>
      <c r="AP806" s="128"/>
      <c r="AQ806" s="128"/>
      <c r="AR806" s="128"/>
      <c r="AS806" s="128"/>
      <c r="AT806" s="128"/>
      <c r="AU806" s="128"/>
      <c r="AV806" s="128"/>
      <c r="AW806" s="128"/>
      <c r="AY806" s="128"/>
      <c r="AZ806" s="176"/>
      <c r="BA806" s="128"/>
      <c r="BB806" s="128"/>
      <c r="BD806" s="128"/>
      <c r="BE806" s="128"/>
      <c r="BF806" s="128"/>
      <c r="BG806" s="128"/>
      <c r="BI806" s="128"/>
      <c r="BJ806" s="128"/>
      <c r="BK806" s="128"/>
      <c r="BL806" s="128"/>
      <c r="BM806" s="128"/>
      <c r="BN806" s="128"/>
    </row>
    <row r="807" spans="1:66">
      <c r="A807" s="128"/>
      <c r="B807" s="128"/>
      <c r="C807" s="128"/>
      <c r="D807" s="128"/>
      <c r="E807" s="128"/>
      <c r="F807" s="128"/>
      <c r="G807" s="128"/>
      <c r="H807" s="128"/>
      <c r="I807" s="128"/>
      <c r="J807" s="128"/>
      <c r="K807" s="128"/>
      <c r="L807" s="128"/>
      <c r="M807" s="128"/>
      <c r="N807" s="128"/>
      <c r="AE807" s="128"/>
      <c r="AN807" s="128"/>
      <c r="AO807" s="128"/>
      <c r="AP807" s="128"/>
      <c r="AQ807" s="128"/>
      <c r="AR807" s="128"/>
      <c r="AS807" s="128"/>
      <c r="AT807" s="128"/>
      <c r="AU807" s="128"/>
      <c r="AV807" s="128"/>
      <c r="AW807" s="128"/>
      <c r="AY807" s="128"/>
      <c r="AZ807" s="176"/>
      <c r="BA807" s="128"/>
      <c r="BB807" s="128"/>
      <c r="BD807" s="128"/>
      <c r="BE807" s="128"/>
      <c r="BF807" s="128"/>
      <c r="BG807" s="128"/>
      <c r="BI807" s="128"/>
      <c r="BJ807" s="128"/>
      <c r="BK807" s="128"/>
      <c r="BL807" s="128"/>
      <c r="BM807" s="128"/>
      <c r="BN807" s="128"/>
    </row>
    <row r="808" spans="1:66">
      <c r="A808" s="128"/>
      <c r="B808" s="128"/>
      <c r="C808" s="128"/>
      <c r="D808" s="128"/>
      <c r="E808" s="128"/>
      <c r="F808" s="128"/>
      <c r="G808" s="128"/>
      <c r="H808" s="128"/>
      <c r="I808" s="128"/>
      <c r="J808" s="128"/>
      <c r="K808" s="128"/>
      <c r="L808" s="128"/>
      <c r="M808" s="128"/>
      <c r="N808" s="128"/>
      <c r="AE808" s="128"/>
      <c r="AN808" s="128"/>
      <c r="AO808" s="128"/>
      <c r="AP808" s="128"/>
      <c r="AQ808" s="128"/>
      <c r="AR808" s="128"/>
      <c r="AS808" s="128"/>
      <c r="AT808" s="128"/>
      <c r="AU808" s="128"/>
      <c r="AV808" s="128"/>
      <c r="AW808" s="128"/>
      <c r="AY808" s="128"/>
      <c r="AZ808" s="176"/>
      <c r="BA808" s="128"/>
      <c r="BB808" s="128"/>
      <c r="BD808" s="128"/>
      <c r="BE808" s="128"/>
      <c r="BF808" s="128"/>
      <c r="BG808" s="128"/>
      <c r="BI808" s="128"/>
      <c r="BJ808" s="128"/>
      <c r="BK808" s="128"/>
      <c r="BL808" s="128"/>
      <c r="BM808" s="128"/>
      <c r="BN808" s="128"/>
    </row>
    <row r="809" spans="1:66">
      <c r="A809" s="128"/>
      <c r="B809" s="128"/>
      <c r="C809" s="128"/>
      <c r="D809" s="128"/>
      <c r="E809" s="128"/>
      <c r="F809" s="128"/>
      <c r="G809" s="128"/>
      <c r="H809" s="128"/>
      <c r="I809" s="128"/>
      <c r="J809" s="128"/>
      <c r="K809" s="128"/>
      <c r="L809" s="128"/>
      <c r="M809" s="128"/>
      <c r="N809" s="128"/>
      <c r="AE809" s="128"/>
      <c r="AN809" s="128"/>
      <c r="AO809" s="128"/>
      <c r="AP809" s="128"/>
      <c r="AQ809" s="128"/>
      <c r="AR809" s="128"/>
      <c r="AS809" s="128"/>
      <c r="AT809" s="128"/>
      <c r="AU809" s="128"/>
      <c r="AV809" s="128"/>
      <c r="AW809" s="128"/>
      <c r="AY809" s="128"/>
      <c r="AZ809" s="176"/>
      <c r="BA809" s="128"/>
      <c r="BB809" s="128"/>
      <c r="BD809" s="128"/>
      <c r="BE809" s="128"/>
      <c r="BF809" s="128"/>
      <c r="BG809" s="128"/>
      <c r="BI809" s="128"/>
      <c r="BJ809" s="128"/>
      <c r="BK809" s="128"/>
      <c r="BL809" s="128"/>
      <c r="BM809" s="128"/>
      <c r="BN809" s="128"/>
    </row>
    <row r="810" spans="1:66">
      <c r="A810" s="128"/>
      <c r="B810" s="128"/>
      <c r="C810" s="128"/>
      <c r="D810" s="128"/>
      <c r="E810" s="128"/>
      <c r="F810" s="128"/>
      <c r="G810" s="128"/>
      <c r="H810" s="128"/>
      <c r="I810" s="128"/>
      <c r="J810" s="128"/>
      <c r="K810" s="128"/>
      <c r="L810" s="128"/>
      <c r="M810" s="128"/>
      <c r="N810" s="128"/>
      <c r="AE810" s="128"/>
      <c r="AN810" s="128"/>
      <c r="AO810" s="128"/>
      <c r="AP810" s="128"/>
      <c r="AQ810" s="128"/>
      <c r="AR810" s="128"/>
      <c r="AS810" s="128"/>
      <c r="AT810" s="128"/>
      <c r="AU810" s="128"/>
      <c r="AV810" s="128"/>
      <c r="AW810" s="128"/>
      <c r="AY810" s="128"/>
      <c r="AZ810" s="176"/>
      <c r="BA810" s="128"/>
      <c r="BB810" s="128"/>
      <c r="BD810" s="128"/>
      <c r="BE810" s="128"/>
      <c r="BF810" s="128"/>
      <c r="BG810" s="128"/>
      <c r="BI810" s="128"/>
      <c r="BJ810" s="128"/>
      <c r="BK810" s="128"/>
      <c r="BL810" s="128"/>
      <c r="BM810" s="128"/>
      <c r="BN810" s="128"/>
    </row>
    <row r="811" spans="1:66">
      <c r="A811" s="128"/>
      <c r="B811" s="128"/>
      <c r="C811" s="128"/>
      <c r="D811" s="128"/>
      <c r="E811" s="128"/>
      <c r="F811" s="128"/>
      <c r="G811" s="128"/>
      <c r="H811" s="128"/>
      <c r="I811" s="128"/>
      <c r="J811" s="128"/>
      <c r="K811" s="128"/>
      <c r="L811" s="128"/>
      <c r="M811" s="128"/>
      <c r="N811" s="128"/>
      <c r="AE811" s="128"/>
      <c r="AN811" s="128"/>
      <c r="AO811" s="128"/>
      <c r="AP811" s="128"/>
      <c r="AQ811" s="128"/>
      <c r="AR811" s="128"/>
      <c r="AS811" s="128"/>
      <c r="AT811" s="128"/>
      <c r="AU811" s="128"/>
      <c r="AV811" s="128"/>
      <c r="AW811" s="128"/>
      <c r="AY811" s="128"/>
      <c r="AZ811" s="176"/>
      <c r="BA811" s="128"/>
      <c r="BB811" s="128"/>
      <c r="BD811" s="128"/>
      <c r="BE811" s="128"/>
      <c r="BF811" s="128"/>
      <c r="BG811" s="128"/>
      <c r="BI811" s="128"/>
      <c r="BJ811" s="128"/>
      <c r="BK811" s="128"/>
      <c r="BL811" s="128"/>
      <c r="BM811" s="128"/>
      <c r="BN811" s="128"/>
    </row>
    <row r="812" spans="1:66">
      <c r="A812" s="128"/>
      <c r="B812" s="128"/>
      <c r="C812" s="128"/>
      <c r="D812" s="128"/>
      <c r="E812" s="128"/>
      <c r="F812" s="128"/>
      <c r="G812" s="128"/>
      <c r="H812" s="128"/>
      <c r="I812" s="128"/>
      <c r="J812" s="128"/>
      <c r="K812" s="128"/>
      <c r="L812" s="128"/>
      <c r="M812" s="128"/>
      <c r="N812" s="128"/>
      <c r="AE812" s="128"/>
      <c r="AN812" s="128"/>
      <c r="AO812" s="128"/>
      <c r="AP812" s="128"/>
      <c r="AQ812" s="128"/>
      <c r="AR812" s="128"/>
      <c r="AS812" s="128"/>
      <c r="AT812" s="128"/>
      <c r="AU812" s="128"/>
      <c r="AV812" s="128"/>
      <c r="AW812" s="128"/>
      <c r="AY812" s="128"/>
      <c r="AZ812" s="176"/>
      <c r="BA812" s="128"/>
      <c r="BB812" s="128"/>
      <c r="BD812" s="128"/>
      <c r="BE812" s="128"/>
      <c r="BF812" s="128"/>
      <c r="BG812" s="128"/>
      <c r="BI812" s="128"/>
      <c r="BJ812" s="128"/>
      <c r="BK812" s="128"/>
      <c r="BL812" s="128"/>
      <c r="BM812" s="128"/>
      <c r="BN812" s="128"/>
    </row>
    <row r="813" spans="1:66">
      <c r="A813" s="128"/>
      <c r="B813" s="128"/>
      <c r="C813" s="128"/>
      <c r="D813" s="128"/>
      <c r="E813" s="128"/>
      <c r="F813" s="128"/>
      <c r="G813" s="128"/>
      <c r="H813" s="128"/>
      <c r="I813" s="128"/>
      <c r="J813" s="128"/>
      <c r="K813" s="128"/>
      <c r="L813" s="128"/>
      <c r="M813" s="128"/>
      <c r="N813" s="128"/>
      <c r="AE813" s="128"/>
      <c r="AN813" s="128"/>
      <c r="AO813" s="128"/>
      <c r="AP813" s="128"/>
      <c r="AQ813" s="128"/>
      <c r="AR813" s="128"/>
      <c r="AS813" s="128"/>
      <c r="AT813" s="128"/>
      <c r="AU813" s="128"/>
      <c r="AV813" s="128"/>
      <c r="AW813" s="128"/>
      <c r="AY813" s="128"/>
      <c r="AZ813" s="176"/>
      <c r="BA813" s="128"/>
      <c r="BB813" s="128"/>
      <c r="BD813" s="128"/>
      <c r="BE813" s="128"/>
      <c r="BF813" s="128"/>
      <c r="BG813" s="128"/>
      <c r="BI813" s="128"/>
      <c r="BJ813" s="128"/>
      <c r="BK813" s="128"/>
      <c r="BL813" s="128"/>
      <c r="BM813" s="128"/>
      <c r="BN813" s="128"/>
    </row>
    <row r="814" spans="1:66">
      <c r="A814" s="128"/>
      <c r="B814" s="128"/>
      <c r="C814" s="128"/>
      <c r="D814" s="128"/>
      <c r="E814" s="128"/>
      <c r="F814" s="128"/>
      <c r="G814" s="128"/>
      <c r="H814" s="128"/>
      <c r="I814" s="128"/>
      <c r="J814" s="128"/>
      <c r="K814" s="128"/>
      <c r="L814" s="128"/>
      <c r="M814" s="128"/>
      <c r="N814" s="128"/>
      <c r="AE814" s="128"/>
      <c r="AN814" s="128"/>
      <c r="AO814" s="128"/>
      <c r="AP814" s="128"/>
      <c r="AQ814" s="128"/>
      <c r="AR814" s="128"/>
      <c r="AS814" s="128"/>
      <c r="AT814" s="128"/>
      <c r="AU814" s="128"/>
      <c r="AV814" s="128"/>
      <c r="AW814" s="128"/>
      <c r="AY814" s="128"/>
      <c r="AZ814" s="176"/>
      <c r="BA814" s="128"/>
      <c r="BB814" s="128"/>
      <c r="BD814" s="128"/>
      <c r="BE814" s="128"/>
      <c r="BF814" s="128"/>
      <c r="BG814" s="128"/>
      <c r="BI814" s="128"/>
      <c r="BJ814" s="128"/>
      <c r="BK814" s="128"/>
      <c r="BL814" s="128"/>
      <c r="BM814" s="128"/>
      <c r="BN814" s="128"/>
    </row>
    <row r="815" spans="1:66">
      <c r="A815" s="128"/>
      <c r="B815" s="128"/>
      <c r="C815" s="128"/>
      <c r="D815" s="128"/>
      <c r="E815" s="128"/>
      <c r="F815" s="128"/>
      <c r="G815" s="128"/>
      <c r="H815" s="128"/>
      <c r="I815" s="128"/>
      <c r="J815" s="128"/>
      <c r="K815" s="128"/>
      <c r="L815" s="128"/>
      <c r="M815" s="128"/>
      <c r="N815" s="128"/>
      <c r="AE815" s="128"/>
      <c r="AN815" s="128"/>
      <c r="AO815" s="128"/>
      <c r="AP815" s="128"/>
      <c r="AQ815" s="128"/>
      <c r="AR815" s="128"/>
      <c r="AS815" s="128"/>
      <c r="AT815" s="128"/>
      <c r="AU815" s="128"/>
      <c r="AV815" s="128"/>
      <c r="AW815" s="128"/>
      <c r="AY815" s="128"/>
      <c r="AZ815" s="176"/>
      <c r="BA815" s="128"/>
      <c r="BB815" s="128"/>
      <c r="BD815" s="128"/>
      <c r="BE815" s="128"/>
      <c r="BF815" s="128"/>
      <c r="BG815" s="128"/>
      <c r="BI815" s="128"/>
      <c r="BJ815" s="128"/>
      <c r="BK815" s="128"/>
      <c r="BL815" s="128"/>
      <c r="BM815" s="128"/>
      <c r="BN815" s="128"/>
    </row>
    <row r="816" spans="1:66">
      <c r="A816" s="128"/>
      <c r="B816" s="128"/>
      <c r="C816" s="128"/>
      <c r="D816" s="128"/>
      <c r="E816" s="128"/>
      <c r="F816" s="128"/>
      <c r="G816" s="128"/>
      <c r="H816" s="128"/>
      <c r="I816" s="128"/>
      <c r="J816" s="128"/>
      <c r="K816" s="128"/>
      <c r="L816" s="128"/>
      <c r="M816" s="128"/>
      <c r="N816" s="128"/>
      <c r="AE816" s="128"/>
      <c r="AN816" s="128"/>
      <c r="AO816" s="128"/>
      <c r="AP816" s="128"/>
      <c r="AQ816" s="128"/>
      <c r="AR816" s="128"/>
      <c r="AS816" s="128"/>
      <c r="AT816" s="128"/>
      <c r="AU816" s="128"/>
      <c r="AV816" s="128"/>
      <c r="AW816" s="128"/>
      <c r="AY816" s="128"/>
      <c r="AZ816" s="176"/>
      <c r="BA816" s="128"/>
      <c r="BB816" s="128"/>
      <c r="BD816" s="128"/>
      <c r="BE816" s="128"/>
      <c r="BF816" s="128"/>
      <c r="BG816" s="128"/>
      <c r="BI816" s="128"/>
      <c r="BJ816" s="128"/>
      <c r="BK816" s="128"/>
      <c r="BL816" s="128"/>
      <c r="BM816" s="128"/>
      <c r="BN816" s="128"/>
    </row>
    <row r="817" spans="1:66">
      <c r="A817" s="128"/>
      <c r="B817" s="128"/>
      <c r="C817" s="128"/>
      <c r="D817" s="128"/>
      <c r="E817" s="128"/>
      <c r="F817" s="128"/>
      <c r="G817" s="128"/>
      <c r="H817" s="128"/>
      <c r="I817" s="128"/>
      <c r="J817" s="128"/>
      <c r="K817" s="128"/>
      <c r="L817" s="128"/>
      <c r="M817" s="128"/>
      <c r="N817" s="128"/>
      <c r="AE817" s="128"/>
      <c r="AN817" s="128"/>
      <c r="AO817" s="128"/>
      <c r="AP817" s="128"/>
      <c r="AQ817" s="128"/>
      <c r="AR817" s="128"/>
      <c r="AS817" s="128"/>
      <c r="AT817" s="128"/>
      <c r="AU817" s="128"/>
      <c r="AV817" s="128"/>
      <c r="AW817" s="128"/>
      <c r="AY817" s="128"/>
      <c r="AZ817" s="176"/>
      <c r="BA817" s="128"/>
      <c r="BB817" s="128"/>
      <c r="BD817" s="128"/>
      <c r="BE817" s="128"/>
      <c r="BF817" s="128"/>
      <c r="BG817" s="128"/>
      <c r="BI817" s="128"/>
      <c r="BJ817" s="128"/>
      <c r="BK817" s="128"/>
      <c r="BL817" s="128"/>
      <c r="BM817" s="128"/>
      <c r="BN817" s="128"/>
    </row>
    <row r="818" spans="1:66">
      <c r="A818" s="128"/>
      <c r="B818" s="128"/>
      <c r="C818" s="128"/>
      <c r="D818" s="128"/>
      <c r="E818" s="128"/>
      <c r="F818" s="128"/>
      <c r="G818" s="128"/>
      <c r="H818" s="128"/>
      <c r="I818" s="128"/>
      <c r="J818" s="128"/>
      <c r="K818" s="128"/>
      <c r="L818" s="128"/>
      <c r="M818" s="128"/>
      <c r="N818" s="128"/>
      <c r="AE818" s="128"/>
      <c r="AN818" s="128"/>
      <c r="AO818" s="128"/>
      <c r="AP818" s="128"/>
      <c r="AQ818" s="128"/>
      <c r="AR818" s="128"/>
      <c r="AS818" s="128"/>
      <c r="AT818" s="128"/>
      <c r="AU818" s="128"/>
      <c r="AV818" s="128"/>
      <c r="AW818" s="128"/>
      <c r="AY818" s="128"/>
      <c r="AZ818" s="176"/>
      <c r="BA818" s="128"/>
      <c r="BB818" s="128"/>
      <c r="BD818" s="128"/>
      <c r="BE818" s="128"/>
      <c r="BF818" s="128"/>
      <c r="BG818" s="128"/>
      <c r="BI818" s="128"/>
      <c r="BJ818" s="128"/>
      <c r="BK818" s="128"/>
      <c r="BL818" s="128"/>
      <c r="BM818" s="128"/>
      <c r="BN818" s="128"/>
    </row>
    <row r="819" spans="1:66">
      <c r="A819" s="128"/>
      <c r="B819" s="128"/>
      <c r="C819" s="128"/>
      <c r="D819" s="128"/>
      <c r="E819" s="128"/>
      <c r="F819" s="128"/>
      <c r="G819" s="128"/>
      <c r="H819" s="128"/>
      <c r="I819" s="128"/>
      <c r="J819" s="128"/>
      <c r="K819" s="128"/>
      <c r="L819" s="128"/>
      <c r="M819" s="128"/>
      <c r="N819" s="128"/>
      <c r="AE819" s="128"/>
      <c r="AN819" s="128"/>
      <c r="AO819" s="128"/>
      <c r="AP819" s="128"/>
      <c r="AQ819" s="128"/>
      <c r="AR819" s="128"/>
      <c r="AS819" s="128"/>
      <c r="AT819" s="128"/>
      <c r="AU819" s="128"/>
      <c r="AV819" s="128"/>
      <c r="AW819" s="128"/>
      <c r="AY819" s="128"/>
      <c r="AZ819" s="176"/>
      <c r="BA819" s="128"/>
      <c r="BB819" s="128"/>
      <c r="BD819" s="128"/>
      <c r="BE819" s="128"/>
      <c r="BF819" s="128"/>
      <c r="BG819" s="128"/>
      <c r="BI819" s="128"/>
      <c r="BJ819" s="128"/>
      <c r="BK819" s="128"/>
      <c r="BL819" s="128"/>
      <c r="BM819" s="128"/>
      <c r="BN819" s="128"/>
    </row>
    <row r="820" spans="1:66">
      <c r="A820" s="128"/>
      <c r="B820" s="128"/>
      <c r="C820" s="128"/>
      <c r="D820" s="128"/>
      <c r="E820" s="128"/>
      <c r="F820" s="128"/>
      <c r="G820" s="128"/>
      <c r="H820" s="128"/>
      <c r="I820" s="128"/>
      <c r="J820" s="128"/>
      <c r="K820" s="128"/>
      <c r="L820" s="128"/>
      <c r="M820" s="128"/>
      <c r="N820" s="128"/>
      <c r="AE820" s="128"/>
      <c r="AN820" s="128"/>
      <c r="AO820" s="128"/>
      <c r="AP820" s="128"/>
      <c r="AQ820" s="128"/>
      <c r="AR820" s="128"/>
      <c r="AS820" s="128"/>
      <c r="AT820" s="128"/>
      <c r="AU820" s="128"/>
      <c r="AV820" s="128"/>
      <c r="AW820" s="128"/>
      <c r="AY820" s="128"/>
      <c r="AZ820" s="176"/>
      <c r="BA820" s="128"/>
      <c r="BB820" s="128"/>
      <c r="BD820" s="128"/>
      <c r="BE820" s="128"/>
      <c r="BF820" s="128"/>
      <c r="BG820" s="128"/>
      <c r="BI820" s="128"/>
      <c r="BJ820" s="128"/>
      <c r="BK820" s="128"/>
      <c r="BL820" s="128"/>
      <c r="BM820" s="128"/>
      <c r="BN820" s="128"/>
    </row>
    <row r="821" spans="1:66">
      <c r="A821" s="128"/>
      <c r="B821" s="128"/>
      <c r="C821" s="128"/>
      <c r="D821" s="128"/>
      <c r="E821" s="128"/>
      <c r="F821" s="128"/>
      <c r="G821" s="128"/>
      <c r="H821" s="128"/>
      <c r="I821" s="128"/>
      <c r="J821" s="128"/>
      <c r="K821" s="128"/>
      <c r="L821" s="128"/>
      <c r="M821" s="128"/>
      <c r="N821" s="128"/>
      <c r="AE821" s="128"/>
      <c r="AN821" s="128"/>
      <c r="AO821" s="128"/>
      <c r="AP821" s="128"/>
      <c r="AQ821" s="128"/>
      <c r="AR821" s="128"/>
      <c r="AS821" s="128"/>
      <c r="AT821" s="128"/>
      <c r="AU821" s="128"/>
      <c r="AV821" s="128"/>
      <c r="AW821" s="128"/>
      <c r="AY821" s="128"/>
      <c r="AZ821" s="176"/>
      <c r="BA821" s="128"/>
      <c r="BB821" s="128"/>
      <c r="BD821" s="128"/>
      <c r="BE821" s="128"/>
      <c r="BF821" s="128"/>
      <c r="BG821" s="128"/>
      <c r="BI821" s="128"/>
      <c r="BJ821" s="128"/>
      <c r="BK821" s="128"/>
      <c r="BL821" s="128"/>
      <c r="BM821" s="128"/>
      <c r="BN821" s="128"/>
    </row>
    <row r="822" spans="1:66">
      <c r="A822" s="128"/>
      <c r="B822" s="128"/>
      <c r="C822" s="128"/>
      <c r="D822" s="128"/>
      <c r="E822" s="128"/>
      <c r="F822" s="128"/>
      <c r="G822" s="128"/>
      <c r="H822" s="128"/>
      <c r="I822" s="128"/>
      <c r="J822" s="128"/>
      <c r="K822" s="128"/>
      <c r="L822" s="128"/>
      <c r="M822" s="128"/>
      <c r="N822" s="128"/>
      <c r="AE822" s="128"/>
      <c r="AN822" s="128"/>
      <c r="AO822" s="128"/>
      <c r="AP822" s="128"/>
      <c r="AQ822" s="128"/>
      <c r="AR822" s="128"/>
      <c r="AS822" s="128"/>
      <c r="AT822" s="128"/>
      <c r="AU822" s="128"/>
      <c r="AV822" s="128"/>
      <c r="AW822" s="128"/>
      <c r="AY822" s="128"/>
      <c r="AZ822" s="176"/>
      <c r="BA822" s="128"/>
      <c r="BB822" s="128"/>
      <c r="BD822" s="128"/>
      <c r="BE822" s="128"/>
      <c r="BF822" s="128"/>
      <c r="BG822" s="128"/>
      <c r="BI822" s="128"/>
      <c r="BJ822" s="128"/>
      <c r="BK822" s="128"/>
      <c r="BL822" s="128"/>
      <c r="BM822" s="128"/>
      <c r="BN822" s="128"/>
    </row>
    <row r="823" spans="1:66">
      <c r="A823" s="128"/>
      <c r="B823" s="128"/>
      <c r="C823" s="128"/>
      <c r="D823" s="128"/>
      <c r="E823" s="128"/>
      <c r="F823" s="128"/>
      <c r="G823" s="128"/>
      <c r="H823" s="128"/>
      <c r="I823" s="128"/>
      <c r="J823" s="128"/>
      <c r="K823" s="128"/>
      <c r="L823" s="128"/>
      <c r="M823" s="128"/>
      <c r="N823" s="128"/>
      <c r="AE823" s="128"/>
      <c r="AN823" s="128"/>
      <c r="AO823" s="128"/>
      <c r="AP823" s="128"/>
      <c r="AQ823" s="128"/>
      <c r="AR823" s="128"/>
      <c r="AS823" s="128"/>
      <c r="AT823" s="128"/>
      <c r="AU823" s="128"/>
      <c r="AV823" s="128"/>
      <c r="AW823" s="128"/>
      <c r="AY823" s="128"/>
      <c r="AZ823" s="176"/>
      <c r="BA823" s="128"/>
      <c r="BB823" s="128"/>
      <c r="BD823" s="128"/>
      <c r="BE823" s="128"/>
      <c r="BF823" s="128"/>
      <c r="BG823" s="128"/>
      <c r="BI823" s="128"/>
      <c r="BJ823" s="128"/>
      <c r="BK823" s="128"/>
      <c r="BL823" s="128"/>
      <c r="BM823" s="128"/>
      <c r="BN823" s="128"/>
    </row>
    <row r="824" spans="1:66">
      <c r="A824" s="128"/>
      <c r="B824" s="128"/>
      <c r="C824" s="128"/>
      <c r="D824" s="128"/>
      <c r="E824" s="128"/>
      <c r="F824" s="128"/>
      <c r="G824" s="128"/>
      <c r="H824" s="128"/>
      <c r="I824" s="128"/>
      <c r="J824" s="128"/>
      <c r="K824" s="128"/>
      <c r="L824" s="128"/>
      <c r="M824" s="128"/>
      <c r="N824" s="128"/>
      <c r="AE824" s="128"/>
      <c r="AN824" s="128"/>
      <c r="AO824" s="128"/>
      <c r="AP824" s="128"/>
      <c r="AQ824" s="128"/>
      <c r="AR824" s="128"/>
      <c r="AS824" s="128"/>
      <c r="AT824" s="128"/>
      <c r="AU824" s="128"/>
      <c r="AV824" s="128"/>
      <c r="AW824" s="128"/>
      <c r="AY824" s="128"/>
      <c r="AZ824" s="176"/>
      <c r="BA824" s="128"/>
      <c r="BB824" s="128"/>
      <c r="BD824" s="128"/>
      <c r="BE824" s="128"/>
      <c r="BF824" s="128"/>
      <c r="BG824" s="128"/>
      <c r="BI824" s="128"/>
      <c r="BJ824" s="128"/>
      <c r="BK824" s="128"/>
      <c r="BL824" s="128"/>
      <c r="BM824" s="128"/>
      <c r="BN824" s="128"/>
    </row>
    <row r="825" spans="1:66">
      <c r="A825" s="128"/>
      <c r="B825" s="128"/>
      <c r="C825" s="128"/>
      <c r="D825" s="128"/>
      <c r="E825" s="128"/>
      <c r="F825" s="128"/>
      <c r="G825" s="128"/>
      <c r="H825" s="128"/>
      <c r="I825" s="128"/>
      <c r="J825" s="128"/>
      <c r="K825" s="128"/>
      <c r="L825" s="128"/>
      <c r="M825" s="128"/>
      <c r="N825" s="128"/>
      <c r="AE825" s="128"/>
      <c r="AN825" s="128"/>
      <c r="AO825" s="128"/>
      <c r="AP825" s="128"/>
      <c r="AQ825" s="128"/>
      <c r="AR825" s="128"/>
      <c r="AS825" s="128"/>
      <c r="AT825" s="128"/>
      <c r="AU825" s="128"/>
      <c r="AV825" s="128"/>
      <c r="AW825" s="128"/>
      <c r="AY825" s="128"/>
      <c r="AZ825" s="176"/>
      <c r="BA825" s="128"/>
      <c r="BB825" s="128"/>
      <c r="BD825" s="128"/>
      <c r="BE825" s="128"/>
      <c r="BF825" s="128"/>
      <c r="BG825" s="128"/>
      <c r="BI825" s="128"/>
      <c r="BJ825" s="128"/>
      <c r="BK825" s="128"/>
      <c r="BL825" s="128"/>
      <c r="BM825" s="128"/>
      <c r="BN825" s="128"/>
    </row>
    <row r="826" spans="1:66">
      <c r="A826" s="128"/>
      <c r="B826" s="128"/>
      <c r="C826" s="128"/>
      <c r="D826" s="128"/>
      <c r="E826" s="128"/>
      <c r="F826" s="128"/>
      <c r="G826" s="128"/>
      <c r="H826" s="128"/>
      <c r="I826" s="128"/>
      <c r="J826" s="128"/>
      <c r="K826" s="128"/>
      <c r="L826" s="128"/>
      <c r="M826" s="128"/>
      <c r="N826" s="128"/>
      <c r="AE826" s="128"/>
      <c r="AN826" s="128"/>
      <c r="AO826" s="128"/>
      <c r="AP826" s="128"/>
      <c r="AQ826" s="128"/>
      <c r="AR826" s="128"/>
      <c r="AS826" s="128"/>
      <c r="AT826" s="128"/>
      <c r="AU826" s="128"/>
      <c r="AV826" s="128"/>
      <c r="AW826" s="128"/>
      <c r="AY826" s="128"/>
      <c r="AZ826" s="176"/>
      <c r="BA826" s="128"/>
      <c r="BB826" s="128"/>
      <c r="BD826" s="128"/>
      <c r="BE826" s="128"/>
      <c r="BF826" s="128"/>
      <c r="BG826" s="128"/>
      <c r="BI826" s="128"/>
      <c r="BJ826" s="128"/>
      <c r="BK826" s="128"/>
      <c r="BL826" s="128"/>
      <c r="BM826" s="128"/>
      <c r="BN826" s="128"/>
    </row>
    <row r="827" spans="1:66">
      <c r="A827" s="128"/>
      <c r="B827" s="128"/>
      <c r="C827" s="128"/>
      <c r="D827" s="128"/>
      <c r="E827" s="128"/>
      <c r="F827" s="128"/>
      <c r="G827" s="128"/>
      <c r="H827" s="128"/>
      <c r="I827" s="128"/>
      <c r="J827" s="128"/>
      <c r="K827" s="128"/>
      <c r="L827" s="128"/>
      <c r="M827" s="128"/>
      <c r="N827" s="128"/>
      <c r="AE827" s="128"/>
      <c r="AN827" s="128"/>
      <c r="AO827" s="128"/>
      <c r="AP827" s="128"/>
      <c r="AQ827" s="128"/>
      <c r="AR827" s="128"/>
      <c r="AS827" s="128"/>
      <c r="AT827" s="128"/>
      <c r="AU827" s="128"/>
      <c r="AV827" s="128"/>
      <c r="AW827" s="128"/>
      <c r="AY827" s="128"/>
      <c r="AZ827" s="176"/>
      <c r="BA827" s="128"/>
      <c r="BB827" s="128"/>
      <c r="BD827" s="128"/>
      <c r="BE827" s="128"/>
      <c r="BF827" s="128"/>
      <c r="BG827" s="128"/>
      <c r="BI827" s="128"/>
      <c r="BJ827" s="128"/>
      <c r="BK827" s="128"/>
      <c r="BL827" s="128"/>
      <c r="BM827" s="128"/>
      <c r="BN827" s="128"/>
    </row>
    <row r="828" spans="1:66">
      <c r="A828" s="128"/>
      <c r="B828" s="128"/>
      <c r="C828" s="128"/>
      <c r="D828" s="128"/>
      <c r="E828" s="128"/>
      <c r="F828" s="128"/>
      <c r="G828" s="128"/>
      <c r="H828" s="128"/>
      <c r="I828" s="128"/>
      <c r="J828" s="128"/>
      <c r="K828" s="128"/>
      <c r="L828" s="128"/>
      <c r="M828" s="128"/>
      <c r="N828" s="128"/>
      <c r="AE828" s="128"/>
      <c r="AN828" s="128"/>
      <c r="AO828" s="128"/>
      <c r="AP828" s="128"/>
      <c r="AQ828" s="128"/>
      <c r="AR828" s="128"/>
      <c r="AS828" s="128"/>
      <c r="AT828" s="128"/>
      <c r="AU828" s="128"/>
      <c r="AV828" s="128"/>
      <c r="AW828" s="128"/>
      <c r="AY828" s="128"/>
      <c r="AZ828" s="176"/>
      <c r="BA828" s="128"/>
      <c r="BB828" s="128"/>
      <c r="BD828" s="128"/>
      <c r="BE828" s="128"/>
      <c r="BF828" s="128"/>
      <c r="BG828" s="128"/>
      <c r="BI828" s="128"/>
      <c r="BJ828" s="128"/>
      <c r="BK828" s="128"/>
      <c r="BL828" s="128"/>
      <c r="BM828" s="128"/>
      <c r="BN828" s="128"/>
    </row>
    <row r="829" spans="1:66">
      <c r="A829" s="128"/>
      <c r="B829" s="128"/>
      <c r="C829" s="128"/>
      <c r="D829" s="128"/>
      <c r="E829" s="128"/>
      <c r="F829" s="128"/>
      <c r="G829" s="128"/>
      <c r="H829" s="128"/>
      <c r="I829" s="128"/>
      <c r="J829" s="128"/>
      <c r="K829" s="128"/>
      <c r="L829" s="128"/>
      <c r="M829" s="128"/>
      <c r="N829" s="128"/>
      <c r="AE829" s="128"/>
      <c r="AN829" s="128"/>
      <c r="AO829" s="128"/>
      <c r="AP829" s="128"/>
      <c r="AQ829" s="128"/>
      <c r="AR829" s="128"/>
      <c r="AS829" s="128"/>
      <c r="AT829" s="128"/>
      <c r="AU829" s="128"/>
      <c r="AV829" s="128"/>
      <c r="AW829" s="128"/>
      <c r="AY829" s="128"/>
      <c r="AZ829" s="176"/>
      <c r="BA829" s="128"/>
      <c r="BB829" s="128"/>
      <c r="BD829" s="128"/>
      <c r="BE829" s="128"/>
      <c r="BF829" s="128"/>
      <c r="BG829" s="128"/>
      <c r="BI829" s="128"/>
      <c r="BJ829" s="128"/>
      <c r="BK829" s="128"/>
      <c r="BL829" s="128"/>
      <c r="BM829" s="128"/>
      <c r="BN829" s="128"/>
    </row>
    <row r="830" spans="1:66">
      <c r="A830" s="128"/>
      <c r="B830" s="128"/>
      <c r="C830" s="128"/>
      <c r="D830" s="128"/>
      <c r="E830" s="128"/>
      <c r="F830" s="128"/>
      <c r="G830" s="128"/>
      <c r="H830" s="128"/>
      <c r="I830" s="128"/>
      <c r="J830" s="128"/>
      <c r="K830" s="128"/>
      <c r="L830" s="128"/>
      <c r="M830" s="128"/>
      <c r="N830" s="128"/>
      <c r="AE830" s="128"/>
      <c r="AN830" s="128"/>
      <c r="AO830" s="128"/>
      <c r="AP830" s="128"/>
      <c r="AQ830" s="128"/>
      <c r="AR830" s="128"/>
      <c r="AS830" s="128"/>
      <c r="AT830" s="128"/>
      <c r="AU830" s="128"/>
      <c r="AV830" s="128"/>
      <c r="AW830" s="128"/>
      <c r="AY830" s="128"/>
      <c r="AZ830" s="176"/>
      <c r="BA830" s="128"/>
      <c r="BB830" s="128"/>
      <c r="BD830" s="128"/>
      <c r="BE830" s="128"/>
      <c r="BF830" s="128"/>
      <c r="BG830" s="128"/>
      <c r="BI830" s="128"/>
      <c r="BJ830" s="128"/>
      <c r="BK830" s="128"/>
      <c r="BL830" s="128"/>
      <c r="BM830" s="128"/>
      <c r="BN830" s="128"/>
    </row>
    <row r="831" spans="1:66">
      <c r="A831" s="128"/>
      <c r="B831" s="128"/>
      <c r="C831" s="128"/>
      <c r="D831" s="128"/>
      <c r="E831" s="128"/>
      <c r="F831" s="128"/>
      <c r="G831" s="128"/>
      <c r="H831" s="128"/>
      <c r="I831" s="128"/>
      <c r="J831" s="128"/>
      <c r="K831" s="128"/>
      <c r="L831" s="128"/>
      <c r="M831" s="128"/>
      <c r="N831" s="128"/>
      <c r="AE831" s="128"/>
      <c r="AN831" s="128"/>
      <c r="AO831" s="128"/>
      <c r="AP831" s="128"/>
      <c r="AQ831" s="128"/>
      <c r="AR831" s="128"/>
      <c r="AS831" s="128"/>
      <c r="AT831" s="128"/>
      <c r="AU831" s="128"/>
      <c r="AV831" s="128"/>
      <c r="AW831" s="128"/>
      <c r="AY831" s="128"/>
      <c r="AZ831" s="176"/>
      <c r="BA831" s="128"/>
      <c r="BB831" s="128"/>
      <c r="BD831" s="128"/>
      <c r="BE831" s="128"/>
      <c r="BF831" s="128"/>
      <c r="BG831" s="128"/>
      <c r="BI831" s="128"/>
      <c r="BJ831" s="128"/>
      <c r="BK831" s="128"/>
      <c r="BL831" s="128"/>
      <c r="BM831" s="128"/>
      <c r="BN831" s="128"/>
    </row>
    <row r="832" spans="1:66">
      <c r="A832" s="128"/>
      <c r="B832" s="128"/>
      <c r="C832" s="128"/>
      <c r="D832" s="128"/>
      <c r="E832" s="128"/>
      <c r="F832" s="128"/>
      <c r="G832" s="128"/>
      <c r="H832" s="128"/>
      <c r="I832" s="128"/>
      <c r="J832" s="128"/>
      <c r="K832" s="128"/>
      <c r="L832" s="128"/>
      <c r="M832" s="128"/>
      <c r="N832" s="128"/>
      <c r="AE832" s="128"/>
      <c r="AN832" s="128"/>
      <c r="AO832" s="128"/>
      <c r="AP832" s="128"/>
      <c r="AQ832" s="128"/>
      <c r="AR832" s="128"/>
      <c r="AS832" s="128"/>
      <c r="AT832" s="128"/>
      <c r="AU832" s="128"/>
      <c r="AV832" s="128"/>
      <c r="AW832" s="128"/>
      <c r="AY832" s="128"/>
      <c r="AZ832" s="176"/>
      <c r="BA832" s="128"/>
      <c r="BB832" s="128"/>
      <c r="BD832" s="128"/>
      <c r="BE832" s="128"/>
      <c r="BF832" s="128"/>
      <c r="BG832" s="128"/>
      <c r="BI832" s="128"/>
      <c r="BJ832" s="128"/>
      <c r="BK832" s="128"/>
      <c r="BL832" s="128"/>
      <c r="BM832" s="128"/>
      <c r="BN832" s="128"/>
    </row>
    <row r="833" spans="1:66">
      <c r="A833" s="128"/>
      <c r="B833" s="128"/>
      <c r="C833" s="128"/>
      <c r="D833" s="128"/>
      <c r="E833" s="128"/>
      <c r="F833" s="128"/>
      <c r="G833" s="128"/>
      <c r="H833" s="128"/>
      <c r="I833" s="128"/>
      <c r="J833" s="128"/>
      <c r="K833" s="128"/>
      <c r="L833" s="128"/>
      <c r="M833" s="128"/>
      <c r="N833" s="128"/>
      <c r="AE833" s="128"/>
      <c r="AN833" s="128"/>
      <c r="AO833" s="128"/>
      <c r="AP833" s="128"/>
      <c r="AQ833" s="128"/>
      <c r="AR833" s="128"/>
      <c r="AS833" s="128"/>
      <c r="AT833" s="128"/>
      <c r="AU833" s="128"/>
      <c r="AV833" s="128"/>
      <c r="AW833" s="128"/>
      <c r="AY833" s="128"/>
      <c r="AZ833" s="176"/>
      <c r="BA833" s="128"/>
      <c r="BB833" s="128"/>
      <c r="BD833" s="128"/>
      <c r="BE833" s="128"/>
      <c r="BF833" s="128"/>
      <c r="BG833" s="128"/>
      <c r="BI833" s="128"/>
      <c r="BJ833" s="128"/>
      <c r="BK833" s="128"/>
      <c r="BL833" s="128"/>
      <c r="BM833" s="128"/>
      <c r="BN833" s="128"/>
    </row>
    <row r="834" spans="1:66">
      <c r="A834" s="128"/>
      <c r="B834" s="128"/>
      <c r="C834" s="128"/>
      <c r="D834" s="128"/>
      <c r="E834" s="128"/>
      <c r="F834" s="128"/>
      <c r="G834" s="128"/>
      <c r="H834" s="128"/>
      <c r="I834" s="128"/>
      <c r="J834" s="128"/>
      <c r="K834" s="128"/>
      <c r="L834" s="128"/>
      <c r="M834" s="128"/>
      <c r="N834" s="128"/>
      <c r="AE834" s="128"/>
      <c r="AN834" s="128"/>
      <c r="AO834" s="128"/>
      <c r="AP834" s="128"/>
      <c r="AQ834" s="128"/>
      <c r="AR834" s="128"/>
      <c r="AS834" s="128"/>
      <c r="AT834" s="128"/>
      <c r="AU834" s="128"/>
      <c r="AV834" s="128"/>
      <c r="AW834" s="128"/>
      <c r="AY834" s="128"/>
      <c r="AZ834" s="176"/>
      <c r="BA834" s="128"/>
      <c r="BB834" s="128"/>
      <c r="BD834" s="128"/>
      <c r="BE834" s="128"/>
      <c r="BF834" s="128"/>
      <c r="BG834" s="128"/>
      <c r="BI834" s="128"/>
      <c r="BJ834" s="128"/>
      <c r="BK834" s="128"/>
      <c r="BL834" s="128"/>
      <c r="BM834" s="128"/>
      <c r="BN834" s="128"/>
    </row>
    <row r="835" spans="1:66">
      <c r="A835" s="128"/>
      <c r="B835" s="128"/>
      <c r="C835" s="128"/>
      <c r="D835" s="128"/>
      <c r="E835" s="128"/>
      <c r="F835" s="128"/>
      <c r="G835" s="128"/>
      <c r="H835" s="128"/>
      <c r="I835" s="128"/>
      <c r="J835" s="128"/>
      <c r="K835" s="128"/>
      <c r="L835" s="128"/>
      <c r="M835" s="128"/>
      <c r="N835" s="128"/>
      <c r="AE835" s="128"/>
      <c r="AN835" s="128"/>
      <c r="AO835" s="128"/>
      <c r="AP835" s="128"/>
      <c r="AQ835" s="128"/>
      <c r="AR835" s="128"/>
      <c r="AS835" s="128"/>
      <c r="AT835" s="128"/>
      <c r="AU835" s="128"/>
      <c r="AV835" s="128"/>
      <c r="AW835" s="128"/>
      <c r="AY835" s="128"/>
      <c r="AZ835" s="176"/>
      <c r="BA835" s="128"/>
      <c r="BB835" s="128"/>
      <c r="BD835" s="128"/>
      <c r="BE835" s="128"/>
      <c r="BF835" s="128"/>
      <c r="BG835" s="128"/>
      <c r="BI835" s="128"/>
      <c r="BJ835" s="128"/>
      <c r="BK835" s="128"/>
      <c r="BL835" s="128"/>
      <c r="BM835" s="128"/>
      <c r="BN835" s="128"/>
    </row>
    <row r="836" spans="1:66">
      <c r="A836" s="128"/>
      <c r="B836" s="128"/>
      <c r="C836" s="128"/>
      <c r="D836" s="128"/>
      <c r="E836" s="128"/>
      <c r="F836" s="128"/>
      <c r="G836" s="128"/>
      <c r="H836" s="128"/>
      <c r="I836" s="128"/>
      <c r="J836" s="128"/>
      <c r="K836" s="128"/>
      <c r="L836" s="128"/>
      <c r="M836" s="128"/>
      <c r="N836" s="128"/>
      <c r="AE836" s="128"/>
      <c r="AN836" s="128"/>
      <c r="AO836" s="128"/>
      <c r="AP836" s="128"/>
      <c r="AQ836" s="128"/>
      <c r="AR836" s="128"/>
      <c r="AS836" s="128"/>
      <c r="AT836" s="128"/>
      <c r="AU836" s="128"/>
      <c r="AV836" s="128"/>
      <c r="AW836" s="128"/>
      <c r="AY836" s="128"/>
      <c r="AZ836" s="176"/>
      <c r="BA836" s="128"/>
      <c r="BB836" s="128"/>
      <c r="BD836" s="128"/>
      <c r="BE836" s="128"/>
      <c r="BF836" s="128"/>
      <c r="BG836" s="128"/>
      <c r="BI836" s="128"/>
      <c r="BJ836" s="128"/>
      <c r="BK836" s="128"/>
      <c r="BL836" s="128"/>
      <c r="BM836" s="128"/>
      <c r="BN836" s="128"/>
    </row>
    <row r="837" spans="1:66">
      <c r="A837" s="128"/>
      <c r="B837" s="128"/>
      <c r="C837" s="128"/>
      <c r="D837" s="128"/>
      <c r="E837" s="128"/>
      <c r="F837" s="128"/>
      <c r="G837" s="128"/>
      <c r="H837" s="128"/>
      <c r="I837" s="128"/>
      <c r="J837" s="128"/>
      <c r="K837" s="128"/>
      <c r="L837" s="128"/>
      <c r="M837" s="128"/>
      <c r="N837" s="128"/>
      <c r="AE837" s="128"/>
      <c r="AN837" s="128"/>
      <c r="AO837" s="128"/>
      <c r="AP837" s="128"/>
      <c r="AQ837" s="128"/>
      <c r="AR837" s="128"/>
      <c r="AS837" s="128"/>
      <c r="AT837" s="128"/>
      <c r="AU837" s="128"/>
      <c r="AV837" s="128"/>
      <c r="AW837" s="128"/>
      <c r="AY837" s="128"/>
      <c r="AZ837" s="176"/>
      <c r="BA837" s="128"/>
      <c r="BB837" s="128"/>
      <c r="BD837" s="128"/>
      <c r="BE837" s="128"/>
      <c r="BF837" s="128"/>
      <c r="BG837" s="128"/>
      <c r="BI837" s="128"/>
      <c r="BJ837" s="128"/>
      <c r="BK837" s="128"/>
      <c r="BL837" s="128"/>
      <c r="BM837" s="128"/>
      <c r="BN837" s="128"/>
    </row>
    <row r="838" spans="1:66">
      <c r="A838" s="128"/>
      <c r="B838" s="128"/>
      <c r="C838" s="128"/>
      <c r="D838" s="128"/>
      <c r="E838" s="128"/>
      <c r="F838" s="128"/>
      <c r="G838" s="128"/>
      <c r="H838" s="128"/>
      <c r="I838" s="128"/>
      <c r="J838" s="128"/>
      <c r="K838" s="128"/>
      <c r="L838" s="128"/>
      <c r="M838" s="128"/>
      <c r="N838" s="128"/>
      <c r="AE838" s="128"/>
      <c r="AN838" s="128"/>
      <c r="AO838" s="128"/>
      <c r="AP838" s="128"/>
      <c r="AQ838" s="128"/>
      <c r="AR838" s="128"/>
      <c r="AS838" s="128"/>
      <c r="AT838" s="128"/>
      <c r="AU838" s="128"/>
      <c r="AV838" s="128"/>
      <c r="AW838" s="128"/>
      <c r="AY838" s="128"/>
      <c r="AZ838" s="176"/>
      <c r="BA838" s="128"/>
      <c r="BB838" s="128"/>
      <c r="BD838" s="128"/>
      <c r="BE838" s="128"/>
      <c r="BF838" s="128"/>
      <c r="BG838" s="128"/>
      <c r="BI838" s="128"/>
      <c r="BJ838" s="128"/>
      <c r="BK838" s="128"/>
      <c r="BL838" s="128"/>
      <c r="BM838" s="128"/>
      <c r="BN838" s="128"/>
    </row>
    <row r="839" spans="1:66">
      <c r="A839" s="128"/>
      <c r="B839" s="128"/>
      <c r="C839" s="128"/>
      <c r="D839" s="128"/>
      <c r="E839" s="128"/>
      <c r="F839" s="128"/>
      <c r="G839" s="128"/>
      <c r="H839" s="128"/>
      <c r="I839" s="128"/>
      <c r="J839" s="128"/>
      <c r="K839" s="128"/>
      <c r="L839" s="128"/>
      <c r="M839" s="128"/>
      <c r="N839" s="128"/>
      <c r="AE839" s="128"/>
      <c r="AN839" s="128"/>
      <c r="AO839" s="128"/>
      <c r="AP839" s="128"/>
      <c r="AQ839" s="128"/>
      <c r="AR839" s="128"/>
      <c r="AS839" s="128"/>
      <c r="AT839" s="128"/>
      <c r="AU839" s="128"/>
      <c r="AV839" s="128"/>
      <c r="AW839" s="128"/>
      <c r="AY839" s="128"/>
      <c r="AZ839" s="176"/>
      <c r="BA839" s="128"/>
      <c r="BB839" s="128"/>
      <c r="BD839" s="128"/>
      <c r="BE839" s="128"/>
      <c r="BF839" s="128"/>
      <c r="BG839" s="128"/>
      <c r="BI839" s="128"/>
      <c r="BJ839" s="128"/>
      <c r="BK839" s="128"/>
      <c r="BL839" s="128"/>
      <c r="BM839" s="128"/>
      <c r="BN839" s="128"/>
    </row>
    <row r="840" spans="1:66">
      <c r="A840" s="128"/>
      <c r="B840" s="128"/>
      <c r="C840" s="128"/>
      <c r="D840" s="128"/>
      <c r="E840" s="128"/>
      <c r="F840" s="128"/>
      <c r="G840" s="128"/>
      <c r="H840" s="128"/>
      <c r="I840" s="128"/>
      <c r="J840" s="128"/>
      <c r="K840" s="128"/>
      <c r="L840" s="128"/>
      <c r="M840" s="128"/>
      <c r="N840" s="128"/>
      <c r="AE840" s="128"/>
      <c r="AN840" s="128"/>
      <c r="AO840" s="128"/>
      <c r="AP840" s="128"/>
      <c r="AQ840" s="128"/>
      <c r="AR840" s="128"/>
      <c r="AS840" s="128"/>
      <c r="AT840" s="128"/>
      <c r="AU840" s="128"/>
      <c r="AV840" s="128"/>
      <c r="AW840" s="128"/>
      <c r="AY840" s="128"/>
      <c r="AZ840" s="176"/>
      <c r="BA840" s="128"/>
      <c r="BB840" s="128"/>
      <c r="BD840" s="128"/>
      <c r="BE840" s="128"/>
      <c r="BF840" s="128"/>
      <c r="BG840" s="128"/>
      <c r="BI840" s="128"/>
      <c r="BJ840" s="128"/>
      <c r="BK840" s="128"/>
      <c r="BL840" s="128"/>
      <c r="BM840" s="128"/>
      <c r="BN840" s="128"/>
    </row>
    <row r="841" spans="1:66">
      <c r="A841" s="128"/>
      <c r="B841" s="128"/>
      <c r="C841" s="128"/>
      <c r="D841" s="128"/>
      <c r="E841" s="128"/>
      <c r="F841" s="128"/>
      <c r="G841" s="128"/>
      <c r="H841" s="128"/>
      <c r="I841" s="128"/>
      <c r="J841" s="128"/>
      <c r="K841" s="128"/>
      <c r="L841" s="128"/>
      <c r="M841" s="128"/>
      <c r="N841" s="128"/>
      <c r="AE841" s="128"/>
      <c r="AN841" s="128"/>
      <c r="AO841" s="128"/>
      <c r="AP841" s="128"/>
      <c r="AQ841" s="128"/>
      <c r="AR841" s="128"/>
      <c r="AS841" s="128"/>
      <c r="AT841" s="128"/>
      <c r="AU841" s="128"/>
      <c r="AV841" s="128"/>
      <c r="AW841" s="128"/>
      <c r="AY841" s="128"/>
      <c r="AZ841" s="176"/>
      <c r="BA841" s="128"/>
      <c r="BB841" s="128"/>
      <c r="BD841" s="128"/>
      <c r="BE841" s="128"/>
      <c r="BF841" s="128"/>
      <c r="BG841" s="128"/>
      <c r="BI841" s="128"/>
      <c r="BJ841" s="128"/>
      <c r="BK841" s="128"/>
      <c r="BL841" s="128"/>
      <c r="BM841" s="128"/>
      <c r="BN841" s="128"/>
    </row>
    <row r="842" spans="1:66">
      <c r="A842" s="128"/>
      <c r="B842" s="128"/>
      <c r="C842" s="128"/>
      <c r="D842" s="128"/>
      <c r="E842" s="128"/>
      <c r="F842" s="128"/>
      <c r="G842" s="128"/>
      <c r="H842" s="128"/>
      <c r="I842" s="128"/>
      <c r="J842" s="128"/>
      <c r="K842" s="128"/>
      <c r="L842" s="128"/>
      <c r="M842" s="128"/>
      <c r="N842" s="128"/>
      <c r="AE842" s="128"/>
      <c r="AN842" s="128"/>
      <c r="AO842" s="128"/>
      <c r="AP842" s="128"/>
      <c r="AQ842" s="128"/>
      <c r="AR842" s="128"/>
      <c r="AS842" s="128"/>
      <c r="AT842" s="128"/>
      <c r="AU842" s="128"/>
      <c r="AV842" s="128"/>
      <c r="AW842" s="128"/>
      <c r="AY842" s="128"/>
      <c r="AZ842" s="176"/>
      <c r="BA842" s="128"/>
      <c r="BB842" s="128"/>
      <c r="BD842" s="128"/>
      <c r="BE842" s="128"/>
      <c r="BF842" s="128"/>
      <c r="BG842" s="128"/>
      <c r="BI842" s="128"/>
      <c r="BJ842" s="128"/>
      <c r="BK842" s="128"/>
      <c r="BL842" s="128"/>
      <c r="BM842" s="128"/>
      <c r="BN842" s="128"/>
    </row>
    <row r="843" spans="1:66">
      <c r="A843" s="128"/>
      <c r="B843" s="128"/>
      <c r="C843" s="128"/>
      <c r="D843" s="128"/>
      <c r="E843" s="128"/>
      <c r="F843" s="128"/>
      <c r="G843" s="128"/>
      <c r="H843" s="128"/>
      <c r="I843" s="128"/>
      <c r="J843" s="128"/>
      <c r="K843" s="128"/>
      <c r="L843" s="128"/>
      <c r="M843" s="128"/>
      <c r="N843" s="128"/>
      <c r="AE843" s="128"/>
      <c r="AN843" s="128"/>
      <c r="AO843" s="128"/>
      <c r="AP843" s="128"/>
      <c r="AQ843" s="128"/>
      <c r="AR843" s="128"/>
      <c r="AS843" s="128"/>
      <c r="AT843" s="128"/>
      <c r="AU843" s="128"/>
      <c r="AV843" s="128"/>
      <c r="AW843" s="128"/>
      <c r="AY843" s="128"/>
      <c r="AZ843" s="176"/>
      <c r="BA843" s="128"/>
      <c r="BB843" s="128"/>
      <c r="BD843" s="128"/>
      <c r="BE843" s="128"/>
      <c r="BF843" s="128"/>
      <c r="BG843" s="128"/>
      <c r="BI843" s="128"/>
      <c r="BJ843" s="128"/>
      <c r="BK843" s="128"/>
      <c r="BL843" s="128"/>
      <c r="BM843" s="128"/>
      <c r="BN843" s="128"/>
    </row>
    <row r="844" spans="1:66">
      <c r="A844" s="128"/>
      <c r="B844" s="128"/>
      <c r="C844" s="128"/>
      <c r="D844" s="128"/>
      <c r="E844" s="128"/>
      <c r="F844" s="128"/>
      <c r="G844" s="128"/>
      <c r="H844" s="128"/>
      <c r="I844" s="128"/>
      <c r="J844" s="128"/>
      <c r="K844" s="128"/>
      <c r="L844" s="128"/>
      <c r="M844" s="128"/>
      <c r="N844" s="128"/>
      <c r="AE844" s="128"/>
      <c r="AN844" s="128"/>
      <c r="AO844" s="128"/>
      <c r="AP844" s="128"/>
      <c r="AQ844" s="128"/>
      <c r="AR844" s="128"/>
      <c r="AS844" s="128"/>
      <c r="AT844" s="128"/>
      <c r="AU844" s="128"/>
      <c r="AV844" s="128"/>
      <c r="AW844" s="128"/>
      <c r="AY844" s="128"/>
      <c r="AZ844" s="176"/>
      <c r="BA844" s="128"/>
      <c r="BB844" s="128"/>
      <c r="BD844" s="128"/>
      <c r="BE844" s="128"/>
      <c r="BF844" s="128"/>
      <c r="BG844" s="128"/>
      <c r="BI844" s="128"/>
      <c r="BJ844" s="128"/>
      <c r="BK844" s="128"/>
      <c r="BL844" s="128"/>
      <c r="BM844" s="128"/>
      <c r="BN844" s="128"/>
    </row>
    <row r="845" spans="1:66">
      <c r="A845" s="128"/>
      <c r="B845" s="128"/>
      <c r="C845" s="128"/>
      <c r="D845" s="128"/>
      <c r="E845" s="128"/>
      <c r="F845" s="128"/>
      <c r="G845" s="128"/>
      <c r="H845" s="128"/>
      <c r="I845" s="128"/>
      <c r="J845" s="128"/>
      <c r="K845" s="128"/>
      <c r="L845" s="128"/>
      <c r="M845" s="128"/>
      <c r="N845" s="128"/>
      <c r="AE845" s="128"/>
      <c r="AN845" s="128"/>
      <c r="AO845" s="128"/>
      <c r="AP845" s="128"/>
      <c r="AQ845" s="128"/>
      <c r="AR845" s="128"/>
      <c r="AS845" s="128"/>
      <c r="AT845" s="128"/>
      <c r="AU845" s="128"/>
      <c r="AV845" s="128"/>
      <c r="AW845" s="128"/>
      <c r="AY845" s="128"/>
      <c r="AZ845" s="176"/>
      <c r="BA845" s="128"/>
      <c r="BB845" s="128"/>
      <c r="BD845" s="128"/>
      <c r="BE845" s="128"/>
      <c r="BF845" s="128"/>
      <c r="BG845" s="128"/>
      <c r="BI845" s="128"/>
      <c r="BJ845" s="128"/>
      <c r="BK845" s="128"/>
      <c r="BL845" s="128"/>
      <c r="BM845" s="128"/>
      <c r="BN845" s="128"/>
    </row>
    <row r="846" spans="1:66">
      <c r="A846" s="128"/>
      <c r="B846" s="128"/>
      <c r="C846" s="128"/>
      <c r="D846" s="128"/>
      <c r="E846" s="128"/>
      <c r="F846" s="128"/>
      <c r="G846" s="128"/>
      <c r="H846" s="128"/>
      <c r="I846" s="128"/>
      <c r="J846" s="128"/>
      <c r="K846" s="128"/>
      <c r="L846" s="128"/>
      <c r="M846" s="128"/>
      <c r="N846" s="128"/>
      <c r="AE846" s="128"/>
      <c r="AN846" s="128"/>
      <c r="AO846" s="128"/>
      <c r="AP846" s="128"/>
      <c r="AQ846" s="128"/>
      <c r="AR846" s="128"/>
      <c r="AS846" s="128"/>
      <c r="AT846" s="128"/>
      <c r="AU846" s="128"/>
      <c r="AV846" s="128"/>
      <c r="AW846" s="128"/>
      <c r="AY846" s="128"/>
      <c r="AZ846" s="176"/>
      <c r="BA846" s="128"/>
      <c r="BB846" s="128"/>
      <c r="BD846" s="128"/>
      <c r="BE846" s="128"/>
      <c r="BF846" s="128"/>
      <c r="BG846" s="128"/>
      <c r="BI846" s="128"/>
      <c r="BJ846" s="128"/>
      <c r="BK846" s="128"/>
      <c r="BL846" s="128"/>
      <c r="BM846" s="128"/>
      <c r="BN846" s="128"/>
    </row>
    <row r="847" spans="1:66">
      <c r="A847" s="128"/>
      <c r="B847" s="128"/>
      <c r="C847" s="128"/>
      <c r="D847" s="128"/>
      <c r="E847" s="128"/>
      <c r="F847" s="128"/>
      <c r="G847" s="128"/>
      <c r="H847" s="128"/>
      <c r="I847" s="128"/>
      <c r="J847" s="128"/>
      <c r="K847" s="128"/>
      <c r="L847" s="128"/>
      <c r="M847" s="128"/>
      <c r="N847" s="128"/>
      <c r="AE847" s="128"/>
      <c r="AN847" s="128"/>
      <c r="AO847" s="128"/>
      <c r="AP847" s="128"/>
      <c r="AQ847" s="128"/>
      <c r="AR847" s="128"/>
      <c r="AS847" s="128"/>
      <c r="AT847" s="128"/>
      <c r="AU847" s="128"/>
      <c r="AV847" s="128"/>
      <c r="AW847" s="128"/>
      <c r="AY847" s="128"/>
      <c r="AZ847" s="176"/>
      <c r="BA847" s="128"/>
      <c r="BB847" s="128"/>
      <c r="BD847" s="128"/>
      <c r="BE847" s="128"/>
      <c r="BF847" s="128"/>
      <c r="BG847" s="128"/>
      <c r="BI847" s="128"/>
      <c r="BJ847" s="128"/>
      <c r="BK847" s="128"/>
      <c r="BL847" s="128"/>
      <c r="BM847" s="128"/>
      <c r="BN847" s="128"/>
    </row>
    <row r="848" spans="1:66">
      <c r="A848" s="128"/>
      <c r="B848" s="128"/>
      <c r="C848" s="128"/>
      <c r="D848" s="128"/>
      <c r="E848" s="128"/>
      <c r="F848" s="128"/>
      <c r="G848" s="128"/>
      <c r="H848" s="128"/>
      <c r="I848" s="128"/>
      <c r="J848" s="128"/>
      <c r="K848" s="128"/>
      <c r="L848" s="128"/>
      <c r="M848" s="128"/>
      <c r="N848" s="128"/>
      <c r="AE848" s="128"/>
      <c r="AN848" s="128"/>
      <c r="AO848" s="128"/>
      <c r="AP848" s="128"/>
      <c r="AQ848" s="128"/>
      <c r="AR848" s="128"/>
      <c r="AS848" s="128"/>
      <c r="AT848" s="128"/>
      <c r="AU848" s="128"/>
      <c r="AV848" s="128"/>
      <c r="AW848" s="128"/>
      <c r="AY848" s="128"/>
      <c r="AZ848" s="176"/>
      <c r="BA848" s="128"/>
      <c r="BB848" s="128"/>
      <c r="BD848" s="128"/>
      <c r="BE848" s="128"/>
      <c r="BF848" s="128"/>
      <c r="BG848" s="128"/>
      <c r="BI848" s="128"/>
      <c r="BJ848" s="128"/>
      <c r="BK848" s="128"/>
      <c r="BL848" s="128"/>
      <c r="BM848" s="128"/>
      <c r="BN848" s="128"/>
    </row>
    <row r="849" spans="1:66">
      <c r="A849" s="128"/>
      <c r="B849" s="128"/>
      <c r="C849" s="128"/>
      <c r="D849" s="128"/>
      <c r="E849" s="128"/>
      <c r="F849" s="128"/>
      <c r="G849" s="128"/>
      <c r="H849" s="128"/>
      <c r="I849" s="128"/>
      <c r="J849" s="128"/>
      <c r="K849" s="128"/>
      <c r="L849" s="128"/>
      <c r="M849" s="128"/>
      <c r="N849" s="128"/>
      <c r="AE849" s="128"/>
      <c r="AN849" s="128"/>
      <c r="AO849" s="128"/>
      <c r="AP849" s="128"/>
      <c r="AQ849" s="128"/>
      <c r="AR849" s="128"/>
      <c r="AS849" s="128"/>
      <c r="AT849" s="128"/>
      <c r="AU849" s="128"/>
      <c r="AV849" s="128"/>
      <c r="AW849" s="128"/>
      <c r="AY849" s="128"/>
      <c r="AZ849" s="176"/>
      <c r="BA849" s="128"/>
      <c r="BB849" s="128"/>
      <c r="BD849" s="128"/>
      <c r="BE849" s="128"/>
      <c r="BF849" s="128"/>
      <c r="BG849" s="128"/>
      <c r="BI849" s="128"/>
      <c r="BJ849" s="128"/>
      <c r="BK849" s="128"/>
      <c r="BL849" s="128"/>
      <c r="BM849" s="128"/>
      <c r="BN849" s="128"/>
    </row>
    <row r="850" spans="1:66">
      <c r="A850" s="128"/>
      <c r="B850" s="128"/>
      <c r="C850" s="128"/>
      <c r="D850" s="128"/>
      <c r="E850" s="128"/>
      <c r="F850" s="128"/>
      <c r="G850" s="128"/>
      <c r="H850" s="128"/>
      <c r="I850" s="128"/>
      <c r="J850" s="128"/>
      <c r="K850" s="128"/>
      <c r="L850" s="128"/>
      <c r="M850" s="128"/>
      <c r="N850" s="128"/>
      <c r="AE850" s="128"/>
      <c r="AN850" s="128"/>
      <c r="AO850" s="128"/>
      <c r="AP850" s="128"/>
      <c r="AQ850" s="128"/>
      <c r="AR850" s="128"/>
      <c r="AS850" s="128"/>
      <c r="AT850" s="128"/>
      <c r="AU850" s="128"/>
      <c r="AV850" s="128"/>
      <c r="AW850" s="128"/>
      <c r="AY850" s="128"/>
      <c r="AZ850" s="176"/>
      <c r="BA850" s="128"/>
      <c r="BB850" s="128"/>
      <c r="BD850" s="128"/>
      <c r="BE850" s="128"/>
      <c r="BF850" s="128"/>
      <c r="BG850" s="128"/>
      <c r="BI850" s="128"/>
      <c r="BJ850" s="128"/>
      <c r="BK850" s="128"/>
      <c r="BL850" s="128"/>
      <c r="BM850" s="128"/>
      <c r="BN850" s="128"/>
    </row>
    <row r="851" spans="1:66">
      <c r="A851" s="128"/>
      <c r="B851" s="128"/>
      <c r="C851" s="128"/>
      <c r="D851" s="128"/>
      <c r="E851" s="128"/>
      <c r="F851" s="128"/>
      <c r="G851" s="128"/>
      <c r="H851" s="128"/>
      <c r="I851" s="128"/>
      <c r="J851" s="128"/>
      <c r="K851" s="128"/>
      <c r="L851" s="128"/>
      <c r="M851" s="128"/>
      <c r="N851" s="128"/>
      <c r="AE851" s="128"/>
      <c r="AN851" s="128"/>
      <c r="AO851" s="128"/>
      <c r="AP851" s="128"/>
      <c r="AQ851" s="128"/>
      <c r="AR851" s="128"/>
      <c r="AS851" s="128"/>
      <c r="AT851" s="128"/>
      <c r="AU851" s="128"/>
      <c r="AV851" s="128"/>
      <c r="AW851" s="128"/>
      <c r="AY851" s="128"/>
      <c r="AZ851" s="176"/>
      <c r="BA851" s="128"/>
      <c r="BB851" s="128"/>
      <c r="BD851" s="128"/>
      <c r="BE851" s="128"/>
      <c r="BF851" s="128"/>
      <c r="BG851" s="128"/>
      <c r="BI851" s="128"/>
      <c r="BJ851" s="128"/>
      <c r="BK851" s="128"/>
      <c r="BL851" s="128"/>
      <c r="BM851" s="128"/>
      <c r="BN851" s="128"/>
    </row>
    <row r="852" spans="1:66">
      <c r="A852" s="128"/>
      <c r="B852" s="128"/>
      <c r="C852" s="128"/>
      <c r="D852" s="128"/>
      <c r="E852" s="128"/>
      <c r="F852" s="128"/>
      <c r="G852" s="128"/>
      <c r="H852" s="128"/>
      <c r="I852" s="128"/>
      <c r="J852" s="128"/>
      <c r="K852" s="128"/>
      <c r="L852" s="128"/>
      <c r="M852" s="128"/>
      <c r="N852" s="128"/>
      <c r="AE852" s="128"/>
      <c r="AN852" s="128"/>
      <c r="AO852" s="128"/>
      <c r="AP852" s="128"/>
      <c r="AQ852" s="128"/>
      <c r="AR852" s="128"/>
      <c r="AS852" s="128"/>
      <c r="AT852" s="128"/>
      <c r="AU852" s="128"/>
      <c r="AV852" s="128"/>
      <c r="AW852" s="128"/>
      <c r="AY852" s="128"/>
      <c r="AZ852" s="176"/>
      <c r="BA852" s="128"/>
      <c r="BB852" s="128"/>
      <c r="BD852" s="128"/>
      <c r="BE852" s="128"/>
      <c r="BF852" s="128"/>
      <c r="BG852" s="128"/>
      <c r="BI852" s="128"/>
      <c r="BJ852" s="128"/>
      <c r="BK852" s="128"/>
      <c r="BL852" s="128"/>
      <c r="BM852" s="128"/>
      <c r="BN852" s="128"/>
    </row>
    <row r="853" spans="1:66">
      <c r="A853" s="128"/>
      <c r="B853" s="128"/>
      <c r="C853" s="128"/>
      <c r="D853" s="128"/>
      <c r="E853" s="128"/>
      <c r="F853" s="128"/>
      <c r="G853" s="128"/>
      <c r="H853" s="128"/>
      <c r="I853" s="128"/>
      <c r="J853" s="128"/>
      <c r="K853" s="128"/>
      <c r="L853" s="128"/>
      <c r="M853" s="128"/>
      <c r="N853" s="128"/>
      <c r="AE853" s="128"/>
      <c r="AN853" s="128"/>
      <c r="AO853" s="128"/>
      <c r="AP853" s="128"/>
      <c r="AQ853" s="128"/>
      <c r="AR853" s="128"/>
      <c r="AS853" s="128"/>
      <c r="AT853" s="128"/>
      <c r="AU853" s="128"/>
      <c r="AV853" s="128"/>
      <c r="AW853" s="128"/>
      <c r="AY853" s="128"/>
      <c r="AZ853" s="176"/>
      <c r="BA853" s="128"/>
      <c r="BB853" s="128"/>
      <c r="BD853" s="128"/>
      <c r="BE853" s="128"/>
      <c r="BF853" s="128"/>
      <c r="BG853" s="128"/>
      <c r="BI853" s="128"/>
      <c r="BJ853" s="128"/>
      <c r="BK853" s="128"/>
      <c r="BL853" s="128"/>
      <c r="BM853" s="128"/>
      <c r="BN853" s="128"/>
    </row>
    <row r="854" spans="1:66">
      <c r="A854" s="128"/>
      <c r="B854" s="128"/>
      <c r="C854" s="128"/>
      <c r="D854" s="128"/>
      <c r="E854" s="128"/>
      <c r="F854" s="128"/>
      <c r="G854" s="128"/>
      <c r="H854" s="128"/>
      <c r="I854" s="128"/>
      <c r="J854" s="128"/>
      <c r="K854" s="128"/>
      <c r="L854" s="128"/>
      <c r="M854" s="128"/>
      <c r="N854" s="128"/>
      <c r="AE854" s="128"/>
      <c r="AN854" s="128"/>
      <c r="AO854" s="128"/>
      <c r="AP854" s="128"/>
      <c r="AQ854" s="128"/>
      <c r="AR854" s="128"/>
      <c r="AS854" s="128"/>
      <c r="AT854" s="128"/>
      <c r="AU854" s="128"/>
      <c r="AV854" s="128"/>
      <c r="AW854" s="128"/>
      <c r="AY854" s="128"/>
      <c r="AZ854" s="176"/>
      <c r="BA854" s="128"/>
      <c r="BB854" s="128"/>
      <c r="BD854" s="128"/>
      <c r="BE854" s="128"/>
      <c r="BF854" s="128"/>
      <c r="BG854" s="128"/>
      <c r="BI854" s="128"/>
      <c r="BJ854" s="128"/>
      <c r="BK854" s="128"/>
      <c r="BL854" s="128"/>
      <c r="BM854" s="128"/>
      <c r="BN854" s="128"/>
    </row>
    <row r="855" spans="1:66">
      <c r="A855" s="128"/>
      <c r="B855" s="128"/>
      <c r="C855" s="128"/>
      <c r="D855" s="128"/>
      <c r="E855" s="128"/>
      <c r="F855" s="128"/>
      <c r="G855" s="128"/>
      <c r="H855" s="128"/>
      <c r="I855" s="128"/>
      <c r="J855" s="128"/>
      <c r="K855" s="128"/>
      <c r="L855" s="128"/>
      <c r="M855" s="128"/>
      <c r="N855" s="128"/>
      <c r="AE855" s="128"/>
      <c r="AN855" s="128"/>
      <c r="AO855" s="128"/>
      <c r="AP855" s="128"/>
      <c r="AQ855" s="128"/>
      <c r="AR855" s="128"/>
      <c r="AS855" s="128"/>
      <c r="AT855" s="128"/>
      <c r="AU855" s="128"/>
      <c r="AV855" s="128"/>
      <c r="AW855" s="128"/>
      <c r="AY855" s="128"/>
      <c r="AZ855" s="176"/>
      <c r="BA855" s="128"/>
      <c r="BB855" s="128"/>
      <c r="BD855" s="128"/>
      <c r="BE855" s="128"/>
      <c r="BF855" s="128"/>
      <c r="BG855" s="128"/>
      <c r="BI855" s="128"/>
      <c r="BJ855" s="128"/>
      <c r="BK855" s="128"/>
      <c r="BL855" s="128"/>
      <c r="BM855" s="128"/>
      <c r="BN855" s="128"/>
    </row>
    <row r="856" spans="1:66">
      <c r="A856" s="128"/>
      <c r="B856" s="128"/>
      <c r="C856" s="128"/>
      <c r="D856" s="128"/>
      <c r="E856" s="128"/>
      <c r="F856" s="128"/>
      <c r="G856" s="128"/>
      <c r="H856" s="128"/>
      <c r="I856" s="128"/>
      <c r="J856" s="128"/>
      <c r="K856" s="128"/>
      <c r="L856" s="128"/>
      <c r="M856" s="128"/>
      <c r="N856" s="128"/>
      <c r="AE856" s="128"/>
      <c r="AN856" s="128"/>
      <c r="AO856" s="128"/>
      <c r="AP856" s="128"/>
      <c r="AQ856" s="128"/>
      <c r="AR856" s="128"/>
      <c r="AS856" s="128"/>
      <c r="AT856" s="128"/>
      <c r="AU856" s="128"/>
      <c r="AV856" s="128"/>
      <c r="AW856" s="128"/>
      <c r="AY856" s="128"/>
      <c r="AZ856" s="176"/>
      <c r="BA856" s="128"/>
      <c r="BB856" s="128"/>
      <c r="BD856" s="128"/>
      <c r="BE856" s="128"/>
      <c r="BF856" s="128"/>
      <c r="BG856" s="128"/>
      <c r="BI856" s="128"/>
      <c r="BJ856" s="128"/>
      <c r="BK856" s="128"/>
      <c r="BL856" s="128"/>
      <c r="BM856" s="128"/>
      <c r="BN856" s="128"/>
    </row>
    <row r="857" spans="1:66">
      <c r="A857" s="128"/>
      <c r="B857" s="128"/>
      <c r="C857" s="128"/>
      <c r="D857" s="128"/>
      <c r="E857" s="128"/>
      <c r="F857" s="128"/>
      <c r="G857" s="128"/>
      <c r="H857" s="128"/>
      <c r="I857" s="128"/>
      <c r="J857" s="128"/>
      <c r="K857" s="128"/>
      <c r="L857" s="128"/>
      <c r="M857" s="128"/>
      <c r="N857" s="128"/>
      <c r="AE857" s="128"/>
      <c r="AN857" s="128"/>
      <c r="AO857" s="128"/>
      <c r="AP857" s="128"/>
      <c r="AQ857" s="128"/>
      <c r="AR857" s="128"/>
      <c r="AS857" s="128"/>
      <c r="AT857" s="128"/>
      <c r="AU857" s="128"/>
      <c r="AV857" s="128"/>
      <c r="AW857" s="128"/>
      <c r="AY857" s="128"/>
      <c r="AZ857" s="176"/>
      <c r="BA857" s="128"/>
      <c r="BB857" s="128"/>
      <c r="BD857" s="128"/>
      <c r="BE857" s="128"/>
      <c r="BF857" s="128"/>
      <c r="BG857" s="128"/>
      <c r="BI857" s="128"/>
      <c r="BJ857" s="128"/>
      <c r="BK857" s="128"/>
      <c r="BL857" s="128"/>
      <c r="BM857" s="128"/>
      <c r="BN857" s="128"/>
    </row>
    <row r="858" spans="1:66">
      <c r="A858" s="128"/>
      <c r="B858" s="128"/>
      <c r="C858" s="128"/>
      <c r="D858" s="128"/>
      <c r="E858" s="128"/>
      <c r="F858" s="128"/>
      <c r="G858" s="128"/>
      <c r="H858" s="128"/>
      <c r="I858" s="128"/>
      <c r="J858" s="128"/>
      <c r="K858" s="128"/>
      <c r="L858" s="128"/>
      <c r="M858" s="128"/>
      <c r="N858" s="128"/>
      <c r="AE858" s="128"/>
      <c r="AN858" s="128"/>
      <c r="AO858" s="128"/>
      <c r="AP858" s="128"/>
      <c r="AQ858" s="128"/>
      <c r="AR858" s="128"/>
      <c r="AS858" s="128"/>
      <c r="AT858" s="128"/>
      <c r="AU858" s="128"/>
      <c r="AV858" s="128"/>
      <c r="AW858" s="128"/>
      <c r="AY858" s="128"/>
      <c r="AZ858" s="176"/>
      <c r="BA858" s="128"/>
      <c r="BB858" s="128"/>
      <c r="BD858" s="128"/>
      <c r="BE858" s="128"/>
      <c r="BF858" s="128"/>
      <c r="BG858" s="128"/>
      <c r="BI858" s="128"/>
      <c r="BJ858" s="128"/>
      <c r="BK858" s="128"/>
      <c r="BL858" s="128"/>
      <c r="BM858" s="128"/>
      <c r="BN858" s="128"/>
    </row>
    <row r="859" spans="1:66">
      <c r="A859" s="128"/>
      <c r="B859" s="128"/>
      <c r="C859" s="128"/>
      <c r="D859" s="128"/>
      <c r="E859" s="128"/>
      <c r="F859" s="128"/>
      <c r="G859" s="128"/>
      <c r="H859" s="128"/>
      <c r="I859" s="128"/>
      <c r="J859" s="128"/>
      <c r="K859" s="128"/>
      <c r="L859" s="128"/>
      <c r="M859" s="128"/>
      <c r="N859" s="128"/>
      <c r="AE859" s="128"/>
      <c r="AN859" s="128"/>
      <c r="AO859" s="128"/>
      <c r="AP859" s="128"/>
      <c r="AQ859" s="128"/>
      <c r="AR859" s="128"/>
      <c r="AS859" s="128"/>
      <c r="AT859" s="128"/>
      <c r="AU859" s="128"/>
      <c r="AV859" s="128"/>
      <c r="AW859" s="128"/>
      <c r="AY859" s="128"/>
      <c r="AZ859" s="176"/>
      <c r="BA859" s="128"/>
      <c r="BB859" s="128"/>
      <c r="BD859" s="128"/>
      <c r="BE859" s="128"/>
      <c r="BF859" s="128"/>
      <c r="BG859" s="128"/>
      <c r="BI859" s="128"/>
      <c r="BJ859" s="128"/>
      <c r="BK859" s="128"/>
      <c r="BL859" s="128"/>
      <c r="BM859" s="128"/>
      <c r="BN859" s="128"/>
    </row>
    <row r="860" spans="1:66">
      <c r="A860" s="128"/>
      <c r="B860" s="128"/>
      <c r="C860" s="128"/>
      <c r="D860" s="128"/>
      <c r="E860" s="128"/>
      <c r="F860" s="128"/>
      <c r="G860" s="128"/>
      <c r="H860" s="128"/>
      <c r="I860" s="128"/>
      <c r="J860" s="128"/>
      <c r="K860" s="128"/>
      <c r="L860" s="128"/>
      <c r="M860" s="128"/>
      <c r="N860" s="128"/>
      <c r="AE860" s="128"/>
      <c r="AN860" s="128"/>
      <c r="AO860" s="128"/>
      <c r="AP860" s="128"/>
      <c r="AQ860" s="128"/>
      <c r="AR860" s="128"/>
      <c r="AS860" s="128"/>
      <c r="AT860" s="128"/>
      <c r="AU860" s="128"/>
      <c r="AV860" s="128"/>
      <c r="AW860" s="128"/>
      <c r="AY860" s="128"/>
      <c r="AZ860" s="176"/>
      <c r="BA860" s="128"/>
      <c r="BB860" s="128"/>
      <c r="BD860" s="128"/>
      <c r="BE860" s="128"/>
      <c r="BF860" s="128"/>
      <c r="BG860" s="128"/>
      <c r="BI860" s="128"/>
      <c r="BJ860" s="128"/>
      <c r="BK860" s="128"/>
      <c r="BL860" s="128"/>
      <c r="BM860" s="128"/>
      <c r="BN860" s="128"/>
    </row>
    <row r="861" spans="1:66">
      <c r="A861" s="128"/>
      <c r="B861" s="128"/>
      <c r="C861" s="128"/>
      <c r="D861" s="128"/>
      <c r="E861" s="128"/>
      <c r="F861" s="128"/>
      <c r="G861" s="128"/>
      <c r="H861" s="128"/>
      <c r="I861" s="128"/>
      <c r="J861" s="128"/>
      <c r="K861" s="128"/>
      <c r="L861" s="128"/>
      <c r="M861" s="128"/>
      <c r="N861" s="128"/>
      <c r="AE861" s="128"/>
      <c r="AN861" s="128"/>
      <c r="AO861" s="128"/>
      <c r="AP861" s="128"/>
      <c r="AQ861" s="128"/>
      <c r="AR861" s="128"/>
      <c r="AS861" s="128"/>
      <c r="AT861" s="128"/>
      <c r="AU861" s="128"/>
      <c r="AV861" s="128"/>
      <c r="AW861" s="128"/>
      <c r="AY861" s="128"/>
      <c r="AZ861" s="176"/>
      <c r="BA861" s="128"/>
      <c r="BB861" s="128"/>
      <c r="BD861" s="128"/>
      <c r="BE861" s="128"/>
      <c r="BF861" s="128"/>
      <c r="BG861" s="128"/>
      <c r="BI861" s="128"/>
      <c r="BJ861" s="128"/>
      <c r="BK861" s="128"/>
      <c r="BL861" s="128"/>
      <c r="BM861" s="128"/>
      <c r="BN861" s="128"/>
    </row>
    <row r="862" spans="1:66">
      <c r="A862" s="128"/>
      <c r="B862" s="128"/>
      <c r="C862" s="128"/>
      <c r="D862" s="128"/>
      <c r="E862" s="128"/>
      <c r="F862" s="128"/>
      <c r="G862" s="128"/>
      <c r="H862" s="128"/>
      <c r="I862" s="128"/>
      <c r="J862" s="128"/>
      <c r="K862" s="128"/>
      <c r="L862" s="128"/>
      <c r="M862" s="128"/>
      <c r="N862" s="128"/>
      <c r="AE862" s="128"/>
      <c r="AN862" s="128"/>
      <c r="AO862" s="128"/>
      <c r="AP862" s="128"/>
      <c r="AQ862" s="128"/>
      <c r="AR862" s="128"/>
      <c r="AS862" s="128"/>
      <c r="AT862" s="128"/>
      <c r="AU862" s="128"/>
      <c r="AV862" s="128"/>
      <c r="AW862" s="128"/>
      <c r="AY862" s="128"/>
      <c r="AZ862" s="176"/>
      <c r="BA862" s="128"/>
      <c r="BB862" s="128"/>
      <c r="BD862" s="128"/>
      <c r="BE862" s="128"/>
      <c r="BF862" s="128"/>
      <c r="BG862" s="128"/>
      <c r="BI862" s="128"/>
      <c r="BJ862" s="128"/>
      <c r="BK862" s="128"/>
      <c r="BL862" s="128"/>
      <c r="BM862" s="128"/>
      <c r="BN862" s="128"/>
    </row>
    <row r="863" spans="1:66">
      <c r="A863" s="128"/>
      <c r="B863" s="128"/>
      <c r="C863" s="128"/>
      <c r="D863" s="128"/>
      <c r="E863" s="128"/>
      <c r="F863" s="128"/>
      <c r="G863" s="128"/>
      <c r="H863" s="128"/>
      <c r="I863" s="128"/>
      <c r="J863" s="128"/>
      <c r="K863" s="128"/>
      <c r="L863" s="128"/>
      <c r="M863" s="128"/>
      <c r="N863" s="128"/>
      <c r="AE863" s="128"/>
      <c r="AN863" s="128"/>
      <c r="AO863" s="128"/>
      <c r="AP863" s="128"/>
      <c r="AQ863" s="128"/>
      <c r="AR863" s="128"/>
      <c r="AS863" s="128"/>
      <c r="AT863" s="128"/>
      <c r="AU863" s="128"/>
      <c r="AV863" s="128"/>
      <c r="AW863" s="128"/>
      <c r="AY863" s="128"/>
      <c r="AZ863" s="176"/>
      <c r="BA863" s="128"/>
      <c r="BB863" s="128"/>
      <c r="BD863" s="128"/>
      <c r="BE863" s="128"/>
      <c r="BF863" s="128"/>
      <c r="BG863" s="128"/>
      <c r="BI863" s="128"/>
      <c r="BJ863" s="128"/>
      <c r="BK863" s="128"/>
      <c r="BL863" s="128"/>
      <c r="BM863" s="128"/>
      <c r="BN863" s="128"/>
    </row>
    <row r="864" spans="1:66">
      <c r="A864" s="128"/>
      <c r="B864" s="128"/>
      <c r="C864" s="128"/>
      <c r="D864" s="128"/>
      <c r="E864" s="128"/>
      <c r="F864" s="128"/>
      <c r="G864" s="128"/>
      <c r="H864" s="128"/>
      <c r="I864" s="128"/>
      <c r="J864" s="128"/>
      <c r="K864" s="128"/>
      <c r="L864" s="128"/>
      <c r="M864" s="128"/>
      <c r="N864" s="128"/>
      <c r="AE864" s="128"/>
      <c r="AN864" s="128"/>
      <c r="AO864" s="128"/>
      <c r="AP864" s="128"/>
      <c r="AQ864" s="128"/>
      <c r="AR864" s="128"/>
      <c r="AS864" s="128"/>
      <c r="AT864" s="128"/>
      <c r="AU864" s="128"/>
      <c r="AV864" s="128"/>
      <c r="AW864" s="128"/>
      <c r="AY864" s="128"/>
      <c r="AZ864" s="176"/>
      <c r="BA864" s="128"/>
      <c r="BB864" s="128"/>
      <c r="BD864" s="128"/>
      <c r="BE864" s="128"/>
      <c r="BF864" s="128"/>
      <c r="BG864" s="128"/>
      <c r="BI864" s="128"/>
      <c r="BJ864" s="128"/>
      <c r="BK864" s="128"/>
      <c r="BL864" s="128"/>
      <c r="BM864" s="128"/>
      <c r="BN864" s="128"/>
    </row>
    <row r="865" spans="1:66">
      <c r="A865" s="128"/>
      <c r="B865" s="128"/>
      <c r="C865" s="128"/>
      <c r="D865" s="128"/>
      <c r="E865" s="128"/>
      <c r="F865" s="128"/>
      <c r="G865" s="128"/>
      <c r="H865" s="128"/>
      <c r="I865" s="128"/>
      <c r="J865" s="128"/>
      <c r="K865" s="128"/>
      <c r="L865" s="128"/>
      <c r="M865" s="128"/>
      <c r="N865" s="128"/>
      <c r="AE865" s="128"/>
      <c r="AN865" s="128"/>
      <c r="AO865" s="128"/>
      <c r="AP865" s="128"/>
      <c r="AQ865" s="128"/>
      <c r="AR865" s="128"/>
      <c r="AS865" s="128"/>
      <c r="AT865" s="128"/>
      <c r="AU865" s="128"/>
      <c r="AV865" s="128"/>
      <c r="AW865" s="128"/>
      <c r="AY865" s="128"/>
      <c r="AZ865" s="176"/>
      <c r="BA865" s="128"/>
      <c r="BB865" s="128"/>
      <c r="BD865" s="128"/>
      <c r="BE865" s="128"/>
      <c r="BF865" s="128"/>
      <c r="BG865" s="128"/>
      <c r="BI865" s="128"/>
      <c r="BJ865" s="128"/>
      <c r="BK865" s="128"/>
      <c r="BL865" s="128"/>
      <c r="BM865" s="128"/>
      <c r="BN865" s="128"/>
    </row>
    <row r="866" spans="1:66">
      <c r="A866" s="128"/>
      <c r="B866" s="128"/>
      <c r="C866" s="128"/>
      <c r="D866" s="128"/>
      <c r="E866" s="128"/>
      <c r="F866" s="128"/>
      <c r="G866" s="128"/>
      <c r="H866" s="128"/>
      <c r="I866" s="128"/>
      <c r="J866" s="128"/>
      <c r="K866" s="128"/>
      <c r="L866" s="128"/>
      <c r="M866" s="128"/>
      <c r="N866" s="128"/>
      <c r="AE866" s="128"/>
      <c r="AN866" s="128"/>
      <c r="AO866" s="128"/>
      <c r="AP866" s="128"/>
      <c r="AQ866" s="128"/>
      <c r="AR866" s="128"/>
      <c r="AS866" s="128"/>
      <c r="AT866" s="128"/>
      <c r="AU866" s="128"/>
      <c r="AV866" s="128"/>
      <c r="AW866" s="128"/>
      <c r="AY866" s="128"/>
      <c r="AZ866" s="176"/>
      <c r="BA866" s="128"/>
      <c r="BB866" s="128"/>
      <c r="BD866" s="128"/>
      <c r="BE866" s="128"/>
      <c r="BF866" s="128"/>
      <c r="BG866" s="128"/>
      <c r="BI866" s="128"/>
      <c r="BJ866" s="128"/>
      <c r="BK866" s="128"/>
      <c r="BL866" s="128"/>
      <c r="BM866" s="128"/>
      <c r="BN866" s="128"/>
    </row>
    <row r="867" spans="1:66">
      <c r="A867" s="128"/>
      <c r="B867" s="128"/>
      <c r="C867" s="128"/>
      <c r="D867" s="128"/>
      <c r="E867" s="128"/>
      <c r="F867" s="128"/>
      <c r="G867" s="128"/>
      <c r="H867" s="128"/>
      <c r="I867" s="128"/>
      <c r="J867" s="128"/>
      <c r="K867" s="128"/>
      <c r="L867" s="128"/>
      <c r="M867" s="128"/>
      <c r="N867" s="128"/>
      <c r="AE867" s="128"/>
      <c r="AN867" s="128"/>
      <c r="AO867" s="128"/>
      <c r="AP867" s="128"/>
      <c r="AQ867" s="128"/>
      <c r="AR867" s="128"/>
      <c r="AS867" s="128"/>
      <c r="AT867" s="128"/>
      <c r="AU867" s="128"/>
      <c r="AV867" s="128"/>
      <c r="AW867" s="128"/>
      <c r="AY867" s="128"/>
      <c r="AZ867" s="176"/>
      <c r="BA867" s="128"/>
      <c r="BB867" s="128"/>
      <c r="BD867" s="128"/>
      <c r="BE867" s="128"/>
      <c r="BF867" s="128"/>
      <c r="BG867" s="128"/>
      <c r="BI867" s="128"/>
      <c r="BJ867" s="128"/>
      <c r="BK867" s="128"/>
      <c r="BL867" s="128"/>
      <c r="BM867" s="128"/>
      <c r="BN867" s="128"/>
    </row>
    <row r="868" spans="1:66">
      <c r="A868" s="128"/>
      <c r="B868" s="128"/>
      <c r="C868" s="128"/>
      <c r="D868" s="128"/>
      <c r="E868" s="128"/>
      <c r="F868" s="128"/>
      <c r="G868" s="128"/>
      <c r="H868" s="128"/>
      <c r="I868" s="128"/>
      <c r="J868" s="128"/>
      <c r="K868" s="128"/>
      <c r="L868" s="128"/>
      <c r="M868" s="128"/>
      <c r="N868" s="128"/>
      <c r="AE868" s="128"/>
      <c r="AN868" s="128"/>
      <c r="AO868" s="128"/>
      <c r="AP868" s="128"/>
      <c r="AQ868" s="128"/>
      <c r="AR868" s="128"/>
      <c r="AS868" s="128"/>
      <c r="AT868" s="128"/>
      <c r="AU868" s="128"/>
      <c r="AV868" s="128"/>
      <c r="AW868" s="128"/>
      <c r="AY868" s="128"/>
      <c r="AZ868" s="176"/>
      <c r="BA868" s="128"/>
      <c r="BB868" s="128"/>
      <c r="BD868" s="128"/>
      <c r="BE868" s="128"/>
      <c r="BF868" s="128"/>
      <c r="BG868" s="128"/>
      <c r="BI868" s="128"/>
      <c r="BJ868" s="128"/>
      <c r="BK868" s="128"/>
      <c r="BL868" s="128"/>
      <c r="BM868" s="128"/>
      <c r="BN868" s="128"/>
    </row>
    <row r="869" spans="1:66">
      <c r="A869" s="128"/>
      <c r="B869" s="128"/>
      <c r="C869" s="128"/>
      <c r="D869" s="128"/>
      <c r="E869" s="128"/>
      <c r="F869" s="128"/>
      <c r="G869" s="128"/>
      <c r="H869" s="128"/>
      <c r="I869" s="128"/>
      <c r="J869" s="128"/>
      <c r="K869" s="128"/>
      <c r="L869" s="128"/>
      <c r="M869" s="128"/>
      <c r="N869" s="128"/>
      <c r="AE869" s="128"/>
      <c r="AN869" s="128"/>
      <c r="AO869" s="128"/>
      <c r="AP869" s="128"/>
      <c r="AQ869" s="128"/>
      <c r="AR869" s="128"/>
      <c r="AS869" s="128"/>
      <c r="AT869" s="128"/>
      <c r="AU869" s="128"/>
      <c r="AV869" s="128"/>
      <c r="AW869" s="128"/>
      <c r="AY869" s="128"/>
      <c r="AZ869" s="176"/>
      <c r="BA869" s="128"/>
      <c r="BB869" s="128"/>
      <c r="BD869" s="128"/>
      <c r="BE869" s="128"/>
      <c r="BF869" s="128"/>
      <c r="BG869" s="128"/>
      <c r="BI869" s="128"/>
      <c r="BJ869" s="128"/>
      <c r="BK869" s="128"/>
      <c r="BL869" s="128"/>
      <c r="BM869" s="128"/>
      <c r="BN869" s="128"/>
    </row>
    <row r="870" spans="1:66">
      <c r="A870" s="128"/>
      <c r="B870" s="128"/>
      <c r="C870" s="128"/>
      <c r="D870" s="128"/>
      <c r="E870" s="128"/>
      <c r="F870" s="128"/>
      <c r="G870" s="128"/>
      <c r="H870" s="128"/>
      <c r="I870" s="128"/>
      <c r="J870" s="128"/>
      <c r="K870" s="128"/>
      <c r="L870" s="128"/>
      <c r="M870" s="128"/>
      <c r="N870" s="128"/>
      <c r="AE870" s="128"/>
      <c r="AN870" s="128"/>
      <c r="AO870" s="128"/>
      <c r="AP870" s="128"/>
      <c r="AQ870" s="128"/>
      <c r="AR870" s="128"/>
      <c r="AS870" s="128"/>
      <c r="AT870" s="128"/>
      <c r="AU870" s="128"/>
      <c r="AV870" s="128"/>
      <c r="AW870" s="128"/>
      <c r="AY870" s="128"/>
      <c r="AZ870" s="176"/>
      <c r="BA870" s="128"/>
      <c r="BB870" s="128"/>
      <c r="BD870" s="128"/>
      <c r="BE870" s="128"/>
      <c r="BF870" s="128"/>
      <c r="BG870" s="128"/>
      <c r="BI870" s="128"/>
      <c r="BJ870" s="128"/>
      <c r="BK870" s="128"/>
      <c r="BL870" s="128"/>
      <c r="BM870" s="128"/>
      <c r="BN870" s="128"/>
    </row>
    <row r="871" spans="1:66">
      <c r="A871" s="128"/>
      <c r="B871" s="128"/>
      <c r="C871" s="128"/>
      <c r="D871" s="128"/>
      <c r="E871" s="128"/>
      <c r="F871" s="128"/>
      <c r="G871" s="128"/>
      <c r="H871" s="128"/>
      <c r="I871" s="128"/>
      <c r="J871" s="128"/>
      <c r="K871" s="128"/>
      <c r="L871" s="128"/>
      <c r="M871" s="128"/>
      <c r="N871" s="128"/>
      <c r="AE871" s="128"/>
      <c r="AN871" s="128"/>
      <c r="AO871" s="128"/>
      <c r="AP871" s="128"/>
      <c r="AQ871" s="128"/>
      <c r="AR871" s="128"/>
      <c r="AS871" s="128"/>
      <c r="AT871" s="128"/>
      <c r="AU871" s="128"/>
      <c r="AV871" s="128"/>
      <c r="AW871" s="128"/>
      <c r="AY871" s="128"/>
      <c r="AZ871" s="176"/>
      <c r="BA871" s="128"/>
      <c r="BB871" s="128"/>
      <c r="BD871" s="128"/>
      <c r="BE871" s="128"/>
      <c r="BF871" s="128"/>
      <c r="BG871" s="128"/>
      <c r="BI871" s="128"/>
      <c r="BJ871" s="128"/>
      <c r="BK871" s="128"/>
      <c r="BL871" s="128"/>
      <c r="BM871" s="128"/>
      <c r="BN871" s="128"/>
    </row>
    <row r="872" spans="1:66">
      <c r="A872" s="128"/>
      <c r="B872" s="128"/>
      <c r="C872" s="128"/>
      <c r="D872" s="128"/>
      <c r="E872" s="128"/>
      <c r="F872" s="128"/>
      <c r="G872" s="128"/>
      <c r="H872" s="128"/>
      <c r="I872" s="128"/>
      <c r="J872" s="128"/>
      <c r="K872" s="128"/>
      <c r="L872" s="128"/>
      <c r="M872" s="128"/>
      <c r="N872" s="128"/>
      <c r="AE872" s="128"/>
      <c r="AN872" s="128"/>
      <c r="AO872" s="128"/>
      <c r="AP872" s="128"/>
      <c r="AQ872" s="128"/>
      <c r="AR872" s="128"/>
      <c r="AS872" s="128"/>
      <c r="AT872" s="128"/>
      <c r="AU872" s="128"/>
      <c r="AV872" s="128"/>
      <c r="AW872" s="128"/>
      <c r="AY872" s="128"/>
      <c r="AZ872" s="176"/>
      <c r="BA872" s="128"/>
      <c r="BB872" s="128"/>
      <c r="BD872" s="128"/>
      <c r="BE872" s="128"/>
      <c r="BF872" s="128"/>
      <c r="BG872" s="128"/>
      <c r="BI872" s="128"/>
      <c r="BJ872" s="128"/>
      <c r="BK872" s="128"/>
      <c r="BL872" s="128"/>
      <c r="BM872" s="128"/>
      <c r="BN872" s="128"/>
    </row>
    <row r="873" spans="1:66">
      <c r="A873" s="128"/>
      <c r="B873" s="128"/>
      <c r="C873" s="128"/>
      <c r="D873" s="128"/>
      <c r="E873" s="128"/>
      <c r="F873" s="128"/>
      <c r="G873" s="128"/>
      <c r="H873" s="128"/>
      <c r="I873" s="128"/>
      <c r="J873" s="128"/>
      <c r="K873" s="128"/>
      <c r="L873" s="128"/>
      <c r="M873" s="128"/>
      <c r="N873" s="128"/>
      <c r="AE873" s="128"/>
      <c r="AN873" s="128"/>
      <c r="AO873" s="128"/>
      <c r="AP873" s="128"/>
      <c r="AQ873" s="128"/>
      <c r="AR873" s="128"/>
      <c r="AS873" s="128"/>
      <c r="AT873" s="128"/>
      <c r="AU873" s="128"/>
      <c r="AV873" s="128"/>
      <c r="AW873" s="128"/>
      <c r="AY873" s="128"/>
      <c r="AZ873" s="176"/>
      <c r="BA873" s="128"/>
      <c r="BB873" s="128"/>
      <c r="BD873" s="128"/>
      <c r="BE873" s="128"/>
      <c r="BF873" s="128"/>
      <c r="BG873" s="128"/>
      <c r="BI873" s="128"/>
      <c r="BJ873" s="128"/>
      <c r="BK873" s="128"/>
      <c r="BL873" s="128"/>
      <c r="BM873" s="128"/>
      <c r="BN873" s="128"/>
    </row>
    <row r="874" spans="1:66">
      <c r="A874" s="128"/>
      <c r="B874" s="128"/>
      <c r="C874" s="128"/>
      <c r="D874" s="128"/>
      <c r="E874" s="128"/>
      <c r="F874" s="128"/>
      <c r="G874" s="128"/>
      <c r="H874" s="128"/>
      <c r="I874" s="128"/>
      <c r="J874" s="128"/>
      <c r="K874" s="128"/>
      <c r="L874" s="128"/>
      <c r="M874" s="128"/>
      <c r="N874" s="128"/>
      <c r="AE874" s="128"/>
      <c r="AN874" s="128"/>
      <c r="AO874" s="128"/>
      <c r="AP874" s="128"/>
      <c r="AQ874" s="128"/>
      <c r="AR874" s="128"/>
      <c r="AS874" s="128"/>
      <c r="AT874" s="128"/>
      <c r="AU874" s="128"/>
      <c r="AV874" s="128"/>
      <c r="AW874" s="128"/>
      <c r="AY874" s="128"/>
      <c r="AZ874" s="176"/>
      <c r="BA874" s="128"/>
      <c r="BB874" s="128"/>
      <c r="BD874" s="128"/>
      <c r="BE874" s="128"/>
      <c r="BF874" s="128"/>
      <c r="BG874" s="128"/>
      <c r="BI874" s="128"/>
      <c r="BJ874" s="128"/>
      <c r="BK874" s="128"/>
      <c r="BL874" s="128"/>
      <c r="BM874" s="128"/>
      <c r="BN874" s="128"/>
    </row>
    <row r="875" spans="1:66">
      <c r="A875" s="128"/>
      <c r="B875" s="128"/>
      <c r="C875" s="128"/>
      <c r="D875" s="128"/>
      <c r="E875" s="128"/>
      <c r="F875" s="128"/>
      <c r="G875" s="128"/>
      <c r="H875" s="128"/>
      <c r="I875" s="128"/>
      <c r="J875" s="128"/>
      <c r="K875" s="128"/>
      <c r="L875" s="128"/>
      <c r="M875" s="128"/>
      <c r="N875" s="128"/>
      <c r="AE875" s="128"/>
      <c r="AN875" s="128"/>
      <c r="AO875" s="128"/>
      <c r="AP875" s="128"/>
      <c r="AQ875" s="128"/>
      <c r="AR875" s="128"/>
      <c r="AS875" s="128"/>
      <c r="AT875" s="128"/>
      <c r="AU875" s="128"/>
      <c r="AV875" s="128"/>
      <c r="AW875" s="128"/>
      <c r="AY875" s="128"/>
      <c r="AZ875" s="176"/>
      <c r="BA875" s="128"/>
      <c r="BB875" s="128"/>
      <c r="BD875" s="128"/>
      <c r="BE875" s="128"/>
      <c r="BF875" s="128"/>
      <c r="BG875" s="128"/>
      <c r="BI875" s="128"/>
      <c r="BJ875" s="128"/>
      <c r="BK875" s="128"/>
      <c r="BL875" s="128"/>
      <c r="BM875" s="128"/>
      <c r="BN875" s="128"/>
    </row>
    <row r="876" spans="1:66">
      <c r="A876" s="128"/>
      <c r="B876" s="128"/>
      <c r="C876" s="128"/>
      <c r="D876" s="128"/>
      <c r="E876" s="128"/>
      <c r="F876" s="128"/>
      <c r="G876" s="128"/>
      <c r="H876" s="128"/>
      <c r="I876" s="128"/>
      <c r="J876" s="128"/>
      <c r="K876" s="128"/>
      <c r="L876" s="128"/>
      <c r="M876" s="128"/>
      <c r="N876" s="128"/>
      <c r="AE876" s="128"/>
      <c r="AN876" s="128"/>
      <c r="AO876" s="128"/>
      <c r="AP876" s="128"/>
      <c r="AQ876" s="128"/>
      <c r="AR876" s="128"/>
      <c r="AS876" s="128"/>
      <c r="AT876" s="128"/>
      <c r="AU876" s="128"/>
      <c r="AV876" s="128"/>
      <c r="AW876" s="128"/>
      <c r="AY876" s="128"/>
      <c r="AZ876" s="176"/>
      <c r="BA876" s="128"/>
      <c r="BB876" s="128"/>
      <c r="BD876" s="128"/>
      <c r="BE876" s="128"/>
      <c r="BF876" s="128"/>
      <c r="BG876" s="128"/>
      <c r="BI876" s="128"/>
      <c r="BJ876" s="128"/>
      <c r="BK876" s="128"/>
      <c r="BL876" s="128"/>
      <c r="BM876" s="128"/>
      <c r="BN876" s="128"/>
    </row>
    <row r="877" spans="1:66">
      <c r="A877" s="128"/>
      <c r="B877" s="128"/>
      <c r="C877" s="128"/>
      <c r="D877" s="128"/>
      <c r="E877" s="128"/>
      <c r="F877" s="128"/>
      <c r="G877" s="128"/>
      <c r="H877" s="128"/>
      <c r="I877" s="128"/>
      <c r="J877" s="128"/>
      <c r="K877" s="128"/>
      <c r="L877" s="128"/>
      <c r="M877" s="128"/>
      <c r="N877" s="128"/>
      <c r="AE877" s="128"/>
      <c r="AN877" s="128"/>
      <c r="AO877" s="128"/>
      <c r="AP877" s="128"/>
      <c r="AQ877" s="128"/>
      <c r="AR877" s="128"/>
      <c r="AS877" s="128"/>
      <c r="AT877" s="128"/>
      <c r="AU877" s="128"/>
      <c r="AV877" s="128"/>
      <c r="AW877" s="128"/>
      <c r="AY877" s="128"/>
      <c r="AZ877" s="176"/>
      <c r="BA877" s="128"/>
      <c r="BB877" s="128"/>
      <c r="BD877" s="128"/>
      <c r="BE877" s="128"/>
      <c r="BF877" s="128"/>
      <c r="BG877" s="128"/>
      <c r="BI877" s="128"/>
      <c r="BJ877" s="128"/>
      <c r="BK877" s="128"/>
      <c r="BL877" s="128"/>
      <c r="BM877" s="128"/>
      <c r="BN877" s="128"/>
    </row>
    <row r="878" spans="1:66">
      <c r="A878" s="128"/>
      <c r="B878" s="128"/>
      <c r="C878" s="128"/>
      <c r="D878" s="128"/>
      <c r="E878" s="128"/>
      <c r="F878" s="128"/>
      <c r="G878" s="128"/>
      <c r="H878" s="128"/>
      <c r="I878" s="128"/>
      <c r="J878" s="128"/>
      <c r="K878" s="128"/>
      <c r="L878" s="128"/>
      <c r="M878" s="128"/>
      <c r="N878" s="128"/>
      <c r="AE878" s="128"/>
      <c r="AN878" s="128"/>
      <c r="AO878" s="128"/>
      <c r="AP878" s="128"/>
      <c r="AQ878" s="128"/>
      <c r="AR878" s="128"/>
      <c r="AS878" s="128"/>
      <c r="AT878" s="128"/>
      <c r="AU878" s="128"/>
      <c r="AV878" s="128"/>
      <c r="AW878" s="128"/>
      <c r="AY878" s="128"/>
      <c r="AZ878" s="176"/>
      <c r="BA878" s="128"/>
      <c r="BB878" s="128"/>
      <c r="BD878" s="128"/>
      <c r="BE878" s="128"/>
      <c r="BF878" s="128"/>
      <c r="BG878" s="128"/>
      <c r="BI878" s="128"/>
      <c r="BJ878" s="128"/>
      <c r="BK878" s="128"/>
      <c r="BL878" s="128"/>
      <c r="BM878" s="128"/>
      <c r="BN878" s="128"/>
    </row>
    <row r="879" spans="1:66">
      <c r="A879" s="128"/>
      <c r="B879" s="128"/>
      <c r="C879" s="128"/>
      <c r="D879" s="128"/>
      <c r="E879" s="128"/>
      <c r="F879" s="128"/>
      <c r="G879" s="128"/>
      <c r="H879" s="128"/>
      <c r="I879" s="128"/>
      <c r="J879" s="128"/>
      <c r="K879" s="128"/>
      <c r="L879" s="128"/>
      <c r="M879" s="128"/>
      <c r="N879" s="128"/>
      <c r="AE879" s="128"/>
      <c r="AN879" s="128"/>
      <c r="AO879" s="128"/>
      <c r="AP879" s="128"/>
      <c r="AQ879" s="128"/>
      <c r="AR879" s="128"/>
      <c r="AS879" s="128"/>
      <c r="AT879" s="128"/>
      <c r="AU879" s="128"/>
      <c r="AV879" s="128"/>
      <c r="AW879" s="128"/>
      <c r="AY879" s="128"/>
      <c r="AZ879" s="176"/>
      <c r="BA879" s="128"/>
      <c r="BB879" s="128"/>
      <c r="BD879" s="128"/>
      <c r="BE879" s="128"/>
      <c r="BF879" s="128"/>
      <c r="BG879" s="128"/>
      <c r="BI879" s="128"/>
      <c r="BJ879" s="128"/>
      <c r="BK879" s="128"/>
      <c r="BL879" s="128"/>
      <c r="BM879" s="128"/>
      <c r="BN879" s="128"/>
    </row>
    <row r="880" spans="1:66">
      <c r="A880" s="128"/>
      <c r="B880" s="128"/>
      <c r="C880" s="128"/>
      <c r="D880" s="128"/>
      <c r="E880" s="128"/>
      <c r="F880" s="128"/>
      <c r="G880" s="128"/>
      <c r="H880" s="128"/>
      <c r="I880" s="128"/>
      <c r="J880" s="128"/>
      <c r="K880" s="128"/>
      <c r="L880" s="128"/>
      <c r="M880" s="128"/>
      <c r="N880" s="128"/>
      <c r="AE880" s="128"/>
      <c r="AN880" s="128"/>
      <c r="AO880" s="128"/>
      <c r="AP880" s="128"/>
      <c r="AQ880" s="128"/>
      <c r="AR880" s="128"/>
      <c r="AS880" s="128"/>
      <c r="AT880" s="128"/>
      <c r="AU880" s="128"/>
      <c r="AV880" s="128"/>
      <c r="AW880" s="128"/>
      <c r="AY880" s="128"/>
      <c r="AZ880" s="176"/>
      <c r="BA880" s="128"/>
      <c r="BB880" s="128"/>
      <c r="BD880" s="128"/>
      <c r="BE880" s="128"/>
      <c r="BF880" s="128"/>
      <c r="BG880" s="128"/>
      <c r="BI880" s="128"/>
      <c r="BJ880" s="128"/>
      <c r="BK880" s="128"/>
      <c r="BL880" s="128"/>
      <c r="BM880" s="128"/>
      <c r="BN880" s="128"/>
    </row>
    <row r="881" spans="1:66">
      <c r="A881" s="128"/>
      <c r="B881" s="128"/>
      <c r="C881" s="128"/>
      <c r="D881" s="128"/>
      <c r="E881" s="128"/>
      <c r="F881" s="128"/>
      <c r="G881" s="128"/>
      <c r="H881" s="128"/>
      <c r="I881" s="128"/>
      <c r="J881" s="128"/>
      <c r="K881" s="128"/>
      <c r="L881" s="128"/>
      <c r="M881" s="128"/>
      <c r="N881" s="128"/>
      <c r="AE881" s="128"/>
      <c r="AN881" s="128"/>
      <c r="AO881" s="128"/>
      <c r="AP881" s="128"/>
      <c r="AQ881" s="128"/>
      <c r="AR881" s="128"/>
      <c r="AS881" s="128"/>
      <c r="AT881" s="128"/>
      <c r="AU881" s="128"/>
      <c r="AV881" s="128"/>
      <c r="AW881" s="128"/>
      <c r="AY881" s="128"/>
      <c r="AZ881" s="176"/>
      <c r="BA881" s="128"/>
      <c r="BB881" s="128"/>
      <c r="BD881" s="128"/>
      <c r="BE881" s="128"/>
      <c r="BF881" s="128"/>
      <c r="BG881" s="128"/>
      <c r="BI881" s="128"/>
      <c r="BJ881" s="128"/>
      <c r="BK881" s="128"/>
      <c r="BL881" s="128"/>
      <c r="BM881" s="128"/>
      <c r="BN881" s="128"/>
    </row>
    <row r="882" spans="1:66">
      <c r="A882" s="128"/>
      <c r="B882" s="128"/>
      <c r="C882" s="128"/>
      <c r="D882" s="128"/>
      <c r="E882" s="128"/>
      <c r="F882" s="128"/>
      <c r="G882" s="128"/>
      <c r="H882" s="128"/>
      <c r="I882" s="128"/>
      <c r="J882" s="128"/>
      <c r="K882" s="128"/>
      <c r="L882" s="128"/>
      <c r="M882" s="128"/>
      <c r="N882" s="128"/>
      <c r="AE882" s="128"/>
      <c r="AN882" s="128"/>
      <c r="AO882" s="128"/>
      <c r="AP882" s="128"/>
      <c r="AQ882" s="128"/>
      <c r="AR882" s="128"/>
      <c r="AS882" s="128"/>
      <c r="AT882" s="128"/>
      <c r="AU882" s="128"/>
      <c r="AV882" s="128"/>
      <c r="AW882" s="128"/>
      <c r="AY882" s="128"/>
      <c r="AZ882" s="176"/>
      <c r="BA882" s="128"/>
      <c r="BB882" s="128"/>
      <c r="BD882" s="128"/>
      <c r="BE882" s="128"/>
      <c r="BF882" s="128"/>
      <c r="BG882" s="128"/>
      <c r="BI882" s="128"/>
      <c r="BJ882" s="128"/>
      <c r="BK882" s="128"/>
      <c r="BL882" s="128"/>
      <c r="BM882" s="128"/>
      <c r="BN882" s="128"/>
    </row>
    <row r="883" spans="1:66">
      <c r="A883" s="128"/>
      <c r="B883" s="128"/>
      <c r="C883" s="128"/>
      <c r="D883" s="128"/>
      <c r="E883" s="128"/>
      <c r="F883" s="128"/>
      <c r="G883" s="128"/>
      <c r="H883" s="128"/>
      <c r="I883" s="128"/>
      <c r="J883" s="128"/>
      <c r="K883" s="128"/>
      <c r="L883" s="128"/>
      <c r="M883" s="128"/>
      <c r="N883" s="128"/>
      <c r="AE883" s="128"/>
      <c r="AN883" s="128"/>
      <c r="AO883" s="128"/>
      <c r="AP883" s="128"/>
      <c r="AQ883" s="128"/>
      <c r="AR883" s="128"/>
      <c r="AS883" s="128"/>
      <c r="AT883" s="128"/>
      <c r="AU883" s="128"/>
      <c r="AV883" s="128"/>
      <c r="AW883" s="128"/>
      <c r="AY883" s="128"/>
      <c r="AZ883" s="176"/>
      <c r="BA883" s="128"/>
      <c r="BB883" s="128"/>
      <c r="BD883" s="128"/>
      <c r="BE883" s="128"/>
      <c r="BF883" s="128"/>
      <c r="BG883" s="128"/>
      <c r="BI883" s="128"/>
      <c r="BJ883" s="128"/>
      <c r="BK883" s="128"/>
      <c r="BL883" s="128"/>
      <c r="BM883" s="128"/>
      <c r="BN883" s="128"/>
    </row>
    <row r="884" spans="1:66">
      <c r="A884" s="128"/>
      <c r="B884" s="128"/>
      <c r="C884" s="128"/>
      <c r="D884" s="128"/>
      <c r="E884" s="128"/>
      <c r="F884" s="128"/>
      <c r="G884" s="128"/>
      <c r="H884" s="128"/>
      <c r="I884" s="128"/>
      <c r="J884" s="128"/>
      <c r="K884" s="128"/>
      <c r="L884" s="128"/>
      <c r="M884" s="128"/>
      <c r="N884" s="128"/>
      <c r="AE884" s="128"/>
      <c r="AN884" s="128"/>
      <c r="AO884" s="128"/>
      <c r="AP884" s="128"/>
      <c r="AQ884" s="128"/>
      <c r="AR884" s="128"/>
      <c r="AS884" s="128"/>
      <c r="AT884" s="128"/>
      <c r="AU884" s="128"/>
      <c r="AV884" s="128"/>
      <c r="AW884" s="128"/>
      <c r="AY884" s="128"/>
      <c r="AZ884" s="176"/>
      <c r="BA884" s="128"/>
      <c r="BB884" s="128"/>
      <c r="BD884" s="128"/>
      <c r="BE884" s="128"/>
      <c r="BF884" s="128"/>
      <c r="BG884" s="128"/>
      <c r="BI884" s="128"/>
      <c r="BJ884" s="128"/>
      <c r="BK884" s="128"/>
      <c r="BL884" s="128"/>
      <c r="BM884" s="128"/>
      <c r="BN884" s="128"/>
    </row>
    <row r="885" spans="1:66">
      <c r="A885" s="128"/>
      <c r="B885" s="128"/>
      <c r="C885" s="128"/>
      <c r="D885" s="128"/>
      <c r="E885" s="128"/>
      <c r="F885" s="128"/>
      <c r="G885" s="128"/>
      <c r="H885" s="128"/>
      <c r="I885" s="128"/>
      <c r="J885" s="128"/>
      <c r="K885" s="128"/>
      <c r="L885" s="128"/>
      <c r="M885" s="128"/>
      <c r="N885" s="128"/>
      <c r="AE885" s="128"/>
      <c r="AN885" s="128"/>
      <c r="AO885" s="128"/>
      <c r="AP885" s="128"/>
      <c r="AQ885" s="128"/>
      <c r="AR885" s="128"/>
      <c r="AS885" s="128"/>
      <c r="AT885" s="128"/>
      <c r="AU885" s="128"/>
      <c r="AV885" s="128"/>
      <c r="AW885" s="128"/>
      <c r="AY885" s="128"/>
      <c r="AZ885" s="176"/>
      <c r="BA885" s="128"/>
      <c r="BB885" s="128"/>
      <c r="BD885" s="128"/>
      <c r="BE885" s="128"/>
      <c r="BF885" s="128"/>
      <c r="BG885" s="128"/>
      <c r="BI885" s="128"/>
      <c r="BJ885" s="128"/>
      <c r="BK885" s="128"/>
      <c r="BL885" s="128"/>
      <c r="BM885" s="128"/>
      <c r="BN885" s="128"/>
    </row>
    <row r="886" spans="1:66">
      <c r="A886" s="128"/>
      <c r="B886" s="128"/>
      <c r="C886" s="128"/>
      <c r="D886" s="128"/>
      <c r="E886" s="128"/>
      <c r="F886" s="128"/>
      <c r="G886" s="128"/>
      <c r="H886" s="128"/>
      <c r="I886" s="128"/>
      <c r="J886" s="128"/>
      <c r="K886" s="128"/>
      <c r="L886" s="128"/>
      <c r="M886" s="128"/>
      <c r="N886" s="128"/>
      <c r="AE886" s="128"/>
      <c r="AN886" s="128"/>
      <c r="AO886" s="128"/>
      <c r="AP886" s="128"/>
      <c r="AQ886" s="128"/>
      <c r="AR886" s="128"/>
      <c r="AS886" s="128"/>
      <c r="AT886" s="128"/>
      <c r="AU886" s="128"/>
      <c r="AV886" s="128"/>
      <c r="AW886" s="128"/>
      <c r="AY886" s="128"/>
      <c r="AZ886" s="176"/>
      <c r="BA886" s="128"/>
      <c r="BB886" s="128"/>
      <c r="BD886" s="128"/>
      <c r="BE886" s="128"/>
      <c r="BF886" s="128"/>
      <c r="BG886" s="128"/>
      <c r="BI886" s="128"/>
      <c r="BJ886" s="128"/>
      <c r="BK886" s="128"/>
      <c r="BL886" s="128"/>
      <c r="BM886" s="128"/>
      <c r="BN886" s="128"/>
    </row>
    <row r="887" spans="1:66">
      <c r="A887" s="128"/>
      <c r="B887" s="128"/>
      <c r="C887" s="128"/>
      <c r="D887" s="128"/>
      <c r="E887" s="128"/>
      <c r="F887" s="128"/>
      <c r="G887" s="128"/>
      <c r="H887" s="128"/>
      <c r="I887" s="128"/>
      <c r="J887" s="128"/>
      <c r="K887" s="128"/>
      <c r="L887" s="128"/>
      <c r="M887" s="128"/>
      <c r="N887" s="128"/>
      <c r="AE887" s="128"/>
      <c r="AN887" s="128"/>
      <c r="AO887" s="128"/>
      <c r="AP887" s="128"/>
      <c r="AQ887" s="128"/>
      <c r="AR887" s="128"/>
      <c r="AS887" s="128"/>
      <c r="AT887" s="128"/>
      <c r="AU887" s="128"/>
      <c r="AV887" s="128"/>
      <c r="AW887" s="128"/>
      <c r="AY887" s="128"/>
      <c r="AZ887" s="176"/>
      <c r="BA887" s="128"/>
      <c r="BB887" s="128"/>
      <c r="BD887" s="128"/>
      <c r="BE887" s="128"/>
      <c r="BF887" s="128"/>
      <c r="BG887" s="128"/>
      <c r="BI887" s="128"/>
      <c r="BJ887" s="128"/>
      <c r="BK887" s="128"/>
      <c r="BL887" s="128"/>
      <c r="BM887" s="128"/>
      <c r="BN887" s="128"/>
    </row>
    <row r="888" spans="1:66">
      <c r="A888" s="128"/>
      <c r="B888" s="128"/>
      <c r="C888" s="128"/>
      <c r="D888" s="128"/>
      <c r="E888" s="128"/>
      <c r="F888" s="128"/>
      <c r="G888" s="128"/>
      <c r="H888" s="128"/>
      <c r="I888" s="128"/>
      <c r="J888" s="128"/>
      <c r="K888" s="128"/>
      <c r="L888" s="128"/>
      <c r="M888" s="128"/>
      <c r="N888" s="128"/>
      <c r="AE888" s="128"/>
      <c r="AN888" s="128"/>
      <c r="AO888" s="128"/>
      <c r="AP888" s="128"/>
      <c r="AQ888" s="128"/>
      <c r="AR888" s="128"/>
      <c r="AS888" s="128"/>
      <c r="AT888" s="128"/>
      <c r="AU888" s="128"/>
      <c r="AV888" s="128"/>
      <c r="AW888" s="128"/>
      <c r="AY888" s="128"/>
      <c r="AZ888" s="176"/>
      <c r="BA888" s="128"/>
      <c r="BB888" s="128"/>
      <c r="BD888" s="128"/>
      <c r="BE888" s="128"/>
      <c r="BF888" s="128"/>
      <c r="BG888" s="128"/>
      <c r="BI888" s="128"/>
      <c r="BJ888" s="128"/>
      <c r="BK888" s="128"/>
      <c r="BL888" s="128"/>
      <c r="BM888" s="128"/>
      <c r="BN888" s="128"/>
    </row>
    <row r="889" spans="1:66">
      <c r="A889" s="128"/>
      <c r="B889" s="128"/>
      <c r="C889" s="128"/>
      <c r="D889" s="128"/>
      <c r="E889" s="128"/>
      <c r="F889" s="128"/>
      <c r="G889" s="128"/>
      <c r="H889" s="128"/>
      <c r="I889" s="128"/>
      <c r="J889" s="128"/>
      <c r="K889" s="128"/>
      <c r="L889" s="128"/>
      <c r="M889" s="128"/>
      <c r="N889" s="128"/>
      <c r="AE889" s="128"/>
      <c r="AN889" s="128"/>
      <c r="AO889" s="128"/>
      <c r="AP889" s="128"/>
      <c r="AQ889" s="128"/>
      <c r="AR889" s="128"/>
      <c r="AS889" s="128"/>
      <c r="AT889" s="128"/>
      <c r="AU889" s="128"/>
      <c r="AV889" s="128"/>
      <c r="AW889" s="128"/>
      <c r="AY889" s="128"/>
      <c r="AZ889" s="176"/>
      <c r="BA889" s="128"/>
      <c r="BB889" s="128"/>
      <c r="BD889" s="128"/>
      <c r="BE889" s="128"/>
      <c r="BF889" s="128"/>
      <c r="BG889" s="128"/>
      <c r="BI889" s="128"/>
      <c r="BJ889" s="128"/>
      <c r="BK889" s="128"/>
      <c r="BL889" s="128"/>
      <c r="BM889" s="128"/>
      <c r="BN889" s="128"/>
    </row>
    <row r="890" spans="1:66">
      <c r="A890" s="128"/>
      <c r="B890" s="128"/>
      <c r="C890" s="128"/>
      <c r="D890" s="128"/>
      <c r="E890" s="128"/>
      <c r="F890" s="128"/>
      <c r="G890" s="128"/>
      <c r="H890" s="128"/>
      <c r="I890" s="128"/>
      <c r="J890" s="128"/>
      <c r="K890" s="128"/>
      <c r="L890" s="128"/>
      <c r="M890" s="128"/>
      <c r="N890" s="128"/>
      <c r="AE890" s="128"/>
      <c r="AN890" s="128"/>
      <c r="AO890" s="128"/>
      <c r="AP890" s="128"/>
      <c r="AQ890" s="128"/>
      <c r="AR890" s="128"/>
      <c r="AS890" s="128"/>
      <c r="AT890" s="128"/>
      <c r="AU890" s="128"/>
      <c r="AV890" s="128"/>
      <c r="AW890" s="128"/>
      <c r="AY890" s="128"/>
      <c r="AZ890" s="176"/>
      <c r="BA890" s="128"/>
      <c r="BB890" s="128"/>
      <c r="BD890" s="128"/>
      <c r="BE890" s="128"/>
      <c r="BF890" s="128"/>
      <c r="BG890" s="128"/>
      <c r="BI890" s="128"/>
      <c r="BJ890" s="128"/>
      <c r="BK890" s="128"/>
      <c r="BL890" s="128"/>
      <c r="BM890" s="128"/>
      <c r="BN890" s="128"/>
    </row>
    <row r="891" spans="1:66">
      <c r="A891" s="128"/>
      <c r="B891" s="128"/>
      <c r="C891" s="128"/>
      <c r="D891" s="128"/>
      <c r="E891" s="128"/>
      <c r="F891" s="128"/>
      <c r="G891" s="128"/>
      <c r="H891" s="128"/>
      <c r="I891" s="128"/>
      <c r="J891" s="128"/>
      <c r="K891" s="128"/>
      <c r="L891" s="128"/>
      <c r="M891" s="128"/>
      <c r="N891" s="128"/>
      <c r="AE891" s="128"/>
      <c r="AN891" s="128"/>
      <c r="AO891" s="128"/>
      <c r="AP891" s="128"/>
      <c r="AQ891" s="128"/>
      <c r="AR891" s="128"/>
      <c r="AS891" s="128"/>
      <c r="AT891" s="128"/>
      <c r="AU891" s="128"/>
      <c r="AV891" s="128"/>
      <c r="AW891" s="128"/>
      <c r="AY891" s="128"/>
      <c r="AZ891" s="176"/>
      <c r="BA891" s="128"/>
      <c r="BB891" s="128"/>
      <c r="BD891" s="128"/>
      <c r="BE891" s="128"/>
      <c r="BF891" s="128"/>
      <c r="BG891" s="128"/>
      <c r="BI891" s="128"/>
      <c r="BJ891" s="128"/>
      <c r="BK891" s="128"/>
      <c r="BL891" s="128"/>
      <c r="BM891" s="128"/>
      <c r="BN891" s="128"/>
    </row>
    <row r="892" spans="1:66">
      <c r="A892" s="128"/>
      <c r="B892" s="128"/>
      <c r="C892" s="128"/>
      <c r="D892" s="128"/>
      <c r="E892" s="128"/>
      <c r="F892" s="128"/>
      <c r="G892" s="128"/>
      <c r="H892" s="128"/>
      <c r="I892" s="128"/>
      <c r="J892" s="128"/>
      <c r="K892" s="128"/>
      <c r="L892" s="128"/>
      <c r="M892" s="128"/>
      <c r="N892" s="128"/>
      <c r="AE892" s="128"/>
      <c r="AN892" s="128"/>
      <c r="AO892" s="128"/>
      <c r="AP892" s="128"/>
      <c r="AQ892" s="128"/>
      <c r="AR892" s="128"/>
      <c r="AS892" s="128"/>
      <c r="AT892" s="128"/>
      <c r="AU892" s="128"/>
      <c r="AV892" s="128"/>
      <c r="AW892" s="128"/>
      <c r="AY892" s="128"/>
      <c r="AZ892" s="176"/>
      <c r="BA892" s="128"/>
      <c r="BB892" s="128"/>
      <c r="BD892" s="128"/>
      <c r="BE892" s="128"/>
      <c r="BF892" s="128"/>
      <c r="BG892" s="128"/>
      <c r="BI892" s="128"/>
      <c r="BJ892" s="128"/>
      <c r="BK892" s="128"/>
      <c r="BL892" s="128"/>
      <c r="BM892" s="128"/>
      <c r="BN892" s="128"/>
    </row>
    <row r="893" spans="1:66">
      <c r="A893" s="128"/>
      <c r="B893" s="128"/>
      <c r="C893" s="128"/>
      <c r="D893" s="128"/>
      <c r="E893" s="128"/>
      <c r="F893" s="128"/>
      <c r="G893" s="128"/>
      <c r="H893" s="128"/>
      <c r="I893" s="128"/>
      <c r="J893" s="128"/>
      <c r="K893" s="128"/>
      <c r="L893" s="128"/>
      <c r="M893" s="128"/>
      <c r="N893" s="128"/>
      <c r="AE893" s="128"/>
      <c r="AN893" s="128"/>
      <c r="AO893" s="128"/>
      <c r="AP893" s="128"/>
      <c r="AQ893" s="128"/>
      <c r="AR893" s="128"/>
      <c r="AS893" s="128"/>
      <c r="AT893" s="128"/>
      <c r="AU893" s="128"/>
      <c r="AV893" s="128"/>
      <c r="AW893" s="128"/>
      <c r="AY893" s="128"/>
      <c r="AZ893" s="176"/>
      <c r="BA893" s="128"/>
      <c r="BB893" s="128"/>
      <c r="BD893" s="128"/>
      <c r="BE893" s="128"/>
      <c r="BF893" s="128"/>
      <c r="BG893" s="128"/>
      <c r="BI893" s="128"/>
      <c r="BJ893" s="128"/>
      <c r="BK893" s="128"/>
      <c r="BL893" s="128"/>
      <c r="BM893" s="128"/>
      <c r="BN893" s="128"/>
    </row>
    <row r="894" spans="1:66">
      <c r="A894" s="128"/>
      <c r="B894" s="128"/>
      <c r="C894" s="128"/>
      <c r="D894" s="128"/>
      <c r="E894" s="128"/>
      <c r="F894" s="128"/>
      <c r="G894" s="128"/>
      <c r="H894" s="128"/>
      <c r="I894" s="128"/>
      <c r="J894" s="128"/>
      <c r="K894" s="128"/>
      <c r="L894" s="128"/>
      <c r="M894" s="128"/>
      <c r="N894" s="128"/>
      <c r="AE894" s="128"/>
      <c r="AN894" s="128"/>
      <c r="AO894" s="128"/>
      <c r="AP894" s="128"/>
      <c r="AQ894" s="128"/>
      <c r="AR894" s="128"/>
      <c r="AS894" s="128"/>
      <c r="AT894" s="128"/>
      <c r="AU894" s="128"/>
      <c r="AV894" s="128"/>
      <c r="AW894" s="128"/>
      <c r="AY894" s="128"/>
      <c r="AZ894" s="176"/>
      <c r="BA894" s="128"/>
      <c r="BB894" s="128"/>
      <c r="BD894" s="128"/>
      <c r="BE894" s="128"/>
      <c r="BF894" s="128"/>
      <c r="BG894" s="128"/>
      <c r="BI894" s="128"/>
      <c r="BJ894" s="128"/>
      <c r="BK894" s="128"/>
      <c r="BL894" s="128"/>
      <c r="BM894" s="128"/>
      <c r="BN894" s="128"/>
    </row>
    <row r="895" spans="1:66">
      <c r="A895" s="128"/>
      <c r="B895" s="128"/>
      <c r="C895" s="128"/>
      <c r="D895" s="128"/>
      <c r="E895" s="128"/>
      <c r="F895" s="128"/>
      <c r="G895" s="128"/>
      <c r="H895" s="128"/>
      <c r="I895" s="128"/>
      <c r="J895" s="128"/>
      <c r="K895" s="128"/>
      <c r="L895" s="128"/>
      <c r="M895" s="128"/>
      <c r="N895" s="128"/>
      <c r="AE895" s="128"/>
      <c r="AN895" s="128"/>
      <c r="AO895" s="128"/>
      <c r="AP895" s="128"/>
      <c r="AQ895" s="128"/>
      <c r="AR895" s="128"/>
      <c r="AS895" s="128"/>
      <c r="AT895" s="128"/>
      <c r="AU895" s="128"/>
      <c r="AV895" s="128"/>
      <c r="AW895" s="128"/>
      <c r="AY895" s="128"/>
      <c r="AZ895" s="176"/>
      <c r="BA895" s="128"/>
      <c r="BB895" s="128"/>
      <c r="BD895" s="128"/>
      <c r="BE895" s="128"/>
      <c r="BF895" s="128"/>
      <c r="BG895" s="128"/>
      <c r="BI895" s="128"/>
      <c r="BJ895" s="128"/>
      <c r="BK895" s="128"/>
      <c r="BL895" s="128"/>
      <c r="BM895" s="128"/>
      <c r="BN895" s="128"/>
    </row>
    <row r="896" spans="1:66">
      <c r="A896" s="128"/>
      <c r="B896" s="128"/>
      <c r="C896" s="128"/>
      <c r="D896" s="128"/>
      <c r="E896" s="128"/>
      <c r="F896" s="128"/>
      <c r="G896" s="128"/>
      <c r="H896" s="128"/>
      <c r="I896" s="128"/>
      <c r="J896" s="128"/>
      <c r="K896" s="128"/>
      <c r="L896" s="128"/>
      <c r="M896" s="128"/>
      <c r="N896" s="128"/>
      <c r="AE896" s="128"/>
      <c r="AN896" s="128"/>
      <c r="AO896" s="128"/>
      <c r="AP896" s="128"/>
      <c r="AQ896" s="128"/>
      <c r="AR896" s="128"/>
      <c r="AS896" s="128"/>
      <c r="AT896" s="128"/>
      <c r="AU896" s="128"/>
      <c r="AV896" s="128"/>
      <c r="AW896" s="128"/>
      <c r="AY896" s="128"/>
      <c r="AZ896" s="176"/>
      <c r="BA896" s="128"/>
      <c r="BB896" s="128"/>
      <c r="BD896" s="128"/>
      <c r="BE896" s="128"/>
      <c r="BF896" s="128"/>
      <c r="BG896" s="128"/>
      <c r="BI896" s="128"/>
      <c r="BJ896" s="128"/>
      <c r="BK896" s="128"/>
      <c r="BL896" s="128"/>
      <c r="BM896" s="128"/>
      <c r="BN896" s="128"/>
    </row>
    <row r="897" spans="1:66">
      <c r="A897" s="128"/>
      <c r="B897" s="128"/>
      <c r="C897" s="128"/>
      <c r="D897" s="128"/>
      <c r="E897" s="128"/>
      <c r="F897" s="128"/>
      <c r="G897" s="128"/>
      <c r="H897" s="128"/>
      <c r="I897" s="128"/>
      <c r="J897" s="128"/>
      <c r="K897" s="128"/>
      <c r="L897" s="128"/>
      <c r="M897" s="128"/>
      <c r="N897" s="128"/>
      <c r="AE897" s="128"/>
      <c r="AN897" s="128"/>
      <c r="AO897" s="128"/>
      <c r="AP897" s="128"/>
      <c r="AQ897" s="128"/>
      <c r="AR897" s="128"/>
      <c r="AS897" s="128"/>
      <c r="AT897" s="128"/>
      <c r="AU897" s="128"/>
      <c r="AV897" s="128"/>
      <c r="AW897" s="128"/>
      <c r="AY897" s="128"/>
      <c r="AZ897" s="176"/>
      <c r="BA897" s="128"/>
      <c r="BB897" s="128"/>
      <c r="BD897" s="128"/>
      <c r="BE897" s="128"/>
      <c r="BF897" s="128"/>
      <c r="BG897" s="128"/>
      <c r="BI897" s="128"/>
      <c r="BJ897" s="128"/>
      <c r="BK897" s="128"/>
      <c r="BL897" s="128"/>
      <c r="BM897" s="128"/>
      <c r="BN897" s="128"/>
    </row>
    <row r="898" spans="1:66">
      <c r="A898" s="128"/>
      <c r="B898" s="128"/>
      <c r="C898" s="128"/>
      <c r="D898" s="128"/>
      <c r="E898" s="128"/>
      <c r="F898" s="128"/>
      <c r="G898" s="128"/>
      <c r="H898" s="128"/>
      <c r="I898" s="128"/>
      <c r="J898" s="128"/>
      <c r="K898" s="128"/>
      <c r="L898" s="128"/>
      <c r="M898" s="128"/>
      <c r="N898" s="128"/>
      <c r="AE898" s="128"/>
      <c r="AN898" s="128"/>
      <c r="AO898" s="128"/>
      <c r="AP898" s="128"/>
      <c r="AQ898" s="128"/>
      <c r="AR898" s="128"/>
      <c r="AS898" s="128"/>
      <c r="AT898" s="128"/>
      <c r="AU898" s="128"/>
      <c r="AV898" s="128"/>
      <c r="AW898" s="128"/>
      <c r="AY898" s="128"/>
      <c r="AZ898" s="176"/>
      <c r="BA898" s="128"/>
      <c r="BB898" s="128"/>
      <c r="BD898" s="128"/>
      <c r="BE898" s="128"/>
      <c r="BF898" s="128"/>
      <c r="BG898" s="128"/>
      <c r="BI898" s="128"/>
      <c r="BJ898" s="128"/>
      <c r="BK898" s="128"/>
      <c r="BL898" s="128"/>
      <c r="BM898" s="128"/>
      <c r="BN898" s="128"/>
    </row>
    <row r="899" spans="1:66">
      <c r="A899" s="128"/>
      <c r="B899" s="128"/>
      <c r="C899" s="128"/>
      <c r="D899" s="128"/>
      <c r="E899" s="128"/>
      <c r="F899" s="128"/>
      <c r="G899" s="128"/>
      <c r="H899" s="128"/>
      <c r="I899" s="128"/>
      <c r="J899" s="128"/>
      <c r="K899" s="128"/>
      <c r="L899" s="128"/>
      <c r="M899" s="128"/>
      <c r="N899" s="128"/>
      <c r="AE899" s="128"/>
      <c r="AN899" s="128"/>
      <c r="AO899" s="128"/>
      <c r="AP899" s="128"/>
      <c r="AQ899" s="128"/>
      <c r="AR899" s="128"/>
      <c r="AS899" s="128"/>
      <c r="AT899" s="128"/>
      <c r="AU899" s="128"/>
      <c r="AV899" s="128"/>
      <c r="AW899" s="128"/>
      <c r="AY899" s="128"/>
      <c r="AZ899" s="176"/>
      <c r="BA899" s="128"/>
      <c r="BB899" s="128"/>
      <c r="BD899" s="128"/>
      <c r="BE899" s="128"/>
      <c r="BF899" s="128"/>
      <c r="BG899" s="128"/>
      <c r="BI899" s="128"/>
      <c r="BJ899" s="128"/>
      <c r="BK899" s="128"/>
      <c r="BL899" s="128"/>
      <c r="BM899" s="128"/>
      <c r="BN899" s="128"/>
    </row>
    <row r="900" spans="1:66">
      <c r="A900" s="128"/>
      <c r="B900" s="128"/>
      <c r="C900" s="128"/>
      <c r="D900" s="128"/>
      <c r="E900" s="128"/>
      <c r="F900" s="128"/>
      <c r="G900" s="128"/>
      <c r="H900" s="128"/>
      <c r="I900" s="128"/>
      <c r="J900" s="128"/>
      <c r="K900" s="128"/>
      <c r="L900" s="128"/>
      <c r="M900" s="128"/>
      <c r="N900" s="128"/>
      <c r="AE900" s="128"/>
      <c r="AN900" s="128"/>
      <c r="AO900" s="128"/>
      <c r="AP900" s="128"/>
      <c r="AQ900" s="128"/>
      <c r="AR900" s="128"/>
      <c r="AS900" s="128"/>
      <c r="AT900" s="128"/>
      <c r="AU900" s="128"/>
      <c r="AV900" s="128"/>
      <c r="AW900" s="128"/>
      <c r="AY900" s="128"/>
      <c r="AZ900" s="176"/>
      <c r="BA900" s="128"/>
      <c r="BB900" s="128"/>
      <c r="BD900" s="128"/>
      <c r="BE900" s="128"/>
      <c r="BF900" s="128"/>
      <c r="BG900" s="128"/>
      <c r="BI900" s="128"/>
      <c r="BJ900" s="128"/>
      <c r="BK900" s="128"/>
      <c r="BL900" s="128"/>
      <c r="BM900" s="128"/>
      <c r="BN900" s="128"/>
    </row>
    <row r="901" spans="1:66">
      <c r="A901" s="128"/>
      <c r="B901" s="128"/>
      <c r="C901" s="128"/>
      <c r="D901" s="128"/>
      <c r="E901" s="128"/>
      <c r="F901" s="128"/>
      <c r="G901" s="128"/>
      <c r="H901" s="128"/>
      <c r="I901" s="128"/>
      <c r="J901" s="128"/>
      <c r="K901" s="128"/>
      <c r="L901" s="128"/>
      <c r="M901" s="128"/>
      <c r="N901" s="128"/>
      <c r="AE901" s="128"/>
      <c r="AN901" s="128"/>
      <c r="AO901" s="128"/>
      <c r="AP901" s="128"/>
      <c r="AQ901" s="128"/>
      <c r="AR901" s="128"/>
      <c r="AS901" s="128"/>
      <c r="AT901" s="128"/>
      <c r="AU901" s="128"/>
      <c r="AV901" s="128"/>
      <c r="AW901" s="128"/>
      <c r="AY901" s="128"/>
      <c r="AZ901" s="176"/>
      <c r="BA901" s="128"/>
      <c r="BB901" s="128"/>
      <c r="BD901" s="128"/>
      <c r="BE901" s="128"/>
      <c r="BF901" s="128"/>
      <c r="BG901" s="128"/>
      <c r="BI901" s="128"/>
      <c r="BJ901" s="128"/>
      <c r="BK901" s="128"/>
      <c r="BL901" s="128"/>
      <c r="BM901" s="128"/>
      <c r="BN901" s="128"/>
    </row>
    <row r="902" spans="1:66">
      <c r="A902" s="128"/>
      <c r="B902" s="128"/>
      <c r="C902" s="128"/>
      <c r="D902" s="128"/>
      <c r="E902" s="128"/>
      <c r="F902" s="128"/>
      <c r="G902" s="128"/>
      <c r="H902" s="128"/>
      <c r="I902" s="128"/>
      <c r="J902" s="128"/>
      <c r="K902" s="128"/>
      <c r="L902" s="128"/>
      <c r="M902" s="128"/>
      <c r="N902" s="128"/>
      <c r="AE902" s="128"/>
      <c r="AN902" s="128"/>
      <c r="AO902" s="128"/>
      <c r="AP902" s="128"/>
      <c r="AQ902" s="128"/>
      <c r="AR902" s="128"/>
      <c r="AS902" s="128"/>
      <c r="AT902" s="128"/>
      <c r="AU902" s="128"/>
      <c r="AV902" s="128"/>
      <c r="AW902" s="128"/>
      <c r="AY902" s="128"/>
      <c r="AZ902" s="176"/>
      <c r="BA902" s="128"/>
      <c r="BB902" s="128"/>
      <c r="BD902" s="128"/>
      <c r="BE902" s="128"/>
      <c r="BF902" s="128"/>
      <c r="BG902" s="128"/>
      <c r="BI902" s="128"/>
      <c r="BJ902" s="128"/>
      <c r="BK902" s="128"/>
      <c r="BL902" s="128"/>
      <c r="BM902" s="128"/>
      <c r="BN902" s="128"/>
    </row>
    <row r="903" spans="1:66">
      <c r="A903" s="128"/>
      <c r="B903" s="128"/>
      <c r="C903" s="128"/>
      <c r="D903" s="128"/>
      <c r="E903" s="128"/>
      <c r="F903" s="128"/>
      <c r="G903" s="128"/>
      <c r="H903" s="128"/>
      <c r="I903" s="128"/>
      <c r="J903" s="128"/>
      <c r="K903" s="128"/>
      <c r="L903" s="128"/>
      <c r="M903" s="128"/>
      <c r="N903" s="128"/>
      <c r="AE903" s="128"/>
      <c r="AN903" s="128"/>
      <c r="AO903" s="128"/>
      <c r="AP903" s="128"/>
      <c r="AQ903" s="128"/>
      <c r="AR903" s="128"/>
      <c r="AS903" s="128"/>
      <c r="AT903" s="128"/>
      <c r="AU903" s="128"/>
      <c r="AV903" s="128"/>
      <c r="AW903" s="128"/>
      <c r="AY903" s="128"/>
      <c r="AZ903" s="176"/>
      <c r="BA903" s="128"/>
      <c r="BB903" s="128"/>
      <c r="BD903" s="128"/>
      <c r="BE903" s="128"/>
      <c r="BF903" s="128"/>
      <c r="BG903" s="128"/>
      <c r="BI903" s="128"/>
      <c r="BJ903" s="128"/>
      <c r="BK903" s="128"/>
      <c r="BL903" s="128"/>
      <c r="BM903" s="128"/>
      <c r="BN903" s="128"/>
    </row>
    <row r="904" spans="1:66">
      <c r="A904" s="128"/>
      <c r="B904" s="128"/>
      <c r="C904" s="128"/>
      <c r="D904" s="128"/>
      <c r="E904" s="128"/>
      <c r="F904" s="128"/>
      <c r="G904" s="128"/>
      <c r="H904" s="128"/>
      <c r="I904" s="128"/>
      <c r="J904" s="128"/>
      <c r="K904" s="128"/>
      <c r="L904" s="128"/>
      <c r="M904" s="128"/>
      <c r="N904" s="128"/>
      <c r="AE904" s="128"/>
      <c r="AN904" s="128"/>
      <c r="AO904" s="128"/>
      <c r="AP904" s="128"/>
      <c r="AQ904" s="128"/>
      <c r="AR904" s="128"/>
      <c r="AS904" s="128"/>
      <c r="AT904" s="128"/>
      <c r="AU904" s="128"/>
      <c r="AV904" s="128"/>
      <c r="AW904" s="128"/>
      <c r="AY904" s="128"/>
      <c r="AZ904" s="176"/>
      <c r="BA904" s="128"/>
      <c r="BB904" s="128"/>
      <c r="BD904" s="128"/>
      <c r="BE904" s="128"/>
      <c r="BF904" s="128"/>
      <c r="BG904" s="128"/>
      <c r="BI904" s="128"/>
      <c r="BJ904" s="128"/>
      <c r="BK904" s="128"/>
      <c r="BL904" s="128"/>
      <c r="BM904" s="128"/>
      <c r="BN904" s="128"/>
    </row>
    <row r="905" spans="1:66">
      <c r="A905" s="128"/>
      <c r="B905" s="128"/>
      <c r="C905" s="128"/>
      <c r="D905" s="128"/>
      <c r="E905" s="128"/>
      <c r="F905" s="128"/>
      <c r="G905" s="128"/>
      <c r="H905" s="128"/>
      <c r="I905" s="128"/>
      <c r="J905" s="128"/>
      <c r="K905" s="128"/>
      <c r="L905" s="128"/>
      <c r="M905" s="128"/>
      <c r="N905" s="128"/>
      <c r="AE905" s="128"/>
      <c r="AN905" s="128"/>
      <c r="AO905" s="128"/>
      <c r="AP905" s="128"/>
      <c r="AQ905" s="128"/>
      <c r="AR905" s="128"/>
      <c r="AS905" s="128"/>
      <c r="AT905" s="128"/>
      <c r="AU905" s="128"/>
      <c r="AV905" s="128"/>
      <c r="AW905" s="128"/>
      <c r="AY905" s="128"/>
      <c r="AZ905" s="176"/>
      <c r="BA905" s="128"/>
      <c r="BB905" s="128"/>
      <c r="BD905" s="128"/>
      <c r="BE905" s="128"/>
      <c r="BF905" s="128"/>
      <c r="BG905" s="128"/>
      <c r="BI905" s="128"/>
      <c r="BJ905" s="128"/>
      <c r="BK905" s="128"/>
      <c r="BL905" s="128"/>
      <c r="BM905" s="128"/>
      <c r="BN905" s="128"/>
    </row>
    <row r="906" spans="1:66">
      <c r="A906" s="128"/>
      <c r="B906" s="128"/>
      <c r="C906" s="128"/>
      <c r="D906" s="128"/>
      <c r="E906" s="128"/>
      <c r="F906" s="128"/>
      <c r="G906" s="128"/>
      <c r="H906" s="128"/>
      <c r="I906" s="128"/>
      <c r="J906" s="128"/>
      <c r="K906" s="128"/>
      <c r="L906" s="128"/>
      <c r="M906" s="128"/>
      <c r="N906" s="128"/>
      <c r="AE906" s="128"/>
      <c r="AN906" s="128"/>
      <c r="AO906" s="128"/>
      <c r="AP906" s="128"/>
      <c r="AQ906" s="128"/>
      <c r="AR906" s="128"/>
      <c r="AS906" s="128"/>
      <c r="AT906" s="128"/>
      <c r="AU906" s="128"/>
      <c r="AV906" s="128"/>
      <c r="AW906" s="128"/>
      <c r="AY906" s="128"/>
      <c r="AZ906" s="176"/>
      <c r="BA906" s="128"/>
      <c r="BB906" s="128"/>
      <c r="BD906" s="128"/>
      <c r="BE906" s="128"/>
      <c r="BF906" s="128"/>
      <c r="BG906" s="128"/>
      <c r="BI906" s="128"/>
      <c r="BJ906" s="128"/>
      <c r="BK906" s="128"/>
      <c r="BL906" s="128"/>
      <c r="BM906" s="128"/>
      <c r="BN906" s="128"/>
    </row>
    <row r="907" spans="1:66">
      <c r="A907" s="128"/>
      <c r="B907" s="128"/>
      <c r="C907" s="128"/>
      <c r="D907" s="128"/>
      <c r="E907" s="128"/>
      <c r="F907" s="128"/>
      <c r="G907" s="128"/>
      <c r="H907" s="128"/>
      <c r="I907" s="128"/>
      <c r="J907" s="128"/>
      <c r="K907" s="128"/>
      <c r="L907" s="128"/>
      <c r="M907" s="128"/>
      <c r="N907" s="128"/>
      <c r="AE907" s="128"/>
      <c r="AN907" s="128"/>
      <c r="AO907" s="128"/>
      <c r="AP907" s="128"/>
      <c r="AQ907" s="128"/>
      <c r="AR907" s="128"/>
      <c r="AS907" s="128"/>
      <c r="AT907" s="128"/>
      <c r="AU907" s="128"/>
      <c r="AV907" s="128"/>
      <c r="AW907" s="128"/>
      <c r="AY907" s="128"/>
      <c r="AZ907" s="176"/>
      <c r="BA907" s="128"/>
      <c r="BB907" s="128"/>
      <c r="BD907" s="128"/>
      <c r="BE907" s="128"/>
      <c r="BF907" s="128"/>
      <c r="BG907" s="128"/>
      <c r="BI907" s="128"/>
      <c r="BJ907" s="128"/>
      <c r="BK907" s="128"/>
      <c r="BL907" s="128"/>
      <c r="BM907" s="128"/>
      <c r="BN907" s="128"/>
    </row>
    <row r="908" spans="1:66">
      <c r="A908" s="128"/>
      <c r="B908" s="128"/>
      <c r="C908" s="128"/>
      <c r="D908" s="128"/>
      <c r="E908" s="128"/>
      <c r="F908" s="128"/>
      <c r="G908" s="128"/>
      <c r="H908" s="128"/>
      <c r="I908" s="128"/>
      <c r="J908" s="128"/>
      <c r="K908" s="128"/>
      <c r="L908" s="128"/>
      <c r="M908" s="128"/>
      <c r="N908" s="128"/>
      <c r="AE908" s="128"/>
      <c r="AN908" s="128"/>
      <c r="AO908" s="128"/>
      <c r="AP908" s="128"/>
      <c r="AQ908" s="128"/>
      <c r="AR908" s="128"/>
      <c r="AS908" s="128"/>
      <c r="AT908" s="128"/>
      <c r="AU908" s="128"/>
      <c r="AV908" s="128"/>
      <c r="AW908" s="128"/>
      <c r="AY908" s="128"/>
      <c r="AZ908" s="176"/>
      <c r="BA908" s="128"/>
      <c r="BB908" s="128"/>
      <c r="BD908" s="128"/>
      <c r="BE908" s="128"/>
      <c r="BF908" s="128"/>
      <c r="BG908" s="128"/>
      <c r="BI908" s="128"/>
      <c r="BJ908" s="128"/>
      <c r="BK908" s="128"/>
      <c r="BL908" s="128"/>
      <c r="BM908" s="128"/>
      <c r="BN908" s="128"/>
    </row>
    <row r="909" spans="1:66">
      <c r="A909" s="128"/>
      <c r="B909" s="128"/>
      <c r="C909" s="128"/>
      <c r="D909" s="128"/>
      <c r="E909" s="128"/>
      <c r="F909" s="128"/>
      <c r="G909" s="128"/>
      <c r="H909" s="128"/>
      <c r="I909" s="128"/>
      <c r="J909" s="128"/>
      <c r="K909" s="128"/>
      <c r="L909" s="128"/>
      <c r="M909" s="128"/>
      <c r="N909" s="128"/>
      <c r="AE909" s="128"/>
      <c r="AN909" s="128"/>
      <c r="AO909" s="128"/>
      <c r="AP909" s="128"/>
      <c r="AQ909" s="128"/>
      <c r="AR909" s="128"/>
      <c r="AS909" s="128"/>
      <c r="AT909" s="128"/>
      <c r="AU909" s="128"/>
      <c r="AV909" s="128"/>
      <c r="AW909" s="128"/>
      <c r="AY909" s="128"/>
      <c r="AZ909" s="176"/>
      <c r="BA909" s="128"/>
      <c r="BB909" s="128"/>
      <c r="BD909" s="128"/>
      <c r="BE909" s="128"/>
      <c r="BF909" s="128"/>
      <c r="BG909" s="128"/>
      <c r="BI909" s="128"/>
      <c r="BJ909" s="128"/>
      <c r="BK909" s="128"/>
      <c r="BL909" s="128"/>
      <c r="BM909" s="128"/>
      <c r="BN909" s="128"/>
    </row>
    <row r="910" spans="1:66">
      <c r="A910" s="128"/>
      <c r="B910" s="128"/>
      <c r="C910" s="128"/>
      <c r="D910" s="128"/>
      <c r="E910" s="128"/>
      <c r="F910" s="128"/>
      <c r="G910" s="128"/>
      <c r="H910" s="128"/>
      <c r="I910" s="128"/>
      <c r="J910" s="128"/>
      <c r="K910" s="128"/>
      <c r="L910" s="128"/>
      <c r="M910" s="128"/>
      <c r="N910" s="128"/>
      <c r="AE910" s="128"/>
      <c r="AN910" s="128"/>
      <c r="AO910" s="128"/>
      <c r="AP910" s="128"/>
      <c r="AQ910" s="128"/>
      <c r="AR910" s="128"/>
      <c r="AS910" s="128"/>
      <c r="AT910" s="128"/>
      <c r="AU910" s="128"/>
      <c r="AV910" s="128"/>
      <c r="AW910" s="128"/>
      <c r="AY910" s="128"/>
      <c r="AZ910" s="176"/>
      <c r="BA910" s="128"/>
      <c r="BB910" s="128"/>
      <c r="BD910" s="128"/>
      <c r="BE910" s="128"/>
      <c r="BF910" s="128"/>
      <c r="BG910" s="128"/>
      <c r="BI910" s="128"/>
      <c r="BJ910" s="128"/>
      <c r="BK910" s="128"/>
      <c r="BL910" s="128"/>
      <c r="BM910" s="128"/>
      <c r="BN910" s="128"/>
    </row>
    <row r="911" spans="1:66">
      <c r="A911" s="128"/>
      <c r="B911" s="128"/>
      <c r="C911" s="128"/>
      <c r="D911" s="128"/>
      <c r="E911" s="128"/>
      <c r="F911" s="128"/>
      <c r="G911" s="128"/>
      <c r="H911" s="128"/>
      <c r="I911" s="128"/>
      <c r="J911" s="128"/>
      <c r="K911" s="128"/>
      <c r="L911" s="128"/>
      <c r="M911" s="128"/>
      <c r="N911" s="128"/>
      <c r="AE911" s="128"/>
      <c r="AN911" s="128"/>
      <c r="AO911" s="128"/>
      <c r="AP911" s="128"/>
      <c r="AQ911" s="128"/>
      <c r="AR911" s="128"/>
      <c r="AS911" s="128"/>
      <c r="AT911" s="128"/>
      <c r="AU911" s="128"/>
      <c r="AV911" s="128"/>
      <c r="AW911" s="128"/>
      <c r="AY911" s="128"/>
      <c r="AZ911" s="176"/>
      <c r="BA911" s="128"/>
      <c r="BB911" s="128"/>
      <c r="BD911" s="128"/>
      <c r="BE911" s="128"/>
      <c r="BF911" s="128"/>
      <c r="BG911" s="128"/>
      <c r="BI911" s="128"/>
      <c r="BJ911" s="128"/>
      <c r="BK911" s="128"/>
      <c r="BL911" s="128"/>
      <c r="BM911" s="128"/>
      <c r="BN911" s="128"/>
    </row>
    <row r="912" spans="1:66">
      <c r="A912" s="128"/>
      <c r="B912" s="128"/>
      <c r="C912" s="128"/>
      <c r="D912" s="128"/>
      <c r="E912" s="128"/>
      <c r="F912" s="128"/>
      <c r="G912" s="128"/>
      <c r="H912" s="128"/>
      <c r="I912" s="128"/>
      <c r="J912" s="128"/>
      <c r="K912" s="128"/>
      <c r="L912" s="128"/>
      <c r="M912" s="128"/>
      <c r="N912" s="128"/>
      <c r="AE912" s="128"/>
      <c r="AN912" s="128"/>
      <c r="AO912" s="128"/>
      <c r="AP912" s="128"/>
      <c r="AQ912" s="128"/>
      <c r="AR912" s="128"/>
      <c r="AS912" s="128"/>
      <c r="AT912" s="128"/>
      <c r="AU912" s="128"/>
      <c r="AV912" s="128"/>
      <c r="AW912" s="128"/>
      <c r="AY912" s="128"/>
      <c r="AZ912" s="176"/>
      <c r="BA912" s="128"/>
      <c r="BB912" s="128"/>
      <c r="BD912" s="128"/>
      <c r="BE912" s="128"/>
      <c r="BF912" s="128"/>
      <c r="BG912" s="128"/>
      <c r="BI912" s="128"/>
      <c r="BJ912" s="128"/>
      <c r="BK912" s="128"/>
      <c r="BL912" s="128"/>
      <c r="BM912" s="128"/>
      <c r="BN912" s="128"/>
    </row>
    <row r="913" spans="1:66">
      <c r="A913" s="128"/>
      <c r="B913" s="128"/>
      <c r="C913" s="128"/>
      <c r="D913" s="128"/>
      <c r="E913" s="128"/>
      <c r="F913" s="128"/>
      <c r="G913" s="128"/>
      <c r="H913" s="128"/>
      <c r="I913" s="128"/>
      <c r="J913" s="128"/>
      <c r="K913" s="128"/>
      <c r="L913" s="128"/>
      <c r="M913" s="128"/>
      <c r="N913" s="128"/>
      <c r="AE913" s="128"/>
      <c r="AN913" s="128"/>
      <c r="AO913" s="128"/>
      <c r="AP913" s="128"/>
      <c r="AQ913" s="128"/>
      <c r="AR913" s="128"/>
      <c r="AS913" s="128"/>
      <c r="AT913" s="128"/>
      <c r="AU913" s="128"/>
      <c r="AV913" s="128"/>
      <c r="AW913" s="128"/>
      <c r="AY913" s="128"/>
      <c r="AZ913" s="176"/>
      <c r="BA913" s="128"/>
      <c r="BB913" s="128"/>
      <c r="BD913" s="128"/>
      <c r="BE913" s="128"/>
      <c r="BF913" s="128"/>
      <c r="BG913" s="128"/>
      <c r="BI913" s="128"/>
      <c r="BJ913" s="128"/>
      <c r="BK913" s="128"/>
      <c r="BL913" s="128"/>
      <c r="BM913" s="128"/>
      <c r="BN913" s="128"/>
    </row>
    <row r="914" spans="1:66">
      <c r="A914" s="128"/>
      <c r="B914" s="128"/>
      <c r="C914" s="128"/>
      <c r="D914" s="128"/>
      <c r="E914" s="128"/>
      <c r="F914" s="128"/>
      <c r="G914" s="128"/>
      <c r="H914" s="128"/>
      <c r="I914" s="128"/>
      <c r="J914" s="128"/>
      <c r="K914" s="128"/>
      <c r="L914" s="128"/>
      <c r="M914" s="128"/>
      <c r="N914" s="128"/>
      <c r="AE914" s="128"/>
      <c r="AN914" s="128"/>
      <c r="AO914" s="128"/>
      <c r="AP914" s="128"/>
      <c r="AQ914" s="128"/>
      <c r="AR914" s="128"/>
      <c r="AS914" s="128"/>
      <c r="AT914" s="128"/>
      <c r="AU914" s="128"/>
      <c r="AV914" s="128"/>
      <c r="AW914" s="128"/>
      <c r="AY914" s="128"/>
      <c r="AZ914" s="176"/>
      <c r="BA914" s="128"/>
      <c r="BB914" s="128"/>
      <c r="BD914" s="128"/>
      <c r="BE914" s="128"/>
      <c r="BF914" s="128"/>
      <c r="BG914" s="128"/>
      <c r="BI914" s="128"/>
      <c r="BJ914" s="128"/>
      <c r="BK914" s="128"/>
      <c r="BL914" s="128"/>
      <c r="BM914" s="128"/>
      <c r="BN914" s="128"/>
    </row>
    <row r="915" spans="1:66">
      <c r="A915" s="128"/>
      <c r="B915" s="128"/>
      <c r="C915" s="128"/>
      <c r="D915" s="128"/>
      <c r="E915" s="128"/>
      <c r="F915" s="128"/>
      <c r="G915" s="128"/>
      <c r="H915" s="128"/>
      <c r="I915" s="128"/>
      <c r="J915" s="128"/>
      <c r="K915" s="128"/>
      <c r="L915" s="128"/>
      <c r="M915" s="128"/>
      <c r="N915" s="128"/>
      <c r="AE915" s="128"/>
      <c r="AN915" s="128"/>
      <c r="AO915" s="128"/>
      <c r="AP915" s="128"/>
      <c r="AQ915" s="128"/>
      <c r="AR915" s="128"/>
      <c r="AS915" s="128"/>
      <c r="AT915" s="128"/>
      <c r="AU915" s="128"/>
      <c r="AV915" s="128"/>
      <c r="AW915" s="128"/>
      <c r="AY915" s="128"/>
      <c r="AZ915" s="176"/>
      <c r="BA915" s="128"/>
      <c r="BB915" s="128"/>
      <c r="BD915" s="128"/>
      <c r="BE915" s="128"/>
      <c r="BF915" s="128"/>
      <c r="BG915" s="128"/>
      <c r="BI915" s="128"/>
      <c r="BJ915" s="128"/>
      <c r="BK915" s="128"/>
      <c r="BL915" s="128"/>
      <c r="BM915" s="128"/>
      <c r="BN915" s="128"/>
    </row>
    <row r="916" spans="1:66">
      <c r="A916" s="128"/>
      <c r="B916" s="128"/>
      <c r="C916" s="128"/>
      <c r="D916" s="128"/>
      <c r="E916" s="128"/>
      <c r="F916" s="128"/>
      <c r="G916" s="128"/>
      <c r="H916" s="128"/>
      <c r="I916" s="128"/>
      <c r="J916" s="128"/>
      <c r="K916" s="128"/>
      <c r="L916" s="128"/>
      <c r="M916" s="128"/>
      <c r="N916" s="128"/>
      <c r="AE916" s="128"/>
      <c r="AN916" s="128"/>
      <c r="AO916" s="128"/>
      <c r="AP916" s="128"/>
      <c r="AQ916" s="128"/>
      <c r="AR916" s="128"/>
      <c r="AS916" s="128"/>
      <c r="AT916" s="128"/>
      <c r="AU916" s="128"/>
      <c r="AV916" s="128"/>
      <c r="AW916" s="128"/>
      <c r="AY916" s="128"/>
      <c r="AZ916" s="176"/>
      <c r="BA916" s="128"/>
      <c r="BB916" s="128"/>
      <c r="BD916" s="128"/>
      <c r="BE916" s="128"/>
      <c r="BF916" s="128"/>
      <c r="BG916" s="128"/>
      <c r="BI916" s="128"/>
      <c r="BJ916" s="128"/>
      <c r="BK916" s="128"/>
      <c r="BL916" s="128"/>
      <c r="BM916" s="128"/>
      <c r="BN916" s="128"/>
    </row>
    <row r="917" spans="1:66">
      <c r="A917" s="128"/>
      <c r="B917" s="128"/>
      <c r="C917" s="128"/>
      <c r="D917" s="128"/>
      <c r="E917" s="128"/>
      <c r="F917" s="128"/>
      <c r="G917" s="128"/>
      <c r="H917" s="128"/>
      <c r="I917" s="128"/>
      <c r="J917" s="128"/>
      <c r="K917" s="128"/>
      <c r="L917" s="128"/>
      <c r="M917" s="128"/>
      <c r="N917" s="128"/>
      <c r="AE917" s="128"/>
      <c r="AN917" s="128"/>
      <c r="AO917" s="128"/>
      <c r="AP917" s="128"/>
      <c r="AQ917" s="128"/>
      <c r="AR917" s="128"/>
      <c r="AS917" s="128"/>
      <c r="AT917" s="128"/>
      <c r="AU917" s="128"/>
      <c r="AV917" s="128"/>
      <c r="AW917" s="128"/>
      <c r="AY917" s="128"/>
      <c r="AZ917" s="176"/>
      <c r="BA917" s="128"/>
      <c r="BB917" s="128"/>
      <c r="BD917" s="128"/>
      <c r="BE917" s="128"/>
      <c r="BF917" s="128"/>
      <c r="BG917" s="128"/>
      <c r="BI917" s="128"/>
      <c r="BJ917" s="128"/>
      <c r="BK917" s="128"/>
      <c r="BL917" s="128"/>
      <c r="BM917" s="128"/>
      <c r="BN917" s="128"/>
    </row>
    <row r="918" spans="1:66">
      <c r="A918" s="128"/>
      <c r="B918" s="128"/>
      <c r="C918" s="128"/>
      <c r="D918" s="128"/>
      <c r="E918" s="128"/>
      <c r="F918" s="128"/>
      <c r="G918" s="128"/>
      <c r="H918" s="128"/>
      <c r="I918" s="128"/>
      <c r="J918" s="128"/>
      <c r="K918" s="128"/>
      <c r="L918" s="128"/>
      <c r="M918" s="128"/>
      <c r="N918" s="128"/>
      <c r="AE918" s="128"/>
      <c r="AN918" s="128"/>
      <c r="AO918" s="128"/>
      <c r="AP918" s="128"/>
      <c r="AQ918" s="128"/>
      <c r="AR918" s="128"/>
      <c r="AS918" s="128"/>
      <c r="AT918" s="128"/>
      <c r="AU918" s="128"/>
      <c r="AV918" s="128"/>
      <c r="AW918" s="128"/>
      <c r="AY918" s="128"/>
      <c r="AZ918" s="176"/>
      <c r="BA918" s="128"/>
      <c r="BB918" s="128"/>
      <c r="BD918" s="128"/>
      <c r="BE918" s="128"/>
      <c r="BF918" s="128"/>
      <c r="BG918" s="128"/>
      <c r="BI918" s="128"/>
      <c r="BJ918" s="128"/>
      <c r="BK918" s="128"/>
      <c r="BL918" s="128"/>
      <c r="BM918" s="128"/>
      <c r="BN918" s="128"/>
    </row>
    <row r="919" spans="1:66">
      <c r="A919" s="128"/>
      <c r="B919" s="128"/>
      <c r="C919" s="128"/>
      <c r="D919" s="128"/>
      <c r="E919" s="128"/>
      <c r="F919" s="128"/>
      <c r="G919" s="128"/>
      <c r="H919" s="128"/>
      <c r="I919" s="128"/>
      <c r="J919" s="128"/>
      <c r="K919" s="128"/>
      <c r="L919" s="128"/>
      <c r="M919" s="128"/>
      <c r="N919" s="128"/>
      <c r="AE919" s="128"/>
      <c r="AN919" s="128"/>
      <c r="AO919" s="128"/>
      <c r="AP919" s="128"/>
      <c r="AQ919" s="128"/>
      <c r="AR919" s="128"/>
      <c r="AS919" s="128"/>
      <c r="AT919" s="128"/>
      <c r="AU919" s="128"/>
      <c r="AV919" s="128"/>
      <c r="AW919" s="128"/>
      <c r="AY919" s="128"/>
      <c r="AZ919" s="176"/>
      <c r="BA919" s="128"/>
      <c r="BB919" s="128"/>
      <c r="BD919" s="128"/>
      <c r="BE919" s="128"/>
      <c r="BF919" s="128"/>
      <c r="BG919" s="128"/>
      <c r="BI919" s="128"/>
      <c r="BJ919" s="128"/>
      <c r="BK919" s="128"/>
      <c r="BL919" s="128"/>
      <c r="BM919" s="128"/>
      <c r="BN919" s="128"/>
    </row>
    <row r="920" spans="1:66">
      <c r="A920" s="128"/>
      <c r="B920" s="128"/>
      <c r="C920" s="128"/>
      <c r="D920" s="128"/>
      <c r="E920" s="128"/>
      <c r="F920" s="128"/>
      <c r="G920" s="128"/>
      <c r="H920" s="128"/>
      <c r="I920" s="128"/>
      <c r="J920" s="128"/>
      <c r="K920" s="128"/>
      <c r="L920" s="128"/>
      <c r="M920" s="128"/>
      <c r="N920" s="128"/>
      <c r="AE920" s="128"/>
      <c r="AN920" s="128"/>
      <c r="AO920" s="128"/>
      <c r="AP920" s="128"/>
      <c r="AQ920" s="128"/>
      <c r="AR920" s="128"/>
      <c r="AS920" s="128"/>
      <c r="AT920" s="128"/>
      <c r="AU920" s="128"/>
      <c r="AV920" s="128"/>
      <c r="AW920" s="128"/>
      <c r="AY920" s="128"/>
      <c r="AZ920" s="176"/>
      <c r="BA920" s="128"/>
      <c r="BB920" s="128"/>
      <c r="BD920" s="128"/>
      <c r="BE920" s="128"/>
      <c r="BF920" s="128"/>
      <c r="BG920" s="128"/>
      <c r="BI920" s="128"/>
      <c r="BJ920" s="128"/>
      <c r="BK920" s="128"/>
      <c r="BL920" s="128"/>
      <c r="BM920" s="128"/>
      <c r="BN920" s="128"/>
    </row>
    <row r="921" spans="1:66">
      <c r="A921" s="128"/>
      <c r="B921" s="128"/>
      <c r="C921" s="128"/>
      <c r="D921" s="128"/>
      <c r="E921" s="128"/>
      <c r="F921" s="128"/>
      <c r="G921" s="128"/>
      <c r="H921" s="128"/>
      <c r="I921" s="128"/>
      <c r="J921" s="128"/>
      <c r="K921" s="128"/>
      <c r="L921" s="128"/>
      <c r="M921" s="128"/>
      <c r="N921" s="128"/>
      <c r="AE921" s="128"/>
      <c r="AN921" s="128"/>
      <c r="AO921" s="128"/>
      <c r="AP921" s="128"/>
      <c r="AQ921" s="128"/>
      <c r="AR921" s="128"/>
      <c r="AS921" s="128"/>
      <c r="AT921" s="128"/>
      <c r="AU921" s="128"/>
      <c r="AV921" s="128"/>
      <c r="AW921" s="128"/>
      <c r="AY921" s="128"/>
      <c r="AZ921" s="176"/>
      <c r="BA921" s="128"/>
      <c r="BB921" s="128"/>
      <c r="BD921" s="128"/>
      <c r="BE921" s="128"/>
      <c r="BF921" s="128"/>
      <c r="BG921" s="128"/>
      <c r="BI921" s="128"/>
      <c r="BJ921" s="128"/>
      <c r="BK921" s="128"/>
      <c r="BL921" s="128"/>
      <c r="BM921" s="128"/>
      <c r="BN921" s="128"/>
    </row>
    <row r="922" spans="1:66">
      <c r="A922" s="128"/>
      <c r="B922" s="128"/>
      <c r="C922" s="128"/>
      <c r="D922" s="128"/>
      <c r="E922" s="128"/>
      <c r="F922" s="128"/>
      <c r="G922" s="128"/>
      <c r="H922" s="128"/>
      <c r="I922" s="128"/>
      <c r="J922" s="128"/>
      <c r="K922" s="128"/>
      <c r="L922" s="128"/>
      <c r="M922" s="128"/>
      <c r="N922" s="128"/>
      <c r="AE922" s="128"/>
      <c r="AN922" s="128"/>
      <c r="AO922" s="128"/>
      <c r="AP922" s="128"/>
      <c r="AQ922" s="128"/>
      <c r="AR922" s="128"/>
      <c r="AS922" s="128"/>
      <c r="AT922" s="128"/>
      <c r="AU922" s="128"/>
      <c r="AV922" s="128"/>
      <c r="AW922" s="128"/>
      <c r="AY922" s="128"/>
      <c r="AZ922" s="176"/>
      <c r="BA922" s="128"/>
      <c r="BB922" s="128"/>
      <c r="BD922" s="128"/>
      <c r="BE922" s="128"/>
      <c r="BF922" s="128"/>
      <c r="BG922" s="128"/>
      <c r="BI922" s="128"/>
      <c r="BJ922" s="128"/>
      <c r="BK922" s="128"/>
      <c r="BL922" s="128"/>
      <c r="BM922" s="128"/>
      <c r="BN922" s="128"/>
    </row>
    <row r="923" spans="1:66">
      <c r="A923" s="128"/>
      <c r="B923" s="128"/>
      <c r="C923" s="128"/>
      <c r="D923" s="128"/>
      <c r="E923" s="128"/>
      <c r="F923" s="128"/>
      <c r="G923" s="128"/>
      <c r="H923" s="128"/>
      <c r="I923" s="128"/>
      <c r="J923" s="128"/>
      <c r="K923" s="128"/>
      <c r="L923" s="128"/>
      <c r="M923" s="128"/>
      <c r="N923" s="128"/>
      <c r="AE923" s="128"/>
      <c r="AN923" s="128"/>
      <c r="AO923" s="128"/>
      <c r="AP923" s="128"/>
      <c r="AQ923" s="128"/>
      <c r="AR923" s="128"/>
      <c r="AS923" s="128"/>
      <c r="AT923" s="128"/>
      <c r="AU923" s="128"/>
      <c r="AV923" s="128"/>
      <c r="AW923" s="128"/>
      <c r="AY923" s="128"/>
      <c r="AZ923" s="176"/>
      <c r="BA923" s="128"/>
      <c r="BB923" s="128"/>
      <c r="BD923" s="128"/>
      <c r="BE923" s="128"/>
      <c r="BF923" s="128"/>
      <c r="BG923" s="128"/>
      <c r="BI923" s="128"/>
      <c r="BJ923" s="128"/>
      <c r="BK923" s="128"/>
      <c r="BL923" s="128"/>
      <c r="BM923" s="128"/>
      <c r="BN923" s="128"/>
    </row>
    <row r="924" spans="1:66">
      <c r="A924" s="128"/>
      <c r="B924" s="128"/>
      <c r="C924" s="128"/>
      <c r="D924" s="128"/>
      <c r="E924" s="128"/>
      <c r="F924" s="128"/>
      <c r="G924" s="128"/>
      <c r="H924" s="128"/>
      <c r="I924" s="128"/>
      <c r="J924" s="128"/>
      <c r="K924" s="128"/>
      <c r="L924" s="128"/>
      <c r="M924" s="128"/>
      <c r="N924" s="128"/>
      <c r="AE924" s="128"/>
      <c r="AN924" s="128"/>
      <c r="AO924" s="128"/>
      <c r="AP924" s="128"/>
      <c r="AQ924" s="128"/>
      <c r="AR924" s="128"/>
      <c r="AS924" s="128"/>
      <c r="AT924" s="128"/>
      <c r="AU924" s="128"/>
      <c r="AV924" s="128"/>
      <c r="AW924" s="128"/>
      <c r="AY924" s="128"/>
      <c r="AZ924" s="176"/>
      <c r="BA924" s="128"/>
      <c r="BB924" s="128"/>
      <c r="BD924" s="128"/>
      <c r="BE924" s="128"/>
      <c r="BF924" s="128"/>
      <c r="BG924" s="128"/>
      <c r="BI924" s="128"/>
      <c r="BJ924" s="128"/>
      <c r="BK924" s="128"/>
      <c r="BL924" s="128"/>
      <c r="BM924" s="128"/>
      <c r="BN924" s="128"/>
    </row>
    <row r="925" spans="1:66">
      <c r="A925" s="128"/>
      <c r="B925" s="128"/>
      <c r="C925" s="128"/>
      <c r="D925" s="128"/>
      <c r="E925" s="128"/>
      <c r="F925" s="128"/>
      <c r="G925" s="128"/>
      <c r="H925" s="128"/>
      <c r="I925" s="128"/>
      <c r="J925" s="128"/>
      <c r="K925" s="128"/>
      <c r="L925" s="128"/>
      <c r="M925" s="128"/>
      <c r="N925" s="128"/>
      <c r="AE925" s="128"/>
      <c r="AN925" s="128"/>
      <c r="AO925" s="128"/>
      <c r="AP925" s="128"/>
      <c r="AQ925" s="128"/>
      <c r="AR925" s="128"/>
      <c r="AS925" s="128"/>
      <c r="AT925" s="128"/>
      <c r="AU925" s="128"/>
      <c r="AV925" s="128"/>
      <c r="AW925" s="128"/>
      <c r="AY925" s="128"/>
      <c r="AZ925" s="176"/>
      <c r="BA925" s="128"/>
      <c r="BB925" s="128"/>
      <c r="BD925" s="128"/>
      <c r="BE925" s="128"/>
      <c r="BF925" s="128"/>
      <c r="BG925" s="128"/>
      <c r="BI925" s="128"/>
      <c r="BJ925" s="128"/>
      <c r="BK925" s="128"/>
      <c r="BL925" s="128"/>
      <c r="BM925" s="128"/>
      <c r="BN925" s="128"/>
    </row>
    <row r="926" spans="1:66">
      <c r="A926" s="128"/>
      <c r="B926" s="128"/>
      <c r="C926" s="128"/>
      <c r="D926" s="128"/>
      <c r="E926" s="128"/>
      <c r="F926" s="128"/>
      <c r="G926" s="128"/>
      <c r="H926" s="128"/>
      <c r="I926" s="128"/>
      <c r="J926" s="128"/>
      <c r="K926" s="128"/>
      <c r="L926" s="128"/>
      <c r="M926" s="128"/>
      <c r="N926" s="128"/>
      <c r="AE926" s="128"/>
      <c r="AN926" s="128"/>
      <c r="AO926" s="128"/>
      <c r="AP926" s="128"/>
      <c r="AQ926" s="128"/>
      <c r="AR926" s="128"/>
      <c r="AS926" s="128"/>
      <c r="AT926" s="128"/>
      <c r="AU926" s="128"/>
      <c r="AV926" s="128"/>
      <c r="AW926" s="128"/>
      <c r="AY926" s="128"/>
      <c r="AZ926" s="176"/>
      <c r="BA926" s="128"/>
      <c r="BB926" s="128"/>
      <c r="BD926" s="128"/>
      <c r="BE926" s="128"/>
      <c r="BF926" s="128"/>
      <c r="BG926" s="128"/>
      <c r="BI926" s="128"/>
      <c r="BJ926" s="128"/>
      <c r="BK926" s="128"/>
      <c r="BL926" s="128"/>
      <c r="BM926" s="128"/>
      <c r="BN926" s="128"/>
    </row>
    <row r="927" spans="1:66">
      <c r="A927" s="128"/>
      <c r="B927" s="128"/>
      <c r="C927" s="128"/>
      <c r="D927" s="128"/>
      <c r="E927" s="128"/>
      <c r="F927" s="128"/>
      <c r="G927" s="128"/>
      <c r="H927" s="128"/>
      <c r="I927" s="128"/>
      <c r="J927" s="128"/>
      <c r="K927" s="128"/>
      <c r="L927" s="128"/>
      <c r="M927" s="128"/>
      <c r="N927" s="128"/>
      <c r="AE927" s="128"/>
      <c r="AN927" s="128"/>
      <c r="AO927" s="128"/>
      <c r="AP927" s="128"/>
      <c r="AQ927" s="128"/>
      <c r="AR927" s="128"/>
      <c r="AS927" s="128"/>
      <c r="AT927" s="128"/>
      <c r="AU927" s="128"/>
      <c r="AV927" s="128"/>
      <c r="AW927" s="128"/>
      <c r="AY927" s="128"/>
      <c r="AZ927" s="176"/>
      <c r="BA927" s="128"/>
      <c r="BB927" s="128"/>
      <c r="BD927" s="128"/>
      <c r="BE927" s="128"/>
      <c r="BF927" s="128"/>
      <c r="BG927" s="128"/>
      <c r="BI927" s="128"/>
      <c r="BJ927" s="128"/>
      <c r="BK927" s="128"/>
      <c r="BL927" s="128"/>
      <c r="BM927" s="128"/>
      <c r="BN927" s="128"/>
    </row>
    <row r="928" spans="1:66">
      <c r="A928" s="128"/>
      <c r="B928" s="128"/>
      <c r="C928" s="128"/>
      <c r="D928" s="128"/>
      <c r="E928" s="128"/>
      <c r="F928" s="128"/>
      <c r="G928" s="128"/>
      <c r="H928" s="128"/>
      <c r="I928" s="128"/>
      <c r="J928" s="128"/>
      <c r="K928" s="128"/>
      <c r="L928" s="128"/>
      <c r="M928" s="128"/>
      <c r="N928" s="128"/>
      <c r="AE928" s="128"/>
      <c r="AN928" s="128"/>
      <c r="AO928" s="128"/>
      <c r="AP928" s="128"/>
      <c r="AQ928" s="128"/>
      <c r="AR928" s="128"/>
      <c r="AS928" s="128"/>
      <c r="AT928" s="128"/>
      <c r="AU928" s="128"/>
      <c r="AV928" s="128"/>
      <c r="AW928" s="128"/>
      <c r="AY928" s="128"/>
      <c r="AZ928" s="176"/>
      <c r="BA928" s="128"/>
      <c r="BB928" s="128"/>
      <c r="BD928" s="128"/>
      <c r="BE928" s="128"/>
      <c r="BF928" s="128"/>
      <c r="BG928" s="128"/>
      <c r="BI928" s="128"/>
      <c r="BJ928" s="128"/>
      <c r="BK928" s="128"/>
      <c r="BL928" s="128"/>
      <c r="BM928" s="128"/>
      <c r="BN928" s="128"/>
    </row>
    <row r="929" spans="1:66">
      <c r="A929" s="128"/>
      <c r="B929" s="128"/>
      <c r="C929" s="128"/>
      <c r="D929" s="128"/>
      <c r="E929" s="128"/>
      <c r="F929" s="128"/>
      <c r="G929" s="128"/>
      <c r="H929" s="128"/>
      <c r="I929" s="128"/>
      <c r="J929" s="128"/>
      <c r="K929" s="128"/>
      <c r="L929" s="128"/>
      <c r="M929" s="128"/>
      <c r="N929" s="128"/>
      <c r="AE929" s="128"/>
      <c r="AN929" s="128"/>
      <c r="AO929" s="128"/>
      <c r="AP929" s="128"/>
      <c r="AQ929" s="128"/>
      <c r="AR929" s="128"/>
      <c r="AS929" s="128"/>
      <c r="AT929" s="128"/>
      <c r="AU929" s="128"/>
      <c r="AV929" s="128"/>
      <c r="AW929" s="128"/>
      <c r="AY929" s="128"/>
      <c r="AZ929" s="176"/>
      <c r="BA929" s="128"/>
      <c r="BB929" s="128"/>
      <c r="BD929" s="128"/>
      <c r="BE929" s="128"/>
      <c r="BF929" s="128"/>
      <c r="BG929" s="128"/>
      <c r="BI929" s="128"/>
      <c r="BJ929" s="128"/>
      <c r="BK929" s="128"/>
      <c r="BL929" s="128"/>
      <c r="BM929" s="128"/>
      <c r="BN929" s="128"/>
    </row>
    <row r="930" spans="1:66">
      <c r="A930" s="128"/>
      <c r="B930" s="128"/>
      <c r="C930" s="128"/>
      <c r="D930" s="128"/>
      <c r="E930" s="128"/>
      <c r="F930" s="128"/>
      <c r="G930" s="128"/>
      <c r="H930" s="128"/>
      <c r="I930" s="128"/>
      <c r="J930" s="128"/>
      <c r="K930" s="128"/>
      <c r="L930" s="128"/>
      <c r="M930" s="128"/>
      <c r="N930" s="128"/>
      <c r="AE930" s="128"/>
      <c r="AN930" s="128"/>
      <c r="AO930" s="128"/>
      <c r="AP930" s="128"/>
      <c r="AQ930" s="128"/>
      <c r="AR930" s="128"/>
      <c r="AS930" s="128"/>
      <c r="AT930" s="128"/>
      <c r="AU930" s="128"/>
      <c r="AV930" s="128"/>
      <c r="AW930" s="128"/>
      <c r="AY930" s="128"/>
      <c r="AZ930" s="176"/>
      <c r="BA930" s="128"/>
      <c r="BB930" s="128"/>
      <c r="BD930" s="128"/>
      <c r="BE930" s="128"/>
      <c r="BF930" s="128"/>
      <c r="BG930" s="128"/>
      <c r="BI930" s="128"/>
      <c r="BJ930" s="128"/>
      <c r="BK930" s="128"/>
      <c r="BL930" s="128"/>
      <c r="BM930" s="128"/>
      <c r="BN930" s="128"/>
    </row>
    <row r="931" spans="1:66">
      <c r="A931" s="128"/>
      <c r="B931" s="128"/>
      <c r="C931" s="128"/>
      <c r="D931" s="128"/>
      <c r="E931" s="128"/>
      <c r="F931" s="128"/>
      <c r="G931" s="128"/>
      <c r="H931" s="128"/>
      <c r="I931" s="128"/>
      <c r="J931" s="128"/>
      <c r="K931" s="128"/>
      <c r="L931" s="128"/>
      <c r="M931" s="128"/>
      <c r="N931" s="128"/>
      <c r="AE931" s="128"/>
      <c r="AN931" s="128"/>
      <c r="AO931" s="128"/>
      <c r="AP931" s="128"/>
      <c r="AQ931" s="128"/>
      <c r="AR931" s="128"/>
      <c r="AS931" s="128"/>
      <c r="AT931" s="128"/>
      <c r="AU931" s="128"/>
      <c r="AV931" s="128"/>
      <c r="AW931" s="128"/>
      <c r="AY931" s="128"/>
      <c r="AZ931" s="176"/>
      <c r="BA931" s="128"/>
      <c r="BB931" s="128"/>
      <c r="BD931" s="128"/>
      <c r="BE931" s="128"/>
      <c r="BF931" s="128"/>
      <c r="BG931" s="128"/>
      <c r="BI931" s="128"/>
      <c r="BJ931" s="128"/>
      <c r="BK931" s="128"/>
      <c r="BL931" s="128"/>
      <c r="BM931" s="128"/>
      <c r="BN931" s="128"/>
    </row>
    <row r="932" spans="1:66">
      <c r="A932" s="128"/>
      <c r="B932" s="128"/>
      <c r="C932" s="128"/>
      <c r="D932" s="128"/>
      <c r="E932" s="128"/>
      <c r="F932" s="128"/>
      <c r="G932" s="128"/>
      <c r="H932" s="128"/>
      <c r="I932" s="128"/>
      <c r="J932" s="128"/>
      <c r="K932" s="128"/>
      <c r="L932" s="128"/>
      <c r="M932" s="128"/>
      <c r="N932" s="128"/>
      <c r="AE932" s="128"/>
      <c r="AN932" s="128"/>
      <c r="AO932" s="128"/>
      <c r="AP932" s="128"/>
      <c r="AQ932" s="128"/>
      <c r="AR932" s="128"/>
      <c r="AS932" s="128"/>
      <c r="AT932" s="128"/>
      <c r="AU932" s="128"/>
      <c r="AV932" s="128"/>
      <c r="AW932" s="128"/>
      <c r="AY932" s="128"/>
      <c r="AZ932" s="176"/>
      <c r="BA932" s="128"/>
      <c r="BB932" s="128"/>
      <c r="BD932" s="128"/>
      <c r="BE932" s="128"/>
      <c r="BF932" s="128"/>
      <c r="BG932" s="128"/>
      <c r="BI932" s="128"/>
      <c r="BJ932" s="128"/>
      <c r="BK932" s="128"/>
      <c r="BL932" s="128"/>
      <c r="BM932" s="128"/>
      <c r="BN932" s="128"/>
    </row>
    <row r="933" spans="1:66">
      <c r="A933" s="128"/>
      <c r="B933" s="128"/>
      <c r="C933" s="128"/>
      <c r="D933" s="128"/>
      <c r="E933" s="128"/>
      <c r="F933" s="128"/>
      <c r="G933" s="128"/>
      <c r="H933" s="128"/>
      <c r="I933" s="128"/>
      <c r="J933" s="128"/>
      <c r="K933" s="128"/>
      <c r="L933" s="128"/>
      <c r="M933" s="128"/>
      <c r="N933" s="128"/>
      <c r="AE933" s="128"/>
      <c r="AN933" s="128"/>
      <c r="AO933" s="128"/>
      <c r="AP933" s="128"/>
      <c r="AQ933" s="128"/>
      <c r="AR933" s="128"/>
      <c r="AS933" s="128"/>
      <c r="AT933" s="128"/>
      <c r="AU933" s="128"/>
      <c r="AV933" s="128"/>
      <c r="AW933" s="128"/>
      <c r="AY933" s="128"/>
      <c r="AZ933" s="176"/>
      <c r="BA933" s="128"/>
      <c r="BB933" s="128"/>
      <c r="BD933" s="128"/>
      <c r="BE933" s="128"/>
      <c r="BF933" s="128"/>
      <c r="BG933" s="128"/>
      <c r="BI933" s="128"/>
      <c r="BJ933" s="128"/>
      <c r="BK933" s="128"/>
      <c r="BL933" s="128"/>
      <c r="BM933" s="128"/>
      <c r="BN933" s="128"/>
    </row>
    <row r="934" spans="1:66">
      <c r="A934" s="128"/>
      <c r="B934" s="128"/>
      <c r="C934" s="128"/>
      <c r="D934" s="128"/>
      <c r="E934" s="128"/>
      <c r="F934" s="128"/>
      <c r="G934" s="128"/>
      <c r="H934" s="128"/>
      <c r="I934" s="128"/>
      <c r="J934" s="128"/>
      <c r="K934" s="128"/>
      <c r="L934" s="128"/>
      <c r="M934" s="128"/>
      <c r="N934" s="128"/>
      <c r="AE934" s="128"/>
      <c r="AN934" s="128"/>
      <c r="AO934" s="128"/>
      <c r="AP934" s="128"/>
      <c r="AQ934" s="128"/>
      <c r="AR934" s="128"/>
      <c r="AS934" s="128"/>
      <c r="AT934" s="128"/>
      <c r="AU934" s="128"/>
      <c r="AV934" s="128"/>
      <c r="AW934" s="128"/>
      <c r="AY934" s="128"/>
      <c r="AZ934" s="176"/>
      <c r="BA934" s="128"/>
      <c r="BB934" s="128"/>
      <c r="BD934" s="128"/>
      <c r="BE934" s="128"/>
      <c r="BF934" s="128"/>
      <c r="BG934" s="128"/>
      <c r="BI934" s="128"/>
      <c r="BJ934" s="128"/>
      <c r="BK934" s="128"/>
      <c r="BL934" s="128"/>
      <c r="BM934" s="128"/>
      <c r="BN934" s="128"/>
    </row>
    <row r="935" spans="1:66">
      <c r="A935" s="128"/>
      <c r="B935" s="128"/>
      <c r="C935" s="128"/>
      <c r="D935" s="128"/>
      <c r="E935" s="128"/>
      <c r="F935" s="128"/>
      <c r="G935" s="128"/>
      <c r="H935" s="128"/>
      <c r="I935" s="128"/>
      <c r="J935" s="128"/>
      <c r="K935" s="128"/>
      <c r="L935" s="128"/>
      <c r="M935" s="128"/>
      <c r="N935" s="128"/>
      <c r="AE935" s="128"/>
      <c r="AN935" s="128"/>
      <c r="AO935" s="128"/>
      <c r="AP935" s="128"/>
      <c r="AQ935" s="128"/>
      <c r="AR935" s="128"/>
      <c r="AS935" s="128"/>
      <c r="AT935" s="128"/>
      <c r="AU935" s="128"/>
      <c r="AV935" s="128"/>
      <c r="AW935" s="128"/>
      <c r="AY935" s="128"/>
      <c r="AZ935" s="176"/>
      <c r="BA935" s="128"/>
      <c r="BB935" s="128"/>
      <c r="BD935" s="128"/>
      <c r="BE935" s="128"/>
      <c r="BF935" s="128"/>
      <c r="BG935" s="128"/>
      <c r="BI935" s="128"/>
      <c r="BJ935" s="128"/>
      <c r="BK935" s="128"/>
      <c r="BL935" s="128"/>
      <c r="BM935" s="128"/>
      <c r="BN935" s="128"/>
    </row>
    <row r="936" spans="1:66">
      <c r="A936" s="128"/>
      <c r="B936" s="128"/>
      <c r="C936" s="128"/>
      <c r="D936" s="128"/>
      <c r="E936" s="128"/>
      <c r="F936" s="128"/>
      <c r="G936" s="128"/>
      <c r="H936" s="128"/>
      <c r="I936" s="128"/>
      <c r="J936" s="128"/>
      <c r="K936" s="128"/>
      <c r="L936" s="128"/>
      <c r="M936" s="128"/>
      <c r="N936" s="128"/>
      <c r="AE936" s="128"/>
      <c r="AN936" s="128"/>
      <c r="AO936" s="128"/>
      <c r="AP936" s="128"/>
      <c r="AQ936" s="128"/>
      <c r="AR936" s="128"/>
      <c r="AS936" s="128"/>
      <c r="AT936" s="128"/>
      <c r="AU936" s="128"/>
      <c r="AV936" s="128"/>
      <c r="AW936" s="128"/>
      <c r="AY936" s="128"/>
      <c r="AZ936" s="176"/>
      <c r="BA936" s="128"/>
      <c r="BB936" s="128"/>
      <c r="BD936" s="128"/>
      <c r="BE936" s="128"/>
      <c r="BF936" s="128"/>
      <c r="BG936" s="128"/>
      <c r="BI936" s="128"/>
      <c r="BJ936" s="128"/>
      <c r="BK936" s="128"/>
      <c r="BL936" s="128"/>
      <c r="BM936" s="128"/>
      <c r="BN936" s="128"/>
    </row>
    <row r="937" spans="1:66">
      <c r="A937" s="128"/>
      <c r="B937" s="128"/>
      <c r="C937" s="128"/>
      <c r="D937" s="128"/>
      <c r="E937" s="128"/>
      <c r="F937" s="128"/>
      <c r="G937" s="128"/>
      <c r="H937" s="128"/>
      <c r="I937" s="128"/>
      <c r="J937" s="128"/>
      <c r="K937" s="128"/>
      <c r="L937" s="128"/>
      <c r="M937" s="128"/>
      <c r="N937" s="128"/>
      <c r="AE937" s="128"/>
      <c r="AN937" s="128"/>
      <c r="AO937" s="128"/>
      <c r="AP937" s="128"/>
      <c r="AQ937" s="128"/>
      <c r="AR937" s="128"/>
      <c r="AS937" s="128"/>
      <c r="AT937" s="128"/>
      <c r="AU937" s="128"/>
      <c r="AV937" s="128"/>
      <c r="AW937" s="128"/>
      <c r="AY937" s="128"/>
      <c r="AZ937" s="176"/>
      <c r="BA937" s="128"/>
      <c r="BB937" s="128"/>
      <c r="BD937" s="128"/>
      <c r="BE937" s="128"/>
      <c r="BF937" s="128"/>
      <c r="BG937" s="128"/>
      <c r="BI937" s="128"/>
      <c r="BJ937" s="128"/>
      <c r="BK937" s="128"/>
      <c r="BL937" s="128"/>
      <c r="BM937" s="128"/>
      <c r="BN937" s="128"/>
    </row>
    <row r="938" spans="1:66">
      <c r="A938" s="128"/>
      <c r="B938" s="128"/>
      <c r="C938" s="128"/>
      <c r="D938" s="128"/>
      <c r="E938" s="128"/>
      <c r="F938" s="128"/>
      <c r="G938" s="128"/>
      <c r="H938" s="128"/>
      <c r="I938" s="128"/>
      <c r="J938" s="128"/>
      <c r="K938" s="128"/>
      <c r="L938" s="128"/>
      <c r="M938" s="128"/>
      <c r="N938" s="128"/>
      <c r="AE938" s="128"/>
      <c r="AN938" s="128"/>
      <c r="AO938" s="128"/>
      <c r="AP938" s="128"/>
      <c r="AQ938" s="128"/>
      <c r="AR938" s="128"/>
      <c r="AS938" s="128"/>
      <c r="AT938" s="128"/>
      <c r="AU938" s="128"/>
      <c r="AV938" s="128"/>
      <c r="AW938" s="128"/>
      <c r="AY938" s="128"/>
      <c r="AZ938" s="176"/>
      <c r="BA938" s="128"/>
      <c r="BB938" s="128"/>
      <c r="BD938" s="128"/>
      <c r="BE938" s="128"/>
      <c r="BF938" s="128"/>
      <c r="BG938" s="128"/>
      <c r="BI938" s="128"/>
      <c r="BJ938" s="128"/>
      <c r="BK938" s="128"/>
      <c r="BL938" s="128"/>
      <c r="BM938" s="128"/>
      <c r="BN938" s="128"/>
    </row>
    <row r="939" spans="1:66">
      <c r="A939" s="128"/>
      <c r="B939" s="128"/>
      <c r="C939" s="128"/>
      <c r="D939" s="128"/>
      <c r="E939" s="128"/>
      <c r="F939" s="128"/>
      <c r="G939" s="128"/>
      <c r="H939" s="128"/>
      <c r="I939" s="128"/>
      <c r="J939" s="128"/>
      <c r="K939" s="128"/>
      <c r="L939" s="128"/>
      <c r="M939" s="128"/>
      <c r="N939" s="128"/>
      <c r="AE939" s="128"/>
      <c r="AN939" s="128"/>
      <c r="AO939" s="128"/>
      <c r="AP939" s="128"/>
      <c r="AQ939" s="128"/>
      <c r="AR939" s="128"/>
      <c r="AS939" s="128"/>
      <c r="AT939" s="128"/>
      <c r="AU939" s="128"/>
      <c r="AV939" s="128"/>
      <c r="AW939" s="128"/>
      <c r="AY939" s="128"/>
      <c r="AZ939" s="176"/>
      <c r="BA939" s="128"/>
      <c r="BB939" s="128"/>
      <c r="BD939" s="128"/>
      <c r="BE939" s="128"/>
      <c r="BF939" s="128"/>
      <c r="BG939" s="128"/>
      <c r="BI939" s="128"/>
      <c r="BJ939" s="128"/>
      <c r="BK939" s="128"/>
      <c r="BL939" s="128"/>
      <c r="BM939" s="128"/>
      <c r="BN939" s="128"/>
    </row>
    <row r="940" spans="1:66">
      <c r="A940" s="128"/>
      <c r="B940" s="128"/>
      <c r="C940" s="128"/>
      <c r="D940" s="128"/>
      <c r="E940" s="128"/>
      <c r="F940" s="128"/>
      <c r="G940" s="128"/>
      <c r="H940" s="128"/>
      <c r="I940" s="128"/>
      <c r="J940" s="128"/>
      <c r="K940" s="128"/>
      <c r="L940" s="128"/>
      <c r="M940" s="128"/>
      <c r="N940" s="128"/>
      <c r="AE940" s="128"/>
      <c r="AN940" s="128"/>
      <c r="AO940" s="128"/>
      <c r="AP940" s="128"/>
      <c r="AQ940" s="128"/>
      <c r="AR940" s="128"/>
      <c r="AS940" s="128"/>
      <c r="AT940" s="128"/>
      <c r="AU940" s="128"/>
      <c r="AV940" s="128"/>
      <c r="AW940" s="128"/>
      <c r="AY940" s="128"/>
      <c r="AZ940" s="176"/>
      <c r="BA940" s="128"/>
      <c r="BB940" s="128"/>
      <c r="BD940" s="128"/>
      <c r="BE940" s="128"/>
      <c r="BF940" s="128"/>
      <c r="BG940" s="128"/>
      <c r="BI940" s="128"/>
      <c r="BJ940" s="128"/>
      <c r="BK940" s="128"/>
      <c r="BL940" s="128"/>
      <c r="BM940" s="128"/>
      <c r="BN940" s="128"/>
    </row>
    <row r="941" spans="1:66">
      <c r="A941" s="128"/>
      <c r="B941" s="128"/>
      <c r="C941" s="128"/>
      <c r="D941" s="128"/>
      <c r="E941" s="128"/>
      <c r="F941" s="128"/>
      <c r="G941" s="128"/>
      <c r="H941" s="128"/>
      <c r="I941" s="128"/>
      <c r="J941" s="128"/>
      <c r="K941" s="128"/>
      <c r="L941" s="128"/>
      <c r="M941" s="128"/>
      <c r="N941" s="128"/>
      <c r="AE941" s="128"/>
      <c r="AN941" s="128"/>
      <c r="AO941" s="128"/>
      <c r="AP941" s="128"/>
      <c r="AQ941" s="128"/>
      <c r="AR941" s="128"/>
      <c r="AS941" s="128"/>
      <c r="AT941" s="128"/>
      <c r="AU941" s="128"/>
      <c r="AV941" s="128"/>
      <c r="AW941" s="128"/>
      <c r="AY941" s="128"/>
      <c r="AZ941" s="176"/>
      <c r="BA941" s="128"/>
      <c r="BB941" s="128"/>
      <c r="BD941" s="128"/>
      <c r="BE941" s="128"/>
      <c r="BF941" s="128"/>
      <c r="BG941" s="128"/>
      <c r="BI941" s="128"/>
      <c r="BJ941" s="128"/>
      <c r="BK941" s="128"/>
      <c r="BL941" s="128"/>
      <c r="BM941" s="128"/>
      <c r="BN941" s="128"/>
    </row>
    <row r="942" spans="1:66">
      <c r="A942" s="128"/>
      <c r="B942" s="128"/>
      <c r="C942" s="128"/>
      <c r="D942" s="128"/>
      <c r="E942" s="128"/>
      <c r="F942" s="128"/>
      <c r="G942" s="128"/>
      <c r="H942" s="128"/>
      <c r="I942" s="128"/>
      <c r="J942" s="128"/>
      <c r="K942" s="128"/>
      <c r="L942" s="128"/>
      <c r="M942" s="128"/>
      <c r="N942" s="128"/>
      <c r="AE942" s="128"/>
      <c r="AN942" s="128"/>
      <c r="AO942" s="128"/>
      <c r="AP942" s="128"/>
      <c r="AQ942" s="128"/>
      <c r="AR942" s="128"/>
      <c r="AS942" s="128"/>
      <c r="AT942" s="128"/>
      <c r="AU942" s="128"/>
      <c r="AV942" s="128"/>
      <c r="AW942" s="128"/>
      <c r="AY942" s="128"/>
      <c r="AZ942" s="176"/>
      <c r="BA942" s="128"/>
      <c r="BB942" s="128"/>
      <c r="BD942" s="128"/>
      <c r="BE942" s="128"/>
      <c r="BF942" s="128"/>
      <c r="BG942" s="128"/>
      <c r="BI942" s="128"/>
      <c r="BJ942" s="128"/>
      <c r="BK942" s="128"/>
      <c r="BL942" s="128"/>
      <c r="BM942" s="128"/>
      <c r="BN942" s="128"/>
    </row>
    <row r="943" spans="1:66">
      <c r="A943" s="128"/>
      <c r="B943" s="128"/>
      <c r="C943" s="128"/>
      <c r="D943" s="128"/>
      <c r="E943" s="128"/>
      <c r="F943" s="128"/>
      <c r="G943" s="128"/>
      <c r="H943" s="128"/>
      <c r="I943" s="128"/>
      <c r="J943" s="128"/>
      <c r="K943" s="128"/>
      <c r="L943" s="128"/>
      <c r="M943" s="128"/>
      <c r="N943" s="128"/>
      <c r="AE943" s="128"/>
      <c r="AN943" s="128"/>
      <c r="AO943" s="128"/>
      <c r="AP943" s="128"/>
      <c r="AQ943" s="128"/>
      <c r="AR943" s="128"/>
      <c r="AS943" s="128"/>
      <c r="AT943" s="128"/>
      <c r="AU943" s="128"/>
      <c r="AV943" s="128"/>
      <c r="AW943" s="128"/>
      <c r="AY943" s="128"/>
      <c r="AZ943" s="176"/>
      <c r="BA943" s="128"/>
      <c r="BB943" s="128"/>
      <c r="BD943" s="128"/>
      <c r="BE943" s="128"/>
      <c r="BF943" s="128"/>
      <c r="BG943" s="128"/>
      <c r="BI943" s="128"/>
      <c r="BJ943" s="128"/>
      <c r="BK943" s="128"/>
      <c r="BL943" s="128"/>
      <c r="BM943" s="128"/>
      <c r="BN943" s="128"/>
    </row>
    <row r="944" spans="1:66">
      <c r="A944" s="128"/>
      <c r="B944" s="128"/>
      <c r="C944" s="128"/>
      <c r="D944" s="128"/>
      <c r="E944" s="128"/>
      <c r="F944" s="128"/>
      <c r="G944" s="128"/>
      <c r="H944" s="128"/>
      <c r="I944" s="128"/>
      <c r="J944" s="128"/>
      <c r="K944" s="128"/>
      <c r="L944" s="128"/>
      <c r="M944" s="128"/>
      <c r="N944" s="128"/>
      <c r="AE944" s="128"/>
      <c r="AN944" s="128"/>
      <c r="AO944" s="128"/>
      <c r="AP944" s="128"/>
      <c r="AQ944" s="128"/>
      <c r="AR944" s="128"/>
      <c r="AS944" s="128"/>
      <c r="AT944" s="128"/>
      <c r="AU944" s="128"/>
      <c r="AV944" s="128"/>
      <c r="AW944" s="128"/>
      <c r="AY944" s="128"/>
      <c r="AZ944" s="176"/>
      <c r="BA944" s="128"/>
      <c r="BB944" s="128"/>
      <c r="BD944" s="128"/>
      <c r="BE944" s="128"/>
      <c r="BF944" s="128"/>
      <c r="BG944" s="128"/>
      <c r="BI944" s="128"/>
      <c r="BJ944" s="128"/>
      <c r="BK944" s="128"/>
      <c r="BL944" s="128"/>
      <c r="BM944" s="128"/>
      <c r="BN944" s="128"/>
    </row>
    <row r="945" spans="1:66">
      <c r="A945" s="128"/>
      <c r="B945" s="128"/>
      <c r="C945" s="128"/>
      <c r="D945" s="128"/>
      <c r="E945" s="128"/>
      <c r="F945" s="128"/>
      <c r="G945" s="128"/>
      <c r="H945" s="128"/>
      <c r="I945" s="128"/>
      <c r="J945" s="128"/>
      <c r="K945" s="128"/>
      <c r="L945" s="128"/>
      <c r="M945" s="128"/>
      <c r="N945" s="128"/>
      <c r="AE945" s="128"/>
      <c r="AN945" s="128"/>
      <c r="AO945" s="128"/>
      <c r="AP945" s="128"/>
      <c r="AQ945" s="128"/>
      <c r="AR945" s="128"/>
      <c r="AS945" s="128"/>
      <c r="AT945" s="128"/>
      <c r="AU945" s="128"/>
      <c r="AV945" s="128"/>
      <c r="AW945" s="128"/>
      <c r="AY945" s="128"/>
      <c r="AZ945" s="176"/>
      <c r="BA945" s="128"/>
      <c r="BB945" s="128"/>
      <c r="BD945" s="128"/>
      <c r="BE945" s="128"/>
      <c r="BF945" s="128"/>
      <c r="BG945" s="128"/>
      <c r="BI945" s="128"/>
      <c r="BJ945" s="128"/>
      <c r="BK945" s="128"/>
      <c r="BL945" s="128"/>
      <c r="BM945" s="128"/>
      <c r="BN945" s="128"/>
    </row>
    <row r="946" spans="1:66">
      <c r="A946" s="128"/>
      <c r="B946" s="128"/>
      <c r="C946" s="128"/>
      <c r="D946" s="128"/>
      <c r="E946" s="128"/>
      <c r="F946" s="128"/>
      <c r="G946" s="128"/>
      <c r="H946" s="128"/>
      <c r="I946" s="128"/>
      <c r="J946" s="128"/>
      <c r="K946" s="128"/>
      <c r="L946" s="128"/>
      <c r="M946" s="128"/>
      <c r="N946" s="128"/>
      <c r="AE946" s="128"/>
      <c r="AN946" s="128"/>
      <c r="AO946" s="128"/>
      <c r="AP946" s="128"/>
      <c r="AQ946" s="128"/>
      <c r="AR946" s="128"/>
      <c r="AS946" s="128"/>
      <c r="AT946" s="128"/>
      <c r="AU946" s="128"/>
      <c r="AV946" s="128"/>
      <c r="AW946" s="128"/>
      <c r="AY946" s="128"/>
      <c r="AZ946" s="176"/>
      <c r="BA946" s="128"/>
      <c r="BB946" s="128"/>
      <c r="BD946" s="128"/>
      <c r="BE946" s="128"/>
      <c r="BF946" s="128"/>
      <c r="BG946" s="128"/>
      <c r="BI946" s="128"/>
      <c r="BJ946" s="128"/>
      <c r="BK946" s="128"/>
      <c r="BL946" s="128"/>
      <c r="BM946" s="128"/>
      <c r="BN946" s="128"/>
    </row>
    <row r="947" spans="1:66">
      <c r="A947" s="128"/>
      <c r="B947" s="128"/>
      <c r="C947" s="128"/>
      <c r="D947" s="128"/>
      <c r="E947" s="128"/>
      <c r="F947" s="128"/>
      <c r="G947" s="128"/>
      <c r="H947" s="128"/>
      <c r="I947" s="128"/>
      <c r="J947" s="128"/>
      <c r="K947" s="128"/>
      <c r="L947" s="128"/>
      <c r="M947" s="128"/>
      <c r="N947" s="128"/>
      <c r="AE947" s="128"/>
      <c r="AN947" s="128"/>
      <c r="AO947" s="128"/>
      <c r="AP947" s="128"/>
      <c r="AQ947" s="128"/>
      <c r="AR947" s="128"/>
      <c r="AS947" s="128"/>
      <c r="AT947" s="128"/>
      <c r="AU947" s="128"/>
      <c r="AV947" s="128"/>
      <c r="AW947" s="128"/>
      <c r="AY947" s="128"/>
      <c r="AZ947" s="176"/>
      <c r="BA947" s="128"/>
      <c r="BB947" s="128"/>
      <c r="BD947" s="128"/>
      <c r="BE947" s="128"/>
      <c r="BF947" s="128"/>
      <c r="BG947" s="128"/>
      <c r="BI947" s="128"/>
      <c r="BJ947" s="128"/>
      <c r="BK947" s="128"/>
      <c r="BL947" s="128"/>
      <c r="BM947" s="128"/>
      <c r="BN947" s="128"/>
    </row>
    <row r="948" spans="1:66">
      <c r="A948" s="128"/>
      <c r="B948" s="128"/>
      <c r="C948" s="128"/>
      <c r="D948" s="128"/>
      <c r="E948" s="128"/>
      <c r="F948" s="128"/>
      <c r="G948" s="128"/>
      <c r="H948" s="128"/>
      <c r="I948" s="128"/>
      <c r="J948" s="128"/>
      <c r="K948" s="128"/>
      <c r="L948" s="128"/>
      <c r="M948" s="128"/>
      <c r="N948" s="128"/>
      <c r="AE948" s="128"/>
      <c r="AN948" s="128"/>
      <c r="AO948" s="128"/>
      <c r="AP948" s="128"/>
      <c r="AQ948" s="128"/>
      <c r="AR948" s="128"/>
      <c r="AS948" s="128"/>
      <c r="AT948" s="128"/>
      <c r="AU948" s="128"/>
      <c r="AV948" s="128"/>
      <c r="AW948" s="128"/>
      <c r="AY948" s="128"/>
      <c r="AZ948" s="176"/>
      <c r="BA948" s="128"/>
      <c r="BB948" s="128"/>
      <c r="BD948" s="128"/>
      <c r="BE948" s="128"/>
      <c r="BF948" s="128"/>
      <c r="BG948" s="128"/>
      <c r="BI948" s="128"/>
      <c r="BJ948" s="128"/>
      <c r="BK948" s="128"/>
      <c r="BL948" s="128"/>
      <c r="BM948" s="128"/>
      <c r="BN948" s="128"/>
    </row>
    <row r="949" spans="1:66">
      <c r="A949" s="128"/>
      <c r="B949" s="128"/>
      <c r="C949" s="128"/>
      <c r="D949" s="128"/>
      <c r="E949" s="128"/>
      <c r="F949" s="128"/>
      <c r="G949" s="128"/>
      <c r="H949" s="128"/>
      <c r="I949" s="128"/>
      <c r="J949" s="128"/>
      <c r="K949" s="128"/>
      <c r="L949" s="128"/>
      <c r="M949" s="128"/>
      <c r="N949" s="128"/>
      <c r="AE949" s="128"/>
      <c r="AN949" s="128"/>
      <c r="AO949" s="128"/>
      <c r="AP949" s="128"/>
      <c r="AQ949" s="128"/>
      <c r="AR949" s="128"/>
      <c r="AS949" s="128"/>
      <c r="AT949" s="128"/>
      <c r="AU949" s="128"/>
      <c r="AV949" s="128"/>
      <c r="AW949" s="128"/>
      <c r="AY949" s="128"/>
      <c r="AZ949" s="176"/>
      <c r="BA949" s="128"/>
      <c r="BB949" s="128"/>
      <c r="BD949" s="128"/>
      <c r="BE949" s="128"/>
      <c r="BF949" s="128"/>
      <c r="BG949" s="128"/>
      <c r="BI949" s="128"/>
      <c r="BJ949" s="128"/>
      <c r="BK949" s="128"/>
      <c r="BL949" s="128"/>
      <c r="BM949" s="128"/>
      <c r="BN949" s="128"/>
    </row>
    <row r="950" spans="1:66">
      <c r="A950" s="128"/>
      <c r="B950" s="128"/>
      <c r="C950" s="128"/>
      <c r="D950" s="128"/>
      <c r="E950" s="128"/>
      <c r="F950" s="128"/>
      <c r="G950" s="128"/>
      <c r="H950" s="128"/>
      <c r="I950" s="128"/>
      <c r="J950" s="128"/>
      <c r="K950" s="128"/>
      <c r="L950" s="128"/>
      <c r="M950" s="128"/>
      <c r="N950" s="128"/>
      <c r="AE950" s="128"/>
      <c r="AN950" s="128"/>
      <c r="AO950" s="128"/>
      <c r="AP950" s="128"/>
      <c r="AQ950" s="128"/>
      <c r="AR950" s="128"/>
      <c r="AS950" s="128"/>
      <c r="AT950" s="128"/>
      <c r="AU950" s="128"/>
      <c r="AV950" s="128"/>
      <c r="AW950" s="128"/>
      <c r="AY950" s="128"/>
      <c r="AZ950" s="176"/>
      <c r="BA950" s="128"/>
      <c r="BB950" s="128"/>
      <c r="BD950" s="128"/>
      <c r="BE950" s="128"/>
      <c r="BF950" s="128"/>
      <c r="BG950" s="128"/>
      <c r="BI950" s="128"/>
      <c r="BJ950" s="128"/>
      <c r="BK950" s="128"/>
      <c r="BL950" s="128"/>
      <c r="BM950" s="128"/>
      <c r="BN950" s="128"/>
    </row>
    <row r="951" spans="1:66">
      <c r="A951" s="128"/>
      <c r="B951" s="128"/>
      <c r="C951" s="128"/>
      <c r="D951" s="128"/>
      <c r="E951" s="128"/>
      <c r="F951" s="128"/>
      <c r="G951" s="128"/>
      <c r="H951" s="128"/>
      <c r="I951" s="128"/>
      <c r="J951" s="128"/>
      <c r="K951" s="128"/>
      <c r="L951" s="128"/>
      <c r="M951" s="128"/>
      <c r="N951" s="128"/>
      <c r="AE951" s="128"/>
      <c r="AN951" s="128"/>
      <c r="AO951" s="128"/>
      <c r="AP951" s="128"/>
      <c r="AQ951" s="128"/>
      <c r="AR951" s="128"/>
      <c r="AS951" s="128"/>
      <c r="AT951" s="128"/>
      <c r="AU951" s="128"/>
      <c r="AV951" s="128"/>
      <c r="AW951" s="128"/>
      <c r="AY951" s="128"/>
      <c r="AZ951" s="176"/>
      <c r="BA951" s="128"/>
      <c r="BB951" s="128"/>
      <c r="BD951" s="128"/>
      <c r="BE951" s="128"/>
      <c r="BF951" s="128"/>
      <c r="BG951" s="128"/>
      <c r="BI951" s="128"/>
      <c r="BJ951" s="128"/>
      <c r="BK951" s="128"/>
      <c r="BL951" s="128"/>
      <c r="BM951" s="128"/>
      <c r="BN951" s="128"/>
    </row>
    <row r="952" spans="1:66">
      <c r="A952" s="128"/>
      <c r="B952" s="128"/>
      <c r="C952" s="128"/>
      <c r="D952" s="128"/>
      <c r="E952" s="128"/>
      <c r="F952" s="128"/>
      <c r="G952" s="128"/>
      <c r="H952" s="128"/>
      <c r="I952" s="128"/>
      <c r="J952" s="128"/>
      <c r="K952" s="128"/>
      <c r="L952" s="128"/>
      <c r="M952" s="128"/>
      <c r="N952" s="128"/>
      <c r="AE952" s="128"/>
      <c r="AN952" s="128"/>
      <c r="AO952" s="128"/>
      <c r="AP952" s="128"/>
      <c r="AQ952" s="128"/>
      <c r="AR952" s="128"/>
      <c r="AS952" s="128"/>
      <c r="AT952" s="128"/>
      <c r="AU952" s="128"/>
      <c r="AV952" s="128"/>
      <c r="AW952" s="128"/>
      <c r="AY952" s="128"/>
      <c r="AZ952" s="176"/>
      <c r="BA952" s="128"/>
      <c r="BB952" s="128"/>
      <c r="BD952" s="128"/>
      <c r="BE952" s="128"/>
      <c r="BF952" s="128"/>
      <c r="BG952" s="128"/>
      <c r="BI952" s="128"/>
      <c r="BJ952" s="128"/>
      <c r="BK952" s="128"/>
      <c r="BL952" s="128"/>
      <c r="BM952" s="128"/>
      <c r="BN952" s="128"/>
    </row>
    <row r="953" spans="1:66">
      <c r="A953" s="128"/>
      <c r="B953" s="128"/>
      <c r="C953" s="128"/>
      <c r="D953" s="128"/>
      <c r="E953" s="128"/>
      <c r="F953" s="128"/>
      <c r="G953" s="128"/>
      <c r="H953" s="128"/>
      <c r="I953" s="128"/>
      <c r="J953" s="128"/>
      <c r="K953" s="128"/>
      <c r="L953" s="128"/>
      <c r="M953" s="128"/>
      <c r="N953" s="128"/>
      <c r="AE953" s="128"/>
      <c r="AN953" s="128"/>
      <c r="AO953" s="128"/>
      <c r="AP953" s="128"/>
      <c r="AQ953" s="128"/>
      <c r="AR953" s="128"/>
      <c r="AS953" s="128"/>
      <c r="AT953" s="128"/>
      <c r="AU953" s="128"/>
      <c r="AV953" s="128"/>
      <c r="AW953" s="128"/>
      <c r="AY953" s="128"/>
      <c r="AZ953" s="176"/>
      <c r="BA953" s="128"/>
      <c r="BB953" s="128"/>
      <c r="BD953" s="128"/>
      <c r="BE953" s="128"/>
      <c r="BF953" s="128"/>
      <c r="BG953" s="128"/>
      <c r="BI953" s="128"/>
      <c r="BJ953" s="128"/>
      <c r="BK953" s="128"/>
      <c r="BL953" s="128"/>
      <c r="BM953" s="128"/>
      <c r="BN953" s="128"/>
    </row>
    <row r="954" spans="1:66">
      <c r="A954" s="128"/>
      <c r="B954" s="128"/>
      <c r="C954" s="128"/>
      <c r="D954" s="128"/>
      <c r="E954" s="128"/>
      <c r="F954" s="128"/>
      <c r="G954" s="128"/>
      <c r="H954" s="128"/>
      <c r="I954" s="128"/>
      <c r="J954" s="128"/>
      <c r="K954" s="128"/>
      <c r="L954" s="128"/>
      <c r="M954" s="128"/>
      <c r="N954" s="128"/>
      <c r="AE954" s="128"/>
      <c r="AN954" s="128"/>
      <c r="AO954" s="128"/>
      <c r="AP954" s="128"/>
      <c r="AQ954" s="128"/>
      <c r="AR954" s="128"/>
      <c r="AS954" s="128"/>
      <c r="AT954" s="128"/>
      <c r="AU954" s="128"/>
      <c r="AV954" s="128"/>
      <c r="AW954" s="128"/>
      <c r="AY954" s="128"/>
      <c r="AZ954" s="176"/>
      <c r="BA954" s="128"/>
      <c r="BB954" s="128"/>
      <c r="BD954" s="128"/>
      <c r="BE954" s="128"/>
      <c r="BF954" s="128"/>
      <c r="BG954" s="128"/>
      <c r="BI954" s="128"/>
      <c r="BJ954" s="128"/>
      <c r="BK954" s="128"/>
      <c r="BL954" s="128"/>
      <c r="BM954" s="128"/>
      <c r="BN954" s="128"/>
    </row>
    <row r="955" spans="1:66">
      <c r="A955" s="128"/>
      <c r="B955" s="128"/>
      <c r="C955" s="128"/>
      <c r="D955" s="128"/>
      <c r="E955" s="128"/>
      <c r="F955" s="128"/>
      <c r="G955" s="128"/>
      <c r="H955" s="128"/>
      <c r="I955" s="128"/>
      <c r="J955" s="128"/>
      <c r="K955" s="128"/>
      <c r="L955" s="128"/>
      <c r="M955" s="128"/>
      <c r="N955" s="128"/>
      <c r="AE955" s="128"/>
      <c r="AN955" s="128"/>
      <c r="AO955" s="128"/>
      <c r="AP955" s="128"/>
      <c r="AQ955" s="128"/>
      <c r="AR955" s="128"/>
      <c r="AS955" s="128"/>
      <c r="AT955" s="128"/>
      <c r="AU955" s="128"/>
      <c r="AV955" s="128"/>
      <c r="AW955" s="128"/>
      <c r="AY955" s="128"/>
      <c r="AZ955" s="176"/>
      <c r="BA955" s="128"/>
      <c r="BB955" s="128"/>
      <c r="BD955" s="128"/>
      <c r="BE955" s="128"/>
      <c r="BF955" s="128"/>
      <c r="BG955" s="128"/>
      <c r="BI955" s="128"/>
      <c r="BJ955" s="128"/>
      <c r="BK955" s="128"/>
      <c r="BL955" s="128"/>
      <c r="BM955" s="128"/>
      <c r="BN955" s="128"/>
    </row>
    <row r="956" spans="1:66">
      <c r="A956" s="128"/>
      <c r="B956" s="128"/>
      <c r="C956" s="128"/>
      <c r="D956" s="128"/>
      <c r="E956" s="128"/>
      <c r="F956" s="128"/>
      <c r="G956" s="128"/>
      <c r="H956" s="128"/>
      <c r="I956" s="128"/>
      <c r="J956" s="128"/>
      <c r="K956" s="128"/>
      <c r="L956" s="128"/>
      <c r="M956" s="128"/>
      <c r="N956" s="128"/>
      <c r="AE956" s="128"/>
      <c r="AN956" s="128"/>
      <c r="AO956" s="128"/>
      <c r="AP956" s="128"/>
      <c r="AQ956" s="128"/>
      <c r="AR956" s="128"/>
      <c r="AS956" s="128"/>
      <c r="AT956" s="128"/>
      <c r="AU956" s="128"/>
      <c r="AV956" s="128"/>
      <c r="AW956" s="128"/>
      <c r="AY956" s="128"/>
      <c r="AZ956" s="176"/>
      <c r="BA956" s="128"/>
      <c r="BB956" s="128"/>
      <c r="BD956" s="128"/>
      <c r="BE956" s="128"/>
      <c r="BF956" s="128"/>
      <c r="BG956" s="128"/>
      <c r="BI956" s="128"/>
      <c r="BJ956" s="128"/>
      <c r="BK956" s="128"/>
      <c r="BL956" s="128"/>
      <c r="BM956" s="128"/>
      <c r="BN956" s="128"/>
    </row>
    <row r="957" spans="1:66">
      <c r="A957" s="128"/>
      <c r="B957" s="128"/>
      <c r="C957" s="128"/>
      <c r="D957" s="128"/>
      <c r="E957" s="128"/>
      <c r="F957" s="128"/>
      <c r="G957" s="128"/>
      <c r="H957" s="128"/>
      <c r="I957" s="128"/>
      <c r="J957" s="128"/>
      <c r="K957" s="128"/>
      <c r="L957" s="128"/>
      <c r="M957" s="128"/>
      <c r="N957" s="128"/>
      <c r="AE957" s="128"/>
      <c r="AN957" s="128"/>
      <c r="AO957" s="128"/>
      <c r="AP957" s="128"/>
      <c r="AQ957" s="128"/>
      <c r="AR957" s="128"/>
      <c r="AS957" s="128"/>
      <c r="AT957" s="128"/>
      <c r="AU957" s="128"/>
      <c r="AV957" s="128"/>
      <c r="AW957" s="128"/>
      <c r="AY957" s="128"/>
      <c r="AZ957" s="176"/>
      <c r="BA957" s="128"/>
      <c r="BB957" s="128"/>
      <c r="BD957" s="128"/>
      <c r="BE957" s="128"/>
      <c r="BF957" s="128"/>
      <c r="BG957" s="128"/>
      <c r="BI957" s="128"/>
      <c r="BJ957" s="128"/>
      <c r="BK957" s="128"/>
      <c r="BL957" s="128"/>
      <c r="BM957" s="128"/>
      <c r="BN957" s="128"/>
    </row>
    <row r="958" spans="1:66">
      <c r="A958" s="128"/>
      <c r="B958" s="128"/>
      <c r="C958" s="128"/>
      <c r="D958" s="128"/>
      <c r="E958" s="128"/>
      <c r="F958" s="128"/>
      <c r="G958" s="128"/>
      <c r="H958" s="128"/>
      <c r="I958" s="128"/>
      <c r="J958" s="128"/>
      <c r="K958" s="128"/>
      <c r="L958" s="128"/>
      <c r="M958" s="128"/>
      <c r="N958" s="128"/>
      <c r="AE958" s="128"/>
      <c r="AN958" s="128"/>
      <c r="AO958" s="128"/>
      <c r="AP958" s="128"/>
      <c r="AQ958" s="128"/>
      <c r="AR958" s="128"/>
      <c r="AS958" s="128"/>
      <c r="AT958" s="128"/>
      <c r="AU958" s="128"/>
      <c r="AV958" s="128"/>
      <c r="AW958" s="128"/>
      <c r="AY958" s="128"/>
      <c r="AZ958" s="176"/>
      <c r="BA958" s="128"/>
      <c r="BB958" s="128"/>
      <c r="BD958" s="128"/>
      <c r="BE958" s="128"/>
      <c r="BF958" s="128"/>
      <c r="BG958" s="128"/>
      <c r="BI958" s="128"/>
      <c r="BJ958" s="128"/>
      <c r="BK958" s="128"/>
      <c r="BL958" s="128"/>
      <c r="BM958" s="128"/>
      <c r="BN958" s="128"/>
    </row>
    <row r="959" spans="1:66">
      <c r="A959" s="128"/>
      <c r="B959" s="128"/>
      <c r="C959" s="128"/>
      <c r="D959" s="128"/>
      <c r="E959" s="128"/>
      <c r="F959" s="128"/>
      <c r="G959" s="128"/>
      <c r="H959" s="128"/>
      <c r="I959" s="128"/>
      <c r="J959" s="128"/>
      <c r="K959" s="128"/>
      <c r="L959" s="128"/>
      <c r="M959" s="128"/>
      <c r="N959" s="128"/>
      <c r="AE959" s="128"/>
      <c r="AN959" s="128"/>
      <c r="AO959" s="128"/>
      <c r="AP959" s="128"/>
      <c r="AQ959" s="128"/>
      <c r="AR959" s="128"/>
      <c r="AS959" s="128"/>
      <c r="AT959" s="128"/>
      <c r="AU959" s="128"/>
      <c r="AV959" s="128"/>
      <c r="AW959" s="128"/>
      <c r="AY959" s="128"/>
      <c r="AZ959" s="176"/>
      <c r="BA959" s="128"/>
      <c r="BB959" s="128"/>
      <c r="BD959" s="128"/>
      <c r="BE959" s="128"/>
      <c r="BF959" s="128"/>
      <c r="BG959" s="128"/>
      <c r="BI959" s="128"/>
      <c r="BJ959" s="128"/>
      <c r="BK959" s="128"/>
      <c r="BL959" s="128"/>
      <c r="BM959" s="128"/>
      <c r="BN959" s="128"/>
    </row>
    <row r="960" spans="1:66">
      <c r="A960" s="128"/>
      <c r="B960" s="128"/>
      <c r="C960" s="128"/>
      <c r="D960" s="128"/>
      <c r="E960" s="128"/>
      <c r="F960" s="128"/>
      <c r="G960" s="128"/>
      <c r="H960" s="128"/>
      <c r="I960" s="128"/>
      <c r="J960" s="128"/>
      <c r="K960" s="128"/>
      <c r="L960" s="128"/>
      <c r="M960" s="128"/>
      <c r="N960" s="128"/>
      <c r="AE960" s="128"/>
      <c r="AN960" s="128"/>
      <c r="AO960" s="128"/>
      <c r="AP960" s="128"/>
      <c r="AQ960" s="128"/>
      <c r="AR960" s="128"/>
      <c r="AS960" s="128"/>
      <c r="AT960" s="128"/>
      <c r="AU960" s="128"/>
      <c r="AV960" s="128"/>
      <c r="AW960" s="128"/>
      <c r="AY960" s="128"/>
      <c r="AZ960" s="176"/>
      <c r="BA960" s="128"/>
      <c r="BB960" s="128"/>
      <c r="BD960" s="128"/>
      <c r="BE960" s="128"/>
      <c r="BF960" s="128"/>
      <c r="BG960" s="128"/>
      <c r="BI960" s="128"/>
      <c r="BJ960" s="128"/>
      <c r="BK960" s="128"/>
      <c r="BL960" s="128"/>
      <c r="BM960" s="128"/>
      <c r="BN960" s="128"/>
    </row>
    <row r="961" spans="1:66">
      <c r="A961" s="128"/>
      <c r="B961" s="128"/>
      <c r="C961" s="128"/>
      <c r="D961" s="128"/>
      <c r="E961" s="128"/>
      <c r="F961" s="128"/>
      <c r="G961" s="128"/>
      <c r="H961" s="128"/>
      <c r="I961" s="128"/>
      <c r="J961" s="128"/>
      <c r="K961" s="128"/>
      <c r="L961" s="128"/>
      <c r="M961" s="128"/>
      <c r="N961" s="128"/>
      <c r="AE961" s="128"/>
      <c r="AN961" s="128"/>
      <c r="AO961" s="128"/>
      <c r="AP961" s="128"/>
      <c r="AQ961" s="128"/>
      <c r="AR961" s="128"/>
      <c r="AS961" s="128"/>
      <c r="AT961" s="128"/>
      <c r="AU961" s="128"/>
      <c r="AV961" s="128"/>
      <c r="AW961" s="128"/>
      <c r="AY961" s="128"/>
      <c r="AZ961" s="176"/>
      <c r="BA961" s="128"/>
      <c r="BB961" s="128"/>
      <c r="BD961" s="128"/>
      <c r="BE961" s="128"/>
      <c r="BF961" s="128"/>
      <c r="BG961" s="128"/>
      <c r="BI961" s="128"/>
      <c r="BJ961" s="128"/>
      <c r="BK961" s="128"/>
      <c r="BL961" s="128"/>
      <c r="BM961" s="128"/>
      <c r="BN961" s="128"/>
    </row>
    <row r="962" spans="1:66">
      <c r="A962" s="128"/>
      <c r="B962" s="128"/>
      <c r="C962" s="128"/>
      <c r="D962" s="128"/>
      <c r="E962" s="128"/>
      <c r="F962" s="128"/>
      <c r="G962" s="128"/>
      <c r="H962" s="128"/>
      <c r="I962" s="128"/>
      <c r="J962" s="128"/>
      <c r="K962" s="128"/>
      <c r="L962" s="128"/>
      <c r="M962" s="128"/>
      <c r="N962" s="128"/>
      <c r="AE962" s="128"/>
      <c r="AN962" s="128"/>
      <c r="AO962" s="128"/>
      <c r="AP962" s="128"/>
      <c r="AQ962" s="128"/>
      <c r="AR962" s="128"/>
      <c r="AS962" s="128"/>
      <c r="AT962" s="128"/>
      <c r="AU962" s="128"/>
      <c r="AV962" s="128"/>
      <c r="AW962" s="128"/>
      <c r="AY962" s="128"/>
      <c r="AZ962" s="176"/>
      <c r="BA962" s="128"/>
      <c r="BB962" s="128"/>
      <c r="BD962" s="128"/>
      <c r="BE962" s="128"/>
      <c r="BF962" s="128"/>
      <c r="BG962" s="128"/>
      <c r="BI962" s="128"/>
      <c r="BJ962" s="128"/>
      <c r="BK962" s="128"/>
      <c r="BL962" s="128"/>
      <c r="BM962" s="128"/>
      <c r="BN962" s="128"/>
    </row>
    <row r="963" spans="1:66">
      <c r="A963" s="128"/>
      <c r="B963" s="128"/>
      <c r="C963" s="128"/>
      <c r="D963" s="128"/>
      <c r="E963" s="128"/>
      <c r="F963" s="128"/>
      <c r="G963" s="128"/>
      <c r="H963" s="128"/>
      <c r="I963" s="128"/>
      <c r="J963" s="128"/>
      <c r="K963" s="128"/>
      <c r="L963" s="128"/>
      <c r="M963" s="128"/>
      <c r="N963" s="128"/>
      <c r="AE963" s="128"/>
      <c r="AN963" s="128"/>
      <c r="AO963" s="128"/>
      <c r="AP963" s="128"/>
      <c r="AQ963" s="128"/>
      <c r="AR963" s="128"/>
      <c r="AS963" s="128"/>
      <c r="AT963" s="128"/>
      <c r="AU963" s="128"/>
      <c r="AV963" s="128"/>
      <c r="AW963" s="128"/>
      <c r="AY963" s="128"/>
      <c r="AZ963" s="176"/>
      <c r="BA963" s="128"/>
      <c r="BB963" s="128"/>
      <c r="BD963" s="128"/>
      <c r="BE963" s="128"/>
      <c r="BF963" s="128"/>
      <c r="BG963" s="128"/>
      <c r="BI963" s="128"/>
      <c r="BJ963" s="128"/>
      <c r="BK963" s="128"/>
      <c r="BL963" s="128"/>
      <c r="BM963" s="128"/>
      <c r="BN963" s="128"/>
    </row>
    <row r="964" spans="1:66">
      <c r="A964" s="128"/>
      <c r="B964" s="128"/>
      <c r="C964" s="128"/>
      <c r="D964" s="128"/>
      <c r="E964" s="128"/>
      <c r="F964" s="128"/>
      <c r="G964" s="128"/>
      <c r="H964" s="128"/>
      <c r="I964" s="128"/>
      <c r="J964" s="128"/>
      <c r="K964" s="128"/>
      <c r="L964" s="128"/>
      <c r="M964" s="128"/>
      <c r="N964" s="128"/>
      <c r="AE964" s="128"/>
      <c r="AN964" s="128"/>
      <c r="AO964" s="128"/>
      <c r="AP964" s="128"/>
      <c r="AQ964" s="128"/>
      <c r="AR964" s="128"/>
      <c r="AS964" s="128"/>
      <c r="AT964" s="128"/>
      <c r="AU964" s="128"/>
      <c r="AV964" s="128"/>
      <c r="AW964" s="128"/>
      <c r="AY964" s="128"/>
      <c r="AZ964" s="176"/>
      <c r="BA964" s="128"/>
      <c r="BB964" s="128"/>
      <c r="BD964" s="128"/>
      <c r="BE964" s="128"/>
      <c r="BF964" s="128"/>
      <c r="BG964" s="128"/>
      <c r="BI964" s="128"/>
      <c r="BJ964" s="128"/>
      <c r="BK964" s="128"/>
      <c r="BL964" s="128"/>
      <c r="BM964" s="128"/>
      <c r="BN964" s="128"/>
    </row>
    <row r="965" spans="1:66">
      <c r="A965" s="128"/>
      <c r="B965" s="128"/>
      <c r="C965" s="128"/>
      <c r="D965" s="128"/>
      <c r="E965" s="128"/>
      <c r="F965" s="128"/>
      <c r="G965" s="128"/>
      <c r="H965" s="128"/>
      <c r="I965" s="128"/>
      <c r="J965" s="128"/>
      <c r="K965" s="128"/>
      <c r="L965" s="128"/>
      <c r="M965" s="128"/>
      <c r="N965" s="128"/>
      <c r="AE965" s="128"/>
      <c r="AN965" s="128"/>
      <c r="AO965" s="128"/>
      <c r="AP965" s="128"/>
      <c r="AQ965" s="128"/>
      <c r="AR965" s="128"/>
      <c r="AS965" s="128"/>
      <c r="AT965" s="128"/>
      <c r="AU965" s="128"/>
      <c r="AV965" s="128"/>
      <c r="AW965" s="128"/>
      <c r="AY965" s="128"/>
      <c r="AZ965" s="176"/>
      <c r="BA965" s="128"/>
      <c r="BB965" s="128"/>
      <c r="BD965" s="128"/>
      <c r="BE965" s="128"/>
      <c r="BF965" s="128"/>
      <c r="BG965" s="128"/>
      <c r="BI965" s="128"/>
      <c r="BJ965" s="128"/>
      <c r="BK965" s="128"/>
      <c r="BL965" s="128"/>
      <c r="BM965" s="128"/>
      <c r="BN965" s="128"/>
    </row>
    <row r="966" spans="1:66">
      <c r="A966" s="128"/>
      <c r="B966" s="128"/>
      <c r="C966" s="128"/>
      <c r="D966" s="128"/>
      <c r="E966" s="128"/>
      <c r="F966" s="128"/>
      <c r="G966" s="128"/>
      <c r="H966" s="128"/>
      <c r="I966" s="128"/>
      <c r="J966" s="128"/>
      <c r="K966" s="128"/>
      <c r="L966" s="128"/>
      <c r="M966" s="128"/>
      <c r="N966" s="128"/>
      <c r="AE966" s="128"/>
      <c r="AN966" s="128"/>
      <c r="AO966" s="128"/>
      <c r="AP966" s="128"/>
      <c r="AQ966" s="128"/>
      <c r="AR966" s="128"/>
      <c r="AS966" s="128"/>
      <c r="AT966" s="128"/>
      <c r="AU966" s="128"/>
      <c r="AV966" s="128"/>
      <c r="AW966" s="128"/>
      <c r="AY966" s="128"/>
      <c r="AZ966" s="176"/>
      <c r="BA966" s="128"/>
      <c r="BB966" s="128"/>
      <c r="BD966" s="128"/>
      <c r="BE966" s="128"/>
      <c r="BF966" s="128"/>
      <c r="BG966" s="128"/>
      <c r="BI966" s="128"/>
      <c r="BJ966" s="128"/>
      <c r="BK966" s="128"/>
      <c r="BL966" s="128"/>
      <c r="BM966" s="128"/>
      <c r="BN966" s="128"/>
    </row>
    <row r="967" spans="1:66">
      <c r="A967" s="128"/>
      <c r="B967" s="128"/>
      <c r="C967" s="128"/>
      <c r="D967" s="128"/>
      <c r="E967" s="128"/>
      <c r="F967" s="128"/>
      <c r="G967" s="128"/>
      <c r="H967" s="128"/>
      <c r="I967" s="128"/>
      <c r="J967" s="128"/>
      <c r="K967" s="128"/>
      <c r="L967" s="128"/>
      <c r="M967" s="128"/>
      <c r="N967" s="128"/>
      <c r="AE967" s="128"/>
      <c r="AN967" s="128"/>
      <c r="AO967" s="128"/>
      <c r="AP967" s="128"/>
      <c r="AQ967" s="128"/>
      <c r="AR967" s="128"/>
      <c r="AS967" s="128"/>
      <c r="AT967" s="128"/>
      <c r="AU967" s="128"/>
      <c r="AV967" s="128"/>
      <c r="AW967" s="128"/>
      <c r="AY967" s="128"/>
      <c r="AZ967" s="176"/>
      <c r="BA967" s="128"/>
      <c r="BB967" s="128"/>
      <c r="BD967" s="128"/>
      <c r="BE967" s="128"/>
      <c r="BF967" s="128"/>
      <c r="BG967" s="128"/>
      <c r="BI967" s="128"/>
      <c r="BJ967" s="128"/>
      <c r="BK967" s="128"/>
      <c r="BL967" s="128"/>
      <c r="BM967" s="128"/>
      <c r="BN967" s="128"/>
    </row>
    <row r="968" spans="1:66">
      <c r="A968" s="128"/>
      <c r="B968" s="128"/>
      <c r="C968" s="128"/>
      <c r="D968" s="128"/>
      <c r="E968" s="128"/>
      <c r="F968" s="128"/>
      <c r="G968" s="128"/>
      <c r="H968" s="128"/>
      <c r="I968" s="128"/>
      <c r="J968" s="128"/>
      <c r="K968" s="128"/>
      <c r="L968" s="128"/>
      <c r="M968" s="128"/>
      <c r="N968" s="128"/>
      <c r="AE968" s="128"/>
      <c r="AN968" s="128"/>
      <c r="AO968" s="128"/>
      <c r="AP968" s="128"/>
      <c r="AQ968" s="128"/>
      <c r="AR968" s="128"/>
      <c r="AS968" s="128"/>
      <c r="AT968" s="128"/>
      <c r="AU968" s="128"/>
      <c r="AV968" s="128"/>
      <c r="AW968" s="128"/>
      <c r="AY968" s="128"/>
      <c r="AZ968" s="176"/>
      <c r="BA968" s="128"/>
      <c r="BB968" s="128"/>
      <c r="BD968" s="128"/>
      <c r="BE968" s="128"/>
      <c r="BF968" s="128"/>
      <c r="BG968" s="128"/>
      <c r="BI968" s="128"/>
      <c r="BJ968" s="128"/>
      <c r="BK968" s="128"/>
      <c r="BL968" s="128"/>
      <c r="BM968" s="128"/>
      <c r="BN968" s="128"/>
    </row>
    <row r="969" spans="1:66">
      <c r="A969" s="128"/>
      <c r="B969" s="128"/>
      <c r="C969" s="128"/>
      <c r="D969" s="128"/>
      <c r="E969" s="128"/>
      <c r="F969" s="128"/>
      <c r="G969" s="128"/>
      <c r="H969" s="128"/>
      <c r="I969" s="128"/>
      <c r="J969" s="128"/>
      <c r="K969" s="128"/>
      <c r="L969" s="128"/>
      <c r="M969" s="128"/>
      <c r="N969" s="128"/>
      <c r="AE969" s="128"/>
      <c r="AN969" s="128"/>
      <c r="AO969" s="128"/>
      <c r="AP969" s="128"/>
      <c r="AQ969" s="128"/>
      <c r="AR969" s="128"/>
      <c r="AS969" s="128"/>
      <c r="AT969" s="128"/>
      <c r="AU969" s="128"/>
      <c r="AV969" s="128"/>
      <c r="AW969" s="128"/>
      <c r="AY969" s="128"/>
      <c r="AZ969" s="176"/>
      <c r="BA969" s="128"/>
      <c r="BB969" s="128"/>
      <c r="BD969" s="128"/>
      <c r="BE969" s="128"/>
      <c r="BF969" s="128"/>
      <c r="BG969" s="128"/>
      <c r="BI969" s="128"/>
      <c r="BJ969" s="128"/>
      <c r="BK969" s="128"/>
      <c r="BL969" s="128"/>
      <c r="BM969" s="128"/>
      <c r="BN969" s="128"/>
    </row>
    <row r="970" spans="1:66">
      <c r="A970" s="128"/>
      <c r="B970" s="128"/>
      <c r="C970" s="128"/>
      <c r="D970" s="128"/>
      <c r="E970" s="128"/>
      <c r="F970" s="128"/>
      <c r="G970" s="128"/>
      <c r="H970" s="128"/>
      <c r="I970" s="128"/>
      <c r="J970" s="128"/>
      <c r="K970" s="128"/>
      <c r="L970" s="128"/>
      <c r="M970" s="128"/>
      <c r="N970" s="128"/>
      <c r="AE970" s="128"/>
      <c r="AN970" s="128"/>
      <c r="AO970" s="128"/>
      <c r="AP970" s="128"/>
      <c r="AQ970" s="128"/>
      <c r="AR970" s="128"/>
      <c r="AS970" s="128"/>
      <c r="AT970" s="128"/>
      <c r="AU970" s="128"/>
      <c r="AV970" s="128"/>
      <c r="AW970" s="128"/>
      <c r="AY970" s="128"/>
      <c r="AZ970" s="176"/>
      <c r="BA970" s="128"/>
      <c r="BB970" s="128"/>
      <c r="BD970" s="128"/>
      <c r="BE970" s="128"/>
      <c r="BF970" s="128"/>
      <c r="BG970" s="128"/>
      <c r="BI970" s="128"/>
      <c r="BJ970" s="128"/>
      <c r="BK970" s="128"/>
      <c r="BL970" s="128"/>
      <c r="BM970" s="128"/>
      <c r="BN970" s="128"/>
    </row>
    <row r="971" spans="1:66">
      <c r="A971" s="128"/>
      <c r="B971" s="128"/>
      <c r="C971" s="128"/>
      <c r="D971" s="128"/>
      <c r="E971" s="128"/>
      <c r="F971" s="128"/>
      <c r="G971" s="128"/>
      <c r="H971" s="128"/>
      <c r="I971" s="128"/>
      <c r="J971" s="128"/>
      <c r="K971" s="128"/>
      <c r="L971" s="128"/>
      <c r="M971" s="128"/>
      <c r="N971" s="128"/>
      <c r="AE971" s="128"/>
      <c r="AN971" s="128"/>
      <c r="AO971" s="128"/>
      <c r="AP971" s="128"/>
      <c r="AQ971" s="128"/>
      <c r="AR971" s="128"/>
      <c r="AS971" s="128"/>
      <c r="AT971" s="128"/>
      <c r="AU971" s="128"/>
      <c r="AV971" s="128"/>
      <c r="AW971" s="128"/>
      <c r="AY971" s="128"/>
      <c r="AZ971" s="176"/>
      <c r="BA971" s="128"/>
      <c r="BB971" s="128"/>
      <c r="BD971" s="128"/>
      <c r="BE971" s="128"/>
      <c r="BF971" s="128"/>
      <c r="BG971" s="128"/>
      <c r="BI971" s="128"/>
      <c r="BJ971" s="128"/>
      <c r="BK971" s="128"/>
      <c r="BL971" s="128"/>
      <c r="BM971" s="128"/>
      <c r="BN971" s="128"/>
    </row>
    <row r="972" spans="1:66">
      <c r="A972" s="128"/>
      <c r="B972" s="128"/>
      <c r="C972" s="128"/>
      <c r="D972" s="128"/>
      <c r="E972" s="128"/>
      <c r="F972" s="128"/>
      <c r="G972" s="128"/>
      <c r="H972" s="128"/>
      <c r="I972" s="128"/>
      <c r="J972" s="128"/>
      <c r="K972" s="128"/>
      <c r="L972" s="128"/>
      <c r="M972" s="128"/>
      <c r="N972" s="128"/>
      <c r="AE972" s="128"/>
      <c r="AN972" s="128"/>
      <c r="AO972" s="128"/>
      <c r="AP972" s="128"/>
      <c r="AQ972" s="128"/>
      <c r="AR972" s="128"/>
      <c r="AS972" s="128"/>
      <c r="AT972" s="128"/>
      <c r="AU972" s="128"/>
      <c r="AV972" s="128"/>
      <c r="AW972" s="128"/>
      <c r="AY972" s="128"/>
      <c r="AZ972" s="176"/>
      <c r="BA972" s="128"/>
      <c r="BB972" s="128"/>
      <c r="BD972" s="128"/>
      <c r="BE972" s="128"/>
      <c r="BF972" s="128"/>
      <c r="BG972" s="128"/>
      <c r="BI972" s="128"/>
      <c r="BJ972" s="128"/>
      <c r="BK972" s="128"/>
      <c r="BL972" s="128"/>
      <c r="BM972" s="128"/>
      <c r="BN972" s="128"/>
    </row>
    <row r="973" spans="1:66">
      <c r="A973" s="128"/>
      <c r="B973" s="128"/>
      <c r="C973" s="128"/>
      <c r="D973" s="128"/>
      <c r="E973" s="128"/>
      <c r="F973" s="128"/>
      <c r="G973" s="128"/>
      <c r="H973" s="128"/>
      <c r="I973" s="128"/>
      <c r="J973" s="128"/>
      <c r="K973" s="128"/>
      <c r="L973" s="128"/>
      <c r="M973" s="128"/>
      <c r="N973" s="128"/>
      <c r="AE973" s="128"/>
      <c r="AN973" s="128"/>
      <c r="AO973" s="128"/>
      <c r="AP973" s="128"/>
      <c r="AQ973" s="128"/>
      <c r="AR973" s="128"/>
      <c r="AS973" s="128"/>
      <c r="AT973" s="128"/>
      <c r="AU973" s="128"/>
      <c r="AV973" s="128"/>
      <c r="AW973" s="128"/>
      <c r="AY973" s="128"/>
      <c r="AZ973" s="176"/>
      <c r="BA973" s="128"/>
      <c r="BB973" s="128"/>
      <c r="BD973" s="128"/>
      <c r="BE973" s="128"/>
      <c r="BF973" s="128"/>
      <c r="BG973" s="128"/>
      <c r="BI973" s="128"/>
      <c r="BJ973" s="128"/>
      <c r="BK973" s="128"/>
      <c r="BL973" s="128"/>
      <c r="BM973" s="128"/>
      <c r="BN973" s="128"/>
    </row>
    <row r="974" spans="1:66">
      <c r="A974" s="128"/>
      <c r="B974" s="128"/>
      <c r="C974" s="128"/>
      <c r="D974" s="128"/>
      <c r="E974" s="128"/>
      <c r="F974" s="128"/>
      <c r="G974" s="128"/>
      <c r="H974" s="128"/>
      <c r="I974" s="128"/>
      <c r="J974" s="128"/>
      <c r="K974" s="128"/>
      <c r="L974" s="128"/>
      <c r="M974" s="128"/>
      <c r="N974" s="128"/>
      <c r="AE974" s="128"/>
      <c r="AN974" s="128"/>
      <c r="AO974" s="128"/>
      <c r="AP974" s="128"/>
      <c r="AQ974" s="128"/>
      <c r="AR974" s="128"/>
      <c r="AS974" s="128"/>
      <c r="AT974" s="128"/>
      <c r="AU974" s="128"/>
      <c r="AV974" s="128"/>
      <c r="AW974" s="128"/>
      <c r="AY974" s="128"/>
      <c r="AZ974" s="176"/>
      <c r="BA974" s="128"/>
      <c r="BB974" s="128"/>
      <c r="BD974" s="128"/>
      <c r="BE974" s="128"/>
      <c r="BF974" s="128"/>
      <c r="BG974" s="128"/>
      <c r="BI974" s="128"/>
      <c r="BJ974" s="128"/>
      <c r="BK974" s="128"/>
      <c r="BL974" s="128"/>
      <c r="BM974" s="128"/>
      <c r="BN974" s="128"/>
    </row>
    <row r="975" spans="1:66">
      <c r="A975" s="128"/>
      <c r="B975" s="128"/>
      <c r="C975" s="128"/>
      <c r="D975" s="128"/>
      <c r="E975" s="128"/>
      <c r="F975" s="128"/>
      <c r="G975" s="128"/>
      <c r="H975" s="128"/>
      <c r="I975" s="128"/>
      <c r="J975" s="128"/>
      <c r="K975" s="128"/>
      <c r="L975" s="128"/>
      <c r="M975" s="128"/>
      <c r="N975" s="128"/>
      <c r="AE975" s="128"/>
      <c r="AN975" s="128"/>
      <c r="AO975" s="128"/>
      <c r="AP975" s="128"/>
      <c r="AQ975" s="128"/>
      <c r="AR975" s="128"/>
      <c r="AS975" s="128"/>
      <c r="AT975" s="128"/>
      <c r="AU975" s="128"/>
      <c r="AV975" s="128"/>
      <c r="AW975" s="128"/>
      <c r="AY975" s="128"/>
      <c r="AZ975" s="176"/>
      <c r="BA975" s="128"/>
      <c r="BB975" s="128"/>
      <c r="BD975" s="128"/>
      <c r="BE975" s="128"/>
      <c r="BF975" s="128"/>
      <c r="BG975" s="128"/>
      <c r="BI975" s="128"/>
      <c r="BJ975" s="128"/>
      <c r="BK975" s="128"/>
      <c r="BL975" s="128"/>
      <c r="BM975" s="128"/>
      <c r="BN975" s="128"/>
    </row>
    <row r="976" spans="1:66">
      <c r="A976" s="128"/>
      <c r="B976" s="128"/>
      <c r="C976" s="128"/>
      <c r="D976" s="128"/>
      <c r="E976" s="128"/>
      <c r="F976" s="128"/>
      <c r="G976" s="128"/>
      <c r="H976" s="128"/>
      <c r="I976" s="128"/>
      <c r="J976" s="128"/>
      <c r="K976" s="128"/>
      <c r="L976" s="128"/>
      <c r="M976" s="128"/>
      <c r="N976" s="128"/>
      <c r="AE976" s="128"/>
      <c r="AN976" s="128"/>
      <c r="AO976" s="128"/>
      <c r="AP976" s="128"/>
      <c r="AQ976" s="128"/>
      <c r="AR976" s="128"/>
      <c r="AS976" s="128"/>
      <c r="AT976" s="128"/>
      <c r="AU976" s="128"/>
      <c r="AV976" s="128"/>
      <c r="AW976" s="128"/>
      <c r="AY976" s="128"/>
      <c r="AZ976" s="176"/>
      <c r="BA976" s="128"/>
      <c r="BB976" s="128"/>
      <c r="BD976" s="128"/>
      <c r="BE976" s="128"/>
      <c r="BF976" s="128"/>
      <c r="BG976" s="128"/>
      <c r="BI976" s="128"/>
      <c r="BJ976" s="128"/>
      <c r="BK976" s="128"/>
      <c r="BL976" s="128"/>
      <c r="BM976" s="128"/>
      <c r="BN976" s="128"/>
    </row>
    <row r="977" spans="1:66">
      <c r="A977" s="128"/>
      <c r="B977" s="128"/>
      <c r="C977" s="128"/>
      <c r="D977" s="128"/>
      <c r="E977" s="128"/>
      <c r="F977" s="128"/>
      <c r="G977" s="128"/>
      <c r="H977" s="128"/>
      <c r="I977" s="128"/>
      <c r="J977" s="128"/>
      <c r="K977" s="128"/>
      <c r="L977" s="128"/>
      <c r="M977" s="128"/>
      <c r="N977" s="128"/>
      <c r="AE977" s="128"/>
      <c r="AN977" s="128"/>
      <c r="AO977" s="128"/>
      <c r="AP977" s="128"/>
      <c r="AQ977" s="128"/>
      <c r="AR977" s="128"/>
      <c r="AS977" s="128"/>
      <c r="AT977" s="128"/>
      <c r="AU977" s="128"/>
      <c r="AV977" s="128"/>
      <c r="AW977" s="128"/>
      <c r="AY977" s="128"/>
      <c r="AZ977" s="176"/>
      <c r="BA977" s="128"/>
      <c r="BB977" s="128"/>
      <c r="BD977" s="128"/>
      <c r="BE977" s="128"/>
      <c r="BF977" s="128"/>
      <c r="BG977" s="128"/>
      <c r="BI977" s="128"/>
      <c r="BJ977" s="128"/>
      <c r="BK977" s="128"/>
      <c r="BL977" s="128"/>
      <c r="BM977" s="128"/>
      <c r="BN977" s="128"/>
    </row>
    <row r="978" spans="1:66">
      <c r="A978" s="128"/>
      <c r="B978" s="128"/>
      <c r="C978" s="128"/>
      <c r="D978" s="128"/>
      <c r="E978" s="128"/>
      <c r="F978" s="128"/>
      <c r="G978" s="128"/>
      <c r="H978" s="128"/>
      <c r="I978" s="128"/>
      <c r="J978" s="128"/>
      <c r="K978" s="128"/>
      <c r="L978" s="128"/>
      <c r="M978" s="128"/>
      <c r="N978" s="128"/>
      <c r="AE978" s="128"/>
      <c r="AN978" s="128"/>
      <c r="AO978" s="128"/>
      <c r="AP978" s="128"/>
      <c r="AQ978" s="128"/>
      <c r="AR978" s="128"/>
      <c r="AS978" s="128"/>
      <c r="AT978" s="128"/>
      <c r="AU978" s="128"/>
      <c r="AV978" s="128"/>
      <c r="AW978" s="128"/>
      <c r="AY978" s="128"/>
      <c r="AZ978" s="176"/>
      <c r="BA978" s="128"/>
      <c r="BB978" s="128"/>
      <c r="BD978" s="128"/>
      <c r="BE978" s="128"/>
      <c r="BF978" s="128"/>
      <c r="BG978" s="128"/>
      <c r="BI978" s="128"/>
      <c r="BJ978" s="128"/>
      <c r="BK978" s="128"/>
      <c r="BL978" s="128"/>
      <c r="BM978" s="128"/>
      <c r="BN978" s="128"/>
    </row>
    <row r="979" spans="1:66">
      <c r="A979" s="128"/>
      <c r="B979" s="128"/>
      <c r="C979" s="128"/>
      <c r="D979" s="128"/>
      <c r="E979" s="128"/>
      <c r="F979" s="128"/>
      <c r="G979" s="128"/>
      <c r="H979" s="128"/>
      <c r="I979" s="128"/>
      <c r="J979" s="128"/>
      <c r="K979" s="128"/>
      <c r="L979" s="128"/>
      <c r="M979" s="128"/>
      <c r="N979" s="128"/>
      <c r="AE979" s="128"/>
      <c r="AN979" s="128"/>
      <c r="AO979" s="128"/>
      <c r="AP979" s="128"/>
      <c r="AQ979" s="128"/>
      <c r="AR979" s="128"/>
      <c r="AS979" s="128"/>
      <c r="AT979" s="128"/>
      <c r="AU979" s="128"/>
      <c r="AV979" s="128"/>
      <c r="AW979" s="128"/>
      <c r="AY979" s="128"/>
      <c r="AZ979" s="176"/>
      <c r="BA979" s="128"/>
      <c r="BB979" s="128"/>
      <c r="BD979" s="128"/>
      <c r="BE979" s="128"/>
      <c r="BF979" s="128"/>
      <c r="BG979" s="128"/>
      <c r="BI979" s="128"/>
      <c r="BJ979" s="128"/>
      <c r="BK979" s="128"/>
      <c r="BL979" s="128"/>
      <c r="BM979" s="128"/>
      <c r="BN979" s="128"/>
    </row>
    <row r="980" spans="1:66">
      <c r="A980" s="128"/>
      <c r="B980" s="128"/>
      <c r="C980" s="128"/>
      <c r="D980" s="128"/>
      <c r="E980" s="128"/>
      <c r="F980" s="128"/>
      <c r="G980" s="128"/>
      <c r="H980" s="128"/>
      <c r="I980" s="128"/>
      <c r="J980" s="128"/>
      <c r="K980" s="128"/>
      <c r="L980" s="128"/>
      <c r="M980" s="128"/>
      <c r="N980" s="128"/>
      <c r="AE980" s="128"/>
      <c r="AN980" s="128"/>
      <c r="AO980" s="128"/>
      <c r="AP980" s="128"/>
      <c r="AQ980" s="128"/>
      <c r="AR980" s="128"/>
      <c r="AS980" s="128"/>
      <c r="AT980" s="128"/>
      <c r="AU980" s="128"/>
      <c r="AV980" s="128"/>
      <c r="AW980" s="128"/>
      <c r="AY980" s="128"/>
      <c r="AZ980" s="176"/>
      <c r="BA980" s="128"/>
      <c r="BB980" s="128"/>
      <c r="BD980" s="128"/>
      <c r="BE980" s="128"/>
      <c r="BF980" s="128"/>
      <c r="BG980" s="128"/>
      <c r="BI980" s="128"/>
      <c r="BJ980" s="128"/>
      <c r="BK980" s="128"/>
      <c r="BL980" s="128"/>
      <c r="BM980" s="128"/>
      <c r="BN980" s="128"/>
    </row>
    <row r="981" spans="1:66">
      <c r="A981" s="128"/>
      <c r="B981" s="128"/>
      <c r="C981" s="128"/>
      <c r="D981" s="128"/>
      <c r="E981" s="128"/>
      <c r="F981" s="128"/>
      <c r="G981" s="128"/>
      <c r="H981" s="128"/>
      <c r="I981" s="128"/>
      <c r="J981" s="128"/>
      <c r="K981" s="128"/>
      <c r="L981" s="128"/>
      <c r="M981" s="128"/>
      <c r="N981" s="128"/>
      <c r="AE981" s="128"/>
      <c r="AN981" s="128"/>
      <c r="AO981" s="128"/>
      <c r="AP981" s="128"/>
      <c r="AQ981" s="128"/>
      <c r="AR981" s="128"/>
      <c r="AS981" s="128"/>
      <c r="AT981" s="128"/>
      <c r="AU981" s="128"/>
      <c r="AV981" s="128"/>
      <c r="AW981" s="128"/>
      <c r="AY981" s="128"/>
      <c r="AZ981" s="176"/>
      <c r="BA981" s="128"/>
      <c r="BB981" s="128"/>
      <c r="BD981" s="128"/>
      <c r="BE981" s="128"/>
      <c r="BF981" s="128"/>
      <c r="BG981" s="128"/>
      <c r="BI981" s="128"/>
      <c r="BJ981" s="128"/>
      <c r="BK981" s="128"/>
      <c r="BL981" s="128"/>
      <c r="BM981" s="128"/>
      <c r="BN981" s="128"/>
    </row>
    <row r="982" spans="1:66">
      <c r="A982" s="128"/>
      <c r="B982" s="128"/>
      <c r="C982" s="128"/>
      <c r="D982" s="128"/>
      <c r="E982" s="128"/>
      <c r="F982" s="128"/>
      <c r="G982" s="128"/>
      <c r="H982" s="128"/>
      <c r="I982" s="128"/>
      <c r="J982" s="128"/>
      <c r="K982" s="128"/>
      <c r="L982" s="128"/>
      <c r="M982" s="128"/>
      <c r="N982" s="128"/>
      <c r="AE982" s="128"/>
      <c r="AN982" s="128"/>
      <c r="AO982" s="128"/>
      <c r="AP982" s="128"/>
      <c r="AQ982" s="128"/>
      <c r="AR982" s="128"/>
      <c r="AS982" s="128"/>
      <c r="AT982" s="128"/>
      <c r="AU982" s="128"/>
      <c r="AV982" s="128"/>
      <c r="AW982" s="128"/>
      <c r="AY982" s="128"/>
      <c r="AZ982" s="176"/>
      <c r="BA982" s="128"/>
      <c r="BB982" s="128"/>
      <c r="BD982" s="128"/>
      <c r="BE982" s="128"/>
      <c r="BF982" s="128"/>
      <c r="BG982" s="128"/>
      <c r="BI982" s="128"/>
      <c r="BJ982" s="128"/>
      <c r="BK982" s="128"/>
      <c r="BL982" s="128"/>
      <c r="BM982" s="128"/>
      <c r="BN982" s="128"/>
    </row>
    <row r="983" spans="1:66">
      <c r="A983" s="128"/>
      <c r="B983" s="128"/>
      <c r="C983" s="128"/>
      <c r="D983" s="128"/>
      <c r="E983" s="128"/>
      <c r="F983" s="128"/>
      <c r="G983" s="128"/>
      <c r="H983" s="128"/>
      <c r="I983" s="128"/>
      <c r="J983" s="128"/>
      <c r="K983" s="128"/>
      <c r="L983" s="128"/>
      <c r="M983" s="128"/>
      <c r="N983" s="128"/>
      <c r="AE983" s="128"/>
      <c r="AN983" s="128"/>
      <c r="AO983" s="128"/>
      <c r="AP983" s="128"/>
      <c r="AQ983" s="128"/>
      <c r="AR983" s="128"/>
      <c r="AS983" s="128"/>
      <c r="AT983" s="128"/>
      <c r="AU983" s="128"/>
      <c r="AV983" s="128"/>
      <c r="AW983" s="128"/>
      <c r="AY983" s="128"/>
      <c r="AZ983" s="176"/>
      <c r="BA983" s="128"/>
      <c r="BB983" s="128"/>
      <c r="BD983" s="128"/>
      <c r="BE983" s="128"/>
      <c r="BF983" s="128"/>
      <c r="BG983" s="128"/>
      <c r="BI983" s="128"/>
      <c r="BJ983" s="128"/>
      <c r="BK983" s="128"/>
      <c r="BL983" s="128"/>
      <c r="BM983" s="128"/>
      <c r="BN983" s="128"/>
    </row>
    <row r="984" spans="1:66">
      <c r="A984" s="128"/>
      <c r="B984" s="128"/>
      <c r="C984" s="128"/>
      <c r="D984" s="128"/>
      <c r="E984" s="128"/>
      <c r="F984" s="128"/>
      <c r="G984" s="128"/>
      <c r="H984" s="128"/>
      <c r="I984" s="128"/>
      <c r="J984" s="128"/>
      <c r="K984" s="128"/>
      <c r="L984" s="128"/>
      <c r="M984" s="128"/>
      <c r="N984" s="128"/>
      <c r="AE984" s="128"/>
      <c r="AN984" s="128"/>
      <c r="AO984" s="128"/>
      <c r="AP984" s="128"/>
      <c r="AQ984" s="128"/>
      <c r="AR984" s="128"/>
      <c r="AS984" s="128"/>
      <c r="AT984" s="128"/>
      <c r="AU984" s="128"/>
      <c r="AV984" s="128"/>
      <c r="AW984" s="128"/>
      <c r="AY984" s="128"/>
      <c r="AZ984" s="176"/>
      <c r="BA984" s="128"/>
      <c r="BB984" s="128"/>
      <c r="BD984" s="128"/>
      <c r="BE984" s="128"/>
      <c r="BF984" s="128"/>
      <c r="BG984" s="128"/>
      <c r="BI984" s="128"/>
      <c r="BJ984" s="128"/>
      <c r="BK984" s="128"/>
      <c r="BL984" s="128"/>
      <c r="BM984" s="128"/>
      <c r="BN984" s="128"/>
    </row>
    <row r="985" spans="1:66">
      <c r="A985" s="128"/>
      <c r="B985" s="128"/>
      <c r="C985" s="128"/>
      <c r="D985" s="128"/>
      <c r="E985" s="128"/>
      <c r="F985" s="128"/>
      <c r="G985" s="128"/>
      <c r="H985" s="128"/>
      <c r="I985" s="128"/>
      <c r="J985" s="128"/>
      <c r="K985" s="128"/>
      <c r="L985" s="128"/>
      <c r="M985" s="128"/>
      <c r="N985" s="128"/>
      <c r="AE985" s="128"/>
      <c r="AN985" s="128"/>
      <c r="AO985" s="128"/>
      <c r="AP985" s="128"/>
      <c r="AQ985" s="128"/>
      <c r="AR985" s="128"/>
      <c r="AS985" s="128"/>
      <c r="AT985" s="128"/>
      <c r="AU985" s="128"/>
      <c r="AV985" s="128"/>
      <c r="AW985" s="128"/>
      <c r="AY985" s="128"/>
      <c r="AZ985" s="176"/>
      <c r="BA985" s="128"/>
      <c r="BB985" s="128"/>
      <c r="BD985" s="128"/>
      <c r="BE985" s="128"/>
      <c r="BF985" s="128"/>
      <c r="BG985" s="128"/>
      <c r="BI985" s="128"/>
      <c r="BJ985" s="128"/>
      <c r="BK985" s="128"/>
      <c r="BL985" s="128"/>
      <c r="BM985" s="128"/>
      <c r="BN985" s="128"/>
    </row>
    <row r="986" spans="1:66">
      <c r="A986" s="128"/>
      <c r="B986" s="128"/>
      <c r="C986" s="128"/>
      <c r="D986" s="128"/>
      <c r="E986" s="128"/>
      <c r="F986" s="128"/>
      <c r="G986" s="128"/>
      <c r="H986" s="128"/>
      <c r="I986" s="128"/>
      <c r="J986" s="128"/>
      <c r="K986" s="128"/>
      <c r="L986" s="128"/>
      <c r="M986" s="128"/>
      <c r="N986" s="128"/>
      <c r="AE986" s="128"/>
      <c r="AN986" s="128"/>
      <c r="AO986" s="128"/>
      <c r="AP986" s="128"/>
      <c r="AQ986" s="128"/>
      <c r="AR986" s="128"/>
      <c r="AS986" s="128"/>
      <c r="AT986" s="128"/>
      <c r="AU986" s="128"/>
      <c r="AV986" s="128"/>
      <c r="AW986" s="128"/>
      <c r="AY986" s="128"/>
      <c r="AZ986" s="176"/>
      <c r="BA986" s="128"/>
      <c r="BB986" s="128"/>
      <c r="BD986" s="128"/>
      <c r="BE986" s="128"/>
      <c r="BF986" s="128"/>
      <c r="BG986" s="128"/>
      <c r="BI986" s="128"/>
      <c r="BJ986" s="128"/>
      <c r="BK986" s="128"/>
      <c r="BL986" s="128"/>
      <c r="BM986" s="128"/>
      <c r="BN986" s="128"/>
    </row>
    <row r="987" spans="1:66">
      <c r="A987" s="128"/>
      <c r="B987" s="128"/>
      <c r="C987" s="128"/>
      <c r="D987" s="128"/>
      <c r="E987" s="128"/>
      <c r="F987" s="128"/>
      <c r="G987" s="128"/>
      <c r="H987" s="128"/>
      <c r="I987" s="128"/>
      <c r="J987" s="128"/>
      <c r="K987" s="128"/>
      <c r="L987" s="128"/>
      <c r="M987" s="128"/>
      <c r="N987" s="128"/>
      <c r="AE987" s="128"/>
      <c r="AN987" s="128"/>
      <c r="AO987" s="128"/>
      <c r="AP987" s="128"/>
      <c r="AQ987" s="128"/>
      <c r="AR987" s="128"/>
      <c r="AS987" s="128"/>
      <c r="AT987" s="128"/>
      <c r="AU987" s="128"/>
      <c r="AV987" s="128"/>
      <c r="AW987" s="128"/>
      <c r="AY987" s="128"/>
      <c r="AZ987" s="176"/>
      <c r="BA987" s="128"/>
      <c r="BB987" s="128"/>
      <c r="BD987" s="128"/>
      <c r="BE987" s="128"/>
      <c r="BF987" s="128"/>
      <c r="BG987" s="128"/>
      <c r="BI987" s="128"/>
      <c r="BJ987" s="128"/>
      <c r="BK987" s="128"/>
      <c r="BL987" s="128"/>
      <c r="BM987" s="128"/>
      <c r="BN987" s="128"/>
    </row>
    <row r="988" spans="1:66">
      <c r="A988" s="128"/>
      <c r="B988" s="128"/>
      <c r="C988" s="128"/>
      <c r="D988" s="128"/>
      <c r="E988" s="128"/>
      <c r="F988" s="128"/>
      <c r="G988" s="128"/>
      <c r="H988" s="128"/>
      <c r="I988" s="128"/>
      <c r="J988" s="128"/>
      <c r="K988" s="128"/>
      <c r="L988" s="128"/>
      <c r="M988" s="128"/>
      <c r="N988" s="128"/>
      <c r="AE988" s="128"/>
      <c r="AN988" s="128"/>
      <c r="AO988" s="128"/>
      <c r="AP988" s="128"/>
      <c r="AQ988" s="128"/>
      <c r="AR988" s="128"/>
      <c r="AS988" s="128"/>
      <c r="AT988" s="128"/>
      <c r="AU988" s="128"/>
      <c r="AV988" s="128"/>
      <c r="AW988" s="128"/>
      <c r="AY988" s="128"/>
      <c r="AZ988" s="176"/>
      <c r="BA988" s="128"/>
      <c r="BB988" s="128"/>
      <c r="BD988" s="128"/>
      <c r="BE988" s="128"/>
      <c r="BF988" s="128"/>
      <c r="BG988" s="128"/>
      <c r="BI988" s="128"/>
      <c r="BJ988" s="128"/>
      <c r="BK988" s="128"/>
      <c r="BL988" s="128"/>
      <c r="BM988" s="128"/>
      <c r="BN988" s="128"/>
    </row>
    <row r="989" spans="1:66">
      <c r="A989" s="128"/>
      <c r="B989" s="128"/>
      <c r="C989" s="128"/>
      <c r="D989" s="128"/>
      <c r="E989" s="128"/>
      <c r="F989" s="128"/>
      <c r="G989" s="128"/>
      <c r="H989" s="128"/>
      <c r="I989" s="128"/>
      <c r="J989" s="128"/>
      <c r="K989" s="128"/>
      <c r="L989" s="128"/>
      <c r="M989" s="128"/>
      <c r="N989" s="128"/>
      <c r="AE989" s="128"/>
      <c r="AN989" s="128"/>
      <c r="AO989" s="128"/>
      <c r="AP989" s="128"/>
      <c r="AQ989" s="128"/>
      <c r="AR989" s="128"/>
      <c r="AS989" s="128"/>
      <c r="AT989" s="128"/>
      <c r="AU989" s="128"/>
      <c r="AV989" s="128"/>
      <c r="AW989" s="128"/>
      <c r="AY989" s="128"/>
      <c r="AZ989" s="176"/>
      <c r="BA989" s="128"/>
      <c r="BB989" s="128"/>
      <c r="BD989" s="128"/>
      <c r="BE989" s="128"/>
      <c r="BF989" s="128"/>
      <c r="BG989" s="128"/>
      <c r="BI989" s="128"/>
      <c r="BJ989" s="128"/>
      <c r="BK989" s="128"/>
      <c r="BL989" s="128"/>
      <c r="BM989" s="128"/>
      <c r="BN989" s="128"/>
    </row>
    <row r="990" spans="1:66">
      <c r="A990" s="128"/>
      <c r="B990" s="128"/>
      <c r="C990" s="128"/>
      <c r="D990" s="128"/>
      <c r="E990" s="128"/>
      <c r="F990" s="128"/>
      <c r="G990" s="128"/>
      <c r="H990" s="128"/>
      <c r="I990" s="128"/>
      <c r="J990" s="128"/>
      <c r="K990" s="128"/>
      <c r="L990" s="128"/>
      <c r="M990" s="128"/>
      <c r="N990" s="128"/>
      <c r="AE990" s="128"/>
      <c r="AN990" s="128"/>
      <c r="AO990" s="128"/>
      <c r="AP990" s="128"/>
      <c r="AQ990" s="128"/>
      <c r="AR990" s="128"/>
      <c r="AS990" s="128"/>
      <c r="AT990" s="128"/>
      <c r="AU990" s="128"/>
      <c r="AV990" s="128"/>
      <c r="AW990" s="128"/>
      <c r="AY990" s="128"/>
      <c r="AZ990" s="176"/>
      <c r="BA990" s="128"/>
      <c r="BB990" s="128"/>
      <c r="BD990" s="128"/>
      <c r="BE990" s="128"/>
      <c r="BF990" s="128"/>
      <c r="BG990" s="128"/>
      <c r="BI990" s="128"/>
      <c r="BJ990" s="128"/>
      <c r="BK990" s="128"/>
      <c r="BL990" s="128"/>
      <c r="BM990" s="128"/>
      <c r="BN990" s="128"/>
    </row>
    <row r="991" spans="1:66">
      <c r="A991" s="128"/>
      <c r="B991" s="128"/>
      <c r="C991" s="128"/>
      <c r="D991" s="128"/>
      <c r="E991" s="128"/>
      <c r="F991" s="128"/>
      <c r="G991" s="128"/>
      <c r="H991" s="128"/>
      <c r="I991" s="128"/>
      <c r="J991" s="128"/>
      <c r="K991" s="128"/>
      <c r="L991" s="128"/>
      <c r="M991" s="128"/>
      <c r="N991" s="128"/>
      <c r="AE991" s="128"/>
      <c r="AN991" s="128"/>
      <c r="AO991" s="128"/>
      <c r="AP991" s="128"/>
      <c r="AQ991" s="128"/>
      <c r="AR991" s="128"/>
      <c r="AS991" s="128"/>
      <c r="AT991" s="128"/>
      <c r="AU991" s="128"/>
      <c r="AV991" s="128"/>
      <c r="AW991" s="128"/>
      <c r="AY991" s="128"/>
      <c r="AZ991" s="176"/>
      <c r="BA991" s="128"/>
      <c r="BB991" s="128"/>
      <c r="BD991" s="128"/>
      <c r="BE991" s="128"/>
      <c r="BF991" s="128"/>
      <c r="BG991" s="128"/>
      <c r="BI991" s="128"/>
      <c r="BJ991" s="128"/>
      <c r="BK991" s="128"/>
      <c r="BL991" s="128"/>
      <c r="BM991" s="128"/>
      <c r="BN991" s="128"/>
    </row>
    <row r="992" spans="1:66">
      <c r="A992" s="128"/>
      <c r="B992" s="128"/>
      <c r="C992" s="128"/>
      <c r="D992" s="128"/>
      <c r="E992" s="128"/>
      <c r="F992" s="128"/>
      <c r="G992" s="128"/>
      <c r="H992" s="128"/>
      <c r="I992" s="128"/>
      <c r="J992" s="128"/>
      <c r="K992" s="128"/>
      <c r="L992" s="128"/>
      <c r="M992" s="128"/>
      <c r="N992" s="128"/>
      <c r="AE992" s="128"/>
      <c r="AN992" s="128"/>
      <c r="AO992" s="128"/>
      <c r="AP992" s="128"/>
      <c r="AQ992" s="128"/>
      <c r="AR992" s="128"/>
      <c r="AS992" s="128"/>
      <c r="AT992" s="128"/>
      <c r="AU992" s="128"/>
      <c r="AV992" s="128"/>
      <c r="AW992" s="128"/>
      <c r="AY992" s="128"/>
      <c r="AZ992" s="176"/>
      <c r="BA992" s="128"/>
      <c r="BB992" s="128"/>
      <c r="BD992" s="128"/>
      <c r="BE992" s="128"/>
      <c r="BF992" s="128"/>
      <c r="BG992" s="128"/>
      <c r="BI992" s="128"/>
      <c r="BJ992" s="128"/>
      <c r="BK992" s="128"/>
      <c r="BL992" s="128"/>
      <c r="BM992" s="128"/>
      <c r="BN992" s="128"/>
    </row>
    <row r="993" spans="1:66">
      <c r="A993" s="128"/>
      <c r="B993" s="128"/>
      <c r="C993" s="128"/>
      <c r="D993" s="128"/>
      <c r="E993" s="128"/>
      <c r="F993" s="128"/>
      <c r="G993" s="128"/>
      <c r="H993" s="128"/>
      <c r="I993" s="128"/>
      <c r="J993" s="128"/>
      <c r="K993" s="128"/>
      <c r="L993" s="128"/>
      <c r="M993" s="128"/>
      <c r="N993" s="128"/>
      <c r="AE993" s="128"/>
      <c r="AN993" s="128"/>
      <c r="AO993" s="128"/>
      <c r="AP993" s="128"/>
      <c r="AQ993" s="128"/>
      <c r="AR993" s="128"/>
      <c r="AS993" s="128"/>
      <c r="AT993" s="128"/>
      <c r="AU993" s="128"/>
      <c r="AV993" s="128"/>
      <c r="AW993" s="128"/>
      <c r="AY993" s="128"/>
      <c r="AZ993" s="176"/>
      <c r="BA993" s="128"/>
      <c r="BB993" s="128"/>
      <c r="BD993" s="128"/>
      <c r="BE993" s="128"/>
      <c r="BF993" s="128"/>
      <c r="BG993" s="128"/>
      <c r="BI993" s="128"/>
      <c r="BJ993" s="128"/>
      <c r="BK993" s="128"/>
      <c r="BL993" s="128"/>
      <c r="BM993" s="128"/>
      <c r="BN993" s="128"/>
    </row>
    <row r="994" spans="1:66">
      <c r="A994" s="128"/>
      <c r="B994" s="128"/>
      <c r="C994" s="128"/>
      <c r="D994" s="128"/>
      <c r="E994" s="128"/>
      <c r="F994" s="128"/>
      <c r="G994" s="128"/>
      <c r="H994" s="128"/>
      <c r="I994" s="128"/>
      <c r="J994" s="128"/>
      <c r="K994" s="128"/>
      <c r="L994" s="128"/>
      <c r="M994" s="128"/>
      <c r="N994" s="128"/>
      <c r="AE994" s="128"/>
      <c r="AN994" s="128"/>
      <c r="AO994" s="128"/>
      <c r="AP994" s="128"/>
      <c r="AQ994" s="128"/>
      <c r="AR994" s="128"/>
      <c r="AS994" s="128"/>
      <c r="AT994" s="128"/>
      <c r="AU994" s="128"/>
      <c r="AV994" s="128"/>
      <c r="AW994" s="128"/>
      <c r="AY994" s="128"/>
      <c r="AZ994" s="176"/>
      <c r="BA994" s="128"/>
      <c r="BB994" s="128"/>
      <c r="BD994" s="128"/>
      <c r="BE994" s="128"/>
      <c r="BF994" s="128"/>
      <c r="BG994" s="128"/>
      <c r="BI994" s="128"/>
      <c r="BJ994" s="128"/>
      <c r="BK994" s="128"/>
      <c r="BL994" s="128"/>
      <c r="BM994" s="128"/>
      <c r="BN994" s="128"/>
    </row>
    <row r="995" spans="1:66">
      <c r="A995" s="128"/>
      <c r="B995" s="128"/>
      <c r="C995" s="128"/>
      <c r="D995" s="128"/>
      <c r="E995" s="128"/>
      <c r="F995" s="128"/>
      <c r="G995" s="128"/>
      <c r="H995" s="128"/>
      <c r="I995" s="128"/>
      <c r="J995" s="128"/>
      <c r="K995" s="128"/>
      <c r="L995" s="128"/>
      <c r="M995" s="128"/>
      <c r="N995" s="128"/>
      <c r="AE995" s="128"/>
      <c r="AN995" s="128"/>
      <c r="AO995" s="128"/>
      <c r="AP995" s="128"/>
      <c r="AQ995" s="128"/>
      <c r="AR995" s="128"/>
      <c r="AS995" s="128"/>
      <c r="AT995" s="128"/>
      <c r="AU995" s="128"/>
      <c r="AV995" s="128"/>
      <c r="AW995" s="128"/>
      <c r="AY995" s="128"/>
      <c r="AZ995" s="176"/>
      <c r="BA995" s="128"/>
      <c r="BB995" s="128"/>
      <c r="BD995" s="128"/>
      <c r="BE995" s="128"/>
      <c r="BF995" s="128"/>
      <c r="BG995" s="128"/>
      <c r="BI995" s="128"/>
      <c r="BJ995" s="128"/>
      <c r="BK995" s="128"/>
      <c r="BL995" s="128"/>
      <c r="BM995" s="128"/>
      <c r="BN995" s="128"/>
    </row>
    <row r="996" spans="1:66">
      <c r="A996" s="128"/>
      <c r="B996" s="128"/>
      <c r="C996" s="128"/>
      <c r="D996" s="128"/>
      <c r="E996" s="128"/>
      <c r="F996" s="128"/>
      <c r="G996" s="128"/>
      <c r="H996" s="128"/>
      <c r="I996" s="128"/>
      <c r="J996" s="128"/>
      <c r="K996" s="128"/>
      <c r="L996" s="128"/>
      <c r="M996" s="128"/>
      <c r="N996" s="128"/>
      <c r="AE996" s="128"/>
      <c r="AN996" s="128"/>
      <c r="AO996" s="128"/>
      <c r="AP996" s="128"/>
      <c r="AQ996" s="128"/>
      <c r="AR996" s="128"/>
      <c r="AS996" s="128"/>
      <c r="AT996" s="128"/>
      <c r="AU996" s="128"/>
      <c r="AV996" s="128"/>
      <c r="AW996" s="128"/>
      <c r="AY996" s="128"/>
      <c r="AZ996" s="176"/>
      <c r="BA996" s="128"/>
      <c r="BB996" s="128"/>
      <c r="BD996" s="128"/>
      <c r="BE996" s="128"/>
      <c r="BF996" s="128"/>
      <c r="BG996" s="128"/>
      <c r="BI996" s="128"/>
      <c r="BJ996" s="128"/>
      <c r="BK996" s="128"/>
      <c r="BL996" s="128"/>
      <c r="BM996" s="128"/>
      <c r="BN996" s="128"/>
    </row>
    <row r="997" spans="1:66">
      <c r="A997" s="128"/>
      <c r="B997" s="128"/>
      <c r="C997" s="128"/>
      <c r="D997" s="128"/>
      <c r="E997" s="128"/>
      <c r="F997" s="128"/>
      <c r="G997" s="128"/>
      <c r="H997" s="128"/>
      <c r="I997" s="128"/>
      <c r="J997" s="128"/>
      <c r="K997" s="128"/>
      <c r="L997" s="128"/>
      <c r="M997" s="128"/>
      <c r="N997" s="128"/>
      <c r="AE997" s="128"/>
      <c r="AN997" s="128"/>
      <c r="AO997" s="128"/>
      <c r="AP997" s="128"/>
      <c r="AQ997" s="128"/>
      <c r="AR997" s="128"/>
      <c r="AS997" s="128"/>
      <c r="AT997" s="128"/>
      <c r="AU997" s="128"/>
      <c r="AV997" s="128"/>
      <c r="AW997" s="128"/>
      <c r="AY997" s="128"/>
      <c r="AZ997" s="176"/>
      <c r="BA997" s="128"/>
      <c r="BB997" s="128"/>
      <c r="BD997" s="128"/>
      <c r="BE997" s="128"/>
      <c r="BF997" s="128"/>
      <c r="BG997" s="128"/>
      <c r="BI997" s="128"/>
      <c r="BJ997" s="128"/>
      <c r="BK997" s="128"/>
      <c r="BL997" s="128"/>
      <c r="BM997" s="128"/>
      <c r="BN997" s="128"/>
    </row>
    <row r="998" spans="1:66">
      <c r="A998" s="128"/>
      <c r="B998" s="128"/>
      <c r="C998" s="128"/>
      <c r="D998" s="128"/>
      <c r="E998" s="128"/>
      <c r="F998" s="128"/>
      <c r="G998" s="128"/>
      <c r="H998" s="128"/>
      <c r="I998" s="128"/>
      <c r="J998" s="128"/>
      <c r="K998" s="128"/>
      <c r="L998" s="128"/>
      <c r="M998" s="128"/>
      <c r="N998" s="128"/>
      <c r="AE998" s="128"/>
      <c r="AN998" s="128"/>
      <c r="AO998" s="128"/>
      <c r="AP998" s="128"/>
      <c r="AQ998" s="128"/>
      <c r="AR998" s="128"/>
      <c r="AS998" s="128"/>
      <c r="AT998" s="128"/>
      <c r="AU998" s="128"/>
      <c r="AV998" s="128"/>
      <c r="AW998" s="128"/>
      <c r="AY998" s="128"/>
      <c r="AZ998" s="176"/>
      <c r="BA998" s="128"/>
      <c r="BB998" s="128"/>
      <c r="BD998" s="128"/>
      <c r="BE998" s="128"/>
      <c r="BF998" s="128"/>
      <c r="BG998" s="128"/>
      <c r="BI998" s="128"/>
      <c r="BJ998" s="128"/>
      <c r="BK998" s="128"/>
      <c r="BL998" s="128"/>
      <c r="BM998" s="128"/>
      <c r="BN998" s="128"/>
    </row>
    <row r="999" spans="1:66">
      <c r="A999" s="128"/>
      <c r="B999" s="128"/>
      <c r="C999" s="128"/>
      <c r="D999" s="128"/>
      <c r="E999" s="128"/>
      <c r="F999" s="128"/>
      <c r="G999" s="128"/>
      <c r="H999" s="128"/>
      <c r="I999" s="128"/>
      <c r="J999" s="128"/>
      <c r="K999" s="128"/>
      <c r="L999" s="128"/>
      <c r="M999" s="128"/>
      <c r="N999" s="128"/>
      <c r="AE999" s="128"/>
      <c r="AN999" s="128"/>
      <c r="AO999" s="128"/>
      <c r="AP999" s="128"/>
      <c r="AQ999" s="128"/>
      <c r="AR999" s="128"/>
      <c r="AS999" s="128"/>
      <c r="AT999" s="128"/>
      <c r="AU999" s="128"/>
      <c r="AV999" s="128"/>
      <c r="AW999" s="128"/>
      <c r="AY999" s="128"/>
      <c r="AZ999" s="176"/>
      <c r="BA999" s="128"/>
      <c r="BB999" s="128"/>
      <c r="BD999" s="128"/>
      <c r="BE999" s="128"/>
      <c r="BF999" s="128"/>
      <c r="BG999" s="128"/>
      <c r="BI999" s="128"/>
      <c r="BJ999" s="128"/>
      <c r="BK999" s="128"/>
      <c r="BL999" s="128"/>
      <c r="BM999" s="128"/>
      <c r="BN999" s="128"/>
    </row>
    <row r="1000" spans="1:66">
      <c r="A1000" s="128"/>
      <c r="B1000" s="128"/>
      <c r="C1000" s="128"/>
      <c r="D1000" s="128"/>
      <c r="E1000" s="128"/>
      <c r="F1000" s="128"/>
      <c r="G1000" s="128"/>
      <c r="H1000" s="128"/>
      <c r="I1000" s="128"/>
      <c r="J1000" s="128"/>
      <c r="K1000" s="128"/>
      <c r="L1000" s="128"/>
      <c r="M1000" s="128"/>
      <c r="N1000" s="128"/>
      <c r="AE1000" s="128"/>
      <c r="AN1000" s="128"/>
      <c r="AO1000" s="128"/>
      <c r="AP1000" s="128"/>
      <c r="AQ1000" s="128"/>
      <c r="AR1000" s="128"/>
      <c r="AS1000" s="128"/>
      <c r="AT1000" s="128"/>
      <c r="AU1000" s="128"/>
      <c r="AV1000" s="128"/>
      <c r="AW1000" s="128"/>
      <c r="AY1000" s="128"/>
      <c r="AZ1000" s="176"/>
      <c r="BA1000" s="128"/>
      <c r="BB1000" s="128"/>
      <c r="BD1000" s="128"/>
      <c r="BE1000" s="128"/>
      <c r="BF1000" s="128"/>
      <c r="BG1000" s="128"/>
      <c r="BI1000" s="128"/>
      <c r="BJ1000" s="128"/>
      <c r="BK1000" s="128"/>
      <c r="BL1000" s="128"/>
      <c r="BM1000" s="128"/>
      <c r="BN1000" s="128"/>
    </row>
    <row r="1001" spans="1:66">
      <c r="A1001" s="128"/>
      <c r="B1001" s="128"/>
      <c r="C1001" s="128"/>
      <c r="D1001" s="128"/>
      <c r="E1001" s="128"/>
      <c r="F1001" s="128"/>
      <c r="G1001" s="128"/>
      <c r="H1001" s="128"/>
      <c r="I1001" s="128"/>
      <c r="J1001" s="128"/>
      <c r="K1001" s="128"/>
      <c r="L1001" s="128"/>
      <c r="M1001" s="128"/>
      <c r="N1001" s="128"/>
      <c r="AE1001" s="128"/>
      <c r="AN1001" s="128"/>
      <c r="AO1001" s="128"/>
      <c r="AP1001" s="128"/>
      <c r="AQ1001" s="128"/>
      <c r="AR1001" s="128"/>
      <c r="AS1001" s="128"/>
      <c r="AT1001" s="128"/>
      <c r="AU1001" s="128"/>
      <c r="AV1001" s="128"/>
      <c r="AW1001" s="128"/>
      <c r="AY1001" s="128"/>
      <c r="AZ1001" s="176"/>
      <c r="BA1001" s="128"/>
      <c r="BB1001" s="128"/>
      <c r="BD1001" s="128"/>
      <c r="BE1001" s="128"/>
      <c r="BF1001" s="128"/>
      <c r="BG1001" s="128"/>
      <c r="BI1001" s="128"/>
      <c r="BJ1001" s="128"/>
      <c r="BK1001" s="128"/>
      <c r="BL1001" s="128"/>
      <c r="BM1001" s="128"/>
      <c r="BN1001" s="128"/>
    </row>
    <row r="1002" spans="1:66">
      <c r="A1002" s="128"/>
      <c r="B1002" s="128"/>
      <c r="C1002" s="128"/>
      <c r="D1002" s="128"/>
      <c r="E1002" s="128"/>
      <c r="F1002" s="128"/>
      <c r="G1002" s="128"/>
      <c r="H1002" s="128"/>
      <c r="I1002" s="128"/>
      <c r="J1002" s="128"/>
      <c r="K1002" s="128"/>
      <c r="L1002" s="128"/>
      <c r="M1002" s="128"/>
      <c r="N1002" s="128"/>
      <c r="AE1002" s="128"/>
      <c r="AN1002" s="128"/>
      <c r="AO1002" s="128"/>
      <c r="AP1002" s="128"/>
      <c r="AQ1002" s="128"/>
      <c r="AR1002" s="128"/>
      <c r="AS1002" s="128"/>
      <c r="AT1002" s="128"/>
      <c r="AU1002" s="128"/>
      <c r="AV1002" s="128"/>
      <c r="AW1002" s="128"/>
      <c r="AY1002" s="128"/>
      <c r="AZ1002" s="176"/>
      <c r="BA1002" s="128"/>
      <c r="BB1002" s="128"/>
      <c r="BD1002" s="128"/>
      <c r="BE1002" s="128"/>
      <c r="BF1002" s="128"/>
      <c r="BG1002" s="128"/>
      <c r="BI1002" s="128"/>
      <c r="BJ1002" s="128"/>
      <c r="BK1002" s="128"/>
      <c r="BL1002" s="128"/>
      <c r="BM1002" s="128"/>
      <c r="BN1002" s="128"/>
    </row>
    <row r="1003" spans="1:66">
      <c r="A1003" s="128"/>
      <c r="B1003" s="128"/>
      <c r="C1003" s="128"/>
      <c r="D1003" s="128"/>
      <c r="E1003" s="128"/>
      <c r="F1003" s="128"/>
      <c r="G1003" s="128"/>
      <c r="H1003" s="128"/>
      <c r="I1003" s="128"/>
      <c r="J1003" s="128"/>
      <c r="K1003" s="128"/>
      <c r="L1003" s="128"/>
      <c r="M1003" s="128"/>
      <c r="N1003" s="128"/>
      <c r="AE1003" s="128"/>
      <c r="AN1003" s="128"/>
      <c r="AO1003" s="128"/>
      <c r="AP1003" s="128"/>
      <c r="AQ1003" s="128"/>
      <c r="AR1003" s="128"/>
      <c r="AS1003" s="128"/>
      <c r="AT1003" s="128"/>
      <c r="AU1003" s="128"/>
      <c r="AV1003" s="128"/>
      <c r="AW1003" s="128"/>
      <c r="AY1003" s="128"/>
      <c r="AZ1003" s="176"/>
      <c r="BA1003" s="128"/>
      <c r="BB1003" s="128"/>
      <c r="BD1003" s="128"/>
      <c r="BE1003" s="128"/>
      <c r="BF1003" s="128"/>
      <c r="BG1003" s="128"/>
      <c r="BI1003" s="128"/>
      <c r="BJ1003" s="128"/>
      <c r="BK1003" s="128"/>
      <c r="BL1003" s="128"/>
      <c r="BM1003" s="128"/>
      <c r="BN1003" s="128"/>
    </row>
    <row r="1004" spans="1:66">
      <c r="A1004" s="128"/>
      <c r="B1004" s="128"/>
      <c r="C1004" s="128"/>
      <c r="D1004" s="128"/>
      <c r="E1004" s="128"/>
      <c r="F1004" s="128"/>
      <c r="G1004" s="128"/>
      <c r="H1004" s="128"/>
      <c r="I1004" s="128"/>
      <c r="J1004" s="128"/>
      <c r="K1004" s="128"/>
      <c r="L1004" s="128"/>
      <c r="M1004" s="128"/>
      <c r="N1004" s="128"/>
      <c r="AE1004" s="128"/>
      <c r="AN1004" s="128"/>
      <c r="AO1004" s="128"/>
      <c r="AP1004" s="128"/>
      <c r="AQ1004" s="128"/>
      <c r="AR1004" s="128"/>
      <c r="AS1004" s="128"/>
      <c r="AT1004" s="128"/>
      <c r="AU1004" s="128"/>
      <c r="AV1004" s="128"/>
      <c r="AW1004" s="128"/>
      <c r="AY1004" s="128"/>
      <c r="AZ1004" s="176"/>
      <c r="BA1004" s="128"/>
      <c r="BB1004" s="128"/>
      <c r="BD1004" s="128"/>
      <c r="BE1004" s="128"/>
      <c r="BF1004" s="128"/>
      <c r="BG1004" s="128"/>
      <c r="BI1004" s="128"/>
      <c r="BJ1004" s="128"/>
      <c r="BK1004" s="128"/>
      <c r="BL1004" s="128"/>
      <c r="BM1004" s="128"/>
      <c r="BN1004" s="128"/>
    </row>
    <row r="1005" spans="1:66">
      <c r="A1005" s="128"/>
      <c r="B1005" s="128"/>
      <c r="C1005" s="128"/>
      <c r="D1005" s="128"/>
      <c r="E1005" s="128"/>
      <c r="F1005" s="128"/>
      <c r="G1005" s="128"/>
      <c r="H1005" s="128"/>
      <c r="I1005" s="128"/>
      <c r="J1005" s="128"/>
      <c r="K1005" s="128"/>
      <c r="L1005" s="128"/>
      <c r="M1005" s="128"/>
      <c r="N1005" s="128"/>
      <c r="AE1005" s="128"/>
      <c r="AN1005" s="128"/>
      <c r="AO1005" s="128"/>
      <c r="AP1005" s="128"/>
      <c r="AQ1005" s="128"/>
      <c r="AR1005" s="128"/>
      <c r="AS1005" s="128"/>
      <c r="AT1005" s="128"/>
      <c r="AU1005" s="128"/>
      <c r="AV1005" s="128"/>
      <c r="AW1005" s="128"/>
      <c r="AY1005" s="128"/>
      <c r="AZ1005" s="176"/>
      <c r="BA1005" s="128"/>
      <c r="BB1005" s="128"/>
      <c r="BD1005" s="128"/>
      <c r="BE1005" s="128"/>
      <c r="BF1005" s="128"/>
      <c r="BG1005" s="128"/>
      <c r="BI1005" s="128"/>
      <c r="BJ1005" s="128"/>
      <c r="BK1005" s="128"/>
      <c r="BL1005" s="128"/>
      <c r="BM1005" s="128"/>
      <c r="BN1005" s="128"/>
    </row>
    <row r="1006" spans="1:66">
      <c r="A1006" s="128"/>
      <c r="B1006" s="128"/>
      <c r="C1006" s="128"/>
      <c r="D1006" s="128"/>
      <c r="E1006" s="128"/>
      <c r="F1006" s="128"/>
      <c r="G1006" s="128"/>
      <c r="H1006" s="128"/>
      <c r="I1006" s="128"/>
      <c r="J1006" s="128"/>
      <c r="K1006" s="128"/>
      <c r="L1006" s="128"/>
      <c r="M1006" s="128"/>
      <c r="N1006" s="128"/>
      <c r="AE1006" s="128"/>
      <c r="AN1006" s="128"/>
      <c r="AO1006" s="128"/>
      <c r="AP1006" s="128"/>
      <c r="AQ1006" s="128"/>
      <c r="AR1006" s="128"/>
      <c r="AS1006" s="128"/>
      <c r="AT1006" s="128"/>
      <c r="AU1006" s="128"/>
      <c r="AV1006" s="128"/>
      <c r="AW1006" s="128"/>
      <c r="AY1006" s="128"/>
      <c r="AZ1006" s="176"/>
      <c r="BA1006" s="128"/>
      <c r="BB1006" s="128"/>
      <c r="BD1006" s="128"/>
      <c r="BE1006" s="128"/>
      <c r="BF1006" s="128"/>
      <c r="BG1006" s="128"/>
      <c r="BI1006" s="128"/>
      <c r="BJ1006" s="128"/>
      <c r="BK1006" s="128"/>
      <c r="BL1006" s="128"/>
      <c r="BM1006" s="128"/>
      <c r="BN1006" s="128"/>
    </row>
    <row r="1007" spans="1:66">
      <c r="A1007" s="128"/>
      <c r="B1007" s="128"/>
      <c r="C1007" s="128"/>
      <c r="D1007" s="128"/>
      <c r="E1007" s="128"/>
      <c r="F1007" s="128"/>
      <c r="G1007" s="128"/>
      <c r="H1007" s="128"/>
      <c r="I1007" s="128"/>
      <c r="J1007" s="128"/>
      <c r="K1007" s="128"/>
      <c r="L1007" s="128"/>
      <c r="M1007" s="128"/>
      <c r="N1007" s="128"/>
      <c r="AE1007" s="128"/>
      <c r="AN1007" s="128"/>
      <c r="AO1007" s="128"/>
      <c r="AP1007" s="128"/>
      <c r="AQ1007" s="128"/>
      <c r="AR1007" s="128"/>
      <c r="AS1007" s="128"/>
      <c r="AT1007" s="128"/>
      <c r="AU1007" s="128"/>
      <c r="AV1007" s="128"/>
      <c r="AW1007" s="128"/>
      <c r="AY1007" s="128"/>
      <c r="AZ1007" s="176"/>
      <c r="BA1007" s="128"/>
      <c r="BB1007" s="128"/>
      <c r="BD1007" s="128"/>
      <c r="BE1007" s="128"/>
      <c r="BF1007" s="128"/>
      <c r="BG1007" s="128"/>
      <c r="BI1007" s="128"/>
      <c r="BJ1007" s="128"/>
      <c r="BK1007" s="128"/>
      <c r="BL1007" s="128"/>
      <c r="BM1007" s="128"/>
      <c r="BN1007" s="128"/>
    </row>
    <row r="1008" spans="1:66">
      <c r="A1008" s="128"/>
      <c r="B1008" s="128"/>
      <c r="C1008" s="128"/>
      <c r="D1008" s="128"/>
      <c r="E1008" s="128"/>
      <c r="F1008" s="128"/>
      <c r="G1008" s="128"/>
      <c r="H1008" s="128"/>
      <c r="I1008" s="128"/>
      <c r="J1008" s="128"/>
      <c r="K1008" s="128"/>
      <c r="L1008" s="128"/>
      <c r="M1008" s="128"/>
      <c r="N1008" s="128"/>
      <c r="AE1008" s="128"/>
      <c r="AN1008" s="128"/>
      <c r="AO1008" s="128"/>
      <c r="AP1008" s="128"/>
      <c r="AQ1008" s="128"/>
      <c r="AR1008" s="128"/>
      <c r="AS1008" s="128"/>
      <c r="AT1008" s="128"/>
      <c r="AU1008" s="128"/>
      <c r="AV1008" s="128"/>
      <c r="AW1008" s="128"/>
      <c r="AY1008" s="128"/>
      <c r="AZ1008" s="176"/>
      <c r="BA1008" s="128"/>
      <c r="BB1008" s="128"/>
      <c r="BD1008" s="128"/>
      <c r="BE1008" s="128"/>
      <c r="BF1008" s="128"/>
      <c r="BG1008" s="128"/>
      <c r="BI1008" s="128"/>
      <c r="BJ1008" s="128"/>
      <c r="BK1008" s="128"/>
      <c r="BL1008" s="128"/>
      <c r="BM1008" s="128"/>
      <c r="BN1008" s="128"/>
    </row>
    <row r="1009" spans="1:66">
      <c r="A1009" s="128"/>
      <c r="B1009" s="128"/>
      <c r="C1009" s="128"/>
      <c r="D1009" s="128"/>
      <c r="E1009" s="128"/>
      <c r="F1009" s="128"/>
      <c r="G1009" s="128"/>
      <c r="H1009" s="128"/>
      <c r="I1009" s="128"/>
      <c r="J1009" s="128"/>
      <c r="K1009" s="128"/>
      <c r="L1009" s="128"/>
      <c r="M1009" s="128"/>
      <c r="N1009" s="128"/>
      <c r="AE1009" s="128"/>
      <c r="AN1009" s="128"/>
      <c r="AO1009" s="128"/>
      <c r="AP1009" s="128"/>
      <c r="AQ1009" s="128"/>
      <c r="AR1009" s="128"/>
      <c r="AS1009" s="128"/>
      <c r="AT1009" s="128"/>
      <c r="AU1009" s="128"/>
      <c r="AV1009" s="128"/>
      <c r="AW1009" s="128"/>
      <c r="AY1009" s="128"/>
      <c r="AZ1009" s="176"/>
      <c r="BA1009" s="128"/>
      <c r="BB1009" s="128"/>
      <c r="BD1009" s="128"/>
      <c r="BE1009" s="128"/>
      <c r="BF1009" s="128"/>
      <c r="BG1009" s="128"/>
      <c r="BI1009" s="128"/>
      <c r="BJ1009" s="128"/>
      <c r="BK1009" s="128"/>
      <c r="BL1009" s="128"/>
      <c r="BM1009" s="128"/>
      <c r="BN1009" s="128"/>
    </row>
    <row r="1010" spans="1:66">
      <c r="A1010" s="128"/>
      <c r="B1010" s="128"/>
      <c r="C1010" s="128"/>
      <c r="D1010" s="128"/>
      <c r="E1010" s="128"/>
      <c r="F1010" s="128"/>
      <c r="G1010" s="128"/>
      <c r="H1010" s="128"/>
      <c r="I1010" s="128"/>
      <c r="J1010" s="128"/>
      <c r="K1010" s="128"/>
      <c r="L1010" s="128"/>
      <c r="M1010" s="128"/>
      <c r="N1010" s="128"/>
      <c r="AE1010" s="128"/>
      <c r="AN1010" s="128"/>
      <c r="AO1010" s="128"/>
      <c r="AP1010" s="128"/>
      <c r="AQ1010" s="128"/>
      <c r="AR1010" s="128"/>
      <c r="AS1010" s="128"/>
      <c r="AT1010" s="128"/>
      <c r="AU1010" s="128"/>
      <c r="AV1010" s="128"/>
      <c r="AW1010" s="128"/>
      <c r="AY1010" s="128"/>
      <c r="AZ1010" s="176"/>
      <c r="BA1010" s="128"/>
      <c r="BB1010" s="128"/>
      <c r="BD1010" s="128"/>
      <c r="BE1010" s="128"/>
      <c r="BF1010" s="128"/>
      <c r="BG1010" s="128"/>
      <c r="BI1010" s="128"/>
      <c r="BJ1010" s="128"/>
      <c r="BK1010" s="128"/>
      <c r="BL1010" s="128"/>
      <c r="BM1010" s="128"/>
      <c r="BN1010" s="128"/>
    </row>
    <row r="1011" spans="1:66">
      <c r="A1011" s="128"/>
      <c r="B1011" s="128"/>
      <c r="C1011" s="128"/>
      <c r="D1011" s="128"/>
      <c r="E1011" s="128"/>
      <c r="F1011" s="128"/>
      <c r="G1011" s="128"/>
      <c r="H1011" s="128"/>
      <c r="I1011" s="128"/>
      <c r="J1011" s="128"/>
      <c r="K1011" s="128"/>
      <c r="L1011" s="128"/>
      <c r="M1011" s="128"/>
      <c r="N1011" s="128"/>
      <c r="AE1011" s="128"/>
      <c r="AN1011" s="128"/>
      <c r="AO1011" s="128"/>
      <c r="AP1011" s="128"/>
      <c r="AQ1011" s="128"/>
      <c r="AR1011" s="128"/>
      <c r="AS1011" s="128"/>
      <c r="AT1011" s="128"/>
      <c r="AU1011" s="128"/>
      <c r="AV1011" s="128"/>
      <c r="AW1011" s="128"/>
      <c r="AY1011" s="128"/>
      <c r="AZ1011" s="176"/>
      <c r="BA1011" s="128"/>
      <c r="BB1011" s="128"/>
      <c r="BD1011" s="128"/>
      <c r="BE1011" s="128"/>
      <c r="BF1011" s="128"/>
      <c r="BG1011" s="128"/>
      <c r="BI1011" s="128"/>
      <c r="BJ1011" s="128"/>
      <c r="BK1011" s="128"/>
      <c r="BL1011" s="128"/>
      <c r="BM1011" s="128"/>
      <c r="BN1011" s="128"/>
    </row>
    <row r="1012" spans="1:66">
      <c r="A1012" s="128"/>
      <c r="B1012" s="128"/>
      <c r="C1012" s="128"/>
      <c r="D1012" s="128"/>
      <c r="E1012" s="128"/>
      <c r="F1012" s="128"/>
      <c r="G1012" s="128"/>
      <c r="H1012" s="128"/>
      <c r="I1012" s="128"/>
      <c r="J1012" s="128"/>
      <c r="K1012" s="128"/>
      <c r="L1012" s="128"/>
      <c r="M1012" s="128"/>
      <c r="N1012" s="128"/>
      <c r="AE1012" s="128"/>
      <c r="AN1012" s="128"/>
      <c r="AO1012" s="128"/>
      <c r="AP1012" s="128"/>
      <c r="AQ1012" s="128"/>
      <c r="AR1012" s="128"/>
      <c r="AS1012" s="128"/>
      <c r="AT1012" s="128"/>
      <c r="AU1012" s="128"/>
      <c r="AV1012" s="128"/>
      <c r="AW1012" s="128"/>
      <c r="AY1012" s="128"/>
      <c r="AZ1012" s="176"/>
      <c r="BA1012" s="128"/>
      <c r="BB1012" s="128"/>
      <c r="BD1012" s="128"/>
      <c r="BE1012" s="128"/>
      <c r="BF1012" s="128"/>
      <c r="BG1012" s="128"/>
      <c r="BI1012" s="128"/>
      <c r="BJ1012" s="128"/>
      <c r="BK1012" s="128"/>
      <c r="BL1012" s="128"/>
      <c r="BM1012" s="128"/>
      <c r="BN1012" s="128"/>
    </row>
    <row r="1013" spans="1:66">
      <c r="A1013" s="128"/>
      <c r="B1013" s="128"/>
      <c r="C1013" s="128"/>
      <c r="D1013" s="128"/>
      <c r="E1013" s="128"/>
      <c r="F1013" s="128"/>
      <c r="G1013" s="128"/>
      <c r="H1013" s="128"/>
      <c r="I1013" s="128"/>
      <c r="J1013" s="128"/>
      <c r="K1013" s="128"/>
      <c r="L1013" s="128"/>
      <c r="M1013" s="128"/>
      <c r="N1013" s="128"/>
      <c r="AE1013" s="128"/>
      <c r="AN1013" s="128"/>
      <c r="AO1013" s="128"/>
      <c r="AP1013" s="128"/>
      <c r="AQ1013" s="128"/>
      <c r="AR1013" s="128"/>
      <c r="AS1013" s="128"/>
      <c r="AT1013" s="128"/>
      <c r="AU1013" s="128"/>
      <c r="AV1013" s="128"/>
      <c r="AW1013" s="128"/>
      <c r="AY1013" s="128"/>
      <c r="AZ1013" s="176"/>
      <c r="BA1013" s="128"/>
      <c r="BB1013" s="128"/>
      <c r="BD1013" s="128"/>
      <c r="BE1013" s="128"/>
      <c r="BF1013" s="128"/>
      <c r="BG1013" s="128"/>
      <c r="BI1013" s="128"/>
      <c r="BJ1013" s="128"/>
      <c r="BK1013" s="128"/>
      <c r="BL1013" s="128"/>
      <c r="BM1013" s="128"/>
      <c r="BN1013" s="128"/>
    </row>
    <row r="1014" spans="1:66">
      <c r="A1014" s="128"/>
      <c r="B1014" s="128"/>
      <c r="C1014" s="128"/>
      <c r="D1014" s="128"/>
      <c r="E1014" s="128"/>
      <c r="F1014" s="128"/>
      <c r="G1014" s="128"/>
      <c r="H1014" s="128"/>
      <c r="I1014" s="128"/>
      <c r="J1014" s="128"/>
      <c r="K1014" s="128"/>
      <c r="L1014" s="128"/>
      <c r="M1014" s="128"/>
      <c r="N1014" s="128"/>
      <c r="AE1014" s="128"/>
      <c r="AN1014" s="128"/>
      <c r="AO1014" s="128"/>
      <c r="AP1014" s="128"/>
      <c r="AQ1014" s="128"/>
      <c r="AR1014" s="128"/>
      <c r="AS1014" s="128"/>
      <c r="AT1014" s="128"/>
      <c r="AU1014" s="128"/>
      <c r="AV1014" s="128"/>
      <c r="AW1014" s="128"/>
      <c r="AY1014" s="128"/>
      <c r="AZ1014" s="176"/>
      <c r="BA1014" s="128"/>
      <c r="BB1014" s="128"/>
      <c r="BD1014" s="128"/>
      <c r="BE1014" s="128"/>
      <c r="BF1014" s="128"/>
      <c r="BG1014" s="128"/>
      <c r="BI1014" s="128"/>
      <c r="BJ1014" s="128"/>
      <c r="BK1014" s="128"/>
      <c r="BL1014" s="128"/>
      <c r="BM1014" s="128"/>
      <c r="BN1014" s="128"/>
    </row>
    <row r="1015" spans="1:66">
      <c r="A1015" s="128"/>
      <c r="B1015" s="128"/>
      <c r="C1015" s="128"/>
      <c r="D1015" s="128"/>
      <c r="E1015" s="128"/>
      <c r="F1015" s="128"/>
      <c r="G1015" s="128"/>
      <c r="H1015" s="128"/>
      <c r="I1015" s="128"/>
      <c r="J1015" s="128"/>
      <c r="K1015" s="128"/>
      <c r="L1015" s="128"/>
      <c r="M1015" s="128"/>
      <c r="N1015" s="128"/>
      <c r="AE1015" s="128"/>
      <c r="AN1015" s="128"/>
      <c r="AO1015" s="128"/>
      <c r="AP1015" s="128"/>
      <c r="AQ1015" s="128"/>
      <c r="AR1015" s="128"/>
      <c r="AS1015" s="128"/>
      <c r="AT1015" s="128"/>
      <c r="AU1015" s="128"/>
      <c r="AV1015" s="128"/>
      <c r="AW1015" s="128"/>
      <c r="AY1015" s="128"/>
      <c r="AZ1015" s="176"/>
      <c r="BA1015" s="128"/>
      <c r="BB1015" s="128"/>
      <c r="BD1015" s="128"/>
      <c r="BE1015" s="128"/>
      <c r="BF1015" s="128"/>
      <c r="BG1015" s="128"/>
      <c r="BI1015" s="128"/>
      <c r="BJ1015" s="128"/>
      <c r="BK1015" s="128"/>
      <c r="BL1015" s="128"/>
      <c r="BM1015" s="128"/>
      <c r="BN1015" s="128"/>
    </row>
    <row r="1016" spans="1:66">
      <c r="A1016" s="128"/>
      <c r="B1016" s="128"/>
      <c r="C1016" s="128"/>
      <c r="D1016" s="128"/>
      <c r="E1016" s="128"/>
      <c r="F1016" s="128"/>
      <c r="G1016" s="128"/>
      <c r="H1016" s="128"/>
      <c r="I1016" s="128"/>
      <c r="J1016" s="128"/>
      <c r="K1016" s="128"/>
      <c r="L1016" s="128"/>
      <c r="M1016" s="128"/>
      <c r="N1016" s="128"/>
      <c r="AE1016" s="128"/>
      <c r="AN1016" s="128"/>
      <c r="AO1016" s="128"/>
      <c r="AP1016" s="128"/>
      <c r="AQ1016" s="128"/>
      <c r="AR1016" s="128"/>
      <c r="AS1016" s="128"/>
      <c r="AT1016" s="128"/>
      <c r="AU1016" s="128"/>
      <c r="AV1016" s="128"/>
      <c r="AW1016" s="128"/>
      <c r="AY1016" s="128"/>
      <c r="AZ1016" s="176"/>
      <c r="BA1016" s="128"/>
      <c r="BB1016" s="128"/>
      <c r="BD1016" s="128"/>
      <c r="BE1016" s="128"/>
      <c r="BF1016" s="128"/>
      <c r="BG1016" s="128"/>
      <c r="BI1016" s="128"/>
      <c r="BJ1016" s="128"/>
      <c r="BK1016" s="128"/>
      <c r="BL1016" s="128"/>
      <c r="BM1016" s="128"/>
      <c r="BN1016" s="128"/>
    </row>
    <row r="1017" spans="1:66">
      <c r="A1017" s="128"/>
      <c r="B1017" s="128"/>
      <c r="C1017" s="128"/>
      <c r="D1017" s="128"/>
      <c r="E1017" s="128"/>
      <c r="F1017" s="128"/>
      <c r="G1017" s="128"/>
      <c r="H1017" s="128"/>
      <c r="I1017" s="128"/>
      <c r="J1017" s="128"/>
      <c r="K1017" s="128"/>
      <c r="L1017" s="128"/>
      <c r="M1017" s="128"/>
      <c r="N1017" s="128"/>
      <c r="AE1017" s="128"/>
      <c r="AN1017" s="128"/>
      <c r="AO1017" s="128"/>
      <c r="AP1017" s="128"/>
      <c r="AQ1017" s="128"/>
      <c r="AR1017" s="128"/>
      <c r="AS1017" s="128"/>
      <c r="AT1017" s="128"/>
      <c r="AU1017" s="128"/>
      <c r="AV1017" s="128"/>
      <c r="AW1017" s="128"/>
      <c r="AY1017" s="128"/>
      <c r="AZ1017" s="176"/>
      <c r="BA1017" s="128"/>
      <c r="BB1017" s="128"/>
      <c r="BD1017" s="128"/>
      <c r="BE1017" s="128"/>
      <c r="BF1017" s="128"/>
      <c r="BG1017" s="128"/>
      <c r="BI1017" s="128"/>
      <c r="BJ1017" s="128"/>
      <c r="BK1017" s="128"/>
      <c r="BL1017" s="128"/>
      <c r="BM1017" s="128"/>
      <c r="BN1017" s="128"/>
    </row>
    <row r="1018" spans="1:66">
      <c r="A1018" s="128"/>
      <c r="B1018" s="128"/>
      <c r="C1018" s="128"/>
      <c r="D1018" s="128"/>
      <c r="E1018" s="128"/>
      <c r="F1018" s="128"/>
      <c r="G1018" s="128"/>
      <c r="H1018" s="128"/>
      <c r="I1018" s="128"/>
      <c r="J1018" s="128"/>
      <c r="K1018" s="128"/>
      <c r="L1018" s="128"/>
      <c r="M1018" s="128"/>
      <c r="N1018" s="128"/>
      <c r="AE1018" s="128"/>
      <c r="AN1018" s="128"/>
      <c r="AO1018" s="128"/>
      <c r="AP1018" s="128"/>
      <c r="AQ1018" s="128"/>
      <c r="AR1018" s="128"/>
      <c r="AS1018" s="128"/>
      <c r="AT1018" s="128"/>
      <c r="AU1018" s="128"/>
      <c r="AV1018" s="128"/>
      <c r="AW1018" s="128"/>
      <c r="AY1018" s="128"/>
      <c r="AZ1018" s="176"/>
      <c r="BA1018" s="128"/>
      <c r="BB1018" s="128"/>
      <c r="BD1018" s="128"/>
      <c r="BE1018" s="128"/>
      <c r="BF1018" s="128"/>
      <c r="BG1018" s="128"/>
      <c r="BI1018" s="128"/>
      <c r="BJ1018" s="128"/>
      <c r="BK1018" s="128"/>
      <c r="BL1018" s="128"/>
      <c r="BM1018" s="128"/>
      <c r="BN1018" s="128"/>
    </row>
    <row r="1019" spans="1:66">
      <c r="A1019" s="128"/>
      <c r="B1019" s="128"/>
      <c r="C1019" s="128"/>
      <c r="D1019" s="128"/>
      <c r="E1019" s="128"/>
      <c r="F1019" s="128"/>
      <c r="G1019" s="128"/>
      <c r="H1019" s="128"/>
      <c r="I1019" s="128"/>
      <c r="J1019" s="128"/>
      <c r="K1019" s="128"/>
      <c r="L1019" s="128"/>
      <c r="M1019" s="128"/>
      <c r="N1019" s="128"/>
      <c r="AE1019" s="128"/>
      <c r="AN1019" s="128"/>
      <c r="AO1019" s="128"/>
      <c r="AP1019" s="128"/>
      <c r="AQ1019" s="128"/>
      <c r="AR1019" s="128"/>
      <c r="AS1019" s="128"/>
      <c r="AT1019" s="128"/>
      <c r="AU1019" s="128"/>
      <c r="AV1019" s="128"/>
      <c r="AW1019" s="128"/>
      <c r="AY1019" s="128"/>
      <c r="AZ1019" s="176"/>
      <c r="BA1019" s="128"/>
      <c r="BB1019" s="128"/>
      <c r="BD1019" s="128"/>
      <c r="BE1019" s="128"/>
      <c r="BF1019" s="128"/>
      <c r="BG1019" s="128"/>
      <c r="BI1019" s="128"/>
      <c r="BJ1019" s="128"/>
      <c r="BK1019" s="128"/>
      <c r="BL1019" s="128"/>
      <c r="BM1019" s="128"/>
      <c r="BN1019" s="128"/>
    </row>
    <row r="1020" spans="1:66">
      <c r="A1020" s="128"/>
      <c r="B1020" s="128"/>
      <c r="C1020" s="128"/>
      <c r="D1020" s="128"/>
      <c r="E1020" s="128"/>
      <c r="F1020" s="128"/>
      <c r="G1020" s="128"/>
      <c r="H1020" s="128"/>
      <c r="I1020" s="128"/>
      <c r="J1020" s="128"/>
      <c r="K1020" s="128"/>
      <c r="L1020" s="128"/>
      <c r="M1020" s="128"/>
      <c r="N1020" s="128"/>
      <c r="AE1020" s="128"/>
      <c r="AN1020" s="128"/>
      <c r="AO1020" s="128"/>
      <c r="AP1020" s="128"/>
      <c r="AQ1020" s="128"/>
      <c r="AR1020" s="128"/>
      <c r="AS1020" s="128"/>
      <c r="AT1020" s="128"/>
      <c r="AU1020" s="128"/>
      <c r="AV1020" s="128"/>
      <c r="AW1020" s="128"/>
      <c r="AY1020" s="128"/>
      <c r="AZ1020" s="176"/>
      <c r="BA1020" s="128"/>
      <c r="BB1020" s="128"/>
      <c r="BD1020" s="128"/>
      <c r="BE1020" s="128"/>
      <c r="BF1020" s="128"/>
      <c r="BG1020" s="128"/>
      <c r="BI1020" s="128"/>
      <c r="BJ1020" s="128"/>
      <c r="BK1020" s="128"/>
      <c r="BL1020" s="128"/>
      <c r="BM1020" s="128"/>
      <c r="BN1020" s="128"/>
    </row>
    <row r="1021" spans="1:66">
      <c r="A1021" s="128"/>
      <c r="B1021" s="128"/>
      <c r="C1021" s="128"/>
      <c r="D1021" s="128"/>
      <c r="E1021" s="128"/>
      <c r="F1021" s="128"/>
      <c r="G1021" s="128"/>
      <c r="H1021" s="128"/>
      <c r="I1021" s="128"/>
      <c r="J1021" s="128"/>
      <c r="K1021" s="128"/>
      <c r="L1021" s="128"/>
      <c r="M1021" s="128"/>
      <c r="N1021" s="128"/>
      <c r="AE1021" s="128"/>
      <c r="AN1021" s="128"/>
      <c r="AO1021" s="128"/>
      <c r="AP1021" s="128"/>
      <c r="AQ1021" s="128"/>
      <c r="AR1021" s="128"/>
      <c r="AS1021" s="128"/>
      <c r="AT1021" s="128"/>
      <c r="AU1021" s="128"/>
      <c r="AV1021" s="128"/>
      <c r="AW1021" s="128"/>
      <c r="AY1021" s="128"/>
      <c r="AZ1021" s="176"/>
      <c r="BA1021" s="128"/>
      <c r="BB1021" s="128"/>
      <c r="BD1021" s="128"/>
      <c r="BE1021" s="128"/>
      <c r="BF1021" s="128"/>
      <c r="BG1021" s="128"/>
      <c r="BI1021" s="128"/>
      <c r="BJ1021" s="128"/>
      <c r="BK1021" s="128"/>
      <c r="BL1021" s="128"/>
      <c r="BM1021" s="128"/>
      <c r="BN1021" s="128"/>
    </row>
    <row r="1022" spans="1:66">
      <c r="A1022" s="128"/>
      <c r="B1022" s="128"/>
      <c r="C1022" s="128"/>
      <c r="D1022" s="128"/>
      <c r="E1022" s="128"/>
      <c r="F1022" s="128"/>
      <c r="G1022" s="128"/>
      <c r="H1022" s="128"/>
      <c r="I1022" s="128"/>
      <c r="J1022" s="128"/>
      <c r="K1022" s="128"/>
      <c r="L1022" s="128"/>
      <c r="M1022" s="128"/>
      <c r="N1022" s="128"/>
      <c r="AE1022" s="128"/>
      <c r="AN1022" s="128"/>
      <c r="AO1022" s="128"/>
      <c r="AP1022" s="128"/>
      <c r="AQ1022" s="128"/>
      <c r="AR1022" s="128"/>
      <c r="AS1022" s="128"/>
      <c r="AT1022" s="128"/>
      <c r="AU1022" s="128"/>
      <c r="AV1022" s="128"/>
      <c r="AW1022" s="128"/>
      <c r="AY1022" s="128"/>
      <c r="AZ1022" s="176"/>
      <c r="BA1022" s="128"/>
      <c r="BB1022" s="128"/>
      <c r="BD1022" s="128"/>
      <c r="BE1022" s="128"/>
      <c r="BF1022" s="128"/>
      <c r="BG1022" s="128"/>
      <c r="BI1022" s="128"/>
      <c r="BJ1022" s="128"/>
      <c r="BK1022" s="128"/>
      <c r="BL1022" s="128"/>
      <c r="BM1022" s="128"/>
      <c r="BN1022" s="128"/>
    </row>
    <row r="1023" spans="1:66">
      <c r="A1023" s="128"/>
      <c r="B1023" s="128"/>
      <c r="C1023" s="128"/>
      <c r="D1023" s="128"/>
      <c r="E1023" s="128"/>
      <c r="F1023" s="128"/>
      <c r="G1023" s="128"/>
      <c r="H1023" s="128"/>
      <c r="I1023" s="128"/>
      <c r="J1023" s="128"/>
      <c r="K1023" s="128"/>
      <c r="L1023" s="128"/>
      <c r="M1023" s="128"/>
      <c r="N1023" s="128"/>
      <c r="AE1023" s="128"/>
      <c r="AN1023" s="128"/>
      <c r="AO1023" s="128"/>
      <c r="AP1023" s="128"/>
      <c r="AQ1023" s="128"/>
      <c r="AR1023" s="128"/>
      <c r="AS1023" s="128"/>
      <c r="AT1023" s="128"/>
      <c r="AU1023" s="128"/>
      <c r="AV1023" s="128"/>
      <c r="AW1023" s="128"/>
      <c r="AY1023" s="128"/>
      <c r="AZ1023" s="176"/>
      <c r="BA1023" s="128"/>
      <c r="BB1023" s="128"/>
      <c r="BD1023" s="128"/>
      <c r="BE1023" s="128"/>
      <c r="BF1023" s="128"/>
      <c r="BG1023" s="128"/>
      <c r="BI1023" s="128"/>
      <c r="BJ1023" s="128"/>
      <c r="BK1023" s="128"/>
      <c r="BL1023" s="128"/>
      <c r="BM1023" s="128"/>
      <c r="BN1023" s="128"/>
    </row>
    <row r="1024" spans="1:66">
      <c r="A1024" s="128"/>
      <c r="B1024" s="128"/>
      <c r="C1024" s="128"/>
      <c r="D1024" s="128"/>
      <c r="E1024" s="128"/>
      <c r="F1024" s="128"/>
      <c r="G1024" s="128"/>
      <c r="H1024" s="128"/>
      <c r="I1024" s="128"/>
      <c r="J1024" s="128"/>
      <c r="K1024" s="128"/>
      <c r="L1024" s="128"/>
      <c r="M1024" s="128"/>
      <c r="N1024" s="128"/>
      <c r="AE1024" s="128"/>
      <c r="AN1024" s="128"/>
      <c r="AO1024" s="128"/>
      <c r="AP1024" s="128"/>
      <c r="AQ1024" s="128"/>
      <c r="AR1024" s="128"/>
      <c r="AS1024" s="128"/>
      <c r="AT1024" s="128"/>
      <c r="AU1024" s="128"/>
      <c r="AV1024" s="128"/>
      <c r="AW1024" s="128"/>
      <c r="AY1024" s="128"/>
      <c r="AZ1024" s="176"/>
      <c r="BA1024" s="128"/>
      <c r="BB1024" s="128"/>
      <c r="BD1024" s="128"/>
      <c r="BE1024" s="128"/>
      <c r="BF1024" s="128"/>
      <c r="BG1024" s="128"/>
      <c r="BI1024" s="128"/>
      <c r="BJ1024" s="128"/>
      <c r="BK1024" s="128"/>
      <c r="BL1024" s="128"/>
      <c r="BM1024" s="128"/>
      <c r="BN1024" s="128"/>
    </row>
    <row r="1025" spans="1:66">
      <c r="A1025" s="128"/>
      <c r="B1025" s="128"/>
      <c r="C1025" s="128"/>
      <c r="D1025" s="128"/>
      <c r="E1025" s="128"/>
      <c r="F1025" s="128"/>
      <c r="G1025" s="128"/>
      <c r="H1025" s="128"/>
      <c r="I1025" s="128"/>
      <c r="J1025" s="128"/>
      <c r="K1025" s="128"/>
      <c r="L1025" s="128"/>
      <c r="M1025" s="128"/>
      <c r="N1025" s="128"/>
      <c r="AE1025" s="128"/>
      <c r="AN1025" s="128"/>
      <c r="AO1025" s="128"/>
      <c r="AP1025" s="128"/>
      <c r="AQ1025" s="128"/>
      <c r="AR1025" s="128"/>
      <c r="AS1025" s="128"/>
      <c r="AT1025" s="128"/>
      <c r="AU1025" s="128"/>
      <c r="AV1025" s="128"/>
      <c r="AW1025" s="128"/>
      <c r="AY1025" s="128"/>
      <c r="AZ1025" s="176"/>
      <c r="BA1025" s="128"/>
      <c r="BB1025" s="128"/>
      <c r="BD1025" s="128"/>
      <c r="BE1025" s="128"/>
      <c r="BF1025" s="128"/>
      <c r="BG1025" s="128"/>
      <c r="BI1025" s="128"/>
      <c r="BJ1025" s="128"/>
      <c r="BK1025" s="128"/>
      <c r="BL1025" s="128"/>
      <c r="BM1025" s="128"/>
      <c r="BN1025" s="128"/>
    </row>
    <row r="1026" spans="1:66">
      <c r="A1026" s="128"/>
      <c r="B1026" s="128"/>
      <c r="C1026" s="128"/>
      <c r="D1026" s="128"/>
      <c r="E1026" s="128"/>
      <c r="F1026" s="128"/>
      <c r="G1026" s="128"/>
      <c r="H1026" s="128"/>
      <c r="I1026" s="128"/>
      <c r="J1026" s="128"/>
      <c r="K1026" s="128"/>
      <c r="L1026" s="128"/>
      <c r="M1026" s="128"/>
      <c r="N1026" s="128"/>
      <c r="AE1026" s="128"/>
      <c r="AN1026" s="128"/>
      <c r="AO1026" s="128"/>
      <c r="AP1026" s="128"/>
      <c r="AQ1026" s="128"/>
      <c r="AR1026" s="128"/>
      <c r="AS1026" s="128"/>
      <c r="AT1026" s="128"/>
      <c r="AU1026" s="128"/>
      <c r="AV1026" s="128"/>
      <c r="AW1026" s="128"/>
      <c r="AY1026" s="128"/>
      <c r="AZ1026" s="176"/>
      <c r="BA1026" s="128"/>
      <c r="BB1026" s="128"/>
      <c r="BD1026" s="128"/>
      <c r="BE1026" s="128"/>
      <c r="BF1026" s="128"/>
      <c r="BG1026" s="128"/>
      <c r="BI1026" s="128"/>
      <c r="BJ1026" s="128"/>
      <c r="BK1026" s="128"/>
      <c r="BL1026" s="128"/>
      <c r="BM1026" s="128"/>
      <c r="BN1026" s="128"/>
    </row>
    <row r="1027" spans="1:66">
      <c r="A1027" s="128"/>
      <c r="B1027" s="128"/>
      <c r="C1027" s="128"/>
      <c r="D1027" s="128"/>
      <c r="E1027" s="128"/>
      <c r="F1027" s="128"/>
      <c r="G1027" s="128"/>
      <c r="H1027" s="128"/>
      <c r="I1027" s="128"/>
      <c r="J1027" s="128"/>
      <c r="K1027" s="128"/>
      <c r="L1027" s="128"/>
      <c r="M1027" s="128"/>
      <c r="N1027" s="128"/>
      <c r="AE1027" s="128"/>
      <c r="AN1027" s="128"/>
      <c r="AO1027" s="128"/>
      <c r="AP1027" s="128"/>
      <c r="AQ1027" s="128"/>
      <c r="AR1027" s="128"/>
      <c r="AS1027" s="128"/>
      <c r="AT1027" s="128"/>
      <c r="AU1027" s="128"/>
      <c r="AV1027" s="128"/>
      <c r="AW1027" s="128"/>
      <c r="AY1027" s="128"/>
      <c r="AZ1027" s="176"/>
      <c r="BA1027" s="128"/>
      <c r="BB1027" s="128"/>
      <c r="BD1027" s="128"/>
      <c r="BE1027" s="128"/>
      <c r="BF1027" s="128"/>
      <c r="BG1027" s="128"/>
      <c r="BI1027" s="128"/>
      <c r="BJ1027" s="128"/>
      <c r="BK1027" s="128"/>
      <c r="BL1027" s="128"/>
      <c r="BM1027" s="128"/>
      <c r="BN1027" s="128"/>
    </row>
    <row r="1028" spans="1:66">
      <c r="A1028" s="128"/>
      <c r="B1028" s="128"/>
      <c r="C1028" s="128"/>
      <c r="D1028" s="128"/>
      <c r="E1028" s="128"/>
      <c r="F1028" s="128"/>
      <c r="G1028" s="128"/>
      <c r="H1028" s="128"/>
      <c r="I1028" s="128"/>
      <c r="J1028" s="128"/>
      <c r="K1028" s="128"/>
      <c r="L1028" s="128"/>
      <c r="M1028" s="128"/>
      <c r="N1028" s="128"/>
      <c r="AE1028" s="128"/>
      <c r="AN1028" s="128"/>
      <c r="AO1028" s="128"/>
      <c r="AP1028" s="128"/>
      <c r="AQ1028" s="128"/>
      <c r="AR1028" s="128"/>
      <c r="AS1028" s="128"/>
      <c r="AT1028" s="128"/>
      <c r="AU1028" s="128"/>
      <c r="AV1028" s="128"/>
      <c r="AW1028" s="128"/>
      <c r="AY1028" s="128"/>
      <c r="AZ1028" s="176"/>
      <c r="BA1028" s="128"/>
      <c r="BB1028" s="128"/>
      <c r="BD1028" s="128"/>
      <c r="BE1028" s="128"/>
      <c r="BF1028" s="128"/>
      <c r="BG1028" s="128"/>
      <c r="BI1028" s="128"/>
      <c r="BJ1028" s="128"/>
      <c r="BK1028" s="128"/>
      <c r="BL1028" s="128"/>
      <c r="BM1028" s="128"/>
      <c r="BN1028" s="128"/>
    </row>
    <row r="1029" spans="1:66">
      <c r="A1029" s="128"/>
      <c r="B1029" s="128"/>
      <c r="C1029" s="128"/>
      <c r="D1029" s="128"/>
      <c r="E1029" s="128"/>
      <c r="F1029" s="128"/>
      <c r="G1029" s="128"/>
      <c r="H1029" s="128"/>
      <c r="I1029" s="128"/>
      <c r="J1029" s="128"/>
      <c r="K1029" s="128"/>
      <c r="L1029" s="128"/>
      <c r="M1029" s="128"/>
      <c r="N1029" s="128"/>
      <c r="AE1029" s="128"/>
      <c r="AN1029" s="128"/>
      <c r="AO1029" s="128"/>
      <c r="AP1029" s="128"/>
      <c r="AQ1029" s="128"/>
      <c r="AR1029" s="128"/>
      <c r="AS1029" s="128"/>
      <c r="AT1029" s="128"/>
      <c r="AU1029" s="128"/>
      <c r="AV1029" s="128"/>
      <c r="AW1029" s="128"/>
      <c r="AY1029" s="128"/>
      <c r="AZ1029" s="176"/>
      <c r="BA1029" s="128"/>
      <c r="BB1029" s="128"/>
      <c r="BD1029" s="128"/>
      <c r="BE1029" s="128"/>
      <c r="BF1029" s="128"/>
      <c r="BG1029" s="128"/>
      <c r="BI1029" s="128"/>
      <c r="BJ1029" s="128"/>
      <c r="BK1029" s="128"/>
      <c r="BL1029" s="128"/>
      <c r="BM1029" s="128"/>
      <c r="BN1029" s="128"/>
    </row>
    <row r="1030" spans="1:66">
      <c r="A1030" s="128"/>
      <c r="B1030" s="128"/>
      <c r="C1030" s="128"/>
      <c r="D1030" s="128"/>
      <c r="E1030" s="128"/>
      <c r="F1030" s="128"/>
      <c r="G1030" s="128"/>
      <c r="H1030" s="128"/>
      <c r="I1030" s="128"/>
      <c r="J1030" s="128"/>
      <c r="K1030" s="128"/>
      <c r="L1030" s="128"/>
      <c r="M1030" s="128"/>
      <c r="N1030" s="128"/>
      <c r="AE1030" s="128"/>
      <c r="AN1030" s="128"/>
      <c r="AO1030" s="128"/>
      <c r="AP1030" s="128"/>
      <c r="AQ1030" s="128"/>
      <c r="AR1030" s="128"/>
      <c r="AS1030" s="128"/>
      <c r="AT1030" s="128"/>
      <c r="AU1030" s="128"/>
      <c r="AV1030" s="128"/>
      <c r="AW1030" s="128"/>
      <c r="AY1030" s="128"/>
      <c r="AZ1030" s="176"/>
      <c r="BA1030" s="128"/>
      <c r="BB1030" s="128"/>
      <c r="BD1030" s="128"/>
      <c r="BE1030" s="128"/>
      <c r="BF1030" s="128"/>
      <c r="BG1030" s="128"/>
      <c r="BI1030" s="128"/>
      <c r="BJ1030" s="128"/>
      <c r="BK1030" s="128"/>
      <c r="BL1030" s="128"/>
      <c r="BM1030" s="128"/>
      <c r="BN1030" s="128"/>
    </row>
    <row r="1031" spans="1:66">
      <c r="A1031" s="128"/>
      <c r="B1031" s="128"/>
      <c r="C1031" s="128"/>
      <c r="D1031" s="128"/>
      <c r="E1031" s="128"/>
      <c r="F1031" s="128"/>
      <c r="G1031" s="128"/>
      <c r="H1031" s="128"/>
      <c r="I1031" s="128"/>
      <c r="J1031" s="128"/>
      <c r="K1031" s="128"/>
      <c r="L1031" s="128"/>
      <c r="M1031" s="128"/>
      <c r="N1031" s="128"/>
      <c r="AE1031" s="128"/>
      <c r="AN1031" s="128"/>
      <c r="AO1031" s="128"/>
      <c r="AP1031" s="128"/>
      <c r="AQ1031" s="128"/>
      <c r="AR1031" s="128"/>
      <c r="AS1031" s="128"/>
      <c r="AT1031" s="128"/>
      <c r="AU1031" s="128"/>
      <c r="AV1031" s="128"/>
      <c r="AW1031" s="128"/>
      <c r="AY1031" s="128"/>
      <c r="AZ1031" s="176"/>
      <c r="BA1031" s="128"/>
      <c r="BB1031" s="128"/>
      <c r="BD1031" s="128"/>
      <c r="BE1031" s="128"/>
      <c r="BF1031" s="128"/>
      <c r="BG1031" s="128"/>
      <c r="BI1031" s="128"/>
      <c r="BJ1031" s="128"/>
      <c r="BK1031" s="128"/>
      <c r="BL1031" s="128"/>
      <c r="BM1031" s="128"/>
      <c r="BN1031" s="128"/>
    </row>
    <row r="1032" spans="1:66">
      <c r="A1032" s="128"/>
      <c r="B1032" s="128"/>
      <c r="C1032" s="128"/>
      <c r="D1032" s="128"/>
      <c r="E1032" s="128"/>
      <c r="F1032" s="128"/>
      <c r="G1032" s="128"/>
      <c r="H1032" s="128"/>
      <c r="I1032" s="128"/>
      <c r="J1032" s="128"/>
      <c r="K1032" s="128"/>
      <c r="L1032" s="128"/>
      <c r="M1032" s="128"/>
      <c r="N1032" s="128"/>
      <c r="AE1032" s="128"/>
      <c r="AN1032" s="128"/>
      <c r="AO1032" s="128"/>
      <c r="AP1032" s="128"/>
      <c r="AQ1032" s="128"/>
      <c r="AR1032" s="128"/>
      <c r="AS1032" s="128"/>
      <c r="AT1032" s="128"/>
      <c r="AU1032" s="128"/>
      <c r="AV1032" s="128"/>
      <c r="AW1032" s="128"/>
      <c r="AY1032" s="128"/>
      <c r="AZ1032" s="176"/>
      <c r="BA1032" s="128"/>
      <c r="BB1032" s="128"/>
      <c r="BD1032" s="128"/>
      <c r="BE1032" s="128"/>
      <c r="BF1032" s="128"/>
      <c r="BG1032" s="128"/>
      <c r="BI1032" s="128"/>
      <c r="BJ1032" s="128"/>
      <c r="BK1032" s="128"/>
      <c r="BL1032" s="128"/>
      <c r="BM1032" s="128"/>
      <c r="BN1032" s="128"/>
    </row>
    <row r="1033" spans="1:66">
      <c r="A1033" s="128"/>
      <c r="B1033" s="128"/>
      <c r="C1033" s="128"/>
      <c r="D1033" s="128"/>
      <c r="E1033" s="128"/>
      <c r="F1033" s="128"/>
      <c r="G1033" s="128"/>
      <c r="H1033" s="128"/>
      <c r="I1033" s="128"/>
      <c r="J1033" s="128"/>
      <c r="K1033" s="128"/>
      <c r="L1033" s="128"/>
      <c r="M1033" s="128"/>
      <c r="N1033" s="128"/>
      <c r="AE1033" s="128"/>
      <c r="AN1033" s="128"/>
      <c r="AO1033" s="128"/>
      <c r="AP1033" s="128"/>
      <c r="AQ1033" s="128"/>
      <c r="AR1033" s="128"/>
      <c r="AS1033" s="128"/>
      <c r="AT1033" s="128"/>
      <c r="AU1033" s="128"/>
      <c r="AV1033" s="128"/>
      <c r="AW1033" s="128"/>
      <c r="AY1033" s="128"/>
      <c r="AZ1033" s="176"/>
      <c r="BA1033" s="128"/>
      <c r="BB1033" s="128"/>
      <c r="BD1033" s="128"/>
      <c r="BE1033" s="128"/>
      <c r="BF1033" s="128"/>
      <c r="BG1033" s="128"/>
      <c r="BI1033" s="128"/>
      <c r="BJ1033" s="128"/>
      <c r="BK1033" s="128"/>
      <c r="BL1033" s="128"/>
      <c r="BM1033" s="128"/>
      <c r="BN1033" s="128"/>
    </row>
    <row r="1034" spans="1:66">
      <c r="A1034" s="128"/>
      <c r="B1034" s="128"/>
      <c r="C1034" s="128"/>
      <c r="D1034" s="128"/>
      <c r="E1034" s="128"/>
      <c r="F1034" s="128"/>
      <c r="G1034" s="128"/>
      <c r="H1034" s="128"/>
      <c r="I1034" s="128"/>
      <c r="J1034" s="128"/>
      <c r="K1034" s="128"/>
      <c r="L1034" s="128"/>
      <c r="M1034" s="128"/>
      <c r="N1034" s="128"/>
      <c r="AE1034" s="128"/>
      <c r="AN1034" s="128"/>
      <c r="AO1034" s="128"/>
      <c r="AP1034" s="128"/>
      <c r="AQ1034" s="128"/>
      <c r="AR1034" s="128"/>
      <c r="AS1034" s="128"/>
      <c r="AT1034" s="128"/>
      <c r="AU1034" s="128"/>
      <c r="AV1034" s="128"/>
      <c r="AW1034" s="128"/>
      <c r="AY1034" s="128"/>
      <c r="AZ1034" s="176"/>
      <c r="BA1034" s="128"/>
      <c r="BB1034" s="128"/>
      <c r="BD1034" s="128"/>
      <c r="BE1034" s="128"/>
      <c r="BF1034" s="128"/>
      <c r="BG1034" s="128"/>
      <c r="BI1034" s="128"/>
      <c r="BJ1034" s="128"/>
      <c r="BK1034" s="128"/>
      <c r="BL1034" s="128"/>
      <c r="BM1034" s="128"/>
      <c r="BN1034" s="128"/>
    </row>
    <row r="1035" spans="1:66">
      <c r="A1035" s="128"/>
      <c r="B1035" s="128"/>
      <c r="C1035" s="128"/>
      <c r="D1035" s="128"/>
      <c r="E1035" s="128"/>
      <c r="F1035" s="128"/>
      <c r="G1035" s="128"/>
      <c r="H1035" s="128"/>
      <c r="I1035" s="128"/>
      <c r="J1035" s="128"/>
      <c r="K1035" s="128"/>
      <c r="L1035" s="128"/>
      <c r="M1035" s="128"/>
      <c r="N1035" s="128"/>
      <c r="AE1035" s="128"/>
      <c r="AN1035" s="128"/>
      <c r="AO1035" s="128"/>
      <c r="AP1035" s="128"/>
      <c r="AQ1035" s="128"/>
      <c r="AR1035" s="128"/>
      <c r="AS1035" s="128"/>
      <c r="AT1035" s="128"/>
      <c r="AU1035" s="128"/>
      <c r="AV1035" s="128"/>
      <c r="AW1035" s="128"/>
      <c r="AY1035" s="128"/>
      <c r="AZ1035" s="176"/>
      <c r="BA1035" s="128"/>
      <c r="BB1035" s="128"/>
      <c r="BD1035" s="128"/>
      <c r="BE1035" s="128"/>
      <c r="BF1035" s="128"/>
      <c r="BG1035" s="128"/>
      <c r="BI1035" s="128"/>
      <c r="BJ1035" s="128"/>
      <c r="BK1035" s="128"/>
      <c r="BL1035" s="128"/>
      <c r="BM1035" s="128"/>
      <c r="BN1035" s="128"/>
    </row>
    <row r="1036" spans="1:66">
      <c r="A1036" s="128"/>
      <c r="B1036" s="128"/>
      <c r="C1036" s="128"/>
      <c r="D1036" s="128"/>
      <c r="E1036" s="128"/>
      <c r="F1036" s="128"/>
      <c r="G1036" s="128"/>
      <c r="H1036" s="128"/>
      <c r="I1036" s="128"/>
      <c r="J1036" s="128"/>
      <c r="K1036" s="128"/>
      <c r="L1036" s="128"/>
      <c r="M1036" s="128"/>
      <c r="N1036" s="128"/>
      <c r="AE1036" s="128"/>
      <c r="AN1036" s="128"/>
      <c r="AO1036" s="128"/>
      <c r="AP1036" s="128"/>
      <c r="AQ1036" s="128"/>
      <c r="AR1036" s="128"/>
      <c r="AS1036" s="128"/>
      <c r="AT1036" s="128"/>
      <c r="AU1036" s="128"/>
      <c r="AV1036" s="128"/>
      <c r="AW1036" s="128"/>
      <c r="AY1036" s="128"/>
      <c r="AZ1036" s="176"/>
      <c r="BA1036" s="128"/>
      <c r="BB1036" s="128"/>
      <c r="BD1036" s="128"/>
      <c r="BE1036" s="128"/>
      <c r="BF1036" s="128"/>
      <c r="BG1036" s="128"/>
      <c r="BI1036" s="128"/>
      <c r="BJ1036" s="128"/>
      <c r="BK1036" s="128"/>
      <c r="BL1036" s="128"/>
      <c r="BM1036" s="128"/>
      <c r="BN1036" s="128"/>
    </row>
    <row r="1037" spans="1:66">
      <c r="A1037" s="128"/>
      <c r="B1037" s="128"/>
      <c r="C1037" s="128"/>
      <c r="D1037" s="128"/>
      <c r="E1037" s="128"/>
      <c r="F1037" s="128"/>
      <c r="G1037" s="128"/>
      <c r="H1037" s="128"/>
      <c r="I1037" s="128"/>
      <c r="J1037" s="128"/>
      <c r="K1037" s="128"/>
      <c r="L1037" s="128"/>
      <c r="M1037" s="128"/>
      <c r="N1037" s="128"/>
      <c r="AE1037" s="128"/>
      <c r="AN1037" s="128"/>
      <c r="AO1037" s="128"/>
      <c r="AP1037" s="128"/>
      <c r="AQ1037" s="128"/>
      <c r="AR1037" s="128"/>
      <c r="AS1037" s="128"/>
      <c r="AT1037" s="128"/>
      <c r="AU1037" s="128"/>
      <c r="AV1037" s="128"/>
      <c r="AW1037" s="128"/>
      <c r="AY1037" s="128"/>
      <c r="AZ1037" s="176"/>
      <c r="BA1037" s="128"/>
      <c r="BB1037" s="128"/>
      <c r="BD1037" s="128"/>
      <c r="BE1037" s="128"/>
      <c r="BF1037" s="128"/>
      <c r="BG1037" s="128"/>
      <c r="BI1037" s="128"/>
      <c r="BJ1037" s="128"/>
      <c r="BK1037" s="128"/>
      <c r="BL1037" s="128"/>
      <c r="BM1037" s="128"/>
      <c r="BN1037" s="128"/>
    </row>
    <row r="1038" spans="1:66">
      <c r="A1038" s="128"/>
      <c r="B1038" s="128"/>
      <c r="C1038" s="128"/>
      <c r="D1038" s="128"/>
      <c r="E1038" s="128"/>
      <c r="F1038" s="128"/>
      <c r="G1038" s="128"/>
      <c r="H1038" s="128"/>
      <c r="I1038" s="128"/>
      <c r="J1038" s="128"/>
      <c r="K1038" s="128"/>
      <c r="L1038" s="128"/>
      <c r="M1038" s="128"/>
      <c r="N1038" s="128"/>
      <c r="AE1038" s="128"/>
      <c r="AN1038" s="128"/>
      <c r="AO1038" s="128"/>
      <c r="AP1038" s="128"/>
      <c r="AQ1038" s="128"/>
      <c r="AR1038" s="128"/>
      <c r="AS1038" s="128"/>
      <c r="AT1038" s="128"/>
      <c r="AU1038" s="128"/>
      <c r="AV1038" s="128"/>
      <c r="AW1038" s="128"/>
      <c r="AY1038" s="128"/>
      <c r="AZ1038" s="176"/>
      <c r="BA1038" s="128"/>
      <c r="BB1038" s="128"/>
      <c r="BD1038" s="128"/>
      <c r="BE1038" s="128"/>
      <c r="BF1038" s="128"/>
      <c r="BG1038" s="128"/>
      <c r="BI1038" s="128"/>
      <c r="BJ1038" s="128"/>
      <c r="BK1038" s="128"/>
      <c r="BL1038" s="128"/>
      <c r="BM1038" s="128"/>
      <c r="BN1038" s="128"/>
    </row>
    <row r="1039" spans="1:66">
      <c r="A1039" s="128"/>
      <c r="B1039" s="128"/>
      <c r="C1039" s="128"/>
      <c r="D1039" s="128"/>
      <c r="E1039" s="128"/>
      <c r="F1039" s="128"/>
      <c r="G1039" s="128"/>
      <c r="H1039" s="128"/>
      <c r="I1039" s="128"/>
      <c r="J1039" s="128"/>
      <c r="K1039" s="128"/>
      <c r="L1039" s="128"/>
      <c r="M1039" s="128"/>
      <c r="N1039" s="128"/>
      <c r="AE1039" s="128"/>
      <c r="AN1039" s="128"/>
      <c r="AO1039" s="128"/>
      <c r="AP1039" s="128"/>
      <c r="AQ1039" s="128"/>
      <c r="AR1039" s="128"/>
      <c r="AS1039" s="128"/>
      <c r="AT1039" s="128"/>
      <c r="AU1039" s="128"/>
      <c r="AV1039" s="128"/>
      <c r="AW1039" s="128"/>
      <c r="AY1039" s="128"/>
      <c r="AZ1039" s="176"/>
      <c r="BA1039" s="128"/>
      <c r="BB1039" s="128"/>
      <c r="BD1039" s="128"/>
      <c r="BE1039" s="128"/>
      <c r="BF1039" s="128"/>
      <c r="BG1039" s="128"/>
      <c r="BI1039" s="128"/>
      <c r="BJ1039" s="128"/>
      <c r="BK1039" s="128"/>
      <c r="BL1039" s="128"/>
      <c r="BM1039" s="128"/>
      <c r="BN1039" s="128"/>
    </row>
    <row r="1040" spans="1:66">
      <c r="A1040" s="128"/>
      <c r="B1040" s="128"/>
      <c r="C1040" s="128"/>
      <c r="D1040" s="128"/>
      <c r="E1040" s="128"/>
      <c r="F1040" s="128"/>
      <c r="G1040" s="128"/>
      <c r="H1040" s="128"/>
      <c r="I1040" s="128"/>
      <c r="J1040" s="128"/>
      <c r="K1040" s="128"/>
      <c r="L1040" s="128"/>
      <c r="M1040" s="128"/>
      <c r="N1040" s="128"/>
      <c r="AE1040" s="128"/>
      <c r="AN1040" s="128"/>
      <c r="AO1040" s="128"/>
      <c r="AP1040" s="128"/>
      <c r="AQ1040" s="128"/>
      <c r="AR1040" s="128"/>
      <c r="AS1040" s="128"/>
      <c r="AT1040" s="128"/>
      <c r="AU1040" s="128"/>
      <c r="AV1040" s="128"/>
      <c r="AW1040" s="128"/>
      <c r="AY1040" s="128"/>
      <c r="AZ1040" s="176"/>
      <c r="BA1040" s="128"/>
      <c r="BB1040" s="128"/>
      <c r="BD1040" s="128"/>
      <c r="BE1040" s="128"/>
      <c r="BF1040" s="128"/>
      <c r="BG1040" s="128"/>
      <c r="BI1040" s="128"/>
      <c r="BJ1040" s="128"/>
      <c r="BK1040" s="128"/>
      <c r="BL1040" s="128"/>
      <c r="BM1040" s="128"/>
      <c r="BN1040" s="128"/>
    </row>
    <row r="1041" spans="1:66">
      <c r="A1041" s="128"/>
      <c r="B1041" s="128"/>
      <c r="C1041" s="128"/>
      <c r="D1041" s="128"/>
      <c r="E1041" s="128"/>
      <c r="F1041" s="128"/>
      <c r="G1041" s="128"/>
      <c r="H1041" s="128"/>
      <c r="I1041" s="128"/>
      <c r="J1041" s="128"/>
      <c r="K1041" s="128"/>
      <c r="L1041" s="128"/>
      <c r="M1041" s="128"/>
      <c r="N1041" s="128"/>
      <c r="AE1041" s="128"/>
      <c r="AN1041" s="128"/>
      <c r="AO1041" s="128"/>
      <c r="AP1041" s="128"/>
      <c r="AQ1041" s="128"/>
      <c r="AR1041" s="128"/>
      <c r="AS1041" s="128"/>
      <c r="AT1041" s="128"/>
      <c r="AU1041" s="128"/>
      <c r="AV1041" s="128"/>
      <c r="AW1041" s="128"/>
      <c r="AY1041" s="128"/>
      <c r="AZ1041" s="176"/>
      <c r="BA1041" s="128"/>
      <c r="BB1041" s="128"/>
      <c r="BD1041" s="128"/>
      <c r="BE1041" s="128"/>
      <c r="BF1041" s="128"/>
      <c r="BG1041" s="128"/>
      <c r="BI1041" s="128"/>
      <c r="BJ1041" s="128"/>
      <c r="BK1041" s="128"/>
      <c r="BL1041" s="128"/>
      <c r="BM1041" s="128"/>
      <c r="BN1041" s="128"/>
    </row>
    <row r="1042" spans="1:66">
      <c r="A1042" s="128"/>
      <c r="B1042" s="128"/>
      <c r="C1042" s="128"/>
      <c r="D1042" s="128"/>
      <c r="E1042" s="128"/>
      <c r="F1042" s="128"/>
      <c r="G1042" s="128"/>
      <c r="H1042" s="128"/>
      <c r="I1042" s="128"/>
      <c r="J1042" s="128"/>
      <c r="K1042" s="128"/>
      <c r="L1042" s="128"/>
      <c r="M1042" s="128"/>
      <c r="N1042" s="128"/>
      <c r="AE1042" s="128"/>
      <c r="AN1042" s="128"/>
      <c r="AO1042" s="128"/>
      <c r="AP1042" s="128"/>
      <c r="AQ1042" s="128"/>
      <c r="AR1042" s="128"/>
      <c r="AS1042" s="128"/>
      <c r="AT1042" s="128"/>
      <c r="AU1042" s="128"/>
      <c r="AV1042" s="128"/>
      <c r="AW1042" s="128"/>
      <c r="AY1042" s="128"/>
      <c r="AZ1042" s="176"/>
      <c r="BA1042" s="128"/>
      <c r="BB1042" s="128"/>
      <c r="BD1042" s="128"/>
      <c r="BE1042" s="128"/>
      <c r="BF1042" s="128"/>
      <c r="BG1042" s="128"/>
      <c r="BI1042" s="128"/>
      <c r="BJ1042" s="128"/>
      <c r="BK1042" s="128"/>
      <c r="BL1042" s="128"/>
      <c r="BM1042" s="128"/>
      <c r="BN1042" s="128"/>
    </row>
    <row r="1043" spans="1:66">
      <c r="A1043" s="128"/>
      <c r="B1043" s="128"/>
      <c r="C1043" s="128"/>
      <c r="D1043" s="128"/>
      <c r="E1043" s="128"/>
      <c r="F1043" s="128"/>
      <c r="G1043" s="128"/>
      <c r="H1043" s="128"/>
      <c r="I1043" s="128"/>
      <c r="J1043" s="128"/>
      <c r="K1043" s="128"/>
      <c r="L1043" s="128"/>
      <c r="M1043" s="128"/>
      <c r="N1043" s="128"/>
      <c r="AE1043" s="128"/>
      <c r="AN1043" s="128"/>
      <c r="AO1043" s="128"/>
      <c r="AP1043" s="128"/>
      <c r="AQ1043" s="128"/>
      <c r="AR1043" s="128"/>
      <c r="AS1043" s="128"/>
      <c r="AT1043" s="128"/>
      <c r="AU1043" s="128"/>
      <c r="AV1043" s="128"/>
      <c r="AW1043" s="128"/>
      <c r="AY1043" s="128"/>
      <c r="AZ1043" s="176"/>
      <c r="BA1043" s="128"/>
      <c r="BB1043" s="128"/>
      <c r="BD1043" s="128"/>
      <c r="BE1043" s="128"/>
      <c r="BF1043" s="128"/>
      <c r="BG1043" s="128"/>
      <c r="BI1043" s="128"/>
      <c r="BJ1043" s="128"/>
      <c r="BK1043" s="128"/>
      <c r="BL1043" s="128"/>
      <c r="BM1043" s="128"/>
      <c r="BN1043" s="128"/>
    </row>
    <row r="1044" spans="1:66">
      <c r="A1044" s="128"/>
      <c r="B1044" s="128"/>
      <c r="C1044" s="128"/>
      <c r="D1044" s="128"/>
      <c r="E1044" s="128"/>
      <c r="F1044" s="128"/>
      <c r="G1044" s="128"/>
      <c r="H1044" s="128"/>
      <c r="I1044" s="128"/>
      <c r="J1044" s="128"/>
      <c r="K1044" s="128"/>
      <c r="L1044" s="128"/>
      <c r="M1044" s="128"/>
      <c r="N1044" s="128"/>
      <c r="AE1044" s="128"/>
      <c r="AN1044" s="128"/>
      <c r="AO1044" s="128"/>
      <c r="AP1044" s="128"/>
      <c r="AQ1044" s="128"/>
      <c r="AR1044" s="128"/>
      <c r="AS1044" s="128"/>
      <c r="AT1044" s="128"/>
      <c r="AU1044" s="128"/>
      <c r="AV1044" s="128"/>
      <c r="AW1044" s="128"/>
      <c r="AY1044" s="128"/>
      <c r="AZ1044" s="176"/>
      <c r="BA1044" s="128"/>
      <c r="BB1044" s="128"/>
      <c r="BD1044" s="128"/>
      <c r="BE1044" s="128"/>
      <c r="BF1044" s="128"/>
      <c r="BG1044" s="128"/>
      <c r="BI1044" s="128"/>
      <c r="BJ1044" s="128"/>
      <c r="BK1044" s="128"/>
      <c r="BL1044" s="128"/>
      <c r="BM1044" s="128"/>
      <c r="BN1044" s="128"/>
    </row>
    <row r="1045" spans="1:66">
      <c r="A1045" s="128"/>
      <c r="B1045" s="128"/>
      <c r="C1045" s="128"/>
      <c r="D1045" s="128"/>
      <c r="E1045" s="128"/>
      <c r="F1045" s="128"/>
      <c r="G1045" s="128"/>
      <c r="H1045" s="128"/>
      <c r="I1045" s="128"/>
      <c r="J1045" s="128"/>
      <c r="K1045" s="128"/>
      <c r="L1045" s="128"/>
      <c r="M1045" s="128"/>
      <c r="N1045" s="128"/>
      <c r="AE1045" s="128"/>
      <c r="AN1045" s="128"/>
      <c r="AO1045" s="128"/>
      <c r="AP1045" s="128"/>
      <c r="AQ1045" s="128"/>
      <c r="AR1045" s="128"/>
      <c r="AS1045" s="128"/>
      <c r="AT1045" s="128"/>
      <c r="AU1045" s="128"/>
      <c r="AV1045" s="128"/>
      <c r="AW1045" s="128"/>
      <c r="AY1045" s="128"/>
      <c r="AZ1045" s="176"/>
      <c r="BA1045" s="128"/>
      <c r="BB1045" s="128"/>
      <c r="BD1045" s="128"/>
      <c r="BE1045" s="128"/>
      <c r="BF1045" s="128"/>
      <c r="BG1045" s="128"/>
      <c r="BI1045" s="128"/>
      <c r="BJ1045" s="128"/>
      <c r="BK1045" s="128"/>
      <c r="BL1045" s="128"/>
      <c r="BM1045" s="128"/>
      <c r="BN1045" s="128"/>
    </row>
    <row r="1046" spans="1:66">
      <c r="A1046" s="128"/>
      <c r="B1046" s="128"/>
      <c r="C1046" s="128"/>
      <c r="D1046" s="128"/>
      <c r="E1046" s="128"/>
      <c r="F1046" s="128"/>
      <c r="G1046" s="128"/>
      <c r="H1046" s="128"/>
      <c r="I1046" s="128"/>
      <c r="J1046" s="128"/>
      <c r="K1046" s="128"/>
      <c r="L1046" s="128"/>
      <c r="M1046" s="128"/>
      <c r="N1046" s="128"/>
      <c r="AE1046" s="128"/>
      <c r="AN1046" s="128"/>
      <c r="AO1046" s="128"/>
      <c r="AP1046" s="128"/>
      <c r="AQ1046" s="128"/>
      <c r="AR1046" s="128"/>
      <c r="AS1046" s="128"/>
      <c r="AT1046" s="128"/>
      <c r="AU1046" s="128"/>
      <c r="AV1046" s="128"/>
      <c r="AW1046" s="128"/>
      <c r="AY1046" s="128"/>
      <c r="AZ1046" s="176"/>
      <c r="BA1046" s="128"/>
      <c r="BB1046" s="128"/>
      <c r="BD1046" s="128"/>
      <c r="BE1046" s="128"/>
      <c r="BF1046" s="128"/>
      <c r="BG1046" s="128"/>
      <c r="BI1046" s="128"/>
      <c r="BJ1046" s="128"/>
      <c r="BK1046" s="128"/>
      <c r="BL1046" s="128"/>
      <c r="BM1046" s="128"/>
      <c r="BN1046" s="128"/>
    </row>
    <row r="1047" spans="1:66">
      <c r="A1047" s="128"/>
      <c r="B1047" s="128"/>
      <c r="C1047" s="128"/>
      <c r="D1047" s="128"/>
      <c r="E1047" s="128"/>
      <c r="F1047" s="128"/>
      <c r="G1047" s="128"/>
      <c r="H1047" s="128"/>
      <c r="I1047" s="128"/>
      <c r="J1047" s="128"/>
      <c r="K1047" s="128"/>
      <c r="L1047" s="128"/>
      <c r="M1047" s="128"/>
      <c r="N1047" s="128"/>
      <c r="AE1047" s="128"/>
      <c r="AN1047" s="128"/>
      <c r="AO1047" s="128"/>
      <c r="AP1047" s="128"/>
      <c r="AQ1047" s="128"/>
      <c r="AR1047" s="128"/>
      <c r="AS1047" s="128"/>
      <c r="AT1047" s="128"/>
      <c r="AU1047" s="128"/>
      <c r="AV1047" s="128"/>
      <c r="AW1047" s="128"/>
      <c r="AY1047" s="128"/>
      <c r="AZ1047" s="176"/>
      <c r="BA1047" s="128"/>
      <c r="BB1047" s="128"/>
      <c r="BD1047" s="128"/>
      <c r="BE1047" s="128"/>
      <c r="BF1047" s="128"/>
      <c r="BG1047" s="128"/>
      <c r="BI1047" s="128"/>
      <c r="BJ1047" s="128"/>
      <c r="BK1047" s="128"/>
      <c r="BL1047" s="128"/>
      <c r="BM1047" s="128"/>
      <c r="BN1047" s="128"/>
    </row>
    <row r="1048" spans="1:66">
      <c r="A1048" s="128"/>
      <c r="B1048" s="128"/>
      <c r="C1048" s="128"/>
      <c r="D1048" s="128"/>
      <c r="E1048" s="128"/>
      <c r="F1048" s="128"/>
      <c r="G1048" s="128"/>
      <c r="H1048" s="128"/>
      <c r="I1048" s="128"/>
      <c r="J1048" s="128"/>
      <c r="K1048" s="128"/>
      <c r="L1048" s="128"/>
      <c r="M1048" s="128"/>
      <c r="N1048" s="128"/>
      <c r="AE1048" s="128"/>
      <c r="AN1048" s="128"/>
      <c r="AO1048" s="128"/>
      <c r="AP1048" s="128"/>
      <c r="AQ1048" s="128"/>
      <c r="AR1048" s="128"/>
      <c r="AS1048" s="128"/>
      <c r="AT1048" s="128"/>
      <c r="AU1048" s="128"/>
      <c r="AV1048" s="128"/>
      <c r="AW1048" s="128"/>
      <c r="AY1048" s="128"/>
      <c r="AZ1048" s="176"/>
      <c r="BA1048" s="128"/>
      <c r="BB1048" s="128"/>
      <c r="BD1048" s="128"/>
      <c r="BE1048" s="128"/>
      <c r="BF1048" s="128"/>
      <c r="BG1048" s="128"/>
      <c r="BI1048" s="128"/>
      <c r="BJ1048" s="128"/>
      <c r="BK1048" s="128"/>
      <c r="BL1048" s="128"/>
      <c r="BM1048" s="128"/>
      <c r="BN1048" s="128"/>
    </row>
    <row r="1049" spans="1:66">
      <c r="A1049" s="128"/>
      <c r="B1049" s="128"/>
      <c r="C1049" s="128"/>
      <c r="D1049" s="128"/>
      <c r="E1049" s="128"/>
      <c r="F1049" s="128"/>
      <c r="G1049" s="128"/>
      <c r="H1049" s="128"/>
      <c r="I1049" s="128"/>
      <c r="J1049" s="128"/>
      <c r="K1049" s="128"/>
      <c r="L1049" s="128"/>
      <c r="M1049" s="128"/>
      <c r="N1049" s="128"/>
      <c r="AE1049" s="128"/>
      <c r="AN1049" s="128"/>
      <c r="AO1049" s="128"/>
      <c r="AP1049" s="128"/>
      <c r="AQ1049" s="128"/>
      <c r="AR1049" s="128"/>
      <c r="AS1049" s="128"/>
      <c r="AT1049" s="128"/>
      <c r="AU1049" s="128"/>
      <c r="AV1049" s="128"/>
      <c r="AW1049" s="128"/>
      <c r="AY1049" s="128"/>
      <c r="AZ1049" s="176"/>
      <c r="BA1049" s="128"/>
      <c r="BB1049" s="128"/>
      <c r="BD1049" s="128"/>
      <c r="BE1049" s="128"/>
      <c r="BF1049" s="128"/>
      <c r="BG1049" s="128"/>
      <c r="BI1049" s="128"/>
      <c r="BJ1049" s="128"/>
      <c r="BK1049" s="128"/>
      <c r="BL1049" s="128"/>
      <c r="BM1049" s="128"/>
      <c r="BN1049" s="128"/>
    </row>
    <row r="1050" spans="1:66">
      <c r="A1050" s="128"/>
      <c r="B1050" s="128"/>
      <c r="C1050" s="128"/>
      <c r="D1050" s="128"/>
      <c r="E1050" s="128"/>
      <c r="F1050" s="128"/>
      <c r="G1050" s="128"/>
      <c r="H1050" s="128"/>
      <c r="I1050" s="128"/>
      <c r="J1050" s="128"/>
      <c r="K1050" s="128"/>
      <c r="L1050" s="128"/>
      <c r="M1050" s="128"/>
      <c r="N1050" s="128"/>
      <c r="AE1050" s="128"/>
      <c r="AN1050" s="128"/>
      <c r="AO1050" s="128"/>
      <c r="AP1050" s="128"/>
      <c r="AQ1050" s="128"/>
      <c r="AR1050" s="128"/>
      <c r="AS1050" s="128"/>
      <c r="AT1050" s="128"/>
      <c r="AU1050" s="128"/>
      <c r="AV1050" s="128"/>
      <c r="AW1050" s="128"/>
      <c r="AY1050" s="128"/>
      <c r="AZ1050" s="176"/>
      <c r="BA1050" s="128"/>
      <c r="BB1050" s="128"/>
      <c r="BD1050" s="128"/>
      <c r="BE1050" s="128"/>
      <c r="BF1050" s="128"/>
      <c r="BG1050" s="128"/>
      <c r="BI1050" s="128"/>
      <c r="BJ1050" s="128"/>
      <c r="BK1050" s="128"/>
      <c r="BL1050" s="128"/>
      <c r="BM1050" s="128"/>
      <c r="BN1050" s="128"/>
    </row>
    <row r="1051" spans="1:66">
      <c r="A1051" s="128"/>
      <c r="B1051" s="128"/>
      <c r="C1051" s="128"/>
      <c r="D1051" s="128"/>
      <c r="E1051" s="128"/>
      <c r="F1051" s="128"/>
      <c r="G1051" s="128"/>
      <c r="H1051" s="128"/>
      <c r="I1051" s="128"/>
      <c r="J1051" s="128"/>
      <c r="K1051" s="128"/>
      <c r="L1051" s="128"/>
      <c r="M1051" s="128"/>
      <c r="N1051" s="128"/>
      <c r="AE1051" s="128"/>
      <c r="AN1051" s="128"/>
      <c r="AO1051" s="128"/>
      <c r="AP1051" s="128"/>
      <c r="AQ1051" s="128"/>
      <c r="AR1051" s="128"/>
      <c r="AS1051" s="128"/>
      <c r="AT1051" s="128"/>
      <c r="AU1051" s="128"/>
      <c r="AV1051" s="128"/>
      <c r="AW1051" s="128"/>
      <c r="AY1051" s="128"/>
      <c r="AZ1051" s="176"/>
      <c r="BA1051" s="128"/>
      <c r="BB1051" s="128"/>
      <c r="BD1051" s="128"/>
      <c r="BE1051" s="128"/>
      <c r="BF1051" s="128"/>
      <c r="BG1051" s="128"/>
      <c r="BI1051" s="128"/>
      <c r="BJ1051" s="128"/>
      <c r="BK1051" s="128"/>
      <c r="BL1051" s="128"/>
      <c r="BM1051" s="128"/>
      <c r="BN1051" s="128"/>
    </row>
    <row r="1052" spans="1:66">
      <c r="A1052" s="128"/>
      <c r="B1052" s="128"/>
      <c r="C1052" s="128"/>
      <c r="D1052" s="128"/>
      <c r="E1052" s="128"/>
      <c r="F1052" s="128"/>
      <c r="G1052" s="128"/>
      <c r="H1052" s="128"/>
      <c r="I1052" s="128"/>
      <c r="J1052" s="128"/>
      <c r="K1052" s="128"/>
      <c r="L1052" s="128"/>
      <c r="M1052" s="128"/>
      <c r="N1052" s="128"/>
      <c r="AE1052" s="128"/>
      <c r="AN1052" s="128"/>
      <c r="AO1052" s="128"/>
      <c r="AP1052" s="128"/>
      <c r="AQ1052" s="128"/>
      <c r="AR1052" s="128"/>
      <c r="AS1052" s="128"/>
      <c r="AT1052" s="128"/>
      <c r="AU1052" s="128"/>
      <c r="AV1052" s="128"/>
      <c r="AW1052" s="128"/>
      <c r="AY1052" s="128"/>
      <c r="AZ1052" s="176"/>
      <c r="BA1052" s="128"/>
      <c r="BB1052" s="128"/>
      <c r="BD1052" s="128"/>
      <c r="BE1052" s="128"/>
      <c r="BF1052" s="128"/>
      <c r="BG1052" s="128"/>
      <c r="BI1052" s="128"/>
      <c r="BJ1052" s="128"/>
      <c r="BK1052" s="128"/>
      <c r="BL1052" s="128"/>
      <c r="BM1052" s="128"/>
      <c r="BN1052" s="128"/>
    </row>
    <row r="1053" spans="1:66">
      <c r="A1053" s="128"/>
      <c r="B1053" s="128"/>
      <c r="C1053" s="128"/>
      <c r="D1053" s="128"/>
      <c r="E1053" s="128"/>
      <c r="F1053" s="128"/>
      <c r="G1053" s="128"/>
      <c r="H1053" s="128"/>
      <c r="I1053" s="128"/>
      <c r="J1053" s="128"/>
      <c r="K1053" s="128"/>
      <c r="L1053" s="128"/>
      <c r="M1053" s="128"/>
      <c r="N1053" s="128"/>
      <c r="AE1053" s="128"/>
      <c r="AN1053" s="128"/>
      <c r="AO1053" s="128"/>
      <c r="AP1053" s="128"/>
      <c r="AQ1053" s="128"/>
      <c r="AR1053" s="128"/>
      <c r="AS1053" s="128"/>
      <c r="AT1053" s="128"/>
      <c r="AU1053" s="128"/>
      <c r="AV1053" s="128"/>
      <c r="AW1053" s="128"/>
      <c r="AY1053" s="128"/>
      <c r="AZ1053" s="176"/>
      <c r="BA1053" s="128"/>
      <c r="BB1053" s="128"/>
      <c r="BD1053" s="128"/>
      <c r="BE1053" s="128"/>
      <c r="BF1053" s="128"/>
      <c r="BG1053" s="128"/>
      <c r="BI1053" s="128"/>
      <c r="BJ1053" s="128"/>
      <c r="BK1053" s="128"/>
      <c r="BL1053" s="128"/>
      <c r="BM1053" s="128"/>
      <c r="BN1053" s="128"/>
    </row>
    <row r="1054" spans="1:66">
      <c r="A1054" s="128"/>
      <c r="B1054" s="128"/>
      <c r="C1054" s="128"/>
      <c r="D1054" s="128"/>
      <c r="E1054" s="128"/>
      <c r="F1054" s="128"/>
      <c r="G1054" s="128"/>
      <c r="H1054" s="128"/>
      <c r="I1054" s="128"/>
      <c r="J1054" s="128"/>
      <c r="K1054" s="128"/>
      <c r="L1054" s="128"/>
      <c r="M1054" s="128"/>
      <c r="N1054" s="128"/>
      <c r="AE1054" s="128"/>
      <c r="AN1054" s="128"/>
      <c r="AO1054" s="128"/>
      <c r="AP1054" s="128"/>
      <c r="AQ1054" s="128"/>
      <c r="AR1054" s="128"/>
      <c r="AS1054" s="128"/>
      <c r="AT1054" s="128"/>
      <c r="AU1054" s="128"/>
      <c r="AV1054" s="128"/>
      <c r="AW1054" s="128"/>
      <c r="AY1054" s="128"/>
      <c r="AZ1054" s="176"/>
      <c r="BA1054" s="128"/>
      <c r="BB1054" s="128"/>
      <c r="BD1054" s="128"/>
      <c r="BE1054" s="128"/>
      <c r="BF1054" s="128"/>
      <c r="BG1054" s="128"/>
      <c r="BI1054" s="128"/>
      <c r="BJ1054" s="128"/>
      <c r="BK1054" s="128"/>
      <c r="BL1054" s="128"/>
      <c r="BM1054" s="128"/>
      <c r="BN1054" s="128"/>
    </row>
    <row r="1055" spans="1:66">
      <c r="A1055" s="128"/>
      <c r="B1055" s="128"/>
      <c r="C1055" s="128"/>
      <c r="D1055" s="128"/>
      <c r="E1055" s="128"/>
      <c r="F1055" s="128"/>
      <c r="G1055" s="128"/>
      <c r="H1055" s="128"/>
      <c r="I1055" s="128"/>
      <c r="J1055" s="128"/>
      <c r="K1055" s="128"/>
      <c r="L1055" s="128"/>
      <c r="M1055" s="128"/>
      <c r="N1055" s="128"/>
      <c r="AE1055" s="128"/>
      <c r="AN1055" s="128"/>
      <c r="AO1055" s="128"/>
      <c r="AP1055" s="128"/>
      <c r="AQ1055" s="128"/>
      <c r="AR1055" s="128"/>
      <c r="AS1055" s="128"/>
      <c r="AT1055" s="128"/>
      <c r="AU1055" s="128"/>
      <c r="AV1055" s="128"/>
      <c r="AW1055" s="128"/>
      <c r="AY1055" s="128"/>
      <c r="AZ1055" s="176"/>
      <c r="BA1055" s="128"/>
      <c r="BB1055" s="128"/>
      <c r="BD1055" s="128"/>
      <c r="BE1055" s="128"/>
      <c r="BF1055" s="128"/>
      <c r="BG1055" s="128"/>
      <c r="BI1055" s="128"/>
      <c r="BJ1055" s="128"/>
      <c r="BK1055" s="128"/>
      <c r="BL1055" s="128"/>
      <c r="BM1055" s="128"/>
      <c r="BN1055" s="128"/>
    </row>
    <row r="1056" spans="1:66">
      <c r="A1056" s="128"/>
      <c r="B1056" s="128"/>
      <c r="C1056" s="128"/>
      <c r="D1056" s="128"/>
      <c r="E1056" s="128"/>
      <c r="F1056" s="128"/>
      <c r="G1056" s="128"/>
      <c r="H1056" s="128"/>
      <c r="I1056" s="128"/>
      <c r="J1056" s="128"/>
      <c r="K1056" s="128"/>
      <c r="L1056" s="128"/>
      <c r="M1056" s="128"/>
      <c r="N1056" s="128"/>
      <c r="AE1056" s="128"/>
      <c r="AN1056" s="128"/>
      <c r="AO1056" s="128"/>
      <c r="AP1056" s="128"/>
      <c r="AQ1056" s="128"/>
      <c r="AR1056" s="128"/>
      <c r="AS1056" s="128"/>
      <c r="AT1056" s="128"/>
      <c r="AU1056" s="128"/>
      <c r="AV1056" s="128"/>
      <c r="AW1056" s="128"/>
      <c r="AY1056" s="128"/>
      <c r="AZ1056" s="176"/>
      <c r="BA1056" s="128"/>
      <c r="BB1056" s="128"/>
      <c r="BD1056" s="128"/>
      <c r="BE1056" s="128"/>
      <c r="BF1056" s="128"/>
      <c r="BG1056" s="128"/>
      <c r="BI1056" s="128"/>
      <c r="BJ1056" s="128"/>
      <c r="BK1056" s="128"/>
      <c r="BL1056" s="128"/>
      <c r="BM1056" s="128"/>
      <c r="BN1056" s="128"/>
    </row>
    <row r="1057" spans="1:66">
      <c r="A1057" s="128"/>
      <c r="B1057" s="128"/>
      <c r="C1057" s="128"/>
      <c r="D1057" s="128"/>
      <c r="E1057" s="128"/>
      <c r="F1057" s="128"/>
      <c r="G1057" s="128"/>
      <c r="H1057" s="128"/>
      <c r="I1057" s="128"/>
      <c r="J1057" s="128"/>
      <c r="K1057" s="128"/>
      <c r="L1057" s="128"/>
      <c r="M1057" s="128"/>
      <c r="N1057" s="128"/>
      <c r="AE1057" s="128"/>
      <c r="AN1057" s="128"/>
      <c r="AO1057" s="128"/>
      <c r="AP1057" s="128"/>
      <c r="AQ1057" s="128"/>
      <c r="AR1057" s="128"/>
      <c r="AS1057" s="128"/>
      <c r="AT1057" s="128"/>
      <c r="AU1057" s="128"/>
      <c r="AV1057" s="128"/>
      <c r="AW1057" s="128"/>
      <c r="AY1057" s="128"/>
      <c r="AZ1057" s="176"/>
      <c r="BA1057" s="128"/>
      <c r="BB1057" s="128"/>
      <c r="BD1057" s="128"/>
      <c r="BE1057" s="128"/>
      <c r="BF1057" s="128"/>
      <c r="BG1057" s="128"/>
      <c r="BI1057" s="128"/>
      <c r="BJ1057" s="128"/>
      <c r="BK1057" s="128"/>
      <c r="BL1057" s="128"/>
      <c r="BM1057" s="128"/>
      <c r="BN1057" s="128"/>
    </row>
    <row r="1058" spans="1:66">
      <c r="A1058" s="128"/>
      <c r="B1058" s="128"/>
      <c r="C1058" s="128"/>
      <c r="D1058" s="128"/>
      <c r="E1058" s="128"/>
      <c r="F1058" s="128"/>
      <c r="G1058" s="128"/>
      <c r="H1058" s="128"/>
      <c r="I1058" s="128"/>
      <c r="J1058" s="128"/>
      <c r="K1058" s="128"/>
      <c r="L1058" s="128"/>
      <c r="M1058" s="128"/>
      <c r="N1058" s="128"/>
      <c r="AE1058" s="128"/>
      <c r="AN1058" s="128"/>
      <c r="AO1058" s="128"/>
      <c r="AP1058" s="128"/>
      <c r="AQ1058" s="128"/>
      <c r="AR1058" s="128"/>
      <c r="AS1058" s="128"/>
      <c r="AT1058" s="128"/>
      <c r="AU1058" s="128"/>
      <c r="AV1058" s="128"/>
      <c r="AW1058" s="128"/>
      <c r="AY1058" s="128"/>
      <c r="AZ1058" s="176"/>
      <c r="BA1058" s="128"/>
      <c r="BB1058" s="128"/>
      <c r="BD1058" s="128"/>
      <c r="BE1058" s="128"/>
      <c r="BF1058" s="128"/>
      <c r="BG1058" s="128"/>
      <c r="BI1058" s="128"/>
      <c r="BJ1058" s="128"/>
      <c r="BK1058" s="128"/>
      <c r="BL1058" s="128"/>
      <c r="BM1058" s="128"/>
      <c r="BN1058" s="128"/>
    </row>
    <row r="1059" spans="1:66">
      <c r="A1059" s="128"/>
      <c r="B1059" s="128"/>
      <c r="C1059" s="128"/>
      <c r="D1059" s="128"/>
      <c r="E1059" s="128"/>
      <c r="F1059" s="128"/>
      <c r="G1059" s="128"/>
      <c r="H1059" s="128"/>
      <c r="I1059" s="128"/>
      <c r="J1059" s="128"/>
      <c r="K1059" s="128"/>
      <c r="L1059" s="128"/>
      <c r="M1059" s="128"/>
      <c r="N1059" s="128"/>
      <c r="AE1059" s="128"/>
      <c r="AN1059" s="128"/>
      <c r="AO1059" s="128"/>
      <c r="AP1059" s="128"/>
      <c r="AQ1059" s="128"/>
      <c r="AR1059" s="128"/>
      <c r="AS1059" s="128"/>
      <c r="AT1059" s="128"/>
      <c r="AU1059" s="128"/>
      <c r="AV1059" s="128"/>
      <c r="AW1059" s="128"/>
      <c r="AY1059" s="128"/>
      <c r="AZ1059" s="176"/>
      <c r="BA1059" s="128"/>
      <c r="BB1059" s="128"/>
      <c r="BD1059" s="128"/>
      <c r="BE1059" s="128"/>
      <c r="BF1059" s="128"/>
      <c r="BG1059" s="128"/>
      <c r="BI1059" s="128"/>
      <c r="BJ1059" s="128"/>
      <c r="BK1059" s="128"/>
      <c r="BL1059" s="128"/>
      <c r="BM1059" s="128"/>
      <c r="BN1059" s="128"/>
    </row>
    <row r="1060" spans="1:66">
      <c r="A1060" s="128"/>
      <c r="B1060" s="128"/>
      <c r="C1060" s="128"/>
      <c r="D1060" s="128"/>
      <c r="E1060" s="128"/>
      <c r="F1060" s="128"/>
      <c r="G1060" s="128"/>
      <c r="H1060" s="128"/>
      <c r="I1060" s="128"/>
      <c r="J1060" s="128"/>
      <c r="K1060" s="128"/>
      <c r="L1060" s="128"/>
      <c r="M1060" s="128"/>
      <c r="N1060" s="128"/>
      <c r="AE1060" s="128"/>
      <c r="AN1060" s="128"/>
      <c r="AO1060" s="128"/>
      <c r="AP1060" s="128"/>
      <c r="AQ1060" s="128"/>
      <c r="AR1060" s="128"/>
      <c r="AS1060" s="128"/>
      <c r="AT1060" s="128"/>
      <c r="AU1060" s="128"/>
      <c r="AV1060" s="128"/>
      <c r="AW1060" s="128"/>
      <c r="AY1060" s="128"/>
      <c r="AZ1060" s="176"/>
      <c r="BA1060" s="128"/>
      <c r="BB1060" s="128"/>
      <c r="BD1060" s="128"/>
      <c r="BE1060" s="128"/>
      <c r="BF1060" s="128"/>
      <c r="BG1060" s="128"/>
      <c r="BI1060" s="128"/>
      <c r="BJ1060" s="128"/>
      <c r="BK1060" s="128"/>
      <c r="BL1060" s="128"/>
      <c r="BM1060" s="128"/>
      <c r="BN1060" s="128"/>
    </row>
    <row r="1061" spans="1:66">
      <c r="A1061" s="128"/>
      <c r="B1061" s="128"/>
      <c r="C1061" s="128"/>
      <c r="D1061" s="128"/>
      <c r="E1061" s="128"/>
      <c r="F1061" s="128"/>
      <c r="G1061" s="128"/>
      <c r="H1061" s="128"/>
      <c r="I1061" s="128"/>
      <c r="J1061" s="128"/>
      <c r="K1061" s="128"/>
      <c r="L1061" s="128"/>
      <c r="M1061" s="128"/>
      <c r="N1061" s="128"/>
      <c r="AE1061" s="128"/>
      <c r="AN1061" s="128"/>
      <c r="AO1061" s="128"/>
      <c r="AP1061" s="128"/>
      <c r="AQ1061" s="128"/>
      <c r="AR1061" s="128"/>
      <c r="AS1061" s="128"/>
      <c r="AT1061" s="128"/>
      <c r="AU1061" s="128"/>
      <c r="AV1061" s="128"/>
      <c r="AW1061" s="128"/>
      <c r="AY1061" s="128"/>
      <c r="AZ1061" s="176"/>
      <c r="BA1061" s="128"/>
      <c r="BB1061" s="128"/>
      <c r="BD1061" s="128"/>
      <c r="BE1061" s="128"/>
      <c r="BF1061" s="128"/>
      <c r="BG1061" s="128"/>
      <c r="BI1061" s="128"/>
      <c r="BJ1061" s="128"/>
      <c r="BK1061" s="128"/>
      <c r="BL1061" s="128"/>
      <c r="BM1061" s="128"/>
      <c r="BN1061" s="128"/>
    </row>
    <row r="1062" spans="1:66">
      <c r="A1062" s="128"/>
      <c r="B1062" s="128"/>
      <c r="C1062" s="128"/>
      <c r="D1062" s="128"/>
      <c r="E1062" s="128"/>
      <c r="F1062" s="128"/>
      <c r="G1062" s="128"/>
      <c r="H1062" s="128"/>
      <c r="I1062" s="128"/>
      <c r="J1062" s="128"/>
      <c r="K1062" s="128"/>
      <c r="L1062" s="128"/>
      <c r="M1062" s="128"/>
      <c r="N1062" s="128"/>
      <c r="AE1062" s="128"/>
      <c r="AN1062" s="128"/>
      <c r="AO1062" s="128"/>
      <c r="AP1062" s="128"/>
      <c r="AQ1062" s="128"/>
      <c r="AR1062" s="128"/>
      <c r="AS1062" s="128"/>
      <c r="AT1062" s="128"/>
      <c r="AU1062" s="128"/>
      <c r="AV1062" s="128"/>
      <c r="AW1062" s="128"/>
      <c r="AY1062" s="128"/>
      <c r="AZ1062" s="176"/>
      <c r="BA1062" s="128"/>
      <c r="BB1062" s="128"/>
      <c r="BD1062" s="128"/>
      <c r="BE1062" s="128"/>
      <c r="BF1062" s="128"/>
      <c r="BG1062" s="128"/>
      <c r="BI1062" s="128"/>
      <c r="BJ1062" s="128"/>
      <c r="BK1062" s="128"/>
      <c r="BL1062" s="128"/>
      <c r="BM1062" s="128"/>
      <c r="BN1062" s="128"/>
    </row>
    <row r="1063" spans="1:66">
      <c r="A1063" s="128"/>
      <c r="B1063" s="128"/>
      <c r="C1063" s="128"/>
      <c r="D1063" s="128"/>
      <c r="E1063" s="128"/>
      <c r="F1063" s="128"/>
      <c r="G1063" s="128"/>
      <c r="H1063" s="128"/>
      <c r="I1063" s="128"/>
      <c r="J1063" s="128"/>
      <c r="K1063" s="128"/>
      <c r="L1063" s="128"/>
      <c r="M1063" s="128"/>
      <c r="N1063" s="128"/>
      <c r="AE1063" s="128"/>
      <c r="AN1063" s="128"/>
      <c r="AO1063" s="128"/>
      <c r="AP1063" s="128"/>
      <c r="AQ1063" s="128"/>
      <c r="AR1063" s="128"/>
      <c r="AS1063" s="128"/>
      <c r="AT1063" s="128"/>
      <c r="AU1063" s="128"/>
      <c r="AV1063" s="128"/>
      <c r="AW1063" s="128"/>
      <c r="AY1063" s="128"/>
      <c r="AZ1063" s="176"/>
      <c r="BA1063" s="128"/>
      <c r="BB1063" s="128"/>
      <c r="BD1063" s="128"/>
      <c r="BE1063" s="128"/>
      <c r="BF1063" s="128"/>
      <c r="BG1063" s="128"/>
      <c r="BI1063" s="128"/>
      <c r="BJ1063" s="128"/>
      <c r="BK1063" s="128"/>
      <c r="BL1063" s="128"/>
      <c r="BM1063" s="128"/>
      <c r="BN1063" s="128"/>
    </row>
    <row r="1064" spans="1:66">
      <c r="A1064" s="128"/>
      <c r="B1064" s="128"/>
      <c r="C1064" s="128"/>
      <c r="D1064" s="128"/>
      <c r="E1064" s="128"/>
      <c r="F1064" s="128"/>
      <c r="G1064" s="128"/>
      <c r="H1064" s="128"/>
      <c r="I1064" s="128"/>
      <c r="J1064" s="128"/>
      <c r="K1064" s="128"/>
      <c r="L1064" s="128"/>
      <c r="M1064" s="128"/>
      <c r="N1064" s="128"/>
      <c r="AE1064" s="128"/>
      <c r="AN1064" s="128"/>
      <c r="AO1064" s="128"/>
      <c r="AP1064" s="128"/>
      <c r="AQ1064" s="128"/>
      <c r="AR1064" s="128"/>
      <c r="AS1064" s="128"/>
      <c r="AT1064" s="128"/>
      <c r="AU1064" s="128"/>
      <c r="AV1064" s="128"/>
      <c r="AW1064" s="128"/>
      <c r="AY1064" s="128"/>
      <c r="AZ1064" s="176"/>
      <c r="BA1064" s="128"/>
      <c r="BB1064" s="128"/>
      <c r="BD1064" s="128"/>
      <c r="BE1064" s="128"/>
      <c r="BF1064" s="128"/>
      <c r="BG1064" s="128"/>
      <c r="BI1064" s="128"/>
      <c r="BJ1064" s="128"/>
      <c r="BK1064" s="128"/>
      <c r="BL1064" s="128"/>
      <c r="BM1064" s="128"/>
      <c r="BN1064" s="128"/>
    </row>
    <row r="1065" spans="1:66">
      <c r="A1065" s="128"/>
      <c r="B1065" s="128"/>
      <c r="C1065" s="128"/>
      <c r="D1065" s="128"/>
      <c r="E1065" s="128"/>
      <c r="F1065" s="128"/>
      <c r="G1065" s="128"/>
      <c r="H1065" s="128"/>
      <c r="I1065" s="128"/>
      <c r="J1065" s="128"/>
      <c r="K1065" s="128"/>
      <c r="L1065" s="128"/>
      <c r="M1065" s="128"/>
      <c r="N1065" s="128"/>
      <c r="AE1065" s="128"/>
      <c r="AN1065" s="128"/>
      <c r="AO1065" s="128"/>
      <c r="AP1065" s="128"/>
      <c r="AQ1065" s="128"/>
      <c r="AR1065" s="128"/>
      <c r="AS1065" s="128"/>
      <c r="AT1065" s="128"/>
      <c r="AU1065" s="128"/>
      <c r="AV1065" s="128"/>
      <c r="AW1065" s="128"/>
      <c r="AY1065" s="128"/>
      <c r="AZ1065" s="176"/>
      <c r="BA1065" s="128"/>
      <c r="BB1065" s="128"/>
      <c r="BD1065" s="128"/>
      <c r="BE1065" s="128"/>
      <c r="BF1065" s="128"/>
      <c r="BG1065" s="128"/>
      <c r="BI1065" s="128"/>
      <c r="BJ1065" s="128"/>
      <c r="BK1065" s="128"/>
      <c r="BL1065" s="128"/>
      <c r="BM1065" s="128"/>
      <c r="BN1065" s="128"/>
    </row>
    <row r="1066" spans="1:66">
      <c r="A1066" s="128"/>
      <c r="B1066" s="128"/>
      <c r="C1066" s="128"/>
      <c r="D1066" s="128"/>
      <c r="E1066" s="128"/>
      <c r="F1066" s="128"/>
      <c r="G1066" s="128"/>
      <c r="H1066" s="128"/>
      <c r="I1066" s="128"/>
      <c r="J1066" s="128"/>
      <c r="K1066" s="128"/>
      <c r="L1066" s="128"/>
      <c r="M1066" s="128"/>
      <c r="N1066" s="128"/>
      <c r="AE1066" s="128"/>
      <c r="AN1066" s="128"/>
      <c r="AO1066" s="128"/>
      <c r="AP1066" s="128"/>
      <c r="AQ1066" s="128"/>
      <c r="AR1066" s="128"/>
      <c r="AS1066" s="128"/>
      <c r="AT1066" s="128"/>
      <c r="AU1066" s="128"/>
      <c r="AV1066" s="128"/>
      <c r="AW1066" s="128"/>
      <c r="AY1066" s="128"/>
      <c r="AZ1066" s="176"/>
      <c r="BA1066" s="128"/>
      <c r="BB1066" s="128"/>
      <c r="BD1066" s="128"/>
      <c r="BE1066" s="128"/>
      <c r="BF1066" s="128"/>
      <c r="BG1066" s="128"/>
      <c r="BI1066" s="128"/>
      <c r="BJ1066" s="128"/>
      <c r="BK1066" s="128"/>
      <c r="BL1066" s="128"/>
      <c r="BM1066" s="128"/>
      <c r="BN1066" s="128"/>
    </row>
    <row r="1067" spans="1:66">
      <c r="A1067" s="128"/>
      <c r="B1067" s="128"/>
      <c r="C1067" s="128"/>
      <c r="D1067" s="128"/>
      <c r="E1067" s="128"/>
      <c r="F1067" s="128"/>
      <c r="G1067" s="128"/>
      <c r="H1067" s="128"/>
      <c r="I1067" s="128"/>
      <c r="J1067" s="128"/>
      <c r="K1067" s="128"/>
      <c r="L1067" s="128"/>
      <c r="M1067" s="128"/>
      <c r="N1067" s="128"/>
      <c r="AE1067" s="128"/>
      <c r="AN1067" s="128"/>
      <c r="AO1067" s="128"/>
      <c r="AP1067" s="128"/>
      <c r="AQ1067" s="128"/>
      <c r="AR1067" s="128"/>
      <c r="AS1067" s="128"/>
      <c r="AT1067" s="128"/>
      <c r="AU1067" s="128"/>
      <c r="AV1067" s="128"/>
      <c r="AW1067" s="128"/>
      <c r="AY1067" s="128"/>
      <c r="AZ1067" s="176"/>
      <c r="BA1067" s="128"/>
      <c r="BB1067" s="128"/>
      <c r="BD1067" s="128"/>
      <c r="BE1067" s="128"/>
      <c r="BF1067" s="128"/>
      <c r="BG1067" s="128"/>
      <c r="BI1067" s="128"/>
      <c r="BJ1067" s="128"/>
      <c r="BK1067" s="128"/>
      <c r="BL1067" s="128"/>
      <c r="BM1067" s="128"/>
      <c r="BN1067" s="128"/>
    </row>
    <row r="1068" spans="1:66">
      <c r="A1068" s="128"/>
      <c r="B1068" s="128"/>
      <c r="C1068" s="128"/>
      <c r="D1068" s="128"/>
      <c r="E1068" s="128"/>
      <c r="F1068" s="128"/>
      <c r="G1068" s="128"/>
      <c r="H1068" s="128"/>
      <c r="I1068" s="128"/>
      <c r="J1068" s="128"/>
      <c r="K1068" s="128"/>
      <c r="L1068" s="128"/>
      <c r="M1068" s="128"/>
      <c r="N1068" s="128"/>
      <c r="AE1068" s="128"/>
      <c r="AN1068" s="128"/>
      <c r="AO1068" s="128"/>
      <c r="AP1068" s="128"/>
      <c r="AQ1068" s="128"/>
      <c r="AR1068" s="128"/>
      <c r="AS1068" s="128"/>
      <c r="AT1068" s="128"/>
      <c r="AU1068" s="128"/>
      <c r="AV1068" s="128"/>
      <c r="AW1068" s="128"/>
      <c r="AY1068" s="128"/>
      <c r="AZ1068" s="176"/>
      <c r="BA1068" s="128"/>
      <c r="BB1068" s="128"/>
      <c r="BD1068" s="128"/>
      <c r="BE1068" s="128"/>
      <c r="BF1068" s="128"/>
      <c r="BG1068" s="128"/>
      <c r="BI1068" s="128"/>
      <c r="BJ1068" s="128"/>
      <c r="BK1068" s="128"/>
      <c r="BL1068" s="128"/>
      <c r="BM1068" s="128"/>
      <c r="BN1068" s="128"/>
    </row>
    <row r="1069" spans="1:66">
      <c r="A1069" s="128"/>
      <c r="B1069" s="128"/>
      <c r="C1069" s="128"/>
      <c r="D1069" s="128"/>
      <c r="E1069" s="128"/>
      <c r="F1069" s="128"/>
      <c r="G1069" s="128"/>
      <c r="H1069" s="128"/>
      <c r="I1069" s="128"/>
      <c r="J1069" s="128"/>
      <c r="K1069" s="128"/>
      <c r="L1069" s="128"/>
      <c r="M1069" s="128"/>
      <c r="N1069" s="128"/>
      <c r="AE1069" s="128"/>
      <c r="AN1069" s="128"/>
      <c r="AO1069" s="128"/>
      <c r="AP1069" s="128"/>
      <c r="AQ1069" s="128"/>
      <c r="AR1069" s="128"/>
      <c r="AS1069" s="128"/>
      <c r="AT1069" s="128"/>
      <c r="AU1069" s="128"/>
      <c r="AV1069" s="128"/>
      <c r="AW1069" s="128"/>
      <c r="AY1069" s="128"/>
      <c r="AZ1069" s="176"/>
      <c r="BA1069" s="128"/>
      <c r="BB1069" s="128"/>
      <c r="BD1069" s="128"/>
      <c r="BE1069" s="128"/>
      <c r="BF1069" s="128"/>
      <c r="BG1069" s="128"/>
      <c r="BI1069" s="128"/>
      <c r="BJ1069" s="128"/>
      <c r="BK1069" s="128"/>
      <c r="BL1069" s="128"/>
      <c r="BM1069" s="128"/>
      <c r="BN1069" s="128"/>
    </row>
    <row r="1070" spans="1:66">
      <c r="A1070" s="128"/>
      <c r="B1070" s="128"/>
      <c r="C1070" s="128"/>
      <c r="D1070" s="128"/>
      <c r="E1070" s="128"/>
      <c r="F1070" s="128"/>
      <c r="G1070" s="128"/>
      <c r="H1070" s="128"/>
      <c r="I1070" s="128"/>
      <c r="J1070" s="128"/>
      <c r="K1070" s="128"/>
      <c r="L1070" s="128"/>
      <c r="M1070" s="128"/>
      <c r="N1070" s="128"/>
      <c r="AE1070" s="128"/>
      <c r="AN1070" s="128"/>
      <c r="AO1070" s="128"/>
      <c r="AP1070" s="128"/>
      <c r="AQ1070" s="128"/>
      <c r="AR1070" s="128"/>
      <c r="AS1070" s="128"/>
      <c r="AT1070" s="128"/>
      <c r="AU1070" s="128"/>
      <c r="AV1070" s="128"/>
      <c r="AW1070" s="128"/>
      <c r="AY1070" s="128"/>
      <c r="AZ1070" s="176"/>
      <c r="BA1070" s="128"/>
      <c r="BB1070" s="128"/>
      <c r="BD1070" s="128"/>
      <c r="BE1070" s="128"/>
      <c r="BF1070" s="128"/>
      <c r="BG1070" s="128"/>
      <c r="BI1070" s="128"/>
      <c r="BJ1070" s="128"/>
      <c r="BK1070" s="128"/>
      <c r="BL1070" s="128"/>
      <c r="BM1070" s="128"/>
      <c r="BN1070" s="128"/>
    </row>
    <row r="1071" spans="1:66">
      <c r="A1071" s="128"/>
      <c r="B1071" s="128"/>
      <c r="C1071" s="128"/>
      <c r="D1071" s="128"/>
      <c r="E1071" s="128"/>
      <c r="F1071" s="128"/>
      <c r="G1071" s="128"/>
      <c r="H1071" s="128"/>
      <c r="I1071" s="128"/>
      <c r="J1071" s="128"/>
      <c r="K1071" s="128"/>
      <c r="L1071" s="128"/>
      <c r="M1071" s="128"/>
      <c r="N1071" s="128"/>
      <c r="AE1071" s="128"/>
      <c r="AN1071" s="128"/>
      <c r="AO1071" s="128"/>
      <c r="AP1071" s="128"/>
      <c r="AQ1071" s="128"/>
      <c r="AR1071" s="128"/>
      <c r="AS1071" s="128"/>
      <c r="AT1071" s="128"/>
      <c r="AU1071" s="128"/>
      <c r="AV1071" s="128"/>
      <c r="AW1071" s="128"/>
      <c r="AY1071" s="128"/>
      <c r="AZ1071" s="176"/>
      <c r="BA1071" s="128"/>
      <c r="BB1071" s="128"/>
      <c r="BD1071" s="128"/>
      <c r="BE1071" s="128"/>
      <c r="BF1071" s="128"/>
      <c r="BG1071" s="128"/>
      <c r="BI1071" s="128"/>
      <c r="BJ1071" s="128"/>
      <c r="BK1071" s="128"/>
      <c r="BL1071" s="128"/>
      <c r="BM1071" s="128"/>
      <c r="BN1071" s="128"/>
    </row>
    <row r="1072" spans="1:66">
      <c r="A1072" s="128"/>
      <c r="B1072" s="128"/>
      <c r="C1072" s="128"/>
      <c r="D1072" s="128"/>
      <c r="E1072" s="128"/>
      <c r="F1072" s="128"/>
      <c r="G1072" s="128"/>
      <c r="H1072" s="128"/>
      <c r="I1072" s="128"/>
      <c r="J1072" s="128"/>
      <c r="K1072" s="128"/>
      <c r="L1072" s="128"/>
      <c r="M1072" s="128"/>
      <c r="N1072" s="128"/>
      <c r="AE1072" s="128"/>
      <c r="AN1072" s="128"/>
      <c r="AO1072" s="128"/>
      <c r="AP1072" s="128"/>
      <c r="AQ1072" s="128"/>
      <c r="AR1072" s="128"/>
      <c r="AS1072" s="128"/>
      <c r="AT1072" s="128"/>
      <c r="AU1072" s="128"/>
      <c r="AV1072" s="128"/>
      <c r="AW1072" s="128"/>
      <c r="AY1072" s="128"/>
      <c r="AZ1072" s="176"/>
      <c r="BA1072" s="128"/>
      <c r="BB1072" s="128"/>
      <c r="BD1072" s="128"/>
      <c r="BE1072" s="128"/>
      <c r="BF1072" s="128"/>
      <c r="BG1072" s="128"/>
      <c r="BI1072" s="128"/>
      <c r="BJ1072" s="128"/>
      <c r="BK1072" s="128"/>
      <c r="BL1072" s="128"/>
      <c r="BM1072" s="128"/>
      <c r="BN1072" s="128"/>
    </row>
    <row r="1073" spans="1:66">
      <c r="A1073" s="128"/>
      <c r="B1073" s="128"/>
      <c r="C1073" s="128"/>
      <c r="D1073" s="128"/>
      <c r="E1073" s="128"/>
      <c r="F1073" s="128"/>
      <c r="G1073" s="128"/>
      <c r="H1073" s="128"/>
      <c r="I1073" s="128"/>
      <c r="J1073" s="128"/>
      <c r="K1073" s="128"/>
      <c r="L1073" s="128"/>
      <c r="M1073" s="128"/>
      <c r="N1073" s="128"/>
      <c r="AE1073" s="128"/>
      <c r="AN1073" s="128"/>
      <c r="AO1073" s="128"/>
      <c r="AP1073" s="128"/>
      <c r="AQ1073" s="128"/>
      <c r="AR1073" s="128"/>
      <c r="AS1073" s="128"/>
      <c r="AT1073" s="128"/>
      <c r="AU1073" s="128"/>
      <c r="AV1073" s="128"/>
      <c r="AW1073" s="128"/>
      <c r="AY1073" s="128"/>
      <c r="AZ1073" s="176"/>
      <c r="BA1073" s="128"/>
      <c r="BB1073" s="128"/>
      <c r="BD1073" s="128"/>
      <c r="BE1073" s="128"/>
      <c r="BF1073" s="128"/>
      <c r="BG1073" s="128"/>
      <c r="BI1073" s="128"/>
      <c r="BJ1073" s="128"/>
      <c r="BK1073" s="128"/>
      <c r="BL1073" s="128"/>
      <c r="BM1073" s="128"/>
      <c r="BN1073" s="128"/>
    </row>
    <row r="1074" spans="1:66">
      <c r="A1074" s="128"/>
      <c r="B1074" s="128"/>
      <c r="C1074" s="128"/>
      <c r="D1074" s="128"/>
      <c r="E1074" s="128"/>
      <c r="F1074" s="128"/>
      <c r="G1074" s="128"/>
      <c r="H1074" s="128"/>
      <c r="I1074" s="128"/>
      <c r="J1074" s="128"/>
      <c r="K1074" s="128"/>
      <c r="L1074" s="128"/>
      <c r="M1074" s="128"/>
      <c r="N1074" s="128"/>
      <c r="AE1074" s="128"/>
      <c r="AN1074" s="128"/>
      <c r="AO1074" s="128"/>
      <c r="AP1074" s="128"/>
      <c r="AQ1074" s="128"/>
      <c r="AR1074" s="128"/>
      <c r="AS1074" s="128"/>
      <c r="AT1074" s="128"/>
      <c r="AU1074" s="128"/>
      <c r="AV1074" s="128"/>
      <c r="AW1074" s="128"/>
      <c r="AY1074" s="128"/>
      <c r="AZ1074" s="176"/>
      <c r="BA1074" s="128"/>
      <c r="BB1074" s="128"/>
      <c r="BD1074" s="128"/>
      <c r="BE1074" s="128"/>
      <c r="BF1074" s="128"/>
      <c r="BG1074" s="128"/>
      <c r="BI1074" s="128"/>
      <c r="BJ1074" s="128"/>
      <c r="BK1074" s="128"/>
      <c r="BL1074" s="128"/>
      <c r="BM1074" s="128"/>
      <c r="BN1074" s="128"/>
    </row>
    <row r="1075" spans="1:66">
      <c r="A1075" s="128"/>
      <c r="B1075" s="128"/>
      <c r="C1075" s="128"/>
      <c r="D1075" s="128"/>
      <c r="E1075" s="128"/>
      <c r="F1075" s="128"/>
      <c r="G1075" s="128"/>
      <c r="H1075" s="128"/>
      <c r="I1075" s="128"/>
      <c r="J1075" s="128"/>
      <c r="K1075" s="128"/>
      <c r="L1075" s="128"/>
      <c r="M1075" s="128"/>
      <c r="N1075" s="128"/>
      <c r="AE1075" s="128"/>
      <c r="AN1075" s="128"/>
      <c r="AO1075" s="128"/>
      <c r="AP1075" s="128"/>
      <c r="AQ1075" s="128"/>
      <c r="AR1075" s="128"/>
      <c r="AS1075" s="128"/>
      <c r="AT1075" s="128"/>
      <c r="AU1075" s="128"/>
      <c r="AV1075" s="128"/>
      <c r="AW1075" s="128"/>
      <c r="AY1075" s="128"/>
      <c r="AZ1075" s="176"/>
      <c r="BA1075" s="128"/>
      <c r="BB1075" s="128"/>
      <c r="BD1075" s="128"/>
      <c r="BE1075" s="128"/>
      <c r="BF1075" s="128"/>
      <c r="BG1075" s="128"/>
      <c r="BI1075" s="128"/>
      <c r="BJ1075" s="128"/>
      <c r="BK1075" s="128"/>
      <c r="BL1075" s="128"/>
      <c r="BM1075" s="128"/>
      <c r="BN1075" s="128"/>
    </row>
    <row r="1076" spans="1:66">
      <c r="A1076" s="128"/>
      <c r="B1076" s="128"/>
      <c r="C1076" s="128"/>
      <c r="D1076" s="128"/>
      <c r="E1076" s="128"/>
      <c r="F1076" s="128"/>
      <c r="G1076" s="128"/>
      <c r="H1076" s="128"/>
      <c r="I1076" s="128"/>
      <c r="J1076" s="128"/>
      <c r="K1076" s="128"/>
      <c r="L1076" s="128"/>
      <c r="M1076" s="128"/>
      <c r="N1076" s="128"/>
      <c r="AE1076" s="128"/>
      <c r="AN1076" s="128"/>
      <c r="AO1076" s="128"/>
      <c r="AP1076" s="128"/>
      <c r="AQ1076" s="128"/>
      <c r="AR1076" s="128"/>
      <c r="AS1076" s="128"/>
      <c r="AT1076" s="128"/>
      <c r="AU1076" s="128"/>
      <c r="AV1076" s="128"/>
      <c r="AW1076" s="128"/>
      <c r="AY1076" s="128"/>
      <c r="AZ1076" s="176"/>
      <c r="BA1076" s="128"/>
      <c r="BB1076" s="128"/>
      <c r="BD1076" s="128"/>
      <c r="BE1076" s="128"/>
      <c r="BF1076" s="128"/>
      <c r="BG1076" s="128"/>
      <c r="BI1076" s="128"/>
      <c r="BJ1076" s="128"/>
      <c r="BK1076" s="128"/>
      <c r="BL1076" s="128"/>
      <c r="BM1076" s="128"/>
      <c r="BN1076" s="128"/>
    </row>
    <row r="1077" spans="1:66">
      <c r="A1077" s="128"/>
      <c r="B1077" s="128"/>
      <c r="C1077" s="128"/>
      <c r="D1077" s="128"/>
      <c r="E1077" s="128"/>
      <c r="F1077" s="128"/>
      <c r="G1077" s="128"/>
      <c r="H1077" s="128"/>
      <c r="I1077" s="128"/>
      <c r="J1077" s="128"/>
      <c r="K1077" s="128"/>
      <c r="L1077" s="128"/>
      <c r="M1077" s="128"/>
      <c r="N1077" s="128"/>
      <c r="AE1077" s="128"/>
      <c r="AN1077" s="128"/>
      <c r="AO1077" s="128"/>
      <c r="AP1077" s="128"/>
      <c r="AQ1077" s="128"/>
      <c r="AR1077" s="128"/>
      <c r="AS1077" s="128"/>
      <c r="AT1077" s="128"/>
      <c r="AU1077" s="128"/>
      <c r="AV1077" s="128"/>
      <c r="AW1077" s="128"/>
      <c r="AY1077" s="128"/>
      <c r="AZ1077" s="176"/>
      <c r="BA1077" s="128"/>
      <c r="BB1077" s="128"/>
      <c r="BD1077" s="128"/>
      <c r="BE1077" s="128"/>
      <c r="BF1077" s="128"/>
      <c r="BG1077" s="128"/>
      <c r="BI1077" s="128"/>
      <c r="BJ1077" s="128"/>
      <c r="BK1077" s="128"/>
      <c r="BL1077" s="128"/>
      <c r="BM1077" s="128"/>
      <c r="BN1077" s="128"/>
    </row>
    <row r="1078" spans="1:66">
      <c r="A1078" s="128"/>
      <c r="B1078" s="128"/>
      <c r="C1078" s="128"/>
      <c r="D1078" s="128"/>
      <c r="E1078" s="128"/>
      <c r="F1078" s="128"/>
      <c r="G1078" s="128"/>
      <c r="H1078" s="128"/>
      <c r="I1078" s="128"/>
      <c r="J1078" s="128"/>
      <c r="K1078" s="128"/>
      <c r="L1078" s="128"/>
      <c r="M1078" s="128"/>
      <c r="N1078" s="128"/>
      <c r="AE1078" s="128"/>
      <c r="AN1078" s="128"/>
      <c r="AO1078" s="128"/>
      <c r="AP1078" s="128"/>
      <c r="AQ1078" s="128"/>
      <c r="AR1078" s="128"/>
      <c r="AS1078" s="128"/>
      <c r="AT1078" s="128"/>
      <c r="AU1078" s="128"/>
      <c r="AV1078" s="128"/>
      <c r="AW1078" s="128"/>
      <c r="AY1078" s="128"/>
      <c r="AZ1078" s="176"/>
      <c r="BA1078" s="128"/>
      <c r="BB1078" s="128"/>
      <c r="BD1078" s="128"/>
      <c r="BE1078" s="128"/>
      <c r="BF1078" s="128"/>
      <c r="BG1078" s="128"/>
      <c r="BI1078" s="128"/>
      <c r="BJ1078" s="128"/>
      <c r="BK1078" s="128"/>
      <c r="BL1078" s="128"/>
      <c r="BM1078" s="128"/>
      <c r="BN1078" s="128"/>
    </row>
    <row r="1079" spans="1:66">
      <c r="A1079" s="128"/>
      <c r="B1079" s="128"/>
      <c r="C1079" s="128"/>
      <c r="D1079" s="128"/>
      <c r="E1079" s="128"/>
      <c r="F1079" s="128"/>
      <c r="G1079" s="128"/>
      <c r="H1079" s="128"/>
      <c r="I1079" s="128"/>
      <c r="J1079" s="128"/>
      <c r="K1079" s="128"/>
      <c r="L1079" s="128"/>
      <c r="M1079" s="128"/>
      <c r="N1079" s="128"/>
      <c r="AE1079" s="128"/>
      <c r="AN1079" s="128"/>
      <c r="AO1079" s="128"/>
      <c r="AP1079" s="128"/>
      <c r="AQ1079" s="128"/>
      <c r="AR1079" s="128"/>
      <c r="AS1079" s="128"/>
      <c r="AT1079" s="128"/>
      <c r="AU1079" s="128"/>
      <c r="AV1079" s="128"/>
      <c r="AW1079" s="128"/>
      <c r="AY1079" s="128"/>
      <c r="AZ1079" s="176"/>
      <c r="BA1079" s="128"/>
      <c r="BB1079" s="128"/>
      <c r="BD1079" s="128"/>
      <c r="BE1079" s="128"/>
      <c r="BF1079" s="128"/>
      <c r="BG1079" s="128"/>
      <c r="BI1079" s="128"/>
      <c r="BJ1079" s="128"/>
      <c r="BK1079" s="128"/>
      <c r="BL1079" s="128"/>
      <c r="BM1079" s="128"/>
      <c r="BN1079" s="128"/>
    </row>
    <row r="1080" spans="1:66">
      <c r="A1080" s="128"/>
      <c r="B1080" s="128"/>
      <c r="C1080" s="128"/>
      <c r="D1080" s="128"/>
      <c r="E1080" s="128"/>
      <c r="F1080" s="128"/>
      <c r="G1080" s="128"/>
      <c r="H1080" s="128"/>
      <c r="I1080" s="128"/>
      <c r="J1080" s="128"/>
      <c r="K1080" s="128"/>
      <c r="L1080" s="128"/>
      <c r="M1080" s="128"/>
      <c r="N1080" s="128"/>
      <c r="AE1080" s="128"/>
      <c r="AN1080" s="128"/>
      <c r="AO1080" s="128"/>
      <c r="AP1080" s="128"/>
      <c r="AQ1080" s="128"/>
      <c r="AR1080" s="128"/>
      <c r="AS1080" s="128"/>
      <c r="AT1080" s="128"/>
      <c r="AU1080" s="128"/>
      <c r="AV1080" s="128"/>
      <c r="AW1080" s="128"/>
      <c r="AY1080" s="128"/>
      <c r="AZ1080" s="176"/>
      <c r="BA1080" s="128"/>
      <c r="BB1080" s="128"/>
      <c r="BD1080" s="128"/>
      <c r="BE1080" s="128"/>
      <c r="BF1080" s="128"/>
      <c r="BG1080" s="128"/>
      <c r="BI1080" s="128"/>
      <c r="BJ1080" s="128"/>
      <c r="BK1080" s="128"/>
      <c r="BL1080" s="128"/>
      <c r="BM1080" s="128"/>
      <c r="BN1080" s="128"/>
    </row>
    <row r="1081" spans="1:66">
      <c r="A1081" s="128"/>
      <c r="B1081" s="128"/>
      <c r="C1081" s="128"/>
      <c r="D1081" s="128"/>
      <c r="E1081" s="128"/>
      <c r="F1081" s="128"/>
      <c r="G1081" s="128"/>
      <c r="H1081" s="128"/>
      <c r="I1081" s="128"/>
      <c r="J1081" s="128"/>
      <c r="K1081" s="128"/>
      <c r="L1081" s="128"/>
      <c r="M1081" s="128"/>
      <c r="N1081" s="128"/>
      <c r="AE1081" s="128"/>
      <c r="AN1081" s="128"/>
      <c r="AO1081" s="128"/>
      <c r="AP1081" s="128"/>
      <c r="AQ1081" s="128"/>
      <c r="AR1081" s="128"/>
      <c r="AS1081" s="128"/>
      <c r="AT1081" s="128"/>
      <c r="AU1081" s="128"/>
      <c r="AV1081" s="128"/>
      <c r="AW1081" s="128"/>
      <c r="AY1081" s="128"/>
      <c r="AZ1081" s="176"/>
      <c r="BA1081" s="128"/>
      <c r="BB1081" s="128"/>
      <c r="BD1081" s="128"/>
      <c r="BE1081" s="128"/>
      <c r="BF1081" s="128"/>
      <c r="BG1081" s="128"/>
      <c r="BI1081" s="128"/>
      <c r="BJ1081" s="128"/>
      <c r="BK1081" s="128"/>
      <c r="BL1081" s="128"/>
      <c r="BM1081" s="128"/>
      <c r="BN1081" s="128"/>
    </row>
    <row r="1082" spans="1:66">
      <c r="A1082" s="128"/>
      <c r="B1082" s="128"/>
      <c r="C1082" s="128"/>
      <c r="D1082" s="128"/>
      <c r="E1082" s="128"/>
      <c r="F1082" s="128"/>
      <c r="G1082" s="128"/>
      <c r="H1082" s="128"/>
      <c r="I1082" s="128"/>
      <c r="J1082" s="128"/>
      <c r="K1082" s="128"/>
      <c r="L1082" s="128"/>
      <c r="M1082" s="128"/>
      <c r="N1082" s="128"/>
      <c r="AE1082" s="128"/>
      <c r="AN1082" s="128"/>
      <c r="AO1082" s="128"/>
      <c r="AP1082" s="128"/>
      <c r="AQ1082" s="128"/>
      <c r="AR1082" s="128"/>
      <c r="AS1082" s="128"/>
      <c r="AT1082" s="128"/>
      <c r="AU1082" s="128"/>
      <c r="AV1082" s="128"/>
      <c r="AW1082" s="128"/>
      <c r="AY1082" s="128"/>
      <c r="AZ1082" s="176"/>
      <c r="BA1082" s="128"/>
      <c r="BB1082" s="128"/>
      <c r="BD1082" s="128"/>
      <c r="BE1082" s="128"/>
      <c r="BF1082" s="128"/>
      <c r="BG1082" s="128"/>
      <c r="BI1082" s="128"/>
      <c r="BJ1082" s="128"/>
      <c r="BK1082" s="128"/>
      <c r="BL1082" s="128"/>
      <c r="BM1082" s="128"/>
      <c r="BN1082" s="128"/>
    </row>
    <row r="1083" spans="1:66">
      <c r="A1083" s="128"/>
      <c r="B1083" s="128"/>
      <c r="C1083" s="128"/>
      <c r="D1083" s="128"/>
      <c r="E1083" s="128"/>
      <c r="F1083" s="128"/>
      <c r="G1083" s="128"/>
      <c r="H1083" s="128"/>
      <c r="I1083" s="128"/>
      <c r="J1083" s="128"/>
      <c r="K1083" s="128"/>
      <c r="L1083" s="128"/>
      <c r="M1083" s="128"/>
      <c r="N1083" s="128"/>
      <c r="AE1083" s="128"/>
      <c r="AN1083" s="128"/>
      <c r="AO1083" s="128"/>
      <c r="AP1083" s="128"/>
      <c r="AQ1083" s="128"/>
      <c r="AR1083" s="128"/>
      <c r="AS1083" s="128"/>
      <c r="AT1083" s="128"/>
      <c r="AU1083" s="128"/>
      <c r="AV1083" s="128"/>
      <c r="AW1083" s="128"/>
      <c r="AY1083" s="128"/>
      <c r="AZ1083" s="176"/>
      <c r="BA1083" s="128"/>
      <c r="BB1083" s="128"/>
      <c r="BD1083" s="128"/>
      <c r="BE1083" s="128"/>
      <c r="BF1083" s="128"/>
      <c r="BG1083" s="128"/>
      <c r="BI1083" s="128"/>
      <c r="BJ1083" s="128"/>
      <c r="BK1083" s="128"/>
      <c r="BL1083" s="128"/>
      <c r="BM1083" s="128"/>
      <c r="BN1083" s="128"/>
    </row>
    <row r="1084" spans="1:66">
      <c r="A1084" s="128"/>
      <c r="B1084" s="128"/>
      <c r="C1084" s="128"/>
      <c r="D1084" s="128"/>
      <c r="E1084" s="128"/>
      <c r="F1084" s="128"/>
      <c r="G1084" s="128"/>
      <c r="H1084" s="128"/>
      <c r="I1084" s="128"/>
      <c r="J1084" s="128"/>
      <c r="K1084" s="128"/>
      <c r="L1084" s="128"/>
      <c r="M1084" s="128"/>
      <c r="N1084" s="128"/>
      <c r="AE1084" s="128"/>
      <c r="AN1084" s="128"/>
      <c r="AO1084" s="128"/>
      <c r="AP1084" s="128"/>
      <c r="AQ1084" s="128"/>
      <c r="AR1084" s="128"/>
      <c r="AS1084" s="128"/>
      <c r="AT1084" s="128"/>
      <c r="AU1084" s="128"/>
      <c r="AV1084" s="128"/>
      <c r="AW1084" s="128"/>
      <c r="AY1084" s="128"/>
      <c r="AZ1084" s="176"/>
      <c r="BA1084" s="128"/>
      <c r="BB1084" s="128"/>
      <c r="BD1084" s="128"/>
      <c r="BE1084" s="128"/>
      <c r="BF1084" s="128"/>
      <c r="BG1084" s="128"/>
      <c r="BI1084" s="128"/>
      <c r="BJ1084" s="128"/>
      <c r="BK1084" s="128"/>
      <c r="BL1084" s="128"/>
      <c r="BM1084" s="128"/>
      <c r="BN1084" s="128"/>
    </row>
    <row r="1085" spans="1:66">
      <c r="A1085" s="128"/>
      <c r="B1085" s="128"/>
      <c r="C1085" s="128"/>
      <c r="D1085" s="128"/>
      <c r="E1085" s="128"/>
      <c r="F1085" s="128"/>
      <c r="G1085" s="128"/>
      <c r="H1085" s="128"/>
      <c r="I1085" s="128"/>
      <c r="J1085" s="128"/>
      <c r="K1085" s="128"/>
      <c r="L1085" s="128"/>
      <c r="M1085" s="128"/>
      <c r="N1085" s="128"/>
      <c r="AE1085" s="128"/>
      <c r="AN1085" s="128"/>
      <c r="AO1085" s="128"/>
      <c r="AP1085" s="128"/>
      <c r="AQ1085" s="128"/>
      <c r="AR1085" s="128"/>
      <c r="AS1085" s="128"/>
      <c r="AT1085" s="128"/>
      <c r="AU1085" s="128"/>
      <c r="AV1085" s="128"/>
      <c r="AW1085" s="128"/>
      <c r="AY1085" s="128"/>
      <c r="AZ1085" s="176"/>
      <c r="BA1085" s="128"/>
      <c r="BB1085" s="128"/>
      <c r="BD1085" s="128"/>
      <c r="BE1085" s="128"/>
      <c r="BF1085" s="128"/>
      <c r="BG1085" s="128"/>
      <c r="BI1085" s="128"/>
      <c r="BJ1085" s="128"/>
      <c r="BK1085" s="128"/>
      <c r="BL1085" s="128"/>
      <c r="BM1085" s="128"/>
      <c r="BN1085" s="128"/>
    </row>
    <row r="1086" spans="1:66">
      <c r="A1086" s="128"/>
      <c r="B1086" s="128"/>
      <c r="C1086" s="128"/>
      <c r="D1086" s="128"/>
      <c r="E1086" s="128"/>
      <c r="F1086" s="128"/>
      <c r="G1086" s="128"/>
      <c r="H1086" s="128"/>
      <c r="I1086" s="128"/>
      <c r="J1086" s="128"/>
      <c r="K1086" s="128"/>
      <c r="L1086" s="128"/>
      <c r="M1086" s="128"/>
      <c r="N1086" s="128"/>
      <c r="AE1086" s="128"/>
      <c r="AN1086" s="128"/>
      <c r="AO1086" s="128"/>
      <c r="AP1086" s="128"/>
      <c r="AQ1086" s="128"/>
      <c r="AR1086" s="128"/>
      <c r="AS1086" s="128"/>
      <c r="AT1086" s="128"/>
      <c r="AU1086" s="128"/>
      <c r="AV1086" s="128"/>
      <c r="AW1086" s="128"/>
      <c r="AY1086" s="128"/>
      <c r="AZ1086" s="176"/>
      <c r="BA1086" s="128"/>
      <c r="BB1086" s="128"/>
      <c r="BD1086" s="128"/>
      <c r="BE1086" s="128"/>
      <c r="BF1086" s="128"/>
      <c r="BG1086" s="128"/>
      <c r="BI1086" s="128"/>
      <c r="BJ1086" s="128"/>
      <c r="BK1086" s="128"/>
      <c r="BL1086" s="128"/>
      <c r="BM1086" s="128"/>
      <c r="BN1086" s="128"/>
    </row>
    <row r="1087" spans="1:66">
      <c r="A1087" s="128"/>
      <c r="B1087" s="128"/>
      <c r="C1087" s="128"/>
      <c r="D1087" s="128"/>
      <c r="E1087" s="128"/>
      <c r="F1087" s="128"/>
      <c r="G1087" s="128"/>
      <c r="H1087" s="128"/>
      <c r="I1087" s="128"/>
      <c r="J1087" s="128"/>
      <c r="K1087" s="128"/>
      <c r="L1087" s="128"/>
      <c r="M1087" s="128"/>
      <c r="N1087" s="128"/>
      <c r="AE1087" s="128"/>
      <c r="AN1087" s="128"/>
      <c r="AO1087" s="128"/>
      <c r="AP1087" s="128"/>
      <c r="AQ1087" s="128"/>
      <c r="AR1087" s="128"/>
      <c r="AS1087" s="128"/>
      <c r="AT1087" s="128"/>
      <c r="AU1087" s="128"/>
      <c r="AV1087" s="128"/>
      <c r="AW1087" s="128"/>
      <c r="AY1087" s="128"/>
      <c r="AZ1087" s="176"/>
      <c r="BA1087" s="128"/>
      <c r="BB1087" s="128"/>
      <c r="BD1087" s="128"/>
      <c r="BE1087" s="128"/>
      <c r="BF1087" s="128"/>
      <c r="BG1087" s="128"/>
      <c r="BI1087" s="128"/>
      <c r="BJ1087" s="128"/>
      <c r="BK1087" s="128"/>
      <c r="BL1087" s="128"/>
      <c r="BM1087" s="128"/>
      <c r="BN1087" s="128"/>
    </row>
    <row r="1088" spans="1:66">
      <c r="A1088" s="128"/>
      <c r="B1088" s="128"/>
      <c r="C1088" s="128"/>
      <c r="D1088" s="128"/>
      <c r="E1088" s="128"/>
      <c r="F1088" s="128"/>
      <c r="G1088" s="128"/>
      <c r="H1088" s="128"/>
      <c r="I1088" s="128"/>
      <c r="J1088" s="128"/>
      <c r="K1088" s="128"/>
      <c r="L1088" s="128"/>
      <c r="M1088" s="128"/>
      <c r="N1088" s="128"/>
      <c r="AE1088" s="128"/>
      <c r="AN1088" s="128"/>
      <c r="AO1088" s="128"/>
      <c r="AP1088" s="128"/>
      <c r="AQ1088" s="128"/>
      <c r="AR1088" s="128"/>
      <c r="AS1088" s="128"/>
      <c r="AT1088" s="128"/>
      <c r="AU1088" s="128"/>
      <c r="AV1088" s="128"/>
      <c r="AW1088" s="128"/>
      <c r="AY1088" s="128"/>
      <c r="AZ1088" s="176"/>
      <c r="BA1088" s="128"/>
      <c r="BB1088" s="128"/>
      <c r="BD1088" s="128"/>
      <c r="BE1088" s="128"/>
      <c r="BF1088" s="128"/>
      <c r="BG1088" s="128"/>
      <c r="BI1088" s="128"/>
      <c r="BJ1088" s="128"/>
      <c r="BK1088" s="128"/>
      <c r="BL1088" s="128"/>
      <c r="BM1088" s="128"/>
      <c r="BN1088" s="128"/>
    </row>
    <row r="1089" spans="1:66">
      <c r="A1089" s="128"/>
      <c r="B1089" s="128"/>
      <c r="C1089" s="128"/>
      <c r="D1089" s="128"/>
      <c r="E1089" s="128"/>
      <c r="F1089" s="128"/>
      <c r="G1089" s="128"/>
      <c r="H1089" s="128"/>
      <c r="I1089" s="128"/>
      <c r="J1089" s="128"/>
      <c r="K1089" s="128"/>
      <c r="L1089" s="128"/>
      <c r="M1089" s="128"/>
      <c r="N1089" s="128"/>
      <c r="AE1089" s="128"/>
      <c r="AN1089" s="128"/>
      <c r="AO1089" s="128"/>
      <c r="AP1089" s="128"/>
      <c r="AQ1089" s="128"/>
      <c r="AR1089" s="128"/>
      <c r="AS1089" s="128"/>
      <c r="AT1089" s="128"/>
      <c r="AU1089" s="128"/>
      <c r="AV1089" s="128"/>
      <c r="AW1089" s="128"/>
      <c r="AY1089" s="128"/>
      <c r="AZ1089" s="176"/>
      <c r="BA1089" s="128"/>
      <c r="BB1089" s="128"/>
      <c r="BD1089" s="128"/>
      <c r="BE1089" s="128"/>
      <c r="BF1089" s="128"/>
      <c r="BG1089" s="128"/>
      <c r="BI1089" s="128"/>
      <c r="BJ1089" s="128"/>
      <c r="BK1089" s="128"/>
      <c r="BL1089" s="128"/>
      <c r="BM1089" s="128"/>
      <c r="BN1089" s="128"/>
    </row>
    <row r="1090" spans="1:66">
      <c r="A1090" s="128"/>
      <c r="B1090" s="128"/>
      <c r="C1090" s="128"/>
      <c r="D1090" s="128"/>
      <c r="E1090" s="128"/>
      <c r="F1090" s="128"/>
      <c r="G1090" s="128"/>
      <c r="H1090" s="128"/>
      <c r="I1090" s="128"/>
      <c r="J1090" s="128"/>
      <c r="K1090" s="128"/>
      <c r="L1090" s="128"/>
      <c r="M1090" s="128"/>
      <c r="N1090" s="128"/>
      <c r="AE1090" s="128"/>
      <c r="AN1090" s="128"/>
      <c r="AO1090" s="128"/>
      <c r="AP1090" s="128"/>
      <c r="AQ1090" s="128"/>
      <c r="AR1090" s="128"/>
      <c r="AS1090" s="128"/>
      <c r="AT1090" s="128"/>
      <c r="AU1090" s="128"/>
      <c r="AV1090" s="128"/>
      <c r="AW1090" s="128"/>
      <c r="AY1090" s="128"/>
      <c r="AZ1090" s="176"/>
      <c r="BA1090" s="128"/>
      <c r="BB1090" s="128"/>
      <c r="BD1090" s="128"/>
      <c r="BE1090" s="128"/>
      <c r="BF1090" s="128"/>
      <c r="BG1090" s="128"/>
      <c r="BI1090" s="128"/>
      <c r="BJ1090" s="128"/>
      <c r="BK1090" s="128"/>
      <c r="BL1090" s="128"/>
      <c r="BM1090" s="128"/>
      <c r="BN1090" s="128"/>
    </row>
    <row r="1091" spans="1:66">
      <c r="A1091" s="128"/>
      <c r="B1091" s="128"/>
      <c r="C1091" s="128"/>
      <c r="D1091" s="128"/>
      <c r="E1091" s="128"/>
      <c r="F1091" s="128"/>
      <c r="G1091" s="128"/>
      <c r="H1091" s="128"/>
      <c r="I1091" s="128"/>
      <c r="J1091" s="128"/>
      <c r="K1091" s="128"/>
      <c r="L1091" s="128"/>
      <c r="M1091" s="128"/>
      <c r="N1091" s="128"/>
      <c r="AE1091" s="128"/>
      <c r="AN1091" s="128"/>
      <c r="AO1091" s="128"/>
      <c r="AP1091" s="128"/>
      <c r="AQ1091" s="128"/>
      <c r="AR1091" s="128"/>
      <c r="AS1091" s="128"/>
      <c r="AT1091" s="128"/>
      <c r="AU1091" s="128"/>
      <c r="AV1091" s="128"/>
      <c r="AW1091" s="128"/>
      <c r="AY1091" s="128"/>
      <c r="AZ1091" s="176"/>
      <c r="BA1091" s="128"/>
      <c r="BB1091" s="128"/>
      <c r="BD1091" s="128"/>
      <c r="BE1091" s="128"/>
      <c r="BF1091" s="128"/>
      <c r="BG1091" s="128"/>
      <c r="BI1091" s="128"/>
      <c r="BJ1091" s="128"/>
      <c r="BK1091" s="128"/>
      <c r="BL1091" s="128"/>
      <c r="BM1091" s="128"/>
      <c r="BN1091" s="128"/>
    </row>
    <row r="1092" spans="1:66">
      <c r="A1092" s="128"/>
      <c r="B1092" s="128"/>
      <c r="C1092" s="128"/>
      <c r="D1092" s="128"/>
      <c r="E1092" s="128"/>
      <c r="F1092" s="128"/>
      <c r="G1092" s="128"/>
      <c r="H1092" s="128"/>
      <c r="I1092" s="128"/>
      <c r="J1092" s="128"/>
      <c r="K1092" s="128"/>
      <c r="L1092" s="128"/>
      <c r="M1092" s="128"/>
      <c r="N1092" s="128"/>
      <c r="AE1092" s="128"/>
      <c r="AN1092" s="128"/>
      <c r="AO1092" s="128"/>
      <c r="AP1092" s="128"/>
      <c r="AQ1092" s="128"/>
      <c r="AR1092" s="128"/>
      <c r="AS1092" s="128"/>
      <c r="AT1092" s="128"/>
      <c r="AU1092" s="128"/>
      <c r="AV1092" s="128"/>
      <c r="AW1092" s="128"/>
      <c r="AY1092" s="128"/>
      <c r="AZ1092" s="176"/>
      <c r="BA1092" s="128"/>
      <c r="BB1092" s="128"/>
      <c r="BD1092" s="128"/>
      <c r="BE1092" s="128"/>
      <c r="BF1092" s="128"/>
      <c r="BG1092" s="128"/>
      <c r="BI1092" s="128"/>
      <c r="BJ1092" s="128"/>
      <c r="BK1092" s="128"/>
      <c r="BL1092" s="128"/>
      <c r="BM1092" s="128"/>
      <c r="BN1092" s="128"/>
    </row>
    <row r="1093" spans="1:66">
      <c r="A1093" s="128"/>
      <c r="B1093" s="128"/>
      <c r="C1093" s="128"/>
      <c r="D1093" s="128"/>
      <c r="E1093" s="128"/>
      <c r="F1093" s="128"/>
      <c r="G1093" s="128"/>
      <c r="H1093" s="128"/>
      <c r="I1093" s="128"/>
      <c r="J1093" s="128"/>
      <c r="K1093" s="128"/>
      <c r="L1093" s="128"/>
      <c r="M1093" s="128"/>
      <c r="N1093" s="128"/>
      <c r="AE1093" s="128"/>
      <c r="AN1093" s="128"/>
      <c r="AO1093" s="128"/>
      <c r="AP1093" s="128"/>
      <c r="AQ1093" s="128"/>
      <c r="AR1093" s="128"/>
      <c r="AS1093" s="128"/>
      <c r="AT1093" s="128"/>
      <c r="AU1093" s="128"/>
      <c r="AV1093" s="128"/>
      <c r="AW1093" s="128"/>
      <c r="AY1093" s="128"/>
      <c r="AZ1093" s="176"/>
      <c r="BA1093" s="128"/>
      <c r="BB1093" s="128"/>
      <c r="BD1093" s="128"/>
      <c r="BE1093" s="128"/>
      <c r="BF1093" s="128"/>
      <c r="BG1093" s="128"/>
      <c r="BI1093" s="128"/>
      <c r="BJ1093" s="128"/>
      <c r="BK1093" s="128"/>
      <c r="BL1093" s="128"/>
      <c r="BM1093" s="128"/>
      <c r="BN1093" s="128"/>
    </row>
    <row r="1094" spans="1:66">
      <c r="A1094" s="128"/>
      <c r="B1094" s="128"/>
      <c r="C1094" s="128"/>
      <c r="D1094" s="128"/>
      <c r="E1094" s="128"/>
      <c r="F1094" s="128"/>
      <c r="G1094" s="128"/>
      <c r="H1094" s="128"/>
      <c r="I1094" s="128"/>
      <c r="J1094" s="128"/>
      <c r="K1094" s="128"/>
      <c r="L1094" s="128"/>
      <c r="M1094" s="128"/>
      <c r="N1094" s="128"/>
      <c r="AE1094" s="128"/>
      <c r="AN1094" s="128"/>
      <c r="AO1094" s="128"/>
      <c r="AP1094" s="128"/>
      <c r="AQ1094" s="128"/>
      <c r="AR1094" s="128"/>
      <c r="AS1094" s="128"/>
      <c r="AT1094" s="128"/>
      <c r="AU1094" s="128"/>
      <c r="AV1094" s="128"/>
      <c r="AW1094" s="128"/>
      <c r="AY1094" s="128"/>
      <c r="AZ1094" s="176"/>
      <c r="BA1094" s="128"/>
      <c r="BB1094" s="128"/>
      <c r="BD1094" s="128"/>
      <c r="BE1094" s="128"/>
      <c r="BF1094" s="128"/>
      <c r="BG1094" s="128"/>
      <c r="BI1094" s="128"/>
      <c r="BJ1094" s="128"/>
      <c r="BK1094" s="128"/>
      <c r="BL1094" s="128"/>
      <c r="BM1094" s="128"/>
      <c r="BN1094" s="128"/>
    </row>
    <row r="1095" spans="1:66">
      <c r="A1095" s="128"/>
      <c r="B1095" s="128"/>
      <c r="C1095" s="128"/>
      <c r="D1095" s="128"/>
      <c r="E1095" s="128"/>
      <c r="F1095" s="128"/>
      <c r="G1095" s="128"/>
      <c r="H1095" s="128"/>
      <c r="I1095" s="128"/>
      <c r="J1095" s="128"/>
      <c r="K1095" s="128"/>
      <c r="L1095" s="128"/>
      <c r="M1095" s="128"/>
      <c r="N1095" s="128"/>
      <c r="AE1095" s="128"/>
      <c r="AN1095" s="128"/>
      <c r="AO1095" s="128"/>
      <c r="AP1095" s="128"/>
      <c r="AQ1095" s="128"/>
      <c r="AR1095" s="128"/>
      <c r="AS1095" s="128"/>
      <c r="AT1095" s="128"/>
      <c r="AU1095" s="128"/>
      <c r="AV1095" s="128"/>
      <c r="AW1095" s="128"/>
      <c r="AY1095" s="128"/>
      <c r="AZ1095" s="176"/>
      <c r="BA1095" s="128"/>
      <c r="BB1095" s="128"/>
      <c r="BD1095" s="128"/>
      <c r="BE1095" s="128"/>
      <c r="BF1095" s="128"/>
      <c r="BG1095" s="128"/>
      <c r="BI1095" s="128"/>
      <c r="BJ1095" s="128"/>
      <c r="BK1095" s="128"/>
      <c r="BL1095" s="128"/>
      <c r="BM1095" s="128"/>
      <c r="BN1095" s="128"/>
    </row>
    <row r="1096" spans="1:66">
      <c r="A1096" s="128"/>
      <c r="B1096" s="128"/>
      <c r="C1096" s="128"/>
      <c r="D1096" s="128"/>
      <c r="E1096" s="128"/>
      <c r="F1096" s="128"/>
      <c r="G1096" s="128"/>
      <c r="H1096" s="128"/>
      <c r="I1096" s="128"/>
      <c r="J1096" s="128"/>
      <c r="K1096" s="128"/>
      <c r="L1096" s="128"/>
      <c r="M1096" s="128"/>
      <c r="N1096" s="128"/>
      <c r="AE1096" s="128"/>
      <c r="AN1096" s="128"/>
      <c r="AO1096" s="128"/>
      <c r="AP1096" s="128"/>
      <c r="AQ1096" s="128"/>
      <c r="AR1096" s="128"/>
      <c r="AS1096" s="128"/>
      <c r="AT1096" s="128"/>
      <c r="AU1096" s="128"/>
      <c r="AV1096" s="128"/>
      <c r="AW1096" s="128"/>
      <c r="AY1096" s="128"/>
      <c r="AZ1096" s="176"/>
      <c r="BA1096" s="128"/>
      <c r="BB1096" s="128"/>
      <c r="BD1096" s="128"/>
      <c r="BE1096" s="128"/>
      <c r="BF1096" s="128"/>
      <c r="BG1096" s="128"/>
      <c r="BI1096" s="128"/>
      <c r="BJ1096" s="128"/>
      <c r="BK1096" s="128"/>
      <c r="BL1096" s="128"/>
      <c r="BM1096" s="128"/>
      <c r="BN1096" s="128"/>
    </row>
    <row r="1097" spans="1:66">
      <c r="A1097" s="128"/>
      <c r="B1097" s="128"/>
      <c r="C1097" s="128"/>
      <c r="D1097" s="128"/>
      <c r="E1097" s="128"/>
      <c r="F1097" s="128"/>
      <c r="G1097" s="128"/>
      <c r="H1097" s="128"/>
      <c r="I1097" s="128"/>
      <c r="J1097" s="128"/>
      <c r="K1097" s="128"/>
      <c r="L1097" s="128"/>
      <c r="M1097" s="128"/>
      <c r="N1097" s="128"/>
      <c r="AE1097" s="128"/>
      <c r="AN1097" s="128"/>
      <c r="AO1097" s="128"/>
      <c r="AP1097" s="128"/>
      <c r="AQ1097" s="128"/>
      <c r="AR1097" s="128"/>
      <c r="AS1097" s="128"/>
      <c r="AT1097" s="128"/>
      <c r="AU1097" s="128"/>
      <c r="AV1097" s="128"/>
      <c r="AW1097" s="128"/>
      <c r="AY1097" s="128"/>
      <c r="AZ1097" s="176"/>
      <c r="BA1097" s="128"/>
      <c r="BB1097" s="128"/>
      <c r="BD1097" s="128"/>
      <c r="BE1097" s="128"/>
      <c r="BF1097" s="128"/>
      <c r="BG1097" s="128"/>
      <c r="BI1097" s="128"/>
      <c r="BJ1097" s="128"/>
      <c r="BK1097" s="128"/>
      <c r="BL1097" s="128"/>
      <c r="BM1097" s="128"/>
      <c r="BN1097" s="128"/>
    </row>
    <row r="1098" spans="1:66">
      <c r="A1098" s="128"/>
      <c r="B1098" s="128"/>
      <c r="C1098" s="128"/>
      <c r="D1098" s="128"/>
      <c r="E1098" s="128"/>
      <c r="F1098" s="128"/>
      <c r="G1098" s="128"/>
      <c r="H1098" s="128"/>
      <c r="I1098" s="128"/>
      <c r="J1098" s="128"/>
      <c r="K1098" s="128"/>
      <c r="L1098" s="128"/>
      <c r="M1098" s="128"/>
      <c r="N1098" s="128"/>
      <c r="AE1098" s="128"/>
      <c r="AN1098" s="128"/>
      <c r="AO1098" s="128"/>
      <c r="AP1098" s="128"/>
      <c r="AQ1098" s="128"/>
      <c r="AR1098" s="128"/>
      <c r="AS1098" s="128"/>
      <c r="AT1098" s="128"/>
      <c r="AU1098" s="128"/>
      <c r="AV1098" s="128"/>
      <c r="AW1098" s="128"/>
      <c r="AY1098" s="128"/>
      <c r="AZ1098" s="176"/>
      <c r="BA1098" s="128"/>
      <c r="BB1098" s="128"/>
      <c r="BD1098" s="128"/>
      <c r="BE1098" s="128"/>
      <c r="BF1098" s="128"/>
      <c r="BG1098" s="128"/>
      <c r="BI1098" s="128"/>
      <c r="BJ1098" s="128"/>
      <c r="BK1098" s="128"/>
      <c r="BL1098" s="128"/>
      <c r="BM1098" s="128"/>
      <c r="BN1098" s="128"/>
    </row>
    <row r="1099" spans="1:66">
      <c r="A1099" s="128"/>
      <c r="B1099" s="128"/>
      <c r="C1099" s="128"/>
      <c r="D1099" s="128"/>
      <c r="E1099" s="128"/>
      <c r="F1099" s="128"/>
      <c r="G1099" s="128"/>
      <c r="H1099" s="128"/>
      <c r="I1099" s="128"/>
      <c r="J1099" s="128"/>
      <c r="K1099" s="128"/>
      <c r="L1099" s="128"/>
      <c r="M1099" s="128"/>
      <c r="N1099" s="128"/>
      <c r="AE1099" s="128"/>
      <c r="AN1099" s="128"/>
      <c r="AO1099" s="128"/>
      <c r="AP1099" s="128"/>
      <c r="AQ1099" s="128"/>
      <c r="AR1099" s="128"/>
      <c r="AS1099" s="128"/>
      <c r="AT1099" s="128"/>
      <c r="AU1099" s="128"/>
      <c r="AV1099" s="128"/>
      <c r="AW1099" s="128"/>
      <c r="AY1099" s="128"/>
      <c r="AZ1099" s="176"/>
      <c r="BA1099" s="128"/>
      <c r="BB1099" s="128"/>
      <c r="BD1099" s="128"/>
      <c r="BE1099" s="128"/>
      <c r="BF1099" s="128"/>
      <c r="BG1099" s="128"/>
      <c r="BI1099" s="128"/>
      <c r="BJ1099" s="128"/>
      <c r="BK1099" s="128"/>
      <c r="BL1099" s="128"/>
      <c r="BM1099" s="128"/>
      <c r="BN1099" s="128"/>
    </row>
    <row r="1100" spans="1:66">
      <c r="A1100" s="128"/>
      <c r="B1100" s="128"/>
      <c r="C1100" s="128"/>
      <c r="D1100" s="128"/>
      <c r="E1100" s="128"/>
      <c r="F1100" s="128"/>
      <c r="G1100" s="128"/>
      <c r="H1100" s="128"/>
      <c r="I1100" s="128"/>
      <c r="J1100" s="128"/>
      <c r="K1100" s="128"/>
      <c r="L1100" s="128"/>
      <c r="M1100" s="128"/>
      <c r="N1100" s="128"/>
      <c r="AE1100" s="128"/>
      <c r="AN1100" s="128"/>
      <c r="AO1100" s="128"/>
      <c r="AP1100" s="128"/>
      <c r="AQ1100" s="128"/>
      <c r="AR1100" s="128"/>
      <c r="AS1100" s="128"/>
      <c r="AT1100" s="128"/>
      <c r="AU1100" s="128"/>
      <c r="AV1100" s="128"/>
      <c r="AW1100" s="128"/>
      <c r="AY1100" s="128"/>
      <c r="AZ1100" s="176"/>
      <c r="BA1100" s="128"/>
      <c r="BB1100" s="128"/>
      <c r="BD1100" s="128"/>
      <c r="BE1100" s="128"/>
      <c r="BF1100" s="128"/>
      <c r="BG1100" s="128"/>
      <c r="BI1100" s="128"/>
      <c r="BJ1100" s="128"/>
      <c r="BK1100" s="128"/>
      <c r="BL1100" s="128"/>
      <c r="BM1100" s="128"/>
      <c r="BN1100" s="128"/>
    </row>
    <row r="1101" spans="1:66">
      <c r="A1101" s="128"/>
      <c r="B1101" s="128"/>
      <c r="C1101" s="128"/>
      <c r="D1101" s="128"/>
      <c r="E1101" s="128"/>
      <c r="F1101" s="128"/>
      <c r="G1101" s="128"/>
      <c r="H1101" s="128"/>
      <c r="I1101" s="128"/>
      <c r="J1101" s="128"/>
      <c r="K1101" s="128"/>
      <c r="L1101" s="128"/>
      <c r="M1101" s="128"/>
      <c r="N1101" s="128"/>
      <c r="AE1101" s="128"/>
      <c r="AN1101" s="128"/>
      <c r="AO1101" s="128"/>
      <c r="AP1101" s="128"/>
      <c r="AQ1101" s="128"/>
      <c r="AR1101" s="128"/>
      <c r="AS1101" s="128"/>
      <c r="AT1101" s="128"/>
      <c r="AU1101" s="128"/>
      <c r="AV1101" s="128"/>
      <c r="AW1101" s="128"/>
      <c r="AY1101" s="128"/>
      <c r="AZ1101" s="176"/>
      <c r="BA1101" s="128"/>
      <c r="BB1101" s="128"/>
      <c r="BD1101" s="128"/>
      <c r="BE1101" s="128"/>
      <c r="BF1101" s="128"/>
      <c r="BG1101" s="128"/>
      <c r="BI1101" s="128"/>
      <c r="BJ1101" s="128"/>
      <c r="BK1101" s="128"/>
      <c r="BL1101" s="128"/>
      <c r="BM1101" s="128"/>
      <c r="BN1101" s="128"/>
    </row>
  </sheetData>
  <autoFilter ref="A1:BQ733">
    <sortState ref="A2:BQ733">
      <sortCondition ref="E1:E733"/>
    </sortState>
  </autoFilter>
  <sortState ref="A2:BO1101">
    <sortCondition ref="BI2:BI1101" customList="VODAFONE,MOVISTAR,ORANGE,YOIGO"/>
    <sortCondition ref="E2:E1101"/>
  </sortState>
  <pageMargins left="0.7" right="0.7" top="0.75" bottom="0.75" header="0.3" footer="0.3"/>
  <pageSetup paperSize="9" scale="59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">
    <tabColor rgb="FFFFC000"/>
    <pageSetUpPr fitToPage="1"/>
  </sheetPr>
  <dimension ref="A1:BQ1101"/>
  <sheetViews>
    <sheetView showGridLines="0" zoomScale="70" zoomScaleNormal="70" workbookViewId="0">
      <selection activeCell="E1" sqref="E1"/>
    </sheetView>
  </sheetViews>
  <sheetFormatPr baseColWidth="10" defaultColWidth="9.140625" defaultRowHeight="15"/>
  <cols>
    <col min="1" max="1" width="9.42578125" style="129" bestFit="1" customWidth="1"/>
    <col min="2" max="2" width="8.5703125" style="75" bestFit="1" customWidth="1"/>
    <col min="3" max="3" width="6.7109375" style="4" bestFit="1" customWidth="1"/>
    <col min="4" max="4" width="16.5703125" style="129" bestFit="1" customWidth="1"/>
    <col min="5" max="5" width="33.42578125" style="5" bestFit="1" customWidth="1"/>
    <col min="6" max="7" width="6" style="12" bestFit="1" customWidth="1"/>
    <col min="8" max="12" width="6" style="10" bestFit="1" customWidth="1"/>
    <col min="13" max="14" width="6" style="12" bestFit="1" customWidth="1"/>
    <col min="15" max="16" width="6" style="128" bestFit="1" customWidth="1"/>
    <col min="17" max="17" width="14.85546875" style="128" bestFit="1" customWidth="1"/>
    <col min="18" max="19" width="6" style="128" bestFit="1" customWidth="1"/>
    <col min="20" max="20" width="14.85546875" style="128" bestFit="1" customWidth="1"/>
    <col min="21" max="22" width="6" style="128" bestFit="1" customWidth="1"/>
    <col min="23" max="23" width="14.85546875" style="128" bestFit="1" customWidth="1"/>
    <col min="24" max="25" width="6" style="128" bestFit="1" customWidth="1"/>
    <col min="26" max="26" width="14.85546875" style="128" bestFit="1" customWidth="1"/>
    <col min="27" max="30" width="6" style="128" bestFit="1" customWidth="1"/>
    <col min="31" max="31" width="6" style="10" bestFit="1" customWidth="1"/>
    <col min="32" max="32" width="14.85546875" style="128" bestFit="1" customWidth="1"/>
    <col min="33" max="33" width="6" style="128" bestFit="1" customWidth="1"/>
    <col min="34" max="34" width="14.85546875" style="128" bestFit="1" customWidth="1"/>
    <col min="35" max="35" width="6" style="128" bestFit="1" customWidth="1"/>
    <col min="36" max="37" width="14.85546875" style="128" bestFit="1" customWidth="1"/>
    <col min="38" max="38" width="6" style="128" bestFit="1" customWidth="1"/>
    <col min="39" max="39" width="14.85546875" style="128" bestFit="1" customWidth="1"/>
    <col min="40" max="40" width="14.85546875" style="12" bestFit="1" customWidth="1"/>
    <col min="41" max="45" width="6" style="12" bestFit="1" customWidth="1"/>
    <col min="46" max="46" width="12.42578125" style="12" bestFit="1" customWidth="1"/>
    <col min="47" max="47" width="11.140625" style="12" bestFit="1" customWidth="1"/>
    <col min="48" max="51" width="6" style="10" bestFit="1" customWidth="1"/>
    <col min="52" max="52" width="8.7109375" style="138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11.5703125" style="263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7.7109375" style="12" bestFit="1" customWidth="1"/>
    <col min="66" max="66" width="31.42578125" style="10" bestFit="1" customWidth="1"/>
    <col min="67" max="67" width="16.7109375" style="177" bestFit="1" customWidth="1"/>
    <col min="68" max="68" width="23.5703125" style="177" bestFit="1" customWidth="1"/>
    <col min="69" max="69" width="9.28515625" style="177" bestFit="1" customWidth="1"/>
    <col min="70" max="16384" width="9.140625" style="128"/>
  </cols>
  <sheetData>
    <row r="1" spans="1:69" ht="409.5" customHeight="1" thickBot="1">
      <c r="A1" s="167" t="s">
        <v>0</v>
      </c>
      <c r="B1" s="167" t="s">
        <v>1</v>
      </c>
      <c r="C1" s="168" t="s">
        <v>39</v>
      </c>
      <c r="D1" s="168" t="s">
        <v>2</v>
      </c>
      <c r="E1" s="169" t="s">
        <v>3</v>
      </c>
      <c r="F1" s="168" t="s">
        <v>42</v>
      </c>
      <c r="G1" s="168" t="s">
        <v>43</v>
      </c>
      <c r="H1" s="168" t="s">
        <v>12</v>
      </c>
      <c r="I1" s="168" t="s">
        <v>13</v>
      </c>
      <c r="J1" s="168" t="s">
        <v>14</v>
      </c>
      <c r="K1" s="168" t="s">
        <v>15</v>
      </c>
      <c r="L1" s="168" t="s">
        <v>16</v>
      </c>
      <c r="M1" s="168" t="s">
        <v>51</v>
      </c>
      <c r="N1" s="169" t="s">
        <v>52</v>
      </c>
      <c r="O1" s="170" t="s">
        <v>268</v>
      </c>
      <c r="P1" s="171" t="s">
        <v>269</v>
      </c>
      <c r="Q1" s="171" t="s">
        <v>270</v>
      </c>
      <c r="R1" s="171" t="s">
        <v>271</v>
      </c>
      <c r="S1" s="171" t="s">
        <v>272</v>
      </c>
      <c r="T1" s="172" t="s">
        <v>273</v>
      </c>
      <c r="U1" s="170" t="s">
        <v>274</v>
      </c>
      <c r="V1" s="171" t="s">
        <v>275</v>
      </c>
      <c r="W1" s="171" t="s">
        <v>276</v>
      </c>
      <c r="X1" s="171" t="s">
        <v>277</v>
      </c>
      <c r="Y1" s="171" t="s">
        <v>278</v>
      </c>
      <c r="Z1" s="172" t="s">
        <v>279</v>
      </c>
      <c r="AA1" s="170" t="s">
        <v>280</v>
      </c>
      <c r="AB1" s="171" t="s">
        <v>281</v>
      </c>
      <c r="AC1" s="171" t="s">
        <v>282</v>
      </c>
      <c r="AD1" s="171" t="s">
        <v>283</v>
      </c>
      <c r="AE1" s="172" t="s">
        <v>284</v>
      </c>
      <c r="AF1" s="170" t="s">
        <v>285</v>
      </c>
      <c r="AG1" s="171" t="s">
        <v>286</v>
      </c>
      <c r="AH1" s="171" t="s">
        <v>287</v>
      </c>
      <c r="AI1" s="171" t="s">
        <v>288</v>
      </c>
      <c r="AJ1" s="171" t="s">
        <v>289</v>
      </c>
      <c r="AK1" s="171" t="s">
        <v>223</v>
      </c>
      <c r="AL1" s="171" t="s">
        <v>44</v>
      </c>
      <c r="AM1" s="171" t="s">
        <v>45</v>
      </c>
      <c r="AN1" s="172" t="s">
        <v>46</v>
      </c>
      <c r="AO1" s="170" t="s">
        <v>47</v>
      </c>
      <c r="AP1" s="171" t="s">
        <v>17</v>
      </c>
      <c r="AQ1" s="171" t="s">
        <v>18</v>
      </c>
      <c r="AR1" s="171" t="s">
        <v>21</v>
      </c>
      <c r="AS1" s="171" t="s">
        <v>224</v>
      </c>
      <c r="AT1" s="171" t="s">
        <v>19</v>
      </c>
      <c r="AU1" s="171" t="s">
        <v>20</v>
      </c>
      <c r="AV1" s="40" t="s">
        <v>48</v>
      </c>
      <c r="AW1" s="40" t="s">
        <v>49</v>
      </c>
      <c r="AX1" s="57" t="s">
        <v>290</v>
      </c>
      <c r="AY1" s="171" t="s">
        <v>22</v>
      </c>
      <c r="AZ1" s="173" t="s">
        <v>23</v>
      </c>
      <c r="BA1" s="171" t="s">
        <v>24</v>
      </c>
      <c r="BB1" s="171" t="s">
        <v>25</v>
      </c>
      <c r="BC1" s="57" t="s">
        <v>26</v>
      </c>
      <c r="BD1" s="171" t="s">
        <v>50</v>
      </c>
      <c r="BE1" s="171" t="s">
        <v>27</v>
      </c>
      <c r="BF1" s="171" t="s">
        <v>28</v>
      </c>
      <c r="BG1" s="171" t="s">
        <v>29</v>
      </c>
      <c r="BH1" s="167" t="s">
        <v>30</v>
      </c>
      <c r="BI1" s="167" t="s">
        <v>4</v>
      </c>
      <c r="BJ1" s="170" t="s">
        <v>5</v>
      </c>
      <c r="BK1" s="171" t="s">
        <v>6</v>
      </c>
      <c r="BL1" s="172" t="s">
        <v>7</v>
      </c>
      <c r="BM1" s="169" t="s">
        <v>31</v>
      </c>
      <c r="BN1" s="167" t="s">
        <v>225</v>
      </c>
      <c r="BO1" s="252" t="s">
        <v>344</v>
      </c>
      <c r="BP1" s="173" t="s">
        <v>691</v>
      </c>
      <c r="BQ1" s="169" t="s">
        <v>692</v>
      </c>
    </row>
    <row r="2" spans="1:69" ht="15.75">
      <c r="A2" s="207" t="s">
        <v>37</v>
      </c>
      <c r="B2" s="208" t="s">
        <v>711</v>
      </c>
      <c r="C2" s="202" t="s">
        <v>35</v>
      </c>
      <c r="D2" s="210" t="s">
        <v>182</v>
      </c>
      <c r="E2" s="24" t="s">
        <v>635</v>
      </c>
      <c r="F2" s="86">
        <v>59</v>
      </c>
      <c r="G2" s="80">
        <v>0</v>
      </c>
      <c r="H2" s="204"/>
      <c r="I2" s="204"/>
      <c r="J2" s="204"/>
      <c r="K2" s="204"/>
      <c r="L2" s="80">
        <v>0</v>
      </c>
      <c r="M2" s="203"/>
      <c r="N2" s="52">
        <v>0</v>
      </c>
      <c r="O2" s="204"/>
      <c r="P2" s="204"/>
      <c r="Q2" s="11">
        <v>4.8051523558999998</v>
      </c>
      <c r="R2" s="204"/>
      <c r="S2" s="204"/>
      <c r="T2" s="53">
        <v>6.3812499999999996</v>
      </c>
      <c r="U2" s="204"/>
      <c r="V2" s="204"/>
      <c r="W2" s="11">
        <v>4.4954742542371999</v>
      </c>
      <c r="X2" s="204"/>
      <c r="Y2" s="204"/>
      <c r="Z2" s="53">
        <v>6.2624999999999993</v>
      </c>
      <c r="AA2" s="204"/>
      <c r="AB2" s="204"/>
      <c r="AC2" s="204"/>
      <c r="AD2" s="204"/>
      <c r="AE2" s="204"/>
      <c r="AF2" s="9">
        <v>3.6695641821868197</v>
      </c>
      <c r="AG2" s="9">
        <v>413</v>
      </c>
      <c r="AH2" s="9">
        <v>0.41016320653000193</v>
      </c>
      <c r="AI2" s="9">
        <v>7</v>
      </c>
      <c r="AJ2" s="9">
        <v>2.8791666666666669</v>
      </c>
      <c r="AK2" s="9" t="s">
        <v>248</v>
      </c>
      <c r="AL2" s="9">
        <v>59</v>
      </c>
      <c r="AM2" s="9">
        <v>3.6695641821868197</v>
      </c>
      <c r="AN2" s="9">
        <v>3.7017045454545454</v>
      </c>
      <c r="AO2" s="73">
        <v>118</v>
      </c>
      <c r="AP2" s="80">
        <v>0</v>
      </c>
      <c r="AQ2" s="80">
        <v>0</v>
      </c>
      <c r="AR2" s="224">
        <v>0</v>
      </c>
      <c r="AS2" s="224" t="s">
        <v>248</v>
      </c>
      <c r="AT2" s="11">
        <v>4525.9750000000004</v>
      </c>
      <c r="AU2" s="11">
        <v>0</v>
      </c>
      <c r="AV2" s="221">
        <v>0</v>
      </c>
      <c r="AW2" s="221">
        <v>0</v>
      </c>
      <c r="AX2" s="221" t="s">
        <v>248</v>
      </c>
      <c r="AY2" s="235" t="s">
        <v>248</v>
      </c>
      <c r="AZ2" s="138">
        <v>30273</v>
      </c>
      <c r="BA2" s="188" t="s">
        <v>248</v>
      </c>
      <c r="BB2" s="203" t="s">
        <v>248</v>
      </c>
      <c r="BC2" s="221" t="s">
        <v>248</v>
      </c>
      <c r="BD2" s="217" t="s">
        <v>61</v>
      </c>
      <c r="BE2" s="201" t="s">
        <v>62</v>
      </c>
      <c r="BF2" s="201" t="s">
        <v>63</v>
      </c>
      <c r="BG2" s="201" t="s">
        <v>196</v>
      </c>
      <c r="BH2" s="454" t="s">
        <v>510</v>
      </c>
      <c r="BI2" s="218" t="s">
        <v>64</v>
      </c>
      <c r="BJ2" s="370">
        <v>214</v>
      </c>
      <c r="BK2" s="370">
        <v>1</v>
      </c>
      <c r="BL2" s="219" t="s">
        <v>65</v>
      </c>
      <c r="BM2" s="52"/>
      <c r="BN2" s="218" t="s">
        <v>357</v>
      </c>
      <c r="BO2" s="217" t="s">
        <v>57</v>
      </c>
      <c r="BP2" s="201" t="s">
        <v>681</v>
      </c>
      <c r="BQ2" s="52" t="s">
        <v>717</v>
      </c>
    </row>
    <row r="3" spans="1:69" ht="15.75">
      <c r="A3" s="207" t="s">
        <v>37</v>
      </c>
      <c r="B3" s="208" t="s">
        <v>711</v>
      </c>
      <c r="C3" s="202" t="s">
        <v>35</v>
      </c>
      <c r="D3" s="210" t="s">
        <v>182</v>
      </c>
      <c r="E3" s="24" t="s">
        <v>635</v>
      </c>
      <c r="F3" s="86">
        <v>61</v>
      </c>
      <c r="G3" s="80">
        <v>1</v>
      </c>
      <c r="H3" s="204"/>
      <c r="I3" s="204"/>
      <c r="J3" s="204"/>
      <c r="K3" s="204"/>
      <c r="L3" s="80">
        <v>0</v>
      </c>
      <c r="M3" s="203"/>
      <c r="N3" s="52">
        <v>0</v>
      </c>
      <c r="O3" s="204"/>
      <c r="P3" s="204"/>
      <c r="Q3" s="11">
        <v>6.3404997666999998</v>
      </c>
      <c r="R3" s="204"/>
      <c r="S3" s="204"/>
      <c r="T3" s="53">
        <v>10.5</v>
      </c>
      <c r="U3" s="204"/>
      <c r="V3" s="204"/>
      <c r="W3" s="11">
        <v>6.3856997166665996</v>
      </c>
      <c r="X3" s="204"/>
      <c r="Y3" s="204"/>
      <c r="Z3" s="53">
        <v>10.5</v>
      </c>
      <c r="AA3" s="204"/>
      <c r="AB3" s="204"/>
      <c r="AC3" s="204"/>
      <c r="AD3" s="204"/>
      <c r="AE3" s="204"/>
      <c r="AF3" s="9">
        <v>3.2006174349034384</v>
      </c>
      <c r="AG3" s="9">
        <v>420</v>
      </c>
      <c r="AH3" s="9">
        <v>0.60543152785795951</v>
      </c>
      <c r="AI3" s="9">
        <v>55</v>
      </c>
      <c r="AJ3" s="9">
        <v>2.0750000000000002</v>
      </c>
      <c r="AK3" s="9" t="s">
        <v>248</v>
      </c>
      <c r="AL3" s="9">
        <v>58</v>
      </c>
      <c r="AM3" s="9">
        <v>3.2012315292663764</v>
      </c>
      <c r="AN3" s="9">
        <v>3.2722772277227721</v>
      </c>
      <c r="AO3" s="73">
        <v>119</v>
      </c>
      <c r="AP3" s="80">
        <v>0</v>
      </c>
      <c r="AQ3" s="80">
        <v>1</v>
      </c>
      <c r="AR3" s="224">
        <v>0</v>
      </c>
      <c r="AS3" s="224" t="s">
        <v>248</v>
      </c>
      <c r="AT3" s="11">
        <v>4669.5780000000004</v>
      </c>
      <c r="AU3" s="11">
        <v>0</v>
      </c>
      <c r="AV3" s="203">
        <v>0</v>
      </c>
      <c r="AW3" s="203">
        <v>0</v>
      </c>
      <c r="AX3" s="203" t="s">
        <v>248</v>
      </c>
      <c r="AY3" s="235" t="s">
        <v>248</v>
      </c>
      <c r="AZ3" s="138">
        <v>30273</v>
      </c>
      <c r="BA3" s="188" t="s">
        <v>248</v>
      </c>
      <c r="BB3" s="203" t="s">
        <v>248</v>
      </c>
      <c r="BC3" s="203" t="s">
        <v>248</v>
      </c>
      <c r="BD3" s="217" t="s">
        <v>61</v>
      </c>
      <c r="BE3" s="201" t="s">
        <v>62</v>
      </c>
      <c r="BF3" s="201" t="s">
        <v>63</v>
      </c>
      <c r="BG3" s="201" t="s">
        <v>196</v>
      </c>
      <c r="BH3" s="455" t="s">
        <v>510</v>
      </c>
      <c r="BI3" s="218" t="s">
        <v>66</v>
      </c>
      <c r="BJ3" s="370">
        <v>214</v>
      </c>
      <c r="BK3" s="370">
        <v>7</v>
      </c>
      <c r="BL3" s="219" t="s">
        <v>65</v>
      </c>
      <c r="BM3" s="52"/>
      <c r="BN3" s="218" t="s">
        <v>357</v>
      </c>
      <c r="BO3" s="217" t="s">
        <v>57</v>
      </c>
      <c r="BP3" s="201" t="s">
        <v>681</v>
      </c>
      <c r="BQ3" s="52" t="s">
        <v>717</v>
      </c>
    </row>
    <row r="4" spans="1:69" ht="15.75">
      <c r="A4" s="207" t="s">
        <v>37</v>
      </c>
      <c r="B4" s="208" t="s">
        <v>711</v>
      </c>
      <c r="C4" s="202" t="s">
        <v>35</v>
      </c>
      <c r="D4" s="210" t="s">
        <v>182</v>
      </c>
      <c r="E4" s="24" t="s">
        <v>635</v>
      </c>
      <c r="F4" s="86">
        <v>59</v>
      </c>
      <c r="G4" s="80">
        <v>1</v>
      </c>
      <c r="H4" s="204"/>
      <c r="I4" s="204"/>
      <c r="J4" s="204"/>
      <c r="K4" s="204"/>
      <c r="L4" s="80">
        <v>0</v>
      </c>
      <c r="M4" s="203"/>
      <c r="N4" s="52">
        <v>0</v>
      </c>
      <c r="O4" s="204"/>
      <c r="P4" s="204"/>
      <c r="Q4" s="11">
        <v>4.5483271552</v>
      </c>
      <c r="R4" s="204"/>
      <c r="S4" s="204"/>
      <c r="T4" s="53">
        <v>7.7749999999999986</v>
      </c>
      <c r="U4" s="204"/>
      <c r="V4" s="204"/>
      <c r="W4" s="11">
        <v>4.1488618103448003</v>
      </c>
      <c r="X4" s="204"/>
      <c r="Y4" s="204"/>
      <c r="Z4" s="53">
        <v>7.5499999999999972</v>
      </c>
      <c r="AA4" s="204"/>
      <c r="AB4" s="204"/>
      <c r="AC4" s="204"/>
      <c r="AD4" s="204"/>
      <c r="AE4" s="204"/>
      <c r="AF4" s="9">
        <v>3.5956474656648409</v>
      </c>
      <c r="AG4" s="9">
        <v>406</v>
      </c>
      <c r="AH4" s="9">
        <v>0.48928959296475555</v>
      </c>
      <c r="AI4" s="9">
        <v>17</v>
      </c>
      <c r="AJ4" s="9">
        <v>2.5458333333333334</v>
      </c>
      <c r="AK4" s="9" t="s">
        <v>248</v>
      </c>
      <c r="AL4" s="9">
        <v>56</v>
      </c>
      <c r="AM4" s="9">
        <v>3.6119387900950959</v>
      </c>
      <c r="AN4" s="9">
        <v>3.6607142857142856</v>
      </c>
      <c r="AO4" s="73">
        <v>114</v>
      </c>
      <c r="AP4" s="80">
        <v>0</v>
      </c>
      <c r="AQ4" s="80">
        <v>2</v>
      </c>
      <c r="AR4" s="224">
        <v>0</v>
      </c>
      <c r="AS4" s="224" t="s">
        <v>248</v>
      </c>
      <c r="AT4" s="11">
        <v>4439.3969999999999</v>
      </c>
      <c r="AU4" s="11">
        <v>12.576000000000001</v>
      </c>
      <c r="AV4" s="203">
        <v>0</v>
      </c>
      <c r="AW4" s="203">
        <v>0</v>
      </c>
      <c r="AX4" s="203" t="s">
        <v>248</v>
      </c>
      <c r="AY4" s="235" t="s">
        <v>248</v>
      </c>
      <c r="AZ4" s="138">
        <v>30273</v>
      </c>
      <c r="BA4" s="188" t="s">
        <v>248</v>
      </c>
      <c r="BB4" s="203" t="s">
        <v>248</v>
      </c>
      <c r="BC4" s="203" t="s">
        <v>248</v>
      </c>
      <c r="BD4" s="217" t="s">
        <v>61</v>
      </c>
      <c r="BE4" s="201" t="s">
        <v>62</v>
      </c>
      <c r="BF4" s="201" t="s">
        <v>63</v>
      </c>
      <c r="BG4" s="201" t="s">
        <v>196</v>
      </c>
      <c r="BH4" s="456" t="s">
        <v>510</v>
      </c>
      <c r="BI4" s="218" t="s">
        <v>67</v>
      </c>
      <c r="BJ4" s="370">
        <v>214</v>
      </c>
      <c r="BK4" s="370">
        <v>3</v>
      </c>
      <c r="BL4" s="219" t="s">
        <v>65</v>
      </c>
      <c r="BM4" s="52"/>
      <c r="BN4" s="218" t="s">
        <v>357</v>
      </c>
      <c r="BO4" s="217" t="s">
        <v>57</v>
      </c>
      <c r="BP4" s="201" t="s">
        <v>681</v>
      </c>
      <c r="BQ4" s="52" t="s">
        <v>717</v>
      </c>
    </row>
    <row r="5" spans="1:69" ht="15.75">
      <c r="A5" s="207" t="s">
        <v>37</v>
      </c>
      <c r="B5" s="208" t="s">
        <v>711</v>
      </c>
      <c r="C5" s="202" t="s">
        <v>35</v>
      </c>
      <c r="D5" s="210" t="s">
        <v>182</v>
      </c>
      <c r="E5" s="24" t="s">
        <v>635</v>
      </c>
      <c r="F5" s="86">
        <v>57</v>
      </c>
      <c r="G5" s="80">
        <v>0</v>
      </c>
      <c r="H5" s="204"/>
      <c r="I5" s="204"/>
      <c r="J5" s="204"/>
      <c r="K5" s="204"/>
      <c r="L5" s="80">
        <v>0</v>
      </c>
      <c r="M5" s="203"/>
      <c r="N5" s="52">
        <v>0</v>
      </c>
      <c r="O5" s="204"/>
      <c r="P5" s="204"/>
      <c r="Q5" s="11">
        <v>6.0645085788999999</v>
      </c>
      <c r="R5" s="204"/>
      <c r="S5" s="204"/>
      <c r="T5" s="53">
        <v>9.5749999999999993</v>
      </c>
      <c r="U5" s="204"/>
      <c r="V5" s="204"/>
      <c r="W5" s="11">
        <v>6.0975262105262997</v>
      </c>
      <c r="X5" s="204"/>
      <c r="Y5" s="204"/>
      <c r="Z5" s="53">
        <v>9.5749999999999993</v>
      </c>
      <c r="AA5" s="204"/>
      <c r="AB5" s="204"/>
      <c r="AC5" s="204"/>
      <c r="AD5" s="204"/>
      <c r="AE5" s="204"/>
      <c r="AF5" s="9">
        <v>2.671101200083891</v>
      </c>
      <c r="AG5" s="9">
        <v>399</v>
      </c>
      <c r="AH5" s="9">
        <v>0.4748760211099804</v>
      </c>
      <c r="AI5" s="9">
        <v>149</v>
      </c>
      <c r="AJ5" s="9">
        <v>1.5939189189189189</v>
      </c>
      <c r="AK5" s="9" t="s">
        <v>248</v>
      </c>
      <c r="AL5" s="9">
        <v>0</v>
      </c>
      <c r="AM5" s="9"/>
      <c r="AN5" s="9"/>
      <c r="AO5" s="73">
        <v>93</v>
      </c>
      <c r="AP5" s="80">
        <v>2</v>
      </c>
      <c r="AQ5" s="80">
        <v>19</v>
      </c>
      <c r="AR5" s="224">
        <v>0</v>
      </c>
      <c r="AS5" s="224" t="s">
        <v>248</v>
      </c>
      <c r="AT5" s="11">
        <v>3739.835</v>
      </c>
      <c r="AU5" s="11">
        <v>646.24599999999998</v>
      </c>
      <c r="AV5" s="203">
        <v>0</v>
      </c>
      <c r="AW5" s="203">
        <v>0</v>
      </c>
      <c r="AX5" s="203" t="s">
        <v>248</v>
      </c>
      <c r="AY5" s="235" t="s">
        <v>248</v>
      </c>
      <c r="AZ5" s="138">
        <v>30273</v>
      </c>
      <c r="BA5" s="188" t="s">
        <v>248</v>
      </c>
      <c r="BB5" s="203" t="s">
        <v>248</v>
      </c>
      <c r="BC5" s="203" t="s">
        <v>248</v>
      </c>
      <c r="BD5" s="217" t="s">
        <v>61</v>
      </c>
      <c r="BE5" s="201" t="s">
        <v>62</v>
      </c>
      <c r="BF5" s="201" t="s">
        <v>63</v>
      </c>
      <c r="BG5" s="201" t="s">
        <v>196</v>
      </c>
      <c r="BH5" s="456" t="s">
        <v>510</v>
      </c>
      <c r="BI5" s="218" t="s">
        <v>68</v>
      </c>
      <c r="BJ5" s="370">
        <v>214</v>
      </c>
      <c r="BK5" s="370">
        <v>4</v>
      </c>
      <c r="BL5" s="219" t="s">
        <v>65</v>
      </c>
      <c r="BM5" s="52"/>
      <c r="BN5" s="218" t="s">
        <v>357</v>
      </c>
      <c r="BO5" s="217" t="s">
        <v>57</v>
      </c>
      <c r="BP5" s="201" t="s">
        <v>681</v>
      </c>
      <c r="BQ5" s="52" t="s">
        <v>717</v>
      </c>
    </row>
    <row r="6" spans="1:69" ht="15.75">
      <c r="A6" s="207" t="s">
        <v>37</v>
      </c>
      <c r="B6" s="208" t="s">
        <v>711</v>
      </c>
      <c r="C6" s="202" t="s">
        <v>35</v>
      </c>
      <c r="D6" s="210" t="s">
        <v>182</v>
      </c>
      <c r="E6" s="24" t="s">
        <v>587</v>
      </c>
      <c r="F6" s="86">
        <v>160</v>
      </c>
      <c r="G6" s="80">
        <v>1</v>
      </c>
      <c r="H6" s="204"/>
      <c r="I6" s="204"/>
      <c r="J6" s="204"/>
      <c r="K6" s="204"/>
      <c r="L6" s="80">
        <v>0</v>
      </c>
      <c r="M6" s="203"/>
      <c r="N6" s="52">
        <v>1</v>
      </c>
      <c r="O6" s="204"/>
      <c r="P6" s="204"/>
      <c r="Q6" s="11">
        <v>4.9277104717000002</v>
      </c>
      <c r="R6" s="204"/>
      <c r="S6" s="204"/>
      <c r="T6" s="53">
        <v>6.6312499999999979</v>
      </c>
      <c r="U6" s="204"/>
      <c r="V6" s="204"/>
      <c r="W6" s="11">
        <v>4.6703708490566003</v>
      </c>
      <c r="X6" s="204"/>
      <c r="Y6" s="204"/>
      <c r="Z6" s="53">
        <v>6.2562499999999979</v>
      </c>
      <c r="AA6" s="204"/>
      <c r="AB6" s="204"/>
      <c r="AC6" s="204"/>
      <c r="AD6" s="204"/>
      <c r="AE6" s="204"/>
      <c r="AF6" s="9">
        <v>3.7001365061995108</v>
      </c>
      <c r="AG6" s="9">
        <v>1099</v>
      </c>
      <c r="AH6" s="9">
        <v>0.42589390611675731</v>
      </c>
      <c r="AI6" s="9">
        <v>20</v>
      </c>
      <c r="AJ6" s="9">
        <v>2.7513636363636365</v>
      </c>
      <c r="AK6" s="9" t="s">
        <v>248</v>
      </c>
      <c r="AL6" s="9">
        <v>157</v>
      </c>
      <c r="AM6" s="9">
        <v>3.7001365061995108</v>
      </c>
      <c r="AN6" s="9">
        <v>3.7140902872777017</v>
      </c>
      <c r="AO6" s="73">
        <v>317</v>
      </c>
      <c r="AP6" s="80">
        <v>1</v>
      </c>
      <c r="AQ6" s="80">
        <v>0</v>
      </c>
      <c r="AR6" s="224">
        <v>0</v>
      </c>
      <c r="AS6" s="224" t="s">
        <v>248</v>
      </c>
      <c r="AT6" s="11">
        <v>11338.08</v>
      </c>
      <c r="AU6" s="11">
        <v>0</v>
      </c>
      <c r="AV6" s="203">
        <v>0</v>
      </c>
      <c r="AW6" s="203">
        <v>0</v>
      </c>
      <c r="AX6" s="203" t="s">
        <v>248</v>
      </c>
      <c r="AY6" s="235" t="s">
        <v>248</v>
      </c>
      <c r="AZ6" s="138">
        <v>73876</v>
      </c>
      <c r="BA6" s="188" t="s">
        <v>248</v>
      </c>
      <c r="BB6" s="203" t="s">
        <v>248</v>
      </c>
      <c r="BC6" s="203" t="s">
        <v>248</v>
      </c>
      <c r="BD6" s="217" t="s">
        <v>61</v>
      </c>
      <c r="BE6" s="201" t="s">
        <v>62</v>
      </c>
      <c r="BF6" s="201" t="s">
        <v>63</v>
      </c>
      <c r="BG6" s="201" t="s">
        <v>196</v>
      </c>
      <c r="BH6" s="456" t="s">
        <v>513</v>
      </c>
      <c r="BI6" s="218" t="s">
        <v>64</v>
      </c>
      <c r="BJ6" s="370">
        <v>214</v>
      </c>
      <c r="BK6" s="370">
        <v>1</v>
      </c>
      <c r="BL6" s="219" t="s">
        <v>65</v>
      </c>
      <c r="BM6" s="52"/>
      <c r="BN6" s="218" t="s">
        <v>357</v>
      </c>
      <c r="BO6" s="217" t="s">
        <v>55</v>
      </c>
      <c r="BP6" s="201" t="s">
        <v>684</v>
      </c>
      <c r="BQ6" s="52" t="s">
        <v>716</v>
      </c>
    </row>
    <row r="7" spans="1:69" ht="15.75">
      <c r="A7" s="207" t="s">
        <v>37</v>
      </c>
      <c r="B7" s="208" t="s">
        <v>711</v>
      </c>
      <c r="C7" s="202" t="s">
        <v>35</v>
      </c>
      <c r="D7" s="210" t="s">
        <v>182</v>
      </c>
      <c r="E7" s="24" t="s">
        <v>587</v>
      </c>
      <c r="F7" s="86">
        <v>159</v>
      </c>
      <c r="G7" s="80">
        <v>2</v>
      </c>
      <c r="H7" s="204"/>
      <c r="I7" s="204"/>
      <c r="J7" s="204"/>
      <c r="K7" s="204"/>
      <c r="L7" s="80">
        <v>0</v>
      </c>
      <c r="M7" s="203"/>
      <c r="N7" s="52">
        <v>2</v>
      </c>
      <c r="O7" s="204"/>
      <c r="P7" s="204"/>
      <c r="Q7" s="11">
        <v>5.7414774712999996</v>
      </c>
      <c r="R7" s="204"/>
      <c r="S7" s="204"/>
      <c r="T7" s="53">
        <v>9.2875000000000014</v>
      </c>
      <c r="U7" s="204"/>
      <c r="V7" s="204"/>
      <c r="W7" s="11">
        <v>5.7892736878979996</v>
      </c>
      <c r="X7" s="204"/>
      <c r="Y7" s="204"/>
      <c r="Z7" s="53">
        <v>9.2875000000000014</v>
      </c>
      <c r="AA7" s="204"/>
      <c r="AB7" s="204"/>
      <c r="AC7" s="204"/>
      <c r="AD7" s="204"/>
      <c r="AE7" s="204"/>
      <c r="AF7" s="9">
        <v>3.1636390205352534</v>
      </c>
      <c r="AG7" s="9">
        <v>1085</v>
      </c>
      <c r="AH7" s="9">
        <v>0.56266236246632195</v>
      </c>
      <c r="AI7" s="9">
        <v>139</v>
      </c>
      <c r="AJ7" s="9">
        <v>2.1132352941176471</v>
      </c>
      <c r="AK7" s="9" t="s">
        <v>248</v>
      </c>
      <c r="AL7" s="9">
        <v>154</v>
      </c>
      <c r="AM7" s="9">
        <v>3.1659462002964758</v>
      </c>
      <c r="AN7" s="9">
        <v>3.2</v>
      </c>
      <c r="AO7" s="73">
        <v>314</v>
      </c>
      <c r="AP7" s="80">
        <v>0</v>
      </c>
      <c r="AQ7" s="80">
        <v>0</v>
      </c>
      <c r="AR7" s="224">
        <v>0</v>
      </c>
      <c r="AS7" s="224" t="s">
        <v>248</v>
      </c>
      <c r="AT7" s="11">
        <v>11192.661</v>
      </c>
      <c r="AU7" s="11">
        <v>0</v>
      </c>
      <c r="AV7" s="203">
        <v>0</v>
      </c>
      <c r="AW7" s="203">
        <v>0</v>
      </c>
      <c r="AX7" s="203" t="s">
        <v>248</v>
      </c>
      <c r="AY7" s="235" t="s">
        <v>248</v>
      </c>
      <c r="AZ7" s="138">
        <v>73876</v>
      </c>
      <c r="BA7" s="188" t="s">
        <v>248</v>
      </c>
      <c r="BB7" s="203" t="s">
        <v>248</v>
      </c>
      <c r="BC7" s="203" t="s">
        <v>248</v>
      </c>
      <c r="BD7" s="217" t="s">
        <v>61</v>
      </c>
      <c r="BE7" s="201" t="s">
        <v>62</v>
      </c>
      <c r="BF7" s="201" t="s">
        <v>63</v>
      </c>
      <c r="BG7" s="201" t="s">
        <v>196</v>
      </c>
      <c r="BH7" s="456" t="s">
        <v>513</v>
      </c>
      <c r="BI7" s="218" t="s">
        <v>66</v>
      </c>
      <c r="BJ7" s="370">
        <v>214</v>
      </c>
      <c r="BK7" s="370">
        <v>7</v>
      </c>
      <c r="BL7" s="219" t="s">
        <v>65</v>
      </c>
      <c r="BM7" s="52"/>
      <c r="BN7" s="218" t="s">
        <v>357</v>
      </c>
      <c r="BO7" s="217" t="s">
        <v>55</v>
      </c>
      <c r="BP7" s="201" t="s">
        <v>684</v>
      </c>
      <c r="BQ7" s="52" t="s">
        <v>716</v>
      </c>
    </row>
    <row r="8" spans="1:69" ht="15.75">
      <c r="A8" s="207" t="s">
        <v>37</v>
      </c>
      <c r="B8" s="208" t="s">
        <v>711</v>
      </c>
      <c r="C8" s="202" t="s">
        <v>35</v>
      </c>
      <c r="D8" s="210" t="s">
        <v>182</v>
      </c>
      <c r="E8" s="24" t="s">
        <v>587</v>
      </c>
      <c r="F8" s="86">
        <v>161</v>
      </c>
      <c r="G8" s="80">
        <v>3</v>
      </c>
      <c r="H8" s="204"/>
      <c r="I8" s="204"/>
      <c r="J8" s="204"/>
      <c r="K8" s="204"/>
      <c r="L8" s="80">
        <v>0</v>
      </c>
      <c r="M8" s="203"/>
      <c r="N8" s="52">
        <v>0</v>
      </c>
      <c r="O8" s="204"/>
      <c r="P8" s="204"/>
      <c r="Q8" s="11">
        <v>5.2730631456000001</v>
      </c>
      <c r="R8" s="204"/>
      <c r="S8" s="204"/>
      <c r="T8" s="53">
        <v>8.5249999999999986</v>
      </c>
      <c r="U8" s="204"/>
      <c r="V8" s="204"/>
      <c r="W8" s="11">
        <v>4.6090568227848001</v>
      </c>
      <c r="X8" s="204"/>
      <c r="Y8" s="204"/>
      <c r="Z8" s="53">
        <v>8.3874999999999993</v>
      </c>
      <c r="AA8" s="204"/>
      <c r="AB8" s="204"/>
      <c r="AC8" s="204"/>
      <c r="AD8" s="204"/>
      <c r="AE8" s="204"/>
      <c r="AF8" s="9">
        <v>3.558166675347747</v>
      </c>
      <c r="AG8" s="9">
        <v>1105</v>
      </c>
      <c r="AH8" s="9">
        <v>0.45282257215663158</v>
      </c>
      <c r="AI8" s="9">
        <v>38</v>
      </c>
      <c r="AJ8" s="9">
        <v>2.58373786407767</v>
      </c>
      <c r="AK8" s="9" t="s">
        <v>248</v>
      </c>
      <c r="AL8" s="9">
        <v>155</v>
      </c>
      <c r="AM8" s="9">
        <v>3.5789569981087181</v>
      </c>
      <c r="AN8" s="9">
        <v>3.644318181818182</v>
      </c>
      <c r="AO8" s="73">
        <v>313</v>
      </c>
      <c r="AP8" s="80">
        <v>0</v>
      </c>
      <c r="AQ8" s="80">
        <v>3</v>
      </c>
      <c r="AR8" s="224">
        <v>0</v>
      </c>
      <c r="AS8" s="224" t="s">
        <v>248</v>
      </c>
      <c r="AT8" s="11">
        <v>11214.609</v>
      </c>
      <c r="AU8" s="11">
        <v>79.114000000000004</v>
      </c>
      <c r="AV8" s="203">
        <v>0</v>
      </c>
      <c r="AW8" s="203">
        <v>0</v>
      </c>
      <c r="AX8" s="203" t="s">
        <v>248</v>
      </c>
      <c r="AY8" s="235" t="s">
        <v>248</v>
      </c>
      <c r="AZ8" s="138">
        <v>73876</v>
      </c>
      <c r="BA8" s="188" t="s">
        <v>248</v>
      </c>
      <c r="BB8" s="203" t="s">
        <v>248</v>
      </c>
      <c r="BC8" s="203" t="s">
        <v>248</v>
      </c>
      <c r="BD8" s="217" t="s">
        <v>61</v>
      </c>
      <c r="BE8" s="201" t="s">
        <v>62</v>
      </c>
      <c r="BF8" s="201" t="s">
        <v>63</v>
      </c>
      <c r="BG8" s="201" t="s">
        <v>196</v>
      </c>
      <c r="BH8" s="456" t="s">
        <v>513</v>
      </c>
      <c r="BI8" s="218" t="s">
        <v>67</v>
      </c>
      <c r="BJ8" s="370">
        <v>214</v>
      </c>
      <c r="BK8" s="370">
        <v>3</v>
      </c>
      <c r="BL8" s="219" t="s">
        <v>65</v>
      </c>
      <c r="BM8" s="52"/>
      <c r="BN8" s="218" t="s">
        <v>357</v>
      </c>
      <c r="BO8" s="217" t="s">
        <v>55</v>
      </c>
      <c r="BP8" s="201" t="s">
        <v>684</v>
      </c>
      <c r="BQ8" s="52" t="s">
        <v>716</v>
      </c>
    </row>
    <row r="9" spans="1:69" ht="15.75">
      <c r="A9" s="207" t="s">
        <v>37</v>
      </c>
      <c r="B9" s="208" t="s">
        <v>711</v>
      </c>
      <c r="C9" s="202" t="s">
        <v>35</v>
      </c>
      <c r="D9" s="210" t="s">
        <v>182</v>
      </c>
      <c r="E9" s="24" t="s">
        <v>587</v>
      </c>
      <c r="F9" s="86">
        <v>157</v>
      </c>
      <c r="G9" s="80">
        <v>5</v>
      </c>
      <c r="H9" s="204"/>
      <c r="I9" s="204"/>
      <c r="J9" s="204"/>
      <c r="K9" s="204"/>
      <c r="L9" s="80">
        <v>1</v>
      </c>
      <c r="M9" s="203"/>
      <c r="N9" s="52">
        <v>0</v>
      </c>
      <c r="O9" s="204"/>
      <c r="P9" s="204"/>
      <c r="Q9" s="11">
        <v>5.8729203641999996</v>
      </c>
      <c r="R9" s="204"/>
      <c r="S9" s="204"/>
      <c r="T9" s="53">
        <v>8.0562499999999986</v>
      </c>
      <c r="U9" s="204"/>
      <c r="V9" s="204"/>
      <c r="W9" s="11">
        <v>5.8322316953642002</v>
      </c>
      <c r="X9" s="204"/>
      <c r="Y9" s="204"/>
      <c r="Z9" s="53">
        <v>7.9449999999999985</v>
      </c>
      <c r="AA9" s="204"/>
      <c r="AB9" s="204"/>
      <c r="AC9" s="204"/>
      <c r="AD9" s="204"/>
      <c r="AE9" s="204"/>
      <c r="AF9" s="9">
        <v>2.6150562202449512</v>
      </c>
      <c r="AG9" s="9">
        <v>1007</v>
      </c>
      <c r="AH9" s="9">
        <v>0.35956462685003349</v>
      </c>
      <c r="AI9" s="9">
        <v>345</v>
      </c>
      <c r="AJ9" s="9">
        <v>1.9403846153846154</v>
      </c>
      <c r="AK9" s="9" t="s">
        <v>248</v>
      </c>
      <c r="AL9" s="9">
        <v>0</v>
      </c>
      <c r="AM9" s="9"/>
      <c r="AN9" s="9"/>
      <c r="AO9" s="73">
        <v>304</v>
      </c>
      <c r="AP9" s="80">
        <v>0</v>
      </c>
      <c r="AQ9" s="80">
        <v>0</v>
      </c>
      <c r="AR9" s="224">
        <v>0</v>
      </c>
      <c r="AS9" s="224" t="s">
        <v>248</v>
      </c>
      <c r="AT9" s="11">
        <v>10823.761</v>
      </c>
      <c r="AU9" s="11">
        <v>0</v>
      </c>
      <c r="AV9" s="203">
        <v>0</v>
      </c>
      <c r="AW9" s="203">
        <v>0</v>
      </c>
      <c r="AX9" s="203" t="s">
        <v>248</v>
      </c>
      <c r="AY9" s="235" t="s">
        <v>248</v>
      </c>
      <c r="AZ9" s="138">
        <v>73876</v>
      </c>
      <c r="BA9" s="188" t="s">
        <v>248</v>
      </c>
      <c r="BB9" s="203" t="s">
        <v>248</v>
      </c>
      <c r="BC9" s="203" t="s">
        <v>248</v>
      </c>
      <c r="BD9" s="217" t="s">
        <v>61</v>
      </c>
      <c r="BE9" s="201" t="s">
        <v>62</v>
      </c>
      <c r="BF9" s="201" t="s">
        <v>63</v>
      </c>
      <c r="BG9" s="201" t="s">
        <v>196</v>
      </c>
      <c r="BH9" s="456" t="s">
        <v>513</v>
      </c>
      <c r="BI9" s="218" t="s">
        <v>68</v>
      </c>
      <c r="BJ9" s="370">
        <v>214</v>
      </c>
      <c r="BK9" s="370">
        <v>4</v>
      </c>
      <c r="BL9" s="219" t="s">
        <v>65</v>
      </c>
      <c r="BM9" s="52"/>
      <c r="BN9" s="218" t="s">
        <v>357</v>
      </c>
      <c r="BO9" s="217" t="s">
        <v>55</v>
      </c>
      <c r="BP9" s="201" t="s">
        <v>684</v>
      </c>
      <c r="BQ9" s="52" t="s">
        <v>716</v>
      </c>
    </row>
    <row r="10" spans="1:69" ht="15.75">
      <c r="A10" s="207" t="s">
        <v>37</v>
      </c>
      <c r="B10" s="208" t="s">
        <v>711</v>
      </c>
      <c r="C10" s="202" t="s">
        <v>35</v>
      </c>
      <c r="D10" s="210" t="s">
        <v>182</v>
      </c>
      <c r="E10" s="24" t="s">
        <v>564</v>
      </c>
      <c r="F10" s="86">
        <v>309</v>
      </c>
      <c r="G10" s="80">
        <v>1</v>
      </c>
      <c r="H10" s="204"/>
      <c r="I10" s="204"/>
      <c r="J10" s="204"/>
      <c r="K10" s="204"/>
      <c r="L10" s="80">
        <v>0</v>
      </c>
      <c r="M10" s="203"/>
      <c r="N10" s="52">
        <v>0</v>
      </c>
      <c r="O10" s="204"/>
      <c r="P10" s="204"/>
      <c r="Q10" s="11">
        <v>4.7771297304999996</v>
      </c>
      <c r="R10" s="204"/>
      <c r="S10" s="204"/>
      <c r="T10" s="53">
        <v>6.6999999999999984</v>
      </c>
      <c r="U10" s="204"/>
      <c r="V10" s="204"/>
      <c r="W10" s="11">
        <v>4.5316524707791999</v>
      </c>
      <c r="X10" s="204"/>
      <c r="Y10" s="204"/>
      <c r="Z10" s="53">
        <v>6.5999999999999988</v>
      </c>
      <c r="AA10" s="204"/>
      <c r="AB10" s="204"/>
      <c r="AC10" s="204"/>
      <c r="AD10" s="204"/>
      <c r="AE10" s="204"/>
      <c r="AF10" s="9">
        <v>3.7153710766603858</v>
      </c>
      <c r="AG10" s="9">
        <v>2156</v>
      </c>
      <c r="AH10" s="9">
        <v>0.37152324426053751</v>
      </c>
      <c r="AI10" s="9">
        <v>28</v>
      </c>
      <c r="AJ10" s="9">
        <v>2.8530973451327433</v>
      </c>
      <c r="AK10" s="9" t="s">
        <v>248</v>
      </c>
      <c r="AL10" s="9">
        <v>308</v>
      </c>
      <c r="AM10" s="9">
        <v>3.7153710766603858</v>
      </c>
      <c r="AN10" s="9">
        <v>3.7166778298727396</v>
      </c>
      <c r="AO10" s="73">
        <v>616</v>
      </c>
      <c r="AP10" s="80">
        <v>0</v>
      </c>
      <c r="AQ10" s="80">
        <v>0</v>
      </c>
      <c r="AR10" s="224">
        <v>0</v>
      </c>
      <c r="AS10" s="224" t="s">
        <v>248</v>
      </c>
      <c r="AT10" s="11">
        <v>22067.948</v>
      </c>
      <c r="AU10" s="11">
        <v>0</v>
      </c>
      <c r="AV10" s="203">
        <v>0</v>
      </c>
      <c r="AW10" s="203">
        <v>0</v>
      </c>
      <c r="AX10" s="203" t="s">
        <v>248</v>
      </c>
      <c r="AY10" s="235" t="s">
        <v>248</v>
      </c>
      <c r="AZ10" s="138">
        <v>204823</v>
      </c>
      <c r="BA10" s="188" t="s">
        <v>248</v>
      </c>
      <c r="BB10" s="203" t="s">
        <v>248</v>
      </c>
      <c r="BC10" s="203" t="s">
        <v>248</v>
      </c>
      <c r="BD10" s="217" t="s">
        <v>61</v>
      </c>
      <c r="BE10" s="201" t="s">
        <v>62</v>
      </c>
      <c r="BF10" s="201" t="s">
        <v>63</v>
      </c>
      <c r="BG10" s="201" t="s">
        <v>196</v>
      </c>
      <c r="BH10" s="218" t="s">
        <v>514</v>
      </c>
      <c r="BI10" s="218" t="s">
        <v>64</v>
      </c>
      <c r="BJ10" s="370">
        <v>214</v>
      </c>
      <c r="BK10" s="370">
        <v>1</v>
      </c>
      <c r="BL10" s="219" t="s">
        <v>65</v>
      </c>
      <c r="BM10" s="52"/>
      <c r="BN10" s="218" t="s">
        <v>357</v>
      </c>
      <c r="BO10" s="217" t="s">
        <v>53</v>
      </c>
      <c r="BP10" s="201" t="s">
        <v>704</v>
      </c>
      <c r="BQ10" s="52" t="s">
        <v>714</v>
      </c>
    </row>
    <row r="11" spans="1:69" ht="15.75">
      <c r="A11" s="207" t="s">
        <v>37</v>
      </c>
      <c r="B11" s="208" t="s">
        <v>711</v>
      </c>
      <c r="C11" s="202" t="s">
        <v>35</v>
      </c>
      <c r="D11" s="210" t="s">
        <v>182</v>
      </c>
      <c r="E11" s="24" t="s">
        <v>564</v>
      </c>
      <c r="F11" s="86">
        <v>306</v>
      </c>
      <c r="G11" s="80">
        <v>8</v>
      </c>
      <c r="H11" s="204"/>
      <c r="I11" s="204"/>
      <c r="J11" s="204"/>
      <c r="K11" s="204"/>
      <c r="L11" s="80">
        <v>0</v>
      </c>
      <c r="M11" s="203"/>
      <c r="N11" s="52">
        <v>1</v>
      </c>
      <c r="O11" s="204"/>
      <c r="P11" s="204"/>
      <c r="Q11" s="11">
        <v>5.6197750168000002</v>
      </c>
      <c r="R11" s="204"/>
      <c r="S11" s="204"/>
      <c r="T11" s="53">
        <v>11.51666666666666</v>
      </c>
      <c r="U11" s="204"/>
      <c r="V11" s="204"/>
      <c r="W11" s="11">
        <v>5.5697045738254998</v>
      </c>
      <c r="X11" s="204"/>
      <c r="Y11" s="204"/>
      <c r="Z11" s="53">
        <v>11.512499999999996</v>
      </c>
      <c r="AA11" s="204"/>
      <c r="AB11" s="204"/>
      <c r="AC11" s="204"/>
      <c r="AD11" s="204"/>
      <c r="AE11" s="204"/>
      <c r="AF11" s="9">
        <v>3.4438191497480704</v>
      </c>
      <c r="AG11" s="9">
        <v>2079</v>
      </c>
      <c r="AH11" s="9">
        <v>0.46711238251125853</v>
      </c>
      <c r="AI11" s="9">
        <v>82</v>
      </c>
      <c r="AJ11" s="9">
        <v>2.5351211072664359</v>
      </c>
      <c r="AK11" s="9" t="s">
        <v>248</v>
      </c>
      <c r="AL11" s="9">
        <v>297</v>
      </c>
      <c r="AM11" s="9">
        <v>3.4438191497480704</v>
      </c>
      <c r="AN11" s="9">
        <v>3.5406976744186047</v>
      </c>
      <c r="AO11" s="73">
        <v>596</v>
      </c>
      <c r="AP11" s="80">
        <v>0</v>
      </c>
      <c r="AQ11" s="80">
        <v>0</v>
      </c>
      <c r="AR11" s="224">
        <v>0</v>
      </c>
      <c r="AS11" s="224" t="s">
        <v>248</v>
      </c>
      <c r="AT11" s="11">
        <v>21282.257000000001</v>
      </c>
      <c r="AU11" s="11">
        <v>0</v>
      </c>
      <c r="AV11" s="203">
        <v>0</v>
      </c>
      <c r="AW11" s="203">
        <v>0</v>
      </c>
      <c r="AX11" s="203" t="s">
        <v>248</v>
      </c>
      <c r="AY11" s="235" t="s">
        <v>248</v>
      </c>
      <c r="AZ11" s="138">
        <v>204823</v>
      </c>
      <c r="BA11" s="188" t="s">
        <v>248</v>
      </c>
      <c r="BB11" s="203" t="s">
        <v>248</v>
      </c>
      <c r="BC11" s="203" t="s">
        <v>248</v>
      </c>
      <c r="BD11" s="217" t="s">
        <v>61</v>
      </c>
      <c r="BE11" s="201" t="s">
        <v>62</v>
      </c>
      <c r="BF11" s="201" t="s">
        <v>63</v>
      </c>
      <c r="BG11" s="201" t="s">
        <v>196</v>
      </c>
      <c r="BH11" s="218" t="s">
        <v>514</v>
      </c>
      <c r="BI11" s="218" t="s">
        <v>66</v>
      </c>
      <c r="BJ11" s="370">
        <v>214</v>
      </c>
      <c r="BK11" s="370">
        <v>7</v>
      </c>
      <c r="BL11" s="219" t="s">
        <v>65</v>
      </c>
      <c r="BM11" s="52"/>
      <c r="BN11" s="218" t="s">
        <v>357</v>
      </c>
      <c r="BO11" s="217" t="s">
        <v>53</v>
      </c>
      <c r="BP11" s="201" t="s">
        <v>704</v>
      </c>
      <c r="BQ11" s="52" t="s">
        <v>714</v>
      </c>
    </row>
    <row r="12" spans="1:69" ht="15.75">
      <c r="A12" s="207" t="s">
        <v>37</v>
      </c>
      <c r="B12" s="208" t="s">
        <v>711</v>
      </c>
      <c r="C12" s="202" t="s">
        <v>35</v>
      </c>
      <c r="D12" s="210" t="s">
        <v>182</v>
      </c>
      <c r="E12" s="24" t="s">
        <v>564</v>
      </c>
      <c r="F12" s="86">
        <v>307</v>
      </c>
      <c r="G12" s="80">
        <v>6</v>
      </c>
      <c r="H12" s="204"/>
      <c r="I12" s="204"/>
      <c r="J12" s="204"/>
      <c r="K12" s="204"/>
      <c r="L12" s="80">
        <v>0</v>
      </c>
      <c r="M12" s="203"/>
      <c r="N12" s="52">
        <v>0</v>
      </c>
      <c r="O12" s="204"/>
      <c r="P12" s="204"/>
      <c r="Q12" s="11">
        <v>5.2183819070000004</v>
      </c>
      <c r="R12" s="204"/>
      <c r="S12" s="204"/>
      <c r="T12" s="53">
        <v>7.7437499999999986</v>
      </c>
      <c r="U12" s="204"/>
      <c r="V12" s="204"/>
      <c r="W12" s="11">
        <v>5.1357041561461001</v>
      </c>
      <c r="X12" s="204"/>
      <c r="Y12" s="204"/>
      <c r="Z12" s="53">
        <v>7.7437499999999986</v>
      </c>
      <c r="AA12" s="204"/>
      <c r="AB12" s="204"/>
      <c r="AC12" s="204"/>
      <c r="AD12" s="204"/>
      <c r="AE12" s="204"/>
      <c r="AF12" s="9">
        <v>3.6680588628875728</v>
      </c>
      <c r="AG12" s="9">
        <v>2107</v>
      </c>
      <c r="AH12" s="9">
        <v>0.35057246330279629</v>
      </c>
      <c r="AI12" s="9">
        <v>18</v>
      </c>
      <c r="AJ12" s="9">
        <v>2.9747282608695653</v>
      </c>
      <c r="AK12" s="9" t="s">
        <v>248</v>
      </c>
      <c r="AL12" s="9">
        <v>300</v>
      </c>
      <c r="AM12" s="9">
        <v>3.6730857254777622</v>
      </c>
      <c r="AN12" s="9">
        <v>3.6945035460992908</v>
      </c>
      <c r="AO12" s="73">
        <v>601</v>
      </c>
      <c r="AP12" s="80">
        <v>0</v>
      </c>
      <c r="AQ12" s="80">
        <v>1</v>
      </c>
      <c r="AR12" s="224">
        <v>0</v>
      </c>
      <c r="AS12" s="224" t="s">
        <v>248</v>
      </c>
      <c r="AT12" s="11">
        <v>21480.370999999999</v>
      </c>
      <c r="AU12" s="11">
        <v>0</v>
      </c>
      <c r="AV12" s="203">
        <v>0</v>
      </c>
      <c r="AW12" s="203">
        <v>0</v>
      </c>
      <c r="AX12" s="203" t="s">
        <v>248</v>
      </c>
      <c r="AY12" s="235" t="s">
        <v>248</v>
      </c>
      <c r="AZ12" s="138">
        <v>204823</v>
      </c>
      <c r="BA12" s="188" t="s">
        <v>248</v>
      </c>
      <c r="BB12" s="203" t="s">
        <v>248</v>
      </c>
      <c r="BC12" s="203" t="s">
        <v>248</v>
      </c>
      <c r="BD12" s="217" t="s">
        <v>61</v>
      </c>
      <c r="BE12" s="201" t="s">
        <v>62</v>
      </c>
      <c r="BF12" s="201" t="s">
        <v>63</v>
      </c>
      <c r="BG12" s="201" t="s">
        <v>196</v>
      </c>
      <c r="BH12" s="218" t="s">
        <v>514</v>
      </c>
      <c r="BI12" s="218" t="s">
        <v>67</v>
      </c>
      <c r="BJ12" s="370">
        <v>214</v>
      </c>
      <c r="BK12" s="370">
        <v>3</v>
      </c>
      <c r="BL12" s="219" t="s">
        <v>65</v>
      </c>
      <c r="BM12" s="52"/>
      <c r="BN12" s="218" t="s">
        <v>357</v>
      </c>
      <c r="BO12" s="217" t="s">
        <v>53</v>
      </c>
      <c r="BP12" s="201" t="s">
        <v>704</v>
      </c>
      <c r="BQ12" s="52" t="s">
        <v>714</v>
      </c>
    </row>
    <row r="13" spans="1:69" ht="15.75">
      <c r="A13" s="207" t="s">
        <v>37</v>
      </c>
      <c r="B13" s="208" t="s">
        <v>711</v>
      </c>
      <c r="C13" s="202" t="s">
        <v>35</v>
      </c>
      <c r="D13" s="210" t="s">
        <v>182</v>
      </c>
      <c r="E13" s="24" t="s">
        <v>564</v>
      </c>
      <c r="F13" s="86">
        <v>309</v>
      </c>
      <c r="G13" s="80">
        <v>11</v>
      </c>
      <c r="H13" s="204"/>
      <c r="I13" s="204"/>
      <c r="J13" s="204"/>
      <c r="K13" s="204"/>
      <c r="L13" s="80">
        <v>5</v>
      </c>
      <c r="M13" s="203"/>
      <c r="N13" s="52">
        <v>0</v>
      </c>
      <c r="O13" s="204"/>
      <c r="P13" s="204"/>
      <c r="Q13" s="11">
        <v>6.1346551809000003</v>
      </c>
      <c r="R13" s="204"/>
      <c r="S13" s="204"/>
      <c r="T13" s="53">
        <v>9.7349999999999959</v>
      </c>
      <c r="U13" s="204"/>
      <c r="V13" s="204"/>
      <c r="W13" s="11">
        <v>6.0984469761091997</v>
      </c>
      <c r="X13" s="204"/>
      <c r="Y13" s="204"/>
      <c r="Z13" s="53">
        <v>9.7349999999999959</v>
      </c>
      <c r="AA13" s="204"/>
      <c r="AB13" s="204"/>
      <c r="AC13" s="204"/>
      <c r="AD13" s="204"/>
      <c r="AE13" s="204"/>
      <c r="AF13" s="9">
        <v>2.7738947387924764</v>
      </c>
      <c r="AG13" s="9">
        <v>1995</v>
      </c>
      <c r="AH13" s="9">
        <v>0.40513113775299864</v>
      </c>
      <c r="AI13" s="9">
        <v>427</v>
      </c>
      <c r="AJ13" s="9">
        <v>2.0364158163265307</v>
      </c>
      <c r="AK13" s="9" t="s">
        <v>248</v>
      </c>
      <c r="AL13" s="9">
        <v>0</v>
      </c>
      <c r="AM13" s="9"/>
      <c r="AN13" s="9"/>
      <c r="AO13" s="73">
        <v>595</v>
      </c>
      <c r="AP13" s="80">
        <v>1</v>
      </c>
      <c r="AQ13" s="80">
        <v>0</v>
      </c>
      <c r="AR13" s="224">
        <v>0</v>
      </c>
      <c r="AS13" s="224" t="s">
        <v>248</v>
      </c>
      <c r="AT13" s="11">
        <v>21133.957999999999</v>
      </c>
      <c r="AU13" s="11">
        <v>71.426000000000002</v>
      </c>
      <c r="AV13" s="203">
        <v>0</v>
      </c>
      <c r="AW13" s="203">
        <v>0</v>
      </c>
      <c r="AX13" s="203" t="s">
        <v>248</v>
      </c>
      <c r="AY13" s="235" t="s">
        <v>248</v>
      </c>
      <c r="AZ13" s="138">
        <v>204823</v>
      </c>
      <c r="BA13" s="188" t="s">
        <v>248</v>
      </c>
      <c r="BB13" s="203" t="s">
        <v>248</v>
      </c>
      <c r="BC13" s="203" t="s">
        <v>248</v>
      </c>
      <c r="BD13" s="217" t="s">
        <v>61</v>
      </c>
      <c r="BE13" s="201" t="s">
        <v>62</v>
      </c>
      <c r="BF13" s="201" t="s">
        <v>63</v>
      </c>
      <c r="BG13" s="201" t="s">
        <v>196</v>
      </c>
      <c r="BH13" s="218" t="s">
        <v>514</v>
      </c>
      <c r="BI13" s="218" t="s">
        <v>68</v>
      </c>
      <c r="BJ13" s="370">
        <v>214</v>
      </c>
      <c r="BK13" s="370">
        <v>4</v>
      </c>
      <c r="BL13" s="219" t="s">
        <v>65</v>
      </c>
      <c r="BM13" s="52"/>
      <c r="BN13" s="218" t="s">
        <v>357</v>
      </c>
      <c r="BO13" s="217" t="s">
        <v>53</v>
      </c>
      <c r="BP13" s="201" t="s">
        <v>704</v>
      </c>
      <c r="BQ13" s="52" t="s">
        <v>714</v>
      </c>
    </row>
    <row r="14" spans="1:69" ht="15.75">
      <c r="A14" s="207" t="s">
        <v>37</v>
      </c>
      <c r="B14" s="208" t="s">
        <v>711</v>
      </c>
      <c r="C14" s="202" t="s">
        <v>35</v>
      </c>
      <c r="D14" s="210" t="s">
        <v>182</v>
      </c>
      <c r="E14" s="24" t="s">
        <v>649</v>
      </c>
      <c r="F14" s="86">
        <v>94</v>
      </c>
      <c r="G14" s="80">
        <v>2</v>
      </c>
      <c r="H14" s="204"/>
      <c r="I14" s="204"/>
      <c r="J14" s="204"/>
      <c r="K14" s="204"/>
      <c r="L14" s="80">
        <v>1</v>
      </c>
      <c r="M14" s="203"/>
      <c r="N14" s="52">
        <v>0</v>
      </c>
      <c r="O14" s="204"/>
      <c r="P14" s="204"/>
      <c r="Q14" s="11">
        <v>4.9446702197999999</v>
      </c>
      <c r="R14" s="204"/>
      <c r="S14" s="204"/>
      <c r="T14" s="53">
        <v>6.5562500000000004</v>
      </c>
      <c r="U14" s="204"/>
      <c r="V14" s="204"/>
      <c r="W14" s="11">
        <v>4.6259338901097999</v>
      </c>
      <c r="X14" s="204"/>
      <c r="Y14" s="204"/>
      <c r="Z14" s="53">
        <v>6.0750000000000002</v>
      </c>
      <c r="AA14" s="204"/>
      <c r="AB14" s="204"/>
      <c r="AC14" s="204"/>
      <c r="AD14" s="204"/>
      <c r="AE14" s="204"/>
      <c r="AF14" s="9">
        <v>3.5622127300341799</v>
      </c>
      <c r="AG14" s="9">
        <v>633</v>
      </c>
      <c r="AH14" s="9">
        <v>0.51196954938138439</v>
      </c>
      <c r="AI14" s="9">
        <v>26</v>
      </c>
      <c r="AJ14" s="9">
        <v>2.5340909090909092</v>
      </c>
      <c r="AK14" s="9" t="s">
        <v>248</v>
      </c>
      <c r="AL14" s="9">
        <v>72</v>
      </c>
      <c r="AM14" s="9">
        <v>3.6866309701923337</v>
      </c>
      <c r="AN14" s="9">
        <v>3.7045454545454546</v>
      </c>
      <c r="AO14" s="73">
        <v>183</v>
      </c>
      <c r="AP14" s="80">
        <v>0</v>
      </c>
      <c r="AQ14" s="80">
        <v>1</v>
      </c>
      <c r="AR14" s="224">
        <v>0</v>
      </c>
      <c r="AS14" s="224" t="s">
        <v>248</v>
      </c>
      <c r="AT14" s="11">
        <v>6463.22</v>
      </c>
      <c r="AU14" s="11">
        <v>75.215999999999994</v>
      </c>
      <c r="AV14" s="203">
        <v>0</v>
      </c>
      <c r="AW14" s="203">
        <v>0</v>
      </c>
      <c r="AX14" s="203" t="s">
        <v>248</v>
      </c>
      <c r="AY14" s="235" t="s">
        <v>248</v>
      </c>
      <c r="AZ14" s="138">
        <v>40695</v>
      </c>
      <c r="BA14" s="188" t="s">
        <v>248</v>
      </c>
      <c r="BB14" s="203" t="s">
        <v>248</v>
      </c>
      <c r="BC14" s="203" t="s">
        <v>248</v>
      </c>
      <c r="BD14" s="217" t="s">
        <v>61</v>
      </c>
      <c r="BE14" s="201" t="s">
        <v>62</v>
      </c>
      <c r="BF14" s="201" t="s">
        <v>63</v>
      </c>
      <c r="BG14" s="201" t="s">
        <v>196</v>
      </c>
      <c r="BH14" s="456" t="s">
        <v>712</v>
      </c>
      <c r="BI14" s="218" t="s">
        <v>64</v>
      </c>
      <c r="BJ14" s="370">
        <v>214</v>
      </c>
      <c r="BK14" s="370">
        <v>1</v>
      </c>
      <c r="BL14" s="219" t="s">
        <v>65</v>
      </c>
      <c r="BM14" s="52"/>
      <c r="BN14" s="218" t="s">
        <v>357</v>
      </c>
      <c r="BO14" s="217" t="s">
        <v>83</v>
      </c>
      <c r="BP14" s="201" t="s">
        <v>683</v>
      </c>
      <c r="BQ14" s="52" t="s">
        <v>717</v>
      </c>
    </row>
    <row r="15" spans="1:69" ht="15.75">
      <c r="A15" s="207" t="s">
        <v>37</v>
      </c>
      <c r="B15" s="208" t="s">
        <v>711</v>
      </c>
      <c r="C15" s="202" t="s">
        <v>35</v>
      </c>
      <c r="D15" s="210" t="s">
        <v>182</v>
      </c>
      <c r="E15" s="24" t="s">
        <v>649</v>
      </c>
      <c r="F15" s="86">
        <v>97</v>
      </c>
      <c r="G15" s="80">
        <v>1</v>
      </c>
      <c r="H15" s="204"/>
      <c r="I15" s="204"/>
      <c r="J15" s="204"/>
      <c r="K15" s="204"/>
      <c r="L15" s="80">
        <v>1</v>
      </c>
      <c r="M15" s="203"/>
      <c r="N15" s="52">
        <v>0</v>
      </c>
      <c r="O15" s="204"/>
      <c r="P15" s="204"/>
      <c r="Q15" s="11">
        <v>6.2304314842000004</v>
      </c>
      <c r="R15" s="204"/>
      <c r="S15" s="204"/>
      <c r="T15" s="53">
        <v>12.125</v>
      </c>
      <c r="U15" s="204"/>
      <c r="V15" s="204"/>
      <c r="W15" s="11">
        <v>6.3080735578946996</v>
      </c>
      <c r="X15" s="204"/>
      <c r="Y15" s="204"/>
      <c r="Z15" s="53">
        <v>12.125</v>
      </c>
      <c r="AA15" s="204"/>
      <c r="AB15" s="204"/>
      <c r="AC15" s="204"/>
      <c r="AD15" s="204"/>
      <c r="AE15" s="204"/>
      <c r="AF15" s="9">
        <v>3.0164511298774785</v>
      </c>
      <c r="AG15" s="9">
        <v>665</v>
      </c>
      <c r="AH15" s="9">
        <v>0.58782045168006236</v>
      </c>
      <c r="AI15" s="9">
        <v>127</v>
      </c>
      <c r="AJ15" s="9">
        <v>2.0167525773195876</v>
      </c>
      <c r="AK15" s="9" t="s">
        <v>248</v>
      </c>
      <c r="AL15" s="9">
        <v>95</v>
      </c>
      <c r="AM15" s="9">
        <v>3.0164511298774785</v>
      </c>
      <c r="AN15" s="9">
        <v>3.0155367231638417</v>
      </c>
      <c r="AO15" s="73">
        <v>192</v>
      </c>
      <c r="AP15" s="80">
        <v>0</v>
      </c>
      <c r="AQ15" s="80">
        <v>0</v>
      </c>
      <c r="AR15" s="224">
        <v>0</v>
      </c>
      <c r="AS15" s="224" t="s">
        <v>248</v>
      </c>
      <c r="AT15" s="11">
        <v>6867.6369999999997</v>
      </c>
      <c r="AU15" s="11">
        <v>0</v>
      </c>
      <c r="AV15" s="203">
        <v>0</v>
      </c>
      <c r="AW15" s="203">
        <v>0</v>
      </c>
      <c r="AX15" s="203" t="s">
        <v>248</v>
      </c>
      <c r="AY15" s="235" t="s">
        <v>248</v>
      </c>
      <c r="AZ15" s="138">
        <v>40695</v>
      </c>
      <c r="BA15" s="188" t="s">
        <v>248</v>
      </c>
      <c r="BB15" s="203" t="s">
        <v>248</v>
      </c>
      <c r="BC15" s="203" t="s">
        <v>248</v>
      </c>
      <c r="BD15" s="217" t="s">
        <v>61</v>
      </c>
      <c r="BE15" s="201" t="s">
        <v>62</v>
      </c>
      <c r="BF15" s="201" t="s">
        <v>63</v>
      </c>
      <c r="BG15" s="201" t="s">
        <v>196</v>
      </c>
      <c r="BH15" s="455" t="s">
        <v>712</v>
      </c>
      <c r="BI15" s="218" t="s">
        <v>66</v>
      </c>
      <c r="BJ15" s="370">
        <v>214</v>
      </c>
      <c r="BK15" s="370">
        <v>7</v>
      </c>
      <c r="BL15" s="219" t="s">
        <v>65</v>
      </c>
      <c r="BM15" s="52"/>
      <c r="BN15" s="218" t="s">
        <v>357</v>
      </c>
      <c r="BO15" s="217" t="s">
        <v>83</v>
      </c>
      <c r="BP15" s="201" t="s">
        <v>683</v>
      </c>
      <c r="BQ15" s="52" t="s">
        <v>717</v>
      </c>
    </row>
    <row r="16" spans="1:69" ht="15.75">
      <c r="A16" s="207" t="s">
        <v>37</v>
      </c>
      <c r="B16" s="208" t="s">
        <v>711</v>
      </c>
      <c r="C16" s="202" t="s">
        <v>35</v>
      </c>
      <c r="D16" s="210" t="s">
        <v>182</v>
      </c>
      <c r="E16" s="24" t="s">
        <v>649</v>
      </c>
      <c r="F16" s="86">
        <v>98</v>
      </c>
      <c r="G16" s="80">
        <v>1</v>
      </c>
      <c r="H16" s="204"/>
      <c r="I16" s="204"/>
      <c r="J16" s="204"/>
      <c r="K16" s="204"/>
      <c r="L16" s="80">
        <v>0</v>
      </c>
      <c r="M16" s="203"/>
      <c r="N16" s="52">
        <v>1</v>
      </c>
      <c r="O16" s="204"/>
      <c r="P16" s="204"/>
      <c r="Q16" s="11">
        <v>4.8768965361000003</v>
      </c>
      <c r="R16" s="204"/>
      <c r="S16" s="204"/>
      <c r="T16" s="53">
        <v>9.0749999999999957</v>
      </c>
      <c r="U16" s="204"/>
      <c r="V16" s="204"/>
      <c r="W16" s="11">
        <v>4.4095256185567004</v>
      </c>
      <c r="X16" s="204"/>
      <c r="Y16" s="204"/>
      <c r="Z16" s="53">
        <v>9.0749999999999957</v>
      </c>
      <c r="AA16" s="204"/>
      <c r="AB16" s="204"/>
      <c r="AC16" s="204"/>
      <c r="AD16" s="204"/>
      <c r="AE16" s="204"/>
      <c r="AF16" s="9">
        <v>3.5651644656163075</v>
      </c>
      <c r="AG16" s="9">
        <v>669</v>
      </c>
      <c r="AH16" s="9">
        <v>0.52650540012721891</v>
      </c>
      <c r="AI16" s="9">
        <v>33</v>
      </c>
      <c r="AJ16" s="9">
        <v>2.399</v>
      </c>
      <c r="AK16" s="9" t="s">
        <v>248</v>
      </c>
      <c r="AL16" s="9">
        <v>91</v>
      </c>
      <c r="AM16" s="9">
        <v>3.6044191603009326</v>
      </c>
      <c r="AN16" s="9">
        <v>3.6796511627906976</v>
      </c>
      <c r="AO16" s="73">
        <v>185</v>
      </c>
      <c r="AP16" s="80">
        <v>1</v>
      </c>
      <c r="AQ16" s="80">
        <v>8</v>
      </c>
      <c r="AR16" s="224">
        <v>0</v>
      </c>
      <c r="AS16" s="224" t="s">
        <v>248</v>
      </c>
      <c r="AT16" s="11">
        <v>6689.57</v>
      </c>
      <c r="AU16" s="11">
        <v>233.83500000000001</v>
      </c>
      <c r="AV16" s="203">
        <v>0</v>
      </c>
      <c r="AW16" s="203">
        <v>0</v>
      </c>
      <c r="AX16" s="203" t="s">
        <v>248</v>
      </c>
      <c r="AY16" s="235" t="s">
        <v>248</v>
      </c>
      <c r="AZ16" s="138">
        <v>40695</v>
      </c>
      <c r="BA16" s="188" t="s">
        <v>248</v>
      </c>
      <c r="BB16" s="203" t="s">
        <v>248</v>
      </c>
      <c r="BC16" s="203" t="s">
        <v>248</v>
      </c>
      <c r="BD16" s="217" t="s">
        <v>61</v>
      </c>
      <c r="BE16" s="201" t="s">
        <v>62</v>
      </c>
      <c r="BF16" s="201" t="s">
        <v>63</v>
      </c>
      <c r="BG16" s="201" t="s">
        <v>196</v>
      </c>
      <c r="BH16" s="456" t="s">
        <v>712</v>
      </c>
      <c r="BI16" s="218" t="s">
        <v>67</v>
      </c>
      <c r="BJ16" s="370">
        <v>214</v>
      </c>
      <c r="BK16" s="370">
        <v>3</v>
      </c>
      <c r="BL16" s="219" t="s">
        <v>65</v>
      </c>
      <c r="BM16" s="52"/>
      <c r="BN16" s="218" t="s">
        <v>357</v>
      </c>
      <c r="BO16" s="217" t="s">
        <v>83</v>
      </c>
      <c r="BP16" s="201" t="s">
        <v>683</v>
      </c>
      <c r="BQ16" s="52" t="s">
        <v>717</v>
      </c>
    </row>
    <row r="17" spans="1:69" ht="15.75">
      <c r="A17" s="207" t="s">
        <v>37</v>
      </c>
      <c r="B17" s="208" t="s">
        <v>711</v>
      </c>
      <c r="C17" s="202" t="s">
        <v>35</v>
      </c>
      <c r="D17" s="210" t="s">
        <v>182</v>
      </c>
      <c r="E17" s="24" t="s">
        <v>649</v>
      </c>
      <c r="F17" s="86">
        <v>97</v>
      </c>
      <c r="G17" s="80">
        <v>2</v>
      </c>
      <c r="H17" s="204"/>
      <c r="I17" s="204"/>
      <c r="J17" s="204"/>
      <c r="K17" s="204"/>
      <c r="L17" s="80">
        <v>1</v>
      </c>
      <c r="M17" s="203"/>
      <c r="N17" s="52">
        <v>0</v>
      </c>
      <c r="O17" s="204"/>
      <c r="P17" s="204"/>
      <c r="Q17" s="11">
        <v>6.1234570851000001</v>
      </c>
      <c r="R17" s="204"/>
      <c r="S17" s="204"/>
      <c r="T17" s="53">
        <v>8.43</v>
      </c>
      <c r="U17" s="204"/>
      <c r="V17" s="204"/>
      <c r="W17" s="11">
        <v>6.1240634468085</v>
      </c>
      <c r="X17" s="204"/>
      <c r="Y17" s="204"/>
      <c r="Z17" s="53">
        <v>8.43</v>
      </c>
      <c r="AA17" s="204"/>
      <c r="AB17" s="204"/>
      <c r="AC17" s="204"/>
      <c r="AD17" s="204"/>
      <c r="AE17" s="204"/>
      <c r="AF17" s="9">
        <v>2.621067125702889</v>
      </c>
      <c r="AG17" s="9">
        <v>581</v>
      </c>
      <c r="AH17" s="9">
        <v>0.44688968473815927</v>
      </c>
      <c r="AI17" s="9">
        <v>193</v>
      </c>
      <c r="AJ17" s="9">
        <v>1.6659722222222222</v>
      </c>
      <c r="AK17" s="9" t="s">
        <v>248</v>
      </c>
      <c r="AL17" s="9">
        <v>0</v>
      </c>
      <c r="AM17" s="9"/>
      <c r="AN17" s="9"/>
      <c r="AO17" s="73">
        <v>190</v>
      </c>
      <c r="AP17" s="80">
        <v>0</v>
      </c>
      <c r="AQ17" s="80">
        <v>0</v>
      </c>
      <c r="AR17" s="224">
        <v>0</v>
      </c>
      <c r="AS17" s="224" t="s">
        <v>248</v>
      </c>
      <c r="AT17" s="11">
        <v>6738.6379999999999</v>
      </c>
      <c r="AU17" s="11">
        <v>0</v>
      </c>
      <c r="AV17" s="203">
        <v>0</v>
      </c>
      <c r="AW17" s="203">
        <v>0</v>
      </c>
      <c r="AX17" s="203" t="s">
        <v>248</v>
      </c>
      <c r="AY17" s="235" t="s">
        <v>248</v>
      </c>
      <c r="AZ17" s="138">
        <v>40695</v>
      </c>
      <c r="BA17" s="188" t="s">
        <v>248</v>
      </c>
      <c r="BB17" s="203" t="s">
        <v>248</v>
      </c>
      <c r="BC17" s="203" t="s">
        <v>248</v>
      </c>
      <c r="BD17" s="217" t="s">
        <v>61</v>
      </c>
      <c r="BE17" s="201" t="s">
        <v>62</v>
      </c>
      <c r="BF17" s="201" t="s">
        <v>63</v>
      </c>
      <c r="BG17" s="201" t="s">
        <v>196</v>
      </c>
      <c r="BH17" s="456" t="s">
        <v>712</v>
      </c>
      <c r="BI17" s="218" t="s">
        <v>68</v>
      </c>
      <c r="BJ17" s="370">
        <v>214</v>
      </c>
      <c r="BK17" s="370">
        <v>4</v>
      </c>
      <c r="BL17" s="219" t="s">
        <v>65</v>
      </c>
      <c r="BM17" s="52"/>
      <c r="BN17" s="218" t="s">
        <v>357</v>
      </c>
      <c r="BO17" s="217" t="s">
        <v>83</v>
      </c>
      <c r="BP17" s="201" t="s">
        <v>683</v>
      </c>
      <c r="BQ17" s="52" t="s">
        <v>717</v>
      </c>
    </row>
    <row r="18" spans="1:69" ht="15.75">
      <c r="A18" s="207" t="s">
        <v>37</v>
      </c>
      <c r="B18" s="208" t="s">
        <v>711</v>
      </c>
      <c r="C18" s="202" t="s">
        <v>35</v>
      </c>
      <c r="D18" s="210" t="s">
        <v>182</v>
      </c>
      <c r="E18" s="24" t="s">
        <v>595</v>
      </c>
      <c r="F18" s="86">
        <v>183</v>
      </c>
      <c r="G18" s="80">
        <v>1</v>
      </c>
      <c r="H18" s="204"/>
      <c r="I18" s="204"/>
      <c r="J18" s="204"/>
      <c r="K18" s="204"/>
      <c r="L18" s="80">
        <v>0</v>
      </c>
      <c r="M18" s="203"/>
      <c r="N18" s="52">
        <v>0</v>
      </c>
      <c r="O18" s="204"/>
      <c r="P18" s="204"/>
      <c r="Q18" s="11">
        <v>5.3604174175999999</v>
      </c>
      <c r="R18" s="204"/>
      <c r="S18" s="204"/>
      <c r="T18" s="53">
        <v>7.6125000000000007</v>
      </c>
      <c r="U18" s="204"/>
      <c r="V18" s="204"/>
      <c r="W18" s="11">
        <v>5.0142415934065001</v>
      </c>
      <c r="X18" s="204"/>
      <c r="Y18" s="204"/>
      <c r="Z18" s="53">
        <v>7.1125000000000007</v>
      </c>
      <c r="AA18" s="204"/>
      <c r="AB18" s="204"/>
      <c r="AC18" s="204"/>
      <c r="AD18" s="204"/>
      <c r="AE18" s="204"/>
      <c r="AF18" s="9">
        <v>3.6551563517233889</v>
      </c>
      <c r="AG18" s="9">
        <v>1263</v>
      </c>
      <c r="AH18" s="9">
        <v>0.47203550163926461</v>
      </c>
      <c r="AI18" s="9">
        <v>35</v>
      </c>
      <c r="AJ18" s="9">
        <v>2.6402597402597401</v>
      </c>
      <c r="AK18" s="9" t="s">
        <v>248</v>
      </c>
      <c r="AL18" s="9">
        <v>179</v>
      </c>
      <c r="AM18" s="9">
        <v>3.6630500329875915</v>
      </c>
      <c r="AN18" s="9">
        <v>3.697957839262187</v>
      </c>
      <c r="AO18" s="73">
        <v>362</v>
      </c>
      <c r="AP18" s="80">
        <v>0</v>
      </c>
      <c r="AQ18" s="80">
        <v>2</v>
      </c>
      <c r="AR18" s="224">
        <v>0</v>
      </c>
      <c r="AS18" s="224" t="s">
        <v>248</v>
      </c>
      <c r="AT18" s="11">
        <v>12964.308000000001</v>
      </c>
      <c r="AU18" s="11">
        <v>37.292000000000002</v>
      </c>
      <c r="AV18" s="203">
        <v>0</v>
      </c>
      <c r="AW18" s="203">
        <v>0</v>
      </c>
      <c r="AX18" s="203" t="s">
        <v>248</v>
      </c>
      <c r="AY18" s="235" t="s">
        <v>248</v>
      </c>
      <c r="AZ18" s="138">
        <v>112196</v>
      </c>
      <c r="BA18" s="188" t="s">
        <v>248</v>
      </c>
      <c r="BB18" s="203" t="s">
        <v>248</v>
      </c>
      <c r="BC18" s="203" t="s">
        <v>248</v>
      </c>
      <c r="BD18" s="217" t="s">
        <v>61</v>
      </c>
      <c r="BE18" s="201" t="s">
        <v>62</v>
      </c>
      <c r="BF18" s="201" t="s">
        <v>63</v>
      </c>
      <c r="BG18" s="201" t="s">
        <v>196</v>
      </c>
      <c r="BH18" s="456" t="s">
        <v>713</v>
      </c>
      <c r="BI18" s="218" t="s">
        <v>64</v>
      </c>
      <c r="BJ18" s="370">
        <v>214</v>
      </c>
      <c r="BK18" s="370">
        <v>1</v>
      </c>
      <c r="BL18" s="219" t="s">
        <v>65</v>
      </c>
      <c r="BM18" s="52"/>
      <c r="BN18" s="218" t="s">
        <v>357</v>
      </c>
      <c r="BO18" s="217" t="s">
        <v>53</v>
      </c>
      <c r="BP18" s="201" t="s">
        <v>704</v>
      </c>
      <c r="BQ18" s="52" t="s">
        <v>714</v>
      </c>
    </row>
    <row r="19" spans="1:69" ht="15.75">
      <c r="A19" s="207" t="s">
        <v>37</v>
      </c>
      <c r="B19" s="208" t="s">
        <v>711</v>
      </c>
      <c r="C19" s="202" t="s">
        <v>35</v>
      </c>
      <c r="D19" s="210" t="s">
        <v>182</v>
      </c>
      <c r="E19" s="24" t="s">
        <v>595</v>
      </c>
      <c r="F19" s="86">
        <v>184</v>
      </c>
      <c r="G19" s="80">
        <v>8</v>
      </c>
      <c r="H19" s="204"/>
      <c r="I19" s="204"/>
      <c r="J19" s="204"/>
      <c r="K19" s="204"/>
      <c r="L19" s="80">
        <v>0</v>
      </c>
      <c r="M19" s="203"/>
      <c r="N19" s="52">
        <v>0</v>
      </c>
      <c r="O19" s="204"/>
      <c r="P19" s="204"/>
      <c r="Q19" s="11">
        <v>6.5973975625000003</v>
      </c>
      <c r="R19" s="204"/>
      <c r="S19" s="204"/>
      <c r="T19" s="53">
        <v>12.399999999999999</v>
      </c>
      <c r="U19" s="204"/>
      <c r="V19" s="204"/>
      <c r="W19" s="11">
        <v>6.1722838977272003</v>
      </c>
      <c r="X19" s="204"/>
      <c r="Y19" s="204"/>
      <c r="Z19" s="53">
        <v>12.274999999999999</v>
      </c>
      <c r="AA19" s="204"/>
      <c r="AB19" s="204"/>
      <c r="AC19" s="204"/>
      <c r="AD19" s="204"/>
      <c r="AE19" s="204"/>
      <c r="AF19" s="9">
        <v>3.4826241969384926</v>
      </c>
      <c r="AG19" s="9">
        <v>1225</v>
      </c>
      <c r="AH19" s="9">
        <v>0.51301683647791119</v>
      </c>
      <c r="AI19" s="9">
        <v>62</v>
      </c>
      <c r="AJ19" s="9">
        <v>2.4927884615384617</v>
      </c>
      <c r="AK19" s="9" t="s">
        <v>248</v>
      </c>
      <c r="AL19" s="9">
        <v>176</v>
      </c>
      <c r="AM19" s="9">
        <v>3.4826241969384926</v>
      </c>
      <c r="AN19" s="9">
        <v>3.5885593220338983</v>
      </c>
      <c r="AO19" s="73">
        <v>352</v>
      </c>
      <c r="AP19" s="80">
        <v>0</v>
      </c>
      <c r="AQ19" s="80">
        <v>0</v>
      </c>
      <c r="AR19" s="224">
        <v>0</v>
      </c>
      <c r="AS19" s="224" t="s">
        <v>248</v>
      </c>
      <c r="AT19" s="11">
        <v>12510.154</v>
      </c>
      <c r="AU19" s="11">
        <v>0</v>
      </c>
      <c r="AV19" s="203">
        <v>0</v>
      </c>
      <c r="AW19" s="203">
        <v>0</v>
      </c>
      <c r="AX19" s="203" t="s">
        <v>248</v>
      </c>
      <c r="AY19" s="235" t="s">
        <v>248</v>
      </c>
      <c r="AZ19" s="138">
        <v>112196</v>
      </c>
      <c r="BA19" s="188" t="s">
        <v>248</v>
      </c>
      <c r="BB19" s="203" t="s">
        <v>248</v>
      </c>
      <c r="BC19" s="203" t="s">
        <v>248</v>
      </c>
      <c r="BD19" s="217" t="s">
        <v>61</v>
      </c>
      <c r="BE19" s="201" t="s">
        <v>62</v>
      </c>
      <c r="BF19" s="201" t="s">
        <v>63</v>
      </c>
      <c r="BG19" s="201" t="s">
        <v>196</v>
      </c>
      <c r="BH19" s="456" t="s">
        <v>713</v>
      </c>
      <c r="BI19" s="218" t="s">
        <v>66</v>
      </c>
      <c r="BJ19" s="370">
        <v>214</v>
      </c>
      <c r="BK19" s="370">
        <v>7</v>
      </c>
      <c r="BL19" s="219" t="s">
        <v>65</v>
      </c>
      <c r="BM19" s="52"/>
      <c r="BN19" s="218" t="s">
        <v>357</v>
      </c>
      <c r="BO19" s="217" t="s">
        <v>53</v>
      </c>
      <c r="BP19" s="201" t="s">
        <v>704</v>
      </c>
      <c r="BQ19" s="52" t="s">
        <v>714</v>
      </c>
    </row>
    <row r="20" spans="1:69" ht="15.75">
      <c r="A20" s="207" t="s">
        <v>37</v>
      </c>
      <c r="B20" s="208" t="s">
        <v>711</v>
      </c>
      <c r="C20" s="202" t="s">
        <v>35</v>
      </c>
      <c r="D20" s="210" t="s">
        <v>182</v>
      </c>
      <c r="E20" s="24" t="s">
        <v>595</v>
      </c>
      <c r="F20" s="86">
        <v>178</v>
      </c>
      <c r="G20" s="80">
        <v>3</v>
      </c>
      <c r="H20" s="204"/>
      <c r="I20" s="204"/>
      <c r="J20" s="204"/>
      <c r="K20" s="204"/>
      <c r="L20" s="80">
        <v>0</v>
      </c>
      <c r="M20" s="203"/>
      <c r="N20" s="52">
        <v>1</v>
      </c>
      <c r="O20" s="204"/>
      <c r="P20" s="204"/>
      <c r="Q20" s="11">
        <v>5.3369255486</v>
      </c>
      <c r="R20" s="204"/>
      <c r="S20" s="204"/>
      <c r="T20" s="53">
        <v>7.65625</v>
      </c>
      <c r="U20" s="204"/>
      <c r="V20" s="204"/>
      <c r="W20" s="11">
        <v>5.2625999028571</v>
      </c>
      <c r="X20" s="204"/>
      <c r="Y20" s="204"/>
      <c r="Z20" s="53">
        <v>7.541666666666667</v>
      </c>
      <c r="AA20" s="204"/>
      <c r="AB20" s="204"/>
      <c r="AC20" s="204"/>
      <c r="AD20" s="204"/>
      <c r="AE20" s="204"/>
      <c r="AF20" s="9">
        <v>3.5903640005943496</v>
      </c>
      <c r="AG20" s="9">
        <v>1213</v>
      </c>
      <c r="AH20" s="9">
        <v>0.54762117890219775</v>
      </c>
      <c r="AI20" s="9">
        <v>57</v>
      </c>
      <c r="AJ20" s="9">
        <v>2.4664634146341462</v>
      </c>
      <c r="AK20" s="9" t="s">
        <v>248</v>
      </c>
      <c r="AL20" s="9">
        <v>168</v>
      </c>
      <c r="AM20" s="9">
        <v>3.6027211049178849</v>
      </c>
      <c r="AN20" s="9">
        <v>3.6819620253164556</v>
      </c>
      <c r="AO20" s="73">
        <v>341</v>
      </c>
      <c r="AP20" s="80">
        <v>0</v>
      </c>
      <c r="AQ20" s="80">
        <v>9</v>
      </c>
      <c r="AR20" s="224">
        <v>0</v>
      </c>
      <c r="AS20" s="224" t="s">
        <v>248</v>
      </c>
      <c r="AT20" s="11">
        <v>12326.525</v>
      </c>
      <c r="AU20" s="11">
        <v>155.65700000000001</v>
      </c>
      <c r="AV20" s="203">
        <v>0</v>
      </c>
      <c r="AW20" s="203">
        <v>0</v>
      </c>
      <c r="AX20" s="203" t="s">
        <v>248</v>
      </c>
      <c r="AY20" s="235" t="s">
        <v>248</v>
      </c>
      <c r="AZ20" s="138">
        <v>112196</v>
      </c>
      <c r="BA20" s="188" t="s">
        <v>248</v>
      </c>
      <c r="BB20" s="203" t="s">
        <v>248</v>
      </c>
      <c r="BC20" s="203" t="s">
        <v>248</v>
      </c>
      <c r="BD20" s="217" t="s">
        <v>61</v>
      </c>
      <c r="BE20" s="201" t="s">
        <v>62</v>
      </c>
      <c r="BF20" s="201" t="s">
        <v>63</v>
      </c>
      <c r="BG20" s="201" t="s">
        <v>196</v>
      </c>
      <c r="BH20" s="456" t="s">
        <v>713</v>
      </c>
      <c r="BI20" s="218" t="s">
        <v>67</v>
      </c>
      <c r="BJ20" s="370">
        <v>214</v>
      </c>
      <c r="BK20" s="370">
        <v>3</v>
      </c>
      <c r="BL20" s="219" t="s">
        <v>65</v>
      </c>
      <c r="BM20" s="52"/>
      <c r="BN20" s="218" t="s">
        <v>357</v>
      </c>
      <c r="BO20" s="217" t="s">
        <v>53</v>
      </c>
      <c r="BP20" s="201" t="s">
        <v>704</v>
      </c>
      <c r="BQ20" s="52" t="s">
        <v>714</v>
      </c>
    </row>
    <row r="21" spans="1:69" ht="15.75">
      <c r="A21" s="207" t="s">
        <v>37</v>
      </c>
      <c r="B21" s="208" t="s">
        <v>711</v>
      </c>
      <c r="C21" s="202" t="s">
        <v>35</v>
      </c>
      <c r="D21" s="210" t="s">
        <v>182</v>
      </c>
      <c r="E21" s="24" t="s">
        <v>595</v>
      </c>
      <c r="F21" s="86">
        <v>177</v>
      </c>
      <c r="G21" s="80">
        <v>7</v>
      </c>
      <c r="H21" s="204"/>
      <c r="I21" s="204"/>
      <c r="J21" s="204"/>
      <c r="K21" s="204"/>
      <c r="L21" s="80">
        <v>0</v>
      </c>
      <c r="M21" s="203"/>
      <c r="N21" s="52">
        <v>0</v>
      </c>
      <c r="O21" s="204"/>
      <c r="P21" s="204"/>
      <c r="Q21" s="11">
        <v>6.5198057411999999</v>
      </c>
      <c r="R21" s="204"/>
      <c r="S21" s="204"/>
      <c r="T21" s="53">
        <v>11.625</v>
      </c>
      <c r="U21" s="204"/>
      <c r="V21" s="204"/>
      <c r="W21" s="11">
        <v>6.4652645470588004</v>
      </c>
      <c r="X21" s="204"/>
      <c r="Y21" s="204"/>
      <c r="Z21" s="53">
        <v>11.375</v>
      </c>
      <c r="AA21" s="204"/>
      <c r="AB21" s="204"/>
      <c r="AC21" s="204"/>
      <c r="AD21" s="204"/>
      <c r="AE21" s="204"/>
      <c r="AF21" s="9">
        <v>2.6892398163394136</v>
      </c>
      <c r="AG21" s="9">
        <v>1161</v>
      </c>
      <c r="AH21" s="9">
        <v>0.38200433702395314</v>
      </c>
      <c r="AI21" s="9">
        <v>325</v>
      </c>
      <c r="AJ21" s="9">
        <v>2.0194067796610171</v>
      </c>
      <c r="AK21" s="9" t="s">
        <v>248</v>
      </c>
      <c r="AL21" s="9">
        <v>0</v>
      </c>
      <c r="AM21" s="9"/>
      <c r="AN21" s="9"/>
      <c r="AO21" s="73">
        <v>340</v>
      </c>
      <c r="AP21" s="80">
        <v>0</v>
      </c>
      <c r="AQ21" s="80">
        <v>0</v>
      </c>
      <c r="AR21" s="224">
        <v>0</v>
      </c>
      <c r="AS21" s="224" t="s">
        <v>248</v>
      </c>
      <c r="AT21" s="11">
        <v>12162.781000000001</v>
      </c>
      <c r="AU21" s="11">
        <v>0</v>
      </c>
      <c r="AV21" s="203">
        <v>0</v>
      </c>
      <c r="AW21" s="203">
        <v>0</v>
      </c>
      <c r="AX21" s="203" t="s">
        <v>248</v>
      </c>
      <c r="AY21" s="235" t="s">
        <v>248</v>
      </c>
      <c r="AZ21" s="138">
        <v>112196</v>
      </c>
      <c r="BA21" s="188" t="s">
        <v>248</v>
      </c>
      <c r="BB21" s="203" t="s">
        <v>248</v>
      </c>
      <c r="BC21" s="203" t="s">
        <v>248</v>
      </c>
      <c r="BD21" s="217" t="s">
        <v>61</v>
      </c>
      <c r="BE21" s="201" t="s">
        <v>62</v>
      </c>
      <c r="BF21" s="201" t="s">
        <v>63</v>
      </c>
      <c r="BG21" s="201" t="s">
        <v>196</v>
      </c>
      <c r="BH21" s="456" t="s">
        <v>713</v>
      </c>
      <c r="BI21" s="218" t="s">
        <v>68</v>
      </c>
      <c r="BJ21" s="370">
        <v>214</v>
      </c>
      <c r="BK21" s="370">
        <v>4</v>
      </c>
      <c r="BL21" s="219" t="s">
        <v>65</v>
      </c>
      <c r="BM21" s="52"/>
      <c r="BN21" s="218" t="s">
        <v>357</v>
      </c>
      <c r="BO21" s="217" t="s">
        <v>53</v>
      </c>
      <c r="BP21" s="201" t="s">
        <v>704</v>
      </c>
      <c r="BQ21" s="52" t="s">
        <v>714</v>
      </c>
    </row>
    <row r="22" spans="1:69" ht="15.75">
      <c r="A22" s="207" t="s">
        <v>37</v>
      </c>
      <c r="B22" s="208" t="s">
        <v>711</v>
      </c>
      <c r="C22" s="202" t="s">
        <v>35</v>
      </c>
      <c r="D22" s="210" t="s">
        <v>182</v>
      </c>
      <c r="E22" s="24" t="s">
        <v>588</v>
      </c>
      <c r="F22" s="86">
        <v>185</v>
      </c>
      <c r="G22" s="80">
        <v>2</v>
      </c>
      <c r="H22" s="204"/>
      <c r="I22" s="204"/>
      <c r="J22" s="204"/>
      <c r="K22" s="204"/>
      <c r="L22" s="80">
        <v>1</v>
      </c>
      <c r="M22" s="203"/>
      <c r="N22" s="52">
        <v>2</v>
      </c>
      <c r="O22" s="204"/>
      <c r="P22" s="204"/>
      <c r="Q22" s="11">
        <v>5.0565657691999997</v>
      </c>
      <c r="R22" s="204"/>
      <c r="S22" s="204"/>
      <c r="T22" s="53">
        <v>7.19</v>
      </c>
      <c r="U22" s="204"/>
      <c r="V22" s="204"/>
      <c r="W22" s="11">
        <v>4.7336646208791002</v>
      </c>
      <c r="X22" s="204"/>
      <c r="Y22" s="204"/>
      <c r="Z22" s="53">
        <v>6.9083333333333341</v>
      </c>
      <c r="AA22" s="204"/>
      <c r="AB22" s="204"/>
      <c r="AC22" s="204"/>
      <c r="AD22" s="204"/>
      <c r="AE22" s="204"/>
      <c r="AF22" s="9">
        <v>3.7144325602937625</v>
      </c>
      <c r="AG22" s="9">
        <v>1260</v>
      </c>
      <c r="AH22" s="9">
        <v>0.41424195807289871</v>
      </c>
      <c r="AI22" s="9">
        <v>13</v>
      </c>
      <c r="AJ22" s="9">
        <v>2.8434615384615385</v>
      </c>
      <c r="AK22" s="9" t="s">
        <v>248</v>
      </c>
      <c r="AL22" s="9">
        <v>179</v>
      </c>
      <c r="AM22" s="9">
        <v>3.7137589987429829</v>
      </c>
      <c r="AN22" s="9">
        <v>3.7176749703440093</v>
      </c>
      <c r="AO22" s="73">
        <v>366</v>
      </c>
      <c r="AP22" s="80">
        <v>0</v>
      </c>
      <c r="AQ22" s="80">
        <v>0</v>
      </c>
      <c r="AR22" s="224">
        <v>0</v>
      </c>
      <c r="AS22" s="224" t="s">
        <v>248</v>
      </c>
      <c r="AT22" s="11">
        <v>13058.239</v>
      </c>
      <c r="AU22" s="11">
        <v>0</v>
      </c>
      <c r="AV22" s="203">
        <v>0</v>
      </c>
      <c r="AW22" s="203">
        <v>0</v>
      </c>
      <c r="AX22" s="203" t="s">
        <v>248</v>
      </c>
      <c r="AY22" s="235" t="s">
        <v>248</v>
      </c>
      <c r="AZ22" s="138">
        <v>169773</v>
      </c>
      <c r="BA22" s="188" t="s">
        <v>248</v>
      </c>
      <c r="BB22" s="203" t="s">
        <v>248</v>
      </c>
      <c r="BC22" s="203" t="s">
        <v>248</v>
      </c>
      <c r="BD22" s="217" t="s">
        <v>61</v>
      </c>
      <c r="BE22" s="201" t="s">
        <v>62</v>
      </c>
      <c r="BF22" s="201" t="s">
        <v>63</v>
      </c>
      <c r="BG22" s="201" t="s">
        <v>196</v>
      </c>
      <c r="BH22" s="456" t="s">
        <v>713</v>
      </c>
      <c r="BI22" s="218" t="s">
        <v>64</v>
      </c>
      <c r="BJ22" s="370">
        <v>214</v>
      </c>
      <c r="BK22" s="370">
        <v>1</v>
      </c>
      <c r="BL22" s="219" t="s">
        <v>65</v>
      </c>
      <c r="BM22" s="52"/>
      <c r="BN22" s="218" t="s">
        <v>357</v>
      </c>
      <c r="BO22" s="217" t="s">
        <v>53</v>
      </c>
      <c r="BP22" s="201" t="s">
        <v>704</v>
      </c>
      <c r="BQ22" s="52" t="s">
        <v>714</v>
      </c>
    </row>
    <row r="23" spans="1:69" ht="15.75">
      <c r="A23" s="207" t="s">
        <v>37</v>
      </c>
      <c r="B23" s="208" t="s">
        <v>711</v>
      </c>
      <c r="C23" s="202" t="s">
        <v>35</v>
      </c>
      <c r="D23" s="210" t="s">
        <v>182</v>
      </c>
      <c r="E23" s="24" t="s">
        <v>588</v>
      </c>
      <c r="F23" s="86">
        <v>192</v>
      </c>
      <c r="G23" s="80">
        <v>8</v>
      </c>
      <c r="H23" s="204"/>
      <c r="I23" s="204"/>
      <c r="J23" s="204"/>
      <c r="K23" s="204"/>
      <c r="L23" s="80">
        <v>0</v>
      </c>
      <c r="M23" s="203"/>
      <c r="N23" s="52">
        <v>0</v>
      </c>
      <c r="O23" s="204"/>
      <c r="P23" s="204"/>
      <c r="Q23" s="11">
        <v>5.7313422391</v>
      </c>
      <c r="R23" s="204"/>
      <c r="S23" s="204"/>
      <c r="T23" s="53">
        <v>11.974999999999998</v>
      </c>
      <c r="U23" s="204"/>
      <c r="V23" s="204"/>
      <c r="W23" s="11">
        <v>5.5734727173912999</v>
      </c>
      <c r="X23" s="204"/>
      <c r="Y23" s="204"/>
      <c r="Z23" s="53">
        <v>11.724999999999998</v>
      </c>
      <c r="AA23" s="204"/>
      <c r="AB23" s="204"/>
      <c r="AC23" s="204"/>
      <c r="AD23" s="204"/>
      <c r="AE23" s="204"/>
      <c r="AF23" s="9">
        <v>3.458719077618333</v>
      </c>
      <c r="AG23" s="9">
        <v>1243</v>
      </c>
      <c r="AH23" s="9">
        <v>0.54014907024601688</v>
      </c>
      <c r="AI23" s="9">
        <v>32</v>
      </c>
      <c r="AJ23" s="9">
        <v>2.4017241379310343</v>
      </c>
      <c r="AK23" s="9" t="s">
        <v>248</v>
      </c>
      <c r="AL23" s="9">
        <v>174</v>
      </c>
      <c r="AM23" s="9">
        <v>3.4769540260186527</v>
      </c>
      <c r="AN23" s="9">
        <v>3.5480769230769229</v>
      </c>
      <c r="AO23" s="73">
        <v>351</v>
      </c>
      <c r="AP23" s="80">
        <v>8</v>
      </c>
      <c r="AQ23" s="80">
        <v>9</v>
      </c>
      <c r="AR23" s="224">
        <v>0</v>
      </c>
      <c r="AS23" s="224" t="s">
        <v>248</v>
      </c>
      <c r="AT23" s="11">
        <v>12733.223</v>
      </c>
      <c r="AU23" s="11">
        <v>388.39100000000002</v>
      </c>
      <c r="AV23" s="203">
        <v>0</v>
      </c>
      <c r="AW23" s="203">
        <v>0</v>
      </c>
      <c r="AX23" s="203" t="s">
        <v>248</v>
      </c>
      <c r="AY23" s="235" t="s">
        <v>248</v>
      </c>
      <c r="AZ23" s="138">
        <v>169773</v>
      </c>
      <c r="BA23" s="188" t="s">
        <v>248</v>
      </c>
      <c r="BB23" s="203" t="s">
        <v>248</v>
      </c>
      <c r="BC23" s="203" t="s">
        <v>248</v>
      </c>
      <c r="BD23" s="217" t="s">
        <v>61</v>
      </c>
      <c r="BE23" s="201" t="s">
        <v>62</v>
      </c>
      <c r="BF23" s="201" t="s">
        <v>63</v>
      </c>
      <c r="BG23" s="201" t="s">
        <v>196</v>
      </c>
      <c r="BH23" s="455" t="s">
        <v>713</v>
      </c>
      <c r="BI23" s="218" t="s">
        <v>66</v>
      </c>
      <c r="BJ23" s="370">
        <v>214</v>
      </c>
      <c r="BK23" s="370">
        <v>7</v>
      </c>
      <c r="BL23" s="219" t="s">
        <v>65</v>
      </c>
      <c r="BM23" s="52"/>
      <c r="BN23" s="218" t="s">
        <v>357</v>
      </c>
      <c r="BO23" s="217" t="s">
        <v>53</v>
      </c>
      <c r="BP23" s="201" t="s">
        <v>704</v>
      </c>
      <c r="BQ23" s="52" t="s">
        <v>714</v>
      </c>
    </row>
    <row r="24" spans="1:69" ht="15.75">
      <c r="A24" s="207" t="s">
        <v>37</v>
      </c>
      <c r="B24" s="208" t="s">
        <v>711</v>
      </c>
      <c r="C24" s="202" t="s">
        <v>35</v>
      </c>
      <c r="D24" s="210" t="s">
        <v>182</v>
      </c>
      <c r="E24" s="24" t="s">
        <v>588</v>
      </c>
      <c r="F24" s="86">
        <v>192</v>
      </c>
      <c r="G24" s="80">
        <v>7</v>
      </c>
      <c r="H24" s="204"/>
      <c r="I24" s="204"/>
      <c r="J24" s="204"/>
      <c r="K24" s="204"/>
      <c r="L24" s="80">
        <v>0</v>
      </c>
      <c r="M24" s="203"/>
      <c r="N24" s="52">
        <v>0</v>
      </c>
      <c r="O24" s="204"/>
      <c r="P24" s="204"/>
      <c r="Q24" s="11">
        <v>5.6119294918999998</v>
      </c>
      <c r="R24" s="204"/>
      <c r="S24" s="204"/>
      <c r="T24" s="53">
        <v>8.875</v>
      </c>
      <c r="U24" s="204"/>
      <c r="V24" s="204"/>
      <c r="W24" s="11">
        <v>5.5532592216215999</v>
      </c>
      <c r="X24" s="204"/>
      <c r="Y24" s="204"/>
      <c r="Z24" s="53">
        <v>9.375</v>
      </c>
      <c r="AA24" s="204"/>
      <c r="AB24" s="204"/>
      <c r="AC24" s="204"/>
      <c r="AD24" s="204"/>
      <c r="AE24" s="204"/>
      <c r="AF24" s="9">
        <v>3.5303166075562871</v>
      </c>
      <c r="AG24" s="9">
        <v>1295</v>
      </c>
      <c r="AH24" s="9">
        <v>0.43010582283846205</v>
      </c>
      <c r="AI24" s="9">
        <v>43</v>
      </c>
      <c r="AJ24" s="9">
        <v>2.6025943396226414</v>
      </c>
      <c r="AK24" s="9" t="s">
        <v>248</v>
      </c>
      <c r="AL24" s="9">
        <v>185</v>
      </c>
      <c r="AM24" s="9">
        <v>3.5303166075562871</v>
      </c>
      <c r="AN24" s="9">
        <v>3.6085092348284959</v>
      </c>
      <c r="AO24" s="73">
        <v>370</v>
      </c>
      <c r="AP24" s="80">
        <v>0</v>
      </c>
      <c r="AQ24" s="80">
        <v>0</v>
      </c>
      <c r="AR24" s="224">
        <v>0</v>
      </c>
      <c r="AS24" s="224" t="s">
        <v>248</v>
      </c>
      <c r="AT24" s="11">
        <v>13197.199000000001</v>
      </c>
      <c r="AU24" s="11">
        <v>0</v>
      </c>
      <c r="AV24" s="203">
        <v>0</v>
      </c>
      <c r="AW24" s="203">
        <v>0</v>
      </c>
      <c r="AX24" s="203" t="s">
        <v>248</v>
      </c>
      <c r="AY24" s="235" t="s">
        <v>248</v>
      </c>
      <c r="AZ24" s="138">
        <v>169773</v>
      </c>
      <c r="BA24" s="188" t="s">
        <v>248</v>
      </c>
      <c r="BB24" s="203" t="s">
        <v>248</v>
      </c>
      <c r="BC24" s="203" t="s">
        <v>248</v>
      </c>
      <c r="BD24" s="217" t="s">
        <v>61</v>
      </c>
      <c r="BE24" s="201" t="s">
        <v>62</v>
      </c>
      <c r="BF24" s="201" t="s">
        <v>63</v>
      </c>
      <c r="BG24" s="201" t="s">
        <v>196</v>
      </c>
      <c r="BH24" s="456" t="s">
        <v>713</v>
      </c>
      <c r="BI24" s="218" t="s">
        <v>67</v>
      </c>
      <c r="BJ24" s="370">
        <v>214</v>
      </c>
      <c r="BK24" s="370">
        <v>3</v>
      </c>
      <c r="BL24" s="219" t="s">
        <v>65</v>
      </c>
      <c r="BM24" s="52"/>
      <c r="BN24" s="218" t="s">
        <v>357</v>
      </c>
      <c r="BO24" s="217" t="s">
        <v>53</v>
      </c>
      <c r="BP24" s="201" t="s">
        <v>704</v>
      </c>
      <c r="BQ24" s="52" t="s">
        <v>714</v>
      </c>
    </row>
    <row r="25" spans="1:69" ht="15.75">
      <c r="A25" s="207" t="s">
        <v>37</v>
      </c>
      <c r="B25" s="208" t="s">
        <v>711</v>
      </c>
      <c r="C25" s="202" t="s">
        <v>35</v>
      </c>
      <c r="D25" s="210" t="s">
        <v>182</v>
      </c>
      <c r="E25" s="24" t="s">
        <v>588</v>
      </c>
      <c r="F25" s="86">
        <v>187</v>
      </c>
      <c r="G25" s="80">
        <v>13</v>
      </c>
      <c r="H25" s="204"/>
      <c r="I25" s="204"/>
      <c r="J25" s="204"/>
      <c r="K25" s="204"/>
      <c r="L25" s="80">
        <v>0</v>
      </c>
      <c r="M25" s="203"/>
      <c r="N25" s="52">
        <v>0</v>
      </c>
      <c r="O25" s="204"/>
      <c r="P25" s="204"/>
      <c r="Q25" s="11">
        <v>6.1870688908</v>
      </c>
      <c r="R25" s="204"/>
      <c r="S25" s="204"/>
      <c r="T25" s="53">
        <v>11.824999999999996</v>
      </c>
      <c r="U25" s="204"/>
      <c r="V25" s="204"/>
      <c r="W25" s="11">
        <v>6.1115458563217997</v>
      </c>
      <c r="X25" s="204"/>
      <c r="Y25" s="204"/>
      <c r="Z25" s="53">
        <v>12.074999999999996</v>
      </c>
      <c r="AA25" s="204"/>
      <c r="AB25" s="204"/>
      <c r="AC25" s="204"/>
      <c r="AD25" s="204"/>
      <c r="AE25" s="204"/>
      <c r="AF25" s="9">
        <v>2.6464196420141617</v>
      </c>
      <c r="AG25" s="9">
        <v>1120</v>
      </c>
      <c r="AH25" s="9">
        <v>0.47861480848728405</v>
      </c>
      <c r="AI25" s="9">
        <v>466</v>
      </c>
      <c r="AJ25" s="9">
        <v>1.7669014084507042</v>
      </c>
      <c r="AK25" s="9" t="s">
        <v>248</v>
      </c>
      <c r="AL25" s="9">
        <v>0</v>
      </c>
      <c r="AM25" s="9"/>
      <c r="AN25" s="9"/>
      <c r="AO25" s="73">
        <v>338</v>
      </c>
      <c r="AP25" s="80">
        <v>8</v>
      </c>
      <c r="AQ25" s="80">
        <v>2</v>
      </c>
      <c r="AR25" s="224">
        <v>0</v>
      </c>
      <c r="AS25" s="224" t="s">
        <v>248</v>
      </c>
      <c r="AT25" s="11">
        <v>12128.72</v>
      </c>
      <c r="AU25" s="11">
        <v>295.084</v>
      </c>
      <c r="AV25" s="203">
        <v>0</v>
      </c>
      <c r="AW25" s="203">
        <v>0</v>
      </c>
      <c r="AX25" s="203" t="s">
        <v>248</v>
      </c>
      <c r="AY25" s="235" t="s">
        <v>248</v>
      </c>
      <c r="AZ25" s="138">
        <v>169773</v>
      </c>
      <c r="BA25" s="188" t="s">
        <v>248</v>
      </c>
      <c r="BB25" s="203" t="s">
        <v>248</v>
      </c>
      <c r="BC25" s="203" t="s">
        <v>248</v>
      </c>
      <c r="BD25" s="217" t="s">
        <v>61</v>
      </c>
      <c r="BE25" s="201" t="s">
        <v>62</v>
      </c>
      <c r="BF25" s="201" t="s">
        <v>63</v>
      </c>
      <c r="BG25" s="201" t="s">
        <v>196</v>
      </c>
      <c r="BH25" s="456" t="s">
        <v>713</v>
      </c>
      <c r="BI25" s="218" t="s">
        <v>68</v>
      </c>
      <c r="BJ25" s="370">
        <v>214</v>
      </c>
      <c r="BK25" s="370">
        <v>4</v>
      </c>
      <c r="BL25" s="219" t="s">
        <v>65</v>
      </c>
      <c r="BM25" s="52"/>
      <c r="BN25" s="218" t="s">
        <v>357</v>
      </c>
      <c r="BO25" s="217" t="s">
        <v>53</v>
      </c>
      <c r="BP25" s="201" t="s">
        <v>704</v>
      </c>
      <c r="BQ25" s="52" t="s">
        <v>714</v>
      </c>
    </row>
    <row r="26" spans="1:69" ht="15.75">
      <c r="A26" s="207" t="s">
        <v>37</v>
      </c>
      <c r="B26" s="208" t="s">
        <v>711</v>
      </c>
      <c r="C26" s="202" t="s">
        <v>35</v>
      </c>
      <c r="D26" s="210" t="s">
        <v>182</v>
      </c>
      <c r="E26" s="24" t="s">
        <v>191</v>
      </c>
      <c r="F26" s="86">
        <v>105</v>
      </c>
      <c r="G26" s="80">
        <v>3</v>
      </c>
      <c r="H26" s="204"/>
      <c r="I26" s="204"/>
      <c r="J26" s="204"/>
      <c r="K26" s="204"/>
      <c r="L26" s="80">
        <v>1</v>
      </c>
      <c r="M26" s="203"/>
      <c r="N26" s="52">
        <v>0</v>
      </c>
      <c r="O26" s="204"/>
      <c r="P26" s="204"/>
      <c r="Q26" s="11">
        <v>5.6447622079000004</v>
      </c>
      <c r="R26" s="204"/>
      <c r="S26" s="204"/>
      <c r="T26" s="53">
        <v>7.4968749999999993</v>
      </c>
      <c r="U26" s="204"/>
      <c r="V26" s="204"/>
      <c r="W26" s="11">
        <v>5.3139700891089001</v>
      </c>
      <c r="X26" s="204"/>
      <c r="Y26" s="204"/>
      <c r="Z26" s="53">
        <v>7.496428571428571</v>
      </c>
      <c r="AA26" s="204"/>
      <c r="AB26" s="204"/>
      <c r="AC26" s="204"/>
      <c r="AD26" s="204"/>
      <c r="AE26" s="204"/>
      <c r="AF26" s="9">
        <v>3.5393352284627055</v>
      </c>
      <c r="AG26" s="9">
        <v>707</v>
      </c>
      <c r="AH26" s="9">
        <v>0.47406925304523578</v>
      </c>
      <c r="AI26" s="9">
        <v>27</v>
      </c>
      <c r="AJ26" s="9">
        <v>2.5571917808219178</v>
      </c>
      <c r="AK26" s="9" t="s">
        <v>248</v>
      </c>
      <c r="AL26" s="9">
        <v>97</v>
      </c>
      <c r="AM26" s="9">
        <v>3.5743888172380007</v>
      </c>
      <c r="AN26" s="9">
        <v>3.6277506112469435</v>
      </c>
      <c r="AO26" s="73">
        <v>200</v>
      </c>
      <c r="AP26" s="80">
        <v>2</v>
      </c>
      <c r="AQ26" s="80">
        <v>2</v>
      </c>
      <c r="AR26" s="224">
        <v>0</v>
      </c>
      <c r="AS26" s="224" t="s">
        <v>248</v>
      </c>
      <c r="AT26" s="11">
        <v>7736.5150000000003</v>
      </c>
      <c r="AU26" s="11">
        <v>235.81100000000001</v>
      </c>
      <c r="AV26" s="203">
        <v>0</v>
      </c>
      <c r="AW26" s="203">
        <v>0</v>
      </c>
      <c r="AX26" s="203" t="s">
        <v>248</v>
      </c>
      <c r="AY26" s="235" t="s">
        <v>248</v>
      </c>
      <c r="AZ26" s="138">
        <v>60105</v>
      </c>
      <c r="BA26" s="384" t="s">
        <v>248</v>
      </c>
      <c r="BB26" s="203" t="s">
        <v>248</v>
      </c>
      <c r="BC26" s="203" t="s">
        <v>248</v>
      </c>
      <c r="BD26" s="217" t="s">
        <v>61</v>
      </c>
      <c r="BE26" s="201" t="s">
        <v>62</v>
      </c>
      <c r="BF26" s="201" t="s">
        <v>63</v>
      </c>
      <c r="BG26" s="201" t="s">
        <v>196</v>
      </c>
      <c r="BH26" s="456" t="s">
        <v>511</v>
      </c>
      <c r="BI26" s="218" t="s">
        <v>64</v>
      </c>
      <c r="BJ26" s="370">
        <v>214</v>
      </c>
      <c r="BK26" s="370">
        <v>1</v>
      </c>
      <c r="BL26" s="219" t="s">
        <v>65</v>
      </c>
      <c r="BM26" s="52"/>
      <c r="BN26" s="218" t="s">
        <v>357</v>
      </c>
      <c r="BO26" s="217" t="s">
        <v>70</v>
      </c>
      <c r="BP26" s="201" t="s">
        <v>681</v>
      </c>
      <c r="BQ26" s="52" t="s">
        <v>717</v>
      </c>
    </row>
    <row r="27" spans="1:69" ht="15.75">
      <c r="A27" s="207" t="s">
        <v>37</v>
      </c>
      <c r="B27" s="208" t="s">
        <v>711</v>
      </c>
      <c r="C27" s="202" t="s">
        <v>35</v>
      </c>
      <c r="D27" s="210" t="s">
        <v>182</v>
      </c>
      <c r="E27" s="24" t="s">
        <v>191</v>
      </c>
      <c r="F27" s="86">
        <v>109</v>
      </c>
      <c r="G27" s="80">
        <v>1</v>
      </c>
      <c r="H27" s="204"/>
      <c r="I27" s="204"/>
      <c r="J27" s="204"/>
      <c r="K27" s="204"/>
      <c r="L27" s="80">
        <v>0</v>
      </c>
      <c r="M27" s="203"/>
      <c r="N27" s="52">
        <v>0</v>
      </c>
      <c r="O27" s="204"/>
      <c r="P27" s="204"/>
      <c r="Q27" s="11">
        <v>6.7351387777999996</v>
      </c>
      <c r="R27" s="204"/>
      <c r="S27" s="204"/>
      <c r="T27" s="53">
        <v>12.899999999999999</v>
      </c>
      <c r="U27" s="204"/>
      <c r="V27" s="204"/>
      <c r="W27" s="11">
        <v>6.7776850648147997</v>
      </c>
      <c r="X27" s="204"/>
      <c r="Y27" s="204"/>
      <c r="Z27" s="53">
        <v>12.899999999999999</v>
      </c>
      <c r="AA27" s="204"/>
      <c r="AB27" s="204"/>
      <c r="AC27" s="204"/>
      <c r="AD27" s="204"/>
      <c r="AE27" s="204"/>
      <c r="AF27" s="9">
        <v>3.2398677286962982</v>
      </c>
      <c r="AG27" s="9">
        <v>756</v>
      </c>
      <c r="AH27" s="9">
        <v>0.55078910292574634</v>
      </c>
      <c r="AI27" s="9">
        <v>74</v>
      </c>
      <c r="AJ27" s="9">
        <v>2.1450980392156862</v>
      </c>
      <c r="AK27" s="9" t="s">
        <v>248</v>
      </c>
      <c r="AL27" s="9">
        <v>108</v>
      </c>
      <c r="AM27" s="9">
        <v>3.2398677286962982</v>
      </c>
      <c r="AN27" s="9">
        <v>3.3125</v>
      </c>
      <c r="AO27" s="73">
        <v>216</v>
      </c>
      <c r="AP27" s="80">
        <v>0</v>
      </c>
      <c r="AQ27" s="80">
        <v>0</v>
      </c>
      <c r="AR27" s="224">
        <v>0</v>
      </c>
      <c r="AS27" s="224" t="s">
        <v>248</v>
      </c>
      <c r="AT27" s="11">
        <v>8510.2070000000003</v>
      </c>
      <c r="AU27" s="11">
        <v>0</v>
      </c>
      <c r="AV27" s="203">
        <v>0</v>
      </c>
      <c r="AW27" s="203">
        <v>0</v>
      </c>
      <c r="AX27" s="203" t="s">
        <v>248</v>
      </c>
      <c r="AY27" s="235" t="s">
        <v>248</v>
      </c>
      <c r="AZ27" s="138">
        <v>60105</v>
      </c>
      <c r="BA27" s="188" t="s">
        <v>248</v>
      </c>
      <c r="BB27" s="203" t="s">
        <v>248</v>
      </c>
      <c r="BC27" s="203" t="s">
        <v>248</v>
      </c>
      <c r="BD27" s="217" t="s">
        <v>61</v>
      </c>
      <c r="BE27" s="201" t="s">
        <v>62</v>
      </c>
      <c r="BF27" s="201" t="s">
        <v>63</v>
      </c>
      <c r="BG27" s="201" t="s">
        <v>196</v>
      </c>
      <c r="BH27" s="456" t="s">
        <v>511</v>
      </c>
      <c r="BI27" s="218" t="s">
        <v>66</v>
      </c>
      <c r="BJ27" s="370">
        <v>214</v>
      </c>
      <c r="BK27" s="370">
        <v>7</v>
      </c>
      <c r="BL27" s="219" t="s">
        <v>65</v>
      </c>
      <c r="BM27" s="52"/>
      <c r="BN27" s="218" t="s">
        <v>357</v>
      </c>
      <c r="BO27" s="217" t="s">
        <v>70</v>
      </c>
      <c r="BP27" s="201" t="s">
        <v>681</v>
      </c>
      <c r="BQ27" s="52" t="s">
        <v>717</v>
      </c>
    </row>
    <row r="28" spans="1:69" ht="15.75">
      <c r="A28" s="207" t="s">
        <v>37</v>
      </c>
      <c r="B28" s="208" t="s">
        <v>711</v>
      </c>
      <c r="C28" s="202" t="s">
        <v>35</v>
      </c>
      <c r="D28" s="210" t="s">
        <v>182</v>
      </c>
      <c r="E28" s="24" t="s">
        <v>191</v>
      </c>
      <c r="F28" s="86">
        <v>112</v>
      </c>
      <c r="G28" s="80">
        <v>4</v>
      </c>
      <c r="H28" s="204"/>
      <c r="I28" s="204"/>
      <c r="J28" s="204"/>
      <c r="K28" s="204"/>
      <c r="L28" s="80">
        <v>0</v>
      </c>
      <c r="M28" s="203"/>
      <c r="N28" s="52">
        <v>0</v>
      </c>
      <c r="O28" s="204"/>
      <c r="P28" s="204"/>
      <c r="Q28" s="11">
        <v>5.2197497684999998</v>
      </c>
      <c r="R28" s="204"/>
      <c r="S28" s="204"/>
      <c r="T28" s="53">
        <v>9.36</v>
      </c>
      <c r="U28" s="204"/>
      <c r="V28" s="204"/>
      <c r="W28" s="11">
        <v>4.7348702222221997</v>
      </c>
      <c r="X28" s="204"/>
      <c r="Y28" s="204"/>
      <c r="Z28" s="53">
        <v>9.4333333333333318</v>
      </c>
      <c r="AA28" s="204"/>
      <c r="AB28" s="204"/>
      <c r="AC28" s="204"/>
      <c r="AD28" s="204"/>
      <c r="AE28" s="204"/>
      <c r="AF28" s="9">
        <v>3.5593251141803663</v>
      </c>
      <c r="AG28" s="9">
        <v>756</v>
      </c>
      <c r="AH28" s="9">
        <v>0.51691109601859719</v>
      </c>
      <c r="AI28" s="9">
        <v>40</v>
      </c>
      <c r="AJ28" s="9">
        <v>2.4521739130434783</v>
      </c>
      <c r="AK28" s="9" t="s">
        <v>248</v>
      </c>
      <c r="AL28" s="9">
        <v>102</v>
      </c>
      <c r="AM28" s="9">
        <v>3.5795436653436403</v>
      </c>
      <c r="AN28" s="9">
        <v>3.6433333333333335</v>
      </c>
      <c r="AO28" s="73">
        <v>209</v>
      </c>
      <c r="AP28" s="80">
        <v>1</v>
      </c>
      <c r="AQ28" s="80">
        <v>6</v>
      </c>
      <c r="AR28" s="224">
        <v>0</v>
      </c>
      <c r="AS28" s="224" t="s">
        <v>248</v>
      </c>
      <c r="AT28" s="11">
        <v>8140.0540000000001</v>
      </c>
      <c r="AU28" s="11">
        <v>207.63800000000001</v>
      </c>
      <c r="AV28" s="203">
        <v>0</v>
      </c>
      <c r="AW28" s="203">
        <v>0</v>
      </c>
      <c r="AX28" s="203" t="s">
        <v>248</v>
      </c>
      <c r="AY28" s="235" t="s">
        <v>248</v>
      </c>
      <c r="AZ28" s="138">
        <v>60105</v>
      </c>
      <c r="BA28" s="188" t="s">
        <v>248</v>
      </c>
      <c r="BB28" s="203" t="s">
        <v>248</v>
      </c>
      <c r="BC28" s="203" t="s">
        <v>248</v>
      </c>
      <c r="BD28" s="217" t="s">
        <v>61</v>
      </c>
      <c r="BE28" s="201" t="s">
        <v>62</v>
      </c>
      <c r="BF28" s="201" t="s">
        <v>63</v>
      </c>
      <c r="BG28" s="201" t="s">
        <v>196</v>
      </c>
      <c r="BH28" s="456" t="s">
        <v>511</v>
      </c>
      <c r="BI28" s="218" t="s">
        <v>67</v>
      </c>
      <c r="BJ28" s="370">
        <v>214</v>
      </c>
      <c r="BK28" s="370">
        <v>3</v>
      </c>
      <c r="BL28" s="219" t="s">
        <v>65</v>
      </c>
      <c r="BM28" s="52"/>
      <c r="BN28" s="218" t="s">
        <v>357</v>
      </c>
      <c r="BO28" s="217" t="s">
        <v>70</v>
      </c>
      <c r="BP28" s="201" t="s">
        <v>681</v>
      </c>
      <c r="BQ28" s="52" t="s">
        <v>717</v>
      </c>
    </row>
    <row r="29" spans="1:69" ht="15.75">
      <c r="A29" s="207" t="s">
        <v>37</v>
      </c>
      <c r="B29" s="208" t="s">
        <v>711</v>
      </c>
      <c r="C29" s="202" t="s">
        <v>35</v>
      </c>
      <c r="D29" s="210" t="s">
        <v>182</v>
      </c>
      <c r="E29" s="24" t="s">
        <v>191</v>
      </c>
      <c r="F29" s="420">
        <v>108</v>
      </c>
      <c r="G29" s="421">
        <v>1</v>
      </c>
      <c r="H29" s="422"/>
      <c r="I29" s="422"/>
      <c r="J29" s="422"/>
      <c r="K29" s="422"/>
      <c r="L29" s="421">
        <v>0</v>
      </c>
      <c r="M29" s="423"/>
      <c r="N29" s="424">
        <v>0</v>
      </c>
      <c r="O29" s="422"/>
      <c r="P29" s="422"/>
      <c r="Q29" s="425">
        <v>6.4119061963000004</v>
      </c>
      <c r="R29" s="422"/>
      <c r="S29" s="422"/>
      <c r="T29" s="426">
        <v>9.3649999999999984</v>
      </c>
      <c r="U29" s="422"/>
      <c r="V29" s="422"/>
      <c r="W29" s="425">
        <v>6.3985230934579</v>
      </c>
      <c r="X29" s="422"/>
      <c r="Y29" s="422"/>
      <c r="Z29" s="426">
        <v>9.3312499999999989</v>
      </c>
      <c r="AA29" s="422"/>
      <c r="AB29" s="422"/>
      <c r="AC29" s="422"/>
      <c r="AD29" s="422"/>
      <c r="AE29" s="422"/>
      <c r="AF29" s="427">
        <v>2.7041876785227563</v>
      </c>
      <c r="AG29" s="427">
        <v>749</v>
      </c>
      <c r="AH29" s="427">
        <v>0.39352794013078657</v>
      </c>
      <c r="AI29" s="427">
        <v>187</v>
      </c>
      <c r="AJ29" s="427">
        <v>1.9645833333333333</v>
      </c>
      <c r="AK29" s="427" t="s">
        <v>248</v>
      </c>
      <c r="AL29" s="427">
        <v>0</v>
      </c>
      <c r="AM29" s="427"/>
      <c r="AN29" s="427"/>
      <c r="AO29" s="428">
        <v>190</v>
      </c>
      <c r="AP29" s="421">
        <v>9</v>
      </c>
      <c r="AQ29" s="421">
        <v>15</v>
      </c>
      <c r="AR29" s="429">
        <v>0</v>
      </c>
      <c r="AS29" s="429" t="s">
        <v>248</v>
      </c>
      <c r="AT29" s="425">
        <v>7465.5029999999997</v>
      </c>
      <c r="AU29" s="425">
        <v>775.96600000000001</v>
      </c>
      <c r="AV29" s="203">
        <v>0</v>
      </c>
      <c r="AW29" s="203">
        <v>0</v>
      </c>
      <c r="AX29" s="203" t="s">
        <v>248</v>
      </c>
      <c r="AY29" s="235" t="s">
        <v>248</v>
      </c>
      <c r="AZ29" s="138">
        <v>60105</v>
      </c>
      <c r="BA29" s="188" t="s">
        <v>248</v>
      </c>
      <c r="BB29" s="203" t="s">
        <v>248</v>
      </c>
      <c r="BC29" s="203" t="s">
        <v>248</v>
      </c>
      <c r="BD29" s="217" t="s">
        <v>61</v>
      </c>
      <c r="BE29" s="201" t="s">
        <v>62</v>
      </c>
      <c r="BF29" s="201" t="s">
        <v>63</v>
      </c>
      <c r="BG29" s="201" t="s">
        <v>196</v>
      </c>
      <c r="BH29" s="455" t="s">
        <v>511</v>
      </c>
      <c r="BI29" s="218" t="s">
        <v>68</v>
      </c>
      <c r="BJ29" s="370">
        <v>214</v>
      </c>
      <c r="BK29" s="370">
        <v>4</v>
      </c>
      <c r="BL29" s="219" t="s">
        <v>65</v>
      </c>
      <c r="BM29" s="52"/>
      <c r="BN29" s="218" t="s">
        <v>357</v>
      </c>
      <c r="BO29" s="217" t="s">
        <v>70</v>
      </c>
      <c r="BP29" s="201" t="s">
        <v>681</v>
      </c>
      <c r="BQ29" s="52" t="s">
        <v>717</v>
      </c>
    </row>
    <row r="30" spans="1:69" ht="15.75">
      <c r="A30" s="207" t="s">
        <v>37</v>
      </c>
      <c r="B30" s="208" t="s">
        <v>711</v>
      </c>
      <c r="C30" s="202" t="s">
        <v>35</v>
      </c>
      <c r="D30" s="210" t="s">
        <v>182</v>
      </c>
      <c r="E30" s="24" t="s">
        <v>245</v>
      </c>
      <c r="F30" s="420">
        <v>60</v>
      </c>
      <c r="G30" s="421">
        <v>1</v>
      </c>
      <c r="H30" s="422"/>
      <c r="I30" s="422"/>
      <c r="J30" s="422"/>
      <c r="K30" s="422"/>
      <c r="L30" s="421">
        <v>0</v>
      </c>
      <c r="M30" s="423"/>
      <c r="N30" s="424">
        <v>0</v>
      </c>
      <c r="O30" s="422"/>
      <c r="P30" s="422"/>
      <c r="Q30" s="425">
        <v>5.5059998643999997</v>
      </c>
      <c r="R30" s="422"/>
      <c r="S30" s="422"/>
      <c r="T30" s="426">
        <v>9.8416666666666668</v>
      </c>
      <c r="U30" s="422"/>
      <c r="V30" s="422"/>
      <c r="W30" s="425">
        <v>5.3418473728812996</v>
      </c>
      <c r="X30" s="422"/>
      <c r="Y30" s="422"/>
      <c r="Z30" s="426">
        <v>10.024999999999999</v>
      </c>
      <c r="AA30" s="422"/>
      <c r="AB30" s="422"/>
      <c r="AC30" s="422"/>
      <c r="AD30" s="422"/>
      <c r="AE30" s="422"/>
      <c r="AF30" s="427">
        <v>3.6746822897828078</v>
      </c>
      <c r="AG30" s="427">
        <v>402</v>
      </c>
      <c r="AH30" s="427">
        <v>0.55192432989077955</v>
      </c>
      <c r="AI30" s="427">
        <v>15</v>
      </c>
      <c r="AJ30" s="427">
        <v>2.3138888888888891</v>
      </c>
      <c r="AK30" s="427" t="s">
        <v>248</v>
      </c>
      <c r="AL30" s="427">
        <v>51</v>
      </c>
      <c r="AM30" s="427">
        <v>3.7557516600014895</v>
      </c>
      <c r="AN30" s="427">
        <v>3.7290874524714828</v>
      </c>
      <c r="AO30" s="428">
        <v>108</v>
      </c>
      <c r="AP30" s="421">
        <v>1</v>
      </c>
      <c r="AQ30" s="421">
        <v>9</v>
      </c>
      <c r="AR30" s="429">
        <v>0</v>
      </c>
      <c r="AS30" s="429" t="s">
        <v>248</v>
      </c>
      <c r="AT30" s="425">
        <v>4039.29</v>
      </c>
      <c r="AU30" s="425">
        <v>211.50299999999999</v>
      </c>
      <c r="AV30" s="203">
        <v>0</v>
      </c>
      <c r="AW30" s="203">
        <v>0</v>
      </c>
      <c r="AX30" s="203" t="s">
        <v>248</v>
      </c>
      <c r="AY30" s="235" t="s">
        <v>248</v>
      </c>
      <c r="AZ30" s="138">
        <v>20163</v>
      </c>
      <c r="BA30" s="188" t="s">
        <v>248</v>
      </c>
      <c r="BB30" s="203" t="s">
        <v>248</v>
      </c>
      <c r="BC30" s="203" t="s">
        <v>248</v>
      </c>
      <c r="BD30" s="217" t="s">
        <v>61</v>
      </c>
      <c r="BE30" s="201" t="s">
        <v>62</v>
      </c>
      <c r="BF30" s="201" t="s">
        <v>63</v>
      </c>
      <c r="BG30" s="201" t="s">
        <v>196</v>
      </c>
      <c r="BH30" s="218" t="s">
        <v>514</v>
      </c>
      <c r="BI30" s="218" t="s">
        <v>64</v>
      </c>
      <c r="BJ30" s="370">
        <v>214</v>
      </c>
      <c r="BK30" s="370">
        <v>1</v>
      </c>
      <c r="BL30" s="219" t="s">
        <v>65</v>
      </c>
      <c r="BM30" s="52"/>
      <c r="BN30" s="218" t="s">
        <v>357</v>
      </c>
      <c r="BO30" s="217" t="s">
        <v>701</v>
      </c>
      <c r="BP30" s="201" t="s">
        <v>687</v>
      </c>
      <c r="BQ30" s="52" t="s">
        <v>717</v>
      </c>
    </row>
    <row r="31" spans="1:69" ht="15.75">
      <c r="A31" s="207" t="s">
        <v>37</v>
      </c>
      <c r="B31" s="208" t="s">
        <v>711</v>
      </c>
      <c r="C31" s="202" t="s">
        <v>35</v>
      </c>
      <c r="D31" s="210" t="s">
        <v>182</v>
      </c>
      <c r="E31" s="24" t="s">
        <v>245</v>
      </c>
      <c r="F31" s="420">
        <v>60</v>
      </c>
      <c r="G31" s="421">
        <v>0</v>
      </c>
      <c r="H31" s="422"/>
      <c r="I31" s="422"/>
      <c r="J31" s="422"/>
      <c r="K31" s="422"/>
      <c r="L31" s="421">
        <v>0</v>
      </c>
      <c r="M31" s="423"/>
      <c r="N31" s="424">
        <v>0</v>
      </c>
      <c r="O31" s="422"/>
      <c r="P31" s="422"/>
      <c r="Q31" s="425">
        <v>7.5022999833000004</v>
      </c>
      <c r="R31" s="422"/>
      <c r="S31" s="422"/>
      <c r="T31" s="426">
        <v>13.25</v>
      </c>
      <c r="U31" s="422"/>
      <c r="V31" s="422"/>
      <c r="W31" s="425">
        <v>7.5243999833333</v>
      </c>
      <c r="X31" s="422"/>
      <c r="Y31" s="422"/>
      <c r="Z31" s="426">
        <v>13.25</v>
      </c>
      <c r="AA31" s="422"/>
      <c r="AB31" s="422"/>
      <c r="AC31" s="422"/>
      <c r="AD31" s="422"/>
      <c r="AE31" s="422"/>
      <c r="AF31" s="427">
        <v>3.3411726257867276</v>
      </c>
      <c r="AG31" s="427">
        <v>421</v>
      </c>
      <c r="AH31" s="427">
        <v>0.55006914661329265</v>
      </c>
      <c r="AI31" s="427">
        <v>36</v>
      </c>
      <c r="AJ31" s="427">
        <v>2.2124999999999999</v>
      </c>
      <c r="AK31" s="427" t="s">
        <v>248</v>
      </c>
      <c r="AL31" s="427">
        <v>60</v>
      </c>
      <c r="AM31" s="427">
        <v>3.3411726257867276</v>
      </c>
      <c r="AN31" s="427">
        <v>3.4527027027027026</v>
      </c>
      <c r="AO31" s="428">
        <v>120</v>
      </c>
      <c r="AP31" s="421">
        <v>0</v>
      </c>
      <c r="AQ31" s="421">
        <v>0</v>
      </c>
      <c r="AR31" s="429">
        <v>0</v>
      </c>
      <c r="AS31" s="429" t="s">
        <v>248</v>
      </c>
      <c r="AT31" s="425">
        <v>4317.9449999999997</v>
      </c>
      <c r="AU31" s="425">
        <v>0</v>
      </c>
      <c r="AV31" s="203">
        <v>0</v>
      </c>
      <c r="AW31" s="203">
        <v>0</v>
      </c>
      <c r="AX31" s="203" t="s">
        <v>248</v>
      </c>
      <c r="AY31" s="235" t="s">
        <v>248</v>
      </c>
      <c r="AZ31" s="138">
        <v>20163</v>
      </c>
      <c r="BA31" s="188" t="s">
        <v>248</v>
      </c>
      <c r="BB31" s="203" t="s">
        <v>248</v>
      </c>
      <c r="BC31" s="203" t="s">
        <v>248</v>
      </c>
      <c r="BD31" s="217" t="s">
        <v>61</v>
      </c>
      <c r="BE31" s="201" t="s">
        <v>62</v>
      </c>
      <c r="BF31" s="201" t="s">
        <v>63</v>
      </c>
      <c r="BG31" s="201" t="s">
        <v>196</v>
      </c>
      <c r="BH31" s="218" t="s">
        <v>514</v>
      </c>
      <c r="BI31" s="218" t="s">
        <v>66</v>
      </c>
      <c r="BJ31" s="370">
        <v>214</v>
      </c>
      <c r="BK31" s="370">
        <v>7</v>
      </c>
      <c r="BL31" s="219" t="s">
        <v>65</v>
      </c>
      <c r="BM31" s="52"/>
      <c r="BN31" s="218" t="s">
        <v>357</v>
      </c>
      <c r="BO31" s="217" t="s">
        <v>701</v>
      </c>
      <c r="BP31" s="201" t="s">
        <v>687</v>
      </c>
      <c r="BQ31" s="52" t="s">
        <v>717</v>
      </c>
    </row>
    <row r="32" spans="1:69" ht="15.75">
      <c r="A32" s="207" t="s">
        <v>37</v>
      </c>
      <c r="B32" s="208" t="s">
        <v>711</v>
      </c>
      <c r="C32" s="202" t="s">
        <v>35</v>
      </c>
      <c r="D32" s="210" t="s">
        <v>182</v>
      </c>
      <c r="E32" s="24" t="s">
        <v>245</v>
      </c>
      <c r="F32" s="86">
        <v>62</v>
      </c>
      <c r="G32" s="80">
        <v>1</v>
      </c>
      <c r="H32" s="204"/>
      <c r="I32" s="204"/>
      <c r="J32" s="204"/>
      <c r="K32" s="204"/>
      <c r="L32" s="80">
        <v>0</v>
      </c>
      <c r="M32" s="203"/>
      <c r="N32" s="52">
        <v>0</v>
      </c>
      <c r="O32" s="204"/>
      <c r="P32" s="204"/>
      <c r="Q32" s="11">
        <v>4.9548851802999998</v>
      </c>
      <c r="R32" s="204"/>
      <c r="S32" s="204"/>
      <c r="T32" s="53">
        <v>7.9749999999999979</v>
      </c>
      <c r="U32" s="204"/>
      <c r="V32" s="204"/>
      <c r="W32" s="11">
        <v>3.9726556393441999</v>
      </c>
      <c r="X32" s="204"/>
      <c r="Y32" s="204"/>
      <c r="Z32" s="53">
        <v>5.4916666666666663</v>
      </c>
      <c r="AA32" s="204"/>
      <c r="AB32" s="204"/>
      <c r="AC32" s="204"/>
      <c r="AD32" s="204"/>
      <c r="AE32" s="204"/>
      <c r="AF32" s="9">
        <v>3.6307267885855832</v>
      </c>
      <c r="AG32" s="9">
        <v>426</v>
      </c>
      <c r="AH32" s="9">
        <v>0.45962804504907723</v>
      </c>
      <c r="AI32" s="9">
        <v>15</v>
      </c>
      <c r="AJ32" s="9">
        <v>2.6369565217391306</v>
      </c>
      <c r="AK32" s="9" t="s">
        <v>248</v>
      </c>
      <c r="AL32" s="9">
        <v>60</v>
      </c>
      <c r="AM32" s="9">
        <v>3.6316389021419351</v>
      </c>
      <c r="AN32" s="9">
        <v>3.6875</v>
      </c>
      <c r="AO32" s="73">
        <v>122</v>
      </c>
      <c r="AP32" s="80">
        <v>0</v>
      </c>
      <c r="AQ32" s="80">
        <v>0</v>
      </c>
      <c r="AR32" s="224">
        <v>0</v>
      </c>
      <c r="AS32" s="224" t="s">
        <v>248</v>
      </c>
      <c r="AT32" s="11">
        <v>4384.1809999999996</v>
      </c>
      <c r="AU32" s="11">
        <v>0</v>
      </c>
      <c r="AV32" s="203">
        <v>0</v>
      </c>
      <c r="AW32" s="203">
        <v>0</v>
      </c>
      <c r="AX32" s="203" t="s">
        <v>248</v>
      </c>
      <c r="AY32" s="235" t="s">
        <v>248</v>
      </c>
      <c r="AZ32" s="138">
        <v>20163</v>
      </c>
      <c r="BA32" s="188" t="s">
        <v>248</v>
      </c>
      <c r="BB32" s="203" t="s">
        <v>248</v>
      </c>
      <c r="BC32" s="203" t="s">
        <v>248</v>
      </c>
      <c r="BD32" s="217" t="s">
        <v>61</v>
      </c>
      <c r="BE32" s="201" t="s">
        <v>62</v>
      </c>
      <c r="BF32" s="201" t="s">
        <v>63</v>
      </c>
      <c r="BG32" s="201" t="s">
        <v>196</v>
      </c>
      <c r="BH32" s="218" t="s">
        <v>514</v>
      </c>
      <c r="BI32" s="218" t="s">
        <v>67</v>
      </c>
      <c r="BJ32" s="370">
        <v>214</v>
      </c>
      <c r="BK32" s="370">
        <v>3</v>
      </c>
      <c r="BL32" s="219" t="s">
        <v>65</v>
      </c>
      <c r="BM32" s="52"/>
      <c r="BN32" s="218" t="s">
        <v>357</v>
      </c>
      <c r="BO32" s="217" t="s">
        <v>701</v>
      </c>
      <c r="BP32" s="201" t="s">
        <v>687</v>
      </c>
      <c r="BQ32" s="52" t="s">
        <v>717</v>
      </c>
    </row>
    <row r="33" spans="1:69" ht="15.75">
      <c r="A33" s="207" t="s">
        <v>37</v>
      </c>
      <c r="B33" s="208" t="s">
        <v>711</v>
      </c>
      <c r="C33" s="202" t="s">
        <v>35</v>
      </c>
      <c r="D33" s="210" t="s">
        <v>182</v>
      </c>
      <c r="E33" s="24" t="s">
        <v>245</v>
      </c>
      <c r="F33" s="86">
        <v>61</v>
      </c>
      <c r="G33" s="80">
        <v>1</v>
      </c>
      <c r="H33" s="204"/>
      <c r="I33" s="204"/>
      <c r="J33" s="204"/>
      <c r="K33" s="204"/>
      <c r="L33" s="80">
        <v>0</v>
      </c>
      <c r="M33" s="203"/>
      <c r="N33" s="52">
        <v>0</v>
      </c>
      <c r="O33" s="204"/>
      <c r="P33" s="204"/>
      <c r="Q33" s="11">
        <v>6.1649165666999997</v>
      </c>
      <c r="R33" s="204"/>
      <c r="S33" s="204"/>
      <c r="T33" s="53">
        <v>10</v>
      </c>
      <c r="U33" s="204"/>
      <c r="V33" s="204"/>
      <c r="W33" s="11">
        <v>6.1470665833332996</v>
      </c>
      <c r="X33" s="204"/>
      <c r="Y33" s="204"/>
      <c r="Z33" s="53">
        <v>9.75</v>
      </c>
      <c r="AA33" s="204"/>
      <c r="AB33" s="204"/>
      <c r="AC33" s="204"/>
      <c r="AD33" s="204"/>
      <c r="AE33" s="204"/>
      <c r="AF33" s="9">
        <v>2.7863376657684134</v>
      </c>
      <c r="AG33" s="9">
        <v>385</v>
      </c>
      <c r="AH33" s="9">
        <v>0.43831315580075492</v>
      </c>
      <c r="AI33" s="9">
        <v>82</v>
      </c>
      <c r="AJ33" s="9">
        <v>1.9130434782608696</v>
      </c>
      <c r="AK33" s="9" t="s">
        <v>248</v>
      </c>
      <c r="AL33" s="9">
        <v>0</v>
      </c>
      <c r="AM33" s="9"/>
      <c r="AN33" s="9"/>
      <c r="AO33" s="73">
        <v>120</v>
      </c>
      <c r="AP33" s="80">
        <v>0</v>
      </c>
      <c r="AQ33" s="80">
        <v>0</v>
      </c>
      <c r="AR33" s="224">
        <v>0</v>
      </c>
      <c r="AS33" s="224" t="s">
        <v>248</v>
      </c>
      <c r="AT33" s="11">
        <v>4321.1880000000001</v>
      </c>
      <c r="AU33" s="11">
        <v>0</v>
      </c>
      <c r="AV33" s="203">
        <v>0</v>
      </c>
      <c r="AW33" s="203">
        <v>0</v>
      </c>
      <c r="AX33" s="203" t="s">
        <v>248</v>
      </c>
      <c r="AY33" s="235" t="s">
        <v>248</v>
      </c>
      <c r="AZ33" s="138">
        <v>20163</v>
      </c>
      <c r="BA33" s="188" t="s">
        <v>248</v>
      </c>
      <c r="BB33" s="203" t="s">
        <v>248</v>
      </c>
      <c r="BC33" s="203" t="s">
        <v>248</v>
      </c>
      <c r="BD33" s="217" t="s">
        <v>61</v>
      </c>
      <c r="BE33" s="201" t="s">
        <v>62</v>
      </c>
      <c r="BF33" s="201" t="s">
        <v>63</v>
      </c>
      <c r="BG33" s="201" t="s">
        <v>196</v>
      </c>
      <c r="BH33" s="218" t="s">
        <v>514</v>
      </c>
      <c r="BI33" s="218" t="s">
        <v>68</v>
      </c>
      <c r="BJ33" s="370">
        <v>214</v>
      </c>
      <c r="BK33" s="370">
        <v>4</v>
      </c>
      <c r="BL33" s="219" t="s">
        <v>65</v>
      </c>
      <c r="BM33" s="52"/>
      <c r="BN33" s="218" t="s">
        <v>357</v>
      </c>
      <c r="BO33" s="217" t="s">
        <v>701</v>
      </c>
      <c r="BP33" s="201" t="s">
        <v>687</v>
      </c>
      <c r="BQ33" s="52" t="s">
        <v>717</v>
      </c>
    </row>
    <row r="34" spans="1:69" ht="15.75">
      <c r="A34" s="207" t="s">
        <v>37</v>
      </c>
      <c r="B34" s="208" t="s">
        <v>711</v>
      </c>
      <c r="C34" s="202" t="s">
        <v>35</v>
      </c>
      <c r="D34" s="210" t="s">
        <v>182</v>
      </c>
      <c r="E34" s="24" t="s">
        <v>664</v>
      </c>
      <c r="F34" s="86">
        <v>40</v>
      </c>
      <c r="G34" s="80">
        <v>0</v>
      </c>
      <c r="H34" s="204"/>
      <c r="I34" s="204"/>
      <c r="J34" s="204"/>
      <c r="K34" s="204"/>
      <c r="L34" s="80">
        <v>0</v>
      </c>
      <c r="M34" s="203"/>
      <c r="N34" s="52">
        <v>0</v>
      </c>
      <c r="O34" s="204"/>
      <c r="P34" s="204"/>
      <c r="Q34" s="11">
        <v>5.3725247249999999</v>
      </c>
      <c r="R34" s="204"/>
      <c r="S34" s="204"/>
      <c r="T34" s="53">
        <v>7.5</v>
      </c>
      <c r="U34" s="204"/>
      <c r="V34" s="204"/>
      <c r="W34" s="11">
        <v>5.1322746749999997</v>
      </c>
      <c r="X34" s="204"/>
      <c r="Y34" s="204"/>
      <c r="Z34" s="53">
        <v>7</v>
      </c>
      <c r="AA34" s="204"/>
      <c r="AB34" s="204"/>
      <c r="AC34" s="204"/>
      <c r="AD34" s="204"/>
      <c r="AE34" s="204"/>
      <c r="AF34" s="9">
        <v>3.3040982204888545</v>
      </c>
      <c r="AG34" s="9">
        <v>280</v>
      </c>
      <c r="AH34" s="9">
        <v>0.40527436611258427</v>
      </c>
      <c r="AI34" s="9">
        <v>9</v>
      </c>
      <c r="AJ34" s="9">
        <v>2.5595238095238093</v>
      </c>
      <c r="AK34" s="9" t="s">
        <v>248</v>
      </c>
      <c r="AL34" s="9">
        <v>11</v>
      </c>
      <c r="AM34" s="9">
        <v>3.7823376872322783</v>
      </c>
      <c r="AN34" s="9">
        <v>3.7276785714285716</v>
      </c>
      <c r="AO34" s="73">
        <v>80</v>
      </c>
      <c r="AP34" s="80">
        <v>0</v>
      </c>
      <c r="AQ34" s="80">
        <v>0</v>
      </c>
      <c r="AR34" s="224">
        <v>0</v>
      </c>
      <c r="AS34" s="224" t="s">
        <v>248</v>
      </c>
      <c r="AT34" s="11">
        <v>2826.3290000000002</v>
      </c>
      <c r="AU34" s="11">
        <v>27.236999999999998</v>
      </c>
      <c r="AV34" s="203">
        <v>0</v>
      </c>
      <c r="AW34" s="203">
        <v>0</v>
      </c>
      <c r="AX34" s="203" t="s">
        <v>248</v>
      </c>
      <c r="AY34" s="235" t="s">
        <v>248</v>
      </c>
      <c r="AZ34" s="138">
        <v>31028</v>
      </c>
      <c r="BA34" s="188" t="s">
        <v>248</v>
      </c>
      <c r="BB34" s="203" t="s">
        <v>248</v>
      </c>
      <c r="BC34" s="203" t="s">
        <v>248</v>
      </c>
      <c r="BD34" s="217" t="s">
        <v>61</v>
      </c>
      <c r="BE34" s="201" t="s">
        <v>62</v>
      </c>
      <c r="BF34" s="201" t="s">
        <v>63</v>
      </c>
      <c r="BG34" s="201" t="s">
        <v>196</v>
      </c>
      <c r="BH34" s="456" t="s">
        <v>712</v>
      </c>
      <c r="BI34" s="218" t="s">
        <v>64</v>
      </c>
      <c r="BJ34" s="370">
        <v>214</v>
      </c>
      <c r="BK34" s="370">
        <v>1</v>
      </c>
      <c r="BL34" s="219" t="s">
        <v>65</v>
      </c>
      <c r="BM34" s="52"/>
      <c r="BN34" s="218" t="s">
        <v>357</v>
      </c>
      <c r="BO34" s="217" t="s">
        <v>57</v>
      </c>
      <c r="BP34" s="201" t="s">
        <v>681</v>
      </c>
      <c r="BQ34" s="52" t="s">
        <v>717</v>
      </c>
    </row>
    <row r="35" spans="1:69" ht="15.75">
      <c r="A35" s="207" t="s">
        <v>37</v>
      </c>
      <c r="B35" s="208" t="s">
        <v>711</v>
      </c>
      <c r="C35" s="202" t="s">
        <v>35</v>
      </c>
      <c r="D35" s="210" t="s">
        <v>182</v>
      </c>
      <c r="E35" s="24" t="s">
        <v>664</v>
      </c>
      <c r="F35" s="86">
        <v>40</v>
      </c>
      <c r="G35" s="80">
        <v>0</v>
      </c>
      <c r="H35" s="204"/>
      <c r="I35" s="204"/>
      <c r="J35" s="204"/>
      <c r="K35" s="204"/>
      <c r="L35" s="80">
        <v>0</v>
      </c>
      <c r="M35" s="203"/>
      <c r="N35" s="52">
        <v>0</v>
      </c>
      <c r="O35" s="204"/>
      <c r="P35" s="204"/>
      <c r="Q35" s="11">
        <v>5.7631747000000004</v>
      </c>
      <c r="R35" s="204"/>
      <c r="S35" s="204"/>
      <c r="T35" s="53">
        <v>8.5</v>
      </c>
      <c r="U35" s="204"/>
      <c r="V35" s="204"/>
      <c r="W35" s="11">
        <v>5.8482748500000001</v>
      </c>
      <c r="X35" s="204"/>
      <c r="Y35" s="204"/>
      <c r="Z35" s="53">
        <v>8.5</v>
      </c>
      <c r="AA35" s="204"/>
      <c r="AB35" s="204"/>
      <c r="AC35" s="204"/>
      <c r="AD35" s="204"/>
      <c r="AE35" s="204"/>
      <c r="AF35" s="9">
        <v>2.9551428586244581</v>
      </c>
      <c r="AG35" s="9">
        <v>280</v>
      </c>
      <c r="AH35" s="9">
        <v>0.59927204517396282</v>
      </c>
      <c r="AI35" s="9">
        <v>62</v>
      </c>
      <c r="AJ35" s="9">
        <v>1.875</v>
      </c>
      <c r="AK35" s="9" t="s">
        <v>248</v>
      </c>
      <c r="AL35" s="9">
        <v>38</v>
      </c>
      <c r="AM35" s="9">
        <v>2.9856766941852144</v>
      </c>
      <c r="AN35" s="9">
        <v>3</v>
      </c>
      <c r="AO35" s="73">
        <v>77</v>
      </c>
      <c r="AP35" s="80">
        <v>1</v>
      </c>
      <c r="AQ35" s="80">
        <v>2</v>
      </c>
      <c r="AR35" s="224">
        <v>0</v>
      </c>
      <c r="AS35" s="224" t="s">
        <v>248</v>
      </c>
      <c r="AT35" s="11">
        <v>2787.03</v>
      </c>
      <c r="AU35" s="11">
        <v>75.510999999999996</v>
      </c>
      <c r="AV35" s="203">
        <v>0</v>
      </c>
      <c r="AW35" s="203">
        <v>0</v>
      </c>
      <c r="AX35" s="203" t="s">
        <v>248</v>
      </c>
      <c r="AY35" s="235" t="s">
        <v>248</v>
      </c>
      <c r="AZ35" s="138">
        <v>31028</v>
      </c>
      <c r="BA35" s="188" t="s">
        <v>248</v>
      </c>
      <c r="BB35" s="203" t="s">
        <v>248</v>
      </c>
      <c r="BC35" s="203" t="s">
        <v>248</v>
      </c>
      <c r="BD35" s="217" t="s">
        <v>61</v>
      </c>
      <c r="BE35" s="201" t="s">
        <v>62</v>
      </c>
      <c r="BF35" s="201" t="s">
        <v>63</v>
      </c>
      <c r="BG35" s="201" t="s">
        <v>196</v>
      </c>
      <c r="BH35" s="455" t="s">
        <v>712</v>
      </c>
      <c r="BI35" s="218" t="s">
        <v>66</v>
      </c>
      <c r="BJ35" s="370">
        <v>214</v>
      </c>
      <c r="BK35" s="370">
        <v>7</v>
      </c>
      <c r="BL35" s="219" t="s">
        <v>65</v>
      </c>
      <c r="BM35" s="52"/>
      <c r="BN35" s="218" t="s">
        <v>357</v>
      </c>
      <c r="BO35" s="217" t="s">
        <v>57</v>
      </c>
      <c r="BP35" s="201" t="s">
        <v>681</v>
      </c>
      <c r="BQ35" s="52" t="s">
        <v>717</v>
      </c>
    </row>
    <row r="36" spans="1:69" ht="15.75">
      <c r="A36" s="207" t="s">
        <v>37</v>
      </c>
      <c r="B36" s="208" t="s">
        <v>711</v>
      </c>
      <c r="C36" s="202" t="s">
        <v>35</v>
      </c>
      <c r="D36" s="210" t="s">
        <v>182</v>
      </c>
      <c r="E36" s="24" t="s">
        <v>664</v>
      </c>
      <c r="F36" s="86">
        <v>41</v>
      </c>
      <c r="G36" s="80">
        <v>1</v>
      </c>
      <c r="H36" s="204"/>
      <c r="I36" s="204"/>
      <c r="J36" s="204"/>
      <c r="K36" s="204"/>
      <c r="L36" s="80">
        <v>1</v>
      </c>
      <c r="M36" s="203"/>
      <c r="N36" s="52">
        <v>0</v>
      </c>
      <c r="O36" s="204"/>
      <c r="P36" s="204"/>
      <c r="Q36" s="11">
        <v>6.4442305897000001</v>
      </c>
      <c r="R36" s="204"/>
      <c r="S36" s="204"/>
      <c r="T36" s="53">
        <v>10.024999999999999</v>
      </c>
      <c r="U36" s="204"/>
      <c r="V36" s="204"/>
      <c r="W36" s="11">
        <v>5.8300768974358004</v>
      </c>
      <c r="X36" s="204"/>
      <c r="Y36" s="204"/>
      <c r="Z36" s="53">
        <v>9.8416666666666668</v>
      </c>
      <c r="AA36" s="204"/>
      <c r="AB36" s="204"/>
      <c r="AC36" s="204"/>
      <c r="AD36" s="204"/>
      <c r="AE36" s="204"/>
      <c r="AF36" s="9">
        <v>3.6573699797247787</v>
      </c>
      <c r="AG36" s="9">
        <v>273</v>
      </c>
      <c r="AH36" s="9">
        <v>0.53739322486398489</v>
      </c>
      <c r="AI36" s="9">
        <v>10</v>
      </c>
      <c r="AJ36" s="9">
        <v>2.5829545454545455</v>
      </c>
      <c r="AK36" s="9" t="s">
        <v>248</v>
      </c>
      <c r="AL36" s="9">
        <v>37</v>
      </c>
      <c r="AM36" s="9">
        <v>3.683552138593666</v>
      </c>
      <c r="AN36" s="9">
        <v>3.7555555555555555</v>
      </c>
      <c r="AO36" s="73">
        <v>77</v>
      </c>
      <c r="AP36" s="80">
        <v>0</v>
      </c>
      <c r="AQ36" s="80">
        <v>3</v>
      </c>
      <c r="AR36" s="224">
        <v>0</v>
      </c>
      <c r="AS36" s="224" t="s">
        <v>248</v>
      </c>
      <c r="AT36" s="11">
        <v>2761.24</v>
      </c>
      <c r="AU36" s="11">
        <v>53.546999999999997</v>
      </c>
      <c r="AV36" s="203">
        <v>0</v>
      </c>
      <c r="AW36" s="203">
        <v>0</v>
      </c>
      <c r="AX36" s="203" t="s">
        <v>248</v>
      </c>
      <c r="AY36" s="235" t="s">
        <v>248</v>
      </c>
      <c r="AZ36" s="138">
        <v>31028</v>
      </c>
      <c r="BA36" s="188" t="s">
        <v>248</v>
      </c>
      <c r="BB36" s="203" t="s">
        <v>248</v>
      </c>
      <c r="BC36" s="203" t="s">
        <v>248</v>
      </c>
      <c r="BD36" s="217" t="s">
        <v>61</v>
      </c>
      <c r="BE36" s="201" t="s">
        <v>62</v>
      </c>
      <c r="BF36" s="201" t="s">
        <v>63</v>
      </c>
      <c r="BG36" s="201" t="s">
        <v>196</v>
      </c>
      <c r="BH36" s="456" t="s">
        <v>712</v>
      </c>
      <c r="BI36" s="218" t="s">
        <v>67</v>
      </c>
      <c r="BJ36" s="370">
        <v>214</v>
      </c>
      <c r="BK36" s="370">
        <v>3</v>
      </c>
      <c r="BL36" s="219" t="s">
        <v>65</v>
      </c>
      <c r="BM36" s="52"/>
      <c r="BN36" s="218" t="s">
        <v>357</v>
      </c>
      <c r="BO36" s="217" t="s">
        <v>57</v>
      </c>
      <c r="BP36" s="201" t="s">
        <v>681</v>
      </c>
      <c r="BQ36" s="52" t="s">
        <v>717</v>
      </c>
    </row>
    <row r="37" spans="1:69" ht="15.75">
      <c r="A37" s="207" t="s">
        <v>37</v>
      </c>
      <c r="B37" s="208" t="s">
        <v>711</v>
      </c>
      <c r="C37" s="202" t="s">
        <v>35</v>
      </c>
      <c r="D37" s="210" t="s">
        <v>182</v>
      </c>
      <c r="E37" s="24" t="s">
        <v>664</v>
      </c>
      <c r="F37" s="86">
        <v>40</v>
      </c>
      <c r="G37" s="80">
        <v>0</v>
      </c>
      <c r="H37" s="204"/>
      <c r="I37" s="204"/>
      <c r="J37" s="204"/>
      <c r="K37" s="204"/>
      <c r="L37" s="80">
        <v>0</v>
      </c>
      <c r="M37" s="203"/>
      <c r="N37" s="52">
        <v>0</v>
      </c>
      <c r="O37" s="204"/>
      <c r="P37" s="204"/>
      <c r="Q37" s="11">
        <v>5.8561747999999998</v>
      </c>
      <c r="R37" s="204"/>
      <c r="S37" s="204"/>
      <c r="T37" s="53">
        <v>8.5</v>
      </c>
      <c r="U37" s="204"/>
      <c r="V37" s="204"/>
      <c r="W37" s="11">
        <v>5.8212749749999997</v>
      </c>
      <c r="X37" s="204"/>
      <c r="Y37" s="204"/>
      <c r="Z37" s="53">
        <v>8.5</v>
      </c>
      <c r="AA37" s="204"/>
      <c r="AB37" s="204"/>
      <c r="AC37" s="204"/>
      <c r="AD37" s="204"/>
      <c r="AE37" s="204"/>
      <c r="AF37" s="9">
        <v>2.7630769219590627</v>
      </c>
      <c r="AG37" s="9">
        <v>273</v>
      </c>
      <c r="AH37" s="9">
        <v>0.42544516007282379</v>
      </c>
      <c r="AI37" s="9">
        <v>64</v>
      </c>
      <c r="AJ37" s="9">
        <v>2</v>
      </c>
      <c r="AK37" s="9" t="s">
        <v>248</v>
      </c>
      <c r="AL37" s="427">
        <v>0</v>
      </c>
      <c r="AM37" s="9"/>
      <c r="AN37" s="9"/>
      <c r="AO37" s="73">
        <v>80</v>
      </c>
      <c r="AP37" s="80">
        <v>0</v>
      </c>
      <c r="AQ37" s="80">
        <v>0</v>
      </c>
      <c r="AR37" s="224">
        <v>0</v>
      </c>
      <c r="AS37" s="224" t="s">
        <v>248</v>
      </c>
      <c r="AT37" s="11">
        <v>2875.9560000000001</v>
      </c>
      <c r="AU37" s="11">
        <v>0</v>
      </c>
      <c r="AV37" s="203">
        <v>0</v>
      </c>
      <c r="AW37" s="203">
        <v>0</v>
      </c>
      <c r="AX37" s="203" t="s">
        <v>248</v>
      </c>
      <c r="AY37" s="235" t="s">
        <v>248</v>
      </c>
      <c r="AZ37" s="138">
        <v>31028</v>
      </c>
      <c r="BA37" s="188" t="s">
        <v>248</v>
      </c>
      <c r="BB37" s="203" t="s">
        <v>248</v>
      </c>
      <c r="BC37" s="203" t="s">
        <v>248</v>
      </c>
      <c r="BD37" s="217" t="s">
        <v>61</v>
      </c>
      <c r="BE37" s="201" t="s">
        <v>62</v>
      </c>
      <c r="BF37" s="201" t="s">
        <v>63</v>
      </c>
      <c r="BG37" s="201" t="s">
        <v>196</v>
      </c>
      <c r="BH37" s="456" t="s">
        <v>712</v>
      </c>
      <c r="BI37" s="218" t="s">
        <v>68</v>
      </c>
      <c r="BJ37" s="370">
        <v>214</v>
      </c>
      <c r="BK37" s="370">
        <v>4</v>
      </c>
      <c r="BL37" s="219" t="s">
        <v>65</v>
      </c>
      <c r="BM37" s="52"/>
      <c r="BN37" s="218" t="s">
        <v>357</v>
      </c>
      <c r="BO37" s="217" t="s">
        <v>57</v>
      </c>
      <c r="BP37" s="201" t="s">
        <v>681</v>
      </c>
      <c r="BQ37" s="52" t="s">
        <v>717</v>
      </c>
    </row>
    <row r="38" spans="1:69" ht="15.75">
      <c r="A38" s="207" t="s">
        <v>37</v>
      </c>
      <c r="B38" s="208" t="s">
        <v>711</v>
      </c>
      <c r="C38" s="202" t="s">
        <v>35</v>
      </c>
      <c r="D38" s="210" t="s">
        <v>182</v>
      </c>
      <c r="E38" s="24" t="s">
        <v>314</v>
      </c>
      <c r="F38" s="86">
        <v>243</v>
      </c>
      <c r="G38" s="80">
        <v>1</v>
      </c>
      <c r="H38" s="204"/>
      <c r="I38" s="204"/>
      <c r="J38" s="204"/>
      <c r="K38" s="204"/>
      <c r="L38" s="80">
        <v>1</v>
      </c>
      <c r="M38" s="203"/>
      <c r="N38" s="52">
        <v>0</v>
      </c>
      <c r="O38" s="204"/>
      <c r="P38" s="204"/>
      <c r="Q38" s="11">
        <v>6.1628960996000002</v>
      </c>
      <c r="R38" s="204"/>
      <c r="S38" s="204"/>
      <c r="T38" s="53">
        <v>11.474999999999994</v>
      </c>
      <c r="U38" s="204"/>
      <c r="V38" s="204"/>
      <c r="W38" s="11">
        <v>5.4752197427385001</v>
      </c>
      <c r="X38" s="204"/>
      <c r="Y38" s="204"/>
      <c r="Z38" s="53">
        <v>10.243749999999999</v>
      </c>
      <c r="AA38" s="204"/>
      <c r="AB38" s="204"/>
      <c r="AC38" s="204"/>
      <c r="AD38" s="204"/>
      <c r="AE38" s="204"/>
      <c r="AF38" s="9">
        <v>3.4753359050218151</v>
      </c>
      <c r="AG38" s="9">
        <v>1687</v>
      </c>
      <c r="AH38" s="9">
        <v>0.42908337861355156</v>
      </c>
      <c r="AI38" s="9">
        <v>44</v>
      </c>
      <c r="AJ38" s="9">
        <v>2.5984146341463417</v>
      </c>
      <c r="AK38" s="9" t="s">
        <v>248</v>
      </c>
      <c r="AL38" s="9">
        <v>240</v>
      </c>
      <c r="AM38" s="9">
        <v>3.4793581381410581</v>
      </c>
      <c r="AN38" s="9">
        <v>3.5600907029478459</v>
      </c>
      <c r="AO38" s="73">
        <v>483</v>
      </c>
      <c r="AP38" s="80">
        <v>1</v>
      </c>
      <c r="AQ38" s="80">
        <v>0</v>
      </c>
      <c r="AR38" s="224">
        <v>0</v>
      </c>
      <c r="AS38" s="224" t="s">
        <v>248</v>
      </c>
      <c r="AT38" s="11">
        <v>18461.171999999999</v>
      </c>
      <c r="AU38" s="11">
        <v>73.63</v>
      </c>
      <c r="AV38" s="203">
        <v>0</v>
      </c>
      <c r="AW38" s="203">
        <v>0</v>
      </c>
      <c r="AX38" s="203" t="s">
        <v>248</v>
      </c>
      <c r="AY38" s="235" t="s">
        <v>248</v>
      </c>
      <c r="AZ38" s="138">
        <v>114277</v>
      </c>
      <c r="BA38" s="188" t="s">
        <v>248</v>
      </c>
      <c r="BB38" s="203" t="s">
        <v>248</v>
      </c>
      <c r="BC38" s="203" t="s">
        <v>248</v>
      </c>
      <c r="BD38" s="217" t="s">
        <v>61</v>
      </c>
      <c r="BE38" s="201" t="s">
        <v>62</v>
      </c>
      <c r="BF38" s="201" t="s">
        <v>63</v>
      </c>
      <c r="BG38" s="201" t="s">
        <v>196</v>
      </c>
      <c r="BH38" s="456" t="s">
        <v>512</v>
      </c>
      <c r="BI38" s="218" t="s">
        <v>64</v>
      </c>
      <c r="BJ38" s="370">
        <v>214</v>
      </c>
      <c r="BK38" s="370">
        <v>1</v>
      </c>
      <c r="BL38" s="219" t="s">
        <v>65</v>
      </c>
      <c r="BM38" s="52"/>
      <c r="BN38" s="218" t="s">
        <v>357</v>
      </c>
      <c r="BO38" s="217" t="s">
        <v>347</v>
      </c>
      <c r="BP38" s="201" t="s">
        <v>684</v>
      </c>
      <c r="BQ38" s="52" t="s">
        <v>716</v>
      </c>
    </row>
    <row r="39" spans="1:69" ht="15.75">
      <c r="A39" s="207" t="s">
        <v>37</v>
      </c>
      <c r="B39" s="208" t="s">
        <v>711</v>
      </c>
      <c r="C39" s="202" t="s">
        <v>35</v>
      </c>
      <c r="D39" s="210" t="s">
        <v>182</v>
      </c>
      <c r="E39" s="24" t="s">
        <v>314</v>
      </c>
      <c r="F39" s="86">
        <v>247</v>
      </c>
      <c r="G39" s="80">
        <v>4</v>
      </c>
      <c r="H39" s="204"/>
      <c r="I39" s="204"/>
      <c r="J39" s="204"/>
      <c r="K39" s="204"/>
      <c r="L39" s="80">
        <v>0</v>
      </c>
      <c r="M39" s="203"/>
      <c r="N39" s="52">
        <v>1</v>
      </c>
      <c r="O39" s="204"/>
      <c r="P39" s="204"/>
      <c r="Q39" s="11">
        <v>5.9185101110999998</v>
      </c>
      <c r="R39" s="204"/>
      <c r="S39" s="204"/>
      <c r="T39" s="53">
        <v>9.4849999999999994</v>
      </c>
      <c r="U39" s="204"/>
      <c r="V39" s="204"/>
      <c r="W39" s="11">
        <v>5.9814442263374001</v>
      </c>
      <c r="X39" s="204"/>
      <c r="Y39" s="204"/>
      <c r="Z39" s="53">
        <v>9.4874999999999989</v>
      </c>
      <c r="AA39" s="204"/>
      <c r="AB39" s="204"/>
      <c r="AC39" s="204"/>
      <c r="AD39" s="204"/>
      <c r="AE39" s="204"/>
      <c r="AF39" s="9">
        <v>3.1463173968685938</v>
      </c>
      <c r="AG39" s="9">
        <v>1697</v>
      </c>
      <c r="AH39" s="9">
        <v>0.56414246892261466</v>
      </c>
      <c r="AI39" s="9">
        <v>221</v>
      </c>
      <c r="AJ39" s="9">
        <v>2.1042151162790699</v>
      </c>
      <c r="AK39" s="9" t="s">
        <v>248</v>
      </c>
      <c r="AL39" s="9">
        <v>241</v>
      </c>
      <c r="AM39" s="9">
        <v>3.1613700420610495</v>
      </c>
      <c r="AN39" s="9">
        <v>3.2087286527514234</v>
      </c>
      <c r="AO39" s="73">
        <v>484</v>
      </c>
      <c r="AP39" s="80">
        <v>0</v>
      </c>
      <c r="AQ39" s="80">
        <v>2</v>
      </c>
      <c r="AR39" s="224">
        <v>0</v>
      </c>
      <c r="AS39" s="224" t="s">
        <v>248</v>
      </c>
      <c r="AT39" s="11">
        <v>18880.257000000001</v>
      </c>
      <c r="AU39" s="11">
        <v>49.899000000000001</v>
      </c>
      <c r="AV39" s="203">
        <v>0</v>
      </c>
      <c r="AW39" s="203">
        <v>0</v>
      </c>
      <c r="AX39" s="203" t="s">
        <v>248</v>
      </c>
      <c r="AY39" s="235" t="s">
        <v>248</v>
      </c>
      <c r="AZ39" s="138">
        <v>114277</v>
      </c>
      <c r="BA39" s="188" t="s">
        <v>248</v>
      </c>
      <c r="BB39" s="203" t="s">
        <v>248</v>
      </c>
      <c r="BC39" s="203" t="s">
        <v>248</v>
      </c>
      <c r="BD39" s="217" t="s">
        <v>61</v>
      </c>
      <c r="BE39" s="201" t="s">
        <v>62</v>
      </c>
      <c r="BF39" s="201" t="s">
        <v>63</v>
      </c>
      <c r="BG39" s="201" t="s">
        <v>196</v>
      </c>
      <c r="BH39" s="456" t="s">
        <v>512</v>
      </c>
      <c r="BI39" s="218" t="s">
        <v>66</v>
      </c>
      <c r="BJ39" s="370">
        <v>214</v>
      </c>
      <c r="BK39" s="370">
        <v>7</v>
      </c>
      <c r="BL39" s="219" t="s">
        <v>65</v>
      </c>
      <c r="BM39" s="52"/>
      <c r="BN39" s="218" t="s">
        <v>357</v>
      </c>
      <c r="BO39" s="217" t="s">
        <v>347</v>
      </c>
      <c r="BP39" s="201" t="s">
        <v>684</v>
      </c>
      <c r="BQ39" s="52" t="s">
        <v>716</v>
      </c>
    </row>
    <row r="40" spans="1:69" ht="15.75">
      <c r="A40" s="207" t="s">
        <v>37</v>
      </c>
      <c r="B40" s="208" t="s">
        <v>711</v>
      </c>
      <c r="C40" s="202" t="s">
        <v>35</v>
      </c>
      <c r="D40" s="210" t="s">
        <v>182</v>
      </c>
      <c r="E40" s="24" t="s">
        <v>314</v>
      </c>
      <c r="F40" s="86">
        <v>244</v>
      </c>
      <c r="G40" s="80">
        <v>4</v>
      </c>
      <c r="H40" s="204"/>
      <c r="I40" s="204"/>
      <c r="J40" s="204"/>
      <c r="K40" s="204"/>
      <c r="L40" s="80">
        <v>2</v>
      </c>
      <c r="M40" s="203"/>
      <c r="N40" s="52">
        <v>1</v>
      </c>
      <c r="O40" s="204"/>
      <c r="P40" s="204"/>
      <c r="Q40" s="11">
        <v>5.2657183277000001</v>
      </c>
      <c r="R40" s="204"/>
      <c r="S40" s="204"/>
      <c r="T40" s="53">
        <v>8.91</v>
      </c>
      <c r="U40" s="204"/>
      <c r="V40" s="204"/>
      <c r="W40" s="11">
        <v>4.6821217226889997</v>
      </c>
      <c r="X40" s="204"/>
      <c r="Y40" s="204"/>
      <c r="Z40" s="53">
        <v>9.0071428571428562</v>
      </c>
      <c r="AA40" s="204"/>
      <c r="AB40" s="204"/>
      <c r="AC40" s="204"/>
      <c r="AD40" s="204"/>
      <c r="AE40" s="204"/>
      <c r="AF40" s="9">
        <v>3.5560667158969546</v>
      </c>
      <c r="AG40" s="9">
        <v>1662</v>
      </c>
      <c r="AH40" s="9">
        <v>0.46914001890293144</v>
      </c>
      <c r="AI40" s="9">
        <v>66</v>
      </c>
      <c r="AJ40" s="9">
        <v>2.5619565217391305</v>
      </c>
      <c r="AK40" s="9" t="s">
        <v>248</v>
      </c>
      <c r="AL40" s="9">
        <v>232</v>
      </c>
      <c r="AM40" s="9">
        <v>3.5634869197009138</v>
      </c>
      <c r="AN40" s="9">
        <v>3.6398305084745761</v>
      </c>
      <c r="AO40" s="73">
        <v>477</v>
      </c>
      <c r="AP40" s="80">
        <v>0</v>
      </c>
      <c r="AQ40" s="80">
        <v>3</v>
      </c>
      <c r="AR40" s="224">
        <v>0</v>
      </c>
      <c r="AS40" s="224" t="s">
        <v>248</v>
      </c>
      <c r="AT40" s="11">
        <v>18150.901999999998</v>
      </c>
      <c r="AU40" s="11">
        <v>154.649</v>
      </c>
      <c r="AV40" s="203">
        <v>0</v>
      </c>
      <c r="AW40" s="203">
        <v>0</v>
      </c>
      <c r="AX40" s="203" t="s">
        <v>248</v>
      </c>
      <c r="AY40" s="235" t="s">
        <v>248</v>
      </c>
      <c r="AZ40" s="138">
        <v>114277</v>
      </c>
      <c r="BA40" s="188" t="s">
        <v>248</v>
      </c>
      <c r="BB40" s="203" t="s">
        <v>248</v>
      </c>
      <c r="BC40" s="203" t="s">
        <v>248</v>
      </c>
      <c r="BD40" s="217" t="s">
        <v>61</v>
      </c>
      <c r="BE40" s="201" t="s">
        <v>62</v>
      </c>
      <c r="BF40" s="201" t="s">
        <v>63</v>
      </c>
      <c r="BG40" s="201" t="s">
        <v>196</v>
      </c>
      <c r="BH40" s="456" t="s">
        <v>512</v>
      </c>
      <c r="BI40" s="218" t="s">
        <v>67</v>
      </c>
      <c r="BJ40" s="370">
        <v>214</v>
      </c>
      <c r="BK40" s="370">
        <v>3</v>
      </c>
      <c r="BL40" s="219" t="s">
        <v>65</v>
      </c>
      <c r="BM40" s="52"/>
      <c r="BN40" s="218" t="s">
        <v>357</v>
      </c>
      <c r="BO40" s="217" t="s">
        <v>347</v>
      </c>
      <c r="BP40" s="201" t="s">
        <v>684</v>
      </c>
      <c r="BQ40" s="52" t="s">
        <v>716</v>
      </c>
    </row>
    <row r="41" spans="1:69" ht="15.75">
      <c r="A41" s="207" t="s">
        <v>37</v>
      </c>
      <c r="B41" s="208" t="s">
        <v>711</v>
      </c>
      <c r="C41" s="202" t="s">
        <v>35</v>
      </c>
      <c r="D41" s="210" t="s">
        <v>182</v>
      </c>
      <c r="E41" s="24" t="s">
        <v>314</v>
      </c>
      <c r="F41" s="86">
        <v>242</v>
      </c>
      <c r="G41" s="80">
        <v>5</v>
      </c>
      <c r="H41" s="204"/>
      <c r="I41" s="204"/>
      <c r="J41" s="204"/>
      <c r="K41" s="204"/>
      <c r="L41" s="80">
        <v>0</v>
      </c>
      <c r="M41" s="203"/>
      <c r="N41" s="52">
        <v>0</v>
      </c>
      <c r="O41" s="204"/>
      <c r="P41" s="204"/>
      <c r="Q41" s="11">
        <v>6.4857930083999999</v>
      </c>
      <c r="R41" s="204"/>
      <c r="S41" s="204"/>
      <c r="T41" s="53">
        <v>10.037499999999994</v>
      </c>
      <c r="U41" s="204"/>
      <c r="V41" s="204"/>
      <c r="W41" s="11">
        <v>6.4697719831222997</v>
      </c>
      <c r="X41" s="204"/>
      <c r="Y41" s="204"/>
      <c r="Z41" s="53">
        <v>10.143749999999997</v>
      </c>
      <c r="AA41" s="204"/>
      <c r="AB41" s="204"/>
      <c r="AC41" s="204"/>
      <c r="AD41" s="204"/>
      <c r="AE41" s="204"/>
      <c r="AF41" s="9">
        <v>2.5352785278041412</v>
      </c>
      <c r="AG41" s="9">
        <v>1658</v>
      </c>
      <c r="AH41" s="9">
        <v>0.38702667670000979</v>
      </c>
      <c r="AI41" s="9">
        <v>758</v>
      </c>
      <c r="AJ41" s="9">
        <v>1.7002906976744185</v>
      </c>
      <c r="AK41" s="9" t="s">
        <v>248</v>
      </c>
      <c r="AL41" s="9">
        <v>0</v>
      </c>
      <c r="AM41" s="9"/>
      <c r="AN41" s="9"/>
      <c r="AO41" s="73">
        <v>471</v>
      </c>
      <c r="AP41" s="80">
        <v>3</v>
      </c>
      <c r="AQ41" s="80">
        <v>0</v>
      </c>
      <c r="AR41" s="224">
        <v>0</v>
      </c>
      <c r="AS41" s="224" t="s">
        <v>248</v>
      </c>
      <c r="AT41" s="11">
        <v>18025.724999999999</v>
      </c>
      <c r="AU41" s="11">
        <v>226.10300000000001</v>
      </c>
      <c r="AV41" s="203">
        <v>0</v>
      </c>
      <c r="AW41" s="203">
        <v>0</v>
      </c>
      <c r="AX41" s="203" t="s">
        <v>248</v>
      </c>
      <c r="AY41" s="235" t="s">
        <v>248</v>
      </c>
      <c r="AZ41" s="138">
        <v>114277</v>
      </c>
      <c r="BA41" s="188" t="s">
        <v>248</v>
      </c>
      <c r="BB41" s="203" t="s">
        <v>248</v>
      </c>
      <c r="BC41" s="203" t="s">
        <v>248</v>
      </c>
      <c r="BD41" s="217" t="s">
        <v>61</v>
      </c>
      <c r="BE41" s="201" t="s">
        <v>62</v>
      </c>
      <c r="BF41" s="201" t="s">
        <v>63</v>
      </c>
      <c r="BG41" s="201" t="s">
        <v>196</v>
      </c>
      <c r="BH41" s="456" t="s">
        <v>512</v>
      </c>
      <c r="BI41" s="218" t="s">
        <v>68</v>
      </c>
      <c r="BJ41" s="370">
        <v>214</v>
      </c>
      <c r="BK41" s="370">
        <v>4</v>
      </c>
      <c r="BL41" s="219" t="s">
        <v>65</v>
      </c>
      <c r="BM41" s="52"/>
      <c r="BN41" s="218" t="s">
        <v>357</v>
      </c>
      <c r="BO41" s="217" t="s">
        <v>347</v>
      </c>
      <c r="BP41" s="201" t="s">
        <v>684</v>
      </c>
      <c r="BQ41" s="52" t="s">
        <v>716</v>
      </c>
    </row>
    <row r="42" spans="1:69" ht="15.75">
      <c r="A42" s="207" t="s">
        <v>37</v>
      </c>
      <c r="B42" s="208" t="s">
        <v>711</v>
      </c>
      <c r="C42" s="202" t="s">
        <v>35</v>
      </c>
      <c r="D42" s="210" t="s">
        <v>182</v>
      </c>
      <c r="E42" s="24" t="s">
        <v>650</v>
      </c>
      <c r="F42" s="86">
        <v>50</v>
      </c>
      <c r="G42" s="80">
        <v>1</v>
      </c>
      <c r="H42" s="204"/>
      <c r="I42" s="204"/>
      <c r="J42" s="204"/>
      <c r="K42" s="204"/>
      <c r="L42" s="80">
        <v>0</v>
      </c>
      <c r="M42" s="203"/>
      <c r="N42" s="52">
        <v>0</v>
      </c>
      <c r="O42" s="204"/>
      <c r="P42" s="204"/>
      <c r="Q42" s="11">
        <v>5.0559385305999998</v>
      </c>
      <c r="R42" s="204"/>
      <c r="S42" s="204"/>
      <c r="T42" s="53">
        <v>6.3549999999999995</v>
      </c>
      <c r="U42" s="204"/>
      <c r="V42" s="204"/>
      <c r="W42" s="11">
        <v>4.9037753673469</v>
      </c>
      <c r="X42" s="204"/>
      <c r="Y42" s="204"/>
      <c r="Z42" s="53">
        <v>6.1374999999999993</v>
      </c>
      <c r="AA42" s="204"/>
      <c r="AB42" s="204"/>
      <c r="AC42" s="204"/>
      <c r="AD42" s="204"/>
      <c r="AE42" s="204"/>
      <c r="AF42" s="9">
        <v>3.6774052600471343</v>
      </c>
      <c r="AG42" s="9">
        <v>343</v>
      </c>
      <c r="AH42" s="9">
        <v>0.40038385414710248</v>
      </c>
      <c r="AI42" s="9">
        <v>7</v>
      </c>
      <c r="AJ42" s="9">
        <v>2.8171875000000002</v>
      </c>
      <c r="AK42" s="9" t="s">
        <v>248</v>
      </c>
      <c r="AL42" s="9">
        <v>49</v>
      </c>
      <c r="AM42" s="9">
        <v>3.6774052600471343</v>
      </c>
      <c r="AN42" s="9">
        <v>3.712882096069869</v>
      </c>
      <c r="AO42" s="73">
        <v>98</v>
      </c>
      <c r="AP42" s="80">
        <v>0</v>
      </c>
      <c r="AQ42" s="80">
        <v>0</v>
      </c>
      <c r="AR42" s="224">
        <v>0</v>
      </c>
      <c r="AS42" s="224" t="s">
        <v>248</v>
      </c>
      <c r="AT42" s="11">
        <v>3514.4079999999999</v>
      </c>
      <c r="AU42" s="11">
        <v>0</v>
      </c>
      <c r="AV42" s="203">
        <v>0</v>
      </c>
      <c r="AW42" s="203">
        <v>0</v>
      </c>
      <c r="AX42" s="203" t="s">
        <v>248</v>
      </c>
      <c r="AY42" s="235" t="s">
        <v>248</v>
      </c>
      <c r="AZ42" s="138">
        <v>26186</v>
      </c>
      <c r="BA42" s="188" t="s">
        <v>248</v>
      </c>
      <c r="BB42" s="203" t="s">
        <v>248</v>
      </c>
      <c r="BC42" s="203" t="s">
        <v>248</v>
      </c>
      <c r="BD42" s="217" t="s">
        <v>61</v>
      </c>
      <c r="BE42" s="201" t="s">
        <v>62</v>
      </c>
      <c r="BF42" s="201" t="s">
        <v>63</v>
      </c>
      <c r="BG42" s="201" t="s">
        <v>196</v>
      </c>
      <c r="BH42" s="456" t="s">
        <v>514</v>
      </c>
      <c r="BI42" s="218" t="s">
        <v>64</v>
      </c>
      <c r="BJ42" s="370">
        <v>214</v>
      </c>
      <c r="BK42" s="370">
        <v>1</v>
      </c>
      <c r="BL42" s="219" t="s">
        <v>65</v>
      </c>
      <c r="BM42" s="52"/>
      <c r="BN42" s="218" t="s">
        <v>357</v>
      </c>
      <c r="BO42" s="217" t="s">
        <v>74</v>
      </c>
      <c r="BP42" s="201" t="s">
        <v>681</v>
      </c>
      <c r="BQ42" s="52" t="s">
        <v>717</v>
      </c>
    </row>
    <row r="43" spans="1:69" ht="15.75">
      <c r="A43" s="207" t="s">
        <v>37</v>
      </c>
      <c r="B43" s="208" t="s">
        <v>711</v>
      </c>
      <c r="C43" s="202" t="s">
        <v>35</v>
      </c>
      <c r="D43" s="210" t="s">
        <v>182</v>
      </c>
      <c r="E43" s="24" t="s">
        <v>650</v>
      </c>
      <c r="F43" s="86">
        <v>49</v>
      </c>
      <c r="G43" s="80">
        <v>1</v>
      </c>
      <c r="H43" s="204"/>
      <c r="I43" s="204"/>
      <c r="J43" s="204"/>
      <c r="K43" s="204"/>
      <c r="L43" s="80">
        <v>0</v>
      </c>
      <c r="M43" s="203"/>
      <c r="N43" s="52">
        <v>0</v>
      </c>
      <c r="O43" s="204"/>
      <c r="P43" s="204"/>
      <c r="Q43" s="11">
        <v>5.6278122499999998</v>
      </c>
      <c r="R43" s="204"/>
      <c r="S43" s="204"/>
      <c r="T43" s="53">
        <v>7.6499999999999986</v>
      </c>
      <c r="U43" s="204"/>
      <c r="V43" s="204"/>
      <c r="W43" s="11">
        <v>5.6919788333332999</v>
      </c>
      <c r="X43" s="204"/>
      <c r="Y43" s="204"/>
      <c r="Z43" s="53">
        <v>7.6499999999999986</v>
      </c>
      <c r="AA43" s="204"/>
      <c r="AB43" s="204"/>
      <c r="AC43" s="204"/>
      <c r="AD43" s="204"/>
      <c r="AE43" s="204"/>
      <c r="AF43" s="9">
        <v>3.0166369069899837</v>
      </c>
      <c r="AG43" s="9">
        <v>336</v>
      </c>
      <c r="AH43" s="9">
        <v>0.66687374626781126</v>
      </c>
      <c r="AI43" s="9">
        <v>86</v>
      </c>
      <c r="AJ43" s="9">
        <v>1.8363636363636364</v>
      </c>
      <c r="AK43" s="9" t="s">
        <v>248</v>
      </c>
      <c r="AL43" s="9">
        <v>48</v>
      </c>
      <c r="AM43" s="9">
        <v>3.0166369069899837</v>
      </c>
      <c r="AN43" s="9">
        <v>3.0540540540540539</v>
      </c>
      <c r="AO43" s="73">
        <v>96</v>
      </c>
      <c r="AP43" s="80">
        <v>0</v>
      </c>
      <c r="AQ43" s="80">
        <v>0</v>
      </c>
      <c r="AR43" s="224">
        <v>0</v>
      </c>
      <c r="AS43" s="224" t="s">
        <v>248</v>
      </c>
      <c r="AT43" s="11">
        <v>3432.9229999999998</v>
      </c>
      <c r="AU43" s="11">
        <v>0</v>
      </c>
      <c r="AV43" s="203">
        <v>0</v>
      </c>
      <c r="AW43" s="203">
        <v>0</v>
      </c>
      <c r="AX43" s="203" t="s">
        <v>248</v>
      </c>
      <c r="AY43" s="235" t="s">
        <v>248</v>
      </c>
      <c r="AZ43" s="138">
        <v>26186</v>
      </c>
      <c r="BA43" s="188" t="s">
        <v>248</v>
      </c>
      <c r="BB43" s="203" t="s">
        <v>248</v>
      </c>
      <c r="BC43" s="203" t="s">
        <v>248</v>
      </c>
      <c r="BD43" s="217" t="s">
        <v>61</v>
      </c>
      <c r="BE43" s="201" t="s">
        <v>62</v>
      </c>
      <c r="BF43" s="201" t="s">
        <v>63</v>
      </c>
      <c r="BG43" s="201" t="s">
        <v>196</v>
      </c>
      <c r="BH43" s="455" t="s">
        <v>514</v>
      </c>
      <c r="BI43" s="218" t="s">
        <v>66</v>
      </c>
      <c r="BJ43" s="370">
        <v>214</v>
      </c>
      <c r="BK43" s="370">
        <v>7</v>
      </c>
      <c r="BL43" s="219" t="s">
        <v>65</v>
      </c>
      <c r="BM43" s="52"/>
      <c r="BN43" s="218" t="s">
        <v>357</v>
      </c>
      <c r="BO43" s="217" t="s">
        <v>74</v>
      </c>
      <c r="BP43" s="201" t="s">
        <v>681</v>
      </c>
      <c r="BQ43" s="52" t="s">
        <v>717</v>
      </c>
    </row>
    <row r="44" spans="1:69" ht="15.75">
      <c r="A44" s="207" t="s">
        <v>37</v>
      </c>
      <c r="B44" s="208" t="s">
        <v>711</v>
      </c>
      <c r="C44" s="202" t="s">
        <v>35</v>
      </c>
      <c r="D44" s="210" t="s">
        <v>182</v>
      </c>
      <c r="E44" s="24" t="s">
        <v>650</v>
      </c>
      <c r="F44" s="86">
        <v>47</v>
      </c>
      <c r="G44" s="80">
        <v>1</v>
      </c>
      <c r="H44" s="204"/>
      <c r="I44" s="204"/>
      <c r="J44" s="204"/>
      <c r="K44" s="204"/>
      <c r="L44" s="80">
        <v>0</v>
      </c>
      <c r="M44" s="203"/>
      <c r="N44" s="52">
        <v>0</v>
      </c>
      <c r="O44" s="204"/>
      <c r="P44" s="204"/>
      <c r="Q44" s="11">
        <v>6.4725648478000002</v>
      </c>
      <c r="R44" s="204"/>
      <c r="S44" s="204"/>
      <c r="T44" s="53">
        <v>9.8499999999999979</v>
      </c>
      <c r="U44" s="204"/>
      <c r="V44" s="204"/>
      <c r="W44" s="11">
        <v>5.5244778913042998</v>
      </c>
      <c r="X44" s="204"/>
      <c r="Y44" s="204"/>
      <c r="Z44" s="53">
        <v>8.9249999999999989</v>
      </c>
      <c r="AA44" s="204"/>
      <c r="AB44" s="204"/>
      <c r="AC44" s="204"/>
      <c r="AD44" s="204"/>
      <c r="AE44" s="204"/>
      <c r="AF44" s="9">
        <v>3.8506832663933928</v>
      </c>
      <c r="AG44" s="9">
        <v>322</v>
      </c>
      <c r="AH44" s="9">
        <v>0.40788376843561708</v>
      </c>
      <c r="AI44" s="9">
        <v>4</v>
      </c>
      <c r="AJ44" s="9">
        <v>3.1749999999999998</v>
      </c>
      <c r="AK44" s="9" t="s">
        <v>248</v>
      </c>
      <c r="AL44" s="9">
        <v>45</v>
      </c>
      <c r="AM44" s="9">
        <v>3.8611428941999169</v>
      </c>
      <c r="AN44" s="9">
        <v>3.8966049382716048</v>
      </c>
      <c r="AO44" s="73">
        <v>90</v>
      </c>
      <c r="AP44" s="80">
        <v>0</v>
      </c>
      <c r="AQ44" s="80">
        <v>2</v>
      </c>
      <c r="AR44" s="224">
        <v>0</v>
      </c>
      <c r="AS44" s="224" t="s">
        <v>248</v>
      </c>
      <c r="AT44" s="11">
        <v>3269.596</v>
      </c>
      <c r="AU44" s="11">
        <v>16.983000000000001</v>
      </c>
      <c r="AV44" s="203">
        <v>0</v>
      </c>
      <c r="AW44" s="203">
        <v>0</v>
      </c>
      <c r="AX44" s="203" t="s">
        <v>248</v>
      </c>
      <c r="AY44" s="235" t="s">
        <v>248</v>
      </c>
      <c r="AZ44" s="138">
        <v>26186</v>
      </c>
      <c r="BA44" s="188" t="s">
        <v>248</v>
      </c>
      <c r="BB44" s="203" t="s">
        <v>248</v>
      </c>
      <c r="BC44" s="203" t="s">
        <v>248</v>
      </c>
      <c r="BD44" s="217" t="s">
        <v>61</v>
      </c>
      <c r="BE44" s="201" t="s">
        <v>62</v>
      </c>
      <c r="BF44" s="201" t="s">
        <v>63</v>
      </c>
      <c r="BG44" s="201" t="s">
        <v>196</v>
      </c>
      <c r="BH44" s="456" t="s">
        <v>514</v>
      </c>
      <c r="BI44" s="218" t="s">
        <v>67</v>
      </c>
      <c r="BJ44" s="370">
        <v>214</v>
      </c>
      <c r="BK44" s="370">
        <v>3</v>
      </c>
      <c r="BL44" s="219" t="s">
        <v>65</v>
      </c>
      <c r="BM44" s="52"/>
      <c r="BN44" s="218" t="s">
        <v>357</v>
      </c>
      <c r="BO44" s="217" t="s">
        <v>74</v>
      </c>
      <c r="BP44" s="201" t="s">
        <v>681</v>
      </c>
      <c r="BQ44" s="52" t="s">
        <v>717</v>
      </c>
    </row>
    <row r="45" spans="1:69" ht="15.75">
      <c r="A45" s="207" t="s">
        <v>37</v>
      </c>
      <c r="B45" s="208" t="s">
        <v>711</v>
      </c>
      <c r="C45" s="202" t="s">
        <v>35</v>
      </c>
      <c r="D45" s="210" t="s">
        <v>182</v>
      </c>
      <c r="E45" s="24" t="s">
        <v>650</v>
      </c>
      <c r="F45" s="86">
        <v>48</v>
      </c>
      <c r="G45" s="80">
        <v>1</v>
      </c>
      <c r="H45" s="204"/>
      <c r="I45" s="204"/>
      <c r="J45" s="204"/>
      <c r="K45" s="204"/>
      <c r="L45" s="80">
        <v>1</v>
      </c>
      <c r="M45" s="203"/>
      <c r="N45" s="52">
        <v>0</v>
      </c>
      <c r="O45" s="204"/>
      <c r="P45" s="204"/>
      <c r="Q45" s="11">
        <v>5.9046085870000002</v>
      </c>
      <c r="R45" s="204"/>
      <c r="S45" s="204"/>
      <c r="T45" s="53">
        <v>8.4249999999999989</v>
      </c>
      <c r="U45" s="204"/>
      <c r="V45" s="204"/>
      <c r="W45" s="11">
        <v>5.8116086086956003</v>
      </c>
      <c r="X45" s="204"/>
      <c r="Y45" s="204"/>
      <c r="Z45" s="53">
        <v>8.4249999999999989</v>
      </c>
      <c r="AA45" s="204"/>
      <c r="AB45" s="204"/>
      <c r="AC45" s="204"/>
      <c r="AD45" s="204"/>
      <c r="AE45" s="204"/>
      <c r="AF45" s="9">
        <v>2.8809415597420238</v>
      </c>
      <c r="AG45" s="9">
        <v>308</v>
      </c>
      <c r="AH45" s="9">
        <v>0.43109675353145693</v>
      </c>
      <c r="AI45" s="9">
        <v>42</v>
      </c>
      <c r="AJ45" s="9">
        <v>2.0013157894736842</v>
      </c>
      <c r="AK45" s="9" t="s">
        <v>248</v>
      </c>
      <c r="AL45" s="427">
        <v>0</v>
      </c>
      <c r="AM45" s="9"/>
      <c r="AN45" s="9"/>
      <c r="AO45" s="73">
        <v>92</v>
      </c>
      <c r="AP45" s="80">
        <v>2</v>
      </c>
      <c r="AQ45" s="80">
        <v>0</v>
      </c>
      <c r="AR45" s="224">
        <v>0</v>
      </c>
      <c r="AS45" s="224" t="s">
        <v>248</v>
      </c>
      <c r="AT45" s="11">
        <v>3190.511</v>
      </c>
      <c r="AU45" s="11">
        <v>144.30099999999999</v>
      </c>
      <c r="AV45" s="203">
        <v>0</v>
      </c>
      <c r="AW45" s="203">
        <v>0</v>
      </c>
      <c r="AX45" s="203" t="s">
        <v>248</v>
      </c>
      <c r="AY45" s="235" t="s">
        <v>248</v>
      </c>
      <c r="AZ45" s="138">
        <v>26186</v>
      </c>
      <c r="BA45" s="188" t="s">
        <v>248</v>
      </c>
      <c r="BB45" s="203" t="s">
        <v>248</v>
      </c>
      <c r="BC45" s="203" t="s">
        <v>248</v>
      </c>
      <c r="BD45" s="217" t="s">
        <v>61</v>
      </c>
      <c r="BE45" s="201" t="s">
        <v>62</v>
      </c>
      <c r="BF45" s="201" t="s">
        <v>63</v>
      </c>
      <c r="BG45" s="201" t="s">
        <v>196</v>
      </c>
      <c r="BH45" s="456" t="s">
        <v>514</v>
      </c>
      <c r="BI45" s="218" t="s">
        <v>68</v>
      </c>
      <c r="BJ45" s="370">
        <v>214</v>
      </c>
      <c r="BK45" s="370">
        <v>4</v>
      </c>
      <c r="BL45" s="219" t="s">
        <v>65</v>
      </c>
      <c r="BM45" s="52"/>
      <c r="BN45" s="218" t="s">
        <v>357</v>
      </c>
      <c r="BO45" s="217" t="s">
        <v>74</v>
      </c>
      <c r="BP45" s="201" t="s">
        <v>681</v>
      </c>
      <c r="BQ45" s="52" t="s">
        <v>717</v>
      </c>
    </row>
    <row r="46" spans="1:69" ht="15.75">
      <c r="A46" s="207" t="s">
        <v>37</v>
      </c>
      <c r="B46" s="208" t="s">
        <v>711</v>
      </c>
      <c r="C46" s="202" t="s">
        <v>35</v>
      </c>
      <c r="D46" s="210" t="s">
        <v>182</v>
      </c>
      <c r="E46" s="24" t="s">
        <v>217</v>
      </c>
      <c r="F46" s="86">
        <v>100</v>
      </c>
      <c r="G46" s="80">
        <v>2</v>
      </c>
      <c r="H46" s="204"/>
      <c r="I46" s="204"/>
      <c r="J46" s="204"/>
      <c r="K46" s="204"/>
      <c r="L46" s="80">
        <v>0</v>
      </c>
      <c r="M46" s="203"/>
      <c r="N46" s="52">
        <v>0</v>
      </c>
      <c r="O46" s="204"/>
      <c r="P46" s="204"/>
      <c r="Q46" s="11">
        <v>5.8306834490000004</v>
      </c>
      <c r="R46" s="204"/>
      <c r="S46" s="204"/>
      <c r="T46" s="53">
        <v>9.0499999999999972</v>
      </c>
      <c r="U46" s="204"/>
      <c r="V46" s="204"/>
      <c r="W46" s="11">
        <v>5.3302753673468999</v>
      </c>
      <c r="X46" s="204"/>
      <c r="Y46" s="204"/>
      <c r="Z46" s="53">
        <v>8.2749999999999986</v>
      </c>
      <c r="AA46" s="204"/>
      <c r="AB46" s="204"/>
      <c r="AC46" s="204"/>
      <c r="AD46" s="204"/>
      <c r="AE46" s="204"/>
      <c r="AF46" s="9">
        <v>3.5105830980111841</v>
      </c>
      <c r="AG46" s="9">
        <v>686</v>
      </c>
      <c r="AH46" s="9">
        <v>0.39957855370178297</v>
      </c>
      <c r="AI46" s="9">
        <v>12</v>
      </c>
      <c r="AJ46" s="9">
        <v>2.6615942028985509</v>
      </c>
      <c r="AK46" s="9" t="s">
        <v>248</v>
      </c>
      <c r="AL46" s="9">
        <v>98</v>
      </c>
      <c r="AM46" s="9">
        <v>3.5105830980111841</v>
      </c>
      <c r="AN46" s="9">
        <v>3.5811170212765959</v>
      </c>
      <c r="AO46" s="73">
        <v>196</v>
      </c>
      <c r="AP46" s="80">
        <v>0</v>
      </c>
      <c r="AQ46" s="80">
        <v>0</v>
      </c>
      <c r="AR46" s="224">
        <v>0</v>
      </c>
      <c r="AS46" s="224" t="s">
        <v>248</v>
      </c>
      <c r="AT46" s="11">
        <v>6989.23</v>
      </c>
      <c r="AU46" s="11">
        <v>0</v>
      </c>
      <c r="AV46" s="203">
        <v>0</v>
      </c>
      <c r="AW46" s="203">
        <v>0</v>
      </c>
      <c r="AX46" s="203" t="s">
        <v>248</v>
      </c>
      <c r="AY46" s="235" t="s">
        <v>248</v>
      </c>
      <c r="AZ46" s="138">
        <v>35101</v>
      </c>
      <c r="BA46" s="188" t="s">
        <v>248</v>
      </c>
      <c r="BB46" s="203" t="s">
        <v>248</v>
      </c>
      <c r="BC46" s="203" t="s">
        <v>248</v>
      </c>
      <c r="BD46" s="217" t="s">
        <v>61</v>
      </c>
      <c r="BE46" s="201" t="s">
        <v>62</v>
      </c>
      <c r="BF46" s="201" t="s">
        <v>63</v>
      </c>
      <c r="BG46" s="201" t="s">
        <v>196</v>
      </c>
      <c r="BH46" s="456" t="s">
        <v>513</v>
      </c>
      <c r="BI46" s="218" t="s">
        <v>64</v>
      </c>
      <c r="BJ46" s="370">
        <v>214</v>
      </c>
      <c r="BK46" s="370">
        <v>1</v>
      </c>
      <c r="BL46" s="219" t="s">
        <v>65</v>
      </c>
      <c r="BM46" s="52"/>
      <c r="BN46" s="218" t="s">
        <v>357</v>
      </c>
      <c r="BO46" s="217" t="s">
        <v>71</v>
      </c>
      <c r="BP46" s="201" t="s">
        <v>682</v>
      </c>
      <c r="BQ46" s="52" t="s">
        <v>716</v>
      </c>
    </row>
    <row r="47" spans="1:69" ht="15.75">
      <c r="A47" s="207" t="s">
        <v>37</v>
      </c>
      <c r="B47" s="208" t="s">
        <v>711</v>
      </c>
      <c r="C47" s="202" t="s">
        <v>35</v>
      </c>
      <c r="D47" s="210" t="s">
        <v>182</v>
      </c>
      <c r="E47" s="24" t="s">
        <v>217</v>
      </c>
      <c r="F47" s="86">
        <v>101</v>
      </c>
      <c r="G47" s="80">
        <v>2</v>
      </c>
      <c r="H47" s="204"/>
      <c r="I47" s="204"/>
      <c r="J47" s="204"/>
      <c r="K47" s="204"/>
      <c r="L47" s="80">
        <v>0</v>
      </c>
      <c r="M47" s="203"/>
      <c r="N47" s="52">
        <v>0</v>
      </c>
      <c r="O47" s="204"/>
      <c r="P47" s="204"/>
      <c r="Q47" s="11">
        <v>5.5569089596000003</v>
      </c>
      <c r="R47" s="204"/>
      <c r="S47" s="204"/>
      <c r="T47" s="53">
        <v>11.024999999999999</v>
      </c>
      <c r="U47" s="204"/>
      <c r="V47" s="204"/>
      <c r="W47" s="11">
        <v>5.4309292424241997</v>
      </c>
      <c r="X47" s="204"/>
      <c r="Y47" s="204"/>
      <c r="Z47" s="53">
        <v>11.512499999999999</v>
      </c>
      <c r="AA47" s="204"/>
      <c r="AB47" s="204"/>
      <c r="AC47" s="204"/>
      <c r="AD47" s="204"/>
      <c r="AE47" s="204"/>
      <c r="AF47" s="9">
        <v>3.4035642253716105</v>
      </c>
      <c r="AG47" s="9">
        <v>693</v>
      </c>
      <c r="AH47" s="9">
        <v>0.48421565092789487</v>
      </c>
      <c r="AI47" s="9">
        <v>37</v>
      </c>
      <c r="AJ47" s="9">
        <v>2.4643939393939394</v>
      </c>
      <c r="AK47" s="9" t="s">
        <v>248</v>
      </c>
      <c r="AL47" s="9">
        <v>99</v>
      </c>
      <c r="AM47" s="9">
        <v>3.4035642253716105</v>
      </c>
      <c r="AN47" s="9">
        <v>3.5200296735905043</v>
      </c>
      <c r="AO47" s="73">
        <v>198</v>
      </c>
      <c r="AP47" s="80">
        <v>0</v>
      </c>
      <c r="AQ47" s="80">
        <v>0</v>
      </c>
      <c r="AR47" s="224">
        <v>0</v>
      </c>
      <c r="AS47" s="224" t="s">
        <v>248</v>
      </c>
      <c r="AT47" s="11">
        <v>7048.2849999999999</v>
      </c>
      <c r="AU47" s="11">
        <v>0</v>
      </c>
      <c r="AV47" s="203">
        <v>0</v>
      </c>
      <c r="AW47" s="203">
        <v>0</v>
      </c>
      <c r="AX47" s="203" t="s">
        <v>248</v>
      </c>
      <c r="AY47" s="235" t="s">
        <v>248</v>
      </c>
      <c r="AZ47" s="138">
        <v>35101</v>
      </c>
      <c r="BA47" s="188" t="s">
        <v>248</v>
      </c>
      <c r="BB47" s="203" t="s">
        <v>248</v>
      </c>
      <c r="BC47" s="203" t="s">
        <v>248</v>
      </c>
      <c r="BD47" s="217" t="s">
        <v>61</v>
      </c>
      <c r="BE47" s="201" t="s">
        <v>62</v>
      </c>
      <c r="BF47" s="201" t="s">
        <v>63</v>
      </c>
      <c r="BG47" s="201" t="s">
        <v>196</v>
      </c>
      <c r="BH47" s="456" t="s">
        <v>513</v>
      </c>
      <c r="BI47" s="218" t="s">
        <v>66</v>
      </c>
      <c r="BJ47" s="370">
        <v>214</v>
      </c>
      <c r="BK47" s="370">
        <v>7</v>
      </c>
      <c r="BL47" s="219" t="s">
        <v>65</v>
      </c>
      <c r="BM47" s="52"/>
      <c r="BN47" s="218" t="s">
        <v>357</v>
      </c>
      <c r="BO47" s="217" t="s">
        <v>71</v>
      </c>
      <c r="BP47" s="201" t="s">
        <v>682</v>
      </c>
      <c r="BQ47" s="52" t="s">
        <v>716</v>
      </c>
    </row>
    <row r="48" spans="1:69" ht="15.75">
      <c r="A48" s="207" t="s">
        <v>37</v>
      </c>
      <c r="B48" s="208" t="s">
        <v>711</v>
      </c>
      <c r="C48" s="202" t="s">
        <v>35</v>
      </c>
      <c r="D48" s="210" t="s">
        <v>182</v>
      </c>
      <c r="E48" s="24" t="s">
        <v>217</v>
      </c>
      <c r="F48" s="86">
        <v>101</v>
      </c>
      <c r="G48" s="80">
        <v>2</v>
      </c>
      <c r="H48" s="204"/>
      <c r="I48" s="204"/>
      <c r="J48" s="204"/>
      <c r="K48" s="204"/>
      <c r="L48" s="80">
        <v>0</v>
      </c>
      <c r="M48" s="203"/>
      <c r="N48" s="52">
        <v>0</v>
      </c>
      <c r="O48" s="204"/>
      <c r="P48" s="204"/>
      <c r="Q48" s="11">
        <v>4.4332421817999998</v>
      </c>
      <c r="R48" s="204"/>
      <c r="S48" s="204"/>
      <c r="T48" s="53">
        <v>8.0249999999999986</v>
      </c>
      <c r="U48" s="204"/>
      <c r="V48" s="204"/>
      <c r="W48" s="11">
        <v>4.0722928282827997</v>
      </c>
      <c r="X48" s="204"/>
      <c r="Y48" s="204"/>
      <c r="Z48" s="53">
        <v>8.0249999999999986</v>
      </c>
      <c r="AA48" s="204"/>
      <c r="AB48" s="204"/>
      <c r="AC48" s="204"/>
      <c r="AD48" s="204"/>
      <c r="AE48" s="204"/>
      <c r="AF48" s="9">
        <v>3.6578643714194694</v>
      </c>
      <c r="AG48" s="9">
        <v>693</v>
      </c>
      <c r="AH48" s="9">
        <v>0.38453747614105421</v>
      </c>
      <c r="AI48" s="9">
        <v>10</v>
      </c>
      <c r="AJ48" s="9">
        <v>2.7738888888888891</v>
      </c>
      <c r="AK48" s="9" t="s">
        <v>248</v>
      </c>
      <c r="AL48" s="9">
        <v>99</v>
      </c>
      <c r="AM48" s="9">
        <v>3.6578643714194694</v>
      </c>
      <c r="AN48" s="9">
        <v>3.6903470715835143</v>
      </c>
      <c r="AO48" s="73">
        <v>198</v>
      </c>
      <c r="AP48" s="80">
        <v>0</v>
      </c>
      <c r="AQ48" s="80">
        <v>0</v>
      </c>
      <c r="AR48" s="224">
        <v>0</v>
      </c>
      <c r="AS48" s="224" t="s">
        <v>248</v>
      </c>
      <c r="AT48" s="11">
        <v>7057.7619999999997</v>
      </c>
      <c r="AU48" s="11">
        <v>0</v>
      </c>
      <c r="AV48" s="203">
        <v>0</v>
      </c>
      <c r="AW48" s="203">
        <v>0</v>
      </c>
      <c r="AX48" s="203" t="s">
        <v>248</v>
      </c>
      <c r="AY48" s="235" t="s">
        <v>248</v>
      </c>
      <c r="AZ48" s="138">
        <v>35101</v>
      </c>
      <c r="BA48" s="188" t="s">
        <v>248</v>
      </c>
      <c r="BB48" s="203" t="s">
        <v>248</v>
      </c>
      <c r="BC48" s="203" t="s">
        <v>248</v>
      </c>
      <c r="BD48" s="217" t="s">
        <v>61</v>
      </c>
      <c r="BE48" s="201" t="s">
        <v>62</v>
      </c>
      <c r="BF48" s="201" t="s">
        <v>63</v>
      </c>
      <c r="BG48" s="201" t="s">
        <v>196</v>
      </c>
      <c r="BH48" s="456" t="s">
        <v>513</v>
      </c>
      <c r="BI48" s="218" t="s">
        <v>67</v>
      </c>
      <c r="BJ48" s="370">
        <v>214</v>
      </c>
      <c r="BK48" s="370">
        <v>3</v>
      </c>
      <c r="BL48" s="219" t="s">
        <v>65</v>
      </c>
      <c r="BM48" s="52"/>
      <c r="BN48" s="218" t="s">
        <v>357</v>
      </c>
      <c r="BO48" s="217" t="s">
        <v>71</v>
      </c>
      <c r="BP48" s="201" t="s">
        <v>682</v>
      </c>
      <c r="BQ48" s="52" t="s">
        <v>716</v>
      </c>
    </row>
    <row r="49" spans="1:69" ht="15.75">
      <c r="A49" s="207" t="s">
        <v>37</v>
      </c>
      <c r="B49" s="208" t="s">
        <v>711</v>
      </c>
      <c r="C49" s="202" t="s">
        <v>35</v>
      </c>
      <c r="D49" s="210" t="s">
        <v>182</v>
      </c>
      <c r="E49" s="24" t="s">
        <v>217</v>
      </c>
      <c r="F49" s="86">
        <v>92</v>
      </c>
      <c r="G49" s="80">
        <v>5</v>
      </c>
      <c r="H49" s="204"/>
      <c r="I49" s="204"/>
      <c r="J49" s="204"/>
      <c r="K49" s="204"/>
      <c r="L49" s="80">
        <v>0</v>
      </c>
      <c r="M49" s="203"/>
      <c r="N49" s="52">
        <v>0</v>
      </c>
      <c r="O49" s="204"/>
      <c r="P49" s="204"/>
      <c r="Q49" s="11">
        <v>6.8051607585999996</v>
      </c>
      <c r="R49" s="204"/>
      <c r="S49" s="204"/>
      <c r="T49" s="53">
        <v>11.824999999999996</v>
      </c>
      <c r="U49" s="204"/>
      <c r="V49" s="204"/>
      <c r="W49" s="11">
        <v>6.7282641724136996</v>
      </c>
      <c r="X49" s="204"/>
      <c r="Y49" s="204"/>
      <c r="Z49" s="53">
        <v>11.824999999999996</v>
      </c>
      <c r="AA49" s="204"/>
      <c r="AB49" s="204"/>
      <c r="AC49" s="204"/>
      <c r="AD49" s="204"/>
      <c r="AE49" s="204"/>
      <c r="AF49" s="9">
        <v>2.6328073124156837</v>
      </c>
      <c r="AG49" s="9">
        <v>602</v>
      </c>
      <c r="AH49" s="9">
        <v>0.33118609894144752</v>
      </c>
      <c r="AI49" s="9">
        <v>181</v>
      </c>
      <c r="AJ49" s="9">
        <v>2.0169254658385092</v>
      </c>
      <c r="AK49" s="9" t="s">
        <v>248</v>
      </c>
      <c r="AL49" s="9">
        <v>0</v>
      </c>
      <c r="AM49" s="9"/>
      <c r="AN49" s="9"/>
      <c r="AO49" s="73">
        <v>174</v>
      </c>
      <c r="AP49" s="80">
        <v>0</v>
      </c>
      <c r="AQ49" s="80">
        <v>0</v>
      </c>
      <c r="AR49" s="224">
        <v>0</v>
      </c>
      <c r="AS49" s="224" t="s">
        <v>248</v>
      </c>
      <c r="AT49" s="11">
        <v>6213.59</v>
      </c>
      <c r="AU49" s="11">
        <v>0</v>
      </c>
      <c r="AV49" s="203">
        <v>0</v>
      </c>
      <c r="AW49" s="203">
        <v>0</v>
      </c>
      <c r="AX49" s="203" t="s">
        <v>248</v>
      </c>
      <c r="AY49" s="235" t="s">
        <v>248</v>
      </c>
      <c r="AZ49" s="138">
        <v>35101</v>
      </c>
      <c r="BA49" s="188" t="s">
        <v>248</v>
      </c>
      <c r="BB49" s="203" t="s">
        <v>248</v>
      </c>
      <c r="BC49" s="203" t="s">
        <v>248</v>
      </c>
      <c r="BD49" s="217" t="s">
        <v>61</v>
      </c>
      <c r="BE49" s="201" t="s">
        <v>62</v>
      </c>
      <c r="BF49" s="201" t="s">
        <v>63</v>
      </c>
      <c r="BG49" s="201" t="s">
        <v>196</v>
      </c>
      <c r="BH49" s="456" t="s">
        <v>513</v>
      </c>
      <c r="BI49" s="218" t="s">
        <v>68</v>
      </c>
      <c r="BJ49" s="370">
        <v>214</v>
      </c>
      <c r="BK49" s="370">
        <v>4</v>
      </c>
      <c r="BL49" s="219" t="s">
        <v>65</v>
      </c>
      <c r="BM49" s="52"/>
      <c r="BN49" s="218" t="s">
        <v>357</v>
      </c>
      <c r="BO49" s="217" t="s">
        <v>71</v>
      </c>
      <c r="BP49" s="201" t="s">
        <v>682</v>
      </c>
      <c r="BQ49" s="52" t="s">
        <v>716</v>
      </c>
    </row>
    <row r="50" spans="1:69" ht="15.75">
      <c r="A50" s="207" t="s">
        <v>37</v>
      </c>
      <c r="B50" s="208" t="s">
        <v>711</v>
      </c>
      <c r="C50" s="202" t="s">
        <v>35</v>
      </c>
      <c r="D50" s="210" t="s">
        <v>182</v>
      </c>
      <c r="E50" s="24" t="s">
        <v>315</v>
      </c>
      <c r="F50" s="86">
        <v>332</v>
      </c>
      <c r="G50" s="80">
        <v>4</v>
      </c>
      <c r="H50" s="204"/>
      <c r="I50" s="204"/>
      <c r="J50" s="204"/>
      <c r="K50" s="204"/>
      <c r="L50" s="80">
        <v>0</v>
      </c>
      <c r="M50" s="203"/>
      <c r="N50" s="52">
        <v>0</v>
      </c>
      <c r="O50" s="204"/>
      <c r="P50" s="204"/>
      <c r="Q50" s="11">
        <v>5.9979783962999997</v>
      </c>
      <c r="R50" s="204"/>
      <c r="S50" s="204"/>
      <c r="T50" s="53">
        <v>10.433333333333328</v>
      </c>
      <c r="U50" s="204"/>
      <c r="V50" s="204"/>
      <c r="W50" s="11">
        <v>5.33977725</v>
      </c>
      <c r="X50" s="204"/>
      <c r="Y50" s="204"/>
      <c r="Z50" s="53">
        <v>9.8999999999999915</v>
      </c>
      <c r="AA50" s="204"/>
      <c r="AB50" s="204"/>
      <c r="AC50" s="204"/>
      <c r="AD50" s="204"/>
      <c r="AE50" s="204"/>
      <c r="AF50" s="9">
        <v>3.5401132482684856</v>
      </c>
      <c r="AG50" s="9">
        <v>2296</v>
      </c>
      <c r="AH50" s="9">
        <v>0.41115072019133447</v>
      </c>
      <c r="AI50" s="9">
        <v>42</v>
      </c>
      <c r="AJ50" s="9">
        <v>2.6610619469026551</v>
      </c>
      <c r="AK50" s="9" t="s">
        <v>248</v>
      </c>
      <c r="AL50" s="9">
        <v>328</v>
      </c>
      <c r="AM50" s="9">
        <v>3.5401132482684856</v>
      </c>
      <c r="AN50" s="9">
        <v>3.6132723112128144</v>
      </c>
      <c r="AO50" s="73">
        <v>656</v>
      </c>
      <c r="AP50" s="80">
        <v>0</v>
      </c>
      <c r="AQ50" s="80">
        <v>0</v>
      </c>
      <c r="AR50" s="224">
        <v>0</v>
      </c>
      <c r="AS50" s="224" t="s">
        <v>248</v>
      </c>
      <c r="AT50" s="11">
        <v>23442.475999999999</v>
      </c>
      <c r="AU50" s="11">
        <v>0</v>
      </c>
      <c r="AV50" s="203">
        <v>0</v>
      </c>
      <c r="AW50" s="203">
        <v>0</v>
      </c>
      <c r="AX50" s="203" t="s">
        <v>248</v>
      </c>
      <c r="AY50" s="235" t="s">
        <v>248</v>
      </c>
      <c r="AZ50" s="138">
        <v>192697</v>
      </c>
      <c r="BA50" s="188" t="s">
        <v>248</v>
      </c>
      <c r="BB50" s="203" t="s">
        <v>248</v>
      </c>
      <c r="BC50" s="203" t="s">
        <v>248</v>
      </c>
      <c r="BD50" s="217" t="s">
        <v>61</v>
      </c>
      <c r="BE50" s="201" t="s">
        <v>62</v>
      </c>
      <c r="BF50" s="201" t="s">
        <v>63</v>
      </c>
      <c r="BG50" s="201" t="s">
        <v>196</v>
      </c>
      <c r="BH50" s="456" t="s">
        <v>515</v>
      </c>
      <c r="BI50" s="218" t="s">
        <v>64</v>
      </c>
      <c r="BJ50" s="370">
        <v>214</v>
      </c>
      <c r="BK50" s="370">
        <v>1</v>
      </c>
      <c r="BL50" s="219" t="s">
        <v>65</v>
      </c>
      <c r="BM50" s="52"/>
      <c r="BN50" s="218" t="s">
        <v>357</v>
      </c>
      <c r="BO50" s="217" t="s">
        <v>315</v>
      </c>
      <c r="BP50" s="201" t="s">
        <v>684</v>
      </c>
      <c r="BQ50" s="52" t="s">
        <v>716</v>
      </c>
    </row>
    <row r="51" spans="1:69" ht="15.75">
      <c r="A51" s="207" t="s">
        <v>37</v>
      </c>
      <c r="B51" s="208" t="s">
        <v>711</v>
      </c>
      <c r="C51" s="202" t="s">
        <v>35</v>
      </c>
      <c r="D51" s="210" t="s">
        <v>182</v>
      </c>
      <c r="E51" s="24" t="s">
        <v>315</v>
      </c>
      <c r="F51" s="86">
        <v>331</v>
      </c>
      <c r="G51" s="80">
        <v>7</v>
      </c>
      <c r="H51" s="204"/>
      <c r="I51" s="204"/>
      <c r="J51" s="204"/>
      <c r="K51" s="204"/>
      <c r="L51" s="80">
        <v>0</v>
      </c>
      <c r="M51" s="203"/>
      <c r="N51" s="52">
        <v>2</v>
      </c>
      <c r="O51" s="204"/>
      <c r="P51" s="204"/>
      <c r="Q51" s="11">
        <v>6.6096078364000004</v>
      </c>
      <c r="R51" s="204"/>
      <c r="S51" s="204"/>
      <c r="T51" s="53">
        <v>12.350000000000001</v>
      </c>
      <c r="U51" s="204"/>
      <c r="V51" s="204"/>
      <c r="W51" s="11">
        <v>6.6611201851850996</v>
      </c>
      <c r="X51" s="204"/>
      <c r="Y51" s="204"/>
      <c r="Z51" s="53">
        <v>12.466666666666669</v>
      </c>
      <c r="AA51" s="204"/>
      <c r="AB51" s="204"/>
      <c r="AC51" s="204"/>
      <c r="AD51" s="204"/>
      <c r="AE51" s="204"/>
      <c r="AF51" s="9">
        <v>3.0548761344914479</v>
      </c>
      <c r="AG51" s="9">
        <v>2246</v>
      </c>
      <c r="AH51" s="9">
        <v>0.61248382407369995</v>
      </c>
      <c r="AI51" s="9">
        <v>454</v>
      </c>
      <c r="AJ51" s="9">
        <v>2.0114640883977901</v>
      </c>
      <c r="AK51" s="9" t="s">
        <v>248</v>
      </c>
      <c r="AL51" s="9">
        <v>318</v>
      </c>
      <c r="AM51" s="9">
        <v>3.0611350736992198</v>
      </c>
      <c r="AN51" s="9">
        <v>3.0983333333333332</v>
      </c>
      <c r="AO51" s="73">
        <v>643</v>
      </c>
      <c r="AP51" s="80">
        <v>5</v>
      </c>
      <c r="AQ51" s="80">
        <v>0</v>
      </c>
      <c r="AR51" s="224">
        <v>0</v>
      </c>
      <c r="AS51" s="224" t="s">
        <v>248</v>
      </c>
      <c r="AT51" s="11">
        <v>23122.588</v>
      </c>
      <c r="AU51" s="11">
        <v>71.921000000000006</v>
      </c>
      <c r="AV51" s="203">
        <v>0</v>
      </c>
      <c r="AW51" s="203">
        <v>0</v>
      </c>
      <c r="AX51" s="203" t="s">
        <v>248</v>
      </c>
      <c r="AY51" s="235" t="s">
        <v>248</v>
      </c>
      <c r="AZ51" s="138">
        <v>192697</v>
      </c>
      <c r="BA51" s="188" t="s">
        <v>248</v>
      </c>
      <c r="BB51" s="203" t="s">
        <v>248</v>
      </c>
      <c r="BC51" s="203" t="s">
        <v>248</v>
      </c>
      <c r="BD51" s="217" t="s">
        <v>61</v>
      </c>
      <c r="BE51" s="201" t="s">
        <v>62</v>
      </c>
      <c r="BF51" s="201" t="s">
        <v>63</v>
      </c>
      <c r="BG51" s="201" t="s">
        <v>196</v>
      </c>
      <c r="BH51" s="456" t="s">
        <v>515</v>
      </c>
      <c r="BI51" s="218" t="s">
        <v>66</v>
      </c>
      <c r="BJ51" s="370">
        <v>214</v>
      </c>
      <c r="BK51" s="370">
        <v>7</v>
      </c>
      <c r="BL51" s="219" t="s">
        <v>65</v>
      </c>
      <c r="BM51" s="52"/>
      <c r="BN51" s="218" t="s">
        <v>357</v>
      </c>
      <c r="BO51" s="217" t="s">
        <v>315</v>
      </c>
      <c r="BP51" s="201" t="s">
        <v>684</v>
      </c>
      <c r="BQ51" s="52" t="s">
        <v>716</v>
      </c>
    </row>
    <row r="52" spans="1:69" ht="15.75">
      <c r="A52" s="207" t="s">
        <v>37</v>
      </c>
      <c r="B52" s="208" t="s">
        <v>711</v>
      </c>
      <c r="C52" s="202" t="s">
        <v>35</v>
      </c>
      <c r="D52" s="210" t="s">
        <v>182</v>
      </c>
      <c r="E52" s="24" t="s">
        <v>315</v>
      </c>
      <c r="F52" s="86">
        <v>335</v>
      </c>
      <c r="G52" s="80">
        <v>1</v>
      </c>
      <c r="H52" s="204"/>
      <c r="I52" s="204"/>
      <c r="J52" s="204"/>
      <c r="K52" s="204"/>
      <c r="L52" s="80">
        <v>1</v>
      </c>
      <c r="M52" s="203"/>
      <c r="N52" s="52">
        <v>1</v>
      </c>
      <c r="O52" s="204"/>
      <c r="P52" s="204"/>
      <c r="Q52" s="11">
        <v>4.8371228437999996</v>
      </c>
      <c r="R52" s="204"/>
      <c r="S52" s="204"/>
      <c r="T52" s="53">
        <v>8.5218749999999979</v>
      </c>
      <c r="U52" s="204"/>
      <c r="V52" s="204"/>
      <c r="W52" s="11">
        <v>4.2630928558557999</v>
      </c>
      <c r="X52" s="204"/>
      <c r="Y52" s="204"/>
      <c r="Z52" s="53">
        <v>8.5519230769230763</v>
      </c>
      <c r="AA52" s="204"/>
      <c r="AB52" s="204"/>
      <c r="AC52" s="204"/>
      <c r="AD52" s="204"/>
      <c r="AE52" s="204"/>
      <c r="AF52" s="9">
        <v>3.5934219140296539</v>
      </c>
      <c r="AG52" s="9">
        <v>2323</v>
      </c>
      <c r="AH52" s="9">
        <v>0.43144527285376849</v>
      </c>
      <c r="AI52" s="9">
        <v>64</v>
      </c>
      <c r="AJ52" s="9">
        <v>2.640625</v>
      </c>
      <c r="AK52" s="9" t="s">
        <v>248</v>
      </c>
      <c r="AL52" s="9">
        <v>330</v>
      </c>
      <c r="AM52" s="9">
        <v>3.5949754811468568</v>
      </c>
      <c r="AN52" s="9">
        <v>3.6571815718157183</v>
      </c>
      <c r="AO52" s="73">
        <v>666</v>
      </c>
      <c r="AP52" s="80">
        <v>0</v>
      </c>
      <c r="AQ52" s="80">
        <v>2</v>
      </c>
      <c r="AR52" s="224">
        <v>0</v>
      </c>
      <c r="AS52" s="224" t="s">
        <v>248</v>
      </c>
      <c r="AT52" s="11">
        <v>23821.501</v>
      </c>
      <c r="AU52" s="11">
        <v>36.134999999999998</v>
      </c>
      <c r="AV52" s="203">
        <v>0</v>
      </c>
      <c r="AW52" s="203">
        <v>0</v>
      </c>
      <c r="AX52" s="203" t="s">
        <v>248</v>
      </c>
      <c r="AY52" s="235" t="s">
        <v>248</v>
      </c>
      <c r="AZ52" s="138">
        <v>192697</v>
      </c>
      <c r="BA52" s="188" t="s">
        <v>248</v>
      </c>
      <c r="BB52" s="203" t="s">
        <v>248</v>
      </c>
      <c r="BC52" s="203" t="s">
        <v>248</v>
      </c>
      <c r="BD52" s="217" t="s">
        <v>61</v>
      </c>
      <c r="BE52" s="201" t="s">
        <v>62</v>
      </c>
      <c r="BF52" s="201" t="s">
        <v>63</v>
      </c>
      <c r="BG52" s="201" t="s">
        <v>196</v>
      </c>
      <c r="BH52" s="456" t="s">
        <v>515</v>
      </c>
      <c r="BI52" s="218" t="s">
        <v>67</v>
      </c>
      <c r="BJ52" s="370">
        <v>214</v>
      </c>
      <c r="BK52" s="370">
        <v>3</v>
      </c>
      <c r="BL52" s="219" t="s">
        <v>65</v>
      </c>
      <c r="BM52" s="52"/>
      <c r="BN52" s="218" t="s">
        <v>357</v>
      </c>
      <c r="BO52" s="217" t="s">
        <v>315</v>
      </c>
      <c r="BP52" s="201" t="s">
        <v>684</v>
      </c>
      <c r="BQ52" s="52" t="s">
        <v>716</v>
      </c>
    </row>
    <row r="53" spans="1:69" ht="15.75">
      <c r="A53" s="207" t="s">
        <v>37</v>
      </c>
      <c r="B53" s="208" t="s">
        <v>711</v>
      </c>
      <c r="C53" s="202" t="s">
        <v>35</v>
      </c>
      <c r="D53" s="210" t="s">
        <v>182</v>
      </c>
      <c r="E53" s="24" t="s">
        <v>315</v>
      </c>
      <c r="F53" s="86">
        <v>337</v>
      </c>
      <c r="G53" s="80">
        <v>4</v>
      </c>
      <c r="H53" s="204"/>
      <c r="I53" s="204"/>
      <c r="J53" s="204"/>
      <c r="K53" s="204"/>
      <c r="L53" s="80">
        <v>0</v>
      </c>
      <c r="M53" s="203"/>
      <c r="N53" s="52">
        <v>0</v>
      </c>
      <c r="O53" s="204"/>
      <c r="P53" s="204"/>
      <c r="Q53" s="11">
        <v>6.0023781140999999</v>
      </c>
      <c r="R53" s="204"/>
      <c r="S53" s="204"/>
      <c r="T53" s="53">
        <v>9.0437499999999957</v>
      </c>
      <c r="U53" s="204"/>
      <c r="V53" s="204"/>
      <c r="W53" s="11">
        <v>5.9976334384383998</v>
      </c>
      <c r="X53" s="204"/>
      <c r="Y53" s="204"/>
      <c r="Z53" s="53">
        <v>9.0437499999999957</v>
      </c>
      <c r="AA53" s="204"/>
      <c r="AB53" s="204"/>
      <c r="AC53" s="204"/>
      <c r="AD53" s="204"/>
      <c r="AE53" s="204"/>
      <c r="AF53" s="9">
        <v>2.8162795812492303</v>
      </c>
      <c r="AG53" s="9">
        <v>2282</v>
      </c>
      <c r="AH53" s="9">
        <v>0.39649503392771768</v>
      </c>
      <c r="AI53" s="9">
        <v>389</v>
      </c>
      <c r="AJ53" s="9">
        <v>2.0350446428571427</v>
      </c>
      <c r="AK53" s="9" t="s">
        <v>248</v>
      </c>
      <c r="AL53" s="427">
        <v>0</v>
      </c>
      <c r="AM53" s="9"/>
      <c r="AN53" s="9"/>
      <c r="AO53" s="73">
        <v>663</v>
      </c>
      <c r="AP53" s="80">
        <v>3</v>
      </c>
      <c r="AQ53" s="80">
        <v>0</v>
      </c>
      <c r="AR53" s="224">
        <v>0</v>
      </c>
      <c r="AS53" s="224" t="s">
        <v>248</v>
      </c>
      <c r="AT53" s="11">
        <v>23559.282999999999</v>
      </c>
      <c r="AU53" s="11">
        <v>214.71899999999999</v>
      </c>
      <c r="AV53" s="203">
        <v>0</v>
      </c>
      <c r="AW53" s="203">
        <v>0</v>
      </c>
      <c r="AX53" s="203" t="s">
        <v>248</v>
      </c>
      <c r="AY53" s="235" t="s">
        <v>248</v>
      </c>
      <c r="AZ53" s="138">
        <v>192697</v>
      </c>
      <c r="BA53" s="188" t="s">
        <v>248</v>
      </c>
      <c r="BB53" s="203" t="s">
        <v>248</v>
      </c>
      <c r="BC53" s="203" t="s">
        <v>248</v>
      </c>
      <c r="BD53" s="217" t="s">
        <v>61</v>
      </c>
      <c r="BE53" s="201" t="s">
        <v>62</v>
      </c>
      <c r="BF53" s="201" t="s">
        <v>63</v>
      </c>
      <c r="BG53" s="201" t="s">
        <v>196</v>
      </c>
      <c r="BH53" s="456" t="s">
        <v>515</v>
      </c>
      <c r="BI53" s="218" t="s">
        <v>68</v>
      </c>
      <c r="BJ53" s="370">
        <v>214</v>
      </c>
      <c r="BK53" s="370">
        <v>4</v>
      </c>
      <c r="BL53" s="219" t="s">
        <v>65</v>
      </c>
      <c r="BM53" s="52"/>
      <c r="BN53" s="218" t="s">
        <v>357</v>
      </c>
      <c r="BO53" s="217" t="s">
        <v>315</v>
      </c>
      <c r="BP53" s="201" t="s">
        <v>684</v>
      </c>
      <c r="BQ53" s="52" t="s">
        <v>716</v>
      </c>
    </row>
    <row r="54" spans="1:69" ht="15.75">
      <c r="A54" s="207" t="s">
        <v>37</v>
      </c>
      <c r="B54" s="208" t="s">
        <v>711</v>
      </c>
      <c r="C54" s="202" t="s">
        <v>35</v>
      </c>
      <c r="D54" s="210" t="s">
        <v>182</v>
      </c>
      <c r="E54" s="24" t="s">
        <v>316</v>
      </c>
      <c r="F54" s="86">
        <v>47</v>
      </c>
      <c r="G54" s="80">
        <v>0</v>
      </c>
      <c r="H54" s="204"/>
      <c r="I54" s="204"/>
      <c r="J54" s="204"/>
      <c r="K54" s="204"/>
      <c r="L54" s="80">
        <v>0</v>
      </c>
      <c r="M54" s="203"/>
      <c r="N54" s="52">
        <v>0</v>
      </c>
      <c r="O54" s="204"/>
      <c r="P54" s="204"/>
      <c r="Q54" s="11">
        <v>6.7904253829999996</v>
      </c>
      <c r="R54" s="204"/>
      <c r="S54" s="204"/>
      <c r="T54" s="53">
        <v>11.1625</v>
      </c>
      <c r="U54" s="204"/>
      <c r="V54" s="204"/>
      <c r="W54" s="11">
        <v>6.7688296595743997</v>
      </c>
      <c r="X54" s="204"/>
      <c r="Y54" s="204"/>
      <c r="Z54" s="53">
        <v>11.1625</v>
      </c>
      <c r="AA54" s="204"/>
      <c r="AB54" s="204"/>
      <c r="AC54" s="204"/>
      <c r="AD54" s="204"/>
      <c r="AE54" s="204"/>
      <c r="AF54" s="9">
        <v>3.5934650550134997</v>
      </c>
      <c r="AG54" s="9">
        <v>329</v>
      </c>
      <c r="AH54" s="9">
        <v>0.36916438231074883</v>
      </c>
      <c r="AI54" s="9">
        <v>5</v>
      </c>
      <c r="AJ54" s="9">
        <v>2.7726190476190475</v>
      </c>
      <c r="AK54" s="9" t="s">
        <v>248</v>
      </c>
      <c r="AL54" s="9">
        <v>47</v>
      </c>
      <c r="AM54" s="9">
        <v>3.5934650550134997</v>
      </c>
      <c r="AN54" s="9">
        <v>3.6514084507042255</v>
      </c>
      <c r="AO54" s="73">
        <v>94</v>
      </c>
      <c r="AP54" s="80">
        <v>0</v>
      </c>
      <c r="AQ54" s="80">
        <v>0</v>
      </c>
      <c r="AR54" s="224">
        <v>0</v>
      </c>
      <c r="AS54" s="224" t="s">
        <v>248</v>
      </c>
      <c r="AT54" s="11">
        <v>3378.5459999999998</v>
      </c>
      <c r="AU54" s="11">
        <v>0</v>
      </c>
      <c r="AV54" s="203">
        <v>0</v>
      </c>
      <c r="AW54" s="203">
        <v>0</v>
      </c>
      <c r="AX54" s="203" t="s">
        <v>248</v>
      </c>
      <c r="AY54" s="235" t="s">
        <v>248</v>
      </c>
      <c r="AZ54" s="138">
        <v>26983</v>
      </c>
      <c r="BA54" s="188" t="s">
        <v>248</v>
      </c>
      <c r="BB54" s="203" t="s">
        <v>248</v>
      </c>
      <c r="BC54" s="203" t="s">
        <v>248</v>
      </c>
      <c r="BD54" s="217" t="s">
        <v>61</v>
      </c>
      <c r="BE54" s="201" t="s">
        <v>62</v>
      </c>
      <c r="BF54" s="201" t="s">
        <v>63</v>
      </c>
      <c r="BG54" s="201" t="s">
        <v>196</v>
      </c>
      <c r="BH54" s="218" t="s">
        <v>514</v>
      </c>
      <c r="BI54" s="218" t="s">
        <v>64</v>
      </c>
      <c r="BJ54" s="370">
        <v>214</v>
      </c>
      <c r="BK54" s="370">
        <v>1</v>
      </c>
      <c r="BL54" s="219" t="s">
        <v>65</v>
      </c>
      <c r="BM54" s="52"/>
      <c r="BN54" s="218" t="s">
        <v>357</v>
      </c>
      <c r="BO54" s="217" t="s">
        <v>705</v>
      </c>
      <c r="BP54" s="201" t="s">
        <v>690</v>
      </c>
      <c r="BQ54" s="52" t="s">
        <v>718</v>
      </c>
    </row>
    <row r="55" spans="1:69" ht="15.75">
      <c r="A55" s="207" t="s">
        <v>37</v>
      </c>
      <c r="B55" s="208" t="s">
        <v>711</v>
      </c>
      <c r="C55" s="202" t="s">
        <v>35</v>
      </c>
      <c r="D55" s="210" t="s">
        <v>182</v>
      </c>
      <c r="E55" s="24" t="s">
        <v>316</v>
      </c>
      <c r="F55" s="86">
        <v>44</v>
      </c>
      <c r="G55" s="80">
        <v>0</v>
      </c>
      <c r="H55" s="204"/>
      <c r="I55" s="204"/>
      <c r="J55" s="204"/>
      <c r="K55" s="204"/>
      <c r="L55" s="80">
        <v>0</v>
      </c>
      <c r="M55" s="203"/>
      <c r="N55" s="52">
        <v>0</v>
      </c>
      <c r="O55" s="204"/>
      <c r="P55" s="204"/>
      <c r="Q55" s="11">
        <v>5.7915452273000003</v>
      </c>
      <c r="R55" s="204"/>
      <c r="S55" s="204"/>
      <c r="T55" s="53">
        <v>9.3999999999999986</v>
      </c>
      <c r="U55" s="204"/>
      <c r="V55" s="204"/>
      <c r="W55" s="11">
        <v>5.8261362727271999</v>
      </c>
      <c r="X55" s="204"/>
      <c r="Y55" s="204"/>
      <c r="Z55" s="53">
        <v>9.3999999999999986</v>
      </c>
      <c r="AA55" s="204"/>
      <c r="AB55" s="204"/>
      <c r="AC55" s="204"/>
      <c r="AD55" s="204"/>
      <c r="AE55" s="204"/>
      <c r="AF55" s="9">
        <v>2.6028896028345283</v>
      </c>
      <c r="AG55" s="9">
        <v>308</v>
      </c>
      <c r="AH55" s="9">
        <v>0.40218571892930449</v>
      </c>
      <c r="AI55" s="9">
        <v>124</v>
      </c>
      <c r="AJ55" s="9">
        <v>2.0063636363636363</v>
      </c>
      <c r="AK55" s="9" t="s">
        <v>248</v>
      </c>
      <c r="AL55" s="9">
        <v>0</v>
      </c>
      <c r="AM55" s="9"/>
      <c r="AN55" s="9"/>
      <c r="AO55" s="73">
        <v>88</v>
      </c>
      <c r="AP55" s="80">
        <v>0</v>
      </c>
      <c r="AQ55" s="80">
        <v>0</v>
      </c>
      <c r="AR55" s="224">
        <v>0</v>
      </c>
      <c r="AS55" s="224" t="s">
        <v>248</v>
      </c>
      <c r="AT55" s="11">
        <v>3138.7950000000001</v>
      </c>
      <c r="AU55" s="11">
        <v>0</v>
      </c>
      <c r="AV55" s="203">
        <v>0</v>
      </c>
      <c r="AW55" s="203">
        <v>0</v>
      </c>
      <c r="AX55" s="203" t="s">
        <v>248</v>
      </c>
      <c r="AY55" s="235" t="s">
        <v>248</v>
      </c>
      <c r="AZ55" s="138">
        <v>26983</v>
      </c>
      <c r="BA55" s="188" t="s">
        <v>248</v>
      </c>
      <c r="BB55" s="203" t="s">
        <v>248</v>
      </c>
      <c r="BC55" s="203" t="s">
        <v>248</v>
      </c>
      <c r="BD55" s="217" t="s">
        <v>61</v>
      </c>
      <c r="BE55" s="201" t="s">
        <v>62</v>
      </c>
      <c r="BF55" s="201" t="s">
        <v>63</v>
      </c>
      <c r="BG55" s="201" t="s">
        <v>196</v>
      </c>
      <c r="BH55" s="218" t="s">
        <v>514</v>
      </c>
      <c r="BI55" s="218" t="s">
        <v>66</v>
      </c>
      <c r="BJ55" s="370">
        <v>214</v>
      </c>
      <c r="BK55" s="370">
        <v>7</v>
      </c>
      <c r="BL55" s="219" t="s">
        <v>65</v>
      </c>
      <c r="BM55" s="52"/>
      <c r="BN55" s="218" t="s">
        <v>357</v>
      </c>
      <c r="BO55" s="217" t="s">
        <v>705</v>
      </c>
      <c r="BP55" s="201" t="s">
        <v>690</v>
      </c>
      <c r="BQ55" s="52" t="s">
        <v>718</v>
      </c>
    </row>
    <row r="56" spans="1:69" ht="15.75">
      <c r="A56" s="207" t="s">
        <v>37</v>
      </c>
      <c r="B56" s="208" t="s">
        <v>711</v>
      </c>
      <c r="C56" s="202" t="s">
        <v>35</v>
      </c>
      <c r="D56" s="210" t="s">
        <v>182</v>
      </c>
      <c r="E56" s="24" t="s">
        <v>316</v>
      </c>
      <c r="F56" s="86">
        <v>45</v>
      </c>
      <c r="G56" s="80">
        <v>1</v>
      </c>
      <c r="H56" s="204"/>
      <c r="I56" s="204"/>
      <c r="J56" s="204"/>
      <c r="K56" s="204"/>
      <c r="L56" s="80">
        <v>0</v>
      </c>
      <c r="M56" s="203"/>
      <c r="N56" s="52">
        <v>0</v>
      </c>
      <c r="O56" s="204"/>
      <c r="P56" s="204"/>
      <c r="Q56" s="11">
        <v>5.8922045000000001</v>
      </c>
      <c r="R56" s="204"/>
      <c r="S56" s="204"/>
      <c r="T56" s="53">
        <v>9.3999999999999986</v>
      </c>
      <c r="U56" s="204"/>
      <c r="V56" s="204"/>
      <c r="W56" s="11">
        <v>5.9504997499999996</v>
      </c>
      <c r="X56" s="204"/>
      <c r="Y56" s="204"/>
      <c r="Z56" s="53">
        <v>9.6333333333333329</v>
      </c>
      <c r="AA56" s="204"/>
      <c r="AB56" s="204"/>
      <c r="AC56" s="204"/>
      <c r="AD56" s="204"/>
      <c r="AE56" s="204"/>
      <c r="AF56" s="9">
        <v>3.6155194926571541</v>
      </c>
      <c r="AG56" s="9">
        <v>308</v>
      </c>
      <c r="AH56" s="9">
        <v>0.3969883238345519</v>
      </c>
      <c r="AI56" s="9">
        <v>5</v>
      </c>
      <c r="AJ56" s="9">
        <v>2.7476190476190476</v>
      </c>
      <c r="AK56" s="9" t="s">
        <v>248</v>
      </c>
      <c r="AL56" s="9">
        <v>44</v>
      </c>
      <c r="AM56" s="9">
        <v>3.6155194926571541</v>
      </c>
      <c r="AN56" s="9">
        <v>3.6614583333333335</v>
      </c>
      <c r="AO56" s="73">
        <v>88</v>
      </c>
      <c r="AP56" s="80">
        <v>0</v>
      </c>
      <c r="AQ56" s="80">
        <v>0</v>
      </c>
      <c r="AR56" s="224">
        <v>0</v>
      </c>
      <c r="AS56" s="224" t="s">
        <v>248</v>
      </c>
      <c r="AT56" s="11">
        <v>3137.9549999999999</v>
      </c>
      <c r="AU56" s="11">
        <v>0</v>
      </c>
      <c r="AV56" s="203">
        <v>0</v>
      </c>
      <c r="AW56" s="203">
        <v>0</v>
      </c>
      <c r="AX56" s="203" t="s">
        <v>248</v>
      </c>
      <c r="AY56" s="235" t="s">
        <v>248</v>
      </c>
      <c r="AZ56" s="138">
        <v>26983</v>
      </c>
      <c r="BA56" s="188" t="s">
        <v>248</v>
      </c>
      <c r="BB56" s="203" t="s">
        <v>248</v>
      </c>
      <c r="BC56" s="203" t="s">
        <v>248</v>
      </c>
      <c r="BD56" s="217" t="s">
        <v>61</v>
      </c>
      <c r="BE56" s="201" t="s">
        <v>62</v>
      </c>
      <c r="BF56" s="201" t="s">
        <v>63</v>
      </c>
      <c r="BG56" s="201" t="s">
        <v>196</v>
      </c>
      <c r="BH56" s="218" t="s">
        <v>514</v>
      </c>
      <c r="BI56" s="218" t="s">
        <v>67</v>
      </c>
      <c r="BJ56" s="370">
        <v>214</v>
      </c>
      <c r="BK56" s="370">
        <v>3</v>
      </c>
      <c r="BL56" s="219" t="s">
        <v>65</v>
      </c>
      <c r="BM56" s="52"/>
      <c r="BN56" s="218" t="s">
        <v>357</v>
      </c>
      <c r="BO56" s="217" t="s">
        <v>705</v>
      </c>
      <c r="BP56" s="201" t="s">
        <v>690</v>
      </c>
      <c r="BQ56" s="52" t="s">
        <v>718</v>
      </c>
    </row>
    <row r="57" spans="1:69" ht="15.75">
      <c r="A57" s="207" t="s">
        <v>37</v>
      </c>
      <c r="B57" s="208" t="s">
        <v>711</v>
      </c>
      <c r="C57" s="202" t="s">
        <v>35</v>
      </c>
      <c r="D57" s="210" t="s">
        <v>182</v>
      </c>
      <c r="E57" s="24" t="s">
        <v>316</v>
      </c>
      <c r="F57" s="86">
        <v>45</v>
      </c>
      <c r="G57" s="80">
        <v>1</v>
      </c>
      <c r="H57" s="204"/>
      <c r="I57" s="204"/>
      <c r="J57" s="204"/>
      <c r="K57" s="204"/>
      <c r="L57" s="80">
        <v>1</v>
      </c>
      <c r="M57" s="203"/>
      <c r="N57" s="52">
        <v>0</v>
      </c>
      <c r="O57" s="204"/>
      <c r="P57" s="204"/>
      <c r="Q57" s="11">
        <v>5.9812555348999998</v>
      </c>
      <c r="R57" s="204"/>
      <c r="S57" s="204"/>
      <c r="T57" s="53">
        <v>7.3083333333333336</v>
      </c>
      <c r="U57" s="204"/>
      <c r="V57" s="204"/>
      <c r="W57" s="11">
        <v>5.9475579767440996</v>
      </c>
      <c r="X57" s="204"/>
      <c r="Y57" s="204"/>
      <c r="Z57" s="53">
        <v>7.2125000000000004</v>
      </c>
      <c r="AA57" s="204"/>
      <c r="AB57" s="204"/>
      <c r="AC57" s="204"/>
      <c r="AD57" s="204"/>
      <c r="AE57" s="204"/>
      <c r="AF57" s="9">
        <v>2.5473519185694258</v>
      </c>
      <c r="AG57" s="9">
        <v>287</v>
      </c>
      <c r="AH57" s="9">
        <v>0.39142242803013411</v>
      </c>
      <c r="AI57" s="9">
        <v>121</v>
      </c>
      <c r="AJ57" s="9">
        <v>1.7965909090909091</v>
      </c>
      <c r="AK57" s="9" t="s">
        <v>248</v>
      </c>
      <c r="AL57" s="9">
        <v>0</v>
      </c>
      <c r="AM57" s="9"/>
      <c r="AN57" s="9"/>
      <c r="AO57" s="73">
        <v>88</v>
      </c>
      <c r="AP57" s="80">
        <v>0</v>
      </c>
      <c r="AQ57" s="80">
        <v>0</v>
      </c>
      <c r="AR57" s="224">
        <v>0</v>
      </c>
      <c r="AS57" s="224" t="s">
        <v>248</v>
      </c>
      <c r="AT57" s="11">
        <v>3139.9160000000002</v>
      </c>
      <c r="AU57" s="11">
        <v>0</v>
      </c>
      <c r="AV57" s="203">
        <v>0</v>
      </c>
      <c r="AW57" s="203">
        <v>0</v>
      </c>
      <c r="AX57" s="203" t="s">
        <v>248</v>
      </c>
      <c r="AY57" s="235" t="s">
        <v>248</v>
      </c>
      <c r="AZ57" s="138">
        <v>26983</v>
      </c>
      <c r="BA57" s="188" t="s">
        <v>248</v>
      </c>
      <c r="BB57" s="203" t="s">
        <v>248</v>
      </c>
      <c r="BC57" s="203" t="s">
        <v>248</v>
      </c>
      <c r="BD57" s="217" t="s">
        <v>61</v>
      </c>
      <c r="BE57" s="201" t="s">
        <v>62</v>
      </c>
      <c r="BF57" s="201" t="s">
        <v>63</v>
      </c>
      <c r="BG57" s="201" t="s">
        <v>196</v>
      </c>
      <c r="BH57" s="218" t="s">
        <v>514</v>
      </c>
      <c r="BI57" s="218" t="s">
        <v>68</v>
      </c>
      <c r="BJ57" s="370">
        <v>214</v>
      </c>
      <c r="BK57" s="370">
        <v>4</v>
      </c>
      <c r="BL57" s="219" t="s">
        <v>65</v>
      </c>
      <c r="BM57" s="52"/>
      <c r="BN57" s="218" t="s">
        <v>357</v>
      </c>
      <c r="BO57" s="217" t="s">
        <v>705</v>
      </c>
      <c r="BP57" s="201" t="s">
        <v>690</v>
      </c>
      <c r="BQ57" s="52" t="s">
        <v>718</v>
      </c>
    </row>
    <row r="58" spans="1:69" ht="15.75">
      <c r="A58" s="207" t="s">
        <v>37</v>
      </c>
      <c r="B58" s="208" t="s">
        <v>711</v>
      </c>
      <c r="C58" s="202" t="s">
        <v>35</v>
      </c>
      <c r="D58" s="210" t="s">
        <v>182</v>
      </c>
      <c r="E58" s="24" t="s">
        <v>602</v>
      </c>
      <c r="F58" s="86">
        <v>43</v>
      </c>
      <c r="G58" s="80">
        <v>0</v>
      </c>
      <c r="H58" s="204"/>
      <c r="I58" s="204"/>
      <c r="J58" s="204"/>
      <c r="K58" s="204"/>
      <c r="L58" s="80">
        <v>0</v>
      </c>
      <c r="M58" s="203"/>
      <c r="N58" s="52">
        <v>0</v>
      </c>
      <c r="O58" s="204"/>
      <c r="P58" s="204"/>
      <c r="Q58" s="11">
        <v>5.9891392790999998</v>
      </c>
      <c r="R58" s="204"/>
      <c r="S58" s="204"/>
      <c r="T58" s="53">
        <v>9.4250000000000007</v>
      </c>
      <c r="U58" s="204"/>
      <c r="V58" s="204"/>
      <c r="W58" s="11">
        <v>5.4380230000000003</v>
      </c>
      <c r="X58" s="204"/>
      <c r="Y58" s="204"/>
      <c r="Z58" s="53">
        <v>6.9850000000000003</v>
      </c>
      <c r="AA58" s="204"/>
      <c r="AB58" s="204"/>
      <c r="AC58" s="204"/>
      <c r="AD58" s="204"/>
      <c r="AE58" s="204"/>
      <c r="AF58" s="9">
        <v>3.5700000128476721</v>
      </c>
      <c r="AG58" s="9">
        <v>301</v>
      </c>
      <c r="AH58" s="9">
        <v>0.41417973211920794</v>
      </c>
      <c r="AI58" s="9">
        <v>4</v>
      </c>
      <c r="AJ58" s="9">
        <v>2.6726562500000002</v>
      </c>
      <c r="AK58" s="9" t="s">
        <v>248</v>
      </c>
      <c r="AL58" s="9">
        <v>43</v>
      </c>
      <c r="AM58" s="9">
        <v>3.5700000128476721</v>
      </c>
      <c r="AN58" s="9">
        <v>3.6221264367816093</v>
      </c>
      <c r="AO58" s="73">
        <v>86</v>
      </c>
      <c r="AP58" s="80">
        <v>0</v>
      </c>
      <c r="AQ58" s="80">
        <v>0</v>
      </c>
      <c r="AR58" s="224">
        <v>0</v>
      </c>
      <c r="AS58" s="224" t="s">
        <v>248</v>
      </c>
      <c r="AT58" s="11">
        <v>3089.6060000000002</v>
      </c>
      <c r="AU58" s="11">
        <v>0</v>
      </c>
      <c r="AV58" s="203">
        <v>0</v>
      </c>
      <c r="AW58" s="203">
        <v>0</v>
      </c>
      <c r="AX58" s="203" t="s">
        <v>248</v>
      </c>
      <c r="AY58" s="235" t="s">
        <v>248</v>
      </c>
      <c r="AZ58" s="138">
        <v>21511</v>
      </c>
      <c r="BA58" s="188" t="s">
        <v>248</v>
      </c>
      <c r="BB58" s="203" t="s">
        <v>248</v>
      </c>
      <c r="BC58" s="203" t="s">
        <v>248</v>
      </c>
      <c r="BD58" s="217" t="s">
        <v>61</v>
      </c>
      <c r="BE58" s="201" t="s">
        <v>62</v>
      </c>
      <c r="BF58" s="201" t="s">
        <v>63</v>
      </c>
      <c r="BG58" s="201" t="s">
        <v>196</v>
      </c>
      <c r="BH58" s="456" t="s">
        <v>514</v>
      </c>
      <c r="BI58" s="218" t="s">
        <v>64</v>
      </c>
      <c r="BJ58" s="370">
        <v>214</v>
      </c>
      <c r="BK58" s="370">
        <v>1</v>
      </c>
      <c r="BL58" s="219" t="s">
        <v>65</v>
      </c>
      <c r="BM58" s="52"/>
      <c r="BN58" s="218" t="s">
        <v>357</v>
      </c>
      <c r="BO58" s="217" t="s">
        <v>339</v>
      </c>
      <c r="BP58" s="201" t="s">
        <v>699</v>
      </c>
      <c r="BQ58" s="52" t="s">
        <v>715</v>
      </c>
    </row>
    <row r="59" spans="1:69" ht="15.75">
      <c r="A59" s="207" t="s">
        <v>37</v>
      </c>
      <c r="B59" s="208" t="s">
        <v>711</v>
      </c>
      <c r="C59" s="202" t="s">
        <v>35</v>
      </c>
      <c r="D59" s="210" t="s">
        <v>182</v>
      </c>
      <c r="E59" s="24" t="s">
        <v>602</v>
      </c>
      <c r="F59" s="86">
        <v>43</v>
      </c>
      <c r="G59" s="80">
        <v>0</v>
      </c>
      <c r="H59" s="204"/>
      <c r="I59" s="204"/>
      <c r="J59" s="204"/>
      <c r="K59" s="204"/>
      <c r="L59" s="80">
        <v>0</v>
      </c>
      <c r="M59" s="203"/>
      <c r="N59" s="52">
        <v>0</v>
      </c>
      <c r="O59" s="204"/>
      <c r="P59" s="204"/>
      <c r="Q59" s="11">
        <v>5.0526043721000002</v>
      </c>
      <c r="R59" s="204"/>
      <c r="S59" s="204"/>
      <c r="T59" s="53">
        <v>11.2125</v>
      </c>
      <c r="U59" s="204"/>
      <c r="V59" s="204"/>
      <c r="W59" s="11">
        <v>4.9161857906976003</v>
      </c>
      <c r="X59" s="204"/>
      <c r="Y59" s="204"/>
      <c r="Z59" s="53">
        <v>11.2125</v>
      </c>
      <c r="AA59" s="204"/>
      <c r="AB59" s="204"/>
      <c r="AC59" s="204"/>
      <c r="AD59" s="204"/>
      <c r="AE59" s="204"/>
      <c r="AF59" s="9">
        <v>3.4175747613178142</v>
      </c>
      <c r="AG59" s="9">
        <v>301</v>
      </c>
      <c r="AH59" s="9">
        <v>0.49578511402749015</v>
      </c>
      <c r="AI59" s="9">
        <v>11</v>
      </c>
      <c r="AJ59" s="9">
        <v>2.5389423076923077</v>
      </c>
      <c r="AK59" s="9" t="s">
        <v>248</v>
      </c>
      <c r="AL59" s="9">
        <v>43</v>
      </c>
      <c r="AM59" s="9">
        <v>3.4175747613178142</v>
      </c>
      <c r="AN59" s="9">
        <v>3.51</v>
      </c>
      <c r="AO59" s="73">
        <v>86</v>
      </c>
      <c r="AP59" s="80">
        <v>0</v>
      </c>
      <c r="AQ59" s="80">
        <v>0</v>
      </c>
      <c r="AR59" s="224">
        <v>0</v>
      </c>
      <c r="AS59" s="224" t="s">
        <v>248</v>
      </c>
      <c r="AT59" s="11">
        <v>3061.277</v>
      </c>
      <c r="AU59" s="11">
        <v>0</v>
      </c>
      <c r="AV59" s="203">
        <v>0</v>
      </c>
      <c r="AW59" s="203">
        <v>0</v>
      </c>
      <c r="AX59" s="203" t="s">
        <v>248</v>
      </c>
      <c r="AY59" s="235" t="s">
        <v>248</v>
      </c>
      <c r="AZ59" s="138">
        <v>21511</v>
      </c>
      <c r="BA59" s="188" t="s">
        <v>248</v>
      </c>
      <c r="BB59" s="203" t="s">
        <v>248</v>
      </c>
      <c r="BC59" s="203" t="s">
        <v>248</v>
      </c>
      <c r="BD59" s="217" t="s">
        <v>61</v>
      </c>
      <c r="BE59" s="201" t="s">
        <v>62</v>
      </c>
      <c r="BF59" s="201" t="s">
        <v>63</v>
      </c>
      <c r="BG59" s="201" t="s">
        <v>196</v>
      </c>
      <c r="BH59" s="456" t="s">
        <v>514</v>
      </c>
      <c r="BI59" s="218" t="s">
        <v>66</v>
      </c>
      <c r="BJ59" s="370">
        <v>214</v>
      </c>
      <c r="BK59" s="370">
        <v>7</v>
      </c>
      <c r="BL59" s="219" t="s">
        <v>65</v>
      </c>
      <c r="BM59" s="52"/>
      <c r="BN59" s="218" t="s">
        <v>357</v>
      </c>
      <c r="BO59" s="217" t="s">
        <v>339</v>
      </c>
      <c r="BP59" s="201" t="s">
        <v>699</v>
      </c>
      <c r="BQ59" s="52" t="s">
        <v>715</v>
      </c>
    </row>
    <row r="60" spans="1:69" ht="15.75">
      <c r="A60" s="207" t="s">
        <v>37</v>
      </c>
      <c r="B60" s="208" t="s">
        <v>711</v>
      </c>
      <c r="C60" s="202" t="s">
        <v>35</v>
      </c>
      <c r="D60" s="210" t="s">
        <v>182</v>
      </c>
      <c r="E60" s="24" t="s">
        <v>602</v>
      </c>
      <c r="F60" s="86">
        <v>44</v>
      </c>
      <c r="G60" s="80">
        <v>0</v>
      </c>
      <c r="H60" s="204"/>
      <c r="I60" s="204"/>
      <c r="J60" s="204"/>
      <c r="K60" s="204"/>
      <c r="L60" s="80">
        <v>0</v>
      </c>
      <c r="M60" s="203"/>
      <c r="N60" s="52">
        <v>0</v>
      </c>
      <c r="O60" s="204"/>
      <c r="P60" s="204"/>
      <c r="Q60" s="11">
        <v>5.0799543863999999</v>
      </c>
      <c r="R60" s="204"/>
      <c r="S60" s="204"/>
      <c r="T60" s="53">
        <v>6.1999999999999993</v>
      </c>
      <c r="U60" s="204"/>
      <c r="V60" s="204"/>
      <c r="W60" s="11">
        <v>5.1511134545454</v>
      </c>
      <c r="X60" s="204"/>
      <c r="Y60" s="204"/>
      <c r="Z60" s="53">
        <v>6.1999999999999993</v>
      </c>
      <c r="AA60" s="204"/>
      <c r="AB60" s="204"/>
      <c r="AC60" s="204"/>
      <c r="AD60" s="204"/>
      <c r="AE60" s="204"/>
      <c r="AF60" s="9">
        <v>3.6655195045780826</v>
      </c>
      <c r="AG60" s="9">
        <v>308</v>
      </c>
      <c r="AH60" s="9">
        <v>0.43762254814928558</v>
      </c>
      <c r="AI60" s="9">
        <v>4</v>
      </c>
      <c r="AJ60" s="9">
        <v>2.7714285714285714</v>
      </c>
      <c r="AK60" s="9" t="s">
        <v>248</v>
      </c>
      <c r="AL60" s="9">
        <v>44</v>
      </c>
      <c r="AM60" s="9">
        <v>3.6655195045780826</v>
      </c>
      <c r="AN60" s="9">
        <v>3.7088607594936711</v>
      </c>
      <c r="AO60" s="73">
        <v>88</v>
      </c>
      <c r="AP60" s="80">
        <v>0</v>
      </c>
      <c r="AQ60" s="80">
        <v>0</v>
      </c>
      <c r="AR60" s="224">
        <v>0</v>
      </c>
      <c r="AS60" s="224" t="s">
        <v>248</v>
      </c>
      <c r="AT60" s="11">
        <v>3137.0149999999999</v>
      </c>
      <c r="AU60" s="11">
        <v>0</v>
      </c>
      <c r="AV60" s="203">
        <v>0</v>
      </c>
      <c r="AW60" s="203">
        <v>0</v>
      </c>
      <c r="AX60" s="203" t="s">
        <v>248</v>
      </c>
      <c r="AY60" s="235" t="s">
        <v>248</v>
      </c>
      <c r="AZ60" s="138">
        <v>21511</v>
      </c>
      <c r="BA60" s="188" t="s">
        <v>248</v>
      </c>
      <c r="BB60" s="203" t="s">
        <v>248</v>
      </c>
      <c r="BC60" s="203" t="s">
        <v>248</v>
      </c>
      <c r="BD60" s="217" t="s">
        <v>61</v>
      </c>
      <c r="BE60" s="201" t="s">
        <v>62</v>
      </c>
      <c r="BF60" s="201" t="s">
        <v>63</v>
      </c>
      <c r="BG60" s="201" t="s">
        <v>196</v>
      </c>
      <c r="BH60" s="456" t="s">
        <v>514</v>
      </c>
      <c r="BI60" s="218" t="s">
        <v>67</v>
      </c>
      <c r="BJ60" s="370">
        <v>214</v>
      </c>
      <c r="BK60" s="370">
        <v>3</v>
      </c>
      <c r="BL60" s="219" t="s">
        <v>65</v>
      </c>
      <c r="BM60" s="52"/>
      <c r="BN60" s="218" t="s">
        <v>357</v>
      </c>
      <c r="BO60" s="217" t="s">
        <v>339</v>
      </c>
      <c r="BP60" s="201" t="s">
        <v>699</v>
      </c>
      <c r="BQ60" s="52" t="s">
        <v>715</v>
      </c>
    </row>
    <row r="61" spans="1:69" ht="15.75">
      <c r="A61" s="207" t="s">
        <v>37</v>
      </c>
      <c r="B61" s="208" t="s">
        <v>711</v>
      </c>
      <c r="C61" s="202" t="s">
        <v>35</v>
      </c>
      <c r="D61" s="210" t="s">
        <v>182</v>
      </c>
      <c r="E61" s="24" t="s">
        <v>602</v>
      </c>
      <c r="F61" s="86">
        <v>44</v>
      </c>
      <c r="G61" s="80">
        <v>2</v>
      </c>
      <c r="H61" s="204"/>
      <c r="I61" s="204"/>
      <c r="J61" s="204"/>
      <c r="K61" s="204"/>
      <c r="L61" s="80">
        <v>0</v>
      </c>
      <c r="M61" s="203"/>
      <c r="N61" s="52">
        <v>0</v>
      </c>
      <c r="O61" s="204"/>
      <c r="P61" s="204"/>
      <c r="Q61" s="11">
        <v>6.5395950952000002</v>
      </c>
      <c r="R61" s="204"/>
      <c r="S61" s="204"/>
      <c r="T61" s="53">
        <v>13.15</v>
      </c>
      <c r="U61" s="204"/>
      <c r="V61" s="204"/>
      <c r="W61" s="11">
        <v>6.4299284047618999</v>
      </c>
      <c r="X61" s="204"/>
      <c r="Y61" s="204"/>
      <c r="Z61" s="53">
        <v>13.15</v>
      </c>
      <c r="AA61" s="204"/>
      <c r="AB61" s="204"/>
      <c r="AC61" s="204"/>
      <c r="AD61" s="204"/>
      <c r="AE61" s="204"/>
      <c r="AF61" s="9">
        <v>2.6432234424374474</v>
      </c>
      <c r="AG61" s="9">
        <v>273</v>
      </c>
      <c r="AH61" s="9">
        <v>0.43407873231425892</v>
      </c>
      <c r="AI61" s="9">
        <v>89</v>
      </c>
      <c r="AJ61" s="9">
        <v>1.732608695652174</v>
      </c>
      <c r="AK61" s="9" t="s">
        <v>248</v>
      </c>
      <c r="AL61" s="427">
        <v>0</v>
      </c>
      <c r="AM61" s="9"/>
      <c r="AN61" s="9"/>
      <c r="AO61" s="73">
        <v>83</v>
      </c>
      <c r="AP61" s="80">
        <v>1</v>
      </c>
      <c r="AQ61" s="80">
        <v>0</v>
      </c>
      <c r="AR61" s="224">
        <v>0</v>
      </c>
      <c r="AS61" s="224" t="s">
        <v>248</v>
      </c>
      <c r="AT61" s="11">
        <v>2993.877</v>
      </c>
      <c r="AU61" s="11">
        <v>0</v>
      </c>
      <c r="AV61" s="203">
        <v>0</v>
      </c>
      <c r="AW61" s="203">
        <v>0</v>
      </c>
      <c r="AX61" s="203" t="s">
        <v>248</v>
      </c>
      <c r="AY61" s="235" t="s">
        <v>248</v>
      </c>
      <c r="AZ61" s="138">
        <v>21511</v>
      </c>
      <c r="BA61" s="188" t="s">
        <v>248</v>
      </c>
      <c r="BB61" s="203" t="s">
        <v>248</v>
      </c>
      <c r="BC61" s="203" t="s">
        <v>248</v>
      </c>
      <c r="BD61" s="217" t="s">
        <v>61</v>
      </c>
      <c r="BE61" s="201" t="s">
        <v>62</v>
      </c>
      <c r="BF61" s="201" t="s">
        <v>63</v>
      </c>
      <c r="BG61" s="201" t="s">
        <v>196</v>
      </c>
      <c r="BH61" s="456" t="s">
        <v>514</v>
      </c>
      <c r="BI61" s="218" t="s">
        <v>68</v>
      </c>
      <c r="BJ61" s="370">
        <v>214</v>
      </c>
      <c r="BK61" s="370">
        <v>4</v>
      </c>
      <c r="BL61" s="219" t="s">
        <v>65</v>
      </c>
      <c r="BM61" s="52"/>
      <c r="BN61" s="218" t="s">
        <v>357</v>
      </c>
      <c r="BO61" s="217" t="s">
        <v>339</v>
      </c>
      <c r="BP61" s="201" t="s">
        <v>699</v>
      </c>
      <c r="BQ61" s="52" t="s">
        <v>715</v>
      </c>
    </row>
    <row r="62" spans="1:69" ht="15.75">
      <c r="A62" s="207" t="s">
        <v>37</v>
      </c>
      <c r="B62" s="208" t="s">
        <v>711</v>
      </c>
      <c r="C62" s="202" t="s">
        <v>35</v>
      </c>
      <c r="D62" s="210" t="s">
        <v>182</v>
      </c>
      <c r="E62" s="24" t="s">
        <v>317</v>
      </c>
      <c r="F62" s="86">
        <v>74</v>
      </c>
      <c r="G62" s="80">
        <v>0</v>
      </c>
      <c r="H62" s="204"/>
      <c r="I62" s="204"/>
      <c r="J62" s="204"/>
      <c r="K62" s="204"/>
      <c r="L62" s="80">
        <v>0</v>
      </c>
      <c r="M62" s="203"/>
      <c r="N62" s="52">
        <v>0</v>
      </c>
      <c r="O62" s="204"/>
      <c r="P62" s="204"/>
      <c r="Q62" s="11">
        <v>5.5644727972999997</v>
      </c>
      <c r="R62" s="204"/>
      <c r="S62" s="204"/>
      <c r="T62" s="53">
        <v>7.7166666666666659</v>
      </c>
      <c r="U62" s="204"/>
      <c r="V62" s="204"/>
      <c r="W62" s="11">
        <v>5.0024050405405003</v>
      </c>
      <c r="X62" s="204"/>
      <c r="Y62" s="204"/>
      <c r="Z62" s="53">
        <v>7.1499999999999986</v>
      </c>
      <c r="AA62" s="204"/>
      <c r="AB62" s="204"/>
      <c r="AC62" s="204"/>
      <c r="AD62" s="204"/>
      <c r="AE62" s="204"/>
      <c r="AF62" s="9">
        <v>3.4082432515832908</v>
      </c>
      <c r="AG62" s="9">
        <v>518</v>
      </c>
      <c r="AH62" s="9">
        <v>0.4070009353729328</v>
      </c>
      <c r="AI62" s="9">
        <v>13</v>
      </c>
      <c r="AJ62" s="9">
        <v>2.5921428571428571</v>
      </c>
      <c r="AK62" s="9" t="s">
        <v>248</v>
      </c>
      <c r="AL62" s="9">
        <v>73</v>
      </c>
      <c r="AM62" s="9">
        <v>3.4195303403701334</v>
      </c>
      <c r="AN62" s="9">
        <v>3.4626288659793816</v>
      </c>
      <c r="AO62" s="73">
        <v>147</v>
      </c>
      <c r="AP62" s="80">
        <v>1</v>
      </c>
      <c r="AQ62" s="80">
        <v>0</v>
      </c>
      <c r="AR62" s="224">
        <v>0</v>
      </c>
      <c r="AS62" s="224" t="s">
        <v>248</v>
      </c>
      <c r="AT62" s="11">
        <v>5271.2920000000004</v>
      </c>
      <c r="AU62" s="11">
        <v>0</v>
      </c>
      <c r="AV62" s="203">
        <v>0</v>
      </c>
      <c r="AW62" s="203">
        <v>0</v>
      </c>
      <c r="AX62" s="203" t="s">
        <v>248</v>
      </c>
      <c r="AY62" s="235" t="s">
        <v>248</v>
      </c>
      <c r="AZ62" s="138">
        <v>38885</v>
      </c>
      <c r="BA62" s="188" t="s">
        <v>248</v>
      </c>
      <c r="BB62" s="203" t="s">
        <v>248</v>
      </c>
      <c r="BC62" s="203" t="s">
        <v>248</v>
      </c>
      <c r="BD62" s="217" t="s">
        <v>61</v>
      </c>
      <c r="BE62" s="201" t="s">
        <v>62</v>
      </c>
      <c r="BF62" s="201" t="s">
        <v>63</v>
      </c>
      <c r="BG62" s="201" t="s">
        <v>196</v>
      </c>
      <c r="BH62" s="218" t="s">
        <v>514</v>
      </c>
      <c r="BI62" s="218" t="s">
        <v>64</v>
      </c>
      <c r="BJ62" s="370">
        <v>214</v>
      </c>
      <c r="BK62" s="370">
        <v>1</v>
      </c>
      <c r="BL62" s="219" t="s">
        <v>65</v>
      </c>
      <c r="BM62" s="52"/>
      <c r="BN62" s="218" t="s">
        <v>357</v>
      </c>
      <c r="BO62" s="217" t="s">
        <v>351</v>
      </c>
      <c r="BP62" s="201" t="s">
        <v>684</v>
      </c>
      <c r="BQ62" s="52" t="s">
        <v>716</v>
      </c>
    </row>
    <row r="63" spans="1:69" ht="15.75">
      <c r="A63" s="207" t="s">
        <v>37</v>
      </c>
      <c r="B63" s="208" t="s">
        <v>711</v>
      </c>
      <c r="C63" s="202" t="s">
        <v>35</v>
      </c>
      <c r="D63" s="210" t="s">
        <v>182</v>
      </c>
      <c r="E63" s="24" t="s">
        <v>317</v>
      </c>
      <c r="F63" s="86">
        <v>74</v>
      </c>
      <c r="G63" s="80">
        <v>0</v>
      </c>
      <c r="H63" s="204"/>
      <c r="I63" s="204"/>
      <c r="J63" s="204"/>
      <c r="K63" s="204"/>
      <c r="L63" s="80">
        <v>0</v>
      </c>
      <c r="M63" s="203"/>
      <c r="N63" s="52">
        <v>0</v>
      </c>
      <c r="O63" s="204"/>
      <c r="P63" s="204"/>
      <c r="Q63" s="11">
        <v>6.1636888513999999</v>
      </c>
      <c r="R63" s="204"/>
      <c r="S63" s="204"/>
      <c r="T63" s="53">
        <v>10.574999999999999</v>
      </c>
      <c r="U63" s="204"/>
      <c r="V63" s="204"/>
      <c r="W63" s="11">
        <v>6.2125539189188999</v>
      </c>
      <c r="X63" s="204"/>
      <c r="Y63" s="204"/>
      <c r="Z63" s="53">
        <v>10.574999999999999</v>
      </c>
      <c r="AA63" s="204"/>
      <c r="AB63" s="204"/>
      <c r="AC63" s="204"/>
      <c r="AD63" s="204"/>
      <c r="AE63" s="204"/>
      <c r="AF63" s="9">
        <v>2.5049886568333282</v>
      </c>
      <c r="AG63" s="9">
        <v>441</v>
      </c>
      <c r="AH63" s="9">
        <v>0.45950558359844479</v>
      </c>
      <c r="AI63" s="9">
        <v>223</v>
      </c>
      <c r="AJ63" s="9">
        <v>1.6590277777777778</v>
      </c>
      <c r="AK63" s="9" t="s">
        <v>248</v>
      </c>
      <c r="AL63" s="9">
        <v>0</v>
      </c>
      <c r="AM63" s="9"/>
      <c r="AN63" s="9"/>
      <c r="AO63" s="73">
        <v>148</v>
      </c>
      <c r="AP63" s="80">
        <v>0</v>
      </c>
      <c r="AQ63" s="80">
        <v>0</v>
      </c>
      <c r="AR63" s="224">
        <v>0</v>
      </c>
      <c r="AS63" s="224" t="s">
        <v>248</v>
      </c>
      <c r="AT63" s="11">
        <v>5292.7579999999998</v>
      </c>
      <c r="AU63" s="11">
        <v>0</v>
      </c>
      <c r="AV63" s="203">
        <v>0</v>
      </c>
      <c r="AW63" s="203">
        <v>0</v>
      </c>
      <c r="AX63" s="203" t="s">
        <v>248</v>
      </c>
      <c r="AY63" s="235" t="s">
        <v>248</v>
      </c>
      <c r="AZ63" s="138">
        <v>38885</v>
      </c>
      <c r="BA63" s="188" t="s">
        <v>248</v>
      </c>
      <c r="BB63" s="203" t="s">
        <v>248</v>
      </c>
      <c r="BC63" s="203" t="s">
        <v>248</v>
      </c>
      <c r="BD63" s="217" t="s">
        <v>61</v>
      </c>
      <c r="BE63" s="201" t="s">
        <v>62</v>
      </c>
      <c r="BF63" s="201" t="s">
        <v>63</v>
      </c>
      <c r="BG63" s="201" t="s">
        <v>196</v>
      </c>
      <c r="BH63" s="218" t="s">
        <v>514</v>
      </c>
      <c r="BI63" s="218" t="s">
        <v>66</v>
      </c>
      <c r="BJ63" s="370">
        <v>214</v>
      </c>
      <c r="BK63" s="370">
        <v>7</v>
      </c>
      <c r="BL63" s="219" t="s">
        <v>65</v>
      </c>
      <c r="BM63" s="52"/>
      <c r="BN63" s="218" t="s">
        <v>357</v>
      </c>
      <c r="BO63" s="217" t="s">
        <v>351</v>
      </c>
      <c r="BP63" s="201" t="s">
        <v>684</v>
      </c>
      <c r="BQ63" s="52" t="s">
        <v>716</v>
      </c>
    </row>
    <row r="64" spans="1:69" ht="15.75">
      <c r="A64" s="207" t="s">
        <v>37</v>
      </c>
      <c r="B64" s="208" t="s">
        <v>711</v>
      </c>
      <c r="C64" s="202" t="s">
        <v>35</v>
      </c>
      <c r="D64" s="210" t="s">
        <v>182</v>
      </c>
      <c r="E64" s="24" t="s">
        <v>317</v>
      </c>
      <c r="F64" s="86">
        <v>73</v>
      </c>
      <c r="G64" s="80">
        <v>2</v>
      </c>
      <c r="H64" s="204"/>
      <c r="I64" s="204"/>
      <c r="J64" s="204"/>
      <c r="K64" s="204"/>
      <c r="L64" s="80">
        <v>0</v>
      </c>
      <c r="M64" s="203"/>
      <c r="N64" s="52">
        <v>0</v>
      </c>
      <c r="O64" s="204"/>
      <c r="P64" s="204"/>
      <c r="Q64" s="11">
        <v>4.8864081971999997</v>
      </c>
      <c r="R64" s="204"/>
      <c r="S64" s="204"/>
      <c r="T64" s="53">
        <v>8.7250000000000014</v>
      </c>
      <c r="U64" s="204"/>
      <c r="V64" s="204"/>
      <c r="W64" s="11">
        <v>4.3891684225352003</v>
      </c>
      <c r="X64" s="204"/>
      <c r="Y64" s="204"/>
      <c r="Z64" s="53">
        <v>8.6125000000000007</v>
      </c>
      <c r="AA64" s="204"/>
      <c r="AB64" s="204"/>
      <c r="AC64" s="204"/>
      <c r="AD64" s="204"/>
      <c r="AE64" s="204"/>
      <c r="AF64" s="9">
        <v>3.5920724445025769</v>
      </c>
      <c r="AG64" s="9">
        <v>496</v>
      </c>
      <c r="AH64" s="9">
        <v>0.42341913640039391</v>
      </c>
      <c r="AI64" s="9">
        <v>14</v>
      </c>
      <c r="AJ64" s="9">
        <v>2.6285714285714286</v>
      </c>
      <c r="AK64" s="9" t="s">
        <v>248</v>
      </c>
      <c r="AL64" s="9">
        <v>71</v>
      </c>
      <c r="AM64" s="9">
        <v>3.5920724445025769</v>
      </c>
      <c r="AN64" s="9">
        <v>3.6560509554140128</v>
      </c>
      <c r="AO64" s="73">
        <v>142</v>
      </c>
      <c r="AP64" s="80">
        <v>0</v>
      </c>
      <c r="AQ64" s="80">
        <v>0</v>
      </c>
      <c r="AR64" s="224">
        <v>0</v>
      </c>
      <c r="AS64" s="224" t="s">
        <v>248</v>
      </c>
      <c r="AT64" s="11">
        <v>5072.1080000000002</v>
      </c>
      <c r="AU64" s="11">
        <v>0</v>
      </c>
      <c r="AV64" s="203">
        <v>0</v>
      </c>
      <c r="AW64" s="203">
        <v>0</v>
      </c>
      <c r="AX64" s="203" t="s">
        <v>248</v>
      </c>
      <c r="AY64" s="235" t="s">
        <v>248</v>
      </c>
      <c r="AZ64" s="138">
        <v>38885</v>
      </c>
      <c r="BA64" s="188" t="s">
        <v>248</v>
      </c>
      <c r="BB64" s="203" t="s">
        <v>248</v>
      </c>
      <c r="BC64" s="203" t="s">
        <v>248</v>
      </c>
      <c r="BD64" s="217" t="s">
        <v>61</v>
      </c>
      <c r="BE64" s="201" t="s">
        <v>62</v>
      </c>
      <c r="BF64" s="201" t="s">
        <v>63</v>
      </c>
      <c r="BG64" s="201" t="s">
        <v>196</v>
      </c>
      <c r="BH64" s="218" t="s">
        <v>514</v>
      </c>
      <c r="BI64" s="218" t="s">
        <v>67</v>
      </c>
      <c r="BJ64" s="370">
        <v>214</v>
      </c>
      <c r="BK64" s="370">
        <v>3</v>
      </c>
      <c r="BL64" s="219" t="s">
        <v>65</v>
      </c>
      <c r="BM64" s="52"/>
      <c r="BN64" s="218" t="s">
        <v>357</v>
      </c>
      <c r="BO64" s="217" t="s">
        <v>351</v>
      </c>
      <c r="BP64" s="201" t="s">
        <v>684</v>
      </c>
      <c r="BQ64" s="52" t="s">
        <v>716</v>
      </c>
    </row>
    <row r="65" spans="1:69" ht="15.75">
      <c r="A65" s="207" t="s">
        <v>37</v>
      </c>
      <c r="B65" s="208" t="s">
        <v>711</v>
      </c>
      <c r="C65" s="202" t="s">
        <v>35</v>
      </c>
      <c r="D65" s="210" t="s">
        <v>182</v>
      </c>
      <c r="E65" s="24" t="s">
        <v>317</v>
      </c>
      <c r="F65" s="86">
        <v>73</v>
      </c>
      <c r="G65" s="80">
        <v>0</v>
      </c>
      <c r="H65" s="204"/>
      <c r="I65" s="204"/>
      <c r="J65" s="204"/>
      <c r="K65" s="204"/>
      <c r="L65" s="80">
        <v>0</v>
      </c>
      <c r="M65" s="203"/>
      <c r="N65" s="52">
        <v>0</v>
      </c>
      <c r="O65" s="204"/>
      <c r="P65" s="204"/>
      <c r="Q65" s="11">
        <v>5.6847528492999997</v>
      </c>
      <c r="R65" s="204"/>
      <c r="S65" s="204"/>
      <c r="T65" s="53">
        <v>6.4458333333333329</v>
      </c>
      <c r="U65" s="204"/>
      <c r="V65" s="204"/>
      <c r="W65" s="11">
        <v>5.6485476986301002</v>
      </c>
      <c r="X65" s="204"/>
      <c r="Y65" s="204"/>
      <c r="Z65" s="53">
        <v>6.4349999999999996</v>
      </c>
      <c r="AA65" s="204"/>
      <c r="AB65" s="204"/>
      <c r="AC65" s="204"/>
      <c r="AD65" s="204"/>
      <c r="AE65" s="204"/>
      <c r="AF65" s="9">
        <v>2.7329577469010231</v>
      </c>
      <c r="AG65" s="9">
        <v>497</v>
      </c>
      <c r="AH65" s="9">
        <v>0.41250037063376571</v>
      </c>
      <c r="AI65" s="9">
        <v>115</v>
      </c>
      <c r="AJ65" s="9">
        <v>1.9205357142857142</v>
      </c>
      <c r="AK65" s="9" t="s">
        <v>248</v>
      </c>
      <c r="AL65" s="9">
        <v>0</v>
      </c>
      <c r="AM65" s="9"/>
      <c r="AN65" s="9"/>
      <c r="AO65" s="73">
        <v>146</v>
      </c>
      <c r="AP65" s="80">
        <v>0</v>
      </c>
      <c r="AQ65" s="80">
        <v>0</v>
      </c>
      <c r="AR65" s="224">
        <v>0</v>
      </c>
      <c r="AS65" s="224" t="s">
        <v>248</v>
      </c>
      <c r="AT65" s="11">
        <v>5202.4579999999996</v>
      </c>
      <c r="AU65" s="11">
        <v>0</v>
      </c>
      <c r="AV65" s="203">
        <v>0</v>
      </c>
      <c r="AW65" s="203">
        <v>0</v>
      </c>
      <c r="AX65" s="203" t="s">
        <v>248</v>
      </c>
      <c r="AY65" s="235" t="s">
        <v>248</v>
      </c>
      <c r="AZ65" s="138">
        <v>38885</v>
      </c>
      <c r="BA65" s="188" t="s">
        <v>248</v>
      </c>
      <c r="BB65" s="203" t="s">
        <v>248</v>
      </c>
      <c r="BC65" s="203" t="s">
        <v>248</v>
      </c>
      <c r="BD65" s="217" t="s">
        <v>61</v>
      </c>
      <c r="BE65" s="201" t="s">
        <v>62</v>
      </c>
      <c r="BF65" s="201" t="s">
        <v>63</v>
      </c>
      <c r="BG65" s="201" t="s">
        <v>196</v>
      </c>
      <c r="BH65" s="218" t="s">
        <v>514</v>
      </c>
      <c r="BI65" s="218" t="s">
        <v>68</v>
      </c>
      <c r="BJ65" s="370">
        <v>214</v>
      </c>
      <c r="BK65" s="370">
        <v>4</v>
      </c>
      <c r="BL65" s="219" t="s">
        <v>65</v>
      </c>
      <c r="BM65" s="52"/>
      <c r="BN65" s="218" t="s">
        <v>357</v>
      </c>
      <c r="BO65" s="217" t="s">
        <v>351</v>
      </c>
      <c r="BP65" s="201" t="s">
        <v>684</v>
      </c>
      <c r="BQ65" s="52" t="s">
        <v>716</v>
      </c>
    </row>
    <row r="66" spans="1:69" ht="15.75">
      <c r="A66" s="207" t="s">
        <v>37</v>
      </c>
      <c r="B66" s="208" t="s">
        <v>711</v>
      </c>
      <c r="C66" s="202" t="s">
        <v>35</v>
      </c>
      <c r="D66" s="210" t="s">
        <v>182</v>
      </c>
      <c r="E66" s="24" t="s">
        <v>219</v>
      </c>
      <c r="F66" s="86">
        <v>148</v>
      </c>
      <c r="G66" s="80">
        <v>0</v>
      </c>
      <c r="H66" s="204"/>
      <c r="I66" s="204"/>
      <c r="J66" s="204"/>
      <c r="K66" s="204"/>
      <c r="L66" s="80">
        <v>1</v>
      </c>
      <c r="M66" s="203"/>
      <c r="N66" s="52">
        <v>0</v>
      </c>
      <c r="O66" s="204"/>
      <c r="P66" s="204"/>
      <c r="Q66" s="11">
        <v>5.5992036053999996</v>
      </c>
      <c r="R66" s="204"/>
      <c r="S66" s="204"/>
      <c r="T66" s="53">
        <v>6.8931818181818185</v>
      </c>
      <c r="U66" s="204"/>
      <c r="V66" s="204"/>
      <c r="W66" s="11">
        <v>4.9810133061224002</v>
      </c>
      <c r="X66" s="204"/>
      <c r="Y66" s="204"/>
      <c r="Z66" s="53">
        <v>6.1892857142857149</v>
      </c>
      <c r="AA66" s="204"/>
      <c r="AB66" s="204"/>
      <c r="AC66" s="204"/>
      <c r="AD66" s="204"/>
      <c r="AE66" s="204"/>
      <c r="AF66" s="9">
        <v>3.4764820289797171</v>
      </c>
      <c r="AG66" s="9">
        <v>1029</v>
      </c>
      <c r="AH66" s="9">
        <v>0.41024007427977133</v>
      </c>
      <c r="AI66" s="9">
        <v>18</v>
      </c>
      <c r="AJ66" s="9">
        <v>2.6520454545454544</v>
      </c>
      <c r="AK66" s="9" t="s">
        <v>248</v>
      </c>
      <c r="AL66" s="9">
        <v>147</v>
      </c>
      <c r="AM66" s="9">
        <v>3.4764820289797171</v>
      </c>
      <c r="AN66" s="9">
        <v>3.5450581395348837</v>
      </c>
      <c r="AO66" s="73">
        <v>296</v>
      </c>
      <c r="AP66" s="80">
        <v>0</v>
      </c>
      <c r="AQ66" s="80">
        <v>0</v>
      </c>
      <c r="AR66" s="224">
        <v>0</v>
      </c>
      <c r="AS66" s="224" t="s">
        <v>248</v>
      </c>
      <c r="AT66" s="11">
        <v>10554.679</v>
      </c>
      <c r="AU66" s="11">
        <v>0</v>
      </c>
      <c r="AV66" s="203">
        <v>0</v>
      </c>
      <c r="AW66" s="203">
        <v>0</v>
      </c>
      <c r="AX66" s="203" t="s">
        <v>248</v>
      </c>
      <c r="AY66" s="235" t="s">
        <v>248</v>
      </c>
      <c r="AZ66" s="138">
        <v>41620</v>
      </c>
      <c r="BA66" s="188" t="s">
        <v>248</v>
      </c>
      <c r="BB66" s="203" t="s">
        <v>248</v>
      </c>
      <c r="BC66" s="203" t="s">
        <v>248</v>
      </c>
      <c r="BD66" s="217" t="s">
        <v>61</v>
      </c>
      <c r="BE66" s="201" t="s">
        <v>62</v>
      </c>
      <c r="BF66" s="201" t="s">
        <v>63</v>
      </c>
      <c r="BG66" s="201" t="s">
        <v>196</v>
      </c>
      <c r="BH66" s="456" t="s">
        <v>712</v>
      </c>
      <c r="BI66" s="218" t="s">
        <v>64</v>
      </c>
      <c r="BJ66" s="370">
        <v>214</v>
      </c>
      <c r="BK66" s="370">
        <v>1</v>
      </c>
      <c r="BL66" s="219" t="s">
        <v>65</v>
      </c>
      <c r="BM66" s="52"/>
      <c r="BN66" s="218" t="s">
        <v>357</v>
      </c>
      <c r="BO66" s="217" t="s">
        <v>56</v>
      </c>
      <c r="BP66" s="201" t="s">
        <v>684</v>
      </c>
      <c r="BQ66" s="52" t="s">
        <v>716</v>
      </c>
    </row>
    <row r="67" spans="1:69" ht="15.75">
      <c r="A67" s="207" t="s">
        <v>37</v>
      </c>
      <c r="B67" s="208" t="s">
        <v>711</v>
      </c>
      <c r="C67" s="202" t="s">
        <v>35</v>
      </c>
      <c r="D67" s="210" t="s">
        <v>182</v>
      </c>
      <c r="E67" s="24" t="s">
        <v>219</v>
      </c>
      <c r="F67" s="86">
        <v>152</v>
      </c>
      <c r="G67" s="80">
        <v>1</v>
      </c>
      <c r="H67" s="204"/>
      <c r="I67" s="204"/>
      <c r="J67" s="204"/>
      <c r="K67" s="204"/>
      <c r="L67" s="80">
        <v>0</v>
      </c>
      <c r="M67" s="203"/>
      <c r="N67" s="52">
        <v>1</v>
      </c>
      <c r="O67" s="204"/>
      <c r="P67" s="204"/>
      <c r="Q67" s="11">
        <v>5.5511983774999996</v>
      </c>
      <c r="R67" s="204"/>
      <c r="S67" s="204"/>
      <c r="T67" s="53">
        <v>7.6812499999999986</v>
      </c>
      <c r="U67" s="204"/>
      <c r="V67" s="204"/>
      <c r="W67" s="11">
        <v>5.5957613245033002</v>
      </c>
      <c r="X67" s="204"/>
      <c r="Y67" s="204"/>
      <c r="Z67" s="53">
        <v>7.746428571428571</v>
      </c>
      <c r="AA67" s="204"/>
      <c r="AB67" s="204"/>
      <c r="AC67" s="204"/>
      <c r="AD67" s="204"/>
      <c r="AE67" s="204"/>
      <c r="AF67" s="9">
        <v>2.9889453531797416</v>
      </c>
      <c r="AG67" s="9">
        <v>1043</v>
      </c>
      <c r="AH67" s="9">
        <v>0.59893171467831796</v>
      </c>
      <c r="AI67" s="9">
        <v>231</v>
      </c>
      <c r="AJ67" s="9">
        <v>2.0101851851851853</v>
      </c>
      <c r="AK67" s="9" t="s">
        <v>248</v>
      </c>
      <c r="AL67" s="9">
        <v>148</v>
      </c>
      <c r="AM67" s="9">
        <v>2.987789577959127</v>
      </c>
      <c r="AN67" s="9">
        <v>2.9661290322580647</v>
      </c>
      <c r="AO67" s="73">
        <v>300</v>
      </c>
      <c r="AP67" s="80">
        <v>0</v>
      </c>
      <c r="AQ67" s="80">
        <v>2</v>
      </c>
      <c r="AR67" s="224">
        <v>0</v>
      </c>
      <c r="AS67" s="224" t="s">
        <v>248</v>
      </c>
      <c r="AT67" s="11">
        <v>10658.494000000001</v>
      </c>
      <c r="AU67" s="11">
        <v>102.648</v>
      </c>
      <c r="AV67" s="203">
        <v>0</v>
      </c>
      <c r="AW67" s="203">
        <v>0</v>
      </c>
      <c r="AX67" s="203" t="s">
        <v>248</v>
      </c>
      <c r="AY67" s="235" t="s">
        <v>248</v>
      </c>
      <c r="AZ67" s="138">
        <v>41620</v>
      </c>
      <c r="BA67" s="188" t="s">
        <v>248</v>
      </c>
      <c r="BB67" s="203" t="s">
        <v>248</v>
      </c>
      <c r="BC67" s="203" t="s">
        <v>248</v>
      </c>
      <c r="BD67" s="217" t="s">
        <v>61</v>
      </c>
      <c r="BE67" s="201" t="s">
        <v>62</v>
      </c>
      <c r="BF67" s="201" t="s">
        <v>63</v>
      </c>
      <c r="BG67" s="201" t="s">
        <v>196</v>
      </c>
      <c r="BH67" s="456" t="s">
        <v>712</v>
      </c>
      <c r="BI67" s="218" t="s">
        <v>66</v>
      </c>
      <c r="BJ67" s="370">
        <v>214</v>
      </c>
      <c r="BK67" s="370">
        <v>7</v>
      </c>
      <c r="BL67" s="219" t="s">
        <v>65</v>
      </c>
      <c r="BM67" s="52"/>
      <c r="BN67" s="218" t="s">
        <v>357</v>
      </c>
      <c r="BO67" s="217" t="s">
        <v>56</v>
      </c>
      <c r="BP67" s="201" t="s">
        <v>684</v>
      </c>
      <c r="BQ67" s="52" t="s">
        <v>716</v>
      </c>
    </row>
    <row r="68" spans="1:69" ht="15.75">
      <c r="A68" s="207" t="s">
        <v>37</v>
      </c>
      <c r="B68" s="208" t="s">
        <v>711</v>
      </c>
      <c r="C68" s="202" t="s">
        <v>35</v>
      </c>
      <c r="D68" s="210" t="s">
        <v>182</v>
      </c>
      <c r="E68" s="24" t="s">
        <v>219</v>
      </c>
      <c r="F68" s="86">
        <v>153</v>
      </c>
      <c r="G68" s="80">
        <v>3</v>
      </c>
      <c r="H68" s="204"/>
      <c r="I68" s="204"/>
      <c r="J68" s="204"/>
      <c r="K68" s="204"/>
      <c r="L68" s="80">
        <v>0</v>
      </c>
      <c r="M68" s="203"/>
      <c r="N68" s="52">
        <v>0</v>
      </c>
      <c r="O68" s="204"/>
      <c r="P68" s="204"/>
      <c r="Q68" s="11">
        <v>4.8585797800000003</v>
      </c>
      <c r="R68" s="204"/>
      <c r="S68" s="204"/>
      <c r="T68" s="53">
        <v>7.416666666666667</v>
      </c>
      <c r="U68" s="204"/>
      <c r="V68" s="204"/>
      <c r="W68" s="11">
        <v>4.3237930933333004</v>
      </c>
      <c r="X68" s="204"/>
      <c r="Y68" s="204"/>
      <c r="Z68" s="53">
        <v>6.4375</v>
      </c>
      <c r="AA68" s="204"/>
      <c r="AB68" s="204"/>
      <c r="AC68" s="204"/>
      <c r="AD68" s="204"/>
      <c r="AE68" s="204"/>
      <c r="AF68" s="9">
        <v>3.5763860457132735</v>
      </c>
      <c r="AG68" s="9">
        <v>1046</v>
      </c>
      <c r="AH68" s="9">
        <v>0.52064362581393397</v>
      </c>
      <c r="AI68" s="9">
        <v>55</v>
      </c>
      <c r="AJ68" s="9">
        <v>2.453448275862069</v>
      </c>
      <c r="AK68" s="9" t="s">
        <v>248</v>
      </c>
      <c r="AL68" s="9">
        <v>147</v>
      </c>
      <c r="AM68" s="9">
        <v>3.5837045810583308</v>
      </c>
      <c r="AN68" s="9">
        <v>3.6656534954407296</v>
      </c>
      <c r="AO68" s="73">
        <v>299</v>
      </c>
      <c r="AP68" s="80">
        <v>0</v>
      </c>
      <c r="AQ68" s="80">
        <v>1</v>
      </c>
      <c r="AR68" s="224">
        <v>0</v>
      </c>
      <c r="AS68" s="224" t="s">
        <v>248</v>
      </c>
      <c r="AT68" s="11">
        <v>10672.731</v>
      </c>
      <c r="AU68" s="11">
        <v>22.908999999999999</v>
      </c>
      <c r="AV68" s="203">
        <v>0</v>
      </c>
      <c r="AW68" s="203">
        <v>0</v>
      </c>
      <c r="AX68" s="203" t="s">
        <v>248</v>
      </c>
      <c r="AY68" s="235" t="s">
        <v>248</v>
      </c>
      <c r="AZ68" s="138">
        <v>41620</v>
      </c>
      <c r="BA68" s="188" t="s">
        <v>248</v>
      </c>
      <c r="BB68" s="203" t="s">
        <v>248</v>
      </c>
      <c r="BC68" s="203" t="s">
        <v>248</v>
      </c>
      <c r="BD68" s="217" t="s">
        <v>61</v>
      </c>
      <c r="BE68" s="201" t="s">
        <v>62</v>
      </c>
      <c r="BF68" s="201" t="s">
        <v>63</v>
      </c>
      <c r="BG68" s="201" t="s">
        <v>196</v>
      </c>
      <c r="BH68" s="456" t="s">
        <v>712</v>
      </c>
      <c r="BI68" s="218" t="s">
        <v>67</v>
      </c>
      <c r="BJ68" s="370">
        <v>214</v>
      </c>
      <c r="BK68" s="370">
        <v>3</v>
      </c>
      <c r="BL68" s="219" t="s">
        <v>65</v>
      </c>
      <c r="BM68" s="52"/>
      <c r="BN68" s="218" t="s">
        <v>357</v>
      </c>
      <c r="BO68" s="217" t="s">
        <v>56</v>
      </c>
      <c r="BP68" s="201" t="s">
        <v>684</v>
      </c>
      <c r="BQ68" s="52" t="s">
        <v>716</v>
      </c>
    </row>
    <row r="69" spans="1:69" ht="15.75">
      <c r="A69" s="207" t="s">
        <v>37</v>
      </c>
      <c r="B69" s="208" t="s">
        <v>711</v>
      </c>
      <c r="C69" s="202" t="s">
        <v>35</v>
      </c>
      <c r="D69" s="210" t="s">
        <v>182</v>
      </c>
      <c r="E69" s="24" t="s">
        <v>219</v>
      </c>
      <c r="F69" s="86">
        <v>147</v>
      </c>
      <c r="G69" s="80">
        <v>5</v>
      </c>
      <c r="H69" s="204"/>
      <c r="I69" s="204"/>
      <c r="J69" s="204"/>
      <c r="K69" s="204"/>
      <c r="L69" s="80">
        <v>0</v>
      </c>
      <c r="M69" s="203"/>
      <c r="N69" s="52">
        <v>0</v>
      </c>
      <c r="O69" s="204"/>
      <c r="P69" s="204"/>
      <c r="Q69" s="11">
        <v>5.8511124858999999</v>
      </c>
      <c r="R69" s="204"/>
      <c r="S69" s="204"/>
      <c r="T69" s="53">
        <v>8.9500000000000028</v>
      </c>
      <c r="U69" s="204"/>
      <c r="V69" s="204"/>
      <c r="W69" s="11">
        <v>5.8059786126760002</v>
      </c>
      <c r="X69" s="204"/>
      <c r="Y69" s="204"/>
      <c r="Z69" s="53">
        <v>8.9500000000000028</v>
      </c>
      <c r="AA69" s="204"/>
      <c r="AB69" s="204"/>
      <c r="AC69" s="204"/>
      <c r="AD69" s="204"/>
      <c r="AE69" s="204"/>
      <c r="AF69" s="9">
        <v>2.7738329980454934</v>
      </c>
      <c r="AG69" s="9">
        <v>994</v>
      </c>
      <c r="AH69" s="9">
        <v>0.35499148384258267</v>
      </c>
      <c r="AI69" s="9">
        <v>188</v>
      </c>
      <c r="AJ69" s="9">
        <v>2.0834337349397591</v>
      </c>
      <c r="AK69" s="9" t="s">
        <v>248</v>
      </c>
      <c r="AL69" s="427">
        <v>0</v>
      </c>
      <c r="AM69" s="9"/>
      <c r="AN69" s="9"/>
      <c r="AO69" s="73">
        <v>283</v>
      </c>
      <c r="AP69" s="80">
        <v>1</v>
      </c>
      <c r="AQ69" s="80">
        <v>0</v>
      </c>
      <c r="AR69" s="224">
        <v>0</v>
      </c>
      <c r="AS69" s="224" t="s">
        <v>248</v>
      </c>
      <c r="AT69" s="11">
        <v>10065.321</v>
      </c>
      <c r="AU69" s="11">
        <v>71.736000000000004</v>
      </c>
      <c r="AV69" s="203">
        <v>0</v>
      </c>
      <c r="AW69" s="203">
        <v>0</v>
      </c>
      <c r="AX69" s="203" t="s">
        <v>248</v>
      </c>
      <c r="AY69" s="235" t="s">
        <v>248</v>
      </c>
      <c r="AZ69" s="138">
        <v>41620</v>
      </c>
      <c r="BA69" s="188" t="s">
        <v>248</v>
      </c>
      <c r="BB69" s="203" t="s">
        <v>248</v>
      </c>
      <c r="BC69" s="203" t="s">
        <v>248</v>
      </c>
      <c r="BD69" s="217" t="s">
        <v>61</v>
      </c>
      <c r="BE69" s="201" t="s">
        <v>62</v>
      </c>
      <c r="BF69" s="201" t="s">
        <v>63</v>
      </c>
      <c r="BG69" s="201" t="s">
        <v>196</v>
      </c>
      <c r="BH69" s="456" t="s">
        <v>712</v>
      </c>
      <c r="BI69" s="218" t="s">
        <v>68</v>
      </c>
      <c r="BJ69" s="370">
        <v>214</v>
      </c>
      <c r="BK69" s="370">
        <v>4</v>
      </c>
      <c r="BL69" s="219" t="s">
        <v>65</v>
      </c>
      <c r="BM69" s="52"/>
      <c r="BN69" s="218" t="s">
        <v>357</v>
      </c>
      <c r="BO69" s="217" t="s">
        <v>56</v>
      </c>
      <c r="BP69" s="201" t="s">
        <v>684</v>
      </c>
      <c r="BQ69" s="52" t="s">
        <v>716</v>
      </c>
    </row>
    <row r="70" spans="1:69" ht="15.75">
      <c r="A70" s="207" t="s">
        <v>37</v>
      </c>
      <c r="B70" s="208" t="s">
        <v>711</v>
      </c>
      <c r="C70" s="202" t="s">
        <v>35</v>
      </c>
      <c r="D70" s="210" t="s">
        <v>182</v>
      </c>
      <c r="E70" s="24" t="s">
        <v>318</v>
      </c>
      <c r="F70" s="86">
        <v>51</v>
      </c>
      <c r="G70" s="80">
        <v>0</v>
      </c>
      <c r="H70" s="204"/>
      <c r="I70" s="204"/>
      <c r="J70" s="204"/>
      <c r="K70" s="204"/>
      <c r="L70" s="80">
        <v>0</v>
      </c>
      <c r="M70" s="203"/>
      <c r="N70" s="52">
        <v>0</v>
      </c>
      <c r="O70" s="204"/>
      <c r="P70" s="204"/>
      <c r="Q70" s="11">
        <v>5.9787841961000003</v>
      </c>
      <c r="R70" s="204"/>
      <c r="S70" s="204"/>
      <c r="T70" s="53">
        <v>9.2249999999999979</v>
      </c>
      <c r="U70" s="204"/>
      <c r="V70" s="204"/>
      <c r="W70" s="11">
        <v>5.5094507450980004</v>
      </c>
      <c r="X70" s="204"/>
      <c r="Y70" s="204"/>
      <c r="Z70" s="53">
        <v>8.7249999999999979</v>
      </c>
      <c r="AA70" s="204"/>
      <c r="AB70" s="204"/>
      <c r="AC70" s="204"/>
      <c r="AD70" s="204"/>
      <c r="AE70" s="204"/>
      <c r="AF70" s="9">
        <v>3.5754341845418893</v>
      </c>
      <c r="AG70" s="9">
        <v>357</v>
      </c>
      <c r="AH70" s="9">
        <v>0.41389963419329817</v>
      </c>
      <c r="AI70" s="9">
        <v>4</v>
      </c>
      <c r="AJ70" s="9">
        <v>2.692361111111111</v>
      </c>
      <c r="AK70" s="9" t="s">
        <v>248</v>
      </c>
      <c r="AL70" s="9">
        <v>51</v>
      </c>
      <c r="AM70" s="9">
        <v>3.5754341845418893</v>
      </c>
      <c r="AN70" s="9">
        <v>3.6373762376237622</v>
      </c>
      <c r="AO70" s="73">
        <v>102</v>
      </c>
      <c r="AP70" s="80">
        <v>0</v>
      </c>
      <c r="AQ70" s="80">
        <v>0</v>
      </c>
      <c r="AR70" s="224">
        <v>0</v>
      </c>
      <c r="AS70" s="224" t="s">
        <v>248</v>
      </c>
      <c r="AT70" s="11">
        <v>3670.1570000000002</v>
      </c>
      <c r="AU70" s="11">
        <v>0</v>
      </c>
      <c r="AV70" s="203">
        <v>0</v>
      </c>
      <c r="AW70" s="203">
        <v>0</v>
      </c>
      <c r="AX70" s="203" t="s">
        <v>248</v>
      </c>
      <c r="AY70" s="235" t="s">
        <v>248</v>
      </c>
      <c r="AZ70" s="138">
        <v>33257</v>
      </c>
      <c r="BA70" s="188" t="s">
        <v>248</v>
      </c>
      <c r="BB70" s="203" t="s">
        <v>248</v>
      </c>
      <c r="BC70" s="203" t="s">
        <v>248</v>
      </c>
      <c r="BD70" s="217" t="s">
        <v>61</v>
      </c>
      <c r="BE70" s="201" t="s">
        <v>62</v>
      </c>
      <c r="BF70" s="201" t="s">
        <v>63</v>
      </c>
      <c r="BG70" s="201" t="s">
        <v>196</v>
      </c>
      <c r="BH70" s="456" t="s">
        <v>712</v>
      </c>
      <c r="BI70" s="218" t="s">
        <v>64</v>
      </c>
      <c r="BJ70" s="370">
        <v>214</v>
      </c>
      <c r="BK70" s="370">
        <v>1</v>
      </c>
      <c r="BL70" s="219" t="s">
        <v>65</v>
      </c>
      <c r="BM70" s="52"/>
      <c r="BN70" s="218" t="s">
        <v>357</v>
      </c>
      <c r="BO70" s="217" t="s">
        <v>72</v>
      </c>
      <c r="BP70" s="201" t="s">
        <v>696</v>
      </c>
      <c r="BQ70" s="52" t="s">
        <v>719</v>
      </c>
    </row>
    <row r="71" spans="1:69" ht="15.75">
      <c r="A71" s="207" t="s">
        <v>37</v>
      </c>
      <c r="B71" s="208" t="s">
        <v>711</v>
      </c>
      <c r="C71" s="202" t="s">
        <v>35</v>
      </c>
      <c r="D71" s="210" t="s">
        <v>182</v>
      </c>
      <c r="E71" s="24" t="s">
        <v>318</v>
      </c>
      <c r="F71" s="86">
        <v>51</v>
      </c>
      <c r="G71" s="80">
        <v>0</v>
      </c>
      <c r="H71" s="204"/>
      <c r="I71" s="204"/>
      <c r="J71" s="204"/>
      <c r="K71" s="204"/>
      <c r="L71" s="80">
        <v>0</v>
      </c>
      <c r="M71" s="203"/>
      <c r="N71" s="52">
        <v>0</v>
      </c>
      <c r="O71" s="204"/>
      <c r="P71" s="204"/>
      <c r="Q71" s="11">
        <v>6.3964312352999997</v>
      </c>
      <c r="R71" s="204"/>
      <c r="S71" s="204"/>
      <c r="T71" s="53">
        <v>9.2249999999999979</v>
      </c>
      <c r="U71" s="204"/>
      <c r="V71" s="204"/>
      <c r="W71" s="11">
        <v>6.4532940588235004</v>
      </c>
      <c r="X71" s="204"/>
      <c r="Y71" s="204"/>
      <c r="Z71" s="53">
        <v>9.2249999999999979</v>
      </c>
      <c r="AA71" s="204"/>
      <c r="AB71" s="204"/>
      <c r="AC71" s="204"/>
      <c r="AD71" s="204"/>
      <c r="AE71" s="204"/>
      <c r="AF71" s="9">
        <v>3.2895238092299603</v>
      </c>
      <c r="AG71" s="9">
        <v>357</v>
      </c>
      <c r="AH71" s="9">
        <v>0.53700444735298314</v>
      </c>
      <c r="AI71" s="9">
        <v>31</v>
      </c>
      <c r="AJ71" s="9">
        <v>2.2260416666666667</v>
      </c>
      <c r="AK71" s="9" t="s">
        <v>248</v>
      </c>
      <c r="AL71" s="9">
        <v>51</v>
      </c>
      <c r="AM71" s="9">
        <v>3.2895238092299603</v>
      </c>
      <c r="AN71" s="9">
        <v>3.3830275229357798</v>
      </c>
      <c r="AO71" s="73">
        <v>102</v>
      </c>
      <c r="AP71" s="80">
        <v>0</v>
      </c>
      <c r="AQ71" s="80">
        <v>0</v>
      </c>
      <c r="AR71" s="224">
        <v>0</v>
      </c>
      <c r="AS71" s="224" t="s">
        <v>248</v>
      </c>
      <c r="AT71" s="11">
        <v>3664.7379999999998</v>
      </c>
      <c r="AU71" s="11">
        <v>0</v>
      </c>
      <c r="AV71" s="203">
        <v>0</v>
      </c>
      <c r="AW71" s="203">
        <v>0</v>
      </c>
      <c r="AX71" s="203" t="s">
        <v>248</v>
      </c>
      <c r="AY71" s="235" t="s">
        <v>248</v>
      </c>
      <c r="AZ71" s="138">
        <v>33257</v>
      </c>
      <c r="BA71" s="188" t="s">
        <v>248</v>
      </c>
      <c r="BB71" s="203" t="s">
        <v>248</v>
      </c>
      <c r="BC71" s="203" t="s">
        <v>248</v>
      </c>
      <c r="BD71" s="217" t="s">
        <v>61</v>
      </c>
      <c r="BE71" s="201" t="s">
        <v>62</v>
      </c>
      <c r="BF71" s="201" t="s">
        <v>63</v>
      </c>
      <c r="BG71" s="201" t="s">
        <v>196</v>
      </c>
      <c r="BH71" s="456" t="s">
        <v>712</v>
      </c>
      <c r="BI71" s="218" t="s">
        <v>66</v>
      </c>
      <c r="BJ71" s="370">
        <v>214</v>
      </c>
      <c r="BK71" s="370">
        <v>7</v>
      </c>
      <c r="BL71" s="219" t="s">
        <v>65</v>
      </c>
      <c r="BM71" s="52"/>
      <c r="BN71" s="218" t="s">
        <v>357</v>
      </c>
      <c r="BO71" s="217" t="s">
        <v>72</v>
      </c>
      <c r="BP71" s="201" t="s">
        <v>696</v>
      </c>
      <c r="BQ71" s="52" t="s">
        <v>719</v>
      </c>
    </row>
    <row r="72" spans="1:69" ht="15.75">
      <c r="A72" s="207" t="s">
        <v>37</v>
      </c>
      <c r="B72" s="208" t="s">
        <v>711</v>
      </c>
      <c r="C72" s="202" t="s">
        <v>35</v>
      </c>
      <c r="D72" s="210" t="s">
        <v>182</v>
      </c>
      <c r="E72" s="24" t="s">
        <v>318</v>
      </c>
      <c r="F72" s="86">
        <v>50</v>
      </c>
      <c r="G72" s="80">
        <v>0</v>
      </c>
      <c r="H72" s="204"/>
      <c r="I72" s="204"/>
      <c r="J72" s="204"/>
      <c r="K72" s="204"/>
      <c r="L72" s="80">
        <v>0</v>
      </c>
      <c r="M72" s="203"/>
      <c r="N72" s="52">
        <v>0</v>
      </c>
      <c r="O72" s="204"/>
      <c r="P72" s="204"/>
      <c r="Q72" s="11">
        <v>5.3312198799999999</v>
      </c>
      <c r="R72" s="204"/>
      <c r="S72" s="204"/>
      <c r="T72" s="53">
        <v>7.75</v>
      </c>
      <c r="U72" s="204"/>
      <c r="V72" s="204"/>
      <c r="W72" s="11">
        <v>5.3829198399999996</v>
      </c>
      <c r="X72" s="204"/>
      <c r="Y72" s="204"/>
      <c r="Z72" s="53">
        <v>7.75</v>
      </c>
      <c r="AA72" s="204"/>
      <c r="AB72" s="204"/>
      <c r="AC72" s="204"/>
      <c r="AD72" s="204"/>
      <c r="AE72" s="204"/>
      <c r="AF72" s="9">
        <v>3.5943714380264282</v>
      </c>
      <c r="AG72" s="9">
        <v>350</v>
      </c>
      <c r="AH72" s="9">
        <v>0.40163399373083464</v>
      </c>
      <c r="AI72" s="9">
        <v>7</v>
      </c>
      <c r="AJ72" s="9">
        <v>2.75</v>
      </c>
      <c r="AK72" s="9" t="s">
        <v>248</v>
      </c>
      <c r="AL72" s="9">
        <v>50</v>
      </c>
      <c r="AM72" s="9">
        <v>3.5943714380264282</v>
      </c>
      <c r="AN72" s="9">
        <v>3.6477272727272729</v>
      </c>
      <c r="AO72" s="73">
        <v>100</v>
      </c>
      <c r="AP72" s="80">
        <v>0</v>
      </c>
      <c r="AQ72" s="80">
        <v>0</v>
      </c>
      <c r="AR72" s="224">
        <v>0</v>
      </c>
      <c r="AS72" s="224" t="s">
        <v>248</v>
      </c>
      <c r="AT72" s="11">
        <v>3573.7260000000001</v>
      </c>
      <c r="AU72" s="11">
        <v>0</v>
      </c>
      <c r="AV72" s="203">
        <v>0</v>
      </c>
      <c r="AW72" s="203">
        <v>0</v>
      </c>
      <c r="AX72" s="203" t="s">
        <v>248</v>
      </c>
      <c r="AY72" s="235" t="s">
        <v>248</v>
      </c>
      <c r="AZ72" s="138">
        <v>33257</v>
      </c>
      <c r="BA72" s="188" t="s">
        <v>248</v>
      </c>
      <c r="BB72" s="203" t="s">
        <v>248</v>
      </c>
      <c r="BC72" s="203" t="s">
        <v>248</v>
      </c>
      <c r="BD72" s="217" t="s">
        <v>61</v>
      </c>
      <c r="BE72" s="201" t="s">
        <v>62</v>
      </c>
      <c r="BF72" s="201" t="s">
        <v>63</v>
      </c>
      <c r="BG72" s="201" t="s">
        <v>196</v>
      </c>
      <c r="BH72" s="456" t="s">
        <v>712</v>
      </c>
      <c r="BI72" s="218" t="s">
        <v>67</v>
      </c>
      <c r="BJ72" s="370">
        <v>214</v>
      </c>
      <c r="BK72" s="370">
        <v>3</v>
      </c>
      <c r="BL72" s="219" t="s">
        <v>65</v>
      </c>
      <c r="BM72" s="52"/>
      <c r="BN72" s="218" t="s">
        <v>357</v>
      </c>
      <c r="BO72" s="217" t="s">
        <v>72</v>
      </c>
      <c r="BP72" s="201" t="s">
        <v>696</v>
      </c>
      <c r="BQ72" s="52" t="s">
        <v>719</v>
      </c>
    </row>
    <row r="73" spans="1:69" ht="15.75">
      <c r="A73" s="207" t="s">
        <v>37</v>
      </c>
      <c r="B73" s="208" t="s">
        <v>711</v>
      </c>
      <c r="C73" s="202" t="s">
        <v>35</v>
      </c>
      <c r="D73" s="210" t="s">
        <v>182</v>
      </c>
      <c r="E73" s="24" t="s">
        <v>318</v>
      </c>
      <c r="F73" s="86">
        <v>51</v>
      </c>
      <c r="G73" s="80">
        <v>2</v>
      </c>
      <c r="H73" s="204"/>
      <c r="I73" s="204"/>
      <c r="J73" s="204"/>
      <c r="K73" s="204"/>
      <c r="L73" s="80">
        <v>0</v>
      </c>
      <c r="M73" s="203"/>
      <c r="N73" s="52">
        <v>0</v>
      </c>
      <c r="O73" s="204"/>
      <c r="P73" s="204"/>
      <c r="Q73" s="11">
        <v>6.3616732449000004</v>
      </c>
      <c r="R73" s="204"/>
      <c r="S73" s="204"/>
      <c r="T73" s="53">
        <v>12.774999999999999</v>
      </c>
      <c r="U73" s="204"/>
      <c r="V73" s="204"/>
      <c r="W73" s="11">
        <v>6.3279793265305999</v>
      </c>
      <c r="X73" s="204"/>
      <c r="Y73" s="204"/>
      <c r="Z73" s="53">
        <v>12.774999999999999</v>
      </c>
      <c r="AA73" s="204"/>
      <c r="AB73" s="204"/>
      <c r="AC73" s="204"/>
      <c r="AD73" s="204"/>
      <c r="AE73" s="204"/>
      <c r="AF73" s="9">
        <v>2.6819047651120589</v>
      </c>
      <c r="AG73" s="9">
        <v>336</v>
      </c>
      <c r="AH73" s="9">
        <v>0.34785022402962207</v>
      </c>
      <c r="AI73" s="9">
        <v>88</v>
      </c>
      <c r="AJ73" s="9">
        <v>2.0321875</v>
      </c>
      <c r="AK73" s="9" t="s">
        <v>248</v>
      </c>
      <c r="AL73" s="9">
        <v>0</v>
      </c>
      <c r="AM73" s="9"/>
      <c r="AN73" s="9"/>
      <c r="AO73" s="73">
        <v>95</v>
      </c>
      <c r="AP73" s="80">
        <v>3</v>
      </c>
      <c r="AQ73" s="80">
        <v>0</v>
      </c>
      <c r="AR73" s="224">
        <v>0</v>
      </c>
      <c r="AS73" s="224" t="s">
        <v>248</v>
      </c>
      <c r="AT73" s="11">
        <v>3530.6669999999999</v>
      </c>
      <c r="AU73" s="11">
        <v>0</v>
      </c>
      <c r="AV73" s="203">
        <v>0</v>
      </c>
      <c r="AW73" s="203">
        <v>0</v>
      </c>
      <c r="AX73" s="203" t="s">
        <v>248</v>
      </c>
      <c r="AY73" s="235" t="s">
        <v>248</v>
      </c>
      <c r="AZ73" s="138">
        <v>33257</v>
      </c>
      <c r="BA73" s="188" t="s">
        <v>248</v>
      </c>
      <c r="BB73" s="203" t="s">
        <v>248</v>
      </c>
      <c r="BC73" s="203" t="s">
        <v>248</v>
      </c>
      <c r="BD73" s="217" t="s">
        <v>61</v>
      </c>
      <c r="BE73" s="201" t="s">
        <v>62</v>
      </c>
      <c r="BF73" s="201" t="s">
        <v>63</v>
      </c>
      <c r="BG73" s="201" t="s">
        <v>196</v>
      </c>
      <c r="BH73" s="456" t="s">
        <v>712</v>
      </c>
      <c r="BI73" s="218" t="s">
        <v>68</v>
      </c>
      <c r="BJ73" s="370">
        <v>214</v>
      </c>
      <c r="BK73" s="370">
        <v>4</v>
      </c>
      <c r="BL73" s="219" t="s">
        <v>65</v>
      </c>
      <c r="BM73" s="52"/>
      <c r="BN73" s="218" t="s">
        <v>357</v>
      </c>
      <c r="BO73" s="217" t="s">
        <v>72</v>
      </c>
      <c r="BP73" s="201" t="s">
        <v>696</v>
      </c>
      <c r="BQ73" s="52" t="s">
        <v>719</v>
      </c>
    </row>
    <row r="74" spans="1:69" ht="15.75">
      <c r="A74" s="207" t="s">
        <v>37</v>
      </c>
      <c r="B74" s="208" t="s">
        <v>711</v>
      </c>
      <c r="C74" s="202" t="s">
        <v>35</v>
      </c>
      <c r="D74" s="210" t="s">
        <v>182</v>
      </c>
      <c r="E74" s="24" t="s">
        <v>175</v>
      </c>
      <c r="F74" s="86">
        <v>109</v>
      </c>
      <c r="G74" s="80">
        <v>0</v>
      </c>
      <c r="H74" s="204"/>
      <c r="I74" s="204"/>
      <c r="J74" s="204"/>
      <c r="K74" s="204"/>
      <c r="L74" s="80">
        <v>0</v>
      </c>
      <c r="M74" s="203"/>
      <c r="N74" s="52">
        <v>0</v>
      </c>
      <c r="O74" s="204"/>
      <c r="P74" s="204"/>
      <c r="Q74" s="11">
        <v>5.1608162844000001</v>
      </c>
      <c r="R74" s="204"/>
      <c r="S74" s="204"/>
      <c r="T74" s="53">
        <v>7.9249999999999998</v>
      </c>
      <c r="U74" s="204"/>
      <c r="V74" s="204"/>
      <c r="W74" s="11">
        <v>4.9785227431191998</v>
      </c>
      <c r="X74" s="204"/>
      <c r="Y74" s="204"/>
      <c r="Z74" s="53">
        <v>7.6374999999999993</v>
      </c>
      <c r="AA74" s="204"/>
      <c r="AB74" s="204"/>
      <c r="AC74" s="204"/>
      <c r="AD74" s="204"/>
      <c r="AE74" s="204"/>
      <c r="AF74" s="9">
        <v>3.7023547593294244</v>
      </c>
      <c r="AG74" s="9">
        <v>762</v>
      </c>
      <c r="AH74" s="9">
        <v>0.36306775882106707</v>
      </c>
      <c r="AI74" s="9">
        <v>7</v>
      </c>
      <c r="AJ74" s="9">
        <v>2.9442857142857144</v>
      </c>
      <c r="AK74" s="9" t="s">
        <v>248</v>
      </c>
      <c r="AL74" s="9">
        <v>109</v>
      </c>
      <c r="AM74" s="9">
        <v>3.7023547593294244</v>
      </c>
      <c r="AN74" s="9">
        <v>3.7056603773584906</v>
      </c>
      <c r="AO74" s="73">
        <v>218</v>
      </c>
      <c r="AP74" s="80">
        <v>0</v>
      </c>
      <c r="AQ74" s="80">
        <v>0</v>
      </c>
      <c r="AR74" s="224">
        <v>0</v>
      </c>
      <c r="AS74" s="224" t="s">
        <v>248</v>
      </c>
      <c r="AT74" s="11">
        <v>7763.9780000000001</v>
      </c>
      <c r="AU74" s="11">
        <v>0</v>
      </c>
      <c r="AV74" s="203">
        <v>0</v>
      </c>
      <c r="AW74" s="203">
        <v>0</v>
      </c>
      <c r="AX74" s="203" t="s">
        <v>248</v>
      </c>
      <c r="AY74" s="235" t="s">
        <v>248</v>
      </c>
      <c r="AZ74" s="138">
        <v>57728</v>
      </c>
      <c r="BA74" s="188" t="s">
        <v>248</v>
      </c>
      <c r="BB74" s="203" t="s">
        <v>248</v>
      </c>
      <c r="BC74" s="203" t="s">
        <v>248</v>
      </c>
      <c r="BD74" s="217" t="s">
        <v>61</v>
      </c>
      <c r="BE74" s="201" t="s">
        <v>62</v>
      </c>
      <c r="BF74" s="201" t="s">
        <v>63</v>
      </c>
      <c r="BG74" s="201" t="s">
        <v>196</v>
      </c>
      <c r="BH74" s="456" t="s">
        <v>515</v>
      </c>
      <c r="BI74" s="218" t="s">
        <v>64</v>
      </c>
      <c r="BJ74" s="370">
        <v>214</v>
      </c>
      <c r="BK74" s="370">
        <v>1</v>
      </c>
      <c r="BL74" s="219" t="s">
        <v>65</v>
      </c>
      <c r="BM74" s="52"/>
      <c r="BN74" s="218" t="s">
        <v>357</v>
      </c>
      <c r="BO74" s="217" t="s">
        <v>53</v>
      </c>
      <c r="BP74" s="201" t="s">
        <v>704</v>
      </c>
      <c r="BQ74" s="52" t="s">
        <v>714</v>
      </c>
    </row>
    <row r="75" spans="1:69" ht="15.75">
      <c r="A75" s="207" t="s">
        <v>37</v>
      </c>
      <c r="B75" s="208" t="s">
        <v>711</v>
      </c>
      <c r="C75" s="202" t="s">
        <v>35</v>
      </c>
      <c r="D75" s="210" t="s">
        <v>182</v>
      </c>
      <c r="E75" s="24" t="s">
        <v>175</v>
      </c>
      <c r="F75" s="86">
        <v>109</v>
      </c>
      <c r="G75" s="80">
        <v>2</v>
      </c>
      <c r="H75" s="204"/>
      <c r="I75" s="204"/>
      <c r="J75" s="204"/>
      <c r="K75" s="204"/>
      <c r="L75" s="80">
        <v>1</v>
      </c>
      <c r="M75" s="203"/>
      <c r="N75" s="52">
        <v>0</v>
      </c>
      <c r="O75" s="204"/>
      <c r="P75" s="204"/>
      <c r="Q75" s="11">
        <v>5.1648205282999999</v>
      </c>
      <c r="R75" s="204"/>
      <c r="S75" s="204"/>
      <c r="T75" s="53">
        <v>7.4499999999999984</v>
      </c>
      <c r="U75" s="204"/>
      <c r="V75" s="204"/>
      <c r="W75" s="11">
        <v>5.0236601603773003</v>
      </c>
      <c r="X75" s="204"/>
      <c r="Y75" s="204"/>
      <c r="Z75" s="53">
        <v>7.3499999999999943</v>
      </c>
      <c r="AA75" s="204"/>
      <c r="AB75" s="204"/>
      <c r="AC75" s="204"/>
      <c r="AD75" s="204"/>
      <c r="AE75" s="204"/>
      <c r="AF75" s="9">
        <v>3.5339353145213148</v>
      </c>
      <c r="AG75" s="9">
        <v>743</v>
      </c>
      <c r="AH75" s="9">
        <v>0.41904797907410746</v>
      </c>
      <c r="AI75" s="9">
        <v>15</v>
      </c>
      <c r="AJ75" s="9">
        <v>2.6401898734177216</v>
      </c>
      <c r="AK75" s="9" t="s">
        <v>248</v>
      </c>
      <c r="AL75" s="9">
        <v>106</v>
      </c>
      <c r="AM75" s="9">
        <v>3.5339353145213148</v>
      </c>
      <c r="AN75" s="9">
        <v>3.61568848758465</v>
      </c>
      <c r="AO75" s="73">
        <v>214</v>
      </c>
      <c r="AP75" s="80">
        <v>0</v>
      </c>
      <c r="AQ75" s="80">
        <v>0</v>
      </c>
      <c r="AR75" s="224">
        <v>0</v>
      </c>
      <c r="AS75" s="224" t="s">
        <v>248</v>
      </c>
      <c r="AT75" s="11">
        <v>7579.93</v>
      </c>
      <c r="AU75" s="11">
        <v>0</v>
      </c>
      <c r="AV75" s="203">
        <v>0</v>
      </c>
      <c r="AW75" s="203">
        <v>0</v>
      </c>
      <c r="AX75" s="203" t="s">
        <v>248</v>
      </c>
      <c r="AY75" s="235" t="s">
        <v>248</v>
      </c>
      <c r="AZ75" s="138">
        <v>57728</v>
      </c>
      <c r="BA75" s="188" t="s">
        <v>248</v>
      </c>
      <c r="BB75" s="203" t="s">
        <v>248</v>
      </c>
      <c r="BC75" s="203" t="s">
        <v>248</v>
      </c>
      <c r="BD75" s="217" t="s">
        <v>61</v>
      </c>
      <c r="BE75" s="201" t="s">
        <v>62</v>
      </c>
      <c r="BF75" s="201" t="s">
        <v>63</v>
      </c>
      <c r="BG75" s="201" t="s">
        <v>196</v>
      </c>
      <c r="BH75" s="456" t="s">
        <v>515</v>
      </c>
      <c r="BI75" s="218" t="s">
        <v>66</v>
      </c>
      <c r="BJ75" s="370">
        <v>214</v>
      </c>
      <c r="BK75" s="370">
        <v>7</v>
      </c>
      <c r="BL75" s="219" t="s">
        <v>65</v>
      </c>
      <c r="BM75" s="52"/>
      <c r="BN75" s="218" t="s">
        <v>357</v>
      </c>
      <c r="BO75" s="217" t="s">
        <v>53</v>
      </c>
      <c r="BP75" s="201" t="s">
        <v>704</v>
      </c>
      <c r="BQ75" s="52" t="s">
        <v>714</v>
      </c>
    </row>
    <row r="76" spans="1:69" ht="15.75">
      <c r="A76" s="207" t="s">
        <v>37</v>
      </c>
      <c r="B76" s="208" t="s">
        <v>711</v>
      </c>
      <c r="C76" s="202" t="s">
        <v>35</v>
      </c>
      <c r="D76" s="210" t="s">
        <v>182</v>
      </c>
      <c r="E76" s="24" t="s">
        <v>175</v>
      </c>
      <c r="F76" s="86">
        <v>109</v>
      </c>
      <c r="G76" s="80">
        <v>1</v>
      </c>
      <c r="H76" s="204"/>
      <c r="I76" s="204"/>
      <c r="J76" s="204"/>
      <c r="K76" s="204"/>
      <c r="L76" s="80">
        <v>0</v>
      </c>
      <c r="M76" s="203"/>
      <c r="N76" s="52">
        <v>0</v>
      </c>
      <c r="O76" s="204"/>
      <c r="P76" s="204"/>
      <c r="Q76" s="11">
        <v>5.0088423426000004</v>
      </c>
      <c r="R76" s="204"/>
      <c r="S76" s="204"/>
      <c r="T76" s="53">
        <v>6.6499999999999986</v>
      </c>
      <c r="U76" s="204"/>
      <c r="V76" s="204"/>
      <c r="W76" s="11">
        <v>4.9835830092591999</v>
      </c>
      <c r="X76" s="204"/>
      <c r="Y76" s="204"/>
      <c r="Z76" s="53">
        <v>6.5999999999999988</v>
      </c>
      <c r="AA76" s="204"/>
      <c r="AB76" s="204"/>
      <c r="AC76" s="204"/>
      <c r="AD76" s="204"/>
      <c r="AE76" s="204"/>
      <c r="AF76" s="9">
        <v>3.6296031859816704</v>
      </c>
      <c r="AG76" s="9">
        <v>756</v>
      </c>
      <c r="AH76" s="9">
        <v>0.35042072493913645</v>
      </c>
      <c r="AI76" s="9">
        <v>10</v>
      </c>
      <c r="AJ76" s="9">
        <v>2.8861111111111111</v>
      </c>
      <c r="AK76" s="9" t="s">
        <v>248</v>
      </c>
      <c r="AL76" s="9">
        <v>108</v>
      </c>
      <c r="AM76" s="9">
        <v>3.6296031859816704</v>
      </c>
      <c r="AN76" s="9">
        <v>3.6685934489402698</v>
      </c>
      <c r="AO76" s="73">
        <v>216</v>
      </c>
      <c r="AP76" s="80">
        <v>0</v>
      </c>
      <c r="AQ76" s="80">
        <v>0</v>
      </c>
      <c r="AR76" s="224">
        <v>0</v>
      </c>
      <c r="AS76" s="224" t="s">
        <v>248</v>
      </c>
      <c r="AT76" s="11">
        <v>7702.835</v>
      </c>
      <c r="AU76" s="11">
        <v>0</v>
      </c>
      <c r="AV76" s="203">
        <v>0</v>
      </c>
      <c r="AW76" s="203">
        <v>0</v>
      </c>
      <c r="AX76" s="203" t="s">
        <v>248</v>
      </c>
      <c r="AY76" s="235" t="s">
        <v>248</v>
      </c>
      <c r="AZ76" s="138">
        <v>57728</v>
      </c>
      <c r="BA76" s="188" t="s">
        <v>248</v>
      </c>
      <c r="BB76" s="203" t="s">
        <v>248</v>
      </c>
      <c r="BC76" s="203" t="s">
        <v>248</v>
      </c>
      <c r="BD76" s="217" t="s">
        <v>61</v>
      </c>
      <c r="BE76" s="201" t="s">
        <v>62</v>
      </c>
      <c r="BF76" s="201" t="s">
        <v>63</v>
      </c>
      <c r="BG76" s="201" t="s">
        <v>196</v>
      </c>
      <c r="BH76" s="456" t="s">
        <v>515</v>
      </c>
      <c r="BI76" s="218" t="s">
        <v>67</v>
      </c>
      <c r="BJ76" s="370">
        <v>214</v>
      </c>
      <c r="BK76" s="370">
        <v>3</v>
      </c>
      <c r="BL76" s="219" t="s">
        <v>65</v>
      </c>
      <c r="BM76" s="52"/>
      <c r="BN76" s="218" t="s">
        <v>357</v>
      </c>
      <c r="BO76" s="217" t="s">
        <v>53</v>
      </c>
      <c r="BP76" s="201" t="s">
        <v>704</v>
      </c>
      <c r="BQ76" s="52" t="s">
        <v>714</v>
      </c>
    </row>
    <row r="77" spans="1:69" ht="15.75">
      <c r="A77" s="207" t="s">
        <v>37</v>
      </c>
      <c r="B77" s="208" t="s">
        <v>711</v>
      </c>
      <c r="C77" s="202" t="s">
        <v>35</v>
      </c>
      <c r="D77" s="210" t="s">
        <v>182</v>
      </c>
      <c r="E77" s="24" t="s">
        <v>175</v>
      </c>
      <c r="F77" s="86">
        <v>109</v>
      </c>
      <c r="G77" s="80">
        <v>0</v>
      </c>
      <c r="H77" s="204"/>
      <c r="I77" s="204"/>
      <c r="J77" s="204"/>
      <c r="K77" s="204"/>
      <c r="L77" s="80">
        <v>0</v>
      </c>
      <c r="M77" s="203"/>
      <c r="N77" s="52">
        <v>0</v>
      </c>
      <c r="O77" s="204"/>
      <c r="P77" s="204"/>
      <c r="Q77" s="11">
        <v>5.3165593302999996</v>
      </c>
      <c r="R77" s="204"/>
      <c r="S77" s="204"/>
      <c r="T77" s="53">
        <v>6.4678571428571425</v>
      </c>
      <c r="U77" s="204"/>
      <c r="V77" s="204"/>
      <c r="W77" s="11">
        <v>5.2614034220182999</v>
      </c>
      <c r="X77" s="204"/>
      <c r="Y77" s="204"/>
      <c r="Z77" s="53">
        <v>6.4093749999999998</v>
      </c>
      <c r="AA77" s="204"/>
      <c r="AB77" s="204"/>
      <c r="AC77" s="204"/>
      <c r="AD77" s="204"/>
      <c r="AE77" s="204"/>
      <c r="AF77" s="9">
        <v>2.9162349823479339</v>
      </c>
      <c r="AG77" s="9">
        <v>749</v>
      </c>
      <c r="AH77" s="9">
        <v>0.40815875343527075</v>
      </c>
      <c r="AI77" s="9">
        <v>115</v>
      </c>
      <c r="AJ77" s="9">
        <v>2.0832568807339449</v>
      </c>
      <c r="AK77" s="9" t="s">
        <v>248</v>
      </c>
      <c r="AL77" s="427">
        <v>0</v>
      </c>
      <c r="AM77" s="9"/>
      <c r="AN77" s="9"/>
      <c r="AO77" s="73">
        <v>218</v>
      </c>
      <c r="AP77" s="80">
        <v>0</v>
      </c>
      <c r="AQ77" s="80">
        <v>0</v>
      </c>
      <c r="AR77" s="224">
        <v>0</v>
      </c>
      <c r="AS77" s="224" t="s">
        <v>248</v>
      </c>
      <c r="AT77" s="11">
        <v>7771.7910000000002</v>
      </c>
      <c r="AU77" s="11">
        <v>0</v>
      </c>
      <c r="AV77" s="203">
        <v>0</v>
      </c>
      <c r="AW77" s="203">
        <v>0</v>
      </c>
      <c r="AX77" s="203" t="s">
        <v>248</v>
      </c>
      <c r="AY77" s="235" t="s">
        <v>248</v>
      </c>
      <c r="AZ77" s="138">
        <v>57728</v>
      </c>
      <c r="BA77" s="188" t="s">
        <v>248</v>
      </c>
      <c r="BB77" s="203" t="s">
        <v>248</v>
      </c>
      <c r="BC77" s="203" t="s">
        <v>248</v>
      </c>
      <c r="BD77" s="217" t="s">
        <v>61</v>
      </c>
      <c r="BE77" s="201" t="s">
        <v>62</v>
      </c>
      <c r="BF77" s="201" t="s">
        <v>63</v>
      </c>
      <c r="BG77" s="201" t="s">
        <v>196</v>
      </c>
      <c r="BH77" s="456" t="s">
        <v>515</v>
      </c>
      <c r="BI77" s="218" t="s">
        <v>68</v>
      </c>
      <c r="BJ77" s="370">
        <v>214</v>
      </c>
      <c r="BK77" s="370">
        <v>4</v>
      </c>
      <c r="BL77" s="219" t="s">
        <v>65</v>
      </c>
      <c r="BM77" s="52"/>
      <c r="BN77" s="218" t="s">
        <v>357</v>
      </c>
      <c r="BO77" s="217" t="s">
        <v>53</v>
      </c>
      <c r="BP77" s="201" t="s">
        <v>704</v>
      </c>
      <c r="BQ77" s="52" t="s">
        <v>714</v>
      </c>
    </row>
    <row r="78" spans="1:69" ht="15.75">
      <c r="A78" s="207" t="s">
        <v>37</v>
      </c>
      <c r="B78" s="208" t="s">
        <v>711</v>
      </c>
      <c r="C78" s="202" t="s">
        <v>35</v>
      </c>
      <c r="D78" s="210" t="s">
        <v>182</v>
      </c>
      <c r="E78" s="24" t="s">
        <v>311</v>
      </c>
      <c r="F78" s="86">
        <v>42</v>
      </c>
      <c r="G78" s="80">
        <v>0</v>
      </c>
      <c r="H78" s="204"/>
      <c r="I78" s="204"/>
      <c r="J78" s="204"/>
      <c r="K78" s="204"/>
      <c r="L78" s="80">
        <v>0</v>
      </c>
      <c r="M78" s="203"/>
      <c r="N78" s="52">
        <v>0</v>
      </c>
      <c r="O78" s="204"/>
      <c r="P78" s="204"/>
      <c r="Q78" s="11">
        <v>6.5228094048000003</v>
      </c>
      <c r="R78" s="204"/>
      <c r="S78" s="204"/>
      <c r="T78" s="53">
        <v>8.9499999999999993</v>
      </c>
      <c r="U78" s="204"/>
      <c r="V78" s="204"/>
      <c r="W78" s="11">
        <v>6.2765951190475997</v>
      </c>
      <c r="X78" s="204"/>
      <c r="Y78" s="204"/>
      <c r="Z78" s="53">
        <v>8.9499999999999993</v>
      </c>
      <c r="AA78" s="204"/>
      <c r="AB78" s="204"/>
      <c r="AC78" s="204"/>
      <c r="AD78" s="204"/>
      <c r="AE78" s="204"/>
      <c r="AF78" s="9">
        <v>3.5840136133083682</v>
      </c>
      <c r="AG78" s="9">
        <v>294</v>
      </c>
      <c r="AH78" s="9">
        <v>0.42451627194754687</v>
      </c>
      <c r="AI78" s="9">
        <v>5</v>
      </c>
      <c r="AJ78" s="9">
        <v>2.6732142857142858</v>
      </c>
      <c r="AK78" s="9" t="s">
        <v>248</v>
      </c>
      <c r="AL78" s="9">
        <v>42</v>
      </c>
      <c r="AM78" s="9">
        <v>3.5840136133083682</v>
      </c>
      <c r="AN78" s="9">
        <v>3.6581920903954801</v>
      </c>
      <c r="AO78" s="73">
        <v>84</v>
      </c>
      <c r="AP78" s="80">
        <v>0</v>
      </c>
      <c r="AQ78" s="80">
        <v>0</v>
      </c>
      <c r="AR78" s="224">
        <v>0</v>
      </c>
      <c r="AS78" s="224" t="s">
        <v>248</v>
      </c>
      <c r="AT78" s="11">
        <v>3011.7359999999999</v>
      </c>
      <c r="AU78" s="11">
        <v>0</v>
      </c>
      <c r="AV78" s="203">
        <v>0</v>
      </c>
      <c r="AW78" s="203">
        <v>0</v>
      </c>
      <c r="AX78" s="203" t="s">
        <v>248</v>
      </c>
      <c r="AY78" s="235" t="s">
        <v>248</v>
      </c>
      <c r="AZ78" s="138">
        <v>29762</v>
      </c>
      <c r="BA78" s="188" t="s">
        <v>248</v>
      </c>
      <c r="BB78" s="203" t="s">
        <v>248</v>
      </c>
      <c r="BC78" s="203" t="s">
        <v>248</v>
      </c>
      <c r="BD78" s="217" t="s">
        <v>61</v>
      </c>
      <c r="BE78" s="201" t="s">
        <v>62</v>
      </c>
      <c r="BF78" s="201" t="s">
        <v>63</v>
      </c>
      <c r="BG78" s="201" t="s">
        <v>196</v>
      </c>
      <c r="BH78" s="456" t="s">
        <v>514</v>
      </c>
      <c r="BI78" s="218" t="s">
        <v>64</v>
      </c>
      <c r="BJ78" s="370">
        <v>214</v>
      </c>
      <c r="BK78" s="370">
        <v>1</v>
      </c>
      <c r="BL78" s="219" t="s">
        <v>65</v>
      </c>
      <c r="BM78" s="52"/>
      <c r="BN78" s="218" t="s">
        <v>357</v>
      </c>
      <c r="BO78" s="217" t="s">
        <v>705</v>
      </c>
      <c r="BP78" s="201" t="s">
        <v>690</v>
      </c>
      <c r="BQ78" s="52" t="s">
        <v>718</v>
      </c>
    </row>
    <row r="79" spans="1:69" ht="15.75">
      <c r="A79" s="207" t="s">
        <v>37</v>
      </c>
      <c r="B79" s="208" t="s">
        <v>711</v>
      </c>
      <c r="C79" s="202" t="s">
        <v>35</v>
      </c>
      <c r="D79" s="210" t="s">
        <v>182</v>
      </c>
      <c r="E79" s="24" t="s">
        <v>311</v>
      </c>
      <c r="F79" s="86">
        <v>42</v>
      </c>
      <c r="G79" s="80">
        <v>1</v>
      </c>
      <c r="H79" s="204"/>
      <c r="I79" s="204"/>
      <c r="J79" s="204"/>
      <c r="K79" s="204"/>
      <c r="L79" s="80">
        <v>0</v>
      </c>
      <c r="M79" s="203"/>
      <c r="N79" s="52">
        <v>0</v>
      </c>
      <c r="O79" s="204"/>
      <c r="P79" s="204"/>
      <c r="Q79" s="11">
        <v>6.6230486340999999</v>
      </c>
      <c r="R79" s="204"/>
      <c r="S79" s="204"/>
      <c r="T79" s="53">
        <v>12.737499999999999</v>
      </c>
      <c r="U79" s="204"/>
      <c r="V79" s="204"/>
      <c r="W79" s="11">
        <v>6.6534144878047998</v>
      </c>
      <c r="X79" s="204"/>
      <c r="Y79" s="204"/>
      <c r="Z79" s="53">
        <v>12.737499999999999</v>
      </c>
      <c r="AA79" s="204"/>
      <c r="AB79" s="204"/>
      <c r="AC79" s="204"/>
      <c r="AD79" s="204"/>
      <c r="AE79" s="204"/>
      <c r="AF79" s="9">
        <v>3.1830313625236002</v>
      </c>
      <c r="AG79" s="9">
        <v>287</v>
      </c>
      <c r="AH79" s="9">
        <v>0.53591100406109882</v>
      </c>
      <c r="AI79" s="9">
        <v>36</v>
      </c>
      <c r="AJ79" s="9">
        <v>2.1816176470588236</v>
      </c>
      <c r="AK79" s="9" t="s">
        <v>248</v>
      </c>
      <c r="AL79" s="9">
        <v>41</v>
      </c>
      <c r="AM79" s="9">
        <v>3.1830313625236002</v>
      </c>
      <c r="AN79" s="9">
        <v>3.2205882352941178</v>
      </c>
      <c r="AO79" s="73">
        <v>81</v>
      </c>
      <c r="AP79" s="80">
        <v>0</v>
      </c>
      <c r="AQ79" s="80">
        <v>1</v>
      </c>
      <c r="AR79" s="224">
        <v>0</v>
      </c>
      <c r="AS79" s="224" t="s">
        <v>248</v>
      </c>
      <c r="AT79" s="11">
        <v>2937.6410000000001</v>
      </c>
      <c r="AU79" s="11">
        <v>0</v>
      </c>
      <c r="AV79" s="203">
        <v>0</v>
      </c>
      <c r="AW79" s="203">
        <v>0</v>
      </c>
      <c r="AX79" s="203" t="s">
        <v>248</v>
      </c>
      <c r="AY79" s="235" t="s">
        <v>248</v>
      </c>
      <c r="AZ79" s="138">
        <v>29762</v>
      </c>
      <c r="BA79" s="188" t="s">
        <v>248</v>
      </c>
      <c r="BB79" s="203" t="s">
        <v>248</v>
      </c>
      <c r="BC79" s="203" t="s">
        <v>248</v>
      </c>
      <c r="BD79" s="217" t="s">
        <v>61</v>
      </c>
      <c r="BE79" s="201" t="s">
        <v>62</v>
      </c>
      <c r="BF79" s="201" t="s">
        <v>63</v>
      </c>
      <c r="BG79" s="201" t="s">
        <v>196</v>
      </c>
      <c r="BH79" s="456" t="s">
        <v>514</v>
      </c>
      <c r="BI79" s="218" t="s">
        <v>66</v>
      </c>
      <c r="BJ79" s="370">
        <v>214</v>
      </c>
      <c r="BK79" s="370">
        <v>7</v>
      </c>
      <c r="BL79" s="219" t="s">
        <v>65</v>
      </c>
      <c r="BM79" s="52"/>
      <c r="BN79" s="218" t="s">
        <v>357</v>
      </c>
      <c r="BO79" s="217" t="s">
        <v>705</v>
      </c>
      <c r="BP79" s="201" t="s">
        <v>690</v>
      </c>
      <c r="BQ79" s="52" t="s">
        <v>718</v>
      </c>
    </row>
    <row r="80" spans="1:69" ht="15.75">
      <c r="A80" s="207" t="s">
        <v>37</v>
      </c>
      <c r="B80" s="208" t="s">
        <v>711</v>
      </c>
      <c r="C80" s="202" t="s">
        <v>35</v>
      </c>
      <c r="D80" s="210" t="s">
        <v>182</v>
      </c>
      <c r="E80" s="24" t="s">
        <v>311</v>
      </c>
      <c r="F80" s="86">
        <v>41</v>
      </c>
      <c r="G80" s="80">
        <v>1</v>
      </c>
      <c r="H80" s="204"/>
      <c r="I80" s="204"/>
      <c r="J80" s="204"/>
      <c r="K80" s="204"/>
      <c r="L80" s="80">
        <v>0</v>
      </c>
      <c r="M80" s="203"/>
      <c r="N80" s="52">
        <v>0</v>
      </c>
      <c r="O80" s="204"/>
      <c r="P80" s="204"/>
      <c r="Q80" s="11">
        <v>5.4400249000000001</v>
      </c>
      <c r="R80" s="204"/>
      <c r="S80" s="204"/>
      <c r="T80" s="53">
        <v>6.5</v>
      </c>
      <c r="U80" s="204"/>
      <c r="V80" s="204"/>
      <c r="W80" s="11">
        <v>5.5366499999999998</v>
      </c>
      <c r="X80" s="204"/>
      <c r="Y80" s="204"/>
      <c r="Z80" s="53">
        <v>7.5</v>
      </c>
      <c r="AA80" s="204"/>
      <c r="AB80" s="204"/>
      <c r="AC80" s="204"/>
      <c r="AD80" s="204"/>
      <c r="AE80" s="204"/>
      <c r="AF80" s="9">
        <v>3.647035726904869</v>
      </c>
      <c r="AG80" s="9">
        <v>280</v>
      </c>
      <c r="AH80" s="9">
        <v>0.39692478274116605</v>
      </c>
      <c r="AI80" s="9">
        <v>6</v>
      </c>
      <c r="AJ80" s="9">
        <v>2.7666666666666666</v>
      </c>
      <c r="AK80" s="9" t="s">
        <v>248</v>
      </c>
      <c r="AL80" s="9">
        <v>40</v>
      </c>
      <c r="AM80" s="9">
        <v>3.647035726904869</v>
      </c>
      <c r="AN80" s="9">
        <v>3.6868421052631577</v>
      </c>
      <c r="AO80" s="73">
        <v>80</v>
      </c>
      <c r="AP80" s="80">
        <v>0</v>
      </c>
      <c r="AQ80" s="80">
        <v>0</v>
      </c>
      <c r="AR80" s="224">
        <v>0</v>
      </c>
      <c r="AS80" s="224" t="s">
        <v>248</v>
      </c>
      <c r="AT80" s="11">
        <v>2853.607</v>
      </c>
      <c r="AU80" s="11">
        <v>0</v>
      </c>
      <c r="AV80" s="203">
        <v>0</v>
      </c>
      <c r="AW80" s="203">
        <v>0</v>
      </c>
      <c r="AX80" s="203" t="s">
        <v>248</v>
      </c>
      <c r="AY80" s="235" t="s">
        <v>248</v>
      </c>
      <c r="AZ80" s="138">
        <v>29762</v>
      </c>
      <c r="BA80" s="188" t="s">
        <v>248</v>
      </c>
      <c r="BB80" s="203" t="s">
        <v>248</v>
      </c>
      <c r="BC80" s="203" t="s">
        <v>248</v>
      </c>
      <c r="BD80" s="217" t="s">
        <v>61</v>
      </c>
      <c r="BE80" s="201" t="s">
        <v>62</v>
      </c>
      <c r="BF80" s="201" t="s">
        <v>63</v>
      </c>
      <c r="BG80" s="201" t="s">
        <v>196</v>
      </c>
      <c r="BH80" s="456" t="s">
        <v>514</v>
      </c>
      <c r="BI80" s="218" t="s">
        <v>67</v>
      </c>
      <c r="BJ80" s="370">
        <v>214</v>
      </c>
      <c r="BK80" s="370">
        <v>3</v>
      </c>
      <c r="BL80" s="219" t="s">
        <v>65</v>
      </c>
      <c r="BM80" s="52"/>
      <c r="BN80" s="218" t="s">
        <v>357</v>
      </c>
      <c r="BO80" s="217" t="s">
        <v>705</v>
      </c>
      <c r="BP80" s="201" t="s">
        <v>690</v>
      </c>
      <c r="BQ80" s="52" t="s">
        <v>718</v>
      </c>
    </row>
    <row r="81" spans="1:69" ht="15.75">
      <c r="A81" s="207" t="s">
        <v>37</v>
      </c>
      <c r="B81" s="208" t="s">
        <v>711</v>
      </c>
      <c r="C81" s="202" t="s">
        <v>35</v>
      </c>
      <c r="D81" s="210" t="s">
        <v>182</v>
      </c>
      <c r="E81" s="24" t="s">
        <v>311</v>
      </c>
      <c r="F81" s="86">
        <v>43</v>
      </c>
      <c r="G81" s="80">
        <v>0</v>
      </c>
      <c r="H81" s="204"/>
      <c r="I81" s="204"/>
      <c r="J81" s="204"/>
      <c r="K81" s="204"/>
      <c r="L81" s="80">
        <v>0</v>
      </c>
      <c r="M81" s="203"/>
      <c r="N81" s="52">
        <v>0</v>
      </c>
      <c r="O81" s="204"/>
      <c r="P81" s="204"/>
      <c r="Q81" s="11">
        <v>5.8732092558</v>
      </c>
      <c r="R81" s="204"/>
      <c r="S81" s="204"/>
      <c r="T81" s="53">
        <v>7.9250000000000007</v>
      </c>
      <c r="U81" s="204"/>
      <c r="V81" s="204"/>
      <c r="W81" s="11">
        <v>5.7960460465116004</v>
      </c>
      <c r="X81" s="204"/>
      <c r="Y81" s="204"/>
      <c r="Z81" s="53">
        <v>7.9250000000000007</v>
      </c>
      <c r="AA81" s="204"/>
      <c r="AB81" s="204"/>
      <c r="AC81" s="204"/>
      <c r="AD81" s="204"/>
      <c r="AE81" s="204"/>
      <c r="AF81" s="9">
        <v>2.9562790722545986</v>
      </c>
      <c r="AG81" s="9">
        <v>301</v>
      </c>
      <c r="AH81" s="9">
        <v>0.3546323724666558</v>
      </c>
      <c r="AI81" s="9">
        <v>33</v>
      </c>
      <c r="AJ81" s="9">
        <v>2.2008333333333332</v>
      </c>
      <c r="AK81" s="9" t="s">
        <v>248</v>
      </c>
      <c r="AL81" s="9">
        <v>0</v>
      </c>
      <c r="AM81" s="9"/>
      <c r="AN81" s="9"/>
      <c r="AO81" s="73">
        <v>86</v>
      </c>
      <c r="AP81" s="80">
        <v>0</v>
      </c>
      <c r="AQ81" s="80">
        <v>0</v>
      </c>
      <c r="AR81" s="224">
        <v>0</v>
      </c>
      <c r="AS81" s="224" t="s">
        <v>248</v>
      </c>
      <c r="AT81" s="11">
        <v>3068.2739999999999</v>
      </c>
      <c r="AU81" s="11">
        <v>0</v>
      </c>
      <c r="AV81" s="203">
        <v>0</v>
      </c>
      <c r="AW81" s="203">
        <v>0</v>
      </c>
      <c r="AX81" s="203" t="s">
        <v>248</v>
      </c>
      <c r="AY81" s="235" t="s">
        <v>248</v>
      </c>
      <c r="AZ81" s="138">
        <v>29762</v>
      </c>
      <c r="BA81" s="188" t="s">
        <v>248</v>
      </c>
      <c r="BB81" s="203" t="s">
        <v>248</v>
      </c>
      <c r="BC81" s="203" t="s">
        <v>248</v>
      </c>
      <c r="BD81" s="217" t="s">
        <v>61</v>
      </c>
      <c r="BE81" s="201" t="s">
        <v>62</v>
      </c>
      <c r="BF81" s="201" t="s">
        <v>63</v>
      </c>
      <c r="BG81" s="201" t="s">
        <v>196</v>
      </c>
      <c r="BH81" s="456" t="s">
        <v>514</v>
      </c>
      <c r="BI81" s="218" t="s">
        <v>68</v>
      </c>
      <c r="BJ81" s="370">
        <v>214</v>
      </c>
      <c r="BK81" s="370">
        <v>4</v>
      </c>
      <c r="BL81" s="219" t="s">
        <v>65</v>
      </c>
      <c r="BM81" s="52"/>
      <c r="BN81" s="218" t="s">
        <v>357</v>
      </c>
      <c r="BO81" s="217" t="s">
        <v>705</v>
      </c>
      <c r="BP81" s="201" t="s">
        <v>690</v>
      </c>
      <c r="BQ81" s="52" t="s">
        <v>718</v>
      </c>
    </row>
    <row r="82" spans="1:69" ht="15.75">
      <c r="A82" s="207" t="s">
        <v>37</v>
      </c>
      <c r="B82" s="208" t="s">
        <v>711</v>
      </c>
      <c r="C82" s="202" t="s">
        <v>35</v>
      </c>
      <c r="D82" s="210" t="s">
        <v>182</v>
      </c>
      <c r="E82" s="24" t="s">
        <v>379</v>
      </c>
      <c r="F82" s="86">
        <v>41</v>
      </c>
      <c r="G82" s="80">
        <v>0</v>
      </c>
      <c r="H82" s="204"/>
      <c r="I82" s="204"/>
      <c r="J82" s="204"/>
      <c r="K82" s="204"/>
      <c r="L82" s="80">
        <v>0</v>
      </c>
      <c r="M82" s="203"/>
      <c r="N82" s="52">
        <v>0</v>
      </c>
      <c r="O82" s="204"/>
      <c r="P82" s="204"/>
      <c r="Q82" s="11">
        <v>6.8634630243999997</v>
      </c>
      <c r="R82" s="204"/>
      <c r="S82" s="204"/>
      <c r="T82" s="53">
        <v>10.474999999999998</v>
      </c>
      <c r="U82" s="204"/>
      <c r="V82" s="204"/>
      <c r="W82" s="11">
        <v>6.2705119024389999</v>
      </c>
      <c r="X82" s="204"/>
      <c r="Y82" s="204"/>
      <c r="Z82" s="53">
        <v>10.474999999999998</v>
      </c>
      <c r="AA82" s="204"/>
      <c r="AB82" s="204"/>
      <c r="AC82" s="204"/>
      <c r="AD82" s="204"/>
      <c r="AE82" s="204"/>
      <c r="AF82" s="9">
        <v>3.6489895627889073</v>
      </c>
      <c r="AG82" s="9">
        <v>287</v>
      </c>
      <c r="AH82" s="9">
        <v>0.37390549158120817</v>
      </c>
      <c r="AI82" s="9">
        <v>3</v>
      </c>
      <c r="AJ82" s="9">
        <v>2.8546874999999998</v>
      </c>
      <c r="AK82" s="9" t="s">
        <v>248</v>
      </c>
      <c r="AL82" s="9">
        <v>41</v>
      </c>
      <c r="AM82" s="9">
        <v>3.6489895627889073</v>
      </c>
      <c r="AN82" s="9">
        <v>3.680939226519337</v>
      </c>
      <c r="AO82" s="73">
        <v>82</v>
      </c>
      <c r="AP82" s="80">
        <v>0</v>
      </c>
      <c r="AQ82" s="80">
        <v>0</v>
      </c>
      <c r="AR82" s="224">
        <v>0</v>
      </c>
      <c r="AS82" s="224" t="s">
        <v>248</v>
      </c>
      <c r="AT82" s="11">
        <v>2954.0479999999998</v>
      </c>
      <c r="AU82" s="11">
        <v>0</v>
      </c>
      <c r="AV82" s="203">
        <v>0</v>
      </c>
      <c r="AW82" s="203">
        <v>0</v>
      </c>
      <c r="AX82" s="203" t="s">
        <v>248</v>
      </c>
      <c r="AY82" s="235" t="s">
        <v>248</v>
      </c>
      <c r="AZ82" s="138">
        <v>36852</v>
      </c>
      <c r="BA82" s="188" t="s">
        <v>248</v>
      </c>
      <c r="BB82" s="203" t="s">
        <v>248</v>
      </c>
      <c r="BC82" s="203" t="s">
        <v>248</v>
      </c>
      <c r="BD82" s="217" t="s">
        <v>61</v>
      </c>
      <c r="BE82" s="201" t="s">
        <v>62</v>
      </c>
      <c r="BF82" s="201" t="s">
        <v>63</v>
      </c>
      <c r="BG82" s="201" t="s">
        <v>196</v>
      </c>
      <c r="BH82" s="456" t="s">
        <v>712</v>
      </c>
      <c r="BI82" s="218" t="s">
        <v>64</v>
      </c>
      <c r="BJ82" s="370">
        <v>214</v>
      </c>
      <c r="BK82" s="370">
        <v>1</v>
      </c>
      <c r="BL82" s="219" t="s">
        <v>65</v>
      </c>
      <c r="BM82" s="52"/>
      <c r="BN82" s="218" t="s">
        <v>357</v>
      </c>
      <c r="BO82" s="217" t="s">
        <v>697</v>
      </c>
      <c r="BP82" s="201" t="s">
        <v>698</v>
      </c>
      <c r="BQ82" s="52" t="s">
        <v>714</v>
      </c>
    </row>
    <row r="83" spans="1:69" ht="15.75">
      <c r="A83" s="207" t="s">
        <v>37</v>
      </c>
      <c r="B83" s="208" t="s">
        <v>711</v>
      </c>
      <c r="C83" s="202" t="s">
        <v>35</v>
      </c>
      <c r="D83" s="210" t="s">
        <v>182</v>
      </c>
      <c r="E83" s="24" t="s">
        <v>379</v>
      </c>
      <c r="F83" s="86">
        <v>42</v>
      </c>
      <c r="G83" s="80">
        <v>2</v>
      </c>
      <c r="H83" s="204"/>
      <c r="I83" s="204"/>
      <c r="J83" s="204"/>
      <c r="K83" s="204"/>
      <c r="L83" s="80">
        <v>0</v>
      </c>
      <c r="M83" s="203"/>
      <c r="N83" s="52">
        <v>0</v>
      </c>
      <c r="O83" s="204"/>
      <c r="P83" s="204"/>
      <c r="Q83" s="11">
        <v>4.9586498749999999</v>
      </c>
      <c r="R83" s="204"/>
      <c r="S83" s="204"/>
      <c r="T83" s="53">
        <v>6.5</v>
      </c>
      <c r="U83" s="204"/>
      <c r="V83" s="204"/>
      <c r="W83" s="11">
        <v>4.7558749999999996</v>
      </c>
      <c r="X83" s="204"/>
      <c r="Y83" s="204"/>
      <c r="Z83" s="53">
        <v>6</v>
      </c>
      <c r="AA83" s="204"/>
      <c r="AB83" s="204"/>
      <c r="AC83" s="204"/>
      <c r="AD83" s="204"/>
      <c r="AE83" s="204"/>
      <c r="AF83" s="9">
        <v>3.5481785774230956</v>
      </c>
      <c r="AG83" s="9">
        <v>280</v>
      </c>
      <c r="AH83" s="9">
        <v>0.42295561120848063</v>
      </c>
      <c r="AI83" s="9">
        <v>7</v>
      </c>
      <c r="AJ83" s="9">
        <v>2.6296296296296298</v>
      </c>
      <c r="AK83" s="9" t="s">
        <v>248</v>
      </c>
      <c r="AL83" s="9">
        <v>40</v>
      </c>
      <c r="AM83" s="9">
        <v>3.5481785774230956</v>
      </c>
      <c r="AN83" s="9">
        <v>3.6158536585365852</v>
      </c>
      <c r="AO83" s="73">
        <v>80</v>
      </c>
      <c r="AP83" s="80">
        <v>0</v>
      </c>
      <c r="AQ83" s="80">
        <v>0</v>
      </c>
      <c r="AR83" s="224">
        <v>0</v>
      </c>
      <c r="AS83" s="224" t="s">
        <v>248</v>
      </c>
      <c r="AT83" s="11">
        <v>2866.5250000000001</v>
      </c>
      <c r="AU83" s="11">
        <v>0</v>
      </c>
      <c r="AV83" s="203">
        <v>0</v>
      </c>
      <c r="AW83" s="203">
        <v>0</v>
      </c>
      <c r="AX83" s="203" t="s">
        <v>248</v>
      </c>
      <c r="AY83" s="235" t="s">
        <v>248</v>
      </c>
      <c r="AZ83" s="138">
        <v>36852</v>
      </c>
      <c r="BA83" s="188" t="s">
        <v>248</v>
      </c>
      <c r="BB83" s="203" t="s">
        <v>248</v>
      </c>
      <c r="BC83" s="203" t="s">
        <v>248</v>
      </c>
      <c r="BD83" s="217" t="s">
        <v>61</v>
      </c>
      <c r="BE83" s="201" t="s">
        <v>62</v>
      </c>
      <c r="BF83" s="201" t="s">
        <v>63</v>
      </c>
      <c r="BG83" s="201" t="s">
        <v>196</v>
      </c>
      <c r="BH83" s="456" t="s">
        <v>712</v>
      </c>
      <c r="BI83" s="218" t="s">
        <v>66</v>
      </c>
      <c r="BJ83" s="370">
        <v>214</v>
      </c>
      <c r="BK83" s="370">
        <v>7</v>
      </c>
      <c r="BL83" s="219" t="s">
        <v>65</v>
      </c>
      <c r="BM83" s="52"/>
      <c r="BN83" s="218" t="s">
        <v>357</v>
      </c>
      <c r="BO83" s="217" t="s">
        <v>697</v>
      </c>
      <c r="BP83" s="201" t="s">
        <v>698</v>
      </c>
      <c r="BQ83" s="52" t="s">
        <v>714</v>
      </c>
    </row>
    <row r="84" spans="1:69" ht="15.75">
      <c r="A84" s="207" t="s">
        <v>37</v>
      </c>
      <c r="B84" s="208" t="s">
        <v>711</v>
      </c>
      <c r="C84" s="202" t="s">
        <v>35</v>
      </c>
      <c r="D84" s="210" t="s">
        <v>182</v>
      </c>
      <c r="E84" s="24" t="s">
        <v>379</v>
      </c>
      <c r="F84" s="86">
        <v>42</v>
      </c>
      <c r="G84" s="80">
        <v>1</v>
      </c>
      <c r="H84" s="204"/>
      <c r="I84" s="204"/>
      <c r="J84" s="204"/>
      <c r="K84" s="204"/>
      <c r="L84" s="80">
        <v>0</v>
      </c>
      <c r="M84" s="203"/>
      <c r="N84" s="52">
        <v>0</v>
      </c>
      <c r="O84" s="204"/>
      <c r="P84" s="204"/>
      <c r="Q84" s="11">
        <v>5.1835363415</v>
      </c>
      <c r="R84" s="204"/>
      <c r="S84" s="204"/>
      <c r="T84" s="53">
        <v>6.9874999999999989</v>
      </c>
      <c r="U84" s="204"/>
      <c r="V84" s="204"/>
      <c r="W84" s="11">
        <v>4.4190484146340996</v>
      </c>
      <c r="X84" s="204"/>
      <c r="Y84" s="204"/>
      <c r="Z84" s="53">
        <v>6.9749999999999979</v>
      </c>
      <c r="AA84" s="204"/>
      <c r="AB84" s="204"/>
      <c r="AC84" s="204"/>
      <c r="AD84" s="204"/>
      <c r="AE84" s="204"/>
      <c r="AF84" s="9">
        <v>3.6566202187787367</v>
      </c>
      <c r="AG84" s="9">
        <v>287</v>
      </c>
      <c r="AH84" s="9">
        <v>0.39853353171614886</v>
      </c>
      <c r="AI84" s="9">
        <v>6</v>
      </c>
      <c r="AJ84" s="9">
        <v>2.7319444444444443</v>
      </c>
      <c r="AK84" s="9" t="s">
        <v>248</v>
      </c>
      <c r="AL84" s="9">
        <v>41</v>
      </c>
      <c r="AM84" s="9">
        <v>3.6566202187787367</v>
      </c>
      <c r="AN84" s="9">
        <v>3.6902985074626864</v>
      </c>
      <c r="AO84" s="73">
        <v>82</v>
      </c>
      <c r="AP84" s="80">
        <v>0</v>
      </c>
      <c r="AQ84" s="80">
        <v>0</v>
      </c>
      <c r="AR84" s="224">
        <v>0</v>
      </c>
      <c r="AS84" s="224" t="s">
        <v>248</v>
      </c>
      <c r="AT84" s="11">
        <v>2957.4659999999999</v>
      </c>
      <c r="AU84" s="11">
        <v>0</v>
      </c>
      <c r="AV84" s="203">
        <v>0</v>
      </c>
      <c r="AW84" s="203">
        <v>0</v>
      </c>
      <c r="AX84" s="203" t="s">
        <v>248</v>
      </c>
      <c r="AY84" s="235" t="s">
        <v>248</v>
      </c>
      <c r="AZ84" s="138">
        <v>36852</v>
      </c>
      <c r="BA84" s="188" t="s">
        <v>248</v>
      </c>
      <c r="BB84" s="203" t="s">
        <v>248</v>
      </c>
      <c r="BC84" s="203" t="s">
        <v>248</v>
      </c>
      <c r="BD84" s="217" t="s">
        <v>61</v>
      </c>
      <c r="BE84" s="201" t="s">
        <v>62</v>
      </c>
      <c r="BF84" s="201" t="s">
        <v>63</v>
      </c>
      <c r="BG84" s="201" t="s">
        <v>196</v>
      </c>
      <c r="BH84" s="456" t="s">
        <v>712</v>
      </c>
      <c r="BI84" s="218" t="s">
        <v>67</v>
      </c>
      <c r="BJ84" s="370">
        <v>214</v>
      </c>
      <c r="BK84" s="370">
        <v>3</v>
      </c>
      <c r="BL84" s="219" t="s">
        <v>65</v>
      </c>
      <c r="BM84" s="52"/>
      <c r="BN84" s="218" t="s">
        <v>357</v>
      </c>
      <c r="BO84" s="217" t="s">
        <v>697</v>
      </c>
      <c r="BP84" s="201" t="s">
        <v>698</v>
      </c>
      <c r="BQ84" s="52" t="s">
        <v>714</v>
      </c>
    </row>
    <row r="85" spans="1:69" ht="15.75">
      <c r="A85" s="207" t="s">
        <v>37</v>
      </c>
      <c r="B85" s="208" t="s">
        <v>711</v>
      </c>
      <c r="C85" s="202" t="s">
        <v>35</v>
      </c>
      <c r="D85" s="210" t="s">
        <v>182</v>
      </c>
      <c r="E85" s="24" t="s">
        <v>379</v>
      </c>
      <c r="F85" s="86">
        <v>41</v>
      </c>
      <c r="G85" s="80">
        <v>1</v>
      </c>
      <c r="H85" s="204"/>
      <c r="I85" s="204"/>
      <c r="J85" s="204"/>
      <c r="K85" s="204"/>
      <c r="L85" s="80">
        <v>0</v>
      </c>
      <c r="M85" s="203"/>
      <c r="N85" s="52">
        <v>0</v>
      </c>
      <c r="O85" s="204"/>
      <c r="P85" s="204"/>
      <c r="Q85" s="11">
        <v>5.9554495999999997</v>
      </c>
      <c r="R85" s="204"/>
      <c r="S85" s="204"/>
      <c r="T85" s="53">
        <v>8.5</v>
      </c>
      <c r="U85" s="204"/>
      <c r="V85" s="204"/>
      <c r="W85" s="11">
        <v>5.9163246000000003</v>
      </c>
      <c r="X85" s="204"/>
      <c r="Y85" s="204"/>
      <c r="Z85" s="53">
        <v>8.5</v>
      </c>
      <c r="AA85" s="204"/>
      <c r="AB85" s="204"/>
      <c r="AC85" s="204"/>
      <c r="AD85" s="204"/>
      <c r="AE85" s="204"/>
      <c r="AF85" s="9">
        <v>2.7912500002554483</v>
      </c>
      <c r="AG85" s="9">
        <v>280</v>
      </c>
      <c r="AH85" s="9">
        <v>0.369742544767521</v>
      </c>
      <c r="AI85" s="9">
        <v>45</v>
      </c>
      <c r="AJ85" s="9">
        <v>2.0571428571428569</v>
      </c>
      <c r="AK85" s="9" t="s">
        <v>248</v>
      </c>
      <c r="AL85" s="427">
        <v>0</v>
      </c>
      <c r="AM85" s="9"/>
      <c r="AN85" s="9"/>
      <c r="AO85" s="73">
        <v>79</v>
      </c>
      <c r="AP85" s="80">
        <v>0</v>
      </c>
      <c r="AQ85" s="80">
        <v>1</v>
      </c>
      <c r="AR85" s="224">
        <v>0</v>
      </c>
      <c r="AS85" s="224" t="s">
        <v>248</v>
      </c>
      <c r="AT85" s="11">
        <v>2875.306</v>
      </c>
      <c r="AU85" s="11">
        <v>0</v>
      </c>
      <c r="AV85" s="203">
        <v>0</v>
      </c>
      <c r="AW85" s="203">
        <v>0</v>
      </c>
      <c r="AX85" s="203" t="s">
        <v>248</v>
      </c>
      <c r="AY85" s="235" t="s">
        <v>248</v>
      </c>
      <c r="AZ85" s="138">
        <v>36852</v>
      </c>
      <c r="BA85" s="188" t="s">
        <v>248</v>
      </c>
      <c r="BB85" s="203" t="s">
        <v>248</v>
      </c>
      <c r="BC85" s="203" t="s">
        <v>248</v>
      </c>
      <c r="BD85" s="217" t="s">
        <v>61</v>
      </c>
      <c r="BE85" s="201" t="s">
        <v>62</v>
      </c>
      <c r="BF85" s="201" t="s">
        <v>63</v>
      </c>
      <c r="BG85" s="201" t="s">
        <v>196</v>
      </c>
      <c r="BH85" s="456" t="s">
        <v>712</v>
      </c>
      <c r="BI85" s="218" t="s">
        <v>68</v>
      </c>
      <c r="BJ85" s="370">
        <v>214</v>
      </c>
      <c r="BK85" s="370">
        <v>4</v>
      </c>
      <c r="BL85" s="219" t="s">
        <v>65</v>
      </c>
      <c r="BM85" s="52"/>
      <c r="BN85" s="218" t="s">
        <v>357</v>
      </c>
      <c r="BO85" s="217" t="s">
        <v>697</v>
      </c>
      <c r="BP85" s="201" t="s">
        <v>698</v>
      </c>
      <c r="BQ85" s="52" t="s">
        <v>714</v>
      </c>
    </row>
    <row r="86" spans="1:69" ht="15.75">
      <c r="A86" s="207" t="s">
        <v>37</v>
      </c>
      <c r="B86" s="208" t="s">
        <v>711</v>
      </c>
      <c r="C86" s="202" t="s">
        <v>35</v>
      </c>
      <c r="D86" s="210" t="s">
        <v>182</v>
      </c>
      <c r="E86" s="24" t="s">
        <v>319</v>
      </c>
      <c r="F86" s="86">
        <v>85</v>
      </c>
      <c r="G86" s="80">
        <v>0</v>
      </c>
      <c r="H86" s="204"/>
      <c r="I86" s="204"/>
      <c r="J86" s="204"/>
      <c r="K86" s="204"/>
      <c r="L86" s="80">
        <v>0</v>
      </c>
      <c r="M86" s="203"/>
      <c r="N86" s="52">
        <v>0</v>
      </c>
      <c r="O86" s="204"/>
      <c r="P86" s="204"/>
      <c r="Q86" s="11">
        <v>5.5988352118</v>
      </c>
      <c r="R86" s="204"/>
      <c r="S86" s="204"/>
      <c r="T86" s="53">
        <v>7.125</v>
      </c>
      <c r="U86" s="204"/>
      <c r="V86" s="204"/>
      <c r="W86" s="11">
        <v>4.9494469764705</v>
      </c>
      <c r="X86" s="204"/>
      <c r="Y86" s="204"/>
      <c r="Z86" s="53">
        <v>6.4749999999999996</v>
      </c>
      <c r="AA86" s="204"/>
      <c r="AB86" s="204"/>
      <c r="AC86" s="204"/>
      <c r="AD86" s="204"/>
      <c r="AE86" s="204"/>
      <c r="AF86" s="9">
        <v>3.4494621889931816</v>
      </c>
      <c r="AG86" s="9">
        <v>595</v>
      </c>
      <c r="AH86" s="9">
        <v>0.39695456687278885</v>
      </c>
      <c r="AI86" s="9">
        <v>8</v>
      </c>
      <c r="AJ86" s="9">
        <v>2.6326219512195124</v>
      </c>
      <c r="AK86" s="9" t="s">
        <v>248</v>
      </c>
      <c r="AL86" s="9">
        <v>85</v>
      </c>
      <c r="AM86" s="9">
        <v>3.4494621889931816</v>
      </c>
      <c r="AN86" s="9">
        <v>3.525244299674267</v>
      </c>
      <c r="AO86" s="73">
        <v>170</v>
      </c>
      <c r="AP86" s="80">
        <v>0</v>
      </c>
      <c r="AQ86" s="80">
        <v>0</v>
      </c>
      <c r="AR86" s="224">
        <v>0</v>
      </c>
      <c r="AS86" s="224" t="s">
        <v>248</v>
      </c>
      <c r="AT86" s="11">
        <v>6065.308</v>
      </c>
      <c r="AU86" s="11">
        <v>0</v>
      </c>
      <c r="AV86" s="203">
        <v>0</v>
      </c>
      <c r="AW86" s="203">
        <v>0</v>
      </c>
      <c r="AX86" s="203" t="s">
        <v>248</v>
      </c>
      <c r="AY86" s="235" t="s">
        <v>248</v>
      </c>
      <c r="AZ86" s="138">
        <v>59258</v>
      </c>
      <c r="BA86" s="188" t="s">
        <v>248</v>
      </c>
      <c r="BB86" s="203" t="s">
        <v>248</v>
      </c>
      <c r="BC86" s="203" t="s">
        <v>248</v>
      </c>
      <c r="BD86" s="217" t="s">
        <v>61</v>
      </c>
      <c r="BE86" s="201" t="s">
        <v>62</v>
      </c>
      <c r="BF86" s="201" t="s">
        <v>63</v>
      </c>
      <c r="BG86" s="201" t="s">
        <v>196</v>
      </c>
      <c r="BH86" s="456" t="s">
        <v>712</v>
      </c>
      <c r="BI86" s="218" t="s">
        <v>64</v>
      </c>
      <c r="BJ86" s="370">
        <v>214</v>
      </c>
      <c r="BK86" s="370">
        <v>1</v>
      </c>
      <c r="BL86" s="219" t="s">
        <v>65</v>
      </c>
      <c r="BM86" s="52"/>
      <c r="BN86" s="218" t="s">
        <v>357</v>
      </c>
      <c r="BO86" s="217" t="s">
        <v>319</v>
      </c>
      <c r="BP86" s="201" t="s">
        <v>696</v>
      </c>
      <c r="BQ86" s="52" t="s">
        <v>719</v>
      </c>
    </row>
    <row r="87" spans="1:69" ht="15.75">
      <c r="A87" s="207" t="s">
        <v>37</v>
      </c>
      <c r="B87" s="208" t="s">
        <v>711</v>
      </c>
      <c r="C87" s="202" t="s">
        <v>35</v>
      </c>
      <c r="D87" s="210" t="s">
        <v>182</v>
      </c>
      <c r="E87" s="24" t="s">
        <v>319</v>
      </c>
      <c r="F87" s="86">
        <v>86</v>
      </c>
      <c r="G87" s="80">
        <v>0</v>
      </c>
      <c r="H87" s="204"/>
      <c r="I87" s="204"/>
      <c r="J87" s="204"/>
      <c r="K87" s="204"/>
      <c r="L87" s="80">
        <v>0</v>
      </c>
      <c r="M87" s="203"/>
      <c r="N87" s="52">
        <v>0</v>
      </c>
      <c r="O87" s="204"/>
      <c r="P87" s="204"/>
      <c r="Q87" s="11">
        <v>5.6170230348999999</v>
      </c>
      <c r="R87" s="204"/>
      <c r="S87" s="204"/>
      <c r="T87" s="53">
        <v>7.7833333333333341</v>
      </c>
      <c r="U87" s="204"/>
      <c r="V87" s="204"/>
      <c r="W87" s="11">
        <v>5.6932788953487998</v>
      </c>
      <c r="X87" s="204"/>
      <c r="Y87" s="204"/>
      <c r="Z87" s="53">
        <v>7.7833333333333341</v>
      </c>
      <c r="AA87" s="204"/>
      <c r="AB87" s="204"/>
      <c r="AC87" s="204"/>
      <c r="AD87" s="204"/>
      <c r="AE87" s="204"/>
      <c r="AF87" s="9">
        <v>2.9589036550632741</v>
      </c>
      <c r="AG87" s="9">
        <v>602</v>
      </c>
      <c r="AH87" s="9">
        <v>0.576934423150677</v>
      </c>
      <c r="AI87" s="9">
        <v>132</v>
      </c>
      <c r="AJ87" s="9">
        <v>2.0450892857142859</v>
      </c>
      <c r="AK87" s="9" t="s">
        <v>248</v>
      </c>
      <c r="AL87" s="9">
        <v>86</v>
      </c>
      <c r="AM87" s="9">
        <v>2.9589036550632741</v>
      </c>
      <c r="AN87" s="9">
        <v>2.9246231155778895</v>
      </c>
      <c r="AO87" s="73">
        <v>172</v>
      </c>
      <c r="AP87" s="80">
        <v>0</v>
      </c>
      <c r="AQ87" s="80">
        <v>0</v>
      </c>
      <c r="AR87" s="224">
        <v>0</v>
      </c>
      <c r="AS87" s="224" t="s">
        <v>248</v>
      </c>
      <c r="AT87" s="11">
        <v>6137.08</v>
      </c>
      <c r="AU87" s="11">
        <v>0</v>
      </c>
      <c r="AV87" s="203">
        <v>0</v>
      </c>
      <c r="AW87" s="203">
        <v>0</v>
      </c>
      <c r="AX87" s="203" t="s">
        <v>248</v>
      </c>
      <c r="AY87" s="235" t="s">
        <v>248</v>
      </c>
      <c r="AZ87" s="138">
        <v>59258</v>
      </c>
      <c r="BA87" s="188" t="s">
        <v>248</v>
      </c>
      <c r="BB87" s="203" t="s">
        <v>248</v>
      </c>
      <c r="BC87" s="203" t="s">
        <v>248</v>
      </c>
      <c r="BD87" s="217" t="s">
        <v>61</v>
      </c>
      <c r="BE87" s="201" t="s">
        <v>62</v>
      </c>
      <c r="BF87" s="201" t="s">
        <v>63</v>
      </c>
      <c r="BG87" s="201" t="s">
        <v>196</v>
      </c>
      <c r="BH87" s="456" t="s">
        <v>712</v>
      </c>
      <c r="BI87" s="218" t="s">
        <v>66</v>
      </c>
      <c r="BJ87" s="370">
        <v>214</v>
      </c>
      <c r="BK87" s="370">
        <v>7</v>
      </c>
      <c r="BL87" s="219" t="s">
        <v>65</v>
      </c>
      <c r="BM87" s="52"/>
      <c r="BN87" s="218" t="s">
        <v>357</v>
      </c>
      <c r="BO87" s="217" t="s">
        <v>319</v>
      </c>
      <c r="BP87" s="201" t="s">
        <v>696</v>
      </c>
      <c r="BQ87" s="52" t="s">
        <v>719</v>
      </c>
    </row>
    <row r="88" spans="1:69" ht="15.75">
      <c r="A88" s="207" t="s">
        <v>37</v>
      </c>
      <c r="B88" s="208" t="s">
        <v>711</v>
      </c>
      <c r="C88" s="202" t="s">
        <v>35</v>
      </c>
      <c r="D88" s="210" t="s">
        <v>182</v>
      </c>
      <c r="E88" s="24" t="s">
        <v>319</v>
      </c>
      <c r="F88" s="86">
        <v>87</v>
      </c>
      <c r="G88" s="80">
        <v>0</v>
      </c>
      <c r="H88" s="204"/>
      <c r="I88" s="204"/>
      <c r="J88" s="204"/>
      <c r="K88" s="204"/>
      <c r="L88" s="80">
        <v>0</v>
      </c>
      <c r="M88" s="203"/>
      <c r="N88" s="52">
        <v>0</v>
      </c>
      <c r="O88" s="204"/>
      <c r="P88" s="204"/>
      <c r="Q88" s="11">
        <v>5.8399654943000003</v>
      </c>
      <c r="R88" s="204"/>
      <c r="S88" s="204"/>
      <c r="T88" s="53">
        <v>9.6624999999999979</v>
      </c>
      <c r="U88" s="204"/>
      <c r="V88" s="204"/>
      <c r="W88" s="11">
        <v>5.8409768620689002</v>
      </c>
      <c r="X88" s="204"/>
      <c r="Y88" s="204"/>
      <c r="Z88" s="53">
        <v>9.6624999999999979</v>
      </c>
      <c r="AA88" s="204"/>
      <c r="AB88" s="204"/>
      <c r="AC88" s="204"/>
      <c r="AD88" s="204"/>
      <c r="AE88" s="204"/>
      <c r="AF88" s="9">
        <v>3.6455172564595788</v>
      </c>
      <c r="AG88" s="9">
        <v>609</v>
      </c>
      <c r="AH88" s="9">
        <v>0.39230138406568188</v>
      </c>
      <c r="AI88" s="9">
        <v>12</v>
      </c>
      <c r="AJ88" s="9">
        <v>2.7250000000000001</v>
      </c>
      <c r="AK88" s="9" t="s">
        <v>248</v>
      </c>
      <c r="AL88" s="9">
        <v>87</v>
      </c>
      <c r="AM88" s="9">
        <v>3.6455172564595788</v>
      </c>
      <c r="AN88" s="9">
        <v>3.682549504950495</v>
      </c>
      <c r="AO88" s="73">
        <v>174</v>
      </c>
      <c r="AP88" s="80">
        <v>0</v>
      </c>
      <c r="AQ88" s="80">
        <v>0</v>
      </c>
      <c r="AR88" s="224">
        <v>0</v>
      </c>
      <c r="AS88" s="224" t="s">
        <v>248</v>
      </c>
      <c r="AT88" s="11">
        <v>6205.4629999999997</v>
      </c>
      <c r="AU88" s="11">
        <v>0</v>
      </c>
      <c r="AV88" s="203">
        <v>0</v>
      </c>
      <c r="AW88" s="203">
        <v>0</v>
      </c>
      <c r="AX88" s="203" t="s">
        <v>248</v>
      </c>
      <c r="AY88" s="235" t="s">
        <v>248</v>
      </c>
      <c r="AZ88" s="138">
        <v>59258</v>
      </c>
      <c r="BA88" s="188" t="s">
        <v>248</v>
      </c>
      <c r="BB88" s="203" t="s">
        <v>248</v>
      </c>
      <c r="BC88" s="203" t="s">
        <v>248</v>
      </c>
      <c r="BD88" s="217" t="s">
        <v>61</v>
      </c>
      <c r="BE88" s="201" t="s">
        <v>62</v>
      </c>
      <c r="BF88" s="201" t="s">
        <v>63</v>
      </c>
      <c r="BG88" s="201" t="s">
        <v>196</v>
      </c>
      <c r="BH88" s="456" t="s">
        <v>712</v>
      </c>
      <c r="BI88" s="218" t="s">
        <v>67</v>
      </c>
      <c r="BJ88" s="370">
        <v>214</v>
      </c>
      <c r="BK88" s="370">
        <v>3</v>
      </c>
      <c r="BL88" s="219" t="s">
        <v>65</v>
      </c>
      <c r="BM88" s="52"/>
      <c r="BN88" s="218" t="s">
        <v>357</v>
      </c>
      <c r="BO88" s="217" t="s">
        <v>319</v>
      </c>
      <c r="BP88" s="201" t="s">
        <v>696</v>
      </c>
      <c r="BQ88" s="52" t="s">
        <v>719</v>
      </c>
    </row>
    <row r="89" spans="1:69" ht="15.75">
      <c r="A89" s="207" t="s">
        <v>37</v>
      </c>
      <c r="B89" s="208" t="s">
        <v>711</v>
      </c>
      <c r="C89" s="202" t="s">
        <v>35</v>
      </c>
      <c r="D89" s="210" t="s">
        <v>182</v>
      </c>
      <c r="E89" s="24" t="s">
        <v>319</v>
      </c>
      <c r="F89" s="86">
        <v>84</v>
      </c>
      <c r="G89" s="80">
        <v>2</v>
      </c>
      <c r="H89" s="204"/>
      <c r="I89" s="204"/>
      <c r="J89" s="204"/>
      <c r="K89" s="204"/>
      <c r="L89" s="80">
        <v>0</v>
      </c>
      <c r="M89" s="203"/>
      <c r="N89" s="52">
        <v>0</v>
      </c>
      <c r="O89" s="204"/>
      <c r="P89" s="204"/>
      <c r="Q89" s="11">
        <v>6.0744267804999996</v>
      </c>
      <c r="R89" s="204"/>
      <c r="S89" s="204"/>
      <c r="T89" s="53">
        <v>9.8166666666666647</v>
      </c>
      <c r="U89" s="204"/>
      <c r="V89" s="204"/>
      <c r="W89" s="11">
        <v>6.0609877073170004</v>
      </c>
      <c r="X89" s="204"/>
      <c r="Y89" s="204"/>
      <c r="Z89" s="53">
        <v>9.8166666666666647</v>
      </c>
      <c r="AA89" s="204"/>
      <c r="AB89" s="204"/>
      <c r="AC89" s="204"/>
      <c r="AD89" s="204"/>
      <c r="AE89" s="204"/>
      <c r="AF89" s="9">
        <v>2.7912059380968333</v>
      </c>
      <c r="AG89" s="9">
        <v>539</v>
      </c>
      <c r="AH89" s="9">
        <v>0.44408071212682898</v>
      </c>
      <c r="AI89" s="9">
        <v>122</v>
      </c>
      <c r="AJ89" s="9">
        <v>1.8983870967741936</v>
      </c>
      <c r="AK89" s="9" t="s">
        <v>248</v>
      </c>
      <c r="AL89" s="9">
        <v>0</v>
      </c>
      <c r="AM89" s="9"/>
      <c r="AN89" s="9"/>
      <c r="AO89" s="73">
        <v>164</v>
      </c>
      <c r="AP89" s="80">
        <v>0</v>
      </c>
      <c r="AQ89" s="80">
        <v>0</v>
      </c>
      <c r="AR89" s="224">
        <v>0</v>
      </c>
      <c r="AS89" s="224" t="s">
        <v>248</v>
      </c>
      <c r="AT89" s="11">
        <v>5850.268</v>
      </c>
      <c r="AU89" s="11">
        <v>0</v>
      </c>
      <c r="AV89" s="203">
        <v>0</v>
      </c>
      <c r="AW89" s="203">
        <v>0</v>
      </c>
      <c r="AX89" s="203" t="s">
        <v>248</v>
      </c>
      <c r="AY89" s="235" t="s">
        <v>248</v>
      </c>
      <c r="AZ89" s="138">
        <v>59258</v>
      </c>
      <c r="BA89" s="188" t="s">
        <v>248</v>
      </c>
      <c r="BB89" s="203" t="s">
        <v>248</v>
      </c>
      <c r="BC89" s="203" t="s">
        <v>248</v>
      </c>
      <c r="BD89" s="217" t="s">
        <v>61</v>
      </c>
      <c r="BE89" s="201" t="s">
        <v>62</v>
      </c>
      <c r="BF89" s="201" t="s">
        <v>63</v>
      </c>
      <c r="BG89" s="201" t="s">
        <v>196</v>
      </c>
      <c r="BH89" s="456" t="s">
        <v>712</v>
      </c>
      <c r="BI89" s="218" t="s">
        <v>68</v>
      </c>
      <c r="BJ89" s="370">
        <v>214</v>
      </c>
      <c r="BK89" s="370">
        <v>4</v>
      </c>
      <c r="BL89" s="219" t="s">
        <v>65</v>
      </c>
      <c r="BM89" s="52"/>
      <c r="BN89" s="218" t="s">
        <v>357</v>
      </c>
      <c r="BO89" s="217" t="s">
        <v>319</v>
      </c>
      <c r="BP89" s="201" t="s">
        <v>696</v>
      </c>
      <c r="BQ89" s="52" t="s">
        <v>719</v>
      </c>
    </row>
    <row r="90" spans="1:69" ht="15.75">
      <c r="A90" s="207" t="s">
        <v>37</v>
      </c>
      <c r="B90" s="208" t="s">
        <v>711</v>
      </c>
      <c r="C90" s="202" t="s">
        <v>35</v>
      </c>
      <c r="D90" s="210" t="s">
        <v>182</v>
      </c>
      <c r="E90" s="24" t="s">
        <v>166</v>
      </c>
      <c r="F90" s="86">
        <v>103</v>
      </c>
      <c r="G90" s="80">
        <v>2</v>
      </c>
      <c r="H90" s="204"/>
      <c r="I90" s="204"/>
      <c r="J90" s="204"/>
      <c r="K90" s="204"/>
      <c r="L90" s="80">
        <v>0</v>
      </c>
      <c r="M90" s="203"/>
      <c r="N90" s="52">
        <v>0</v>
      </c>
      <c r="O90" s="204"/>
      <c r="P90" s="204"/>
      <c r="Q90" s="11">
        <v>6.6220393959999999</v>
      </c>
      <c r="R90" s="204"/>
      <c r="S90" s="204"/>
      <c r="T90" s="53">
        <v>10.987499999999997</v>
      </c>
      <c r="U90" s="204"/>
      <c r="V90" s="204"/>
      <c r="W90" s="11">
        <v>5.9969404257425003</v>
      </c>
      <c r="X90" s="204"/>
      <c r="Y90" s="204"/>
      <c r="Z90" s="53">
        <v>10.487499999999997</v>
      </c>
      <c r="AA90" s="204"/>
      <c r="AB90" s="204"/>
      <c r="AC90" s="204"/>
      <c r="AD90" s="204"/>
      <c r="AE90" s="204"/>
      <c r="AF90" s="9">
        <v>3.4238189608912486</v>
      </c>
      <c r="AG90" s="9">
        <v>707</v>
      </c>
      <c r="AH90" s="9">
        <v>0.44167153694694689</v>
      </c>
      <c r="AI90" s="9">
        <v>26</v>
      </c>
      <c r="AJ90" s="9">
        <v>2.5563253012048195</v>
      </c>
      <c r="AK90" s="9" t="s">
        <v>248</v>
      </c>
      <c r="AL90" s="9">
        <v>101</v>
      </c>
      <c r="AM90" s="9">
        <v>3.4238189608912486</v>
      </c>
      <c r="AN90" s="9">
        <v>3.4870517928286855</v>
      </c>
      <c r="AO90" s="73">
        <v>202</v>
      </c>
      <c r="AP90" s="80">
        <v>0</v>
      </c>
      <c r="AQ90" s="80">
        <v>0</v>
      </c>
      <c r="AR90" s="224">
        <v>0</v>
      </c>
      <c r="AS90" s="224" t="s">
        <v>248</v>
      </c>
      <c r="AT90" s="11">
        <v>7202.2950000000001</v>
      </c>
      <c r="AU90" s="11">
        <v>0</v>
      </c>
      <c r="AV90" s="203">
        <v>0</v>
      </c>
      <c r="AW90" s="203">
        <v>0</v>
      </c>
      <c r="AX90" s="203" t="s">
        <v>248</v>
      </c>
      <c r="AY90" s="235" t="s">
        <v>248</v>
      </c>
      <c r="AZ90" s="138">
        <v>84242</v>
      </c>
      <c r="BA90" s="188" t="s">
        <v>248</v>
      </c>
      <c r="BB90" s="203" t="s">
        <v>248</v>
      </c>
      <c r="BC90" s="203" t="s">
        <v>248</v>
      </c>
      <c r="BD90" s="217" t="s">
        <v>61</v>
      </c>
      <c r="BE90" s="201" t="s">
        <v>62</v>
      </c>
      <c r="BF90" s="201" t="s">
        <v>63</v>
      </c>
      <c r="BG90" s="201" t="s">
        <v>196</v>
      </c>
      <c r="BH90" s="455" t="s">
        <v>712</v>
      </c>
      <c r="BI90" s="218" t="s">
        <v>64</v>
      </c>
      <c r="BJ90" s="370">
        <v>214</v>
      </c>
      <c r="BK90" s="370">
        <v>1</v>
      </c>
      <c r="BL90" s="219" t="s">
        <v>65</v>
      </c>
      <c r="BM90" s="52"/>
      <c r="BN90" s="218" t="s">
        <v>357</v>
      </c>
      <c r="BO90" s="217" t="s">
        <v>346</v>
      </c>
      <c r="BP90" s="201" t="s">
        <v>685</v>
      </c>
      <c r="BQ90" s="52" t="s">
        <v>718</v>
      </c>
    </row>
    <row r="91" spans="1:69" ht="15.75">
      <c r="A91" s="207" t="s">
        <v>37</v>
      </c>
      <c r="B91" s="208" t="s">
        <v>711</v>
      </c>
      <c r="C91" s="202" t="s">
        <v>35</v>
      </c>
      <c r="D91" s="210" t="s">
        <v>182</v>
      </c>
      <c r="E91" s="24" t="s">
        <v>166</v>
      </c>
      <c r="F91" s="86">
        <v>103</v>
      </c>
      <c r="G91" s="80">
        <v>4</v>
      </c>
      <c r="H91" s="204"/>
      <c r="I91" s="204"/>
      <c r="J91" s="204"/>
      <c r="K91" s="204"/>
      <c r="L91" s="80">
        <v>0</v>
      </c>
      <c r="M91" s="203"/>
      <c r="N91" s="52">
        <v>0</v>
      </c>
      <c r="O91" s="204"/>
      <c r="P91" s="204"/>
      <c r="Q91" s="11">
        <v>5.5527069697</v>
      </c>
      <c r="R91" s="204"/>
      <c r="S91" s="204"/>
      <c r="T91" s="53">
        <v>7.5249999999999986</v>
      </c>
      <c r="U91" s="204"/>
      <c r="V91" s="204"/>
      <c r="W91" s="11">
        <v>5.6030705959595002</v>
      </c>
      <c r="X91" s="204"/>
      <c r="Y91" s="204"/>
      <c r="Z91" s="53">
        <v>7.7624999999999993</v>
      </c>
      <c r="AA91" s="204"/>
      <c r="AB91" s="204"/>
      <c r="AC91" s="204"/>
      <c r="AD91" s="204"/>
      <c r="AE91" s="204"/>
      <c r="AF91" s="9">
        <v>3.0150505058349122</v>
      </c>
      <c r="AG91" s="9">
        <v>693</v>
      </c>
      <c r="AH91" s="9">
        <v>0.56733920621481548</v>
      </c>
      <c r="AI91" s="9">
        <v>132</v>
      </c>
      <c r="AJ91" s="9">
        <v>2.0450934579439251</v>
      </c>
      <c r="AK91" s="9" t="s">
        <v>248</v>
      </c>
      <c r="AL91" s="9">
        <v>99</v>
      </c>
      <c r="AM91" s="9">
        <v>3.0150505058349122</v>
      </c>
      <c r="AN91" s="9">
        <v>3.041079812206573</v>
      </c>
      <c r="AO91" s="73">
        <v>198</v>
      </c>
      <c r="AP91" s="80">
        <v>0</v>
      </c>
      <c r="AQ91" s="80">
        <v>0</v>
      </c>
      <c r="AR91" s="224">
        <v>0</v>
      </c>
      <c r="AS91" s="224" t="s">
        <v>248</v>
      </c>
      <c r="AT91" s="11">
        <v>7053.6180000000004</v>
      </c>
      <c r="AU91" s="11">
        <v>0</v>
      </c>
      <c r="AV91" s="203">
        <v>0</v>
      </c>
      <c r="AW91" s="203">
        <v>0</v>
      </c>
      <c r="AX91" s="203" t="s">
        <v>248</v>
      </c>
      <c r="AY91" s="235" t="s">
        <v>248</v>
      </c>
      <c r="AZ91" s="138">
        <v>84242</v>
      </c>
      <c r="BA91" s="188" t="s">
        <v>248</v>
      </c>
      <c r="BB91" s="203" t="s">
        <v>248</v>
      </c>
      <c r="BC91" s="203" t="s">
        <v>248</v>
      </c>
      <c r="BD91" s="217" t="s">
        <v>61</v>
      </c>
      <c r="BE91" s="201" t="s">
        <v>62</v>
      </c>
      <c r="BF91" s="201" t="s">
        <v>63</v>
      </c>
      <c r="BG91" s="201" t="s">
        <v>196</v>
      </c>
      <c r="BH91" s="455" t="s">
        <v>712</v>
      </c>
      <c r="BI91" s="218" t="s">
        <v>66</v>
      </c>
      <c r="BJ91" s="370">
        <v>214</v>
      </c>
      <c r="BK91" s="370">
        <v>7</v>
      </c>
      <c r="BL91" s="219" t="s">
        <v>65</v>
      </c>
      <c r="BM91" s="52"/>
      <c r="BN91" s="218" t="s">
        <v>357</v>
      </c>
      <c r="BO91" s="217" t="s">
        <v>346</v>
      </c>
      <c r="BP91" s="201" t="s">
        <v>685</v>
      </c>
      <c r="BQ91" s="52" t="s">
        <v>718</v>
      </c>
    </row>
    <row r="92" spans="1:69" ht="15.75">
      <c r="A92" s="207" t="s">
        <v>37</v>
      </c>
      <c r="B92" s="208" t="s">
        <v>711</v>
      </c>
      <c r="C92" s="202" t="s">
        <v>35</v>
      </c>
      <c r="D92" s="210" t="s">
        <v>182</v>
      </c>
      <c r="E92" s="24" t="s">
        <v>166</v>
      </c>
      <c r="F92" s="86">
        <v>104</v>
      </c>
      <c r="G92" s="80">
        <v>1</v>
      </c>
      <c r="H92" s="204"/>
      <c r="I92" s="204"/>
      <c r="J92" s="204"/>
      <c r="K92" s="204"/>
      <c r="L92" s="80">
        <v>0</v>
      </c>
      <c r="M92" s="203"/>
      <c r="N92" s="52">
        <v>1</v>
      </c>
      <c r="O92" s="204"/>
      <c r="P92" s="204"/>
      <c r="Q92" s="11">
        <v>5.5374756116999997</v>
      </c>
      <c r="R92" s="204"/>
      <c r="S92" s="204"/>
      <c r="T92" s="53">
        <v>7.9249999999999972</v>
      </c>
      <c r="U92" s="204"/>
      <c r="V92" s="204"/>
      <c r="W92" s="11">
        <v>5.5563396699028997</v>
      </c>
      <c r="X92" s="204"/>
      <c r="Y92" s="204"/>
      <c r="Z92" s="53">
        <v>7.9249999999999972</v>
      </c>
      <c r="AA92" s="204"/>
      <c r="AB92" s="204"/>
      <c r="AC92" s="204"/>
      <c r="AD92" s="204"/>
      <c r="AE92" s="204"/>
      <c r="AF92" s="9">
        <v>3.5121428624254651</v>
      </c>
      <c r="AG92" s="9">
        <v>714</v>
      </c>
      <c r="AH92" s="9">
        <v>0.45692055197290676</v>
      </c>
      <c r="AI92" s="9">
        <v>19</v>
      </c>
      <c r="AJ92" s="9">
        <v>2.6133064516129032</v>
      </c>
      <c r="AK92" s="9" t="s">
        <v>248</v>
      </c>
      <c r="AL92" s="9">
        <v>102</v>
      </c>
      <c r="AM92" s="9">
        <v>3.5121428624254651</v>
      </c>
      <c r="AN92" s="9">
        <v>3.5843750000000001</v>
      </c>
      <c r="AO92" s="73">
        <v>206</v>
      </c>
      <c r="AP92" s="80">
        <v>0</v>
      </c>
      <c r="AQ92" s="80">
        <v>0</v>
      </c>
      <c r="AR92" s="224">
        <v>0</v>
      </c>
      <c r="AS92" s="224" t="s">
        <v>248</v>
      </c>
      <c r="AT92" s="11">
        <v>7351.9939999999997</v>
      </c>
      <c r="AU92" s="11">
        <v>0</v>
      </c>
      <c r="AV92" s="203">
        <v>0</v>
      </c>
      <c r="AW92" s="203">
        <v>0</v>
      </c>
      <c r="AX92" s="203" t="s">
        <v>248</v>
      </c>
      <c r="AY92" s="235" t="s">
        <v>248</v>
      </c>
      <c r="AZ92" s="138">
        <v>84242</v>
      </c>
      <c r="BA92" s="188" t="s">
        <v>248</v>
      </c>
      <c r="BB92" s="203" t="s">
        <v>248</v>
      </c>
      <c r="BC92" s="203" t="s">
        <v>248</v>
      </c>
      <c r="BD92" s="217" t="s">
        <v>61</v>
      </c>
      <c r="BE92" s="201" t="s">
        <v>62</v>
      </c>
      <c r="BF92" s="201" t="s">
        <v>63</v>
      </c>
      <c r="BG92" s="201" t="s">
        <v>196</v>
      </c>
      <c r="BH92" s="455" t="s">
        <v>712</v>
      </c>
      <c r="BI92" s="218" t="s">
        <v>67</v>
      </c>
      <c r="BJ92" s="370">
        <v>214</v>
      </c>
      <c r="BK92" s="370">
        <v>3</v>
      </c>
      <c r="BL92" s="219" t="s">
        <v>65</v>
      </c>
      <c r="BM92" s="52"/>
      <c r="BN92" s="218" t="s">
        <v>357</v>
      </c>
      <c r="BO92" s="217" t="s">
        <v>346</v>
      </c>
      <c r="BP92" s="201" t="s">
        <v>685</v>
      </c>
      <c r="BQ92" s="52" t="s">
        <v>718</v>
      </c>
    </row>
    <row r="93" spans="1:69" ht="15.75">
      <c r="A93" s="207" t="s">
        <v>37</v>
      </c>
      <c r="B93" s="208" t="s">
        <v>711</v>
      </c>
      <c r="C93" s="202" t="s">
        <v>35</v>
      </c>
      <c r="D93" s="210" t="s">
        <v>182</v>
      </c>
      <c r="E93" s="24" t="s">
        <v>166</v>
      </c>
      <c r="F93" s="86">
        <v>104</v>
      </c>
      <c r="G93" s="80">
        <v>3</v>
      </c>
      <c r="H93" s="204"/>
      <c r="I93" s="204"/>
      <c r="J93" s="204"/>
      <c r="K93" s="204"/>
      <c r="L93" s="80">
        <v>0</v>
      </c>
      <c r="M93" s="203"/>
      <c r="N93" s="52">
        <v>0</v>
      </c>
      <c r="O93" s="204"/>
      <c r="P93" s="204"/>
      <c r="Q93" s="11">
        <v>6.0527820396000003</v>
      </c>
      <c r="R93" s="204"/>
      <c r="S93" s="204"/>
      <c r="T93" s="53">
        <v>9.7437499999999986</v>
      </c>
      <c r="U93" s="204"/>
      <c r="V93" s="204"/>
      <c r="W93" s="11">
        <v>6.0373166039603001</v>
      </c>
      <c r="X93" s="204"/>
      <c r="Y93" s="204"/>
      <c r="Z93" s="53">
        <v>9.8249999999999975</v>
      </c>
      <c r="AA93" s="204"/>
      <c r="AB93" s="204"/>
      <c r="AC93" s="204"/>
      <c r="AD93" s="204"/>
      <c r="AE93" s="204"/>
      <c r="AF93" s="9">
        <v>2.76784194475974</v>
      </c>
      <c r="AG93" s="9">
        <v>658</v>
      </c>
      <c r="AH93" s="9">
        <v>0.44941917354573641</v>
      </c>
      <c r="AI93" s="9">
        <v>147</v>
      </c>
      <c r="AJ93" s="9">
        <v>1.822872340425532</v>
      </c>
      <c r="AK93" s="9" t="s">
        <v>248</v>
      </c>
      <c r="AL93" s="427">
        <v>0</v>
      </c>
      <c r="AM93" s="9"/>
      <c r="AN93" s="9"/>
      <c r="AO93" s="73">
        <v>202</v>
      </c>
      <c r="AP93" s="80">
        <v>0</v>
      </c>
      <c r="AQ93" s="80">
        <v>0</v>
      </c>
      <c r="AR93" s="224">
        <v>0</v>
      </c>
      <c r="AS93" s="224" t="s">
        <v>248</v>
      </c>
      <c r="AT93" s="11">
        <v>7194.0510000000004</v>
      </c>
      <c r="AU93" s="11">
        <v>0</v>
      </c>
      <c r="AV93" s="203">
        <v>0</v>
      </c>
      <c r="AW93" s="203">
        <v>0</v>
      </c>
      <c r="AX93" s="203" t="s">
        <v>248</v>
      </c>
      <c r="AY93" s="235" t="s">
        <v>248</v>
      </c>
      <c r="AZ93" s="138">
        <v>84242</v>
      </c>
      <c r="BA93" s="188" t="s">
        <v>248</v>
      </c>
      <c r="BB93" s="203" t="s">
        <v>248</v>
      </c>
      <c r="BC93" s="203" t="s">
        <v>248</v>
      </c>
      <c r="BD93" s="217" t="s">
        <v>61</v>
      </c>
      <c r="BE93" s="201" t="s">
        <v>62</v>
      </c>
      <c r="BF93" s="201" t="s">
        <v>63</v>
      </c>
      <c r="BG93" s="201" t="s">
        <v>196</v>
      </c>
      <c r="BH93" s="455" t="s">
        <v>712</v>
      </c>
      <c r="BI93" s="218" t="s">
        <v>68</v>
      </c>
      <c r="BJ93" s="370">
        <v>214</v>
      </c>
      <c r="BK93" s="370">
        <v>4</v>
      </c>
      <c r="BL93" s="219" t="s">
        <v>65</v>
      </c>
      <c r="BM93" s="52"/>
      <c r="BN93" s="218" t="s">
        <v>357</v>
      </c>
      <c r="BO93" s="217" t="s">
        <v>346</v>
      </c>
      <c r="BP93" s="201" t="s">
        <v>685</v>
      </c>
      <c r="BQ93" s="52" t="s">
        <v>718</v>
      </c>
    </row>
    <row r="94" spans="1:69" ht="15.75">
      <c r="A94" s="207" t="s">
        <v>37</v>
      </c>
      <c r="B94" s="208" t="s">
        <v>711</v>
      </c>
      <c r="C94" s="202" t="s">
        <v>35</v>
      </c>
      <c r="D94" s="210" t="s">
        <v>182</v>
      </c>
      <c r="E94" s="24" t="s">
        <v>640</v>
      </c>
      <c r="F94" s="86">
        <v>70</v>
      </c>
      <c r="G94" s="80">
        <v>0</v>
      </c>
      <c r="H94" s="204"/>
      <c r="I94" s="204"/>
      <c r="J94" s="204"/>
      <c r="K94" s="204"/>
      <c r="L94" s="80">
        <v>0</v>
      </c>
      <c r="M94" s="203"/>
      <c r="N94" s="52">
        <v>0</v>
      </c>
      <c r="O94" s="204"/>
      <c r="P94" s="204"/>
      <c r="Q94" s="11">
        <v>5.4476999143000002</v>
      </c>
      <c r="R94" s="204"/>
      <c r="S94" s="204"/>
      <c r="T94" s="53">
        <v>8.125</v>
      </c>
      <c r="U94" s="204"/>
      <c r="V94" s="204"/>
      <c r="W94" s="11">
        <v>5.2577427999999999</v>
      </c>
      <c r="X94" s="204"/>
      <c r="Y94" s="204"/>
      <c r="Z94" s="53">
        <v>8.125</v>
      </c>
      <c r="AA94" s="204"/>
      <c r="AB94" s="204"/>
      <c r="AC94" s="204"/>
      <c r="AD94" s="204"/>
      <c r="AE94" s="204"/>
      <c r="AF94" s="9">
        <v>3.6897347219136294</v>
      </c>
      <c r="AG94" s="9">
        <v>490</v>
      </c>
      <c r="AH94" s="9">
        <v>0.41529363524175178</v>
      </c>
      <c r="AI94" s="9">
        <v>13</v>
      </c>
      <c r="AJ94" s="9">
        <v>2.7211538461538463</v>
      </c>
      <c r="AK94" s="9" t="s">
        <v>248</v>
      </c>
      <c r="AL94" s="9">
        <v>69</v>
      </c>
      <c r="AM94" s="9">
        <v>3.7004762187013962</v>
      </c>
      <c r="AN94" s="9">
        <v>3.7164062499999999</v>
      </c>
      <c r="AO94" s="73">
        <v>139</v>
      </c>
      <c r="AP94" s="80">
        <v>0</v>
      </c>
      <c r="AQ94" s="80">
        <v>1</v>
      </c>
      <c r="AR94" s="224">
        <v>0</v>
      </c>
      <c r="AS94" s="224" t="s">
        <v>248</v>
      </c>
      <c r="AT94" s="11">
        <v>5005.6760000000004</v>
      </c>
      <c r="AU94" s="11">
        <v>0</v>
      </c>
      <c r="AV94" s="203">
        <v>0</v>
      </c>
      <c r="AW94" s="203">
        <v>0</v>
      </c>
      <c r="AX94" s="203" t="s">
        <v>248</v>
      </c>
      <c r="AY94" s="235" t="s">
        <v>248</v>
      </c>
      <c r="AZ94" s="138">
        <v>219708</v>
      </c>
      <c r="BA94" s="188" t="s">
        <v>248</v>
      </c>
      <c r="BB94" s="203" t="s">
        <v>248</v>
      </c>
      <c r="BC94" s="203" t="s">
        <v>248</v>
      </c>
      <c r="BD94" s="217" t="s">
        <v>61</v>
      </c>
      <c r="BE94" s="201" t="s">
        <v>62</v>
      </c>
      <c r="BF94" s="201" t="s">
        <v>63</v>
      </c>
      <c r="BG94" s="201" t="s">
        <v>196</v>
      </c>
      <c r="BH94" s="456" t="s">
        <v>515</v>
      </c>
      <c r="BI94" s="218" t="s">
        <v>64</v>
      </c>
      <c r="BJ94" s="370">
        <v>214</v>
      </c>
      <c r="BK94" s="370">
        <v>1</v>
      </c>
      <c r="BL94" s="219" t="s">
        <v>65</v>
      </c>
      <c r="BM94" s="52"/>
      <c r="BN94" s="218" t="s">
        <v>357</v>
      </c>
      <c r="BO94" s="217" t="s">
        <v>54</v>
      </c>
      <c r="BP94" s="201" t="s">
        <v>699</v>
      </c>
      <c r="BQ94" s="52" t="s">
        <v>715</v>
      </c>
    </row>
    <row r="95" spans="1:69" ht="15.75">
      <c r="A95" s="207" t="s">
        <v>37</v>
      </c>
      <c r="B95" s="208" t="s">
        <v>711</v>
      </c>
      <c r="C95" s="202" t="s">
        <v>35</v>
      </c>
      <c r="D95" s="210" t="s">
        <v>182</v>
      </c>
      <c r="E95" s="24" t="s">
        <v>640</v>
      </c>
      <c r="F95" s="86">
        <v>89</v>
      </c>
      <c r="G95" s="80">
        <v>2</v>
      </c>
      <c r="H95" s="204"/>
      <c r="I95" s="204"/>
      <c r="J95" s="204"/>
      <c r="K95" s="204"/>
      <c r="L95" s="80">
        <v>0</v>
      </c>
      <c r="M95" s="203"/>
      <c r="N95" s="52">
        <v>0</v>
      </c>
      <c r="O95" s="204"/>
      <c r="P95" s="204"/>
      <c r="Q95" s="11">
        <v>5.2535287010999996</v>
      </c>
      <c r="R95" s="204"/>
      <c r="S95" s="204"/>
      <c r="T95" s="53">
        <v>11.324999999999996</v>
      </c>
      <c r="U95" s="204"/>
      <c r="V95" s="204"/>
      <c r="W95" s="11">
        <v>5.0767239999999996</v>
      </c>
      <c r="X95" s="204"/>
      <c r="Y95" s="204"/>
      <c r="Z95" s="53">
        <v>10.824999999999996</v>
      </c>
      <c r="AA95" s="204"/>
      <c r="AB95" s="204"/>
      <c r="AC95" s="204"/>
      <c r="AD95" s="204"/>
      <c r="AE95" s="204"/>
      <c r="AF95" s="9">
        <v>3.4469786561377136</v>
      </c>
      <c r="AG95" s="9">
        <v>609</v>
      </c>
      <c r="AH95" s="9">
        <v>0.4639022618288744</v>
      </c>
      <c r="AI95" s="9">
        <v>25</v>
      </c>
      <c r="AJ95" s="9">
        <v>2.5340625000000001</v>
      </c>
      <c r="AK95" s="9" t="s">
        <v>248</v>
      </c>
      <c r="AL95" s="9">
        <v>87</v>
      </c>
      <c r="AM95" s="9">
        <v>3.4469786561377136</v>
      </c>
      <c r="AN95" s="9">
        <v>3.5611455108359134</v>
      </c>
      <c r="AO95" s="73">
        <v>174</v>
      </c>
      <c r="AP95" s="80">
        <v>0</v>
      </c>
      <c r="AQ95" s="80">
        <v>0</v>
      </c>
      <c r="AR95" s="224">
        <v>0</v>
      </c>
      <c r="AS95" s="224" t="s">
        <v>248</v>
      </c>
      <c r="AT95" s="11">
        <v>6219.125</v>
      </c>
      <c r="AU95" s="11">
        <v>0</v>
      </c>
      <c r="AV95" s="203">
        <v>0</v>
      </c>
      <c r="AW95" s="203">
        <v>0</v>
      </c>
      <c r="AX95" s="203" t="s">
        <v>248</v>
      </c>
      <c r="AY95" s="235" t="s">
        <v>248</v>
      </c>
      <c r="AZ95" s="138">
        <v>219708</v>
      </c>
      <c r="BA95" s="188" t="s">
        <v>248</v>
      </c>
      <c r="BB95" s="203" t="s">
        <v>248</v>
      </c>
      <c r="BC95" s="203" t="s">
        <v>248</v>
      </c>
      <c r="BD95" s="217" t="s">
        <v>61</v>
      </c>
      <c r="BE95" s="201" t="s">
        <v>62</v>
      </c>
      <c r="BF95" s="201" t="s">
        <v>63</v>
      </c>
      <c r="BG95" s="201" t="s">
        <v>196</v>
      </c>
      <c r="BH95" s="455" t="s">
        <v>515</v>
      </c>
      <c r="BI95" s="218" t="s">
        <v>66</v>
      </c>
      <c r="BJ95" s="370">
        <v>214</v>
      </c>
      <c r="BK95" s="370">
        <v>7</v>
      </c>
      <c r="BL95" s="219" t="s">
        <v>65</v>
      </c>
      <c r="BM95" s="52"/>
      <c r="BN95" s="218" t="s">
        <v>357</v>
      </c>
      <c r="BO95" s="217" t="s">
        <v>54</v>
      </c>
      <c r="BP95" s="201" t="s">
        <v>699</v>
      </c>
      <c r="BQ95" s="52" t="s">
        <v>715</v>
      </c>
    </row>
    <row r="96" spans="1:69" ht="15.75">
      <c r="A96" s="207" t="s">
        <v>37</v>
      </c>
      <c r="B96" s="208" t="s">
        <v>711</v>
      </c>
      <c r="C96" s="202" t="s">
        <v>35</v>
      </c>
      <c r="D96" s="210" t="s">
        <v>182</v>
      </c>
      <c r="E96" s="24" t="s">
        <v>640</v>
      </c>
      <c r="F96" s="86">
        <v>86</v>
      </c>
      <c r="G96" s="80">
        <v>1</v>
      </c>
      <c r="H96" s="204"/>
      <c r="I96" s="204"/>
      <c r="J96" s="204"/>
      <c r="K96" s="204"/>
      <c r="L96" s="80">
        <v>0</v>
      </c>
      <c r="M96" s="203"/>
      <c r="N96" s="52">
        <v>0</v>
      </c>
      <c r="O96" s="204"/>
      <c r="P96" s="204"/>
      <c r="Q96" s="11">
        <v>5.2591057529</v>
      </c>
      <c r="R96" s="204"/>
      <c r="S96" s="204"/>
      <c r="T96" s="53">
        <v>7.9375</v>
      </c>
      <c r="U96" s="204"/>
      <c r="V96" s="204"/>
      <c r="W96" s="11">
        <v>5.3146587176470002</v>
      </c>
      <c r="X96" s="204"/>
      <c r="Y96" s="204"/>
      <c r="Z96" s="53">
        <v>7.9375</v>
      </c>
      <c r="AA96" s="204"/>
      <c r="AB96" s="204"/>
      <c r="AC96" s="204"/>
      <c r="AD96" s="204"/>
      <c r="AE96" s="204"/>
      <c r="AF96" s="9">
        <v>3.6228403500148225</v>
      </c>
      <c r="AG96" s="9">
        <v>595</v>
      </c>
      <c r="AH96" s="9">
        <v>0.48117373870805175</v>
      </c>
      <c r="AI96" s="9">
        <v>11</v>
      </c>
      <c r="AJ96" s="9">
        <v>2.6674107142857144</v>
      </c>
      <c r="AK96" s="9" t="s">
        <v>248</v>
      </c>
      <c r="AL96" s="9">
        <v>85</v>
      </c>
      <c r="AM96" s="9">
        <v>3.6228403500148225</v>
      </c>
      <c r="AN96" s="9">
        <v>3.7014802631578947</v>
      </c>
      <c r="AO96" s="73">
        <v>170</v>
      </c>
      <c r="AP96" s="80">
        <v>0</v>
      </c>
      <c r="AQ96" s="80">
        <v>0</v>
      </c>
      <c r="AR96" s="224">
        <v>0</v>
      </c>
      <c r="AS96" s="224" t="s">
        <v>248</v>
      </c>
      <c r="AT96" s="11">
        <v>6066.6940000000004</v>
      </c>
      <c r="AU96" s="11">
        <v>0</v>
      </c>
      <c r="AV96" s="203">
        <v>0</v>
      </c>
      <c r="AW96" s="203">
        <v>0</v>
      </c>
      <c r="AX96" s="203" t="s">
        <v>248</v>
      </c>
      <c r="AY96" s="235" t="s">
        <v>248</v>
      </c>
      <c r="AZ96" s="138">
        <v>219708</v>
      </c>
      <c r="BA96" s="188" t="s">
        <v>248</v>
      </c>
      <c r="BB96" s="203" t="s">
        <v>248</v>
      </c>
      <c r="BC96" s="203" t="s">
        <v>248</v>
      </c>
      <c r="BD96" s="217" t="s">
        <v>61</v>
      </c>
      <c r="BE96" s="201" t="s">
        <v>62</v>
      </c>
      <c r="BF96" s="201" t="s">
        <v>63</v>
      </c>
      <c r="BG96" s="201" t="s">
        <v>196</v>
      </c>
      <c r="BH96" s="456" t="s">
        <v>515</v>
      </c>
      <c r="BI96" s="218" t="s">
        <v>67</v>
      </c>
      <c r="BJ96" s="370">
        <v>214</v>
      </c>
      <c r="BK96" s="370">
        <v>3</v>
      </c>
      <c r="BL96" s="219" t="s">
        <v>65</v>
      </c>
      <c r="BM96" s="52"/>
      <c r="BN96" s="218" t="s">
        <v>357</v>
      </c>
      <c r="BO96" s="217" t="s">
        <v>54</v>
      </c>
      <c r="BP96" s="201" t="s">
        <v>699</v>
      </c>
      <c r="BQ96" s="52" t="s">
        <v>715</v>
      </c>
    </row>
    <row r="97" spans="1:69" ht="15.75">
      <c r="A97" s="207" t="s">
        <v>37</v>
      </c>
      <c r="B97" s="208" t="s">
        <v>711</v>
      </c>
      <c r="C97" s="202" t="s">
        <v>35</v>
      </c>
      <c r="D97" s="210" t="s">
        <v>182</v>
      </c>
      <c r="E97" s="24" t="s">
        <v>640</v>
      </c>
      <c r="F97" s="86">
        <v>85</v>
      </c>
      <c r="G97" s="80">
        <v>4</v>
      </c>
      <c r="H97" s="204"/>
      <c r="I97" s="204"/>
      <c r="J97" s="204"/>
      <c r="K97" s="204"/>
      <c r="L97" s="80">
        <v>0</v>
      </c>
      <c r="M97" s="203"/>
      <c r="N97" s="52">
        <v>0</v>
      </c>
      <c r="O97" s="204"/>
      <c r="P97" s="204"/>
      <c r="Q97" s="11">
        <v>5.7512590988000003</v>
      </c>
      <c r="R97" s="204"/>
      <c r="S97" s="204"/>
      <c r="T97" s="53">
        <v>7.9750000000000014</v>
      </c>
      <c r="U97" s="204"/>
      <c r="V97" s="204"/>
      <c r="W97" s="11">
        <v>5.6690368395061004</v>
      </c>
      <c r="X97" s="204"/>
      <c r="Y97" s="204"/>
      <c r="Z97" s="53">
        <v>7.8250000000000002</v>
      </c>
      <c r="AA97" s="204"/>
      <c r="AB97" s="204"/>
      <c r="AC97" s="204"/>
      <c r="AD97" s="204"/>
      <c r="AE97" s="204"/>
      <c r="AF97" s="9">
        <v>2.7520105870312479</v>
      </c>
      <c r="AG97" s="9">
        <v>567</v>
      </c>
      <c r="AH97" s="9">
        <v>0.35085832414212492</v>
      </c>
      <c r="AI97" s="9">
        <v>116</v>
      </c>
      <c r="AJ97" s="9">
        <v>2.0660891089108913</v>
      </c>
      <c r="AK97" s="9" t="s">
        <v>248</v>
      </c>
      <c r="AL97" s="9">
        <v>0</v>
      </c>
      <c r="AM97" s="9"/>
      <c r="AN97" s="9"/>
      <c r="AO97" s="73">
        <v>162</v>
      </c>
      <c r="AP97" s="80">
        <v>0</v>
      </c>
      <c r="AQ97" s="80">
        <v>0</v>
      </c>
      <c r="AR97" s="224">
        <v>0</v>
      </c>
      <c r="AS97" s="224" t="s">
        <v>248</v>
      </c>
      <c r="AT97" s="11">
        <v>5780.1139999999996</v>
      </c>
      <c r="AU97" s="11">
        <v>0</v>
      </c>
      <c r="AV97" s="203">
        <v>0</v>
      </c>
      <c r="AW97" s="203">
        <v>0</v>
      </c>
      <c r="AX97" s="203" t="s">
        <v>248</v>
      </c>
      <c r="AY97" s="235" t="s">
        <v>248</v>
      </c>
      <c r="AZ97" s="138">
        <v>219708</v>
      </c>
      <c r="BA97" s="188" t="s">
        <v>248</v>
      </c>
      <c r="BB97" s="203" t="s">
        <v>248</v>
      </c>
      <c r="BC97" s="203" t="s">
        <v>248</v>
      </c>
      <c r="BD97" s="217" t="s">
        <v>61</v>
      </c>
      <c r="BE97" s="201" t="s">
        <v>62</v>
      </c>
      <c r="BF97" s="201" t="s">
        <v>63</v>
      </c>
      <c r="BG97" s="201" t="s">
        <v>196</v>
      </c>
      <c r="BH97" s="456" t="s">
        <v>515</v>
      </c>
      <c r="BI97" s="218" t="s">
        <v>68</v>
      </c>
      <c r="BJ97" s="370">
        <v>214</v>
      </c>
      <c r="BK97" s="370">
        <v>4</v>
      </c>
      <c r="BL97" s="219" t="s">
        <v>65</v>
      </c>
      <c r="BM97" s="52"/>
      <c r="BN97" s="218" t="s">
        <v>357</v>
      </c>
      <c r="BO97" s="217" t="s">
        <v>54</v>
      </c>
      <c r="BP97" s="201" t="s">
        <v>699</v>
      </c>
      <c r="BQ97" s="52" t="s">
        <v>715</v>
      </c>
    </row>
    <row r="98" spans="1:69" ht="15.75">
      <c r="A98" s="207" t="s">
        <v>37</v>
      </c>
      <c r="B98" s="208" t="s">
        <v>711</v>
      </c>
      <c r="C98" s="202" t="s">
        <v>35</v>
      </c>
      <c r="D98" s="210" t="s">
        <v>182</v>
      </c>
      <c r="E98" s="24" t="s">
        <v>213</v>
      </c>
      <c r="F98" s="86">
        <v>51</v>
      </c>
      <c r="G98" s="80">
        <v>4</v>
      </c>
      <c r="H98" s="204"/>
      <c r="I98" s="204"/>
      <c r="J98" s="204"/>
      <c r="K98" s="204"/>
      <c r="L98" s="80">
        <v>0</v>
      </c>
      <c r="M98" s="203"/>
      <c r="N98" s="52">
        <v>0</v>
      </c>
      <c r="O98" s="204"/>
      <c r="P98" s="204"/>
      <c r="Q98" s="11">
        <v>5.4090211702</v>
      </c>
      <c r="R98" s="204"/>
      <c r="S98" s="204"/>
      <c r="T98" s="53">
        <v>7.8249999999999993</v>
      </c>
      <c r="U98" s="204"/>
      <c r="V98" s="204"/>
      <c r="W98" s="11">
        <v>5.0327232978723</v>
      </c>
      <c r="X98" s="204"/>
      <c r="Y98" s="204"/>
      <c r="Z98" s="53">
        <v>6.9124999999999996</v>
      </c>
      <c r="AA98" s="204"/>
      <c r="AB98" s="204"/>
      <c r="AC98" s="204"/>
      <c r="AD98" s="204"/>
      <c r="AE98" s="204"/>
      <c r="AF98" s="9">
        <v>3.4815501594253586</v>
      </c>
      <c r="AG98" s="9">
        <v>329</v>
      </c>
      <c r="AH98" s="9">
        <v>0.4316247769832775</v>
      </c>
      <c r="AI98" s="9">
        <v>11</v>
      </c>
      <c r="AJ98" s="9">
        <v>2.5698717948717951</v>
      </c>
      <c r="AK98" s="9" t="s">
        <v>248</v>
      </c>
      <c r="AL98" s="9">
        <v>47</v>
      </c>
      <c r="AM98" s="9">
        <v>3.4815501594253586</v>
      </c>
      <c r="AN98" s="9">
        <v>3.5732044198895028</v>
      </c>
      <c r="AO98" s="73">
        <v>94</v>
      </c>
      <c r="AP98" s="80">
        <v>0</v>
      </c>
      <c r="AQ98" s="80">
        <v>0</v>
      </c>
      <c r="AR98" s="224">
        <v>0</v>
      </c>
      <c r="AS98" s="224" t="s">
        <v>248</v>
      </c>
      <c r="AT98" s="11">
        <v>3346.299</v>
      </c>
      <c r="AU98" s="11">
        <v>0</v>
      </c>
      <c r="AV98" s="203">
        <v>0</v>
      </c>
      <c r="AW98" s="203">
        <v>0</v>
      </c>
      <c r="AX98" s="203" t="s">
        <v>248</v>
      </c>
      <c r="AY98" s="235" t="s">
        <v>248</v>
      </c>
      <c r="AZ98" s="138">
        <v>18616</v>
      </c>
      <c r="BA98" s="188" t="s">
        <v>248</v>
      </c>
      <c r="BB98" s="203" t="s">
        <v>248</v>
      </c>
      <c r="BC98" s="203" t="s">
        <v>248</v>
      </c>
      <c r="BD98" s="217" t="s">
        <v>61</v>
      </c>
      <c r="BE98" s="201" t="s">
        <v>62</v>
      </c>
      <c r="BF98" s="201" t="s">
        <v>63</v>
      </c>
      <c r="BG98" s="201" t="s">
        <v>196</v>
      </c>
      <c r="BH98" s="218" t="s">
        <v>514</v>
      </c>
      <c r="BI98" s="218" t="s">
        <v>64</v>
      </c>
      <c r="BJ98" s="370">
        <v>214</v>
      </c>
      <c r="BK98" s="370">
        <v>1</v>
      </c>
      <c r="BL98" s="219" t="s">
        <v>65</v>
      </c>
      <c r="BM98" s="52"/>
      <c r="BN98" s="218" t="s">
        <v>357</v>
      </c>
      <c r="BO98" s="217" t="s">
        <v>351</v>
      </c>
      <c r="BP98" s="201" t="s">
        <v>684</v>
      </c>
      <c r="BQ98" s="52" t="s">
        <v>716</v>
      </c>
    </row>
    <row r="99" spans="1:69" ht="15.75">
      <c r="A99" s="207" t="s">
        <v>37</v>
      </c>
      <c r="B99" s="208" t="s">
        <v>711</v>
      </c>
      <c r="C99" s="202" t="s">
        <v>35</v>
      </c>
      <c r="D99" s="210" t="s">
        <v>182</v>
      </c>
      <c r="E99" s="24" t="s">
        <v>213</v>
      </c>
      <c r="F99" s="86">
        <v>56</v>
      </c>
      <c r="G99" s="80">
        <v>0</v>
      </c>
      <c r="H99" s="204"/>
      <c r="I99" s="204"/>
      <c r="J99" s="204"/>
      <c r="K99" s="204"/>
      <c r="L99" s="80">
        <v>0</v>
      </c>
      <c r="M99" s="203"/>
      <c r="N99" s="52">
        <v>0</v>
      </c>
      <c r="O99" s="204"/>
      <c r="P99" s="204"/>
      <c r="Q99" s="11">
        <v>5.4159816964000003</v>
      </c>
      <c r="R99" s="204"/>
      <c r="S99" s="204"/>
      <c r="T99" s="53">
        <v>6.8999999999999995</v>
      </c>
      <c r="U99" s="204"/>
      <c r="V99" s="204"/>
      <c r="W99" s="11">
        <v>5.4686423928570997</v>
      </c>
      <c r="X99" s="204"/>
      <c r="Y99" s="204"/>
      <c r="Z99" s="53">
        <v>6.8999999999999995</v>
      </c>
      <c r="AA99" s="204"/>
      <c r="AB99" s="204"/>
      <c r="AC99" s="204"/>
      <c r="AD99" s="204"/>
      <c r="AE99" s="204"/>
      <c r="AF99" s="9">
        <v>2.4191637599925135</v>
      </c>
      <c r="AG99" s="9">
        <v>287</v>
      </c>
      <c r="AH99" s="9">
        <v>0.47468401339599081</v>
      </c>
      <c r="AI99" s="9">
        <v>176</v>
      </c>
      <c r="AJ99" s="9">
        <v>1.5753246753246752</v>
      </c>
      <c r="AK99" s="9" t="s">
        <v>248</v>
      </c>
      <c r="AL99" s="9">
        <v>0</v>
      </c>
      <c r="AM99" s="9"/>
      <c r="AN99" s="9"/>
      <c r="AO99" s="73">
        <v>112</v>
      </c>
      <c r="AP99" s="80">
        <v>0</v>
      </c>
      <c r="AQ99" s="80">
        <v>0</v>
      </c>
      <c r="AR99" s="224">
        <v>0</v>
      </c>
      <c r="AS99" s="224" t="s">
        <v>248</v>
      </c>
      <c r="AT99" s="11">
        <v>3989.2040000000002</v>
      </c>
      <c r="AU99" s="11">
        <v>0</v>
      </c>
      <c r="AV99" s="203">
        <v>0</v>
      </c>
      <c r="AW99" s="203">
        <v>0</v>
      </c>
      <c r="AX99" s="203" t="s">
        <v>248</v>
      </c>
      <c r="AY99" s="235" t="s">
        <v>248</v>
      </c>
      <c r="AZ99" s="138">
        <v>18616</v>
      </c>
      <c r="BA99" s="188" t="s">
        <v>248</v>
      </c>
      <c r="BB99" s="203" t="s">
        <v>248</v>
      </c>
      <c r="BC99" s="203" t="s">
        <v>248</v>
      </c>
      <c r="BD99" s="217" t="s">
        <v>61</v>
      </c>
      <c r="BE99" s="201" t="s">
        <v>62</v>
      </c>
      <c r="BF99" s="201" t="s">
        <v>63</v>
      </c>
      <c r="BG99" s="201" t="s">
        <v>196</v>
      </c>
      <c r="BH99" s="218" t="s">
        <v>514</v>
      </c>
      <c r="BI99" s="218" t="s">
        <v>66</v>
      </c>
      <c r="BJ99" s="370">
        <v>214</v>
      </c>
      <c r="BK99" s="370">
        <v>7</v>
      </c>
      <c r="BL99" s="219" t="s">
        <v>65</v>
      </c>
      <c r="BM99" s="52"/>
      <c r="BN99" s="218" t="s">
        <v>357</v>
      </c>
      <c r="BO99" s="217" t="s">
        <v>351</v>
      </c>
      <c r="BP99" s="201" t="s">
        <v>684</v>
      </c>
      <c r="BQ99" s="52" t="s">
        <v>716</v>
      </c>
    </row>
    <row r="100" spans="1:69" ht="15.75">
      <c r="A100" s="207" t="s">
        <v>37</v>
      </c>
      <c r="B100" s="208" t="s">
        <v>711</v>
      </c>
      <c r="C100" s="202" t="s">
        <v>35</v>
      </c>
      <c r="D100" s="210" t="s">
        <v>182</v>
      </c>
      <c r="E100" s="24" t="s">
        <v>213</v>
      </c>
      <c r="F100" s="86">
        <v>42</v>
      </c>
      <c r="G100" s="80">
        <v>1</v>
      </c>
      <c r="H100" s="204"/>
      <c r="I100" s="204"/>
      <c r="J100" s="204"/>
      <c r="K100" s="204"/>
      <c r="L100" s="80">
        <v>0</v>
      </c>
      <c r="M100" s="203"/>
      <c r="N100" s="52">
        <v>0</v>
      </c>
      <c r="O100" s="204"/>
      <c r="P100" s="204"/>
      <c r="Q100" s="11">
        <v>4.9042435366000001</v>
      </c>
      <c r="R100" s="204"/>
      <c r="S100" s="204"/>
      <c r="T100" s="53">
        <v>7.9749999999999979</v>
      </c>
      <c r="U100" s="204"/>
      <c r="V100" s="204"/>
      <c r="W100" s="11">
        <v>4.2260730731707001</v>
      </c>
      <c r="X100" s="204"/>
      <c r="Y100" s="204"/>
      <c r="Z100" s="53">
        <v>6.9749999999999979</v>
      </c>
      <c r="AA100" s="204"/>
      <c r="AB100" s="204"/>
      <c r="AC100" s="204"/>
      <c r="AD100" s="204"/>
      <c r="AE100" s="204"/>
      <c r="AF100" s="9">
        <v>3.6640360172617314</v>
      </c>
      <c r="AG100" s="9">
        <v>286</v>
      </c>
      <c r="AH100" s="9">
        <v>0.39222054066706274</v>
      </c>
      <c r="AI100" s="9">
        <v>4</v>
      </c>
      <c r="AJ100" s="9">
        <v>2.723913043478261</v>
      </c>
      <c r="AK100" s="9" t="s">
        <v>248</v>
      </c>
      <c r="AL100" s="9">
        <v>41</v>
      </c>
      <c r="AM100" s="9">
        <v>3.6640360172617314</v>
      </c>
      <c r="AN100" s="9">
        <v>3.6984536082474229</v>
      </c>
      <c r="AO100" s="73">
        <v>80</v>
      </c>
      <c r="AP100" s="80">
        <v>0</v>
      </c>
      <c r="AQ100" s="80">
        <v>2</v>
      </c>
      <c r="AR100" s="224">
        <v>0</v>
      </c>
      <c r="AS100" s="224" t="s">
        <v>248</v>
      </c>
      <c r="AT100" s="11">
        <v>2921.85</v>
      </c>
      <c r="AU100" s="11">
        <v>0</v>
      </c>
      <c r="AV100" s="203">
        <v>0</v>
      </c>
      <c r="AW100" s="203">
        <v>0</v>
      </c>
      <c r="AX100" s="203" t="s">
        <v>248</v>
      </c>
      <c r="AY100" s="235" t="s">
        <v>248</v>
      </c>
      <c r="AZ100" s="138">
        <v>18616</v>
      </c>
      <c r="BA100" s="188" t="s">
        <v>248</v>
      </c>
      <c r="BB100" s="203" t="s">
        <v>248</v>
      </c>
      <c r="BC100" s="203" t="s">
        <v>248</v>
      </c>
      <c r="BD100" s="217" t="s">
        <v>61</v>
      </c>
      <c r="BE100" s="201" t="s">
        <v>62</v>
      </c>
      <c r="BF100" s="201" t="s">
        <v>63</v>
      </c>
      <c r="BG100" s="201" t="s">
        <v>196</v>
      </c>
      <c r="BH100" s="218" t="s">
        <v>514</v>
      </c>
      <c r="BI100" s="218" t="s">
        <v>67</v>
      </c>
      <c r="BJ100" s="370">
        <v>214</v>
      </c>
      <c r="BK100" s="370">
        <v>3</v>
      </c>
      <c r="BL100" s="219" t="s">
        <v>65</v>
      </c>
      <c r="BM100" s="52"/>
      <c r="BN100" s="218" t="s">
        <v>357</v>
      </c>
      <c r="BO100" s="217" t="s">
        <v>351</v>
      </c>
      <c r="BP100" s="201" t="s">
        <v>684</v>
      </c>
      <c r="BQ100" s="52" t="s">
        <v>716</v>
      </c>
    </row>
    <row r="101" spans="1:69" ht="15.75">
      <c r="A101" s="207" t="s">
        <v>37</v>
      </c>
      <c r="B101" s="208" t="s">
        <v>711</v>
      </c>
      <c r="C101" s="202" t="s">
        <v>35</v>
      </c>
      <c r="D101" s="210" t="s">
        <v>182</v>
      </c>
      <c r="E101" s="24" t="s">
        <v>213</v>
      </c>
      <c r="F101" s="86">
        <v>55</v>
      </c>
      <c r="G101" s="80">
        <v>1</v>
      </c>
      <c r="H101" s="204"/>
      <c r="I101" s="204"/>
      <c r="J101" s="204"/>
      <c r="K101" s="204"/>
      <c r="L101" s="80">
        <v>0</v>
      </c>
      <c r="M101" s="203"/>
      <c r="N101" s="52">
        <v>0</v>
      </c>
      <c r="O101" s="204"/>
      <c r="P101" s="204"/>
      <c r="Q101" s="11">
        <v>5.9073515556</v>
      </c>
      <c r="R101" s="204"/>
      <c r="S101" s="204"/>
      <c r="T101" s="53">
        <v>8.0499999999999989</v>
      </c>
      <c r="U101" s="204"/>
      <c r="V101" s="204"/>
      <c r="W101" s="11">
        <v>5.8798517037037001</v>
      </c>
      <c r="X101" s="204"/>
      <c r="Y101" s="204"/>
      <c r="Z101" s="53">
        <v>7.8249999999999993</v>
      </c>
      <c r="AA101" s="204"/>
      <c r="AB101" s="204"/>
      <c r="AC101" s="204"/>
      <c r="AD101" s="204"/>
      <c r="AE101" s="204"/>
      <c r="AF101" s="9">
        <v>2.6426785701797129</v>
      </c>
      <c r="AG101" s="9">
        <v>336</v>
      </c>
      <c r="AH101" s="9">
        <v>0.42937035783399208</v>
      </c>
      <c r="AI101" s="9">
        <v>110</v>
      </c>
      <c r="AJ101" s="9">
        <v>1.7486111111111111</v>
      </c>
      <c r="AK101" s="9" t="s">
        <v>248</v>
      </c>
      <c r="AL101" s="427">
        <v>0</v>
      </c>
      <c r="AM101" s="9"/>
      <c r="AN101" s="9"/>
      <c r="AO101" s="73">
        <v>108</v>
      </c>
      <c r="AP101" s="80">
        <v>0</v>
      </c>
      <c r="AQ101" s="80">
        <v>0</v>
      </c>
      <c r="AR101" s="224">
        <v>0</v>
      </c>
      <c r="AS101" s="224" t="s">
        <v>248</v>
      </c>
      <c r="AT101" s="11">
        <v>3848.9580000000001</v>
      </c>
      <c r="AU101" s="11">
        <v>0</v>
      </c>
      <c r="AV101" s="203">
        <v>0</v>
      </c>
      <c r="AW101" s="203">
        <v>0</v>
      </c>
      <c r="AX101" s="203" t="s">
        <v>248</v>
      </c>
      <c r="AY101" s="235" t="s">
        <v>248</v>
      </c>
      <c r="AZ101" s="138">
        <v>18616</v>
      </c>
      <c r="BA101" s="188" t="s">
        <v>248</v>
      </c>
      <c r="BB101" s="203" t="s">
        <v>248</v>
      </c>
      <c r="BC101" s="203" t="s">
        <v>248</v>
      </c>
      <c r="BD101" s="217" t="s">
        <v>61</v>
      </c>
      <c r="BE101" s="201" t="s">
        <v>62</v>
      </c>
      <c r="BF101" s="201" t="s">
        <v>63</v>
      </c>
      <c r="BG101" s="201" t="s">
        <v>196</v>
      </c>
      <c r="BH101" s="218" t="s">
        <v>514</v>
      </c>
      <c r="BI101" s="218" t="s">
        <v>68</v>
      </c>
      <c r="BJ101" s="370">
        <v>214</v>
      </c>
      <c r="BK101" s="370">
        <v>4</v>
      </c>
      <c r="BL101" s="219" t="s">
        <v>65</v>
      </c>
      <c r="BM101" s="52"/>
      <c r="BN101" s="218" t="s">
        <v>357</v>
      </c>
      <c r="BO101" s="217" t="s">
        <v>351</v>
      </c>
      <c r="BP101" s="201" t="s">
        <v>684</v>
      </c>
      <c r="BQ101" s="52" t="s">
        <v>716</v>
      </c>
    </row>
    <row r="102" spans="1:69" ht="15.75">
      <c r="A102" s="207" t="s">
        <v>37</v>
      </c>
      <c r="B102" s="208" t="s">
        <v>711</v>
      </c>
      <c r="C102" s="202" t="s">
        <v>35</v>
      </c>
      <c r="D102" s="210" t="s">
        <v>182</v>
      </c>
      <c r="E102" s="24" t="s">
        <v>493</v>
      </c>
      <c r="F102" s="86">
        <v>170</v>
      </c>
      <c r="G102" s="80">
        <v>0</v>
      </c>
      <c r="H102" s="204"/>
      <c r="I102" s="204"/>
      <c r="J102" s="204"/>
      <c r="K102" s="204"/>
      <c r="L102" s="80">
        <v>0</v>
      </c>
      <c r="M102" s="203"/>
      <c r="N102" s="52">
        <v>0</v>
      </c>
      <c r="O102" s="204"/>
      <c r="P102" s="204"/>
      <c r="Q102" s="11">
        <v>5.1758409765</v>
      </c>
      <c r="R102" s="204"/>
      <c r="S102" s="204"/>
      <c r="T102" s="53">
        <v>7.625</v>
      </c>
      <c r="U102" s="204"/>
      <c r="V102" s="204"/>
      <c r="W102" s="11">
        <v>5.0040233058823</v>
      </c>
      <c r="X102" s="204"/>
      <c r="Y102" s="204"/>
      <c r="Z102" s="53">
        <v>7.5625</v>
      </c>
      <c r="AA102" s="204"/>
      <c r="AB102" s="204"/>
      <c r="AC102" s="204"/>
      <c r="AD102" s="204"/>
      <c r="AE102" s="204"/>
      <c r="AF102" s="9">
        <v>3.6146132848394794</v>
      </c>
      <c r="AG102" s="9">
        <v>1191</v>
      </c>
      <c r="AH102" s="9">
        <v>0.44972731183531522</v>
      </c>
      <c r="AI102" s="9">
        <v>33</v>
      </c>
      <c r="AJ102" s="9">
        <v>2.6525862068965518</v>
      </c>
      <c r="AK102" s="9" t="s">
        <v>248</v>
      </c>
      <c r="AL102" s="9">
        <v>166</v>
      </c>
      <c r="AM102" s="9">
        <v>3.6233562960605203</v>
      </c>
      <c r="AN102" s="9">
        <v>3.6614145658263304</v>
      </c>
      <c r="AO102" s="73">
        <v>334</v>
      </c>
      <c r="AP102" s="80">
        <v>2</v>
      </c>
      <c r="AQ102" s="80">
        <v>4</v>
      </c>
      <c r="AR102" s="224">
        <v>0</v>
      </c>
      <c r="AS102" s="224" t="s">
        <v>248</v>
      </c>
      <c r="AT102" s="11">
        <v>12830.764999999999</v>
      </c>
      <c r="AU102" s="11">
        <v>217.89</v>
      </c>
      <c r="AV102" s="203">
        <v>0</v>
      </c>
      <c r="AW102" s="203">
        <v>0</v>
      </c>
      <c r="AX102" s="203" t="s">
        <v>248</v>
      </c>
      <c r="AY102" s="235" t="s">
        <v>248</v>
      </c>
      <c r="AZ102" s="138">
        <v>98460</v>
      </c>
      <c r="BA102" s="188" t="s">
        <v>248</v>
      </c>
      <c r="BB102" s="203" t="s">
        <v>248</v>
      </c>
      <c r="BC102" s="203" t="s">
        <v>248</v>
      </c>
      <c r="BD102" s="217" t="s">
        <v>61</v>
      </c>
      <c r="BE102" s="201" t="s">
        <v>62</v>
      </c>
      <c r="BF102" s="201" t="s">
        <v>63</v>
      </c>
      <c r="BG102" s="201" t="s">
        <v>196</v>
      </c>
      <c r="BH102" s="456" t="s">
        <v>512</v>
      </c>
      <c r="BI102" s="218" t="s">
        <v>64</v>
      </c>
      <c r="BJ102" s="370">
        <v>214</v>
      </c>
      <c r="BK102" s="370">
        <v>1</v>
      </c>
      <c r="BL102" s="219" t="s">
        <v>65</v>
      </c>
      <c r="BM102" s="52"/>
      <c r="BN102" s="218" t="s">
        <v>357</v>
      </c>
      <c r="BO102" s="217" t="s">
        <v>352</v>
      </c>
      <c r="BP102" s="201" t="s">
        <v>703</v>
      </c>
      <c r="BQ102" s="52" t="s">
        <v>718</v>
      </c>
    </row>
    <row r="103" spans="1:69" ht="15.75">
      <c r="A103" s="207" t="s">
        <v>37</v>
      </c>
      <c r="B103" s="208" t="s">
        <v>711</v>
      </c>
      <c r="C103" s="202" t="s">
        <v>35</v>
      </c>
      <c r="D103" s="210" t="s">
        <v>182</v>
      </c>
      <c r="E103" s="24" t="s">
        <v>493</v>
      </c>
      <c r="F103" s="86">
        <v>169</v>
      </c>
      <c r="G103" s="80">
        <v>5</v>
      </c>
      <c r="H103" s="204"/>
      <c r="I103" s="204"/>
      <c r="J103" s="204"/>
      <c r="K103" s="204"/>
      <c r="L103" s="80">
        <v>0</v>
      </c>
      <c r="M103" s="203"/>
      <c r="N103" s="52">
        <v>0</v>
      </c>
      <c r="O103" s="204"/>
      <c r="P103" s="204"/>
      <c r="Q103" s="11">
        <v>5.4879998414999998</v>
      </c>
      <c r="R103" s="204"/>
      <c r="S103" s="204"/>
      <c r="T103" s="53">
        <v>10.449999999999996</v>
      </c>
      <c r="U103" s="204"/>
      <c r="V103" s="204"/>
      <c r="W103" s="11">
        <v>5.3297864268291999</v>
      </c>
      <c r="X103" s="204"/>
      <c r="Y103" s="204"/>
      <c r="Z103" s="53">
        <v>10.449999999999996</v>
      </c>
      <c r="AA103" s="204"/>
      <c r="AB103" s="204"/>
      <c r="AC103" s="204"/>
      <c r="AD103" s="204"/>
      <c r="AE103" s="204"/>
      <c r="AF103" s="9">
        <v>3.4983449659281081</v>
      </c>
      <c r="AG103" s="9">
        <v>1148</v>
      </c>
      <c r="AH103" s="9">
        <v>0.52092232602103605</v>
      </c>
      <c r="AI103" s="9">
        <v>52</v>
      </c>
      <c r="AJ103" s="9">
        <v>2.5195652173913046</v>
      </c>
      <c r="AK103" s="9" t="s">
        <v>248</v>
      </c>
      <c r="AL103" s="9">
        <v>163</v>
      </c>
      <c r="AM103" s="9">
        <v>3.5012182476852782</v>
      </c>
      <c r="AN103" s="9">
        <v>3.5991379310344827</v>
      </c>
      <c r="AO103" s="73">
        <v>327</v>
      </c>
      <c r="AP103" s="80">
        <v>0</v>
      </c>
      <c r="AQ103" s="80">
        <v>1</v>
      </c>
      <c r="AR103" s="224">
        <v>0</v>
      </c>
      <c r="AS103" s="224" t="s">
        <v>248</v>
      </c>
      <c r="AT103" s="11">
        <v>12607.758</v>
      </c>
      <c r="AU103" s="11">
        <v>0</v>
      </c>
      <c r="AV103" s="203">
        <v>0</v>
      </c>
      <c r="AW103" s="203">
        <v>0</v>
      </c>
      <c r="AX103" s="203" t="s">
        <v>248</v>
      </c>
      <c r="AY103" s="235" t="s">
        <v>248</v>
      </c>
      <c r="AZ103" s="138">
        <v>98460</v>
      </c>
      <c r="BA103" s="188" t="s">
        <v>248</v>
      </c>
      <c r="BB103" s="203" t="s">
        <v>248</v>
      </c>
      <c r="BC103" s="203" t="s">
        <v>248</v>
      </c>
      <c r="BD103" s="217" t="s">
        <v>61</v>
      </c>
      <c r="BE103" s="201" t="s">
        <v>62</v>
      </c>
      <c r="BF103" s="201" t="s">
        <v>63</v>
      </c>
      <c r="BG103" s="201" t="s">
        <v>196</v>
      </c>
      <c r="BH103" s="456" t="s">
        <v>512</v>
      </c>
      <c r="BI103" s="218" t="s">
        <v>66</v>
      </c>
      <c r="BJ103" s="370">
        <v>214</v>
      </c>
      <c r="BK103" s="370">
        <v>7</v>
      </c>
      <c r="BL103" s="219" t="s">
        <v>65</v>
      </c>
      <c r="BM103" s="52"/>
      <c r="BN103" s="218" t="s">
        <v>357</v>
      </c>
      <c r="BO103" s="217" t="s">
        <v>352</v>
      </c>
      <c r="BP103" s="201" t="s">
        <v>703</v>
      </c>
      <c r="BQ103" s="52" t="s">
        <v>718</v>
      </c>
    </row>
    <row r="104" spans="1:69" ht="15.75">
      <c r="A104" s="207" t="s">
        <v>37</v>
      </c>
      <c r="B104" s="208" t="s">
        <v>711</v>
      </c>
      <c r="C104" s="202" t="s">
        <v>35</v>
      </c>
      <c r="D104" s="210" t="s">
        <v>182</v>
      </c>
      <c r="E104" s="24" t="s">
        <v>493</v>
      </c>
      <c r="F104" s="420">
        <v>170</v>
      </c>
      <c r="G104" s="421">
        <v>14</v>
      </c>
      <c r="H104" s="422"/>
      <c r="I104" s="422"/>
      <c r="J104" s="422"/>
      <c r="K104" s="422"/>
      <c r="L104" s="421">
        <v>0</v>
      </c>
      <c r="M104" s="423"/>
      <c r="N104" s="424">
        <v>1</v>
      </c>
      <c r="O104" s="422"/>
      <c r="P104" s="422"/>
      <c r="Q104" s="425">
        <v>6.0761600191999996</v>
      </c>
      <c r="R104" s="422"/>
      <c r="S104" s="422"/>
      <c r="T104" s="426">
        <v>11.049999999999997</v>
      </c>
      <c r="U104" s="422"/>
      <c r="V104" s="422"/>
      <c r="W104" s="425">
        <v>6.1981344294870997</v>
      </c>
      <c r="X104" s="422"/>
      <c r="Y104" s="422"/>
      <c r="Z104" s="426">
        <v>11.533333333333331</v>
      </c>
      <c r="AA104" s="422"/>
      <c r="AB104" s="422"/>
      <c r="AC104" s="422"/>
      <c r="AD104" s="422"/>
      <c r="AE104" s="422"/>
      <c r="AF104" s="427">
        <v>3.6524692932032212</v>
      </c>
      <c r="AG104" s="427">
        <v>1092</v>
      </c>
      <c r="AH104" s="427">
        <v>0.44980029792634107</v>
      </c>
      <c r="AI104" s="427">
        <v>37</v>
      </c>
      <c r="AJ104" s="427">
        <v>2.6419354838709679</v>
      </c>
      <c r="AK104" s="427" t="s">
        <v>248</v>
      </c>
      <c r="AL104" s="427">
        <v>153</v>
      </c>
      <c r="AM104" s="427">
        <v>3.6622180599243115</v>
      </c>
      <c r="AN104" s="427">
        <v>3.7026566757493189</v>
      </c>
      <c r="AO104" s="428">
        <v>309</v>
      </c>
      <c r="AP104" s="421">
        <v>1</v>
      </c>
      <c r="AQ104" s="421">
        <v>2</v>
      </c>
      <c r="AR104" s="429">
        <v>0</v>
      </c>
      <c r="AS104" s="429" t="s">
        <v>248</v>
      </c>
      <c r="AT104" s="425">
        <v>12021.927</v>
      </c>
      <c r="AU104" s="425">
        <v>90.537000000000006</v>
      </c>
      <c r="AV104" s="203">
        <v>0</v>
      </c>
      <c r="AW104" s="203">
        <v>0</v>
      </c>
      <c r="AX104" s="203" t="s">
        <v>248</v>
      </c>
      <c r="AY104" s="235" t="s">
        <v>248</v>
      </c>
      <c r="AZ104" s="138">
        <v>98460</v>
      </c>
      <c r="BA104" s="188" t="s">
        <v>248</v>
      </c>
      <c r="BB104" s="203" t="s">
        <v>248</v>
      </c>
      <c r="BC104" s="203" t="s">
        <v>248</v>
      </c>
      <c r="BD104" s="217" t="s">
        <v>61</v>
      </c>
      <c r="BE104" s="201" t="s">
        <v>62</v>
      </c>
      <c r="BF104" s="201" t="s">
        <v>63</v>
      </c>
      <c r="BG104" s="201" t="s">
        <v>196</v>
      </c>
      <c r="BH104" s="455" t="s">
        <v>512</v>
      </c>
      <c r="BI104" s="218" t="s">
        <v>67</v>
      </c>
      <c r="BJ104" s="370">
        <v>214</v>
      </c>
      <c r="BK104" s="370">
        <v>3</v>
      </c>
      <c r="BL104" s="219" t="s">
        <v>65</v>
      </c>
      <c r="BM104" s="52"/>
      <c r="BN104" s="218" t="s">
        <v>357</v>
      </c>
      <c r="BO104" s="217" t="s">
        <v>352</v>
      </c>
      <c r="BP104" s="201" t="s">
        <v>703</v>
      </c>
      <c r="BQ104" s="52" t="s">
        <v>718</v>
      </c>
    </row>
    <row r="105" spans="1:69" ht="15.75">
      <c r="A105" s="207" t="s">
        <v>37</v>
      </c>
      <c r="B105" s="208" t="s">
        <v>711</v>
      </c>
      <c r="C105" s="202" t="s">
        <v>35</v>
      </c>
      <c r="D105" s="210" t="s">
        <v>182</v>
      </c>
      <c r="E105" s="24" t="s">
        <v>493</v>
      </c>
      <c r="F105" s="86">
        <v>168</v>
      </c>
      <c r="G105" s="80">
        <v>7</v>
      </c>
      <c r="H105" s="204"/>
      <c r="I105" s="204"/>
      <c r="J105" s="204"/>
      <c r="K105" s="204"/>
      <c r="L105" s="80">
        <v>1</v>
      </c>
      <c r="M105" s="203"/>
      <c r="N105" s="52">
        <v>0</v>
      </c>
      <c r="O105" s="204"/>
      <c r="P105" s="204"/>
      <c r="Q105" s="11">
        <v>6.4015248813000003</v>
      </c>
      <c r="R105" s="204"/>
      <c r="S105" s="204"/>
      <c r="T105" s="53">
        <v>11.5</v>
      </c>
      <c r="U105" s="204"/>
      <c r="V105" s="204"/>
      <c r="W105" s="11">
        <v>6.3400498437500001</v>
      </c>
      <c r="X105" s="204"/>
      <c r="Y105" s="204"/>
      <c r="Z105" s="53">
        <v>11.5</v>
      </c>
      <c r="AA105" s="204"/>
      <c r="AB105" s="204"/>
      <c r="AC105" s="204"/>
      <c r="AD105" s="204"/>
      <c r="AE105" s="204"/>
      <c r="AF105" s="9">
        <v>2.7766975879890361</v>
      </c>
      <c r="AG105" s="9">
        <v>1120</v>
      </c>
      <c r="AH105" s="9">
        <v>0.39989147002058612</v>
      </c>
      <c r="AI105" s="9">
        <v>244</v>
      </c>
      <c r="AJ105" s="9">
        <v>2.0252525252525251</v>
      </c>
      <c r="AK105" s="9" t="s">
        <v>248</v>
      </c>
      <c r="AL105" s="9">
        <v>0</v>
      </c>
      <c r="AM105" s="9"/>
      <c r="AN105" s="9"/>
      <c r="AO105" s="73">
        <v>299</v>
      </c>
      <c r="AP105" s="80">
        <v>3</v>
      </c>
      <c r="AQ105" s="80">
        <v>20</v>
      </c>
      <c r="AR105" s="224">
        <v>0</v>
      </c>
      <c r="AS105" s="224" t="s">
        <v>248</v>
      </c>
      <c r="AT105" s="11">
        <v>11988.005999999999</v>
      </c>
      <c r="AU105" s="11">
        <v>478.149</v>
      </c>
      <c r="AV105" s="203">
        <v>0</v>
      </c>
      <c r="AW105" s="203">
        <v>0</v>
      </c>
      <c r="AX105" s="203" t="s">
        <v>248</v>
      </c>
      <c r="AY105" s="235" t="s">
        <v>248</v>
      </c>
      <c r="AZ105" s="138">
        <v>98460</v>
      </c>
      <c r="BA105" s="188" t="s">
        <v>248</v>
      </c>
      <c r="BB105" s="203" t="s">
        <v>248</v>
      </c>
      <c r="BC105" s="203" t="s">
        <v>248</v>
      </c>
      <c r="BD105" s="217" t="s">
        <v>61</v>
      </c>
      <c r="BE105" s="201" t="s">
        <v>62</v>
      </c>
      <c r="BF105" s="201" t="s">
        <v>63</v>
      </c>
      <c r="BG105" s="201" t="s">
        <v>196</v>
      </c>
      <c r="BH105" s="456" t="s">
        <v>512</v>
      </c>
      <c r="BI105" s="218" t="s">
        <v>68</v>
      </c>
      <c r="BJ105" s="370">
        <v>214</v>
      </c>
      <c r="BK105" s="370">
        <v>4</v>
      </c>
      <c r="BL105" s="219" t="s">
        <v>65</v>
      </c>
      <c r="BM105" s="52"/>
      <c r="BN105" s="218" t="s">
        <v>357</v>
      </c>
      <c r="BO105" s="217" t="s">
        <v>352</v>
      </c>
      <c r="BP105" s="201" t="s">
        <v>703</v>
      </c>
      <c r="BQ105" s="52" t="s">
        <v>718</v>
      </c>
    </row>
    <row r="106" spans="1:69" ht="15.75">
      <c r="A106" s="207" t="s">
        <v>37</v>
      </c>
      <c r="B106" s="208" t="s">
        <v>711</v>
      </c>
      <c r="C106" s="202" t="s">
        <v>35</v>
      </c>
      <c r="D106" s="210" t="s">
        <v>182</v>
      </c>
      <c r="E106" s="24" t="s">
        <v>359</v>
      </c>
      <c r="F106" s="86">
        <v>40</v>
      </c>
      <c r="G106" s="80">
        <v>0</v>
      </c>
      <c r="H106" s="204"/>
      <c r="I106" s="204"/>
      <c r="J106" s="204"/>
      <c r="K106" s="204"/>
      <c r="L106" s="80">
        <v>0</v>
      </c>
      <c r="M106" s="203"/>
      <c r="N106" s="52">
        <v>0</v>
      </c>
      <c r="O106" s="204"/>
      <c r="P106" s="204"/>
      <c r="Q106" s="11">
        <v>5.3830747499999996</v>
      </c>
      <c r="R106" s="204"/>
      <c r="S106" s="204"/>
      <c r="T106" s="53">
        <v>9</v>
      </c>
      <c r="U106" s="204"/>
      <c r="V106" s="204"/>
      <c r="W106" s="11">
        <v>5.1332997499999999</v>
      </c>
      <c r="X106" s="204"/>
      <c r="Y106" s="204"/>
      <c r="Z106" s="53">
        <v>9</v>
      </c>
      <c r="AA106" s="204"/>
      <c r="AB106" s="204"/>
      <c r="AC106" s="204"/>
      <c r="AD106" s="204"/>
      <c r="AE106" s="204"/>
      <c r="AF106" s="9">
        <v>3.6563910030780877</v>
      </c>
      <c r="AG106" s="9">
        <v>266</v>
      </c>
      <c r="AH106" s="9">
        <v>0.59348744093697825</v>
      </c>
      <c r="AI106" s="9">
        <v>6</v>
      </c>
      <c r="AJ106" s="9">
        <v>2.2142857142857144</v>
      </c>
      <c r="AK106" s="9" t="s">
        <v>248</v>
      </c>
      <c r="AL106" s="9">
        <v>38</v>
      </c>
      <c r="AM106" s="9">
        <v>3.6563910030780877</v>
      </c>
      <c r="AN106" s="9">
        <v>3.68944099378882</v>
      </c>
      <c r="AO106" s="73">
        <v>77</v>
      </c>
      <c r="AP106" s="80">
        <v>1</v>
      </c>
      <c r="AQ106" s="80">
        <v>2</v>
      </c>
      <c r="AR106" s="224">
        <v>0</v>
      </c>
      <c r="AS106" s="224" t="s">
        <v>248</v>
      </c>
      <c r="AT106" s="11">
        <v>2789.9340000000002</v>
      </c>
      <c r="AU106" s="11">
        <v>61.755000000000003</v>
      </c>
      <c r="AV106" s="203">
        <v>0</v>
      </c>
      <c r="AW106" s="203">
        <v>0</v>
      </c>
      <c r="AX106" s="203" t="s">
        <v>248</v>
      </c>
      <c r="AY106" s="235" t="s">
        <v>248</v>
      </c>
      <c r="AZ106" s="138">
        <v>32580</v>
      </c>
      <c r="BA106" s="384" t="s">
        <v>248</v>
      </c>
      <c r="BB106" s="203" t="s">
        <v>248</v>
      </c>
      <c r="BC106" s="203" t="s">
        <v>248</v>
      </c>
      <c r="BD106" s="217" t="s">
        <v>61</v>
      </c>
      <c r="BE106" s="201" t="s">
        <v>62</v>
      </c>
      <c r="BF106" s="201" t="s">
        <v>63</v>
      </c>
      <c r="BG106" s="201" t="s">
        <v>196</v>
      </c>
      <c r="BH106" s="456" t="s">
        <v>513</v>
      </c>
      <c r="BI106" s="218" t="s">
        <v>64</v>
      </c>
      <c r="BJ106" s="370">
        <v>214</v>
      </c>
      <c r="BK106" s="370">
        <v>1</v>
      </c>
      <c r="BL106" s="219" t="s">
        <v>65</v>
      </c>
      <c r="BM106" s="52"/>
      <c r="BN106" s="218" t="s">
        <v>357</v>
      </c>
      <c r="BO106" s="217" t="s">
        <v>54</v>
      </c>
      <c r="BP106" s="201" t="s">
        <v>699</v>
      </c>
      <c r="BQ106" s="52" t="s">
        <v>715</v>
      </c>
    </row>
    <row r="107" spans="1:69" ht="15.75">
      <c r="A107" s="207" t="s">
        <v>37</v>
      </c>
      <c r="B107" s="208" t="s">
        <v>711</v>
      </c>
      <c r="C107" s="202" t="s">
        <v>35</v>
      </c>
      <c r="D107" s="210" t="s">
        <v>182</v>
      </c>
      <c r="E107" s="24" t="s">
        <v>359</v>
      </c>
      <c r="F107" s="86">
        <v>39</v>
      </c>
      <c r="G107" s="80">
        <v>1</v>
      </c>
      <c r="H107" s="204"/>
      <c r="I107" s="204"/>
      <c r="J107" s="204"/>
      <c r="K107" s="204"/>
      <c r="L107" s="80">
        <v>0</v>
      </c>
      <c r="M107" s="203"/>
      <c r="N107" s="52">
        <v>0</v>
      </c>
      <c r="O107" s="204"/>
      <c r="P107" s="204"/>
      <c r="Q107" s="11">
        <v>5.9177891578999997</v>
      </c>
      <c r="R107" s="204"/>
      <c r="S107" s="204"/>
      <c r="T107" s="53">
        <v>7.0500000000000007</v>
      </c>
      <c r="U107" s="204"/>
      <c r="V107" s="204"/>
      <c r="W107" s="11">
        <v>4.7638417894735996</v>
      </c>
      <c r="X107" s="204"/>
      <c r="Y107" s="204"/>
      <c r="Z107" s="53">
        <v>7.0500000000000007</v>
      </c>
      <c r="AA107" s="204"/>
      <c r="AB107" s="204"/>
      <c r="AC107" s="204"/>
      <c r="AD107" s="204"/>
      <c r="AE107" s="204"/>
      <c r="AF107" s="9">
        <v>3.3904135459347771</v>
      </c>
      <c r="AG107" s="9">
        <v>264</v>
      </c>
      <c r="AH107" s="9">
        <v>0.54193526360103583</v>
      </c>
      <c r="AI107" s="9">
        <v>18</v>
      </c>
      <c r="AJ107" s="9">
        <v>2.34</v>
      </c>
      <c r="AK107" s="9" t="s">
        <v>248</v>
      </c>
      <c r="AL107" s="9">
        <v>38</v>
      </c>
      <c r="AM107" s="9">
        <v>3.3904135459347771</v>
      </c>
      <c r="AN107" s="9">
        <v>3.493150684931507</v>
      </c>
      <c r="AO107" s="73">
        <v>76</v>
      </c>
      <c r="AP107" s="80">
        <v>0</v>
      </c>
      <c r="AQ107" s="80">
        <v>0</v>
      </c>
      <c r="AR107" s="224">
        <v>0</v>
      </c>
      <c r="AS107" s="224" t="s">
        <v>248</v>
      </c>
      <c r="AT107" s="11">
        <v>2688.1579999999999</v>
      </c>
      <c r="AU107" s="11">
        <v>0</v>
      </c>
      <c r="AV107" s="203">
        <v>0</v>
      </c>
      <c r="AW107" s="203">
        <v>0</v>
      </c>
      <c r="AX107" s="203" t="s">
        <v>248</v>
      </c>
      <c r="AY107" s="235" t="s">
        <v>248</v>
      </c>
      <c r="AZ107" s="138">
        <v>32580</v>
      </c>
      <c r="BA107" s="188" t="s">
        <v>248</v>
      </c>
      <c r="BB107" s="203" t="s">
        <v>248</v>
      </c>
      <c r="BC107" s="203" t="s">
        <v>248</v>
      </c>
      <c r="BD107" s="217" t="s">
        <v>61</v>
      </c>
      <c r="BE107" s="201" t="s">
        <v>62</v>
      </c>
      <c r="BF107" s="201" t="s">
        <v>63</v>
      </c>
      <c r="BG107" s="201" t="s">
        <v>196</v>
      </c>
      <c r="BH107" s="456" t="s">
        <v>513</v>
      </c>
      <c r="BI107" s="218" t="s">
        <v>66</v>
      </c>
      <c r="BJ107" s="370">
        <v>214</v>
      </c>
      <c r="BK107" s="370">
        <v>7</v>
      </c>
      <c r="BL107" s="219" t="s">
        <v>65</v>
      </c>
      <c r="BM107" s="52"/>
      <c r="BN107" s="218" t="s">
        <v>357</v>
      </c>
      <c r="BO107" s="217" t="s">
        <v>54</v>
      </c>
      <c r="BP107" s="201" t="s">
        <v>699</v>
      </c>
      <c r="BQ107" s="52" t="s">
        <v>715</v>
      </c>
    </row>
    <row r="108" spans="1:69" ht="15.75">
      <c r="A108" s="207" t="s">
        <v>37</v>
      </c>
      <c r="B108" s="208" t="s">
        <v>711</v>
      </c>
      <c r="C108" s="202" t="s">
        <v>35</v>
      </c>
      <c r="D108" s="210" t="s">
        <v>182</v>
      </c>
      <c r="E108" s="24" t="s">
        <v>359</v>
      </c>
      <c r="F108" s="86">
        <v>40</v>
      </c>
      <c r="G108" s="80">
        <v>1</v>
      </c>
      <c r="H108" s="204"/>
      <c r="I108" s="204"/>
      <c r="J108" s="204"/>
      <c r="K108" s="204"/>
      <c r="L108" s="80">
        <v>0</v>
      </c>
      <c r="M108" s="203"/>
      <c r="N108" s="52">
        <v>0</v>
      </c>
      <c r="O108" s="204"/>
      <c r="P108" s="204"/>
      <c r="Q108" s="11">
        <v>5.2974354871999996</v>
      </c>
      <c r="R108" s="204"/>
      <c r="S108" s="204"/>
      <c r="T108" s="53">
        <v>7.7624999999999993</v>
      </c>
      <c r="U108" s="204"/>
      <c r="V108" s="204"/>
      <c r="W108" s="11">
        <v>5.3837434615384003</v>
      </c>
      <c r="X108" s="204"/>
      <c r="Y108" s="204"/>
      <c r="Z108" s="53">
        <v>7.7624999999999993</v>
      </c>
      <c r="AA108" s="204"/>
      <c r="AB108" s="204"/>
      <c r="AC108" s="204"/>
      <c r="AD108" s="204"/>
      <c r="AE108" s="204"/>
      <c r="AF108" s="9">
        <v>3.616514050334656</v>
      </c>
      <c r="AG108" s="9">
        <v>272</v>
      </c>
      <c r="AH108" s="9">
        <v>0.4919273160367067</v>
      </c>
      <c r="AI108" s="9">
        <v>11</v>
      </c>
      <c r="AJ108" s="9">
        <v>2.6181818181818182</v>
      </c>
      <c r="AK108" s="9" t="s">
        <v>248</v>
      </c>
      <c r="AL108" s="9">
        <v>39</v>
      </c>
      <c r="AM108" s="9">
        <v>3.616514050334656</v>
      </c>
      <c r="AN108" s="9">
        <v>3.6870748299319729</v>
      </c>
      <c r="AO108" s="73">
        <v>78</v>
      </c>
      <c r="AP108" s="80">
        <v>0</v>
      </c>
      <c r="AQ108" s="80">
        <v>0</v>
      </c>
      <c r="AR108" s="224">
        <v>0</v>
      </c>
      <c r="AS108" s="224" t="s">
        <v>248</v>
      </c>
      <c r="AT108" s="11">
        <v>2770.44</v>
      </c>
      <c r="AU108" s="11">
        <v>0</v>
      </c>
      <c r="AV108" s="203">
        <v>0</v>
      </c>
      <c r="AW108" s="203">
        <v>0</v>
      </c>
      <c r="AX108" s="203" t="s">
        <v>248</v>
      </c>
      <c r="AY108" s="235" t="s">
        <v>248</v>
      </c>
      <c r="AZ108" s="138">
        <v>32580</v>
      </c>
      <c r="BA108" s="188" t="s">
        <v>248</v>
      </c>
      <c r="BB108" s="203" t="s">
        <v>248</v>
      </c>
      <c r="BC108" s="203" t="s">
        <v>248</v>
      </c>
      <c r="BD108" s="217" t="s">
        <v>61</v>
      </c>
      <c r="BE108" s="201" t="s">
        <v>62</v>
      </c>
      <c r="BF108" s="201" t="s">
        <v>63</v>
      </c>
      <c r="BG108" s="201" t="s">
        <v>196</v>
      </c>
      <c r="BH108" s="456" t="s">
        <v>513</v>
      </c>
      <c r="BI108" s="218" t="s">
        <v>67</v>
      </c>
      <c r="BJ108" s="370">
        <v>214</v>
      </c>
      <c r="BK108" s="370">
        <v>3</v>
      </c>
      <c r="BL108" s="219" t="s">
        <v>65</v>
      </c>
      <c r="BM108" s="52"/>
      <c r="BN108" s="218" t="s">
        <v>357</v>
      </c>
      <c r="BO108" s="217" t="s">
        <v>54</v>
      </c>
      <c r="BP108" s="201" t="s">
        <v>699</v>
      </c>
      <c r="BQ108" s="52" t="s">
        <v>715</v>
      </c>
    </row>
    <row r="109" spans="1:69" ht="15.75">
      <c r="A109" s="207" t="s">
        <v>37</v>
      </c>
      <c r="B109" s="208" t="s">
        <v>711</v>
      </c>
      <c r="C109" s="202" t="s">
        <v>35</v>
      </c>
      <c r="D109" s="210" t="s">
        <v>182</v>
      </c>
      <c r="E109" s="24" t="s">
        <v>359</v>
      </c>
      <c r="F109" s="86">
        <v>39</v>
      </c>
      <c r="G109" s="80">
        <v>0</v>
      </c>
      <c r="H109" s="204"/>
      <c r="I109" s="204"/>
      <c r="J109" s="204"/>
      <c r="K109" s="204"/>
      <c r="L109" s="80">
        <v>0</v>
      </c>
      <c r="M109" s="203"/>
      <c r="N109" s="52">
        <v>0</v>
      </c>
      <c r="O109" s="204"/>
      <c r="P109" s="204"/>
      <c r="Q109" s="11">
        <v>5.6559484615000004</v>
      </c>
      <c r="R109" s="204"/>
      <c r="S109" s="204"/>
      <c r="T109" s="53">
        <v>8.5249999999999986</v>
      </c>
      <c r="U109" s="204"/>
      <c r="V109" s="204"/>
      <c r="W109" s="11">
        <v>5.6338715128204999</v>
      </c>
      <c r="X109" s="204"/>
      <c r="Y109" s="204"/>
      <c r="Z109" s="53">
        <v>8.0249999999999986</v>
      </c>
      <c r="AA109" s="204"/>
      <c r="AB109" s="204"/>
      <c r="AC109" s="204"/>
      <c r="AD109" s="204"/>
      <c r="AE109" s="204"/>
      <c r="AF109" s="9">
        <v>2.7462781959010245</v>
      </c>
      <c r="AG109" s="9">
        <v>266</v>
      </c>
      <c r="AH109" s="9">
        <v>0.4459591369405142</v>
      </c>
      <c r="AI109" s="9">
        <v>72</v>
      </c>
      <c r="AJ109" s="9">
        <v>1.9160714285714286</v>
      </c>
      <c r="AK109" s="9" t="s">
        <v>248</v>
      </c>
      <c r="AL109" s="427">
        <v>0</v>
      </c>
      <c r="AM109" s="9"/>
      <c r="AN109" s="9"/>
      <c r="AO109" s="73">
        <v>78</v>
      </c>
      <c r="AP109" s="80">
        <v>0</v>
      </c>
      <c r="AQ109" s="80">
        <v>0</v>
      </c>
      <c r="AR109" s="224">
        <v>0</v>
      </c>
      <c r="AS109" s="224" t="s">
        <v>248</v>
      </c>
      <c r="AT109" s="11">
        <v>2780.4459999999999</v>
      </c>
      <c r="AU109" s="11">
        <v>0</v>
      </c>
      <c r="AV109" s="203">
        <v>0</v>
      </c>
      <c r="AW109" s="203">
        <v>0</v>
      </c>
      <c r="AX109" s="203" t="s">
        <v>248</v>
      </c>
      <c r="AY109" s="235" t="s">
        <v>248</v>
      </c>
      <c r="AZ109" s="138">
        <v>32580</v>
      </c>
      <c r="BA109" s="188" t="s">
        <v>248</v>
      </c>
      <c r="BB109" s="203" t="s">
        <v>248</v>
      </c>
      <c r="BC109" s="203" t="s">
        <v>248</v>
      </c>
      <c r="BD109" s="217" t="s">
        <v>61</v>
      </c>
      <c r="BE109" s="201" t="s">
        <v>62</v>
      </c>
      <c r="BF109" s="201" t="s">
        <v>63</v>
      </c>
      <c r="BG109" s="201" t="s">
        <v>196</v>
      </c>
      <c r="BH109" s="456" t="s">
        <v>513</v>
      </c>
      <c r="BI109" s="218" t="s">
        <v>68</v>
      </c>
      <c r="BJ109" s="370">
        <v>214</v>
      </c>
      <c r="BK109" s="370">
        <v>4</v>
      </c>
      <c r="BL109" s="219" t="s">
        <v>65</v>
      </c>
      <c r="BM109" s="52"/>
      <c r="BN109" s="218" t="s">
        <v>357</v>
      </c>
      <c r="BO109" s="217" t="s">
        <v>54</v>
      </c>
      <c r="BP109" s="201" t="s">
        <v>699</v>
      </c>
      <c r="BQ109" s="52" t="s">
        <v>715</v>
      </c>
    </row>
    <row r="110" spans="1:69" ht="15.75">
      <c r="A110" s="207" t="s">
        <v>37</v>
      </c>
      <c r="B110" s="208" t="s">
        <v>711</v>
      </c>
      <c r="C110" s="202" t="s">
        <v>35</v>
      </c>
      <c r="D110" s="210" t="s">
        <v>182</v>
      </c>
      <c r="E110" s="24" t="s">
        <v>494</v>
      </c>
      <c r="F110" s="86">
        <v>112</v>
      </c>
      <c r="G110" s="80">
        <v>0</v>
      </c>
      <c r="H110" s="204"/>
      <c r="I110" s="204"/>
      <c r="J110" s="204"/>
      <c r="K110" s="204"/>
      <c r="L110" s="80">
        <v>0</v>
      </c>
      <c r="M110" s="203"/>
      <c r="N110" s="52">
        <v>0</v>
      </c>
      <c r="O110" s="204"/>
      <c r="P110" s="204"/>
      <c r="Q110" s="11">
        <v>5.0943635272999996</v>
      </c>
      <c r="R110" s="204"/>
      <c r="S110" s="204"/>
      <c r="T110" s="53">
        <v>6.8125</v>
      </c>
      <c r="U110" s="204"/>
      <c r="V110" s="204"/>
      <c r="W110" s="11">
        <v>4.8209270363636003</v>
      </c>
      <c r="X110" s="204"/>
      <c r="Y110" s="204"/>
      <c r="Z110" s="53">
        <v>6.8125</v>
      </c>
      <c r="AA110" s="204"/>
      <c r="AB110" s="204"/>
      <c r="AC110" s="204"/>
      <c r="AD110" s="204"/>
      <c r="AE110" s="204"/>
      <c r="AF110" s="9">
        <v>3.7253954314759801</v>
      </c>
      <c r="AG110" s="9">
        <v>784</v>
      </c>
      <c r="AH110" s="9">
        <v>0.38941022799934016</v>
      </c>
      <c r="AI110" s="9">
        <v>15</v>
      </c>
      <c r="AJ110" s="9">
        <v>2.8457142857142856</v>
      </c>
      <c r="AK110" s="9" t="s">
        <v>248</v>
      </c>
      <c r="AL110" s="9">
        <v>112</v>
      </c>
      <c r="AM110" s="9">
        <v>3.7253954314759801</v>
      </c>
      <c r="AN110" s="9">
        <v>3.7322097378277155</v>
      </c>
      <c r="AO110" s="73">
        <v>224</v>
      </c>
      <c r="AP110" s="80">
        <v>0</v>
      </c>
      <c r="AQ110" s="80">
        <v>0</v>
      </c>
      <c r="AR110" s="224">
        <v>0</v>
      </c>
      <c r="AS110" s="224" t="s">
        <v>248</v>
      </c>
      <c r="AT110" s="11">
        <v>4215.3969999999999</v>
      </c>
      <c r="AU110" s="11">
        <v>0</v>
      </c>
      <c r="AV110" s="203">
        <v>0</v>
      </c>
      <c r="AW110" s="203">
        <v>0</v>
      </c>
      <c r="AX110" s="203" t="s">
        <v>248</v>
      </c>
      <c r="AY110" s="235" t="s">
        <v>248</v>
      </c>
      <c r="AZ110" s="138">
        <v>41799</v>
      </c>
      <c r="BA110" s="188" t="s">
        <v>248</v>
      </c>
      <c r="BB110" s="203" t="s">
        <v>248</v>
      </c>
      <c r="BC110" s="203" t="s">
        <v>248</v>
      </c>
      <c r="BD110" s="217" t="s">
        <v>61</v>
      </c>
      <c r="BE110" s="201" t="s">
        <v>62</v>
      </c>
      <c r="BF110" s="201" t="s">
        <v>63</v>
      </c>
      <c r="BG110" s="201" t="s">
        <v>196</v>
      </c>
      <c r="BH110" s="218" t="s">
        <v>512</v>
      </c>
      <c r="BI110" s="218" t="s">
        <v>64</v>
      </c>
      <c r="BJ110" s="370">
        <v>214</v>
      </c>
      <c r="BK110" s="370">
        <v>1</v>
      </c>
      <c r="BL110" s="219" t="s">
        <v>65</v>
      </c>
      <c r="BM110" s="52"/>
      <c r="BN110" s="218" t="s">
        <v>357</v>
      </c>
      <c r="BO110" s="217" t="s">
        <v>352</v>
      </c>
      <c r="BP110" s="201" t="s">
        <v>703</v>
      </c>
      <c r="BQ110" s="52" t="s">
        <v>718</v>
      </c>
    </row>
    <row r="111" spans="1:69" ht="15.75">
      <c r="A111" s="207" t="s">
        <v>37</v>
      </c>
      <c r="B111" s="208" t="s">
        <v>711</v>
      </c>
      <c r="C111" s="202" t="s">
        <v>35</v>
      </c>
      <c r="D111" s="210" t="s">
        <v>182</v>
      </c>
      <c r="E111" s="24" t="s">
        <v>494</v>
      </c>
      <c r="F111" s="86">
        <v>109</v>
      </c>
      <c r="G111" s="80">
        <v>2</v>
      </c>
      <c r="H111" s="204"/>
      <c r="I111" s="204"/>
      <c r="J111" s="204"/>
      <c r="K111" s="204"/>
      <c r="L111" s="80">
        <v>0</v>
      </c>
      <c r="M111" s="203"/>
      <c r="N111" s="52">
        <v>0</v>
      </c>
      <c r="O111" s="204"/>
      <c r="P111" s="204"/>
      <c r="Q111" s="11">
        <v>6.5154227884999996</v>
      </c>
      <c r="R111" s="204"/>
      <c r="S111" s="204"/>
      <c r="T111" s="53">
        <v>12.85</v>
      </c>
      <c r="U111" s="204"/>
      <c r="V111" s="204"/>
      <c r="W111" s="11">
        <v>5.7004035769229997</v>
      </c>
      <c r="X111" s="204"/>
      <c r="Y111" s="204"/>
      <c r="Z111" s="53">
        <v>12.425000000000001</v>
      </c>
      <c r="AA111" s="204"/>
      <c r="AB111" s="204"/>
      <c r="AC111" s="204"/>
      <c r="AD111" s="204"/>
      <c r="AE111" s="204"/>
      <c r="AF111" s="9">
        <v>3.4729746479217773</v>
      </c>
      <c r="AG111" s="9">
        <v>747</v>
      </c>
      <c r="AH111" s="9">
        <v>0.5456856795633539</v>
      </c>
      <c r="AI111" s="9">
        <v>46</v>
      </c>
      <c r="AJ111" s="9">
        <v>2.3918750000000002</v>
      </c>
      <c r="AK111" s="9" t="s">
        <v>248</v>
      </c>
      <c r="AL111" s="9">
        <v>107</v>
      </c>
      <c r="AM111" s="9">
        <v>3.4729746479217773</v>
      </c>
      <c r="AN111" s="9">
        <v>3.5990028490028489</v>
      </c>
      <c r="AO111" s="73">
        <v>214</v>
      </c>
      <c r="AP111" s="80">
        <v>0</v>
      </c>
      <c r="AQ111" s="80">
        <v>0</v>
      </c>
      <c r="AR111" s="224">
        <v>0</v>
      </c>
      <c r="AS111" s="224" t="s">
        <v>248</v>
      </c>
      <c r="AT111" s="11">
        <v>3990.6060000000002</v>
      </c>
      <c r="AU111" s="11">
        <v>0</v>
      </c>
      <c r="AV111" s="203">
        <v>0</v>
      </c>
      <c r="AW111" s="203">
        <v>0</v>
      </c>
      <c r="AX111" s="203" t="s">
        <v>248</v>
      </c>
      <c r="AY111" s="235" t="s">
        <v>248</v>
      </c>
      <c r="AZ111" s="138">
        <v>41799</v>
      </c>
      <c r="BA111" s="188" t="s">
        <v>248</v>
      </c>
      <c r="BB111" s="203" t="s">
        <v>248</v>
      </c>
      <c r="BC111" s="203" t="s">
        <v>248</v>
      </c>
      <c r="BD111" s="217" t="s">
        <v>61</v>
      </c>
      <c r="BE111" s="201" t="s">
        <v>62</v>
      </c>
      <c r="BF111" s="201" t="s">
        <v>63</v>
      </c>
      <c r="BG111" s="201" t="s">
        <v>196</v>
      </c>
      <c r="BH111" s="218" t="s">
        <v>512</v>
      </c>
      <c r="BI111" s="218" t="s">
        <v>66</v>
      </c>
      <c r="BJ111" s="370">
        <v>214</v>
      </c>
      <c r="BK111" s="370">
        <v>7</v>
      </c>
      <c r="BL111" s="219" t="s">
        <v>65</v>
      </c>
      <c r="BM111" s="52"/>
      <c r="BN111" s="218" t="s">
        <v>357</v>
      </c>
      <c r="BO111" s="217" t="s">
        <v>352</v>
      </c>
      <c r="BP111" s="201" t="s">
        <v>703</v>
      </c>
      <c r="BQ111" s="52" t="s">
        <v>718</v>
      </c>
    </row>
    <row r="112" spans="1:69" ht="15.75">
      <c r="A112" s="207" t="s">
        <v>37</v>
      </c>
      <c r="B112" s="208" t="s">
        <v>711</v>
      </c>
      <c r="C112" s="202" t="s">
        <v>35</v>
      </c>
      <c r="D112" s="210" t="s">
        <v>182</v>
      </c>
      <c r="E112" s="24" t="s">
        <v>494</v>
      </c>
      <c r="F112" s="420">
        <v>112</v>
      </c>
      <c r="G112" s="421">
        <v>1</v>
      </c>
      <c r="H112" s="422"/>
      <c r="I112" s="422"/>
      <c r="J112" s="422"/>
      <c r="K112" s="422"/>
      <c r="L112" s="421">
        <v>1</v>
      </c>
      <c r="M112" s="423"/>
      <c r="N112" s="424">
        <v>0</v>
      </c>
      <c r="O112" s="422"/>
      <c r="P112" s="422"/>
      <c r="Q112" s="425">
        <v>5.8065471321000004</v>
      </c>
      <c r="R112" s="422"/>
      <c r="S112" s="422"/>
      <c r="T112" s="426">
        <v>8.3374999999999986</v>
      </c>
      <c r="U112" s="422"/>
      <c r="V112" s="422"/>
      <c r="W112" s="425">
        <v>5.9503016792452001</v>
      </c>
      <c r="X112" s="422"/>
      <c r="Y112" s="422"/>
      <c r="Z112" s="426">
        <v>8.1749999999999972</v>
      </c>
      <c r="AA112" s="422"/>
      <c r="AB112" s="422"/>
      <c r="AC112" s="422"/>
      <c r="AD112" s="422"/>
      <c r="AE112" s="422"/>
      <c r="AF112" s="427">
        <v>3.587337678129022</v>
      </c>
      <c r="AG112" s="427">
        <v>770</v>
      </c>
      <c r="AH112" s="427">
        <v>0.42877171784451856</v>
      </c>
      <c r="AI112" s="427">
        <v>21</v>
      </c>
      <c r="AJ112" s="427">
        <v>2.6785714285714284</v>
      </c>
      <c r="AK112" s="427" t="s">
        <v>248</v>
      </c>
      <c r="AL112" s="427">
        <v>108</v>
      </c>
      <c r="AM112" s="427">
        <v>3.6053042473301051</v>
      </c>
      <c r="AN112" s="427">
        <v>3.6513015184381779</v>
      </c>
      <c r="AO112" s="428">
        <v>220</v>
      </c>
      <c r="AP112" s="421">
        <v>1</v>
      </c>
      <c r="AQ112" s="421">
        <v>1</v>
      </c>
      <c r="AR112" s="429">
        <v>0</v>
      </c>
      <c r="AS112" s="429" t="s">
        <v>248</v>
      </c>
      <c r="AT112" s="425">
        <v>4018.0859999999998</v>
      </c>
      <c r="AU112" s="425">
        <v>127.47799999999999</v>
      </c>
      <c r="AV112" s="203">
        <v>0</v>
      </c>
      <c r="AW112" s="203">
        <v>0</v>
      </c>
      <c r="AX112" s="203" t="s">
        <v>248</v>
      </c>
      <c r="AY112" s="235" t="s">
        <v>248</v>
      </c>
      <c r="AZ112" s="138">
        <v>41799</v>
      </c>
      <c r="BA112" s="188" t="s">
        <v>248</v>
      </c>
      <c r="BB112" s="203" t="s">
        <v>248</v>
      </c>
      <c r="BC112" s="203" t="s">
        <v>248</v>
      </c>
      <c r="BD112" s="217" t="s">
        <v>61</v>
      </c>
      <c r="BE112" s="201" t="s">
        <v>62</v>
      </c>
      <c r="BF112" s="201" t="s">
        <v>63</v>
      </c>
      <c r="BG112" s="201" t="s">
        <v>196</v>
      </c>
      <c r="BH112" s="218" t="s">
        <v>512</v>
      </c>
      <c r="BI112" s="218" t="s">
        <v>67</v>
      </c>
      <c r="BJ112" s="370">
        <v>214</v>
      </c>
      <c r="BK112" s="370">
        <v>3</v>
      </c>
      <c r="BL112" s="219" t="s">
        <v>65</v>
      </c>
      <c r="BM112" s="52"/>
      <c r="BN112" s="218" t="s">
        <v>357</v>
      </c>
      <c r="BO112" s="217" t="s">
        <v>352</v>
      </c>
      <c r="BP112" s="201" t="s">
        <v>703</v>
      </c>
      <c r="BQ112" s="52" t="s">
        <v>718</v>
      </c>
    </row>
    <row r="113" spans="1:69" ht="15.75">
      <c r="A113" s="207" t="s">
        <v>37</v>
      </c>
      <c r="B113" s="208" t="s">
        <v>711</v>
      </c>
      <c r="C113" s="202" t="s">
        <v>35</v>
      </c>
      <c r="D113" s="210" t="s">
        <v>182</v>
      </c>
      <c r="E113" s="24" t="s">
        <v>494</v>
      </c>
      <c r="F113" s="86">
        <v>110</v>
      </c>
      <c r="G113" s="80">
        <v>1</v>
      </c>
      <c r="H113" s="204"/>
      <c r="I113" s="204"/>
      <c r="J113" s="204"/>
      <c r="K113" s="204"/>
      <c r="L113" s="80">
        <v>0</v>
      </c>
      <c r="M113" s="203"/>
      <c r="N113" s="52">
        <v>0</v>
      </c>
      <c r="O113" s="204"/>
      <c r="P113" s="204"/>
      <c r="Q113" s="11">
        <v>6.6945846038000001</v>
      </c>
      <c r="R113" s="204"/>
      <c r="S113" s="204"/>
      <c r="T113" s="53">
        <v>12.674999999999997</v>
      </c>
      <c r="U113" s="204"/>
      <c r="V113" s="204"/>
      <c r="W113" s="11">
        <v>6.6300752264150002</v>
      </c>
      <c r="X113" s="204"/>
      <c r="Y113" s="204"/>
      <c r="Z113" s="53">
        <v>12.337499999999999</v>
      </c>
      <c r="AA113" s="204"/>
      <c r="AB113" s="204"/>
      <c r="AC113" s="204"/>
      <c r="AD113" s="204"/>
      <c r="AE113" s="204"/>
      <c r="AF113" s="9">
        <v>2.743550628795703</v>
      </c>
      <c r="AG113" s="9">
        <v>763</v>
      </c>
      <c r="AH113" s="9">
        <v>0.41513436715663038</v>
      </c>
      <c r="AI113" s="9">
        <v>180</v>
      </c>
      <c r="AJ113" s="9">
        <v>1.9164285714285714</v>
      </c>
      <c r="AK113" s="9" t="s">
        <v>248</v>
      </c>
      <c r="AL113" s="9">
        <v>0</v>
      </c>
      <c r="AM113" s="9"/>
      <c r="AN113" s="9"/>
      <c r="AO113" s="73">
        <v>168</v>
      </c>
      <c r="AP113" s="80">
        <v>17</v>
      </c>
      <c r="AQ113" s="80">
        <v>33</v>
      </c>
      <c r="AR113" s="224">
        <v>0</v>
      </c>
      <c r="AS113" s="224" t="s">
        <v>248</v>
      </c>
      <c r="AT113" s="11">
        <v>3174.1469999999999</v>
      </c>
      <c r="AU113" s="11">
        <v>882.721</v>
      </c>
      <c r="AV113" s="203">
        <v>0</v>
      </c>
      <c r="AW113" s="203">
        <v>0</v>
      </c>
      <c r="AX113" s="203" t="s">
        <v>248</v>
      </c>
      <c r="AY113" s="235" t="s">
        <v>248</v>
      </c>
      <c r="AZ113" s="138">
        <v>41799</v>
      </c>
      <c r="BA113" s="188" t="s">
        <v>248</v>
      </c>
      <c r="BB113" s="203" t="s">
        <v>248</v>
      </c>
      <c r="BC113" s="203" t="s">
        <v>248</v>
      </c>
      <c r="BD113" s="217" t="s">
        <v>61</v>
      </c>
      <c r="BE113" s="201" t="s">
        <v>62</v>
      </c>
      <c r="BF113" s="201" t="s">
        <v>63</v>
      </c>
      <c r="BG113" s="201" t="s">
        <v>196</v>
      </c>
      <c r="BH113" s="218" t="s">
        <v>512</v>
      </c>
      <c r="BI113" s="218" t="s">
        <v>68</v>
      </c>
      <c r="BJ113" s="370">
        <v>214</v>
      </c>
      <c r="BK113" s="370">
        <v>4</v>
      </c>
      <c r="BL113" s="219" t="s">
        <v>65</v>
      </c>
      <c r="BM113" s="52"/>
      <c r="BN113" s="218" t="s">
        <v>357</v>
      </c>
      <c r="BO113" s="217" t="s">
        <v>352</v>
      </c>
      <c r="BP113" s="201" t="s">
        <v>703</v>
      </c>
      <c r="BQ113" s="52" t="s">
        <v>718</v>
      </c>
    </row>
    <row r="114" spans="1:69" ht="15.75">
      <c r="A114" s="207" t="s">
        <v>37</v>
      </c>
      <c r="B114" s="208" t="s">
        <v>711</v>
      </c>
      <c r="C114" s="202" t="s">
        <v>35</v>
      </c>
      <c r="D114" s="210" t="s">
        <v>182</v>
      </c>
      <c r="E114" s="24" t="s">
        <v>617</v>
      </c>
      <c r="F114" s="86">
        <v>94</v>
      </c>
      <c r="G114" s="80">
        <v>0</v>
      </c>
      <c r="H114" s="204"/>
      <c r="I114" s="204"/>
      <c r="J114" s="204"/>
      <c r="K114" s="204"/>
      <c r="L114" s="80">
        <v>0</v>
      </c>
      <c r="M114" s="203"/>
      <c r="N114" s="52">
        <v>2</v>
      </c>
      <c r="O114" s="204"/>
      <c r="P114" s="204"/>
      <c r="Q114" s="11">
        <v>4.5755955213000004</v>
      </c>
      <c r="R114" s="204"/>
      <c r="S114" s="204"/>
      <c r="T114" s="53">
        <v>8.6499999999999986</v>
      </c>
      <c r="U114" s="204"/>
      <c r="V114" s="204"/>
      <c r="W114" s="11">
        <v>4.4460527021276004</v>
      </c>
      <c r="X114" s="204"/>
      <c r="Y114" s="204"/>
      <c r="Z114" s="53">
        <v>8.6499999999999986</v>
      </c>
      <c r="AA114" s="204"/>
      <c r="AB114" s="204"/>
      <c r="AC114" s="204"/>
      <c r="AD114" s="204"/>
      <c r="AE114" s="204"/>
      <c r="AF114" s="9">
        <v>3.5462267180407268</v>
      </c>
      <c r="AG114" s="9">
        <v>644</v>
      </c>
      <c r="AH114" s="9">
        <v>0.50381498334131558</v>
      </c>
      <c r="AI114" s="9">
        <v>25</v>
      </c>
      <c r="AJ114" s="9">
        <v>2.5067460317460317</v>
      </c>
      <c r="AK114" s="9" t="s">
        <v>248</v>
      </c>
      <c r="AL114" s="9">
        <v>92</v>
      </c>
      <c r="AM114" s="9">
        <v>3.5462267180407268</v>
      </c>
      <c r="AN114" s="9">
        <v>3.6203947368421052</v>
      </c>
      <c r="AO114" s="73">
        <v>188</v>
      </c>
      <c r="AP114" s="80">
        <v>0</v>
      </c>
      <c r="AQ114" s="80">
        <v>0</v>
      </c>
      <c r="AR114" s="224">
        <v>0</v>
      </c>
      <c r="AS114" s="224" t="s">
        <v>248</v>
      </c>
      <c r="AT114" s="11">
        <v>6726.277</v>
      </c>
      <c r="AU114" s="11">
        <v>0</v>
      </c>
      <c r="AV114" s="203">
        <v>0</v>
      </c>
      <c r="AW114" s="203">
        <v>0</v>
      </c>
      <c r="AX114" s="203" t="s">
        <v>248</v>
      </c>
      <c r="AY114" s="235" t="s">
        <v>248</v>
      </c>
      <c r="AZ114" s="138">
        <v>21258</v>
      </c>
      <c r="BA114" s="188" t="s">
        <v>248</v>
      </c>
      <c r="BB114" s="203" t="s">
        <v>248</v>
      </c>
      <c r="BC114" s="203" t="s">
        <v>248</v>
      </c>
      <c r="BD114" s="217" t="s">
        <v>61</v>
      </c>
      <c r="BE114" s="201" t="s">
        <v>62</v>
      </c>
      <c r="BF114" s="201" t="s">
        <v>63</v>
      </c>
      <c r="BG114" s="201" t="s">
        <v>196</v>
      </c>
      <c r="BH114" s="456" t="s">
        <v>515</v>
      </c>
      <c r="BI114" s="218" t="s">
        <v>64</v>
      </c>
      <c r="BJ114" s="370">
        <v>214</v>
      </c>
      <c r="BK114" s="370">
        <v>1</v>
      </c>
      <c r="BL114" s="219" t="s">
        <v>65</v>
      </c>
      <c r="BM114" s="52"/>
      <c r="BN114" s="218" t="s">
        <v>357</v>
      </c>
      <c r="BO114" s="217" t="s">
        <v>78</v>
      </c>
      <c r="BP114" s="201" t="s">
        <v>684</v>
      </c>
      <c r="BQ114" s="52" t="s">
        <v>716</v>
      </c>
    </row>
    <row r="115" spans="1:69" ht="15.75">
      <c r="A115" s="207" t="s">
        <v>37</v>
      </c>
      <c r="B115" s="208" t="s">
        <v>711</v>
      </c>
      <c r="C115" s="202" t="s">
        <v>35</v>
      </c>
      <c r="D115" s="210" t="s">
        <v>182</v>
      </c>
      <c r="E115" s="24" t="s">
        <v>617</v>
      </c>
      <c r="F115" s="86">
        <v>96</v>
      </c>
      <c r="G115" s="80">
        <v>0</v>
      </c>
      <c r="H115" s="204"/>
      <c r="I115" s="204"/>
      <c r="J115" s="204"/>
      <c r="K115" s="204"/>
      <c r="L115" s="80">
        <v>0</v>
      </c>
      <c r="M115" s="203"/>
      <c r="N115" s="52">
        <v>0</v>
      </c>
      <c r="O115" s="204"/>
      <c r="P115" s="204"/>
      <c r="Q115" s="11">
        <v>5.7352705833000002</v>
      </c>
      <c r="R115" s="204"/>
      <c r="S115" s="204"/>
      <c r="T115" s="53">
        <v>8.7999999999999972</v>
      </c>
      <c r="U115" s="204"/>
      <c r="V115" s="204"/>
      <c r="W115" s="11">
        <v>5.7909684375000001</v>
      </c>
      <c r="X115" s="204"/>
      <c r="Y115" s="204"/>
      <c r="Z115" s="53">
        <v>8.7999999999999972</v>
      </c>
      <c r="AA115" s="204"/>
      <c r="AB115" s="204"/>
      <c r="AC115" s="204"/>
      <c r="AD115" s="204"/>
      <c r="AE115" s="204"/>
      <c r="AF115" s="9">
        <v>3.0184375015752654</v>
      </c>
      <c r="AG115" s="9">
        <v>672</v>
      </c>
      <c r="AH115" s="9">
        <v>0.5638160371105746</v>
      </c>
      <c r="AI115" s="9">
        <v>126</v>
      </c>
      <c r="AJ115" s="9">
        <v>2.0722222222222224</v>
      </c>
      <c r="AK115" s="9" t="s">
        <v>248</v>
      </c>
      <c r="AL115" s="9">
        <v>96</v>
      </c>
      <c r="AM115" s="9">
        <v>3.0184375015752654</v>
      </c>
      <c r="AN115" s="9">
        <v>3.0082417582417582</v>
      </c>
      <c r="AO115" s="73">
        <v>192</v>
      </c>
      <c r="AP115" s="80">
        <v>0</v>
      </c>
      <c r="AQ115" s="80">
        <v>0</v>
      </c>
      <c r="AR115" s="224">
        <v>0</v>
      </c>
      <c r="AS115" s="224" t="s">
        <v>248</v>
      </c>
      <c r="AT115" s="11">
        <v>6854.4009999999998</v>
      </c>
      <c r="AU115" s="11">
        <v>0</v>
      </c>
      <c r="AV115" s="203">
        <v>0</v>
      </c>
      <c r="AW115" s="203">
        <v>0</v>
      </c>
      <c r="AX115" s="203" t="s">
        <v>248</v>
      </c>
      <c r="AY115" s="235" t="s">
        <v>248</v>
      </c>
      <c r="AZ115" s="138">
        <v>21258</v>
      </c>
      <c r="BA115" s="188" t="s">
        <v>248</v>
      </c>
      <c r="BB115" s="203" t="s">
        <v>248</v>
      </c>
      <c r="BC115" s="203" t="s">
        <v>248</v>
      </c>
      <c r="BD115" s="217" t="s">
        <v>61</v>
      </c>
      <c r="BE115" s="201" t="s">
        <v>62</v>
      </c>
      <c r="BF115" s="201" t="s">
        <v>63</v>
      </c>
      <c r="BG115" s="201" t="s">
        <v>196</v>
      </c>
      <c r="BH115" s="455" t="s">
        <v>515</v>
      </c>
      <c r="BI115" s="218" t="s">
        <v>66</v>
      </c>
      <c r="BJ115" s="370">
        <v>214</v>
      </c>
      <c r="BK115" s="370">
        <v>7</v>
      </c>
      <c r="BL115" s="219" t="s">
        <v>65</v>
      </c>
      <c r="BM115" s="52"/>
      <c r="BN115" s="218" t="s">
        <v>357</v>
      </c>
      <c r="BO115" s="217" t="s">
        <v>78</v>
      </c>
      <c r="BP115" s="201" t="s">
        <v>684</v>
      </c>
      <c r="BQ115" s="52" t="s">
        <v>716</v>
      </c>
    </row>
    <row r="116" spans="1:69" ht="15.75">
      <c r="A116" s="207" t="s">
        <v>37</v>
      </c>
      <c r="B116" s="208" t="s">
        <v>711</v>
      </c>
      <c r="C116" s="202" t="s">
        <v>35</v>
      </c>
      <c r="D116" s="210" t="s">
        <v>182</v>
      </c>
      <c r="E116" s="24" t="s">
        <v>617</v>
      </c>
      <c r="F116" s="86">
        <v>97</v>
      </c>
      <c r="G116" s="80">
        <v>0</v>
      </c>
      <c r="H116" s="204"/>
      <c r="I116" s="204"/>
      <c r="J116" s="204"/>
      <c r="K116" s="204"/>
      <c r="L116" s="80">
        <v>0</v>
      </c>
      <c r="M116" s="203"/>
      <c r="N116" s="52">
        <v>0</v>
      </c>
      <c r="O116" s="204"/>
      <c r="P116" s="204"/>
      <c r="Q116" s="11">
        <v>4.9669997835000004</v>
      </c>
      <c r="R116" s="204"/>
      <c r="S116" s="204"/>
      <c r="T116" s="53">
        <v>8.8149999999999995</v>
      </c>
      <c r="U116" s="204"/>
      <c r="V116" s="204"/>
      <c r="W116" s="11">
        <v>4.5400409278350002</v>
      </c>
      <c r="X116" s="204"/>
      <c r="Y116" s="204"/>
      <c r="Z116" s="53">
        <v>9.0187499999999989</v>
      </c>
      <c r="AA116" s="204"/>
      <c r="AB116" s="204"/>
      <c r="AC116" s="204"/>
      <c r="AD116" s="204"/>
      <c r="AE116" s="204"/>
      <c r="AF116" s="9">
        <v>3.6261561224141077</v>
      </c>
      <c r="AG116" s="9">
        <v>679</v>
      </c>
      <c r="AH116" s="9">
        <v>0.40451061780000053</v>
      </c>
      <c r="AI116" s="9">
        <v>17</v>
      </c>
      <c r="AJ116" s="9">
        <v>2.6765625000000002</v>
      </c>
      <c r="AK116" s="9" t="s">
        <v>248</v>
      </c>
      <c r="AL116" s="9">
        <v>97</v>
      </c>
      <c r="AM116" s="9">
        <v>3.6261561224141077</v>
      </c>
      <c r="AN116" s="9">
        <v>3.6720489977728286</v>
      </c>
      <c r="AO116" s="73">
        <v>194</v>
      </c>
      <c r="AP116" s="80">
        <v>0</v>
      </c>
      <c r="AQ116" s="80">
        <v>0</v>
      </c>
      <c r="AR116" s="224">
        <v>0</v>
      </c>
      <c r="AS116" s="224" t="s">
        <v>248</v>
      </c>
      <c r="AT116" s="11">
        <v>6932.4390000000003</v>
      </c>
      <c r="AU116" s="11">
        <v>0</v>
      </c>
      <c r="AV116" s="203">
        <v>0</v>
      </c>
      <c r="AW116" s="203">
        <v>0</v>
      </c>
      <c r="AX116" s="203" t="s">
        <v>248</v>
      </c>
      <c r="AY116" s="235" t="s">
        <v>248</v>
      </c>
      <c r="AZ116" s="138">
        <v>21258</v>
      </c>
      <c r="BA116" s="188" t="s">
        <v>248</v>
      </c>
      <c r="BB116" s="203" t="s">
        <v>248</v>
      </c>
      <c r="BC116" s="203" t="s">
        <v>248</v>
      </c>
      <c r="BD116" s="217" t="s">
        <v>61</v>
      </c>
      <c r="BE116" s="201" t="s">
        <v>62</v>
      </c>
      <c r="BF116" s="201" t="s">
        <v>63</v>
      </c>
      <c r="BG116" s="201" t="s">
        <v>196</v>
      </c>
      <c r="BH116" s="456" t="s">
        <v>515</v>
      </c>
      <c r="BI116" s="218" t="s">
        <v>67</v>
      </c>
      <c r="BJ116" s="370">
        <v>214</v>
      </c>
      <c r="BK116" s="370">
        <v>3</v>
      </c>
      <c r="BL116" s="219" t="s">
        <v>65</v>
      </c>
      <c r="BM116" s="52"/>
      <c r="BN116" s="218" t="s">
        <v>357</v>
      </c>
      <c r="BO116" s="217" t="s">
        <v>78</v>
      </c>
      <c r="BP116" s="201" t="s">
        <v>684</v>
      </c>
      <c r="BQ116" s="52" t="s">
        <v>716</v>
      </c>
    </row>
    <row r="117" spans="1:69" ht="15.75">
      <c r="A117" s="207" t="s">
        <v>37</v>
      </c>
      <c r="B117" s="208" t="s">
        <v>711</v>
      </c>
      <c r="C117" s="202" t="s">
        <v>35</v>
      </c>
      <c r="D117" s="210" t="s">
        <v>182</v>
      </c>
      <c r="E117" s="24" t="s">
        <v>617</v>
      </c>
      <c r="F117" s="86">
        <v>96</v>
      </c>
      <c r="G117" s="80">
        <v>4</v>
      </c>
      <c r="H117" s="204"/>
      <c r="I117" s="204"/>
      <c r="J117" s="204"/>
      <c r="K117" s="204"/>
      <c r="L117" s="80">
        <v>0</v>
      </c>
      <c r="M117" s="203"/>
      <c r="N117" s="52">
        <v>0</v>
      </c>
      <c r="O117" s="204"/>
      <c r="P117" s="204"/>
      <c r="Q117" s="11">
        <v>6.8213477609000002</v>
      </c>
      <c r="R117" s="204"/>
      <c r="S117" s="204"/>
      <c r="T117" s="53">
        <v>10.599999999999998</v>
      </c>
      <c r="U117" s="204"/>
      <c r="V117" s="204"/>
      <c r="W117" s="11">
        <v>6.8185217173912998</v>
      </c>
      <c r="X117" s="204"/>
      <c r="Y117" s="204"/>
      <c r="Z117" s="53">
        <v>10.599999999999998</v>
      </c>
      <c r="AA117" s="204"/>
      <c r="AB117" s="204"/>
      <c r="AC117" s="204"/>
      <c r="AD117" s="204"/>
      <c r="AE117" s="204"/>
      <c r="AF117" s="9">
        <v>2.4079999986149021</v>
      </c>
      <c r="AG117" s="9">
        <v>420</v>
      </c>
      <c r="AH117" s="9">
        <v>0.4139950055372611</v>
      </c>
      <c r="AI117" s="9">
        <v>257</v>
      </c>
      <c r="AJ117" s="9">
        <v>1.593793103448276</v>
      </c>
      <c r="AK117" s="9" t="s">
        <v>248</v>
      </c>
      <c r="AL117" s="427">
        <v>0</v>
      </c>
      <c r="AM117" s="9"/>
      <c r="AN117" s="9"/>
      <c r="AO117" s="73">
        <v>183</v>
      </c>
      <c r="AP117" s="80">
        <v>1</v>
      </c>
      <c r="AQ117" s="80">
        <v>0</v>
      </c>
      <c r="AR117" s="224">
        <v>0</v>
      </c>
      <c r="AS117" s="224" t="s">
        <v>248</v>
      </c>
      <c r="AT117" s="11">
        <v>6513.6779999999999</v>
      </c>
      <c r="AU117" s="11">
        <v>71.772999999999996</v>
      </c>
      <c r="AV117" s="203">
        <v>0</v>
      </c>
      <c r="AW117" s="203">
        <v>0</v>
      </c>
      <c r="AX117" s="203" t="s">
        <v>248</v>
      </c>
      <c r="AY117" s="235" t="s">
        <v>248</v>
      </c>
      <c r="AZ117" s="138">
        <v>21258</v>
      </c>
      <c r="BA117" s="188" t="s">
        <v>248</v>
      </c>
      <c r="BB117" s="203" t="s">
        <v>248</v>
      </c>
      <c r="BC117" s="203" t="s">
        <v>248</v>
      </c>
      <c r="BD117" s="217" t="s">
        <v>61</v>
      </c>
      <c r="BE117" s="201" t="s">
        <v>62</v>
      </c>
      <c r="BF117" s="201" t="s">
        <v>63</v>
      </c>
      <c r="BG117" s="201" t="s">
        <v>196</v>
      </c>
      <c r="BH117" s="456" t="s">
        <v>515</v>
      </c>
      <c r="BI117" s="218" t="s">
        <v>68</v>
      </c>
      <c r="BJ117" s="370">
        <v>214</v>
      </c>
      <c r="BK117" s="370">
        <v>4</v>
      </c>
      <c r="BL117" s="219" t="s">
        <v>65</v>
      </c>
      <c r="BM117" s="52"/>
      <c r="BN117" s="218" t="s">
        <v>357</v>
      </c>
      <c r="BO117" s="217" t="s">
        <v>78</v>
      </c>
      <c r="BP117" s="201" t="s">
        <v>684</v>
      </c>
      <c r="BQ117" s="52" t="s">
        <v>716</v>
      </c>
    </row>
    <row r="118" spans="1:69" ht="15.75">
      <c r="A118" s="207" t="s">
        <v>37</v>
      </c>
      <c r="B118" s="208" t="s">
        <v>711</v>
      </c>
      <c r="C118" s="202" t="s">
        <v>35</v>
      </c>
      <c r="D118" s="210" t="s">
        <v>182</v>
      </c>
      <c r="E118" s="24" t="s">
        <v>651</v>
      </c>
      <c r="F118" s="86">
        <v>46</v>
      </c>
      <c r="G118" s="80">
        <v>0</v>
      </c>
      <c r="H118" s="204"/>
      <c r="I118" s="204"/>
      <c r="J118" s="204"/>
      <c r="K118" s="204"/>
      <c r="L118" s="80">
        <v>0</v>
      </c>
      <c r="M118" s="203"/>
      <c r="N118" s="52">
        <v>0</v>
      </c>
      <c r="O118" s="204"/>
      <c r="P118" s="204"/>
      <c r="Q118" s="11">
        <v>5.0260867174000001</v>
      </c>
      <c r="R118" s="204"/>
      <c r="S118" s="204"/>
      <c r="T118" s="53">
        <v>5.9071428571428566</v>
      </c>
      <c r="U118" s="204"/>
      <c r="V118" s="204"/>
      <c r="W118" s="11">
        <v>4.7386518478259996</v>
      </c>
      <c r="X118" s="204"/>
      <c r="Y118" s="204"/>
      <c r="Z118" s="53">
        <v>5.4863636363636363</v>
      </c>
      <c r="AA118" s="204"/>
      <c r="AB118" s="204"/>
      <c r="AC118" s="204"/>
      <c r="AD118" s="204"/>
      <c r="AE118" s="204"/>
      <c r="AF118" s="9">
        <v>3.5253416167776526</v>
      </c>
      <c r="AG118" s="9">
        <v>322</v>
      </c>
      <c r="AH118" s="9">
        <v>0.41237461616261256</v>
      </c>
      <c r="AI118" s="9">
        <v>6</v>
      </c>
      <c r="AJ118" s="9">
        <v>2.6629032258064518</v>
      </c>
      <c r="AK118" s="9" t="s">
        <v>248</v>
      </c>
      <c r="AL118" s="9">
        <v>45</v>
      </c>
      <c r="AM118" s="9">
        <v>3.5267936536243978</v>
      </c>
      <c r="AN118" s="9">
        <v>3.6145833333333335</v>
      </c>
      <c r="AO118" s="73">
        <v>91</v>
      </c>
      <c r="AP118" s="80">
        <v>0</v>
      </c>
      <c r="AQ118" s="80">
        <v>1</v>
      </c>
      <c r="AR118" s="224">
        <v>0</v>
      </c>
      <c r="AS118" s="224" t="s">
        <v>248</v>
      </c>
      <c r="AT118" s="11">
        <v>3281.8960000000002</v>
      </c>
      <c r="AU118" s="11">
        <v>0</v>
      </c>
      <c r="AV118" s="203">
        <v>0</v>
      </c>
      <c r="AW118" s="203">
        <v>0</v>
      </c>
      <c r="AX118" s="203" t="s">
        <v>248</v>
      </c>
      <c r="AY118" s="235" t="s">
        <v>248</v>
      </c>
      <c r="AZ118" s="138">
        <v>9774</v>
      </c>
      <c r="BA118" s="188" t="s">
        <v>248</v>
      </c>
      <c r="BB118" s="203" t="s">
        <v>248</v>
      </c>
      <c r="BC118" s="203" t="s">
        <v>248</v>
      </c>
      <c r="BD118" s="217" t="s">
        <v>61</v>
      </c>
      <c r="BE118" s="201" t="s">
        <v>62</v>
      </c>
      <c r="BF118" s="201" t="s">
        <v>63</v>
      </c>
      <c r="BG118" s="201" t="s">
        <v>196</v>
      </c>
      <c r="BH118" s="456" t="s">
        <v>515</v>
      </c>
      <c r="BI118" s="218" t="s">
        <v>64</v>
      </c>
      <c r="BJ118" s="370">
        <v>214</v>
      </c>
      <c r="BK118" s="370">
        <v>1</v>
      </c>
      <c r="BL118" s="219" t="s">
        <v>65</v>
      </c>
      <c r="BM118" s="52"/>
      <c r="BN118" s="218" t="s">
        <v>357</v>
      </c>
      <c r="BO118" s="217" t="s">
        <v>327</v>
      </c>
      <c r="BP118" s="201" t="s">
        <v>696</v>
      </c>
      <c r="BQ118" s="52" t="s">
        <v>719</v>
      </c>
    </row>
    <row r="119" spans="1:69" ht="15.75">
      <c r="A119" s="207" t="s">
        <v>37</v>
      </c>
      <c r="B119" s="208" t="s">
        <v>711</v>
      </c>
      <c r="C119" s="202" t="s">
        <v>35</v>
      </c>
      <c r="D119" s="210" t="s">
        <v>182</v>
      </c>
      <c r="E119" s="24" t="s">
        <v>651</v>
      </c>
      <c r="F119" s="86">
        <v>46</v>
      </c>
      <c r="G119" s="80">
        <v>0</v>
      </c>
      <c r="H119" s="204"/>
      <c r="I119" s="204"/>
      <c r="J119" s="204"/>
      <c r="K119" s="204"/>
      <c r="L119" s="80">
        <v>0</v>
      </c>
      <c r="M119" s="203"/>
      <c r="N119" s="52">
        <v>1</v>
      </c>
      <c r="O119" s="204"/>
      <c r="P119" s="204"/>
      <c r="Q119" s="11">
        <v>5.4232607390999998</v>
      </c>
      <c r="R119" s="204"/>
      <c r="S119" s="204"/>
      <c r="T119" s="53">
        <v>6.8499999999999979</v>
      </c>
      <c r="U119" s="204"/>
      <c r="V119" s="204"/>
      <c r="W119" s="11">
        <v>5.4630649565217002</v>
      </c>
      <c r="X119" s="204"/>
      <c r="Y119" s="204"/>
      <c r="Z119" s="53">
        <v>6.4624999999999995</v>
      </c>
      <c r="AA119" s="204"/>
      <c r="AB119" s="204"/>
      <c r="AC119" s="204"/>
      <c r="AD119" s="204"/>
      <c r="AE119" s="204"/>
      <c r="AF119" s="9">
        <v>2.941333328731476</v>
      </c>
      <c r="AG119" s="9">
        <v>315</v>
      </c>
      <c r="AH119" s="9">
        <v>0.63634015585022252</v>
      </c>
      <c r="AI119" s="9">
        <v>78</v>
      </c>
      <c r="AJ119" s="9">
        <v>1.8119047619047619</v>
      </c>
      <c r="AK119" s="9" t="s">
        <v>248</v>
      </c>
      <c r="AL119" s="9">
        <v>45</v>
      </c>
      <c r="AM119" s="9">
        <v>2.941333328731476</v>
      </c>
      <c r="AN119" s="9">
        <v>2.9114583333333335</v>
      </c>
      <c r="AO119" s="73">
        <v>92</v>
      </c>
      <c r="AP119" s="80">
        <v>0</v>
      </c>
      <c r="AQ119" s="80">
        <v>0</v>
      </c>
      <c r="AR119" s="224">
        <v>0</v>
      </c>
      <c r="AS119" s="224" t="s">
        <v>248</v>
      </c>
      <c r="AT119" s="11">
        <v>3287.3139999999999</v>
      </c>
      <c r="AU119" s="11">
        <v>0</v>
      </c>
      <c r="AV119" s="203">
        <v>0</v>
      </c>
      <c r="AW119" s="203">
        <v>0</v>
      </c>
      <c r="AX119" s="203" t="s">
        <v>248</v>
      </c>
      <c r="AY119" s="235" t="s">
        <v>248</v>
      </c>
      <c r="AZ119" s="138">
        <v>9774</v>
      </c>
      <c r="BA119" s="188" t="s">
        <v>248</v>
      </c>
      <c r="BB119" s="203" t="s">
        <v>248</v>
      </c>
      <c r="BC119" s="203" t="s">
        <v>248</v>
      </c>
      <c r="BD119" s="217" t="s">
        <v>61</v>
      </c>
      <c r="BE119" s="201" t="s">
        <v>62</v>
      </c>
      <c r="BF119" s="201" t="s">
        <v>63</v>
      </c>
      <c r="BG119" s="201" t="s">
        <v>196</v>
      </c>
      <c r="BH119" s="455" t="s">
        <v>515</v>
      </c>
      <c r="BI119" s="218" t="s">
        <v>66</v>
      </c>
      <c r="BJ119" s="370">
        <v>214</v>
      </c>
      <c r="BK119" s="370">
        <v>7</v>
      </c>
      <c r="BL119" s="219" t="s">
        <v>65</v>
      </c>
      <c r="BM119" s="52"/>
      <c r="BN119" s="218" t="s">
        <v>357</v>
      </c>
      <c r="BO119" s="217" t="s">
        <v>327</v>
      </c>
      <c r="BP119" s="201" t="s">
        <v>696</v>
      </c>
      <c r="BQ119" s="52" t="s">
        <v>719</v>
      </c>
    </row>
    <row r="120" spans="1:69" ht="15.75">
      <c r="A120" s="207" t="s">
        <v>37</v>
      </c>
      <c r="B120" s="208" t="s">
        <v>711</v>
      </c>
      <c r="C120" s="202" t="s">
        <v>35</v>
      </c>
      <c r="D120" s="210" t="s">
        <v>182</v>
      </c>
      <c r="E120" s="24" t="s">
        <v>651</v>
      </c>
      <c r="F120" s="86">
        <v>45</v>
      </c>
      <c r="G120" s="80">
        <v>0</v>
      </c>
      <c r="H120" s="204"/>
      <c r="I120" s="204"/>
      <c r="J120" s="204"/>
      <c r="K120" s="204"/>
      <c r="L120" s="80">
        <v>0</v>
      </c>
      <c r="M120" s="203"/>
      <c r="N120" s="52">
        <v>0</v>
      </c>
      <c r="O120" s="204"/>
      <c r="P120" s="204"/>
      <c r="Q120" s="11">
        <v>5.4162664666999998</v>
      </c>
      <c r="R120" s="204"/>
      <c r="S120" s="204"/>
      <c r="T120" s="53">
        <v>6.9375</v>
      </c>
      <c r="U120" s="204"/>
      <c r="V120" s="204"/>
      <c r="W120" s="11">
        <v>5.4261331555555001</v>
      </c>
      <c r="X120" s="204"/>
      <c r="Y120" s="204"/>
      <c r="Z120" s="53">
        <v>6.875</v>
      </c>
      <c r="AA120" s="204"/>
      <c r="AB120" s="204"/>
      <c r="AC120" s="204"/>
      <c r="AD120" s="204"/>
      <c r="AE120" s="204"/>
      <c r="AF120" s="9">
        <v>3.5824444517256722</v>
      </c>
      <c r="AG120" s="9">
        <v>315</v>
      </c>
      <c r="AH120" s="9">
        <v>0.37076050291350532</v>
      </c>
      <c r="AI120" s="9">
        <v>3</v>
      </c>
      <c r="AJ120" s="9">
        <v>2.8541666666666665</v>
      </c>
      <c r="AK120" s="9" t="s">
        <v>248</v>
      </c>
      <c r="AL120" s="9">
        <v>45</v>
      </c>
      <c r="AM120" s="9">
        <v>3.5824444517256722</v>
      </c>
      <c r="AN120" s="9">
        <v>3.6487500000000002</v>
      </c>
      <c r="AO120" s="73">
        <v>90</v>
      </c>
      <c r="AP120" s="80">
        <v>0</v>
      </c>
      <c r="AQ120" s="80">
        <v>0</v>
      </c>
      <c r="AR120" s="224">
        <v>0</v>
      </c>
      <c r="AS120" s="224" t="s">
        <v>248</v>
      </c>
      <c r="AT120" s="11">
        <v>3213.7240000000002</v>
      </c>
      <c r="AU120" s="11">
        <v>0</v>
      </c>
      <c r="AV120" s="203">
        <v>0</v>
      </c>
      <c r="AW120" s="203">
        <v>0</v>
      </c>
      <c r="AX120" s="203" t="s">
        <v>248</v>
      </c>
      <c r="AY120" s="235" t="s">
        <v>248</v>
      </c>
      <c r="AZ120" s="138">
        <v>9774</v>
      </c>
      <c r="BA120" s="188" t="s">
        <v>248</v>
      </c>
      <c r="BB120" s="203" t="s">
        <v>248</v>
      </c>
      <c r="BC120" s="203" t="s">
        <v>248</v>
      </c>
      <c r="BD120" s="217" t="s">
        <v>61</v>
      </c>
      <c r="BE120" s="201" t="s">
        <v>62</v>
      </c>
      <c r="BF120" s="201" t="s">
        <v>63</v>
      </c>
      <c r="BG120" s="201" t="s">
        <v>196</v>
      </c>
      <c r="BH120" s="456" t="s">
        <v>515</v>
      </c>
      <c r="BI120" s="218" t="s">
        <v>67</v>
      </c>
      <c r="BJ120" s="370">
        <v>214</v>
      </c>
      <c r="BK120" s="370">
        <v>3</v>
      </c>
      <c r="BL120" s="219" t="s">
        <v>65</v>
      </c>
      <c r="BM120" s="52"/>
      <c r="BN120" s="218" t="s">
        <v>357</v>
      </c>
      <c r="BO120" s="217" t="s">
        <v>327</v>
      </c>
      <c r="BP120" s="201" t="s">
        <v>696</v>
      </c>
      <c r="BQ120" s="52" t="s">
        <v>719</v>
      </c>
    </row>
    <row r="121" spans="1:69" ht="15.75">
      <c r="A121" s="207" t="s">
        <v>37</v>
      </c>
      <c r="B121" s="208" t="s">
        <v>711</v>
      </c>
      <c r="C121" s="202" t="s">
        <v>35</v>
      </c>
      <c r="D121" s="210" t="s">
        <v>182</v>
      </c>
      <c r="E121" s="24" t="s">
        <v>651</v>
      </c>
      <c r="F121" s="86">
        <v>46</v>
      </c>
      <c r="G121" s="80">
        <v>1</v>
      </c>
      <c r="H121" s="204"/>
      <c r="I121" s="204"/>
      <c r="J121" s="204"/>
      <c r="K121" s="204"/>
      <c r="L121" s="80">
        <v>0</v>
      </c>
      <c r="M121" s="203"/>
      <c r="N121" s="52">
        <v>0</v>
      </c>
      <c r="O121" s="204"/>
      <c r="P121" s="204"/>
      <c r="Q121" s="11">
        <v>6.1105773778000003</v>
      </c>
      <c r="R121" s="204"/>
      <c r="S121" s="204"/>
      <c r="T121" s="53">
        <v>7.375</v>
      </c>
      <c r="U121" s="204"/>
      <c r="V121" s="204"/>
      <c r="W121" s="11">
        <v>6.1102665111111003</v>
      </c>
      <c r="X121" s="204"/>
      <c r="Y121" s="204"/>
      <c r="Z121" s="53">
        <v>7.375</v>
      </c>
      <c r="AA121" s="204"/>
      <c r="AB121" s="204"/>
      <c r="AC121" s="204"/>
      <c r="AD121" s="204"/>
      <c r="AE121" s="204"/>
      <c r="AF121" s="9">
        <v>2.6554658368507522</v>
      </c>
      <c r="AG121" s="9">
        <v>161</v>
      </c>
      <c r="AH121" s="9">
        <v>0.55016748215133771</v>
      </c>
      <c r="AI121" s="9">
        <v>49</v>
      </c>
      <c r="AJ121" s="9">
        <v>1.5223214285714286</v>
      </c>
      <c r="AK121" s="9" t="s">
        <v>248</v>
      </c>
      <c r="AL121" s="9">
        <v>0</v>
      </c>
      <c r="AM121" s="9"/>
      <c r="AN121" s="9"/>
      <c r="AO121" s="73">
        <v>90</v>
      </c>
      <c r="AP121" s="80">
        <v>0</v>
      </c>
      <c r="AQ121" s="80">
        <v>0</v>
      </c>
      <c r="AR121" s="224">
        <v>0</v>
      </c>
      <c r="AS121" s="224" t="s">
        <v>248</v>
      </c>
      <c r="AT121" s="11">
        <v>3216.6</v>
      </c>
      <c r="AU121" s="11">
        <v>0</v>
      </c>
      <c r="AV121" s="203">
        <v>0</v>
      </c>
      <c r="AW121" s="203">
        <v>0</v>
      </c>
      <c r="AX121" s="203" t="s">
        <v>248</v>
      </c>
      <c r="AY121" s="235" t="s">
        <v>248</v>
      </c>
      <c r="AZ121" s="138">
        <v>9774</v>
      </c>
      <c r="BA121" s="188" t="s">
        <v>248</v>
      </c>
      <c r="BB121" s="203" t="s">
        <v>248</v>
      </c>
      <c r="BC121" s="203" t="s">
        <v>248</v>
      </c>
      <c r="BD121" s="217" t="s">
        <v>61</v>
      </c>
      <c r="BE121" s="201" t="s">
        <v>62</v>
      </c>
      <c r="BF121" s="201" t="s">
        <v>63</v>
      </c>
      <c r="BG121" s="201" t="s">
        <v>196</v>
      </c>
      <c r="BH121" s="456" t="s">
        <v>515</v>
      </c>
      <c r="BI121" s="218" t="s">
        <v>68</v>
      </c>
      <c r="BJ121" s="370">
        <v>214</v>
      </c>
      <c r="BK121" s="370">
        <v>4</v>
      </c>
      <c r="BL121" s="219" t="s">
        <v>65</v>
      </c>
      <c r="BM121" s="52"/>
      <c r="BN121" s="218" t="s">
        <v>357</v>
      </c>
      <c r="BO121" s="217" t="s">
        <v>327</v>
      </c>
      <c r="BP121" s="201" t="s">
        <v>696</v>
      </c>
      <c r="BQ121" s="52" t="s">
        <v>719</v>
      </c>
    </row>
    <row r="122" spans="1:69" ht="15.75">
      <c r="A122" s="207" t="s">
        <v>37</v>
      </c>
      <c r="B122" s="208" t="s">
        <v>711</v>
      </c>
      <c r="C122" s="202" t="s">
        <v>35</v>
      </c>
      <c r="D122" s="210" t="s">
        <v>182</v>
      </c>
      <c r="E122" s="24" t="s">
        <v>652</v>
      </c>
      <c r="F122" s="86">
        <v>117</v>
      </c>
      <c r="G122" s="80">
        <v>0</v>
      </c>
      <c r="H122" s="204"/>
      <c r="I122" s="204"/>
      <c r="J122" s="204"/>
      <c r="K122" s="204"/>
      <c r="L122" s="80">
        <v>0</v>
      </c>
      <c r="M122" s="203"/>
      <c r="N122" s="52">
        <v>0</v>
      </c>
      <c r="O122" s="204"/>
      <c r="P122" s="204"/>
      <c r="Q122" s="11">
        <v>5.2516921197000004</v>
      </c>
      <c r="R122" s="204"/>
      <c r="S122" s="204"/>
      <c r="T122" s="53">
        <v>7.7874999999999979</v>
      </c>
      <c r="U122" s="204"/>
      <c r="V122" s="204"/>
      <c r="W122" s="11">
        <v>4.9462647606837002</v>
      </c>
      <c r="X122" s="204"/>
      <c r="Y122" s="204"/>
      <c r="Z122" s="53">
        <v>7.3937499999999989</v>
      </c>
      <c r="AA122" s="204"/>
      <c r="AB122" s="204"/>
      <c r="AC122" s="204"/>
      <c r="AD122" s="204"/>
      <c r="AE122" s="204"/>
      <c r="AF122" s="9">
        <v>3.7274481302652593</v>
      </c>
      <c r="AG122" s="9">
        <v>819</v>
      </c>
      <c r="AH122" s="9">
        <v>0.40923794047664946</v>
      </c>
      <c r="AI122" s="9">
        <v>14</v>
      </c>
      <c r="AJ122" s="9">
        <v>2.8455128205128206</v>
      </c>
      <c r="AK122" s="9" t="s">
        <v>248</v>
      </c>
      <c r="AL122" s="9">
        <v>117</v>
      </c>
      <c r="AM122" s="9">
        <v>3.7274481302652593</v>
      </c>
      <c r="AN122" s="9">
        <v>3.7390684410646386</v>
      </c>
      <c r="AO122" s="73">
        <v>234</v>
      </c>
      <c r="AP122" s="80">
        <v>0</v>
      </c>
      <c r="AQ122" s="80">
        <v>0</v>
      </c>
      <c r="AR122" s="224">
        <v>0</v>
      </c>
      <c r="AS122" s="224" t="s">
        <v>248</v>
      </c>
      <c r="AT122" s="11">
        <v>8356.5380000000005</v>
      </c>
      <c r="AU122" s="11">
        <v>0</v>
      </c>
      <c r="AV122" s="203">
        <v>0</v>
      </c>
      <c r="AW122" s="203">
        <v>0</v>
      </c>
      <c r="AX122" s="203" t="s">
        <v>248</v>
      </c>
      <c r="AY122" s="235" t="s">
        <v>248</v>
      </c>
      <c r="AZ122" s="138">
        <v>58854</v>
      </c>
      <c r="BA122" s="188" t="s">
        <v>248</v>
      </c>
      <c r="BB122" s="203" t="s">
        <v>248</v>
      </c>
      <c r="BC122" s="203" t="s">
        <v>248</v>
      </c>
      <c r="BD122" s="217" t="s">
        <v>61</v>
      </c>
      <c r="BE122" s="201" t="s">
        <v>62</v>
      </c>
      <c r="BF122" s="201" t="s">
        <v>63</v>
      </c>
      <c r="BG122" s="201" t="s">
        <v>196</v>
      </c>
      <c r="BH122" s="456" t="s">
        <v>712</v>
      </c>
      <c r="BI122" s="218" t="s">
        <v>64</v>
      </c>
      <c r="BJ122" s="370">
        <v>214</v>
      </c>
      <c r="BK122" s="370">
        <v>1</v>
      </c>
      <c r="BL122" s="219" t="s">
        <v>65</v>
      </c>
      <c r="BM122" s="52"/>
      <c r="BN122" s="218" t="s">
        <v>357</v>
      </c>
      <c r="BO122" s="217" t="s">
        <v>56</v>
      </c>
      <c r="BP122" s="201" t="s">
        <v>684</v>
      </c>
      <c r="BQ122" s="52" t="s">
        <v>716</v>
      </c>
    </row>
    <row r="123" spans="1:69" ht="15.75">
      <c r="A123" s="207" t="s">
        <v>37</v>
      </c>
      <c r="B123" s="208" t="s">
        <v>711</v>
      </c>
      <c r="C123" s="202" t="s">
        <v>35</v>
      </c>
      <c r="D123" s="210" t="s">
        <v>182</v>
      </c>
      <c r="E123" s="24" t="s">
        <v>652</v>
      </c>
      <c r="F123" s="86">
        <v>114</v>
      </c>
      <c r="G123" s="80">
        <v>0</v>
      </c>
      <c r="H123" s="204"/>
      <c r="I123" s="204"/>
      <c r="J123" s="204"/>
      <c r="K123" s="204"/>
      <c r="L123" s="80">
        <v>0</v>
      </c>
      <c r="M123" s="203"/>
      <c r="N123" s="52">
        <v>0</v>
      </c>
      <c r="O123" s="204"/>
      <c r="P123" s="204"/>
      <c r="Q123" s="11">
        <v>5.4297893157999999</v>
      </c>
      <c r="R123" s="204"/>
      <c r="S123" s="204"/>
      <c r="T123" s="53">
        <v>7.1624999999999996</v>
      </c>
      <c r="U123" s="204"/>
      <c r="V123" s="204"/>
      <c r="W123" s="11">
        <v>5.4920436842104996</v>
      </c>
      <c r="X123" s="204"/>
      <c r="Y123" s="204"/>
      <c r="Z123" s="53">
        <v>7.2299999999999995</v>
      </c>
      <c r="AA123" s="204"/>
      <c r="AB123" s="204"/>
      <c r="AC123" s="204"/>
      <c r="AD123" s="204"/>
      <c r="AE123" s="204"/>
      <c r="AF123" s="9">
        <v>2.9528023630970903</v>
      </c>
      <c r="AG123" s="9">
        <v>791</v>
      </c>
      <c r="AH123" s="9">
        <v>0.59948463677659503</v>
      </c>
      <c r="AI123" s="9">
        <v>176</v>
      </c>
      <c r="AJ123" s="9">
        <v>1.894186046511628</v>
      </c>
      <c r="AK123" s="9" t="s">
        <v>248</v>
      </c>
      <c r="AL123" s="9">
        <v>111</v>
      </c>
      <c r="AM123" s="9">
        <v>2.9595881629941392</v>
      </c>
      <c r="AN123" s="9">
        <v>2.9357707509881421</v>
      </c>
      <c r="AO123" s="73">
        <v>226</v>
      </c>
      <c r="AP123" s="80">
        <v>2</v>
      </c>
      <c r="AQ123" s="80">
        <v>0</v>
      </c>
      <c r="AR123" s="224">
        <v>0</v>
      </c>
      <c r="AS123" s="224" t="s">
        <v>248</v>
      </c>
      <c r="AT123" s="11">
        <v>8135.3540000000003</v>
      </c>
      <c r="AU123" s="11">
        <v>0</v>
      </c>
      <c r="AV123" s="203">
        <v>0</v>
      </c>
      <c r="AW123" s="203">
        <v>0</v>
      </c>
      <c r="AX123" s="203" t="s">
        <v>248</v>
      </c>
      <c r="AY123" s="235" t="s">
        <v>248</v>
      </c>
      <c r="AZ123" s="138">
        <v>58854</v>
      </c>
      <c r="BA123" s="188" t="s">
        <v>248</v>
      </c>
      <c r="BB123" s="203" t="s">
        <v>248</v>
      </c>
      <c r="BC123" s="203" t="s">
        <v>248</v>
      </c>
      <c r="BD123" s="217" t="s">
        <v>61</v>
      </c>
      <c r="BE123" s="201" t="s">
        <v>62</v>
      </c>
      <c r="BF123" s="201" t="s">
        <v>63</v>
      </c>
      <c r="BG123" s="201" t="s">
        <v>196</v>
      </c>
      <c r="BH123" s="455" t="s">
        <v>712</v>
      </c>
      <c r="BI123" s="218" t="s">
        <v>66</v>
      </c>
      <c r="BJ123" s="370">
        <v>214</v>
      </c>
      <c r="BK123" s="370">
        <v>7</v>
      </c>
      <c r="BL123" s="219" t="s">
        <v>65</v>
      </c>
      <c r="BM123" s="52"/>
      <c r="BN123" s="218" t="s">
        <v>357</v>
      </c>
      <c r="BO123" s="217" t="s">
        <v>56</v>
      </c>
      <c r="BP123" s="201" t="s">
        <v>684</v>
      </c>
      <c r="BQ123" s="52" t="s">
        <v>716</v>
      </c>
    </row>
    <row r="124" spans="1:69" ht="15.75">
      <c r="A124" s="207" t="s">
        <v>37</v>
      </c>
      <c r="B124" s="208" t="s">
        <v>711</v>
      </c>
      <c r="C124" s="202" t="s">
        <v>35</v>
      </c>
      <c r="D124" s="210" t="s">
        <v>182</v>
      </c>
      <c r="E124" s="24" t="s">
        <v>652</v>
      </c>
      <c r="F124" s="86">
        <v>119</v>
      </c>
      <c r="G124" s="80">
        <v>0</v>
      </c>
      <c r="H124" s="204"/>
      <c r="I124" s="204"/>
      <c r="J124" s="204"/>
      <c r="K124" s="204"/>
      <c r="L124" s="80">
        <v>0</v>
      </c>
      <c r="M124" s="203"/>
      <c r="N124" s="52">
        <v>0</v>
      </c>
      <c r="O124" s="204"/>
      <c r="P124" s="204"/>
      <c r="Q124" s="11">
        <v>5.4309577059</v>
      </c>
      <c r="R124" s="204"/>
      <c r="S124" s="204"/>
      <c r="T124" s="53">
        <v>9.5124999999999993</v>
      </c>
      <c r="U124" s="204"/>
      <c r="V124" s="204"/>
      <c r="W124" s="11">
        <v>4.9006384537815002</v>
      </c>
      <c r="X124" s="204"/>
      <c r="Y124" s="204"/>
      <c r="Z124" s="53">
        <v>9.6749999999999989</v>
      </c>
      <c r="AA124" s="204"/>
      <c r="AB124" s="204"/>
      <c r="AC124" s="204"/>
      <c r="AD124" s="204"/>
      <c r="AE124" s="204"/>
      <c r="AF124" s="9">
        <v>3.5970552984411621</v>
      </c>
      <c r="AG124" s="9">
        <v>826</v>
      </c>
      <c r="AH124" s="9">
        <v>0.46959217678133064</v>
      </c>
      <c r="AI124" s="9">
        <v>28</v>
      </c>
      <c r="AJ124" s="9">
        <v>2.5939516129032261</v>
      </c>
      <c r="AK124" s="9" t="s">
        <v>248</v>
      </c>
      <c r="AL124" s="9">
        <v>114</v>
      </c>
      <c r="AM124" s="9">
        <v>3.6062030203659132</v>
      </c>
      <c r="AN124" s="9">
        <v>3.66455078125</v>
      </c>
      <c r="AO124" s="73">
        <v>236</v>
      </c>
      <c r="AP124" s="80">
        <v>0</v>
      </c>
      <c r="AQ124" s="80">
        <v>2</v>
      </c>
      <c r="AR124" s="224">
        <v>0</v>
      </c>
      <c r="AS124" s="224" t="s">
        <v>248</v>
      </c>
      <c r="AT124" s="11">
        <v>8499.2569999999996</v>
      </c>
      <c r="AU124" s="11">
        <v>24.114000000000001</v>
      </c>
      <c r="AV124" s="203">
        <v>0</v>
      </c>
      <c r="AW124" s="203">
        <v>0</v>
      </c>
      <c r="AX124" s="203" t="s">
        <v>248</v>
      </c>
      <c r="AY124" s="235" t="s">
        <v>248</v>
      </c>
      <c r="AZ124" s="138">
        <v>58854</v>
      </c>
      <c r="BA124" s="188" t="s">
        <v>248</v>
      </c>
      <c r="BB124" s="203" t="s">
        <v>248</v>
      </c>
      <c r="BC124" s="203" t="s">
        <v>248</v>
      </c>
      <c r="BD124" s="217" t="s">
        <v>61</v>
      </c>
      <c r="BE124" s="201" t="s">
        <v>62</v>
      </c>
      <c r="BF124" s="201" t="s">
        <v>63</v>
      </c>
      <c r="BG124" s="201" t="s">
        <v>196</v>
      </c>
      <c r="BH124" s="456" t="s">
        <v>712</v>
      </c>
      <c r="BI124" s="218" t="s">
        <v>67</v>
      </c>
      <c r="BJ124" s="370">
        <v>214</v>
      </c>
      <c r="BK124" s="370">
        <v>3</v>
      </c>
      <c r="BL124" s="219" t="s">
        <v>65</v>
      </c>
      <c r="BM124" s="52"/>
      <c r="BN124" s="218" t="s">
        <v>357</v>
      </c>
      <c r="BO124" s="217" t="s">
        <v>56</v>
      </c>
      <c r="BP124" s="201" t="s">
        <v>684</v>
      </c>
      <c r="BQ124" s="52" t="s">
        <v>716</v>
      </c>
    </row>
    <row r="125" spans="1:69" ht="15.75">
      <c r="A125" s="207" t="s">
        <v>37</v>
      </c>
      <c r="B125" s="208" t="s">
        <v>711</v>
      </c>
      <c r="C125" s="202" t="s">
        <v>35</v>
      </c>
      <c r="D125" s="210" t="s">
        <v>182</v>
      </c>
      <c r="E125" s="24" t="s">
        <v>652</v>
      </c>
      <c r="F125" s="86">
        <v>121</v>
      </c>
      <c r="G125" s="80">
        <v>4</v>
      </c>
      <c r="H125" s="204"/>
      <c r="I125" s="204"/>
      <c r="J125" s="204"/>
      <c r="K125" s="204"/>
      <c r="L125" s="80">
        <v>2</v>
      </c>
      <c r="M125" s="203"/>
      <c r="N125" s="52">
        <v>0</v>
      </c>
      <c r="O125" s="204"/>
      <c r="P125" s="204"/>
      <c r="Q125" s="11">
        <v>5.9687564087</v>
      </c>
      <c r="R125" s="204"/>
      <c r="S125" s="204"/>
      <c r="T125" s="53">
        <v>9.2083333333333339</v>
      </c>
      <c r="U125" s="204"/>
      <c r="V125" s="204"/>
      <c r="W125" s="11">
        <v>5.8613650869564999</v>
      </c>
      <c r="X125" s="204"/>
      <c r="Y125" s="204"/>
      <c r="Z125" s="53">
        <v>9.15625</v>
      </c>
      <c r="AA125" s="204"/>
      <c r="AB125" s="204"/>
      <c r="AC125" s="204"/>
      <c r="AD125" s="204"/>
      <c r="AE125" s="204"/>
      <c r="AF125" s="9">
        <v>2.7746600820904699</v>
      </c>
      <c r="AG125" s="9">
        <v>799</v>
      </c>
      <c r="AH125" s="9">
        <v>0.35742987403529808</v>
      </c>
      <c r="AI125" s="9">
        <v>127</v>
      </c>
      <c r="AJ125" s="9">
        <v>2.0885321100917431</v>
      </c>
      <c r="AK125" s="9" t="s">
        <v>248</v>
      </c>
      <c r="AL125" s="427">
        <v>0</v>
      </c>
      <c r="AM125" s="9"/>
      <c r="AN125" s="9"/>
      <c r="AO125" s="73">
        <v>232</v>
      </c>
      <c r="AP125" s="80">
        <v>1</v>
      </c>
      <c r="AQ125" s="80">
        <v>1</v>
      </c>
      <c r="AR125" s="224">
        <v>0</v>
      </c>
      <c r="AS125" s="224" t="s">
        <v>248</v>
      </c>
      <c r="AT125" s="11">
        <v>8164.375</v>
      </c>
      <c r="AU125" s="11">
        <v>150.13</v>
      </c>
      <c r="AV125" s="203">
        <v>0</v>
      </c>
      <c r="AW125" s="203">
        <v>0</v>
      </c>
      <c r="AX125" s="203" t="s">
        <v>248</v>
      </c>
      <c r="AY125" s="235" t="s">
        <v>248</v>
      </c>
      <c r="AZ125" s="138">
        <v>58854</v>
      </c>
      <c r="BA125" s="188" t="s">
        <v>248</v>
      </c>
      <c r="BB125" s="203" t="s">
        <v>248</v>
      </c>
      <c r="BC125" s="203" t="s">
        <v>248</v>
      </c>
      <c r="BD125" s="217" t="s">
        <v>61</v>
      </c>
      <c r="BE125" s="201" t="s">
        <v>62</v>
      </c>
      <c r="BF125" s="201" t="s">
        <v>63</v>
      </c>
      <c r="BG125" s="201" t="s">
        <v>196</v>
      </c>
      <c r="BH125" s="456" t="s">
        <v>712</v>
      </c>
      <c r="BI125" s="218" t="s">
        <v>68</v>
      </c>
      <c r="BJ125" s="370">
        <v>214</v>
      </c>
      <c r="BK125" s="370">
        <v>4</v>
      </c>
      <c r="BL125" s="219" t="s">
        <v>65</v>
      </c>
      <c r="BM125" s="52"/>
      <c r="BN125" s="218" t="s">
        <v>357</v>
      </c>
      <c r="BO125" s="217" t="s">
        <v>56</v>
      </c>
      <c r="BP125" s="201" t="s">
        <v>684</v>
      </c>
      <c r="BQ125" s="52" t="s">
        <v>716</v>
      </c>
    </row>
    <row r="126" spans="1:69" ht="15.75">
      <c r="A126" s="207" t="s">
        <v>37</v>
      </c>
      <c r="B126" s="208" t="s">
        <v>711</v>
      </c>
      <c r="C126" s="202" t="s">
        <v>35</v>
      </c>
      <c r="D126" s="210" t="s">
        <v>182</v>
      </c>
      <c r="E126" s="244" t="s">
        <v>211</v>
      </c>
      <c r="F126" s="86">
        <v>44</v>
      </c>
      <c r="G126" s="80">
        <v>1</v>
      </c>
      <c r="H126" s="204"/>
      <c r="I126" s="204"/>
      <c r="J126" s="204"/>
      <c r="K126" s="204"/>
      <c r="L126" s="80">
        <v>0</v>
      </c>
      <c r="M126" s="203"/>
      <c r="N126" s="52">
        <v>0</v>
      </c>
      <c r="O126" s="204"/>
      <c r="P126" s="204"/>
      <c r="Q126" s="11">
        <v>5.2283253488000003</v>
      </c>
      <c r="R126" s="204"/>
      <c r="S126" s="204"/>
      <c r="T126" s="53">
        <v>6.4812500000000002</v>
      </c>
      <c r="U126" s="204"/>
      <c r="V126" s="204"/>
      <c r="W126" s="11">
        <v>4.7916511162789996</v>
      </c>
      <c r="X126" s="204"/>
      <c r="Y126" s="204"/>
      <c r="Z126" s="53">
        <v>5.9812500000000002</v>
      </c>
      <c r="AA126" s="204"/>
      <c r="AB126" s="204"/>
      <c r="AC126" s="204"/>
      <c r="AD126" s="204"/>
      <c r="AE126" s="204"/>
      <c r="AF126" s="9">
        <v>3.6061794171697676</v>
      </c>
      <c r="AG126" s="9">
        <v>301</v>
      </c>
      <c r="AH126" s="9">
        <v>0.38381572036359862</v>
      </c>
      <c r="AI126" s="9">
        <v>3</v>
      </c>
      <c r="AJ126" s="9">
        <v>2.80125</v>
      </c>
      <c r="AK126" s="9" t="s">
        <v>248</v>
      </c>
      <c r="AL126" s="9">
        <v>43</v>
      </c>
      <c r="AM126" s="9">
        <v>3.6061794171697676</v>
      </c>
      <c r="AN126" s="9">
        <v>3.6442857142857141</v>
      </c>
      <c r="AO126" s="73">
        <v>86</v>
      </c>
      <c r="AP126" s="80">
        <v>0</v>
      </c>
      <c r="AQ126" s="80">
        <v>0</v>
      </c>
      <c r="AR126" s="224">
        <v>0</v>
      </c>
      <c r="AS126" s="224" t="s">
        <v>248</v>
      </c>
      <c r="AT126" s="11">
        <v>3073.1610000000001</v>
      </c>
      <c r="AU126" s="11">
        <v>0</v>
      </c>
      <c r="AV126" s="203">
        <v>0</v>
      </c>
      <c r="AW126" s="203">
        <v>0</v>
      </c>
      <c r="AX126" s="203" t="s">
        <v>248</v>
      </c>
      <c r="AY126" s="235" t="s">
        <v>248</v>
      </c>
      <c r="AZ126" s="138">
        <v>13445</v>
      </c>
      <c r="BA126" s="188" t="s">
        <v>248</v>
      </c>
      <c r="BB126" s="388" t="s">
        <v>248</v>
      </c>
      <c r="BC126" s="203" t="s">
        <v>248</v>
      </c>
      <c r="BD126" s="217" t="s">
        <v>61</v>
      </c>
      <c r="BE126" s="201" t="s">
        <v>62</v>
      </c>
      <c r="BF126" s="201" t="s">
        <v>63</v>
      </c>
      <c r="BG126" s="201" t="s">
        <v>196</v>
      </c>
      <c r="BH126" s="456" t="s">
        <v>515</v>
      </c>
      <c r="BI126" s="218" t="s">
        <v>64</v>
      </c>
      <c r="BJ126" s="370">
        <v>214</v>
      </c>
      <c r="BK126" s="370">
        <v>1</v>
      </c>
      <c r="BL126" s="219" t="s">
        <v>65</v>
      </c>
      <c r="BM126" s="52"/>
      <c r="BN126" s="218" t="s">
        <v>357</v>
      </c>
      <c r="BO126" s="217" t="s">
        <v>705</v>
      </c>
      <c r="BP126" s="201" t="s">
        <v>690</v>
      </c>
      <c r="BQ126" s="52" t="s">
        <v>718</v>
      </c>
    </row>
    <row r="127" spans="1:69" ht="15.75">
      <c r="A127" s="207" t="s">
        <v>37</v>
      </c>
      <c r="B127" s="208" t="s">
        <v>711</v>
      </c>
      <c r="C127" s="202" t="s">
        <v>35</v>
      </c>
      <c r="D127" s="210" t="s">
        <v>182</v>
      </c>
      <c r="E127" s="244" t="s">
        <v>211</v>
      </c>
      <c r="F127" s="86">
        <v>44</v>
      </c>
      <c r="G127" s="80">
        <v>0</v>
      </c>
      <c r="H127" s="204"/>
      <c r="I127" s="204"/>
      <c r="J127" s="204"/>
      <c r="K127" s="204"/>
      <c r="L127" s="80">
        <v>0</v>
      </c>
      <c r="M127" s="203"/>
      <c r="N127" s="52">
        <v>0</v>
      </c>
      <c r="O127" s="204"/>
      <c r="P127" s="204"/>
      <c r="Q127" s="11">
        <v>7.0672271136000004</v>
      </c>
      <c r="R127" s="204"/>
      <c r="S127" s="204"/>
      <c r="T127" s="53">
        <v>12.899999999999999</v>
      </c>
      <c r="U127" s="204"/>
      <c r="V127" s="204"/>
      <c r="W127" s="11">
        <v>7.1016589318180996</v>
      </c>
      <c r="X127" s="204"/>
      <c r="Y127" s="204"/>
      <c r="Z127" s="53">
        <v>12.899999999999999</v>
      </c>
      <c r="AA127" s="204"/>
      <c r="AB127" s="204"/>
      <c r="AC127" s="204"/>
      <c r="AD127" s="204"/>
      <c r="AE127" s="204"/>
      <c r="AF127" s="9">
        <v>3.2581818235384956</v>
      </c>
      <c r="AG127" s="9">
        <v>308</v>
      </c>
      <c r="AH127" s="9">
        <v>0.5785038965496343</v>
      </c>
      <c r="AI127" s="9">
        <v>33</v>
      </c>
      <c r="AJ127" s="9">
        <v>2.1333333333333333</v>
      </c>
      <c r="AK127" s="9" t="s">
        <v>248</v>
      </c>
      <c r="AL127" s="9">
        <v>44</v>
      </c>
      <c r="AM127" s="9">
        <v>3.2581818235384956</v>
      </c>
      <c r="AN127" s="9">
        <v>3.3395061728395063</v>
      </c>
      <c r="AO127" s="73">
        <v>88</v>
      </c>
      <c r="AP127" s="80">
        <v>0</v>
      </c>
      <c r="AQ127" s="80">
        <v>0</v>
      </c>
      <c r="AR127" s="224">
        <v>0</v>
      </c>
      <c r="AS127" s="224" t="s">
        <v>248</v>
      </c>
      <c r="AT127" s="11">
        <v>3165.1170000000002</v>
      </c>
      <c r="AU127" s="11">
        <v>0</v>
      </c>
      <c r="AV127" s="203">
        <v>0</v>
      </c>
      <c r="AW127" s="203">
        <v>0</v>
      </c>
      <c r="AX127" s="203" t="s">
        <v>248</v>
      </c>
      <c r="AY127" s="235" t="s">
        <v>248</v>
      </c>
      <c r="AZ127" s="138">
        <v>13445</v>
      </c>
      <c r="BA127" s="188" t="s">
        <v>248</v>
      </c>
      <c r="BB127" s="388" t="s">
        <v>248</v>
      </c>
      <c r="BC127" s="203" t="s">
        <v>248</v>
      </c>
      <c r="BD127" s="217" t="s">
        <v>61</v>
      </c>
      <c r="BE127" s="201" t="s">
        <v>62</v>
      </c>
      <c r="BF127" s="201" t="s">
        <v>63</v>
      </c>
      <c r="BG127" s="201" t="s">
        <v>196</v>
      </c>
      <c r="BH127" s="456" t="s">
        <v>515</v>
      </c>
      <c r="BI127" s="218" t="s">
        <v>66</v>
      </c>
      <c r="BJ127" s="370">
        <v>214</v>
      </c>
      <c r="BK127" s="370">
        <v>7</v>
      </c>
      <c r="BL127" s="219" t="s">
        <v>65</v>
      </c>
      <c r="BM127" s="52"/>
      <c r="BN127" s="218" t="s">
        <v>357</v>
      </c>
      <c r="BO127" s="217" t="s">
        <v>705</v>
      </c>
      <c r="BP127" s="201" t="s">
        <v>690</v>
      </c>
      <c r="BQ127" s="52" t="s">
        <v>718</v>
      </c>
    </row>
    <row r="128" spans="1:69" ht="15.75">
      <c r="A128" s="207" t="s">
        <v>37</v>
      </c>
      <c r="B128" s="208" t="s">
        <v>711</v>
      </c>
      <c r="C128" s="202" t="s">
        <v>35</v>
      </c>
      <c r="D128" s="210" t="s">
        <v>182</v>
      </c>
      <c r="E128" s="24" t="s">
        <v>211</v>
      </c>
      <c r="F128" s="86">
        <v>43</v>
      </c>
      <c r="G128" s="80">
        <v>0</v>
      </c>
      <c r="H128" s="204"/>
      <c r="I128" s="204"/>
      <c r="J128" s="204"/>
      <c r="K128" s="204"/>
      <c r="L128" s="80">
        <v>0</v>
      </c>
      <c r="M128" s="203"/>
      <c r="N128" s="52">
        <v>0</v>
      </c>
      <c r="O128" s="204"/>
      <c r="P128" s="204"/>
      <c r="Q128" s="11">
        <v>5.4806973023000003</v>
      </c>
      <c r="R128" s="204"/>
      <c r="S128" s="204"/>
      <c r="T128" s="53">
        <v>8.4250000000000007</v>
      </c>
      <c r="U128" s="204"/>
      <c r="V128" s="204"/>
      <c r="W128" s="11">
        <v>5.4841625348837004</v>
      </c>
      <c r="X128" s="204"/>
      <c r="Y128" s="204"/>
      <c r="Z128" s="53">
        <v>8.4250000000000007</v>
      </c>
      <c r="AA128" s="204"/>
      <c r="AB128" s="204"/>
      <c r="AC128" s="204"/>
      <c r="AD128" s="204"/>
      <c r="AE128" s="204"/>
      <c r="AF128" s="9">
        <v>3.5922259325996984</v>
      </c>
      <c r="AG128" s="9">
        <v>301</v>
      </c>
      <c r="AH128" s="9">
        <v>0.46350176595476894</v>
      </c>
      <c r="AI128" s="9">
        <v>10</v>
      </c>
      <c r="AJ128" s="9">
        <v>2.5870689655172412</v>
      </c>
      <c r="AK128" s="9" t="s">
        <v>248</v>
      </c>
      <c r="AL128" s="9">
        <v>43</v>
      </c>
      <c r="AM128" s="9">
        <v>3.5922259325996984</v>
      </c>
      <c r="AN128" s="9">
        <v>3.6652542372881358</v>
      </c>
      <c r="AO128" s="73">
        <v>86</v>
      </c>
      <c r="AP128" s="80">
        <v>0</v>
      </c>
      <c r="AQ128" s="80">
        <v>0</v>
      </c>
      <c r="AR128" s="224">
        <v>0</v>
      </c>
      <c r="AS128" s="224" t="s">
        <v>248</v>
      </c>
      <c r="AT128" s="11">
        <v>3068.1779999999999</v>
      </c>
      <c r="AU128" s="11">
        <v>0</v>
      </c>
      <c r="AV128" s="203">
        <v>0</v>
      </c>
      <c r="AW128" s="203">
        <v>0</v>
      </c>
      <c r="AX128" s="203" t="s">
        <v>248</v>
      </c>
      <c r="AY128" s="235" t="s">
        <v>248</v>
      </c>
      <c r="AZ128" s="138">
        <v>13445</v>
      </c>
      <c r="BA128" s="188" t="s">
        <v>248</v>
      </c>
      <c r="BB128" s="188" t="s">
        <v>248</v>
      </c>
      <c r="BC128" s="203" t="s">
        <v>248</v>
      </c>
      <c r="BD128" s="217" t="s">
        <v>61</v>
      </c>
      <c r="BE128" s="201" t="s">
        <v>62</v>
      </c>
      <c r="BF128" s="201" t="s">
        <v>63</v>
      </c>
      <c r="BG128" s="201" t="s">
        <v>196</v>
      </c>
      <c r="BH128" s="456" t="s">
        <v>515</v>
      </c>
      <c r="BI128" s="218" t="s">
        <v>67</v>
      </c>
      <c r="BJ128" s="370">
        <v>214</v>
      </c>
      <c r="BK128" s="370">
        <v>3</v>
      </c>
      <c r="BL128" s="219" t="s">
        <v>65</v>
      </c>
      <c r="BM128" s="52"/>
      <c r="BN128" s="218" t="s">
        <v>357</v>
      </c>
      <c r="BO128" s="217" t="s">
        <v>705</v>
      </c>
      <c r="BP128" s="201" t="s">
        <v>690</v>
      </c>
      <c r="BQ128" s="52" t="s">
        <v>718</v>
      </c>
    </row>
    <row r="129" spans="1:69" ht="15.75">
      <c r="A129" s="207" t="s">
        <v>37</v>
      </c>
      <c r="B129" s="208" t="s">
        <v>711</v>
      </c>
      <c r="C129" s="202" t="s">
        <v>35</v>
      </c>
      <c r="D129" s="210" t="s">
        <v>182</v>
      </c>
      <c r="E129" s="24" t="s">
        <v>211</v>
      </c>
      <c r="F129" s="86">
        <v>46</v>
      </c>
      <c r="G129" s="80">
        <v>0</v>
      </c>
      <c r="H129" s="204"/>
      <c r="I129" s="204"/>
      <c r="J129" s="204"/>
      <c r="K129" s="204"/>
      <c r="L129" s="80">
        <v>0</v>
      </c>
      <c r="M129" s="203"/>
      <c r="N129" s="52">
        <v>0</v>
      </c>
      <c r="O129" s="204"/>
      <c r="P129" s="204"/>
      <c r="Q129" s="11">
        <v>6.1399998043000004</v>
      </c>
      <c r="R129" s="204"/>
      <c r="S129" s="204"/>
      <c r="T129" s="53">
        <v>8.8499999999999979</v>
      </c>
      <c r="U129" s="204"/>
      <c r="V129" s="204"/>
      <c r="W129" s="11">
        <v>6.1287172608695002</v>
      </c>
      <c r="X129" s="204"/>
      <c r="Y129" s="204"/>
      <c r="Z129" s="53">
        <v>8.8499999999999979</v>
      </c>
      <c r="AA129" s="204"/>
      <c r="AB129" s="204"/>
      <c r="AC129" s="204"/>
      <c r="AD129" s="204"/>
      <c r="AE129" s="204"/>
      <c r="AF129" s="9">
        <v>2.7422789128459226</v>
      </c>
      <c r="AG129" s="9">
        <v>294</v>
      </c>
      <c r="AH129" s="9">
        <v>0.46563208535056505</v>
      </c>
      <c r="AI129" s="9">
        <v>85</v>
      </c>
      <c r="AJ129" s="9">
        <v>1.8357142857142859</v>
      </c>
      <c r="AK129" s="9" t="s">
        <v>248</v>
      </c>
      <c r="AL129" s="9">
        <v>0</v>
      </c>
      <c r="AM129" s="9"/>
      <c r="AN129" s="9"/>
      <c r="AO129" s="73">
        <v>91</v>
      </c>
      <c r="AP129" s="80">
        <v>0</v>
      </c>
      <c r="AQ129" s="80">
        <v>1</v>
      </c>
      <c r="AR129" s="224">
        <v>0</v>
      </c>
      <c r="AS129" s="224" t="s">
        <v>248</v>
      </c>
      <c r="AT129" s="11">
        <v>3302.0010000000002</v>
      </c>
      <c r="AU129" s="11">
        <v>0</v>
      </c>
      <c r="AV129" s="203">
        <v>0</v>
      </c>
      <c r="AW129" s="203">
        <v>0</v>
      </c>
      <c r="AX129" s="203" t="s">
        <v>248</v>
      </c>
      <c r="AY129" s="235" t="s">
        <v>248</v>
      </c>
      <c r="AZ129" s="138">
        <v>13445</v>
      </c>
      <c r="BA129" s="188" t="s">
        <v>248</v>
      </c>
      <c r="BB129" s="188" t="s">
        <v>248</v>
      </c>
      <c r="BC129" s="203" t="s">
        <v>248</v>
      </c>
      <c r="BD129" s="217" t="s">
        <v>61</v>
      </c>
      <c r="BE129" s="201" t="s">
        <v>62</v>
      </c>
      <c r="BF129" s="201" t="s">
        <v>63</v>
      </c>
      <c r="BG129" s="201" t="s">
        <v>196</v>
      </c>
      <c r="BH129" s="456" t="s">
        <v>515</v>
      </c>
      <c r="BI129" s="218" t="s">
        <v>68</v>
      </c>
      <c r="BJ129" s="370">
        <v>214</v>
      </c>
      <c r="BK129" s="370">
        <v>4</v>
      </c>
      <c r="BL129" s="219" t="s">
        <v>65</v>
      </c>
      <c r="BM129" s="52"/>
      <c r="BN129" s="218" t="s">
        <v>357</v>
      </c>
      <c r="BO129" s="217" t="s">
        <v>705</v>
      </c>
      <c r="BP129" s="201" t="s">
        <v>690</v>
      </c>
      <c r="BQ129" s="52" t="s">
        <v>718</v>
      </c>
    </row>
    <row r="130" spans="1:69" ht="15.75">
      <c r="A130" s="207" t="s">
        <v>37</v>
      </c>
      <c r="B130" s="208" t="s">
        <v>711</v>
      </c>
      <c r="C130" s="202" t="s">
        <v>35</v>
      </c>
      <c r="D130" s="210" t="s">
        <v>182</v>
      </c>
      <c r="E130" s="24" t="s">
        <v>665</v>
      </c>
      <c r="F130" s="86">
        <v>127</v>
      </c>
      <c r="G130" s="80">
        <v>0</v>
      </c>
      <c r="H130" s="204"/>
      <c r="I130" s="204"/>
      <c r="J130" s="204"/>
      <c r="K130" s="204"/>
      <c r="L130" s="80">
        <v>0</v>
      </c>
      <c r="M130" s="203"/>
      <c r="N130" s="52">
        <v>0</v>
      </c>
      <c r="O130" s="204"/>
      <c r="P130" s="204"/>
      <c r="Q130" s="11">
        <v>5.6599841969</v>
      </c>
      <c r="R130" s="204"/>
      <c r="S130" s="204"/>
      <c r="T130" s="53">
        <v>8.8249999999999957</v>
      </c>
      <c r="U130" s="204"/>
      <c r="V130" s="204"/>
      <c r="W130" s="11">
        <v>5.4554172283464002</v>
      </c>
      <c r="X130" s="204"/>
      <c r="Y130" s="204"/>
      <c r="Z130" s="53">
        <v>9.3249999999999957</v>
      </c>
      <c r="AA130" s="204"/>
      <c r="AB130" s="204"/>
      <c r="AC130" s="204"/>
      <c r="AD130" s="204"/>
      <c r="AE130" s="204"/>
      <c r="AF130" s="9">
        <v>3.598515197427969</v>
      </c>
      <c r="AG130" s="9">
        <v>888</v>
      </c>
      <c r="AH130" s="9">
        <v>0.47775685221651043</v>
      </c>
      <c r="AI130" s="9">
        <v>31</v>
      </c>
      <c r="AJ130" s="9">
        <v>2.587012987012987</v>
      </c>
      <c r="AK130" s="9" t="s">
        <v>248</v>
      </c>
      <c r="AL130" s="9">
        <v>122</v>
      </c>
      <c r="AM130" s="9">
        <v>3.624957077187732</v>
      </c>
      <c r="AN130" s="9">
        <v>3.675318761384335</v>
      </c>
      <c r="AO130" s="73">
        <v>247</v>
      </c>
      <c r="AP130" s="80">
        <v>2</v>
      </c>
      <c r="AQ130" s="80">
        <v>5</v>
      </c>
      <c r="AR130" s="224">
        <v>0</v>
      </c>
      <c r="AS130" s="224" t="s">
        <v>248</v>
      </c>
      <c r="AT130" s="11">
        <v>9512.5349999999999</v>
      </c>
      <c r="AU130" s="11">
        <v>261.53100000000001</v>
      </c>
      <c r="AV130" s="203">
        <v>0</v>
      </c>
      <c r="AW130" s="203">
        <v>0</v>
      </c>
      <c r="AX130" s="203" t="s">
        <v>248</v>
      </c>
      <c r="AY130" s="235" t="s">
        <v>248</v>
      </c>
      <c r="AZ130" s="138">
        <v>47587</v>
      </c>
      <c r="BA130" s="188" t="s">
        <v>248</v>
      </c>
      <c r="BB130" s="203" t="s">
        <v>248</v>
      </c>
      <c r="BC130" s="203" t="s">
        <v>248</v>
      </c>
      <c r="BD130" s="217" t="s">
        <v>61</v>
      </c>
      <c r="BE130" s="201" t="s">
        <v>62</v>
      </c>
      <c r="BF130" s="201" t="s">
        <v>63</v>
      </c>
      <c r="BG130" s="201" t="s">
        <v>196</v>
      </c>
      <c r="BH130" s="456" t="s">
        <v>511</v>
      </c>
      <c r="BI130" s="218" t="s">
        <v>64</v>
      </c>
      <c r="BJ130" s="370">
        <v>214</v>
      </c>
      <c r="BK130" s="370">
        <v>1</v>
      </c>
      <c r="BL130" s="219" t="s">
        <v>65</v>
      </c>
      <c r="BM130" s="52"/>
      <c r="BN130" s="218" t="s">
        <v>357</v>
      </c>
      <c r="BO130" s="217" t="s">
        <v>53</v>
      </c>
      <c r="BP130" s="201" t="s">
        <v>704</v>
      </c>
      <c r="BQ130" s="52" t="s">
        <v>714</v>
      </c>
    </row>
    <row r="131" spans="1:69" ht="15.75">
      <c r="A131" s="207" t="s">
        <v>37</v>
      </c>
      <c r="B131" s="208" t="s">
        <v>711</v>
      </c>
      <c r="C131" s="202" t="s">
        <v>35</v>
      </c>
      <c r="D131" s="210" t="s">
        <v>182</v>
      </c>
      <c r="E131" s="24" t="s">
        <v>665</v>
      </c>
      <c r="F131" s="86">
        <v>130</v>
      </c>
      <c r="G131" s="80">
        <v>5</v>
      </c>
      <c r="H131" s="204"/>
      <c r="I131" s="204"/>
      <c r="J131" s="204"/>
      <c r="K131" s="204"/>
      <c r="L131" s="80">
        <v>0</v>
      </c>
      <c r="M131" s="203"/>
      <c r="N131" s="52">
        <v>0</v>
      </c>
      <c r="O131" s="204"/>
      <c r="P131" s="204"/>
      <c r="Q131" s="11">
        <v>5.326983888</v>
      </c>
      <c r="R131" s="204"/>
      <c r="S131" s="204"/>
      <c r="T131" s="53">
        <v>10.375</v>
      </c>
      <c r="U131" s="204"/>
      <c r="V131" s="204"/>
      <c r="W131" s="11">
        <v>5.1710959279999997</v>
      </c>
      <c r="X131" s="204"/>
      <c r="Y131" s="204"/>
      <c r="Z131" s="53">
        <v>10.6875</v>
      </c>
      <c r="AA131" s="204"/>
      <c r="AB131" s="204"/>
      <c r="AC131" s="204"/>
      <c r="AD131" s="204"/>
      <c r="AE131" s="204"/>
      <c r="AF131" s="9">
        <v>3.429950242113267</v>
      </c>
      <c r="AG131" s="9">
        <v>875</v>
      </c>
      <c r="AH131" s="9">
        <v>0.55247489178036679</v>
      </c>
      <c r="AI131" s="9">
        <v>63</v>
      </c>
      <c r="AJ131" s="9">
        <v>2.2083333333333335</v>
      </c>
      <c r="AK131" s="9" t="s">
        <v>248</v>
      </c>
      <c r="AL131" s="9">
        <v>118</v>
      </c>
      <c r="AM131" s="9">
        <v>3.4371307596167417</v>
      </c>
      <c r="AN131" s="9">
        <v>3.5392512077294684</v>
      </c>
      <c r="AO131" s="73">
        <v>240</v>
      </c>
      <c r="AP131" s="80">
        <v>3</v>
      </c>
      <c r="AQ131" s="80">
        <v>7</v>
      </c>
      <c r="AR131" s="224">
        <v>0</v>
      </c>
      <c r="AS131" s="224" t="s">
        <v>248</v>
      </c>
      <c r="AT131" s="11">
        <v>9487.5939999999991</v>
      </c>
      <c r="AU131" s="11">
        <v>101.366</v>
      </c>
      <c r="AV131" s="203">
        <v>0</v>
      </c>
      <c r="AW131" s="203">
        <v>0</v>
      </c>
      <c r="AX131" s="203" t="s">
        <v>248</v>
      </c>
      <c r="AY131" s="235" t="s">
        <v>248</v>
      </c>
      <c r="AZ131" s="138">
        <v>47587</v>
      </c>
      <c r="BA131" s="188" t="s">
        <v>248</v>
      </c>
      <c r="BB131" s="203" t="s">
        <v>248</v>
      </c>
      <c r="BC131" s="203" t="s">
        <v>248</v>
      </c>
      <c r="BD131" s="217" t="s">
        <v>61</v>
      </c>
      <c r="BE131" s="201" t="s">
        <v>62</v>
      </c>
      <c r="BF131" s="201" t="s">
        <v>63</v>
      </c>
      <c r="BG131" s="201" t="s">
        <v>196</v>
      </c>
      <c r="BH131" s="455" t="s">
        <v>511</v>
      </c>
      <c r="BI131" s="218" t="s">
        <v>66</v>
      </c>
      <c r="BJ131" s="370">
        <v>214</v>
      </c>
      <c r="BK131" s="370">
        <v>7</v>
      </c>
      <c r="BL131" s="219" t="s">
        <v>65</v>
      </c>
      <c r="BM131" s="52"/>
      <c r="BN131" s="218" t="s">
        <v>357</v>
      </c>
      <c r="BO131" s="217" t="s">
        <v>53</v>
      </c>
      <c r="BP131" s="201" t="s">
        <v>704</v>
      </c>
      <c r="BQ131" s="52" t="s">
        <v>714</v>
      </c>
    </row>
    <row r="132" spans="1:69" ht="16.5" thickBot="1">
      <c r="A132" s="207" t="s">
        <v>37</v>
      </c>
      <c r="B132" s="208" t="s">
        <v>711</v>
      </c>
      <c r="C132" s="202" t="s">
        <v>35</v>
      </c>
      <c r="D132" s="210" t="s">
        <v>182</v>
      </c>
      <c r="E132" s="24" t="s">
        <v>665</v>
      </c>
      <c r="F132" s="86">
        <v>129</v>
      </c>
      <c r="G132" s="80">
        <v>4</v>
      </c>
      <c r="H132" s="204"/>
      <c r="I132" s="204"/>
      <c r="J132" s="204"/>
      <c r="K132" s="204"/>
      <c r="L132" s="80">
        <v>0</v>
      </c>
      <c r="M132" s="203"/>
      <c r="N132" s="52">
        <v>0</v>
      </c>
      <c r="O132" s="204"/>
      <c r="P132" s="204"/>
      <c r="Q132" s="11">
        <v>5.2014958800000004</v>
      </c>
      <c r="R132" s="204"/>
      <c r="S132" s="204"/>
      <c r="T132" s="53">
        <v>7.6875</v>
      </c>
      <c r="U132" s="204"/>
      <c r="V132" s="204"/>
      <c r="W132" s="11">
        <v>5.1766159199999997</v>
      </c>
      <c r="X132" s="204"/>
      <c r="Y132" s="204"/>
      <c r="Z132" s="53">
        <v>7.791666666666667</v>
      </c>
      <c r="AA132" s="204"/>
      <c r="AB132" s="204"/>
      <c r="AC132" s="204"/>
      <c r="AD132" s="204"/>
      <c r="AE132" s="204"/>
      <c r="AF132" s="9">
        <v>3.5870742944989908</v>
      </c>
      <c r="AG132" s="9">
        <v>875</v>
      </c>
      <c r="AH132" s="9">
        <v>0.39943732899832907</v>
      </c>
      <c r="AI132" s="9">
        <v>18</v>
      </c>
      <c r="AJ132" s="9">
        <v>2.7299107142857144</v>
      </c>
      <c r="AK132" s="9" t="s">
        <v>248</v>
      </c>
      <c r="AL132" s="9">
        <v>125</v>
      </c>
      <c r="AM132" s="9">
        <v>3.5870742944989908</v>
      </c>
      <c r="AN132" s="9">
        <v>3.644090909090909</v>
      </c>
      <c r="AO132" s="73">
        <v>249</v>
      </c>
      <c r="AP132" s="80">
        <v>0</v>
      </c>
      <c r="AQ132" s="80">
        <v>1</v>
      </c>
      <c r="AR132" s="224">
        <v>0</v>
      </c>
      <c r="AS132" s="224" t="s">
        <v>248</v>
      </c>
      <c r="AT132" s="11">
        <v>9529.0640000000003</v>
      </c>
      <c r="AU132" s="11">
        <v>0</v>
      </c>
      <c r="AV132" s="158">
        <v>0</v>
      </c>
      <c r="AW132" s="158">
        <v>0</v>
      </c>
      <c r="AX132" s="158" t="s">
        <v>248</v>
      </c>
      <c r="AY132" s="235" t="s">
        <v>248</v>
      </c>
      <c r="AZ132" s="138">
        <v>47587</v>
      </c>
      <c r="BA132" s="188" t="s">
        <v>248</v>
      </c>
      <c r="BB132" s="203" t="s">
        <v>248</v>
      </c>
      <c r="BC132" s="158" t="s">
        <v>248</v>
      </c>
      <c r="BD132" s="217" t="s">
        <v>61</v>
      </c>
      <c r="BE132" s="201" t="s">
        <v>62</v>
      </c>
      <c r="BF132" s="201" t="s">
        <v>63</v>
      </c>
      <c r="BG132" s="201" t="s">
        <v>196</v>
      </c>
      <c r="BH132" s="456" t="s">
        <v>511</v>
      </c>
      <c r="BI132" s="218" t="s">
        <v>67</v>
      </c>
      <c r="BJ132" s="370">
        <v>214</v>
      </c>
      <c r="BK132" s="370">
        <v>3</v>
      </c>
      <c r="BL132" s="219" t="s">
        <v>65</v>
      </c>
      <c r="BM132" s="52"/>
      <c r="BN132" s="218" t="s">
        <v>357</v>
      </c>
      <c r="BO132" s="217" t="s">
        <v>53</v>
      </c>
      <c r="BP132" s="201" t="s">
        <v>704</v>
      </c>
      <c r="BQ132" s="52" t="s">
        <v>714</v>
      </c>
    </row>
    <row r="133" spans="1:69" ht="15.75">
      <c r="A133" s="207" t="s">
        <v>37</v>
      </c>
      <c r="B133" s="208" t="s">
        <v>711</v>
      </c>
      <c r="C133" s="202" t="s">
        <v>35</v>
      </c>
      <c r="D133" s="210" t="s">
        <v>182</v>
      </c>
      <c r="E133" s="24" t="s">
        <v>665</v>
      </c>
      <c r="F133" s="86">
        <v>126</v>
      </c>
      <c r="G133" s="80">
        <v>3</v>
      </c>
      <c r="H133" s="204"/>
      <c r="I133" s="204"/>
      <c r="J133" s="204"/>
      <c r="K133" s="204"/>
      <c r="L133" s="80">
        <v>1</v>
      </c>
      <c r="M133" s="203"/>
      <c r="N133" s="52">
        <v>0</v>
      </c>
      <c r="O133" s="204"/>
      <c r="P133" s="204"/>
      <c r="Q133" s="11">
        <v>6.0039671148</v>
      </c>
      <c r="R133" s="204"/>
      <c r="S133" s="204"/>
      <c r="T133" s="53">
        <v>10.449999999999996</v>
      </c>
      <c r="U133" s="204"/>
      <c r="V133" s="204"/>
      <c r="W133" s="11">
        <v>5.9469589344261999</v>
      </c>
      <c r="X133" s="204"/>
      <c r="Y133" s="204"/>
      <c r="Z133" s="53">
        <v>10.449999999999996</v>
      </c>
      <c r="AA133" s="204"/>
      <c r="AB133" s="204"/>
      <c r="AC133" s="204"/>
      <c r="AD133" s="204"/>
      <c r="AE133" s="204"/>
      <c r="AF133" s="9">
        <v>2.7736030361896522</v>
      </c>
      <c r="AG133" s="9">
        <v>854</v>
      </c>
      <c r="AH133" s="9">
        <v>0.41633732693236758</v>
      </c>
      <c r="AI133" s="9">
        <v>205</v>
      </c>
      <c r="AJ133" s="9">
        <v>1.8943181818181818</v>
      </c>
      <c r="AK133" s="9" t="s">
        <v>248</v>
      </c>
      <c r="AL133" s="427">
        <v>0</v>
      </c>
      <c r="AM133" s="9"/>
      <c r="AN133" s="9"/>
      <c r="AO133" s="73">
        <v>226</v>
      </c>
      <c r="AP133" s="80">
        <v>5</v>
      </c>
      <c r="AQ133" s="80">
        <v>15</v>
      </c>
      <c r="AR133" s="224">
        <v>0</v>
      </c>
      <c r="AS133" s="224" t="s">
        <v>248</v>
      </c>
      <c r="AT133" s="11">
        <v>9035.8670000000002</v>
      </c>
      <c r="AU133" s="11">
        <v>381.69799999999998</v>
      </c>
      <c r="AV133" s="221">
        <v>0</v>
      </c>
      <c r="AW133" s="221">
        <v>0</v>
      </c>
      <c r="AX133" s="221" t="s">
        <v>248</v>
      </c>
      <c r="AY133" s="235" t="s">
        <v>248</v>
      </c>
      <c r="AZ133" s="138">
        <v>47587</v>
      </c>
      <c r="BA133" s="188" t="s">
        <v>248</v>
      </c>
      <c r="BB133" s="203" t="s">
        <v>248</v>
      </c>
      <c r="BC133" s="221" t="s">
        <v>248</v>
      </c>
      <c r="BD133" s="217" t="s">
        <v>61</v>
      </c>
      <c r="BE133" s="201" t="s">
        <v>62</v>
      </c>
      <c r="BF133" s="201" t="s">
        <v>63</v>
      </c>
      <c r="BG133" s="201" t="s">
        <v>196</v>
      </c>
      <c r="BH133" s="456" t="s">
        <v>511</v>
      </c>
      <c r="BI133" s="218" t="s">
        <v>68</v>
      </c>
      <c r="BJ133" s="370">
        <v>214</v>
      </c>
      <c r="BK133" s="370">
        <v>4</v>
      </c>
      <c r="BL133" s="219" t="s">
        <v>65</v>
      </c>
      <c r="BM133" s="52"/>
      <c r="BN133" s="218" t="s">
        <v>357</v>
      </c>
      <c r="BO133" s="217" t="s">
        <v>53</v>
      </c>
      <c r="BP133" s="201" t="s">
        <v>704</v>
      </c>
      <c r="BQ133" s="52" t="s">
        <v>714</v>
      </c>
    </row>
    <row r="134" spans="1:69" ht="15.75">
      <c r="A134" s="207" t="s">
        <v>37</v>
      </c>
      <c r="B134" s="208" t="s">
        <v>711</v>
      </c>
      <c r="C134" s="202" t="s">
        <v>35</v>
      </c>
      <c r="D134" s="210" t="s">
        <v>182</v>
      </c>
      <c r="E134" s="24" t="s">
        <v>618</v>
      </c>
      <c r="F134" s="86">
        <v>48</v>
      </c>
      <c r="G134" s="80">
        <v>0</v>
      </c>
      <c r="H134" s="204"/>
      <c r="I134" s="204"/>
      <c r="J134" s="204"/>
      <c r="K134" s="204"/>
      <c r="L134" s="80">
        <v>0</v>
      </c>
      <c r="M134" s="203"/>
      <c r="N134" s="52">
        <v>0</v>
      </c>
      <c r="O134" s="204"/>
      <c r="P134" s="204"/>
      <c r="Q134" s="11">
        <v>5.2454580625</v>
      </c>
      <c r="R134" s="204"/>
      <c r="S134" s="204"/>
      <c r="T134" s="53">
        <v>6.9499999999999993</v>
      </c>
      <c r="U134" s="204"/>
      <c r="V134" s="204"/>
      <c r="W134" s="11">
        <v>5.02162475</v>
      </c>
      <c r="X134" s="204"/>
      <c r="Y134" s="204"/>
      <c r="Z134" s="53">
        <v>6.9333333333333327</v>
      </c>
      <c r="AA134" s="204"/>
      <c r="AB134" s="204"/>
      <c r="AC134" s="204"/>
      <c r="AD134" s="204"/>
      <c r="AE134" s="204"/>
      <c r="AF134" s="9">
        <v>3.604605676340205</v>
      </c>
      <c r="AG134" s="9">
        <v>336</v>
      </c>
      <c r="AH134" s="9">
        <v>0.43643578047198472</v>
      </c>
      <c r="AI134" s="9">
        <v>8</v>
      </c>
      <c r="AJ134" s="9">
        <v>2.6692307692307691</v>
      </c>
      <c r="AK134" s="9" t="s">
        <v>248</v>
      </c>
      <c r="AL134" s="9">
        <v>43</v>
      </c>
      <c r="AM134" s="9">
        <v>3.675182748078508</v>
      </c>
      <c r="AN134" s="9">
        <v>3.6840101522842641</v>
      </c>
      <c r="AO134" s="73">
        <v>96</v>
      </c>
      <c r="AP134" s="80">
        <v>0</v>
      </c>
      <c r="AQ134" s="80">
        <v>0</v>
      </c>
      <c r="AR134" s="224">
        <v>0</v>
      </c>
      <c r="AS134" s="224" t="s">
        <v>248</v>
      </c>
      <c r="AT134" s="11">
        <v>3419.0509999999999</v>
      </c>
      <c r="AU134" s="11">
        <v>0</v>
      </c>
      <c r="AV134" s="203">
        <v>0</v>
      </c>
      <c r="AW134" s="203">
        <v>0</v>
      </c>
      <c r="AX134" s="203" t="s">
        <v>248</v>
      </c>
      <c r="AY134" s="235" t="s">
        <v>248</v>
      </c>
      <c r="AZ134" s="138">
        <v>38148</v>
      </c>
      <c r="BA134" s="188" t="s">
        <v>248</v>
      </c>
      <c r="BB134" s="203" t="s">
        <v>248</v>
      </c>
      <c r="BC134" s="203" t="s">
        <v>248</v>
      </c>
      <c r="BD134" s="217" t="s">
        <v>61</v>
      </c>
      <c r="BE134" s="201" t="s">
        <v>62</v>
      </c>
      <c r="BF134" s="201" t="s">
        <v>63</v>
      </c>
      <c r="BG134" s="201" t="s">
        <v>196</v>
      </c>
      <c r="BH134" s="456" t="s">
        <v>712</v>
      </c>
      <c r="BI134" s="218" t="s">
        <v>64</v>
      </c>
      <c r="BJ134" s="370">
        <v>214</v>
      </c>
      <c r="BK134" s="370">
        <v>1</v>
      </c>
      <c r="BL134" s="219" t="s">
        <v>65</v>
      </c>
      <c r="BM134" s="52"/>
      <c r="BN134" s="218" t="s">
        <v>357</v>
      </c>
      <c r="BO134" s="217" t="s">
        <v>57</v>
      </c>
      <c r="BP134" s="201" t="s">
        <v>681</v>
      </c>
      <c r="BQ134" s="52" t="s">
        <v>717</v>
      </c>
    </row>
    <row r="135" spans="1:69" ht="15.75">
      <c r="A135" s="207" t="s">
        <v>37</v>
      </c>
      <c r="B135" s="208" t="s">
        <v>711</v>
      </c>
      <c r="C135" s="202" t="s">
        <v>35</v>
      </c>
      <c r="D135" s="210" t="s">
        <v>182</v>
      </c>
      <c r="E135" s="24" t="s">
        <v>618</v>
      </c>
      <c r="F135" s="86">
        <v>49</v>
      </c>
      <c r="G135" s="80">
        <v>0</v>
      </c>
      <c r="H135" s="204"/>
      <c r="I135" s="204"/>
      <c r="J135" s="204"/>
      <c r="K135" s="204"/>
      <c r="L135" s="80">
        <v>0</v>
      </c>
      <c r="M135" s="203"/>
      <c r="N135" s="52">
        <v>0</v>
      </c>
      <c r="O135" s="204"/>
      <c r="P135" s="204"/>
      <c r="Q135" s="11">
        <v>5.6939793265</v>
      </c>
      <c r="R135" s="204"/>
      <c r="S135" s="204"/>
      <c r="T135" s="53">
        <v>9.7749999999999986</v>
      </c>
      <c r="U135" s="204"/>
      <c r="V135" s="204"/>
      <c r="W135" s="11">
        <v>5.7829590612243997</v>
      </c>
      <c r="X135" s="204"/>
      <c r="Y135" s="204"/>
      <c r="Z135" s="53">
        <v>9.6374999999999993</v>
      </c>
      <c r="AA135" s="204"/>
      <c r="AB135" s="204"/>
      <c r="AC135" s="204"/>
      <c r="AD135" s="204"/>
      <c r="AE135" s="204"/>
      <c r="AF135" s="9">
        <v>2.9072310049664276</v>
      </c>
      <c r="AG135" s="9">
        <v>321</v>
      </c>
      <c r="AH135" s="9">
        <v>0.62450430447729866</v>
      </c>
      <c r="AI135" s="9">
        <v>86</v>
      </c>
      <c r="AJ135" s="9">
        <v>1.7234375000000002</v>
      </c>
      <c r="AK135" s="9" t="s">
        <v>248</v>
      </c>
      <c r="AL135" s="9">
        <v>41</v>
      </c>
      <c r="AM135" s="9">
        <v>2.9267735193830751</v>
      </c>
      <c r="AN135" s="9">
        <v>2.9157303370786516</v>
      </c>
      <c r="AO135" s="73">
        <v>90</v>
      </c>
      <c r="AP135" s="80">
        <v>0</v>
      </c>
      <c r="AQ135" s="80">
        <v>8</v>
      </c>
      <c r="AR135" s="224">
        <v>0</v>
      </c>
      <c r="AS135" s="224" t="s">
        <v>248</v>
      </c>
      <c r="AT135" s="11">
        <v>3407.99</v>
      </c>
      <c r="AU135" s="11">
        <v>84.009</v>
      </c>
      <c r="AV135" s="203">
        <v>0</v>
      </c>
      <c r="AW135" s="203">
        <v>0</v>
      </c>
      <c r="AX135" s="203" t="s">
        <v>248</v>
      </c>
      <c r="AY135" s="235" t="s">
        <v>248</v>
      </c>
      <c r="AZ135" s="138">
        <v>38148</v>
      </c>
      <c r="BA135" s="188" t="s">
        <v>248</v>
      </c>
      <c r="BB135" s="203" t="s">
        <v>248</v>
      </c>
      <c r="BC135" s="203" t="s">
        <v>248</v>
      </c>
      <c r="BD135" s="217" t="s">
        <v>61</v>
      </c>
      <c r="BE135" s="201" t="s">
        <v>62</v>
      </c>
      <c r="BF135" s="201" t="s">
        <v>63</v>
      </c>
      <c r="BG135" s="201" t="s">
        <v>196</v>
      </c>
      <c r="BH135" s="456" t="s">
        <v>712</v>
      </c>
      <c r="BI135" s="218" t="s">
        <v>66</v>
      </c>
      <c r="BJ135" s="370">
        <v>214</v>
      </c>
      <c r="BK135" s="370">
        <v>7</v>
      </c>
      <c r="BL135" s="219" t="s">
        <v>65</v>
      </c>
      <c r="BM135" s="52"/>
      <c r="BN135" s="218" t="s">
        <v>357</v>
      </c>
      <c r="BO135" s="217" t="s">
        <v>57</v>
      </c>
      <c r="BP135" s="201" t="s">
        <v>681</v>
      </c>
      <c r="BQ135" s="52" t="s">
        <v>717</v>
      </c>
    </row>
    <row r="136" spans="1:69" ht="15.75">
      <c r="A136" s="207" t="s">
        <v>37</v>
      </c>
      <c r="B136" s="208" t="s">
        <v>711</v>
      </c>
      <c r="C136" s="202" t="s">
        <v>35</v>
      </c>
      <c r="D136" s="210" t="s">
        <v>182</v>
      </c>
      <c r="E136" s="24" t="s">
        <v>618</v>
      </c>
      <c r="F136" s="86">
        <v>47</v>
      </c>
      <c r="G136" s="80">
        <v>1</v>
      </c>
      <c r="H136" s="204"/>
      <c r="I136" s="204"/>
      <c r="J136" s="204"/>
      <c r="K136" s="204"/>
      <c r="L136" s="80">
        <v>0</v>
      </c>
      <c r="M136" s="203"/>
      <c r="N136" s="52">
        <v>0</v>
      </c>
      <c r="O136" s="204"/>
      <c r="P136" s="204"/>
      <c r="Q136" s="11">
        <v>6.4001302174000001</v>
      </c>
      <c r="R136" s="204"/>
      <c r="S136" s="204"/>
      <c r="T136" s="53">
        <v>9.4499999999999993</v>
      </c>
      <c r="U136" s="204"/>
      <c r="V136" s="204"/>
      <c r="W136" s="11">
        <v>5.5658475869565001</v>
      </c>
      <c r="X136" s="204"/>
      <c r="Y136" s="204"/>
      <c r="Z136" s="53">
        <v>9.8499999999999979</v>
      </c>
      <c r="AA136" s="204"/>
      <c r="AB136" s="204"/>
      <c r="AC136" s="204"/>
      <c r="AD136" s="204"/>
      <c r="AE136" s="204"/>
      <c r="AF136" s="9">
        <v>3.6291537420596645</v>
      </c>
      <c r="AG136" s="9">
        <v>317</v>
      </c>
      <c r="AH136" s="9">
        <v>0.5504395410906836</v>
      </c>
      <c r="AI136" s="9">
        <v>8</v>
      </c>
      <c r="AJ136" s="9">
        <v>2.5871428571428572</v>
      </c>
      <c r="AK136" s="9" t="s">
        <v>248</v>
      </c>
      <c r="AL136" s="9">
        <v>44</v>
      </c>
      <c r="AM136" s="9">
        <v>3.6393993647841665</v>
      </c>
      <c r="AN136" s="9">
        <v>3.7246621621621623</v>
      </c>
      <c r="AO136" s="73">
        <v>90</v>
      </c>
      <c r="AP136" s="80">
        <v>0</v>
      </c>
      <c r="AQ136" s="80">
        <v>2</v>
      </c>
      <c r="AR136" s="224">
        <v>0</v>
      </c>
      <c r="AS136" s="224" t="s">
        <v>248</v>
      </c>
      <c r="AT136" s="11">
        <v>3221.1849999999999</v>
      </c>
      <c r="AU136" s="11">
        <v>61.994999999999997</v>
      </c>
      <c r="AV136" s="203">
        <v>0</v>
      </c>
      <c r="AW136" s="203">
        <v>0</v>
      </c>
      <c r="AX136" s="203" t="s">
        <v>248</v>
      </c>
      <c r="AY136" s="235" t="s">
        <v>248</v>
      </c>
      <c r="AZ136" s="138">
        <v>38148</v>
      </c>
      <c r="BA136" s="188" t="s">
        <v>248</v>
      </c>
      <c r="BB136" s="203" t="s">
        <v>248</v>
      </c>
      <c r="BC136" s="203" t="s">
        <v>248</v>
      </c>
      <c r="BD136" s="217" t="s">
        <v>61</v>
      </c>
      <c r="BE136" s="201" t="s">
        <v>62</v>
      </c>
      <c r="BF136" s="201" t="s">
        <v>63</v>
      </c>
      <c r="BG136" s="201" t="s">
        <v>196</v>
      </c>
      <c r="BH136" s="456" t="s">
        <v>712</v>
      </c>
      <c r="BI136" s="218" t="s">
        <v>67</v>
      </c>
      <c r="BJ136" s="370">
        <v>214</v>
      </c>
      <c r="BK136" s="370">
        <v>3</v>
      </c>
      <c r="BL136" s="219" t="s">
        <v>65</v>
      </c>
      <c r="BM136" s="52"/>
      <c r="BN136" s="218" t="s">
        <v>357</v>
      </c>
      <c r="BO136" s="217" t="s">
        <v>57</v>
      </c>
      <c r="BP136" s="201" t="s">
        <v>681</v>
      </c>
      <c r="BQ136" s="52" t="s">
        <v>717</v>
      </c>
    </row>
    <row r="137" spans="1:69" ht="15.75">
      <c r="A137" s="207" t="s">
        <v>37</v>
      </c>
      <c r="B137" s="208" t="s">
        <v>711</v>
      </c>
      <c r="C137" s="202" t="s">
        <v>35</v>
      </c>
      <c r="D137" s="210" t="s">
        <v>182</v>
      </c>
      <c r="E137" s="24" t="s">
        <v>618</v>
      </c>
      <c r="F137" s="86">
        <v>46</v>
      </c>
      <c r="G137" s="80">
        <v>1</v>
      </c>
      <c r="H137" s="204"/>
      <c r="I137" s="204"/>
      <c r="J137" s="204"/>
      <c r="K137" s="204"/>
      <c r="L137" s="80">
        <v>1</v>
      </c>
      <c r="M137" s="203"/>
      <c r="N137" s="52">
        <v>0</v>
      </c>
      <c r="O137" s="204"/>
      <c r="P137" s="204"/>
      <c r="Q137" s="11">
        <v>6.1156135227000004</v>
      </c>
      <c r="R137" s="204"/>
      <c r="S137" s="204"/>
      <c r="T137" s="53">
        <v>9.3999999999999986</v>
      </c>
      <c r="U137" s="204"/>
      <c r="V137" s="204"/>
      <c r="W137" s="11">
        <v>6.0962499772727003</v>
      </c>
      <c r="X137" s="204"/>
      <c r="Y137" s="204"/>
      <c r="Z137" s="53">
        <v>9.3999999999999986</v>
      </c>
      <c r="AA137" s="204"/>
      <c r="AB137" s="204"/>
      <c r="AC137" s="204"/>
      <c r="AD137" s="204"/>
      <c r="AE137" s="204"/>
      <c r="AF137" s="9">
        <v>2.9502657735070512</v>
      </c>
      <c r="AG137" s="9">
        <v>301</v>
      </c>
      <c r="AH137" s="9">
        <v>0.39362745548669748</v>
      </c>
      <c r="AI137" s="9">
        <v>34</v>
      </c>
      <c r="AJ137" s="9">
        <v>2.1354838709677422</v>
      </c>
      <c r="AK137" s="9" t="s">
        <v>248</v>
      </c>
      <c r="AL137" s="9">
        <v>0</v>
      </c>
      <c r="AM137" s="9"/>
      <c r="AN137" s="9"/>
      <c r="AO137" s="73">
        <v>87</v>
      </c>
      <c r="AP137" s="80">
        <v>2</v>
      </c>
      <c r="AQ137" s="80">
        <v>1</v>
      </c>
      <c r="AR137" s="224">
        <v>0</v>
      </c>
      <c r="AS137" s="224" t="s">
        <v>248</v>
      </c>
      <c r="AT137" s="11">
        <v>3081.7559999999999</v>
      </c>
      <c r="AU137" s="11">
        <v>139.68199999999999</v>
      </c>
      <c r="AV137" s="203">
        <v>0</v>
      </c>
      <c r="AW137" s="203">
        <v>0</v>
      </c>
      <c r="AX137" s="203" t="s">
        <v>248</v>
      </c>
      <c r="AY137" s="235" t="s">
        <v>248</v>
      </c>
      <c r="AZ137" s="138">
        <v>38148</v>
      </c>
      <c r="BA137" s="188" t="s">
        <v>248</v>
      </c>
      <c r="BB137" s="203" t="s">
        <v>248</v>
      </c>
      <c r="BC137" s="203" t="s">
        <v>248</v>
      </c>
      <c r="BD137" s="217" t="s">
        <v>61</v>
      </c>
      <c r="BE137" s="201" t="s">
        <v>62</v>
      </c>
      <c r="BF137" s="201" t="s">
        <v>63</v>
      </c>
      <c r="BG137" s="201" t="s">
        <v>196</v>
      </c>
      <c r="BH137" s="456" t="s">
        <v>712</v>
      </c>
      <c r="BI137" s="218" t="s">
        <v>68</v>
      </c>
      <c r="BJ137" s="370">
        <v>214</v>
      </c>
      <c r="BK137" s="370">
        <v>4</v>
      </c>
      <c r="BL137" s="219" t="s">
        <v>65</v>
      </c>
      <c r="BM137" s="52"/>
      <c r="BN137" s="218" t="s">
        <v>357</v>
      </c>
      <c r="BO137" s="217" t="s">
        <v>57</v>
      </c>
      <c r="BP137" s="201" t="s">
        <v>681</v>
      </c>
      <c r="BQ137" s="52" t="s">
        <v>717</v>
      </c>
    </row>
    <row r="138" spans="1:69" ht="15.75">
      <c r="A138" s="207" t="s">
        <v>37</v>
      </c>
      <c r="B138" s="208" t="s">
        <v>711</v>
      </c>
      <c r="C138" s="202" t="s">
        <v>35</v>
      </c>
      <c r="D138" s="210" t="s">
        <v>182</v>
      </c>
      <c r="E138" s="24" t="s">
        <v>206</v>
      </c>
      <c r="F138" s="86">
        <v>80</v>
      </c>
      <c r="G138" s="80">
        <v>0</v>
      </c>
      <c r="H138" s="204"/>
      <c r="I138" s="204"/>
      <c r="J138" s="204"/>
      <c r="K138" s="204"/>
      <c r="L138" s="80">
        <v>0</v>
      </c>
      <c r="M138" s="203"/>
      <c r="N138" s="52">
        <v>0</v>
      </c>
      <c r="O138" s="204"/>
      <c r="P138" s="204"/>
      <c r="Q138" s="11">
        <v>4.9385121874999998</v>
      </c>
      <c r="R138" s="204"/>
      <c r="S138" s="204"/>
      <c r="T138" s="53">
        <v>6.75</v>
      </c>
      <c r="U138" s="204"/>
      <c r="V138" s="204"/>
      <c r="W138" s="11">
        <v>4.7864872375000003</v>
      </c>
      <c r="X138" s="204"/>
      <c r="Y138" s="204"/>
      <c r="Z138" s="53">
        <v>6.75</v>
      </c>
      <c r="AA138" s="204"/>
      <c r="AB138" s="204"/>
      <c r="AC138" s="204"/>
      <c r="AD138" s="204"/>
      <c r="AE138" s="204"/>
      <c r="AF138" s="9">
        <v>3.6481785878539084</v>
      </c>
      <c r="AG138" s="9">
        <v>560</v>
      </c>
      <c r="AH138" s="9">
        <v>0.4158705871534939</v>
      </c>
      <c r="AI138" s="9">
        <v>12</v>
      </c>
      <c r="AJ138" s="9">
        <v>2.7424242424242422</v>
      </c>
      <c r="AK138" s="9" t="s">
        <v>248</v>
      </c>
      <c r="AL138" s="9">
        <v>80</v>
      </c>
      <c r="AM138" s="9">
        <v>3.6481785878539084</v>
      </c>
      <c r="AN138" s="9">
        <v>3.6785714285714284</v>
      </c>
      <c r="AO138" s="73">
        <v>160</v>
      </c>
      <c r="AP138" s="80">
        <v>0</v>
      </c>
      <c r="AQ138" s="80">
        <v>0</v>
      </c>
      <c r="AR138" s="224">
        <v>0</v>
      </c>
      <c r="AS138" s="224" t="s">
        <v>248</v>
      </c>
      <c r="AT138" s="11">
        <v>6123.143</v>
      </c>
      <c r="AU138" s="11">
        <v>0</v>
      </c>
      <c r="AV138" s="203">
        <v>0</v>
      </c>
      <c r="AW138" s="203">
        <v>0</v>
      </c>
      <c r="AX138" s="203" t="s">
        <v>248</v>
      </c>
      <c r="AY138" s="235" t="s">
        <v>248</v>
      </c>
      <c r="AZ138" s="138">
        <v>24787</v>
      </c>
      <c r="BA138" s="188" t="s">
        <v>248</v>
      </c>
      <c r="BB138" s="203" t="s">
        <v>248</v>
      </c>
      <c r="BC138" s="203" t="s">
        <v>248</v>
      </c>
      <c r="BD138" s="217" t="s">
        <v>61</v>
      </c>
      <c r="BE138" s="201" t="s">
        <v>62</v>
      </c>
      <c r="BF138" s="201" t="s">
        <v>63</v>
      </c>
      <c r="BG138" s="201" t="s">
        <v>196</v>
      </c>
      <c r="BH138" s="456" t="s">
        <v>513</v>
      </c>
      <c r="BI138" s="218" t="s">
        <v>64</v>
      </c>
      <c r="BJ138" s="370">
        <v>214</v>
      </c>
      <c r="BK138" s="370">
        <v>1</v>
      </c>
      <c r="BL138" s="219" t="s">
        <v>65</v>
      </c>
      <c r="BM138" s="52"/>
      <c r="BN138" s="218" t="s">
        <v>357</v>
      </c>
      <c r="BO138" s="217" t="s">
        <v>700</v>
      </c>
      <c r="BP138" s="201" t="s">
        <v>686</v>
      </c>
      <c r="BQ138" s="52" t="s">
        <v>719</v>
      </c>
    </row>
    <row r="139" spans="1:69" ht="15.75">
      <c r="A139" s="207" t="s">
        <v>37</v>
      </c>
      <c r="B139" s="208" t="s">
        <v>711</v>
      </c>
      <c r="C139" s="202" t="s">
        <v>35</v>
      </c>
      <c r="D139" s="210" t="s">
        <v>182</v>
      </c>
      <c r="E139" s="24" t="s">
        <v>206</v>
      </c>
      <c r="F139" s="86">
        <v>77</v>
      </c>
      <c r="G139" s="80">
        <v>3</v>
      </c>
      <c r="H139" s="204"/>
      <c r="I139" s="204"/>
      <c r="J139" s="204"/>
      <c r="K139" s="204"/>
      <c r="L139" s="80">
        <v>0</v>
      </c>
      <c r="M139" s="203"/>
      <c r="N139" s="52">
        <v>0</v>
      </c>
      <c r="O139" s="204"/>
      <c r="P139" s="204"/>
      <c r="Q139" s="11">
        <v>5.384918527</v>
      </c>
      <c r="R139" s="204"/>
      <c r="S139" s="204"/>
      <c r="T139" s="53">
        <v>11.574999999999999</v>
      </c>
      <c r="U139" s="204"/>
      <c r="V139" s="204"/>
      <c r="W139" s="11">
        <v>5.2740672162162001</v>
      </c>
      <c r="X139" s="204"/>
      <c r="Y139" s="204"/>
      <c r="Z139" s="53">
        <v>11.574999999999999</v>
      </c>
      <c r="AA139" s="204"/>
      <c r="AB139" s="204"/>
      <c r="AC139" s="204"/>
      <c r="AD139" s="204"/>
      <c r="AE139" s="204"/>
      <c r="AF139" s="9">
        <v>2.9366927576158379</v>
      </c>
      <c r="AG139" s="9">
        <v>511</v>
      </c>
      <c r="AH139" s="9">
        <v>0.442306552735242</v>
      </c>
      <c r="AI139" s="9">
        <v>78</v>
      </c>
      <c r="AJ139" s="9">
        <v>2.0761538461538462</v>
      </c>
      <c r="AK139" s="9" t="s">
        <v>248</v>
      </c>
      <c r="AL139" s="9">
        <v>1</v>
      </c>
      <c r="AM139" s="9">
        <v>3.0571428707667758</v>
      </c>
      <c r="AN139" s="9">
        <v>3.25</v>
      </c>
      <c r="AO139" s="73">
        <v>148</v>
      </c>
      <c r="AP139" s="80">
        <v>0</v>
      </c>
      <c r="AQ139" s="80">
        <v>0</v>
      </c>
      <c r="AR139" s="224">
        <v>0</v>
      </c>
      <c r="AS139" s="224" t="s">
        <v>248</v>
      </c>
      <c r="AT139" s="11">
        <v>5645.348</v>
      </c>
      <c r="AU139" s="11">
        <v>0</v>
      </c>
      <c r="AV139" s="203">
        <v>0</v>
      </c>
      <c r="AW139" s="203">
        <v>0</v>
      </c>
      <c r="AX139" s="203" t="s">
        <v>248</v>
      </c>
      <c r="AY139" s="235" t="s">
        <v>248</v>
      </c>
      <c r="AZ139" s="138">
        <v>24787</v>
      </c>
      <c r="BA139" s="188" t="s">
        <v>248</v>
      </c>
      <c r="BB139" s="203" t="s">
        <v>248</v>
      </c>
      <c r="BC139" s="203" t="s">
        <v>248</v>
      </c>
      <c r="BD139" s="217" t="s">
        <v>61</v>
      </c>
      <c r="BE139" s="201" t="s">
        <v>62</v>
      </c>
      <c r="BF139" s="201" t="s">
        <v>63</v>
      </c>
      <c r="BG139" s="201" t="s">
        <v>196</v>
      </c>
      <c r="BH139" s="456" t="s">
        <v>513</v>
      </c>
      <c r="BI139" s="218" t="s">
        <v>66</v>
      </c>
      <c r="BJ139" s="370">
        <v>214</v>
      </c>
      <c r="BK139" s="370">
        <v>7</v>
      </c>
      <c r="BL139" s="219" t="s">
        <v>65</v>
      </c>
      <c r="BM139" s="52"/>
      <c r="BN139" s="218" t="s">
        <v>357</v>
      </c>
      <c r="BO139" s="217" t="s">
        <v>700</v>
      </c>
      <c r="BP139" s="201" t="s">
        <v>686</v>
      </c>
      <c r="BQ139" s="52" t="s">
        <v>719</v>
      </c>
    </row>
    <row r="140" spans="1:69" ht="15.75">
      <c r="A140" s="207" t="s">
        <v>37</v>
      </c>
      <c r="B140" s="208" t="s">
        <v>711</v>
      </c>
      <c r="C140" s="202" t="s">
        <v>35</v>
      </c>
      <c r="D140" s="210" t="s">
        <v>182</v>
      </c>
      <c r="E140" s="24" t="s">
        <v>206</v>
      </c>
      <c r="F140" s="86">
        <v>80</v>
      </c>
      <c r="G140" s="80">
        <v>0</v>
      </c>
      <c r="H140" s="204"/>
      <c r="I140" s="204"/>
      <c r="J140" s="204"/>
      <c r="K140" s="204"/>
      <c r="L140" s="80">
        <v>0</v>
      </c>
      <c r="M140" s="203"/>
      <c r="N140" s="52">
        <v>0</v>
      </c>
      <c r="O140" s="204"/>
      <c r="P140" s="204"/>
      <c r="Q140" s="11">
        <v>6.0607623000000004</v>
      </c>
      <c r="R140" s="204"/>
      <c r="S140" s="204"/>
      <c r="T140" s="53">
        <v>10</v>
      </c>
      <c r="U140" s="204"/>
      <c r="V140" s="204"/>
      <c r="W140" s="11">
        <v>6.2811372875</v>
      </c>
      <c r="X140" s="204"/>
      <c r="Y140" s="204"/>
      <c r="Z140" s="53">
        <v>10</v>
      </c>
      <c r="AA140" s="204"/>
      <c r="AB140" s="204"/>
      <c r="AC140" s="204"/>
      <c r="AD140" s="204"/>
      <c r="AE140" s="204"/>
      <c r="AF140" s="9">
        <v>3.5999637098539439</v>
      </c>
      <c r="AG140" s="9">
        <v>560</v>
      </c>
      <c r="AH140" s="9">
        <v>0.48514872140500354</v>
      </c>
      <c r="AI140" s="9">
        <v>18</v>
      </c>
      <c r="AJ140" s="9">
        <v>2.6470588235294117</v>
      </c>
      <c r="AK140" s="9" t="s">
        <v>248</v>
      </c>
      <c r="AL140" s="9">
        <v>77</v>
      </c>
      <c r="AM140" s="9">
        <v>3.6187198710574289</v>
      </c>
      <c r="AN140" s="9">
        <v>3.6837455830388692</v>
      </c>
      <c r="AO140" s="73">
        <v>155</v>
      </c>
      <c r="AP140" s="80">
        <v>0</v>
      </c>
      <c r="AQ140" s="80">
        <v>5</v>
      </c>
      <c r="AR140" s="224">
        <v>0</v>
      </c>
      <c r="AS140" s="224" t="s">
        <v>248</v>
      </c>
      <c r="AT140" s="11">
        <v>6151.09</v>
      </c>
      <c r="AU140" s="11">
        <v>40.944000000000003</v>
      </c>
      <c r="AV140" s="203">
        <v>0</v>
      </c>
      <c r="AW140" s="203">
        <v>0</v>
      </c>
      <c r="AX140" s="203" t="s">
        <v>248</v>
      </c>
      <c r="AY140" s="235" t="s">
        <v>248</v>
      </c>
      <c r="AZ140" s="138">
        <v>24787</v>
      </c>
      <c r="BA140" s="188" t="s">
        <v>248</v>
      </c>
      <c r="BB140" s="203" t="s">
        <v>248</v>
      </c>
      <c r="BC140" s="203" t="s">
        <v>248</v>
      </c>
      <c r="BD140" s="217" t="s">
        <v>61</v>
      </c>
      <c r="BE140" s="201" t="s">
        <v>62</v>
      </c>
      <c r="BF140" s="201" t="s">
        <v>63</v>
      </c>
      <c r="BG140" s="201" t="s">
        <v>196</v>
      </c>
      <c r="BH140" s="456" t="s">
        <v>513</v>
      </c>
      <c r="BI140" s="218" t="s">
        <v>67</v>
      </c>
      <c r="BJ140" s="370">
        <v>214</v>
      </c>
      <c r="BK140" s="370">
        <v>3</v>
      </c>
      <c r="BL140" s="219" t="s">
        <v>65</v>
      </c>
      <c r="BM140" s="52"/>
      <c r="BN140" s="218" t="s">
        <v>357</v>
      </c>
      <c r="BO140" s="217" t="s">
        <v>700</v>
      </c>
      <c r="BP140" s="201" t="s">
        <v>686</v>
      </c>
      <c r="BQ140" s="52" t="s">
        <v>719</v>
      </c>
    </row>
    <row r="141" spans="1:69" ht="15.75">
      <c r="A141" s="207" t="s">
        <v>37</v>
      </c>
      <c r="B141" s="208" t="s">
        <v>711</v>
      </c>
      <c r="C141" s="202" t="s">
        <v>35</v>
      </c>
      <c r="D141" s="210" t="s">
        <v>182</v>
      </c>
      <c r="E141" s="24" t="s">
        <v>206</v>
      </c>
      <c r="F141" s="86">
        <v>79</v>
      </c>
      <c r="G141" s="80">
        <v>4</v>
      </c>
      <c r="H141" s="204"/>
      <c r="I141" s="204"/>
      <c r="J141" s="204"/>
      <c r="K141" s="204"/>
      <c r="L141" s="80">
        <v>0</v>
      </c>
      <c r="M141" s="203"/>
      <c r="N141" s="52">
        <v>0</v>
      </c>
      <c r="O141" s="204"/>
      <c r="P141" s="204"/>
      <c r="Q141" s="11">
        <v>6.6420131732999996</v>
      </c>
      <c r="R141" s="204"/>
      <c r="S141" s="204"/>
      <c r="T141" s="53">
        <v>13.5625</v>
      </c>
      <c r="U141" s="204"/>
      <c r="V141" s="204"/>
      <c r="W141" s="11">
        <v>6.5555065333332996</v>
      </c>
      <c r="X141" s="204"/>
      <c r="Y141" s="204"/>
      <c r="Z141" s="53">
        <v>13.125</v>
      </c>
      <c r="AA141" s="204"/>
      <c r="AB141" s="204"/>
      <c r="AC141" s="204"/>
      <c r="AD141" s="204"/>
      <c r="AE141" s="204"/>
      <c r="AF141" s="9">
        <v>2.7592563559942125</v>
      </c>
      <c r="AG141" s="9">
        <v>510</v>
      </c>
      <c r="AH141" s="9">
        <v>0.4344765033953914</v>
      </c>
      <c r="AI141" s="9">
        <v>115</v>
      </c>
      <c r="AJ141" s="9">
        <v>1.9818181818181819</v>
      </c>
      <c r="AK141" s="9" t="s">
        <v>248</v>
      </c>
      <c r="AL141" s="427">
        <v>0</v>
      </c>
      <c r="AM141" s="9"/>
      <c r="AN141" s="9"/>
      <c r="AO141" s="73">
        <v>121</v>
      </c>
      <c r="AP141" s="80">
        <v>8</v>
      </c>
      <c r="AQ141" s="80">
        <v>21</v>
      </c>
      <c r="AR141" s="224">
        <v>0</v>
      </c>
      <c r="AS141" s="224" t="s">
        <v>248</v>
      </c>
      <c r="AT141" s="11">
        <v>5226.5709999999999</v>
      </c>
      <c r="AU141" s="11">
        <v>512.19899999999996</v>
      </c>
      <c r="AV141" s="203">
        <v>0</v>
      </c>
      <c r="AW141" s="203">
        <v>0</v>
      </c>
      <c r="AX141" s="203" t="s">
        <v>248</v>
      </c>
      <c r="AY141" s="235" t="s">
        <v>248</v>
      </c>
      <c r="AZ141" s="138">
        <v>24787</v>
      </c>
      <c r="BA141" s="188" t="s">
        <v>248</v>
      </c>
      <c r="BB141" s="203" t="s">
        <v>248</v>
      </c>
      <c r="BC141" s="203" t="s">
        <v>248</v>
      </c>
      <c r="BD141" s="217" t="s">
        <v>61</v>
      </c>
      <c r="BE141" s="201" t="s">
        <v>62</v>
      </c>
      <c r="BF141" s="201" t="s">
        <v>63</v>
      </c>
      <c r="BG141" s="201" t="s">
        <v>196</v>
      </c>
      <c r="BH141" s="456" t="s">
        <v>513</v>
      </c>
      <c r="BI141" s="218" t="s">
        <v>68</v>
      </c>
      <c r="BJ141" s="370">
        <v>214</v>
      </c>
      <c r="BK141" s="370">
        <v>4</v>
      </c>
      <c r="BL141" s="219" t="s">
        <v>65</v>
      </c>
      <c r="BM141" s="52"/>
      <c r="BN141" s="218" t="s">
        <v>357</v>
      </c>
      <c r="BO141" s="217" t="s">
        <v>700</v>
      </c>
      <c r="BP141" s="201" t="s">
        <v>686</v>
      </c>
      <c r="BQ141" s="52" t="s">
        <v>719</v>
      </c>
    </row>
    <row r="142" spans="1:69" ht="15.75">
      <c r="A142" s="207" t="s">
        <v>37</v>
      </c>
      <c r="B142" s="208" t="s">
        <v>711</v>
      </c>
      <c r="C142" s="202" t="s">
        <v>35</v>
      </c>
      <c r="D142" s="210" t="s">
        <v>182</v>
      </c>
      <c r="E142" s="24" t="s">
        <v>254</v>
      </c>
      <c r="F142" s="86">
        <v>43</v>
      </c>
      <c r="G142" s="80">
        <v>0</v>
      </c>
      <c r="H142" s="204"/>
      <c r="I142" s="204"/>
      <c r="J142" s="204"/>
      <c r="K142" s="204"/>
      <c r="L142" s="80">
        <v>0</v>
      </c>
      <c r="M142" s="203"/>
      <c r="N142" s="52">
        <v>0</v>
      </c>
      <c r="O142" s="204"/>
      <c r="P142" s="204"/>
      <c r="Q142" s="11">
        <v>4.8540928836999999</v>
      </c>
      <c r="R142" s="204"/>
      <c r="S142" s="204"/>
      <c r="T142" s="53">
        <v>5.9750000000000005</v>
      </c>
      <c r="U142" s="204"/>
      <c r="V142" s="204"/>
      <c r="W142" s="11">
        <v>4.6959534651162</v>
      </c>
      <c r="X142" s="204"/>
      <c r="Y142" s="204"/>
      <c r="Z142" s="53">
        <v>5.9750000000000005</v>
      </c>
      <c r="AA142" s="204"/>
      <c r="AB142" s="204"/>
      <c r="AC142" s="204"/>
      <c r="AD142" s="204"/>
      <c r="AE142" s="204"/>
      <c r="AF142" s="9">
        <v>3.7355814186045491</v>
      </c>
      <c r="AG142" s="9">
        <v>301</v>
      </c>
      <c r="AH142" s="9">
        <v>0.36592848274635553</v>
      </c>
      <c r="AI142" s="9">
        <v>3</v>
      </c>
      <c r="AJ142" s="9">
        <v>2.9303571428571429</v>
      </c>
      <c r="AK142" s="9" t="s">
        <v>248</v>
      </c>
      <c r="AL142" s="9">
        <v>43</v>
      </c>
      <c r="AM142" s="9">
        <v>3.7355814186045491</v>
      </c>
      <c r="AN142" s="9">
        <v>3.7251243781094527</v>
      </c>
      <c r="AO142" s="73">
        <v>86</v>
      </c>
      <c r="AP142" s="80">
        <v>0</v>
      </c>
      <c r="AQ142" s="80">
        <v>0</v>
      </c>
      <c r="AR142" s="224">
        <v>0</v>
      </c>
      <c r="AS142" s="224" t="s">
        <v>248</v>
      </c>
      <c r="AT142" s="11">
        <v>3068.6669999999999</v>
      </c>
      <c r="AU142" s="11">
        <v>0</v>
      </c>
      <c r="AV142" s="203">
        <v>0</v>
      </c>
      <c r="AW142" s="203">
        <v>0</v>
      </c>
      <c r="AX142" s="203" t="s">
        <v>248</v>
      </c>
      <c r="AY142" s="235" t="s">
        <v>248</v>
      </c>
      <c r="AZ142" s="138">
        <v>21933</v>
      </c>
      <c r="BA142" s="188" t="s">
        <v>248</v>
      </c>
      <c r="BB142" s="203" t="s">
        <v>248</v>
      </c>
      <c r="BC142" s="203" t="s">
        <v>248</v>
      </c>
      <c r="BD142" s="217" t="s">
        <v>61</v>
      </c>
      <c r="BE142" s="201" t="s">
        <v>62</v>
      </c>
      <c r="BF142" s="201" t="s">
        <v>63</v>
      </c>
      <c r="BG142" s="201" t="s">
        <v>196</v>
      </c>
      <c r="BH142" s="456" t="s">
        <v>712</v>
      </c>
      <c r="BI142" s="218" t="s">
        <v>64</v>
      </c>
      <c r="BJ142" s="370">
        <v>214</v>
      </c>
      <c r="BK142" s="370">
        <v>1</v>
      </c>
      <c r="BL142" s="219" t="s">
        <v>65</v>
      </c>
      <c r="BM142" s="52"/>
      <c r="BN142" s="218" t="s">
        <v>357</v>
      </c>
      <c r="BO142" s="217" t="s">
        <v>59</v>
      </c>
      <c r="BP142" s="201" t="s">
        <v>693</v>
      </c>
      <c r="BQ142" s="52" t="s">
        <v>715</v>
      </c>
    </row>
    <row r="143" spans="1:69" ht="15.75">
      <c r="A143" s="207" t="s">
        <v>37</v>
      </c>
      <c r="B143" s="208" t="s">
        <v>711</v>
      </c>
      <c r="C143" s="202" t="s">
        <v>35</v>
      </c>
      <c r="D143" s="210" t="s">
        <v>182</v>
      </c>
      <c r="E143" s="24" t="s">
        <v>254</v>
      </c>
      <c r="F143" s="86">
        <v>44</v>
      </c>
      <c r="G143" s="80">
        <v>2</v>
      </c>
      <c r="H143" s="204"/>
      <c r="I143" s="204"/>
      <c r="J143" s="204"/>
      <c r="K143" s="204"/>
      <c r="L143" s="80">
        <v>0</v>
      </c>
      <c r="M143" s="203"/>
      <c r="N143" s="52">
        <v>0</v>
      </c>
      <c r="O143" s="204"/>
      <c r="P143" s="204"/>
      <c r="Q143" s="11">
        <v>5.445071381</v>
      </c>
      <c r="R143" s="204"/>
      <c r="S143" s="204"/>
      <c r="T143" s="53">
        <v>11.45</v>
      </c>
      <c r="U143" s="204"/>
      <c r="V143" s="204"/>
      <c r="W143" s="11">
        <v>5.3448095238095004</v>
      </c>
      <c r="X143" s="204"/>
      <c r="Y143" s="204"/>
      <c r="Z143" s="53">
        <v>11.45</v>
      </c>
      <c r="AA143" s="204"/>
      <c r="AB143" s="204"/>
      <c r="AC143" s="204"/>
      <c r="AD143" s="204"/>
      <c r="AE143" s="204"/>
      <c r="AF143" s="9">
        <v>2.9192176972116743</v>
      </c>
      <c r="AG143" s="9">
        <v>294</v>
      </c>
      <c r="AH143" s="9">
        <v>0.42480672176089951</v>
      </c>
      <c r="AI143" s="9">
        <v>45</v>
      </c>
      <c r="AJ143" s="9">
        <v>2.1115384615384616</v>
      </c>
      <c r="AK143" s="9" t="s">
        <v>248</v>
      </c>
      <c r="AL143" s="9">
        <v>4</v>
      </c>
      <c r="AM143" s="9">
        <v>3.4535714132445197</v>
      </c>
      <c r="AN143" s="9">
        <v>3.5333333333333332</v>
      </c>
      <c r="AO143" s="73">
        <v>84</v>
      </c>
      <c r="AP143" s="80">
        <v>0</v>
      </c>
      <c r="AQ143" s="80">
        <v>0</v>
      </c>
      <c r="AR143" s="224">
        <v>0</v>
      </c>
      <c r="AS143" s="224" t="s">
        <v>248</v>
      </c>
      <c r="AT143" s="11">
        <v>2990.2640000000001</v>
      </c>
      <c r="AU143" s="11">
        <v>0</v>
      </c>
      <c r="AV143" s="203">
        <v>0</v>
      </c>
      <c r="AW143" s="203">
        <v>0</v>
      </c>
      <c r="AX143" s="203" t="s">
        <v>248</v>
      </c>
      <c r="AY143" s="235" t="s">
        <v>248</v>
      </c>
      <c r="AZ143" s="138">
        <v>21933</v>
      </c>
      <c r="BA143" s="188" t="s">
        <v>248</v>
      </c>
      <c r="BB143" s="203" t="s">
        <v>248</v>
      </c>
      <c r="BC143" s="203" t="s">
        <v>248</v>
      </c>
      <c r="BD143" s="217" t="s">
        <v>61</v>
      </c>
      <c r="BE143" s="201" t="s">
        <v>62</v>
      </c>
      <c r="BF143" s="201" t="s">
        <v>63</v>
      </c>
      <c r="BG143" s="201" t="s">
        <v>196</v>
      </c>
      <c r="BH143" s="456" t="s">
        <v>712</v>
      </c>
      <c r="BI143" s="218" t="s">
        <v>66</v>
      </c>
      <c r="BJ143" s="370">
        <v>214</v>
      </c>
      <c r="BK143" s="370">
        <v>7</v>
      </c>
      <c r="BL143" s="219" t="s">
        <v>65</v>
      </c>
      <c r="BM143" s="52"/>
      <c r="BN143" s="218" t="s">
        <v>357</v>
      </c>
      <c r="BO143" s="217" t="s">
        <v>59</v>
      </c>
      <c r="BP143" s="201" t="s">
        <v>693</v>
      </c>
      <c r="BQ143" s="52" t="s">
        <v>715</v>
      </c>
    </row>
    <row r="144" spans="1:69" ht="15.75">
      <c r="A144" s="207" t="s">
        <v>37</v>
      </c>
      <c r="B144" s="208" t="s">
        <v>711</v>
      </c>
      <c r="C144" s="202" t="s">
        <v>35</v>
      </c>
      <c r="D144" s="210" t="s">
        <v>182</v>
      </c>
      <c r="E144" s="24" t="s">
        <v>254</v>
      </c>
      <c r="F144" s="86">
        <v>44</v>
      </c>
      <c r="G144" s="80">
        <v>3</v>
      </c>
      <c r="H144" s="204"/>
      <c r="I144" s="204"/>
      <c r="J144" s="204"/>
      <c r="K144" s="204"/>
      <c r="L144" s="80">
        <v>0</v>
      </c>
      <c r="M144" s="203"/>
      <c r="N144" s="52">
        <v>0</v>
      </c>
      <c r="O144" s="204"/>
      <c r="P144" s="204"/>
      <c r="Q144" s="11">
        <v>5.8468536584999997</v>
      </c>
      <c r="R144" s="204"/>
      <c r="S144" s="204"/>
      <c r="T144" s="53">
        <v>8.2374999999999989</v>
      </c>
      <c r="U144" s="204"/>
      <c r="V144" s="204"/>
      <c r="W144" s="11">
        <v>6.0844876341463001</v>
      </c>
      <c r="X144" s="204"/>
      <c r="Y144" s="204"/>
      <c r="Z144" s="53">
        <v>8.2374999999999989</v>
      </c>
      <c r="AA144" s="204"/>
      <c r="AB144" s="204"/>
      <c r="AC144" s="204"/>
      <c r="AD144" s="204"/>
      <c r="AE144" s="204"/>
      <c r="AF144" s="9">
        <v>3.6028223133253308</v>
      </c>
      <c r="AG144" s="9">
        <v>287</v>
      </c>
      <c r="AH144" s="9">
        <v>0.50571163299281119</v>
      </c>
      <c r="AI144" s="9">
        <v>9</v>
      </c>
      <c r="AJ144" s="9">
        <v>2.6070000000000002</v>
      </c>
      <c r="AK144" s="9" t="s">
        <v>248</v>
      </c>
      <c r="AL144" s="9">
        <v>40</v>
      </c>
      <c r="AM144" s="9">
        <v>3.6226785859891351</v>
      </c>
      <c r="AN144" s="9">
        <v>3.7033333333333331</v>
      </c>
      <c r="AO144" s="73">
        <v>81</v>
      </c>
      <c r="AP144" s="80">
        <v>0</v>
      </c>
      <c r="AQ144" s="80">
        <v>1</v>
      </c>
      <c r="AR144" s="224">
        <v>0</v>
      </c>
      <c r="AS144" s="224" t="s">
        <v>248</v>
      </c>
      <c r="AT144" s="11">
        <v>2866.261</v>
      </c>
      <c r="AU144" s="11">
        <v>63.856999999999999</v>
      </c>
      <c r="AV144" s="203">
        <v>0</v>
      </c>
      <c r="AW144" s="203">
        <v>0</v>
      </c>
      <c r="AX144" s="203" t="s">
        <v>248</v>
      </c>
      <c r="AY144" s="235" t="s">
        <v>248</v>
      </c>
      <c r="AZ144" s="138">
        <v>21933</v>
      </c>
      <c r="BA144" s="188" t="s">
        <v>248</v>
      </c>
      <c r="BB144" s="203" t="s">
        <v>248</v>
      </c>
      <c r="BC144" s="203" t="s">
        <v>248</v>
      </c>
      <c r="BD144" s="217" t="s">
        <v>61</v>
      </c>
      <c r="BE144" s="201" t="s">
        <v>62</v>
      </c>
      <c r="BF144" s="201" t="s">
        <v>63</v>
      </c>
      <c r="BG144" s="201" t="s">
        <v>196</v>
      </c>
      <c r="BH144" s="456" t="s">
        <v>712</v>
      </c>
      <c r="BI144" s="218" t="s">
        <v>67</v>
      </c>
      <c r="BJ144" s="370">
        <v>214</v>
      </c>
      <c r="BK144" s="370">
        <v>3</v>
      </c>
      <c r="BL144" s="219" t="s">
        <v>65</v>
      </c>
      <c r="BM144" s="52"/>
      <c r="BN144" s="218" t="s">
        <v>357</v>
      </c>
      <c r="BO144" s="217" t="s">
        <v>59</v>
      </c>
      <c r="BP144" s="201" t="s">
        <v>693</v>
      </c>
      <c r="BQ144" s="52" t="s">
        <v>715</v>
      </c>
    </row>
    <row r="145" spans="1:69" ht="15.75">
      <c r="A145" s="207" t="s">
        <v>37</v>
      </c>
      <c r="B145" s="208" t="s">
        <v>711</v>
      </c>
      <c r="C145" s="202" t="s">
        <v>35</v>
      </c>
      <c r="D145" s="210" t="s">
        <v>182</v>
      </c>
      <c r="E145" s="24" t="s">
        <v>254</v>
      </c>
      <c r="F145" s="86">
        <v>42</v>
      </c>
      <c r="G145" s="80">
        <v>1</v>
      </c>
      <c r="H145" s="204"/>
      <c r="I145" s="204"/>
      <c r="J145" s="204"/>
      <c r="K145" s="204"/>
      <c r="L145" s="80">
        <v>0</v>
      </c>
      <c r="M145" s="203"/>
      <c r="N145" s="52">
        <v>0</v>
      </c>
      <c r="O145" s="204"/>
      <c r="P145" s="204"/>
      <c r="Q145" s="11">
        <v>6.1473170487999997</v>
      </c>
      <c r="R145" s="204"/>
      <c r="S145" s="204"/>
      <c r="T145" s="53">
        <v>11.974999999999998</v>
      </c>
      <c r="U145" s="204"/>
      <c r="V145" s="204"/>
      <c r="W145" s="11">
        <v>6.0739023902438998</v>
      </c>
      <c r="X145" s="204"/>
      <c r="Y145" s="204"/>
      <c r="Z145" s="53">
        <v>11.974999999999998</v>
      </c>
      <c r="AA145" s="204"/>
      <c r="AB145" s="204"/>
      <c r="AC145" s="204"/>
      <c r="AD145" s="204"/>
      <c r="AE145" s="204"/>
      <c r="AF145" s="9">
        <v>2.7633797914724316</v>
      </c>
      <c r="AG145" s="9">
        <v>287</v>
      </c>
      <c r="AH145" s="9">
        <v>0.3510679457270276</v>
      </c>
      <c r="AI145" s="9">
        <v>52</v>
      </c>
      <c r="AJ145" s="9">
        <v>2.0622093023255812</v>
      </c>
      <c r="AK145" s="9" t="s">
        <v>248</v>
      </c>
      <c r="AL145" s="9">
        <v>0</v>
      </c>
      <c r="AM145" s="9"/>
      <c r="AN145" s="9"/>
      <c r="AO145" s="73">
        <v>82</v>
      </c>
      <c r="AP145" s="80">
        <v>0</v>
      </c>
      <c r="AQ145" s="80">
        <v>0</v>
      </c>
      <c r="AR145" s="224">
        <v>0</v>
      </c>
      <c r="AS145" s="224" t="s">
        <v>248</v>
      </c>
      <c r="AT145" s="11">
        <v>2926.7220000000002</v>
      </c>
      <c r="AU145" s="11">
        <v>0</v>
      </c>
      <c r="AV145" s="203">
        <v>0</v>
      </c>
      <c r="AW145" s="203">
        <v>0</v>
      </c>
      <c r="AX145" s="203" t="s">
        <v>248</v>
      </c>
      <c r="AY145" s="235" t="s">
        <v>248</v>
      </c>
      <c r="AZ145" s="138">
        <v>21933</v>
      </c>
      <c r="BA145" s="188" t="s">
        <v>248</v>
      </c>
      <c r="BB145" s="203" t="s">
        <v>248</v>
      </c>
      <c r="BC145" s="203" t="s">
        <v>248</v>
      </c>
      <c r="BD145" s="217" t="s">
        <v>61</v>
      </c>
      <c r="BE145" s="201" t="s">
        <v>62</v>
      </c>
      <c r="BF145" s="201" t="s">
        <v>63</v>
      </c>
      <c r="BG145" s="201" t="s">
        <v>196</v>
      </c>
      <c r="BH145" s="456" t="s">
        <v>712</v>
      </c>
      <c r="BI145" s="218" t="s">
        <v>68</v>
      </c>
      <c r="BJ145" s="370">
        <v>214</v>
      </c>
      <c r="BK145" s="370">
        <v>4</v>
      </c>
      <c r="BL145" s="219" t="s">
        <v>65</v>
      </c>
      <c r="BM145" s="52"/>
      <c r="BN145" s="218" t="s">
        <v>357</v>
      </c>
      <c r="BO145" s="217" t="s">
        <v>59</v>
      </c>
      <c r="BP145" s="201" t="s">
        <v>693</v>
      </c>
      <c r="BQ145" s="52" t="s">
        <v>715</v>
      </c>
    </row>
    <row r="146" spans="1:69" ht="15.75">
      <c r="A146" s="207" t="s">
        <v>37</v>
      </c>
      <c r="B146" s="208" t="s">
        <v>711</v>
      </c>
      <c r="C146" s="202" t="s">
        <v>35</v>
      </c>
      <c r="D146" s="210" t="s">
        <v>182</v>
      </c>
      <c r="E146" s="24" t="s">
        <v>673</v>
      </c>
      <c r="F146" s="86">
        <v>93</v>
      </c>
      <c r="G146" s="80">
        <v>2</v>
      </c>
      <c r="H146" s="204"/>
      <c r="I146" s="204"/>
      <c r="J146" s="204"/>
      <c r="K146" s="204"/>
      <c r="L146" s="80">
        <v>0</v>
      </c>
      <c r="M146" s="203"/>
      <c r="N146" s="52">
        <v>0</v>
      </c>
      <c r="O146" s="204"/>
      <c r="P146" s="204"/>
      <c r="Q146" s="11">
        <v>5.6761537912</v>
      </c>
      <c r="R146" s="204"/>
      <c r="S146" s="204"/>
      <c r="T146" s="53">
        <v>10.225000000000001</v>
      </c>
      <c r="U146" s="204"/>
      <c r="V146" s="204"/>
      <c r="W146" s="11">
        <v>5.5698569230768999</v>
      </c>
      <c r="X146" s="204"/>
      <c r="Y146" s="204"/>
      <c r="Z146" s="53">
        <v>10.225000000000001</v>
      </c>
      <c r="AA146" s="204"/>
      <c r="AB146" s="204"/>
      <c r="AC146" s="204"/>
      <c r="AD146" s="204"/>
      <c r="AE146" s="204"/>
      <c r="AF146" s="9">
        <v>3.5237650576216715</v>
      </c>
      <c r="AG146" s="9">
        <v>636</v>
      </c>
      <c r="AH146" s="9">
        <v>0.53572191442335404</v>
      </c>
      <c r="AI146" s="9">
        <v>34</v>
      </c>
      <c r="AJ146" s="9">
        <v>2.4476190476190478</v>
      </c>
      <c r="AK146" s="9" t="s">
        <v>248</v>
      </c>
      <c r="AL146" s="9">
        <v>90</v>
      </c>
      <c r="AM146" s="9">
        <v>3.5395846691081139</v>
      </c>
      <c r="AN146" s="9">
        <v>3.6405817174515236</v>
      </c>
      <c r="AO146" s="73">
        <v>181</v>
      </c>
      <c r="AP146" s="80">
        <v>0</v>
      </c>
      <c r="AQ146" s="80">
        <v>1</v>
      </c>
      <c r="AR146" s="224">
        <v>0</v>
      </c>
      <c r="AS146" s="224" t="s">
        <v>248</v>
      </c>
      <c r="AT146" s="11">
        <v>7076.652</v>
      </c>
      <c r="AU146" s="11">
        <v>51.511000000000003</v>
      </c>
      <c r="AV146" s="203">
        <v>0</v>
      </c>
      <c r="AW146" s="203">
        <v>0</v>
      </c>
      <c r="AX146" s="203" t="s">
        <v>248</v>
      </c>
      <c r="AY146" s="235" t="s">
        <v>248</v>
      </c>
      <c r="AZ146" s="138">
        <v>31334</v>
      </c>
      <c r="BA146" s="188" t="s">
        <v>248</v>
      </c>
      <c r="BB146" s="203" t="s">
        <v>248</v>
      </c>
      <c r="BC146" s="203" t="s">
        <v>248</v>
      </c>
      <c r="BD146" s="217" t="s">
        <v>61</v>
      </c>
      <c r="BE146" s="201" t="s">
        <v>62</v>
      </c>
      <c r="BF146" s="201" t="s">
        <v>63</v>
      </c>
      <c r="BG146" s="201" t="s">
        <v>196</v>
      </c>
      <c r="BH146" s="456" t="s">
        <v>512</v>
      </c>
      <c r="BI146" s="218" t="s">
        <v>64</v>
      </c>
      <c r="BJ146" s="370">
        <v>214</v>
      </c>
      <c r="BK146" s="370">
        <v>1</v>
      </c>
      <c r="BL146" s="219" t="s">
        <v>65</v>
      </c>
      <c r="BM146" s="52"/>
      <c r="BN146" s="218" t="s">
        <v>357</v>
      </c>
      <c r="BO146" s="217" t="s">
        <v>348</v>
      </c>
      <c r="BP146" s="201" t="s">
        <v>689</v>
      </c>
      <c r="BQ146" s="52" t="s">
        <v>719</v>
      </c>
    </row>
    <row r="147" spans="1:69" ht="15.75">
      <c r="A147" s="207" t="s">
        <v>37</v>
      </c>
      <c r="B147" s="208" t="s">
        <v>711</v>
      </c>
      <c r="C147" s="202" t="s">
        <v>35</v>
      </c>
      <c r="D147" s="210" t="s">
        <v>182</v>
      </c>
      <c r="E147" s="24" t="s">
        <v>673</v>
      </c>
      <c r="F147" s="86">
        <v>93</v>
      </c>
      <c r="G147" s="80">
        <v>4</v>
      </c>
      <c r="H147" s="204"/>
      <c r="I147" s="204"/>
      <c r="J147" s="204"/>
      <c r="K147" s="204"/>
      <c r="L147" s="80">
        <v>0</v>
      </c>
      <c r="M147" s="203"/>
      <c r="N147" s="52">
        <v>0</v>
      </c>
      <c r="O147" s="204"/>
      <c r="P147" s="204"/>
      <c r="Q147" s="11">
        <v>5.8758874606999996</v>
      </c>
      <c r="R147" s="204"/>
      <c r="S147" s="204"/>
      <c r="T147" s="53">
        <v>11.254999999999999</v>
      </c>
      <c r="U147" s="204"/>
      <c r="V147" s="204"/>
      <c r="W147" s="11">
        <v>5.7404829325842002</v>
      </c>
      <c r="X147" s="204"/>
      <c r="Y147" s="204"/>
      <c r="Z147" s="53">
        <v>11.154999999999999</v>
      </c>
      <c r="AA147" s="204"/>
      <c r="AB147" s="204"/>
      <c r="AC147" s="204"/>
      <c r="AD147" s="204"/>
      <c r="AE147" s="204"/>
      <c r="AF147" s="9">
        <v>3.560684872030766</v>
      </c>
      <c r="AG147" s="9">
        <v>622</v>
      </c>
      <c r="AH147" s="9">
        <v>0.51426971206819372</v>
      </c>
      <c r="AI147" s="9">
        <v>23</v>
      </c>
      <c r="AJ147" s="9">
        <v>2.5595588235294118</v>
      </c>
      <c r="AK147" s="9" t="s">
        <v>248</v>
      </c>
      <c r="AL147" s="9">
        <v>89</v>
      </c>
      <c r="AM147" s="9">
        <v>3.560684872030766</v>
      </c>
      <c r="AN147" s="9">
        <v>3.6624203821656049</v>
      </c>
      <c r="AO147" s="73">
        <v>178</v>
      </c>
      <c r="AP147" s="80">
        <v>0</v>
      </c>
      <c r="AQ147" s="80">
        <v>0</v>
      </c>
      <c r="AR147" s="224">
        <v>0</v>
      </c>
      <c r="AS147" s="224" t="s">
        <v>248</v>
      </c>
      <c r="AT147" s="11">
        <v>6916.8069999999998</v>
      </c>
      <c r="AU147" s="11">
        <v>0</v>
      </c>
      <c r="AV147" s="203">
        <v>0</v>
      </c>
      <c r="AW147" s="203">
        <v>0</v>
      </c>
      <c r="AX147" s="203" t="s">
        <v>248</v>
      </c>
      <c r="AY147" s="235" t="s">
        <v>248</v>
      </c>
      <c r="AZ147" s="138">
        <v>31334</v>
      </c>
      <c r="BA147" s="188" t="s">
        <v>248</v>
      </c>
      <c r="BB147" s="203" t="s">
        <v>248</v>
      </c>
      <c r="BC147" s="203" t="s">
        <v>248</v>
      </c>
      <c r="BD147" s="217" t="s">
        <v>61</v>
      </c>
      <c r="BE147" s="201" t="s">
        <v>62</v>
      </c>
      <c r="BF147" s="201" t="s">
        <v>63</v>
      </c>
      <c r="BG147" s="201" t="s">
        <v>196</v>
      </c>
      <c r="BH147" s="456" t="s">
        <v>512</v>
      </c>
      <c r="BI147" s="218" t="s">
        <v>66</v>
      </c>
      <c r="BJ147" s="370">
        <v>214</v>
      </c>
      <c r="BK147" s="370">
        <v>7</v>
      </c>
      <c r="BL147" s="219" t="s">
        <v>65</v>
      </c>
      <c r="BM147" s="52"/>
      <c r="BN147" s="218" t="s">
        <v>357</v>
      </c>
      <c r="BO147" s="217" t="s">
        <v>348</v>
      </c>
      <c r="BP147" s="201" t="s">
        <v>689</v>
      </c>
      <c r="BQ147" s="52" t="s">
        <v>719</v>
      </c>
    </row>
    <row r="148" spans="1:69" ht="15.75">
      <c r="A148" s="207" t="s">
        <v>37</v>
      </c>
      <c r="B148" s="208" t="s">
        <v>711</v>
      </c>
      <c r="C148" s="202" t="s">
        <v>35</v>
      </c>
      <c r="D148" s="210" t="s">
        <v>182</v>
      </c>
      <c r="E148" s="24" t="s">
        <v>673</v>
      </c>
      <c r="F148" s="86">
        <v>93</v>
      </c>
      <c r="G148" s="80">
        <v>4</v>
      </c>
      <c r="H148" s="204"/>
      <c r="I148" s="204"/>
      <c r="J148" s="204"/>
      <c r="K148" s="204"/>
      <c r="L148" s="80">
        <v>1</v>
      </c>
      <c r="M148" s="203"/>
      <c r="N148" s="52">
        <v>1</v>
      </c>
      <c r="O148" s="204"/>
      <c r="P148" s="204"/>
      <c r="Q148" s="11">
        <v>5.2666929886</v>
      </c>
      <c r="R148" s="204"/>
      <c r="S148" s="204"/>
      <c r="T148" s="53">
        <v>6.9499999999999993</v>
      </c>
      <c r="U148" s="204"/>
      <c r="V148" s="204"/>
      <c r="W148" s="11">
        <v>5.3220452727272001</v>
      </c>
      <c r="X148" s="204"/>
      <c r="Y148" s="204"/>
      <c r="Z148" s="53">
        <v>7.5999999999999988</v>
      </c>
      <c r="AA148" s="204"/>
      <c r="AB148" s="204"/>
      <c r="AC148" s="204"/>
      <c r="AD148" s="204"/>
      <c r="AE148" s="204"/>
      <c r="AF148" s="9">
        <v>3.5639594249911126</v>
      </c>
      <c r="AG148" s="9">
        <v>616</v>
      </c>
      <c r="AH148" s="9">
        <v>0.47252612260395899</v>
      </c>
      <c r="AI148" s="9">
        <v>24</v>
      </c>
      <c r="AJ148" s="9">
        <v>2.5809523809523811</v>
      </c>
      <c r="AK148" s="9" t="s">
        <v>248</v>
      </c>
      <c r="AL148" s="9">
        <v>85</v>
      </c>
      <c r="AM148" s="9">
        <v>3.5841344641036352</v>
      </c>
      <c r="AN148" s="9">
        <v>3.6498691099476441</v>
      </c>
      <c r="AO148" s="73">
        <v>175</v>
      </c>
      <c r="AP148" s="80">
        <v>0</v>
      </c>
      <c r="AQ148" s="80">
        <v>3</v>
      </c>
      <c r="AR148" s="224">
        <v>0</v>
      </c>
      <c r="AS148" s="224" t="s">
        <v>248</v>
      </c>
      <c r="AT148" s="11">
        <v>6709.7240000000002</v>
      </c>
      <c r="AU148" s="11">
        <v>45.677999999999997</v>
      </c>
      <c r="AV148" s="203">
        <v>0</v>
      </c>
      <c r="AW148" s="203">
        <v>0</v>
      </c>
      <c r="AX148" s="203" t="s">
        <v>248</v>
      </c>
      <c r="AY148" s="235" t="s">
        <v>248</v>
      </c>
      <c r="AZ148" s="138">
        <v>31334</v>
      </c>
      <c r="BA148" s="188" t="s">
        <v>248</v>
      </c>
      <c r="BB148" s="203" t="s">
        <v>248</v>
      </c>
      <c r="BC148" s="203" t="s">
        <v>248</v>
      </c>
      <c r="BD148" s="217" t="s">
        <v>61</v>
      </c>
      <c r="BE148" s="201" t="s">
        <v>62</v>
      </c>
      <c r="BF148" s="201" t="s">
        <v>63</v>
      </c>
      <c r="BG148" s="201" t="s">
        <v>196</v>
      </c>
      <c r="BH148" s="456" t="s">
        <v>512</v>
      </c>
      <c r="BI148" s="218" t="s">
        <v>67</v>
      </c>
      <c r="BJ148" s="370">
        <v>214</v>
      </c>
      <c r="BK148" s="370">
        <v>3</v>
      </c>
      <c r="BL148" s="219" t="s">
        <v>65</v>
      </c>
      <c r="BM148" s="52"/>
      <c r="BN148" s="218" t="s">
        <v>357</v>
      </c>
      <c r="BO148" s="217" t="s">
        <v>348</v>
      </c>
      <c r="BP148" s="201" t="s">
        <v>689</v>
      </c>
      <c r="BQ148" s="52" t="s">
        <v>719</v>
      </c>
    </row>
    <row r="149" spans="1:69" ht="15.75">
      <c r="A149" s="207" t="s">
        <v>37</v>
      </c>
      <c r="B149" s="208" t="s">
        <v>711</v>
      </c>
      <c r="C149" s="202" t="s">
        <v>35</v>
      </c>
      <c r="D149" s="210" t="s">
        <v>182</v>
      </c>
      <c r="E149" s="24" t="s">
        <v>673</v>
      </c>
      <c r="F149" s="86">
        <v>94</v>
      </c>
      <c r="G149" s="80">
        <v>2</v>
      </c>
      <c r="H149" s="204"/>
      <c r="I149" s="204"/>
      <c r="J149" s="204"/>
      <c r="K149" s="204"/>
      <c r="L149" s="80">
        <v>6</v>
      </c>
      <c r="M149" s="203"/>
      <c r="N149" s="52">
        <v>0</v>
      </c>
      <c r="O149" s="204"/>
      <c r="P149" s="204"/>
      <c r="Q149" s="11">
        <v>6.9683603488000001</v>
      </c>
      <c r="R149" s="204"/>
      <c r="S149" s="204"/>
      <c r="T149" s="53">
        <v>12.175000000000001</v>
      </c>
      <c r="U149" s="204"/>
      <c r="V149" s="204"/>
      <c r="W149" s="11">
        <v>6.9386509534882999</v>
      </c>
      <c r="X149" s="204"/>
      <c r="Y149" s="204"/>
      <c r="Z149" s="53">
        <v>12.175000000000001</v>
      </c>
      <c r="AA149" s="204"/>
      <c r="AB149" s="204"/>
      <c r="AC149" s="204"/>
      <c r="AD149" s="204"/>
      <c r="AE149" s="204"/>
      <c r="AF149" s="9">
        <v>2.6966666745490766</v>
      </c>
      <c r="AG149" s="9">
        <v>601</v>
      </c>
      <c r="AH149" s="9">
        <v>0.59166305374132244</v>
      </c>
      <c r="AI149" s="9">
        <v>211</v>
      </c>
      <c r="AJ149" s="9">
        <v>1.2177536231884059</v>
      </c>
      <c r="AK149" s="9" t="s">
        <v>248</v>
      </c>
      <c r="AL149" s="427">
        <v>0</v>
      </c>
      <c r="AM149" s="9"/>
      <c r="AN149" s="9"/>
      <c r="AO149" s="73">
        <v>143</v>
      </c>
      <c r="AP149" s="80">
        <v>22</v>
      </c>
      <c r="AQ149" s="80">
        <v>19</v>
      </c>
      <c r="AR149" s="224">
        <v>0</v>
      </c>
      <c r="AS149" s="224" t="s">
        <v>248</v>
      </c>
      <c r="AT149" s="11">
        <v>5576.1580000000004</v>
      </c>
      <c r="AU149" s="11">
        <v>1428.9690000000001</v>
      </c>
      <c r="AV149" s="203">
        <v>0</v>
      </c>
      <c r="AW149" s="203">
        <v>0</v>
      </c>
      <c r="AX149" s="203" t="s">
        <v>248</v>
      </c>
      <c r="AY149" s="235" t="s">
        <v>248</v>
      </c>
      <c r="AZ149" s="138">
        <v>31334</v>
      </c>
      <c r="BA149" s="188" t="s">
        <v>248</v>
      </c>
      <c r="BB149" s="203" t="s">
        <v>248</v>
      </c>
      <c r="BC149" s="203" t="s">
        <v>248</v>
      </c>
      <c r="BD149" s="217" t="s">
        <v>61</v>
      </c>
      <c r="BE149" s="201" t="s">
        <v>62</v>
      </c>
      <c r="BF149" s="201" t="s">
        <v>63</v>
      </c>
      <c r="BG149" s="201" t="s">
        <v>196</v>
      </c>
      <c r="BH149" s="456" t="s">
        <v>512</v>
      </c>
      <c r="BI149" s="218" t="s">
        <v>68</v>
      </c>
      <c r="BJ149" s="370">
        <v>214</v>
      </c>
      <c r="BK149" s="370">
        <v>4</v>
      </c>
      <c r="BL149" s="219" t="s">
        <v>65</v>
      </c>
      <c r="BM149" s="52"/>
      <c r="BN149" s="218" t="s">
        <v>357</v>
      </c>
      <c r="BO149" s="217" t="s">
        <v>348</v>
      </c>
      <c r="BP149" s="201" t="s">
        <v>689</v>
      </c>
      <c r="BQ149" s="52" t="s">
        <v>719</v>
      </c>
    </row>
    <row r="150" spans="1:69" ht="15.75">
      <c r="A150" s="207" t="s">
        <v>37</v>
      </c>
      <c r="B150" s="208" t="s">
        <v>711</v>
      </c>
      <c r="C150" s="202" t="s">
        <v>35</v>
      </c>
      <c r="D150" s="210" t="s">
        <v>182</v>
      </c>
      <c r="E150" s="24" t="s">
        <v>556</v>
      </c>
      <c r="F150" s="86">
        <v>66</v>
      </c>
      <c r="G150" s="80">
        <v>4</v>
      </c>
      <c r="H150" s="204"/>
      <c r="I150" s="204"/>
      <c r="J150" s="204"/>
      <c r="K150" s="204"/>
      <c r="L150" s="80">
        <v>0</v>
      </c>
      <c r="M150" s="203"/>
      <c r="N150" s="52">
        <v>1</v>
      </c>
      <c r="O150" s="204"/>
      <c r="P150" s="204"/>
      <c r="Q150" s="11">
        <v>5.7437417419000001</v>
      </c>
      <c r="R150" s="204"/>
      <c r="S150" s="204"/>
      <c r="T150" s="53">
        <v>9.9499999999999993</v>
      </c>
      <c r="U150" s="204"/>
      <c r="V150" s="204"/>
      <c r="W150" s="11">
        <v>5.3141934032257998</v>
      </c>
      <c r="X150" s="204"/>
      <c r="Y150" s="204"/>
      <c r="Z150" s="53">
        <v>9.2249999999999996</v>
      </c>
      <c r="AA150" s="204"/>
      <c r="AB150" s="204"/>
      <c r="AC150" s="204"/>
      <c r="AD150" s="204"/>
      <c r="AE150" s="204"/>
      <c r="AF150" s="9">
        <v>3.6822058345445998</v>
      </c>
      <c r="AG150" s="9">
        <v>410</v>
      </c>
      <c r="AH150" s="9">
        <v>0.63934758841398875</v>
      </c>
      <c r="AI150" s="9">
        <v>11</v>
      </c>
      <c r="AJ150" s="9">
        <v>1.9700000000000002</v>
      </c>
      <c r="AK150" s="9" t="s">
        <v>248</v>
      </c>
      <c r="AL150" s="9">
        <v>56</v>
      </c>
      <c r="AM150" s="9">
        <v>3.7351785955988626</v>
      </c>
      <c r="AN150" s="9">
        <v>3.7145454545454544</v>
      </c>
      <c r="AO150" s="73">
        <v>117</v>
      </c>
      <c r="AP150" s="80">
        <v>2</v>
      </c>
      <c r="AQ150" s="80">
        <v>5</v>
      </c>
      <c r="AR150" s="224">
        <v>0</v>
      </c>
      <c r="AS150" s="224" t="s">
        <v>248</v>
      </c>
      <c r="AT150" s="11">
        <v>4281.1989999999996</v>
      </c>
      <c r="AU150" s="11">
        <v>132.56800000000001</v>
      </c>
      <c r="AV150" s="203">
        <v>0</v>
      </c>
      <c r="AW150" s="203">
        <v>0</v>
      </c>
      <c r="AX150" s="203" t="s">
        <v>248</v>
      </c>
      <c r="AY150" s="235" t="s">
        <v>248</v>
      </c>
      <c r="AZ150" s="138">
        <v>26535</v>
      </c>
      <c r="BA150" s="188" t="s">
        <v>248</v>
      </c>
      <c r="BB150" s="203" t="s">
        <v>248</v>
      </c>
      <c r="BC150" s="203" t="s">
        <v>248</v>
      </c>
      <c r="BD150" s="217" t="s">
        <v>61</v>
      </c>
      <c r="BE150" s="201" t="s">
        <v>62</v>
      </c>
      <c r="BF150" s="201" t="s">
        <v>63</v>
      </c>
      <c r="BG150" s="201" t="s">
        <v>196</v>
      </c>
      <c r="BH150" s="456" t="s">
        <v>513</v>
      </c>
      <c r="BI150" s="218" t="s">
        <v>64</v>
      </c>
      <c r="BJ150" s="370">
        <v>214</v>
      </c>
      <c r="BK150" s="370">
        <v>1</v>
      </c>
      <c r="BL150" s="219" t="s">
        <v>65</v>
      </c>
      <c r="BM150" s="52"/>
      <c r="BN150" s="218" t="s">
        <v>357</v>
      </c>
      <c r="BO150" s="217" t="s">
        <v>55</v>
      </c>
      <c r="BP150" s="201" t="s">
        <v>684</v>
      </c>
      <c r="BQ150" s="52" t="s">
        <v>716</v>
      </c>
    </row>
    <row r="151" spans="1:69" ht="15.75">
      <c r="A151" s="207" t="s">
        <v>37</v>
      </c>
      <c r="B151" s="208" t="s">
        <v>711</v>
      </c>
      <c r="C151" s="202" t="s">
        <v>35</v>
      </c>
      <c r="D151" s="210" t="s">
        <v>182</v>
      </c>
      <c r="E151" s="24" t="s">
        <v>556</v>
      </c>
      <c r="F151" s="86">
        <v>66</v>
      </c>
      <c r="G151" s="80">
        <v>1</v>
      </c>
      <c r="H151" s="204"/>
      <c r="I151" s="204"/>
      <c r="J151" s="204"/>
      <c r="K151" s="204"/>
      <c r="L151" s="80">
        <v>1</v>
      </c>
      <c r="M151" s="203"/>
      <c r="N151" s="52">
        <v>0</v>
      </c>
      <c r="O151" s="204"/>
      <c r="P151" s="204"/>
      <c r="Q151" s="11">
        <v>5.6762809374999996</v>
      </c>
      <c r="R151" s="204"/>
      <c r="S151" s="204"/>
      <c r="T151" s="53">
        <v>8.3999999999999986</v>
      </c>
      <c r="U151" s="204"/>
      <c r="V151" s="204"/>
      <c r="W151" s="11">
        <v>5.7198903124999996</v>
      </c>
      <c r="X151" s="204"/>
      <c r="Y151" s="204"/>
      <c r="Z151" s="53">
        <v>8.3999999999999986</v>
      </c>
      <c r="AA151" s="204"/>
      <c r="AB151" s="204"/>
      <c r="AC151" s="204"/>
      <c r="AD151" s="204"/>
      <c r="AE151" s="204"/>
      <c r="AF151" s="9">
        <v>2.9693303600485832</v>
      </c>
      <c r="AG151" s="9">
        <v>448</v>
      </c>
      <c r="AH151" s="9">
        <v>0.57325222965805012</v>
      </c>
      <c r="AI151" s="9">
        <v>90</v>
      </c>
      <c r="AJ151" s="9">
        <v>2.0029411764705882</v>
      </c>
      <c r="AK151" s="9" t="s">
        <v>248</v>
      </c>
      <c r="AL151" s="9">
        <v>64</v>
      </c>
      <c r="AM151" s="9">
        <v>2.9693303600485832</v>
      </c>
      <c r="AN151" s="9">
        <v>2.9620689655172412</v>
      </c>
      <c r="AO151" s="73">
        <v>130</v>
      </c>
      <c r="AP151" s="80">
        <v>0</v>
      </c>
      <c r="AQ151" s="80">
        <v>0</v>
      </c>
      <c r="AR151" s="224">
        <v>0</v>
      </c>
      <c r="AS151" s="224" t="s">
        <v>248</v>
      </c>
      <c r="AT151" s="11">
        <v>4595.4740000000002</v>
      </c>
      <c r="AU151" s="11">
        <v>0</v>
      </c>
      <c r="AV151" s="203">
        <v>0</v>
      </c>
      <c r="AW151" s="203">
        <v>0</v>
      </c>
      <c r="AX151" s="203" t="s">
        <v>248</v>
      </c>
      <c r="AY151" s="235" t="s">
        <v>248</v>
      </c>
      <c r="AZ151" s="138">
        <v>26535</v>
      </c>
      <c r="BA151" s="188" t="s">
        <v>248</v>
      </c>
      <c r="BB151" s="203" t="s">
        <v>248</v>
      </c>
      <c r="BC151" s="203" t="s">
        <v>248</v>
      </c>
      <c r="BD151" s="217" t="s">
        <v>61</v>
      </c>
      <c r="BE151" s="201" t="s">
        <v>62</v>
      </c>
      <c r="BF151" s="201" t="s">
        <v>63</v>
      </c>
      <c r="BG151" s="201" t="s">
        <v>196</v>
      </c>
      <c r="BH151" s="456" t="s">
        <v>513</v>
      </c>
      <c r="BI151" s="218" t="s">
        <v>66</v>
      </c>
      <c r="BJ151" s="370">
        <v>214</v>
      </c>
      <c r="BK151" s="370">
        <v>7</v>
      </c>
      <c r="BL151" s="219" t="s">
        <v>65</v>
      </c>
      <c r="BM151" s="52"/>
      <c r="BN151" s="218" t="s">
        <v>357</v>
      </c>
      <c r="BO151" s="217" t="s">
        <v>55</v>
      </c>
      <c r="BP151" s="201" t="s">
        <v>684</v>
      </c>
      <c r="BQ151" s="52" t="s">
        <v>716</v>
      </c>
    </row>
    <row r="152" spans="1:69" ht="15.75">
      <c r="A152" s="207" t="s">
        <v>37</v>
      </c>
      <c r="B152" s="208" t="s">
        <v>711</v>
      </c>
      <c r="C152" s="202" t="s">
        <v>35</v>
      </c>
      <c r="D152" s="210" t="s">
        <v>182</v>
      </c>
      <c r="E152" s="24" t="s">
        <v>556</v>
      </c>
      <c r="F152" s="86">
        <v>66</v>
      </c>
      <c r="G152" s="80">
        <v>2</v>
      </c>
      <c r="H152" s="204"/>
      <c r="I152" s="204"/>
      <c r="J152" s="204"/>
      <c r="K152" s="204"/>
      <c r="L152" s="80">
        <v>2</v>
      </c>
      <c r="M152" s="203"/>
      <c r="N152" s="52">
        <v>0</v>
      </c>
      <c r="O152" s="204"/>
      <c r="P152" s="204"/>
      <c r="Q152" s="11">
        <v>5.9423222902999999</v>
      </c>
      <c r="R152" s="204"/>
      <c r="S152" s="204"/>
      <c r="T152" s="53">
        <v>10.45</v>
      </c>
      <c r="U152" s="204"/>
      <c r="V152" s="204"/>
      <c r="W152" s="11">
        <v>5.6012417419354001</v>
      </c>
      <c r="X152" s="204"/>
      <c r="Y152" s="204"/>
      <c r="Z152" s="53">
        <v>10.475</v>
      </c>
      <c r="AA152" s="204"/>
      <c r="AB152" s="204"/>
      <c r="AC152" s="204"/>
      <c r="AD152" s="204"/>
      <c r="AE152" s="204"/>
      <c r="AF152" s="9">
        <v>3.5627765086023122</v>
      </c>
      <c r="AG152" s="9">
        <v>433</v>
      </c>
      <c r="AH152" s="9">
        <v>0.50408104840547241</v>
      </c>
      <c r="AI152" s="9">
        <v>20</v>
      </c>
      <c r="AJ152" s="9">
        <v>2.5274999999999999</v>
      </c>
      <c r="AK152" s="9" t="s">
        <v>248</v>
      </c>
      <c r="AL152" s="9">
        <v>58</v>
      </c>
      <c r="AM152" s="9">
        <v>3.5906691422016164</v>
      </c>
      <c r="AN152" s="9">
        <v>3.654296875</v>
      </c>
      <c r="AO152" s="73">
        <v>124</v>
      </c>
      <c r="AP152" s="80">
        <v>0</v>
      </c>
      <c r="AQ152" s="80">
        <v>4</v>
      </c>
      <c r="AR152" s="224">
        <v>0</v>
      </c>
      <c r="AS152" s="224" t="s">
        <v>248</v>
      </c>
      <c r="AT152" s="11">
        <v>4473.9570000000003</v>
      </c>
      <c r="AU152" s="11">
        <v>69.346000000000004</v>
      </c>
      <c r="AV152" s="203">
        <v>0</v>
      </c>
      <c r="AW152" s="203">
        <v>0</v>
      </c>
      <c r="AX152" s="203" t="s">
        <v>248</v>
      </c>
      <c r="AY152" s="235" t="s">
        <v>248</v>
      </c>
      <c r="AZ152" s="138">
        <v>26535</v>
      </c>
      <c r="BA152" s="188" t="s">
        <v>248</v>
      </c>
      <c r="BB152" s="203" t="s">
        <v>248</v>
      </c>
      <c r="BC152" s="203" t="s">
        <v>248</v>
      </c>
      <c r="BD152" s="217" t="s">
        <v>61</v>
      </c>
      <c r="BE152" s="201" t="s">
        <v>62</v>
      </c>
      <c r="BF152" s="201" t="s">
        <v>63</v>
      </c>
      <c r="BG152" s="201" t="s">
        <v>196</v>
      </c>
      <c r="BH152" s="456" t="s">
        <v>513</v>
      </c>
      <c r="BI152" s="218" t="s">
        <v>67</v>
      </c>
      <c r="BJ152" s="370">
        <v>214</v>
      </c>
      <c r="BK152" s="370">
        <v>3</v>
      </c>
      <c r="BL152" s="219" t="s">
        <v>65</v>
      </c>
      <c r="BM152" s="52"/>
      <c r="BN152" s="218" t="s">
        <v>357</v>
      </c>
      <c r="BO152" s="217" t="s">
        <v>55</v>
      </c>
      <c r="BP152" s="201" t="s">
        <v>684</v>
      </c>
      <c r="BQ152" s="52" t="s">
        <v>716</v>
      </c>
    </row>
    <row r="153" spans="1:69" ht="15.75">
      <c r="A153" s="207" t="s">
        <v>37</v>
      </c>
      <c r="B153" s="208" t="s">
        <v>711</v>
      </c>
      <c r="C153" s="202" t="s">
        <v>35</v>
      </c>
      <c r="D153" s="210" t="s">
        <v>182</v>
      </c>
      <c r="E153" s="24" t="s">
        <v>556</v>
      </c>
      <c r="F153" s="86">
        <v>65</v>
      </c>
      <c r="G153" s="80">
        <v>2</v>
      </c>
      <c r="H153" s="204"/>
      <c r="I153" s="204"/>
      <c r="J153" s="204"/>
      <c r="K153" s="204"/>
      <c r="L153" s="80">
        <v>0</v>
      </c>
      <c r="M153" s="203"/>
      <c r="N153" s="52">
        <v>0</v>
      </c>
      <c r="O153" s="204"/>
      <c r="P153" s="204"/>
      <c r="Q153" s="11">
        <v>6.3189204921000002</v>
      </c>
      <c r="R153" s="204"/>
      <c r="S153" s="204"/>
      <c r="T153" s="53">
        <v>9.2124999999999986</v>
      </c>
      <c r="U153" s="204"/>
      <c r="V153" s="204"/>
      <c r="W153" s="11">
        <v>6.2829363492062997</v>
      </c>
      <c r="X153" s="204"/>
      <c r="Y153" s="204"/>
      <c r="Z153" s="53">
        <v>8.9249999999999972</v>
      </c>
      <c r="AA153" s="204"/>
      <c r="AB153" s="204"/>
      <c r="AC153" s="204"/>
      <c r="AD153" s="204"/>
      <c r="AE153" s="204"/>
      <c r="AF153" s="9">
        <v>2.4454497332295411</v>
      </c>
      <c r="AG153" s="9">
        <v>378</v>
      </c>
      <c r="AH153" s="9">
        <v>0.39604504802606205</v>
      </c>
      <c r="AI153" s="9">
        <v>194</v>
      </c>
      <c r="AJ153" s="9">
        <v>1.6311538461538462</v>
      </c>
      <c r="AK153" s="9" t="s">
        <v>248</v>
      </c>
      <c r="AL153" s="9">
        <v>0</v>
      </c>
      <c r="AM153" s="9"/>
      <c r="AN153" s="9"/>
      <c r="AO153" s="73">
        <v>126</v>
      </c>
      <c r="AP153" s="80">
        <v>0</v>
      </c>
      <c r="AQ153" s="80">
        <v>0</v>
      </c>
      <c r="AR153" s="224">
        <v>0</v>
      </c>
      <c r="AS153" s="224" t="s">
        <v>248</v>
      </c>
      <c r="AT153" s="11">
        <v>4499.0569999999998</v>
      </c>
      <c r="AU153" s="11">
        <v>0</v>
      </c>
      <c r="AV153" s="203">
        <v>0</v>
      </c>
      <c r="AW153" s="203">
        <v>0</v>
      </c>
      <c r="AX153" s="203" t="s">
        <v>248</v>
      </c>
      <c r="AY153" s="235" t="s">
        <v>248</v>
      </c>
      <c r="AZ153" s="138">
        <v>26535</v>
      </c>
      <c r="BA153" s="188" t="s">
        <v>248</v>
      </c>
      <c r="BB153" s="203" t="s">
        <v>248</v>
      </c>
      <c r="BC153" s="203" t="s">
        <v>248</v>
      </c>
      <c r="BD153" s="217" t="s">
        <v>61</v>
      </c>
      <c r="BE153" s="201" t="s">
        <v>62</v>
      </c>
      <c r="BF153" s="201" t="s">
        <v>63</v>
      </c>
      <c r="BG153" s="201" t="s">
        <v>196</v>
      </c>
      <c r="BH153" s="456" t="s">
        <v>513</v>
      </c>
      <c r="BI153" s="218" t="s">
        <v>68</v>
      </c>
      <c r="BJ153" s="370">
        <v>214</v>
      </c>
      <c r="BK153" s="370">
        <v>4</v>
      </c>
      <c r="BL153" s="219" t="s">
        <v>65</v>
      </c>
      <c r="BM153" s="52"/>
      <c r="BN153" s="218" t="s">
        <v>357</v>
      </c>
      <c r="BO153" s="217" t="s">
        <v>55</v>
      </c>
      <c r="BP153" s="201" t="s">
        <v>684</v>
      </c>
      <c r="BQ153" s="52" t="s">
        <v>716</v>
      </c>
    </row>
    <row r="154" spans="1:69" ht="15.75">
      <c r="A154" s="207" t="s">
        <v>37</v>
      </c>
      <c r="B154" s="208" t="s">
        <v>711</v>
      </c>
      <c r="C154" s="202" t="s">
        <v>35</v>
      </c>
      <c r="D154" s="210" t="s">
        <v>182</v>
      </c>
      <c r="E154" s="24" t="s">
        <v>320</v>
      </c>
      <c r="F154" s="86">
        <v>58</v>
      </c>
      <c r="G154" s="80">
        <v>3</v>
      </c>
      <c r="H154" s="204"/>
      <c r="I154" s="204"/>
      <c r="J154" s="204"/>
      <c r="K154" s="204"/>
      <c r="L154" s="80">
        <v>0</v>
      </c>
      <c r="M154" s="203"/>
      <c r="N154" s="52">
        <v>0</v>
      </c>
      <c r="O154" s="204"/>
      <c r="P154" s="204"/>
      <c r="Q154" s="11">
        <v>5.4635818181999998</v>
      </c>
      <c r="R154" s="204"/>
      <c r="S154" s="204"/>
      <c r="T154" s="53">
        <v>6.875</v>
      </c>
      <c r="U154" s="204"/>
      <c r="V154" s="204"/>
      <c r="W154" s="11">
        <v>4.9661089818180999</v>
      </c>
      <c r="X154" s="204"/>
      <c r="Y154" s="204"/>
      <c r="Z154" s="53">
        <v>6.375</v>
      </c>
      <c r="AA154" s="204"/>
      <c r="AB154" s="204"/>
      <c r="AC154" s="204"/>
      <c r="AD154" s="204"/>
      <c r="AE154" s="204"/>
      <c r="AF154" s="9">
        <v>3.4235324741958029</v>
      </c>
      <c r="AG154" s="9">
        <v>385</v>
      </c>
      <c r="AH154" s="9">
        <v>0.44940512026590451</v>
      </c>
      <c r="AI154" s="9">
        <v>13</v>
      </c>
      <c r="AJ154" s="9">
        <v>2.5625</v>
      </c>
      <c r="AK154" s="9" t="s">
        <v>248</v>
      </c>
      <c r="AL154" s="9">
        <v>55</v>
      </c>
      <c r="AM154" s="9">
        <v>3.4235324741958029</v>
      </c>
      <c r="AN154" s="9">
        <v>3.4761029411764706</v>
      </c>
      <c r="AO154" s="73">
        <v>110</v>
      </c>
      <c r="AP154" s="80">
        <v>0</v>
      </c>
      <c r="AQ154" s="80">
        <v>0</v>
      </c>
      <c r="AR154" s="224">
        <v>0</v>
      </c>
      <c r="AS154" s="224" t="s">
        <v>248</v>
      </c>
      <c r="AT154" s="11">
        <v>3913.4879999999998</v>
      </c>
      <c r="AU154" s="11">
        <v>0</v>
      </c>
      <c r="AV154" s="203">
        <v>0</v>
      </c>
      <c r="AW154" s="203">
        <v>0</v>
      </c>
      <c r="AX154" s="203" t="s">
        <v>248</v>
      </c>
      <c r="AY154" s="235" t="s">
        <v>248</v>
      </c>
      <c r="AZ154" s="138">
        <v>33775</v>
      </c>
      <c r="BA154" s="188" t="s">
        <v>248</v>
      </c>
      <c r="BB154" s="203" t="s">
        <v>248</v>
      </c>
      <c r="BC154" s="203" t="s">
        <v>248</v>
      </c>
      <c r="BD154" s="217" t="s">
        <v>61</v>
      </c>
      <c r="BE154" s="201" t="s">
        <v>62</v>
      </c>
      <c r="BF154" s="201" t="s">
        <v>63</v>
      </c>
      <c r="BG154" s="201" t="s">
        <v>196</v>
      </c>
      <c r="BH154" s="456" t="s">
        <v>513</v>
      </c>
      <c r="BI154" s="218" t="s">
        <v>64</v>
      </c>
      <c r="BJ154" s="370">
        <v>214</v>
      </c>
      <c r="BK154" s="370">
        <v>1</v>
      </c>
      <c r="BL154" s="219" t="s">
        <v>65</v>
      </c>
      <c r="BM154" s="52"/>
      <c r="BN154" s="218" t="s">
        <v>357</v>
      </c>
      <c r="BO154" s="217" t="s">
        <v>339</v>
      </c>
      <c r="BP154" s="201" t="s">
        <v>699</v>
      </c>
      <c r="BQ154" s="52" t="s">
        <v>715</v>
      </c>
    </row>
    <row r="155" spans="1:69" ht="15.75">
      <c r="A155" s="207" t="s">
        <v>37</v>
      </c>
      <c r="B155" s="208" t="s">
        <v>711</v>
      </c>
      <c r="C155" s="202" t="s">
        <v>35</v>
      </c>
      <c r="D155" s="210" t="s">
        <v>182</v>
      </c>
      <c r="E155" s="24" t="s">
        <v>320</v>
      </c>
      <c r="F155" s="86">
        <v>58</v>
      </c>
      <c r="G155" s="80">
        <v>0</v>
      </c>
      <c r="H155" s="204"/>
      <c r="I155" s="204"/>
      <c r="J155" s="204"/>
      <c r="K155" s="204"/>
      <c r="L155" s="80">
        <v>0</v>
      </c>
      <c r="M155" s="203"/>
      <c r="N155" s="52">
        <v>0</v>
      </c>
      <c r="O155" s="204"/>
      <c r="P155" s="204"/>
      <c r="Q155" s="11">
        <v>5.6662240861999997</v>
      </c>
      <c r="R155" s="204"/>
      <c r="S155" s="204"/>
      <c r="T155" s="53">
        <v>6.5499999999999972</v>
      </c>
      <c r="U155" s="204"/>
      <c r="V155" s="204"/>
      <c r="W155" s="11">
        <v>4.8139481896551004</v>
      </c>
      <c r="X155" s="204"/>
      <c r="Y155" s="204"/>
      <c r="Z155" s="53">
        <v>6.2749999999999986</v>
      </c>
      <c r="AA155" s="204"/>
      <c r="AB155" s="204"/>
      <c r="AC155" s="204"/>
      <c r="AD155" s="204"/>
      <c r="AE155" s="204"/>
      <c r="AF155" s="9">
        <v>3.4989458270848104</v>
      </c>
      <c r="AG155" s="9">
        <v>404</v>
      </c>
      <c r="AH155" s="9">
        <v>0.48868106028842356</v>
      </c>
      <c r="AI155" s="9">
        <v>16</v>
      </c>
      <c r="AJ155" s="9">
        <v>2.5428571428571427</v>
      </c>
      <c r="AK155" s="9" t="s">
        <v>248</v>
      </c>
      <c r="AL155" s="9">
        <v>58</v>
      </c>
      <c r="AM155" s="9">
        <v>3.4989458270848104</v>
      </c>
      <c r="AN155" s="9">
        <v>3.5846560846560847</v>
      </c>
      <c r="AO155" s="73">
        <v>116</v>
      </c>
      <c r="AP155" s="80">
        <v>0</v>
      </c>
      <c r="AQ155" s="80">
        <v>0</v>
      </c>
      <c r="AR155" s="224">
        <v>0</v>
      </c>
      <c r="AS155" s="224" t="s">
        <v>248</v>
      </c>
      <c r="AT155" s="11">
        <v>4106.1949999999997</v>
      </c>
      <c r="AU155" s="11">
        <v>0</v>
      </c>
      <c r="AV155" s="203">
        <v>0</v>
      </c>
      <c r="AW155" s="203">
        <v>0</v>
      </c>
      <c r="AX155" s="203" t="s">
        <v>248</v>
      </c>
      <c r="AY155" s="235" t="s">
        <v>248</v>
      </c>
      <c r="AZ155" s="138">
        <v>33775</v>
      </c>
      <c r="BA155" s="188" t="s">
        <v>248</v>
      </c>
      <c r="BB155" s="203" t="s">
        <v>248</v>
      </c>
      <c r="BC155" s="203" t="s">
        <v>248</v>
      </c>
      <c r="BD155" s="217" t="s">
        <v>61</v>
      </c>
      <c r="BE155" s="201" t="s">
        <v>62</v>
      </c>
      <c r="BF155" s="201" t="s">
        <v>63</v>
      </c>
      <c r="BG155" s="201" t="s">
        <v>196</v>
      </c>
      <c r="BH155" s="456" t="s">
        <v>513</v>
      </c>
      <c r="BI155" s="218" t="s">
        <v>66</v>
      </c>
      <c r="BJ155" s="370">
        <v>214</v>
      </c>
      <c r="BK155" s="370">
        <v>7</v>
      </c>
      <c r="BL155" s="219" t="s">
        <v>65</v>
      </c>
      <c r="BM155" s="52"/>
      <c r="BN155" s="218" t="s">
        <v>357</v>
      </c>
      <c r="BO155" s="217" t="s">
        <v>339</v>
      </c>
      <c r="BP155" s="201" t="s">
        <v>699</v>
      </c>
      <c r="BQ155" s="52" t="s">
        <v>715</v>
      </c>
    </row>
    <row r="156" spans="1:69" ht="15.75">
      <c r="A156" s="207" t="s">
        <v>37</v>
      </c>
      <c r="B156" s="208" t="s">
        <v>711</v>
      </c>
      <c r="C156" s="202" t="s">
        <v>35</v>
      </c>
      <c r="D156" s="210" t="s">
        <v>182</v>
      </c>
      <c r="E156" s="24" t="s">
        <v>320</v>
      </c>
      <c r="F156" s="86">
        <v>59</v>
      </c>
      <c r="G156" s="80">
        <v>1</v>
      </c>
      <c r="H156" s="204"/>
      <c r="I156" s="204"/>
      <c r="J156" s="204"/>
      <c r="K156" s="204"/>
      <c r="L156" s="80">
        <v>0</v>
      </c>
      <c r="M156" s="203"/>
      <c r="N156" s="52">
        <v>0</v>
      </c>
      <c r="O156" s="204"/>
      <c r="P156" s="204"/>
      <c r="Q156" s="11">
        <v>5.1815860171999999</v>
      </c>
      <c r="R156" s="204"/>
      <c r="S156" s="204"/>
      <c r="T156" s="53">
        <v>8.5249999999999986</v>
      </c>
      <c r="U156" s="204"/>
      <c r="V156" s="204"/>
      <c r="W156" s="11">
        <v>5.3020688620689</v>
      </c>
      <c r="X156" s="204"/>
      <c r="Y156" s="204"/>
      <c r="Z156" s="53">
        <v>9.0249999999999986</v>
      </c>
      <c r="AA156" s="204"/>
      <c r="AB156" s="204"/>
      <c r="AC156" s="204"/>
      <c r="AD156" s="204"/>
      <c r="AE156" s="204"/>
      <c r="AF156" s="9">
        <v>3.6839753890859668</v>
      </c>
      <c r="AG156" s="9">
        <v>404</v>
      </c>
      <c r="AH156" s="9">
        <v>0.4085691221962513</v>
      </c>
      <c r="AI156" s="9">
        <v>7</v>
      </c>
      <c r="AJ156" s="9">
        <v>2.888235294117647</v>
      </c>
      <c r="AK156" s="9" t="s">
        <v>248</v>
      </c>
      <c r="AL156" s="9">
        <v>57</v>
      </c>
      <c r="AM156" s="9">
        <v>3.6932732021599484</v>
      </c>
      <c r="AN156" s="9">
        <v>3.7229166666666669</v>
      </c>
      <c r="AO156" s="73">
        <v>116</v>
      </c>
      <c r="AP156" s="80">
        <v>0</v>
      </c>
      <c r="AQ156" s="80">
        <v>0</v>
      </c>
      <c r="AR156" s="224">
        <v>0</v>
      </c>
      <c r="AS156" s="224" t="s">
        <v>248</v>
      </c>
      <c r="AT156" s="11">
        <v>4161.1040000000003</v>
      </c>
      <c r="AU156" s="11">
        <v>0</v>
      </c>
      <c r="AV156" s="203">
        <v>0</v>
      </c>
      <c r="AW156" s="203">
        <v>0</v>
      </c>
      <c r="AX156" s="203" t="s">
        <v>248</v>
      </c>
      <c r="AY156" s="235" t="s">
        <v>248</v>
      </c>
      <c r="AZ156" s="138">
        <v>33775</v>
      </c>
      <c r="BA156" s="188" t="s">
        <v>248</v>
      </c>
      <c r="BB156" s="203" t="s">
        <v>248</v>
      </c>
      <c r="BC156" s="203" t="s">
        <v>248</v>
      </c>
      <c r="BD156" s="217" t="s">
        <v>61</v>
      </c>
      <c r="BE156" s="201" t="s">
        <v>62</v>
      </c>
      <c r="BF156" s="201" t="s">
        <v>63</v>
      </c>
      <c r="BG156" s="201" t="s">
        <v>196</v>
      </c>
      <c r="BH156" s="456" t="s">
        <v>513</v>
      </c>
      <c r="BI156" s="218" t="s">
        <v>67</v>
      </c>
      <c r="BJ156" s="370">
        <v>214</v>
      </c>
      <c r="BK156" s="370">
        <v>3</v>
      </c>
      <c r="BL156" s="219" t="s">
        <v>65</v>
      </c>
      <c r="BM156" s="52"/>
      <c r="BN156" s="218" t="s">
        <v>357</v>
      </c>
      <c r="BO156" s="217" t="s">
        <v>339</v>
      </c>
      <c r="BP156" s="201" t="s">
        <v>699</v>
      </c>
      <c r="BQ156" s="52" t="s">
        <v>715</v>
      </c>
    </row>
    <row r="157" spans="1:69" ht="15.75">
      <c r="A157" s="207" t="s">
        <v>37</v>
      </c>
      <c r="B157" s="208" t="s">
        <v>711</v>
      </c>
      <c r="C157" s="202" t="s">
        <v>35</v>
      </c>
      <c r="D157" s="210" t="s">
        <v>182</v>
      </c>
      <c r="E157" s="24" t="s">
        <v>320</v>
      </c>
      <c r="F157" s="86">
        <v>57</v>
      </c>
      <c r="G157" s="80">
        <v>0</v>
      </c>
      <c r="H157" s="204"/>
      <c r="I157" s="204"/>
      <c r="J157" s="204"/>
      <c r="K157" s="204"/>
      <c r="L157" s="80">
        <v>0</v>
      </c>
      <c r="M157" s="203"/>
      <c r="N157" s="52">
        <v>0</v>
      </c>
      <c r="O157" s="204"/>
      <c r="P157" s="204"/>
      <c r="Q157" s="11">
        <v>5.4601051053000003</v>
      </c>
      <c r="R157" s="204"/>
      <c r="S157" s="204"/>
      <c r="T157" s="53">
        <v>6.6916666666666664</v>
      </c>
      <c r="U157" s="204"/>
      <c r="V157" s="204"/>
      <c r="W157" s="11">
        <v>5.4141577894735997</v>
      </c>
      <c r="X157" s="204"/>
      <c r="Y157" s="204"/>
      <c r="Z157" s="53">
        <v>6.4291666666666663</v>
      </c>
      <c r="AA157" s="204"/>
      <c r="AB157" s="204"/>
      <c r="AC157" s="204"/>
      <c r="AD157" s="204"/>
      <c r="AE157" s="204"/>
      <c r="AF157" s="9">
        <v>2.8428822059679155</v>
      </c>
      <c r="AG157" s="9">
        <v>399</v>
      </c>
      <c r="AH157" s="9">
        <v>0.4362698202125167</v>
      </c>
      <c r="AI157" s="9">
        <v>82</v>
      </c>
      <c r="AJ157" s="9">
        <v>2.0567857142857142</v>
      </c>
      <c r="AK157" s="9" t="s">
        <v>248</v>
      </c>
      <c r="AL157" s="427">
        <v>0</v>
      </c>
      <c r="AM157" s="9"/>
      <c r="AN157" s="9"/>
      <c r="AO157" s="73">
        <v>114</v>
      </c>
      <c r="AP157" s="80">
        <v>0</v>
      </c>
      <c r="AQ157" s="80">
        <v>0</v>
      </c>
      <c r="AR157" s="224">
        <v>0</v>
      </c>
      <c r="AS157" s="224" t="s">
        <v>248</v>
      </c>
      <c r="AT157" s="11">
        <v>4057.1779999999999</v>
      </c>
      <c r="AU157" s="11">
        <v>0</v>
      </c>
      <c r="AV157" s="203">
        <v>0</v>
      </c>
      <c r="AW157" s="203">
        <v>0</v>
      </c>
      <c r="AX157" s="203" t="s">
        <v>248</v>
      </c>
      <c r="AY157" s="235" t="s">
        <v>248</v>
      </c>
      <c r="AZ157" s="138">
        <v>33775</v>
      </c>
      <c r="BA157" s="188" t="s">
        <v>248</v>
      </c>
      <c r="BB157" s="203" t="s">
        <v>248</v>
      </c>
      <c r="BC157" s="203" t="s">
        <v>248</v>
      </c>
      <c r="BD157" s="217" t="s">
        <v>61</v>
      </c>
      <c r="BE157" s="201" t="s">
        <v>62</v>
      </c>
      <c r="BF157" s="201" t="s">
        <v>63</v>
      </c>
      <c r="BG157" s="201" t="s">
        <v>196</v>
      </c>
      <c r="BH157" s="456" t="s">
        <v>513</v>
      </c>
      <c r="BI157" s="218" t="s">
        <v>68</v>
      </c>
      <c r="BJ157" s="370">
        <v>214</v>
      </c>
      <c r="BK157" s="370">
        <v>4</v>
      </c>
      <c r="BL157" s="219" t="s">
        <v>65</v>
      </c>
      <c r="BM157" s="52"/>
      <c r="BN157" s="218" t="s">
        <v>357</v>
      </c>
      <c r="BO157" s="217" t="s">
        <v>339</v>
      </c>
      <c r="BP157" s="201" t="s">
        <v>699</v>
      </c>
      <c r="BQ157" s="52" t="s">
        <v>715</v>
      </c>
    </row>
    <row r="158" spans="1:69" ht="15.75">
      <c r="A158" s="207" t="s">
        <v>37</v>
      </c>
      <c r="B158" s="208" t="s">
        <v>711</v>
      </c>
      <c r="C158" s="202" t="s">
        <v>35</v>
      </c>
      <c r="D158" s="210" t="s">
        <v>182</v>
      </c>
      <c r="E158" s="442" t="s">
        <v>547</v>
      </c>
      <c r="F158" s="86">
        <v>40</v>
      </c>
      <c r="G158" s="80">
        <v>0</v>
      </c>
      <c r="H158" s="204"/>
      <c r="I158" s="204"/>
      <c r="J158" s="204"/>
      <c r="K158" s="204"/>
      <c r="L158" s="80">
        <v>0</v>
      </c>
      <c r="M158" s="203"/>
      <c r="N158" s="52">
        <v>0</v>
      </c>
      <c r="O158" s="204"/>
      <c r="P158" s="204"/>
      <c r="Q158" s="11">
        <v>5.5503496500000002</v>
      </c>
      <c r="R158" s="204"/>
      <c r="S158" s="204"/>
      <c r="T158" s="53">
        <v>7.833333333333333</v>
      </c>
      <c r="U158" s="204"/>
      <c r="V158" s="204"/>
      <c r="W158" s="11">
        <v>5.1614998999999999</v>
      </c>
      <c r="X158" s="204"/>
      <c r="Y158" s="204"/>
      <c r="Z158" s="53">
        <v>7.333333333333333</v>
      </c>
      <c r="AA158" s="204"/>
      <c r="AB158" s="204"/>
      <c r="AC158" s="204"/>
      <c r="AD158" s="204"/>
      <c r="AE158" s="204"/>
      <c r="AF158" s="9">
        <v>3.5404642914022721</v>
      </c>
      <c r="AG158" s="9">
        <v>280</v>
      </c>
      <c r="AH158" s="9">
        <v>0.3779263698312475</v>
      </c>
      <c r="AI158" s="9">
        <v>4</v>
      </c>
      <c r="AJ158" s="9">
        <v>2.7</v>
      </c>
      <c r="AK158" s="9" t="s">
        <v>248</v>
      </c>
      <c r="AL158" s="9">
        <v>40</v>
      </c>
      <c r="AM158" s="9">
        <v>3.5404642914022721</v>
      </c>
      <c r="AN158" s="9">
        <v>3.611764705882353</v>
      </c>
      <c r="AO158" s="73">
        <v>80</v>
      </c>
      <c r="AP158" s="80">
        <v>0</v>
      </c>
      <c r="AQ158" s="80">
        <v>0</v>
      </c>
      <c r="AR158" s="224">
        <v>0</v>
      </c>
      <c r="AS158" s="224" t="s">
        <v>248</v>
      </c>
      <c r="AT158" s="11">
        <v>2850.2080000000001</v>
      </c>
      <c r="AU158" s="11">
        <v>0</v>
      </c>
      <c r="AV158" s="203">
        <v>0</v>
      </c>
      <c r="AW158" s="203">
        <v>0</v>
      </c>
      <c r="AX158" s="203" t="s">
        <v>248</v>
      </c>
      <c r="AY158" s="235" t="s">
        <v>248</v>
      </c>
      <c r="AZ158" s="138">
        <v>25748</v>
      </c>
      <c r="BA158" s="188" t="s">
        <v>248</v>
      </c>
      <c r="BB158" s="203" t="s">
        <v>248</v>
      </c>
      <c r="BC158" s="203" t="s">
        <v>248</v>
      </c>
      <c r="BD158" s="217" t="s">
        <v>61</v>
      </c>
      <c r="BE158" s="201" t="s">
        <v>62</v>
      </c>
      <c r="BF158" s="201" t="s">
        <v>63</v>
      </c>
      <c r="BG158" s="201" t="s">
        <v>196</v>
      </c>
      <c r="BH158" s="456" t="s">
        <v>515</v>
      </c>
      <c r="BI158" s="218" t="s">
        <v>64</v>
      </c>
      <c r="BJ158" s="370">
        <v>214</v>
      </c>
      <c r="BK158" s="370">
        <v>1</v>
      </c>
      <c r="BL158" s="219" t="s">
        <v>65</v>
      </c>
      <c r="BM158" s="52"/>
      <c r="BN158" s="218" t="s">
        <v>357</v>
      </c>
      <c r="BO158" s="217" t="s">
        <v>335</v>
      </c>
      <c r="BP158" s="201" t="s">
        <v>690</v>
      </c>
      <c r="BQ158" s="52" t="s">
        <v>718</v>
      </c>
    </row>
    <row r="159" spans="1:69" ht="15.75">
      <c r="A159" s="207" t="s">
        <v>37</v>
      </c>
      <c r="B159" s="208" t="s">
        <v>711</v>
      </c>
      <c r="C159" s="202" t="s">
        <v>35</v>
      </c>
      <c r="D159" s="210" t="s">
        <v>182</v>
      </c>
      <c r="E159" s="442" t="s">
        <v>547</v>
      </c>
      <c r="F159" s="86">
        <v>45</v>
      </c>
      <c r="G159" s="80">
        <v>1</v>
      </c>
      <c r="H159" s="204"/>
      <c r="I159" s="204"/>
      <c r="J159" s="204"/>
      <c r="K159" s="204"/>
      <c r="L159" s="80">
        <v>0</v>
      </c>
      <c r="M159" s="203"/>
      <c r="N159" s="52">
        <v>0</v>
      </c>
      <c r="O159" s="204"/>
      <c r="P159" s="204"/>
      <c r="Q159" s="11">
        <v>5.5049771364</v>
      </c>
      <c r="R159" s="204"/>
      <c r="S159" s="204"/>
      <c r="T159" s="53">
        <v>6.6999999999999993</v>
      </c>
      <c r="U159" s="204"/>
      <c r="V159" s="204"/>
      <c r="W159" s="11">
        <v>5.5617268181817998</v>
      </c>
      <c r="X159" s="204"/>
      <c r="Y159" s="204"/>
      <c r="Z159" s="53">
        <v>6.85</v>
      </c>
      <c r="AA159" s="204"/>
      <c r="AB159" s="204"/>
      <c r="AC159" s="204"/>
      <c r="AD159" s="204"/>
      <c r="AE159" s="204"/>
      <c r="AF159" s="9">
        <v>3.0047727203988406</v>
      </c>
      <c r="AG159" s="9">
        <v>308</v>
      </c>
      <c r="AH159" s="9">
        <v>0.5613697569882844</v>
      </c>
      <c r="AI159" s="9">
        <v>61</v>
      </c>
      <c r="AJ159" s="9">
        <v>2.0777777777777779</v>
      </c>
      <c r="AK159" s="9" t="s">
        <v>248</v>
      </c>
      <c r="AL159" s="9">
        <v>44</v>
      </c>
      <c r="AM159" s="9">
        <v>3.0047727203988406</v>
      </c>
      <c r="AN159" s="9">
        <v>2.9696969696969697</v>
      </c>
      <c r="AO159" s="73">
        <v>88</v>
      </c>
      <c r="AP159" s="80">
        <v>0</v>
      </c>
      <c r="AQ159" s="80">
        <v>0</v>
      </c>
      <c r="AR159" s="224">
        <v>0</v>
      </c>
      <c r="AS159" s="224" t="s">
        <v>248</v>
      </c>
      <c r="AT159" s="11">
        <v>3135.9740000000002</v>
      </c>
      <c r="AU159" s="11">
        <v>0</v>
      </c>
      <c r="AV159" s="203">
        <v>0</v>
      </c>
      <c r="AW159" s="203">
        <v>0</v>
      </c>
      <c r="AX159" s="203" t="s">
        <v>248</v>
      </c>
      <c r="AY159" s="235" t="s">
        <v>248</v>
      </c>
      <c r="AZ159" s="138">
        <v>25748</v>
      </c>
      <c r="BA159" s="188" t="s">
        <v>248</v>
      </c>
      <c r="BB159" s="203" t="s">
        <v>248</v>
      </c>
      <c r="BC159" s="203" t="s">
        <v>248</v>
      </c>
      <c r="BD159" s="217" t="s">
        <v>61</v>
      </c>
      <c r="BE159" s="201" t="s">
        <v>62</v>
      </c>
      <c r="BF159" s="201" t="s">
        <v>63</v>
      </c>
      <c r="BG159" s="201" t="s">
        <v>196</v>
      </c>
      <c r="BH159" s="456" t="s">
        <v>515</v>
      </c>
      <c r="BI159" s="218" t="s">
        <v>66</v>
      </c>
      <c r="BJ159" s="370">
        <v>214</v>
      </c>
      <c r="BK159" s="370">
        <v>7</v>
      </c>
      <c r="BL159" s="219" t="s">
        <v>65</v>
      </c>
      <c r="BM159" s="52"/>
      <c r="BN159" s="218" t="s">
        <v>357</v>
      </c>
      <c r="BO159" s="217" t="s">
        <v>335</v>
      </c>
      <c r="BP159" s="201" t="s">
        <v>690</v>
      </c>
      <c r="BQ159" s="52" t="s">
        <v>718</v>
      </c>
    </row>
    <row r="160" spans="1:69" ht="15.75">
      <c r="A160" s="207" t="s">
        <v>37</v>
      </c>
      <c r="B160" s="208" t="s">
        <v>711</v>
      </c>
      <c r="C160" s="202" t="s">
        <v>35</v>
      </c>
      <c r="D160" s="210" t="s">
        <v>182</v>
      </c>
      <c r="E160" s="442" t="s">
        <v>547</v>
      </c>
      <c r="F160" s="86">
        <v>45</v>
      </c>
      <c r="G160" s="80">
        <v>2</v>
      </c>
      <c r="H160" s="204"/>
      <c r="I160" s="204"/>
      <c r="J160" s="204"/>
      <c r="K160" s="204"/>
      <c r="L160" s="80">
        <v>0</v>
      </c>
      <c r="M160" s="203"/>
      <c r="N160" s="52">
        <v>0</v>
      </c>
      <c r="O160" s="204"/>
      <c r="P160" s="204"/>
      <c r="Q160" s="11">
        <v>6.0483488139999997</v>
      </c>
      <c r="R160" s="204"/>
      <c r="S160" s="204"/>
      <c r="T160" s="53">
        <v>8.9250000000000007</v>
      </c>
      <c r="U160" s="204"/>
      <c r="V160" s="204"/>
      <c r="W160" s="11">
        <v>6.0752324883720004</v>
      </c>
      <c r="X160" s="204"/>
      <c r="Y160" s="204"/>
      <c r="Z160" s="53">
        <v>8.9250000000000007</v>
      </c>
      <c r="AA160" s="204"/>
      <c r="AB160" s="204"/>
      <c r="AC160" s="204"/>
      <c r="AD160" s="204"/>
      <c r="AE160" s="204"/>
      <c r="AF160" s="9">
        <v>3.4475680329496896</v>
      </c>
      <c r="AG160" s="9">
        <v>294</v>
      </c>
      <c r="AH160" s="9">
        <v>0.54376054106965432</v>
      </c>
      <c r="AI160" s="9">
        <v>20</v>
      </c>
      <c r="AJ160" s="9">
        <v>2.2513888888888891</v>
      </c>
      <c r="AK160" s="9" t="s">
        <v>248</v>
      </c>
      <c r="AL160" s="9">
        <v>37</v>
      </c>
      <c r="AM160" s="9">
        <v>3.4830502013902405</v>
      </c>
      <c r="AN160" s="9">
        <v>3.5697278911564627</v>
      </c>
      <c r="AO160" s="73">
        <v>79</v>
      </c>
      <c r="AP160" s="80">
        <v>0</v>
      </c>
      <c r="AQ160" s="80">
        <v>7</v>
      </c>
      <c r="AR160" s="224">
        <v>0</v>
      </c>
      <c r="AS160" s="224" t="s">
        <v>248</v>
      </c>
      <c r="AT160" s="11">
        <v>2956.5210000000002</v>
      </c>
      <c r="AU160" s="11">
        <v>113.648</v>
      </c>
      <c r="AV160" s="203">
        <v>0</v>
      </c>
      <c r="AW160" s="203">
        <v>0</v>
      </c>
      <c r="AX160" s="203" t="s">
        <v>248</v>
      </c>
      <c r="AY160" s="235" t="s">
        <v>248</v>
      </c>
      <c r="AZ160" s="138">
        <v>25748</v>
      </c>
      <c r="BA160" s="188" t="s">
        <v>248</v>
      </c>
      <c r="BB160" s="203" t="s">
        <v>248</v>
      </c>
      <c r="BC160" s="203" t="s">
        <v>248</v>
      </c>
      <c r="BD160" s="217" t="s">
        <v>61</v>
      </c>
      <c r="BE160" s="201" t="s">
        <v>62</v>
      </c>
      <c r="BF160" s="201" t="s">
        <v>63</v>
      </c>
      <c r="BG160" s="201" t="s">
        <v>196</v>
      </c>
      <c r="BH160" s="456" t="s">
        <v>515</v>
      </c>
      <c r="BI160" s="218" t="s">
        <v>67</v>
      </c>
      <c r="BJ160" s="370">
        <v>214</v>
      </c>
      <c r="BK160" s="370">
        <v>3</v>
      </c>
      <c r="BL160" s="219" t="s">
        <v>65</v>
      </c>
      <c r="BM160" s="52"/>
      <c r="BN160" s="218" t="s">
        <v>357</v>
      </c>
      <c r="BO160" s="217" t="s">
        <v>335</v>
      </c>
      <c r="BP160" s="201" t="s">
        <v>690</v>
      </c>
      <c r="BQ160" s="52" t="s">
        <v>718</v>
      </c>
    </row>
    <row r="161" spans="1:69" ht="15.75">
      <c r="A161" s="207" t="s">
        <v>37</v>
      </c>
      <c r="B161" s="208" t="s">
        <v>711</v>
      </c>
      <c r="C161" s="202" t="s">
        <v>35</v>
      </c>
      <c r="D161" s="210" t="s">
        <v>182</v>
      </c>
      <c r="E161" s="442" t="s">
        <v>547</v>
      </c>
      <c r="F161" s="86">
        <v>44</v>
      </c>
      <c r="G161" s="80">
        <v>1</v>
      </c>
      <c r="H161" s="204"/>
      <c r="I161" s="204"/>
      <c r="J161" s="204"/>
      <c r="K161" s="204"/>
      <c r="L161" s="80">
        <v>1</v>
      </c>
      <c r="M161" s="203"/>
      <c r="N161" s="52">
        <v>0</v>
      </c>
      <c r="O161" s="204"/>
      <c r="P161" s="204"/>
      <c r="Q161" s="11">
        <v>6.1697378571000003</v>
      </c>
      <c r="R161" s="204"/>
      <c r="S161" s="204"/>
      <c r="T161" s="53">
        <v>8.7249999999999996</v>
      </c>
      <c r="U161" s="204"/>
      <c r="V161" s="204"/>
      <c r="W161" s="11">
        <v>6.1383569285714001</v>
      </c>
      <c r="X161" s="204"/>
      <c r="Y161" s="204"/>
      <c r="Z161" s="53">
        <v>8.7249999999999996</v>
      </c>
      <c r="AA161" s="204"/>
      <c r="AB161" s="204"/>
      <c r="AC161" s="204"/>
      <c r="AD161" s="204"/>
      <c r="AE161" s="204"/>
      <c r="AF161" s="9">
        <v>2.5488721831400589</v>
      </c>
      <c r="AG161" s="9">
        <v>266</v>
      </c>
      <c r="AH161" s="9">
        <v>0.42277967958801582</v>
      </c>
      <c r="AI161" s="9">
        <v>112</v>
      </c>
      <c r="AJ161" s="9">
        <v>1.6725806451612903</v>
      </c>
      <c r="AK161" s="9" t="s">
        <v>248</v>
      </c>
      <c r="AL161" s="9">
        <v>0</v>
      </c>
      <c r="AM161" s="9"/>
      <c r="AN161" s="9"/>
      <c r="AO161" s="73">
        <v>86</v>
      </c>
      <c r="AP161" s="80">
        <v>0</v>
      </c>
      <c r="AQ161" s="80">
        <v>0</v>
      </c>
      <c r="AR161" s="224">
        <v>0</v>
      </c>
      <c r="AS161" s="224" t="s">
        <v>248</v>
      </c>
      <c r="AT161" s="11">
        <v>3067.3609999999999</v>
      </c>
      <c r="AU161" s="11">
        <v>0</v>
      </c>
      <c r="AV161" s="203">
        <v>0</v>
      </c>
      <c r="AW161" s="203">
        <v>0</v>
      </c>
      <c r="AX161" s="203" t="s">
        <v>248</v>
      </c>
      <c r="AY161" s="235" t="s">
        <v>248</v>
      </c>
      <c r="AZ161" s="138">
        <v>25748</v>
      </c>
      <c r="BA161" s="188" t="s">
        <v>248</v>
      </c>
      <c r="BB161" s="203" t="s">
        <v>248</v>
      </c>
      <c r="BC161" s="203" t="s">
        <v>248</v>
      </c>
      <c r="BD161" s="217" t="s">
        <v>61</v>
      </c>
      <c r="BE161" s="201" t="s">
        <v>62</v>
      </c>
      <c r="BF161" s="201" t="s">
        <v>63</v>
      </c>
      <c r="BG161" s="201" t="s">
        <v>196</v>
      </c>
      <c r="BH161" s="456" t="s">
        <v>515</v>
      </c>
      <c r="BI161" s="218" t="s">
        <v>68</v>
      </c>
      <c r="BJ161" s="370">
        <v>214</v>
      </c>
      <c r="BK161" s="370">
        <v>4</v>
      </c>
      <c r="BL161" s="219" t="s">
        <v>65</v>
      </c>
      <c r="BM161" s="52"/>
      <c r="BN161" s="218" t="s">
        <v>357</v>
      </c>
      <c r="BO161" s="217" t="s">
        <v>335</v>
      </c>
      <c r="BP161" s="201" t="s">
        <v>690</v>
      </c>
      <c r="BQ161" s="52" t="s">
        <v>718</v>
      </c>
    </row>
    <row r="162" spans="1:69" ht="15.75">
      <c r="A162" s="207" t="s">
        <v>37</v>
      </c>
      <c r="B162" s="208" t="s">
        <v>711</v>
      </c>
      <c r="C162" s="202" t="s">
        <v>35</v>
      </c>
      <c r="D162" s="210" t="s">
        <v>182</v>
      </c>
      <c r="E162" s="24" t="s">
        <v>321</v>
      </c>
      <c r="F162" s="86">
        <v>50</v>
      </c>
      <c r="G162" s="80">
        <v>0</v>
      </c>
      <c r="H162" s="204"/>
      <c r="I162" s="204"/>
      <c r="J162" s="204"/>
      <c r="K162" s="204"/>
      <c r="L162" s="80">
        <v>0</v>
      </c>
      <c r="M162" s="203"/>
      <c r="N162" s="52">
        <v>0</v>
      </c>
      <c r="O162" s="204"/>
      <c r="P162" s="204"/>
      <c r="Q162" s="11">
        <v>5.4497597999999998</v>
      </c>
      <c r="R162" s="204"/>
      <c r="S162" s="204"/>
      <c r="T162" s="53">
        <v>6.916666666666667</v>
      </c>
      <c r="U162" s="204"/>
      <c r="V162" s="204"/>
      <c r="W162" s="11">
        <v>5.1455596999999997</v>
      </c>
      <c r="X162" s="204"/>
      <c r="Y162" s="204"/>
      <c r="Z162" s="53">
        <v>6.75</v>
      </c>
      <c r="AA162" s="204"/>
      <c r="AB162" s="204"/>
      <c r="AC162" s="204"/>
      <c r="AD162" s="204"/>
      <c r="AE162" s="204"/>
      <c r="AF162" s="9">
        <v>3.4049714381354197</v>
      </c>
      <c r="AG162" s="9">
        <v>350</v>
      </c>
      <c r="AH162" s="9">
        <v>0.43509565337869083</v>
      </c>
      <c r="AI162" s="9">
        <v>9</v>
      </c>
      <c r="AJ162" s="9">
        <v>2.5772727272727272</v>
      </c>
      <c r="AK162" s="9" t="s">
        <v>248</v>
      </c>
      <c r="AL162" s="9">
        <v>50</v>
      </c>
      <c r="AM162" s="9">
        <v>3.4049714381354197</v>
      </c>
      <c r="AN162" s="9">
        <v>3.444</v>
      </c>
      <c r="AO162" s="73">
        <v>100</v>
      </c>
      <c r="AP162" s="80">
        <v>0</v>
      </c>
      <c r="AQ162" s="80">
        <v>0</v>
      </c>
      <c r="AR162" s="224">
        <v>0</v>
      </c>
      <c r="AS162" s="224" t="s">
        <v>248</v>
      </c>
      <c r="AT162" s="11">
        <v>3562.643</v>
      </c>
      <c r="AU162" s="11">
        <v>0</v>
      </c>
      <c r="AV162" s="203">
        <v>0</v>
      </c>
      <c r="AW162" s="203">
        <v>0</v>
      </c>
      <c r="AX162" s="203" t="s">
        <v>248</v>
      </c>
      <c r="AY162" s="235" t="s">
        <v>248</v>
      </c>
      <c r="AZ162" s="138">
        <v>30990</v>
      </c>
      <c r="BA162" s="188" t="s">
        <v>248</v>
      </c>
      <c r="BB162" s="203" t="s">
        <v>248</v>
      </c>
      <c r="BC162" s="203" t="s">
        <v>248</v>
      </c>
      <c r="BD162" s="217" t="s">
        <v>61</v>
      </c>
      <c r="BE162" s="201" t="s">
        <v>62</v>
      </c>
      <c r="BF162" s="201" t="s">
        <v>63</v>
      </c>
      <c r="BG162" s="201" t="s">
        <v>196</v>
      </c>
      <c r="BH162" s="456" t="s">
        <v>514</v>
      </c>
      <c r="BI162" s="218" t="s">
        <v>64</v>
      </c>
      <c r="BJ162" s="370">
        <v>214</v>
      </c>
      <c r="BK162" s="370">
        <v>1</v>
      </c>
      <c r="BL162" s="219" t="s">
        <v>65</v>
      </c>
      <c r="BM162" s="52"/>
      <c r="BN162" s="218" t="s">
        <v>357</v>
      </c>
      <c r="BO162" s="217" t="s">
        <v>705</v>
      </c>
      <c r="BP162" s="201" t="s">
        <v>690</v>
      </c>
      <c r="BQ162" s="52" t="s">
        <v>718</v>
      </c>
    </row>
    <row r="163" spans="1:69" ht="15.75">
      <c r="A163" s="207" t="s">
        <v>37</v>
      </c>
      <c r="B163" s="208" t="s">
        <v>711</v>
      </c>
      <c r="C163" s="202" t="s">
        <v>35</v>
      </c>
      <c r="D163" s="210" t="s">
        <v>182</v>
      </c>
      <c r="E163" s="24" t="s">
        <v>321</v>
      </c>
      <c r="F163" s="86">
        <v>46</v>
      </c>
      <c r="G163" s="80">
        <v>0</v>
      </c>
      <c r="H163" s="204"/>
      <c r="I163" s="204"/>
      <c r="J163" s="204"/>
      <c r="K163" s="204"/>
      <c r="L163" s="80">
        <v>0</v>
      </c>
      <c r="M163" s="203"/>
      <c r="N163" s="52">
        <v>0</v>
      </c>
      <c r="O163" s="204"/>
      <c r="P163" s="204"/>
      <c r="Q163" s="11">
        <v>6.1632825217000002</v>
      </c>
      <c r="R163" s="204"/>
      <c r="S163" s="204"/>
      <c r="T163" s="53">
        <v>10.849999999999998</v>
      </c>
      <c r="U163" s="204"/>
      <c r="V163" s="204"/>
      <c r="W163" s="11">
        <v>6.2019130000000002</v>
      </c>
      <c r="X163" s="204"/>
      <c r="Y163" s="204"/>
      <c r="Z163" s="53">
        <v>11.349999999999998</v>
      </c>
      <c r="AA163" s="204"/>
      <c r="AB163" s="204"/>
      <c r="AC163" s="204"/>
      <c r="AD163" s="204"/>
      <c r="AE163" s="204"/>
      <c r="AF163" s="9">
        <v>2.5459415544937181</v>
      </c>
      <c r="AG163" s="9">
        <v>308</v>
      </c>
      <c r="AH163" s="9">
        <v>0.43566199935537225</v>
      </c>
      <c r="AI163" s="9">
        <v>137</v>
      </c>
      <c r="AJ163" s="9">
        <v>1.7425925925925927</v>
      </c>
      <c r="AK163" s="9" t="s">
        <v>248</v>
      </c>
      <c r="AL163" s="9">
        <v>0</v>
      </c>
      <c r="AM163" s="9"/>
      <c r="AN163" s="9"/>
      <c r="AO163" s="73">
        <v>92</v>
      </c>
      <c r="AP163" s="80">
        <v>0</v>
      </c>
      <c r="AQ163" s="80">
        <v>0</v>
      </c>
      <c r="AR163" s="224">
        <v>0</v>
      </c>
      <c r="AS163" s="224" t="s">
        <v>248</v>
      </c>
      <c r="AT163" s="11">
        <v>3288.44</v>
      </c>
      <c r="AU163" s="11">
        <v>0</v>
      </c>
      <c r="AV163" s="203">
        <v>0</v>
      </c>
      <c r="AW163" s="203">
        <v>0</v>
      </c>
      <c r="AX163" s="203" t="s">
        <v>248</v>
      </c>
      <c r="AY163" s="235" t="s">
        <v>248</v>
      </c>
      <c r="AZ163" s="138">
        <v>30990</v>
      </c>
      <c r="BA163" s="188" t="s">
        <v>248</v>
      </c>
      <c r="BB163" s="203" t="s">
        <v>248</v>
      </c>
      <c r="BC163" s="203" t="s">
        <v>248</v>
      </c>
      <c r="BD163" s="217" t="s">
        <v>61</v>
      </c>
      <c r="BE163" s="201" t="s">
        <v>62</v>
      </c>
      <c r="BF163" s="201" t="s">
        <v>63</v>
      </c>
      <c r="BG163" s="201" t="s">
        <v>196</v>
      </c>
      <c r="BH163" s="456" t="s">
        <v>514</v>
      </c>
      <c r="BI163" s="218" t="s">
        <v>66</v>
      </c>
      <c r="BJ163" s="370">
        <v>214</v>
      </c>
      <c r="BK163" s="370">
        <v>7</v>
      </c>
      <c r="BL163" s="219" t="s">
        <v>65</v>
      </c>
      <c r="BM163" s="52"/>
      <c r="BN163" s="218" t="s">
        <v>357</v>
      </c>
      <c r="BO163" s="217" t="s">
        <v>705</v>
      </c>
      <c r="BP163" s="201" t="s">
        <v>690</v>
      </c>
      <c r="BQ163" s="52" t="s">
        <v>718</v>
      </c>
    </row>
    <row r="164" spans="1:69" ht="15.75">
      <c r="A164" s="207" t="s">
        <v>37</v>
      </c>
      <c r="B164" s="208" t="s">
        <v>711</v>
      </c>
      <c r="C164" s="202" t="s">
        <v>35</v>
      </c>
      <c r="D164" s="210" t="s">
        <v>182</v>
      </c>
      <c r="E164" s="24" t="s">
        <v>321</v>
      </c>
      <c r="F164" s="86">
        <v>48</v>
      </c>
      <c r="G164" s="80">
        <v>2</v>
      </c>
      <c r="H164" s="204"/>
      <c r="I164" s="204"/>
      <c r="J164" s="204"/>
      <c r="K164" s="204"/>
      <c r="L164" s="80">
        <v>0</v>
      </c>
      <c r="M164" s="203"/>
      <c r="N164" s="52">
        <v>0</v>
      </c>
      <c r="O164" s="204"/>
      <c r="P164" s="204"/>
      <c r="Q164" s="11">
        <v>5.6489781086999997</v>
      </c>
      <c r="R164" s="204"/>
      <c r="S164" s="204"/>
      <c r="T164" s="53">
        <v>8.6749999999999989</v>
      </c>
      <c r="U164" s="204"/>
      <c r="V164" s="204"/>
      <c r="W164" s="11">
        <v>5.6887173260869002</v>
      </c>
      <c r="X164" s="204"/>
      <c r="Y164" s="204"/>
      <c r="Z164" s="53">
        <v>8.6749999999999989</v>
      </c>
      <c r="AA164" s="204"/>
      <c r="AB164" s="204"/>
      <c r="AC164" s="204"/>
      <c r="AD164" s="204"/>
      <c r="AE164" s="204"/>
      <c r="AF164" s="9">
        <v>3.613105601405505</v>
      </c>
      <c r="AG164" s="9">
        <v>322</v>
      </c>
      <c r="AH164" s="9">
        <v>0.41276447159025043</v>
      </c>
      <c r="AI164" s="9">
        <v>5</v>
      </c>
      <c r="AJ164" s="9">
        <v>2.6913793103448276</v>
      </c>
      <c r="AK164" s="9" t="s">
        <v>248</v>
      </c>
      <c r="AL164" s="9">
        <v>46</v>
      </c>
      <c r="AM164" s="9">
        <v>3.613105601405505</v>
      </c>
      <c r="AN164" s="9">
        <v>3.6658163265306123</v>
      </c>
      <c r="AO164" s="73">
        <v>92</v>
      </c>
      <c r="AP164" s="80">
        <v>0</v>
      </c>
      <c r="AQ164" s="80">
        <v>0</v>
      </c>
      <c r="AR164" s="224">
        <v>0</v>
      </c>
      <c r="AS164" s="224" t="s">
        <v>248</v>
      </c>
      <c r="AT164" s="11">
        <v>3282.261</v>
      </c>
      <c r="AU164" s="11">
        <v>0</v>
      </c>
      <c r="AV164" s="203">
        <v>0</v>
      </c>
      <c r="AW164" s="203">
        <v>0</v>
      </c>
      <c r="AX164" s="203" t="s">
        <v>248</v>
      </c>
      <c r="AY164" s="235" t="s">
        <v>248</v>
      </c>
      <c r="AZ164" s="138">
        <v>30990</v>
      </c>
      <c r="BA164" s="188" t="s">
        <v>248</v>
      </c>
      <c r="BB164" s="203" t="s">
        <v>248</v>
      </c>
      <c r="BC164" s="203" t="s">
        <v>248</v>
      </c>
      <c r="BD164" s="217" t="s">
        <v>61</v>
      </c>
      <c r="BE164" s="201" t="s">
        <v>62</v>
      </c>
      <c r="BF164" s="201" t="s">
        <v>63</v>
      </c>
      <c r="BG164" s="201" t="s">
        <v>196</v>
      </c>
      <c r="BH164" s="456" t="s">
        <v>514</v>
      </c>
      <c r="BI164" s="218" t="s">
        <v>67</v>
      </c>
      <c r="BJ164" s="370">
        <v>214</v>
      </c>
      <c r="BK164" s="370">
        <v>3</v>
      </c>
      <c r="BL164" s="219" t="s">
        <v>65</v>
      </c>
      <c r="BM164" s="52"/>
      <c r="BN164" s="218" t="s">
        <v>357</v>
      </c>
      <c r="BO164" s="217" t="s">
        <v>705</v>
      </c>
      <c r="BP164" s="201" t="s">
        <v>690</v>
      </c>
      <c r="BQ164" s="52" t="s">
        <v>718</v>
      </c>
    </row>
    <row r="165" spans="1:69" ht="15.75">
      <c r="A165" s="207" t="s">
        <v>37</v>
      </c>
      <c r="B165" s="208" t="s">
        <v>711</v>
      </c>
      <c r="C165" s="202" t="s">
        <v>35</v>
      </c>
      <c r="D165" s="210" t="s">
        <v>182</v>
      </c>
      <c r="E165" s="24" t="s">
        <v>321</v>
      </c>
      <c r="F165" s="86">
        <v>47</v>
      </c>
      <c r="G165" s="80">
        <v>0</v>
      </c>
      <c r="H165" s="204"/>
      <c r="I165" s="204"/>
      <c r="J165" s="204"/>
      <c r="K165" s="204"/>
      <c r="L165" s="80">
        <v>0</v>
      </c>
      <c r="M165" s="203"/>
      <c r="N165" s="52">
        <v>0</v>
      </c>
      <c r="O165" s="204"/>
      <c r="P165" s="204"/>
      <c r="Q165" s="11">
        <v>6.0347870637999996</v>
      </c>
      <c r="R165" s="204"/>
      <c r="S165" s="204"/>
      <c r="T165" s="53">
        <v>7.7749999999999995</v>
      </c>
      <c r="U165" s="204"/>
      <c r="V165" s="204"/>
      <c r="W165" s="11">
        <v>5.9883189574467997</v>
      </c>
      <c r="X165" s="204"/>
      <c r="Y165" s="204"/>
      <c r="Z165" s="53">
        <v>7.7749999999999995</v>
      </c>
      <c r="AA165" s="204"/>
      <c r="AB165" s="204"/>
      <c r="AC165" s="204"/>
      <c r="AD165" s="204"/>
      <c r="AE165" s="204"/>
      <c r="AF165" s="9">
        <v>2.6353896078351253</v>
      </c>
      <c r="AG165" s="9">
        <v>308</v>
      </c>
      <c r="AH165" s="9">
        <v>0.38982870222776589</v>
      </c>
      <c r="AI165" s="9">
        <v>104</v>
      </c>
      <c r="AJ165" s="9">
        <v>1.9328947368421052</v>
      </c>
      <c r="AK165" s="9" t="s">
        <v>248</v>
      </c>
      <c r="AL165" s="427">
        <v>0</v>
      </c>
      <c r="AM165" s="9"/>
      <c r="AN165" s="9"/>
      <c r="AO165" s="73">
        <v>94</v>
      </c>
      <c r="AP165" s="80">
        <v>0</v>
      </c>
      <c r="AQ165" s="80">
        <v>0</v>
      </c>
      <c r="AR165" s="224">
        <v>0</v>
      </c>
      <c r="AS165" s="224" t="s">
        <v>248</v>
      </c>
      <c r="AT165" s="11">
        <v>3350.4160000000002</v>
      </c>
      <c r="AU165" s="11">
        <v>0</v>
      </c>
      <c r="AV165" s="203">
        <v>0</v>
      </c>
      <c r="AW165" s="203">
        <v>0</v>
      </c>
      <c r="AX165" s="203" t="s">
        <v>248</v>
      </c>
      <c r="AY165" s="235" t="s">
        <v>248</v>
      </c>
      <c r="AZ165" s="138">
        <v>30990</v>
      </c>
      <c r="BA165" s="188" t="s">
        <v>248</v>
      </c>
      <c r="BB165" s="203" t="s">
        <v>248</v>
      </c>
      <c r="BC165" s="203" t="s">
        <v>248</v>
      </c>
      <c r="BD165" s="217" t="s">
        <v>61</v>
      </c>
      <c r="BE165" s="201" t="s">
        <v>62</v>
      </c>
      <c r="BF165" s="201" t="s">
        <v>63</v>
      </c>
      <c r="BG165" s="201" t="s">
        <v>196</v>
      </c>
      <c r="BH165" s="456" t="s">
        <v>514</v>
      </c>
      <c r="BI165" s="218" t="s">
        <v>68</v>
      </c>
      <c r="BJ165" s="370">
        <v>214</v>
      </c>
      <c r="BK165" s="370">
        <v>4</v>
      </c>
      <c r="BL165" s="219" t="s">
        <v>65</v>
      </c>
      <c r="BM165" s="52"/>
      <c r="BN165" s="218" t="s">
        <v>357</v>
      </c>
      <c r="BO165" s="217" t="s">
        <v>705</v>
      </c>
      <c r="BP165" s="201" t="s">
        <v>690</v>
      </c>
      <c r="BQ165" s="52" t="s">
        <v>718</v>
      </c>
    </row>
    <row r="166" spans="1:69" ht="15.75">
      <c r="A166" s="207" t="s">
        <v>37</v>
      </c>
      <c r="B166" s="208" t="s">
        <v>711</v>
      </c>
      <c r="C166" s="202" t="s">
        <v>35</v>
      </c>
      <c r="D166" s="210" t="s">
        <v>182</v>
      </c>
      <c r="E166" s="24" t="s">
        <v>210</v>
      </c>
      <c r="F166" s="86">
        <v>82</v>
      </c>
      <c r="G166" s="80">
        <v>1</v>
      </c>
      <c r="H166" s="204"/>
      <c r="I166" s="204"/>
      <c r="J166" s="204"/>
      <c r="K166" s="204"/>
      <c r="L166" s="80">
        <v>1</v>
      </c>
      <c r="M166" s="203"/>
      <c r="N166" s="52">
        <v>0</v>
      </c>
      <c r="O166" s="204"/>
      <c r="P166" s="204"/>
      <c r="Q166" s="11">
        <v>5.5821872499999996</v>
      </c>
      <c r="R166" s="204"/>
      <c r="S166" s="204"/>
      <c r="T166" s="53">
        <v>8</v>
      </c>
      <c r="U166" s="204"/>
      <c r="V166" s="204"/>
      <c r="W166" s="11">
        <v>5.0601873375000004</v>
      </c>
      <c r="X166" s="204"/>
      <c r="Y166" s="204"/>
      <c r="Z166" s="53">
        <v>7.5</v>
      </c>
      <c r="AA166" s="204"/>
      <c r="AB166" s="204"/>
      <c r="AC166" s="204"/>
      <c r="AD166" s="204"/>
      <c r="AE166" s="204"/>
      <c r="AF166" s="9">
        <v>3.5284107272114071</v>
      </c>
      <c r="AG166" s="9">
        <v>560</v>
      </c>
      <c r="AH166" s="9">
        <v>0.42400723633940846</v>
      </c>
      <c r="AI166" s="9">
        <v>15</v>
      </c>
      <c r="AJ166" s="9">
        <v>2.6181818181818182</v>
      </c>
      <c r="AK166" s="9" t="s">
        <v>248</v>
      </c>
      <c r="AL166" s="9">
        <v>79</v>
      </c>
      <c r="AM166" s="9">
        <v>3.5411573370369616</v>
      </c>
      <c r="AN166" s="9">
        <v>3.6017628205128207</v>
      </c>
      <c r="AO166" s="73">
        <v>161</v>
      </c>
      <c r="AP166" s="80">
        <v>1</v>
      </c>
      <c r="AQ166" s="80">
        <v>0</v>
      </c>
      <c r="AR166" s="224">
        <v>0</v>
      </c>
      <c r="AS166" s="224" t="s">
        <v>248</v>
      </c>
      <c r="AT166" s="11">
        <v>6083.7370000000001</v>
      </c>
      <c r="AU166" s="11">
        <v>76.012</v>
      </c>
      <c r="AV166" s="203">
        <v>0</v>
      </c>
      <c r="AW166" s="203">
        <v>0</v>
      </c>
      <c r="AX166" s="203" t="s">
        <v>248</v>
      </c>
      <c r="AY166" s="235" t="s">
        <v>248</v>
      </c>
      <c r="AZ166" s="138">
        <v>28793</v>
      </c>
      <c r="BA166" s="188" t="s">
        <v>248</v>
      </c>
      <c r="BB166" s="203" t="s">
        <v>248</v>
      </c>
      <c r="BC166" s="203" t="s">
        <v>248</v>
      </c>
      <c r="BD166" s="217" t="s">
        <v>61</v>
      </c>
      <c r="BE166" s="201" t="s">
        <v>62</v>
      </c>
      <c r="BF166" s="201" t="s">
        <v>63</v>
      </c>
      <c r="BG166" s="201" t="s">
        <v>196</v>
      </c>
      <c r="BH166" s="456" t="s">
        <v>512</v>
      </c>
      <c r="BI166" s="218" t="s">
        <v>64</v>
      </c>
      <c r="BJ166" s="370">
        <v>214</v>
      </c>
      <c r="BK166" s="370">
        <v>1</v>
      </c>
      <c r="BL166" s="219" t="s">
        <v>65</v>
      </c>
      <c r="BM166" s="52"/>
      <c r="BN166" s="218" t="s">
        <v>357</v>
      </c>
      <c r="BO166" s="217" t="s">
        <v>55</v>
      </c>
      <c r="BP166" s="201" t="s">
        <v>684</v>
      </c>
      <c r="BQ166" s="52" t="s">
        <v>716</v>
      </c>
    </row>
    <row r="167" spans="1:69" ht="15.75">
      <c r="A167" s="207" t="s">
        <v>37</v>
      </c>
      <c r="B167" s="208" t="s">
        <v>711</v>
      </c>
      <c r="C167" s="202" t="s">
        <v>35</v>
      </c>
      <c r="D167" s="210" t="s">
        <v>182</v>
      </c>
      <c r="E167" s="24" t="s">
        <v>210</v>
      </c>
      <c r="F167" s="86">
        <v>83</v>
      </c>
      <c r="G167" s="80">
        <v>3</v>
      </c>
      <c r="H167" s="204"/>
      <c r="I167" s="204"/>
      <c r="J167" s="204"/>
      <c r="K167" s="204"/>
      <c r="L167" s="80">
        <v>0</v>
      </c>
      <c r="M167" s="203"/>
      <c r="N167" s="52">
        <v>1</v>
      </c>
      <c r="O167" s="204"/>
      <c r="P167" s="204"/>
      <c r="Q167" s="11">
        <v>5.6504873</v>
      </c>
      <c r="R167" s="204"/>
      <c r="S167" s="204"/>
      <c r="T167" s="53">
        <v>9</v>
      </c>
      <c r="U167" s="204"/>
      <c r="V167" s="204"/>
      <c r="W167" s="11">
        <v>5.6971622750000002</v>
      </c>
      <c r="X167" s="204"/>
      <c r="Y167" s="204"/>
      <c r="Z167" s="53">
        <v>9</v>
      </c>
      <c r="AA167" s="204"/>
      <c r="AB167" s="204"/>
      <c r="AC167" s="204"/>
      <c r="AD167" s="204"/>
      <c r="AE167" s="204"/>
      <c r="AF167" s="9">
        <v>3.0345744047136529</v>
      </c>
      <c r="AG167" s="9">
        <v>560</v>
      </c>
      <c r="AH167" s="9">
        <v>0.58736755008766683</v>
      </c>
      <c r="AI167" s="9">
        <v>98</v>
      </c>
      <c r="AJ167" s="9">
        <v>2</v>
      </c>
      <c r="AK167" s="9" t="s">
        <v>248</v>
      </c>
      <c r="AL167" s="9">
        <v>78</v>
      </c>
      <c r="AM167" s="9">
        <v>3.0605677650088348</v>
      </c>
      <c r="AN167" s="9">
        <v>3.0714285714285716</v>
      </c>
      <c r="AO167" s="73">
        <v>160</v>
      </c>
      <c r="AP167" s="80">
        <v>0</v>
      </c>
      <c r="AQ167" s="80">
        <v>0</v>
      </c>
      <c r="AR167" s="224">
        <v>0</v>
      </c>
      <c r="AS167" s="224" t="s">
        <v>248</v>
      </c>
      <c r="AT167" s="11">
        <v>6214.9250000000002</v>
      </c>
      <c r="AU167" s="11">
        <v>0</v>
      </c>
      <c r="AV167" s="203">
        <v>0</v>
      </c>
      <c r="AW167" s="203">
        <v>0</v>
      </c>
      <c r="AX167" s="203" t="s">
        <v>248</v>
      </c>
      <c r="AY167" s="235" t="s">
        <v>248</v>
      </c>
      <c r="AZ167" s="138">
        <v>28793</v>
      </c>
      <c r="BA167" s="188" t="s">
        <v>248</v>
      </c>
      <c r="BB167" s="203" t="s">
        <v>248</v>
      </c>
      <c r="BC167" s="203" t="s">
        <v>248</v>
      </c>
      <c r="BD167" s="217" t="s">
        <v>61</v>
      </c>
      <c r="BE167" s="201" t="s">
        <v>62</v>
      </c>
      <c r="BF167" s="201" t="s">
        <v>63</v>
      </c>
      <c r="BG167" s="201" t="s">
        <v>196</v>
      </c>
      <c r="BH167" s="456" t="s">
        <v>512</v>
      </c>
      <c r="BI167" s="218" t="s">
        <v>66</v>
      </c>
      <c r="BJ167" s="370">
        <v>214</v>
      </c>
      <c r="BK167" s="370">
        <v>7</v>
      </c>
      <c r="BL167" s="219" t="s">
        <v>65</v>
      </c>
      <c r="BM167" s="52"/>
      <c r="BN167" s="218" t="s">
        <v>357</v>
      </c>
      <c r="BO167" s="217" t="s">
        <v>55</v>
      </c>
      <c r="BP167" s="201" t="s">
        <v>684</v>
      </c>
      <c r="BQ167" s="52" t="s">
        <v>716</v>
      </c>
    </row>
    <row r="168" spans="1:69" ht="15.75">
      <c r="A168" s="207" t="s">
        <v>37</v>
      </c>
      <c r="B168" s="208" t="s">
        <v>711</v>
      </c>
      <c r="C168" s="202" t="s">
        <v>35</v>
      </c>
      <c r="D168" s="210" t="s">
        <v>182</v>
      </c>
      <c r="E168" s="24" t="s">
        <v>210</v>
      </c>
      <c r="F168" s="86">
        <v>83</v>
      </c>
      <c r="G168" s="80">
        <v>4</v>
      </c>
      <c r="H168" s="204"/>
      <c r="I168" s="204"/>
      <c r="J168" s="204"/>
      <c r="K168" s="204"/>
      <c r="L168" s="80">
        <v>2</v>
      </c>
      <c r="M168" s="203"/>
      <c r="N168" s="52">
        <v>1</v>
      </c>
      <c r="O168" s="204"/>
      <c r="P168" s="204"/>
      <c r="Q168" s="11">
        <v>5.1744933505999997</v>
      </c>
      <c r="R168" s="204"/>
      <c r="S168" s="204"/>
      <c r="T168" s="53">
        <v>8.5374999999999979</v>
      </c>
      <c r="U168" s="204"/>
      <c r="V168" s="204"/>
      <c r="W168" s="11">
        <v>4.7211426233765996</v>
      </c>
      <c r="X168" s="204"/>
      <c r="Y168" s="204"/>
      <c r="Z168" s="53">
        <v>8.2874999999999979</v>
      </c>
      <c r="AA168" s="204"/>
      <c r="AB168" s="204"/>
      <c r="AC168" s="204"/>
      <c r="AD168" s="204"/>
      <c r="AE168" s="204"/>
      <c r="AF168" s="9">
        <v>3.5443421104796844</v>
      </c>
      <c r="AG168" s="9">
        <v>539</v>
      </c>
      <c r="AH168" s="9">
        <v>0.47362518927202357</v>
      </c>
      <c r="AI168" s="9">
        <v>21</v>
      </c>
      <c r="AJ168" s="9">
        <v>2.5531250000000001</v>
      </c>
      <c r="AK168" s="9" t="s">
        <v>248</v>
      </c>
      <c r="AL168" s="9">
        <v>76</v>
      </c>
      <c r="AM168" s="9">
        <v>3.5565904817127043</v>
      </c>
      <c r="AN168" s="9">
        <v>3.627329192546584</v>
      </c>
      <c r="AO168" s="73">
        <v>155</v>
      </c>
      <c r="AP168" s="80">
        <v>2</v>
      </c>
      <c r="AQ168" s="80">
        <v>1</v>
      </c>
      <c r="AR168" s="224">
        <v>0</v>
      </c>
      <c r="AS168" s="224" t="s">
        <v>248</v>
      </c>
      <c r="AT168" s="11">
        <v>6042.0789999999997</v>
      </c>
      <c r="AU168" s="11">
        <v>0</v>
      </c>
      <c r="AV168" s="203">
        <v>0</v>
      </c>
      <c r="AW168" s="203">
        <v>0</v>
      </c>
      <c r="AX168" s="203" t="s">
        <v>248</v>
      </c>
      <c r="AY168" s="235" t="s">
        <v>248</v>
      </c>
      <c r="AZ168" s="138">
        <v>28793</v>
      </c>
      <c r="BA168" s="188" t="s">
        <v>248</v>
      </c>
      <c r="BB168" s="203" t="s">
        <v>248</v>
      </c>
      <c r="BC168" s="203" t="s">
        <v>248</v>
      </c>
      <c r="BD168" s="217" t="s">
        <v>61</v>
      </c>
      <c r="BE168" s="201" t="s">
        <v>62</v>
      </c>
      <c r="BF168" s="201" t="s">
        <v>63</v>
      </c>
      <c r="BG168" s="201" t="s">
        <v>196</v>
      </c>
      <c r="BH168" s="456" t="s">
        <v>512</v>
      </c>
      <c r="BI168" s="218" t="s">
        <v>67</v>
      </c>
      <c r="BJ168" s="370">
        <v>214</v>
      </c>
      <c r="BK168" s="370">
        <v>3</v>
      </c>
      <c r="BL168" s="219" t="s">
        <v>65</v>
      </c>
      <c r="BM168" s="52"/>
      <c r="BN168" s="218" t="s">
        <v>357</v>
      </c>
      <c r="BO168" s="217" t="s">
        <v>55</v>
      </c>
      <c r="BP168" s="201" t="s">
        <v>684</v>
      </c>
      <c r="BQ168" s="52" t="s">
        <v>716</v>
      </c>
    </row>
    <row r="169" spans="1:69" ht="15.75">
      <c r="A169" s="207" t="s">
        <v>37</v>
      </c>
      <c r="B169" s="208" t="s">
        <v>711</v>
      </c>
      <c r="C169" s="202" t="s">
        <v>35</v>
      </c>
      <c r="D169" s="210" t="s">
        <v>182</v>
      </c>
      <c r="E169" s="24" t="s">
        <v>210</v>
      </c>
      <c r="F169" s="86">
        <v>83</v>
      </c>
      <c r="G169" s="80">
        <v>2</v>
      </c>
      <c r="H169" s="204"/>
      <c r="I169" s="204"/>
      <c r="J169" s="204"/>
      <c r="K169" s="204"/>
      <c r="L169" s="80">
        <v>0</v>
      </c>
      <c r="M169" s="203"/>
      <c r="N169" s="52">
        <v>0</v>
      </c>
      <c r="O169" s="204"/>
      <c r="P169" s="204"/>
      <c r="Q169" s="11">
        <v>6.0545923332999996</v>
      </c>
      <c r="R169" s="204"/>
      <c r="S169" s="204"/>
      <c r="T169" s="53">
        <v>7.9937500000000004</v>
      </c>
      <c r="U169" s="204"/>
      <c r="V169" s="204"/>
      <c r="W169" s="11">
        <v>6.0446046913579998</v>
      </c>
      <c r="X169" s="204"/>
      <c r="Y169" s="204"/>
      <c r="Z169" s="53">
        <v>7.9950000000000001</v>
      </c>
      <c r="AA169" s="204"/>
      <c r="AB169" s="204"/>
      <c r="AC169" s="204"/>
      <c r="AD169" s="204"/>
      <c r="AE169" s="204"/>
      <c r="AF169" s="9">
        <v>2.5421992580693469</v>
      </c>
      <c r="AG169" s="9">
        <v>567</v>
      </c>
      <c r="AH169" s="9">
        <v>0.40950003648484895</v>
      </c>
      <c r="AI169" s="9">
        <v>257</v>
      </c>
      <c r="AJ169" s="9">
        <v>1.7069444444444444</v>
      </c>
      <c r="AK169" s="9" t="s">
        <v>248</v>
      </c>
      <c r="AL169" s="9">
        <v>0</v>
      </c>
      <c r="AM169" s="9"/>
      <c r="AN169" s="9"/>
      <c r="AO169" s="73">
        <v>162</v>
      </c>
      <c r="AP169" s="80">
        <v>0</v>
      </c>
      <c r="AQ169" s="80">
        <v>0</v>
      </c>
      <c r="AR169" s="224">
        <v>0</v>
      </c>
      <c r="AS169" s="224" t="s">
        <v>248</v>
      </c>
      <c r="AT169" s="11">
        <v>6261.98</v>
      </c>
      <c r="AU169" s="11">
        <v>0</v>
      </c>
      <c r="AV169" s="203">
        <v>0</v>
      </c>
      <c r="AW169" s="203">
        <v>0</v>
      </c>
      <c r="AX169" s="203" t="s">
        <v>248</v>
      </c>
      <c r="AY169" s="235" t="s">
        <v>248</v>
      </c>
      <c r="AZ169" s="138">
        <v>28793</v>
      </c>
      <c r="BA169" s="188" t="s">
        <v>248</v>
      </c>
      <c r="BB169" s="203" t="s">
        <v>248</v>
      </c>
      <c r="BC169" s="203" t="s">
        <v>248</v>
      </c>
      <c r="BD169" s="217" t="s">
        <v>61</v>
      </c>
      <c r="BE169" s="201" t="s">
        <v>62</v>
      </c>
      <c r="BF169" s="201" t="s">
        <v>63</v>
      </c>
      <c r="BG169" s="201" t="s">
        <v>196</v>
      </c>
      <c r="BH169" s="456" t="s">
        <v>512</v>
      </c>
      <c r="BI169" s="218" t="s">
        <v>68</v>
      </c>
      <c r="BJ169" s="370">
        <v>214</v>
      </c>
      <c r="BK169" s="370">
        <v>4</v>
      </c>
      <c r="BL169" s="219" t="s">
        <v>65</v>
      </c>
      <c r="BM169" s="52"/>
      <c r="BN169" s="218" t="s">
        <v>357</v>
      </c>
      <c r="BO169" s="217" t="s">
        <v>55</v>
      </c>
      <c r="BP169" s="201" t="s">
        <v>684</v>
      </c>
      <c r="BQ169" s="52" t="s">
        <v>716</v>
      </c>
    </row>
    <row r="170" spans="1:69" ht="15.75">
      <c r="A170" s="207" t="s">
        <v>37</v>
      </c>
      <c r="B170" s="208" t="s">
        <v>711</v>
      </c>
      <c r="C170" s="202" t="s">
        <v>35</v>
      </c>
      <c r="D170" s="210" t="s">
        <v>182</v>
      </c>
      <c r="E170" s="24" t="s">
        <v>559</v>
      </c>
      <c r="F170" s="86">
        <v>38</v>
      </c>
      <c r="G170" s="80">
        <v>0</v>
      </c>
      <c r="H170" s="204"/>
      <c r="I170" s="204"/>
      <c r="J170" s="204"/>
      <c r="K170" s="204"/>
      <c r="L170" s="80">
        <v>0</v>
      </c>
      <c r="M170" s="203"/>
      <c r="N170" s="52">
        <v>0</v>
      </c>
      <c r="O170" s="204"/>
      <c r="P170" s="204"/>
      <c r="Q170" s="11">
        <v>4.2438944473999998</v>
      </c>
      <c r="R170" s="204"/>
      <c r="S170" s="204"/>
      <c r="T170" s="53">
        <v>5.1833333333333336</v>
      </c>
      <c r="U170" s="204"/>
      <c r="V170" s="204"/>
      <c r="W170" s="11">
        <v>4.1710787631577997</v>
      </c>
      <c r="X170" s="204"/>
      <c r="Y170" s="204"/>
      <c r="Z170" s="53">
        <v>5.0250000000000004</v>
      </c>
      <c r="AA170" s="204"/>
      <c r="AB170" s="204"/>
      <c r="AC170" s="204"/>
      <c r="AD170" s="204"/>
      <c r="AE170" s="204"/>
      <c r="AF170" s="9">
        <v>3.8365413784084468</v>
      </c>
      <c r="AG170" s="9">
        <v>266</v>
      </c>
      <c r="AH170" s="9">
        <v>0.30380385067517118</v>
      </c>
      <c r="AI170" s="9">
        <v>2</v>
      </c>
      <c r="AJ170" s="9">
        <v>3.2324999999999999</v>
      </c>
      <c r="AK170" s="9" t="s">
        <v>248</v>
      </c>
      <c r="AL170" s="9">
        <v>38</v>
      </c>
      <c r="AM170" s="9">
        <v>3.8365413784084468</v>
      </c>
      <c r="AN170" s="9">
        <v>3.7898936170212765</v>
      </c>
      <c r="AO170" s="73">
        <v>76</v>
      </c>
      <c r="AP170" s="80">
        <v>0</v>
      </c>
      <c r="AQ170" s="80">
        <v>0</v>
      </c>
      <c r="AR170" s="224">
        <v>0</v>
      </c>
      <c r="AS170" s="224" t="s">
        <v>248</v>
      </c>
      <c r="AT170" s="11">
        <v>2732.6390000000001</v>
      </c>
      <c r="AU170" s="11">
        <v>0</v>
      </c>
      <c r="AV170" s="203">
        <v>0</v>
      </c>
      <c r="AW170" s="203">
        <v>0</v>
      </c>
      <c r="AX170" s="203" t="s">
        <v>248</v>
      </c>
      <c r="AY170" s="235" t="s">
        <v>248</v>
      </c>
      <c r="AZ170" s="138">
        <v>62080</v>
      </c>
      <c r="BA170" s="188" t="s">
        <v>248</v>
      </c>
      <c r="BB170" s="203" t="s">
        <v>248</v>
      </c>
      <c r="BC170" s="203" t="s">
        <v>248</v>
      </c>
      <c r="BD170" s="217" t="s">
        <v>61</v>
      </c>
      <c r="BE170" s="201" t="s">
        <v>62</v>
      </c>
      <c r="BF170" s="201" t="s">
        <v>63</v>
      </c>
      <c r="BG170" s="201" t="s">
        <v>196</v>
      </c>
      <c r="BH170" s="456" t="s">
        <v>514</v>
      </c>
      <c r="BI170" s="218" t="s">
        <v>64</v>
      </c>
      <c r="BJ170" s="370">
        <v>214</v>
      </c>
      <c r="BK170" s="370">
        <v>1</v>
      </c>
      <c r="BL170" s="219" t="s">
        <v>65</v>
      </c>
      <c r="BM170" s="52"/>
      <c r="BN170" s="218" t="s">
        <v>357</v>
      </c>
      <c r="BO170" s="217" t="s">
        <v>54</v>
      </c>
      <c r="BP170" s="201" t="s">
        <v>699</v>
      </c>
      <c r="BQ170" s="52" t="s">
        <v>715</v>
      </c>
    </row>
    <row r="171" spans="1:69" ht="15.75">
      <c r="A171" s="207" t="s">
        <v>37</v>
      </c>
      <c r="B171" s="208" t="s">
        <v>711</v>
      </c>
      <c r="C171" s="202" t="s">
        <v>35</v>
      </c>
      <c r="D171" s="210" t="s">
        <v>182</v>
      </c>
      <c r="E171" s="24" t="s">
        <v>559</v>
      </c>
      <c r="F171" s="86">
        <v>39</v>
      </c>
      <c r="G171" s="80">
        <v>0</v>
      </c>
      <c r="H171" s="204"/>
      <c r="I171" s="204"/>
      <c r="J171" s="204"/>
      <c r="K171" s="204"/>
      <c r="L171" s="80">
        <v>0</v>
      </c>
      <c r="M171" s="203"/>
      <c r="N171" s="52">
        <v>0</v>
      </c>
      <c r="O171" s="204"/>
      <c r="P171" s="204"/>
      <c r="Q171" s="11">
        <v>5.7847434614999997</v>
      </c>
      <c r="R171" s="204"/>
      <c r="S171" s="204"/>
      <c r="T171" s="53">
        <v>12.024999999999999</v>
      </c>
      <c r="U171" s="204"/>
      <c r="V171" s="204"/>
      <c r="W171" s="11">
        <v>5.5875127435897003</v>
      </c>
      <c r="X171" s="204"/>
      <c r="Y171" s="204"/>
      <c r="Z171" s="53">
        <v>12.024999999999999</v>
      </c>
      <c r="AA171" s="204"/>
      <c r="AB171" s="204"/>
      <c r="AC171" s="204"/>
      <c r="AD171" s="204"/>
      <c r="AE171" s="204"/>
      <c r="AF171" s="9">
        <v>3.5855311491550537</v>
      </c>
      <c r="AG171" s="9">
        <v>273</v>
      </c>
      <c r="AH171" s="9">
        <v>0.38235708482331981</v>
      </c>
      <c r="AI171" s="9">
        <v>1</v>
      </c>
      <c r="AJ171" s="9">
        <v>2.7181034482758619</v>
      </c>
      <c r="AK171" s="9" t="s">
        <v>248</v>
      </c>
      <c r="AL171" s="9">
        <v>39</v>
      </c>
      <c r="AM171" s="9">
        <v>3.5855311491550537</v>
      </c>
      <c r="AN171" s="9">
        <v>3.6362275449101795</v>
      </c>
      <c r="AO171" s="73">
        <v>78</v>
      </c>
      <c r="AP171" s="80">
        <v>0</v>
      </c>
      <c r="AQ171" s="80">
        <v>0</v>
      </c>
      <c r="AR171" s="224">
        <v>0</v>
      </c>
      <c r="AS171" s="224" t="s">
        <v>248</v>
      </c>
      <c r="AT171" s="11">
        <v>2798.067</v>
      </c>
      <c r="AU171" s="11">
        <v>0</v>
      </c>
      <c r="AV171" s="203">
        <v>0</v>
      </c>
      <c r="AW171" s="203">
        <v>0</v>
      </c>
      <c r="AX171" s="203" t="s">
        <v>248</v>
      </c>
      <c r="AY171" s="235" t="s">
        <v>248</v>
      </c>
      <c r="AZ171" s="138">
        <v>62080</v>
      </c>
      <c r="BA171" s="188" t="s">
        <v>248</v>
      </c>
      <c r="BB171" s="203" t="s">
        <v>248</v>
      </c>
      <c r="BC171" s="203" t="s">
        <v>248</v>
      </c>
      <c r="BD171" s="217" t="s">
        <v>61</v>
      </c>
      <c r="BE171" s="201" t="s">
        <v>62</v>
      </c>
      <c r="BF171" s="201" t="s">
        <v>63</v>
      </c>
      <c r="BG171" s="201" t="s">
        <v>196</v>
      </c>
      <c r="BH171" s="456" t="s">
        <v>514</v>
      </c>
      <c r="BI171" s="218" t="s">
        <v>66</v>
      </c>
      <c r="BJ171" s="370">
        <v>214</v>
      </c>
      <c r="BK171" s="370">
        <v>7</v>
      </c>
      <c r="BL171" s="219" t="s">
        <v>65</v>
      </c>
      <c r="BM171" s="52"/>
      <c r="BN171" s="218" t="s">
        <v>357</v>
      </c>
      <c r="BO171" s="217" t="s">
        <v>54</v>
      </c>
      <c r="BP171" s="201" t="s">
        <v>699</v>
      </c>
      <c r="BQ171" s="52" t="s">
        <v>715</v>
      </c>
    </row>
    <row r="172" spans="1:69" ht="15.75">
      <c r="A172" s="207" t="s">
        <v>37</v>
      </c>
      <c r="B172" s="208" t="s">
        <v>711</v>
      </c>
      <c r="C172" s="202" t="s">
        <v>35</v>
      </c>
      <c r="D172" s="210" t="s">
        <v>182</v>
      </c>
      <c r="E172" s="24" t="s">
        <v>559</v>
      </c>
      <c r="F172" s="86">
        <v>39</v>
      </c>
      <c r="G172" s="80">
        <v>0</v>
      </c>
      <c r="H172" s="204"/>
      <c r="I172" s="204"/>
      <c r="J172" s="204"/>
      <c r="K172" s="204"/>
      <c r="L172" s="80">
        <v>0</v>
      </c>
      <c r="M172" s="203"/>
      <c r="N172" s="52">
        <v>0</v>
      </c>
      <c r="O172" s="204"/>
      <c r="P172" s="204"/>
      <c r="Q172" s="11">
        <v>4.8546665641000004</v>
      </c>
      <c r="R172" s="204"/>
      <c r="S172" s="204"/>
      <c r="T172" s="53">
        <v>5.9049999999999994</v>
      </c>
      <c r="U172" s="204"/>
      <c r="V172" s="204"/>
      <c r="W172" s="11">
        <v>4.866282</v>
      </c>
      <c r="X172" s="204"/>
      <c r="Y172" s="204"/>
      <c r="Z172" s="53">
        <v>5.9049999999999994</v>
      </c>
      <c r="AA172" s="204"/>
      <c r="AB172" s="204"/>
      <c r="AC172" s="204"/>
      <c r="AD172" s="204"/>
      <c r="AE172" s="204"/>
      <c r="AF172" s="9">
        <v>3.725897461066753</v>
      </c>
      <c r="AG172" s="9">
        <v>273</v>
      </c>
      <c r="AH172" s="9">
        <v>0.41306078151060338</v>
      </c>
      <c r="AI172" s="9">
        <v>2</v>
      </c>
      <c r="AJ172" s="9">
        <v>3.0171874999999999</v>
      </c>
      <c r="AK172" s="9" t="s">
        <v>248</v>
      </c>
      <c r="AL172" s="9">
        <v>39</v>
      </c>
      <c r="AM172" s="9">
        <v>3.725897461066753</v>
      </c>
      <c r="AN172" s="9">
        <v>3.760204081632653</v>
      </c>
      <c r="AO172" s="73">
        <v>78</v>
      </c>
      <c r="AP172" s="80">
        <v>0</v>
      </c>
      <c r="AQ172" s="80">
        <v>0</v>
      </c>
      <c r="AR172" s="224">
        <v>0</v>
      </c>
      <c r="AS172" s="224" t="s">
        <v>248</v>
      </c>
      <c r="AT172" s="11">
        <v>2779.6849999999999</v>
      </c>
      <c r="AU172" s="11">
        <v>0</v>
      </c>
      <c r="AV172" s="203">
        <v>0</v>
      </c>
      <c r="AW172" s="203">
        <v>0</v>
      </c>
      <c r="AX172" s="203" t="s">
        <v>248</v>
      </c>
      <c r="AY172" s="235" t="s">
        <v>248</v>
      </c>
      <c r="AZ172" s="138">
        <v>62080</v>
      </c>
      <c r="BA172" s="188" t="s">
        <v>248</v>
      </c>
      <c r="BB172" s="203" t="s">
        <v>248</v>
      </c>
      <c r="BC172" s="203" t="s">
        <v>248</v>
      </c>
      <c r="BD172" s="217" t="s">
        <v>61</v>
      </c>
      <c r="BE172" s="201" t="s">
        <v>62</v>
      </c>
      <c r="BF172" s="201" t="s">
        <v>63</v>
      </c>
      <c r="BG172" s="201" t="s">
        <v>196</v>
      </c>
      <c r="BH172" s="456" t="s">
        <v>514</v>
      </c>
      <c r="BI172" s="218" t="s">
        <v>67</v>
      </c>
      <c r="BJ172" s="370">
        <v>214</v>
      </c>
      <c r="BK172" s="370">
        <v>3</v>
      </c>
      <c r="BL172" s="219" t="s">
        <v>65</v>
      </c>
      <c r="BM172" s="52"/>
      <c r="BN172" s="218" t="s">
        <v>357</v>
      </c>
      <c r="BO172" s="217" t="s">
        <v>54</v>
      </c>
      <c r="BP172" s="201" t="s">
        <v>699</v>
      </c>
      <c r="BQ172" s="52" t="s">
        <v>715</v>
      </c>
    </row>
    <row r="173" spans="1:69" ht="15.75">
      <c r="A173" s="207" t="s">
        <v>37</v>
      </c>
      <c r="B173" s="208" t="s">
        <v>711</v>
      </c>
      <c r="C173" s="202" t="s">
        <v>35</v>
      </c>
      <c r="D173" s="210" t="s">
        <v>182</v>
      </c>
      <c r="E173" s="24" t="s">
        <v>559</v>
      </c>
      <c r="F173" s="86">
        <v>38</v>
      </c>
      <c r="G173" s="80">
        <v>0</v>
      </c>
      <c r="H173" s="204"/>
      <c r="I173" s="204"/>
      <c r="J173" s="204"/>
      <c r="K173" s="204"/>
      <c r="L173" s="80">
        <v>0</v>
      </c>
      <c r="M173" s="203"/>
      <c r="N173" s="52">
        <v>0</v>
      </c>
      <c r="O173" s="204"/>
      <c r="P173" s="204"/>
      <c r="Q173" s="11">
        <v>5.5325787894999996</v>
      </c>
      <c r="R173" s="204"/>
      <c r="S173" s="204"/>
      <c r="T173" s="53">
        <v>9.5500000000000007</v>
      </c>
      <c r="U173" s="204"/>
      <c r="V173" s="204"/>
      <c r="W173" s="11">
        <v>5.4924208947368003</v>
      </c>
      <c r="X173" s="204"/>
      <c r="Y173" s="204"/>
      <c r="Z173" s="53">
        <v>9.5500000000000007</v>
      </c>
      <c r="AA173" s="204"/>
      <c r="AB173" s="204"/>
      <c r="AC173" s="204"/>
      <c r="AD173" s="204"/>
      <c r="AE173" s="204"/>
      <c r="AF173" s="9">
        <v>2.9698496272689416</v>
      </c>
      <c r="AG173" s="9">
        <v>266</v>
      </c>
      <c r="AH173" s="9">
        <v>0.36348044091308757</v>
      </c>
      <c r="AI173" s="9">
        <v>25</v>
      </c>
      <c r="AJ173" s="9">
        <v>2.1921052631578948</v>
      </c>
      <c r="AK173" s="9" t="s">
        <v>248</v>
      </c>
      <c r="AL173" s="427">
        <v>0</v>
      </c>
      <c r="AM173" s="9"/>
      <c r="AN173" s="9"/>
      <c r="AO173" s="73">
        <v>76</v>
      </c>
      <c r="AP173" s="80">
        <v>0</v>
      </c>
      <c r="AQ173" s="80">
        <v>0</v>
      </c>
      <c r="AR173" s="224">
        <v>0</v>
      </c>
      <c r="AS173" s="224" t="s">
        <v>248</v>
      </c>
      <c r="AT173" s="11">
        <v>2736.02</v>
      </c>
      <c r="AU173" s="11">
        <v>0</v>
      </c>
      <c r="AV173" s="203">
        <v>0</v>
      </c>
      <c r="AW173" s="203">
        <v>0</v>
      </c>
      <c r="AX173" s="203" t="s">
        <v>248</v>
      </c>
      <c r="AY173" s="235" t="s">
        <v>248</v>
      </c>
      <c r="AZ173" s="138">
        <v>62080</v>
      </c>
      <c r="BA173" s="188" t="s">
        <v>248</v>
      </c>
      <c r="BB173" s="203" t="s">
        <v>248</v>
      </c>
      <c r="BC173" s="203" t="s">
        <v>248</v>
      </c>
      <c r="BD173" s="217" t="s">
        <v>61</v>
      </c>
      <c r="BE173" s="201" t="s">
        <v>62</v>
      </c>
      <c r="BF173" s="201" t="s">
        <v>63</v>
      </c>
      <c r="BG173" s="201" t="s">
        <v>196</v>
      </c>
      <c r="BH173" s="456" t="s">
        <v>514</v>
      </c>
      <c r="BI173" s="218" t="s">
        <v>68</v>
      </c>
      <c r="BJ173" s="370">
        <v>214</v>
      </c>
      <c r="BK173" s="370">
        <v>4</v>
      </c>
      <c r="BL173" s="219" t="s">
        <v>65</v>
      </c>
      <c r="BM173" s="52"/>
      <c r="BN173" s="218" t="s">
        <v>357</v>
      </c>
      <c r="BO173" s="217" t="s">
        <v>54</v>
      </c>
      <c r="BP173" s="201" t="s">
        <v>699</v>
      </c>
      <c r="BQ173" s="52" t="s">
        <v>715</v>
      </c>
    </row>
    <row r="174" spans="1:69" ht="15.75">
      <c r="A174" s="207" t="s">
        <v>37</v>
      </c>
      <c r="B174" s="208" t="s">
        <v>711</v>
      </c>
      <c r="C174" s="202" t="s">
        <v>35</v>
      </c>
      <c r="D174" s="210" t="s">
        <v>182</v>
      </c>
      <c r="E174" s="24" t="s">
        <v>255</v>
      </c>
      <c r="F174" s="86">
        <v>80</v>
      </c>
      <c r="G174" s="80">
        <v>0</v>
      </c>
      <c r="H174" s="204"/>
      <c r="I174" s="204"/>
      <c r="J174" s="204"/>
      <c r="K174" s="204"/>
      <c r="L174" s="80">
        <v>1</v>
      </c>
      <c r="M174" s="203"/>
      <c r="N174" s="52">
        <v>0</v>
      </c>
      <c r="O174" s="204"/>
      <c r="P174" s="204"/>
      <c r="Q174" s="11">
        <v>4.8056453671000003</v>
      </c>
      <c r="R174" s="204"/>
      <c r="S174" s="204"/>
      <c r="T174" s="53">
        <v>6.5083333333333329</v>
      </c>
      <c r="U174" s="204"/>
      <c r="V174" s="204"/>
      <c r="W174" s="11">
        <v>4.6335693037974002</v>
      </c>
      <c r="X174" s="204"/>
      <c r="Y174" s="204"/>
      <c r="Z174" s="53">
        <v>6.5083333333333329</v>
      </c>
      <c r="AA174" s="204"/>
      <c r="AB174" s="204"/>
      <c r="AC174" s="204"/>
      <c r="AD174" s="204"/>
      <c r="AE174" s="204"/>
      <c r="AF174" s="9">
        <v>3.6884991118101698</v>
      </c>
      <c r="AG174" s="9">
        <v>553</v>
      </c>
      <c r="AH174" s="9">
        <v>0.37967888093055985</v>
      </c>
      <c r="AI174" s="9">
        <v>9</v>
      </c>
      <c r="AJ174" s="9">
        <v>2.8330357142857143</v>
      </c>
      <c r="AK174" s="9" t="s">
        <v>248</v>
      </c>
      <c r="AL174" s="9">
        <v>79</v>
      </c>
      <c r="AM174" s="9">
        <v>3.6884991118101698</v>
      </c>
      <c r="AN174" s="9">
        <v>3.7087837837837836</v>
      </c>
      <c r="AO174" s="73">
        <v>160</v>
      </c>
      <c r="AP174" s="80">
        <v>0</v>
      </c>
      <c r="AQ174" s="80">
        <v>0</v>
      </c>
      <c r="AR174" s="224">
        <v>0</v>
      </c>
      <c r="AS174" s="224" t="s">
        <v>248</v>
      </c>
      <c r="AT174" s="11">
        <v>6068.9560000000001</v>
      </c>
      <c r="AU174" s="11">
        <v>0</v>
      </c>
      <c r="AV174" s="203">
        <v>0</v>
      </c>
      <c r="AW174" s="203">
        <v>0</v>
      </c>
      <c r="AX174" s="203" t="s">
        <v>248</v>
      </c>
      <c r="AY174" s="235" t="s">
        <v>248</v>
      </c>
      <c r="AZ174" s="138">
        <v>32309</v>
      </c>
      <c r="BA174" s="188" t="s">
        <v>248</v>
      </c>
      <c r="BB174" s="203" t="s">
        <v>248</v>
      </c>
      <c r="BC174" s="203" t="s">
        <v>248</v>
      </c>
      <c r="BD174" s="217" t="s">
        <v>61</v>
      </c>
      <c r="BE174" s="201" t="s">
        <v>62</v>
      </c>
      <c r="BF174" s="201" t="s">
        <v>63</v>
      </c>
      <c r="BG174" s="201" t="s">
        <v>196</v>
      </c>
      <c r="BH174" s="456" t="s">
        <v>512</v>
      </c>
      <c r="BI174" s="218" t="s">
        <v>64</v>
      </c>
      <c r="BJ174" s="370">
        <v>214</v>
      </c>
      <c r="BK174" s="370">
        <v>1</v>
      </c>
      <c r="BL174" s="219" t="s">
        <v>65</v>
      </c>
      <c r="BM174" s="52"/>
      <c r="BN174" s="218" t="s">
        <v>357</v>
      </c>
      <c r="BO174" s="217" t="s">
        <v>348</v>
      </c>
      <c r="BP174" s="201" t="s">
        <v>689</v>
      </c>
      <c r="BQ174" s="52" t="s">
        <v>719</v>
      </c>
    </row>
    <row r="175" spans="1:69" ht="15.75">
      <c r="A175" s="207" t="s">
        <v>37</v>
      </c>
      <c r="B175" s="208" t="s">
        <v>711</v>
      </c>
      <c r="C175" s="202" t="s">
        <v>35</v>
      </c>
      <c r="D175" s="210" t="s">
        <v>182</v>
      </c>
      <c r="E175" s="24" t="s">
        <v>255</v>
      </c>
      <c r="F175" s="86">
        <v>79</v>
      </c>
      <c r="G175" s="80">
        <v>1</v>
      </c>
      <c r="H175" s="204"/>
      <c r="I175" s="204"/>
      <c r="J175" s="204"/>
      <c r="K175" s="204"/>
      <c r="L175" s="80">
        <v>0</v>
      </c>
      <c r="M175" s="203"/>
      <c r="N175" s="52">
        <v>0</v>
      </c>
      <c r="O175" s="204"/>
      <c r="P175" s="204"/>
      <c r="Q175" s="11">
        <v>5.1594228332999998</v>
      </c>
      <c r="R175" s="204"/>
      <c r="S175" s="204"/>
      <c r="T175" s="53">
        <v>11.024999999999999</v>
      </c>
      <c r="U175" s="204"/>
      <c r="V175" s="204"/>
      <c r="W175" s="11">
        <v>5.0747560641025</v>
      </c>
      <c r="X175" s="204"/>
      <c r="Y175" s="204"/>
      <c r="Z175" s="53">
        <v>11.024999999999999</v>
      </c>
      <c r="AA175" s="204"/>
      <c r="AB175" s="204"/>
      <c r="AC175" s="204"/>
      <c r="AD175" s="204"/>
      <c r="AE175" s="204"/>
      <c r="AF175" s="9">
        <v>3.4528205220079249</v>
      </c>
      <c r="AG175" s="9">
        <v>546</v>
      </c>
      <c r="AH175" s="9">
        <v>0.4909059736177887</v>
      </c>
      <c r="AI175" s="9">
        <v>22</v>
      </c>
      <c r="AJ175" s="9">
        <v>2.5327160493827159</v>
      </c>
      <c r="AK175" s="9" t="s">
        <v>248</v>
      </c>
      <c r="AL175" s="9">
        <v>78</v>
      </c>
      <c r="AM175" s="9">
        <v>3.4528205220079249</v>
      </c>
      <c r="AN175" s="9">
        <v>3.5515873015873014</v>
      </c>
      <c r="AO175" s="73">
        <v>156</v>
      </c>
      <c r="AP175" s="80">
        <v>0</v>
      </c>
      <c r="AQ175" s="80">
        <v>0</v>
      </c>
      <c r="AR175" s="224">
        <v>0</v>
      </c>
      <c r="AS175" s="224" t="s">
        <v>248</v>
      </c>
      <c r="AT175" s="11">
        <v>5959.3010000000004</v>
      </c>
      <c r="AU175" s="11">
        <v>0</v>
      </c>
      <c r="AV175" s="203">
        <v>0</v>
      </c>
      <c r="AW175" s="203">
        <v>0</v>
      </c>
      <c r="AX175" s="203" t="s">
        <v>248</v>
      </c>
      <c r="AY175" s="235" t="s">
        <v>248</v>
      </c>
      <c r="AZ175" s="138">
        <v>32309</v>
      </c>
      <c r="BA175" s="188" t="s">
        <v>248</v>
      </c>
      <c r="BB175" s="203" t="s">
        <v>248</v>
      </c>
      <c r="BC175" s="203" t="s">
        <v>248</v>
      </c>
      <c r="BD175" s="217" t="s">
        <v>61</v>
      </c>
      <c r="BE175" s="201" t="s">
        <v>62</v>
      </c>
      <c r="BF175" s="201" t="s">
        <v>63</v>
      </c>
      <c r="BG175" s="201" t="s">
        <v>196</v>
      </c>
      <c r="BH175" s="456" t="s">
        <v>512</v>
      </c>
      <c r="BI175" s="218" t="s">
        <v>66</v>
      </c>
      <c r="BJ175" s="370">
        <v>214</v>
      </c>
      <c r="BK175" s="370">
        <v>7</v>
      </c>
      <c r="BL175" s="219" t="s">
        <v>65</v>
      </c>
      <c r="BM175" s="52"/>
      <c r="BN175" s="218" t="s">
        <v>357</v>
      </c>
      <c r="BO175" s="217" t="s">
        <v>348</v>
      </c>
      <c r="BP175" s="201" t="s">
        <v>689</v>
      </c>
      <c r="BQ175" s="52" t="s">
        <v>719</v>
      </c>
    </row>
    <row r="176" spans="1:69" ht="15.75">
      <c r="A176" s="207" t="s">
        <v>37</v>
      </c>
      <c r="B176" s="208" t="s">
        <v>711</v>
      </c>
      <c r="C176" s="202" t="s">
        <v>35</v>
      </c>
      <c r="D176" s="210" t="s">
        <v>182</v>
      </c>
      <c r="E176" s="24" t="s">
        <v>255</v>
      </c>
      <c r="F176" s="86">
        <v>79</v>
      </c>
      <c r="G176" s="80">
        <v>0</v>
      </c>
      <c r="H176" s="204"/>
      <c r="I176" s="204"/>
      <c r="J176" s="204"/>
      <c r="K176" s="204"/>
      <c r="L176" s="80">
        <v>0</v>
      </c>
      <c r="M176" s="203"/>
      <c r="N176" s="52">
        <v>0</v>
      </c>
      <c r="O176" s="204"/>
      <c r="P176" s="204"/>
      <c r="Q176" s="11">
        <v>4.9455821391999999</v>
      </c>
      <c r="R176" s="204"/>
      <c r="S176" s="204"/>
      <c r="T176" s="53">
        <v>6.2050000000000001</v>
      </c>
      <c r="U176" s="204"/>
      <c r="V176" s="204"/>
      <c r="W176" s="11">
        <v>4.9896072911392002</v>
      </c>
      <c r="X176" s="204"/>
      <c r="Y176" s="204"/>
      <c r="Z176" s="53">
        <v>6.4321428571428569</v>
      </c>
      <c r="AA176" s="204"/>
      <c r="AB176" s="204"/>
      <c r="AC176" s="204"/>
      <c r="AD176" s="204"/>
      <c r="AE176" s="204"/>
      <c r="AF176" s="9">
        <v>3.5294032599137011</v>
      </c>
      <c r="AG176" s="9">
        <v>553</v>
      </c>
      <c r="AH176" s="9">
        <v>0.42242980824491227</v>
      </c>
      <c r="AI176" s="9">
        <v>13</v>
      </c>
      <c r="AJ176" s="9">
        <v>2.6927631578947366</v>
      </c>
      <c r="AK176" s="9" t="s">
        <v>248</v>
      </c>
      <c r="AL176" s="9">
        <v>78</v>
      </c>
      <c r="AM176" s="9">
        <v>3.5242674034157075</v>
      </c>
      <c r="AN176" s="9">
        <v>3.6051829268292681</v>
      </c>
      <c r="AO176" s="73">
        <v>158</v>
      </c>
      <c r="AP176" s="80">
        <v>0</v>
      </c>
      <c r="AQ176" s="80">
        <v>0</v>
      </c>
      <c r="AR176" s="224">
        <v>0</v>
      </c>
      <c r="AS176" s="224" t="s">
        <v>248</v>
      </c>
      <c r="AT176" s="11">
        <v>6003.9470000000001</v>
      </c>
      <c r="AU176" s="11">
        <v>0</v>
      </c>
      <c r="AV176" s="203">
        <v>0</v>
      </c>
      <c r="AW176" s="203">
        <v>0</v>
      </c>
      <c r="AX176" s="203" t="s">
        <v>248</v>
      </c>
      <c r="AY176" s="235" t="s">
        <v>248</v>
      </c>
      <c r="AZ176" s="138">
        <v>32309</v>
      </c>
      <c r="BA176" s="188" t="s">
        <v>248</v>
      </c>
      <c r="BB176" s="203" t="s">
        <v>248</v>
      </c>
      <c r="BC176" s="203" t="s">
        <v>248</v>
      </c>
      <c r="BD176" s="217" t="s">
        <v>61</v>
      </c>
      <c r="BE176" s="201" t="s">
        <v>62</v>
      </c>
      <c r="BF176" s="201" t="s">
        <v>63</v>
      </c>
      <c r="BG176" s="201" t="s">
        <v>196</v>
      </c>
      <c r="BH176" s="456" t="s">
        <v>512</v>
      </c>
      <c r="BI176" s="218" t="s">
        <v>67</v>
      </c>
      <c r="BJ176" s="370">
        <v>214</v>
      </c>
      <c r="BK176" s="370">
        <v>3</v>
      </c>
      <c r="BL176" s="219" t="s">
        <v>65</v>
      </c>
      <c r="BM176" s="52"/>
      <c r="BN176" s="218" t="s">
        <v>357</v>
      </c>
      <c r="BO176" s="217" t="s">
        <v>348</v>
      </c>
      <c r="BP176" s="201" t="s">
        <v>689</v>
      </c>
      <c r="BQ176" s="52" t="s">
        <v>719</v>
      </c>
    </row>
    <row r="177" spans="1:69" ht="15.75">
      <c r="A177" s="207" t="s">
        <v>37</v>
      </c>
      <c r="B177" s="208" t="s">
        <v>711</v>
      </c>
      <c r="C177" s="202" t="s">
        <v>35</v>
      </c>
      <c r="D177" s="210" t="s">
        <v>182</v>
      </c>
      <c r="E177" s="24" t="s">
        <v>255</v>
      </c>
      <c r="F177" s="86">
        <v>78</v>
      </c>
      <c r="G177" s="80">
        <v>5</v>
      </c>
      <c r="H177" s="204"/>
      <c r="I177" s="204"/>
      <c r="J177" s="204"/>
      <c r="K177" s="204"/>
      <c r="L177" s="80">
        <v>0</v>
      </c>
      <c r="M177" s="203"/>
      <c r="N177" s="52">
        <v>0</v>
      </c>
      <c r="O177" s="204"/>
      <c r="P177" s="204"/>
      <c r="Q177" s="11">
        <v>6.4588352465999996</v>
      </c>
      <c r="R177" s="204"/>
      <c r="S177" s="204"/>
      <c r="T177" s="53">
        <v>9.1749999999999972</v>
      </c>
      <c r="U177" s="204"/>
      <c r="V177" s="204"/>
      <c r="W177" s="11">
        <v>6.3417942465752999</v>
      </c>
      <c r="X177" s="204"/>
      <c r="Y177" s="204"/>
      <c r="Z177" s="53">
        <v>9.1749999999999972</v>
      </c>
      <c r="AA177" s="204"/>
      <c r="AB177" s="204"/>
      <c r="AC177" s="204"/>
      <c r="AD177" s="204"/>
      <c r="AE177" s="204"/>
      <c r="AF177" s="9">
        <v>2.6526225988290455</v>
      </c>
      <c r="AG177" s="9">
        <v>508</v>
      </c>
      <c r="AH177" s="9">
        <v>0.39088743242345464</v>
      </c>
      <c r="AI177" s="9">
        <v>154</v>
      </c>
      <c r="AJ177" s="9">
        <v>1.8285714285714287</v>
      </c>
      <c r="AK177" s="9" t="s">
        <v>248</v>
      </c>
      <c r="AL177" s="9">
        <v>0</v>
      </c>
      <c r="AM177" s="9"/>
      <c r="AN177" s="9"/>
      <c r="AO177" s="73">
        <v>129</v>
      </c>
      <c r="AP177" s="80">
        <v>7</v>
      </c>
      <c r="AQ177" s="80">
        <v>10</v>
      </c>
      <c r="AR177" s="224">
        <v>0</v>
      </c>
      <c r="AS177" s="224" t="s">
        <v>248</v>
      </c>
      <c r="AT177" s="11">
        <v>5482.64</v>
      </c>
      <c r="AU177" s="11">
        <v>143.85</v>
      </c>
      <c r="AV177" s="203">
        <v>0</v>
      </c>
      <c r="AW177" s="203">
        <v>0</v>
      </c>
      <c r="AX177" s="203" t="s">
        <v>248</v>
      </c>
      <c r="AY177" s="235" t="s">
        <v>248</v>
      </c>
      <c r="AZ177" s="138">
        <v>32309</v>
      </c>
      <c r="BA177" s="188" t="s">
        <v>248</v>
      </c>
      <c r="BB177" s="203" t="s">
        <v>248</v>
      </c>
      <c r="BC177" s="203" t="s">
        <v>248</v>
      </c>
      <c r="BD177" s="217" t="s">
        <v>61</v>
      </c>
      <c r="BE177" s="201" t="s">
        <v>62</v>
      </c>
      <c r="BF177" s="201" t="s">
        <v>63</v>
      </c>
      <c r="BG177" s="201" t="s">
        <v>196</v>
      </c>
      <c r="BH177" s="456" t="s">
        <v>512</v>
      </c>
      <c r="BI177" s="218" t="s">
        <v>68</v>
      </c>
      <c r="BJ177" s="370">
        <v>214</v>
      </c>
      <c r="BK177" s="370">
        <v>4</v>
      </c>
      <c r="BL177" s="219" t="s">
        <v>65</v>
      </c>
      <c r="BM177" s="52"/>
      <c r="BN177" s="218" t="s">
        <v>357</v>
      </c>
      <c r="BO177" s="217" t="s">
        <v>348</v>
      </c>
      <c r="BP177" s="201" t="s">
        <v>689</v>
      </c>
      <c r="BQ177" s="52" t="s">
        <v>719</v>
      </c>
    </row>
    <row r="178" spans="1:69" ht="15.75">
      <c r="A178" s="207" t="s">
        <v>37</v>
      </c>
      <c r="B178" s="208" t="s">
        <v>711</v>
      </c>
      <c r="C178" s="202" t="s">
        <v>35</v>
      </c>
      <c r="D178" s="210" t="s">
        <v>182</v>
      </c>
      <c r="E178" s="24" t="s">
        <v>619</v>
      </c>
      <c r="F178" s="86">
        <v>43</v>
      </c>
      <c r="G178" s="80">
        <v>0</v>
      </c>
      <c r="H178" s="204"/>
      <c r="I178" s="204"/>
      <c r="J178" s="204"/>
      <c r="K178" s="204"/>
      <c r="L178" s="80">
        <v>0</v>
      </c>
      <c r="M178" s="203"/>
      <c r="N178" s="52">
        <v>0</v>
      </c>
      <c r="O178" s="204"/>
      <c r="P178" s="204"/>
      <c r="Q178" s="11">
        <v>5.6109069534999998</v>
      </c>
      <c r="R178" s="204"/>
      <c r="S178" s="204"/>
      <c r="T178" s="53">
        <v>11.425000000000001</v>
      </c>
      <c r="U178" s="204"/>
      <c r="V178" s="204"/>
      <c r="W178" s="11">
        <v>5.3568369302325003</v>
      </c>
      <c r="X178" s="204"/>
      <c r="Y178" s="204"/>
      <c r="Z178" s="53">
        <v>10.7125</v>
      </c>
      <c r="AA178" s="204"/>
      <c r="AB178" s="204"/>
      <c r="AC178" s="204"/>
      <c r="AD178" s="204"/>
      <c r="AE178" s="204"/>
      <c r="AF178" s="9">
        <v>3.4939172516604398</v>
      </c>
      <c r="AG178" s="9">
        <v>279</v>
      </c>
      <c r="AH178" s="9">
        <v>0.693399509151291</v>
      </c>
      <c r="AI178" s="9">
        <v>16</v>
      </c>
      <c r="AJ178" s="9">
        <v>1.7711538461538461</v>
      </c>
      <c r="AK178" s="9" t="s">
        <v>248</v>
      </c>
      <c r="AL178" s="9">
        <v>36</v>
      </c>
      <c r="AM178" s="9">
        <v>3.5841733001211966</v>
      </c>
      <c r="AN178" s="9">
        <v>3.662751677852349</v>
      </c>
      <c r="AO178" s="73">
        <v>68</v>
      </c>
      <c r="AP178" s="80">
        <v>4</v>
      </c>
      <c r="AQ178" s="80">
        <v>14</v>
      </c>
      <c r="AR178" s="224">
        <v>0</v>
      </c>
      <c r="AS178" s="224" t="s">
        <v>248</v>
      </c>
      <c r="AT178" s="11">
        <v>2820.2570000000001</v>
      </c>
      <c r="AU178" s="11">
        <v>254.70699999999999</v>
      </c>
      <c r="AV178" s="203">
        <v>0</v>
      </c>
      <c r="AW178" s="203">
        <v>0</v>
      </c>
      <c r="AX178" s="203" t="s">
        <v>248</v>
      </c>
      <c r="AY178" s="235" t="s">
        <v>248</v>
      </c>
      <c r="AZ178" s="138">
        <v>27654</v>
      </c>
      <c r="BA178" s="188" t="s">
        <v>248</v>
      </c>
      <c r="BB178" s="203" t="s">
        <v>248</v>
      </c>
      <c r="BC178" s="203" t="s">
        <v>248</v>
      </c>
      <c r="BD178" s="217" t="s">
        <v>61</v>
      </c>
      <c r="BE178" s="201" t="s">
        <v>62</v>
      </c>
      <c r="BF178" s="201" t="s">
        <v>63</v>
      </c>
      <c r="BG178" s="201" t="s">
        <v>196</v>
      </c>
      <c r="BH178" s="456" t="s">
        <v>712</v>
      </c>
      <c r="BI178" s="218" t="s">
        <v>64</v>
      </c>
      <c r="BJ178" s="370">
        <v>214</v>
      </c>
      <c r="BK178" s="370">
        <v>1</v>
      </c>
      <c r="BL178" s="219" t="s">
        <v>65</v>
      </c>
      <c r="BM178" s="52"/>
      <c r="BN178" s="218" t="s">
        <v>357</v>
      </c>
      <c r="BO178" s="217" t="s">
        <v>57</v>
      </c>
      <c r="BP178" s="201" t="s">
        <v>681</v>
      </c>
      <c r="BQ178" s="52" t="s">
        <v>717</v>
      </c>
    </row>
    <row r="179" spans="1:69" ht="15.75">
      <c r="A179" s="207" t="s">
        <v>37</v>
      </c>
      <c r="B179" s="208" t="s">
        <v>711</v>
      </c>
      <c r="C179" s="202" t="s">
        <v>35</v>
      </c>
      <c r="D179" s="210" t="s">
        <v>182</v>
      </c>
      <c r="E179" s="24" t="s">
        <v>619</v>
      </c>
      <c r="F179" s="86">
        <v>45</v>
      </c>
      <c r="G179" s="80">
        <v>0</v>
      </c>
      <c r="H179" s="204"/>
      <c r="I179" s="204"/>
      <c r="J179" s="204"/>
      <c r="K179" s="204"/>
      <c r="L179" s="80">
        <v>0</v>
      </c>
      <c r="M179" s="203"/>
      <c r="N179" s="52">
        <v>0</v>
      </c>
      <c r="O179" s="204"/>
      <c r="P179" s="204"/>
      <c r="Q179" s="11">
        <v>6.2757996889000003</v>
      </c>
      <c r="R179" s="204"/>
      <c r="S179" s="204"/>
      <c r="T179" s="53">
        <v>10.375</v>
      </c>
      <c r="U179" s="204"/>
      <c r="V179" s="204"/>
      <c r="W179" s="11">
        <v>6.3213108444444002</v>
      </c>
      <c r="X179" s="204"/>
      <c r="Y179" s="204"/>
      <c r="Z179" s="53">
        <v>10.375</v>
      </c>
      <c r="AA179" s="204"/>
      <c r="AB179" s="204"/>
      <c r="AC179" s="204"/>
      <c r="AD179" s="204"/>
      <c r="AE179" s="204"/>
      <c r="AF179" s="9">
        <v>2.979619050404382</v>
      </c>
      <c r="AG179" s="9">
        <v>315</v>
      </c>
      <c r="AH179" s="9">
        <v>0.57435241761998579</v>
      </c>
      <c r="AI179" s="9">
        <v>69</v>
      </c>
      <c r="AJ179" s="9">
        <v>2.0328947368421053</v>
      </c>
      <c r="AK179" s="9" t="s">
        <v>248</v>
      </c>
      <c r="AL179" s="9">
        <v>45</v>
      </c>
      <c r="AM179" s="9">
        <v>2.979619050404382</v>
      </c>
      <c r="AN179" s="9">
        <v>2.9862637362637363</v>
      </c>
      <c r="AO179" s="73">
        <v>90</v>
      </c>
      <c r="AP179" s="80">
        <v>0</v>
      </c>
      <c r="AQ179" s="80">
        <v>0</v>
      </c>
      <c r="AR179" s="224">
        <v>0</v>
      </c>
      <c r="AS179" s="224" t="s">
        <v>248</v>
      </c>
      <c r="AT179" s="11">
        <v>3212.93</v>
      </c>
      <c r="AU179" s="11">
        <v>0</v>
      </c>
      <c r="AV179" s="203">
        <v>0</v>
      </c>
      <c r="AW179" s="203">
        <v>0</v>
      </c>
      <c r="AX179" s="203" t="s">
        <v>248</v>
      </c>
      <c r="AY179" s="235" t="s">
        <v>248</v>
      </c>
      <c r="AZ179" s="138">
        <v>27654</v>
      </c>
      <c r="BA179" s="188" t="s">
        <v>248</v>
      </c>
      <c r="BB179" s="203" t="s">
        <v>248</v>
      </c>
      <c r="BC179" s="203" t="s">
        <v>248</v>
      </c>
      <c r="BD179" s="217" t="s">
        <v>61</v>
      </c>
      <c r="BE179" s="201" t="s">
        <v>62</v>
      </c>
      <c r="BF179" s="201" t="s">
        <v>63</v>
      </c>
      <c r="BG179" s="201" t="s">
        <v>196</v>
      </c>
      <c r="BH179" s="455" t="s">
        <v>712</v>
      </c>
      <c r="BI179" s="218" t="s">
        <v>66</v>
      </c>
      <c r="BJ179" s="370">
        <v>214</v>
      </c>
      <c r="BK179" s="370">
        <v>7</v>
      </c>
      <c r="BL179" s="219" t="s">
        <v>65</v>
      </c>
      <c r="BM179" s="52"/>
      <c r="BN179" s="218" t="s">
        <v>357</v>
      </c>
      <c r="BO179" s="217" t="s">
        <v>57</v>
      </c>
      <c r="BP179" s="201" t="s">
        <v>681</v>
      </c>
      <c r="BQ179" s="52" t="s">
        <v>717</v>
      </c>
    </row>
    <row r="180" spans="1:69" ht="15.75">
      <c r="A180" s="207" t="s">
        <v>37</v>
      </c>
      <c r="B180" s="208" t="s">
        <v>711</v>
      </c>
      <c r="C180" s="202" t="s">
        <v>35</v>
      </c>
      <c r="D180" s="210" t="s">
        <v>182</v>
      </c>
      <c r="E180" s="24" t="s">
        <v>619</v>
      </c>
      <c r="F180" s="86">
        <v>42</v>
      </c>
      <c r="G180" s="80">
        <v>3</v>
      </c>
      <c r="H180" s="204"/>
      <c r="I180" s="204"/>
      <c r="J180" s="204"/>
      <c r="K180" s="204"/>
      <c r="L180" s="80">
        <v>0</v>
      </c>
      <c r="M180" s="203"/>
      <c r="N180" s="52">
        <v>0</v>
      </c>
      <c r="O180" s="204"/>
      <c r="P180" s="204"/>
      <c r="Q180" s="11">
        <v>6.3069482820999996</v>
      </c>
      <c r="R180" s="204"/>
      <c r="S180" s="204"/>
      <c r="T180" s="53">
        <v>10.524999999999999</v>
      </c>
      <c r="U180" s="204"/>
      <c r="V180" s="204"/>
      <c r="W180" s="11">
        <v>5.4211020769229998</v>
      </c>
      <c r="X180" s="204"/>
      <c r="Y180" s="204"/>
      <c r="Z180" s="53">
        <v>10.024999999999999</v>
      </c>
      <c r="AA180" s="204"/>
      <c r="AB180" s="204"/>
      <c r="AC180" s="204"/>
      <c r="AD180" s="204"/>
      <c r="AE180" s="204"/>
      <c r="AF180" s="9">
        <v>3.7039194377787377</v>
      </c>
      <c r="AG180" s="9">
        <v>273</v>
      </c>
      <c r="AH180" s="9">
        <v>0.49582125822056677</v>
      </c>
      <c r="AI180" s="9">
        <v>9</v>
      </c>
      <c r="AJ180" s="9">
        <v>2.6937500000000001</v>
      </c>
      <c r="AK180" s="9" t="s">
        <v>248</v>
      </c>
      <c r="AL180" s="9">
        <v>38</v>
      </c>
      <c r="AM180" s="9">
        <v>3.7288722041854281</v>
      </c>
      <c r="AN180" s="9">
        <v>3.8014705882352939</v>
      </c>
      <c r="AO180" s="73">
        <v>77</v>
      </c>
      <c r="AP180" s="80">
        <v>0</v>
      </c>
      <c r="AQ180" s="80">
        <v>1</v>
      </c>
      <c r="AR180" s="224">
        <v>0</v>
      </c>
      <c r="AS180" s="224" t="s">
        <v>248</v>
      </c>
      <c r="AT180" s="11">
        <v>2784.4609999999998</v>
      </c>
      <c r="AU180" s="11">
        <v>0</v>
      </c>
      <c r="AV180" s="203">
        <v>0</v>
      </c>
      <c r="AW180" s="203">
        <v>0</v>
      </c>
      <c r="AX180" s="203" t="s">
        <v>248</v>
      </c>
      <c r="AY180" s="235" t="s">
        <v>248</v>
      </c>
      <c r="AZ180" s="138">
        <v>27654</v>
      </c>
      <c r="BA180" s="188" t="s">
        <v>248</v>
      </c>
      <c r="BB180" s="203" t="s">
        <v>248</v>
      </c>
      <c r="BC180" s="203" t="s">
        <v>248</v>
      </c>
      <c r="BD180" s="217" t="s">
        <v>61</v>
      </c>
      <c r="BE180" s="201" t="s">
        <v>62</v>
      </c>
      <c r="BF180" s="201" t="s">
        <v>63</v>
      </c>
      <c r="BG180" s="201" t="s">
        <v>196</v>
      </c>
      <c r="BH180" s="456" t="s">
        <v>712</v>
      </c>
      <c r="BI180" s="218" t="s">
        <v>67</v>
      </c>
      <c r="BJ180" s="370">
        <v>214</v>
      </c>
      <c r="BK180" s="370">
        <v>3</v>
      </c>
      <c r="BL180" s="219" t="s">
        <v>65</v>
      </c>
      <c r="BM180" s="52"/>
      <c r="BN180" s="218" t="s">
        <v>357</v>
      </c>
      <c r="BO180" s="217" t="s">
        <v>57</v>
      </c>
      <c r="BP180" s="201" t="s">
        <v>681</v>
      </c>
      <c r="BQ180" s="52" t="s">
        <v>717</v>
      </c>
    </row>
    <row r="181" spans="1:69" ht="15.75">
      <c r="A181" s="207" t="s">
        <v>37</v>
      </c>
      <c r="B181" s="208" t="s">
        <v>711</v>
      </c>
      <c r="C181" s="202" t="s">
        <v>35</v>
      </c>
      <c r="D181" s="210" t="s">
        <v>182</v>
      </c>
      <c r="E181" s="24" t="s">
        <v>619</v>
      </c>
      <c r="F181" s="86">
        <v>45</v>
      </c>
      <c r="G181" s="80">
        <v>0</v>
      </c>
      <c r="H181" s="204"/>
      <c r="I181" s="204"/>
      <c r="J181" s="204"/>
      <c r="K181" s="204"/>
      <c r="L181" s="80">
        <v>0</v>
      </c>
      <c r="M181" s="203"/>
      <c r="N181" s="52">
        <v>0</v>
      </c>
      <c r="O181" s="204"/>
      <c r="P181" s="204"/>
      <c r="Q181" s="11">
        <v>6.1095329777999998</v>
      </c>
      <c r="R181" s="204"/>
      <c r="S181" s="204"/>
      <c r="T181" s="53">
        <v>8.375</v>
      </c>
      <c r="U181" s="204"/>
      <c r="V181" s="204"/>
      <c r="W181" s="11">
        <v>6.0265109111111004</v>
      </c>
      <c r="X181" s="204"/>
      <c r="Y181" s="204"/>
      <c r="Z181" s="53">
        <v>8.375</v>
      </c>
      <c r="AA181" s="204"/>
      <c r="AB181" s="204"/>
      <c r="AC181" s="204"/>
      <c r="AD181" s="204"/>
      <c r="AE181" s="204"/>
      <c r="AF181" s="9">
        <v>2.6901831443493185</v>
      </c>
      <c r="AG181" s="9">
        <v>273</v>
      </c>
      <c r="AH181" s="9">
        <v>0.52985386837119952</v>
      </c>
      <c r="AI181" s="9">
        <v>87</v>
      </c>
      <c r="AJ181" s="9">
        <v>1.6088709677419355</v>
      </c>
      <c r="AK181" s="9" t="s">
        <v>248</v>
      </c>
      <c r="AL181" s="427">
        <v>0</v>
      </c>
      <c r="AM181" s="9"/>
      <c r="AN181" s="9"/>
      <c r="AO181" s="73">
        <v>90</v>
      </c>
      <c r="AP181" s="80">
        <v>0</v>
      </c>
      <c r="AQ181" s="80">
        <v>0</v>
      </c>
      <c r="AR181" s="224">
        <v>0</v>
      </c>
      <c r="AS181" s="224" t="s">
        <v>248</v>
      </c>
      <c r="AT181" s="11">
        <v>3209.75</v>
      </c>
      <c r="AU181" s="11">
        <v>0</v>
      </c>
      <c r="AV181" s="203">
        <v>0</v>
      </c>
      <c r="AW181" s="203">
        <v>0</v>
      </c>
      <c r="AX181" s="203" t="s">
        <v>248</v>
      </c>
      <c r="AY181" s="235" t="s">
        <v>248</v>
      </c>
      <c r="AZ181" s="138">
        <v>27654</v>
      </c>
      <c r="BA181" s="188" t="s">
        <v>248</v>
      </c>
      <c r="BB181" s="203" t="s">
        <v>248</v>
      </c>
      <c r="BC181" s="203" t="s">
        <v>248</v>
      </c>
      <c r="BD181" s="217" t="s">
        <v>61</v>
      </c>
      <c r="BE181" s="201" t="s">
        <v>62</v>
      </c>
      <c r="BF181" s="201" t="s">
        <v>63</v>
      </c>
      <c r="BG181" s="201" t="s">
        <v>196</v>
      </c>
      <c r="BH181" s="456" t="s">
        <v>712</v>
      </c>
      <c r="BI181" s="218" t="s">
        <v>68</v>
      </c>
      <c r="BJ181" s="370">
        <v>214</v>
      </c>
      <c r="BK181" s="370">
        <v>4</v>
      </c>
      <c r="BL181" s="219" t="s">
        <v>65</v>
      </c>
      <c r="BM181" s="52"/>
      <c r="BN181" s="218" t="s">
        <v>357</v>
      </c>
      <c r="BO181" s="217" t="s">
        <v>57</v>
      </c>
      <c r="BP181" s="201" t="s">
        <v>681</v>
      </c>
      <c r="BQ181" s="52" t="s">
        <v>717</v>
      </c>
    </row>
    <row r="182" spans="1:69" ht="15.75">
      <c r="A182" s="207" t="s">
        <v>37</v>
      </c>
      <c r="B182" s="208" t="s">
        <v>711</v>
      </c>
      <c r="C182" s="202" t="s">
        <v>35</v>
      </c>
      <c r="D182" s="210" t="s">
        <v>182</v>
      </c>
      <c r="E182" s="24" t="s">
        <v>625</v>
      </c>
      <c r="F182" s="86">
        <v>48</v>
      </c>
      <c r="G182" s="80">
        <v>0</v>
      </c>
      <c r="H182" s="204"/>
      <c r="I182" s="204"/>
      <c r="J182" s="204"/>
      <c r="K182" s="204"/>
      <c r="L182" s="80">
        <v>0</v>
      </c>
      <c r="M182" s="203"/>
      <c r="N182" s="52">
        <v>0</v>
      </c>
      <c r="O182" s="204"/>
      <c r="P182" s="204"/>
      <c r="Q182" s="11">
        <v>5.5231457917000002</v>
      </c>
      <c r="R182" s="204"/>
      <c r="S182" s="204"/>
      <c r="T182" s="53">
        <v>7.8999999999999986</v>
      </c>
      <c r="U182" s="204"/>
      <c r="V182" s="204"/>
      <c r="W182" s="11">
        <v>5.3457291041666002</v>
      </c>
      <c r="X182" s="204"/>
      <c r="Y182" s="204"/>
      <c r="Z182" s="53">
        <v>7.3999999999999986</v>
      </c>
      <c r="AA182" s="204"/>
      <c r="AB182" s="204"/>
      <c r="AC182" s="204"/>
      <c r="AD182" s="204"/>
      <c r="AE182" s="204"/>
      <c r="AF182" s="9">
        <v>3.7060714449201311</v>
      </c>
      <c r="AG182" s="9">
        <v>336</v>
      </c>
      <c r="AH182" s="9">
        <v>0.34626651225961458</v>
      </c>
      <c r="AI182" s="9">
        <v>1</v>
      </c>
      <c r="AJ182" s="9">
        <v>3.0064516129032257</v>
      </c>
      <c r="AK182" s="9" t="s">
        <v>248</v>
      </c>
      <c r="AL182" s="9">
        <v>48</v>
      </c>
      <c r="AM182" s="9">
        <v>3.7060714449201311</v>
      </c>
      <c r="AN182" s="9">
        <v>3.7054794520547945</v>
      </c>
      <c r="AO182" s="73">
        <v>96</v>
      </c>
      <c r="AP182" s="80">
        <v>0</v>
      </c>
      <c r="AQ182" s="80">
        <v>0</v>
      </c>
      <c r="AR182" s="224">
        <v>0</v>
      </c>
      <c r="AS182" s="224" t="s">
        <v>248</v>
      </c>
      <c r="AT182" s="11">
        <v>3450.627</v>
      </c>
      <c r="AU182" s="11">
        <v>0</v>
      </c>
      <c r="AV182" s="203">
        <v>0</v>
      </c>
      <c r="AW182" s="203">
        <v>0</v>
      </c>
      <c r="AX182" s="203" t="s">
        <v>248</v>
      </c>
      <c r="AY182" s="235" t="s">
        <v>248</v>
      </c>
      <c r="AZ182" s="138">
        <v>57642</v>
      </c>
      <c r="BA182" s="188" t="s">
        <v>248</v>
      </c>
      <c r="BB182" s="203" t="s">
        <v>248</v>
      </c>
      <c r="BC182" s="203" t="s">
        <v>248</v>
      </c>
      <c r="BD182" s="217" t="s">
        <v>61</v>
      </c>
      <c r="BE182" s="201" t="s">
        <v>62</v>
      </c>
      <c r="BF182" s="201" t="s">
        <v>63</v>
      </c>
      <c r="BG182" s="201" t="s">
        <v>196</v>
      </c>
      <c r="BH182" s="456" t="s">
        <v>515</v>
      </c>
      <c r="BI182" s="218" t="s">
        <v>64</v>
      </c>
      <c r="BJ182" s="370">
        <v>214</v>
      </c>
      <c r="BK182" s="370">
        <v>1</v>
      </c>
      <c r="BL182" s="219" t="s">
        <v>65</v>
      </c>
      <c r="BM182" s="52"/>
      <c r="BN182" s="218" t="s">
        <v>357</v>
      </c>
      <c r="BO182" s="217" t="s">
        <v>54</v>
      </c>
      <c r="BP182" s="201" t="s">
        <v>699</v>
      </c>
      <c r="BQ182" s="52" t="s">
        <v>715</v>
      </c>
    </row>
    <row r="183" spans="1:69" ht="15.75">
      <c r="A183" s="207" t="s">
        <v>37</v>
      </c>
      <c r="B183" s="208" t="s">
        <v>711</v>
      </c>
      <c r="C183" s="202" t="s">
        <v>35</v>
      </c>
      <c r="D183" s="210" t="s">
        <v>182</v>
      </c>
      <c r="E183" s="24" t="s">
        <v>625</v>
      </c>
      <c r="F183" s="86">
        <v>44</v>
      </c>
      <c r="G183" s="80">
        <v>0</v>
      </c>
      <c r="H183" s="204"/>
      <c r="I183" s="204"/>
      <c r="J183" s="204"/>
      <c r="K183" s="204"/>
      <c r="L183" s="80">
        <v>0</v>
      </c>
      <c r="M183" s="203"/>
      <c r="N183" s="52">
        <v>0</v>
      </c>
      <c r="O183" s="204"/>
      <c r="P183" s="204"/>
      <c r="Q183" s="11">
        <v>5.5105451364000002</v>
      </c>
      <c r="R183" s="204"/>
      <c r="S183" s="204"/>
      <c r="T183" s="53">
        <v>8.4499999999999993</v>
      </c>
      <c r="U183" s="204"/>
      <c r="V183" s="204"/>
      <c r="W183" s="11">
        <v>5.3415904090908999</v>
      </c>
      <c r="X183" s="204"/>
      <c r="Y183" s="204"/>
      <c r="Z183" s="53">
        <v>8.3999999999999986</v>
      </c>
      <c r="AA183" s="204"/>
      <c r="AB183" s="204"/>
      <c r="AC183" s="204"/>
      <c r="AD183" s="204"/>
      <c r="AE183" s="204"/>
      <c r="AF183" s="9">
        <v>3.4983116972756076</v>
      </c>
      <c r="AG183" s="9">
        <v>308</v>
      </c>
      <c r="AH183" s="9">
        <v>0.44647753443579841</v>
      </c>
      <c r="AI183" s="9">
        <v>5</v>
      </c>
      <c r="AJ183" s="9">
        <v>2.6106382978723404</v>
      </c>
      <c r="AK183" s="9" t="s">
        <v>248</v>
      </c>
      <c r="AL183" s="9">
        <v>44</v>
      </c>
      <c r="AM183" s="9">
        <v>3.4983116972756076</v>
      </c>
      <c r="AN183" s="9">
        <v>3.5933734939759034</v>
      </c>
      <c r="AO183" s="73">
        <v>88</v>
      </c>
      <c r="AP183" s="80">
        <v>0</v>
      </c>
      <c r="AQ183" s="80">
        <v>0</v>
      </c>
      <c r="AR183" s="224">
        <v>0</v>
      </c>
      <c r="AS183" s="224" t="s">
        <v>248</v>
      </c>
      <c r="AT183" s="11">
        <v>3151.9749999999999</v>
      </c>
      <c r="AU183" s="11">
        <v>0</v>
      </c>
      <c r="AV183" s="203">
        <v>0</v>
      </c>
      <c r="AW183" s="203">
        <v>0</v>
      </c>
      <c r="AX183" s="203" t="s">
        <v>248</v>
      </c>
      <c r="AY183" s="235" t="s">
        <v>248</v>
      </c>
      <c r="AZ183" s="138">
        <v>57642</v>
      </c>
      <c r="BA183" s="188" t="s">
        <v>248</v>
      </c>
      <c r="BB183" s="203" t="s">
        <v>248</v>
      </c>
      <c r="BC183" s="203" t="s">
        <v>248</v>
      </c>
      <c r="BD183" s="217" t="s">
        <v>61</v>
      </c>
      <c r="BE183" s="201" t="s">
        <v>62</v>
      </c>
      <c r="BF183" s="201" t="s">
        <v>63</v>
      </c>
      <c r="BG183" s="201" t="s">
        <v>196</v>
      </c>
      <c r="BH183" s="455" t="s">
        <v>515</v>
      </c>
      <c r="BI183" s="218" t="s">
        <v>66</v>
      </c>
      <c r="BJ183" s="370">
        <v>214</v>
      </c>
      <c r="BK183" s="370">
        <v>7</v>
      </c>
      <c r="BL183" s="219" t="s">
        <v>65</v>
      </c>
      <c r="BM183" s="52"/>
      <c r="BN183" s="218" t="s">
        <v>357</v>
      </c>
      <c r="BO183" s="217" t="s">
        <v>54</v>
      </c>
      <c r="BP183" s="201" t="s">
        <v>699</v>
      </c>
      <c r="BQ183" s="52" t="s">
        <v>715</v>
      </c>
    </row>
    <row r="184" spans="1:69" ht="16.5" thickBot="1">
      <c r="A184" s="207" t="s">
        <v>37</v>
      </c>
      <c r="B184" s="208" t="s">
        <v>711</v>
      </c>
      <c r="C184" s="202" t="s">
        <v>35</v>
      </c>
      <c r="D184" s="210" t="s">
        <v>182</v>
      </c>
      <c r="E184" s="24" t="s">
        <v>625</v>
      </c>
      <c r="F184" s="86">
        <v>48</v>
      </c>
      <c r="G184" s="80">
        <v>0</v>
      </c>
      <c r="H184" s="204"/>
      <c r="I184" s="204"/>
      <c r="J184" s="204"/>
      <c r="K184" s="204"/>
      <c r="L184" s="80">
        <v>0</v>
      </c>
      <c r="M184" s="203"/>
      <c r="N184" s="52">
        <v>0</v>
      </c>
      <c r="O184" s="204"/>
      <c r="P184" s="204"/>
      <c r="Q184" s="11">
        <v>5.2779578958000002</v>
      </c>
      <c r="R184" s="204"/>
      <c r="S184" s="204"/>
      <c r="T184" s="53">
        <v>7.7999999999999972</v>
      </c>
      <c r="U184" s="204"/>
      <c r="V184" s="204"/>
      <c r="W184" s="11">
        <v>5.3216039166666</v>
      </c>
      <c r="X184" s="204"/>
      <c r="Y184" s="204"/>
      <c r="Z184" s="53">
        <v>7.7999999999999972</v>
      </c>
      <c r="AA184" s="204"/>
      <c r="AB184" s="204"/>
      <c r="AC184" s="204"/>
      <c r="AD184" s="204"/>
      <c r="AE184" s="204"/>
      <c r="AF184" s="9">
        <v>3.5909821522377787</v>
      </c>
      <c r="AG184" s="9">
        <v>336</v>
      </c>
      <c r="AH184" s="9">
        <v>0.44964795121119955</v>
      </c>
      <c r="AI184" s="9">
        <v>6</v>
      </c>
      <c r="AJ184" s="9">
        <v>2.7347826086956522</v>
      </c>
      <c r="AK184" s="9" t="s">
        <v>248</v>
      </c>
      <c r="AL184" s="9">
        <v>48</v>
      </c>
      <c r="AM184" s="9">
        <v>3.5909821522377787</v>
      </c>
      <c r="AN184" s="9">
        <v>3.6491228070175437</v>
      </c>
      <c r="AO184" s="73">
        <v>96</v>
      </c>
      <c r="AP184" s="80">
        <v>0</v>
      </c>
      <c r="AQ184" s="80">
        <v>0</v>
      </c>
      <c r="AR184" s="224">
        <v>0</v>
      </c>
      <c r="AS184" s="224" t="s">
        <v>248</v>
      </c>
      <c r="AT184" s="11">
        <v>3423.5610000000001</v>
      </c>
      <c r="AU184" s="11">
        <v>0</v>
      </c>
      <c r="AV184" s="203">
        <v>0</v>
      </c>
      <c r="AW184" s="203">
        <v>0</v>
      </c>
      <c r="AX184" s="203" t="s">
        <v>248</v>
      </c>
      <c r="AY184" s="235" t="s">
        <v>248</v>
      </c>
      <c r="AZ184" s="138">
        <v>57642</v>
      </c>
      <c r="BA184" s="188" t="s">
        <v>248</v>
      </c>
      <c r="BB184" s="203" t="s">
        <v>248</v>
      </c>
      <c r="BC184" s="203" t="s">
        <v>248</v>
      </c>
      <c r="BD184" s="217" t="s">
        <v>61</v>
      </c>
      <c r="BE184" s="201" t="s">
        <v>62</v>
      </c>
      <c r="BF184" s="201" t="s">
        <v>63</v>
      </c>
      <c r="BG184" s="201" t="s">
        <v>196</v>
      </c>
      <c r="BH184" s="456" t="s">
        <v>515</v>
      </c>
      <c r="BI184" s="218" t="s">
        <v>67</v>
      </c>
      <c r="BJ184" s="370">
        <v>214</v>
      </c>
      <c r="BK184" s="370">
        <v>3</v>
      </c>
      <c r="BL184" s="219" t="s">
        <v>65</v>
      </c>
      <c r="BM184" s="52"/>
      <c r="BN184" s="218" t="s">
        <v>357</v>
      </c>
      <c r="BO184" s="162" t="s">
        <v>54</v>
      </c>
      <c r="BP184" s="163" t="s">
        <v>699</v>
      </c>
      <c r="BQ184" s="160" t="s">
        <v>715</v>
      </c>
    </row>
    <row r="185" spans="1:69" ht="15.75">
      <c r="A185" s="205" t="s">
        <v>37</v>
      </c>
      <c r="B185" s="206" t="s">
        <v>711</v>
      </c>
      <c r="C185" s="220" t="s">
        <v>35</v>
      </c>
      <c r="D185" s="209" t="s">
        <v>182</v>
      </c>
      <c r="E185" s="26" t="s">
        <v>625</v>
      </c>
      <c r="F185" s="93">
        <v>47</v>
      </c>
      <c r="G185" s="79">
        <v>1</v>
      </c>
      <c r="H185" s="222"/>
      <c r="I185" s="222"/>
      <c r="J185" s="222"/>
      <c r="K185" s="222"/>
      <c r="L185" s="79">
        <v>0</v>
      </c>
      <c r="M185" s="221"/>
      <c r="N185" s="62">
        <v>0</v>
      </c>
      <c r="O185" s="222"/>
      <c r="P185" s="222"/>
      <c r="Q185" s="68">
        <v>6.0866955435000003</v>
      </c>
      <c r="R185" s="222"/>
      <c r="S185" s="222"/>
      <c r="T185" s="71">
        <v>10.349999999999998</v>
      </c>
      <c r="U185" s="222"/>
      <c r="V185" s="222"/>
      <c r="W185" s="68">
        <v>6.0682389130434</v>
      </c>
      <c r="X185" s="222"/>
      <c r="Y185" s="222"/>
      <c r="Z185" s="71">
        <v>10.349999999999998</v>
      </c>
      <c r="AA185" s="222"/>
      <c r="AB185" s="222"/>
      <c r="AC185" s="222"/>
      <c r="AD185" s="222"/>
      <c r="AE185" s="222"/>
      <c r="AF185" s="60">
        <v>2.8789130423379983</v>
      </c>
      <c r="AG185" s="60">
        <v>322</v>
      </c>
      <c r="AH185" s="60">
        <v>0.41513670072948738</v>
      </c>
      <c r="AI185" s="60">
        <v>49</v>
      </c>
      <c r="AJ185" s="60">
        <v>2.1083333333333334</v>
      </c>
      <c r="AK185" s="60" t="s">
        <v>248</v>
      </c>
      <c r="AL185" s="60">
        <v>0</v>
      </c>
      <c r="AM185" s="60"/>
      <c r="AN185" s="60"/>
      <c r="AO185" s="72">
        <v>92</v>
      </c>
      <c r="AP185" s="79">
        <v>0</v>
      </c>
      <c r="AQ185" s="79">
        <v>0</v>
      </c>
      <c r="AR185" s="225">
        <v>0</v>
      </c>
      <c r="AS185" s="225" t="s">
        <v>248</v>
      </c>
      <c r="AT185" s="68">
        <v>3302.9749999999999</v>
      </c>
      <c r="AU185" s="68">
        <v>0</v>
      </c>
      <c r="AV185" s="203">
        <v>0</v>
      </c>
      <c r="AW185" s="203">
        <v>0</v>
      </c>
      <c r="AX185" s="203" t="s">
        <v>248</v>
      </c>
      <c r="AY185" s="237" t="s">
        <v>248</v>
      </c>
      <c r="AZ185" s="137">
        <v>57642</v>
      </c>
      <c r="BA185" s="70" t="s">
        <v>248</v>
      </c>
      <c r="BB185" s="221" t="s">
        <v>248</v>
      </c>
      <c r="BC185" s="203" t="s">
        <v>248</v>
      </c>
      <c r="BD185" s="211" t="s">
        <v>61</v>
      </c>
      <c r="BE185" s="212" t="s">
        <v>62</v>
      </c>
      <c r="BF185" s="212" t="s">
        <v>63</v>
      </c>
      <c r="BG185" s="212" t="s">
        <v>196</v>
      </c>
      <c r="BH185" s="454" t="s">
        <v>515</v>
      </c>
      <c r="BI185" s="214" t="s">
        <v>68</v>
      </c>
      <c r="BJ185" s="382">
        <v>214</v>
      </c>
      <c r="BK185" s="382">
        <v>4</v>
      </c>
      <c r="BL185" s="216" t="s">
        <v>65</v>
      </c>
      <c r="BM185" s="62"/>
      <c r="BN185" s="214" t="s">
        <v>357</v>
      </c>
      <c r="BO185" s="211" t="s">
        <v>54</v>
      </c>
      <c r="BP185" s="212" t="s">
        <v>699</v>
      </c>
      <c r="BQ185" s="62" t="s">
        <v>715</v>
      </c>
    </row>
    <row r="186" spans="1:69" ht="15.75">
      <c r="A186" s="207" t="s">
        <v>37</v>
      </c>
      <c r="B186" s="208" t="s">
        <v>711</v>
      </c>
      <c r="C186" s="202" t="s">
        <v>35</v>
      </c>
      <c r="D186" s="210" t="s">
        <v>182</v>
      </c>
      <c r="E186" s="24" t="s">
        <v>202</v>
      </c>
      <c r="F186" s="86">
        <v>50</v>
      </c>
      <c r="G186" s="80">
        <v>0</v>
      </c>
      <c r="H186" s="204"/>
      <c r="I186" s="204"/>
      <c r="J186" s="204"/>
      <c r="K186" s="204"/>
      <c r="L186" s="80">
        <v>0</v>
      </c>
      <c r="M186" s="203"/>
      <c r="N186" s="52">
        <v>0</v>
      </c>
      <c r="O186" s="204"/>
      <c r="P186" s="204"/>
      <c r="Q186" s="11">
        <v>4.8484597200000001</v>
      </c>
      <c r="R186" s="204"/>
      <c r="S186" s="204"/>
      <c r="T186" s="53">
        <v>5.9642857142857144</v>
      </c>
      <c r="U186" s="204"/>
      <c r="V186" s="204"/>
      <c r="W186" s="11">
        <v>4.6391997600000003</v>
      </c>
      <c r="X186" s="204"/>
      <c r="Y186" s="204"/>
      <c r="Z186" s="53">
        <v>5.875</v>
      </c>
      <c r="AA186" s="204"/>
      <c r="AB186" s="204"/>
      <c r="AC186" s="204"/>
      <c r="AD186" s="204"/>
      <c r="AE186" s="204"/>
      <c r="AF186" s="9">
        <v>3.6344839749461357</v>
      </c>
      <c r="AG186" s="9">
        <v>343</v>
      </c>
      <c r="AH186" s="9">
        <v>0.50137959487598061</v>
      </c>
      <c r="AI186" s="9">
        <v>12</v>
      </c>
      <c r="AJ186" s="9">
        <v>2.5833333333333335</v>
      </c>
      <c r="AK186" s="9" t="s">
        <v>248</v>
      </c>
      <c r="AL186" s="9">
        <v>39</v>
      </c>
      <c r="AM186" s="9">
        <v>3.7628937889804766</v>
      </c>
      <c r="AN186" s="9">
        <v>3.7449494949494948</v>
      </c>
      <c r="AO186" s="73">
        <v>98</v>
      </c>
      <c r="AP186" s="80">
        <v>0</v>
      </c>
      <c r="AQ186" s="80">
        <v>2</v>
      </c>
      <c r="AR186" s="224">
        <v>0</v>
      </c>
      <c r="AS186" s="224" t="s">
        <v>248</v>
      </c>
      <c r="AT186" s="11">
        <v>3511.5770000000002</v>
      </c>
      <c r="AU186" s="11">
        <v>62.93</v>
      </c>
      <c r="AV186" s="203">
        <v>0</v>
      </c>
      <c r="AW186" s="203">
        <v>0</v>
      </c>
      <c r="AX186" s="203" t="s">
        <v>248</v>
      </c>
      <c r="AY186" s="235" t="s">
        <v>248</v>
      </c>
      <c r="AZ186" s="138">
        <v>15204</v>
      </c>
      <c r="BA186" s="188" t="s">
        <v>248</v>
      </c>
      <c r="BB186" s="203" t="s">
        <v>248</v>
      </c>
      <c r="BC186" s="203" t="s">
        <v>248</v>
      </c>
      <c r="BD186" s="217" t="s">
        <v>61</v>
      </c>
      <c r="BE186" s="201" t="s">
        <v>62</v>
      </c>
      <c r="BF186" s="201" t="s">
        <v>63</v>
      </c>
      <c r="BG186" s="201" t="s">
        <v>196</v>
      </c>
      <c r="BH186" s="456" t="s">
        <v>712</v>
      </c>
      <c r="BI186" s="218" t="s">
        <v>64</v>
      </c>
      <c r="BJ186" s="370">
        <v>214</v>
      </c>
      <c r="BK186" s="370">
        <v>1</v>
      </c>
      <c r="BL186" s="219" t="s">
        <v>65</v>
      </c>
      <c r="BM186" s="52"/>
      <c r="BN186" s="218" t="s">
        <v>357</v>
      </c>
      <c r="BO186" s="217" t="s">
        <v>57</v>
      </c>
      <c r="BP186" s="201" t="s">
        <v>681</v>
      </c>
      <c r="BQ186" s="52" t="s">
        <v>717</v>
      </c>
    </row>
    <row r="187" spans="1:69" ht="15.75">
      <c r="A187" s="207" t="s">
        <v>37</v>
      </c>
      <c r="B187" s="208" t="s">
        <v>711</v>
      </c>
      <c r="C187" s="202" t="s">
        <v>35</v>
      </c>
      <c r="D187" s="210" t="s">
        <v>182</v>
      </c>
      <c r="E187" s="24" t="s">
        <v>202</v>
      </c>
      <c r="F187" s="86">
        <v>50</v>
      </c>
      <c r="G187" s="80">
        <v>0</v>
      </c>
      <c r="H187" s="204"/>
      <c r="I187" s="204"/>
      <c r="J187" s="204"/>
      <c r="K187" s="204"/>
      <c r="L187" s="80">
        <v>0</v>
      </c>
      <c r="M187" s="203"/>
      <c r="N187" s="52">
        <v>0</v>
      </c>
      <c r="O187" s="204"/>
      <c r="P187" s="204"/>
      <c r="Q187" s="11">
        <v>6.2160396200000001</v>
      </c>
      <c r="R187" s="204"/>
      <c r="S187" s="204"/>
      <c r="T187" s="53">
        <v>12.25</v>
      </c>
      <c r="U187" s="204"/>
      <c r="V187" s="204"/>
      <c r="W187" s="11">
        <v>6.2608199400000002</v>
      </c>
      <c r="X187" s="204"/>
      <c r="Y187" s="204"/>
      <c r="Z187" s="53">
        <v>12.75</v>
      </c>
      <c r="AA187" s="204"/>
      <c r="AB187" s="204"/>
      <c r="AC187" s="204"/>
      <c r="AD187" s="204"/>
      <c r="AE187" s="204"/>
      <c r="AF187" s="9">
        <v>3.1222000009672981</v>
      </c>
      <c r="AG187" s="9">
        <v>350</v>
      </c>
      <c r="AH187" s="9">
        <v>0.56697197878175631</v>
      </c>
      <c r="AI187" s="9">
        <v>50</v>
      </c>
      <c r="AJ187" s="9">
        <v>2.060810810810811</v>
      </c>
      <c r="AK187" s="9" t="s">
        <v>248</v>
      </c>
      <c r="AL187" s="9">
        <v>50</v>
      </c>
      <c r="AM187" s="9">
        <v>3.1222000009672981</v>
      </c>
      <c r="AN187" s="9">
        <v>3.1650485436893203</v>
      </c>
      <c r="AO187" s="73">
        <v>100</v>
      </c>
      <c r="AP187" s="80">
        <v>0</v>
      </c>
      <c r="AQ187" s="80">
        <v>0</v>
      </c>
      <c r="AR187" s="224">
        <v>0</v>
      </c>
      <c r="AS187" s="224" t="s">
        <v>248</v>
      </c>
      <c r="AT187" s="11">
        <v>3577.8440000000001</v>
      </c>
      <c r="AU187" s="11">
        <v>0</v>
      </c>
      <c r="AV187" s="203">
        <v>0</v>
      </c>
      <c r="AW187" s="203">
        <v>0</v>
      </c>
      <c r="AX187" s="203" t="s">
        <v>248</v>
      </c>
      <c r="AY187" s="235" t="s">
        <v>248</v>
      </c>
      <c r="AZ187" s="138">
        <v>15204</v>
      </c>
      <c r="BA187" s="188" t="s">
        <v>248</v>
      </c>
      <c r="BB187" s="203" t="s">
        <v>248</v>
      </c>
      <c r="BC187" s="203" t="s">
        <v>248</v>
      </c>
      <c r="BD187" s="217" t="s">
        <v>61</v>
      </c>
      <c r="BE187" s="201" t="s">
        <v>62</v>
      </c>
      <c r="BF187" s="201" t="s">
        <v>63</v>
      </c>
      <c r="BG187" s="201" t="s">
        <v>196</v>
      </c>
      <c r="BH187" s="455" t="s">
        <v>712</v>
      </c>
      <c r="BI187" s="218" t="s">
        <v>66</v>
      </c>
      <c r="BJ187" s="370">
        <v>214</v>
      </c>
      <c r="BK187" s="370">
        <v>7</v>
      </c>
      <c r="BL187" s="219" t="s">
        <v>65</v>
      </c>
      <c r="BM187" s="52"/>
      <c r="BN187" s="218" t="s">
        <v>357</v>
      </c>
      <c r="BO187" s="217" t="s">
        <v>57</v>
      </c>
      <c r="BP187" s="201" t="s">
        <v>681</v>
      </c>
      <c r="BQ187" s="52" t="s">
        <v>717</v>
      </c>
    </row>
    <row r="188" spans="1:69" ht="15.75">
      <c r="A188" s="207" t="s">
        <v>37</v>
      </c>
      <c r="B188" s="208" t="s">
        <v>711</v>
      </c>
      <c r="C188" s="202" t="s">
        <v>35</v>
      </c>
      <c r="D188" s="210" t="s">
        <v>182</v>
      </c>
      <c r="E188" s="24" t="s">
        <v>202</v>
      </c>
      <c r="F188" s="86">
        <v>50</v>
      </c>
      <c r="G188" s="80">
        <v>1</v>
      </c>
      <c r="H188" s="204"/>
      <c r="I188" s="204"/>
      <c r="J188" s="204"/>
      <c r="K188" s="204"/>
      <c r="L188" s="80">
        <v>0</v>
      </c>
      <c r="M188" s="203"/>
      <c r="N188" s="52">
        <v>0</v>
      </c>
      <c r="O188" s="204"/>
      <c r="P188" s="204"/>
      <c r="Q188" s="11">
        <v>6.8190406938999999</v>
      </c>
      <c r="R188" s="204"/>
      <c r="S188" s="204"/>
      <c r="T188" s="53">
        <v>9.2749999999999986</v>
      </c>
      <c r="U188" s="204"/>
      <c r="V188" s="204"/>
      <c r="W188" s="11">
        <v>7.0132040204081001</v>
      </c>
      <c r="X188" s="204"/>
      <c r="Y188" s="204"/>
      <c r="Z188" s="53">
        <v>9.7749999999999986</v>
      </c>
      <c r="AA188" s="204"/>
      <c r="AB188" s="204"/>
      <c r="AC188" s="204"/>
      <c r="AD188" s="204"/>
      <c r="AE188" s="204"/>
      <c r="AF188" s="9">
        <v>3.3970833371082936</v>
      </c>
      <c r="AG188" s="9">
        <v>336</v>
      </c>
      <c r="AH188" s="9">
        <v>0.51434588103317058</v>
      </c>
      <c r="AI188" s="9">
        <v>14</v>
      </c>
      <c r="AJ188" s="9">
        <v>2.5143750000000002</v>
      </c>
      <c r="AK188" s="9" t="s">
        <v>248</v>
      </c>
      <c r="AL188" s="9">
        <v>27</v>
      </c>
      <c r="AM188" s="9">
        <v>3.668677257482337</v>
      </c>
      <c r="AN188" s="9">
        <v>3.715725806451613</v>
      </c>
      <c r="AO188" s="73">
        <v>98</v>
      </c>
      <c r="AP188" s="80">
        <v>0</v>
      </c>
      <c r="AQ188" s="80">
        <v>0</v>
      </c>
      <c r="AR188" s="224">
        <v>0</v>
      </c>
      <c r="AS188" s="224" t="s">
        <v>248</v>
      </c>
      <c r="AT188" s="11">
        <v>3504.607</v>
      </c>
      <c r="AU188" s="11">
        <v>0</v>
      </c>
      <c r="AV188" s="203">
        <v>0</v>
      </c>
      <c r="AW188" s="203">
        <v>0</v>
      </c>
      <c r="AX188" s="203" t="s">
        <v>248</v>
      </c>
      <c r="AY188" s="235" t="s">
        <v>248</v>
      </c>
      <c r="AZ188" s="138">
        <v>15204</v>
      </c>
      <c r="BA188" s="188" t="s">
        <v>248</v>
      </c>
      <c r="BB188" s="203" t="s">
        <v>248</v>
      </c>
      <c r="BC188" s="203" t="s">
        <v>248</v>
      </c>
      <c r="BD188" s="217" t="s">
        <v>61</v>
      </c>
      <c r="BE188" s="201" t="s">
        <v>62</v>
      </c>
      <c r="BF188" s="201" t="s">
        <v>63</v>
      </c>
      <c r="BG188" s="201" t="s">
        <v>196</v>
      </c>
      <c r="BH188" s="456" t="s">
        <v>712</v>
      </c>
      <c r="BI188" s="218" t="s">
        <v>67</v>
      </c>
      <c r="BJ188" s="370">
        <v>214</v>
      </c>
      <c r="BK188" s="370">
        <v>3</v>
      </c>
      <c r="BL188" s="219" t="s">
        <v>65</v>
      </c>
      <c r="BM188" s="52"/>
      <c r="BN188" s="218" t="s">
        <v>357</v>
      </c>
      <c r="BO188" s="217" t="s">
        <v>57</v>
      </c>
      <c r="BP188" s="201" t="s">
        <v>681</v>
      </c>
      <c r="BQ188" s="52" t="s">
        <v>717</v>
      </c>
    </row>
    <row r="189" spans="1:69" ht="15.75">
      <c r="A189" s="207" t="s">
        <v>37</v>
      </c>
      <c r="B189" s="208" t="s">
        <v>711</v>
      </c>
      <c r="C189" s="202" t="s">
        <v>35</v>
      </c>
      <c r="D189" s="210" t="s">
        <v>182</v>
      </c>
      <c r="E189" s="24" t="s">
        <v>202</v>
      </c>
      <c r="F189" s="86">
        <v>50</v>
      </c>
      <c r="G189" s="80">
        <v>2</v>
      </c>
      <c r="H189" s="204"/>
      <c r="I189" s="204"/>
      <c r="J189" s="204"/>
      <c r="K189" s="204"/>
      <c r="L189" s="80">
        <v>0</v>
      </c>
      <c r="M189" s="203"/>
      <c r="N189" s="52">
        <v>0</v>
      </c>
      <c r="O189" s="204"/>
      <c r="P189" s="204"/>
      <c r="Q189" s="11">
        <v>6.6461664999999996</v>
      </c>
      <c r="R189" s="204"/>
      <c r="S189" s="204"/>
      <c r="T189" s="53">
        <v>12.799999999999997</v>
      </c>
      <c r="U189" s="204"/>
      <c r="V189" s="204"/>
      <c r="W189" s="11">
        <v>6.6119997291665999</v>
      </c>
      <c r="X189" s="204"/>
      <c r="Y189" s="204"/>
      <c r="Z189" s="53">
        <v>12.799999999999997</v>
      </c>
      <c r="AA189" s="204"/>
      <c r="AB189" s="204"/>
      <c r="AC189" s="204"/>
      <c r="AD189" s="204"/>
      <c r="AE189" s="204"/>
      <c r="AF189" s="9">
        <v>2.3873308300971985</v>
      </c>
      <c r="AG189" s="9">
        <v>266</v>
      </c>
      <c r="AH189" s="9">
        <v>0.39391414630004717</v>
      </c>
      <c r="AI189" s="9">
        <v>156</v>
      </c>
      <c r="AJ189" s="9">
        <v>1.606153846153846</v>
      </c>
      <c r="AK189" s="9" t="s">
        <v>248</v>
      </c>
      <c r="AL189" s="427">
        <v>0</v>
      </c>
      <c r="AM189" s="9"/>
      <c r="AN189" s="9"/>
      <c r="AO189" s="73">
        <v>96</v>
      </c>
      <c r="AP189" s="80">
        <v>0</v>
      </c>
      <c r="AQ189" s="80">
        <v>0</v>
      </c>
      <c r="AR189" s="224">
        <v>0</v>
      </c>
      <c r="AS189" s="224" t="s">
        <v>248</v>
      </c>
      <c r="AT189" s="11">
        <v>3433.462</v>
      </c>
      <c r="AU189" s="11">
        <v>0</v>
      </c>
      <c r="AV189" s="203">
        <v>0</v>
      </c>
      <c r="AW189" s="203">
        <v>0</v>
      </c>
      <c r="AX189" s="203" t="s">
        <v>248</v>
      </c>
      <c r="AY189" s="235" t="s">
        <v>248</v>
      </c>
      <c r="AZ189" s="138">
        <v>15204</v>
      </c>
      <c r="BA189" s="188" t="s">
        <v>248</v>
      </c>
      <c r="BB189" s="203" t="s">
        <v>248</v>
      </c>
      <c r="BC189" s="203" t="s">
        <v>248</v>
      </c>
      <c r="BD189" s="217" t="s">
        <v>61</v>
      </c>
      <c r="BE189" s="201" t="s">
        <v>62</v>
      </c>
      <c r="BF189" s="201" t="s">
        <v>63</v>
      </c>
      <c r="BG189" s="201" t="s">
        <v>196</v>
      </c>
      <c r="BH189" s="456" t="s">
        <v>712</v>
      </c>
      <c r="BI189" s="218" t="s">
        <v>68</v>
      </c>
      <c r="BJ189" s="370">
        <v>214</v>
      </c>
      <c r="BK189" s="370">
        <v>4</v>
      </c>
      <c r="BL189" s="219" t="s">
        <v>65</v>
      </c>
      <c r="BM189" s="52"/>
      <c r="BN189" s="218" t="s">
        <v>357</v>
      </c>
      <c r="BO189" s="217" t="s">
        <v>57</v>
      </c>
      <c r="BP189" s="201" t="s">
        <v>681</v>
      </c>
      <c r="BQ189" s="52" t="s">
        <v>717</v>
      </c>
    </row>
    <row r="190" spans="1:69" ht="15.75">
      <c r="A190" s="207" t="s">
        <v>37</v>
      </c>
      <c r="B190" s="208" t="s">
        <v>711</v>
      </c>
      <c r="C190" s="202" t="s">
        <v>35</v>
      </c>
      <c r="D190" s="210" t="s">
        <v>182</v>
      </c>
      <c r="E190" s="24" t="s">
        <v>176</v>
      </c>
      <c r="F190" s="86">
        <v>120</v>
      </c>
      <c r="G190" s="80">
        <v>1</v>
      </c>
      <c r="H190" s="204"/>
      <c r="I190" s="204"/>
      <c r="J190" s="204"/>
      <c r="K190" s="204"/>
      <c r="L190" s="80">
        <v>0</v>
      </c>
      <c r="M190" s="203"/>
      <c r="N190" s="52">
        <v>0</v>
      </c>
      <c r="O190" s="204"/>
      <c r="P190" s="204"/>
      <c r="Q190" s="11">
        <v>5.0919662773000001</v>
      </c>
      <c r="R190" s="204"/>
      <c r="S190" s="204"/>
      <c r="T190" s="53">
        <v>7.1749999999999998</v>
      </c>
      <c r="U190" s="204"/>
      <c r="V190" s="204"/>
      <c r="W190" s="11">
        <v>4.9519662773109001</v>
      </c>
      <c r="X190" s="204"/>
      <c r="Y190" s="204"/>
      <c r="Z190" s="53">
        <v>6.6749999999999998</v>
      </c>
      <c r="AA190" s="204"/>
      <c r="AB190" s="204"/>
      <c r="AC190" s="204"/>
      <c r="AD190" s="204"/>
      <c r="AE190" s="204"/>
      <c r="AF190" s="9">
        <v>3.6144818073752019</v>
      </c>
      <c r="AG190" s="9">
        <v>832</v>
      </c>
      <c r="AH190" s="9">
        <v>0.42276686162270261</v>
      </c>
      <c r="AI190" s="9">
        <v>18</v>
      </c>
      <c r="AJ190" s="9">
        <v>2.7</v>
      </c>
      <c r="AK190" s="9" t="s">
        <v>248</v>
      </c>
      <c r="AL190" s="9">
        <v>117</v>
      </c>
      <c r="AM190" s="9">
        <v>3.618860412818123</v>
      </c>
      <c r="AN190" s="9">
        <v>3.6706273764258555</v>
      </c>
      <c r="AO190" s="73">
        <v>236</v>
      </c>
      <c r="AP190" s="80">
        <v>0</v>
      </c>
      <c r="AQ190" s="80">
        <v>2</v>
      </c>
      <c r="AR190" s="224">
        <v>0</v>
      </c>
      <c r="AS190" s="224" t="s">
        <v>248</v>
      </c>
      <c r="AT190" s="11">
        <v>9203.3449999999993</v>
      </c>
      <c r="AU190" s="11">
        <v>47.726999999999997</v>
      </c>
      <c r="AV190" s="203">
        <v>0</v>
      </c>
      <c r="AW190" s="203">
        <v>0</v>
      </c>
      <c r="AX190" s="203" t="s">
        <v>248</v>
      </c>
      <c r="AY190" s="235" t="s">
        <v>248</v>
      </c>
      <c r="AZ190" s="138">
        <v>62684</v>
      </c>
      <c r="BA190" s="188" t="s">
        <v>248</v>
      </c>
      <c r="BB190" s="203" t="s">
        <v>248</v>
      </c>
      <c r="BC190" s="203" t="s">
        <v>248</v>
      </c>
      <c r="BD190" s="217" t="s">
        <v>61</v>
      </c>
      <c r="BE190" s="201" t="s">
        <v>62</v>
      </c>
      <c r="BF190" s="201" t="s">
        <v>63</v>
      </c>
      <c r="BG190" s="201" t="s">
        <v>196</v>
      </c>
      <c r="BH190" s="456" t="s">
        <v>509</v>
      </c>
      <c r="BI190" s="218" t="s">
        <v>64</v>
      </c>
      <c r="BJ190" s="370">
        <v>214</v>
      </c>
      <c r="BK190" s="370">
        <v>1</v>
      </c>
      <c r="BL190" s="219" t="s">
        <v>65</v>
      </c>
      <c r="BM190" s="52"/>
      <c r="BN190" s="218" t="s">
        <v>357</v>
      </c>
      <c r="BO190" s="217" t="s">
        <v>53</v>
      </c>
      <c r="BP190" s="201" t="s">
        <v>704</v>
      </c>
      <c r="BQ190" s="52" t="s">
        <v>714</v>
      </c>
    </row>
    <row r="191" spans="1:69" ht="15.75">
      <c r="A191" s="207" t="s">
        <v>37</v>
      </c>
      <c r="B191" s="208" t="s">
        <v>711</v>
      </c>
      <c r="C191" s="202" t="s">
        <v>35</v>
      </c>
      <c r="D191" s="210" t="s">
        <v>182</v>
      </c>
      <c r="E191" s="24" t="s">
        <v>176</v>
      </c>
      <c r="F191" s="86">
        <v>116</v>
      </c>
      <c r="G191" s="80">
        <v>5</v>
      </c>
      <c r="H191" s="204"/>
      <c r="I191" s="204"/>
      <c r="J191" s="204"/>
      <c r="K191" s="204"/>
      <c r="L191" s="80">
        <v>0</v>
      </c>
      <c r="M191" s="203"/>
      <c r="N191" s="52">
        <v>0</v>
      </c>
      <c r="O191" s="204"/>
      <c r="P191" s="204"/>
      <c r="Q191" s="11">
        <v>5.6664502972999999</v>
      </c>
      <c r="R191" s="204"/>
      <c r="S191" s="204"/>
      <c r="T191" s="53">
        <v>11.224999999999994</v>
      </c>
      <c r="U191" s="204"/>
      <c r="V191" s="204"/>
      <c r="W191" s="11">
        <v>5.4967114864864</v>
      </c>
      <c r="X191" s="204"/>
      <c r="Y191" s="204"/>
      <c r="Z191" s="53">
        <v>11.112499999999997</v>
      </c>
      <c r="AA191" s="204"/>
      <c r="AB191" s="204"/>
      <c r="AC191" s="204"/>
      <c r="AD191" s="204"/>
      <c r="AE191" s="204"/>
      <c r="AF191" s="9">
        <v>3.3960670262732839</v>
      </c>
      <c r="AG191" s="9">
        <v>777</v>
      </c>
      <c r="AH191" s="9">
        <v>0.58381836339452786</v>
      </c>
      <c r="AI191" s="9">
        <v>75</v>
      </c>
      <c r="AJ191" s="9">
        <v>2.1311224489795917</v>
      </c>
      <c r="AK191" s="9" t="s">
        <v>248</v>
      </c>
      <c r="AL191" s="9">
        <v>102</v>
      </c>
      <c r="AM191" s="9">
        <v>3.4236974873128734</v>
      </c>
      <c r="AN191" s="9">
        <v>3.5275362318840582</v>
      </c>
      <c r="AO191" s="73">
        <v>209</v>
      </c>
      <c r="AP191" s="80">
        <v>4</v>
      </c>
      <c r="AQ191" s="80">
        <v>9</v>
      </c>
      <c r="AR191" s="224">
        <v>0</v>
      </c>
      <c r="AS191" s="224" t="s">
        <v>248</v>
      </c>
      <c r="AT191" s="11">
        <v>8215.5360000000001</v>
      </c>
      <c r="AU191" s="11">
        <v>390.76600000000002</v>
      </c>
      <c r="AV191" s="203">
        <v>0</v>
      </c>
      <c r="AW191" s="203">
        <v>0</v>
      </c>
      <c r="AX191" s="203" t="s">
        <v>248</v>
      </c>
      <c r="AY191" s="235" t="s">
        <v>248</v>
      </c>
      <c r="AZ191" s="138">
        <v>62684</v>
      </c>
      <c r="BA191" s="188" t="s">
        <v>248</v>
      </c>
      <c r="BB191" s="203" t="s">
        <v>248</v>
      </c>
      <c r="BC191" s="203" t="s">
        <v>248</v>
      </c>
      <c r="BD191" s="217" t="s">
        <v>61</v>
      </c>
      <c r="BE191" s="201" t="s">
        <v>62</v>
      </c>
      <c r="BF191" s="201" t="s">
        <v>63</v>
      </c>
      <c r="BG191" s="201" t="s">
        <v>196</v>
      </c>
      <c r="BH191" s="456" t="s">
        <v>509</v>
      </c>
      <c r="BI191" s="218" t="s">
        <v>66</v>
      </c>
      <c r="BJ191" s="370">
        <v>214</v>
      </c>
      <c r="BK191" s="370">
        <v>7</v>
      </c>
      <c r="BL191" s="219" t="s">
        <v>65</v>
      </c>
      <c r="BM191" s="52"/>
      <c r="BN191" s="218" t="s">
        <v>357</v>
      </c>
      <c r="BO191" s="217" t="s">
        <v>53</v>
      </c>
      <c r="BP191" s="201" t="s">
        <v>704</v>
      </c>
      <c r="BQ191" s="52" t="s">
        <v>714</v>
      </c>
    </row>
    <row r="192" spans="1:69" ht="15.75">
      <c r="A192" s="207" t="s">
        <v>37</v>
      </c>
      <c r="B192" s="208" t="s">
        <v>711</v>
      </c>
      <c r="C192" s="202" t="s">
        <v>35</v>
      </c>
      <c r="D192" s="210" t="s">
        <v>182</v>
      </c>
      <c r="E192" s="24" t="s">
        <v>176</v>
      </c>
      <c r="F192" s="86">
        <v>118</v>
      </c>
      <c r="G192" s="80">
        <v>1</v>
      </c>
      <c r="H192" s="204"/>
      <c r="I192" s="204"/>
      <c r="J192" s="204"/>
      <c r="K192" s="204"/>
      <c r="L192" s="80">
        <v>0</v>
      </c>
      <c r="M192" s="203"/>
      <c r="N192" s="52">
        <v>0</v>
      </c>
      <c r="O192" s="204"/>
      <c r="P192" s="204"/>
      <c r="Q192" s="11">
        <v>5.7900768291000002</v>
      </c>
      <c r="R192" s="204"/>
      <c r="S192" s="204"/>
      <c r="T192" s="53">
        <v>11.024999999999999</v>
      </c>
      <c r="U192" s="204"/>
      <c r="V192" s="204"/>
      <c r="W192" s="11">
        <v>5.7177007350427003</v>
      </c>
      <c r="X192" s="204"/>
      <c r="Y192" s="204"/>
      <c r="Z192" s="53">
        <v>11.143749999999999</v>
      </c>
      <c r="AA192" s="204"/>
      <c r="AB192" s="204"/>
      <c r="AC192" s="204"/>
      <c r="AD192" s="204"/>
      <c r="AE192" s="204"/>
      <c r="AF192" s="9">
        <v>3.6040110009251256</v>
      </c>
      <c r="AG192" s="9">
        <v>819</v>
      </c>
      <c r="AH192" s="9">
        <v>0.43600206365452265</v>
      </c>
      <c r="AI192" s="9">
        <v>20</v>
      </c>
      <c r="AJ192" s="9">
        <v>2.6939814814814813</v>
      </c>
      <c r="AK192" s="9" t="s">
        <v>248</v>
      </c>
      <c r="AL192" s="9">
        <v>113</v>
      </c>
      <c r="AM192" s="9">
        <v>3.626118848507685</v>
      </c>
      <c r="AN192" s="9">
        <v>3.6797480620155039</v>
      </c>
      <c r="AO192" s="73">
        <v>229</v>
      </c>
      <c r="AP192" s="80">
        <v>4</v>
      </c>
      <c r="AQ192" s="80">
        <v>1</v>
      </c>
      <c r="AR192" s="224">
        <v>0</v>
      </c>
      <c r="AS192" s="224" t="s">
        <v>248</v>
      </c>
      <c r="AT192" s="11">
        <v>8671.7330000000002</v>
      </c>
      <c r="AU192" s="11">
        <v>249.76499999999999</v>
      </c>
      <c r="AV192" s="203">
        <v>0</v>
      </c>
      <c r="AW192" s="203">
        <v>0</v>
      </c>
      <c r="AX192" s="203" t="s">
        <v>248</v>
      </c>
      <c r="AY192" s="235" t="s">
        <v>248</v>
      </c>
      <c r="AZ192" s="138">
        <v>62684</v>
      </c>
      <c r="BA192" s="188" t="s">
        <v>248</v>
      </c>
      <c r="BB192" s="203" t="s">
        <v>248</v>
      </c>
      <c r="BC192" s="203" t="s">
        <v>248</v>
      </c>
      <c r="BD192" s="217" t="s">
        <v>61</v>
      </c>
      <c r="BE192" s="201" t="s">
        <v>62</v>
      </c>
      <c r="BF192" s="201" t="s">
        <v>63</v>
      </c>
      <c r="BG192" s="201" t="s">
        <v>196</v>
      </c>
      <c r="BH192" s="456" t="s">
        <v>509</v>
      </c>
      <c r="BI192" s="218" t="s">
        <v>67</v>
      </c>
      <c r="BJ192" s="370">
        <v>214</v>
      </c>
      <c r="BK192" s="370">
        <v>3</v>
      </c>
      <c r="BL192" s="219" t="s">
        <v>65</v>
      </c>
      <c r="BM192" s="52"/>
      <c r="BN192" s="218" t="s">
        <v>357</v>
      </c>
      <c r="BO192" s="217" t="s">
        <v>53</v>
      </c>
      <c r="BP192" s="201" t="s">
        <v>704</v>
      </c>
      <c r="BQ192" s="52" t="s">
        <v>714</v>
      </c>
    </row>
    <row r="193" spans="1:69" ht="15.75">
      <c r="A193" s="207" t="s">
        <v>37</v>
      </c>
      <c r="B193" s="208" t="s">
        <v>711</v>
      </c>
      <c r="C193" s="202" t="s">
        <v>35</v>
      </c>
      <c r="D193" s="210" t="s">
        <v>182</v>
      </c>
      <c r="E193" s="24" t="s">
        <v>176</v>
      </c>
      <c r="F193" s="86">
        <v>117</v>
      </c>
      <c r="G193" s="80">
        <v>2</v>
      </c>
      <c r="H193" s="204"/>
      <c r="I193" s="204"/>
      <c r="J193" s="204"/>
      <c r="K193" s="204"/>
      <c r="L193" s="80">
        <v>0</v>
      </c>
      <c r="M193" s="203"/>
      <c r="N193" s="52">
        <v>0</v>
      </c>
      <c r="O193" s="204"/>
      <c r="P193" s="204"/>
      <c r="Q193" s="11">
        <v>6.4244780521999996</v>
      </c>
      <c r="R193" s="204"/>
      <c r="S193" s="204"/>
      <c r="T193" s="53">
        <v>11.125</v>
      </c>
      <c r="U193" s="204"/>
      <c r="V193" s="204"/>
      <c r="W193" s="11">
        <v>6.3619736782608003</v>
      </c>
      <c r="X193" s="204"/>
      <c r="Y193" s="204"/>
      <c r="Z193" s="53">
        <v>10.625</v>
      </c>
      <c r="AA193" s="204"/>
      <c r="AB193" s="204"/>
      <c r="AC193" s="204"/>
      <c r="AD193" s="204"/>
      <c r="AE193" s="204"/>
      <c r="AF193" s="9">
        <v>2.6575793701189534</v>
      </c>
      <c r="AG193" s="9">
        <v>805</v>
      </c>
      <c r="AH193" s="9">
        <v>0.36864680469392946</v>
      </c>
      <c r="AI193" s="9">
        <v>248</v>
      </c>
      <c r="AJ193" s="9">
        <v>1.8027777777777778</v>
      </c>
      <c r="AK193" s="9" t="s">
        <v>248</v>
      </c>
      <c r="AL193" s="9">
        <v>0</v>
      </c>
      <c r="AM193" s="9"/>
      <c r="AN193" s="9"/>
      <c r="AO193" s="73">
        <v>212</v>
      </c>
      <c r="AP193" s="80">
        <v>6</v>
      </c>
      <c r="AQ193" s="80">
        <v>12</v>
      </c>
      <c r="AR193" s="224">
        <v>0</v>
      </c>
      <c r="AS193" s="224" t="s">
        <v>248</v>
      </c>
      <c r="AT193" s="11">
        <v>8543.6479999999992</v>
      </c>
      <c r="AU193" s="11">
        <v>419.77699999999999</v>
      </c>
      <c r="AV193" s="203">
        <v>0</v>
      </c>
      <c r="AW193" s="203">
        <v>0</v>
      </c>
      <c r="AX193" s="203" t="s">
        <v>248</v>
      </c>
      <c r="AY193" s="235" t="s">
        <v>248</v>
      </c>
      <c r="AZ193" s="138">
        <v>62684</v>
      </c>
      <c r="BA193" s="188" t="s">
        <v>248</v>
      </c>
      <c r="BB193" s="203" t="s">
        <v>248</v>
      </c>
      <c r="BC193" s="203" t="s">
        <v>248</v>
      </c>
      <c r="BD193" s="217" t="s">
        <v>61</v>
      </c>
      <c r="BE193" s="201" t="s">
        <v>62</v>
      </c>
      <c r="BF193" s="201" t="s">
        <v>63</v>
      </c>
      <c r="BG193" s="201" t="s">
        <v>196</v>
      </c>
      <c r="BH193" s="456" t="s">
        <v>509</v>
      </c>
      <c r="BI193" s="218" t="s">
        <v>68</v>
      </c>
      <c r="BJ193" s="370">
        <v>214</v>
      </c>
      <c r="BK193" s="370">
        <v>4</v>
      </c>
      <c r="BL193" s="219" t="s">
        <v>65</v>
      </c>
      <c r="BM193" s="52"/>
      <c r="BN193" s="218" t="s">
        <v>357</v>
      </c>
      <c r="BO193" s="217" t="s">
        <v>53</v>
      </c>
      <c r="BP193" s="201" t="s">
        <v>704</v>
      </c>
      <c r="BQ193" s="52" t="s">
        <v>714</v>
      </c>
    </row>
    <row r="194" spans="1:69" ht="15.75">
      <c r="A194" s="207" t="s">
        <v>37</v>
      </c>
      <c r="B194" s="208" t="s">
        <v>711</v>
      </c>
      <c r="C194" s="202" t="s">
        <v>35</v>
      </c>
      <c r="D194" s="210" t="s">
        <v>182</v>
      </c>
      <c r="E194" s="24" t="s">
        <v>653</v>
      </c>
      <c r="F194" s="86">
        <v>123</v>
      </c>
      <c r="G194" s="80">
        <v>0</v>
      </c>
      <c r="H194" s="204"/>
      <c r="I194" s="204"/>
      <c r="J194" s="204"/>
      <c r="K194" s="204"/>
      <c r="L194" s="80">
        <v>0</v>
      </c>
      <c r="M194" s="203"/>
      <c r="N194" s="52">
        <v>2</v>
      </c>
      <c r="O194" s="204"/>
      <c r="P194" s="204"/>
      <c r="Q194" s="11">
        <v>5.2138453008000001</v>
      </c>
      <c r="R194" s="204"/>
      <c r="S194" s="204"/>
      <c r="T194" s="53">
        <v>6.8656249999999996</v>
      </c>
      <c r="U194" s="204"/>
      <c r="V194" s="204"/>
      <c r="W194" s="11">
        <v>4.8213249837397996</v>
      </c>
      <c r="X194" s="204"/>
      <c r="Y194" s="204"/>
      <c r="Z194" s="53">
        <v>6.4812499999999993</v>
      </c>
      <c r="AA194" s="204"/>
      <c r="AB194" s="204"/>
      <c r="AC194" s="204"/>
      <c r="AD194" s="204"/>
      <c r="AE194" s="204"/>
      <c r="AF194" s="9">
        <v>3.7286563474833274</v>
      </c>
      <c r="AG194" s="9">
        <v>849</v>
      </c>
      <c r="AH194" s="9">
        <v>0.4477206405556709</v>
      </c>
      <c r="AI194" s="9">
        <v>14</v>
      </c>
      <c r="AJ194" s="9">
        <v>2.7932926829268294</v>
      </c>
      <c r="AK194" s="9" t="s">
        <v>248</v>
      </c>
      <c r="AL194" s="9">
        <v>121</v>
      </c>
      <c r="AM194" s="9">
        <v>3.7323642514179851</v>
      </c>
      <c r="AN194" s="9">
        <v>3.7357798165137615</v>
      </c>
      <c r="AO194" s="73">
        <v>246</v>
      </c>
      <c r="AP194" s="80">
        <v>0</v>
      </c>
      <c r="AQ194" s="80">
        <v>0</v>
      </c>
      <c r="AR194" s="224">
        <v>0</v>
      </c>
      <c r="AS194" s="224" t="s">
        <v>248</v>
      </c>
      <c r="AT194" s="11">
        <v>8759.4189999999999</v>
      </c>
      <c r="AU194" s="11">
        <v>0</v>
      </c>
      <c r="AV194" s="203">
        <v>0</v>
      </c>
      <c r="AW194" s="203">
        <v>0</v>
      </c>
      <c r="AX194" s="203" t="s">
        <v>248</v>
      </c>
      <c r="AY194" s="235" t="s">
        <v>248</v>
      </c>
      <c r="AZ194" s="138">
        <v>46955</v>
      </c>
      <c r="BA194" s="188" t="s">
        <v>248</v>
      </c>
      <c r="BB194" s="203" t="s">
        <v>248</v>
      </c>
      <c r="BC194" s="203" t="s">
        <v>248</v>
      </c>
      <c r="BD194" s="217" t="s">
        <v>61</v>
      </c>
      <c r="BE194" s="201" t="s">
        <v>62</v>
      </c>
      <c r="BF194" s="201" t="s">
        <v>63</v>
      </c>
      <c r="BG194" s="201" t="s">
        <v>196</v>
      </c>
      <c r="BH194" s="456" t="s">
        <v>713</v>
      </c>
      <c r="BI194" s="218" t="s">
        <v>64</v>
      </c>
      <c r="BJ194" s="370">
        <v>214</v>
      </c>
      <c r="BK194" s="370">
        <v>1</v>
      </c>
      <c r="BL194" s="219" t="s">
        <v>65</v>
      </c>
      <c r="BM194" s="52"/>
      <c r="BN194" s="218" t="s">
        <v>357</v>
      </c>
      <c r="BO194" s="217" t="s">
        <v>53</v>
      </c>
      <c r="BP194" s="201" t="s">
        <v>704</v>
      </c>
      <c r="BQ194" s="52" t="s">
        <v>714</v>
      </c>
    </row>
    <row r="195" spans="1:69" ht="15.75">
      <c r="A195" s="207" t="s">
        <v>37</v>
      </c>
      <c r="B195" s="208" t="s">
        <v>711</v>
      </c>
      <c r="C195" s="202" t="s">
        <v>35</v>
      </c>
      <c r="D195" s="210" t="s">
        <v>182</v>
      </c>
      <c r="E195" s="24" t="s">
        <v>653</v>
      </c>
      <c r="F195" s="86">
        <v>125</v>
      </c>
      <c r="G195" s="80">
        <v>2</v>
      </c>
      <c r="H195" s="204"/>
      <c r="I195" s="204"/>
      <c r="J195" s="204"/>
      <c r="K195" s="204"/>
      <c r="L195" s="80">
        <v>3</v>
      </c>
      <c r="M195" s="203"/>
      <c r="N195" s="52">
        <v>0</v>
      </c>
      <c r="O195" s="204"/>
      <c r="P195" s="204"/>
      <c r="Q195" s="11">
        <v>5.5571248249999998</v>
      </c>
      <c r="R195" s="204"/>
      <c r="S195" s="204"/>
      <c r="T195" s="53">
        <v>10.5</v>
      </c>
      <c r="U195" s="204"/>
      <c r="V195" s="204"/>
      <c r="W195" s="11">
        <v>5.5413915500000002</v>
      </c>
      <c r="X195" s="204"/>
      <c r="Y195" s="204"/>
      <c r="Z195" s="53">
        <v>10.5</v>
      </c>
      <c r="AA195" s="204"/>
      <c r="AB195" s="204"/>
      <c r="AC195" s="204"/>
      <c r="AD195" s="204"/>
      <c r="AE195" s="204"/>
      <c r="AF195" s="9">
        <v>3.38228208634813</v>
      </c>
      <c r="AG195" s="9">
        <v>824</v>
      </c>
      <c r="AH195" s="9">
        <v>0.53950078524664402</v>
      </c>
      <c r="AI195" s="9">
        <v>44</v>
      </c>
      <c r="AJ195" s="9">
        <v>2.367105263157895</v>
      </c>
      <c r="AK195" s="9" t="s">
        <v>248</v>
      </c>
      <c r="AL195" s="9">
        <v>118</v>
      </c>
      <c r="AM195" s="9">
        <v>3.38228208634813</v>
      </c>
      <c r="AN195" s="9">
        <v>3.4731404958677685</v>
      </c>
      <c r="AO195" s="73">
        <v>239</v>
      </c>
      <c r="AP195" s="80">
        <v>4</v>
      </c>
      <c r="AQ195" s="80">
        <v>3</v>
      </c>
      <c r="AR195" s="224">
        <v>0</v>
      </c>
      <c r="AS195" s="224" t="s">
        <v>248</v>
      </c>
      <c r="AT195" s="11">
        <v>8502.9979999999996</v>
      </c>
      <c r="AU195" s="11">
        <v>148.92400000000001</v>
      </c>
      <c r="AV195" s="203">
        <v>0</v>
      </c>
      <c r="AW195" s="203">
        <v>0</v>
      </c>
      <c r="AX195" s="203" t="s">
        <v>248</v>
      </c>
      <c r="AY195" s="235" t="s">
        <v>248</v>
      </c>
      <c r="AZ195" s="138">
        <v>46955</v>
      </c>
      <c r="BA195" s="188" t="s">
        <v>248</v>
      </c>
      <c r="BB195" s="203" t="s">
        <v>248</v>
      </c>
      <c r="BC195" s="203" t="s">
        <v>248</v>
      </c>
      <c r="BD195" s="217" t="s">
        <v>61</v>
      </c>
      <c r="BE195" s="201" t="s">
        <v>62</v>
      </c>
      <c r="BF195" s="201" t="s">
        <v>63</v>
      </c>
      <c r="BG195" s="201" t="s">
        <v>196</v>
      </c>
      <c r="BH195" s="455" t="s">
        <v>713</v>
      </c>
      <c r="BI195" s="218" t="s">
        <v>66</v>
      </c>
      <c r="BJ195" s="370">
        <v>214</v>
      </c>
      <c r="BK195" s="370">
        <v>7</v>
      </c>
      <c r="BL195" s="219" t="s">
        <v>65</v>
      </c>
      <c r="BM195" s="52"/>
      <c r="BN195" s="218" t="s">
        <v>357</v>
      </c>
      <c r="BO195" s="217" t="s">
        <v>53</v>
      </c>
      <c r="BP195" s="201" t="s">
        <v>704</v>
      </c>
      <c r="BQ195" s="52" t="s">
        <v>714</v>
      </c>
    </row>
    <row r="196" spans="1:69" ht="15.75">
      <c r="A196" s="207" t="s">
        <v>37</v>
      </c>
      <c r="B196" s="208" t="s">
        <v>711</v>
      </c>
      <c r="C196" s="202" t="s">
        <v>35</v>
      </c>
      <c r="D196" s="210" t="s">
        <v>182</v>
      </c>
      <c r="E196" s="24" t="s">
        <v>653</v>
      </c>
      <c r="F196" s="86">
        <v>124</v>
      </c>
      <c r="G196" s="80">
        <v>1</v>
      </c>
      <c r="H196" s="204"/>
      <c r="I196" s="204"/>
      <c r="J196" s="204"/>
      <c r="K196" s="204"/>
      <c r="L196" s="80">
        <v>0</v>
      </c>
      <c r="M196" s="203"/>
      <c r="N196" s="52">
        <v>0</v>
      </c>
      <c r="O196" s="204"/>
      <c r="P196" s="204"/>
      <c r="Q196" s="11">
        <v>5.2707721626000001</v>
      </c>
      <c r="R196" s="204"/>
      <c r="S196" s="204"/>
      <c r="T196" s="53">
        <v>7.7312499999999993</v>
      </c>
      <c r="U196" s="204"/>
      <c r="V196" s="204"/>
      <c r="W196" s="11">
        <v>5.1971462357723004</v>
      </c>
      <c r="X196" s="204"/>
      <c r="Y196" s="204"/>
      <c r="Z196" s="53">
        <v>7.6416666666666657</v>
      </c>
      <c r="AA196" s="204"/>
      <c r="AB196" s="204"/>
      <c r="AC196" s="204"/>
      <c r="AD196" s="204"/>
      <c r="AE196" s="204"/>
      <c r="AF196" s="9">
        <v>3.5225692957197658</v>
      </c>
      <c r="AG196" s="9">
        <v>850</v>
      </c>
      <c r="AH196" s="9">
        <v>0.53568092703312431</v>
      </c>
      <c r="AI196" s="9">
        <v>40</v>
      </c>
      <c r="AJ196" s="9">
        <v>2.4566176470588235</v>
      </c>
      <c r="AK196" s="9" t="s">
        <v>248</v>
      </c>
      <c r="AL196" s="9">
        <v>119</v>
      </c>
      <c r="AM196" s="9">
        <v>3.5285794453508332</v>
      </c>
      <c r="AN196" s="9">
        <v>3.6240831295843519</v>
      </c>
      <c r="AO196" s="73">
        <v>241</v>
      </c>
      <c r="AP196" s="80">
        <v>0</v>
      </c>
      <c r="AQ196" s="80">
        <v>5</v>
      </c>
      <c r="AR196" s="224">
        <v>0</v>
      </c>
      <c r="AS196" s="224" t="s">
        <v>248</v>
      </c>
      <c r="AT196" s="11">
        <v>8661.3060000000005</v>
      </c>
      <c r="AU196" s="11">
        <v>109.854</v>
      </c>
      <c r="AV196" s="203">
        <v>0</v>
      </c>
      <c r="AW196" s="203">
        <v>0</v>
      </c>
      <c r="AX196" s="203" t="s">
        <v>248</v>
      </c>
      <c r="AY196" s="235" t="s">
        <v>248</v>
      </c>
      <c r="AZ196" s="138">
        <v>46955</v>
      </c>
      <c r="BA196" s="188" t="s">
        <v>248</v>
      </c>
      <c r="BB196" s="203" t="s">
        <v>248</v>
      </c>
      <c r="BC196" s="203" t="s">
        <v>248</v>
      </c>
      <c r="BD196" s="217" t="s">
        <v>61</v>
      </c>
      <c r="BE196" s="201" t="s">
        <v>62</v>
      </c>
      <c r="BF196" s="201" t="s">
        <v>63</v>
      </c>
      <c r="BG196" s="201" t="s">
        <v>196</v>
      </c>
      <c r="BH196" s="456" t="s">
        <v>713</v>
      </c>
      <c r="BI196" s="218" t="s">
        <v>67</v>
      </c>
      <c r="BJ196" s="370">
        <v>214</v>
      </c>
      <c r="BK196" s="370">
        <v>3</v>
      </c>
      <c r="BL196" s="219" t="s">
        <v>65</v>
      </c>
      <c r="BM196" s="52"/>
      <c r="BN196" s="218" t="s">
        <v>357</v>
      </c>
      <c r="BO196" s="217" t="s">
        <v>53</v>
      </c>
      <c r="BP196" s="201" t="s">
        <v>704</v>
      </c>
      <c r="BQ196" s="52" t="s">
        <v>714</v>
      </c>
    </row>
    <row r="197" spans="1:69" ht="15.75">
      <c r="A197" s="207" t="s">
        <v>37</v>
      </c>
      <c r="B197" s="208" t="s">
        <v>711</v>
      </c>
      <c r="C197" s="202" t="s">
        <v>35</v>
      </c>
      <c r="D197" s="210" t="s">
        <v>182</v>
      </c>
      <c r="E197" s="24" t="s">
        <v>653</v>
      </c>
      <c r="F197" s="86">
        <v>122</v>
      </c>
      <c r="G197" s="80">
        <v>5</v>
      </c>
      <c r="H197" s="204"/>
      <c r="I197" s="204"/>
      <c r="J197" s="204"/>
      <c r="K197" s="204"/>
      <c r="L197" s="80">
        <v>0</v>
      </c>
      <c r="M197" s="203"/>
      <c r="N197" s="52">
        <v>0</v>
      </c>
      <c r="O197" s="204"/>
      <c r="P197" s="204"/>
      <c r="Q197" s="11">
        <v>5.9989058547000003</v>
      </c>
      <c r="R197" s="204"/>
      <c r="S197" s="204"/>
      <c r="T197" s="53">
        <v>8.5749999999999957</v>
      </c>
      <c r="U197" s="204"/>
      <c r="V197" s="204"/>
      <c r="W197" s="11">
        <v>5.9477691623930999</v>
      </c>
      <c r="X197" s="204"/>
      <c r="Y197" s="204"/>
      <c r="Z197" s="53">
        <v>8.5749999999999957</v>
      </c>
      <c r="AA197" s="204"/>
      <c r="AB197" s="204"/>
      <c r="AC197" s="204"/>
      <c r="AD197" s="204"/>
      <c r="AE197" s="204"/>
      <c r="AF197" s="9">
        <v>2.7361293705615926</v>
      </c>
      <c r="AG197" s="9">
        <v>790</v>
      </c>
      <c r="AH197" s="9">
        <v>0.39741255202384829</v>
      </c>
      <c r="AI197" s="9">
        <v>188</v>
      </c>
      <c r="AJ197" s="9">
        <v>2.0221751412429381</v>
      </c>
      <c r="AK197" s="9" t="s">
        <v>248</v>
      </c>
      <c r="AL197" s="427">
        <v>0</v>
      </c>
      <c r="AM197" s="9"/>
      <c r="AN197" s="9"/>
      <c r="AO197" s="73">
        <v>230</v>
      </c>
      <c r="AP197" s="80">
        <v>4</v>
      </c>
      <c r="AQ197" s="80">
        <v>0</v>
      </c>
      <c r="AR197" s="224">
        <v>0</v>
      </c>
      <c r="AS197" s="224" t="s">
        <v>248</v>
      </c>
      <c r="AT197" s="11">
        <v>8337.6039999999994</v>
      </c>
      <c r="AU197" s="11">
        <v>0</v>
      </c>
      <c r="AV197" s="203">
        <v>0</v>
      </c>
      <c r="AW197" s="203">
        <v>0</v>
      </c>
      <c r="AX197" s="203" t="s">
        <v>248</v>
      </c>
      <c r="AY197" s="235" t="s">
        <v>248</v>
      </c>
      <c r="AZ197" s="138">
        <v>46955</v>
      </c>
      <c r="BA197" s="188" t="s">
        <v>248</v>
      </c>
      <c r="BB197" s="203" t="s">
        <v>248</v>
      </c>
      <c r="BC197" s="203" t="s">
        <v>248</v>
      </c>
      <c r="BD197" s="217" t="s">
        <v>61</v>
      </c>
      <c r="BE197" s="201" t="s">
        <v>62</v>
      </c>
      <c r="BF197" s="201" t="s">
        <v>63</v>
      </c>
      <c r="BG197" s="201" t="s">
        <v>196</v>
      </c>
      <c r="BH197" s="456" t="s">
        <v>713</v>
      </c>
      <c r="BI197" s="218" t="s">
        <v>68</v>
      </c>
      <c r="BJ197" s="370">
        <v>214</v>
      </c>
      <c r="BK197" s="370">
        <v>4</v>
      </c>
      <c r="BL197" s="219" t="s">
        <v>65</v>
      </c>
      <c r="BM197" s="52"/>
      <c r="BN197" s="218" t="s">
        <v>357</v>
      </c>
      <c r="BO197" s="217" t="s">
        <v>53</v>
      </c>
      <c r="BP197" s="201" t="s">
        <v>704</v>
      </c>
      <c r="BQ197" s="52" t="s">
        <v>714</v>
      </c>
    </row>
    <row r="198" spans="1:69" ht="15.75">
      <c r="A198" s="207" t="s">
        <v>37</v>
      </c>
      <c r="B198" s="208" t="s">
        <v>711</v>
      </c>
      <c r="C198" s="202" t="s">
        <v>35</v>
      </c>
      <c r="D198" s="210" t="s">
        <v>182</v>
      </c>
      <c r="E198" s="24" t="s">
        <v>565</v>
      </c>
      <c r="F198" s="86">
        <v>58</v>
      </c>
      <c r="G198" s="80">
        <v>1</v>
      </c>
      <c r="H198" s="204"/>
      <c r="I198" s="204"/>
      <c r="J198" s="204"/>
      <c r="K198" s="204"/>
      <c r="L198" s="80">
        <v>0</v>
      </c>
      <c r="M198" s="203"/>
      <c r="N198" s="52">
        <v>0</v>
      </c>
      <c r="O198" s="204"/>
      <c r="P198" s="204"/>
      <c r="Q198" s="11">
        <v>5.0915613332999996</v>
      </c>
      <c r="R198" s="204"/>
      <c r="S198" s="204"/>
      <c r="T198" s="53">
        <v>6.6437499999999998</v>
      </c>
      <c r="U198" s="204"/>
      <c r="V198" s="204"/>
      <c r="W198" s="11">
        <v>4.8144911578947003</v>
      </c>
      <c r="X198" s="204"/>
      <c r="Y198" s="204"/>
      <c r="Z198" s="53">
        <v>6.6437499999999998</v>
      </c>
      <c r="AA198" s="204"/>
      <c r="AB198" s="204"/>
      <c r="AC198" s="204"/>
      <c r="AD198" s="204"/>
      <c r="AE198" s="204"/>
      <c r="AF198" s="9">
        <v>3.6080200698541014</v>
      </c>
      <c r="AG198" s="9">
        <v>398</v>
      </c>
      <c r="AH198" s="9">
        <v>0.46450569485108906</v>
      </c>
      <c r="AI198" s="9">
        <v>16</v>
      </c>
      <c r="AJ198" s="9">
        <v>2.5750000000000002</v>
      </c>
      <c r="AK198" s="9" t="s">
        <v>248</v>
      </c>
      <c r="AL198" s="9">
        <v>56</v>
      </c>
      <c r="AM198" s="9">
        <v>3.6123894763742981</v>
      </c>
      <c r="AN198" s="9">
        <v>3.6679536679536682</v>
      </c>
      <c r="AO198" s="73">
        <v>113</v>
      </c>
      <c r="AP198" s="80">
        <v>0</v>
      </c>
      <c r="AQ198" s="80">
        <v>1</v>
      </c>
      <c r="AR198" s="224">
        <v>0</v>
      </c>
      <c r="AS198" s="224" t="s">
        <v>248</v>
      </c>
      <c r="AT198" s="11">
        <v>4379.7830000000004</v>
      </c>
      <c r="AU198" s="11">
        <v>0</v>
      </c>
      <c r="AV198" s="203">
        <v>0</v>
      </c>
      <c r="AW198" s="203">
        <v>0</v>
      </c>
      <c r="AX198" s="203" t="s">
        <v>248</v>
      </c>
      <c r="AY198" s="235" t="s">
        <v>248</v>
      </c>
      <c r="AZ198" s="138">
        <v>30115</v>
      </c>
      <c r="BA198" s="188" t="s">
        <v>248</v>
      </c>
      <c r="BB198" s="203" t="s">
        <v>248</v>
      </c>
      <c r="BC198" s="203" t="s">
        <v>248</v>
      </c>
      <c r="BD198" s="217" t="s">
        <v>61</v>
      </c>
      <c r="BE198" s="201" t="s">
        <v>62</v>
      </c>
      <c r="BF198" s="201" t="s">
        <v>63</v>
      </c>
      <c r="BG198" s="201" t="s">
        <v>196</v>
      </c>
      <c r="BH198" s="456" t="s">
        <v>512</v>
      </c>
      <c r="BI198" s="218" t="s">
        <v>64</v>
      </c>
      <c r="BJ198" s="370">
        <v>214</v>
      </c>
      <c r="BK198" s="370">
        <v>1</v>
      </c>
      <c r="BL198" s="219" t="s">
        <v>65</v>
      </c>
      <c r="BM198" s="52"/>
      <c r="BN198" s="218" t="s">
        <v>357</v>
      </c>
      <c r="BO198" s="217" t="s">
        <v>55</v>
      </c>
      <c r="BP198" s="201" t="s">
        <v>684</v>
      </c>
      <c r="BQ198" s="52" t="s">
        <v>716</v>
      </c>
    </row>
    <row r="199" spans="1:69" ht="16.5" thickBot="1">
      <c r="A199" s="207" t="s">
        <v>37</v>
      </c>
      <c r="B199" s="208" t="s">
        <v>711</v>
      </c>
      <c r="C199" s="202" t="s">
        <v>35</v>
      </c>
      <c r="D199" s="210" t="s">
        <v>182</v>
      </c>
      <c r="E199" s="24" t="s">
        <v>565</v>
      </c>
      <c r="F199" s="86">
        <v>60</v>
      </c>
      <c r="G199" s="80">
        <v>1</v>
      </c>
      <c r="H199" s="204"/>
      <c r="I199" s="204"/>
      <c r="J199" s="204"/>
      <c r="K199" s="204"/>
      <c r="L199" s="80">
        <v>0</v>
      </c>
      <c r="M199" s="203"/>
      <c r="N199" s="52">
        <v>0</v>
      </c>
      <c r="O199" s="204"/>
      <c r="P199" s="204"/>
      <c r="Q199" s="11">
        <v>5.7657964914999997</v>
      </c>
      <c r="R199" s="204"/>
      <c r="S199" s="204"/>
      <c r="T199" s="53">
        <v>11.024999999999999</v>
      </c>
      <c r="U199" s="204"/>
      <c r="V199" s="204"/>
      <c r="W199" s="11">
        <v>5.8040506271185999</v>
      </c>
      <c r="X199" s="204"/>
      <c r="Y199" s="204"/>
      <c r="Z199" s="53">
        <v>10.524999999999999</v>
      </c>
      <c r="AA199" s="204"/>
      <c r="AB199" s="204"/>
      <c r="AC199" s="204"/>
      <c r="AD199" s="204"/>
      <c r="AE199" s="204"/>
      <c r="AF199" s="9">
        <v>3.0182324498771558</v>
      </c>
      <c r="AG199" s="9">
        <v>412</v>
      </c>
      <c r="AH199" s="9">
        <v>0.61544709614280846</v>
      </c>
      <c r="AI199" s="9">
        <v>87</v>
      </c>
      <c r="AJ199" s="9">
        <v>1.99</v>
      </c>
      <c r="AK199" s="9" t="s">
        <v>248</v>
      </c>
      <c r="AL199" s="9">
        <v>59</v>
      </c>
      <c r="AM199" s="9">
        <v>3.0182324498771558</v>
      </c>
      <c r="AN199" s="9">
        <v>3</v>
      </c>
      <c r="AO199" s="73">
        <v>118</v>
      </c>
      <c r="AP199" s="80">
        <v>0</v>
      </c>
      <c r="AQ199" s="80">
        <v>0</v>
      </c>
      <c r="AR199" s="224">
        <v>0</v>
      </c>
      <c r="AS199" s="224" t="s">
        <v>248</v>
      </c>
      <c r="AT199" s="11">
        <v>4542.3320000000003</v>
      </c>
      <c r="AU199" s="11">
        <v>0</v>
      </c>
      <c r="AV199" s="158">
        <v>0</v>
      </c>
      <c r="AW199" s="158">
        <v>0</v>
      </c>
      <c r="AX199" s="158" t="s">
        <v>248</v>
      </c>
      <c r="AY199" s="235" t="s">
        <v>248</v>
      </c>
      <c r="AZ199" s="242">
        <v>30115</v>
      </c>
      <c r="BA199" s="188" t="s">
        <v>248</v>
      </c>
      <c r="BB199" s="203" t="s">
        <v>248</v>
      </c>
      <c r="BC199" s="158" t="s">
        <v>248</v>
      </c>
      <c r="BD199" s="217" t="s">
        <v>61</v>
      </c>
      <c r="BE199" s="201" t="s">
        <v>62</v>
      </c>
      <c r="BF199" s="201" t="s">
        <v>63</v>
      </c>
      <c r="BG199" s="201" t="s">
        <v>196</v>
      </c>
      <c r="BH199" s="456" t="s">
        <v>512</v>
      </c>
      <c r="BI199" s="218" t="s">
        <v>66</v>
      </c>
      <c r="BJ199" s="391">
        <v>214</v>
      </c>
      <c r="BK199" s="370">
        <v>7</v>
      </c>
      <c r="BL199" s="219" t="s">
        <v>65</v>
      </c>
      <c r="BM199" s="52"/>
      <c r="BN199" s="218" t="s">
        <v>357</v>
      </c>
      <c r="BO199" s="217" t="s">
        <v>55</v>
      </c>
      <c r="BP199" s="201" t="s">
        <v>684</v>
      </c>
      <c r="BQ199" s="52" t="s">
        <v>716</v>
      </c>
    </row>
    <row r="200" spans="1:69" ht="15.75">
      <c r="A200" s="207" t="s">
        <v>37</v>
      </c>
      <c r="B200" s="208" t="s">
        <v>711</v>
      </c>
      <c r="C200" s="202" t="s">
        <v>35</v>
      </c>
      <c r="D200" s="210" t="s">
        <v>182</v>
      </c>
      <c r="E200" s="24" t="s">
        <v>565</v>
      </c>
      <c r="F200" s="86">
        <v>61</v>
      </c>
      <c r="G200" s="80">
        <v>0</v>
      </c>
      <c r="H200" s="204"/>
      <c r="I200" s="204"/>
      <c r="J200" s="204"/>
      <c r="K200" s="204"/>
      <c r="L200" s="80">
        <v>0</v>
      </c>
      <c r="M200" s="203"/>
      <c r="N200" s="52">
        <v>0</v>
      </c>
      <c r="O200" s="204"/>
      <c r="P200" s="204"/>
      <c r="Q200" s="11">
        <v>5.3423111638999998</v>
      </c>
      <c r="R200" s="204"/>
      <c r="S200" s="204"/>
      <c r="T200" s="53">
        <v>8.9874999999999989</v>
      </c>
      <c r="U200" s="204"/>
      <c r="V200" s="204"/>
      <c r="W200" s="11">
        <v>4.6701964098359996</v>
      </c>
      <c r="X200" s="204"/>
      <c r="Y200" s="204"/>
      <c r="Z200" s="53">
        <v>8.9749999999999979</v>
      </c>
      <c r="AA200" s="204"/>
      <c r="AB200" s="204"/>
      <c r="AC200" s="204"/>
      <c r="AD200" s="204"/>
      <c r="AE200" s="204"/>
      <c r="AF200" s="9">
        <v>3.5246370009013588</v>
      </c>
      <c r="AG200" s="9">
        <v>427</v>
      </c>
      <c r="AH200" s="9">
        <v>0.40878321294703218</v>
      </c>
      <c r="AI200" s="9">
        <v>10</v>
      </c>
      <c r="AJ200" s="9">
        <v>2.6418750000000002</v>
      </c>
      <c r="AK200" s="9" t="s">
        <v>248</v>
      </c>
      <c r="AL200" s="9">
        <v>60</v>
      </c>
      <c r="AM200" s="9">
        <v>3.5242142850444433</v>
      </c>
      <c r="AN200" s="9">
        <v>3.6018145161290325</v>
      </c>
      <c r="AO200" s="73">
        <v>121</v>
      </c>
      <c r="AP200" s="80">
        <v>0</v>
      </c>
      <c r="AQ200" s="80">
        <v>1</v>
      </c>
      <c r="AR200" s="224">
        <v>0</v>
      </c>
      <c r="AS200" s="224" t="s">
        <v>248</v>
      </c>
      <c r="AT200" s="11">
        <v>4666.5889999999999</v>
      </c>
      <c r="AU200" s="11">
        <v>0</v>
      </c>
      <c r="AV200" s="203">
        <v>0</v>
      </c>
      <c r="AW200" s="203">
        <v>0</v>
      </c>
      <c r="AX200" s="203" t="s">
        <v>248</v>
      </c>
      <c r="AY200" s="235" t="s">
        <v>248</v>
      </c>
      <c r="AZ200" s="138">
        <v>30115</v>
      </c>
      <c r="BA200" s="188" t="s">
        <v>248</v>
      </c>
      <c r="BB200" s="203" t="s">
        <v>248</v>
      </c>
      <c r="BC200" s="203" t="s">
        <v>248</v>
      </c>
      <c r="BD200" s="217" t="s">
        <v>61</v>
      </c>
      <c r="BE200" s="201" t="s">
        <v>62</v>
      </c>
      <c r="BF200" s="201" t="s">
        <v>63</v>
      </c>
      <c r="BG200" s="201" t="s">
        <v>196</v>
      </c>
      <c r="BH200" s="456" t="s">
        <v>512</v>
      </c>
      <c r="BI200" s="218" t="s">
        <v>67</v>
      </c>
      <c r="BJ200" s="370">
        <v>214</v>
      </c>
      <c r="BK200" s="370">
        <v>3</v>
      </c>
      <c r="BL200" s="219" t="s">
        <v>65</v>
      </c>
      <c r="BM200" s="52"/>
      <c r="BN200" s="218" t="s">
        <v>357</v>
      </c>
      <c r="BO200" s="217" t="s">
        <v>55</v>
      </c>
      <c r="BP200" s="201" t="s">
        <v>684</v>
      </c>
      <c r="BQ200" s="52" t="s">
        <v>716</v>
      </c>
    </row>
    <row r="201" spans="1:69" ht="15.75">
      <c r="A201" s="207" t="s">
        <v>37</v>
      </c>
      <c r="B201" s="208" t="s">
        <v>711</v>
      </c>
      <c r="C201" s="202" t="s">
        <v>35</v>
      </c>
      <c r="D201" s="210" t="s">
        <v>182</v>
      </c>
      <c r="E201" s="24" t="s">
        <v>565</v>
      </c>
      <c r="F201" s="86">
        <v>60</v>
      </c>
      <c r="G201" s="80">
        <v>0</v>
      </c>
      <c r="H201" s="204"/>
      <c r="I201" s="204"/>
      <c r="J201" s="204"/>
      <c r="K201" s="204"/>
      <c r="L201" s="80">
        <v>0</v>
      </c>
      <c r="M201" s="203"/>
      <c r="N201" s="52">
        <v>0</v>
      </c>
      <c r="O201" s="204"/>
      <c r="P201" s="204"/>
      <c r="Q201" s="11">
        <v>5.8110664666999998</v>
      </c>
      <c r="R201" s="204"/>
      <c r="S201" s="204"/>
      <c r="T201" s="53">
        <v>7.5</v>
      </c>
      <c r="U201" s="204"/>
      <c r="V201" s="204"/>
      <c r="W201" s="11">
        <v>5.7853665666665997</v>
      </c>
      <c r="X201" s="204"/>
      <c r="Y201" s="204"/>
      <c r="Z201" s="53">
        <v>7.5</v>
      </c>
      <c r="AA201" s="204"/>
      <c r="AB201" s="204"/>
      <c r="AC201" s="204"/>
      <c r="AD201" s="204"/>
      <c r="AE201" s="204"/>
      <c r="AF201" s="9">
        <v>2.5071428588458464</v>
      </c>
      <c r="AG201" s="9">
        <v>420</v>
      </c>
      <c r="AH201" s="9">
        <v>0.36800644274589667</v>
      </c>
      <c r="AI201" s="9">
        <v>183</v>
      </c>
      <c r="AJ201" s="9">
        <v>1.7325581395348837</v>
      </c>
      <c r="AK201" s="9" t="s">
        <v>248</v>
      </c>
      <c r="AL201" s="9">
        <v>0</v>
      </c>
      <c r="AM201" s="9"/>
      <c r="AN201" s="9"/>
      <c r="AO201" s="73">
        <v>120</v>
      </c>
      <c r="AP201" s="80">
        <v>0</v>
      </c>
      <c r="AQ201" s="80">
        <v>0</v>
      </c>
      <c r="AR201" s="224">
        <v>0</v>
      </c>
      <c r="AS201" s="224" t="s">
        <v>248</v>
      </c>
      <c r="AT201" s="11">
        <v>4582.5569999999998</v>
      </c>
      <c r="AU201" s="11">
        <v>0</v>
      </c>
      <c r="AV201" s="203">
        <v>0</v>
      </c>
      <c r="AW201" s="203">
        <v>0</v>
      </c>
      <c r="AX201" s="203" t="s">
        <v>248</v>
      </c>
      <c r="AY201" s="235" t="s">
        <v>248</v>
      </c>
      <c r="AZ201" s="138">
        <v>30115</v>
      </c>
      <c r="BA201" s="188" t="s">
        <v>248</v>
      </c>
      <c r="BB201" s="203" t="s">
        <v>248</v>
      </c>
      <c r="BC201" s="203" t="s">
        <v>248</v>
      </c>
      <c r="BD201" s="217" t="s">
        <v>61</v>
      </c>
      <c r="BE201" s="201" t="s">
        <v>62</v>
      </c>
      <c r="BF201" s="201" t="s">
        <v>63</v>
      </c>
      <c r="BG201" s="201" t="s">
        <v>196</v>
      </c>
      <c r="BH201" s="456" t="s">
        <v>512</v>
      </c>
      <c r="BI201" s="218" t="s">
        <v>68</v>
      </c>
      <c r="BJ201" s="370">
        <v>214</v>
      </c>
      <c r="BK201" s="370">
        <v>4</v>
      </c>
      <c r="BL201" s="219" t="s">
        <v>65</v>
      </c>
      <c r="BM201" s="52"/>
      <c r="BN201" s="218" t="s">
        <v>357</v>
      </c>
      <c r="BO201" s="217" t="s">
        <v>55</v>
      </c>
      <c r="BP201" s="201" t="s">
        <v>684</v>
      </c>
      <c r="BQ201" s="52" t="s">
        <v>716</v>
      </c>
    </row>
    <row r="202" spans="1:69" ht="15.75">
      <c r="A202" s="207" t="s">
        <v>37</v>
      </c>
      <c r="B202" s="208" t="s">
        <v>711</v>
      </c>
      <c r="C202" s="202" t="s">
        <v>35</v>
      </c>
      <c r="D202" s="210" t="s">
        <v>182</v>
      </c>
      <c r="E202" s="24" t="s">
        <v>566</v>
      </c>
      <c r="F202" s="420">
        <v>47</v>
      </c>
      <c r="G202" s="421">
        <v>0</v>
      </c>
      <c r="H202" s="422"/>
      <c r="I202" s="422"/>
      <c r="J202" s="422"/>
      <c r="K202" s="422"/>
      <c r="L202" s="421">
        <v>0</v>
      </c>
      <c r="M202" s="423"/>
      <c r="N202" s="424">
        <v>0</v>
      </c>
      <c r="O202" s="422"/>
      <c r="P202" s="422"/>
      <c r="Q202" s="425">
        <v>5.1885955105999999</v>
      </c>
      <c r="R202" s="422"/>
      <c r="S202" s="422"/>
      <c r="T202" s="426">
        <v>7.8249999999999993</v>
      </c>
      <c r="U202" s="422"/>
      <c r="V202" s="422"/>
      <c r="W202" s="425">
        <v>4.8717870851063001</v>
      </c>
      <c r="X202" s="422"/>
      <c r="Y202" s="422"/>
      <c r="Z202" s="426">
        <v>7.3249999999999993</v>
      </c>
      <c r="AA202" s="422"/>
      <c r="AB202" s="422"/>
      <c r="AC202" s="422"/>
      <c r="AD202" s="422"/>
      <c r="AE202" s="422"/>
      <c r="AF202" s="427">
        <v>3.69335406056102</v>
      </c>
      <c r="AG202" s="427">
        <v>322</v>
      </c>
      <c r="AH202" s="427">
        <v>0.46455366162545392</v>
      </c>
      <c r="AI202" s="427">
        <v>7</v>
      </c>
      <c r="AJ202" s="427">
        <v>2.6308823529411764</v>
      </c>
      <c r="AK202" s="427" t="s">
        <v>248</v>
      </c>
      <c r="AL202" s="427">
        <v>46</v>
      </c>
      <c r="AM202" s="427">
        <v>3.69335406056102</v>
      </c>
      <c r="AN202" s="427">
        <v>3.7050691244239631</v>
      </c>
      <c r="AO202" s="428">
        <v>92</v>
      </c>
      <c r="AP202" s="421">
        <v>2</v>
      </c>
      <c r="AQ202" s="421">
        <v>0</v>
      </c>
      <c r="AR202" s="429">
        <v>0</v>
      </c>
      <c r="AS202" s="429" t="s">
        <v>248</v>
      </c>
      <c r="AT202" s="425">
        <v>3276.2260000000001</v>
      </c>
      <c r="AU202" s="425">
        <v>71.875</v>
      </c>
      <c r="AV202" s="203">
        <v>0</v>
      </c>
      <c r="AW202" s="203">
        <v>0</v>
      </c>
      <c r="AX202" s="203" t="s">
        <v>248</v>
      </c>
      <c r="AY202" s="235" t="s">
        <v>248</v>
      </c>
      <c r="AZ202" s="138">
        <v>86687</v>
      </c>
      <c r="BA202" s="188" t="s">
        <v>248</v>
      </c>
      <c r="BB202" s="203" t="s">
        <v>248</v>
      </c>
      <c r="BC202" s="203" t="s">
        <v>248</v>
      </c>
      <c r="BD202" s="217" t="s">
        <v>61</v>
      </c>
      <c r="BE202" s="201" t="s">
        <v>62</v>
      </c>
      <c r="BF202" s="201" t="s">
        <v>63</v>
      </c>
      <c r="BG202" s="201" t="s">
        <v>196</v>
      </c>
      <c r="BH202" s="218" t="s">
        <v>515</v>
      </c>
      <c r="BI202" s="218" t="s">
        <v>64</v>
      </c>
      <c r="BJ202" s="370">
        <v>214</v>
      </c>
      <c r="BK202" s="370">
        <v>1</v>
      </c>
      <c r="BL202" s="219" t="s">
        <v>65</v>
      </c>
      <c r="BM202" s="52"/>
      <c r="BN202" s="218" t="s">
        <v>357</v>
      </c>
      <c r="BO202" s="217" t="s">
        <v>54</v>
      </c>
      <c r="BP202" s="201" t="s">
        <v>699</v>
      </c>
      <c r="BQ202" s="52" t="s">
        <v>715</v>
      </c>
    </row>
    <row r="203" spans="1:69" ht="15.75">
      <c r="A203" s="207" t="s">
        <v>37</v>
      </c>
      <c r="B203" s="208" t="s">
        <v>711</v>
      </c>
      <c r="C203" s="202" t="s">
        <v>35</v>
      </c>
      <c r="D203" s="210" t="s">
        <v>182</v>
      </c>
      <c r="E203" s="24" t="s">
        <v>566</v>
      </c>
      <c r="F203" s="420">
        <v>44</v>
      </c>
      <c r="G203" s="421">
        <v>5</v>
      </c>
      <c r="H203" s="422"/>
      <c r="I203" s="422"/>
      <c r="J203" s="422"/>
      <c r="K203" s="422"/>
      <c r="L203" s="421">
        <v>0</v>
      </c>
      <c r="M203" s="423"/>
      <c r="N203" s="424">
        <v>0</v>
      </c>
      <c r="O203" s="422"/>
      <c r="P203" s="422"/>
      <c r="Q203" s="425">
        <v>6.2244100512999996</v>
      </c>
      <c r="R203" s="422"/>
      <c r="S203" s="422"/>
      <c r="T203" s="426">
        <v>11.524999999999999</v>
      </c>
      <c r="U203" s="422"/>
      <c r="V203" s="422"/>
      <c r="W203" s="425">
        <v>6.0565382820511999</v>
      </c>
      <c r="X203" s="422"/>
      <c r="Y203" s="422"/>
      <c r="Z203" s="426">
        <v>11.024999999999999</v>
      </c>
      <c r="AA203" s="422"/>
      <c r="AB203" s="422"/>
      <c r="AC203" s="422"/>
      <c r="AD203" s="422"/>
      <c r="AE203" s="422"/>
      <c r="AF203" s="427">
        <v>3.3887545918370345</v>
      </c>
      <c r="AG203" s="427">
        <v>273</v>
      </c>
      <c r="AH203" s="427">
        <v>0.49729255121211896</v>
      </c>
      <c r="AI203" s="427">
        <v>10</v>
      </c>
      <c r="AJ203" s="427">
        <v>2.5337962962962961</v>
      </c>
      <c r="AK203" s="427" t="s">
        <v>248</v>
      </c>
      <c r="AL203" s="427">
        <v>38</v>
      </c>
      <c r="AM203" s="427">
        <v>3.414436103257918</v>
      </c>
      <c r="AN203" s="427">
        <v>3.5229007633587788</v>
      </c>
      <c r="AO203" s="428">
        <v>77</v>
      </c>
      <c r="AP203" s="421">
        <v>0</v>
      </c>
      <c r="AQ203" s="421">
        <v>1</v>
      </c>
      <c r="AR203" s="429">
        <v>0</v>
      </c>
      <c r="AS203" s="429" t="s">
        <v>248</v>
      </c>
      <c r="AT203" s="425">
        <v>2778.605</v>
      </c>
      <c r="AU203" s="425">
        <v>0</v>
      </c>
      <c r="AV203" s="203">
        <v>0</v>
      </c>
      <c r="AW203" s="203">
        <v>0</v>
      </c>
      <c r="AX203" s="203" t="s">
        <v>248</v>
      </c>
      <c r="AY203" s="235" t="s">
        <v>248</v>
      </c>
      <c r="AZ203" s="138">
        <v>86687</v>
      </c>
      <c r="BA203" s="188" t="s">
        <v>248</v>
      </c>
      <c r="BB203" s="203" t="s">
        <v>248</v>
      </c>
      <c r="BC203" s="203" t="s">
        <v>248</v>
      </c>
      <c r="BD203" s="217" t="s">
        <v>61</v>
      </c>
      <c r="BE203" s="201" t="s">
        <v>62</v>
      </c>
      <c r="BF203" s="201" t="s">
        <v>63</v>
      </c>
      <c r="BG203" s="201" t="s">
        <v>196</v>
      </c>
      <c r="BH203" s="218" t="s">
        <v>515</v>
      </c>
      <c r="BI203" s="218" t="s">
        <v>66</v>
      </c>
      <c r="BJ203" s="370">
        <v>214</v>
      </c>
      <c r="BK203" s="370">
        <v>7</v>
      </c>
      <c r="BL203" s="219" t="s">
        <v>65</v>
      </c>
      <c r="BM203" s="52"/>
      <c r="BN203" s="218" t="s">
        <v>357</v>
      </c>
      <c r="BO203" s="217" t="s">
        <v>54</v>
      </c>
      <c r="BP203" s="201" t="s">
        <v>699</v>
      </c>
      <c r="BQ203" s="52" t="s">
        <v>715</v>
      </c>
    </row>
    <row r="204" spans="1:69" ht="15.75">
      <c r="A204" s="207" t="s">
        <v>37</v>
      </c>
      <c r="B204" s="208" t="s">
        <v>711</v>
      </c>
      <c r="C204" s="202" t="s">
        <v>35</v>
      </c>
      <c r="D204" s="210" t="s">
        <v>182</v>
      </c>
      <c r="E204" s="24" t="s">
        <v>566</v>
      </c>
      <c r="F204" s="420">
        <v>48</v>
      </c>
      <c r="G204" s="421">
        <v>0</v>
      </c>
      <c r="H204" s="422"/>
      <c r="I204" s="422"/>
      <c r="J204" s="422"/>
      <c r="K204" s="422"/>
      <c r="L204" s="421">
        <v>0</v>
      </c>
      <c r="M204" s="423"/>
      <c r="N204" s="424">
        <v>0</v>
      </c>
      <c r="O204" s="422"/>
      <c r="P204" s="422"/>
      <c r="Q204" s="425">
        <v>5.7902081875000002</v>
      </c>
      <c r="R204" s="422"/>
      <c r="S204" s="422"/>
      <c r="T204" s="426">
        <v>11.299999999999997</v>
      </c>
      <c r="U204" s="422"/>
      <c r="V204" s="422"/>
      <c r="W204" s="425">
        <v>5.7925206874999997</v>
      </c>
      <c r="X204" s="422"/>
      <c r="Y204" s="422"/>
      <c r="Z204" s="426">
        <v>11.299999999999997</v>
      </c>
      <c r="AA204" s="422"/>
      <c r="AB204" s="422"/>
      <c r="AC204" s="422"/>
      <c r="AD204" s="422"/>
      <c r="AE204" s="422"/>
      <c r="AF204" s="427">
        <v>3.5161904855853039</v>
      </c>
      <c r="AG204" s="427">
        <v>336</v>
      </c>
      <c r="AH204" s="427">
        <v>0.48355829507255432</v>
      </c>
      <c r="AI204" s="427">
        <v>11</v>
      </c>
      <c r="AJ204" s="427">
        <v>2.5707317073170732</v>
      </c>
      <c r="AK204" s="427" t="s">
        <v>248</v>
      </c>
      <c r="AL204" s="427">
        <v>48</v>
      </c>
      <c r="AM204" s="427">
        <v>3.5161904855853039</v>
      </c>
      <c r="AN204" s="427">
        <v>3.6128048780487805</v>
      </c>
      <c r="AO204" s="428">
        <v>96</v>
      </c>
      <c r="AP204" s="421">
        <v>0</v>
      </c>
      <c r="AQ204" s="421">
        <v>0</v>
      </c>
      <c r="AR204" s="429">
        <v>0</v>
      </c>
      <c r="AS204" s="429" t="s">
        <v>248</v>
      </c>
      <c r="AT204" s="425">
        <v>3423.3020000000001</v>
      </c>
      <c r="AU204" s="425">
        <v>0</v>
      </c>
      <c r="AV204" s="203">
        <v>0</v>
      </c>
      <c r="AW204" s="203">
        <v>0</v>
      </c>
      <c r="AX204" s="203" t="s">
        <v>248</v>
      </c>
      <c r="AY204" s="235" t="s">
        <v>248</v>
      </c>
      <c r="AZ204" s="138">
        <v>86687</v>
      </c>
      <c r="BA204" s="188" t="s">
        <v>248</v>
      </c>
      <c r="BB204" s="203" t="s">
        <v>248</v>
      </c>
      <c r="BC204" s="203" t="s">
        <v>248</v>
      </c>
      <c r="BD204" s="217" t="s">
        <v>61</v>
      </c>
      <c r="BE204" s="201" t="s">
        <v>62</v>
      </c>
      <c r="BF204" s="201" t="s">
        <v>63</v>
      </c>
      <c r="BG204" s="201" t="s">
        <v>196</v>
      </c>
      <c r="BH204" s="218" t="s">
        <v>515</v>
      </c>
      <c r="BI204" s="218" t="s">
        <v>67</v>
      </c>
      <c r="BJ204" s="370">
        <v>214</v>
      </c>
      <c r="BK204" s="370">
        <v>3</v>
      </c>
      <c r="BL204" s="219" t="s">
        <v>65</v>
      </c>
      <c r="BM204" s="52"/>
      <c r="BN204" s="218" t="s">
        <v>357</v>
      </c>
      <c r="BO204" s="217" t="s">
        <v>54</v>
      </c>
      <c r="BP204" s="201" t="s">
        <v>699</v>
      </c>
      <c r="BQ204" s="52" t="s">
        <v>715</v>
      </c>
    </row>
    <row r="205" spans="1:69" ht="15.75">
      <c r="A205" s="207" t="s">
        <v>37</v>
      </c>
      <c r="B205" s="208" t="s">
        <v>711</v>
      </c>
      <c r="C205" s="202" t="s">
        <v>35</v>
      </c>
      <c r="D205" s="210" t="s">
        <v>182</v>
      </c>
      <c r="E205" s="24" t="s">
        <v>566</v>
      </c>
      <c r="F205" s="86">
        <v>48</v>
      </c>
      <c r="G205" s="80">
        <v>0</v>
      </c>
      <c r="H205" s="204"/>
      <c r="I205" s="204"/>
      <c r="J205" s="204"/>
      <c r="K205" s="204"/>
      <c r="L205" s="80">
        <v>1</v>
      </c>
      <c r="M205" s="203"/>
      <c r="N205" s="52">
        <v>0</v>
      </c>
      <c r="O205" s="204"/>
      <c r="P205" s="204"/>
      <c r="Q205" s="11">
        <v>6.2839999361999999</v>
      </c>
      <c r="R205" s="204"/>
      <c r="S205" s="204"/>
      <c r="T205" s="53">
        <v>9.8249999999999993</v>
      </c>
      <c r="U205" s="204"/>
      <c r="V205" s="204"/>
      <c r="W205" s="11">
        <v>6.2507446595743996</v>
      </c>
      <c r="X205" s="204"/>
      <c r="Y205" s="204"/>
      <c r="Z205" s="53">
        <v>9.8249999999999993</v>
      </c>
      <c r="AA205" s="204"/>
      <c r="AB205" s="204"/>
      <c r="AC205" s="204"/>
      <c r="AD205" s="204"/>
      <c r="AE205" s="204"/>
      <c r="AF205" s="9">
        <v>2.7582608698317723</v>
      </c>
      <c r="AG205" s="9">
        <v>322</v>
      </c>
      <c r="AH205" s="9">
        <v>0.37072369631714402</v>
      </c>
      <c r="AI205" s="9">
        <v>63</v>
      </c>
      <c r="AJ205" s="9">
        <v>2.0419811320754717</v>
      </c>
      <c r="AK205" s="9" t="s">
        <v>248</v>
      </c>
      <c r="AL205" s="427">
        <v>0</v>
      </c>
      <c r="AM205" s="9"/>
      <c r="AN205" s="9"/>
      <c r="AO205" s="73">
        <v>96</v>
      </c>
      <c r="AP205" s="80">
        <v>0</v>
      </c>
      <c r="AQ205" s="80">
        <v>0</v>
      </c>
      <c r="AR205" s="224">
        <v>0</v>
      </c>
      <c r="AS205" s="224" t="s">
        <v>248</v>
      </c>
      <c r="AT205" s="11">
        <v>3383.395</v>
      </c>
      <c r="AU205" s="11">
        <v>0</v>
      </c>
      <c r="AV205" s="203">
        <v>0</v>
      </c>
      <c r="AW205" s="203">
        <v>0</v>
      </c>
      <c r="AX205" s="203" t="s">
        <v>248</v>
      </c>
      <c r="AY205" s="235" t="s">
        <v>248</v>
      </c>
      <c r="AZ205" s="138">
        <v>86687</v>
      </c>
      <c r="BA205" s="188" t="s">
        <v>248</v>
      </c>
      <c r="BB205" s="203" t="s">
        <v>248</v>
      </c>
      <c r="BC205" s="203" t="s">
        <v>248</v>
      </c>
      <c r="BD205" s="217" t="s">
        <v>61</v>
      </c>
      <c r="BE205" s="201" t="s">
        <v>62</v>
      </c>
      <c r="BF205" s="201" t="s">
        <v>63</v>
      </c>
      <c r="BG205" s="201" t="s">
        <v>196</v>
      </c>
      <c r="BH205" s="218" t="s">
        <v>515</v>
      </c>
      <c r="BI205" s="218" t="s">
        <v>68</v>
      </c>
      <c r="BJ205" s="370">
        <v>214</v>
      </c>
      <c r="BK205" s="370">
        <v>4</v>
      </c>
      <c r="BL205" s="219" t="s">
        <v>65</v>
      </c>
      <c r="BM205" s="52"/>
      <c r="BN205" s="218" t="s">
        <v>357</v>
      </c>
      <c r="BO205" s="217" t="s">
        <v>54</v>
      </c>
      <c r="BP205" s="201" t="s">
        <v>699</v>
      </c>
      <c r="BQ205" s="52" t="s">
        <v>715</v>
      </c>
    </row>
    <row r="206" spans="1:69" ht="15.75">
      <c r="A206" s="207" t="s">
        <v>37</v>
      </c>
      <c r="B206" s="208" t="s">
        <v>711</v>
      </c>
      <c r="C206" s="202" t="s">
        <v>35</v>
      </c>
      <c r="D206" s="210" t="s">
        <v>182</v>
      </c>
      <c r="E206" s="24" t="s">
        <v>620</v>
      </c>
      <c r="F206" s="86">
        <v>110</v>
      </c>
      <c r="G206" s="80">
        <v>1</v>
      </c>
      <c r="H206" s="204"/>
      <c r="I206" s="204"/>
      <c r="J206" s="204"/>
      <c r="K206" s="204"/>
      <c r="L206" s="80">
        <v>0</v>
      </c>
      <c r="M206" s="203"/>
      <c r="N206" s="52">
        <v>0</v>
      </c>
      <c r="O206" s="204"/>
      <c r="P206" s="204"/>
      <c r="Q206" s="11">
        <v>4.9537979725000003</v>
      </c>
      <c r="R206" s="204"/>
      <c r="S206" s="204"/>
      <c r="T206" s="53">
        <v>7.2583333333333329</v>
      </c>
      <c r="U206" s="204"/>
      <c r="V206" s="204"/>
      <c r="W206" s="11">
        <v>4.8368530091743001</v>
      </c>
      <c r="X206" s="204"/>
      <c r="Y206" s="204"/>
      <c r="Z206" s="53">
        <v>7.1374999999999993</v>
      </c>
      <c r="AA206" s="204"/>
      <c r="AB206" s="204"/>
      <c r="AC206" s="204"/>
      <c r="AD206" s="204"/>
      <c r="AE206" s="204"/>
      <c r="AF206" s="9">
        <v>3.6608879631031241</v>
      </c>
      <c r="AG206" s="9">
        <v>757</v>
      </c>
      <c r="AH206" s="9">
        <v>0.4584615898563606</v>
      </c>
      <c r="AI206" s="9">
        <v>15</v>
      </c>
      <c r="AJ206" s="9">
        <v>2.6786458333333334</v>
      </c>
      <c r="AK206" s="9" t="s">
        <v>248</v>
      </c>
      <c r="AL206" s="9">
        <v>106</v>
      </c>
      <c r="AM206" s="9">
        <v>3.6742857350814697</v>
      </c>
      <c r="AN206" s="9">
        <v>3.7054507337526204</v>
      </c>
      <c r="AO206" s="73">
        <v>214</v>
      </c>
      <c r="AP206" s="80">
        <v>0</v>
      </c>
      <c r="AQ206" s="80">
        <v>4</v>
      </c>
      <c r="AR206" s="224">
        <v>0</v>
      </c>
      <c r="AS206" s="224" t="s">
        <v>248</v>
      </c>
      <c r="AT206" s="11">
        <v>7711.3419999999996</v>
      </c>
      <c r="AU206" s="11">
        <v>99.486999999999995</v>
      </c>
      <c r="AV206" s="203">
        <v>0</v>
      </c>
      <c r="AW206" s="203">
        <v>0</v>
      </c>
      <c r="AX206" s="203" t="s">
        <v>248</v>
      </c>
      <c r="AY206" s="235" t="s">
        <v>248</v>
      </c>
      <c r="AZ206" s="138">
        <v>91425</v>
      </c>
      <c r="BA206" s="188" t="s">
        <v>248</v>
      </c>
      <c r="BB206" s="203" t="s">
        <v>248</v>
      </c>
      <c r="BC206" s="203" t="s">
        <v>248</v>
      </c>
      <c r="BD206" s="217" t="s">
        <v>61</v>
      </c>
      <c r="BE206" s="201" t="s">
        <v>62</v>
      </c>
      <c r="BF206" s="201" t="s">
        <v>63</v>
      </c>
      <c r="BG206" s="201" t="s">
        <v>196</v>
      </c>
      <c r="BH206" s="456" t="s">
        <v>713</v>
      </c>
      <c r="BI206" s="218" t="s">
        <v>64</v>
      </c>
      <c r="BJ206" s="370">
        <v>214</v>
      </c>
      <c r="BK206" s="370">
        <v>1</v>
      </c>
      <c r="BL206" s="219" t="s">
        <v>65</v>
      </c>
      <c r="BM206" s="52"/>
      <c r="BN206" s="218" t="s">
        <v>357</v>
      </c>
      <c r="BO206" s="217" t="s">
        <v>53</v>
      </c>
      <c r="BP206" s="201" t="s">
        <v>704</v>
      </c>
      <c r="BQ206" s="52" t="s">
        <v>714</v>
      </c>
    </row>
    <row r="207" spans="1:69" ht="15.75">
      <c r="A207" s="207" t="s">
        <v>37</v>
      </c>
      <c r="B207" s="208" t="s">
        <v>711</v>
      </c>
      <c r="C207" s="202" t="s">
        <v>35</v>
      </c>
      <c r="D207" s="210" t="s">
        <v>182</v>
      </c>
      <c r="E207" s="24" t="s">
        <v>620</v>
      </c>
      <c r="F207" s="86">
        <v>108</v>
      </c>
      <c r="G207" s="80">
        <v>9</v>
      </c>
      <c r="H207" s="204"/>
      <c r="I207" s="204"/>
      <c r="J207" s="204"/>
      <c r="K207" s="204"/>
      <c r="L207" s="80">
        <v>0</v>
      </c>
      <c r="M207" s="203"/>
      <c r="N207" s="52">
        <v>0</v>
      </c>
      <c r="O207" s="204"/>
      <c r="P207" s="204"/>
      <c r="Q207" s="11">
        <v>5.6742928181999996</v>
      </c>
      <c r="R207" s="204"/>
      <c r="S207" s="204"/>
      <c r="T207" s="53">
        <v>11.024999999999999</v>
      </c>
      <c r="U207" s="204"/>
      <c r="V207" s="204"/>
      <c r="W207" s="11">
        <v>5.5257574343433999</v>
      </c>
      <c r="X207" s="204"/>
      <c r="Y207" s="204"/>
      <c r="Z207" s="53">
        <v>11.024999999999999</v>
      </c>
      <c r="AA207" s="204"/>
      <c r="AB207" s="204"/>
      <c r="AC207" s="204"/>
      <c r="AD207" s="204"/>
      <c r="AE207" s="204"/>
      <c r="AF207" s="9">
        <v>3.3964528682106785</v>
      </c>
      <c r="AG207" s="9">
        <v>685</v>
      </c>
      <c r="AH207" s="9">
        <v>0.52319757833945957</v>
      </c>
      <c r="AI207" s="9">
        <v>38</v>
      </c>
      <c r="AJ207" s="9">
        <v>2.3766666666666669</v>
      </c>
      <c r="AK207" s="9" t="s">
        <v>248</v>
      </c>
      <c r="AL207" s="9">
        <v>98</v>
      </c>
      <c r="AM207" s="9">
        <v>3.3964528682106785</v>
      </c>
      <c r="AN207" s="9">
        <v>3.5305970149253731</v>
      </c>
      <c r="AO207" s="73">
        <v>197</v>
      </c>
      <c r="AP207" s="80">
        <v>1</v>
      </c>
      <c r="AQ207" s="80">
        <v>0</v>
      </c>
      <c r="AR207" s="224">
        <v>0</v>
      </c>
      <c r="AS207" s="224" t="s">
        <v>248</v>
      </c>
      <c r="AT207" s="11">
        <v>7055.9170000000004</v>
      </c>
      <c r="AU207" s="11">
        <v>0</v>
      </c>
      <c r="AV207" s="203">
        <v>0</v>
      </c>
      <c r="AW207" s="203">
        <v>0</v>
      </c>
      <c r="AX207" s="203" t="s">
        <v>248</v>
      </c>
      <c r="AY207" s="235" t="s">
        <v>248</v>
      </c>
      <c r="AZ207" s="138">
        <v>91425</v>
      </c>
      <c r="BA207" s="188" t="s">
        <v>248</v>
      </c>
      <c r="BB207" s="203" t="s">
        <v>248</v>
      </c>
      <c r="BC207" s="203" t="s">
        <v>248</v>
      </c>
      <c r="BD207" s="217" t="s">
        <v>61</v>
      </c>
      <c r="BE207" s="201" t="s">
        <v>62</v>
      </c>
      <c r="BF207" s="201" t="s">
        <v>63</v>
      </c>
      <c r="BG207" s="201" t="s">
        <v>196</v>
      </c>
      <c r="BH207" s="455" t="s">
        <v>713</v>
      </c>
      <c r="BI207" s="218" t="s">
        <v>66</v>
      </c>
      <c r="BJ207" s="370">
        <v>214</v>
      </c>
      <c r="BK207" s="370">
        <v>7</v>
      </c>
      <c r="BL207" s="219" t="s">
        <v>65</v>
      </c>
      <c r="BM207" s="52"/>
      <c r="BN207" s="218" t="s">
        <v>357</v>
      </c>
      <c r="BO207" s="217" t="s">
        <v>53</v>
      </c>
      <c r="BP207" s="201" t="s">
        <v>704</v>
      </c>
      <c r="BQ207" s="52" t="s">
        <v>714</v>
      </c>
    </row>
    <row r="208" spans="1:69" ht="15.75">
      <c r="A208" s="207" t="s">
        <v>37</v>
      </c>
      <c r="B208" s="208" t="s">
        <v>711</v>
      </c>
      <c r="C208" s="202" t="s">
        <v>35</v>
      </c>
      <c r="D208" s="210" t="s">
        <v>182</v>
      </c>
      <c r="E208" s="24" t="s">
        <v>620</v>
      </c>
      <c r="F208" s="86">
        <v>108</v>
      </c>
      <c r="G208" s="80">
        <v>2</v>
      </c>
      <c r="H208" s="204"/>
      <c r="I208" s="204"/>
      <c r="J208" s="204"/>
      <c r="K208" s="204"/>
      <c r="L208" s="80">
        <v>1</v>
      </c>
      <c r="M208" s="203"/>
      <c r="N208" s="52">
        <v>0</v>
      </c>
      <c r="O208" s="204"/>
      <c r="P208" s="204"/>
      <c r="Q208" s="11">
        <v>5.2863236285999999</v>
      </c>
      <c r="R208" s="204"/>
      <c r="S208" s="204"/>
      <c r="T208" s="53">
        <v>6.9749999999999996</v>
      </c>
      <c r="U208" s="204"/>
      <c r="V208" s="204"/>
      <c r="W208" s="11">
        <v>5.1878093714285001</v>
      </c>
      <c r="X208" s="204"/>
      <c r="Y208" s="204"/>
      <c r="Z208" s="53">
        <v>6.96875</v>
      </c>
      <c r="AA208" s="204"/>
      <c r="AB208" s="204"/>
      <c r="AC208" s="204"/>
      <c r="AD208" s="204"/>
      <c r="AE208" s="204"/>
      <c r="AF208" s="9">
        <v>3.5777415045264633</v>
      </c>
      <c r="AG208" s="9">
        <v>735</v>
      </c>
      <c r="AH208" s="9">
        <v>0.43862077177284986</v>
      </c>
      <c r="AI208" s="9">
        <v>25</v>
      </c>
      <c r="AJ208" s="9">
        <v>2.6108490566037736</v>
      </c>
      <c r="AK208" s="9" t="s">
        <v>248</v>
      </c>
      <c r="AL208" s="9">
        <v>105</v>
      </c>
      <c r="AM208" s="9">
        <v>3.5777415045264633</v>
      </c>
      <c r="AN208" s="9">
        <v>3.6574074074074074</v>
      </c>
      <c r="AO208" s="73">
        <v>212</v>
      </c>
      <c r="AP208" s="80">
        <v>0</v>
      </c>
      <c r="AQ208" s="80">
        <v>0</v>
      </c>
      <c r="AR208" s="224">
        <v>0</v>
      </c>
      <c r="AS208" s="224" t="s">
        <v>248</v>
      </c>
      <c r="AT208" s="11">
        <v>7503.1239999999998</v>
      </c>
      <c r="AU208" s="11">
        <v>0</v>
      </c>
      <c r="AV208" s="203">
        <v>0</v>
      </c>
      <c r="AW208" s="203">
        <v>0</v>
      </c>
      <c r="AX208" s="203" t="s">
        <v>248</v>
      </c>
      <c r="AY208" s="235" t="s">
        <v>248</v>
      </c>
      <c r="AZ208" s="138">
        <v>91425</v>
      </c>
      <c r="BA208" s="188" t="s">
        <v>248</v>
      </c>
      <c r="BB208" s="203" t="s">
        <v>248</v>
      </c>
      <c r="BC208" s="203" t="s">
        <v>248</v>
      </c>
      <c r="BD208" s="217" t="s">
        <v>61</v>
      </c>
      <c r="BE208" s="201" t="s">
        <v>62</v>
      </c>
      <c r="BF208" s="201" t="s">
        <v>63</v>
      </c>
      <c r="BG208" s="201" t="s">
        <v>196</v>
      </c>
      <c r="BH208" s="456" t="s">
        <v>713</v>
      </c>
      <c r="BI208" s="218" t="s">
        <v>67</v>
      </c>
      <c r="BJ208" s="370">
        <v>214</v>
      </c>
      <c r="BK208" s="370">
        <v>3</v>
      </c>
      <c r="BL208" s="219" t="s">
        <v>65</v>
      </c>
      <c r="BM208" s="52"/>
      <c r="BN208" s="218" t="s">
        <v>357</v>
      </c>
      <c r="BO208" s="217" t="s">
        <v>53</v>
      </c>
      <c r="BP208" s="201" t="s">
        <v>704</v>
      </c>
      <c r="BQ208" s="52" t="s">
        <v>714</v>
      </c>
    </row>
    <row r="209" spans="1:69" ht="15.75">
      <c r="A209" s="207" t="s">
        <v>37</v>
      </c>
      <c r="B209" s="208" t="s">
        <v>711</v>
      </c>
      <c r="C209" s="202" t="s">
        <v>35</v>
      </c>
      <c r="D209" s="210" t="s">
        <v>182</v>
      </c>
      <c r="E209" s="24" t="s">
        <v>620</v>
      </c>
      <c r="F209" s="86">
        <v>110</v>
      </c>
      <c r="G209" s="80">
        <v>3</v>
      </c>
      <c r="H209" s="204"/>
      <c r="I209" s="204"/>
      <c r="J209" s="204"/>
      <c r="K209" s="204"/>
      <c r="L209" s="80">
        <v>1</v>
      </c>
      <c r="M209" s="203"/>
      <c r="N209" s="52">
        <v>0</v>
      </c>
      <c r="O209" s="204"/>
      <c r="P209" s="204"/>
      <c r="Q209" s="11">
        <v>5.9419904433999999</v>
      </c>
      <c r="R209" s="204"/>
      <c r="S209" s="204"/>
      <c r="T209" s="53">
        <v>8.9249999999999972</v>
      </c>
      <c r="U209" s="204"/>
      <c r="V209" s="204"/>
      <c r="W209" s="11">
        <v>5.9005093018867001</v>
      </c>
      <c r="X209" s="204"/>
      <c r="Y209" s="204"/>
      <c r="Z209" s="53">
        <v>8.9249999999999972</v>
      </c>
      <c r="AA209" s="204"/>
      <c r="AB209" s="204"/>
      <c r="AC209" s="204"/>
      <c r="AD209" s="204"/>
      <c r="AE209" s="204"/>
      <c r="AF209" s="9">
        <v>2.808377252868409</v>
      </c>
      <c r="AG209" s="9">
        <v>721</v>
      </c>
      <c r="AH209" s="9">
        <v>0.39714509579434842</v>
      </c>
      <c r="AI209" s="9">
        <v>126</v>
      </c>
      <c r="AJ209" s="9">
        <v>2.0486842105263157</v>
      </c>
      <c r="AK209" s="9" t="s">
        <v>248</v>
      </c>
      <c r="AL209" s="9">
        <v>0</v>
      </c>
      <c r="AM209" s="9"/>
      <c r="AN209" s="9"/>
      <c r="AO209" s="73">
        <v>213</v>
      </c>
      <c r="AP209" s="80">
        <v>0</v>
      </c>
      <c r="AQ209" s="80">
        <v>1</v>
      </c>
      <c r="AR209" s="224">
        <v>0</v>
      </c>
      <c r="AS209" s="224" t="s">
        <v>248</v>
      </c>
      <c r="AT209" s="11">
        <v>7589.0950000000003</v>
      </c>
      <c r="AU209" s="11">
        <v>0</v>
      </c>
      <c r="AV209" s="203">
        <v>0</v>
      </c>
      <c r="AW209" s="203">
        <v>0</v>
      </c>
      <c r="AX209" s="203" t="s">
        <v>248</v>
      </c>
      <c r="AY209" s="235" t="s">
        <v>248</v>
      </c>
      <c r="AZ209" s="138">
        <v>91425</v>
      </c>
      <c r="BA209" s="188" t="s">
        <v>248</v>
      </c>
      <c r="BB209" s="203" t="s">
        <v>248</v>
      </c>
      <c r="BC209" s="203" t="s">
        <v>248</v>
      </c>
      <c r="BD209" s="217" t="s">
        <v>61</v>
      </c>
      <c r="BE209" s="201" t="s">
        <v>62</v>
      </c>
      <c r="BF209" s="201" t="s">
        <v>63</v>
      </c>
      <c r="BG209" s="201" t="s">
        <v>196</v>
      </c>
      <c r="BH209" s="456" t="s">
        <v>713</v>
      </c>
      <c r="BI209" s="218" t="s">
        <v>68</v>
      </c>
      <c r="BJ209" s="370">
        <v>214</v>
      </c>
      <c r="BK209" s="370">
        <v>4</v>
      </c>
      <c r="BL209" s="219" t="s">
        <v>65</v>
      </c>
      <c r="BM209" s="52"/>
      <c r="BN209" s="218" t="s">
        <v>357</v>
      </c>
      <c r="BO209" s="217" t="s">
        <v>53</v>
      </c>
      <c r="BP209" s="201" t="s">
        <v>704</v>
      </c>
      <c r="BQ209" s="52" t="s">
        <v>714</v>
      </c>
    </row>
    <row r="210" spans="1:69" ht="15.75">
      <c r="A210" s="207" t="s">
        <v>37</v>
      </c>
      <c r="B210" s="208" t="s">
        <v>711</v>
      </c>
      <c r="C210" s="202" t="s">
        <v>35</v>
      </c>
      <c r="D210" s="210" t="s">
        <v>182</v>
      </c>
      <c r="E210" s="24" t="s">
        <v>256</v>
      </c>
      <c r="F210" s="86">
        <v>65</v>
      </c>
      <c r="G210" s="80">
        <v>0</v>
      </c>
      <c r="H210" s="204"/>
      <c r="I210" s="204"/>
      <c r="J210" s="204"/>
      <c r="K210" s="204"/>
      <c r="L210" s="80">
        <v>0</v>
      </c>
      <c r="M210" s="203"/>
      <c r="N210" s="52">
        <v>0</v>
      </c>
      <c r="O210" s="204"/>
      <c r="P210" s="204"/>
      <c r="Q210" s="11">
        <v>5.0687688614999997</v>
      </c>
      <c r="R210" s="204"/>
      <c r="S210" s="204"/>
      <c r="T210" s="53">
        <v>7.125</v>
      </c>
      <c r="U210" s="204"/>
      <c r="V210" s="204"/>
      <c r="W210" s="11">
        <v>4.6638306615384</v>
      </c>
      <c r="X210" s="204"/>
      <c r="Y210" s="204"/>
      <c r="Z210" s="53">
        <v>6.458333333333333</v>
      </c>
      <c r="AA210" s="204"/>
      <c r="AB210" s="204"/>
      <c r="AC210" s="204"/>
      <c r="AD210" s="204"/>
      <c r="AE210" s="204"/>
      <c r="AF210" s="9">
        <v>3.7072747416548673</v>
      </c>
      <c r="AG210" s="9">
        <v>454</v>
      </c>
      <c r="AH210" s="9">
        <v>0.3632435307462113</v>
      </c>
      <c r="AI210" s="9">
        <v>6</v>
      </c>
      <c r="AJ210" s="9">
        <v>2.9175</v>
      </c>
      <c r="AK210" s="9" t="s">
        <v>248</v>
      </c>
      <c r="AL210" s="9">
        <v>65</v>
      </c>
      <c r="AM210" s="9">
        <v>3.7072747416548673</v>
      </c>
      <c r="AN210" s="9">
        <v>3.7068403908794787</v>
      </c>
      <c r="AO210" s="73">
        <v>130</v>
      </c>
      <c r="AP210" s="80">
        <v>0</v>
      </c>
      <c r="AQ210" s="80">
        <v>0</v>
      </c>
      <c r="AR210" s="224">
        <v>0</v>
      </c>
      <c r="AS210" s="224" t="s">
        <v>248</v>
      </c>
      <c r="AT210" s="11">
        <v>4975.43</v>
      </c>
      <c r="AU210" s="11">
        <v>0</v>
      </c>
      <c r="AV210" s="203">
        <v>0</v>
      </c>
      <c r="AW210" s="203">
        <v>0</v>
      </c>
      <c r="AX210" s="203" t="s">
        <v>248</v>
      </c>
      <c r="AY210" s="235" t="s">
        <v>248</v>
      </c>
      <c r="AZ210" s="138">
        <v>28382</v>
      </c>
      <c r="BA210" s="188" t="s">
        <v>248</v>
      </c>
      <c r="BB210" s="203" t="s">
        <v>248</v>
      </c>
      <c r="BC210" s="203" t="s">
        <v>248</v>
      </c>
      <c r="BD210" s="217" t="s">
        <v>61</v>
      </c>
      <c r="BE210" s="201" t="s">
        <v>62</v>
      </c>
      <c r="BF210" s="201" t="s">
        <v>63</v>
      </c>
      <c r="BG210" s="201" t="s">
        <v>196</v>
      </c>
      <c r="BH210" s="456" t="s">
        <v>511</v>
      </c>
      <c r="BI210" s="218" t="s">
        <v>64</v>
      </c>
      <c r="BJ210" s="370">
        <v>214</v>
      </c>
      <c r="BK210" s="370">
        <v>1</v>
      </c>
      <c r="BL210" s="219" t="s">
        <v>65</v>
      </c>
      <c r="BM210" s="52"/>
      <c r="BN210" s="218" t="s">
        <v>357</v>
      </c>
      <c r="BO210" s="217" t="s">
        <v>70</v>
      </c>
      <c r="BP210" s="201" t="s">
        <v>681</v>
      </c>
      <c r="BQ210" s="52" t="s">
        <v>717</v>
      </c>
    </row>
    <row r="211" spans="1:69" ht="15.75">
      <c r="A211" s="207" t="s">
        <v>37</v>
      </c>
      <c r="B211" s="208" t="s">
        <v>711</v>
      </c>
      <c r="C211" s="202" t="s">
        <v>35</v>
      </c>
      <c r="D211" s="210" t="s">
        <v>182</v>
      </c>
      <c r="E211" s="24" t="s">
        <v>256</v>
      </c>
      <c r="F211" s="86">
        <v>61</v>
      </c>
      <c r="G211" s="80">
        <v>0</v>
      </c>
      <c r="H211" s="204"/>
      <c r="I211" s="204"/>
      <c r="J211" s="204"/>
      <c r="K211" s="204"/>
      <c r="L211" s="80">
        <v>1</v>
      </c>
      <c r="M211" s="203"/>
      <c r="N211" s="52">
        <v>0</v>
      </c>
      <c r="O211" s="204"/>
      <c r="P211" s="204"/>
      <c r="Q211" s="11">
        <v>5.6708664833000002</v>
      </c>
      <c r="R211" s="204"/>
      <c r="S211" s="204"/>
      <c r="T211" s="53">
        <v>11.666666666666666</v>
      </c>
      <c r="U211" s="204"/>
      <c r="V211" s="204"/>
      <c r="W211" s="11">
        <v>5.7180998333332997</v>
      </c>
      <c r="X211" s="204"/>
      <c r="Y211" s="204"/>
      <c r="Z211" s="53">
        <v>11.75</v>
      </c>
      <c r="AA211" s="204"/>
      <c r="AB211" s="204"/>
      <c r="AC211" s="204"/>
      <c r="AD211" s="204"/>
      <c r="AE211" s="204"/>
      <c r="AF211" s="9">
        <v>3.2006904814924515</v>
      </c>
      <c r="AG211" s="9">
        <v>420</v>
      </c>
      <c r="AH211" s="9">
        <v>0.56137540534040553</v>
      </c>
      <c r="AI211" s="9">
        <v>49</v>
      </c>
      <c r="AJ211" s="9">
        <v>2.141025641025641</v>
      </c>
      <c r="AK211" s="9" t="s">
        <v>248</v>
      </c>
      <c r="AL211" s="9">
        <v>60</v>
      </c>
      <c r="AM211" s="9">
        <v>3.2006904814924515</v>
      </c>
      <c r="AN211" s="9">
        <v>3.2612612612612613</v>
      </c>
      <c r="AO211" s="73">
        <v>122</v>
      </c>
      <c r="AP211" s="80">
        <v>0</v>
      </c>
      <c r="AQ211" s="80">
        <v>0</v>
      </c>
      <c r="AR211" s="224">
        <v>0</v>
      </c>
      <c r="AS211" s="224" t="s">
        <v>248</v>
      </c>
      <c r="AT211" s="11">
        <v>4632.2460000000001</v>
      </c>
      <c r="AU211" s="11">
        <v>0</v>
      </c>
      <c r="AV211" s="203">
        <v>0</v>
      </c>
      <c r="AW211" s="203">
        <v>0</v>
      </c>
      <c r="AX211" s="203" t="s">
        <v>248</v>
      </c>
      <c r="AY211" s="235" t="s">
        <v>248</v>
      </c>
      <c r="AZ211" s="138">
        <v>28382</v>
      </c>
      <c r="BA211" s="188" t="s">
        <v>248</v>
      </c>
      <c r="BB211" s="203" t="s">
        <v>248</v>
      </c>
      <c r="BC211" s="203" t="s">
        <v>248</v>
      </c>
      <c r="BD211" s="217" t="s">
        <v>61</v>
      </c>
      <c r="BE211" s="201" t="s">
        <v>62</v>
      </c>
      <c r="BF211" s="201" t="s">
        <v>63</v>
      </c>
      <c r="BG211" s="201" t="s">
        <v>196</v>
      </c>
      <c r="BH211" s="456" t="s">
        <v>511</v>
      </c>
      <c r="BI211" s="218" t="s">
        <v>66</v>
      </c>
      <c r="BJ211" s="370">
        <v>214</v>
      </c>
      <c r="BK211" s="370">
        <v>7</v>
      </c>
      <c r="BL211" s="219" t="s">
        <v>65</v>
      </c>
      <c r="BM211" s="52"/>
      <c r="BN211" s="218" t="s">
        <v>357</v>
      </c>
      <c r="BO211" s="217" t="s">
        <v>70</v>
      </c>
      <c r="BP211" s="201" t="s">
        <v>681</v>
      </c>
      <c r="BQ211" s="52" t="s">
        <v>717</v>
      </c>
    </row>
    <row r="212" spans="1:69" ht="15.75">
      <c r="A212" s="207" t="s">
        <v>37</v>
      </c>
      <c r="B212" s="208" t="s">
        <v>711</v>
      </c>
      <c r="C212" s="202" t="s">
        <v>35</v>
      </c>
      <c r="D212" s="210" t="s">
        <v>182</v>
      </c>
      <c r="E212" s="24" t="s">
        <v>256</v>
      </c>
      <c r="F212" s="86">
        <v>65</v>
      </c>
      <c r="G212" s="80">
        <v>1</v>
      </c>
      <c r="H212" s="204"/>
      <c r="I212" s="204"/>
      <c r="J212" s="204"/>
      <c r="K212" s="204"/>
      <c r="L212" s="80">
        <v>0</v>
      </c>
      <c r="M212" s="203"/>
      <c r="N212" s="52">
        <v>0</v>
      </c>
      <c r="O212" s="204"/>
      <c r="P212" s="204"/>
      <c r="Q212" s="11">
        <v>6.0578122968999999</v>
      </c>
      <c r="R212" s="204"/>
      <c r="S212" s="204"/>
      <c r="T212" s="53">
        <v>9.4499999999999993</v>
      </c>
      <c r="U212" s="204"/>
      <c r="V212" s="204"/>
      <c r="W212" s="11">
        <v>4.6396717343749998</v>
      </c>
      <c r="X212" s="204"/>
      <c r="Y212" s="204"/>
      <c r="Z212" s="53">
        <v>8.7999999999999989</v>
      </c>
      <c r="AA212" s="204"/>
      <c r="AB212" s="204"/>
      <c r="AC212" s="204"/>
      <c r="AD212" s="204"/>
      <c r="AE212" s="204"/>
      <c r="AF212" s="9">
        <v>3.5403928683449819</v>
      </c>
      <c r="AG212" s="9">
        <v>446</v>
      </c>
      <c r="AH212" s="9">
        <v>0.46415988587703161</v>
      </c>
      <c r="AI212" s="9">
        <v>16</v>
      </c>
      <c r="AJ212" s="9">
        <v>2.5715909090909093</v>
      </c>
      <c r="AK212" s="9" t="s">
        <v>248</v>
      </c>
      <c r="AL212" s="9">
        <v>59</v>
      </c>
      <c r="AM212" s="9">
        <v>3.5669007382150419</v>
      </c>
      <c r="AN212" s="9">
        <v>3.6316287878787881</v>
      </c>
      <c r="AO212" s="73">
        <v>126</v>
      </c>
      <c r="AP212" s="80">
        <v>0</v>
      </c>
      <c r="AQ212" s="80">
        <v>2</v>
      </c>
      <c r="AR212" s="224">
        <v>0</v>
      </c>
      <c r="AS212" s="224" t="s">
        <v>248</v>
      </c>
      <c r="AT212" s="11">
        <v>4832.8090000000002</v>
      </c>
      <c r="AU212" s="11">
        <v>8.4169999999999998</v>
      </c>
      <c r="AV212" s="203">
        <v>0</v>
      </c>
      <c r="AW212" s="203">
        <v>0</v>
      </c>
      <c r="AX212" s="203" t="s">
        <v>248</v>
      </c>
      <c r="AY212" s="235" t="s">
        <v>248</v>
      </c>
      <c r="AZ212" s="138">
        <v>28382</v>
      </c>
      <c r="BA212" s="188" t="s">
        <v>248</v>
      </c>
      <c r="BB212" s="203" t="s">
        <v>248</v>
      </c>
      <c r="BC212" s="203" t="s">
        <v>248</v>
      </c>
      <c r="BD212" s="217" t="s">
        <v>61</v>
      </c>
      <c r="BE212" s="201" t="s">
        <v>62</v>
      </c>
      <c r="BF212" s="201" t="s">
        <v>63</v>
      </c>
      <c r="BG212" s="201" t="s">
        <v>196</v>
      </c>
      <c r="BH212" s="456" t="s">
        <v>511</v>
      </c>
      <c r="BI212" s="218" t="s">
        <v>67</v>
      </c>
      <c r="BJ212" s="370">
        <v>214</v>
      </c>
      <c r="BK212" s="370">
        <v>3</v>
      </c>
      <c r="BL212" s="219" t="s">
        <v>65</v>
      </c>
      <c r="BM212" s="52"/>
      <c r="BN212" s="218" t="s">
        <v>357</v>
      </c>
      <c r="BO212" s="217" t="s">
        <v>70</v>
      </c>
      <c r="BP212" s="201" t="s">
        <v>681</v>
      </c>
      <c r="BQ212" s="52" t="s">
        <v>717</v>
      </c>
    </row>
    <row r="213" spans="1:69" ht="15.75">
      <c r="A213" s="207" t="s">
        <v>37</v>
      </c>
      <c r="B213" s="208" t="s">
        <v>711</v>
      </c>
      <c r="C213" s="202" t="s">
        <v>35</v>
      </c>
      <c r="D213" s="210" t="s">
        <v>182</v>
      </c>
      <c r="E213" s="24" t="s">
        <v>256</v>
      </c>
      <c r="F213" s="86">
        <v>64</v>
      </c>
      <c r="G213" s="80">
        <v>0</v>
      </c>
      <c r="H213" s="204"/>
      <c r="I213" s="204"/>
      <c r="J213" s="204"/>
      <c r="K213" s="204"/>
      <c r="L213" s="80">
        <v>2</v>
      </c>
      <c r="M213" s="203"/>
      <c r="N213" s="52">
        <v>0</v>
      </c>
      <c r="O213" s="204"/>
      <c r="P213" s="204"/>
      <c r="Q213" s="11">
        <v>5.8644673064999999</v>
      </c>
      <c r="R213" s="204"/>
      <c r="S213" s="204"/>
      <c r="T213" s="53">
        <v>7.4833333333333334</v>
      </c>
      <c r="U213" s="204"/>
      <c r="V213" s="204"/>
      <c r="W213" s="11">
        <v>5.8522415161290002</v>
      </c>
      <c r="X213" s="204"/>
      <c r="Y213" s="204"/>
      <c r="Z213" s="53">
        <v>7.4749999999999996</v>
      </c>
      <c r="AA213" s="204"/>
      <c r="AB213" s="204"/>
      <c r="AC213" s="204"/>
      <c r="AD213" s="204"/>
      <c r="AE213" s="204"/>
      <c r="AF213" s="9">
        <v>2.7243333424840652</v>
      </c>
      <c r="AG213" s="9">
        <v>434</v>
      </c>
      <c r="AH213" s="9">
        <v>0.4112202259919307</v>
      </c>
      <c r="AI213" s="9">
        <v>105</v>
      </c>
      <c r="AJ213" s="9">
        <v>1.9312500000000001</v>
      </c>
      <c r="AK213" s="9" t="s">
        <v>248</v>
      </c>
      <c r="AL213" s="427">
        <v>0</v>
      </c>
      <c r="AM213" s="9"/>
      <c r="AN213" s="9"/>
      <c r="AO213" s="73">
        <v>119</v>
      </c>
      <c r="AP213" s="80">
        <v>1</v>
      </c>
      <c r="AQ213" s="80">
        <v>8</v>
      </c>
      <c r="AR213" s="224">
        <v>0</v>
      </c>
      <c r="AS213" s="224" t="s">
        <v>248</v>
      </c>
      <c r="AT213" s="11">
        <v>4649.49</v>
      </c>
      <c r="AU213" s="11">
        <v>163.44</v>
      </c>
      <c r="AV213" s="203">
        <v>0</v>
      </c>
      <c r="AW213" s="203">
        <v>0</v>
      </c>
      <c r="AX213" s="203" t="s">
        <v>248</v>
      </c>
      <c r="AY213" s="235" t="s">
        <v>248</v>
      </c>
      <c r="AZ213" s="138">
        <v>28382</v>
      </c>
      <c r="BA213" s="188" t="s">
        <v>248</v>
      </c>
      <c r="BB213" s="203" t="s">
        <v>248</v>
      </c>
      <c r="BC213" s="203" t="s">
        <v>248</v>
      </c>
      <c r="BD213" s="217" t="s">
        <v>61</v>
      </c>
      <c r="BE213" s="201" t="s">
        <v>62</v>
      </c>
      <c r="BF213" s="201" t="s">
        <v>63</v>
      </c>
      <c r="BG213" s="201" t="s">
        <v>196</v>
      </c>
      <c r="BH213" s="456" t="s">
        <v>511</v>
      </c>
      <c r="BI213" s="218" t="s">
        <v>68</v>
      </c>
      <c r="BJ213" s="370">
        <v>214</v>
      </c>
      <c r="BK213" s="370">
        <v>4</v>
      </c>
      <c r="BL213" s="219" t="s">
        <v>65</v>
      </c>
      <c r="BM213" s="52"/>
      <c r="BN213" s="218" t="s">
        <v>357</v>
      </c>
      <c r="BO213" s="217" t="s">
        <v>70</v>
      </c>
      <c r="BP213" s="201" t="s">
        <v>681</v>
      </c>
      <c r="BQ213" s="52" t="s">
        <v>717</v>
      </c>
    </row>
    <row r="214" spans="1:69" ht="15.75">
      <c r="A214" s="207" t="s">
        <v>37</v>
      </c>
      <c r="B214" s="208" t="s">
        <v>711</v>
      </c>
      <c r="C214" s="202" t="s">
        <v>35</v>
      </c>
      <c r="D214" s="210" t="s">
        <v>182</v>
      </c>
      <c r="E214" s="24" t="s">
        <v>677</v>
      </c>
      <c r="F214" s="86">
        <v>52</v>
      </c>
      <c r="G214" s="80">
        <v>2</v>
      </c>
      <c r="H214" s="204"/>
      <c r="I214" s="204"/>
      <c r="J214" s="204"/>
      <c r="K214" s="204"/>
      <c r="L214" s="80">
        <v>0</v>
      </c>
      <c r="M214" s="203"/>
      <c r="N214" s="52">
        <v>0</v>
      </c>
      <c r="O214" s="204"/>
      <c r="P214" s="204"/>
      <c r="Q214" s="11">
        <v>6.5991799200000001</v>
      </c>
      <c r="R214" s="204"/>
      <c r="S214" s="204"/>
      <c r="T214" s="53">
        <v>10.25</v>
      </c>
      <c r="U214" s="204"/>
      <c r="V214" s="204"/>
      <c r="W214" s="11">
        <v>6.2820798399999997</v>
      </c>
      <c r="X214" s="204"/>
      <c r="Y214" s="204"/>
      <c r="Z214" s="53">
        <v>10.75</v>
      </c>
      <c r="AA214" s="204"/>
      <c r="AB214" s="204"/>
      <c r="AC214" s="204"/>
      <c r="AD214" s="204"/>
      <c r="AE214" s="204"/>
      <c r="AF214" s="9">
        <v>3.5048000008719304</v>
      </c>
      <c r="AG214" s="9">
        <v>350</v>
      </c>
      <c r="AH214" s="9">
        <v>0.41675902919538782</v>
      </c>
      <c r="AI214" s="9">
        <v>7</v>
      </c>
      <c r="AJ214" s="9">
        <v>2.6280487804878048</v>
      </c>
      <c r="AK214" s="9" t="s">
        <v>248</v>
      </c>
      <c r="AL214" s="9">
        <v>49</v>
      </c>
      <c r="AM214" s="9">
        <v>3.5140524800247763</v>
      </c>
      <c r="AN214" s="9">
        <v>3.5656424581005588</v>
      </c>
      <c r="AO214" s="73">
        <v>100</v>
      </c>
      <c r="AP214" s="80">
        <v>0</v>
      </c>
      <c r="AQ214" s="80">
        <v>0</v>
      </c>
      <c r="AR214" s="224">
        <v>0</v>
      </c>
      <c r="AS214" s="224" t="s">
        <v>248</v>
      </c>
      <c r="AT214" s="11">
        <v>3583.576</v>
      </c>
      <c r="AU214" s="11">
        <v>0</v>
      </c>
      <c r="AV214" s="203">
        <v>0</v>
      </c>
      <c r="AW214" s="203">
        <v>0</v>
      </c>
      <c r="AX214" s="203" t="s">
        <v>248</v>
      </c>
      <c r="AY214" s="235" t="s">
        <v>248</v>
      </c>
      <c r="AZ214" s="138">
        <v>28227</v>
      </c>
      <c r="BA214" s="188" t="s">
        <v>248</v>
      </c>
      <c r="BB214" s="203" t="s">
        <v>248</v>
      </c>
      <c r="BC214" s="203" t="s">
        <v>248</v>
      </c>
      <c r="BD214" s="217" t="s">
        <v>61</v>
      </c>
      <c r="BE214" s="201" t="s">
        <v>62</v>
      </c>
      <c r="BF214" s="201" t="s">
        <v>63</v>
      </c>
      <c r="BG214" s="201" t="s">
        <v>196</v>
      </c>
      <c r="BH214" s="218" t="s">
        <v>514</v>
      </c>
      <c r="BI214" s="218" t="s">
        <v>64</v>
      </c>
      <c r="BJ214" s="370">
        <v>214</v>
      </c>
      <c r="BK214" s="370">
        <v>1</v>
      </c>
      <c r="BL214" s="219" t="s">
        <v>65</v>
      </c>
      <c r="BM214" s="52"/>
      <c r="BN214" s="218" t="s">
        <v>357</v>
      </c>
      <c r="BO214" s="217" t="s">
        <v>705</v>
      </c>
      <c r="BP214" s="201" t="s">
        <v>690</v>
      </c>
      <c r="BQ214" s="52" t="s">
        <v>718</v>
      </c>
    </row>
    <row r="215" spans="1:69" ht="15.75">
      <c r="A215" s="207" t="s">
        <v>37</v>
      </c>
      <c r="B215" s="208" t="s">
        <v>711</v>
      </c>
      <c r="C215" s="202" t="s">
        <v>35</v>
      </c>
      <c r="D215" s="210" t="s">
        <v>182</v>
      </c>
      <c r="E215" s="24" t="s">
        <v>677</v>
      </c>
      <c r="F215" s="86">
        <v>53</v>
      </c>
      <c r="G215" s="80">
        <v>0</v>
      </c>
      <c r="H215" s="204"/>
      <c r="I215" s="204"/>
      <c r="J215" s="204"/>
      <c r="K215" s="204"/>
      <c r="L215" s="80">
        <v>0</v>
      </c>
      <c r="M215" s="203"/>
      <c r="N215" s="52">
        <v>0</v>
      </c>
      <c r="O215" s="204"/>
      <c r="P215" s="204"/>
      <c r="Q215" s="11">
        <v>6.5285281698000004</v>
      </c>
      <c r="R215" s="204"/>
      <c r="S215" s="204"/>
      <c r="T215" s="53">
        <v>12.674999999999997</v>
      </c>
      <c r="U215" s="204"/>
      <c r="V215" s="204"/>
      <c r="W215" s="11">
        <v>6.563018735849</v>
      </c>
      <c r="X215" s="204"/>
      <c r="Y215" s="204"/>
      <c r="Z215" s="53">
        <v>12.674999999999997</v>
      </c>
      <c r="AA215" s="204"/>
      <c r="AB215" s="204"/>
      <c r="AC215" s="204"/>
      <c r="AD215" s="204"/>
      <c r="AE215" s="204"/>
      <c r="AF215" s="9">
        <v>3.1648607394337547</v>
      </c>
      <c r="AG215" s="9">
        <v>371</v>
      </c>
      <c r="AH215" s="9">
        <v>0.57387516236043135</v>
      </c>
      <c r="AI215" s="9">
        <v>51</v>
      </c>
      <c r="AJ215" s="9">
        <v>2.113690476190476</v>
      </c>
      <c r="AK215" s="9" t="s">
        <v>248</v>
      </c>
      <c r="AL215" s="9">
        <v>52</v>
      </c>
      <c r="AM215" s="9">
        <v>3.1664285741664551</v>
      </c>
      <c r="AN215" s="9">
        <v>3.2135922330097086</v>
      </c>
      <c r="AO215" s="73">
        <v>106</v>
      </c>
      <c r="AP215" s="80">
        <v>0</v>
      </c>
      <c r="AQ215" s="80">
        <v>0</v>
      </c>
      <c r="AR215" s="224">
        <v>0</v>
      </c>
      <c r="AS215" s="224" t="s">
        <v>248</v>
      </c>
      <c r="AT215" s="11">
        <v>3803.123</v>
      </c>
      <c r="AU215" s="11">
        <v>0</v>
      </c>
      <c r="AV215" s="203">
        <v>0</v>
      </c>
      <c r="AW215" s="203">
        <v>0</v>
      </c>
      <c r="AX215" s="203" t="s">
        <v>248</v>
      </c>
      <c r="AY215" s="235" t="s">
        <v>248</v>
      </c>
      <c r="AZ215" s="138">
        <v>28227</v>
      </c>
      <c r="BA215" s="188" t="s">
        <v>248</v>
      </c>
      <c r="BB215" s="203" t="s">
        <v>248</v>
      </c>
      <c r="BC215" s="203" t="s">
        <v>248</v>
      </c>
      <c r="BD215" s="217" t="s">
        <v>61</v>
      </c>
      <c r="BE215" s="201" t="s">
        <v>62</v>
      </c>
      <c r="BF215" s="201" t="s">
        <v>63</v>
      </c>
      <c r="BG215" s="201" t="s">
        <v>196</v>
      </c>
      <c r="BH215" s="218" t="s">
        <v>514</v>
      </c>
      <c r="BI215" s="218" t="s">
        <v>66</v>
      </c>
      <c r="BJ215" s="370">
        <v>214</v>
      </c>
      <c r="BK215" s="370">
        <v>7</v>
      </c>
      <c r="BL215" s="219" t="s">
        <v>65</v>
      </c>
      <c r="BM215" s="52"/>
      <c r="BN215" s="218" t="s">
        <v>357</v>
      </c>
      <c r="BO215" s="217" t="s">
        <v>705</v>
      </c>
      <c r="BP215" s="201" t="s">
        <v>690</v>
      </c>
      <c r="BQ215" s="52" t="s">
        <v>718</v>
      </c>
    </row>
    <row r="216" spans="1:69" ht="15.75">
      <c r="A216" s="207" t="s">
        <v>37</v>
      </c>
      <c r="B216" s="208" t="s">
        <v>711</v>
      </c>
      <c r="C216" s="202" t="s">
        <v>35</v>
      </c>
      <c r="D216" s="210" t="s">
        <v>182</v>
      </c>
      <c r="E216" s="24" t="s">
        <v>677</v>
      </c>
      <c r="F216" s="86">
        <v>53</v>
      </c>
      <c r="G216" s="80">
        <v>2</v>
      </c>
      <c r="H216" s="204"/>
      <c r="I216" s="204"/>
      <c r="J216" s="204"/>
      <c r="K216" s="204"/>
      <c r="L216" s="80">
        <v>0</v>
      </c>
      <c r="M216" s="203"/>
      <c r="N216" s="52">
        <v>0</v>
      </c>
      <c r="O216" s="204"/>
      <c r="P216" s="204"/>
      <c r="Q216" s="11">
        <v>5.6289215490000002</v>
      </c>
      <c r="R216" s="204"/>
      <c r="S216" s="204"/>
      <c r="T216" s="53">
        <v>8.3624999999999989</v>
      </c>
      <c r="U216" s="204"/>
      <c r="V216" s="204"/>
      <c r="W216" s="11">
        <v>5.7042352745098004</v>
      </c>
      <c r="X216" s="204"/>
      <c r="Y216" s="204"/>
      <c r="Z216" s="53">
        <v>8.7249999999999979</v>
      </c>
      <c r="AA216" s="204"/>
      <c r="AB216" s="204"/>
      <c r="AC216" s="204"/>
      <c r="AD216" s="204"/>
      <c r="AE216" s="204"/>
      <c r="AF216" s="9">
        <v>3.5046218570207008</v>
      </c>
      <c r="AG216" s="9">
        <v>357</v>
      </c>
      <c r="AH216" s="9">
        <v>0.45495052808457942</v>
      </c>
      <c r="AI216" s="9">
        <v>14</v>
      </c>
      <c r="AJ216" s="9">
        <v>2.5620967741935483</v>
      </c>
      <c r="AK216" s="9" t="s">
        <v>248</v>
      </c>
      <c r="AL216" s="9">
        <v>48</v>
      </c>
      <c r="AM216" s="9">
        <v>3.5177381017378395</v>
      </c>
      <c r="AN216" s="9">
        <v>3.606958762886598</v>
      </c>
      <c r="AO216" s="73">
        <v>99</v>
      </c>
      <c r="AP216" s="80">
        <v>0</v>
      </c>
      <c r="AQ216" s="80">
        <v>3</v>
      </c>
      <c r="AR216" s="224">
        <v>0</v>
      </c>
      <c r="AS216" s="224" t="s">
        <v>248</v>
      </c>
      <c r="AT216" s="11">
        <v>3510.145</v>
      </c>
      <c r="AU216" s="11">
        <v>134.291</v>
      </c>
      <c r="AV216" s="203">
        <v>0</v>
      </c>
      <c r="AW216" s="203">
        <v>0</v>
      </c>
      <c r="AX216" s="203" t="s">
        <v>248</v>
      </c>
      <c r="AY216" s="235" t="s">
        <v>248</v>
      </c>
      <c r="AZ216" s="138">
        <v>28227</v>
      </c>
      <c r="BA216" s="188" t="s">
        <v>248</v>
      </c>
      <c r="BB216" s="203" t="s">
        <v>248</v>
      </c>
      <c r="BC216" s="203" t="s">
        <v>248</v>
      </c>
      <c r="BD216" s="217" t="s">
        <v>61</v>
      </c>
      <c r="BE216" s="201" t="s">
        <v>62</v>
      </c>
      <c r="BF216" s="201" t="s">
        <v>63</v>
      </c>
      <c r="BG216" s="201" t="s">
        <v>196</v>
      </c>
      <c r="BH216" s="218" t="s">
        <v>514</v>
      </c>
      <c r="BI216" s="218" t="s">
        <v>67</v>
      </c>
      <c r="BJ216" s="370">
        <v>214</v>
      </c>
      <c r="BK216" s="370">
        <v>3</v>
      </c>
      <c r="BL216" s="219" t="s">
        <v>65</v>
      </c>
      <c r="BM216" s="52"/>
      <c r="BN216" s="218" t="s">
        <v>357</v>
      </c>
      <c r="BO216" s="217" t="s">
        <v>705</v>
      </c>
      <c r="BP216" s="201" t="s">
        <v>690</v>
      </c>
      <c r="BQ216" s="52" t="s">
        <v>718</v>
      </c>
    </row>
    <row r="217" spans="1:69" ht="15.75">
      <c r="A217" s="207" t="s">
        <v>37</v>
      </c>
      <c r="B217" s="208" t="s">
        <v>711</v>
      </c>
      <c r="C217" s="202" t="s">
        <v>35</v>
      </c>
      <c r="D217" s="210" t="s">
        <v>182</v>
      </c>
      <c r="E217" s="24" t="s">
        <v>677</v>
      </c>
      <c r="F217" s="86">
        <v>53</v>
      </c>
      <c r="G217" s="80">
        <v>1</v>
      </c>
      <c r="H217" s="204"/>
      <c r="I217" s="204"/>
      <c r="J217" s="204"/>
      <c r="K217" s="204"/>
      <c r="L217" s="80">
        <v>0</v>
      </c>
      <c r="M217" s="203"/>
      <c r="N217" s="52">
        <v>0</v>
      </c>
      <c r="O217" s="204"/>
      <c r="P217" s="204"/>
      <c r="Q217" s="11">
        <v>6.2730575576999996</v>
      </c>
      <c r="R217" s="204"/>
      <c r="S217" s="204"/>
      <c r="T217" s="53">
        <v>13.1</v>
      </c>
      <c r="U217" s="204"/>
      <c r="V217" s="204"/>
      <c r="W217" s="11">
        <v>6.2426920961538004</v>
      </c>
      <c r="X217" s="204"/>
      <c r="Y217" s="204"/>
      <c r="Z217" s="53">
        <v>13.1</v>
      </c>
      <c r="AA217" s="204"/>
      <c r="AB217" s="204"/>
      <c r="AC217" s="204"/>
      <c r="AD217" s="204"/>
      <c r="AE217" s="204"/>
      <c r="AF217" s="9">
        <v>2.6992026599142638</v>
      </c>
      <c r="AG217" s="9">
        <v>301</v>
      </c>
      <c r="AH217" s="9">
        <v>0.49456488020358291</v>
      </c>
      <c r="AI217" s="9">
        <v>96</v>
      </c>
      <c r="AJ217" s="9">
        <v>1.6853658536585365</v>
      </c>
      <c r="AK217" s="9" t="s">
        <v>248</v>
      </c>
      <c r="AL217" s="9">
        <v>0</v>
      </c>
      <c r="AM217" s="9"/>
      <c r="AN217" s="9"/>
      <c r="AO217" s="73">
        <v>104</v>
      </c>
      <c r="AP217" s="80">
        <v>0</v>
      </c>
      <c r="AQ217" s="80">
        <v>0</v>
      </c>
      <c r="AR217" s="224">
        <v>0</v>
      </c>
      <c r="AS217" s="224" t="s">
        <v>248</v>
      </c>
      <c r="AT217" s="11">
        <v>3723.7249999999999</v>
      </c>
      <c r="AU217" s="11">
        <v>0</v>
      </c>
      <c r="AV217" s="203">
        <v>0</v>
      </c>
      <c r="AW217" s="203">
        <v>0</v>
      </c>
      <c r="AX217" s="203" t="s">
        <v>248</v>
      </c>
      <c r="AY217" s="235" t="s">
        <v>248</v>
      </c>
      <c r="AZ217" s="138">
        <v>28227</v>
      </c>
      <c r="BA217" s="188" t="s">
        <v>248</v>
      </c>
      <c r="BB217" s="203" t="s">
        <v>248</v>
      </c>
      <c r="BC217" s="203" t="s">
        <v>248</v>
      </c>
      <c r="BD217" s="217" t="s">
        <v>61</v>
      </c>
      <c r="BE217" s="201" t="s">
        <v>62</v>
      </c>
      <c r="BF217" s="201" t="s">
        <v>63</v>
      </c>
      <c r="BG217" s="201" t="s">
        <v>196</v>
      </c>
      <c r="BH217" s="218" t="s">
        <v>514</v>
      </c>
      <c r="BI217" s="218" t="s">
        <v>68</v>
      </c>
      <c r="BJ217" s="370">
        <v>214</v>
      </c>
      <c r="BK217" s="370">
        <v>4</v>
      </c>
      <c r="BL217" s="219" t="s">
        <v>65</v>
      </c>
      <c r="BM217" s="52"/>
      <c r="BN217" s="218" t="s">
        <v>357</v>
      </c>
      <c r="BO217" s="217" t="s">
        <v>705</v>
      </c>
      <c r="BP217" s="201" t="s">
        <v>690</v>
      </c>
      <c r="BQ217" s="52" t="s">
        <v>718</v>
      </c>
    </row>
    <row r="218" spans="1:69" ht="15.75">
      <c r="A218" s="207" t="s">
        <v>37</v>
      </c>
      <c r="B218" s="208" t="s">
        <v>711</v>
      </c>
      <c r="C218" s="202" t="s">
        <v>35</v>
      </c>
      <c r="D218" s="210" t="s">
        <v>182</v>
      </c>
      <c r="E218" s="24" t="s">
        <v>567</v>
      </c>
      <c r="F218" s="86">
        <v>203</v>
      </c>
      <c r="G218" s="80">
        <v>0</v>
      </c>
      <c r="H218" s="204"/>
      <c r="I218" s="204"/>
      <c r="J218" s="204"/>
      <c r="K218" s="204"/>
      <c r="L218" s="80">
        <v>1</v>
      </c>
      <c r="M218" s="203"/>
      <c r="N218" s="52">
        <v>0</v>
      </c>
      <c r="O218" s="204"/>
      <c r="P218" s="204"/>
      <c r="Q218" s="11">
        <v>5.2073167178000004</v>
      </c>
      <c r="R218" s="204"/>
      <c r="S218" s="204"/>
      <c r="T218" s="53">
        <v>7.3499999999999988</v>
      </c>
      <c r="U218" s="204"/>
      <c r="V218" s="204"/>
      <c r="W218" s="11">
        <v>4.8818562326731998</v>
      </c>
      <c r="X218" s="204"/>
      <c r="Y218" s="204"/>
      <c r="Z218" s="53">
        <v>6.9928571428571411</v>
      </c>
      <c r="AA218" s="204"/>
      <c r="AB218" s="204"/>
      <c r="AC218" s="204"/>
      <c r="AD218" s="204"/>
      <c r="AE218" s="204"/>
      <c r="AF218" s="9">
        <v>3.697847737168884</v>
      </c>
      <c r="AG218" s="9">
        <v>1413</v>
      </c>
      <c r="AH218" s="9">
        <v>0.40840326049942088</v>
      </c>
      <c r="AI218" s="9">
        <v>25</v>
      </c>
      <c r="AJ218" s="9">
        <v>2.7926282051282052</v>
      </c>
      <c r="AK218" s="9" t="s">
        <v>248</v>
      </c>
      <c r="AL218" s="9">
        <v>201</v>
      </c>
      <c r="AM218" s="9">
        <v>3.699876830408964</v>
      </c>
      <c r="AN218" s="9">
        <v>3.7168674698795181</v>
      </c>
      <c r="AO218" s="73">
        <v>406</v>
      </c>
      <c r="AP218" s="80">
        <v>0</v>
      </c>
      <c r="AQ218" s="80">
        <v>0</v>
      </c>
      <c r="AR218" s="224">
        <v>0</v>
      </c>
      <c r="AS218" s="224" t="s">
        <v>248</v>
      </c>
      <c r="AT218" s="11">
        <v>15512.955</v>
      </c>
      <c r="AU218" s="11">
        <v>0</v>
      </c>
      <c r="AV218" s="203">
        <v>0</v>
      </c>
      <c r="AW218" s="203">
        <v>0</v>
      </c>
      <c r="AX218" s="203" t="s">
        <v>248</v>
      </c>
      <c r="AY218" s="235" t="s">
        <v>248</v>
      </c>
      <c r="AZ218" s="138">
        <v>129719</v>
      </c>
      <c r="BA218" s="188" t="s">
        <v>248</v>
      </c>
      <c r="BB218" s="203" t="s">
        <v>248</v>
      </c>
      <c r="BC218" s="203" t="s">
        <v>248</v>
      </c>
      <c r="BD218" s="217" t="s">
        <v>61</v>
      </c>
      <c r="BE218" s="201" t="s">
        <v>62</v>
      </c>
      <c r="BF218" s="201" t="s">
        <v>63</v>
      </c>
      <c r="BG218" s="201" t="s">
        <v>196</v>
      </c>
      <c r="BH218" s="456" t="s">
        <v>512</v>
      </c>
      <c r="BI218" s="218" t="s">
        <v>64</v>
      </c>
      <c r="BJ218" s="370">
        <v>214</v>
      </c>
      <c r="BK218" s="370">
        <v>1</v>
      </c>
      <c r="BL218" s="219" t="s">
        <v>65</v>
      </c>
      <c r="BM218" s="52"/>
      <c r="BN218" s="218" t="s">
        <v>357</v>
      </c>
      <c r="BO218" s="217" t="s">
        <v>55</v>
      </c>
      <c r="BP218" s="201" t="s">
        <v>684</v>
      </c>
      <c r="BQ218" s="52" t="s">
        <v>716</v>
      </c>
    </row>
    <row r="219" spans="1:69" ht="15.75">
      <c r="A219" s="207" t="s">
        <v>37</v>
      </c>
      <c r="B219" s="208" t="s">
        <v>711</v>
      </c>
      <c r="C219" s="202" t="s">
        <v>35</v>
      </c>
      <c r="D219" s="210" t="s">
        <v>182</v>
      </c>
      <c r="E219" s="24" t="s">
        <v>567</v>
      </c>
      <c r="F219" s="86">
        <v>207</v>
      </c>
      <c r="G219" s="80">
        <v>0</v>
      </c>
      <c r="H219" s="204"/>
      <c r="I219" s="204"/>
      <c r="J219" s="204"/>
      <c r="K219" s="204"/>
      <c r="L219" s="80">
        <v>1</v>
      </c>
      <c r="M219" s="203"/>
      <c r="N219" s="52">
        <v>1</v>
      </c>
      <c r="O219" s="204"/>
      <c r="P219" s="204"/>
      <c r="Q219" s="11">
        <v>6.1971940339999998</v>
      </c>
      <c r="R219" s="204"/>
      <c r="S219" s="204"/>
      <c r="T219" s="53">
        <v>10.783333333333331</v>
      </c>
      <c r="U219" s="204"/>
      <c r="V219" s="204"/>
      <c r="W219" s="11">
        <v>6.2454221456310002</v>
      </c>
      <c r="X219" s="204"/>
      <c r="Y219" s="204"/>
      <c r="Z219" s="53">
        <v>10.837499999999999</v>
      </c>
      <c r="AA219" s="204"/>
      <c r="AB219" s="204"/>
      <c r="AC219" s="204"/>
      <c r="AD219" s="204"/>
      <c r="AE219" s="204"/>
      <c r="AF219" s="9">
        <v>3.1357602809945893</v>
      </c>
      <c r="AG219" s="9">
        <v>1441</v>
      </c>
      <c r="AH219" s="9">
        <v>0.5841925119091963</v>
      </c>
      <c r="AI219" s="9">
        <v>234</v>
      </c>
      <c r="AJ219" s="9">
        <v>2.0826030927835051</v>
      </c>
      <c r="AK219" s="9" t="s">
        <v>248</v>
      </c>
      <c r="AL219" s="9">
        <v>202</v>
      </c>
      <c r="AM219" s="9">
        <v>3.1440938190102319</v>
      </c>
      <c r="AN219" s="9">
        <v>3.2051122194513715</v>
      </c>
      <c r="AO219" s="73">
        <v>410</v>
      </c>
      <c r="AP219" s="80">
        <v>3</v>
      </c>
      <c r="AQ219" s="80">
        <v>1</v>
      </c>
      <c r="AR219" s="224">
        <v>0</v>
      </c>
      <c r="AS219" s="224" t="s">
        <v>248</v>
      </c>
      <c r="AT219" s="11">
        <v>15752.065000000001</v>
      </c>
      <c r="AU219" s="11">
        <v>248.47900000000001</v>
      </c>
      <c r="AV219" s="203">
        <v>0</v>
      </c>
      <c r="AW219" s="203">
        <v>0</v>
      </c>
      <c r="AX219" s="203" t="s">
        <v>248</v>
      </c>
      <c r="AY219" s="235" t="s">
        <v>248</v>
      </c>
      <c r="AZ219" s="138">
        <v>129719</v>
      </c>
      <c r="BA219" s="188" t="s">
        <v>248</v>
      </c>
      <c r="BB219" s="203" t="s">
        <v>248</v>
      </c>
      <c r="BC219" s="203" t="s">
        <v>248</v>
      </c>
      <c r="BD219" s="217" t="s">
        <v>61</v>
      </c>
      <c r="BE219" s="201" t="s">
        <v>62</v>
      </c>
      <c r="BF219" s="201" t="s">
        <v>63</v>
      </c>
      <c r="BG219" s="201" t="s">
        <v>196</v>
      </c>
      <c r="BH219" s="456" t="s">
        <v>512</v>
      </c>
      <c r="BI219" s="218" t="s">
        <v>66</v>
      </c>
      <c r="BJ219" s="370">
        <v>214</v>
      </c>
      <c r="BK219" s="370">
        <v>7</v>
      </c>
      <c r="BL219" s="219" t="s">
        <v>65</v>
      </c>
      <c r="BM219" s="52"/>
      <c r="BN219" s="218" t="s">
        <v>357</v>
      </c>
      <c r="BO219" s="217" t="s">
        <v>55</v>
      </c>
      <c r="BP219" s="201" t="s">
        <v>684</v>
      </c>
      <c r="BQ219" s="52" t="s">
        <v>716</v>
      </c>
    </row>
    <row r="220" spans="1:69" ht="15.75">
      <c r="A220" s="207" t="s">
        <v>37</v>
      </c>
      <c r="B220" s="208" t="s">
        <v>711</v>
      </c>
      <c r="C220" s="202" t="s">
        <v>35</v>
      </c>
      <c r="D220" s="210" t="s">
        <v>182</v>
      </c>
      <c r="E220" s="24" t="s">
        <v>567</v>
      </c>
      <c r="F220" s="86">
        <v>208</v>
      </c>
      <c r="G220" s="80">
        <v>3</v>
      </c>
      <c r="H220" s="204"/>
      <c r="I220" s="204"/>
      <c r="J220" s="204"/>
      <c r="K220" s="204"/>
      <c r="L220" s="80">
        <v>1</v>
      </c>
      <c r="M220" s="203"/>
      <c r="N220" s="52">
        <v>0</v>
      </c>
      <c r="O220" s="204"/>
      <c r="P220" s="204"/>
      <c r="Q220" s="11">
        <v>5.3065831667000003</v>
      </c>
      <c r="R220" s="204"/>
      <c r="S220" s="204"/>
      <c r="T220" s="53">
        <v>9.4749999999999979</v>
      </c>
      <c r="U220" s="204"/>
      <c r="V220" s="204"/>
      <c r="W220" s="11">
        <v>4.7617203872548997</v>
      </c>
      <c r="X220" s="204"/>
      <c r="Y220" s="204"/>
      <c r="Z220" s="53">
        <v>9.4749999999999979</v>
      </c>
      <c r="AA220" s="204"/>
      <c r="AB220" s="204"/>
      <c r="AC220" s="204"/>
      <c r="AD220" s="204"/>
      <c r="AE220" s="204"/>
      <c r="AF220" s="9">
        <v>3.6019018429519143</v>
      </c>
      <c r="AG220" s="9">
        <v>1427</v>
      </c>
      <c r="AH220" s="9">
        <v>0.46089450339142907</v>
      </c>
      <c r="AI220" s="9">
        <v>50</v>
      </c>
      <c r="AJ220" s="9">
        <v>2.5988425925925926</v>
      </c>
      <c r="AK220" s="9" t="s">
        <v>248</v>
      </c>
      <c r="AL220" s="9">
        <v>198</v>
      </c>
      <c r="AM220" s="9">
        <v>3.623001457378805</v>
      </c>
      <c r="AN220" s="9">
        <v>3.6732700892857144</v>
      </c>
      <c r="AO220" s="73">
        <v>402</v>
      </c>
      <c r="AP220" s="80">
        <v>0</v>
      </c>
      <c r="AQ220" s="80">
        <v>8</v>
      </c>
      <c r="AR220" s="224">
        <v>0</v>
      </c>
      <c r="AS220" s="224" t="s">
        <v>248</v>
      </c>
      <c r="AT220" s="11">
        <v>15622.039000000001</v>
      </c>
      <c r="AU220" s="11">
        <v>123.72799999999999</v>
      </c>
      <c r="AV220" s="203">
        <v>0</v>
      </c>
      <c r="AW220" s="203">
        <v>0</v>
      </c>
      <c r="AX220" s="203" t="s">
        <v>248</v>
      </c>
      <c r="AY220" s="235" t="s">
        <v>248</v>
      </c>
      <c r="AZ220" s="138">
        <v>129719</v>
      </c>
      <c r="BA220" s="188" t="s">
        <v>248</v>
      </c>
      <c r="BB220" s="203" t="s">
        <v>248</v>
      </c>
      <c r="BC220" s="203" t="s">
        <v>248</v>
      </c>
      <c r="BD220" s="217" t="s">
        <v>61</v>
      </c>
      <c r="BE220" s="201" t="s">
        <v>62</v>
      </c>
      <c r="BF220" s="201" t="s">
        <v>63</v>
      </c>
      <c r="BG220" s="201" t="s">
        <v>196</v>
      </c>
      <c r="BH220" s="456" t="s">
        <v>512</v>
      </c>
      <c r="BI220" s="218" t="s">
        <v>67</v>
      </c>
      <c r="BJ220" s="370">
        <v>214</v>
      </c>
      <c r="BK220" s="370">
        <v>3</v>
      </c>
      <c r="BL220" s="219" t="s">
        <v>65</v>
      </c>
      <c r="BM220" s="52"/>
      <c r="BN220" s="218" t="s">
        <v>357</v>
      </c>
      <c r="BO220" s="217" t="s">
        <v>55</v>
      </c>
      <c r="BP220" s="201" t="s">
        <v>684</v>
      </c>
      <c r="BQ220" s="52" t="s">
        <v>716</v>
      </c>
    </row>
    <row r="221" spans="1:69" ht="15.75">
      <c r="A221" s="207" t="s">
        <v>37</v>
      </c>
      <c r="B221" s="208" t="s">
        <v>711</v>
      </c>
      <c r="C221" s="202" t="s">
        <v>35</v>
      </c>
      <c r="D221" s="210" t="s">
        <v>182</v>
      </c>
      <c r="E221" s="24" t="s">
        <v>567</v>
      </c>
      <c r="F221" s="86">
        <v>209</v>
      </c>
      <c r="G221" s="80">
        <v>4</v>
      </c>
      <c r="H221" s="204"/>
      <c r="I221" s="204"/>
      <c r="J221" s="204"/>
      <c r="K221" s="204"/>
      <c r="L221" s="80">
        <v>0</v>
      </c>
      <c r="M221" s="203"/>
      <c r="N221" s="52">
        <v>0</v>
      </c>
      <c r="O221" s="204"/>
      <c r="P221" s="204"/>
      <c r="Q221" s="11">
        <v>5.6556046829</v>
      </c>
      <c r="R221" s="204"/>
      <c r="S221" s="204"/>
      <c r="T221" s="53">
        <v>8.09375</v>
      </c>
      <c r="U221" s="204"/>
      <c r="V221" s="204"/>
      <c r="W221" s="11">
        <v>5.6134827707317001</v>
      </c>
      <c r="X221" s="204"/>
      <c r="Y221" s="204"/>
      <c r="Z221" s="53">
        <v>7.958333333333333</v>
      </c>
      <c r="AA221" s="204"/>
      <c r="AB221" s="204"/>
      <c r="AC221" s="204"/>
      <c r="AD221" s="204"/>
      <c r="AE221" s="204"/>
      <c r="AF221" s="9">
        <v>2.8062670519261244</v>
      </c>
      <c r="AG221" s="9">
        <v>1435</v>
      </c>
      <c r="AH221" s="9">
        <v>0.43196400105370836</v>
      </c>
      <c r="AI221" s="9">
        <v>326</v>
      </c>
      <c r="AJ221" s="9">
        <v>2.009169884169884</v>
      </c>
      <c r="AK221" s="9" t="s">
        <v>248</v>
      </c>
      <c r="AL221" s="427">
        <v>0</v>
      </c>
      <c r="AM221" s="9"/>
      <c r="AN221" s="9"/>
      <c r="AO221" s="73">
        <v>409</v>
      </c>
      <c r="AP221" s="80">
        <v>1</v>
      </c>
      <c r="AQ221" s="80">
        <v>0</v>
      </c>
      <c r="AR221" s="224">
        <v>0</v>
      </c>
      <c r="AS221" s="224" t="s">
        <v>248</v>
      </c>
      <c r="AT221" s="11">
        <v>15665.755999999999</v>
      </c>
      <c r="AU221" s="11">
        <v>73.885000000000005</v>
      </c>
      <c r="AV221" s="203">
        <v>0</v>
      </c>
      <c r="AW221" s="203">
        <v>0</v>
      </c>
      <c r="AX221" s="203" t="s">
        <v>248</v>
      </c>
      <c r="AY221" s="235" t="s">
        <v>248</v>
      </c>
      <c r="AZ221" s="138">
        <v>129719</v>
      </c>
      <c r="BA221" s="188" t="s">
        <v>248</v>
      </c>
      <c r="BB221" s="203" t="s">
        <v>248</v>
      </c>
      <c r="BC221" s="203" t="s">
        <v>248</v>
      </c>
      <c r="BD221" s="217" t="s">
        <v>61</v>
      </c>
      <c r="BE221" s="201" t="s">
        <v>62</v>
      </c>
      <c r="BF221" s="201" t="s">
        <v>63</v>
      </c>
      <c r="BG221" s="201" t="s">
        <v>196</v>
      </c>
      <c r="BH221" s="456" t="s">
        <v>512</v>
      </c>
      <c r="BI221" s="218" t="s">
        <v>68</v>
      </c>
      <c r="BJ221" s="370">
        <v>214</v>
      </c>
      <c r="BK221" s="370">
        <v>4</v>
      </c>
      <c r="BL221" s="219" t="s">
        <v>65</v>
      </c>
      <c r="BM221" s="52"/>
      <c r="BN221" s="218" t="s">
        <v>357</v>
      </c>
      <c r="BO221" s="217" t="s">
        <v>55</v>
      </c>
      <c r="BP221" s="201" t="s">
        <v>684</v>
      </c>
      <c r="BQ221" s="52" t="s">
        <v>716</v>
      </c>
    </row>
    <row r="222" spans="1:69" ht="15.75">
      <c r="A222" s="207" t="s">
        <v>37</v>
      </c>
      <c r="B222" s="208" t="s">
        <v>711</v>
      </c>
      <c r="C222" s="202" t="s">
        <v>35</v>
      </c>
      <c r="D222" s="210" t="s">
        <v>182</v>
      </c>
      <c r="E222" s="24" t="s">
        <v>322</v>
      </c>
      <c r="F222" s="86">
        <v>134</v>
      </c>
      <c r="G222" s="80">
        <v>4</v>
      </c>
      <c r="H222" s="204"/>
      <c r="I222" s="204"/>
      <c r="J222" s="204"/>
      <c r="K222" s="204"/>
      <c r="L222" s="80">
        <v>0</v>
      </c>
      <c r="M222" s="203"/>
      <c r="N222" s="52">
        <v>0</v>
      </c>
      <c r="O222" s="204"/>
      <c r="P222" s="204"/>
      <c r="Q222" s="11">
        <v>5.1105767153999997</v>
      </c>
      <c r="R222" s="204"/>
      <c r="S222" s="204"/>
      <c r="T222" s="53">
        <v>7.1875</v>
      </c>
      <c r="U222" s="204"/>
      <c r="V222" s="204"/>
      <c r="W222" s="11">
        <v>4.9695921846153004</v>
      </c>
      <c r="X222" s="204"/>
      <c r="Y222" s="204"/>
      <c r="Z222" s="53">
        <v>7.15</v>
      </c>
      <c r="AA222" s="204"/>
      <c r="AB222" s="204"/>
      <c r="AC222" s="204"/>
      <c r="AD222" s="204"/>
      <c r="AE222" s="204"/>
      <c r="AF222" s="9">
        <v>3.6741538624187093</v>
      </c>
      <c r="AG222" s="9">
        <v>910</v>
      </c>
      <c r="AH222" s="9">
        <v>0.3897064198890966</v>
      </c>
      <c r="AI222" s="9">
        <v>13</v>
      </c>
      <c r="AJ222" s="9">
        <v>2.8125</v>
      </c>
      <c r="AK222" s="9" t="s">
        <v>248</v>
      </c>
      <c r="AL222" s="9">
        <v>130</v>
      </c>
      <c r="AM222" s="9">
        <v>3.6741538624187093</v>
      </c>
      <c r="AN222" s="9">
        <v>3.6943048576214403</v>
      </c>
      <c r="AO222" s="73">
        <v>260</v>
      </c>
      <c r="AP222" s="80">
        <v>0</v>
      </c>
      <c r="AQ222" s="80">
        <v>0</v>
      </c>
      <c r="AR222" s="224">
        <v>0</v>
      </c>
      <c r="AS222" s="224" t="s">
        <v>248</v>
      </c>
      <c r="AT222" s="11">
        <v>10024.691999999999</v>
      </c>
      <c r="AU222" s="11">
        <v>0</v>
      </c>
      <c r="AV222" s="203">
        <v>0</v>
      </c>
      <c r="AW222" s="203">
        <v>0</v>
      </c>
      <c r="AX222" s="203" t="s">
        <v>248</v>
      </c>
      <c r="AY222" s="235" t="s">
        <v>248</v>
      </c>
      <c r="AZ222" s="138">
        <v>28691</v>
      </c>
      <c r="BA222" s="188" t="s">
        <v>248</v>
      </c>
      <c r="BB222" s="203" t="s">
        <v>248</v>
      </c>
      <c r="BC222" s="203" t="s">
        <v>248</v>
      </c>
      <c r="BD222" s="217" t="s">
        <v>61</v>
      </c>
      <c r="BE222" s="201" t="s">
        <v>62</v>
      </c>
      <c r="BF222" s="201" t="s">
        <v>63</v>
      </c>
      <c r="BG222" s="201" t="s">
        <v>196</v>
      </c>
      <c r="BH222" s="218" t="s">
        <v>512</v>
      </c>
      <c r="BI222" s="218" t="s">
        <v>64</v>
      </c>
      <c r="BJ222" s="370">
        <v>214</v>
      </c>
      <c r="BK222" s="370">
        <v>1</v>
      </c>
      <c r="BL222" s="219" t="s">
        <v>65</v>
      </c>
      <c r="BM222" s="52"/>
      <c r="BN222" s="218" t="s">
        <v>357</v>
      </c>
      <c r="BO222" s="217" t="s">
        <v>352</v>
      </c>
      <c r="BP222" s="201" t="s">
        <v>703</v>
      </c>
      <c r="BQ222" s="52" t="s">
        <v>718</v>
      </c>
    </row>
    <row r="223" spans="1:69" ht="15.75">
      <c r="A223" s="207" t="s">
        <v>37</v>
      </c>
      <c r="B223" s="208" t="s">
        <v>711</v>
      </c>
      <c r="C223" s="202" t="s">
        <v>35</v>
      </c>
      <c r="D223" s="210" t="s">
        <v>182</v>
      </c>
      <c r="E223" s="24" t="s">
        <v>322</v>
      </c>
      <c r="F223" s="86">
        <v>148</v>
      </c>
      <c r="G223" s="80">
        <v>4</v>
      </c>
      <c r="H223" s="204"/>
      <c r="I223" s="204"/>
      <c r="J223" s="204"/>
      <c r="K223" s="204"/>
      <c r="L223" s="80">
        <v>0</v>
      </c>
      <c r="M223" s="203"/>
      <c r="N223" s="52">
        <v>0</v>
      </c>
      <c r="O223" s="204"/>
      <c r="P223" s="204"/>
      <c r="Q223" s="11">
        <v>5.6991595278</v>
      </c>
      <c r="R223" s="204"/>
      <c r="S223" s="204"/>
      <c r="T223" s="53">
        <v>11.279999999999998</v>
      </c>
      <c r="U223" s="204"/>
      <c r="V223" s="204"/>
      <c r="W223" s="11">
        <v>5.5235552638887997</v>
      </c>
      <c r="X223" s="204"/>
      <c r="Y223" s="204"/>
      <c r="Z223" s="53">
        <v>11.224999999999998</v>
      </c>
      <c r="AA223" s="204"/>
      <c r="AB223" s="204"/>
      <c r="AC223" s="204"/>
      <c r="AD223" s="204"/>
      <c r="AE223" s="204"/>
      <c r="AF223" s="9">
        <v>3.3990674678768431</v>
      </c>
      <c r="AG223" s="9">
        <v>1008</v>
      </c>
      <c r="AH223" s="9">
        <v>0.54067225051761658</v>
      </c>
      <c r="AI223" s="9">
        <v>71</v>
      </c>
      <c r="AJ223" s="9">
        <v>2.3338709677419356</v>
      </c>
      <c r="AK223" s="9" t="s">
        <v>248</v>
      </c>
      <c r="AL223" s="9">
        <v>144</v>
      </c>
      <c r="AM223" s="9">
        <v>3.3990674678768431</v>
      </c>
      <c r="AN223" s="9">
        <v>3.5149769585253456</v>
      </c>
      <c r="AO223" s="73">
        <v>288</v>
      </c>
      <c r="AP223" s="80">
        <v>0</v>
      </c>
      <c r="AQ223" s="80">
        <v>0</v>
      </c>
      <c r="AR223" s="224">
        <v>0</v>
      </c>
      <c r="AS223" s="224" t="s">
        <v>248</v>
      </c>
      <c r="AT223" s="11">
        <v>11068.428</v>
      </c>
      <c r="AU223" s="11">
        <v>0</v>
      </c>
      <c r="AV223" s="203">
        <v>0</v>
      </c>
      <c r="AW223" s="203">
        <v>0</v>
      </c>
      <c r="AX223" s="203" t="s">
        <v>248</v>
      </c>
      <c r="AY223" s="235" t="s">
        <v>248</v>
      </c>
      <c r="AZ223" s="138">
        <v>28691</v>
      </c>
      <c r="BA223" s="188" t="s">
        <v>248</v>
      </c>
      <c r="BB223" s="203" t="s">
        <v>248</v>
      </c>
      <c r="BC223" s="203" t="s">
        <v>248</v>
      </c>
      <c r="BD223" s="217" t="s">
        <v>61</v>
      </c>
      <c r="BE223" s="201" t="s">
        <v>62</v>
      </c>
      <c r="BF223" s="201" t="s">
        <v>63</v>
      </c>
      <c r="BG223" s="201" t="s">
        <v>196</v>
      </c>
      <c r="BH223" s="218" t="s">
        <v>512</v>
      </c>
      <c r="BI223" s="218" t="s">
        <v>66</v>
      </c>
      <c r="BJ223" s="370">
        <v>214</v>
      </c>
      <c r="BK223" s="370">
        <v>7</v>
      </c>
      <c r="BL223" s="219" t="s">
        <v>65</v>
      </c>
      <c r="BM223" s="52"/>
      <c r="BN223" s="218" t="s">
        <v>357</v>
      </c>
      <c r="BO223" s="217" t="s">
        <v>352</v>
      </c>
      <c r="BP223" s="201" t="s">
        <v>703</v>
      </c>
      <c r="BQ223" s="52" t="s">
        <v>718</v>
      </c>
    </row>
    <row r="224" spans="1:69" ht="15.75">
      <c r="A224" s="207" t="s">
        <v>37</v>
      </c>
      <c r="B224" s="208" t="s">
        <v>711</v>
      </c>
      <c r="C224" s="202" t="s">
        <v>35</v>
      </c>
      <c r="D224" s="210" t="s">
        <v>182</v>
      </c>
      <c r="E224" s="24" t="s">
        <v>322</v>
      </c>
      <c r="F224" s="86">
        <v>145</v>
      </c>
      <c r="G224" s="80">
        <v>9</v>
      </c>
      <c r="H224" s="204"/>
      <c r="I224" s="204"/>
      <c r="J224" s="204"/>
      <c r="K224" s="204"/>
      <c r="L224" s="80">
        <v>1</v>
      </c>
      <c r="M224" s="203"/>
      <c r="N224" s="52">
        <v>0</v>
      </c>
      <c r="O224" s="204"/>
      <c r="P224" s="204"/>
      <c r="Q224" s="11">
        <v>5.6980071110999999</v>
      </c>
      <c r="R224" s="204"/>
      <c r="S224" s="204"/>
      <c r="T224" s="53">
        <v>9.125</v>
      </c>
      <c r="U224" s="204"/>
      <c r="V224" s="204"/>
      <c r="W224" s="11">
        <v>5.8271181333333004</v>
      </c>
      <c r="X224" s="204"/>
      <c r="Y224" s="204"/>
      <c r="Z224" s="53">
        <v>9.3125</v>
      </c>
      <c r="AA224" s="204"/>
      <c r="AB224" s="204"/>
      <c r="AC224" s="204"/>
      <c r="AD224" s="204"/>
      <c r="AE224" s="204"/>
      <c r="AF224" s="9">
        <v>3.5711352329645587</v>
      </c>
      <c r="AG224" s="9">
        <v>945</v>
      </c>
      <c r="AH224" s="9">
        <v>0.49463820932106323</v>
      </c>
      <c r="AI224" s="9">
        <v>40</v>
      </c>
      <c r="AJ224" s="9">
        <v>2.5402777777777779</v>
      </c>
      <c r="AK224" s="9" t="s">
        <v>248</v>
      </c>
      <c r="AL224" s="9">
        <v>124</v>
      </c>
      <c r="AM224" s="9">
        <v>3.6260368833618779</v>
      </c>
      <c r="AN224" s="9">
        <v>3.6704545454545454</v>
      </c>
      <c r="AO224" s="73">
        <v>257</v>
      </c>
      <c r="AP224" s="80">
        <v>0</v>
      </c>
      <c r="AQ224" s="80">
        <v>15</v>
      </c>
      <c r="AR224" s="224">
        <v>0</v>
      </c>
      <c r="AS224" s="224" t="s">
        <v>248</v>
      </c>
      <c r="AT224" s="11">
        <v>9962.0630000000001</v>
      </c>
      <c r="AU224" s="11">
        <v>482.34500000000003</v>
      </c>
      <c r="AV224" s="203">
        <v>0</v>
      </c>
      <c r="AW224" s="203">
        <v>0</v>
      </c>
      <c r="AX224" s="203" t="s">
        <v>248</v>
      </c>
      <c r="AY224" s="235" t="s">
        <v>248</v>
      </c>
      <c r="AZ224" s="138">
        <v>28691</v>
      </c>
      <c r="BA224" s="188" t="s">
        <v>248</v>
      </c>
      <c r="BB224" s="203" t="s">
        <v>248</v>
      </c>
      <c r="BC224" s="203" t="s">
        <v>248</v>
      </c>
      <c r="BD224" s="217" t="s">
        <v>61</v>
      </c>
      <c r="BE224" s="201" t="s">
        <v>62</v>
      </c>
      <c r="BF224" s="201" t="s">
        <v>63</v>
      </c>
      <c r="BG224" s="201" t="s">
        <v>196</v>
      </c>
      <c r="BH224" s="218" t="s">
        <v>512</v>
      </c>
      <c r="BI224" s="218" t="s">
        <v>67</v>
      </c>
      <c r="BJ224" s="370">
        <v>214</v>
      </c>
      <c r="BK224" s="370">
        <v>3</v>
      </c>
      <c r="BL224" s="219" t="s">
        <v>65</v>
      </c>
      <c r="BM224" s="52"/>
      <c r="BN224" s="218" t="s">
        <v>357</v>
      </c>
      <c r="BO224" s="217" t="s">
        <v>352</v>
      </c>
      <c r="BP224" s="201" t="s">
        <v>703</v>
      </c>
      <c r="BQ224" s="52" t="s">
        <v>718</v>
      </c>
    </row>
    <row r="225" spans="1:69" ht="15.75">
      <c r="A225" s="207" t="s">
        <v>37</v>
      </c>
      <c r="B225" s="208" t="s">
        <v>711</v>
      </c>
      <c r="C225" s="202" t="s">
        <v>35</v>
      </c>
      <c r="D225" s="210" t="s">
        <v>182</v>
      </c>
      <c r="E225" s="24" t="s">
        <v>322</v>
      </c>
      <c r="F225" s="86">
        <v>138</v>
      </c>
      <c r="G225" s="80">
        <v>6</v>
      </c>
      <c r="H225" s="204"/>
      <c r="I225" s="204"/>
      <c r="J225" s="204"/>
      <c r="K225" s="204"/>
      <c r="L225" s="80">
        <v>1</v>
      </c>
      <c r="M225" s="203"/>
      <c r="N225" s="52">
        <v>0</v>
      </c>
      <c r="O225" s="204"/>
      <c r="P225" s="204"/>
      <c r="Q225" s="11">
        <v>6.8062974656000002</v>
      </c>
      <c r="R225" s="204"/>
      <c r="S225" s="204"/>
      <c r="T225" s="53">
        <v>13.181249999999999</v>
      </c>
      <c r="U225" s="204"/>
      <c r="V225" s="204"/>
      <c r="W225" s="11">
        <v>6.7370073282442</v>
      </c>
      <c r="X225" s="204"/>
      <c r="Y225" s="204"/>
      <c r="Z225" s="53">
        <v>13.074999999999998</v>
      </c>
      <c r="AA225" s="204"/>
      <c r="AB225" s="204"/>
      <c r="AC225" s="204"/>
      <c r="AD225" s="204"/>
      <c r="AE225" s="204"/>
      <c r="AF225" s="9">
        <v>2.6928440382408749</v>
      </c>
      <c r="AG225" s="9">
        <v>917</v>
      </c>
      <c r="AH225" s="9">
        <v>0.47378137554875466</v>
      </c>
      <c r="AI225" s="9">
        <v>291</v>
      </c>
      <c r="AJ225" s="9">
        <v>1.5724264705882354</v>
      </c>
      <c r="AK225" s="9" t="s">
        <v>248</v>
      </c>
      <c r="AL225" s="9">
        <v>0</v>
      </c>
      <c r="AM225" s="9"/>
      <c r="AN225" s="9"/>
      <c r="AO225" s="73">
        <v>194</v>
      </c>
      <c r="AP225" s="80">
        <v>40</v>
      </c>
      <c r="AQ225" s="80">
        <v>30</v>
      </c>
      <c r="AR225" s="224">
        <v>0</v>
      </c>
      <c r="AS225" s="224" t="s">
        <v>248</v>
      </c>
      <c r="AT225" s="11">
        <v>7830</v>
      </c>
      <c r="AU225" s="11">
        <v>2653.9450000000002</v>
      </c>
      <c r="AV225" s="203">
        <v>0</v>
      </c>
      <c r="AW225" s="203">
        <v>0</v>
      </c>
      <c r="AX225" s="203" t="s">
        <v>248</v>
      </c>
      <c r="AY225" s="235" t="s">
        <v>248</v>
      </c>
      <c r="AZ225" s="138">
        <v>28691</v>
      </c>
      <c r="BA225" s="188" t="s">
        <v>248</v>
      </c>
      <c r="BB225" s="203" t="s">
        <v>248</v>
      </c>
      <c r="BC225" s="203" t="s">
        <v>248</v>
      </c>
      <c r="BD225" s="217" t="s">
        <v>61</v>
      </c>
      <c r="BE225" s="201" t="s">
        <v>62</v>
      </c>
      <c r="BF225" s="201" t="s">
        <v>63</v>
      </c>
      <c r="BG225" s="201" t="s">
        <v>196</v>
      </c>
      <c r="BH225" s="218" t="s">
        <v>512</v>
      </c>
      <c r="BI225" s="218" t="s">
        <v>68</v>
      </c>
      <c r="BJ225" s="370">
        <v>214</v>
      </c>
      <c r="BK225" s="370">
        <v>4</v>
      </c>
      <c r="BL225" s="219" t="s">
        <v>65</v>
      </c>
      <c r="BM225" s="52"/>
      <c r="BN225" s="218" t="s">
        <v>357</v>
      </c>
      <c r="BO225" s="217" t="s">
        <v>352</v>
      </c>
      <c r="BP225" s="201" t="s">
        <v>703</v>
      </c>
      <c r="BQ225" s="52" t="s">
        <v>718</v>
      </c>
    </row>
    <row r="226" spans="1:69" ht="15.75">
      <c r="A226" s="207" t="s">
        <v>37</v>
      </c>
      <c r="B226" s="208" t="s">
        <v>711</v>
      </c>
      <c r="C226" s="202" t="s">
        <v>35</v>
      </c>
      <c r="D226" s="210" t="s">
        <v>182</v>
      </c>
      <c r="E226" s="24" t="s">
        <v>218</v>
      </c>
      <c r="F226" s="86">
        <v>103</v>
      </c>
      <c r="G226" s="80">
        <v>1</v>
      </c>
      <c r="H226" s="204"/>
      <c r="I226" s="204"/>
      <c r="J226" s="204"/>
      <c r="K226" s="204"/>
      <c r="L226" s="80">
        <v>0</v>
      </c>
      <c r="M226" s="203"/>
      <c r="N226" s="52">
        <v>0</v>
      </c>
      <c r="O226" s="204"/>
      <c r="P226" s="204"/>
      <c r="Q226" s="11">
        <v>5.5625585979999999</v>
      </c>
      <c r="R226" s="204"/>
      <c r="S226" s="204"/>
      <c r="T226" s="53">
        <v>7.4899999999999993</v>
      </c>
      <c r="U226" s="204"/>
      <c r="V226" s="204"/>
      <c r="W226" s="11">
        <v>5.0663918823529004</v>
      </c>
      <c r="X226" s="204"/>
      <c r="Y226" s="204"/>
      <c r="Z226" s="53">
        <v>7.4833333333333316</v>
      </c>
      <c r="AA226" s="204"/>
      <c r="AB226" s="204"/>
      <c r="AC226" s="204"/>
      <c r="AD226" s="204"/>
      <c r="AE226" s="204"/>
      <c r="AF226" s="9">
        <v>3.5022549136680041</v>
      </c>
      <c r="AG226" s="9">
        <v>714</v>
      </c>
      <c r="AH226" s="9">
        <v>0.43187341656428718</v>
      </c>
      <c r="AI226" s="9">
        <v>18</v>
      </c>
      <c r="AJ226" s="9">
        <v>2.6106250000000002</v>
      </c>
      <c r="AK226" s="9" t="s">
        <v>248</v>
      </c>
      <c r="AL226" s="9">
        <v>101</v>
      </c>
      <c r="AM226" s="9">
        <v>3.5111456974561004</v>
      </c>
      <c r="AN226" s="9">
        <v>3.5846456692913384</v>
      </c>
      <c r="AO226" s="73">
        <v>203</v>
      </c>
      <c r="AP226" s="80">
        <v>1</v>
      </c>
      <c r="AQ226" s="80">
        <v>0</v>
      </c>
      <c r="AR226" s="224">
        <v>0</v>
      </c>
      <c r="AS226" s="224" t="s">
        <v>248</v>
      </c>
      <c r="AT226" s="11">
        <v>7800.9440000000004</v>
      </c>
      <c r="AU226" s="11">
        <v>0</v>
      </c>
      <c r="AV226" s="203">
        <v>0</v>
      </c>
      <c r="AW226" s="203">
        <v>0</v>
      </c>
      <c r="AX226" s="203" t="s">
        <v>248</v>
      </c>
      <c r="AY226" s="235" t="s">
        <v>248</v>
      </c>
      <c r="AZ226" s="138">
        <v>40880</v>
      </c>
      <c r="BA226" s="188" t="s">
        <v>248</v>
      </c>
      <c r="BB226" s="203" t="s">
        <v>248</v>
      </c>
      <c r="BC226" s="203" t="s">
        <v>248</v>
      </c>
      <c r="BD226" s="217" t="s">
        <v>61</v>
      </c>
      <c r="BE226" s="201" t="s">
        <v>62</v>
      </c>
      <c r="BF226" s="201" t="s">
        <v>63</v>
      </c>
      <c r="BG226" s="201" t="s">
        <v>196</v>
      </c>
      <c r="BH226" s="456" t="s">
        <v>512</v>
      </c>
      <c r="BI226" s="218" t="s">
        <v>64</v>
      </c>
      <c r="BJ226" s="370">
        <v>214</v>
      </c>
      <c r="BK226" s="370">
        <v>1</v>
      </c>
      <c r="BL226" s="219" t="s">
        <v>65</v>
      </c>
      <c r="BM226" s="52"/>
      <c r="BN226" s="218" t="s">
        <v>357</v>
      </c>
      <c r="BO226" s="217" t="s">
        <v>55</v>
      </c>
      <c r="BP226" s="201" t="s">
        <v>684</v>
      </c>
      <c r="BQ226" s="52" t="s">
        <v>716</v>
      </c>
    </row>
    <row r="227" spans="1:69" ht="15.75">
      <c r="A227" s="207" t="s">
        <v>37</v>
      </c>
      <c r="B227" s="208" t="s">
        <v>711</v>
      </c>
      <c r="C227" s="202" t="s">
        <v>35</v>
      </c>
      <c r="D227" s="210" t="s">
        <v>182</v>
      </c>
      <c r="E227" s="24" t="s">
        <v>218</v>
      </c>
      <c r="F227" s="86">
        <v>103</v>
      </c>
      <c r="G227" s="80">
        <v>0</v>
      </c>
      <c r="H227" s="204"/>
      <c r="I227" s="204"/>
      <c r="J227" s="204"/>
      <c r="K227" s="204"/>
      <c r="L227" s="80">
        <v>0</v>
      </c>
      <c r="M227" s="203"/>
      <c r="N227" s="52">
        <v>0</v>
      </c>
      <c r="O227" s="204"/>
      <c r="P227" s="204"/>
      <c r="Q227" s="11">
        <v>6.0682618154999997</v>
      </c>
      <c r="R227" s="204"/>
      <c r="S227" s="204"/>
      <c r="T227" s="53">
        <v>9.9624999999999986</v>
      </c>
      <c r="U227" s="204"/>
      <c r="V227" s="204"/>
      <c r="W227" s="11">
        <v>6.1016791747571997</v>
      </c>
      <c r="X227" s="204"/>
      <c r="Y227" s="204"/>
      <c r="Z227" s="53">
        <v>9.9624999999999986</v>
      </c>
      <c r="AA227" s="204"/>
      <c r="AB227" s="204"/>
      <c r="AC227" s="204"/>
      <c r="AD227" s="204"/>
      <c r="AE227" s="204"/>
      <c r="AF227" s="9">
        <v>3.0923994498510798</v>
      </c>
      <c r="AG227" s="9">
        <v>721</v>
      </c>
      <c r="AH227" s="9">
        <v>0.55847830730090997</v>
      </c>
      <c r="AI227" s="9">
        <v>118</v>
      </c>
      <c r="AJ227" s="9">
        <v>2.113443396226415</v>
      </c>
      <c r="AK227" s="9" t="s">
        <v>248</v>
      </c>
      <c r="AL227" s="9">
        <v>103</v>
      </c>
      <c r="AM227" s="9">
        <v>3.0923994498510798</v>
      </c>
      <c r="AN227" s="9">
        <v>3.1148989898989901</v>
      </c>
      <c r="AO227" s="73">
        <v>206</v>
      </c>
      <c r="AP227" s="80">
        <v>0</v>
      </c>
      <c r="AQ227" s="80">
        <v>0</v>
      </c>
      <c r="AR227" s="224">
        <v>0</v>
      </c>
      <c r="AS227" s="224" t="s">
        <v>248</v>
      </c>
      <c r="AT227" s="11">
        <v>7961.5990000000002</v>
      </c>
      <c r="AU227" s="11">
        <v>0</v>
      </c>
      <c r="AV227" s="203">
        <v>0</v>
      </c>
      <c r="AW227" s="203">
        <v>0</v>
      </c>
      <c r="AX227" s="203" t="s">
        <v>248</v>
      </c>
      <c r="AY227" s="235" t="s">
        <v>248</v>
      </c>
      <c r="AZ227" s="138">
        <v>40880</v>
      </c>
      <c r="BA227" s="188" t="s">
        <v>248</v>
      </c>
      <c r="BB227" s="203" t="s">
        <v>248</v>
      </c>
      <c r="BC227" s="203" t="s">
        <v>248</v>
      </c>
      <c r="BD227" s="217" t="s">
        <v>61</v>
      </c>
      <c r="BE227" s="201" t="s">
        <v>62</v>
      </c>
      <c r="BF227" s="201" t="s">
        <v>63</v>
      </c>
      <c r="BG227" s="201" t="s">
        <v>196</v>
      </c>
      <c r="BH227" s="456" t="s">
        <v>512</v>
      </c>
      <c r="BI227" s="218" t="s">
        <v>66</v>
      </c>
      <c r="BJ227" s="370">
        <v>214</v>
      </c>
      <c r="BK227" s="370">
        <v>7</v>
      </c>
      <c r="BL227" s="219" t="s">
        <v>65</v>
      </c>
      <c r="BM227" s="52"/>
      <c r="BN227" s="218" t="s">
        <v>357</v>
      </c>
      <c r="BO227" s="217" t="s">
        <v>55</v>
      </c>
      <c r="BP227" s="201" t="s">
        <v>684</v>
      </c>
      <c r="BQ227" s="52" t="s">
        <v>716</v>
      </c>
    </row>
    <row r="228" spans="1:69" ht="15.75">
      <c r="A228" s="207" t="s">
        <v>37</v>
      </c>
      <c r="B228" s="208" t="s">
        <v>711</v>
      </c>
      <c r="C228" s="202" t="s">
        <v>35</v>
      </c>
      <c r="D228" s="210" t="s">
        <v>182</v>
      </c>
      <c r="E228" s="24" t="s">
        <v>218</v>
      </c>
      <c r="F228" s="86">
        <v>102</v>
      </c>
      <c r="G228" s="80">
        <v>2</v>
      </c>
      <c r="H228" s="204"/>
      <c r="I228" s="204"/>
      <c r="J228" s="204"/>
      <c r="K228" s="204"/>
      <c r="L228" s="80">
        <v>0</v>
      </c>
      <c r="M228" s="203"/>
      <c r="N228" s="52">
        <v>0</v>
      </c>
      <c r="O228" s="204"/>
      <c r="P228" s="204"/>
      <c r="Q228" s="11">
        <v>5.65283991</v>
      </c>
      <c r="R228" s="204"/>
      <c r="S228" s="204"/>
      <c r="T228" s="53">
        <v>9</v>
      </c>
      <c r="U228" s="204"/>
      <c r="V228" s="204"/>
      <c r="W228" s="11">
        <v>5.3372398600000004</v>
      </c>
      <c r="X228" s="204"/>
      <c r="Y228" s="204"/>
      <c r="Z228" s="53">
        <v>8.75</v>
      </c>
      <c r="AA228" s="204"/>
      <c r="AB228" s="204"/>
      <c r="AC228" s="204"/>
      <c r="AD228" s="204"/>
      <c r="AE228" s="204"/>
      <c r="AF228" s="9">
        <v>3.5668285839898251</v>
      </c>
      <c r="AG228" s="9">
        <v>700</v>
      </c>
      <c r="AH228" s="9">
        <v>0.44913967308976854</v>
      </c>
      <c r="AI228" s="9">
        <v>25</v>
      </c>
      <c r="AJ228" s="9">
        <v>2.5980392156862746</v>
      </c>
      <c r="AK228" s="9" t="s">
        <v>248</v>
      </c>
      <c r="AL228" s="9">
        <v>99</v>
      </c>
      <c r="AM228" s="9">
        <v>3.5745743277441031</v>
      </c>
      <c r="AN228" s="9">
        <v>3.6506849315068495</v>
      </c>
      <c r="AO228" s="73">
        <v>198</v>
      </c>
      <c r="AP228" s="80">
        <v>0</v>
      </c>
      <c r="AQ228" s="80">
        <v>2</v>
      </c>
      <c r="AR228" s="224">
        <v>0</v>
      </c>
      <c r="AS228" s="224" t="s">
        <v>248</v>
      </c>
      <c r="AT228" s="11">
        <v>7714.3519999999999</v>
      </c>
      <c r="AU228" s="11">
        <v>3.379</v>
      </c>
      <c r="AV228" s="203">
        <v>0</v>
      </c>
      <c r="AW228" s="203">
        <v>0</v>
      </c>
      <c r="AX228" s="203" t="s">
        <v>248</v>
      </c>
      <c r="AY228" s="235" t="s">
        <v>248</v>
      </c>
      <c r="AZ228" s="138">
        <v>40880</v>
      </c>
      <c r="BA228" s="188" t="s">
        <v>248</v>
      </c>
      <c r="BB228" s="203" t="s">
        <v>248</v>
      </c>
      <c r="BC228" s="203" t="s">
        <v>248</v>
      </c>
      <c r="BD228" s="217" t="s">
        <v>61</v>
      </c>
      <c r="BE228" s="201" t="s">
        <v>62</v>
      </c>
      <c r="BF228" s="201" t="s">
        <v>63</v>
      </c>
      <c r="BG228" s="201" t="s">
        <v>196</v>
      </c>
      <c r="BH228" s="456" t="s">
        <v>512</v>
      </c>
      <c r="BI228" s="218" t="s">
        <v>67</v>
      </c>
      <c r="BJ228" s="370">
        <v>214</v>
      </c>
      <c r="BK228" s="370">
        <v>3</v>
      </c>
      <c r="BL228" s="219" t="s">
        <v>65</v>
      </c>
      <c r="BM228" s="52"/>
      <c r="BN228" s="218" t="s">
        <v>357</v>
      </c>
      <c r="BO228" s="217" t="s">
        <v>55</v>
      </c>
      <c r="BP228" s="201" t="s">
        <v>684</v>
      </c>
      <c r="BQ228" s="52" t="s">
        <v>716</v>
      </c>
    </row>
    <row r="229" spans="1:69" ht="15.75">
      <c r="A229" s="207" t="s">
        <v>37</v>
      </c>
      <c r="B229" s="208" t="s">
        <v>711</v>
      </c>
      <c r="C229" s="202" t="s">
        <v>35</v>
      </c>
      <c r="D229" s="210" t="s">
        <v>182</v>
      </c>
      <c r="E229" s="24" t="s">
        <v>218</v>
      </c>
      <c r="F229" s="86">
        <v>103</v>
      </c>
      <c r="G229" s="80">
        <v>2</v>
      </c>
      <c r="H229" s="204"/>
      <c r="I229" s="204"/>
      <c r="J229" s="204"/>
      <c r="K229" s="204"/>
      <c r="L229" s="80">
        <v>0</v>
      </c>
      <c r="M229" s="203"/>
      <c r="N229" s="52">
        <v>0</v>
      </c>
      <c r="O229" s="204"/>
      <c r="P229" s="204"/>
      <c r="Q229" s="11">
        <v>5.7428807921000002</v>
      </c>
      <c r="R229" s="204"/>
      <c r="S229" s="204"/>
      <c r="T229" s="53">
        <v>7.8249999999999984</v>
      </c>
      <c r="U229" s="204"/>
      <c r="V229" s="204"/>
      <c r="W229" s="11">
        <v>5.7268908613861003</v>
      </c>
      <c r="X229" s="204"/>
      <c r="Y229" s="204"/>
      <c r="Z229" s="53">
        <v>7.8249999999999984</v>
      </c>
      <c r="AA229" s="204"/>
      <c r="AB229" s="204"/>
      <c r="AC229" s="204"/>
      <c r="AD229" s="204"/>
      <c r="AE229" s="204"/>
      <c r="AF229" s="9">
        <v>2.7753647388295923</v>
      </c>
      <c r="AG229" s="9">
        <v>706</v>
      </c>
      <c r="AH229" s="9">
        <v>0.45697326346119355</v>
      </c>
      <c r="AI229" s="9">
        <v>193</v>
      </c>
      <c r="AJ229" s="9">
        <v>1.846875</v>
      </c>
      <c r="AK229" s="9" t="s">
        <v>248</v>
      </c>
      <c r="AL229" s="427">
        <v>0</v>
      </c>
      <c r="AM229" s="9"/>
      <c r="AN229" s="9"/>
      <c r="AO229" s="73">
        <v>197</v>
      </c>
      <c r="AP229" s="80">
        <v>4</v>
      </c>
      <c r="AQ229" s="80">
        <v>1</v>
      </c>
      <c r="AR229" s="224">
        <v>0</v>
      </c>
      <c r="AS229" s="224" t="s">
        <v>248</v>
      </c>
      <c r="AT229" s="11">
        <v>7746.9009999999998</v>
      </c>
      <c r="AU229" s="11">
        <v>0</v>
      </c>
      <c r="AV229" s="203">
        <v>0</v>
      </c>
      <c r="AW229" s="203">
        <v>0</v>
      </c>
      <c r="AX229" s="203" t="s">
        <v>248</v>
      </c>
      <c r="AY229" s="235" t="s">
        <v>248</v>
      </c>
      <c r="AZ229" s="138">
        <v>40880</v>
      </c>
      <c r="BA229" s="188" t="s">
        <v>248</v>
      </c>
      <c r="BB229" s="203" t="s">
        <v>248</v>
      </c>
      <c r="BC229" s="203" t="s">
        <v>248</v>
      </c>
      <c r="BD229" s="217" t="s">
        <v>61</v>
      </c>
      <c r="BE229" s="201" t="s">
        <v>62</v>
      </c>
      <c r="BF229" s="201" t="s">
        <v>63</v>
      </c>
      <c r="BG229" s="201" t="s">
        <v>196</v>
      </c>
      <c r="BH229" s="456" t="s">
        <v>512</v>
      </c>
      <c r="BI229" s="218" t="s">
        <v>68</v>
      </c>
      <c r="BJ229" s="370">
        <v>214</v>
      </c>
      <c r="BK229" s="370">
        <v>4</v>
      </c>
      <c r="BL229" s="219" t="s">
        <v>65</v>
      </c>
      <c r="BM229" s="52"/>
      <c r="BN229" s="218" t="s">
        <v>357</v>
      </c>
      <c r="BO229" s="217" t="s">
        <v>55</v>
      </c>
      <c r="BP229" s="201" t="s">
        <v>684</v>
      </c>
      <c r="BQ229" s="52" t="s">
        <v>716</v>
      </c>
    </row>
    <row r="230" spans="1:69" ht="15.75">
      <c r="A230" s="207" t="s">
        <v>37</v>
      </c>
      <c r="B230" s="208" t="s">
        <v>711</v>
      </c>
      <c r="C230" s="202" t="s">
        <v>35</v>
      </c>
      <c r="D230" s="210" t="s">
        <v>182</v>
      </c>
      <c r="E230" s="24" t="s">
        <v>323</v>
      </c>
      <c r="F230" s="86">
        <v>74</v>
      </c>
      <c r="G230" s="80">
        <v>1</v>
      </c>
      <c r="H230" s="204"/>
      <c r="I230" s="204"/>
      <c r="J230" s="204"/>
      <c r="K230" s="204"/>
      <c r="L230" s="80">
        <v>0</v>
      </c>
      <c r="M230" s="203"/>
      <c r="N230" s="52">
        <v>0</v>
      </c>
      <c r="O230" s="204"/>
      <c r="P230" s="204"/>
      <c r="Q230" s="11">
        <v>4.9009997533999998</v>
      </c>
      <c r="R230" s="204"/>
      <c r="S230" s="204"/>
      <c r="T230" s="53">
        <v>6.4187499999999993</v>
      </c>
      <c r="U230" s="204"/>
      <c r="V230" s="204"/>
      <c r="W230" s="11">
        <v>4.7825888767122997</v>
      </c>
      <c r="X230" s="204"/>
      <c r="Y230" s="204"/>
      <c r="Z230" s="53">
        <v>6.3916666666666657</v>
      </c>
      <c r="AA230" s="204"/>
      <c r="AB230" s="204"/>
      <c r="AC230" s="204"/>
      <c r="AD230" s="204"/>
      <c r="AE230" s="204"/>
      <c r="AF230" s="9">
        <v>3.7777397498848071</v>
      </c>
      <c r="AG230" s="9">
        <v>511</v>
      </c>
      <c r="AH230" s="9">
        <v>0.33318557025743673</v>
      </c>
      <c r="AI230" s="9">
        <v>4</v>
      </c>
      <c r="AJ230" s="9">
        <v>3.0763392857142859</v>
      </c>
      <c r="AK230" s="9" t="s">
        <v>248</v>
      </c>
      <c r="AL230" s="9">
        <v>72</v>
      </c>
      <c r="AM230" s="9">
        <v>3.7763889119738625</v>
      </c>
      <c r="AN230" s="9">
        <v>3.7472972972972971</v>
      </c>
      <c r="AO230" s="73">
        <v>146</v>
      </c>
      <c r="AP230" s="80">
        <v>0</v>
      </c>
      <c r="AQ230" s="80">
        <v>0</v>
      </c>
      <c r="AR230" s="224">
        <v>0</v>
      </c>
      <c r="AS230" s="224" t="s">
        <v>248</v>
      </c>
      <c r="AT230" s="11">
        <v>5590.7690000000002</v>
      </c>
      <c r="AU230" s="11">
        <v>0</v>
      </c>
      <c r="AV230" s="203">
        <v>0</v>
      </c>
      <c r="AW230" s="203">
        <v>0</v>
      </c>
      <c r="AX230" s="203" t="s">
        <v>248</v>
      </c>
      <c r="AY230" s="235" t="s">
        <v>248</v>
      </c>
      <c r="AZ230" s="138">
        <v>27439</v>
      </c>
      <c r="BA230" s="188" t="s">
        <v>248</v>
      </c>
      <c r="BB230" s="203" t="s">
        <v>248</v>
      </c>
      <c r="BC230" s="203" t="s">
        <v>248</v>
      </c>
      <c r="BD230" s="217" t="s">
        <v>61</v>
      </c>
      <c r="BE230" s="201" t="s">
        <v>62</v>
      </c>
      <c r="BF230" s="201" t="s">
        <v>63</v>
      </c>
      <c r="BG230" s="201" t="s">
        <v>196</v>
      </c>
      <c r="BH230" s="456" t="s">
        <v>512</v>
      </c>
      <c r="BI230" s="218" t="s">
        <v>64</v>
      </c>
      <c r="BJ230" s="370">
        <v>214</v>
      </c>
      <c r="BK230" s="370">
        <v>1</v>
      </c>
      <c r="BL230" s="219" t="s">
        <v>65</v>
      </c>
      <c r="BM230" s="52"/>
      <c r="BN230" s="218" t="s">
        <v>357</v>
      </c>
      <c r="BO230" s="217" t="s">
        <v>350</v>
      </c>
      <c r="BP230" s="201" t="s">
        <v>703</v>
      </c>
      <c r="BQ230" s="52" t="s">
        <v>718</v>
      </c>
    </row>
    <row r="231" spans="1:69" ht="15.75">
      <c r="A231" s="207" t="s">
        <v>37</v>
      </c>
      <c r="B231" s="208" t="s">
        <v>711</v>
      </c>
      <c r="C231" s="202" t="s">
        <v>35</v>
      </c>
      <c r="D231" s="210" t="s">
        <v>182</v>
      </c>
      <c r="E231" s="24" t="s">
        <v>323</v>
      </c>
      <c r="F231" s="86">
        <v>71</v>
      </c>
      <c r="G231" s="80">
        <v>1</v>
      </c>
      <c r="H231" s="204"/>
      <c r="I231" s="204"/>
      <c r="J231" s="204"/>
      <c r="K231" s="204"/>
      <c r="L231" s="80">
        <v>0</v>
      </c>
      <c r="M231" s="203"/>
      <c r="N231" s="52">
        <v>0</v>
      </c>
      <c r="O231" s="204"/>
      <c r="P231" s="204"/>
      <c r="Q231" s="11">
        <v>5.8505854713999996</v>
      </c>
      <c r="R231" s="204"/>
      <c r="S231" s="204"/>
      <c r="T231" s="53">
        <v>7.875</v>
      </c>
      <c r="U231" s="204"/>
      <c r="V231" s="204"/>
      <c r="W231" s="11">
        <v>5.1839853857142</v>
      </c>
      <c r="X231" s="204"/>
      <c r="Y231" s="204"/>
      <c r="Z231" s="53">
        <v>7.875</v>
      </c>
      <c r="AA231" s="204"/>
      <c r="AB231" s="204"/>
      <c r="AC231" s="204"/>
      <c r="AD231" s="204"/>
      <c r="AE231" s="204"/>
      <c r="AF231" s="9">
        <v>3.4010816416935046</v>
      </c>
      <c r="AG231" s="9">
        <v>488</v>
      </c>
      <c r="AH231" s="9">
        <v>0.50618086979435561</v>
      </c>
      <c r="AI231" s="9">
        <v>26</v>
      </c>
      <c r="AJ231" s="9">
        <v>2.4666666666666668</v>
      </c>
      <c r="AK231" s="9" t="s">
        <v>248</v>
      </c>
      <c r="AL231" s="9">
        <v>69</v>
      </c>
      <c r="AM231" s="9">
        <v>3.4078260962267102</v>
      </c>
      <c r="AN231" s="9">
        <v>3.5218894009216588</v>
      </c>
      <c r="AO231" s="73">
        <v>138</v>
      </c>
      <c r="AP231" s="80">
        <v>0</v>
      </c>
      <c r="AQ231" s="80">
        <v>2</v>
      </c>
      <c r="AR231" s="224">
        <v>0</v>
      </c>
      <c r="AS231" s="224" t="s">
        <v>248</v>
      </c>
      <c r="AT231" s="11">
        <v>5260.5469999999996</v>
      </c>
      <c r="AU231" s="11">
        <v>66.569999999999993</v>
      </c>
      <c r="AV231" s="203">
        <v>0</v>
      </c>
      <c r="AW231" s="203">
        <v>0</v>
      </c>
      <c r="AX231" s="203" t="s">
        <v>248</v>
      </c>
      <c r="AY231" s="235" t="s">
        <v>248</v>
      </c>
      <c r="AZ231" s="138">
        <v>27439</v>
      </c>
      <c r="BA231" s="188" t="s">
        <v>248</v>
      </c>
      <c r="BB231" s="203" t="s">
        <v>248</v>
      </c>
      <c r="BC231" s="203" t="s">
        <v>248</v>
      </c>
      <c r="BD231" s="217" t="s">
        <v>61</v>
      </c>
      <c r="BE231" s="201" t="s">
        <v>62</v>
      </c>
      <c r="BF231" s="201" t="s">
        <v>63</v>
      </c>
      <c r="BG231" s="201" t="s">
        <v>196</v>
      </c>
      <c r="BH231" s="456" t="s">
        <v>512</v>
      </c>
      <c r="BI231" s="218" t="s">
        <v>66</v>
      </c>
      <c r="BJ231" s="370">
        <v>214</v>
      </c>
      <c r="BK231" s="370">
        <v>7</v>
      </c>
      <c r="BL231" s="219" t="s">
        <v>65</v>
      </c>
      <c r="BM231" s="52"/>
      <c r="BN231" s="218" t="s">
        <v>357</v>
      </c>
      <c r="BO231" s="217" t="s">
        <v>350</v>
      </c>
      <c r="BP231" s="201" t="s">
        <v>703</v>
      </c>
      <c r="BQ231" s="52" t="s">
        <v>718</v>
      </c>
    </row>
    <row r="232" spans="1:69" ht="15.75">
      <c r="A232" s="207" t="s">
        <v>37</v>
      </c>
      <c r="B232" s="208" t="s">
        <v>711</v>
      </c>
      <c r="C232" s="202" t="s">
        <v>35</v>
      </c>
      <c r="D232" s="210" t="s">
        <v>182</v>
      </c>
      <c r="E232" s="24" t="s">
        <v>323</v>
      </c>
      <c r="F232" s="86">
        <v>71</v>
      </c>
      <c r="G232" s="80">
        <v>1</v>
      </c>
      <c r="H232" s="204"/>
      <c r="I232" s="204"/>
      <c r="J232" s="204"/>
      <c r="K232" s="204"/>
      <c r="L232" s="80">
        <v>0</v>
      </c>
      <c r="M232" s="203"/>
      <c r="N232" s="52">
        <v>0</v>
      </c>
      <c r="O232" s="204"/>
      <c r="P232" s="204"/>
      <c r="Q232" s="11">
        <v>5.8902711286000002</v>
      </c>
      <c r="R232" s="204"/>
      <c r="S232" s="204"/>
      <c r="T232" s="53">
        <v>10.125</v>
      </c>
      <c r="U232" s="204"/>
      <c r="V232" s="204"/>
      <c r="W232" s="11">
        <v>6.0632713285713997</v>
      </c>
      <c r="X232" s="204"/>
      <c r="Y232" s="204"/>
      <c r="Z232" s="53">
        <v>10.25</v>
      </c>
      <c r="AA232" s="204"/>
      <c r="AB232" s="204"/>
      <c r="AC232" s="204"/>
      <c r="AD232" s="204"/>
      <c r="AE232" s="204"/>
      <c r="AF232" s="9">
        <v>3.4763423061272127</v>
      </c>
      <c r="AG232" s="9">
        <v>489</v>
      </c>
      <c r="AH232" s="9">
        <v>0.46870624160187763</v>
      </c>
      <c r="AI232" s="9">
        <v>18</v>
      </c>
      <c r="AJ232" s="9">
        <v>2.5632352941176473</v>
      </c>
      <c r="AK232" s="9" t="s">
        <v>248</v>
      </c>
      <c r="AL232" s="9">
        <v>64</v>
      </c>
      <c r="AM232" s="9">
        <v>3.5218452395250401</v>
      </c>
      <c r="AN232" s="9">
        <v>3.5926640926640925</v>
      </c>
      <c r="AO232" s="73">
        <v>134</v>
      </c>
      <c r="AP232" s="80">
        <v>0</v>
      </c>
      <c r="AQ232" s="80">
        <v>6</v>
      </c>
      <c r="AR232" s="224">
        <v>0</v>
      </c>
      <c r="AS232" s="224" t="s">
        <v>248</v>
      </c>
      <c r="AT232" s="11">
        <v>5197.7020000000002</v>
      </c>
      <c r="AU232" s="11">
        <v>168.06800000000001</v>
      </c>
      <c r="AV232" s="203">
        <v>0</v>
      </c>
      <c r="AW232" s="203">
        <v>0</v>
      </c>
      <c r="AX232" s="203" t="s">
        <v>248</v>
      </c>
      <c r="AY232" s="235" t="s">
        <v>248</v>
      </c>
      <c r="AZ232" s="138">
        <v>27439</v>
      </c>
      <c r="BA232" s="188" t="s">
        <v>248</v>
      </c>
      <c r="BB232" s="203" t="s">
        <v>248</v>
      </c>
      <c r="BC232" s="203" t="s">
        <v>248</v>
      </c>
      <c r="BD232" s="217" t="s">
        <v>61</v>
      </c>
      <c r="BE232" s="201" t="s">
        <v>62</v>
      </c>
      <c r="BF232" s="201" t="s">
        <v>63</v>
      </c>
      <c r="BG232" s="201" t="s">
        <v>196</v>
      </c>
      <c r="BH232" s="456" t="s">
        <v>512</v>
      </c>
      <c r="BI232" s="218" t="s">
        <v>67</v>
      </c>
      <c r="BJ232" s="370">
        <v>214</v>
      </c>
      <c r="BK232" s="370">
        <v>3</v>
      </c>
      <c r="BL232" s="219" t="s">
        <v>65</v>
      </c>
      <c r="BM232" s="52"/>
      <c r="BN232" s="218" t="s">
        <v>357</v>
      </c>
      <c r="BO232" s="217" t="s">
        <v>350</v>
      </c>
      <c r="BP232" s="201" t="s">
        <v>703</v>
      </c>
      <c r="BQ232" s="52" t="s">
        <v>718</v>
      </c>
    </row>
    <row r="233" spans="1:69" ht="15.75">
      <c r="A233" s="207" t="s">
        <v>37</v>
      </c>
      <c r="B233" s="208" t="s">
        <v>711</v>
      </c>
      <c r="C233" s="202" t="s">
        <v>35</v>
      </c>
      <c r="D233" s="210" t="s">
        <v>182</v>
      </c>
      <c r="E233" s="24" t="s">
        <v>323</v>
      </c>
      <c r="F233" s="86">
        <v>74</v>
      </c>
      <c r="G233" s="80">
        <v>0</v>
      </c>
      <c r="H233" s="204"/>
      <c r="I233" s="204"/>
      <c r="J233" s="204"/>
      <c r="K233" s="204"/>
      <c r="L233" s="80">
        <v>0</v>
      </c>
      <c r="M233" s="203"/>
      <c r="N233" s="52">
        <v>0</v>
      </c>
      <c r="O233" s="204"/>
      <c r="P233" s="204"/>
      <c r="Q233" s="11">
        <v>6.5997970946000004</v>
      </c>
      <c r="R233" s="204"/>
      <c r="S233" s="204"/>
      <c r="T233" s="53">
        <v>11.649999999999999</v>
      </c>
      <c r="U233" s="204"/>
      <c r="V233" s="204"/>
      <c r="W233" s="11">
        <v>6.5510539729729</v>
      </c>
      <c r="X233" s="204"/>
      <c r="Y233" s="204"/>
      <c r="Z233" s="53">
        <v>11.649999999999999</v>
      </c>
      <c r="AA233" s="204"/>
      <c r="AB233" s="204"/>
      <c r="AC233" s="204"/>
      <c r="AD233" s="204"/>
      <c r="AE233" s="204"/>
      <c r="AF233" s="9">
        <v>2.6327489224863259</v>
      </c>
      <c r="AG233" s="9">
        <v>518</v>
      </c>
      <c r="AH233" s="9">
        <v>0.44120664211487087</v>
      </c>
      <c r="AI233" s="9">
        <v>198</v>
      </c>
      <c r="AJ233" s="9">
        <v>1.639</v>
      </c>
      <c r="AK233" s="9" t="s">
        <v>248</v>
      </c>
      <c r="AL233" s="9">
        <v>0</v>
      </c>
      <c r="AM233" s="9"/>
      <c r="AN233" s="9"/>
      <c r="AO233" s="73">
        <v>111</v>
      </c>
      <c r="AP233" s="80">
        <v>13</v>
      </c>
      <c r="AQ233" s="80">
        <v>24</v>
      </c>
      <c r="AR233" s="224">
        <v>0</v>
      </c>
      <c r="AS233" s="224" t="s">
        <v>248</v>
      </c>
      <c r="AT233" s="11">
        <v>4551.3310000000001</v>
      </c>
      <c r="AU233" s="11">
        <v>1116.6199999999999</v>
      </c>
      <c r="AV233" s="203">
        <v>0</v>
      </c>
      <c r="AW233" s="203">
        <v>0</v>
      </c>
      <c r="AX233" s="203" t="s">
        <v>248</v>
      </c>
      <c r="AY233" s="235" t="s">
        <v>248</v>
      </c>
      <c r="AZ233" s="138">
        <v>27439</v>
      </c>
      <c r="BA233" s="188" t="s">
        <v>248</v>
      </c>
      <c r="BB233" s="203" t="s">
        <v>248</v>
      </c>
      <c r="BC233" s="203" t="s">
        <v>248</v>
      </c>
      <c r="BD233" s="217" t="s">
        <v>61</v>
      </c>
      <c r="BE233" s="201" t="s">
        <v>62</v>
      </c>
      <c r="BF233" s="201" t="s">
        <v>63</v>
      </c>
      <c r="BG233" s="201" t="s">
        <v>196</v>
      </c>
      <c r="BH233" s="456" t="s">
        <v>512</v>
      </c>
      <c r="BI233" s="218" t="s">
        <v>68</v>
      </c>
      <c r="BJ233" s="370">
        <v>214</v>
      </c>
      <c r="BK233" s="370">
        <v>4</v>
      </c>
      <c r="BL233" s="219" t="s">
        <v>65</v>
      </c>
      <c r="BM233" s="52"/>
      <c r="BN233" s="218" t="s">
        <v>357</v>
      </c>
      <c r="BO233" s="217" t="s">
        <v>350</v>
      </c>
      <c r="BP233" s="201" t="s">
        <v>703</v>
      </c>
      <c r="BQ233" s="52" t="s">
        <v>718</v>
      </c>
    </row>
    <row r="234" spans="1:69" ht="15.75">
      <c r="A234" s="207" t="s">
        <v>37</v>
      </c>
      <c r="B234" s="208" t="s">
        <v>711</v>
      </c>
      <c r="C234" s="202" t="s">
        <v>35</v>
      </c>
      <c r="D234" s="210" t="s">
        <v>182</v>
      </c>
      <c r="E234" s="24" t="s">
        <v>674</v>
      </c>
      <c r="F234" s="86">
        <v>88</v>
      </c>
      <c r="G234" s="80">
        <v>0</v>
      </c>
      <c r="H234" s="204"/>
      <c r="I234" s="204"/>
      <c r="J234" s="204"/>
      <c r="K234" s="204"/>
      <c r="L234" s="80">
        <v>0</v>
      </c>
      <c r="M234" s="203"/>
      <c r="N234" s="52">
        <v>0</v>
      </c>
      <c r="O234" s="204"/>
      <c r="P234" s="204"/>
      <c r="Q234" s="11">
        <v>5.1905795114000002</v>
      </c>
      <c r="R234" s="204"/>
      <c r="S234" s="204"/>
      <c r="T234" s="53">
        <v>8.1499999999999986</v>
      </c>
      <c r="U234" s="204"/>
      <c r="V234" s="204"/>
      <c r="W234" s="11">
        <v>4.8242385909090002</v>
      </c>
      <c r="X234" s="204"/>
      <c r="Y234" s="204"/>
      <c r="Z234" s="53">
        <v>8.1499999999999986</v>
      </c>
      <c r="AA234" s="204"/>
      <c r="AB234" s="204"/>
      <c r="AC234" s="204"/>
      <c r="AD234" s="204"/>
      <c r="AE234" s="204"/>
      <c r="AF234" s="9">
        <v>3.7628301102426152</v>
      </c>
      <c r="AG234" s="9">
        <v>615</v>
      </c>
      <c r="AH234" s="9">
        <v>0.35949664529865322</v>
      </c>
      <c r="AI234" s="9">
        <v>6</v>
      </c>
      <c r="AJ234" s="9">
        <v>3.052710843373494</v>
      </c>
      <c r="AK234" s="9" t="s">
        <v>248</v>
      </c>
      <c r="AL234" s="9">
        <v>88</v>
      </c>
      <c r="AM234" s="9">
        <v>3.7628301102426152</v>
      </c>
      <c r="AN234" s="9">
        <v>3.7410714285714284</v>
      </c>
      <c r="AO234" s="73">
        <v>176</v>
      </c>
      <c r="AP234" s="80">
        <v>0</v>
      </c>
      <c r="AQ234" s="80">
        <v>0</v>
      </c>
      <c r="AR234" s="224">
        <v>0</v>
      </c>
      <c r="AS234" s="224" t="s">
        <v>248</v>
      </c>
      <c r="AT234" s="11">
        <v>6298.8360000000002</v>
      </c>
      <c r="AU234" s="11">
        <v>0</v>
      </c>
      <c r="AV234" s="203">
        <v>0</v>
      </c>
      <c r="AW234" s="203">
        <v>0</v>
      </c>
      <c r="AX234" s="203" t="s">
        <v>248</v>
      </c>
      <c r="AY234" s="235" t="s">
        <v>248</v>
      </c>
      <c r="AZ234" s="138">
        <v>26511</v>
      </c>
      <c r="BA234" s="188" t="s">
        <v>248</v>
      </c>
      <c r="BB234" s="203" t="s">
        <v>248</v>
      </c>
      <c r="BC234" s="203" t="s">
        <v>248</v>
      </c>
      <c r="BD234" s="217" t="s">
        <v>61</v>
      </c>
      <c r="BE234" s="201" t="s">
        <v>62</v>
      </c>
      <c r="BF234" s="201" t="s">
        <v>63</v>
      </c>
      <c r="BG234" s="201" t="s">
        <v>196</v>
      </c>
      <c r="BH234" s="456" t="s">
        <v>713</v>
      </c>
      <c r="BI234" s="218" t="s">
        <v>64</v>
      </c>
      <c r="BJ234" s="370">
        <v>214</v>
      </c>
      <c r="BK234" s="370">
        <v>1</v>
      </c>
      <c r="BL234" s="219" t="s">
        <v>65</v>
      </c>
      <c r="BM234" s="52"/>
      <c r="BN234" s="218" t="s">
        <v>357</v>
      </c>
      <c r="BO234" s="217" t="s">
        <v>70</v>
      </c>
      <c r="BP234" s="201" t="s">
        <v>681</v>
      </c>
      <c r="BQ234" s="52" t="s">
        <v>717</v>
      </c>
    </row>
    <row r="235" spans="1:69" ht="15.75">
      <c r="A235" s="207" t="s">
        <v>37</v>
      </c>
      <c r="B235" s="208" t="s">
        <v>711</v>
      </c>
      <c r="C235" s="202" t="s">
        <v>35</v>
      </c>
      <c r="D235" s="210" t="s">
        <v>182</v>
      </c>
      <c r="E235" s="24" t="s">
        <v>674</v>
      </c>
      <c r="F235" s="86">
        <v>88</v>
      </c>
      <c r="G235" s="80">
        <v>1</v>
      </c>
      <c r="H235" s="204"/>
      <c r="I235" s="204"/>
      <c r="J235" s="204"/>
      <c r="K235" s="204"/>
      <c r="L235" s="80">
        <v>1</v>
      </c>
      <c r="M235" s="203"/>
      <c r="N235" s="52">
        <v>2</v>
      </c>
      <c r="O235" s="204"/>
      <c r="P235" s="204"/>
      <c r="Q235" s="11">
        <v>6.4613138836999999</v>
      </c>
      <c r="R235" s="204"/>
      <c r="S235" s="204"/>
      <c r="T235" s="53">
        <v>10.675000000000001</v>
      </c>
      <c r="U235" s="204"/>
      <c r="V235" s="204"/>
      <c r="W235" s="11">
        <v>6.5164301627906003</v>
      </c>
      <c r="X235" s="204"/>
      <c r="Y235" s="204"/>
      <c r="Z235" s="53">
        <v>10.675000000000001</v>
      </c>
      <c r="AA235" s="204"/>
      <c r="AB235" s="204"/>
      <c r="AC235" s="204"/>
      <c r="AD235" s="204"/>
      <c r="AE235" s="204"/>
      <c r="AF235" s="9">
        <v>3.014002249447906</v>
      </c>
      <c r="AG235" s="9">
        <v>587</v>
      </c>
      <c r="AH235" s="9">
        <v>0.642693819161819</v>
      </c>
      <c r="AI235" s="9">
        <v>124</v>
      </c>
      <c r="AJ235" s="9">
        <v>1.7948275862068965</v>
      </c>
      <c r="AK235" s="9" t="s">
        <v>248</v>
      </c>
      <c r="AL235" s="9">
        <v>76</v>
      </c>
      <c r="AM235" s="9">
        <v>3.0104511362269406</v>
      </c>
      <c r="AN235" s="9">
        <v>3.0223880597014925</v>
      </c>
      <c r="AO235" s="73">
        <v>159</v>
      </c>
      <c r="AP235" s="80">
        <v>8</v>
      </c>
      <c r="AQ235" s="80">
        <v>7</v>
      </c>
      <c r="AR235" s="224">
        <v>0</v>
      </c>
      <c r="AS235" s="224" t="s">
        <v>248</v>
      </c>
      <c r="AT235" s="11">
        <v>5771.5290000000005</v>
      </c>
      <c r="AU235" s="11">
        <v>436.45699999999999</v>
      </c>
      <c r="AV235" s="203">
        <v>0</v>
      </c>
      <c r="AW235" s="203">
        <v>0</v>
      </c>
      <c r="AX235" s="203" t="s">
        <v>248</v>
      </c>
      <c r="AY235" s="235" t="s">
        <v>248</v>
      </c>
      <c r="AZ235" s="138">
        <v>26511</v>
      </c>
      <c r="BA235" s="188" t="s">
        <v>248</v>
      </c>
      <c r="BB235" s="203" t="s">
        <v>248</v>
      </c>
      <c r="BC235" s="203" t="s">
        <v>248</v>
      </c>
      <c r="BD235" s="217" t="s">
        <v>61</v>
      </c>
      <c r="BE235" s="201" t="s">
        <v>62</v>
      </c>
      <c r="BF235" s="201" t="s">
        <v>63</v>
      </c>
      <c r="BG235" s="201" t="s">
        <v>196</v>
      </c>
      <c r="BH235" s="455" t="s">
        <v>713</v>
      </c>
      <c r="BI235" s="218" t="s">
        <v>66</v>
      </c>
      <c r="BJ235" s="370">
        <v>214</v>
      </c>
      <c r="BK235" s="370">
        <v>7</v>
      </c>
      <c r="BL235" s="219" t="s">
        <v>65</v>
      </c>
      <c r="BM235" s="52"/>
      <c r="BN235" s="218" t="s">
        <v>357</v>
      </c>
      <c r="BO235" s="217" t="s">
        <v>70</v>
      </c>
      <c r="BP235" s="201" t="s">
        <v>681</v>
      </c>
      <c r="BQ235" s="52" t="s">
        <v>717</v>
      </c>
    </row>
    <row r="236" spans="1:69" ht="15.75">
      <c r="A236" s="207" t="s">
        <v>37</v>
      </c>
      <c r="B236" s="208" t="s">
        <v>711</v>
      </c>
      <c r="C236" s="202" t="s">
        <v>35</v>
      </c>
      <c r="D236" s="210" t="s">
        <v>182</v>
      </c>
      <c r="E236" s="24" t="s">
        <v>674</v>
      </c>
      <c r="F236" s="86">
        <v>91</v>
      </c>
      <c r="G236" s="80">
        <v>0</v>
      </c>
      <c r="H236" s="204"/>
      <c r="I236" s="204"/>
      <c r="J236" s="204"/>
      <c r="K236" s="204"/>
      <c r="L236" s="80">
        <v>0</v>
      </c>
      <c r="M236" s="203"/>
      <c r="N236" s="52">
        <v>1</v>
      </c>
      <c r="O236" s="204"/>
      <c r="P236" s="204"/>
      <c r="Q236" s="11">
        <v>5.9805053625999998</v>
      </c>
      <c r="R236" s="204"/>
      <c r="S236" s="204"/>
      <c r="T236" s="53">
        <v>8.2416666666666671</v>
      </c>
      <c r="U236" s="204"/>
      <c r="V236" s="204"/>
      <c r="W236" s="11">
        <v>5.1157691208790999</v>
      </c>
      <c r="X236" s="204"/>
      <c r="Y236" s="204"/>
      <c r="Z236" s="53">
        <v>7.4312500000000004</v>
      </c>
      <c r="AA236" s="204"/>
      <c r="AB236" s="204"/>
      <c r="AC236" s="204"/>
      <c r="AD236" s="204"/>
      <c r="AE236" s="204"/>
      <c r="AF236" s="9">
        <v>3.7611799230335867</v>
      </c>
      <c r="AG236" s="9">
        <v>629</v>
      </c>
      <c r="AH236" s="9">
        <v>0.51884698975878818</v>
      </c>
      <c r="AI236" s="9">
        <v>16</v>
      </c>
      <c r="AJ236" s="9">
        <v>2.7185185185185183</v>
      </c>
      <c r="AK236" s="9" t="s">
        <v>248</v>
      </c>
      <c r="AL236" s="9">
        <v>87</v>
      </c>
      <c r="AM236" s="9">
        <v>3.7954023283690645</v>
      </c>
      <c r="AN236" s="9">
        <v>3.838888888888889</v>
      </c>
      <c r="AO236" s="73">
        <v>178</v>
      </c>
      <c r="AP236" s="80">
        <v>1</v>
      </c>
      <c r="AQ236" s="80">
        <v>3</v>
      </c>
      <c r="AR236" s="224">
        <v>0</v>
      </c>
      <c r="AS236" s="224" t="s">
        <v>248</v>
      </c>
      <c r="AT236" s="11">
        <v>6425.0739999999996</v>
      </c>
      <c r="AU236" s="11">
        <v>86.634</v>
      </c>
      <c r="AV236" s="203">
        <v>0</v>
      </c>
      <c r="AW236" s="203">
        <v>0</v>
      </c>
      <c r="AX236" s="203" t="s">
        <v>248</v>
      </c>
      <c r="AY236" s="235" t="s">
        <v>248</v>
      </c>
      <c r="AZ236" s="138">
        <v>26511</v>
      </c>
      <c r="BA236" s="188" t="s">
        <v>248</v>
      </c>
      <c r="BB236" s="203" t="s">
        <v>248</v>
      </c>
      <c r="BC236" s="203" t="s">
        <v>248</v>
      </c>
      <c r="BD236" s="217" t="s">
        <v>61</v>
      </c>
      <c r="BE236" s="201" t="s">
        <v>62</v>
      </c>
      <c r="BF236" s="201" t="s">
        <v>63</v>
      </c>
      <c r="BG236" s="201" t="s">
        <v>196</v>
      </c>
      <c r="BH236" s="456" t="s">
        <v>713</v>
      </c>
      <c r="BI236" s="218" t="s">
        <v>67</v>
      </c>
      <c r="BJ236" s="370">
        <v>214</v>
      </c>
      <c r="BK236" s="370">
        <v>3</v>
      </c>
      <c r="BL236" s="219" t="s">
        <v>65</v>
      </c>
      <c r="BM236" s="52"/>
      <c r="BN236" s="218" t="s">
        <v>357</v>
      </c>
      <c r="BO236" s="217" t="s">
        <v>70</v>
      </c>
      <c r="BP236" s="201" t="s">
        <v>681</v>
      </c>
      <c r="BQ236" s="52" t="s">
        <v>717</v>
      </c>
    </row>
    <row r="237" spans="1:69" ht="15.75">
      <c r="A237" s="207" t="s">
        <v>37</v>
      </c>
      <c r="B237" s="208" t="s">
        <v>711</v>
      </c>
      <c r="C237" s="202" t="s">
        <v>35</v>
      </c>
      <c r="D237" s="210" t="s">
        <v>182</v>
      </c>
      <c r="E237" s="24" t="s">
        <v>674</v>
      </c>
      <c r="F237" s="86">
        <v>91</v>
      </c>
      <c r="G237" s="80">
        <v>2</v>
      </c>
      <c r="H237" s="204"/>
      <c r="I237" s="204"/>
      <c r="J237" s="204"/>
      <c r="K237" s="204"/>
      <c r="L237" s="80">
        <v>3</v>
      </c>
      <c r="M237" s="203"/>
      <c r="N237" s="52">
        <v>0</v>
      </c>
      <c r="O237" s="204"/>
      <c r="P237" s="204"/>
      <c r="Q237" s="11">
        <v>6.0831278256000001</v>
      </c>
      <c r="R237" s="204"/>
      <c r="S237" s="204"/>
      <c r="T237" s="53">
        <v>9.3500000000000014</v>
      </c>
      <c r="U237" s="204"/>
      <c r="V237" s="204"/>
      <c r="W237" s="11">
        <v>6.0001161976743997</v>
      </c>
      <c r="X237" s="204"/>
      <c r="Y237" s="204"/>
      <c r="Z237" s="53">
        <v>9.1750000000000007</v>
      </c>
      <c r="AA237" s="204"/>
      <c r="AB237" s="204"/>
      <c r="AC237" s="204"/>
      <c r="AD237" s="204"/>
      <c r="AE237" s="204"/>
      <c r="AF237" s="9">
        <v>2.8802990779436421</v>
      </c>
      <c r="AG237" s="9">
        <v>572</v>
      </c>
      <c r="AH237" s="9">
        <v>0.42142057106698011</v>
      </c>
      <c r="AI237" s="9">
        <v>81</v>
      </c>
      <c r="AJ237" s="9">
        <v>2.0073529411764706</v>
      </c>
      <c r="AK237" s="9" t="s">
        <v>248</v>
      </c>
      <c r="AL237" s="427">
        <v>0</v>
      </c>
      <c r="AM237" s="9"/>
      <c r="AN237" s="9"/>
      <c r="AO237" s="73">
        <v>176</v>
      </c>
      <c r="AP237" s="80">
        <v>2</v>
      </c>
      <c r="AQ237" s="80">
        <v>0</v>
      </c>
      <c r="AR237" s="224">
        <v>0</v>
      </c>
      <c r="AS237" s="224" t="s">
        <v>248</v>
      </c>
      <c r="AT237" s="11">
        <v>6315.6440000000002</v>
      </c>
      <c r="AU237" s="11">
        <v>0</v>
      </c>
      <c r="AV237" s="203">
        <v>0</v>
      </c>
      <c r="AW237" s="203">
        <v>0</v>
      </c>
      <c r="AX237" s="203" t="s">
        <v>248</v>
      </c>
      <c r="AY237" s="235" t="s">
        <v>248</v>
      </c>
      <c r="AZ237" s="138">
        <v>26511</v>
      </c>
      <c r="BA237" s="188" t="s">
        <v>248</v>
      </c>
      <c r="BB237" s="203" t="s">
        <v>248</v>
      </c>
      <c r="BC237" s="203" t="s">
        <v>248</v>
      </c>
      <c r="BD237" s="217" t="s">
        <v>61</v>
      </c>
      <c r="BE237" s="201" t="s">
        <v>62</v>
      </c>
      <c r="BF237" s="201" t="s">
        <v>63</v>
      </c>
      <c r="BG237" s="201" t="s">
        <v>196</v>
      </c>
      <c r="BH237" s="456" t="s">
        <v>713</v>
      </c>
      <c r="BI237" s="218" t="s">
        <v>68</v>
      </c>
      <c r="BJ237" s="370">
        <v>214</v>
      </c>
      <c r="BK237" s="370">
        <v>4</v>
      </c>
      <c r="BL237" s="219" t="s">
        <v>65</v>
      </c>
      <c r="BM237" s="52"/>
      <c r="BN237" s="218" t="s">
        <v>357</v>
      </c>
      <c r="BO237" s="217" t="s">
        <v>70</v>
      </c>
      <c r="BP237" s="201" t="s">
        <v>681</v>
      </c>
      <c r="BQ237" s="52" t="s">
        <v>717</v>
      </c>
    </row>
    <row r="238" spans="1:69" ht="15.75">
      <c r="A238" s="207" t="s">
        <v>37</v>
      </c>
      <c r="B238" s="208" t="s">
        <v>711</v>
      </c>
      <c r="C238" s="202" t="s">
        <v>35</v>
      </c>
      <c r="D238" s="210" t="s">
        <v>182</v>
      </c>
      <c r="E238" s="24" t="s">
        <v>603</v>
      </c>
      <c r="F238" s="86">
        <v>43</v>
      </c>
      <c r="G238" s="80">
        <v>1</v>
      </c>
      <c r="H238" s="204"/>
      <c r="I238" s="204"/>
      <c r="J238" s="204"/>
      <c r="K238" s="204"/>
      <c r="L238" s="80">
        <v>0</v>
      </c>
      <c r="M238" s="203"/>
      <c r="N238" s="52">
        <v>0</v>
      </c>
      <c r="O238" s="204"/>
      <c r="P238" s="204"/>
      <c r="Q238" s="11">
        <v>5.1935236667</v>
      </c>
      <c r="R238" s="204"/>
      <c r="S238" s="204"/>
      <c r="T238" s="53">
        <v>6.9833333333333334</v>
      </c>
      <c r="U238" s="204"/>
      <c r="V238" s="204"/>
      <c r="W238" s="11">
        <v>4.9980473095238001</v>
      </c>
      <c r="X238" s="204"/>
      <c r="Y238" s="204"/>
      <c r="Z238" s="53">
        <v>6.9749999999999996</v>
      </c>
      <c r="AA238" s="204"/>
      <c r="AB238" s="204"/>
      <c r="AC238" s="204"/>
      <c r="AD238" s="204"/>
      <c r="AE238" s="204"/>
      <c r="AF238" s="9">
        <v>3.6422789295514426</v>
      </c>
      <c r="AG238" s="9">
        <v>294</v>
      </c>
      <c r="AH238" s="9">
        <v>0.38578094421330866</v>
      </c>
      <c r="AI238" s="9">
        <v>4</v>
      </c>
      <c r="AJ238" s="9">
        <v>2.8147058823529414</v>
      </c>
      <c r="AK238" s="9" t="s">
        <v>248</v>
      </c>
      <c r="AL238" s="9">
        <v>42</v>
      </c>
      <c r="AM238" s="9">
        <v>3.6422789295514426</v>
      </c>
      <c r="AN238" s="9">
        <v>3.6744791666666665</v>
      </c>
      <c r="AO238" s="73">
        <v>84</v>
      </c>
      <c r="AP238" s="80">
        <v>0</v>
      </c>
      <c r="AQ238" s="80">
        <v>0</v>
      </c>
      <c r="AR238" s="224">
        <v>0</v>
      </c>
      <c r="AS238" s="224" t="s">
        <v>248</v>
      </c>
      <c r="AT238" s="11">
        <v>2990.23</v>
      </c>
      <c r="AU238" s="11">
        <v>0</v>
      </c>
      <c r="AV238" s="203">
        <v>0</v>
      </c>
      <c r="AW238" s="203">
        <v>0</v>
      </c>
      <c r="AX238" s="203" t="s">
        <v>248</v>
      </c>
      <c r="AY238" s="235" t="s">
        <v>248</v>
      </c>
      <c r="AZ238" s="138">
        <v>63419</v>
      </c>
      <c r="BA238" s="188" t="s">
        <v>248</v>
      </c>
      <c r="BB238" s="203" t="s">
        <v>248</v>
      </c>
      <c r="BC238" s="203" t="s">
        <v>248</v>
      </c>
      <c r="BD238" s="217" t="s">
        <v>61</v>
      </c>
      <c r="BE238" s="201" t="s">
        <v>62</v>
      </c>
      <c r="BF238" s="201" t="s">
        <v>63</v>
      </c>
      <c r="BG238" s="201" t="s">
        <v>196</v>
      </c>
      <c r="BH238" s="456" t="s">
        <v>515</v>
      </c>
      <c r="BI238" s="218" t="s">
        <v>64</v>
      </c>
      <c r="BJ238" s="370">
        <v>214</v>
      </c>
      <c r="BK238" s="370">
        <v>1</v>
      </c>
      <c r="BL238" s="219" t="s">
        <v>65</v>
      </c>
      <c r="BM238" s="52"/>
      <c r="BN238" s="218" t="s">
        <v>357</v>
      </c>
      <c r="BO238" s="217" t="s">
        <v>54</v>
      </c>
      <c r="BP238" s="201" t="s">
        <v>699</v>
      </c>
      <c r="BQ238" s="52" t="s">
        <v>715</v>
      </c>
    </row>
    <row r="239" spans="1:69" ht="15.75">
      <c r="A239" s="207" t="s">
        <v>37</v>
      </c>
      <c r="B239" s="208" t="s">
        <v>711</v>
      </c>
      <c r="C239" s="202" t="s">
        <v>35</v>
      </c>
      <c r="D239" s="210" t="s">
        <v>182</v>
      </c>
      <c r="E239" s="24" t="s">
        <v>603</v>
      </c>
      <c r="F239" s="86">
        <v>44</v>
      </c>
      <c r="G239" s="80">
        <v>1</v>
      </c>
      <c r="H239" s="204"/>
      <c r="I239" s="204"/>
      <c r="J239" s="204"/>
      <c r="K239" s="204"/>
      <c r="L239" s="80">
        <v>0</v>
      </c>
      <c r="M239" s="203"/>
      <c r="N239" s="52">
        <v>0</v>
      </c>
      <c r="O239" s="204"/>
      <c r="P239" s="204"/>
      <c r="Q239" s="11">
        <v>5.4056976047000003</v>
      </c>
      <c r="R239" s="204"/>
      <c r="S239" s="204"/>
      <c r="T239" s="53">
        <v>7.7125000000000004</v>
      </c>
      <c r="U239" s="204"/>
      <c r="V239" s="204"/>
      <c r="W239" s="11">
        <v>5.2316278372092997</v>
      </c>
      <c r="X239" s="204"/>
      <c r="Y239" s="204"/>
      <c r="Z239" s="53">
        <v>7.4625000000000004</v>
      </c>
      <c r="AA239" s="204"/>
      <c r="AB239" s="204"/>
      <c r="AC239" s="204"/>
      <c r="AD239" s="204"/>
      <c r="AE239" s="204"/>
      <c r="AF239" s="9">
        <v>3.4450830589497219</v>
      </c>
      <c r="AG239" s="9">
        <v>301</v>
      </c>
      <c r="AH239" s="9">
        <v>0.4402443195636761</v>
      </c>
      <c r="AI239" s="9">
        <v>8</v>
      </c>
      <c r="AJ239" s="9">
        <v>2.5750000000000002</v>
      </c>
      <c r="AK239" s="9" t="s">
        <v>248</v>
      </c>
      <c r="AL239" s="9">
        <v>43</v>
      </c>
      <c r="AM239" s="9">
        <v>3.4450830589497219</v>
      </c>
      <c r="AN239" s="9">
        <v>3.5496794871794872</v>
      </c>
      <c r="AO239" s="73">
        <v>86</v>
      </c>
      <c r="AP239" s="80">
        <v>0</v>
      </c>
      <c r="AQ239" s="80">
        <v>0</v>
      </c>
      <c r="AR239" s="224">
        <v>0</v>
      </c>
      <c r="AS239" s="224" t="s">
        <v>248</v>
      </c>
      <c r="AT239" s="11">
        <v>3060.884</v>
      </c>
      <c r="AU239" s="11">
        <v>0</v>
      </c>
      <c r="AV239" s="203">
        <v>0</v>
      </c>
      <c r="AW239" s="203">
        <v>0</v>
      </c>
      <c r="AX239" s="203" t="s">
        <v>248</v>
      </c>
      <c r="AY239" s="235" t="s">
        <v>248</v>
      </c>
      <c r="AZ239" s="138">
        <v>63419</v>
      </c>
      <c r="BA239" s="188" t="s">
        <v>248</v>
      </c>
      <c r="BB239" s="203" t="s">
        <v>248</v>
      </c>
      <c r="BC239" s="203" t="s">
        <v>248</v>
      </c>
      <c r="BD239" s="217" t="s">
        <v>61</v>
      </c>
      <c r="BE239" s="201" t="s">
        <v>62</v>
      </c>
      <c r="BF239" s="201" t="s">
        <v>63</v>
      </c>
      <c r="BG239" s="201" t="s">
        <v>196</v>
      </c>
      <c r="BH239" s="455" t="s">
        <v>515</v>
      </c>
      <c r="BI239" s="218" t="s">
        <v>66</v>
      </c>
      <c r="BJ239" s="370">
        <v>214</v>
      </c>
      <c r="BK239" s="370">
        <v>7</v>
      </c>
      <c r="BL239" s="219" t="s">
        <v>65</v>
      </c>
      <c r="BM239" s="52"/>
      <c r="BN239" s="218" t="s">
        <v>357</v>
      </c>
      <c r="BO239" s="217" t="s">
        <v>54</v>
      </c>
      <c r="BP239" s="201" t="s">
        <v>699</v>
      </c>
      <c r="BQ239" s="52" t="s">
        <v>715</v>
      </c>
    </row>
    <row r="240" spans="1:69" ht="15.75">
      <c r="A240" s="207" t="s">
        <v>37</v>
      </c>
      <c r="B240" s="208" t="s">
        <v>711</v>
      </c>
      <c r="C240" s="202" t="s">
        <v>35</v>
      </c>
      <c r="D240" s="210" t="s">
        <v>182</v>
      </c>
      <c r="E240" s="24" t="s">
        <v>603</v>
      </c>
      <c r="F240" s="86">
        <v>44</v>
      </c>
      <c r="G240" s="80">
        <v>3</v>
      </c>
      <c r="H240" s="204"/>
      <c r="I240" s="204"/>
      <c r="J240" s="204"/>
      <c r="K240" s="204"/>
      <c r="L240" s="80">
        <v>0</v>
      </c>
      <c r="M240" s="203"/>
      <c r="N240" s="52">
        <v>0</v>
      </c>
      <c r="O240" s="204"/>
      <c r="P240" s="204"/>
      <c r="Q240" s="11">
        <v>5.4244144390000004</v>
      </c>
      <c r="R240" s="204"/>
      <c r="S240" s="204"/>
      <c r="T240" s="53">
        <v>9.9749999999999979</v>
      </c>
      <c r="U240" s="204"/>
      <c r="V240" s="204"/>
      <c r="W240" s="11">
        <v>5.5384632682925998</v>
      </c>
      <c r="X240" s="204"/>
      <c r="Y240" s="204"/>
      <c r="Z240" s="53">
        <v>9.9749999999999979</v>
      </c>
      <c r="AA240" s="204"/>
      <c r="AB240" s="204"/>
      <c r="AC240" s="204"/>
      <c r="AD240" s="204"/>
      <c r="AE240" s="204"/>
      <c r="AF240" s="9">
        <v>3.5600348515793008</v>
      </c>
      <c r="AG240" s="9">
        <v>287</v>
      </c>
      <c r="AH240" s="9">
        <v>0.46159226638289069</v>
      </c>
      <c r="AI240" s="9">
        <v>5</v>
      </c>
      <c r="AJ240" s="9">
        <v>2.7337500000000001</v>
      </c>
      <c r="AK240" s="9" t="s">
        <v>248</v>
      </c>
      <c r="AL240" s="9">
        <v>41</v>
      </c>
      <c r="AM240" s="9">
        <v>3.5600348515793008</v>
      </c>
      <c r="AN240" s="9">
        <v>3.6173076923076923</v>
      </c>
      <c r="AO240" s="73">
        <v>82</v>
      </c>
      <c r="AP240" s="80">
        <v>0</v>
      </c>
      <c r="AQ240" s="80">
        <v>0</v>
      </c>
      <c r="AR240" s="224">
        <v>0</v>
      </c>
      <c r="AS240" s="224" t="s">
        <v>248</v>
      </c>
      <c r="AT240" s="11">
        <v>2925.2420000000002</v>
      </c>
      <c r="AU240" s="11">
        <v>0</v>
      </c>
      <c r="AV240" s="203">
        <v>0</v>
      </c>
      <c r="AW240" s="203">
        <v>0</v>
      </c>
      <c r="AX240" s="203" t="s">
        <v>248</v>
      </c>
      <c r="AY240" s="235" t="s">
        <v>248</v>
      </c>
      <c r="AZ240" s="138">
        <v>63419</v>
      </c>
      <c r="BA240" s="188" t="s">
        <v>248</v>
      </c>
      <c r="BB240" s="203" t="s">
        <v>248</v>
      </c>
      <c r="BC240" s="203" t="s">
        <v>248</v>
      </c>
      <c r="BD240" s="217" t="s">
        <v>61</v>
      </c>
      <c r="BE240" s="201" t="s">
        <v>62</v>
      </c>
      <c r="BF240" s="201" t="s">
        <v>63</v>
      </c>
      <c r="BG240" s="201" t="s">
        <v>196</v>
      </c>
      <c r="BH240" s="456" t="s">
        <v>515</v>
      </c>
      <c r="BI240" s="218" t="s">
        <v>67</v>
      </c>
      <c r="BJ240" s="370">
        <v>214</v>
      </c>
      <c r="BK240" s="370">
        <v>3</v>
      </c>
      <c r="BL240" s="219" t="s">
        <v>65</v>
      </c>
      <c r="BM240" s="52"/>
      <c r="BN240" s="218" t="s">
        <v>357</v>
      </c>
      <c r="BO240" s="217" t="s">
        <v>54</v>
      </c>
      <c r="BP240" s="201" t="s">
        <v>699</v>
      </c>
      <c r="BQ240" s="52" t="s">
        <v>715</v>
      </c>
    </row>
    <row r="241" spans="1:69" ht="15.75">
      <c r="A241" s="207" t="s">
        <v>37</v>
      </c>
      <c r="B241" s="208" t="s">
        <v>711</v>
      </c>
      <c r="C241" s="202" t="s">
        <v>35</v>
      </c>
      <c r="D241" s="210" t="s">
        <v>182</v>
      </c>
      <c r="E241" s="24" t="s">
        <v>603</v>
      </c>
      <c r="F241" s="86">
        <v>44</v>
      </c>
      <c r="G241" s="80">
        <v>3</v>
      </c>
      <c r="H241" s="204"/>
      <c r="I241" s="204"/>
      <c r="J241" s="204"/>
      <c r="K241" s="204"/>
      <c r="L241" s="80">
        <v>1</v>
      </c>
      <c r="M241" s="203"/>
      <c r="N241" s="52">
        <v>0</v>
      </c>
      <c r="O241" s="204"/>
      <c r="P241" s="204"/>
      <c r="Q241" s="11">
        <v>6.3563499500000002</v>
      </c>
      <c r="R241" s="204"/>
      <c r="S241" s="204"/>
      <c r="T241" s="53">
        <v>8.5</v>
      </c>
      <c r="U241" s="204"/>
      <c r="V241" s="204"/>
      <c r="W241" s="11">
        <v>6.2654999499999997</v>
      </c>
      <c r="X241" s="204"/>
      <c r="Y241" s="204"/>
      <c r="Z241" s="53">
        <v>8.5</v>
      </c>
      <c r="AA241" s="204"/>
      <c r="AB241" s="204"/>
      <c r="AC241" s="204"/>
      <c r="AD241" s="204"/>
      <c r="AE241" s="204"/>
      <c r="AF241" s="9">
        <v>2.5937500004257474</v>
      </c>
      <c r="AG241" s="9">
        <v>280</v>
      </c>
      <c r="AH241" s="9">
        <v>0.33213590608762433</v>
      </c>
      <c r="AI241" s="9">
        <v>102</v>
      </c>
      <c r="AJ241" s="9">
        <v>1.9666666666666668</v>
      </c>
      <c r="AK241" s="9" t="s">
        <v>248</v>
      </c>
      <c r="AL241" s="9">
        <v>0</v>
      </c>
      <c r="AM241" s="9"/>
      <c r="AN241" s="9"/>
      <c r="AO241" s="73">
        <v>82</v>
      </c>
      <c r="AP241" s="80">
        <v>0</v>
      </c>
      <c r="AQ241" s="80">
        <v>0</v>
      </c>
      <c r="AR241" s="224">
        <v>0</v>
      </c>
      <c r="AS241" s="224" t="s">
        <v>248</v>
      </c>
      <c r="AT241" s="11">
        <v>2920.116</v>
      </c>
      <c r="AU241" s="11">
        <v>0</v>
      </c>
      <c r="AV241" s="203">
        <v>0</v>
      </c>
      <c r="AW241" s="203">
        <v>0</v>
      </c>
      <c r="AX241" s="203" t="s">
        <v>248</v>
      </c>
      <c r="AY241" s="235" t="s">
        <v>248</v>
      </c>
      <c r="AZ241" s="138">
        <v>63419</v>
      </c>
      <c r="BA241" s="188" t="s">
        <v>248</v>
      </c>
      <c r="BB241" s="203" t="s">
        <v>248</v>
      </c>
      <c r="BC241" s="203" t="s">
        <v>248</v>
      </c>
      <c r="BD241" s="217" t="s">
        <v>61</v>
      </c>
      <c r="BE241" s="201" t="s">
        <v>62</v>
      </c>
      <c r="BF241" s="201" t="s">
        <v>63</v>
      </c>
      <c r="BG241" s="201" t="s">
        <v>196</v>
      </c>
      <c r="BH241" s="456" t="s">
        <v>515</v>
      </c>
      <c r="BI241" s="218" t="s">
        <v>68</v>
      </c>
      <c r="BJ241" s="370">
        <v>214</v>
      </c>
      <c r="BK241" s="370">
        <v>4</v>
      </c>
      <c r="BL241" s="219" t="s">
        <v>65</v>
      </c>
      <c r="BM241" s="52"/>
      <c r="BN241" s="218" t="s">
        <v>357</v>
      </c>
      <c r="BO241" s="217" t="s">
        <v>54</v>
      </c>
      <c r="BP241" s="201" t="s">
        <v>699</v>
      </c>
      <c r="BQ241" s="52" t="s">
        <v>715</v>
      </c>
    </row>
    <row r="242" spans="1:69" ht="15.75">
      <c r="A242" s="207" t="s">
        <v>37</v>
      </c>
      <c r="B242" s="208" t="s">
        <v>711</v>
      </c>
      <c r="C242" s="202" t="s">
        <v>35</v>
      </c>
      <c r="D242" s="210" t="s">
        <v>182</v>
      </c>
      <c r="E242" s="24" t="s">
        <v>257</v>
      </c>
      <c r="F242" s="86">
        <v>105</v>
      </c>
      <c r="G242" s="80">
        <v>1</v>
      </c>
      <c r="H242" s="204"/>
      <c r="I242" s="204"/>
      <c r="J242" s="204"/>
      <c r="K242" s="204"/>
      <c r="L242" s="80">
        <v>0</v>
      </c>
      <c r="M242" s="203"/>
      <c r="N242" s="52">
        <v>0</v>
      </c>
      <c r="O242" s="204"/>
      <c r="P242" s="204"/>
      <c r="Q242" s="11">
        <v>5.2895381827000003</v>
      </c>
      <c r="R242" s="204"/>
      <c r="S242" s="204"/>
      <c r="T242" s="53">
        <v>7.4499999999999993</v>
      </c>
      <c r="U242" s="204"/>
      <c r="V242" s="204"/>
      <c r="W242" s="11">
        <v>4.9702399711538003</v>
      </c>
      <c r="X242" s="204"/>
      <c r="Y242" s="204"/>
      <c r="Z242" s="53">
        <v>6.9833333333333334</v>
      </c>
      <c r="AA242" s="204"/>
      <c r="AB242" s="204"/>
      <c r="AC242" s="204"/>
      <c r="AD242" s="204"/>
      <c r="AE242" s="204"/>
      <c r="AF242" s="9">
        <v>3.5611881993629115</v>
      </c>
      <c r="AG242" s="9">
        <v>728</v>
      </c>
      <c r="AH242" s="9">
        <v>0.43966017321813911</v>
      </c>
      <c r="AI242" s="9">
        <v>19</v>
      </c>
      <c r="AJ242" s="9">
        <v>2.6318181818181818</v>
      </c>
      <c r="AK242" s="9" t="s">
        <v>248</v>
      </c>
      <c r="AL242" s="9">
        <v>103</v>
      </c>
      <c r="AM242" s="9">
        <v>3.5642579876599458</v>
      </c>
      <c r="AN242" s="9">
        <v>3.6252913752913751</v>
      </c>
      <c r="AO242" s="73">
        <v>208</v>
      </c>
      <c r="AP242" s="80">
        <v>0</v>
      </c>
      <c r="AQ242" s="80">
        <v>0</v>
      </c>
      <c r="AR242" s="224">
        <v>0</v>
      </c>
      <c r="AS242" s="224" t="s">
        <v>248</v>
      </c>
      <c r="AT242" s="11">
        <v>7987.9489999999996</v>
      </c>
      <c r="AU242" s="11">
        <v>0</v>
      </c>
      <c r="AV242" s="203">
        <v>0</v>
      </c>
      <c r="AW242" s="203">
        <v>0</v>
      </c>
      <c r="AX242" s="203" t="s">
        <v>248</v>
      </c>
      <c r="AY242" s="235" t="s">
        <v>248</v>
      </c>
      <c r="AZ242" s="138">
        <v>54056</v>
      </c>
      <c r="BA242" s="188" t="s">
        <v>248</v>
      </c>
      <c r="BB242" s="203" t="s">
        <v>248</v>
      </c>
      <c r="BC242" s="203" t="s">
        <v>248</v>
      </c>
      <c r="BD242" s="217" t="s">
        <v>61</v>
      </c>
      <c r="BE242" s="201" t="s">
        <v>62</v>
      </c>
      <c r="BF242" s="201" t="s">
        <v>63</v>
      </c>
      <c r="BG242" s="201" t="s">
        <v>196</v>
      </c>
      <c r="BH242" s="456" t="s">
        <v>512</v>
      </c>
      <c r="BI242" s="218" t="s">
        <v>64</v>
      </c>
      <c r="BJ242" s="370">
        <v>214</v>
      </c>
      <c r="BK242" s="370">
        <v>1</v>
      </c>
      <c r="BL242" s="219" t="s">
        <v>65</v>
      </c>
      <c r="BM242" s="52"/>
      <c r="BN242" s="218" t="s">
        <v>357</v>
      </c>
      <c r="BO242" s="217" t="s">
        <v>70</v>
      </c>
      <c r="BP242" s="201" t="s">
        <v>681</v>
      </c>
      <c r="BQ242" s="52" t="s">
        <v>717</v>
      </c>
    </row>
    <row r="243" spans="1:69" ht="15.75">
      <c r="A243" s="207" t="s">
        <v>37</v>
      </c>
      <c r="B243" s="208" t="s">
        <v>711</v>
      </c>
      <c r="C243" s="202" t="s">
        <v>35</v>
      </c>
      <c r="D243" s="210" t="s">
        <v>182</v>
      </c>
      <c r="E243" s="24" t="s">
        <v>257</v>
      </c>
      <c r="F243" s="86">
        <v>105</v>
      </c>
      <c r="G243" s="80">
        <v>3</v>
      </c>
      <c r="H243" s="204"/>
      <c r="I243" s="204"/>
      <c r="J243" s="204"/>
      <c r="K243" s="204"/>
      <c r="L243" s="80">
        <v>0</v>
      </c>
      <c r="M243" s="203"/>
      <c r="N243" s="52">
        <v>1</v>
      </c>
      <c r="O243" s="204"/>
      <c r="P243" s="204"/>
      <c r="Q243" s="11">
        <v>6.1368525686000002</v>
      </c>
      <c r="R243" s="204"/>
      <c r="S243" s="204"/>
      <c r="T243" s="53">
        <v>8.9499999999999957</v>
      </c>
      <c r="U243" s="204"/>
      <c r="V243" s="204"/>
      <c r="W243" s="11">
        <v>6.3314801176469997</v>
      </c>
      <c r="X243" s="204"/>
      <c r="Y243" s="204"/>
      <c r="Z243" s="53">
        <v>9.9499999999999957</v>
      </c>
      <c r="AA243" s="204"/>
      <c r="AB243" s="204"/>
      <c r="AC243" s="204"/>
      <c r="AD243" s="204"/>
      <c r="AE243" s="204"/>
      <c r="AF243" s="9">
        <v>3.1301273026594516</v>
      </c>
      <c r="AG243" s="9">
        <v>713</v>
      </c>
      <c r="AH243" s="9">
        <v>0.55751208804829033</v>
      </c>
      <c r="AI243" s="9">
        <v>101</v>
      </c>
      <c r="AJ243" s="9">
        <v>2.1063253012048193</v>
      </c>
      <c r="AK243" s="9" t="s">
        <v>248</v>
      </c>
      <c r="AL243" s="9">
        <v>102</v>
      </c>
      <c r="AM243" s="9">
        <v>3.1301273026594516</v>
      </c>
      <c r="AN243" s="9">
        <v>3.1603139013452917</v>
      </c>
      <c r="AO243" s="73">
        <v>204</v>
      </c>
      <c r="AP243" s="80">
        <v>0</v>
      </c>
      <c r="AQ243" s="80">
        <v>0</v>
      </c>
      <c r="AR243" s="224">
        <v>0</v>
      </c>
      <c r="AS243" s="224" t="s">
        <v>248</v>
      </c>
      <c r="AT243" s="11">
        <v>7976.0039999999999</v>
      </c>
      <c r="AU243" s="11">
        <v>0</v>
      </c>
      <c r="AV243" s="203">
        <v>0</v>
      </c>
      <c r="AW243" s="203">
        <v>0</v>
      </c>
      <c r="AX243" s="203" t="s">
        <v>248</v>
      </c>
      <c r="AY243" s="235" t="s">
        <v>248</v>
      </c>
      <c r="AZ243" s="138">
        <v>54056</v>
      </c>
      <c r="BA243" s="188" t="s">
        <v>248</v>
      </c>
      <c r="BB243" s="203" t="s">
        <v>248</v>
      </c>
      <c r="BC243" s="203" t="s">
        <v>248</v>
      </c>
      <c r="BD243" s="217" t="s">
        <v>61</v>
      </c>
      <c r="BE243" s="201" t="s">
        <v>62</v>
      </c>
      <c r="BF243" s="201" t="s">
        <v>63</v>
      </c>
      <c r="BG243" s="201" t="s">
        <v>196</v>
      </c>
      <c r="BH243" s="456" t="s">
        <v>512</v>
      </c>
      <c r="BI243" s="218" t="s">
        <v>66</v>
      </c>
      <c r="BJ243" s="370">
        <v>214</v>
      </c>
      <c r="BK243" s="370">
        <v>7</v>
      </c>
      <c r="BL243" s="219" t="s">
        <v>65</v>
      </c>
      <c r="BM243" s="52"/>
      <c r="BN243" s="218" t="s">
        <v>357</v>
      </c>
      <c r="BO243" s="217" t="s">
        <v>70</v>
      </c>
      <c r="BP243" s="201" t="s">
        <v>681</v>
      </c>
      <c r="BQ243" s="52" t="s">
        <v>717</v>
      </c>
    </row>
    <row r="244" spans="1:69" ht="15.75">
      <c r="A244" s="207" t="s">
        <v>37</v>
      </c>
      <c r="B244" s="208" t="s">
        <v>711</v>
      </c>
      <c r="C244" s="202" t="s">
        <v>35</v>
      </c>
      <c r="D244" s="210" t="s">
        <v>182</v>
      </c>
      <c r="E244" s="24" t="s">
        <v>257</v>
      </c>
      <c r="F244" s="86">
        <v>108</v>
      </c>
      <c r="G244" s="80">
        <v>7</v>
      </c>
      <c r="H244" s="204"/>
      <c r="I244" s="204"/>
      <c r="J244" s="204"/>
      <c r="K244" s="204"/>
      <c r="L244" s="80">
        <v>0</v>
      </c>
      <c r="M244" s="203"/>
      <c r="N244" s="52">
        <v>0</v>
      </c>
      <c r="O244" s="204"/>
      <c r="P244" s="204"/>
      <c r="Q244" s="11">
        <v>7.2529007128999998</v>
      </c>
      <c r="R244" s="204"/>
      <c r="S244" s="204"/>
      <c r="T244" s="53">
        <v>12.474999999999994</v>
      </c>
      <c r="U244" s="204"/>
      <c r="V244" s="204"/>
      <c r="W244" s="11">
        <v>6.5588809900990004</v>
      </c>
      <c r="X244" s="204"/>
      <c r="Y244" s="204"/>
      <c r="Z244" s="53">
        <v>12.474999999999994</v>
      </c>
      <c r="AA244" s="204"/>
      <c r="AB244" s="204"/>
      <c r="AC244" s="204"/>
      <c r="AD244" s="204"/>
      <c r="AE244" s="204"/>
      <c r="AF244" s="9">
        <v>3.4944130190696878</v>
      </c>
      <c r="AG244" s="9">
        <v>707</v>
      </c>
      <c r="AH244" s="9">
        <v>0.47429846056566166</v>
      </c>
      <c r="AI244" s="9">
        <v>30</v>
      </c>
      <c r="AJ244" s="9">
        <v>2.5361486486486489</v>
      </c>
      <c r="AK244" s="9" t="s">
        <v>248</v>
      </c>
      <c r="AL244" s="9">
        <v>96</v>
      </c>
      <c r="AM244" s="9">
        <v>3.514062506279775</v>
      </c>
      <c r="AN244" s="9">
        <v>3.6104218362282881</v>
      </c>
      <c r="AO244" s="73">
        <v>194</v>
      </c>
      <c r="AP244" s="80">
        <v>2</v>
      </c>
      <c r="AQ244" s="80">
        <v>6</v>
      </c>
      <c r="AR244" s="224">
        <v>0</v>
      </c>
      <c r="AS244" s="224" t="s">
        <v>248</v>
      </c>
      <c r="AT244" s="11">
        <v>7808.8819999999996</v>
      </c>
      <c r="AU244" s="11">
        <v>286.637</v>
      </c>
      <c r="AV244" s="203">
        <v>0</v>
      </c>
      <c r="AW244" s="203">
        <v>0</v>
      </c>
      <c r="AX244" s="203" t="s">
        <v>248</v>
      </c>
      <c r="AY244" s="235" t="s">
        <v>248</v>
      </c>
      <c r="AZ244" s="138">
        <v>54056</v>
      </c>
      <c r="BA244" s="188" t="s">
        <v>248</v>
      </c>
      <c r="BB244" s="203" t="s">
        <v>248</v>
      </c>
      <c r="BC244" s="203" t="s">
        <v>248</v>
      </c>
      <c r="BD244" s="217" t="s">
        <v>61</v>
      </c>
      <c r="BE244" s="201" t="s">
        <v>62</v>
      </c>
      <c r="BF244" s="201" t="s">
        <v>63</v>
      </c>
      <c r="BG244" s="201" t="s">
        <v>196</v>
      </c>
      <c r="BH244" s="456" t="s">
        <v>512</v>
      </c>
      <c r="BI244" s="218" t="s">
        <v>67</v>
      </c>
      <c r="BJ244" s="370">
        <v>214</v>
      </c>
      <c r="BK244" s="370">
        <v>3</v>
      </c>
      <c r="BL244" s="219" t="s">
        <v>65</v>
      </c>
      <c r="BM244" s="52"/>
      <c r="BN244" s="218" t="s">
        <v>357</v>
      </c>
      <c r="BO244" s="217" t="s">
        <v>70</v>
      </c>
      <c r="BP244" s="201" t="s">
        <v>681</v>
      </c>
      <c r="BQ244" s="52" t="s">
        <v>717</v>
      </c>
    </row>
    <row r="245" spans="1:69" ht="15.75">
      <c r="A245" s="207" t="s">
        <v>37</v>
      </c>
      <c r="B245" s="208" t="s">
        <v>711</v>
      </c>
      <c r="C245" s="202" t="s">
        <v>35</v>
      </c>
      <c r="D245" s="210" t="s">
        <v>182</v>
      </c>
      <c r="E245" s="24" t="s">
        <v>257</v>
      </c>
      <c r="F245" s="86">
        <v>106</v>
      </c>
      <c r="G245" s="80">
        <v>1</v>
      </c>
      <c r="H245" s="204"/>
      <c r="I245" s="204"/>
      <c r="J245" s="204"/>
      <c r="K245" s="204"/>
      <c r="L245" s="80">
        <v>0</v>
      </c>
      <c r="M245" s="203"/>
      <c r="N245" s="52">
        <v>0</v>
      </c>
      <c r="O245" s="204"/>
      <c r="P245" s="204"/>
      <c r="Q245" s="11">
        <v>6.3342662667000003</v>
      </c>
      <c r="R245" s="204"/>
      <c r="S245" s="204"/>
      <c r="T245" s="53">
        <v>10.458333333333334</v>
      </c>
      <c r="U245" s="204"/>
      <c r="V245" s="204"/>
      <c r="W245" s="11">
        <v>6.3280854285714003</v>
      </c>
      <c r="X245" s="204"/>
      <c r="Y245" s="204"/>
      <c r="Z245" s="53">
        <v>10.458333333333334</v>
      </c>
      <c r="AA245" s="204"/>
      <c r="AB245" s="204"/>
      <c r="AC245" s="204"/>
      <c r="AD245" s="204"/>
      <c r="AE245" s="204"/>
      <c r="AF245" s="9">
        <v>2.7124611095458149</v>
      </c>
      <c r="AG245" s="9">
        <v>735</v>
      </c>
      <c r="AH245" s="9">
        <v>0.43053699172517945</v>
      </c>
      <c r="AI245" s="9">
        <v>212</v>
      </c>
      <c r="AJ245" s="9">
        <v>1.8843749999999999</v>
      </c>
      <c r="AK245" s="9" t="s">
        <v>248</v>
      </c>
      <c r="AL245" s="427">
        <v>0</v>
      </c>
      <c r="AM245" s="9"/>
      <c r="AN245" s="9"/>
      <c r="AO245" s="73">
        <v>172</v>
      </c>
      <c r="AP245" s="80">
        <v>0</v>
      </c>
      <c r="AQ245" s="80">
        <v>38</v>
      </c>
      <c r="AR245" s="224">
        <v>0</v>
      </c>
      <c r="AS245" s="224" t="s">
        <v>248</v>
      </c>
      <c r="AT245" s="11">
        <v>6951.4650000000001</v>
      </c>
      <c r="AU245" s="11">
        <v>1112.981</v>
      </c>
      <c r="AV245" s="203">
        <v>0</v>
      </c>
      <c r="AW245" s="203">
        <v>0</v>
      </c>
      <c r="AX245" s="203" t="s">
        <v>248</v>
      </c>
      <c r="AY245" s="235" t="s">
        <v>248</v>
      </c>
      <c r="AZ245" s="138">
        <v>54056</v>
      </c>
      <c r="BA245" s="188" t="s">
        <v>248</v>
      </c>
      <c r="BB245" s="203" t="s">
        <v>248</v>
      </c>
      <c r="BC245" s="203" t="s">
        <v>248</v>
      </c>
      <c r="BD245" s="217" t="s">
        <v>61</v>
      </c>
      <c r="BE245" s="201" t="s">
        <v>62</v>
      </c>
      <c r="BF245" s="201" t="s">
        <v>63</v>
      </c>
      <c r="BG245" s="201" t="s">
        <v>196</v>
      </c>
      <c r="BH245" s="456" t="s">
        <v>512</v>
      </c>
      <c r="BI245" s="218" t="s">
        <v>68</v>
      </c>
      <c r="BJ245" s="370">
        <v>214</v>
      </c>
      <c r="BK245" s="370">
        <v>4</v>
      </c>
      <c r="BL245" s="219" t="s">
        <v>65</v>
      </c>
      <c r="BM245" s="52"/>
      <c r="BN245" s="218" t="s">
        <v>357</v>
      </c>
      <c r="BO245" s="217" t="s">
        <v>70</v>
      </c>
      <c r="BP245" s="201" t="s">
        <v>681</v>
      </c>
      <c r="BQ245" s="52" t="s">
        <v>717</v>
      </c>
    </row>
    <row r="246" spans="1:69" ht="15.75">
      <c r="A246" s="207" t="s">
        <v>37</v>
      </c>
      <c r="B246" s="208" t="s">
        <v>711</v>
      </c>
      <c r="C246" s="202" t="s">
        <v>35</v>
      </c>
      <c r="D246" s="210" t="s">
        <v>182</v>
      </c>
      <c r="E246" s="24" t="s">
        <v>666</v>
      </c>
      <c r="F246" s="86">
        <v>69</v>
      </c>
      <c r="G246" s="80">
        <v>1</v>
      </c>
      <c r="H246" s="204"/>
      <c r="I246" s="204"/>
      <c r="J246" s="204"/>
      <c r="K246" s="204"/>
      <c r="L246" s="80">
        <v>0</v>
      </c>
      <c r="M246" s="203"/>
      <c r="N246" s="52">
        <v>0</v>
      </c>
      <c r="O246" s="204"/>
      <c r="P246" s="204"/>
      <c r="Q246" s="11">
        <v>5.1315438381999998</v>
      </c>
      <c r="R246" s="204"/>
      <c r="S246" s="204"/>
      <c r="T246" s="53">
        <v>7.2666666666666657</v>
      </c>
      <c r="U246" s="204"/>
      <c r="V246" s="204"/>
      <c r="W246" s="11">
        <v>4.9697057205882</v>
      </c>
      <c r="X246" s="204"/>
      <c r="Y246" s="204"/>
      <c r="Z246" s="53">
        <v>6.8599999999999994</v>
      </c>
      <c r="AA246" s="204"/>
      <c r="AB246" s="204"/>
      <c r="AC246" s="204"/>
      <c r="AD246" s="204"/>
      <c r="AE246" s="204"/>
      <c r="AF246" s="9">
        <v>3.7304044337082307</v>
      </c>
      <c r="AG246" s="9">
        <v>477</v>
      </c>
      <c r="AH246" s="9">
        <v>0.39039725999553115</v>
      </c>
      <c r="AI246" s="9">
        <v>9</v>
      </c>
      <c r="AJ246" s="9">
        <v>3.0138059701492539</v>
      </c>
      <c r="AK246" s="9" t="s">
        <v>248</v>
      </c>
      <c r="AL246" s="9">
        <v>68</v>
      </c>
      <c r="AM246" s="9">
        <v>3.7304044337082307</v>
      </c>
      <c r="AN246" s="9">
        <v>3.7328660436137073</v>
      </c>
      <c r="AO246" s="73">
        <v>136</v>
      </c>
      <c r="AP246" s="80">
        <v>0</v>
      </c>
      <c r="AQ246" s="80">
        <v>0</v>
      </c>
      <c r="AR246" s="224">
        <v>0</v>
      </c>
      <c r="AS246" s="224" t="s">
        <v>248</v>
      </c>
      <c r="AT246" s="11">
        <v>5300.616</v>
      </c>
      <c r="AU246" s="11">
        <v>0</v>
      </c>
      <c r="AV246" s="203">
        <v>0</v>
      </c>
      <c r="AW246" s="203">
        <v>0</v>
      </c>
      <c r="AX246" s="203" t="s">
        <v>248</v>
      </c>
      <c r="AY246" s="235" t="s">
        <v>248</v>
      </c>
      <c r="AZ246" s="138">
        <v>39178</v>
      </c>
      <c r="BA246" s="188" t="s">
        <v>248</v>
      </c>
      <c r="BB246" s="203" t="s">
        <v>248</v>
      </c>
      <c r="BC246" s="203" t="s">
        <v>248</v>
      </c>
      <c r="BD246" s="217" t="s">
        <v>61</v>
      </c>
      <c r="BE246" s="201" t="s">
        <v>62</v>
      </c>
      <c r="BF246" s="201" t="s">
        <v>63</v>
      </c>
      <c r="BG246" s="201" t="s">
        <v>196</v>
      </c>
      <c r="BH246" s="456" t="s">
        <v>512</v>
      </c>
      <c r="BI246" s="218" t="s">
        <v>64</v>
      </c>
      <c r="BJ246" s="370">
        <v>214</v>
      </c>
      <c r="BK246" s="370">
        <v>1</v>
      </c>
      <c r="BL246" s="219" t="s">
        <v>65</v>
      </c>
      <c r="BM246" s="52"/>
      <c r="BN246" s="218" t="s">
        <v>357</v>
      </c>
      <c r="BO246" s="217" t="s">
        <v>350</v>
      </c>
      <c r="BP246" s="201" t="s">
        <v>703</v>
      </c>
      <c r="BQ246" s="52" t="s">
        <v>718</v>
      </c>
    </row>
    <row r="247" spans="1:69" ht="15.75">
      <c r="A247" s="207" t="s">
        <v>37</v>
      </c>
      <c r="B247" s="208" t="s">
        <v>711</v>
      </c>
      <c r="C247" s="202" t="s">
        <v>35</v>
      </c>
      <c r="D247" s="210" t="s">
        <v>182</v>
      </c>
      <c r="E247" s="24" t="s">
        <v>666</v>
      </c>
      <c r="F247" s="86">
        <v>69</v>
      </c>
      <c r="G247" s="80">
        <v>3</v>
      </c>
      <c r="H247" s="204"/>
      <c r="I247" s="204"/>
      <c r="J247" s="204"/>
      <c r="K247" s="204"/>
      <c r="L247" s="80">
        <v>0</v>
      </c>
      <c r="M247" s="203"/>
      <c r="N247" s="52">
        <v>0</v>
      </c>
      <c r="O247" s="204"/>
      <c r="P247" s="204"/>
      <c r="Q247" s="11">
        <v>5.8898028030000003</v>
      </c>
      <c r="R247" s="204"/>
      <c r="S247" s="204"/>
      <c r="T247" s="53">
        <v>11.849999999999998</v>
      </c>
      <c r="U247" s="204"/>
      <c r="V247" s="204"/>
      <c r="W247" s="11">
        <v>5.7584543939393003</v>
      </c>
      <c r="X247" s="204"/>
      <c r="Y247" s="204"/>
      <c r="Z247" s="53">
        <v>11.475</v>
      </c>
      <c r="AA247" s="204"/>
      <c r="AB247" s="204"/>
      <c r="AC247" s="204"/>
      <c r="AD247" s="204"/>
      <c r="AE247" s="204"/>
      <c r="AF247" s="9">
        <v>3.3858225159830866</v>
      </c>
      <c r="AG247" s="9">
        <v>462</v>
      </c>
      <c r="AH247" s="9">
        <v>0.5222149861861769</v>
      </c>
      <c r="AI247" s="9">
        <v>34</v>
      </c>
      <c r="AJ247" s="9">
        <v>2.3296874999999999</v>
      </c>
      <c r="AK247" s="9" t="s">
        <v>248</v>
      </c>
      <c r="AL247" s="9">
        <v>66</v>
      </c>
      <c r="AM247" s="9">
        <v>3.3858225159830866</v>
      </c>
      <c r="AN247" s="9">
        <v>3.496031746031746</v>
      </c>
      <c r="AO247" s="73">
        <v>132</v>
      </c>
      <c r="AP247" s="80">
        <v>0</v>
      </c>
      <c r="AQ247" s="80">
        <v>0</v>
      </c>
      <c r="AR247" s="224">
        <v>0</v>
      </c>
      <c r="AS247" s="224" t="s">
        <v>248</v>
      </c>
      <c r="AT247" s="11">
        <v>5084.527</v>
      </c>
      <c r="AU247" s="11">
        <v>0</v>
      </c>
      <c r="AV247" s="203">
        <v>0</v>
      </c>
      <c r="AW247" s="203">
        <v>0</v>
      </c>
      <c r="AX247" s="203" t="s">
        <v>248</v>
      </c>
      <c r="AY247" s="235" t="s">
        <v>248</v>
      </c>
      <c r="AZ247" s="138">
        <v>39178</v>
      </c>
      <c r="BA247" s="188" t="s">
        <v>248</v>
      </c>
      <c r="BB247" s="203" t="s">
        <v>248</v>
      </c>
      <c r="BC247" s="203" t="s">
        <v>248</v>
      </c>
      <c r="BD247" s="217" t="s">
        <v>61</v>
      </c>
      <c r="BE247" s="201" t="s">
        <v>62</v>
      </c>
      <c r="BF247" s="201" t="s">
        <v>63</v>
      </c>
      <c r="BG247" s="201" t="s">
        <v>196</v>
      </c>
      <c r="BH247" s="456" t="s">
        <v>512</v>
      </c>
      <c r="BI247" s="218" t="s">
        <v>66</v>
      </c>
      <c r="BJ247" s="370">
        <v>214</v>
      </c>
      <c r="BK247" s="370">
        <v>7</v>
      </c>
      <c r="BL247" s="219" t="s">
        <v>65</v>
      </c>
      <c r="BM247" s="52"/>
      <c r="BN247" s="218" t="s">
        <v>357</v>
      </c>
      <c r="BO247" s="217" t="s">
        <v>350</v>
      </c>
      <c r="BP247" s="201" t="s">
        <v>703</v>
      </c>
      <c r="BQ247" s="52" t="s">
        <v>718</v>
      </c>
    </row>
    <row r="248" spans="1:69" ht="15.75">
      <c r="A248" s="207" t="s">
        <v>37</v>
      </c>
      <c r="B248" s="208" t="s">
        <v>711</v>
      </c>
      <c r="C248" s="202" t="s">
        <v>35</v>
      </c>
      <c r="D248" s="210" t="s">
        <v>182</v>
      </c>
      <c r="E248" s="24" t="s">
        <v>666</v>
      </c>
      <c r="F248" s="86">
        <v>69</v>
      </c>
      <c r="G248" s="80">
        <v>3</v>
      </c>
      <c r="H248" s="204"/>
      <c r="I248" s="204"/>
      <c r="J248" s="204"/>
      <c r="K248" s="204"/>
      <c r="L248" s="80">
        <v>0</v>
      </c>
      <c r="M248" s="203"/>
      <c r="N248" s="52">
        <v>0</v>
      </c>
      <c r="O248" s="204"/>
      <c r="P248" s="204"/>
      <c r="Q248" s="11">
        <v>5.8029239394000003</v>
      </c>
      <c r="R248" s="204"/>
      <c r="S248" s="204"/>
      <c r="T248" s="53">
        <v>10.349999999999998</v>
      </c>
      <c r="U248" s="204"/>
      <c r="V248" s="204"/>
      <c r="W248" s="11">
        <v>5.9014240757575003</v>
      </c>
      <c r="X248" s="204"/>
      <c r="Y248" s="204"/>
      <c r="Z248" s="53">
        <v>10.424999999999999</v>
      </c>
      <c r="AA248" s="204"/>
      <c r="AB248" s="204"/>
      <c r="AC248" s="204"/>
      <c r="AD248" s="204"/>
      <c r="AE248" s="204"/>
      <c r="AF248" s="9">
        <v>3.63948053302187</v>
      </c>
      <c r="AG248" s="9">
        <v>462</v>
      </c>
      <c r="AH248" s="9">
        <v>0.36564565405021782</v>
      </c>
      <c r="AI248" s="9">
        <v>4</v>
      </c>
      <c r="AJ248" s="9">
        <v>2.8080645161290323</v>
      </c>
      <c r="AK248" s="9" t="s">
        <v>248</v>
      </c>
      <c r="AL248" s="9">
        <v>66</v>
      </c>
      <c r="AM248" s="9">
        <v>3.63948053302187</v>
      </c>
      <c r="AN248" s="9">
        <v>3.6770491803278689</v>
      </c>
      <c r="AO248" s="73">
        <v>132</v>
      </c>
      <c r="AP248" s="80">
        <v>0</v>
      </c>
      <c r="AQ248" s="80">
        <v>0</v>
      </c>
      <c r="AR248" s="224">
        <v>0</v>
      </c>
      <c r="AS248" s="224" t="s">
        <v>248</v>
      </c>
      <c r="AT248" s="11">
        <v>5066.799</v>
      </c>
      <c r="AU248" s="11">
        <v>0</v>
      </c>
      <c r="AV248" s="203">
        <v>0</v>
      </c>
      <c r="AW248" s="203">
        <v>0</v>
      </c>
      <c r="AX248" s="203" t="s">
        <v>248</v>
      </c>
      <c r="AY248" s="235" t="s">
        <v>248</v>
      </c>
      <c r="AZ248" s="138">
        <v>39178</v>
      </c>
      <c r="BA248" s="188" t="s">
        <v>248</v>
      </c>
      <c r="BB248" s="203" t="s">
        <v>248</v>
      </c>
      <c r="BC248" s="203" t="s">
        <v>248</v>
      </c>
      <c r="BD248" s="217" t="s">
        <v>61</v>
      </c>
      <c r="BE248" s="201" t="s">
        <v>62</v>
      </c>
      <c r="BF248" s="201" t="s">
        <v>63</v>
      </c>
      <c r="BG248" s="201" t="s">
        <v>196</v>
      </c>
      <c r="BH248" s="456" t="s">
        <v>512</v>
      </c>
      <c r="BI248" s="218" t="s">
        <v>67</v>
      </c>
      <c r="BJ248" s="370">
        <v>214</v>
      </c>
      <c r="BK248" s="370">
        <v>3</v>
      </c>
      <c r="BL248" s="219" t="s">
        <v>65</v>
      </c>
      <c r="BM248" s="52"/>
      <c r="BN248" s="218" t="s">
        <v>357</v>
      </c>
      <c r="BO248" s="217" t="s">
        <v>350</v>
      </c>
      <c r="BP248" s="201" t="s">
        <v>703</v>
      </c>
      <c r="BQ248" s="52" t="s">
        <v>718</v>
      </c>
    </row>
    <row r="249" spans="1:69" ht="15.75">
      <c r="A249" s="207" t="s">
        <v>37</v>
      </c>
      <c r="B249" s="208" t="s">
        <v>711</v>
      </c>
      <c r="C249" s="202" t="s">
        <v>35</v>
      </c>
      <c r="D249" s="210" t="s">
        <v>182</v>
      </c>
      <c r="E249" s="24" t="s">
        <v>666</v>
      </c>
      <c r="F249" s="86">
        <v>68</v>
      </c>
      <c r="G249" s="80">
        <v>3</v>
      </c>
      <c r="H249" s="204"/>
      <c r="I249" s="204"/>
      <c r="J249" s="204"/>
      <c r="K249" s="204"/>
      <c r="L249" s="80">
        <v>0</v>
      </c>
      <c r="M249" s="203"/>
      <c r="N249" s="52">
        <v>0</v>
      </c>
      <c r="O249" s="204"/>
      <c r="P249" s="204"/>
      <c r="Q249" s="11">
        <v>5.9254460154000004</v>
      </c>
      <c r="R249" s="204"/>
      <c r="S249" s="204"/>
      <c r="T249" s="53">
        <v>9.4375</v>
      </c>
      <c r="U249" s="204"/>
      <c r="V249" s="204"/>
      <c r="W249" s="11">
        <v>5.9084306615384001</v>
      </c>
      <c r="X249" s="204"/>
      <c r="Y249" s="204"/>
      <c r="Z249" s="53">
        <v>9.2916666666666661</v>
      </c>
      <c r="AA249" s="204"/>
      <c r="AB249" s="204"/>
      <c r="AC249" s="204"/>
      <c r="AD249" s="204"/>
      <c r="AE249" s="204"/>
      <c r="AF249" s="9">
        <v>2.7440783488585652</v>
      </c>
      <c r="AG249" s="9">
        <v>455</v>
      </c>
      <c r="AH249" s="9">
        <v>0.36629555756795823</v>
      </c>
      <c r="AI249" s="9">
        <v>105</v>
      </c>
      <c r="AJ249" s="9">
        <v>2.0379213483146068</v>
      </c>
      <c r="AK249" s="9" t="s">
        <v>248</v>
      </c>
      <c r="AL249" s="9">
        <v>0</v>
      </c>
      <c r="AM249" s="9"/>
      <c r="AN249" s="9"/>
      <c r="AO249" s="73">
        <v>127</v>
      </c>
      <c r="AP249" s="80">
        <v>1</v>
      </c>
      <c r="AQ249" s="80">
        <v>2</v>
      </c>
      <c r="AR249" s="224">
        <v>0</v>
      </c>
      <c r="AS249" s="224" t="s">
        <v>248</v>
      </c>
      <c r="AT249" s="11">
        <v>4928.5209999999997</v>
      </c>
      <c r="AU249" s="11">
        <v>50.908000000000001</v>
      </c>
      <c r="AV249" s="203">
        <v>0</v>
      </c>
      <c r="AW249" s="203">
        <v>0</v>
      </c>
      <c r="AX249" s="203" t="s">
        <v>248</v>
      </c>
      <c r="AY249" s="235" t="s">
        <v>248</v>
      </c>
      <c r="AZ249" s="138">
        <v>39178</v>
      </c>
      <c r="BA249" s="188" t="s">
        <v>248</v>
      </c>
      <c r="BB249" s="203" t="s">
        <v>248</v>
      </c>
      <c r="BC249" s="203" t="s">
        <v>248</v>
      </c>
      <c r="BD249" s="217" t="s">
        <v>61</v>
      </c>
      <c r="BE249" s="201" t="s">
        <v>62</v>
      </c>
      <c r="BF249" s="201" t="s">
        <v>63</v>
      </c>
      <c r="BG249" s="201" t="s">
        <v>196</v>
      </c>
      <c r="BH249" s="456" t="s">
        <v>512</v>
      </c>
      <c r="BI249" s="218" t="s">
        <v>68</v>
      </c>
      <c r="BJ249" s="370">
        <v>214</v>
      </c>
      <c r="BK249" s="370">
        <v>4</v>
      </c>
      <c r="BL249" s="219" t="s">
        <v>65</v>
      </c>
      <c r="BM249" s="52"/>
      <c r="BN249" s="218" t="s">
        <v>357</v>
      </c>
      <c r="BO249" s="217" t="s">
        <v>350</v>
      </c>
      <c r="BP249" s="201" t="s">
        <v>703</v>
      </c>
      <c r="BQ249" s="52" t="s">
        <v>718</v>
      </c>
    </row>
    <row r="250" spans="1:69" ht="15.75">
      <c r="A250" s="207" t="s">
        <v>37</v>
      </c>
      <c r="B250" s="208" t="s">
        <v>711</v>
      </c>
      <c r="C250" s="202" t="s">
        <v>35</v>
      </c>
      <c r="D250" s="210" t="s">
        <v>182</v>
      </c>
      <c r="E250" s="24" t="s">
        <v>568</v>
      </c>
      <c r="F250" s="86">
        <v>42</v>
      </c>
      <c r="G250" s="80">
        <v>0</v>
      </c>
      <c r="H250" s="204"/>
      <c r="I250" s="204"/>
      <c r="J250" s="204"/>
      <c r="K250" s="204"/>
      <c r="L250" s="80">
        <v>0</v>
      </c>
      <c r="M250" s="203"/>
      <c r="N250" s="52">
        <v>0</v>
      </c>
      <c r="O250" s="204"/>
      <c r="P250" s="204"/>
      <c r="Q250" s="11">
        <v>5.0122617856999998</v>
      </c>
      <c r="R250" s="204"/>
      <c r="S250" s="204"/>
      <c r="T250" s="53">
        <v>6.2249999999999996</v>
      </c>
      <c r="U250" s="204"/>
      <c r="V250" s="204"/>
      <c r="W250" s="11">
        <v>4.9156189047619003</v>
      </c>
      <c r="X250" s="204"/>
      <c r="Y250" s="204"/>
      <c r="Z250" s="53">
        <v>5.9874999999999998</v>
      </c>
      <c r="AA250" s="204"/>
      <c r="AB250" s="204"/>
      <c r="AC250" s="204"/>
      <c r="AD250" s="204"/>
      <c r="AE250" s="204"/>
      <c r="AF250" s="9">
        <v>3.7296258835565474</v>
      </c>
      <c r="AG250" s="9">
        <v>294</v>
      </c>
      <c r="AH250" s="9">
        <v>0.44404327819830469</v>
      </c>
      <c r="AI250" s="9">
        <v>8</v>
      </c>
      <c r="AJ250" s="9">
        <v>2.7392857142857143</v>
      </c>
      <c r="AK250" s="9" t="s">
        <v>248</v>
      </c>
      <c r="AL250" s="9">
        <v>42</v>
      </c>
      <c r="AM250" s="9">
        <v>3.7296258835565474</v>
      </c>
      <c r="AN250" s="9">
        <v>3.7415730337078652</v>
      </c>
      <c r="AO250" s="73">
        <v>84</v>
      </c>
      <c r="AP250" s="80">
        <v>0</v>
      </c>
      <c r="AQ250" s="80">
        <v>0</v>
      </c>
      <c r="AR250" s="224">
        <v>0</v>
      </c>
      <c r="AS250" s="224" t="s">
        <v>248</v>
      </c>
      <c r="AT250" s="11">
        <v>3021.9650000000001</v>
      </c>
      <c r="AU250" s="11">
        <v>0</v>
      </c>
      <c r="AV250" s="203">
        <v>0</v>
      </c>
      <c r="AW250" s="203">
        <v>0</v>
      </c>
      <c r="AX250" s="203" t="s">
        <v>248</v>
      </c>
      <c r="AY250" s="235" t="s">
        <v>248</v>
      </c>
      <c r="AZ250" s="138">
        <v>46862</v>
      </c>
      <c r="BA250" s="188" t="s">
        <v>248</v>
      </c>
      <c r="BB250" s="203" t="s">
        <v>248</v>
      </c>
      <c r="BC250" s="203" t="s">
        <v>248</v>
      </c>
      <c r="BD250" s="217" t="s">
        <v>61</v>
      </c>
      <c r="BE250" s="201" t="s">
        <v>62</v>
      </c>
      <c r="BF250" s="201" t="s">
        <v>63</v>
      </c>
      <c r="BG250" s="201" t="s">
        <v>196</v>
      </c>
      <c r="BH250" s="456" t="s">
        <v>515</v>
      </c>
      <c r="BI250" s="218" t="s">
        <v>64</v>
      </c>
      <c r="BJ250" s="370">
        <v>214</v>
      </c>
      <c r="BK250" s="370">
        <v>1</v>
      </c>
      <c r="BL250" s="219" t="s">
        <v>65</v>
      </c>
      <c r="BM250" s="52"/>
      <c r="BN250" s="218" t="s">
        <v>357</v>
      </c>
      <c r="BO250" s="217" t="s">
        <v>54</v>
      </c>
      <c r="BP250" s="201" t="s">
        <v>699</v>
      </c>
      <c r="BQ250" s="52" t="s">
        <v>715</v>
      </c>
    </row>
    <row r="251" spans="1:69" ht="15.75">
      <c r="A251" s="207" t="s">
        <v>37</v>
      </c>
      <c r="B251" s="208" t="s">
        <v>711</v>
      </c>
      <c r="C251" s="202" t="s">
        <v>35</v>
      </c>
      <c r="D251" s="210" t="s">
        <v>182</v>
      </c>
      <c r="E251" s="24" t="s">
        <v>568</v>
      </c>
      <c r="F251" s="86">
        <v>42</v>
      </c>
      <c r="G251" s="80">
        <v>1</v>
      </c>
      <c r="H251" s="204"/>
      <c r="I251" s="204"/>
      <c r="J251" s="204"/>
      <c r="K251" s="204"/>
      <c r="L251" s="80">
        <v>0</v>
      </c>
      <c r="M251" s="203"/>
      <c r="N251" s="52">
        <v>0</v>
      </c>
      <c r="O251" s="204"/>
      <c r="P251" s="204"/>
      <c r="Q251" s="11">
        <v>4.9863169023999996</v>
      </c>
      <c r="R251" s="204"/>
      <c r="S251" s="204"/>
      <c r="T251" s="53">
        <v>6.7374999999999989</v>
      </c>
      <c r="U251" s="204"/>
      <c r="V251" s="204"/>
      <c r="W251" s="11">
        <v>4.8995364146340998</v>
      </c>
      <c r="X251" s="204"/>
      <c r="Y251" s="204"/>
      <c r="Z251" s="53">
        <v>6.4916666666666663</v>
      </c>
      <c r="AA251" s="204"/>
      <c r="AB251" s="204"/>
      <c r="AC251" s="204"/>
      <c r="AD251" s="204"/>
      <c r="AE251" s="204"/>
      <c r="AF251" s="9">
        <v>3.6061324167750026</v>
      </c>
      <c r="AG251" s="9">
        <v>287</v>
      </c>
      <c r="AH251" s="9">
        <v>0.36625162114850568</v>
      </c>
      <c r="AI251" s="9">
        <v>3</v>
      </c>
      <c r="AJ251" s="9">
        <v>2.8338235294117649</v>
      </c>
      <c r="AK251" s="9" t="s">
        <v>248</v>
      </c>
      <c r="AL251" s="9">
        <v>41</v>
      </c>
      <c r="AM251" s="9">
        <v>3.6061324167750026</v>
      </c>
      <c r="AN251" s="9">
        <v>3.6372832369942198</v>
      </c>
      <c r="AO251" s="73">
        <v>82</v>
      </c>
      <c r="AP251" s="80">
        <v>0</v>
      </c>
      <c r="AQ251" s="80">
        <v>0</v>
      </c>
      <c r="AR251" s="224">
        <v>0</v>
      </c>
      <c r="AS251" s="224" t="s">
        <v>248</v>
      </c>
      <c r="AT251" s="11">
        <v>2933.4470000000001</v>
      </c>
      <c r="AU251" s="11">
        <v>0</v>
      </c>
      <c r="AV251" s="203">
        <v>0</v>
      </c>
      <c r="AW251" s="203">
        <v>0</v>
      </c>
      <c r="AX251" s="203" t="s">
        <v>248</v>
      </c>
      <c r="AY251" s="235" t="s">
        <v>248</v>
      </c>
      <c r="AZ251" s="138">
        <v>46862</v>
      </c>
      <c r="BA251" s="188" t="s">
        <v>248</v>
      </c>
      <c r="BB251" s="203" t="s">
        <v>248</v>
      </c>
      <c r="BC251" s="203" t="s">
        <v>248</v>
      </c>
      <c r="BD251" s="217" t="s">
        <v>61</v>
      </c>
      <c r="BE251" s="201" t="s">
        <v>62</v>
      </c>
      <c r="BF251" s="201" t="s">
        <v>63</v>
      </c>
      <c r="BG251" s="201" t="s">
        <v>196</v>
      </c>
      <c r="BH251" s="456" t="s">
        <v>515</v>
      </c>
      <c r="BI251" s="218" t="s">
        <v>66</v>
      </c>
      <c r="BJ251" s="370">
        <v>214</v>
      </c>
      <c r="BK251" s="370">
        <v>7</v>
      </c>
      <c r="BL251" s="219" t="s">
        <v>65</v>
      </c>
      <c r="BM251" s="52"/>
      <c r="BN251" s="218" t="s">
        <v>357</v>
      </c>
      <c r="BO251" s="217" t="s">
        <v>54</v>
      </c>
      <c r="BP251" s="201" t="s">
        <v>699</v>
      </c>
      <c r="BQ251" s="52" t="s">
        <v>715</v>
      </c>
    </row>
    <row r="252" spans="1:69" ht="15.75">
      <c r="A252" s="207" t="s">
        <v>37</v>
      </c>
      <c r="B252" s="208" t="s">
        <v>711</v>
      </c>
      <c r="C252" s="202" t="s">
        <v>35</v>
      </c>
      <c r="D252" s="210" t="s">
        <v>182</v>
      </c>
      <c r="E252" s="24" t="s">
        <v>568</v>
      </c>
      <c r="F252" s="86">
        <v>42</v>
      </c>
      <c r="G252" s="80">
        <v>2</v>
      </c>
      <c r="H252" s="204"/>
      <c r="I252" s="204"/>
      <c r="J252" s="204"/>
      <c r="K252" s="204"/>
      <c r="L252" s="80">
        <v>0</v>
      </c>
      <c r="M252" s="203"/>
      <c r="N252" s="52">
        <v>1</v>
      </c>
      <c r="O252" s="204"/>
      <c r="P252" s="204"/>
      <c r="Q252" s="11">
        <v>5.5874748749999998</v>
      </c>
      <c r="R252" s="204"/>
      <c r="S252" s="204"/>
      <c r="T252" s="53">
        <v>9</v>
      </c>
      <c r="U252" s="204"/>
      <c r="V252" s="204"/>
      <c r="W252" s="11">
        <v>5.6814748750000001</v>
      </c>
      <c r="X252" s="204"/>
      <c r="Y252" s="204"/>
      <c r="Z252" s="53">
        <v>9.25</v>
      </c>
      <c r="AA252" s="204"/>
      <c r="AB252" s="204"/>
      <c r="AC252" s="204"/>
      <c r="AD252" s="204"/>
      <c r="AE252" s="204"/>
      <c r="AF252" s="9">
        <v>3.627600746932047</v>
      </c>
      <c r="AG252" s="9">
        <v>270</v>
      </c>
      <c r="AH252" s="9">
        <v>0.50731065210039328</v>
      </c>
      <c r="AI252" s="9">
        <v>5</v>
      </c>
      <c r="AJ252" s="9">
        <v>2.6317307692307694</v>
      </c>
      <c r="AK252" s="9" t="s">
        <v>248</v>
      </c>
      <c r="AL252" s="9">
        <v>39</v>
      </c>
      <c r="AM252" s="9">
        <v>3.627600746932047</v>
      </c>
      <c r="AN252" s="9">
        <v>3.6875</v>
      </c>
      <c r="AO252" s="73">
        <v>80</v>
      </c>
      <c r="AP252" s="80">
        <v>0</v>
      </c>
      <c r="AQ252" s="80">
        <v>0</v>
      </c>
      <c r="AR252" s="224">
        <v>0</v>
      </c>
      <c r="AS252" s="224" t="s">
        <v>248</v>
      </c>
      <c r="AT252" s="11">
        <v>2832.8789999999999</v>
      </c>
      <c r="AU252" s="11">
        <v>0</v>
      </c>
      <c r="AV252" s="203">
        <v>0</v>
      </c>
      <c r="AW252" s="203">
        <v>0</v>
      </c>
      <c r="AX252" s="203" t="s">
        <v>248</v>
      </c>
      <c r="AY252" s="235" t="s">
        <v>248</v>
      </c>
      <c r="AZ252" s="138">
        <v>46862</v>
      </c>
      <c r="BA252" s="188" t="s">
        <v>248</v>
      </c>
      <c r="BB252" s="203" t="s">
        <v>248</v>
      </c>
      <c r="BC252" s="203" t="s">
        <v>248</v>
      </c>
      <c r="BD252" s="217" t="s">
        <v>61</v>
      </c>
      <c r="BE252" s="201" t="s">
        <v>62</v>
      </c>
      <c r="BF252" s="201" t="s">
        <v>63</v>
      </c>
      <c r="BG252" s="201" t="s">
        <v>196</v>
      </c>
      <c r="BH252" s="456" t="s">
        <v>515</v>
      </c>
      <c r="BI252" s="218" t="s">
        <v>67</v>
      </c>
      <c r="BJ252" s="370">
        <v>214</v>
      </c>
      <c r="BK252" s="370">
        <v>3</v>
      </c>
      <c r="BL252" s="219" t="s">
        <v>65</v>
      </c>
      <c r="BM252" s="52"/>
      <c r="BN252" s="218" t="s">
        <v>357</v>
      </c>
      <c r="BO252" s="217" t="s">
        <v>54</v>
      </c>
      <c r="BP252" s="201" t="s">
        <v>699</v>
      </c>
      <c r="BQ252" s="52" t="s">
        <v>715</v>
      </c>
    </row>
    <row r="253" spans="1:69" ht="15.75">
      <c r="A253" s="207" t="s">
        <v>37</v>
      </c>
      <c r="B253" s="208" t="s">
        <v>711</v>
      </c>
      <c r="C253" s="202" t="s">
        <v>35</v>
      </c>
      <c r="D253" s="210" t="s">
        <v>182</v>
      </c>
      <c r="E253" s="24" t="s">
        <v>568</v>
      </c>
      <c r="F253" s="86">
        <v>41</v>
      </c>
      <c r="G253" s="80">
        <v>0</v>
      </c>
      <c r="H253" s="204"/>
      <c r="I253" s="204"/>
      <c r="J253" s="204"/>
      <c r="K253" s="204"/>
      <c r="L253" s="80">
        <v>0</v>
      </c>
      <c r="M253" s="203"/>
      <c r="N253" s="52">
        <v>0</v>
      </c>
      <c r="O253" s="204"/>
      <c r="P253" s="204"/>
      <c r="Q253" s="11">
        <v>5.8659510731999998</v>
      </c>
      <c r="R253" s="204"/>
      <c r="S253" s="204"/>
      <c r="T253" s="53">
        <v>9.4874999999999989</v>
      </c>
      <c r="U253" s="204"/>
      <c r="V253" s="204"/>
      <c r="W253" s="11">
        <v>5.8458535609756002</v>
      </c>
      <c r="X253" s="204"/>
      <c r="Y253" s="204"/>
      <c r="Z253" s="53">
        <v>9.4874999999999989</v>
      </c>
      <c r="AA253" s="204"/>
      <c r="AB253" s="204"/>
      <c r="AC253" s="204"/>
      <c r="AD253" s="204"/>
      <c r="AE253" s="204"/>
      <c r="AF253" s="9">
        <v>2.8358188198833933</v>
      </c>
      <c r="AG253" s="9">
        <v>287</v>
      </c>
      <c r="AH253" s="9">
        <v>0.33051221256249641</v>
      </c>
      <c r="AI253" s="9">
        <v>38</v>
      </c>
      <c r="AJ253" s="9">
        <v>2.1522058823529413</v>
      </c>
      <c r="AK253" s="9" t="s">
        <v>248</v>
      </c>
      <c r="AL253" s="427">
        <v>0</v>
      </c>
      <c r="AM253" s="9"/>
      <c r="AN253" s="9"/>
      <c r="AO253" s="73">
        <v>82</v>
      </c>
      <c r="AP253" s="80">
        <v>0</v>
      </c>
      <c r="AQ253" s="80">
        <v>0</v>
      </c>
      <c r="AR253" s="224">
        <v>0</v>
      </c>
      <c r="AS253" s="224" t="s">
        <v>248</v>
      </c>
      <c r="AT253" s="11">
        <v>2951.299</v>
      </c>
      <c r="AU253" s="11">
        <v>0</v>
      </c>
      <c r="AV253" s="203">
        <v>0</v>
      </c>
      <c r="AW253" s="203">
        <v>0</v>
      </c>
      <c r="AX253" s="203" t="s">
        <v>248</v>
      </c>
      <c r="AY253" s="235" t="s">
        <v>248</v>
      </c>
      <c r="AZ253" s="138">
        <v>46862</v>
      </c>
      <c r="BA253" s="188" t="s">
        <v>248</v>
      </c>
      <c r="BB253" s="203" t="s">
        <v>248</v>
      </c>
      <c r="BC253" s="203" t="s">
        <v>248</v>
      </c>
      <c r="BD253" s="217" t="s">
        <v>61</v>
      </c>
      <c r="BE253" s="201" t="s">
        <v>62</v>
      </c>
      <c r="BF253" s="201" t="s">
        <v>63</v>
      </c>
      <c r="BG253" s="201" t="s">
        <v>196</v>
      </c>
      <c r="BH253" s="456" t="s">
        <v>515</v>
      </c>
      <c r="BI253" s="218" t="s">
        <v>68</v>
      </c>
      <c r="BJ253" s="370">
        <v>214</v>
      </c>
      <c r="BK253" s="370">
        <v>4</v>
      </c>
      <c r="BL253" s="219" t="s">
        <v>65</v>
      </c>
      <c r="BM253" s="52"/>
      <c r="BN253" s="218" t="s">
        <v>357</v>
      </c>
      <c r="BO253" s="217" t="s">
        <v>54</v>
      </c>
      <c r="BP253" s="201" t="s">
        <v>699</v>
      </c>
      <c r="BQ253" s="52" t="s">
        <v>715</v>
      </c>
    </row>
    <row r="254" spans="1:69" ht="15.75">
      <c r="A254" s="207" t="s">
        <v>37</v>
      </c>
      <c r="B254" s="208" t="s">
        <v>711</v>
      </c>
      <c r="C254" s="202" t="s">
        <v>35</v>
      </c>
      <c r="D254" s="210" t="s">
        <v>182</v>
      </c>
      <c r="E254" s="24" t="s">
        <v>324</v>
      </c>
      <c r="F254" s="86">
        <v>128</v>
      </c>
      <c r="G254" s="80">
        <v>0</v>
      </c>
      <c r="H254" s="204"/>
      <c r="I254" s="204"/>
      <c r="J254" s="204"/>
      <c r="K254" s="204"/>
      <c r="L254" s="80">
        <v>1</v>
      </c>
      <c r="M254" s="203"/>
      <c r="N254" s="52">
        <v>1</v>
      </c>
      <c r="O254" s="204"/>
      <c r="P254" s="204"/>
      <c r="Q254" s="11">
        <v>6.2471101259999999</v>
      </c>
      <c r="R254" s="204"/>
      <c r="S254" s="204"/>
      <c r="T254" s="53">
        <v>9.4124999999999979</v>
      </c>
      <c r="U254" s="204"/>
      <c r="V254" s="204"/>
      <c r="W254" s="11">
        <v>5.5623857322834001</v>
      </c>
      <c r="X254" s="204"/>
      <c r="Y254" s="204"/>
      <c r="Z254" s="53">
        <v>8.8249999999999957</v>
      </c>
      <c r="AA254" s="204"/>
      <c r="AB254" s="204"/>
      <c r="AC254" s="204"/>
      <c r="AD254" s="204"/>
      <c r="AE254" s="204"/>
      <c r="AF254" s="9">
        <v>3.4644898069418484</v>
      </c>
      <c r="AG254" s="9">
        <v>882</v>
      </c>
      <c r="AH254" s="9">
        <v>0.46646813633784939</v>
      </c>
      <c r="AI254" s="9">
        <v>27</v>
      </c>
      <c r="AJ254" s="9">
        <v>2.5728773584905662</v>
      </c>
      <c r="AK254" s="9" t="s">
        <v>248</v>
      </c>
      <c r="AL254" s="9">
        <v>125</v>
      </c>
      <c r="AM254" s="9">
        <v>3.4678285823549548</v>
      </c>
      <c r="AN254" s="9">
        <v>3.542528735632184</v>
      </c>
      <c r="AO254" s="73">
        <v>255</v>
      </c>
      <c r="AP254" s="80">
        <v>0</v>
      </c>
      <c r="AQ254" s="80">
        <v>1</v>
      </c>
      <c r="AR254" s="224">
        <v>0</v>
      </c>
      <c r="AS254" s="224" t="s">
        <v>248</v>
      </c>
      <c r="AT254" s="11">
        <v>9087.7099999999991</v>
      </c>
      <c r="AU254" s="11">
        <v>7.53</v>
      </c>
      <c r="AV254" s="203">
        <v>0</v>
      </c>
      <c r="AW254" s="203">
        <v>0</v>
      </c>
      <c r="AX254" s="203" t="s">
        <v>248</v>
      </c>
      <c r="AY254" s="235" t="s">
        <v>248</v>
      </c>
      <c r="AZ254" s="138">
        <v>65592</v>
      </c>
      <c r="BA254" s="188" t="s">
        <v>248</v>
      </c>
      <c r="BB254" s="203" t="s">
        <v>248</v>
      </c>
      <c r="BC254" s="203" t="s">
        <v>248</v>
      </c>
      <c r="BD254" s="217" t="s">
        <v>61</v>
      </c>
      <c r="BE254" s="201" t="s">
        <v>62</v>
      </c>
      <c r="BF254" s="201" t="s">
        <v>63</v>
      </c>
      <c r="BG254" s="201" t="s">
        <v>196</v>
      </c>
      <c r="BH254" s="456" t="s">
        <v>712</v>
      </c>
      <c r="BI254" s="218" t="s">
        <v>64</v>
      </c>
      <c r="BJ254" s="370">
        <v>214</v>
      </c>
      <c r="BK254" s="370">
        <v>1</v>
      </c>
      <c r="BL254" s="219" t="s">
        <v>65</v>
      </c>
      <c r="BM254" s="52"/>
      <c r="BN254" s="218" t="s">
        <v>357</v>
      </c>
      <c r="BO254" s="217" t="s">
        <v>56</v>
      </c>
      <c r="BP254" s="201" t="s">
        <v>684</v>
      </c>
      <c r="BQ254" s="52" t="s">
        <v>716</v>
      </c>
    </row>
    <row r="255" spans="1:69" ht="15.75">
      <c r="A255" s="207" t="s">
        <v>37</v>
      </c>
      <c r="B255" s="208" t="s">
        <v>711</v>
      </c>
      <c r="C255" s="202" t="s">
        <v>35</v>
      </c>
      <c r="D255" s="210" t="s">
        <v>182</v>
      </c>
      <c r="E255" s="24" t="s">
        <v>324</v>
      </c>
      <c r="F255" s="86">
        <v>127</v>
      </c>
      <c r="G255" s="80">
        <v>3</v>
      </c>
      <c r="H255" s="204"/>
      <c r="I255" s="204"/>
      <c r="J255" s="204"/>
      <c r="K255" s="204"/>
      <c r="L255" s="80">
        <v>1</v>
      </c>
      <c r="M255" s="203"/>
      <c r="N255" s="52">
        <v>0</v>
      </c>
      <c r="O255" s="204"/>
      <c r="P255" s="204"/>
      <c r="Q255" s="11">
        <v>6.0529103414999996</v>
      </c>
      <c r="R255" s="204"/>
      <c r="S255" s="204"/>
      <c r="T255" s="53">
        <v>9.7124999999999986</v>
      </c>
      <c r="U255" s="204"/>
      <c r="V255" s="204"/>
      <c r="W255" s="11">
        <v>6.1138290650406004</v>
      </c>
      <c r="X255" s="204"/>
      <c r="Y255" s="204"/>
      <c r="Z255" s="53">
        <v>9.4749999999999996</v>
      </c>
      <c r="AA255" s="204"/>
      <c r="AB255" s="204"/>
      <c r="AC255" s="204"/>
      <c r="AD255" s="204"/>
      <c r="AE255" s="204"/>
      <c r="AF255" s="9">
        <v>3.0288734056669933</v>
      </c>
      <c r="AG255" s="9">
        <v>861</v>
      </c>
      <c r="AH255" s="9">
        <v>0.57401023584738886</v>
      </c>
      <c r="AI255" s="9">
        <v>159</v>
      </c>
      <c r="AJ255" s="9">
        <v>2.0607954545454548</v>
      </c>
      <c r="AK255" s="9" t="s">
        <v>248</v>
      </c>
      <c r="AL255" s="9">
        <v>123</v>
      </c>
      <c r="AM255" s="9">
        <v>3.0288734056669933</v>
      </c>
      <c r="AN255" s="9">
        <v>2.9918478260869565</v>
      </c>
      <c r="AO255" s="73">
        <v>248</v>
      </c>
      <c r="AP255" s="80">
        <v>0</v>
      </c>
      <c r="AQ255" s="80">
        <v>0</v>
      </c>
      <c r="AR255" s="224">
        <v>0</v>
      </c>
      <c r="AS255" s="224" t="s">
        <v>248</v>
      </c>
      <c r="AT255" s="11">
        <v>8823.1270000000004</v>
      </c>
      <c r="AU255" s="11">
        <v>0</v>
      </c>
      <c r="AV255" s="203">
        <v>0</v>
      </c>
      <c r="AW255" s="203">
        <v>0</v>
      </c>
      <c r="AX255" s="203" t="s">
        <v>248</v>
      </c>
      <c r="AY255" s="235" t="s">
        <v>248</v>
      </c>
      <c r="AZ255" s="138">
        <v>65592</v>
      </c>
      <c r="BA255" s="188" t="s">
        <v>248</v>
      </c>
      <c r="BB255" s="203" t="s">
        <v>248</v>
      </c>
      <c r="BC255" s="203" t="s">
        <v>248</v>
      </c>
      <c r="BD255" s="217" t="s">
        <v>61</v>
      </c>
      <c r="BE255" s="201" t="s">
        <v>62</v>
      </c>
      <c r="BF255" s="201" t="s">
        <v>63</v>
      </c>
      <c r="BG255" s="201" t="s">
        <v>196</v>
      </c>
      <c r="BH255" s="456" t="s">
        <v>712</v>
      </c>
      <c r="BI255" s="218" t="s">
        <v>66</v>
      </c>
      <c r="BJ255" s="370">
        <v>214</v>
      </c>
      <c r="BK255" s="370">
        <v>7</v>
      </c>
      <c r="BL255" s="219" t="s">
        <v>65</v>
      </c>
      <c r="BM255" s="52"/>
      <c r="BN255" s="218" t="s">
        <v>357</v>
      </c>
      <c r="BO255" s="217" t="s">
        <v>56</v>
      </c>
      <c r="BP255" s="201" t="s">
        <v>684</v>
      </c>
      <c r="BQ255" s="52" t="s">
        <v>716</v>
      </c>
    </row>
    <row r="256" spans="1:69" ht="15.75">
      <c r="A256" s="207" t="s">
        <v>37</v>
      </c>
      <c r="B256" s="208" t="s">
        <v>711</v>
      </c>
      <c r="C256" s="202" t="s">
        <v>35</v>
      </c>
      <c r="D256" s="210" t="s">
        <v>182</v>
      </c>
      <c r="E256" s="24" t="s">
        <v>324</v>
      </c>
      <c r="F256" s="86">
        <v>129</v>
      </c>
      <c r="G256" s="80">
        <v>3</v>
      </c>
      <c r="H256" s="204"/>
      <c r="I256" s="204"/>
      <c r="J256" s="204"/>
      <c r="K256" s="204"/>
      <c r="L256" s="80">
        <v>0</v>
      </c>
      <c r="M256" s="203"/>
      <c r="N256" s="52">
        <v>0</v>
      </c>
      <c r="O256" s="204"/>
      <c r="P256" s="204"/>
      <c r="Q256" s="11">
        <v>5.0803806507999996</v>
      </c>
      <c r="R256" s="204"/>
      <c r="S256" s="204"/>
      <c r="T256" s="53">
        <v>8.3499999999999943</v>
      </c>
      <c r="U256" s="204"/>
      <c r="V256" s="204"/>
      <c r="W256" s="11">
        <v>4.5299442380952</v>
      </c>
      <c r="X256" s="204"/>
      <c r="Y256" s="204"/>
      <c r="Z256" s="53">
        <v>7.9249999999999972</v>
      </c>
      <c r="AA256" s="204"/>
      <c r="AB256" s="204"/>
      <c r="AC256" s="204"/>
      <c r="AD256" s="204"/>
      <c r="AE256" s="204"/>
      <c r="AF256" s="9">
        <v>3.5101379547620124</v>
      </c>
      <c r="AG256" s="9">
        <v>876</v>
      </c>
      <c r="AH256" s="9">
        <v>0.5164486164963269</v>
      </c>
      <c r="AI256" s="9">
        <v>55</v>
      </c>
      <c r="AJ256" s="9">
        <v>2.3308510638297872</v>
      </c>
      <c r="AK256" s="9" t="s">
        <v>248</v>
      </c>
      <c r="AL256" s="9">
        <v>121</v>
      </c>
      <c r="AM256" s="9">
        <v>3.5178394416147025</v>
      </c>
      <c r="AN256" s="9">
        <v>3.616600790513834</v>
      </c>
      <c r="AO256" s="73">
        <v>244</v>
      </c>
      <c r="AP256" s="80">
        <v>0</v>
      </c>
      <c r="AQ256" s="80">
        <v>8</v>
      </c>
      <c r="AR256" s="224">
        <v>0</v>
      </c>
      <c r="AS256" s="224" t="s">
        <v>248</v>
      </c>
      <c r="AT256" s="11">
        <v>8995.0139999999992</v>
      </c>
      <c r="AU256" s="11">
        <v>40.508000000000003</v>
      </c>
      <c r="AV256" s="203">
        <v>0</v>
      </c>
      <c r="AW256" s="203">
        <v>0</v>
      </c>
      <c r="AX256" s="203" t="s">
        <v>248</v>
      </c>
      <c r="AY256" s="235" t="s">
        <v>248</v>
      </c>
      <c r="AZ256" s="138">
        <v>65592</v>
      </c>
      <c r="BA256" s="188" t="s">
        <v>248</v>
      </c>
      <c r="BB256" s="203" t="s">
        <v>248</v>
      </c>
      <c r="BC256" s="203" t="s">
        <v>248</v>
      </c>
      <c r="BD256" s="217" t="s">
        <v>61</v>
      </c>
      <c r="BE256" s="201" t="s">
        <v>62</v>
      </c>
      <c r="BF256" s="201" t="s">
        <v>63</v>
      </c>
      <c r="BG256" s="201" t="s">
        <v>196</v>
      </c>
      <c r="BH256" s="456" t="s">
        <v>712</v>
      </c>
      <c r="BI256" s="218" t="s">
        <v>67</v>
      </c>
      <c r="BJ256" s="370">
        <v>214</v>
      </c>
      <c r="BK256" s="370">
        <v>3</v>
      </c>
      <c r="BL256" s="219" t="s">
        <v>65</v>
      </c>
      <c r="BM256" s="52"/>
      <c r="BN256" s="218" t="s">
        <v>357</v>
      </c>
      <c r="BO256" s="217" t="s">
        <v>56</v>
      </c>
      <c r="BP256" s="201" t="s">
        <v>684</v>
      </c>
      <c r="BQ256" s="52" t="s">
        <v>716</v>
      </c>
    </row>
    <row r="257" spans="1:69" ht="15.75">
      <c r="A257" s="207" t="s">
        <v>37</v>
      </c>
      <c r="B257" s="208" t="s">
        <v>711</v>
      </c>
      <c r="C257" s="202" t="s">
        <v>35</v>
      </c>
      <c r="D257" s="210" t="s">
        <v>182</v>
      </c>
      <c r="E257" s="24" t="s">
        <v>324</v>
      </c>
      <c r="F257" s="86">
        <v>131</v>
      </c>
      <c r="G257" s="80">
        <v>1</v>
      </c>
      <c r="H257" s="204"/>
      <c r="I257" s="204"/>
      <c r="J257" s="204"/>
      <c r="K257" s="204"/>
      <c r="L257" s="80">
        <v>0</v>
      </c>
      <c r="M257" s="203"/>
      <c r="N257" s="52">
        <v>0</v>
      </c>
      <c r="O257" s="204"/>
      <c r="P257" s="204"/>
      <c r="Q257" s="11">
        <v>6.3501612999999999</v>
      </c>
      <c r="R257" s="204"/>
      <c r="S257" s="204"/>
      <c r="T257" s="53">
        <v>10.125</v>
      </c>
      <c r="U257" s="204"/>
      <c r="V257" s="204"/>
      <c r="W257" s="11">
        <v>6.1914612</v>
      </c>
      <c r="X257" s="204"/>
      <c r="Y257" s="204"/>
      <c r="Z257" s="53">
        <v>10.083333333333334</v>
      </c>
      <c r="AA257" s="204"/>
      <c r="AB257" s="204"/>
      <c r="AC257" s="204"/>
      <c r="AD257" s="204"/>
      <c r="AE257" s="204"/>
      <c r="AF257" s="9">
        <v>2.7243532048301566</v>
      </c>
      <c r="AG257" s="9">
        <v>889</v>
      </c>
      <c r="AH257" s="9">
        <v>0.36218648783621288</v>
      </c>
      <c r="AI257" s="9">
        <v>184</v>
      </c>
      <c r="AJ257" s="9">
        <v>2.040909090909091</v>
      </c>
      <c r="AK257" s="9" t="s">
        <v>248</v>
      </c>
      <c r="AL257" s="9">
        <v>0</v>
      </c>
      <c r="AM257" s="9"/>
      <c r="AN257" s="9"/>
      <c r="AO257" s="73">
        <v>254</v>
      </c>
      <c r="AP257" s="80">
        <v>1</v>
      </c>
      <c r="AQ257" s="80">
        <v>5</v>
      </c>
      <c r="AR257" s="224">
        <v>0</v>
      </c>
      <c r="AS257" s="224" t="s">
        <v>248</v>
      </c>
      <c r="AT257" s="11">
        <v>9222.3690000000006</v>
      </c>
      <c r="AU257" s="11">
        <v>98.784000000000006</v>
      </c>
      <c r="AV257" s="203">
        <v>0</v>
      </c>
      <c r="AW257" s="203">
        <v>0</v>
      </c>
      <c r="AX257" s="203" t="s">
        <v>248</v>
      </c>
      <c r="AY257" s="235" t="s">
        <v>248</v>
      </c>
      <c r="AZ257" s="138">
        <v>65592</v>
      </c>
      <c r="BA257" s="188" t="s">
        <v>248</v>
      </c>
      <c r="BB257" s="203" t="s">
        <v>248</v>
      </c>
      <c r="BC257" s="203" t="s">
        <v>248</v>
      </c>
      <c r="BD257" s="217" t="s">
        <v>61</v>
      </c>
      <c r="BE257" s="201" t="s">
        <v>62</v>
      </c>
      <c r="BF257" s="201" t="s">
        <v>63</v>
      </c>
      <c r="BG257" s="201" t="s">
        <v>196</v>
      </c>
      <c r="BH257" s="456" t="s">
        <v>712</v>
      </c>
      <c r="BI257" s="218" t="s">
        <v>68</v>
      </c>
      <c r="BJ257" s="370">
        <v>214</v>
      </c>
      <c r="BK257" s="370">
        <v>4</v>
      </c>
      <c r="BL257" s="219" t="s">
        <v>65</v>
      </c>
      <c r="BM257" s="52"/>
      <c r="BN257" s="218" t="s">
        <v>357</v>
      </c>
      <c r="BO257" s="217" t="s">
        <v>56</v>
      </c>
      <c r="BP257" s="201" t="s">
        <v>684</v>
      </c>
      <c r="BQ257" s="52" t="s">
        <v>716</v>
      </c>
    </row>
    <row r="258" spans="1:69" ht="15.75">
      <c r="A258" s="207" t="s">
        <v>37</v>
      </c>
      <c r="B258" s="208" t="s">
        <v>711</v>
      </c>
      <c r="C258" s="202" t="s">
        <v>35</v>
      </c>
      <c r="D258" s="210" t="s">
        <v>182</v>
      </c>
      <c r="E258" s="24" t="s">
        <v>325</v>
      </c>
      <c r="F258" s="86">
        <v>101</v>
      </c>
      <c r="G258" s="80">
        <v>3</v>
      </c>
      <c r="H258" s="204"/>
      <c r="I258" s="204"/>
      <c r="J258" s="204"/>
      <c r="K258" s="204"/>
      <c r="L258" s="80">
        <v>0</v>
      </c>
      <c r="M258" s="203"/>
      <c r="N258" s="52">
        <v>0</v>
      </c>
      <c r="O258" s="204"/>
      <c r="P258" s="204"/>
      <c r="Q258" s="11">
        <v>5.7654896531000004</v>
      </c>
      <c r="R258" s="204"/>
      <c r="S258" s="204"/>
      <c r="T258" s="53">
        <v>8.2749999999999986</v>
      </c>
      <c r="U258" s="204"/>
      <c r="V258" s="204"/>
      <c r="W258" s="11">
        <v>5.3537243673469002</v>
      </c>
      <c r="X258" s="204"/>
      <c r="Y258" s="204"/>
      <c r="Z258" s="53">
        <v>7.5499999999999972</v>
      </c>
      <c r="AA258" s="204"/>
      <c r="AB258" s="204"/>
      <c r="AC258" s="204"/>
      <c r="AD258" s="204"/>
      <c r="AE258" s="204"/>
      <c r="AF258" s="9">
        <v>3.5243731877894162</v>
      </c>
      <c r="AG258" s="9">
        <v>685</v>
      </c>
      <c r="AH258" s="9">
        <v>0.4132456563720317</v>
      </c>
      <c r="AI258" s="9">
        <v>13</v>
      </c>
      <c r="AJ258" s="9">
        <v>2.6517857142857144</v>
      </c>
      <c r="AK258" s="9" t="s">
        <v>248</v>
      </c>
      <c r="AL258" s="9">
        <v>98</v>
      </c>
      <c r="AM258" s="9">
        <v>3.5243731877894162</v>
      </c>
      <c r="AN258" s="9">
        <v>3.5831043956043955</v>
      </c>
      <c r="AO258" s="73">
        <v>196</v>
      </c>
      <c r="AP258" s="80">
        <v>0</v>
      </c>
      <c r="AQ258" s="80">
        <v>0</v>
      </c>
      <c r="AR258" s="224">
        <v>0</v>
      </c>
      <c r="AS258" s="224" t="s">
        <v>248</v>
      </c>
      <c r="AT258" s="11">
        <v>6999.174</v>
      </c>
      <c r="AU258" s="11">
        <v>0</v>
      </c>
      <c r="AV258" s="203">
        <v>0</v>
      </c>
      <c r="AW258" s="203">
        <v>0</v>
      </c>
      <c r="AX258" s="203" t="s">
        <v>248</v>
      </c>
      <c r="AY258" s="235" t="s">
        <v>248</v>
      </c>
      <c r="AZ258" s="138">
        <v>74273</v>
      </c>
      <c r="BA258" s="188" t="s">
        <v>248</v>
      </c>
      <c r="BB258" s="203" t="s">
        <v>248</v>
      </c>
      <c r="BC258" s="203" t="s">
        <v>248</v>
      </c>
      <c r="BD258" s="217" t="s">
        <v>61</v>
      </c>
      <c r="BE258" s="201" t="s">
        <v>62</v>
      </c>
      <c r="BF258" s="201" t="s">
        <v>63</v>
      </c>
      <c r="BG258" s="201" t="s">
        <v>196</v>
      </c>
      <c r="BH258" s="456" t="s">
        <v>514</v>
      </c>
      <c r="BI258" s="218" t="s">
        <v>64</v>
      </c>
      <c r="BJ258" s="370">
        <v>214</v>
      </c>
      <c r="BK258" s="370">
        <v>1</v>
      </c>
      <c r="BL258" s="219" t="s">
        <v>65</v>
      </c>
      <c r="BM258" s="52"/>
      <c r="BN258" s="218" t="s">
        <v>357</v>
      </c>
      <c r="BO258" s="217" t="s">
        <v>705</v>
      </c>
      <c r="BP258" s="201" t="s">
        <v>690</v>
      </c>
      <c r="BQ258" s="52" t="s">
        <v>718</v>
      </c>
    </row>
    <row r="259" spans="1:69" ht="15.75">
      <c r="A259" s="207" t="s">
        <v>37</v>
      </c>
      <c r="B259" s="208" t="s">
        <v>711</v>
      </c>
      <c r="C259" s="202" t="s">
        <v>35</v>
      </c>
      <c r="D259" s="210" t="s">
        <v>182</v>
      </c>
      <c r="E259" s="24" t="s">
        <v>325</v>
      </c>
      <c r="F259" s="86">
        <v>101</v>
      </c>
      <c r="G259" s="80">
        <v>3</v>
      </c>
      <c r="H259" s="204"/>
      <c r="I259" s="204"/>
      <c r="J259" s="204"/>
      <c r="K259" s="204"/>
      <c r="L259" s="80">
        <v>1</v>
      </c>
      <c r="M259" s="203"/>
      <c r="N259" s="52">
        <v>0</v>
      </c>
      <c r="O259" s="204"/>
      <c r="P259" s="204"/>
      <c r="Q259" s="11">
        <v>6.9339792268</v>
      </c>
      <c r="R259" s="204"/>
      <c r="S259" s="204"/>
      <c r="T259" s="53">
        <v>11.574999999999996</v>
      </c>
      <c r="U259" s="204"/>
      <c r="V259" s="204"/>
      <c r="W259" s="11">
        <v>6.9679689690720998</v>
      </c>
      <c r="X259" s="204"/>
      <c r="Y259" s="204"/>
      <c r="Z259" s="53">
        <v>11.787499999999998</v>
      </c>
      <c r="AA259" s="204"/>
      <c r="AB259" s="204"/>
      <c r="AC259" s="204"/>
      <c r="AD259" s="204"/>
      <c r="AE259" s="204"/>
      <c r="AF259" s="9">
        <v>3.2527783576097331</v>
      </c>
      <c r="AG259" s="9">
        <v>679</v>
      </c>
      <c r="AH259" s="9">
        <v>0.57950209548767662</v>
      </c>
      <c r="AI259" s="9">
        <v>85</v>
      </c>
      <c r="AJ259" s="9">
        <v>2.1246323529411764</v>
      </c>
      <c r="AK259" s="9" t="s">
        <v>248</v>
      </c>
      <c r="AL259" s="9">
        <v>93</v>
      </c>
      <c r="AM259" s="9">
        <v>3.2663594535602032</v>
      </c>
      <c r="AN259" s="9">
        <v>3.3706896551724137</v>
      </c>
      <c r="AO259" s="73">
        <v>190</v>
      </c>
      <c r="AP259" s="80">
        <v>0</v>
      </c>
      <c r="AQ259" s="80">
        <v>6</v>
      </c>
      <c r="AR259" s="224">
        <v>0</v>
      </c>
      <c r="AS259" s="224" t="s">
        <v>248</v>
      </c>
      <c r="AT259" s="11">
        <v>7011.6570000000002</v>
      </c>
      <c r="AU259" s="11">
        <v>33.875999999999998</v>
      </c>
      <c r="AV259" s="203">
        <v>0</v>
      </c>
      <c r="AW259" s="203">
        <v>0</v>
      </c>
      <c r="AX259" s="203" t="s">
        <v>248</v>
      </c>
      <c r="AY259" s="235" t="s">
        <v>248</v>
      </c>
      <c r="AZ259" s="138">
        <v>74273</v>
      </c>
      <c r="BA259" s="188" t="s">
        <v>248</v>
      </c>
      <c r="BB259" s="203" t="s">
        <v>248</v>
      </c>
      <c r="BC259" s="203" t="s">
        <v>248</v>
      </c>
      <c r="BD259" s="217" t="s">
        <v>61</v>
      </c>
      <c r="BE259" s="201" t="s">
        <v>62</v>
      </c>
      <c r="BF259" s="201" t="s">
        <v>63</v>
      </c>
      <c r="BG259" s="201" t="s">
        <v>196</v>
      </c>
      <c r="BH259" s="456" t="s">
        <v>514</v>
      </c>
      <c r="BI259" s="218" t="s">
        <v>66</v>
      </c>
      <c r="BJ259" s="370">
        <v>214</v>
      </c>
      <c r="BK259" s="370">
        <v>7</v>
      </c>
      <c r="BL259" s="219" t="s">
        <v>65</v>
      </c>
      <c r="BM259" s="52"/>
      <c r="BN259" s="218" t="s">
        <v>357</v>
      </c>
      <c r="BO259" s="217" t="s">
        <v>705</v>
      </c>
      <c r="BP259" s="201" t="s">
        <v>690</v>
      </c>
      <c r="BQ259" s="52" t="s">
        <v>718</v>
      </c>
    </row>
    <row r="260" spans="1:69" ht="15.75">
      <c r="A260" s="207" t="s">
        <v>37</v>
      </c>
      <c r="B260" s="208" t="s">
        <v>711</v>
      </c>
      <c r="C260" s="202" t="s">
        <v>35</v>
      </c>
      <c r="D260" s="210" t="s">
        <v>182</v>
      </c>
      <c r="E260" s="24" t="s">
        <v>325</v>
      </c>
      <c r="F260" s="86">
        <v>96</v>
      </c>
      <c r="G260" s="80">
        <v>2</v>
      </c>
      <c r="H260" s="204"/>
      <c r="I260" s="204"/>
      <c r="J260" s="204"/>
      <c r="K260" s="204"/>
      <c r="L260" s="80">
        <v>0</v>
      </c>
      <c r="M260" s="203"/>
      <c r="N260" s="52">
        <v>0</v>
      </c>
      <c r="O260" s="204"/>
      <c r="P260" s="204"/>
      <c r="Q260" s="11">
        <v>6.0528295531999996</v>
      </c>
      <c r="R260" s="204"/>
      <c r="S260" s="204"/>
      <c r="T260" s="53">
        <v>10.574999999999999</v>
      </c>
      <c r="U260" s="204"/>
      <c r="V260" s="204"/>
      <c r="W260" s="11">
        <v>6.0366806595744</v>
      </c>
      <c r="X260" s="204"/>
      <c r="Y260" s="204"/>
      <c r="Z260" s="53">
        <v>9.8249999999999993</v>
      </c>
      <c r="AA260" s="204"/>
      <c r="AB260" s="204"/>
      <c r="AC260" s="204"/>
      <c r="AD260" s="204"/>
      <c r="AE260" s="204"/>
      <c r="AF260" s="9">
        <v>3.5368946380649056</v>
      </c>
      <c r="AG260" s="9">
        <v>658</v>
      </c>
      <c r="AH260" s="9">
        <v>0.48024558589713601</v>
      </c>
      <c r="AI260" s="9">
        <v>33</v>
      </c>
      <c r="AJ260" s="9">
        <v>2.4982142857142855</v>
      </c>
      <c r="AK260" s="9" t="s">
        <v>248</v>
      </c>
      <c r="AL260" s="9">
        <v>93</v>
      </c>
      <c r="AM260" s="9">
        <v>3.5478648319039299</v>
      </c>
      <c r="AN260" s="9">
        <v>3.6335078534031413</v>
      </c>
      <c r="AO260" s="73">
        <v>186</v>
      </c>
      <c r="AP260" s="80">
        <v>0</v>
      </c>
      <c r="AQ260" s="80">
        <v>2</v>
      </c>
      <c r="AR260" s="224">
        <v>0</v>
      </c>
      <c r="AS260" s="224" t="s">
        <v>248</v>
      </c>
      <c r="AT260" s="11">
        <v>6702.6369999999997</v>
      </c>
      <c r="AU260" s="11">
        <v>2.3420000000000001</v>
      </c>
      <c r="AV260" s="203">
        <v>0</v>
      </c>
      <c r="AW260" s="203">
        <v>0</v>
      </c>
      <c r="AX260" s="203" t="s">
        <v>248</v>
      </c>
      <c r="AY260" s="235" t="s">
        <v>248</v>
      </c>
      <c r="AZ260" s="138">
        <v>74273</v>
      </c>
      <c r="BA260" s="188" t="s">
        <v>248</v>
      </c>
      <c r="BB260" s="203" t="s">
        <v>248</v>
      </c>
      <c r="BC260" s="203" t="s">
        <v>248</v>
      </c>
      <c r="BD260" s="217" t="s">
        <v>61</v>
      </c>
      <c r="BE260" s="201" t="s">
        <v>62</v>
      </c>
      <c r="BF260" s="201" t="s">
        <v>63</v>
      </c>
      <c r="BG260" s="201" t="s">
        <v>196</v>
      </c>
      <c r="BH260" s="456" t="s">
        <v>514</v>
      </c>
      <c r="BI260" s="218" t="s">
        <v>67</v>
      </c>
      <c r="BJ260" s="370">
        <v>214</v>
      </c>
      <c r="BK260" s="370">
        <v>3</v>
      </c>
      <c r="BL260" s="219" t="s">
        <v>65</v>
      </c>
      <c r="BM260" s="52"/>
      <c r="BN260" s="218" t="s">
        <v>357</v>
      </c>
      <c r="BO260" s="217" t="s">
        <v>705</v>
      </c>
      <c r="BP260" s="201" t="s">
        <v>690</v>
      </c>
      <c r="BQ260" s="52" t="s">
        <v>718</v>
      </c>
    </row>
    <row r="261" spans="1:69" ht="15.75">
      <c r="A261" s="207" t="s">
        <v>37</v>
      </c>
      <c r="B261" s="208" t="s">
        <v>711</v>
      </c>
      <c r="C261" s="202" t="s">
        <v>35</v>
      </c>
      <c r="D261" s="210" t="s">
        <v>182</v>
      </c>
      <c r="E261" s="24" t="s">
        <v>325</v>
      </c>
      <c r="F261" s="86">
        <v>97</v>
      </c>
      <c r="G261" s="80">
        <v>6</v>
      </c>
      <c r="H261" s="204"/>
      <c r="I261" s="204"/>
      <c r="J261" s="204"/>
      <c r="K261" s="204"/>
      <c r="L261" s="80">
        <v>0</v>
      </c>
      <c r="M261" s="203"/>
      <c r="N261" s="52">
        <v>0</v>
      </c>
      <c r="O261" s="204"/>
      <c r="P261" s="204"/>
      <c r="Q261" s="11">
        <v>6.7609668900999997</v>
      </c>
      <c r="R261" s="204"/>
      <c r="S261" s="204"/>
      <c r="T261" s="53">
        <v>11.225000000000001</v>
      </c>
      <c r="U261" s="204"/>
      <c r="V261" s="204"/>
      <c r="W261" s="11">
        <v>6.7344504615384002</v>
      </c>
      <c r="X261" s="204"/>
      <c r="Y261" s="204"/>
      <c r="Z261" s="53">
        <v>11.225000000000001</v>
      </c>
      <c r="AA261" s="204"/>
      <c r="AB261" s="204"/>
      <c r="AC261" s="204"/>
      <c r="AD261" s="204"/>
      <c r="AE261" s="204"/>
      <c r="AF261" s="9">
        <v>2.5592490834194228</v>
      </c>
      <c r="AG261" s="9">
        <v>546</v>
      </c>
      <c r="AH261" s="9">
        <v>0.40591232722454951</v>
      </c>
      <c r="AI261" s="9">
        <v>219</v>
      </c>
      <c r="AJ261" s="9">
        <v>1.6898026315789474</v>
      </c>
      <c r="AK261" s="9" t="s">
        <v>248</v>
      </c>
      <c r="AL261" s="427">
        <v>0</v>
      </c>
      <c r="AM261" s="9"/>
      <c r="AN261" s="9"/>
      <c r="AO261" s="73">
        <v>179</v>
      </c>
      <c r="AP261" s="80">
        <v>0</v>
      </c>
      <c r="AQ261" s="80">
        <v>3</v>
      </c>
      <c r="AR261" s="224">
        <v>0</v>
      </c>
      <c r="AS261" s="224" t="s">
        <v>248</v>
      </c>
      <c r="AT261" s="11">
        <v>6514.0720000000001</v>
      </c>
      <c r="AU261" s="11">
        <v>25.687000000000001</v>
      </c>
      <c r="AV261" s="203">
        <v>0</v>
      </c>
      <c r="AW261" s="203">
        <v>0</v>
      </c>
      <c r="AX261" s="203" t="s">
        <v>248</v>
      </c>
      <c r="AY261" s="235" t="s">
        <v>248</v>
      </c>
      <c r="AZ261" s="138">
        <v>74273</v>
      </c>
      <c r="BA261" s="188" t="s">
        <v>248</v>
      </c>
      <c r="BB261" s="203" t="s">
        <v>248</v>
      </c>
      <c r="BC261" s="203" t="s">
        <v>248</v>
      </c>
      <c r="BD261" s="217" t="s">
        <v>61</v>
      </c>
      <c r="BE261" s="201" t="s">
        <v>62</v>
      </c>
      <c r="BF261" s="201" t="s">
        <v>63</v>
      </c>
      <c r="BG261" s="201" t="s">
        <v>196</v>
      </c>
      <c r="BH261" s="456" t="s">
        <v>514</v>
      </c>
      <c r="BI261" s="218" t="s">
        <v>68</v>
      </c>
      <c r="BJ261" s="370">
        <v>214</v>
      </c>
      <c r="BK261" s="370">
        <v>4</v>
      </c>
      <c r="BL261" s="219" t="s">
        <v>65</v>
      </c>
      <c r="BM261" s="52"/>
      <c r="BN261" s="218" t="s">
        <v>357</v>
      </c>
      <c r="BO261" s="217" t="s">
        <v>705</v>
      </c>
      <c r="BP261" s="201" t="s">
        <v>690</v>
      </c>
      <c r="BQ261" s="52" t="s">
        <v>718</v>
      </c>
    </row>
    <row r="262" spans="1:69" ht="15.75">
      <c r="A262" s="207" t="s">
        <v>37</v>
      </c>
      <c r="B262" s="208" t="s">
        <v>711</v>
      </c>
      <c r="C262" s="202" t="s">
        <v>35</v>
      </c>
      <c r="D262" s="210" t="s">
        <v>182</v>
      </c>
      <c r="E262" s="24" t="s">
        <v>244</v>
      </c>
      <c r="F262" s="86">
        <v>86</v>
      </c>
      <c r="G262" s="80">
        <v>1</v>
      </c>
      <c r="H262" s="204"/>
      <c r="I262" s="204"/>
      <c r="J262" s="204"/>
      <c r="K262" s="204"/>
      <c r="L262" s="80">
        <v>0</v>
      </c>
      <c r="M262" s="203"/>
      <c r="N262" s="52">
        <v>0</v>
      </c>
      <c r="O262" s="204"/>
      <c r="P262" s="204"/>
      <c r="Q262" s="11">
        <v>4.5138350705999999</v>
      </c>
      <c r="R262" s="204"/>
      <c r="S262" s="204"/>
      <c r="T262" s="53">
        <v>5.71875</v>
      </c>
      <c r="U262" s="204"/>
      <c r="V262" s="204"/>
      <c r="W262" s="11">
        <v>4.3932116705882001</v>
      </c>
      <c r="X262" s="204"/>
      <c r="Y262" s="204"/>
      <c r="Z262" s="53">
        <v>5.71875</v>
      </c>
      <c r="AA262" s="204"/>
      <c r="AB262" s="204"/>
      <c r="AC262" s="204"/>
      <c r="AD262" s="204"/>
      <c r="AE262" s="204"/>
      <c r="AF262" s="9">
        <v>3.730958002955973</v>
      </c>
      <c r="AG262" s="9">
        <v>594</v>
      </c>
      <c r="AH262" s="9">
        <v>0.39442709243568386</v>
      </c>
      <c r="AI262" s="9">
        <v>10</v>
      </c>
      <c r="AJ262" s="9">
        <v>2.8788461538461538</v>
      </c>
      <c r="AK262" s="9" t="s">
        <v>248</v>
      </c>
      <c r="AL262" s="9">
        <v>85</v>
      </c>
      <c r="AM262" s="9">
        <v>3.730958002955973</v>
      </c>
      <c r="AN262" s="9">
        <v>3.7351543942992875</v>
      </c>
      <c r="AO262" s="73">
        <v>170</v>
      </c>
      <c r="AP262" s="80">
        <v>0</v>
      </c>
      <c r="AQ262" s="80">
        <v>0</v>
      </c>
      <c r="AR262" s="224">
        <v>0</v>
      </c>
      <c r="AS262" s="224" t="s">
        <v>248</v>
      </c>
      <c r="AT262" s="11">
        <v>6081.2330000000002</v>
      </c>
      <c r="AU262" s="11">
        <v>0</v>
      </c>
      <c r="AV262" s="203">
        <v>0</v>
      </c>
      <c r="AW262" s="203">
        <v>0</v>
      </c>
      <c r="AX262" s="203" t="s">
        <v>248</v>
      </c>
      <c r="AY262" s="235" t="s">
        <v>248</v>
      </c>
      <c r="AZ262" s="138">
        <v>14834</v>
      </c>
      <c r="BA262" s="188" t="s">
        <v>248</v>
      </c>
      <c r="BB262" s="203" t="s">
        <v>248</v>
      </c>
      <c r="BC262" s="203" t="s">
        <v>248</v>
      </c>
      <c r="BD262" s="217" t="s">
        <v>61</v>
      </c>
      <c r="BE262" s="201" t="s">
        <v>62</v>
      </c>
      <c r="BF262" s="201" t="s">
        <v>63</v>
      </c>
      <c r="BG262" s="201" t="s">
        <v>196</v>
      </c>
      <c r="BH262" s="456" t="s">
        <v>513</v>
      </c>
      <c r="BI262" s="218" t="s">
        <v>64</v>
      </c>
      <c r="BJ262" s="370">
        <v>214</v>
      </c>
      <c r="BK262" s="370">
        <v>1</v>
      </c>
      <c r="BL262" s="219" t="s">
        <v>65</v>
      </c>
      <c r="BM262" s="52"/>
      <c r="BN262" s="218" t="s">
        <v>357</v>
      </c>
      <c r="BO262" s="217" t="s">
        <v>353</v>
      </c>
      <c r="BP262" s="201" t="s">
        <v>693</v>
      </c>
      <c r="BQ262" s="52" t="s">
        <v>715</v>
      </c>
    </row>
    <row r="263" spans="1:69" ht="15.75">
      <c r="A263" s="207" t="s">
        <v>37</v>
      </c>
      <c r="B263" s="208" t="s">
        <v>711</v>
      </c>
      <c r="C263" s="202" t="s">
        <v>35</v>
      </c>
      <c r="D263" s="210" t="s">
        <v>182</v>
      </c>
      <c r="E263" s="24" t="s">
        <v>244</v>
      </c>
      <c r="F263" s="86">
        <v>87</v>
      </c>
      <c r="G263" s="80">
        <v>1</v>
      </c>
      <c r="H263" s="204"/>
      <c r="I263" s="204"/>
      <c r="J263" s="204"/>
      <c r="K263" s="204"/>
      <c r="L263" s="80">
        <v>0</v>
      </c>
      <c r="M263" s="203"/>
      <c r="N263" s="52">
        <v>0</v>
      </c>
      <c r="O263" s="204"/>
      <c r="P263" s="204"/>
      <c r="Q263" s="11">
        <v>5.1697670233000004</v>
      </c>
      <c r="R263" s="204"/>
      <c r="S263" s="204"/>
      <c r="T263" s="53">
        <v>8.8500000000000014</v>
      </c>
      <c r="U263" s="204"/>
      <c r="V263" s="204"/>
      <c r="W263" s="11">
        <v>5.0654299651162003</v>
      </c>
      <c r="X263" s="204"/>
      <c r="Y263" s="204"/>
      <c r="Z263" s="53">
        <v>8.8500000000000014</v>
      </c>
      <c r="AA263" s="204"/>
      <c r="AB263" s="204"/>
      <c r="AC263" s="204"/>
      <c r="AD263" s="204"/>
      <c r="AE263" s="204"/>
      <c r="AF263" s="9">
        <v>3.4697785266610071</v>
      </c>
      <c r="AG263" s="9">
        <v>601</v>
      </c>
      <c r="AH263" s="9">
        <v>0.47928237166774523</v>
      </c>
      <c r="AI263" s="9">
        <v>32</v>
      </c>
      <c r="AJ263" s="9">
        <v>2.4663793103448275</v>
      </c>
      <c r="AK263" s="9" t="s">
        <v>248</v>
      </c>
      <c r="AL263" s="9">
        <v>82</v>
      </c>
      <c r="AM263" s="9">
        <v>3.4722299758565547</v>
      </c>
      <c r="AN263" s="9">
        <v>3.5771186440677964</v>
      </c>
      <c r="AO263" s="73">
        <v>169</v>
      </c>
      <c r="AP263" s="80">
        <v>2</v>
      </c>
      <c r="AQ263" s="80">
        <v>1</v>
      </c>
      <c r="AR263" s="224">
        <v>0</v>
      </c>
      <c r="AS263" s="224" t="s">
        <v>248</v>
      </c>
      <c r="AT263" s="11">
        <v>6121.7560000000003</v>
      </c>
      <c r="AU263" s="11">
        <v>0</v>
      </c>
      <c r="AV263" s="203">
        <v>0</v>
      </c>
      <c r="AW263" s="203">
        <v>0</v>
      </c>
      <c r="AX263" s="203" t="s">
        <v>248</v>
      </c>
      <c r="AY263" s="235" t="s">
        <v>248</v>
      </c>
      <c r="AZ263" s="138">
        <v>14834</v>
      </c>
      <c r="BA263" s="188" t="s">
        <v>248</v>
      </c>
      <c r="BB263" s="203" t="s">
        <v>248</v>
      </c>
      <c r="BC263" s="203" t="s">
        <v>248</v>
      </c>
      <c r="BD263" s="217" t="s">
        <v>61</v>
      </c>
      <c r="BE263" s="201" t="s">
        <v>62</v>
      </c>
      <c r="BF263" s="201" t="s">
        <v>63</v>
      </c>
      <c r="BG263" s="201" t="s">
        <v>196</v>
      </c>
      <c r="BH263" s="456" t="s">
        <v>513</v>
      </c>
      <c r="BI263" s="218" t="s">
        <v>66</v>
      </c>
      <c r="BJ263" s="370">
        <v>214</v>
      </c>
      <c r="BK263" s="370">
        <v>7</v>
      </c>
      <c r="BL263" s="219" t="s">
        <v>65</v>
      </c>
      <c r="BM263" s="52"/>
      <c r="BN263" s="218" t="s">
        <v>357</v>
      </c>
      <c r="BO263" s="217" t="s">
        <v>353</v>
      </c>
      <c r="BP263" s="201" t="s">
        <v>693</v>
      </c>
      <c r="BQ263" s="52" t="s">
        <v>715</v>
      </c>
    </row>
    <row r="264" spans="1:69" ht="15.75">
      <c r="A264" s="207" t="s">
        <v>37</v>
      </c>
      <c r="B264" s="208" t="s">
        <v>711</v>
      </c>
      <c r="C264" s="202" t="s">
        <v>35</v>
      </c>
      <c r="D264" s="210" t="s">
        <v>182</v>
      </c>
      <c r="E264" s="24" t="s">
        <v>244</v>
      </c>
      <c r="F264" s="86">
        <v>58</v>
      </c>
      <c r="G264" s="80">
        <v>0</v>
      </c>
      <c r="H264" s="204"/>
      <c r="I264" s="204"/>
      <c r="J264" s="204"/>
      <c r="K264" s="204"/>
      <c r="L264" s="80">
        <v>0</v>
      </c>
      <c r="M264" s="203"/>
      <c r="N264" s="52">
        <v>0</v>
      </c>
      <c r="O264" s="204"/>
      <c r="P264" s="204"/>
      <c r="Q264" s="11">
        <v>5.3981204654999999</v>
      </c>
      <c r="R264" s="204"/>
      <c r="S264" s="204"/>
      <c r="T264" s="53">
        <v>9.5499999999999972</v>
      </c>
      <c r="U264" s="204"/>
      <c r="V264" s="204"/>
      <c r="W264" s="11">
        <v>5.6658444655171998</v>
      </c>
      <c r="X264" s="204"/>
      <c r="Y264" s="204"/>
      <c r="Z264" s="53">
        <v>9.5499999999999972</v>
      </c>
      <c r="AA264" s="204"/>
      <c r="AB264" s="204"/>
      <c r="AC264" s="204"/>
      <c r="AD264" s="204"/>
      <c r="AE264" s="204"/>
      <c r="AF264" s="9">
        <v>3.7712808095762878</v>
      </c>
      <c r="AG264" s="9">
        <v>406</v>
      </c>
      <c r="AH264" s="9">
        <v>0.40788315424652294</v>
      </c>
      <c r="AI264" s="9">
        <v>3</v>
      </c>
      <c r="AJ264" s="9">
        <v>3.0025423728813561</v>
      </c>
      <c r="AK264" s="9" t="s">
        <v>248</v>
      </c>
      <c r="AL264" s="9">
        <v>58</v>
      </c>
      <c r="AM264" s="9">
        <v>3.7712808095762878</v>
      </c>
      <c r="AN264" s="9">
        <v>3.7938388625592419</v>
      </c>
      <c r="AO264" s="73">
        <v>116</v>
      </c>
      <c r="AP264" s="80">
        <v>0</v>
      </c>
      <c r="AQ264" s="80">
        <v>0</v>
      </c>
      <c r="AR264" s="224">
        <v>0</v>
      </c>
      <c r="AS264" s="224" t="s">
        <v>248</v>
      </c>
      <c r="AT264" s="11">
        <v>4145.5129999999999</v>
      </c>
      <c r="AU264" s="11">
        <v>0</v>
      </c>
      <c r="AV264" s="203">
        <v>0</v>
      </c>
      <c r="AW264" s="203">
        <v>0</v>
      </c>
      <c r="AX264" s="203" t="s">
        <v>248</v>
      </c>
      <c r="AY264" s="235" t="s">
        <v>248</v>
      </c>
      <c r="AZ264" s="138">
        <v>14834</v>
      </c>
      <c r="BA264" s="188" t="s">
        <v>248</v>
      </c>
      <c r="BB264" s="203" t="s">
        <v>248</v>
      </c>
      <c r="BC264" s="203" t="s">
        <v>248</v>
      </c>
      <c r="BD264" s="217" t="s">
        <v>61</v>
      </c>
      <c r="BE264" s="201" t="s">
        <v>62</v>
      </c>
      <c r="BF264" s="201" t="s">
        <v>63</v>
      </c>
      <c r="BG264" s="201" t="s">
        <v>196</v>
      </c>
      <c r="BH264" s="456" t="s">
        <v>513</v>
      </c>
      <c r="BI264" s="218" t="s">
        <v>67</v>
      </c>
      <c r="BJ264" s="370">
        <v>214</v>
      </c>
      <c r="BK264" s="370">
        <v>3</v>
      </c>
      <c r="BL264" s="219" t="s">
        <v>65</v>
      </c>
      <c r="BM264" s="52"/>
      <c r="BN264" s="218" t="s">
        <v>357</v>
      </c>
      <c r="BO264" s="217" t="s">
        <v>353</v>
      </c>
      <c r="BP264" s="201" t="s">
        <v>693</v>
      </c>
      <c r="BQ264" s="52" t="s">
        <v>715</v>
      </c>
    </row>
    <row r="265" spans="1:69" ht="15.75">
      <c r="A265" s="207" t="s">
        <v>37</v>
      </c>
      <c r="B265" s="208" t="s">
        <v>711</v>
      </c>
      <c r="C265" s="202" t="s">
        <v>35</v>
      </c>
      <c r="D265" s="210" t="s">
        <v>182</v>
      </c>
      <c r="E265" s="24" t="s">
        <v>244</v>
      </c>
      <c r="F265" s="86">
        <v>90</v>
      </c>
      <c r="G265" s="80">
        <v>0</v>
      </c>
      <c r="H265" s="204"/>
      <c r="I265" s="204"/>
      <c r="J265" s="204"/>
      <c r="K265" s="204"/>
      <c r="L265" s="80">
        <v>1</v>
      </c>
      <c r="M265" s="203"/>
      <c r="N265" s="52">
        <v>0</v>
      </c>
      <c r="O265" s="204"/>
      <c r="P265" s="204"/>
      <c r="Q265" s="11">
        <v>5.9231457528</v>
      </c>
      <c r="R265" s="204"/>
      <c r="S265" s="204"/>
      <c r="T265" s="53">
        <v>8.7749999999999986</v>
      </c>
      <c r="U265" s="204"/>
      <c r="V265" s="204"/>
      <c r="W265" s="11">
        <v>5.8602915393258002</v>
      </c>
      <c r="X265" s="204"/>
      <c r="Y265" s="204"/>
      <c r="Z265" s="53">
        <v>8.7749999999999986</v>
      </c>
      <c r="AA265" s="204"/>
      <c r="AB265" s="204"/>
      <c r="AC265" s="204"/>
      <c r="AD265" s="204"/>
      <c r="AE265" s="204"/>
      <c r="AF265" s="9">
        <v>2.806452920974849</v>
      </c>
      <c r="AG265" s="9">
        <v>613</v>
      </c>
      <c r="AH265" s="9">
        <v>0.35664810918025935</v>
      </c>
      <c r="AI265" s="9">
        <v>96</v>
      </c>
      <c r="AJ265" s="9">
        <v>2.1079545454545454</v>
      </c>
      <c r="AK265" s="9" t="s">
        <v>248</v>
      </c>
      <c r="AL265" s="9">
        <v>0</v>
      </c>
      <c r="AM265" s="9"/>
      <c r="AN265" s="9"/>
      <c r="AO265" s="73">
        <v>178</v>
      </c>
      <c r="AP265" s="80">
        <v>2</v>
      </c>
      <c r="AQ265" s="80">
        <v>0</v>
      </c>
      <c r="AR265" s="224">
        <v>0</v>
      </c>
      <c r="AS265" s="224" t="s">
        <v>248</v>
      </c>
      <c r="AT265" s="11">
        <v>6325.8440000000001</v>
      </c>
      <c r="AU265" s="11">
        <v>71.400000000000006</v>
      </c>
      <c r="AV265" s="203">
        <v>0</v>
      </c>
      <c r="AW265" s="203">
        <v>0</v>
      </c>
      <c r="AX265" s="203" t="s">
        <v>248</v>
      </c>
      <c r="AY265" s="235" t="s">
        <v>248</v>
      </c>
      <c r="AZ265" s="138">
        <v>14834</v>
      </c>
      <c r="BA265" s="188" t="s">
        <v>248</v>
      </c>
      <c r="BB265" s="203" t="s">
        <v>248</v>
      </c>
      <c r="BC265" s="203" t="s">
        <v>248</v>
      </c>
      <c r="BD265" s="217" t="s">
        <v>61</v>
      </c>
      <c r="BE265" s="201" t="s">
        <v>62</v>
      </c>
      <c r="BF265" s="201" t="s">
        <v>63</v>
      </c>
      <c r="BG265" s="201" t="s">
        <v>196</v>
      </c>
      <c r="BH265" s="456" t="s">
        <v>513</v>
      </c>
      <c r="BI265" s="218" t="s">
        <v>68</v>
      </c>
      <c r="BJ265" s="370">
        <v>214</v>
      </c>
      <c r="BK265" s="370">
        <v>4</v>
      </c>
      <c r="BL265" s="219" t="s">
        <v>65</v>
      </c>
      <c r="BM265" s="52"/>
      <c r="BN265" s="218" t="s">
        <v>357</v>
      </c>
      <c r="BO265" s="217" t="s">
        <v>353</v>
      </c>
      <c r="BP265" s="201" t="s">
        <v>693</v>
      </c>
      <c r="BQ265" s="52" t="s">
        <v>715</v>
      </c>
    </row>
    <row r="266" spans="1:69" ht="15.75">
      <c r="A266" s="207" t="s">
        <v>37</v>
      </c>
      <c r="B266" s="208" t="s">
        <v>711</v>
      </c>
      <c r="C266" s="202" t="s">
        <v>35</v>
      </c>
      <c r="D266" s="210" t="s">
        <v>182</v>
      </c>
      <c r="E266" s="24" t="s">
        <v>654</v>
      </c>
      <c r="F266" s="86">
        <v>356</v>
      </c>
      <c r="G266" s="80">
        <v>2</v>
      </c>
      <c r="H266" s="204"/>
      <c r="I266" s="204"/>
      <c r="J266" s="204"/>
      <c r="K266" s="204"/>
      <c r="L266" s="80">
        <v>0</v>
      </c>
      <c r="M266" s="203"/>
      <c r="N266" s="52">
        <v>0</v>
      </c>
      <c r="O266" s="204"/>
      <c r="P266" s="204"/>
      <c r="Q266" s="11">
        <v>5.0900166949000001</v>
      </c>
      <c r="R266" s="204"/>
      <c r="S266" s="204"/>
      <c r="T266" s="53">
        <v>7.2388888888888898</v>
      </c>
      <c r="U266" s="204"/>
      <c r="V266" s="204"/>
      <c r="W266" s="11">
        <v>4.7474037598869998</v>
      </c>
      <c r="X266" s="204"/>
      <c r="Y266" s="204"/>
      <c r="Z266" s="53">
        <v>6.7944444444444452</v>
      </c>
      <c r="AA266" s="204"/>
      <c r="AB266" s="204"/>
      <c r="AC266" s="204"/>
      <c r="AD266" s="204"/>
      <c r="AE266" s="204"/>
      <c r="AF266" s="9">
        <v>3.692696040123701</v>
      </c>
      <c r="AG266" s="9">
        <v>2478</v>
      </c>
      <c r="AH266" s="9">
        <v>0.40043374941398435</v>
      </c>
      <c r="AI266" s="9">
        <v>37</v>
      </c>
      <c r="AJ266" s="9">
        <v>2.7916107382550335</v>
      </c>
      <c r="AK266" s="9" t="s">
        <v>248</v>
      </c>
      <c r="AL266" s="9">
        <v>349</v>
      </c>
      <c r="AM266" s="9">
        <v>3.6965984619400607</v>
      </c>
      <c r="AN266" s="9">
        <v>3.7054380664652569</v>
      </c>
      <c r="AO266" s="73">
        <v>702</v>
      </c>
      <c r="AP266" s="80">
        <v>2</v>
      </c>
      <c r="AQ266" s="80">
        <v>4</v>
      </c>
      <c r="AR266" s="224">
        <v>0</v>
      </c>
      <c r="AS266" s="224" t="s">
        <v>248</v>
      </c>
      <c r="AT266" s="11">
        <v>27325.707999999999</v>
      </c>
      <c r="AU266" s="11">
        <v>84.108000000000004</v>
      </c>
      <c r="AV266" s="203">
        <v>0</v>
      </c>
      <c r="AW266" s="203">
        <v>0</v>
      </c>
      <c r="AX266" s="203" t="s">
        <v>248</v>
      </c>
      <c r="AY266" s="235" t="s">
        <v>248</v>
      </c>
      <c r="AZ266" s="138">
        <v>197520</v>
      </c>
      <c r="BA266" s="188" t="s">
        <v>248</v>
      </c>
      <c r="BB266" s="203" t="s">
        <v>248</v>
      </c>
      <c r="BC266" s="203" t="s">
        <v>248</v>
      </c>
      <c r="BD266" s="217" t="s">
        <v>61</v>
      </c>
      <c r="BE266" s="201" t="s">
        <v>62</v>
      </c>
      <c r="BF266" s="201" t="s">
        <v>63</v>
      </c>
      <c r="BG266" s="201" t="s">
        <v>196</v>
      </c>
      <c r="BH266" s="456" t="s">
        <v>510</v>
      </c>
      <c r="BI266" s="218" t="s">
        <v>64</v>
      </c>
      <c r="BJ266" s="370">
        <v>214</v>
      </c>
      <c r="BK266" s="370">
        <v>1</v>
      </c>
      <c r="BL266" s="219" t="s">
        <v>65</v>
      </c>
      <c r="BM266" s="52"/>
      <c r="BN266" s="218" t="s">
        <v>357</v>
      </c>
      <c r="BO266" s="217" t="s">
        <v>53</v>
      </c>
      <c r="BP266" s="201" t="s">
        <v>704</v>
      </c>
      <c r="BQ266" s="52" t="s">
        <v>714</v>
      </c>
    </row>
    <row r="267" spans="1:69" ht="15.75">
      <c r="A267" s="207" t="s">
        <v>37</v>
      </c>
      <c r="B267" s="208" t="s">
        <v>711</v>
      </c>
      <c r="C267" s="202" t="s">
        <v>35</v>
      </c>
      <c r="D267" s="210" t="s">
        <v>182</v>
      </c>
      <c r="E267" s="24" t="s">
        <v>654</v>
      </c>
      <c r="F267" s="86">
        <v>348</v>
      </c>
      <c r="G267" s="80">
        <v>15</v>
      </c>
      <c r="H267" s="204"/>
      <c r="I267" s="204"/>
      <c r="J267" s="204"/>
      <c r="K267" s="204"/>
      <c r="L267" s="80">
        <v>0</v>
      </c>
      <c r="M267" s="203"/>
      <c r="N267" s="52">
        <v>1</v>
      </c>
      <c r="O267" s="204"/>
      <c r="P267" s="204"/>
      <c r="Q267" s="11">
        <v>5.5723541501999998</v>
      </c>
      <c r="R267" s="204"/>
      <c r="S267" s="204"/>
      <c r="T267" s="53">
        <v>11.293749999999996</v>
      </c>
      <c r="U267" s="204"/>
      <c r="V267" s="204"/>
      <c r="W267" s="11">
        <v>5.3815222792792001</v>
      </c>
      <c r="X267" s="204"/>
      <c r="Y267" s="204"/>
      <c r="Z267" s="53">
        <v>11.087499999999991</v>
      </c>
      <c r="AA267" s="204"/>
      <c r="AB267" s="204"/>
      <c r="AC267" s="204"/>
      <c r="AD267" s="204"/>
      <c r="AE267" s="204"/>
      <c r="AF267" s="9">
        <v>3.5359724697988746</v>
      </c>
      <c r="AG267" s="9">
        <v>2331</v>
      </c>
      <c r="AH267" s="9">
        <v>0.42576894506752794</v>
      </c>
      <c r="AI267" s="9">
        <v>49</v>
      </c>
      <c r="AJ267" s="9">
        <v>2.6468478260869563</v>
      </c>
      <c r="AK267" s="9" t="s">
        <v>248</v>
      </c>
      <c r="AL267" s="9">
        <v>333</v>
      </c>
      <c r="AM267" s="9">
        <v>3.5359724697988746</v>
      </c>
      <c r="AN267" s="9">
        <v>3.6030198776758411</v>
      </c>
      <c r="AO267" s="73">
        <v>666</v>
      </c>
      <c r="AP267" s="80">
        <v>0</v>
      </c>
      <c r="AQ267" s="80">
        <v>0</v>
      </c>
      <c r="AR267" s="224">
        <v>0</v>
      </c>
      <c r="AS267" s="224" t="s">
        <v>248</v>
      </c>
      <c r="AT267" s="11">
        <v>25699.664000000001</v>
      </c>
      <c r="AU267" s="11">
        <v>0</v>
      </c>
      <c r="AV267" s="203">
        <v>0</v>
      </c>
      <c r="AW267" s="203">
        <v>0</v>
      </c>
      <c r="AX267" s="203" t="s">
        <v>248</v>
      </c>
      <c r="AY267" s="235" t="s">
        <v>248</v>
      </c>
      <c r="AZ267" s="138">
        <v>197520</v>
      </c>
      <c r="BA267" s="188" t="s">
        <v>248</v>
      </c>
      <c r="BB267" s="203" t="s">
        <v>248</v>
      </c>
      <c r="BC267" s="203" t="s">
        <v>248</v>
      </c>
      <c r="BD267" s="217" t="s">
        <v>61</v>
      </c>
      <c r="BE267" s="201" t="s">
        <v>62</v>
      </c>
      <c r="BF267" s="201" t="s">
        <v>63</v>
      </c>
      <c r="BG267" s="201" t="s">
        <v>196</v>
      </c>
      <c r="BH267" s="455" t="s">
        <v>510</v>
      </c>
      <c r="BI267" s="218" t="s">
        <v>66</v>
      </c>
      <c r="BJ267" s="370">
        <v>214</v>
      </c>
      <c r="BK267" s="370">
        <v>7</v>
      </c>
      <c r="BL267" s="219" t="s">
        <v>65</v>
      </c>
      <c r="BM267" s="52"/>
      <c r="BN267" s="218" t="s">
        <v>357</v>
      </c>
      <c r="BO267" s="217" t="s">
        <v>53</v>
      </c>
      <c r="BP267" s="201" t="s">
        <v>704</v>
      </c>
      <c r="BQ267" s="52" t="s">
        <v>714</v>
      </c>
    </row>
    <row r="268" spans="1:69" ht="15.75">
      <c r="A268" s="207" t="s">
        <v>37</v>
      </c>
      <c r="B268" s="208" t="s">
        <v>711</v>
      </c>
      <c r="C268" s="202" t="s">
        <v>35</v>
      </c>
      <c r="D268" s="210" t="s">
        <v>182</v>
      </c>
      <c r="E268" s="24" t="s">
        <v>654</v>
      </c>
      <c r="F268" s="86">
        <v>349</v>
      </c>
      <c r="G268" s="80">
        <v>6</v>
      </c>
      <c r="H268" s="204"/>
      <c r="I268" s="204"/>
      <c r="J268" s="204"/>
      <c r="K268" s="204"/>
      <c r="L268" s="80">
        <v>1</v>
      </c>
      <c r="M268" s="203"/>
      <c r="N268" s="52">
        <v>0</v>
      </c>
      <c r="O268" s="204"/>
      <c r="P268" s="204"/>
      <c r="Q268" s="11">
        <v>5.6258593595999997</v>
      </c>
      <c r="R268" s="204"/>
      <c r="S268" s="204"/>
      <c r="T268" s="53">
        <v>10.724999999999994</v>
      </c>
      <c r="U268" s="204"/>
      <c r="V268" s="204"/>
      <c r="W268" s="11">
        <v>5.5800494327485</v>
      </c>
      <c r="X268" s="204"/>
      <c r="Y268" s="204"/>
      <c r="Z268" s="53">
        <v>10.816666666666663</v>
      </c>
      <c r="AA268" s="204"/>
      <c r="AB268" s="204"/>
      <c r="AC268" s="204"/>
      <c r="AD268" s="204"/>
      <c r="AE268" s="204"/>
      <c r="AF268" s="9">
        <v>3.5803940488174408</v>
      </c>
      <c r="AG268" s="9">
        <v>2394</v>
      </c>
      <c r="AH268" s="9">
        <v>0.38252683497801299</v>
      </c>
      <c r="AI268" s="9">
        <v>34</v>
      </c>
      <c r="AJ268" s="9">
        <v>2.7628834355828222</v>
      </c>
      <c r="AK268" s="9" t="s">
        <v>248</v>
      </c>
      <c r="AL268" s="9">
        <v>339</v>
      </c>
      <c r="AM268" s="9">
        <v>3.581508647024104</v>
      </c>
      <c r="AN268" s="9">
        <v>3.6400804289544237</v>
      </c>
      <c r="AO268" s="73">
        <v>686</v>
      </c>
      <c r="AP268" s="80">
        <v>0</v>
      </c>
      <c r="AQ268" s="80">
        <v>0</v>
      </c>
      <c r="AR268" s="224">
        <v>0</v>
      </c>
      <c r="AS268" s="224" t="s">
        <v>248</v>
      </c>
      <c r="AT268" s="11">
        <v>26289.530999999999</v>
      </c>
      <c r="AU268" s="11">
        <v>18.699000000000002</v>
      </c>
      <c r="AV268" s="203">
        <v>0</v>
      </c>
      <c r="AW268" s="203">
        <v>0</v>
      </c>
      <c r="AX268" s="203" t="s">
        <v>248</v>
      </c>
      <c r="AY268" s="235" t="s">
        <v>248</v>
      </c>
      <c r="AZ268" s="138">
        <v>197520</v>
      </c>
      <c r="BA268" s="188" t="s">
        <v>248</v>
      </c>
      <c r="BB268" s="203" t="s">
        <v>248</v>
      </c>
      <c r="BC268" s="203" t="s">
        <v>248</v>
      </c>
      <c r="BD268" s="217" t="s">
        <v>61</v>
      </c>
      <c r="BE268" s="201" t="s">
        <v>62</v>
      </c>
      <c r="BF268" s="201" t="s">
        <v>63</v>
      </c>
      <c r="BG268" s="201" t="s">
        <v>196</v>
      </c>
      <c r="BH268" s="456" t="s">
        <v>510</v>
      </c>
      <c r="BI268" s="218" t="s">
        <v>67</v>
      </c>
      <c r="BJ268" s="370">
        <v>214</v>
      </c>
      <c r="BK268" s="370">
        <v>3</v>
      </c>
      <c r="BL268" s="219" t="s">
        <v>65</v>
      </c>
      <c r="BM268" s="52"/>
      <c r="BN268" s="218" t="s">
        <v>357</v>
      </c>
      <c r="BO268" s="217" t="s">
        <v>53</v>
      </c>
      <c r="BP268" s="201" t="s">
        <v>704</v>
      </c>
      <c r="BQ268" s="52" t="s">
        <v>714</v>
      </c>
    </row>
    <row r="269" spans="1:69" ht="15.75">
      <c r="A269" s="207" t="s">
        <v>37</v>
      </c>
      <c r="B269" s="208" t="s">
        <v>711</v>
      </c>
      <c r="C269" s="202" t="s">
        <v>35</v>
      </c>
      <c r="D269" s="210" t="s">
        <v>182</v>
      </c>
      <c r="E269" s="24" t="s">
        <v>654</v>
      </c>
      <c r="F269" s="86">
        <v>352</v>
      </c>
      <c r="G269" s="80">
        <v>13</v>
      </c>
      <c r="H269" s="204"/>
      <c r="I269" s="204"/>
      <c r="J269" s="204"/>
      <c r="K269" s="204"/>
      <c r="L269" s="80">
        <v>1</v>
      </c>
      <c r="M269" s="203"/>
      <c r="N269" s="52">
        <v>0</v>
      </c>
      <c r="O269" s="204"/>
      <c r="P269" s="204"/>
      <c r="Q269" s="11">
        <v>5.8127216154000001</v>
      </c>
      <c r="R269" s="204"/>
      <c r="S269" s="204"/>
      <c r="T269" s="53">
        <v>9.2749999999999915</v>
      </c>
      <c r="U269" s="204"/>
      <c r="V269" s="204"/>
      <c r="W269" s="11">
        <v>5.7252453491123996</v>
      </c>
      <c r="X269" s="204"/>
      <c r="Y269" s="204"/>
      <c r="Z269" s="53">
        <v>9.1833333333333282</v>
      </c>
      <c r="AA269" s="204"/>
      <c r="AB269" s="204"/>
      <c r="AC269" s="204"/>
      <c r="AD269" s="204"/>
      <c r="AE269" s="204"/>
      <c r="AF269" s="9">
        <v>2.7802358690664191</v>
      </c>
      <c r="AG269" s="9">
        <v>2366</v>
      </c>
      <c r="AH269" s="9">
        <v>0.45778902993668008</v>
      </c>
      <c r="AI269" s="9">
        <v>642</v>
      </c>
      <c r="AJ269" s="9">
        <v>2.0040719696969695</v>
      </c>
      <c r="AK269" s="9" t="s">
        <v>248</v>
      </c>
      <c r="AL269" s="427">
        <v>0</v>
      </c>
      <c r="AM269" s="9"/>
      <c r="AN269" s="9"/>
      <c r="AO269" s="73">
        <v>659</v>
      </c>
      <c r="AP269" s="80">
        <v>1</v>
      </c>
      <c r="AQ269" s="80">
        <v>18</v>
      </c>
      <c r="AR269" s="224">
        <v>0</v>
      </c>
      <c r="AS269" s="224" t="s">
        <v>248</v>
      </c>
      <c r="AT269" s="11">
        <v>25953.521000000001</v>
      </c>
      <c r="AU269" s="11">
        <v>391.68599999999998</v>
      </c>
      <c r="AV269" s="203">
        <v>0</v>
      </c>
      <c r="AW269" s="203">
        <v>0</v>
      </c>
      <c r="AX269" s="203" t="s">
        <v>248</v>
      </c>
      <c r="AY269" s="235" t="s">
        <v>248</v>
      </c>
      <c r="AZ269" s="138">
        <v>197520</v>
      </c>
      <c r="BA269" s="188" t="s">
        <v>248</v>
      </c>
      <c r="BB269" s="203" t="s">
        <v>248</v>
      </c>
      <c r="BC269" s="203" t="s">
        <v>248</v>
      </c>
      <c r="BD269" s="217" t="s">
        <v>61</v>
      </c>
      <c r="BE269" s="201" t="s">
        <v>62</v>
      </c>
      <c r="BF269" s="201" t="s">
        <v>63</v>
      </c>
      <c r="BG269" s="201" t="s">
        <v>196</v>
      </c>
      <c r="BH269" s="456" t="s">
        <v>510</v>
      </c>
      <c r="BI269" s="218" t="s">
        <v>68</v>
      </c>
      <c r="BJ269" s="370">
        <v>214</v>
      </c>
      <c r="BK269" s="370">
        <v>4</v>
      </c>
      <c r="BL269" s="219" t="s">
        <v>65</v>
      </c>
      <c r="BM269" s="52"/>
      <c r="BN269" s="218" t="s">
        <v>357</v>
      </c>
      <c r="BO269" s="217" t="s">
        <v>53</v>
      </c>
      <c r="BP269" s="201" t="s">
        <v>704</v>
      </c>
      <c r="BQ269" s="52" t="s">
        <v>714</v>
      </c>
    </row>
    <row r="270" spans="1:69" ht="15.75">
      <c r="A270" s="207" t="s">
        <v>37</v>
      </c>
      <c r="B270" s="208" t="s">
        <v>711</v>
      </c>
      <c r="C270" s="202" t="s">
        <v>35</v>
      </c>
      <c r="D270" s="210" t="s">
        <v>182</v>
      </c>
      <c r="E270" s="24" t="s">
        <v>495</v>
      </c>
      <c r="F270" s="86">
        <v>92</v>
      </c>
      <c r="G270" s="80">
        <v>0</v>
      </c>
      <c r="H270" s="204"/>
      <c r="I270" s="204"/>
      <c r="J270" s="204"/>
      <c r="K270" s="204"/>
      <c r="L270" s="80">
        <v>0</v>
      </c>
      <c r="M270" s="203"/>
      <c r="N270" s="52">
        <v>0</v>
      </c>
      <c r="O270" s="204"/>
      <c r="P270" s="204"/>
      <c r="Q270" s="11">
        <v>4.7221082716999998</v>
      </c>
      <c r="R270" s="204"/>
      <c r="S270" s="204"/>
      <c r="T270" s="53">
        <v>6.5999999999999979</v>
      </c>
      <c r="U270" s="204"/>
      <c r="V270" s="204"/>
      <c r="W270" s="11">
        <v>4.7190975543478002</v>
      </c>
      <c r="X270" s="204"/>
      <c r="Y270" s="204"/>
      <c r="Z270" s="53">
        <v>6.2999999999999989</v>
      </c>
      <c r="AA270" s="204"/>
      <c r="AB270" s="204"/>
      <c r="AC270" s="204"/>
      <c r="AD270" s="204"/>
      <c r="AE270" s="204"/>
      <c r="AF270" s="9">
        <v>3.6552950386305034</v>
      </c>
      <c r="AG270" s="9">
        <v>644</v>
      </c>
      <c r="AH270" s="9">
        <v>0.37430728371321575</v>
      </c>
      <c r="AI270" s="9">
        <v>7</v>
      </c>
      <c r="AJ270" s="9">
        <v>2.8405405405405406</v>
      </c>
      <c r="AK270" s="9" t="s">
        <v>248</v>
      </c>
      <c r="AL270" s="9">
        <v>92</v>
      </c>
      <c r="AM270" s="9">
        <v>3.6552950386305034</v>
      </c>
      <c r="AN270" s="9">
        <v>3.6754807692307692</v>
      </c>
      <c r="AO270" s="73">
        <v>184</v>
      </c>
      <c r="AP270" s="80">
        <v>0</v>
      </c>
      <c r="AQ270" s="80">
        <v>0</v>
      </c>
      <c r="AR270" s="224">
        <v>0</v>
      </c>
      <c r="AS270" s="224" t="s">
        <v>248</v>
      </c>
      <c r="AT270" s="11">
        <v>7070.674</v>
      </c>
      <c r="AU270" s="11">
        <v>0</v>
      </c>
      <c r="AV270" s="203">
        <v>0</v>
      </c>
      <c r="AW270" s="203">
        <v>0</v>
      </c>
      <c r="AX270" s="203" t="s">
        <v>248</v>
      </c>
      <c r="AY270" s="235" t="s">
        <v>248</v>
      </c>
      <c r="AZ270" s="138">
        <v>29219</v>
      </c>
      <c r="BA270" s="188" t="s">
        <v>248</v>
      </c>
      <c r="BB270" s="203" t="s">
        <v>248</v>
      </c>
      <c r="BC270" s="203" t="s">
        <v>248</v>
      </c>
      <c r="BD270" s="217" t="s">
        <v>61</v>
      </c>
      <c r="BE270" s="201" t="s">
        <v>62</v>
      </c>
      <c r="BF270" s="201" t="s">
        <v>63</v>
      </c>
      <c r="BG270" s="201" t="s">
        <v>196</v>
      </c>
      <c r="BH270" s="456" t="s">
        <v>512</v>
      </c>
      <c r="BI270" s="218" t="s">
        <v>64</v>
      </c>
      <c r="BJ270" s="370">
        <v>214</v>
      </c>
      <c r="BK270" s="370">
        <v>1</v>
      </c>
      <c r="BL270" s="219" t="s">
        <v>65</v>
      </c>
      <c r="BM270" s="52"/>
      <c r="BN270" s="218" t="s">
        <v>357</v>
      </c>
      <c r="BO270" s="217" t="s">
        <v>352</v>
      </c>
      <c r="BP270" s="201" t="s">
        <v>703</v>
      </c>
      <c r="BQ270" s="52" t="s">
        <v>718</v>
      </c>
    </row>
    <row r="271" spans="1:69" ht="15.75">
      <c r="A271" s="207" t="s">
        <v>37</v>
      </c>
      <c r="B271" s="208" t="s">
        <v>711</v>
      </c>
      <c r="C271" s="202" t="s">
        <v>35</v>
      </c>
      <c r="D271" s="210" t="s">
        <v>182</v>
      </c>
      <c r="E271" s="24" t="s">
        <v>495</v>
      </c>
      <c r="F271" s="86">
        <v>92</v>
      </c>
      <c r="G271" s="80">
        <v>2</v>
      </c>
      <c r="H271" s="204"/>
      <c r="I271" s="204"/>
      <c r="J271" s="204"/>
      <c r="K271" s="204"/>
      <c r="L271" s="80">
        <v>0</v>
      </c>
      <c r="M271" s="203"/>
      <c r="N271" s="52">
        <v>0</v>
      </c>
      <c r="O271" s="204"/>
      <c r="P271" s="204"/>
      <c r="Q271" s="11">
        <v>5.3578553555999999</v>
      </c>
      <c r="R271" s="204"/>
      <c r="S271" s="204"/>
      <c r="T271" s="53">
        <v>11.1875</v>
      </c>
      <c r="U271" s="204"/>
      <c r="V271" s="204"/>
      <c r="W271" s="11">
        <v>5.2094331111110996</v>
      </c>
      <c r="X271" s="204"/>
      <c r="Y271" s="204"/>
      <c r="Z271" s="53">
        <v>10.75</v>
      </c>
      <c r="AA271" s="204"/>
      <c r="AB271" s="204"/>
      <c r="AC271" s="204"/>
      <c r="AD271" s="204"/>
      <c r="AE271" s="204"/>
      <c r="AF271" s="9">
        <v>3.460588404045251</v>
      </c>
      <c r="AG271" s="9">
        <v>629</v>
      </c>
      <c r="AH271" s="9">
        <v>0.54948048387815585</v>
      </c>
      <c r="AI271" s="9">
        <v>40</v>
      </c>
      <c r="AJ271" s="9">
        <v>2.3473214285714286</v>
      </c>
      <c r="AK271" s="9" t="s">
        <v>248</v>
      </c>
      <c r="AL271" s="9">
        <v>85</v>
      </c>
      <c r="AM271" s="9">
        <v>3.471327739603379</v>
      </c>
      <c r="AN271" s="9">
        <v>3.5841750841750843</v>
      </c>
      <c r="AO271" s="73">
        <v>173</v>
      </c>
      <c r="AP271" s="80">
        <v>5</v>
      </c>
      <c r="AQ271" s="80">
        <v>2</v>
      </c>
      <c r="AR271" s="224">
        <v>0</v>
      </c>
      <c r="AS271" s="224" t="s">
        <v>248</v>
      </c>
      <c r="AT271" s="11">
        <v>6527.14</v>
      </c>
      <c r="AU271" s="11">
        <v>346.56299999999999</v>
      </c>
      <c r="AV271" s="203">
        <v>0</v>
      </c>
      <c r="AW271" s="203">
        <v>0</v>
      </c>
      <c r="AX271" s="203" t="s">
        <v>248</v>
      </c>
      <c r="AY271" s="235" t="s">
        <v>248</v>
      </c>
      <c r="AZ271" s="138">
        <v>29219</v>
      </c>
      <c r="BA271" s="188" t="s">
        <v>248</v>
      </c>
      <c r="BB271" s="203" t="s">
        <v>248</v>
      </c>
      <c r="BC271" s="203" t="s">
        <v>248</v>
      </c>
      <c r="BD271" s="217" t="s">
        <v>61</v>
      </c>
      <c r="BE271" s="201" t="s">
        <v>62</v>
      </c>
      <c r="BF271" s="201" t="s">
        <v>63</v>
      </c>
      <c r="BG271" s="201" t="s">
        <v>196</v>
      </c>
      <c r="BH271" s="456" t="s">
        <v>512</v>
      </c>
      <c r="BI271" s="218" t="s">
        <v>66</v>
      </c>
      <c r="BJ271" s="370">
        <v>214</v>
      </c>
      <c r="BK271" s="370">
        <v>7</v>
      </c>
      <c r="BL271" s="219" t="s">
        <v>65</v>
      </c>
      <c r="BM271" s="52"/>
      <c r="BN271" s="218" t="s">
        <v>357</v>
      </c>
      <c r="BO271" s="217" t="s">
        <v>352</v>
      </c>
      <c r="BP271" s="201" t="s">
        <v>703</v>
      </c>
      <c r="BQ271" s="52" t="s">
        <v>718</v>
      </c>
    </row>
    <row r="272" spans="1:69" ht="15.75">
      <c r="A272" s="207" t="s">
        <v>37</v>
      </c>
      <c r="B272" s="208" t="s">
        <v>711</v>
      </c>
      <c r="C272" s="202" t="s">
        <v>35</v>
      </c>
      <c r="D272" s="210" t="s">
        <v>182</v>
      </c>
      <c r="E272" s="24" t="s">
        <v>495</v>
      </c>
      <c r="F272" s="420">
        <v>93</v>
      </c>
      <c r="G272" s="421">
        <v>1</v>
      </c>
      <c r="H272" s="422"/>
      <c r="I272" s="422"/>
      <c r="J272" s="422"/>
      <c r="K272" s="422"/>
      <c r="L272" s="421">
        <v>0</v>
      </c>
      <c r="M272" s="423"/>
      <c r="N272" s="424">
        <v>0</v>
      </c>
      <c r="O272" s="422"/>
      <c r="P272" s="422"/>
      <c r="Q272" s="425">
        <v>5.4456846521999998</v>
      </c>
      <c r="R272" s="422"/>
      <c r="S272" s="422"/>
      <c r="T272" s="426">
        <v>8.6999999999999957</v>
      </c>
      <c r="U272" s="422"/>
      <c r="V272" s="422"/>
      <c r="W272" s="425">
        <v>5.5627062391304003</v>
      </c>
      <c r="X272" s="422"/>
      <c r="Y272" s="422"/>
      <c r="Z272" s="426">
        <v>8.6999999999999957</v>
      </c>
      <c r="AA272" s="422"/>
      <c r="AB272" s="422"/>
      <c r="AC272" s="422"/>
      <c r="AD272" s="422"/>
      <c r="AE272" s="422"/>
      <c r="AF272" s="427">
        <v>3.6867080930597291</v>
      </c>
      <c r="AG272" s="427">
        <v>644</v>
      </c>
      <c r="AH272" s="427">
        <v>0.36206162848072937</v>
      </c>
      <c r="AI272" s="427">
        <v>8</v>
      </c>
      <c r="AJ272" s="427">
        <v>2.9653846153846155</v>
      </c>
      <c r="AK272" s="427" t="s">
        <v>248</v>
      </c>
      <c r="AL272" s="427">
        <v>92</v>
      </c>
      <c r="AM272" s="427">
        <v>3.6867080930597291</v>
      </c>
      <c r="AN272" s="427">
        <v>3.7</v>
      </c>
      <c r="AO272" s="428">
        <v>184</v>
      </c>
      <c r="AP272" s="421">
        <v>0</v>
      </c>
      <c r="AQ272" s="421">
        <v>0</v>
      </c>
      <c r="AR272" s="429">
        <v>0</v>
      </c>
      <c r="AS272" s="429" t="s">
        <v>248</v>
      </c>
      <c r="AT272" s="425">
        <v>7032.3410000000003</v>
      </c>
      <c r="AU272" s="425">
        <v>0</v>
      </c>
      <c r="AV272" s="203">
        <v>0</v>
      </c>
      <c r="AW272" s="203">
        <v>0</v>
      </c>
      <c r="AX272" s="203" t="s">
        <v>248</v>
      </c>
      <c r="AY272" s="235" t="s">
        <v>248</v>
      </c>
      <c r="AZ272" s="138">
        <v>29219</v>
      </c>
      <c r="BA272" s="188" t="s">
        <v>248</v>
      </c>
      <c r="BB272" s="203" t="s">
        <v>248</v>
      </c>
      <c r="BC272" s="203" t="s">
        <v>248</v>
      </c>
      <c r="BD272" s="217" t="s">
        <v>61</v>
      </c>
      <c r="BE272" s="201" t="s">
        <v>62</v>
      </c>
      <c r="BF272" s="201" t="s">
        <v>63</v>
      </c>
      <c r="BG272" s="201" t="s">
        <v>196</v>
      </c>
      <c r="BH272" s="455" t="s">
        <v>512</v>
      </c>
      <c r="BI272" s="218" t="s">
        <v>67</v>
      </c>
      <c r="BJ272" s="370">
        <v>214</v>
      </c>
      <c r="BK272" s="370">
        <v>3</v>
      </c>
      <c r="BL272" s="219" t="s">
        <v>65</v>
      </c>
      <c r="BM272" s="52"/>
      <c r="BN272" s="218" t="s">
        <v>357</v>
      </c>
      <c r="BO272" s="217" t="s">
        <v>352</v>
      </c>
      <c r="BP272" s="201" t="s">
        <v>703</v>
      </c>
      <c r="BQ272" s="52" t="s">
        <v>718</v>
      </c>
    </row>
    <row r="273" spans="1:69" ht="15.75">
      <c r="A273" s="207" t="s">
        <v>37</v>
      </c>
      <c r="B273" s="208" t="s">
        <v>711</v>
      </c>
      <c r="C273" s="202" t="s">
        <v>35</v>
      </c>
      <c r="D273" s="210" t="s">
        <v>182</v>
      </c>
      <c r="E273" s="24" t="s">
        <v>495</v>
      </c>
      <c r="F273" s="86">
        <v>91</v>
      </c>
      <c r="G273" s="80">
        <v>2</v>
      </c>
      <c r="H273" s="204"/>
      <c r="I273" s="204"/>
      <c r="J273" s="204"/>
      <c r="K273" s="204"/>
      <c r="L273" s="80">
        <v>0</v>
      </c>
      <c r="M273" s="203"/>
      <c r="N273" s="52">
        <v>0</v>
      </c>
      <c r="O273" s="204"/>
      <c r="P273" s="204"/>
      <c r="Q273" s="11">
        <v>6.0738310562000004</v>
      </c>
      <c r="R273" s="204"/>
      <c r="S273" s="204"/>
      <c r="T273" s="53">
        <v>9.7749999999999986</v>
      </c>
      <c r="U273" s="204"/>
      <c r="V273" s="204"/>
      <c r="W273" s="11">
        <v>6.0277413146066996</v>
      </c>
      <c r="X273" s="204"/>
      <c r="Y273" s="204"/>
      <c r="Z273" s="53">
        <v>9.7749999999999986</v>
      </c>
      <c r="AA273" s="204"/>
      <c r="AB273" s="204"/>
      <c r="AC273" s="204"/>
      <c r="AD273" s="204"/>
      <c r="AE273" s="204"/>
      <c r="AF273" s="9">
        <v>2.7668846857937601</v>
      </c>
      <c r="AG273" s="9">
        <v>623</v>
      </c>
      <c r="AH273" s="9">
        <v>0.40959773619008683</v>
      </c>
      <c r="AI273" s="9">
        <v>139</v>
      </c>
      <c r="AJ273" s="9">
        <v>1.8733870967741937</v>
      </c>
      <c r="AK273" s="9" t="s">
        <v>248</v>
      </c>
      <c r="AL273" s="9">
        <v>0</v>
      </c>
      <c r="AM273" s="9"/>
      <c r="AN273" s="9"/>
      <c r="AO273" s="73">
        <v>151</v>
      </c>
      <c r="AP273" s="80">
        <v>19</v>
      </c>
      <c r="AQ273" s="80">
        <v>8</v>
      </c>
      <c r="AR273" s="224">
        <v>0</v>
      </c>
      <c r="AS273" s="224" t="s">
        <v>248</v>
      </c>
      <c r="AT273" s="11">
        <v>5788.31</v>
      </c>
      <c r="AU273" s="11">
        <v>1112</v>
      </c>
      <c r="AV273" s="203">
        <v>0</v>
      </c>
      <c r="AW273" s="203">
        <v>0</v>
      </c>
      <c r="AX273" s="203" t="s">
        <v>248</v>
      </c>
      <c r="AY273" s="235" t="s">
        <v>248</v>
      </c>
      <c r="AZ273" s="138">
        <v>29219</v>
      </c>
      <c r="BA273" s="188" t="s">
        <v>248</v>
      </c>
      <c r="BB273" s="203" t="s">
        <v>248</v>
      </c>
      <c r="BC273" s="203" t="s">
        <v>248</v>
      </c>
      <c r="BD273" s="217" t="s">
        <v>61</v>
      </c>
      <c r="BE273" s="201" t="s">
        <v>62</v>
      </c>
      <c r="BF273" s="201" t="s">
        <v>63</v>
      </c>
      <c r="BG273" s="201" t="s">
        <v>196</v>
      </c>
      <c r="BH273" s="456" t="s">
        <v>512</v>
      </c>
      <c r="BI273" s="218" t="s">
        <v>68</v>
      </c>
      <c r="BJ273" s="370">
        <v>214</v>
      </c>
      <c r="BK273" s="370">
        <v>4</v>
      </c>
      <c r="BL273" s="219" t="s">
        <v>65</v>
      </c>
      <c r="BM273" s="52"/>
      <c r="BN273" s="218" t="s">
        <v>357</v>
      </c>
      <c r="BO273" s="217" t="s">
        <v>352</v>
      </c>
      <c r="BP273" s="201" t="s">
        <v>703</v>
      </c>
      <c r="BQ273" s="52" t="s">
        <v>718</v>
      </c>
    </row>
    <row r="274" spans="1:69" ht="15.75">
      <c r="A274" s="207" t="s">
        <v>37</v>
      </c>
      <c r="B274" s="208" t="s">
        <v>711</v>
      </c>
      <c r="C274" s="202" t="s">
        <v>35</v>
      </c>
      <c r="D274" s="210" t="s">
        <v>182</v>
      </c>
      <c r="E274" s="24" t="s">
        <v>246</v>
      </c>
      <c r="F274" s="86">
        <v>42</v>
      </c>
      <c r="G274" s="80">
        <v>2</v>
      </c>
      <c r="H274" s="204"/>
      <c r="I274" s="204"/>
      <c r="J274" s="204"/>
      <c r="K274" s="204"/>
      <c r="L274" s="80">
        <v>0</v>
      </c>
      <c r="M274" s="203"/>
      <c r="N274" s="52">
        <v>0</v>
      </c>
      <c r="O274" s="204"/>
      <c r="P274" s="204"/>
      <c r="Q274" s="11">
        <v>6.2641497499999996</v>
      </c>
      <c r="R274" s="204"/>
      <c r="S274" s="204"/>
      <c r="T274" s="53">
        <v>9</v>
      </c>
      <c r="U274" s="204"/>
      <c r="V274" s="204"/>
      <c r="W274" s="11">
        <v>5.8336497249999999</v>
      </c>
      <c r="X274" s="204"/>
      <c r="Y274" s="204"/>
      <c r="Z274" s="53">
        <v>8.5</v>
      </c>
      <c r="AA274" s="204"/>
      <c r="AB274" s="204"/>
      <c r="AC274" s="204"/>
      <c r="AD274" s="204"/>
      <c r="AE274" s="204"/>
      <c r="AF274" s="9">
        <v>3.4286428626094541</v>
      </c>
      <c r="AG274" s="9">
        <v>280</v>
      </c>
      <c r="AH274" s="9">
        <v>0.45142645280699578</v>
      </c>
      <c r="AI274" s="9">
        <v>13</v>
      </c>
      <c r="AJ274" s="9">
        <v>2.5166666666666666</v>
      </c>
      <c r="AK274" s="9" t="s">
        <v>248</v>
      </c>
      <c r="AL274" s="9">
        <v>39</v>
      </c>
      <c r="AM274" s="9">
        <v>3.452564107629406</v>
      </c>
      <c r="AN274" s="9">
        <v>3.5169172932330826</v>
      </c>
      <c r="AO274" s="73">
        <v>79</v>
      </c>
      <c r="AP274" s="80">
        <v>0</v>
      </c>
      <c r="AQ274" s="80">
        <v>1</v>
      </c>
      <c r="AR274" s="224">
        <v>0</v>
      </c>
      <c r="AS274" s="224" t="s">
        <v>248</v>
      </c>
      <c r="AT274" s="11">
        <v>2872.027</v>
      </c>
      <c r="AU274" s="11">
        <v>0</v>
      </c>
      <c r="AV274" s="203">
        <v>0</v>
      </c>
      <c r="AW274" s="203">
        <v>0</v>
      </c>
      <c r="AX274" s="203" t="s">
        <v>248</v>
      </c>
      <c r="AY274" s="235" t="s">
        <v>248</v>
      </c>
      <c r="AZ274" s="138">
        <v>24227</v>
      </c>
      <c r="BA274" s="188" t="s">
        <v>248</v>
      </c>
      <c r="BB274" s="203" t="s">
        <v>248</v>
      </c>
      <c r="BC274" s="203" t="s">
        <v>248</v>
      </c>
      <c r="BD274" s="217" t="s">
        <v>61</v>
      </c>
      <c r="BE274" s="201" t="s">
        <v>62</v>
      </c>
      <c r="BF274" s="201" t="s">
        <v>63</v>
      </c>
      <c r="BG274" s="201" t="s">
        <v>196</v>
      </c>
      <c r="BH274" s="456" t="s">
        <v>712</v>
      </c>
      <c r="BI274" s="218" t="s">
        <v>64</v>
      </c>
      <c r="BJ274" s="370">
        <v>214</v>
      </c>
      <c r="BK274" s="370">
        <v>1</v>
      </c>
      <c r="BL274" s="219" t="s">
        <v>65</v>
      </c>
      <c r="BM274" s="52"/>
      <c r="BN274" s="218" t="s">
        <v>357</v>
      </c>
      <c r="BO274" s="217" t="s">
        <v>697</v>
      </c>
      <c r="BP274" s="201" t="s">
        <v>698</v>
      </c>
      <c r="BQ274" s="52" t="s">
        <v>714</v>
      </c>
    </row>
    <row r="275" spans="1:69" ht="15.75">
      <c r="A275" s="207" t="s">
        <v>37</v>
      </c>
      <c r="B275" s="208" t="s">
        <v>711</v>
      </c>
      <c r="C275" s="202" t="s">
        <v>35</v>
      </c>
      <c r="D275" s="210" t="s">
        <v>182</v>
      </c>
      <c r="E275" s="24" t="s">
        <v>246</v>
      </c>
      <c r="F275" s="86">
        <v>43</v>
      </c>
      <c r="G275" s="80">
        <v>0</v>
      </c>
      <c r="H275" s="204"/>
      <c r="I275" s="204"/>
      <c r="J275" s="204"/>
      <c r="K275" s="204"/>
      <c r="L275" s="80">
        <v>0</v>
      </c>
      <c r="M275" s="203"/>
      <c r="N275" s="52">
        <v>0</v>
      </c>
      <c r="O275" s="204"/>
      <c r="P275" s="204"/>
      <c r="Q275" s="11">
        <v>5.290023186</v>
      </c>
      <c r="R275" s="204"/>
      <c r="S275" s="204"/>
      <c r="T275" s="53">
        <v>6.9250000000000007</v>
      </c>
      <c r="U275" s="204"/>
      <c r="V275" s="204"/>
      <c r="W275" s="11">
        <v>5.1661389534883</v>
      </c>
      <c r="X275" s="204"/>
      <c r="Y275" s="204"/>
      <c r="Z275" s="53">
        <v>6.4625000000000004</v>
      </c>
      <c r="AA275" s="204"/>
      <c r="AB275" s="204"/>
      <c r="AC275" s="204"/>
      <c r="AD275" s="204"/>
      <c r="AE275" s="204"/>
      <c r="AF275" s="9">
        <v>3.4156810718517367</v>
      </c>
      <c r="AG275" s="9">
        <v>301</v>
      </c>
      <c r="AH275" s="9">
        <v>0.47245266129529373</v>
      </c>
      <c r="AI275" s="9">
        <v>14</v>
      </c>
      <c r="AJ275" s="9">
        <v>2.5114130434782607</v>
      </c>
      <c r="AK275" s="9" t="s">
        <v>248</v>
      </c>
      <c r="AL275" s="9">
        <v>43</v>
      </c>
      <c r="AM275" s="9">
        <v>3.4156810718517367</v>
      </c>
      <c r="AN275" s="9">
        <v>3.4972527472527473</v>
      </c>
      <c r="AO275" s="73">
        <v>86</v>
      </c>
      <c r="AP275" s="80">
        <v>0</v>
      </c>
      <c r="AQ275" s="80">
        <v>0</v>
      </c>
      <c r="AR275" s="224">
        <v>0</v>
      </c>
      <c r="AS275" s="224" t="s">
        <v>248</v>
      </c>
      <c r="AT275" s="11">
        <v>3069.8789999999999</v>
      </c>
      <c r="AU275" s="11">
        <v>0</v>
      </c>
      <c r="AV275" s="203">
        <v>0</v>
      </c>
      <c r="AW275" s="203">
        <v>0</v>
      </c>
      <c r="AX275" s="203" t="s">
        <v>248</v>
      </c>
      <c r="AY275" s="235" t="s">
        <v>248</v>
      </c>
      <c r="AZ275" s="138">
        <v>24227</v>
      </c>
      <c r="BA275" s="188" t="s">
        <v>248</v>
      </c>
      <c r="BB275" s="203" t="s">
        <v>248</v>
      </c>
      <c r="BC275" s="203" t="s">
        <v>248</v>
      </c>
      <c r="BD275" s="217" t="s">
        <v>61</v>
      </c>
      <c r="BE275" s="201" t="s">
        <v>62</v>
      </c>
      <c r="BF275" s="201" t="s">
        <v>63</v>
      </c>
      <c r="BG275" s="201" t="s">
        <v>196</v>
      </c>
      <c r="BH275" s="456" t="s">
        <v>712</v>
      </c>
      <c r="BI275" s="218" t="s">
        <v>66</v>
      </c>
      <c r="BJ275" s="370">
        <v>214</v>
      </c>
      <c r="BK275" s="370">
        <v>7</v>
      </c>
      <c r="BL275" s="219" t="s">
        <v>65</v>
      </c>
      <c r="BM275" s="52"/>
      <c r="BN275" s="218" t="s">
        <v>357</v>
      </c>
      <c r="BO275" s="217" t="s">
        <v>697</v>
      </c>
      <c r="BP275" s="201" t="s">
        <v>698</v>
      </c>
      <c r="BQ275" s="52" t="s">
        <v>714</v>
      </c>
    </row>
    <row r="276" spans="1:69" ht="15.75">
      <c r="A276" s="207" t="s">
        <v>37</v>
      </c>
      <c r="B276" s="208" t="s">
        <v>711</v>
      </c>
      <c r="C276" s="202" t="s">
        <v>35</v>
      </c>
      <c r="D276" s="210" t="s">
        <v>182</v>
      </c>
      <c r="E276" s="24" t="s">
        <v>246</v>
      </c>
      <c r="F276" s="86">
        <v>41</v>
      </c>
      <c r="G276" s="80">
        <v>1</v>
      </c>
      <c r="H276" s="204"/>
      <c r="I276" s="204"/>
      <c r="J276" s="204"/>
      <c r="K276" s="204"/>
      <c r="L276" s="80">
        <v>0</v>
      </c>
      <c r="M276" s="203"/>
      <c r="N276" s="52">
        <v>0</v>
      </c>
      <c r="O276" s="204"/>
      <c r="P276" s="204"/>
      <c r="Q276" s="11">
        <v>5.1444747749999999</v>
      </c>
      <c r="R276" s="204"/>
      <c r="S276" s="204"/>
      <c r="T276" s="53">
        <v>7.5</v>
      </c>
      <c r="U276" s="204"/>
      <c r="V276" s="204"/>
      <c r="W276" s="11">
        <v>4.4793496749999999</v>
      </c>
      <c r="X276" s="204"/>
      <c r="Y276" s="204"/>
      <c r="Z276" s="53">
        <v>6.5</v>
      </c>
      <c r="AA276" s="204"/>
      <c r="AB276" s="204"/>
      <c r="AC276" s="204"/>
      <c r="AD276" s="204"/>
      <c r="AE276" s="204"/>
      <c r="AF276" s="9">
        <v>3.5320714456694469</v>
      </c>
      <c r="AG276" s="9">
        <v>280</v>
      </c>
      <c r="AH276" s="9">
        <v>0.50623354435842327</v>
      </c>
      <c r="AI276" s="9">
        <v>14</v>
      </c>
      <c r="AJ276" s="9">
        <v>2.5</v>
      </c>
      <c r="AK276" s="9" t="s">
        <v>248</v>
      </c>
      <c r="AL276" s="9">
        <v>40</v>
      </c>
      <c r="AM276" s="9">
        <v>3.5320714456694469</v>
      </c>
      <c r="AN276" s="9">
        <v>3.6226415094339623</v>
      </c>
      <c r="AO276" s="73">
        <v>80</v>
      </c>
      <c r="AP276" s="80">
        <v>0</v>
      </c>
      <c r="AQ276" s="80">
        <v>0</v>
      </c>
      <c r="AR276" s="224">
        <v>0</v>
      </c>
      <c r="AS276" s="224" t="s">
        <v>248</v>
      </c>
      <c r="AT276" s="11">
        <v>2871.6619999999998</v>
      </c>
      <c r="AU276" s="11">
        <v>0</v>
      </c>
      <c r="AV276" s="203">
        <v>0</v>
      </c>
      <c r="AW276" s="203">
        <v>0</v>
      </c>
      <c r="AX276" s="203" t="s">
        <v>248</v>
      </c>
      <c r="AY276" s="235" t="s">
        <v>248</v>
      </c>
      <c r="AZ276" s="138">
        <v>24227</v>
      </c>
      <c r="BA276" s="188" t="s">
        <v>248</v>
      </c>
      <c r="BB276" s="203" t="s">
        <v>248</v>
      </c>
      <c r="BC276" s="203" t="s">
        <v>248</v>
      </c>
      <c r="BD276" s="217" t="s">
        <v>61</v>
      </c>
      <c r="BE276" s="201" t="s">
        <v>62</v>
      </c>
      <c r="BF276" s="201" t="s">
        <v>63</v>
      </c>
      <c r="BG276" s="201" t="s">
        <v>196</v>
      </c>
      <c r="BH276" s="456" t="s">
        <v>712</v>
      </c>
      <c r="BI276" s="218" t="s">
        <v>67</v>
      </c>
      <c r="BJ276" s="370">
        <v>214</v>
      </c>
      <c r="BK276" s="370">
        <v>3</v>
      </c>
      <c r="BL276" s="219" t="s">
        <v>65</v>
      </c>
      <c r="BM276" s="52"/>
      <c r="BN276" s="218" t="s">
        <v>357</v>
      </c>
      <c r="BO276" s="217" t="s">
        <v>697</v>
      </c>
      <c r="BP276" s="201" t="s">
        <v>698</v>
      </c>
      <c r="BQ276" s="52" t="s">
        <v>714</v>
      </c>
    </row>
    <row r="277" spans="1:69" ht="15.75">
      <c r="A277" s="207" t="s">
        <v>37</v>
      </c>
      <c r="B277" s="208" t="s">
        <v>711</v>
      </c>
      <c r="C277" s="202" t="s">
        <v>35</v>
      </c>
      <c r="D277" s="210" t="s">
        <v>182</v>
      </c>
      <c r="E277" s="24" t="s">
        <v>246</v>
      </c>
      <c r="F277" s="86">
        <v>41</v>
      </c>
      <c r="G277" s="80">
        <v>3</v>
      </c>
      <c r="H277" s="204"/>
      <c r="I277" s="204"/>
      <c r="J277" s="204"/>
      <c r="K277" s="204"/>
      <c r="L277" s="80">
        <v>0</v>
      </c>
      <c r="M277" s="203"/>
      <c r="N277" s="52">
        <v>0</v>
      </c>
      <c r="O277" s="204"/>
      <c r="P277" s="204"/>
      <c r="Q277" s="11">
        <v>6.6992101842</v>
      </c>
      <c r="R277" s="204"/>
      <c r="S277" s="204"/>
      <c r="T277" s="53">
        <v>12.55</v>
      </c>
      <c r="U277" s="204"/>
      <c r="V277" s="204"/>
      <c r="W277" s="11">
        <v>6.5678680526314999</v>
      </c>
      <c r="X277" s="204"/>
      <c r="Y277" s="204"/>
      <c r="Z277" s="53">
        <v>12.55</v>
      </c>
      <c r="AA277" s="204"/>
      <c r="AB277" s="204"/>
      <c r="AC277" s="204"/>
      <c r="AD277" s="204"/>
      <c r="AE277" s="204"/>
      <c r="AF277" s="9">
        <v>2.5215406129006244</v>
      </c>
      <c r="AG277" s="9">
        <v>237</v>
      </c>
      <c r="AH277" s="9">
        <v>0.37657616160459595</v>
      </c>
      <c r="AI277" s="9">
        <v>108</v>
      </c>
      <c r="AJ277" s="9">
        <v>1.7604166666666667</v>
      </c>
      <c r="AK277" s="9" t="s">
        <v>248</v>
      </c>
      <c r="AL277" s="427">
        <v>0</v>
      </c>
      <c r="AM277" s="9"/>
      <c r="AN277" s="9"/>
      <c r="AO277" s="73">
        <v>75</v>
      </c>
      <c r="AP277" s="80">
        <v>0</v>
      </c>
      <c r="AQ277" s="80">
        <v>1</v>
      </c>
      <c r="AR277" s="224">
        <v>0</v>
      </c>
      <c r="AS277" s="224" t="s">
        <v>248</v>
      </c>
      <c r="AT277" s="11">
        <v>2699.7979999999998</v>
      </c>
      <c r="AU277" s="11">
        <v>21.370999999999999</v>
      </c>
      <c r="AV277" s="203">
        <v>0</v>
      </c>
      <c r="AW277" s="203">
        <v>0</v>
      </c>
      <c r="AX277" s="203" t="s">
        <v>248</v>
      </c>
      <c r="AY277" s="235" t="s">
        <v>248</v>
      </c>
      <c r="AZ277" s="138">
        <v>24227</v>
      </c>
      <c r="BA277" s="188" t="s">
        <v>248</v>
      </c>
      <c r="BB277" s="203" t="s">
        <v>248</v>
      </c>
      <c r="BC277" s="203" t="s">
        <v>248</v>
      </c>
      <c r="BD277" s="217" t="s">
        <v>61</v>
      </c>
      <c r="BE277" s="201" t="s">
        <v>62</v>
      </c>
      <c r="BF277" s="201" t="s">
        <v>63</v>
      </c>
      <c r="BG277" s="201" t="s">
        <v>196</v>
      </c>
      <c r="BH277" s="456" t="s">
        <v>712</v>
      </c>
      <c r="BI277" s="218" t="s">
        <v>68</v>
      </c>
      <c r="BJ277" s="370">
        <v>214</v>
      </c>
      <c r="BK277" s="370">
        <v>4</v>
      </c>
      <c r="BL277" s="219" t="s">
        <v>65</v>
      </c>
      <c r="BM277" s="52"/>
      <c r="BN277" s="218" t="s">
        <v>357</v>
      </c>
      <c r="BO277" s="217" t="s">
        <v>697</v>
      </c>
      <c r="BP277" s="201" t="s">
        <v>698</v>
      </c>
      <c r="BQ277" s="52" t="s">
        <v>714</v>
      </c>
    </row>
    <row r="278" spans="1:69" ht="15.75">
      <c r="A278" s="207" t="s">
        <v>37</v>
      </c>
      <c r="B278" s="208" t="s">
        <v>711</v>
      </c>
      <c r="C278" s="202" t="s">
        <v>35</v>
      </c>
      <c r="D278" s="210" t="s">
        <v>182</v>
      </c>
      <c r="E278" s="24" t="s">
        <v>558</v>
      </c>
      <c r="F278" s="86">
        <v>47</v>
      </c>
      <c r="G278" s="80">
        <v>0</v>
      </c>
      <c r="H278" s="204"/>
      <c r="I278" s="204"/>
      <c r="J278" s="204"/>
      <c r="K278" s="204"/>
      <c r="L278" s="80">
        <v>0</v>
      </c>
      <c r="M278" s="203"/>
      <c r="N278" s="52">
        <v>0</v>
      </c>
      <c r="O278" s="204"/>
      <c r="P278" s="204"/>
      <c r="Q278" s="11">
        <v>5.1429783191</v>
      </c>
      <c r="R278" s="204"/>
      <c r="S278" s="204"/>
      <c r="T278" s="53">
        <v>6.4416666666666664</v>
      </c>
      <c r="U278" s="204"/>
      <c r="V278" s="204"/>
      <c r="W278" s="11">
        <v>4.9871061276594997</v>
      </c>
      <c r="X278" s="204"/>
      <c r="Y278" s="204"/>
      <c r="Z278" s="53">
        <v>6.4416666666666664</v>
      </c>
      <c r="AA278" s="204"/>
      <c r="AB278" s="204"/>
      <c r="AC278" s="204"/>
      <c r="AD278" s="204"/>
      <c r="AE278" s="204"/>
      <c r="AF278" s="9">
        <v>3.7651368042618309</v>
      </c>
      <c r="AG278" s="9">
        <v>329</v>
      </c>
      <c r="AH278" s="9">
        <v>0.37029851130037356</v>
      </c>
      <c r="AI278" s="9">
        <v>4</v>
      </c>
      <c r="AJ278" s="9">
        <v>2.9788461538461539</v>
      </c>
      <c r="AK278" s="9" t="s">
        <v>248</v>
      </c>
      <c r="AL278" s="9">
        <v>47</v>
      </c>
      <c r="AM278" s="9">
        <v>3.7651368042618309</v>
      </c>
      <c r="AN278" s="9">
        <v>3.7533185840707963</v>
      </c>
      <c r="AO278" s="73">
        <v>94</v>
      </c>
      <c r="AP278" s="80">
        <v>0</v>
      </c>
      <c r="AQ278" s="80">
        <v>0</v>
      </c>
      <c r="AR278" s="224">
        <v>0</v>
      </c>
      <c r="AS278" s="224" t="s">
        <v>248</v>
      </c>
      <c r="AT278" s="11">
        <v>3349.0439999999999</v>
      </c>
      <c r="AU278" s="11">
        <v>0</v>
      </c>
      <c r="AV278" s="203">
        <v>0</v>
      </c>
      <c r="AW278" s="203">
        <v>0</v>
      </c>
      <c r="AX278" s="203" t="s">
        <v>248</v>
      </c>
      <c r="AY278" s="235" t="s">
        <v>248</v>
      </c>
      <c r="AZ278" s="138">
        <v>46377</v>
      </c>
      <c r="BA278" s="188" t="s">
        <v>248</v>
      </c>
      <c r="BB278" s="203" t="s">
        <v>248</v>
      </c>
      <c r="BC278" s="203" t="s">
        <v>248</v>
      </c>
      <c r="BD278" s="217" t="s">
        <v>61</v>
      </c>
      <c r="BE278" s="201" t="s">
        <v>62</v>
      </c>
      <c r="BF278" s="201" t="s">
        <v>63</v>
      </c>
      <c r="BG278" s="201" t="s">
        <v>196</v>
      </c>
      <c r="BH278" s="456" t="s">
        <v>515</v>
      </c>
      <c r="BI278" s="218" t="s">
        <v>64</v>
      </c>
      <c r="BJ278" s="370">
        <v>214</v>
      </c>
      <c r="BK278" s="370">
        <v>1</v>
      </c>
      <c r="BL278" s="219" t="s">
        <v>65</v>
      </c>
      <c r="BM278" s="52"/>
      <c r="BN278" s="218" t="s">
        <v>357</v>
      </c>
      <c r="BO278" s="217" t="s">
        <v>54</v>
      </c>
      <c r="BP278" s="201" t="s">
        <v>699</v>
      </c>
      <c r="BQ278" s="52" t="s">
        <v>715</v>
      </c>
    </row>
    <row r="279" spans="1:69" ht="15.75">
      <c r="A279" s="207" t="s">
        <v>37</v>
      </c>
      <c r="B279" s="208" t="s">
        <v>711</v>
      </c>
      <c r="C279" s="202" t="s">
        <v>35</v>
      </c>
      <c r="D279" s="210" t="s">
        <v>182</v>
      </c>
      <c r="E279" s="24" t="s">
        <v>558</v>
      </c>
      <c r="F279" s="86">
        <v>44</v>
      </c>
      <c r="G279" s="80">
        <v>1</v>
      </c>
      <c r="H279" s="204"/>
      <c r="I279" s="204"/>
      <c r="J279" s="204"/>
      <c r="K279" s="204"/>
      <c r="L279" s="80">
        <v>0</v>
      </c>
      <c r="M279" s="203"/>
      <c r="N279" s="52">
        <v>0</v>
      </c>
      <c r="O279" s="204"/>
      <c r="P279" s="204"/>
      <c r="Q279" s="11">
        <v>5.2166744186000003</v>
      </c>
      <c r="R279" s="204"/>
      <c r="S279" s="204"/>
      <c r="T279" s="53">
        <v>6.9250000000000007</v>
      </c>
      <c r="U279" s="204"/>
      <c r="V279" s="204"/>
      <c r="W279" s="11">
        <v>5.0707673953487999</v>
      </c>
      <c r="X279" s="204"/>
      <c r="Y279" s="204"/>
      <c r="Z279" s="53">
        <v>6.9250000000000007</v>
      </c>
      <c r="AA279" s="204"/>
      <c r="AB279" s="204"/>
      <c r="AC279" s="204"/>
      <c r="AD279" s="204"/>
      <c r="AE279" s="204"/>
      <c r="AF279" s="9">
        <v>3.4344186121443174</v>
      </c>
      <c r="AG279" s="9">
        <v>301</v>
      </c>
      <c r="AH279" s="9">
        <v>0.51702466788174439</v>
      </c>
      <c r="AI279" s="9">
        <v>21</v>
      </c>
      <c r="AJ279" s="9">
        <v>2.3250000000000002</v>
      </c>
      <c r="AK279" s="9" t="s">
        <v>248</v>
      </c>
      <c r="AL279" s="9">
        <v>43</v>
      </c>
      <c r="AM279" s="9">
        <v>3.4344186121443174</v>
      </c>
      <c r="AN279" s="9">
        <v>3.5725308641975309</v>
      </c>
      <c r="AO279" s="73">
        <v>86</v>
      </c>
      <c r="AP279" s="80">
        <v>0</v>
      </c>
      <c r="AQ279" s="80">
        <v>0</v>
      </c>
      <c r="AR279" s="224">
        <v>0</v>
      </c>
      <c r="AS279" s="224" t="s">
        <v>248</v>
      </c>
      <c r="AT279" s="11">
        <v>3071.7040000000002</v>
      </c>
      <c r="AU279" s="11">
        <v>0</v>
      </c>
      <c r="AV279" s="203">
        <v>0</v>
      </c>
      <c r="AW279" s="203">
        <v>0</v>
      </c>
      <c r="AX279" s="203" t="s">
        <v>248</v>
      </c>
      <c r="AY279" s="235" t="s">
        <v>248</v>
      </c>
      <c r="AZ279" s="138">
        <v>46377</v>
      </c>
      <c r="BA279" s="188" t="s">
        <v>248</v>
      </c>
      <c r="BB279" s="203" t="s">
        <v>248</v>
      </c>
      <c r="BC279" s="203" t="s">
        <v>248</v>
      </c>
      <c r="BD279" s="217" t="s">
        <v>61</v>
      </c>
      <c r="BE279" s="201" t="s">
        <v>62</v>
      </c>
      <c r="BF279" s="201" t="s">
        <v>63</v>
      </c>
      <c r="BG279" s="201" t="s">
        <v>196</v>
      </c>
      <c r="BH279" s="456" t="s">
        <v>515</v>
      </c>
      <c r="BI279" s="218" t="s">
        <v>66</v>
      </c>
      <c r="BJ279" s="370">
        <v>214</v>
      </c>
      <c r="BK279" s="370">
        <v>7</v>
      </c>
      <c r="BL279" s="219" t="s">
        <v>65</v>
      </c>
      <c r="BM279" s="52"/>
      <c r="BN279" s="218" t="s">
        <v>357</v>
      </c>
      <c r="BO279" s="217" t="s">
        <v>54</v>
      </c>
      <c r="BP279" s="201" t="s">
        <v>699</v>
      </c>
      <c r="BQ279" s="52" t="s">
        <v>715</v>
      </c>
    </row>
    <row r="280" spans="1:69" ht="15.75">
      <c r="A280" s="207" t="s">
        <v>37</v>
      </c>
      <c r="B280" s="208" t="s">
        <v>711</v>
      </c>
      <c r="C280" s="202" t="s">
        <v>35</v>
      </c>
      <c r="D280" s="210" t="s">
        <v>182</v>
      </c>
      <c r="E280" s="24" t="s">
        <v>558</v>
      </c>
      <c r="F280" s="86">
        <v>45</v>
      </c>
      <c r="G280" s="80">
        <v>1</v>
      </c>
      <c r="H280" s="204"/>
      <c r="I280" s="204"/>
      <c r="J280" s="204"/>
      <c r="K280" s="204"/>
      <c r="L280" s="80">
        <v>0</v>
      </c>
      <c r="M280" s="203"/>
      <c r="N280" s="52">
        <v>0</v>
      </c>
      <c r="O280" s="204"/>
      <c r="P280" s="204"/>
      <c r="Q280" s="11">
        <v>5.2261815908999996</v>
      </c>
      <c r="R280" s="204"/>
      <c r="S280" s="204"/>
      <c r="T280" s="53">
        <v>7.3999999999999986</v>
      </c>
      <c r="U280" s="204"/>
      <c r="V280" s="204"/>
      <c r="W280" s="11">
        <v>5.2870905681818003</v>
      </c>
      <c r="X280" s="204"/>
      <c r="Y280" s="204"/>
      <c r="Z280" s="53">
        <v>7.4499999999999993</v>
      </c>
      <c r="AA280" s="204"/>
      <c r="AB280" s="204"/>
      <c r="AC280" s="204"/>
      <c r="AD280" s="204"/>
      <c r="AE280" s="204"/>
      <c r="AF280" s="9">
        <v>3.5764935183060631</v>
      </c>
      <c r="AG280" s="9">
        <v>308</v>
      </c>
      <c r="AH280" s="9">
        <v>0.47538727613628934</v>
      </c>
      <c r="AI280" s="9">
        <v>6</v>
      </c>
      <c r="AJ280" s="9">
        <v>2.674074074074074</v>
      </c>
      <c r="AK280" s="9" t="s">
        <v>248</v>
      </c>
      <c r="AL280" s="9">
        <v>44</v>
      </c>
      <c r="AM280" s="9">
        <v>3.5764935183060631</v>
      </c>
      <c r="AN280" s="9">
        <v>3.6470588235294117</v>
      </c>
      <c r="AO280" s="73">
        <v>88</v>
      </c>
      <c r="AP280" s="80">
        <v>0</v>
      </c>
      <c r="AQ280" s="80">
        <v>0</v>
      </c>
      <c r="AR280" s="224">
        <v>0</v>
      </c>
      <c r="AS280" s="224" t="s">
        <v>248</v>
      </c>
      <c r="AT280" s="11">
        <v>3135.91</v>
      </c>
      <c r="AU280" s="11">
        <v>0</v>
      </c>
      <c r="AV280" s="203">
        <v>0</v>
      </c>
      <c r="AW280" s="203">
        <v>0</v>
      </c>
      <c r="AX280" s="203" t="s">
        <v>248</v>
      </c>
      <c r="AY280" s="235" t="s">
        <v>248</v>
      </c>
      <c r="AZ280" s="138">
        <v>46377</v>
      </c>
      <c r="BA280" s="188" t="s">
        <v>248</v>
      </c>
      <c r="BB280" s="203" t="s">
        <v>248</v>
      </c>
      <c r="BC280" s="203" t="s">
        <v>248</v>
      </c>
      <c r="BD280" s="217" t="s">
        <v>61</v>
      </c>
      <c r="BE280" s="201" t="s">
        <v>62</v>
      </c>
      <c r="BF280" s="201" t="s">
        <v>63</v>
      </c>
      <c r="BG280" s="201" t="s">
        <v>196</v>
      </c>
      <c r="BH280" s="456" t="s">
        <v>515</v>
      </c>
      <c r="BI280" s="218" t="s">
        <v>67</v>
      </c>
      <c r="BJ280" s="370">
        <v>214</v>
      </c>
      <c r="BK280" s="370">
        <v>3</v>
      </c>
      <c r="BL280" s="219" t="s">
        <v>65</v>
      </c>
      <c r="BM280" s="52"/>
      <c r="BN280" s="218" t="s">
        <v>357</v>
      </c>
      <c r="BO280" s="217" t="s">
        <v>54</v>
      </c>
      <c r="BP280" s="201" t="s">
        <v>699</v>
      </c>
      <c r="BQ280" s="52" t="s">
        <v>715</v>
      </c>
    </row>
    <row r="281" spans="1:69" ht="15.75">
      <c r="A281" s="207" t="s">
        <v>37</v>
      </c>
      <c r="B281" s="208" t="s">
        <v>711</v>
      </c>
      <c r="C281" s="202" t="s">
        <v>35</v>
      </c>
      <c r="D281" s="210" t="s">
        <v>182</v>
      </c>
      <c r="E281" s="24" t="s">
        <v>558</v>
      </c>
      <c r="F281" s="86">
        <v>48</v>
      </c>
      <c r="G281" s="80">
        <v>3</v>
      </c>
      <c r="H281" s="204"/>
      <c r="I281" s="204"/>
      <c r="J281" s="204"/>
      <c r="K281" s="204"/>
      <c r="L281" s="80">
        <v>0</v>
      </c>
      <c r="M281" s="203"/>
      <c r="N281" s="52">
        <v>0</v>
      </c>
      <c r="O281" s="204"/>
      <c r="P281" s="204"/>
      <c r="Q281" s="11">
        <v>6.7213776888999996</v>
      </c>
      <c r="R281" s="204"/>
      <c r="S281" s="204"/>
      <c r="T281" s="53">
        <v>13.791666666666666</v>
      </c>
      <c r="U281" s="204"/>
      <c r="V281" s="204"/>
      <c r="W281" s="11">
        <v>6.6386442666666001</v>
      </c>
      <c r="X281" s="204"/>
      <c r="Y281" s="204"/>
      <c r="Z281" s="53">
        <v>13.6875</v>
      </c>
      <c r="AA281" s="204"/>
      <c r="AB281" s="204"/>
      <c r="AC281" s="204"/>
      <c r="AD281" s="204"/>
      <c r="AE281" s="204"/>
      <c r="AF281" s="9">
        <v>2.7901623411612078</v>
      </c>
      <c r="AG281" s="9">
        <v>308</v>
      </c>
      <c r="AH281" s="9">
        <v>0.3699347014656757</v>
      </c>
      <c r="AI281" s="9">
        <v>53</v>
      </c>
      <c r="AJ281" s="9">
        <v>2.0575000000000001</v>
      </c>
      <c r="AK281" s="9" t="s">
        <v>248</v>
      </c>
      <c r="AL281" s="9">
        <v>0</v>
      </c>
      <c r="AM281" s="9"/>
      <c r="AN281" s="9"/>
      <c r="AO281" s="73">
        <v>89</v>
      </c>
      <c r="AP281" s="80">
        <v>1</v>
      </c>
      <c r="AQ281" s="80">
        <v>0</v>
      </c>
      <c r="AR281" s="224">
        <v>0</v>
      </c>
      <c r="AS281" s="224" t="s">
        <v>248</v>
      </c>
      <c r="AT281" s="11">
        <v>3155.8359999999998</v>
      </c>
      <c r="AU281" s="11">
        <v>72.209999999999994</v>
      </c>
      <c r="AV281" s="203">
        <v>0</v>
      </c>
      <c r="AW281" s="203">
        <v>0</v>
      </c>
      <c r="AX281" s="203" t="s">
        <v>248</v>
      </c>
      <c r="AY281" s="235" t="s">
        <v>248</v>
      </c>
      <c r="AZ281" s="138">
        <v>46377</v>
      </c>
      <c r="BA281" s="188" t="s">
        <v>248</v>
      </c>
      <c r="BB281" s="203" t="s">
        <v>248</v>
      </c>
      <c r="BC281" s="203" t="s">
        <v>248</v>
      </c>
      <c r="BD281" s="217" t="s">
        <v>61</v>
      </c>
      <c r="BE281" s="201" t="s">
        <v>62</v>
      </c>
      <c r="BF281" s="201" t="s">
        <v>63</v>
      </c>
      <c r="BG281" s="201" t="s">
        <v>196</v>
      </c>
      <c r="BH281" s="456" t="s">
        <v>515</v>
      </c>
      <c r="BI281" s="218" t="s">
        <v>68</v>
      </c>
      <c r="BJ281" s="370">
        <v>214</v>
      </c>
      <c r="BK281" s="370">
        <v>4</v>
      </c>
      <c r="BL281" s="219" t="s">
        <v>65</v>
      </c>
      <c r="BM281" s="52"/>
      <c r="BN281" s="218" t="s">
        <v>357</v>
      </c>
      <c r="BO281" s="217" t="s">
        <v>54</v>
      </c>
      <c r="BP281" s="201" t="s">
        <v>699</v>
      </c>
      <c r="BQ281" s="52" t="s">
        <v>715</v>
      </c>
    </row>
    <row r="282" spans="1:69" ht="15.75">
      <c r="A282" s="207" t="s">
        <v>37</v>
      </c>
      <c r="B282" s="208" t="s">
        <v>711</v>
      </c>
      <c r="C282" s="202" t="s">
        <v>35</v>
      </c>
      <c r="D282" s="210" t="s">
        <v>182</v>
      </c>
      <c r="E282" s="24" t="s">
        <v>636</v>
      </c>
      <c r="F282" s="86">
        <v>206</v>
      </c>
      <c r="G282" s="80">
        <v>3</v>
      </c>
      <c r="H282" s="204"/>
      <c r="I282" s="204"/>
      <c r="J282" s="204"/>
      <c r="K282" s="204"/>
      <c r="L282" s="80">
        <v>0</v>
      </c>
      <c r="M282" s="203"/>
      <c r="N282" s="52">
        <v>0</v>
      </c>
      <c r="O282" s="204"/>
      <c r="P282" s="204"/>
      <c r="Q282" s="11">
        <v>5.2601278325000003</v>
      </c>
      <c r="R282" s="204"/>
      <c r="S282" s="204"/>
      <c r="T282" s="53">
        <v>7.7124999999999986</v>
      </c>
      <c r="U282" s="204"/>
      <c r="V282" s="204"/>
      <c r="W282" s="11">
        <v>5.1052707487684001</v>
      </c>
      <c r="X282" s="204"/>
      <c r="Y282" s="204"/>
      <c r="Z282" s="53">
        <v>7.6062499999999993</v>
      </c>
      <c r="AA282" s="204"/>
      <c r="AB282" s="204"/>
      <c r="AC282" s="204"/>
      <c r="AD282" s="204"/>
      <c r="AE282" s="204"/>
      <c r="AF282" s="9">
        <v>3.5340935985247297</v>
      </c>
      <c r="AG282" s="9">
        <v>1421</v>
      </c>
      <c r="AH282" s="9">
        <v>0.47968487630655504</v>
      </c>
      <c r="AI282" s="9">
        <v>56</v>
      </c>
      <c r="AJ282" s="9">
        <v>2.5570075757575759</v>
      </c>
      <c r="AK282" s="9" t="s">
        <v>248</v>
      </c>
      <c r="AL282" s="9">
        <v>196</v>
      </c>
      <c r="AM282" s="9">
        <v>3.5465597774475039</v>
      </c>
      <c r="AN282" s="9">
        <v>3.6124523506988564</v>
      </c>
      <c r="AO282" s="73">
        <v>400</v>
      </c>
      <c r="AP282" s="80">
        <v>1</v>
      </c>
      <c r="AQ282" s="80">
        <v>5</v>
      </c>
      <c r="AR282" s="224">
        <v>0</v>
      </c>
      <c r="AS282" s="224" t="s">
        <v>248</v>
      </c>
      <c r="AT282" s="11">
        <v>15375.921</v>
      </c>
      <c r="AU282" s="11">
        <v>235.56100000000001</v>
      </c>
      <c r="AV282" s="203">
        <v>0</v>
      </c>
      <c r="AW282" s="203">
        <v>0</v>
      </c>
      <c r="AX282" s="203" t="s">
        <v>248</v>
      </c>
      <c r="AY282" s="235" t="s">
        <v>248</v>
      </c>
      <c r="AZ282" s="138">
        <v>172526</v>
      </c>
      <c r="BA282" s="188" t="s">
        <v>248</v>
      </c>
      <c r="BB282" s="203" t="s">
        <v>248</v>
      </c>
      <c r="BC282" s="203" t="s">
        <v>248</v>
      </c>
      <c r="BD282" s="217" t="s">
        <v>61</v>
      </c>
      <c r="BE282" s="201" t="s">
        <v>62</v>
      </c>
      <c r="BF282" s="201" t="s">
        <v>63</v>
      </c>
      <c r="BG282" s="201" t="s">
        <v>196</v>
      </c>
      <c r="BH282" s="456" t="s">
        <v>510</v>
      </c>
      <c r="BI282" s="218" t="s">
        <v>64</v>
      </c>
      <c r="BJ282" s="370">
        <v>214</v>
      </c>
      <c r="BK282" s="370">
        <v>1</v>
      </c>
      <c r="BL282" s="219" t="s">
        <v>65</v>
      </c>
      <c r="BM282" s="52"/>
      <c r="BN282" s="218" t="s">
        <v>357</v>
      </c>
      <c r="BO282" s="217" t="s">
        <v>53</v>
      </c>
      <c r="BP282" s="201" t="s">
        <v>704</v>
      </c>
      <c r="BQ282" s="52" t="s">
        <v>714</v>
      </c>
    </row>
    <row r="283" spans="1:69" ht="15.75">
      <c r="A283" s="207" t="s">
        <v>37</v>
      </c>
      <c r="B283" s="208" t="s">
        <v>711</v>
      </c>
      <c r="C283" s="202" t="s">
        <v>35</v>
      </c>
      <c r="D283" s="210" t="s">
        <v>182</v>
      </c>
      <c r="E283" s="24" t="s">
        <v>636</v>
      </c>
      <c r="F283" s="86">
        <v>203</v>
      </c>
      <c r="G283" s="80">
        <v>10</v>
      </c>
      <c r="H283" s="204"/>
      <c r="I283" s="204"/>
      <c r="J283" s="204"/>
      <c r="K283" s="204"/>
      <c r="L283" s="80">
        <v>0</v>
      </c>
      <c r="M283" s="203"/>
      <c r="N283" s="52">
        <v>0</v>
      </c>
      <c r="O283" s="204"/>
      <c r="P283" s="204"/>
      <c r="Q283" s="11">
        <v>5.2430983679000001</v>
      </c>
      <c r="R283" s="204"/>
      <c r="S283" s="204"/>
      <c r="T283" s="53">
        <v>9.0874999999999986</v>
      </c>
      <c r="U283" s="204"/>
      <c r="V283" s="204"/>
      <c r="W283" s="11">
        <v>5.0796112901554</v>
      </c>
      <c r="X283" s="204"/>
      <c r="Y283" s="204"/>
      <c r="Z283" s="53">
        <v>9.0874999999999986</v>
      </c>
      <c r="AA283" s="204"/>
      <c r="AB283" s="204"/>
      <c r="AC283" s="204"/>
      <c r="AD283" s="204"/>
      <c r="AE283" s="204"/>
      <c r="AF283" s="9">
        <v>3.3614655841641032</v>
      </c>
      <c r="AG283" s="9">
        <v>1351</v>
      </c>
      <c r="AH283" s="9">
        <v>0.49913761745543339</v>
      </c>
      <c r="AI283" s="9">
        <v>85</v>
      </c>
      <c r="AJ283" s="9">
        <v>2.3735507246376812</v>
      </c>
      <c r="AK283" s="9" t="s">
        <v>248</v>
      </c>
      <c r="AL283" s="9">
        <v>189</v>
      </c>
      <c r="AM283" s="9">
        <v>3.3611564653350472</v>
      </c>
      <c r="AN283" s="9">
        <v>3.4545454545454546</v>
      </c>
      <c r="AO283" s="73">
        <v>383</v>
      </c>
      <c r="AP283" s="80">
        <v>0</v>
      </c>
      <c r="AQ283" s="80">
        <v>3</v>
      </c>
      <c r="AR283" s="224">
        <v>0</v>
      </c>
      <c r="AS283" s="224" t="s">
        <v>248</v>
      </c>
      <c r="AT283" s="11">
        <v>14808.656999999999</v>
      </c>
      <c r="AU283" s="11">
        <v>0</v>
      </c>
      <c r="AV283" s="203">
        <v>0</v>
      </c>
      <c r="AW283" s="203">
        <v>0</v>
      </c>
      <c r="AX283" s="203" t="s">
        <v>248</v>
      </c>
      <c r="AY283" s="235" t="s">
        <v>248</v>
      </c>
      <c r="AZ283" s="138">
        <v>172526</v>
      </c>
      <c r="BA283" s="188" t="s">
        <v>248</v>
      </c>
      <c r="BB283" s="203" t="s">
        <v>248</v>
      </c>
      <c r="BC283" s="203" t="s">
        <v>248</v>
      </c>
      <c r="BD283" s="217" t="s">
        <v>61</v>
      </c>
      <c r="BE283" s="201" t="s">
        <v>62</v>
      </c>
      <c r="BF283" s="201" t="s">
        <v>63</v>
      </c>
      <c r="BG283" s="201" t="s">
        <v>196</v>
      </c>
      <c r="BH283" s="455" t="s">
        <v>510</v>
      </c>
      <c r="BI283" s="218" t="s">
        <v>66</v>
      </c>
      <c r="BJ283" s="370">
        <v>214</v>
      </c>
      <c r="BK283" s="370">
        <v>7</v>
      </c>
      <c r="BL283" s="219" t="s">
        <v>65</v>
      </c>
      <c r="BM283" s="52"/>
      <c r="BN283" s="218" t="s">
        <v>357</v>
      </c>
      <c r="BO283" s="217" t="s">
        <v>53</v>
      </c>
      <c r="BP283" s="201" t="s">
        <v>704</v>
      </c>
      <c r="BQ283" s="52" t="s">
        <v>714</v>
      </c>
    </row>
    <row r="284" spans="1:69" ht="15.75">
      <c r="A284" s="207" t="s">
        <v>37</v>
      </c>
      <c r="B284" s="208" t="s">
        <v>711</v>
      </c>
      <c r="C284" s="202" t="s">
        <v>35</v>
      </c>
      <c r="D284" s="210" t="s">
        <v>182</v>
      </c>
      <c r="E284" s="24" t="s">
        <v>636</v>
      </c>
      <c r="F284" s="86">
        <v>206</v>
      </c>
      <c r="G284" s="80">
        <v>7</v>
      </c>
      <c r="H284" s="204"/>
      <c r="I284" s="204"/>
      <c r="J284" s="204"/>
      <c r="K284" s="204"/>
      <c r="L284" s="80">
        <v>0</v>
      </c>
      <c r="M284" s="203"/>
      <c r="N284" s="52">
        <v>0</v>
      </c>
      <c r="O284" s="204"/>
      <c r="P284" s="204"/>
      <c r="Q284" s="11">
        <v>5.1183716883999999</v>
      </c>
      <c r="R284" s="204"/>
      <c r="S284" s="204"/>
      <c r="T284" s="53">
        <v>7.3812499999999979</v>
      </c>
      <c r="U284" s="204"/>
      <c r="V284" s="204"/>
      <c r="W284" s="11">
        <v>5.0611606834170004</v>
      </c>
      <c r="X284" s="204"/>
      <c r="Y284" s="204"/>
      <c r="Z284" s="53">
        <v>7.5062499999999979</v>
      </c>
      <c r="AA284" s="204"/>
      <c r="AB284" s="204"/>
      <c r="AC284" s="204"/>
      <c r="AD284" s="204"/>
      <c r="AE284" s="204"/>
      <c r="AF284" s="9">
        <v>3.5733869434914882</v>
      </c>
      <c r="AG284" s="9">
        <v>1393</v>
      </c>
      <c r="AH284" s="9">
        <v>0.41914606682738292</v>
      </c>
      <c r="AI284" s="9">
        <v>26</v>
      </c>
      <c r="AJ284" s="9">
        <v>2.7182499999999998</v>
      </c>
      <c r="AK284" s="9" t="s">
        <v>248</v>
      </c>
      <c r="AL284" s="9">
        <v>194</v>
      </c>
      <c r="AM284" s="9">
        <v>3.5865832189748144</v>
      </c>
      <c r="AN284" s="9">
        <v>3.6421334922526816</v>
      </c>
      <c r="AO284" s="73">
        <v>394</v>
      </c>
      <c r="AP284" s="80">
        <v>0</v>
      </c>
      <c r="AQ284" s="80">
        <v>4</v>
      </c>
      <c r="AR284" s="224">
        <v>0</v>
      </c>
      <c r="AS284" s="224" t="s">
        <v>248</v>
      </c>
      <c r="AT284" s="11">
        <v>15212.993</v>
      </c>
      <c r="AU284" s="11">
        <v>27.184000000000001</v>
      </c>
      <c r="AV284" s="203">
        <v>0</v>
      </c>
      <c r="AW284" s="203">
        <v>0</v>
      </c>
      <c r="AX284" s="203" t="s">
        <v>248</v>
      </c>
      <c r="AY284" s="235" t="s">
        <v>248</v>
      </c>
      <c r="AZ284" s="138">
        <v>172526</v>
      </c>
      <c r="BA284" s="188" t="s">
        <v>248</v>
      </c>
      <c r="BB284" s="203" t="s">
        <v>248</v>
      </c>
      <c r="BC284" s="203" t="s">
        <v>248</v>
      </c>
      <c r="BD284" s="217" t="s">
        <v>61</v>
      </c>
      <c r="BE284" s="201" t="s">
        <v>62</v>
      </c>
      <c r="BF284" s="201" t="s">
        <v>63</v>
      </c>
      <c r="BG284" s="201" t="s">
        <v>196</v>
      </c>
      <c r="BH284" s="456" t="s">
        <v>510</v>
      </c>
      <c r="BI284" s="218" t="s">
        <v>67</v>
      </c>
      <c r="BJ284" s="370">
        <v>214</v>
      </c>
      <c r="BK284" s="370">
        <v>3</v>
      </c>
      <c r="BL284" s="219" t="s">
        <v>65</v>
      </c>
      <c r="BM284" s="52"/>
      <c r="BN284" s="218" t="s">
        <v>357</v>
      </c>
      <c r="BO284" s="217" t="s">
        <v>53</v>
      </c>
      <c r="BP284" s="201" t="s">
        <v>704</v>
      </c>
      <c r="BQ284" s="52" t="s">
        <v>714</v>
      </c>
    </row>
    <row r="285" spans="1:69" ht="15.75">
      <c r="A285" s="207" t="s">
        <v>37</v>
      </c>
      <c r="B285" s="208" t="s">
        <v>711</v>
      </c>
      <c r="C285" s="202" t="s">
        <v>35</v>
      </c>
      <c r="D285" s="210" t="s">
        <v>182</v>
      </c>
      <c r="E285" s="24" t="s">
        <v>636</v>
      </c>
      <c r="F285" s="86">
        <v>201</v>
      </c>
      <c r="G285" s="80">
        <v>6</v>
      </c>
      <c r="H285" s="204"/>
      <c r="I285" s="204"/>
      <c r="J285" s="204"/>
      <c r="K285" s="204"/>
      <c r="L285" s="80">
        <v>0</v>
      </c>
      <c r="M285" s="203"/>
      <c r="N285" s="52">
        <v>0</v>
      </c>
      <c r="O285" s="204"/>
      <c r="P285" s="204"/>
      <c r="Q285" s="11">
        <v>6.5199383230999999</v>
      </c>
      <c r="R285" s="204"/>
      <c r="S285" s="204"/>
      <c r="T285" s="53">
        <v>12.78125</v>
      </c>
      <c r="U285" s="204"/>
      <c r="V285" s="204"/>
      <c r="W285" s="11">
        <v>6.4312922205128</v>
      </c>
      <c r="X285" s="204"/>
      <c r="Y285" s="204"/>
      <c r="Z285" s="53">
        <v>12.78125</v>
      </c>
      <c r="AA285" s="204"/>
      <c r="AB285" s="204"/>
      <c r="AC285" s="204"/>
      <c r="AD285" s="204"/>
      <c r="AE285" s="204"/>
      <c r="AF285" s="9">
        <v>2.5716867854342014</v>
      </c>
      <c r="AG285" s="9">
        <v>1363</v>
      </c>
      <c r="AH285" s="9">
        <v>0.34194197614136623</v>
      </c>
      <c r="AI285" s="9">
        <v>537</v>
      </c>
      <c r="AJ285" s="9">
        <v>1.8883802816901409</v>
      </c>
      <c r="AK285" s="9" t="s">
        <v>248</v>
      </c>
      <c r="AL285" s="427">
        <v>0</v>
      </c>
      <c r="AM285" s="9"/>
      <c r="AN285" s="9"/>
      <c r="AO285" s="73">
        <v>363</v>
      </c>
      <c r="AP285" s="80">
        <v>6</v>
      </c>
      <c r="AQ285" s="80">
        <v>21</v>
      </c>
      <c r="AR285" s="224">
        <v>0</v>
      </c>
      <c r="AS285" s="224" t="s">
        <v>248</v>
      </c>
      <c r="AT285" s="11">
        <v>14635.388000000001</v>
      </c>
      <c r="AU285" s="11">
        <v>428.46800000000002</v>
      </c>
      <c r="AV285" s="203">
        <v>0</v>
      </c>
      <c r="AW285" s="203">
        <v>0</v>
      </c>
      <c r="AX285" s="203" t="s">
        <v>248</v>
      </c>
      <c r="AY285" s="235" t="s">
        <v>248</v>
      </c>
      <c r="AZ285" s="138">
        <v>172526</v>
      </c>
      <c r="BA285" s="188" t="s">
        <v>248</v>
      </c>
      <c r="BB285" s="203" t="s">
        <v>248</v>
      </c>
      <c r="BC285" s="203" t="s">
        <v>248</v>
      </c>
      <c r="BD285" s="217" t="s">
        <v>61</v>
      </c>
      <c r="BE285" s="201" t="s">
        <v>62</v>
      </c>
      <c r="BF285" s="201" t="s">
        <v>63</v>
      </c>
      <c r="BG285" s="201" t="s">
        <v>196</v>
      </c>
      <c r="BH285" s="456" t="s">
        <v>510</v>
      </c>
      <c r="BI285" s="218" t="s">
        <v>68</v>
      </c>
      <c r="BJ285" s="370">
        <v>214</v>
      </c>
      <c r="BK285" s="370">
        <v>4</v>
      </c>
      <c r="BL285" s="219" t="s">
        <v>65</v>
      </c>
      <c r="BM285" s="52"/>
      <c r="BN285" s="218" t="s">
        <v>357</v>
      </c>
      <c r="BO285" s="217" t="s">
        <v>53</v>
      </c>
      <c r="BP285" s="201" t="s">
        <v>704</v>
      </c>
      <c r="BQ285" s="52" t="s">
        <v>714</v>
      </c>
    </row>
    <row r="286" spans="1:69" ht="15.75">
      <c r="A286" s="207" t="s">
        <v>37</v>
      </c>
      <c r="B286" s="208" t="s">
        <v>711</v>
      </c>
      <c r="C286" s="202" t="s">
        <v>35</v>
      </c>
      <c r="D286" s="210" t="s">
        <v>182</v>
      </c>
      <c r="E286" s="24" t="s">
        <v>496</v>
      </c>
      <c r="F286" s="86">
        <v>187</v>
      </c>
      <c r="G286" s="80">
        <v>3</v>
      </c>
      <c r="H286" s="204"/>
      <c r="I286" s="204"/>
      <c r="J286" s="204"/>
      <c r="K286" s="204"/>
      <c r="L286" s="80">
        <v>0</v>
      </c>
      <c r="M286" s="203"/>
      <c r="N286" s="52">
        <v>0</v>
      </c>
      <c r="O286" s="204"/>
      <c r="P286" s="204"/>
      <c r="Q286" s="11">
        <v>5.3110487717000003</v>
      </c>
      <c r="R286" s="204"/>
      <c r="S286" s="204"/>
      <c r="T286" s="53">
        <v>7.2799999999999985</v>
      </c>
      <c r="U286" s="204"/>
      <c r="V286" s="204"/>
      <c r="W286" s="11">
        <v>5.0725813967390998</v>
      </c>
      <c r="X286" s="204"/>
      <c r="Y286" s="204"/>
      <c r="Z286" s="53">
        <v>7.2249999999999979</v>
      </c>
      <c r="AA286" s="204"/>
      <c r="AB286" s="204"/>
      <c r="AC286" s="204"/>
      <c r="AD286" s="204"/>
      <c r="AE286" s="204"/>
      <c r="AF286" s="9">
        <v>3.6372220619494868</v>
      </c>
      <c r="AG286" s="9">
        <v>1288</v>
      </c>
      <c r="AH286" s="9">
        <v>0.43547267480981594</v>
      </c>
      <c r="AI286" s="9">
        <v>33</v>
      </c>
      <c r="AJ286" s="9">
        <v>2.6825581395348839</v>
      </c>
      <c r="AK286" s="9" t="s">
        <v>248</v>
      </c>
      <c r="AL286" s="9">
        <v>182</v>
      </c>
      <c r="AM286" s="9">
        <v>3.6447645334097056</v>
      </c>
      <c r="AN286" s="9">
        <v>3.6806592039800994</v>
      </c>
      <c r="AO286" s="73">
        <v>364</v>
      </c>
      <c r="AP286" s="80">
        <v>1</v>
      </c>
      <c r="AQ286" s="80">
        <v>3</v>
      </c>
      <c r="AR286" s="224">
        <v>0</v>
      </c>
      <c r="AS286" s="224" t="s">
        <v>248</v>
      </c>
      <c r="AT286" s="11">
        <v>14077.78</v>
      </c>
      <c r="AU286" s="11">
        <v>88.619</v>
      </c>
      <c r="AV286" s="203">
        <v>0</v>
      </c>
      <c r="AW286" s="203">
        <v>0</v>
      </c>
      <c r="AX286" s="203" t="s">
        <v>248</v>
      </c>
      <c r="AY286" s="235" t="s">
        <v>248</v>
      </c>
      <c r="AZ286" s="138">
        <v>79839</v>
      </c>
      <c r="BA286" s="188" t="s">
        <v>248</v>
      </c>
      <c r="BB286" s="203" t="s">
        <v>248</v>
      </c>
      <c r="BC286" s="203" t="s">
        <v>248</v>
      </c>
      <c r="BD286" s="217" t="s">
        <v>61</v>
      </c>
      <c r="BE286" s="201" t="s">
        <v>62</v>
      </c>
      <c r="BF286" s="201" t="s">
        <v>63</v>
      </c>
      <c r="BG286" s="201" t="s">
        <v>196</v>
      </c>
      <c r="BH286" s="456" t="s">
        <v>512</v>
      </c>
      <c r="BI286" s="218" t="s">
        <v>64</v>
      </c>
      <c r="BJ286" s="370">
        <v>214</v>
      </c>
      <c r="BK286" s="370">
        <v>1</v>
      </c>
      <c r="BL286" s="219" t="s">
        <v>65</v>
      </c>
      <c r="BM286" s="52"/>
      <c r="BN286" s="218" t="s">
        <v>357</v>
      </c>
      <c r="BO286" s="217" t="s">
        <v>352</v>
      </c>
      <c r="BP286" s="201" t="s">
        <v>703</v>
      </c>
      <c r="BQ286" s="52" t="s">
        <v>718</v>
      </c>
    </row>
    <row r="287" spans="1:69" ht="15.75">
      <c r="A287" s="207" t="s">
        <v>37</v>
      </c>
      <c r="B287" s="208" t="s">
        <v>711</v>
      </c>
      <c r="C287" s="202" t="s">
        <v>35</v>
      </c>
      <c r="D287" s="210" t="s">
        <v>182</v>
      </c>
      <c r="E287" s="24" t="s">
        <v>496</v>
      </c>
      <c r="F287" s="86">
        <v>184</v>
      </c>
      <c r="G287" s="80">
        <v>3</v>
      </c>
      <c r="H287" s="204"/>
      <c r="I287" s="204"/>
      <c r="J287" s="204"/>
      <c r="K287" s="204"/>
      <c r="L287" s="80">
        <v>0</v>
      </c>
      <c r="M287" s="203"/>
      <c r="N287" s="52">
        <v>1</v>
      </c>
      <c r="O287" s="204"/>
      <c r="P287" s="204"/>
      <c r="Q287" s="11">
        <v>5.5637235911999996</v>
      </c>
      <c r="R287" s="204"/>
      <c r="S287" s="204"/>
      <c r="T287" s="53">
        <v>11.618749999999999</v>
      </c>
      <c r="U287" s="204"/>
      <c r="V287" s="204"/>
      <c r="W287" s="11">
        <v>5.4123147403314</v>
      </c>
      <c r="X287" s="204"/>
      <c r="Y287" s="204"/>
      <c r="Z287" s="53">
        <v>11.324999999999998</v>
      </c>
      <c r="AA287" s="204"/>
      <c r="AB287" s="204"/>
      <c r="AC287" s="204"/>
      <c r="AD287" s="204"/>
      <c r="AE287" s="204"/>
      <c r="AF287" s="9">
        <v>3.4555852738870336</v>
      </c>
      <c r="AG287" s="9">
        <v>1266</v>
      </c>
      <c r="AH287" s="9">
        <v>0.54350776384338373</v>
      </c>
      <c r="AI287" s="9">
        <v>86</v>
      </c>
      <c r="AJ287" s="9">
        <v>2.3445205479452054</v>
      </c>
      <c r="AK287" s="9" t="s">
        <v>248</v>
      </c>
      <c r="AL287" s="9">
        <v>180</v>
      </c>
      <c r="AM287" s="9">
        <v>3.4555852738870336</v>
      </c>
      <c r="AN287" s="9">
        <v>3.5571808510638299</v>
      </c>
      <c r="AO287" s="73">
        <v>361</v>
      </c>
      <c r="AP287" s="80">
        <v>1</v>
      </c>
      <c r="AQ287" s="80">
        <v>0</v>
      </c>
      <c r="AR287" s="224">
        <v>0</v>
      </c>
      <c r="AS287" s="224" t="s">
        <v>248</v>
      </c>
      <c r="AT287" s="11">
        <v>13834.071</v>
      </c>
      <c r="AU287" s="11">
        <v>109.027</v>
      </c>
      <c r="AV287" s="203">
        <v>0</v>
      </c>
      <c r="AW287" s="203">
        <v>0</v>
      </c>
      <c r="AX287" s="203" t="s">
        <v>248</v>
      </c>
      <c r="AY287" s="235" t="s">
        <v>248</v>
      </c>
      <c r="AZ287" s="138">
        <v>79839</v>
      </c>
      <c r="BA287" s="188" t="s">
        <v>248</v>
      </c>
      <c r="BB287" s="203" t="s">
        <v>248</v>
      </c>
      <c r="BC287" s="203" t="s">
        <v>248</v>
      </c>
      <c r="BD287" s="217" t="s">
        <v>61</v>
      </c>
      <c r="BE287" s="201" t="s">
        <v>62</v>
      </c>
      <c r="BF287" s="201" t="s">
        <v>63</v>
      </c>
      <c r="BG287" s="201" t="s">
        <v>196</v>
      </c>
      <c r="BH287" s="456" t="s">
        <v>512</v>
      </c>
      <c r="BI287" s="218" t="s">
        <v>66</v>
      </c>
      <c r="BJ287" s="370">
        <v>214</v>
      </c>
      <c r="BK287" s="370">
        <v>7</v>
      </c>
      <c r="BL287" s="219" t="s">
        <v>65</v>
      </c>
      <c r="BM287" s="52"/>
      <c r="BN287" s="218" t="s">
        <v>357</v>
      </c>
      <c r="BO287" s="217" t="s">
        <v>352</v>
      </c>
      <c r="BP287" s="201" t="s">
        <v>703</v>
      </c>
      <c r="BQ287" s="52" t="s">
        <v>718</v>
      </c>
    </row>
    <row r="288" spans="1:69" ht="15.75">
      <c r="A288" s="207" t="s">
        <v>37</v>
      </c>
      <c r="B288" s="208" t="s">
        <v>711</v>
      </c>
      <c r="C288" s="202" t="s">
        <v>35</v>
      </c>
      <c r="D288" s="210" t="s">
        <v>182</v>
      </c>
      <c r="E288" s="24" t="s">
        <v>496</v>
      </c>
      <c r="F288" s="420">
        <v>186</v>
      </c>
      <c r="G288" s="421">
        <v>4</v>
      </c>
      <c r="H288" s="422"/>
      <c r="I288" s="422"/>
      <c r="J288" s="422"/>
      <c r="K288" s="422"/>
      <c r="L288" s="421">
        <v>1</v>
      </c>
      <c r="M288" s="423"/>
      <c r="N288" s="424">
        <v>1</v>
      </c>
      <c r="O288" s="422"/>
      <c r="P288" s="422"/>
      <c r="Q288" s="425">
        <v>6.2484473866999997</v>
      </c>
      <c r="R288" s="422"/>
      <c r="S288" s="422"/>
      <c r="T288" s="426">
        <v>11.658333333333331</v>
      </c>
      <c r="U288" s="422"/>
      <c r="V288" s="422"/>
      <c r="W288" s="425">
        <v>6.4047567458563002</v>
      </c>
      <c r="X288" s="422"/>
      <c r="Y288" s="422"/>
      <c r="Z288" s="426">
        <v>12.118749999999999</v>
      </c>
      <c r="AA288" s="422"/>
      <c r="AB288" s="422"/>
      <c r="AC288" s="422"/>
      <c r="AD288" s="422"/>
      <c r="AE288" s="422"/>
      <c r="AF288" s="427">
        <v>3.612014377697506</v>
      </c>
      <c r="AG288" s="427">
        <v>1263</v>
      </c>
      <c r="AH288" s="427">
        <v>0.46343948221457226</v>
      </c>
      <c r="AI288" s="427">
        <v>43</v>
      </c>
      <c r="AJ288" s="427">
        <v>2.6325657894736842</v>
      </c>
      <c r="AK288" s="427" t="s">
        <v>248</v>
      </c>
      <c r="AL288" s="427">
        <v>176</v>
      </c>
      <c r="AM288" s="427">
        <v>3.6286775635699846</v>
      </c>
      <c r="AN288" s="427">
        <v>3.6741466498103668</v>
      </c>
      <c r="AO288" s="428">
        <v>356</v>
      </c>
      <c r="AP288" s="421">
        <v>3</v>
      </c>
      <c r="AQ288" s="421">
        <v>5</v>
      </c>
      <c r="AR288" s="429">
        <v>0</v>
      </c>
      <c r="AS288" s="429" t="s">
        <v>248</v>
      </c>
      <c r="AT288" s="425">
        <v>13716.513999999999</v>
      </c>
      <c r="AU288" s="425">
        <v>283.93599999999998</v>
      </c>
      <c r="AV288" s="203">
        <v>0</v>
      </c>
      <c r="AW288" s="203">
        <v>0</v>
      </c>
      <c r="AX288" s="203" t="s">
        <v>248</v>
      </c>
      <c r="AY288" s="235" t="s">
        <v>248</v>
      </c>
      <c r="AZ288" s="138">
        <v>79839</v>
      </c>
      <c r="BA288" s="188" t="s">
        <v>248</v>
      </c>
      <c r="BB288" s="203" t="s">
        <v>248</v>
      </c>
      <c r="BC288" s="203" t="s">
        <v>248</v>
      </c>
      <c r="BD288" s="217" t="s">
        <v>61</v>
      </c>
      <c r="BE288" s="201" t="s">
        <v>62</v>
      </c>
      <c r="BF288" s="201" t="s">
        <v>63</v>
      </c>
      <c r="BG288" s="201" t="s">
        <v>196</v>
      </c>
      <c r="BH288" s="455" t="s">
        <v>512</v>
      </c>
      <c r="BI288" s="218" t="s">
        <v>67</v>
      </c>
      <c r="BJ288" s="370">
        <v>214</v>
      </c>
      <c r="BK288" s="370">
        <v>3</v>
      </c>
      <c r="BL288" s="219" t="s">
        <v>65</v>
      </c>
      <c r="BM288" s="52"/>
      <c r="BN288" s="218" t="s">
        <v>357</v>
      </c>
      <c r="BO288" s="217" t="s">
        <v>352</v>
      </c>
      <c r="BP288" s="201" t="s">
        <v>703</v>
      </c>
      <c r="BQ288" s="52" t="s">
        <v>718</v>
      </c>
    </row>
    <row r="289" spans="1:69" ht="15.75">
      <c r="A289" s="207" t="s">
        <v>37</v>
      </c>
      <c r="B289" s="208" t="s">
        <v>711</v>
      </c>
      <c r="C289" s="202" t="s">
        <v>35</v>
      </c>
      <c r="D289" s="210" t="s">
        <v>182</v>
      </c>
      <c r="E289" s="24" t="s">
        <v>496</v>
      </c>
      <c r="F289" s="86">
        <v>187</v>
      </c>
      <c r="G289" s="80">
        <v>5</v>
      </c>
      <c r="H289" s="204"/>
      <c r="I289" s="204"/>
      <c r="J289" s="204"/>
      <c r="K289" s="204"/>
      <c r="L289" s="80">
        <v>1</v>
      </c>
      <c r="M289" s="203"/>
      <c r="N289" s="52">
        <v>0</v>
      </c>
      <c r="O289" s="204"/>
      <c r="P289" s="204"/>
      <c r="Q289" s="11">
        <v>6.2756186298000003</v>
      </c>
      <c r="R289" s="204"/>
      <c r="S289" s="204"/>
      <c r="T289" s="53">
        <v>10.974999999999994</v>
      </c>
      <c r="U289" s="204"/>
      <c r="V289" s="204"/>
      <c r="W289" s="11">
        <v>6.1836020828729001</v>
      </c>
      <c r="X289" s="204"/>
      <c r="Y289" s="204"/>
      <c r="Z289" s="53">
        <v>10.974999999999994</v>
      </c>
      <c r="AA289" s="204"/>
      <c r="AB289" s="204"/>
      <c r="AC289" s="204"/>
      <c r="AD289" s="204"/>
      <c r="AE289" s="204"/>
      <c r="AF289" s="9">
        <v>2.7496428631270846</v>
      </c>
      <c r="AG289" s="9">
        <v>1267</v>
      </c>
      <c r="AH289" s="9">
        <v>0.41644999859036735</v>
      </c>
      <c r="AI289" s="9">
        <v>292</v>
      </c>
      <c r="AJ289" s="9">
        <v>1.8975961538461539</v>
      </c>
      <c r="AK289" s="9" t="s">
        <v>248</v>
      </c>
      <c r="AL289" s="9">
        <v>0</v>
      </c>
      <c r="AM289" s="9"/>
      <c r="AN289" s="9"/>
      <c r="AO289" s="73">
        <v>321</v>
      </c>
      <c r="AP289" s="80">
        <v>7</v>
      </c>
      <c r="AQ289" s="80">
        <v>36</v>
      </c>
      <c r="AR289" s="224">
        <v>0</v>
      </c>
      <c r="AS289" s="224" t="s">
        <v>248</v>
      </c>
      <c r="AT289" s="11">
        <v>13294.643</v>
      </c>
      <c r="AU289" s="11">
        <v>840.76099999999997</v>
      </c>
      <c r="AV289" s="203">
        <v>0</v>
      </c>
      <c r="AW289" s="203">
        <v>0</v>
      </c>
      <c r="AX289" s="203" t="s">
        <v>248</v>
      </c>
      <c r="AY289" s="235" t="s">
        <v>248</v>
      </c>
      <c r="AZ289" s="138">
        <v>79839</v>
      </c>
      <c r="BA289" s="188" t="s">
        <v>248</v>
      </c>
      <c r="BB289" s="203" t="s">
        <v>248</v>
      </c>
      <c r="BC289" s="203" t="s">
        <v>248</v>
      </c>
      <c r="BD289" s="217" t="s">
        <v>61</v>
      </c>
      <c r="BE289" s="201" t="s">
        <v>62</v>
      </c>
      <c r="BF289" s="201" t="s">
        <v>63</v>
      </c>
      <c r="BG289" s="201" t="s">
        <v>196</v>
      </c>
      <c r="BH289" s="456" t="s">
        <v>512</v>
      </c>
      <c r="BI289" s="218" t="s">
        <v>68</v>
      </c>
      <c r="BJ289" s="370">
        <v>214</v>
      </c>
      <c r="BK289" s="370">
        <v>4</v>
      </c>
      <c r="BL289" s="219" t="s">
        <v>65</v>
      </c>
      <c r="BM289" s="52"/>
      <c r="BN289" s="218" t="s">
        <v>357</v>
      </c>
      <c r="BO289" s="217" t="s">
        <v>352</v>
      </c>
      <c r="BP289" s="201" t="s">
        <v>703</v>
      </c>
      <c r="BQ289" s="52" t="s">
        <v>718</v>
      </c>
    </row>
    <row r="290" spans="1:69" ht="15.75">
      <c r="A290" s="207" t="s">
        <v>37</v>
      </c>
      <c r="B290" s="208" t="s">
        <v>711</v>
      </c>
      <c r="C290" s="202" t="s">
        <v>35</v>
      </c>
      <c r="D290" s="210" t="s">
        <v>182</v>
      </c>
      <c r="E290" s="24" t="s">
        <v>655</v>
      </c>
      <c r="F290" s="86">
        <v>63</v>
      </c>
      <c r="G290" s="80">
        <v>0</v>
      </c>
      <c r="H290" s="204"/>
      <c r="I290" s="204"/>
      <c r="J290" s="204"/>
      <c r="K290" s="204"/>
      <c r="L290" s="80">
        <v>0</v>
      </c>
      <c r="M290" s="203"/>
      <c r="N290" s="52">
        <v>0</v>
      </c>
      <c r="O290" s="204"/>
      <c r="P290" s="204"/>
      <c r="Q290" s="11">
        <v>5.4194759206000001</v>
      </c>
      <c r="R290" s="204"/>
      <c r="S290" s="204"/>
      <c r="T290" s="53">
        <v>7.8083333333333327</v>
      </c>
      <c r="U290" s="204"/>
      <c r="V290" s="204"/>
      <c r="W290" s="11">
        <v>5.2430314285713999</v>
      </c>
      <c r="X290" s="204"/>
      <c r="Y290" s="204"/>
      <c r="Z290" s="53">
        <v>7.8562499999999993</v>
      </c>
      <c r="AA290" s="204"/>
      <c r="AB290" s="204"/>
      <c r="AC290" s="204"/>
      <c r="AD290" s="204"/>
      <c r="AE290" s="204"/>
      <c r="AF290" s="9">
        <v>3.7202494582351378</v>
      </c>
      <c r="AG290" s="9">
        <v>441</v>
      </c>
      <c r="AH290" s="9">
        <v>0.35106663749503408</v>
      </c>
      <c r="AI290" s="9">
        <v>2</v>
      </c>
      <c r="AJ290" s="9">
        <v>2.9177083333333336</v>
      </c>
      <c r="AK290" s="9" t="s">
        <v>248</v>
      </c>
      <c r="AL290" s="9">
        <v>63</v>
      </c>
      <c r="AM290" s="9">
        <v>3.7202494582351378</v>
      </c>
      <c r="AN290" s="9">
        <v>3.7124999999999999</v>
      </c>
      <c r="AO290" s="73">
        <v>126</v>
      </c>
      <c r="AP290" s="80">
        <v>0</v>
      </c>
      <c r="AQ290" s="80">
        <v>0</v>
      </c>
      <c r="AR290" s="224">
        <v>0</v>
      </c>
      <c r="AS290" s="224" t="s">
        <v>248</v>
      </c>
      <c r="AT290" s="11">
        <v>4486.9539999999997</v>
      </c>
      <c r="AU290" s="11">
        <v>0</v>
      </c>
      <c r="AV290" s="203">
        <v>0</v>
      </c>
      <c r="AW290" s="203">
        <v>0</v>
      </c>
      <c r="AX290" s="203" t="s">
        <v>248</v>
      </c>
      <c r="AY290" s="235" t="s">
        <v>248</v>
      </c>
      <c r="AZ290" s="138">
        <v>59753</v>
      </c>
      <c r="BA290" s="188" t="s">
        <v>248</v>
      </c>
      <c r="BB290" s="203" t="s">
        <v>248</v>
      </c>
      <c r="BC290" s="203" t="s">
        <v>248</v>
      </c>
      <c r="BD290" s="217" t="s">
        <v>61</v>
      </c>
      <c r="BE290" s="201" t="s">
        <v>62</v>
      </c>
      <c r="BF290" s="201" t="s">
        <v>63</v>
      </c>
      <c r="BG290" s="201" t="s">
        <v>196</v>
      </c>
      <c r="BH290" s="456" t="s">
        <v>515</v>
      </c>
      <c r="BI290" s="218" t="s">
        <v>64</v>
      </c>
      <c r="BJ290" s="370">
        <v>214</v>
      </c>
      <c r="BK290" s="370">
        <v>1</v>
      </c>
      <c r="BL290" s="219" t="s">
        <v>65</v>
      </c>
      <c r="BM290" s="52"/>
      <c r="BN290" s="218" t="s">
        <v>357</v>
      </c>
      <c r="BO290" s="217" t="s">
        <v>54</v>
      </c>
      <c r="BP290" s="201" t="s">
        <v>699</v>
      </c>
      <c r="BQ290" s="52" t="s">
        <v>715</v>
      </c>
    </row>
    <row r="291" spans="1:69" ht="15.75">
      <c r="A291" s="207" t="s">
        <v>37</v>
      </c>
      <c r="B291" s="208" t="s">
        <v>711</v>
      </c>
      <c r="C291" s="202" t="s">
        <v>35</v>
      </c>
      <c r="D291" s="210" t="s">
        <v>182</v>
      </c>
      <c r="E291" s="24" t="s">
        <v>655</v>
      </c>
      <c r="F291" s="86">
        <v>61</v>
      </c>
      <c r="G291" s="80">
        <v>2</v>
      </c>
      <c r="H291" s="204"/>
      <c r="I291" s="204"/>
      <c r="J291" s="204"/>
      <c r="K291" s="204"/>
      <c r="L291" s="80">
        <v>0</v>
      </c>
      <c r="M291" s="203"/>
      <c r="N291" s="52">
        <v>0</v>
      </c>
      <c r="O291" s="204"/>
      <c r="P291" s="204"/>
      <c r="Q291" s="11">
        <v>5.8323896101999999</v>
      </c>
      <c r="R291" s="204"/>
      <c r="S291" s="204"/>
      <c r="T291" s="53">
        <v>12.008333333333333</v>
      </c>
      <c r="U291" s="204"/>
      <c r="V291" s="204"/>
      <c r="W291" s="11">
        <v>5.6528981525423001</v>
      </c>
      <c r="X291" s="204"/>
      <c r="Y291" s="204"/>
      <c r="Z291" s="53">
        <v>11.762499999999999</v>
      </c>
      <c r="AA291" s="204"/>
      <c r="AB291" s="204"/>
      <c r="AC291" s="204"/>
      <c r="AD291" s="204"/>
      <c r="AE291" s="204"/>
      <c r="AF291" s="9">
        <v>3.412736087099403</v>
      </c>
      <c r="AG291" s="9">
        <v>413</v>
      </c>
      <c r="AH291" s="9">
        <v>0.48643412930948771</v>
      </c>
      <c r="AI291" s="9">
        <v>23</v>
      </c>
      <c r="AJ291" s="9">
        <v>2.4440476190476192</v>
      </c>
      <c r="AK291" s="9" t="s">
        <v>248</v>
      </c>
      <c r="AL291" s="9">
        <v>59</v>
      </c>
      <c r="AM291" s="9">
        <v>3.412736087099403</v>
      </c>
      <c r="AN291" s="9">
        <v>3.5283251231527095</v>
      </c>
      <c r="AO291" s="73">
        <v>118</v>
      </c>
      <c r="AP291" s="80">
        <v>0</v>
      </c>
      <c r="AQ291" s="80">
        <v>0</v>
      </c>
      <c r="AR291" s="224">
        <v>0</v>
      </c>
      <c r="AS291" s="224" t="s">
        <v>248</v>
      </c>
      <c r="AT291" s="11">
        <v>4201.95</v>
      </c>
      <c r="AU291" s="11">
        <v>0</v>
      </c>
      <c r="AV291" s="203">
        <v>0</v>
      </c>
      <c r="AW291" s="203">
        <v>0</v>
      </c>
      <c r="AX291" s="203" t="s">
        <v>248</v>
      </c>
      <c r="AY291" s="235" t="s">
        <v>248</v>
      </c>
      <c r="AZ291" s="138">
        <v>59753</v>
      </c>
      <c r="BA291" s="188" t="s">
        <v>248</v>
      </c>
      <c r="BB291" s="203" t="s">
        <v>248</v>
      </c>
      <c r="BC291" s="203" t="s">
        <v>248</v>
      </c>
      <c r="BD291" s="217" t="s">
        <v>61</v>
      </c>
      <c r="BE291" s="201" t="s">
        <v>62</v>
      </c>
      <c r="BF291" s="201" t="s">
        <v>63</v>
      </c>
      <c r="BG291" s="201" t="s">
        <v>196</v>
      </c>
      <c r="BH291" s="455" t="s">
        <v>515</v>
      </c>
      <c r="BI291" s="218" t="s">
        <v>66</v>
      </c>
      <c r="BJ291" s="370">
        <v>214</v>
      </c>
      <c r="BK291" s="370">
        <v>7</v>
      </c>
      <c r="BL291" s="219" t="s">
        <v>65</v>
      </c>
      <c r="BM291" s="52"/>
      <c r="BN291" s="218" t="s">
        <v>357</v>
      </c>
      <c r="BO291" s="217" t="s">
        <v>54</v>
      </c>
      <c r="BP291" s="201" t="s">
        <v>699</v>
      </c>
      <c r="BQ291" s="52" t="s">
        <v>715</v>
      </c>
    </row>
    <row r="292" spans="1:69" ht="15.75">
      <c r="A292" s="207" t="s">
        <v>37</v>
      </c>
      <c r="B292" s="208" t="s">
        <v>711</v>
      </c>
      <c r="C292" s="202" t="s">
        <v>35</v>
      </c>
      <c r="D292" s="210" t="s">
        <v>182</v>
      </c>
      <c r="E292" s="24" t="s">
        <v>655</v>
      </c>
      <c r="F292" s="86">
        <v>64</v>
      </c>
      <c r="G292" s="80">
        <v>1</v>
      </c>
      <c r="H292" s="204"/>
      <c r="I292" s="204"/>
      <c r="J292" s="204"/>
      <c r="K292" s="204"/>
      <c r="L292" s="80">
        <v>0</v>
      </c>
      <c r="M292" s="203"/>
      <c r="N292" s="52">
        <v>0</v>
      </c>
      <c r="O292" s="204"/>
      <c r="P292" s="204"/>
      <c r="Q292" s="11">
        <v>5.3028411586999997</v>
      </c>
      <c r="R292" s="204"/>
      <c r="S292" s="204"/>
      <c r="T292" s="53">
        <v>6.4849999999999994</v>
      </c>
      <c r="U292" s="204"/>
      <c r="V292" s="204"/>
      <c r="W292" s="11">
        <v>5.344857015873</v>
      </c>
      <c r="X292" s="204"/>
      <c r="Y292" s="204"/>
      <c r="Z292" s="53">
        <v>6.4892857142857139</v>
      </c>
      <c r="AA292" s="204"/>
      <c r="AB292" s="204"/>
      <c r="AC292" s="204"/>
      <c r="AD292" s="204"/>
      <c r="AE292" s="204"/>
      <c r="AF292" s="9">
        <v>3.5592063589701577</v>
      </c>
      <c r="AG292" s="9">
        <v>441</v>
      </c>
      <c r="AH292" s="9">
        <v>0.46665231005392466</v>
      </c>
      <c r="AI292" s="9">
        <v>10</v>
      </c>
      <c r="AJ292" s="9">
        <v>2.6469512195121951</v>
      </c>
      <c r="AK292" s="9" t="s">
        <v>248</v>
      </c>
      <c r="AL292" s="9">
        <v>63</v>
      </c>
      <c r="AM292" s="9">
        <v>3.5592063589701577</v>
      </c>
      <c r="AN292" s="9">
        <v>3.6398678414096914</v>
      </c>
      <c r="AO292" s="73">
        <v>126</v>
      </c>
      <c r="AP292" s="80">
        <v>0</v>
      </c>
      <c r="AQ292" s="80">
        <v>0</v>
      </c>
      <c r="AR292" s="224">
        <v>0</v>
      </c>
      <c r="AS292" s="224" t="s">
        <v>248</v>
      </c>
      <c r="AT292" s="11">
        <v>4491.857</v>
      </c>
      <c r="AU292" s="11">
        <v>0</v>
      </c>
      <c r="AV292" s="203">
        <v>0</v>
      </c>
      <c r="AW292" s="203">
        <v>0</v>
      </c>
      <c r="AX292" s="203" t="s">
        <v>248</v>
      </c>
      <c r="AY292" s="235" t="s">
        <v>248</v>
      </c>
      <c r="AZ292" s="138">
        <v>59753</v>
      </c>
      <c r="BA292" s="188" t="s">
        <v>248</v>
      </c>
      <c r="BB292" s="203" t="s">
        <v>248</v>
      </c>
      <c r="BC292" s="203" t="s">
        <v>248</v>
      </c>
      <c r="BD292" s="217" t="s">
        <v>61</v>
      </c>
      <c r="BE292" s="201" t="s">
        <v>62</v>
      </c>
      <c r="BF292" s="201" t="s">
        <v>63</v>
      </c>
      <c r="BG292" s="201" t="s">
        <v>196</v>
      </c>
      <c r="BH292" s="456" t="s">
        <v>515</v>
      </c>
      <c r="BI292" s="218" t="s">
        <v>67</v>
      </c>
      <c r="BJ292" s="370">
        <v>214</v>
      </c>
      <c r="BK292" s="370">
        <v>3</v>
      </c>
      <c r="BL292" s="219" t="s">
        <v>65</v>
      </c>
      <c r="BM292" s="52"/>
      <c r="BN292" s="218" t="s">
        <v>357</v>
      </c>
      <c r="BO292" s="217" t="s">
        <v>54</v>
      </c>
      <c r="BP292" s="201" t="s">
        <v>699</v>
      </c>
      <c r="BQ292" s="52" t="s">
        <v>715</v>
      </c>
    </row>
    <row r="293" spans="1:69" ht="15.75">
      <c r="A293" s="207" t="s">
        <v>37</v>
      </c>
      <c r="B293" s="208" t="s">
        <v>711</v>
      </c>
      <c r="C293" s="202" t="s">
        <v>35</v>
      </c>
      <c r="D293" s="210" t="s">
        <v>182</v>
      </c>
      <c r="E293" s="24" t="s">
        <v>655</v>
      </c>
      <c r="F293" s="86">
        <v>65</v>
      </c>
      <c r="G293" s="80">
        <v>2</v>
      </c>
      <c r="H293" s="204"/>
      <c r="I293" s="204"/>
      <c r="J293" s="204"/>
      <c r="K293" s="204"/>
      <c r="L293" s="80">
        <v>0</v>
      </c>
      <c r="M293" s="203"/>
      <c r="N293" s="52">
        <v>0</v>
      </c>
      <c r="O293" s="204"/>
      <c r="P293" s="204"/>
      <c r="Q293" s="11">
        <v>6.3190632221999996</v>
      </c>
      <c r="R293" s="204"/>
      <c r="S293" s="204"/>
      <c r="T293" s="53">
        <v>10.424999999999997</v>
      </c>
      <c r="U293" s="204"/>
      <c r="V293" s="204"/>
      <c r="W293" s="11">
        <v>6.3054443174603003</v>
      </c>
      <c r="X293" s="204"/>
      <c r="Y293" s="204"/>
      <c r="Z293" s="53">
        <v>10.462499999999999</v>
      </c>
      <c r="AA293" s="204"/>
      <c r="AB293" s="204"/>
      <c r="AC293" s="204"/>
      <c r="AD293" s="204"/>
      <c r="AE293" s="204"/>
      <c r="AF293" s="9">
        <v>2.712087912546409</v>
      </c>
      <c r="AG293" s="9">
        <v>364</v>
      </c>
      <c r="AH293" s="9">
        <v>0.61144389469814509</v>
      </c>
      <c r="AI293" s="9">
        <v>85</v>
      </c>
      <c r="AJ293" s="9">
        <v>1.2450000000000001</v>
      </c>
      <c r="AK293" s="9" t="s">
        <v>248</v>
      </c>
      <c r="AL293" s="427">
        <v>0</v>
      </c>
      <c r="AM293" s="9"/>
      <c r="AN293" s="9"/>
      <c r="AO293" s="73">
        <v>126</v>
      </c>
      <c r="AP293" s="80">
        <v>0</v>
      </c>
      <c r="AQ293" s="80">
        <v>0</v>
      </c>
      <c r="AR293" s="224">
        <v>0</v>
      </c>
      <c r="AS293" s="224" t="s">
        <v>248</v>
      </c>
      <c r="AT293" s="11">
        <v>4490.9979999999996</v>
      </c>
      <c r="AU293" s="11">
        <v>0</v>
      </c>
      <c r="AV293" s="203">
        <v>0</v>
      </c>
      <c r="AW293" s="203">
        <v>0</v>
      </c>
      <c r="AX293" s="203" t="s">
        <v>248</v>
      </c>
      <c r="AY293" s="235" t="s">
        <v>248</v>
      </c>
      <c r="AZ293" s="138">
        <v>59753</v>
      </c>
      <c r="BA293" s="188" t="s">
        <v>248</v>
      </c>
      <c r="BB293" s="203" t="s">
        <v>248</v>
      </c>
      <c r="BC293" s="203" t="s">
        <v>248</v>
      </c>
      <c r="BD293" s="217" t="s">
        <v>61</v>
      </c>
      <c r="BE293" s="201" t="s">
        <v>62</v>
      </c>
      <c r="BF293" s="201" t="s">
        <v>63</v>
      </c>
      <c r="BG293" s="201" t="s">
        <v>196</v>
      </c>
      <c r="BH293" s="456" t="s">
        <v>515</v>
      </c>
      <c r="BI293" s="218" t="s">
        <v>68</v>
      </c>
      <c r="BJ293" s="370">
        <v>214</v>
      </c>
      <c r="BK293" s="370">
        <v>4</v>
      </c>
      <c r="BL293" s="219" t="s">
        <v>65</v>
      </c>
      <c r="BM293" s="52"/>
      <c r="BN293" s="218" t="s">
        <v>357</v>
      </c>
      <c r="BO293" s="217" t="s">
        <v>54</v>
      </c>
      <c r="BP293" s="201" t="s">
        <v>699</v>
      </c>
      <c r="BQ293" s="52" t="s">
        <v>715</v>
      </c>
    </row>
    <row r="294" spans="1:69" ht="15.75">
      <c r="A294" s="207" t="s">
        <v>37</v>
      </c>
      <c r="B294" s="208" t="s">
        <v>711</v>
      </c>
      <c r="C294" s="202" t="s">
        <v>35</v>
      </c>
      <c r="D294" s="210" t="s">
        <v>182</v>
      </c>
      <c r="E294" s="24" t="s">
        <v>258</v>
      </c>
      <c r="F294" s="86">
        <v>81</v>
      </c>
      <c r="G294" s="80">
        <v>0</v>
      </c>
      <c r="H294" s="204"/>
      <c r="I294" s="204"/>
      <c r="J294" s="204"/>
      <c r="K294" s="204"/>
      <c r="L294" s="80">
        <v>0</v>
      </c>
      <c r="M294" s="203"/>
      <c r="N294" s="52">
        <v>0</v>
      </c>
      <c r="O294" s="204"/>
      <c r="P294" s="204"/>
      <c r="Q294" s="11">
        <v>4.6985184198000001</v>
      </c>
      <c r="R294" s="204"/>
      <c r="S294" s="204"/>
      <c r="T294" s="53">
        <v>6.8250000000000002</v>
      </c>
      <c r="U294" s="204"/>
      <c r="V294" s="204"/>
      <c r="W294" s="11">
        <v>4.5111603950617001</v>
      </c>
      <c r="X294" s="204"/>
      <c r="Y294" s="204"/>
      <c r="Z294" s="53">
        <v>6.7375000000000007</v>
      </c>
      <c r="AA294" s="204"/>
      <c r="AB294" s="204"/>
      <c r="AC294" s="204"/>
      <c r="AD294" s="204"/>
      <c r="AE294" s="204"/>
      <c r="AF294" s="9">
        <v>3.7308399688314506</v>
      </c>
      <c r="AG294" s="9">
        <v>568</v>
      </c>
      <c r="AH294" s="9">
        <v>0.37890701775886004</v>
      </c>
      <c r="AI294" s="9">
        <v>6</v>
      </c>
      <c r="AJ294" s="9">
        <v>2.9</v>
      </c>
      <c r="AK294" s="9" t="s">
        <v>248</v>
      </c>
      <c r="AL294" s="9">
        <v>81</v>
      </c>
      <c r="AM294" s="9">
        <v>3.7308399688314506</v>
      </c>
      <c r="AN294" s="9">
        <v>3.7306701030927836</v>
      </c>
      <c r="AO294" s="73">
        <v>162</v>
      </c>
      <c r="AP294" s="80">
        <v>0</v>
      </c>
      <c r="AQ294" s="80">
        <v>0</v>
      </c>
      <c r="AR294" s="224">
        <v>0</v>
      </c>
      <c r="AS294" s="224" t="s">
        <v>248</v>
      </c>
      <c r="AT294" s="11">
        <v>5797.7129999999997</v>
      </c>
      <c r="AU294" s="11">
        <v>0</v>
      </c>
      <c r="AV294" s="203">
        <v>0</v>
      </c>
      <c r="AW294" s="203">
        <v>0</v>
      </c>
      <c r="AX294" s="203" t="s">
        <v>248</v>
      </c>
      <c r="AY294" s="235" t="s">
        <v>248</v>
      </c>
      <c r="AZ294" s="138">
        <v>84504</v>
      </c>
      <c r="BA294" s="188" t="s">
        <v>248</v>
      </c>
      <c r="BB294" s="203" t="s">
        <v>248</v>
      </c>
      <c r="BC294" s="203" t="s">
        <v>248</v>
      </c>
      <c r="BD294" s="217" t="s">
        <v>61</v>
      </c>
      <c r="BE294" s="201" t="s">
        <v>62</v>
      </c>
      <c r="BF294" s="201" t="s">
        <v>63</v>
      </c>
      <c r="BG294" s="201" t="s">
        <v>196</v>
      </c>
      <c r="BH294" s="456" t="s">
        <v>513</v>
      </c>
      <c r="BI294" s="218" t="s">
        <v>64</v>
      </c>
      <c r="BJ294" s="370">
        <v>214</v>
      </c>
      <c r="BK294" s="370">
        <v>1</v>
      </c>
      <c r="BL294" s="219" t="s">
        <v>65</v>
      </c>
      <c r="BM294" s="52"/>
      <c r="BN294" s="218" t="s">
        <v>357</v>
      </c>
      <c r="BO294" s="217" t="s">
        <v>258</v>
      </c>
      <c r="BP294" s="201" t="s">
        <v>680</v>
      </c>
      <c r="BQ294" s="52" t="s">
        <v>714</v>
      </c>
    </row>
    <row r="295" spans="1:69" ht="15.75">
      <c r="A295" s="207" t="s">
        <v>37</v>
      </c>
      <c r="B295" s="208" t="s">
        <v>711</v>
      </c>
      <c r="C295" s="202" t="s">
        <v>35</v>
      </c>
      <c r="D295" s="210" t="s">
        <v>182</v>
      </c>
      <c r="E295" s="24" t="s">
        <v>258</v>
      </c>
      <c r="F295" s="86">
        <v>82</v>
      </c>
      <c r="G295" s="80">
        <v>4</v>
      </c>
      <c r="H295" s="204"/>
      <c r="I295" s="204"/>
      <c r="J295" s="204"/>
      <c r="K295" s="204"/>
      <c r="L295" s="80">
        <v>0</v>
      </c>
      <c r="M295" s="203"/>
      <c r="N295" s="52">
        <v>0</v>
      </c>
      <c r="O295" s="204"/>
      <c r="P295" s="204"/>
      <c r="Q295" s="11">
        <v>5.8019742050999996</v>
      </c>
      <c r="R295" s="204"/>
      <c r="S295" s="204"/>
      <c r="T295" s="53">
        <v>11.049999999999997</v>
      </c>
      <c r="U295" s="204"/>
      <c r="V295" s="204"/>
      <c r="W295" s="11">
        <v>5.6353460128205004</v>
      </c>
      <c r="X295" s="204"/>
      <c r="Y295" s="204"/>
      <c r="Z295" s="53">
        <v>11.024999999999999</v>
      </c>
      <c r="AA295" s="204"/>
      <c r="AB295" s="204"/>
      <c r="AC295" s="204"/>
      <c r="AD295" s="204"/>
      <c r="AE295" s="204"/>
      <c r="AF295" s="9">
        <v>3.5092674037475726</v>
      </c>
      <c r="AG295" s="9">
        <v>546</v>
      </c>
      <c r="AH295" s="9">
        <v>0.46345148283638088</v>
      </c>
      <c r="AI295" s="9">
        <v>19</v>
      </c>
      <c r="AJ295" s="9">
        <v>2.5715517241379309</v>
      </c>
      <c r="AK295" s="9" t="s">
        <v>248</v>
      </c>
      <c r="AL295" s="9">
        <v>78</v>
      </c>
      <c r="AM295" s="9">
        <v>3.5092674037475726</v>
      </c>
      <c r="AN295" s="9">
        <v>3.5935374149659864</v>
      </c>
      <c r="AO295" s="73">
        <v>156</v>
      </c>
      <c r="AP295" s="80">
        <v>0</v>
      </c>
      <c r="AQ295" s="80">
        <v>0</v>
      </c>
      <c r="AR295" s="224">
        <v>0</v>
      </c>
      <c r="AS295" s="224" t="s">
        <v>248</v>
      </c>
      <c r="AT295" s="11">
        <v>5575.2730000000001</v>
      </c>
      <c r="AU295" s="11">
        <v>0</v>
      </c>
      <c r="AV295" s="203">
        <v>0</v>
      </c>
      <c r="AW295" s="203">
        <v>0</v>
      </c>
      <c r="AX295" s="203" t="s">
        <v>248</v>
      </c>
      <c r="AY295" s="235" t="s">
        <v>248</v>
      </c>
      <c r="AZ295" s="138">
        <v>84504</v>
      </c>
      <c r="BA295" s="188" t="s">
        <v>248</v>
      </c>
      <c r="BB295" s="203" t="s">
        <v>248</v>
      </c>
      <c r="BC295" s="203" t="s">
        <v>248</v>
      </c>
      <c r="BD295" s="217" t="s">
        <v>61</v>
      </c>
      <c r="BE295" s="201" t="s">
        <v>62</v>
      </c>
      <c r="BF295" s="201" t="s">
        <v>63</v>
      </c>
      <c r="BG295" s="201" t="s">
        <v>196</v>
      </c>
      <c r="BH295" s="456" t="s">
        <v>513</v>
      </c>
      <c r="BI295" s="218" t="s">
        <v>66</v>
      </c>
      <c r="BJ295" s="370">
        <v>214</v>
      </c>
      <c r="BK295" s="370">
        <v>7</v>
      </c>
      <c r="BL295" s="219" t="s">
        <v>65</v>
      </c>
      <c r="BM295" s="52"/>
      <c r="BN295" s="218" t="s">
        <v>357</v>
      </c>
      <c r="BO295" s="217" t="s">
        <v>258</v>
      </c>
      <c r="BP295" s="201" t="s">
        <v>680</v>
      </c>
      <c r="BQ295" s="52" t="s">
        <v>714</v>
      </c>
    </row>
    <row r="296" spans="1:69" ht="15.75">
      <c r="A296" s="207" t="s">
        <v>37</v>
      </c>
      <c r="B296" s="208" t="s">
        <v>711</v>
      </c>
      <c r="C296" s="202" t="s">
        <v>35</v>
      </c>
      <c r="D296" s="210" t="s">
        <v>182</v>
      </c>
      <c r="E296" s="24" t="s">
        <v>258</v>
      </c>
      <c r="F296" s="86">
        <v>81</v>
      </c>
      <c r="G296" s="80">
        <v>0</v>
      </c>
      <c r="H296" s="204"/>
      <c r="I296" s="204"/>
      <c r="J296" s="204"/>
      <c r="K296" s="204"/>
      <c r="L296" s="80">
        <v>0</v>
      </c>
      <c r="M296" s="203"/>
      <c r="N296" s="52">
        <v>1</v>
      </c>
      <c r="O296" s="204"/>
      <c r="P296" s="204"/>
      <c r="Q296" s="11">
        <v>5.1878763826999998</v>
      </c>
      <c r="R296" s="204"/>
      <c r="S296" s="204"/>
      <c r="T296" s="53">
        <v>8.2375000000000007</v>
      </c>
      <c r="U296" s="204"/>
      <c r="V296" s="204"/>
      <c r="W296" s="11">
        <v>5.1208393827160004</v>
      </c>
      <c r="X296" s="204"/>
      <c r="Y296" s="204"/>
      <c r="Z296" s="53">
        <v>7.9750000000000014</v>
      </c>
      <c r="AA296" s="204"/>
      <c r="AB296" s="204"/>
      <c r="AC296" s="204"/>
      <c r="AD296" s="204"/>
      <c r="AE296" s="204"/>
      <c r="AF296" s="9">
        <v>3.6281428728784846</v>
      </c>
      <c r="AG296" s="9">
        <v>560</v>
      </c>
      <c r="AH296" s="9">
        <v>0.4280790739547265</v>
      </c>
      <c r="AI296" s="9">
        <v>5</v>
      </c>
      <c r="AJ296" s="9">
        <v>2.7554687499999999</v>
      </c>
      <c r="AK296" s="9" t="s">
        <v>248</v>
      </c>
      <c r="AL296" s="9">
        <v>80</v>
      </c>
      <c r="AM296" s="9">
        <v>3.6281428728784846</v>
      </c>
      <c r="AN296" s="9">
        <v>3.653361344537815</v>
      </c>
      <c r="AO296" s="73">
        <v>162</v>
      </c>
      <c r="AP296" s="80">
        <v>0</v>
      </c>
      <c r="AQ296" s="80">
        <v>0</v>
      </c>
      <c r="AR296" s="224">
        <v>0</v>
      </c>
      <c r="AS296" s="224" t="s">
        <v>248</v>
      </c>
      <c r="AT296" s="11">
        <v>5777.5929999999998</v>
      </c>
      <c r="AU296" s="11">
        <v>0</v>
      </c>
      <c r="AV296" s="203">
        <v>0</v>
      </c>
      <c r="AW296" s="203">
        <v>0</v>
      </c>
      <c r="AX296" s="203" t="s">
        <v>248</v>
      </c>
      <c r="AY296" s="235" t="s">
        <v>248</v>
      </c>
      <c r="AZ296" s="138">
        <v>84504</v>
      </c>
      <c r="BA296" s="188" t="s">
        <v>248</v>
      </c>
      <c r="BB296" s="203" t="s">
        <v>248</v>
      </c>
      <c r="BC296" s="203" t="s">
        <v>248</v>
      </c>
      <c r="BD296" s="217" t="s">
        <v>61</v>
      </c>
      <c r="BE296" s="201" t="s">
        <v>62</v>
      </c>
      <c r="BF296" s="201" t="s">
        <v>63</v>
      </c>
      <c r="BG296" s="201" t="s">
        <v>196</v>
      </c>
      <c r="BH296" s="456" t="s">
        <v>513</v>
      </c>
      <c r="BI296" s="218" t="s">
        <v>67</v>
      </c>
      <c r="BJ296" s="370">
        <v>214</v>
      </c>
      <c r="BK296" s="370">
        <v>3</v>
      </c>
      <c r="BL296" s="219" t="s">
        <v>65</v>
      </c>
      <c r="BM296" s="52"/>
      <c r="BN296" s="218" t="s">
        <v>357</v>
      </c>
      <c r="BO296" s="217" t="s">
        <v>258</v>
      </c>
      <c r="BP296" s="201" t="s">
        <v>680</v>
      </c>
      <c r="BQ296" s="52" t="s">
        <v>714</v>
      </c>
    </row>
    <row r="297" spans="1:69" ht="15.75">
      <c r="A297" s="207" t="s">
        <v>37</v>
      </c>
      <c r="B297" s="208" t="s">
        <v>711</v>
      </c>
      <c r="C297" s="202" t="s">
        <v>35</v>
      </c>
      <c r="D297" s="210" t="s">
        <v>182</v>
      </c>
      <c r="E297" s="24" t="s">
        <v>258</v>
      </c>
      <c r="F297" s="86">
        <v>80</v>
      </c>
      <c r="G297" s="80">
        <v>4</v>
      </c>
      <c r="H297" s="204"/>
      <c r="I297" s="204"/>
      <c r="J297" s="204"/>
      <c r="K297" s="204"/>
      <c r="L297" s="80">
        <v>0</v>
      </c>
      <c r="M297" s="203"/>
      <c r="N297" s="52">
        <v>0</v>
      </c>
      <c r="O297" s="204"/>
      <c r="P297" s="204"/>
      <c r="Q297" s="11">
        <v>6.1486709078999997</v>
      </c>
      <c r="R297" s="204"/>
      <c r="S297" s="204"/>
      <c r="T297" s="53">
        <v>10.600000000000001</v>
      </c>
      <c r="U297" s="204"/>
      <c r="V297" s="204"/>
      <c r="W297" s="11">
        <v>6.0890919342104999</v>
      </c>
      <c r="X297" s="204"/>
      <c r="Y297" s="204"/>
      <c r="Z297" s="53">
        <v>10.600000000000001</v>
      </c>
      <c r="AA297" s="204"/>
      <c r="AB297" s="204"/>
      <c r="AC297" s="204"/>
      <c r="AD297" s="204"/>
      <c r="AE297" s="204"/>
      <c r="AF297" s="9">
        <v>2.7893822457799584</v>
      </c>
      <c r="AG297" s="9">
        <v>518</v>
      </c>
      <c r="AH297" s="9">
        <v>0.37014154689348305</v>
      </c>
      <c r="AI297" s="9">
        <v>94</v>
      </c>
      <c r="AJ297" s="9">
        <v>2.0564705882352943</v>
      </c>
      <c r="AK297" s="9" t="s">
        <v>248</v>
      </c>
      <c r="AL297" s="9">
        <v>0</v>
      </c>
      <c r="AM297" s="9"/>
      <c r="AN297" s="9"/>
      <c r="AO297" s="73">
        <v>146</v>
      </c>
      <c r="AP297" s="80">
        <v>0</v>
      </c>
      <c r="AQ297" s="80">
        <v>6</v>
      </c>
      <c r="AR297" s="224">
        <v>0</v>
      </c>
      <c r="AS297" s="224" t="s">
        <v>248</v>
      </c>
      <c r="AT297" s="11">
        <v>5293.174</v>
      </c>
      <c r="AU297" s="11">
        <v>148.024</v>
      </c>
      <c r="AV297" s="203">
        <v>0</v>
      </c>
      <c r="AW297" s="203">
        <v>0</v>
      </c>
      <c r="AX297" s="203" t="s">
        <v>248</v>
      </c>
      <c r="AY297" s="235" t="s">
        <v>248</v>
      </c>
      <c r="AZ297" s="138">
        <v>84504</v>
      </c>
      <c r="BA297" s="188" t="s">
        <v>248</v>
      </c>
      <c r="BB297" s="203" t="s">
        <v>248</v>
      </c>
      <c r="BC297" s="203" t="s">
        <v>248</v>
      </c>
      <c r="BD297" s="217" t="s">
        <v>61</v>
      </c>
      <c r="BE297" s="201" t="s">
        <v>62</v>
      </c>
      <c r="BF297" s="201" t="s">
        <v>63</v>
      </c>
      <c r="BG297" s="201" t="s">
        <v>196</v>
      </c>
      <c r="BH297" s="456" t="s">
        <v>513</v>
      </c>
      <c r="BI297" s="218" t="s">
        <v>68</v>
      </c>
      <c r="BJ297" s="370">
        <v>214</v>
      </c>
      <c r="BK297" s="370">
        <v>4</v>
      </c>
      <c r="BL297" s="219" t="s">
        <v>65</v>
      </c>
      <c r="BM297" s="52"/>
      <c r="BN297" s="218" t="s">
        <v>357</v>
      </c>
      <c r="BO297" s="217" t="s">
        <v>258</v>
      </c>
      <c r="BP297" s="201" t="s">
        <v>680</v>
      </c>
      <c r="BQ297" s="52" t="s">
        <v>714</v>
      </c>
    </row>
    <row r="298" spans="1:69" ht="15.75">
      <c r="A298" s="207" t="s">
        <v>37</v>
      </c>
      <c r="B298" s="208" t="s">
        <v>711</v>
      </c>
      <c r="C298" s="202" t="s">
        <v>35</v>
      </c>
      <c r="D298" s="210" t="s">
        <v>182</v>
      </c>
      <c r="E298" s="24" t="s">
        <v>609</v>
      </c>
      <c r="F298" s="86">
        <v>94</v>
      </c>
      <c r="G298" s="80">
        <v>1</v>
      </c>
      <c r="H298" s="204"/>
      <c r="I298" s="204"/>
      <c r="J298" s="204"/>
      <c r="K298" s="204"/>
      <c r="L298" s="80">
        <v>0</v>
      </c>
      <c r="M298" s="203"/>
      <c r="N298" s="52">
        <v>0</v>
      </c>
      <c r="O298" s="204"/>
      <c r="P298" s="204"/>
      <c r="Q298" s="11">
        <v>4.1246985590999996</v>
      </c>
      <c r="R298" s="204"/>
      <c r="S298" s="204"/>
      <c r="T298" s="53">
        <v>5.1687499999999993</v>
      </c>
      <c r="U298" s="204"/>
      <c r="V298" s="204"/>
      <c r="W298" s="11">
        <v>3.9893546021505002</v>
      </c>
      <c r="X298" s="204"/>
      <c r="Y298" s="204"/>
      <c r="Z298" s="53">
        <v>4.6687499999999993</v>
      </c>
      <c r="AA298" s="204"/>
      <c r="AB298" s="204"/>
      <c r="AC298" s="204"/>
      <c r="AD298" s="204"/>
      <c r="AE298" s="204"/>
      <c r="AF298" s="9">
        <v>3.578448546585888</v>
      </c>
      <c r="AG298" s="9">
        <v>650</v>
      </c>
      <c r="AH298" s="9">
        <v>0.45077468776543184</v>
      </c>
      <c r="AI298" s="9">
        <v>27</v>
      </c>
      <c r="AJ298" s="9">
        <v>2.5528846153846154</v>
      </c>
      <c r="AK298" s="9" t="s">
        <v>248</v>
      </c>
      <c r="AL298" s="9">
        <v>93</v>
      </c>
      <c r="AM298" s="9">
        <v>3.578448546585888</v>
      </c>
      <c r="AN298" s="9">
        <v>3.654126213592233</v>
      </c>
      <c r="AO298" s="73">
        <v>186</v>
      </c>
      <c r="AP298" s="80">
        <v>0</v>
      </c>
      <c r="AQ298" s="80">
        <v>0</v>
      </c>
      <c r="AR298" s="224">
        <v>0</v>
      </c>
      <c r="AS298" s="224" t="s">
        <v>248</v>
      </c>
      <c r="AT298" s="11">
        <v>6639.317</v>
      </c>
      <c r="AU298" s="11">
        <v>0</v>
      </c>
      <c r="AV298" s="203">
        <v>0</v>
      </c>
      <c r="AW298" s="203">
        <v>0</v>
      </c>
      <c r="AX298" s="203" t="s">
        <v>248</v>
      </c>
      <c r="AY298" s="235" t="s">
        <v>248</v>
      </c>
      <c r="AZ298" s="138">
        <v>18884</v>
      </c>
      <c r="BA298" s="188" t="s">
        <v>248</v>
      </c>
      <c r="BB298" s="203" t="s">
        <v>248</v>
      </c>
      <c r="BC298" s="203" t="s">
        <v>248</v>
      </c>
      <c r="BD298" s="217" t="s">
        <v>61</v>
      </c>
      <c r="BE298" s="201" t="s">
        <v>62</v>
      </c>
      <c r="BF298" s="201" t="s">
        <v>63</v>
      </c>
      <c r="BG298" s="201" t="s">
        <v>196</v>
      </c>
      <c r="BH298" s="456" t="s">
        <v>515</v>
      </c>
      <c r="BI298" s="218" t="s">
        <v>64</v>
      </c>
      <c r="BJ298" s="370">
        <v>214</v>
      </c>
      <c r="BK298" s="370">
        <v>1</v>
      </c>
      <c r="BL298" s="219" t="s">
        <v>65</v>
      </c>
      <c r="BM298" s="52"/>
      <c r="BN298" s="218" t="s">
        <v>357</v>
      </c>
      <c r="BO298" s="217" t="s">
        <v>78</v>
      </c>
      <c r="BP298" s="201" t="s">
        <v>684</v>
      </c>
      <c r="BQ298" s="52" t="s">
        <v>716</v>
      </c>
    </row>
    <row r="299" spans="1:69" ht="15.75">
      <c r="A299" s="207" t="s">
        <v>37</v>
      </c>
      <c r="B299" s="208" t="s">
        <v>711</v>
      </c>
      <c r="C299" s="202" t="s">
        <v>35</v>
      </c>
      <c r="D299" s="210" t="s">
        <v>182</v>
      </c>
      <c r="E299" s="24" t="s">
        <v>609</v>
      </c>
      <c r="F299" s="86">
        <v>95</v>
      </c>
      <c r="G299" s="80">
        <v>1</v>
      </c>
      <c r="H299" s="204"/>
      <c r="I299" s="204"/>
      <c r="J299" s="204"/>
      <c r="K299" s="204"/>
      <c r="L299" s="80">
        <v>0</v>
      </c>
      <c r="M299" s="203"/>
      <c r="N299" s="52">
        <v>0</v>
      </c>
      <c r="O299" s="204"/>
      <c r="P299" s="204"/>
      <c r="Q299" s="11">
        <v>6.0602123616999997</v>
      </c>
      <c r="R299" s="204"/>
      <c r="S299" s="204"/>
      <c r="T299" s="53">
        <v>10.216666666666667</v>
      </c>
      <c r="U299" s="204"/>
      <c r="V299" s="204"/>
      <c r="W299" s="11">
        <v>6.1104572234042003</v>
      </c>
      <c r="X299" s="204"/>
      <c r="Y299" s="204"/>
      <c r="Z299" s="53">
        <v>10.216666666666667</v>
      </c>
      <c r="AA299" s="204"/>
      <c r="AB299" s="204"/>
      <c r="AC299" s="204"/>
      <c r="AD299" s="204"/>
      <c r="AE299" s="204"/>
      <c r="AF299" s="9">
        <v>3.0265805487574768</v>
      </c>
      <c r="AG299" s="9">
        <v>658</v>
      </c>
      <c r="AH299" s="9">
        <v>0.57640445210526214</v>
      </c>
      <c r="AI299" s="9">
        <v>122</v>
      </c>
      <c r="AJ299" s="9">
        <v>2.0499999999999998</v>
      </c>
      <c r="AK299" s="9" t="s">
        <v>248</v>
      </c>
      <c r="AL299" s="9">
        <v>94</v>
      </c>
      <c r="AM299" s="9">
        <v>3.0265805487574768</v>
      </c>
      <c r="AN299" s="9">
        <v>3.0177514792899407</v>
      </c>
      <c r="AO299" s="73">
        <v>188</v>
      </c>
      <c r="AP299" s="80">
        <v>0</v>
      </c>
      <c r="AQ299" s="80">
        <v>0</v>
      </c>
      <c r="AR299" s="224">
        <v>0</v>
      </c>
      <c r="AS299" s="224" t="s">
        <v>248</v>
      </c>
      <c r="AT299" s="11">
        <v>6720.1440000000002</v>
      </c>
      <c r="AU299" s="11">
        <v>0</v>
      </c>
      <c r="AV299" s="203">
        <v>0</v>
      </c>
      <c r="AW299" s="203">
        <v>0</v>
      </c>
      <c r="AX299" s="203" t="s">
        <v>248</v>
      </c>
      <c r="AY299" s="235" t="s">
        <v>248</v>
      </c>
      <c r="AZ299" s="138">
        <v>18884</v>
      </c>
      <c r="BA299" s="188" t="s">
        <v>248</v>
      </c>
      <c r="BB299" s="203" t="s">
        <v>248</v>
      </c>
      <c r="BC299" s="203" t="s">
        <v>248</v>
      </c>
      <c r="BD299" s="217" t="s">
        <v>61</v>
      </c>
      <c r="BE299" s="201" t="s">
        <v>62</v>
      </c>
      <c r="BF299" s="201" t="s">
        <v>63</v>
      </c>
      <c r="BG299" s="201" t="s">
        <v>196</v>
      </c>
      <c r="BH299" s="456" t="s">
        <v>515</v>
      </c>
      <c r="BI299" s="218" t="s">
        <v>66</v>
      </c>
      <c r="BJ299" s="370">
        <v>214</v>
      </c>
      <c r="BK299" s="370">
        <v>7</v>
      </c>
      <c r="BL299" s="219" t="s">
        <v>65</v>
      </c>
      <c r="BM299" s="52"/>
      <c r="BN299" s="218" t="s">
        <v>357</v>
      </c>
      <c r="BO299" s="217" t="s">
        <v>78</v>
      </c>
      <c r="BP299" s="201" t="s">
        <v>684</v>
      </c>
      <c r="BQ299" s="52" t="s">
        <v>716</v>
      </c>
    </row>
    <row r="300" spans="1:69" ht="15.75">
      <c r="A300" s="207" t="s">
        <v>37</v>
      </c>
      <c r="B300" s="208" t="s">
        <v>711</v>
      </c>
      <c r="C300" s="202" t="s">
        <v>35</v>
      </c>
      <c r="D300" s="210" t="s">
        <v>182</v>
      </c>
      <c r="E300" s="24" t="s">
        <v>609</v>
      </c>
      <c r="F300" s="86">
        <v>92</v>
      </c>
      <c r="G300" s="80">
        <v>1</v>
      </c>
      <c r="H300" s="204"/>
      <c r="I300" s="204"/>
      <c r="J300" s="204"/>
      <c r="K300" s="204"/>
      <c r="L300" s="80">
        <v>0</v>
      </c>
      <c r="M300" s="203"/>
      <c r="N300" s="52">
        <v>0</v>
      </c>
      <c r="O300" s="204"/>
      <c r="P300" s="204"/>
      <c r="Q300" s="11">
        <v>4.5808567033000003</v>
      </c>
      <c r="R300" s="204"/>
      <c r="S300" s="204"/>
      <c r="T300" s="53">
        <v>8.5750000000000011</v>
      </c>
      <c r="U300" s="204"/>
      <c r="V300" s="204"/>
      <c r="W300" s="11">
        <v>4.1936701978021</v>
      </c>
      <c r="X300" s="204"/>
      <c r="Y300" s="204"/>
      <c r="Z300" s="53">
        <v>8.7416666666666671</v>
      </c>
      <c r="AA300" s="204"/>
      <c r="AB300" s="204"/>
      <c r="AC300" s="204"/>
      <c r="AD300" s="204"/>
      <c r="AE300" s="204"/>
      <c r="AF300" s="9">
        <v>3.571224499347633</v>
      </c>
      <c r="AG300" s="9">
        <v>637</v>
      </c>
      <c r="AH300" s="9">
        <v>0.41019805321104363</v>
      </c>
      <c r="AI300" s="9">
        <v>16</v>
      </c>
      <c r="AJ300" s="9">
        <v>2.6495283018867926</v>
      </c>
      <c r="AK300" s="9" t="s">
        <v>248</v>
      </c>
      <c r="AL300" s="9">
        <v>91</v>
      </c>
      <c r="AM300" s="9">
        <v>3.571224499347633</v>
      </c>
      <c r="AN300" s="9">
        <v>3.639520202020202</v>
      </c>
      <c r="AO300" s="73">
        <v>182</v>
      </c>
      <c r="AP300" s="80">
        <v>0</v>
      </c>
      <c r="AQ300" s="80">
        <v>0</v>
      </c>
      <c r="AR300" s="224">
        <v>0</v>
      </c>
      <c r="AS300" s="224" t="s">
        <v>248</v>
      </c>
      <c r="AT300" s="11">
        <v>6495.16</v>
      </c>
      <c r="AU300" s="11">
        <v>0</v>
      </c>
      <c r="AV300" s="203">
        <v>0</v>
      </c>
      <c r="AW300" s="203">
        <v>0</v>
      </c>
      <c r="AX300" s="203" t="s">
        <v>248</v>
      </c>
      <c r="AY300" s="235" t="s">
        <v>248</v>
      </c>
      <c r="AZ300" s="138">
        <v>18884</v>
      </c>
      <c r="BA300" s="188" t="s">
        <v>248</v>
      </c>
      <c r="BB300" s="203" t="s">
        <v>248</v>
      </c>
      <c r="BC300" s="203" t="s">
        <v>248</v>
      </c>
      <c r="BD300" s="217" t="s">
        <v>61</v>
      </c>
      <c r="BE300" s="201" t="s">
        <v>62</v>
      </c>
      <c r="BF300" s="201" t="s">
        <v>63</v>
      </c>
      <c r="BG300" s="201" t="s">
        <v>196</v>
      </c>
      <c r="BH300" s="456" t="s">
        <v>515</v>
      </c>
      <c r="BI300" s="218" t="s">
        <v>67</v>
      </c>
      <c r="BJ300" s="370">
        <v>214</v>
      </c>
      <c r="BK300" s="370">
        <v>3</v>
      </c>
      <c r="BL300" s="219" t="s">
        <v>65</v>
      </c>
      <c r="BM300" s="52"/>
      <c r="BN300" s="218" t="s">
        <v>357</v>
      </c>
      <c r="BO300" s="217" t="s">
        <v>78</v>
      </c>
      <c r="BP300" s="201" t="s">
        <v>684</v>
      </c>
      <c r="BQ300" s="52" t="s">
        <v>716</v>
      </c>
    </row>
    <row r="301" spans="1:69" ht="15.75">
      <c r="A301" s="207" t="s">
        <v>37</v>
      </c>
      <c r="B301" s="208" t="s">
        <v>711</v>
      </c>
      <c r="C301" s="202" t="s">
        <v>35</v>
      </c>
      <c r="D301" s="210" t="s">
        <v>182</v>
      </c>
      <c r="E301" s="24" t="s">
        <v>609</v>
      </c>
      <c r="F301" s="86">
        <v>94</v>
      </c>
      <c r="G301" s="80">
        <v>1</v>
      </c>
      <c r="H301" s="204"/>
      <c r="I301" s="204"/>
      <c r="J301" s="204"/>
      <c r="K301" s="204"/>
      <c r="L301" s="80">
        <v>0</v>
      </c>
      <c r="M301" s="203"/>
      <c r="N301" s="52">
        <v>0</v>
      </c>
      <c r="O301" s="204"/>
      <c r="P301" s="204"/>
      <c r="Q301" s="11">
        <v>6.0169136558999998</v>
      </c>
      <c r="R301" s="204"/>
      <c r="S301" s="204"/>
      <c r="T301" s="53">
        <v>8.6749999999999972</v>
      </c>
      <c r="U301" s="204"/>
      <c r="V301" s="204"/>
      <c r="W301" s="11">
        <v>5.9652792688172003</v>
      </c>
      <c r="X301" s="204"/>
      <c r="Y301" s="204"/>
      <c r="Z301" s="53">
        <v>8.6749999999999972</v>
      </c>
      <c r="AA301" s="204"/>
      <c r="AB301" s="204"/>
      <c r="AC301" s="204"/>
      <c r="AD301" s="204"/>
      <c r="AE301" s="204"/>
      <c r="AF301" s="9">
        <v>2.7747142939340499</v>
      </c>
      <c r="AG301" s="9">
        <v>630</v>
      </c>
      <c r="AH301" s="9">
        <v>0.42264982255271355</v>
      </c>
      <c r="AI301" s="9">
        <v>137</v>
      </c>
      <c r="AJ301" s="9">
        <v>1.9019736842105264</v>
      </c>
      <c r="AK301" s="9" t="s">
        <v>248</v>
      </c>
      <c r="AL301" s="427">
        <v>0</v>
      </c>
      <c r="AM301" s="9"/>
      <c r="AN301" s="9"/>
      <c r="AO301" s="73">
        <v>186</v>
      </c>
      <c r="AP301" s="80">
        <v>0</v>
      </c>
      <c r="AQ301" s="80">
        <v>0</v>
      </c>
      <c r="AR301" s="224">
        <v>0</v>
      </c>
      <c r="AS301" s="224" t="s">
        <v>248</v>
      </c>
      <c r="AT301" s="11">
        <v>6655.7830000000004</v>
      </c>
      <c r="AU301" s="11">
        <v>0</v>
      </c>
      <c r="AV301" s="203">
        <v>0</v>
      </c>
      <c r="AW301" s="203">
        <v>0</v>
      </c>
      <c r="AX301" s="203" t="s">
        <v>248</v>
      </c>
      <c r="AY301" s="235" t="s">
        <v>248</v>
      </c>
      <c r="AZ301" s="138">
        <v>18884</v>
      </c>
      <c r="BA301" s="188" t="s">
        <v>248</v>
      </c>
      <c r="BB301" s="203" t="s">
        <v>248</v>
      </c>
      <c r="BC301" s="203" t="s">
        <v>248</v>
      </c>
      <c r="BD301" s="217" t="s">
        <v>61</v>
      </c>
      <c r="BE301" s="201" t="s">
        <v>62</v>
      </c>
      <c r="BF301" s="201" t="s">
        <v>63</v>
      </c>
      <c r="BG301" s="201" t="s">
        <v>196</v>
      </c>
      <c r="BH301" s="456" t="s">
        <v>515</v>
      </c>
      <c r="BI301" s="218" t="s">
        <v>68</v>
      </c>
      <c r="BJ301" s="370">
        <v>214</v>
      </c>
      <c r="BK301" s="370">
        <v>4</v>
      </c>
      <c r="BL301" s="219" t="s">
        <v>65</v>
      </c>
      <c r="BM301" s="52"/>
      <c r="BN301" s="218" t="s">
        <v>357</v>
      </c>
      <c r="BO301" s="217" t="s">
        <v>78</v>
      </c>
      <c r="BP301" s="201" t="s">
        <v>684</v>
      </c>
      <c r="BQ301" s="52" t="s">
        <v>716</v>
      </c>
    </row>
    <row r="302" spans="1:69" ht="15.75">
      <c r="A302" s="207" t="s">
        <v>37</v>
      </c>
      <c r="B302" s="208" t="s">
        <v>711</v>
      </c>
      <c r="C302" s="202" t="s">
        <v>35</v>
      </c>
      <c r="D302" s="210" t="s">
        <v>182</v>
      </c>
      <c r="E302" s="24" t="s">
        <v>363</v>
      </c>
      <c r="F302" s="86">
        <v>161</v>
      </c>
      <c r="G302" s="80">
        <v>4</v>
      </c>
      <c r="H302" s="204"/>
      <c r="I302" s="204"/>
      <c r="J302" s="204"/>
      <c r="K302" s="204"/>
      <c r="L302" s="80">
        <v>0</v>
      </c>
      <c r="M302" s="203"/>
      <c r="N302" s="52">
        <v>1</v>
      </c>
      <c r="O302" s="204"/>
      <c r="P302" s="204"/>
      <c r="Q302" s="11">
        <v>5.3167641847000002</v>
      </c>
      <c r="R302" s="204"/>
      <c r="S302" s="204"/>
      <c r="T302" s="53">
        <v>7.7150000000000007</v>
      </c>
      <c r="U302" s="204"/>
      <c r="V302" s="204"/>
      <c r="W302" s="11">
        <v>5.1190444458598003</v>
      </c>
      <c r="X302" s="204"/>
      <c r="Y302" s="204"/>
      <c r="Z302" s="53">
        <v>7.6150000000000002</v>
      </c>
      <c r="AA302" s="204"/>
      <c r="AB302" s="204"/>
      <c r="AC302" s="204"/>
      <c r="AD302" s="204"/>
      <c r="AE302" s="204"/>
      <c r="AF302" s="9">
        <v>3.6331776709128647</v>
      </c>
      <c r="AG302" s="9">
        <v>1099</v>
      </c>
      <c r="AH302" s="9">
        <v>0.44520697583406599</v>
      </c>
      <c r="AI302" s="9">
        <v>33</v>
      </c>
      <c r="AJ302" s="9">
        <v>2.6545774647887326</v>
      </c>
      <c r="AK302" s="9" t="s">
        <v>248</v>
      </c>
      <c r="AL302" s="9">
        <v>156</v>
      </c>
      <c r="AM302" s="9">
        <v>3.6324239784671413</v>
      </c>
      <c r="AN302" s="9">
        <v>3.6787280701754388</v>
      </c>
      <c r="AO302" s="73">
        <v>313</v>
      </c>
      <c r="AP302" s="80">
        <v>0</v>
      </c>
      <c r="AQ302" s="80">
        <v>1</v>
      </c>
      <c r="AR302" s="224">
        <v>0</v>
      </c>
      <c r="AS302" s="224" t="s">
        <v>248</v>
      </c>
      <c r="AT302" s="11">
        <v>12084.771000000001</v>
      </c>
      <c r="AU302" s="11">
        <v>0</v>
      </c>
      <c r="AV302" s="203">
        <v>0</v>
      </c>
      <c r="AW302" s="203">
        <v>0</v>
      </c>
      <c r="AX302" s="203" t="s">
        <v>248</v>
      </c>
      <c r="AY302" s="235" t="s">
        <v>248</v>
      </c>
      <c r="AZ302" s="138">
        <v>254056</v>
      </c>
      <c r="BA302" s="188" t="s">
        <v>248</v>
      </c>
      <c r="BB302" s="203" t="s">
        <v>248</v>
      </c>
      <c r="BC302" s="203" t="s">
        <v>248</v>
      </c>
      <c r="BD302" s="217" t="s">
        <v>61</v>
      </c>
      <c r="BE302" s="201" t="s">
        <v>62</v>
      </c>
      <c r="BF302" s="201" t="s">
        <v>63</v>
      </c>
      <c r="BG302" s="201" t="s">
        <v>196</v>
      </c>
      <c r="BH302" s="456" t="s">
        <v>511</v>
      </c>
      <c r="BI302" s="218" t="s">
        <v>64</v>
      </c>
      <c r="BJ302" s="370">
        <v>214</v>
      </c>
      <c r="BK302" s="370">
        <v>1</v>
      </c>
      <c r="BL302" s="219" t="s">
        <v>65</v>
      </c>
      <c r="BM302" s="52"/>
      <c r="BN302" s="218" t="s">
        <v>357</v>
      </c>
      <c r="BO302" s="217" t="s">
        <v>54</v>
      </c>
      <c r="BP302" s="201" t="s">
        <v>699</v>
      </c>
      <c r="BQ302" s="52" t="s">
        <v>715</v>
      </c>
    </row>
    <row r="303" spans="1:69" ht="15.75">
      <c r="A303" s="207" t="s">
        <v>37</v>
      </c>
      <c r="B303" s="208" t="s">
        <v>711</v>
      </c>
      <c r="C303" s="202" t="s">
        <v>35</v>
      </c>
      <c r="D303" s="210" t="s">
        <v>182</v>
      </c>
      <c r="E303" s="24" t="s">
        <v>363</v>
      </c>
      <c r="F303" s="86">
        <v>157</v>
      </c>
      <c r="G303" s="80">
        <v>8</v>
      </c>
      <c r="H303" s="204"/>
      <c r="I303" s="204"/>
      <c r="J303" s="204"/>
      <c r="K303" s="204"/>
      <c r="L303" s="80">
        <v>1</v>
      </c>
      <c r="M303" s="203"/>
      <c r="N303" s="52">
        <v>0</v>
      </c>
      <c r="O303" s="204"/>
      <c r="P303" s="204"/>
      <c r="Q303" s="11">
        <v>5.7985201622</v>
      </c>
      <c r="R303" s="204"/>
      <c r="S303" s="204"/>
      <c r="T303" s="53">
        <v>8.3999999999999986</v>
      </c>
      <c r="U303" s="204"/>
      <c r="V303" s="204"/>
      <c r="W303" s="11">
        <v>5.1438782162161996</v>
      </c>
      <c r="X303" s="204"/>
      <c r="Y303" s="204"/>
      <c r="Z303" s="53">
        <v>8.3999999999999986</v>
      </c>
      <c r="AA303" s="204"/>
      <c r="AB303" s="204"/>
      <c r="AC303" s="204"/>
      <c r="AD303" s="204"/>
      <c r="AE303" s="204"/>
      <c r="AF303" s="9">
        <v>3.4269787883233365</v>
      </c>
      <c r="AG303" s="9">
        <v>1032</v>
      </c>
      <c r="AH303" s="9">
        <v>0.55719679180607584</v>
      </c>
      <c r="AI303" s="9">
        <v>76</v>
      </c>
      <c r="AJ303" s="9">
        <v>2.2781818181818183</v>
      </c>
      <c r="AK303" s="9" t="s">
        <v>248</v>
      </c>
      <c r="AL303" s="9">
        <v>142</v>
      </c>
      <c r="AM303" s="9">
        <v>3.4322756597933397</v>
      </c>
      <c r="AN303" s="9">
        <v>3.5314606741573034</v>
      </c>
      <c r="AO303" s="73">
        <v>291</v>
      </c>
      <c r="AP303" s="80">
        <v>1</v>
      </c>
      <c r="AQ303" s="80">
        <v>6</v>
      </c>
      <c r="AR303" s="224">
        <v>0</v>
      </c>
      <c r="AS303" s="224" t="s">
        <v>248</v>
      </c>
      <c r="AT303" s="11">
        <v>11215.96</v>
      </c>
      <c r="AU303" s="11">
        <v>160.018</v>
      </c>
      <c r="AV303" s="203">
        <v>0</v>
      </c>
      <c r="AW303" s="203">
        <v>0</v>
      </c>
      <c r="AX303" s="203" t="s">
        <v>248</v>
      </c>
      <c r="AY303" s="235" t="s">
        <v>248</v>
      </c>
      <c r="AZ303" s="138">
        <v>254056</v>
      </c>
      <c r="BA303" s="188" t="s">
        <v>248</v>
      </c>
      <c r="BB303" s="203" t="s">
        <v>248</v>
      </c>
      <c r="BC303" s="203" t="s">
        <v>248</v>
      </c>
      <c r="BD303" s="217" t="s">
        <v>61</v>
      </c>
      <c r="BE303" s="201" t="s">
        <v>62</v>
      </c>
      <c r="BF303" s="201" t="s">
        <v>63</v>
      </c>
      <c r="BG303" s="201" t="s">
        <v>196</v>
      </c>
      <c r="BH303" s="456" t="s">
        <v>511</v>
      </c>
      <c r="BI303" s="218" t="s">
        <v>66</v>
      </c>
      <c r="BJ303" s="370">
        <v>214</v>
      </c>
      <c r="BK303" s="370">
        <v>7</v>
      </c>
      <c r="BL303" s="219" t="s">
        <v>65</v>
      </c>
      <c r="BM303" s="52"/>
      <c r="BN303" s="218" t="s">
        <v>357</v>
      </c>
      <c r="BO303" s="217" t="s">
        <v>54</v>
      </c>
      <c r="BP303" s="201" t="s">
        <v>699</v>
      </c>
      <c r="BQ303" s="52" t="s">
        <v>715</v>
      </c>
    </row>
    <row r="304" spans="1:69" ht="15.75">
      <c r="A304" s="207" t="s">
        <v>37</v>
      </c>
      <c r="B304" s="208" t="s">
        <v>711</v>
      </c>
      <c r="C304" s="202" t="s">
        <v>35</v>
      </c>
      <c r="D304" s="210" t="s">
        <v>182</v>
      </c>
      <c r="E304" s="24" t="s">
        <v>363</v>
      </c>
      <c r="F304" s="86">
        <v>159</v>
      </c>
      <c r="G304" s="80">
        <v>3</v>
      </c>
      <c r="H304" s="204"/>
      <c r="I304" s="204"/>
      <c r="J304" s="204"/>
      <c r="K304" s="204"/>
      <c r="L304" s="80">
        <v>0</v>
      </c>
      <c r="M304" s="203"/>
      <c r="N304" s="52">
        <v>0</v>
      </c>
      <c r="O304" s="204"/>
      <c r="P304" s="204"/>
      <c r="Q304" s="11">
        <v>5.4146858462000003</v>
      </c>
      <c r="R304" s="204"/>
      <c r="S304" s="204"/>
      <c r="T304" s="53">
        <v>8.7749999999999986</v>
      </c>
      <c r="U304" s="204"/>
      <c r="V304" s="204"/>
      <c r="W304" s="11">
        <v>5.4366858397435003</v>
      </c>
      <c r="X304" s="204"/>
      <c r="Y304" s="204"/>
      <c r="Z304" s="53">
        <v>8.8999999999999986</v>
      </c>
      <c r="AA304" s="204"/>
      <c r="AB304" s="204"/>
      <c r="AC304" s="204"/>
      <c r="AD304" s="204"/>
      <c r="AE304" s="204"/>
      <c r="AF304" s="9">
        <v>3.6355433584132903</v>
      </c>
      <c r="AG304" s="9">
        <v>1091</v>
      </c>
      <c r="AH304" s="9">
        <v>0.37038944137310181</v>
      </c>
      <c r="AI304" s="9">
        <v>13</v>
      </c>
      <c r="AJ304" s="9">
        <v>2.8350806451612902</v>
      </c>
      <c r="AK304" s="9" t="s">
        <v>248</v>
      </c>
      <c r="AL304" s="9">
        <v>156</v>
      </c>
      <c r="AM304" s="9">
        <v>3.6355433584132903</v>
      </c>
      <c r="AN304" s="9">
        <v>3.6682076813655762</v>
      </c>
      <c r="AO304" s="73">
        <v>312</v>
      </c>
      <c r="AP304" s="80">
        <v>0</v>
      </c>
      <c r="AQ304" s="80">
        <v>0</v>
      </c>
      <c r="AR304" s="224">
        <v>0</v>
      </c>
      <c r="AS304" s="224" t="s">
        <v>248</v>
      </c>
      <c r="AT304" s="11">
        <v>11907.984</v>
      </c>
      <c r="AU304" s="11">
        <v>0</v>
      </c>
      <c r="AV304" s="203">
        <v>0</v>
      </c>
      <c r="AW304" s="203">
        <v>0</v>
      </c>
      <c r="AX304" s="203" t="s">
        <v>248</v>
      </c>
      <c r="AY304" s="235" t="s">
        <v>248</v>
      </c>
      <c r="AZ304" s="138">
        <v>254056</v>
      </c>
      <c r="BA304" s="188" t="s">
        <v>248</v>
      </c>
      <c r="BB304" s="203" t="s">
        <v>248</v>
      </c>
      <c r="BC304" s="203" t="s">
        <v>248</v>
      </c>
      <c r="BD304" s="217" t="s">
        <v>61</v>
      </c>
      <c r="BE304" s="201" t="s">
        <v>62</v>
      </c>
      <c r="BF304" s="201" t="s">
        <v>63</v>
      </c>
      <c r="BG304" s="201" t="s">
        <v>196</v>
      </c>
      <c r="BH304" s="456" t="s">
        <v>511</v>
      </c>
      <c r="BI304" s="218" t="s">
        <v>67</v>
      </c>
      <c r="BJ304" s="370">
        <v>214</v>
      </c>
      <c r="BK304" s="370">
        <v>3</v>
      </c>
      <c r="BL304" s="219" t="s">
        <v>65</v>
      </c>
      <c r="BM304" s="52"/>
      <c r="BN304" s="218" t="s">
        <v>357</v>
      </c>
      <c r="BO304" s="217" t="s">
        <v>54</v>
      </c>
      <c r="BP304" s="201" t="s">
        <v>699</v>
      </c>
      <c r="BQ304" s="52" t="s">
        <v>715</v>
      </c>
    </row>
    <row r="305" spans="1:69" ht="15.75">
      <c r="A305" s="207" t="s">
        <v>37</v>
      </c>
      <c r="B305" s="208" t="s">
        <v>711</v>
      </c>
      <c r="C305" s="202" t="s">
        <v>35</v>
      </c>
      <c r="D305" s="210" t="s">
        <v>182</v>
      </c>
      <c r="E305" s="24" t="s">
        <v>363</v>
      </c>
      <c r="F305" s="86">
        <v>159</v>
      </c>
      <c r="G305" s="80">
        <v>4</v>
      </c>
      <c r="H305" s="204"/>
      <c r="I305" s="204"/>
      <c r="J305" s="204"/>
      <c r="K305" s="204"/>
      <c r="L305" s="80">
        <v>0</v>
      </c>
      <c r="M305" s="203"/>
      <c r="N305" s="52">
        <v>0</v>
      </c>
      <c r="O305" s="204"/>
      <c r="P305" s="204"/>
      <c r="Q305" s="11">
        <v>6.1935676065000003</v>
      </c>
      <c r="R305" s="204"/>
      <c r="S305" s="204"/>
      <c r="T305" s="53">
        <v>9.125</v>
      </c>
      <c r="U305" s="204"/>
      <c r="V305" s="204"/>
      <c r="W305" s="11">
        <v>6.1560062967741001</v>
      </c>
      <c r="X305" s="204"/>
      <c r="Y305" s="204"/>
      <c r="Z305" s="53">
        <v>9.3125</v>
      </c>
      <c r="AA305" s="204"/>
      <c r="AB305" s="204"/>
      <c r="AC305" s="204"/>
      <c r="AD305" s="204"/>
      <c r="AE305" s="204"/>
      <c r="AF305" s="9">
        <v>2.7330234888248479</v>
      </c>
      <c r="AG305" s="9">
        <v>1085</v>
      </c>
      <c r="AH305" s="9">
        <v>0.41829596818075587</v>
      </c>
      <c r="AI305" s="9">
        <v>274</v>
      </c>
      <c r="AJ305" s="9">
        <v>1.84375</v>
      </c>
      <c r="AK305" s="9" t="s">
        <v>248</v>
      </c>
      <c r="AL305" s="9">
        <v>0</v>
      </c>
      <c r="AM305" s="9"/>
      <c r="AN305" s="9"/>
      <c r="AO305" s="73">
        <v>276</v>
      </c>
      <c r="AP305" s="80">
        <v>9</v>
      </c>
      <c r="AQ305" s="80">
        <v>25</v>
      </c>
      <c r="AR305" s="224">
        <v>0</v>
      </c>
      <c r="AS305" s="224" t="s">
        <v>248</v>
      </c>
      <c r="AT305" s="11">
        <v>11122.584999999999</v>
      </c>
      <c r="AU305" s="11">
        <v>850.327</v>
      </c>
      <c r="AV305" s="203">
        <v>0</v>
      </c>
      <c r="AW305" s="203">
        <v>0</v>
      </c>
      <c r="AX305" s="203" t="s">
        <v>248</v>
      </c>
      <c r="AY305" s="235" t="s">
        <v>248</v>
      </c>
      <c r="AZ305" s="138">
        <v>254056</v>
      </c>
      <c r="BA305" s="188" t="s">
        <v>248</v>
      </c>
      <c r="BB305" s="203" t="s">
        <v>248</v>
      </c>
      <c r="BC305" s="203" t="s">
        <v>248</v>
      </c>
      <c r="BD305" s="217" t="s">
        <v>61</v>
      </c>
      <c r="BE305" s="201" t="s">
        <v>62</v>
      </c>
      <c r="BF305" s="201" t="s">
        <v>63</v>
      </c>
      <c r="BG305" s="201" t="s">
        <v>196</v>
      </c>
      <c r="BH305" s="456" t="s">
        <v>511</v>
      </c>
      <c r="BI305" s="218" t="s">
        <v>68</v>
      </c>
      <c r="BJ305" s="370">
        <v>214</v>
      </c>
      <c r="BK305" s="370">
        <v>4</v>
      </c>
      <c r="BL305" s="219" t="s">
        <v>65</v>
      </c>
      <c r="BM305" s="52"/>
      <c r="BN305" s="218" t="s">
        <v>357</v>
      </c>
      <c r="BO305" s="217" t="s">
        <v>54</v>
      </c>
      <c r="BP305" s="201" t="s">
        <v>699</v>
      </c>
      <c r="BQ305" s="52" t="s">
        <v>715</v>
      </c>
    </row>
    <row r="306" spans="1:69" ht="15.75">
      <c r="A306" s="207" t="s">
        <v>37</v>
      </c>
      <c r="B306" s="208" t="s">
        <v>711</v>
      </c>
      <c r="C306" s="202" t="s">
        <v>35</v>
      </c>
      <c r="D306" s="210" t="s">
        <v>182</v>
      </c>
      <c r="E306" s="24" t="s">
        <v>203</v>
      </c>
      <c r="F306" s="86">
        <v>54</v>
      </c>
      <c r="G306" s="80">
        <v>0</v>
      </c>
      <c r="H306" s="204"/>
      <c r="I306" s="204"/>
      <c r="J306" s="204"/>
      <c r="K306" s="204"/>
      <c r="L306" s="80">
        <v>0</v>
      </c>
      <c r="M306" s="203"/>
      <c r="N306" s="52">
        <v>0</v>
      </c>
      <c r="O306" s="204"/>
      <c r="P306" s="204"/>
      <c r="Q306" s="11">
        <v>5.5012777407</v>
      </c>
      <c r="R306" s="204"/>
      <c r="S306" s="204"/>
      <c r="T306" s="53">
        <v>8.0749999999999993</v>
      </c>
      <c r="U306" s="204"/>
      <c r="V306" s="204"/>
      <c r="W306" s="11">
        <v>5.3267591481481</v>
      </c>
      <c r="X306" s="204"/>
      <c r="Y306" s="204"/>
      <c r="Z306" s="53">
        <v>7.3833333333333329</v>
      </c>
      <c r="AA306" s="204"/>
      <c r="AB306" s="204"/>
      <c r="AC306" s="204"/>
      <c r="AD306" s="204"/>
      <c r="AE306" s="204"/>
      <c r="AF306" s="9">
        <v>3.6922751501123745</v>
      </c>
      <c r="AG306" s="9">
        <v>378</v>
      </c>
      <c r="AH306" s="9">
        <v>0.36736320061026484</v>
      </c>
      <c r="AI306" s="9">
        <v>2</v>
      </c>
      <c r="AJ306" s="9">
        <v>2.9023809523809523</v>
      </c>
      <c r="AK306" s="9" t="s">
        <v>248</v>
      </c>
      <c r="AL306" s="9">
        <v>54</v>
      </c>
      <c r="AM306" s="9">
        <v>3.6922751501123745</v>
      </c>
      <c r="AN306" s="9">
        <v>3.6987447698744771</v>
      </c>
      <c r="AO306" s="73">
        <v>108</v>
      </c>
      <c r="AP306" s="80">
        <v>0</v>
      </c>
      <c r="AQ306" s="80">
        <v>0</v>
      </c>
      <c r="AR306" s="224">
        <v>0</v>
      </c>
      <c r="AS306" s="224" t="s">
        <v>248</v>
      </c>
      <c r="AT306" s="11">
        <v>3878.3220000000001</v>
      </c>
      <c r="AU306" s="11">
        <v>0</v>
      </c>
      <c r="AV306" s="203">
        <v>0</v>
      </c>
      <c r="AW306" s="203">
        <v>0</v>
      </c>
      <c r="AX306" s="203" t="s">
        <v>248</v>
      </c>
      <c r="AY306" s="235" t="s">
        <v>248</v>
      </c>
      <c r="AZ306" s="138">
        <v>38918</v>
      </c>
      <c r="BA306" s="188" t="s">
        <v>248</v>
      </c>
      <c r="BB306" s="203" t="s">
        <v>248</v>
      </c>
      <c r="BC306" s="203" t="s">
        <v>248</v>
      </c>
      <c r="BD306" s="217" t="s">
        <v>61</v>
      </c>
      <c r="BE306" s="201" t="s">
        <v>62</v>
      </c>
      <c r="BF306" s="201" t="s">
        <v>63</v>
      </c>
      <c r="BG306" s="201" t="s">
        <v>196</v>
      </c>
      <c r="BH306" s="456" t="s">
        <v>515</v>
      </c>
      <c r="BI306" s="218" t="s">
        <v>64</v>
      </c>
      <c r="BJ306" s="370">
        <v>214</v>
      </c>
      <c r="BK306" s="370">
        <v>1</v>
      </c>
      <c r="BL306" s="219" t="s">
        <v>65</v>
      </c>
      <c r="BM306" s="52"/>
      <c r="BN306" s="218" t="s">
        <v>357</v>
      </c>
      <c r="BO306" s="217" t="s">
        <v>54</v>
      </c>
      <c r="BP306" s="201" t="s">
        <v>699</v>
      </c>
      <c r="BQ306" s="52" t="s">
        <v>715</v>
      </c>
    </row>
    <row r="307" spans="1:69" ht="16.5" thickBot="1">
      <c r="A307" s="207" t="s">
        <v>37</v>
      </c>
      <c r="B307" s="208" t="s">
        <v>711</v>
      </c>
      <c r="C307" s="202" t="s">
        <v>35</v>
      </c>
      <c r="D307" s="210" t="s">
        <v>182</v>
      </c>
      <c r="E307" s="24" t="s">
        <v>203</v>
      </c>
      <c r="F307" s="86">
        <v>54</v>
      </c>
      <c r="G307" s="80">
        <v>4</v>
      </c>
      <c r="H307" s="204"/>
      <c r="I307" s="204"/>
      <c r="J307" s="204"/>
      <c r="K307" s="204"/>
      <c r="L307" s="80">
        <v>0</v>
      </c>
      <c r="M307" s="203"/>
      <c r="N307" s="52">
        <v>0</v>
      </c>
      <c r="O307" s="204"/>
      <c r="P307" s="204"/>
      <c r="Q307" s="11">
        <v>5.8519398599999999</v>
      </c>
      <c r="R307" s="204"/>
      <c r="S307" s="204"/>
      <c r="T307" s="53">
        <v>12.625</v>
      </c>
      <c r="U307" s="204"/>
      <c r="V307" s="204"/>
      <c r="W307" s="11">
        <v>5.6850997599999999</v>
      </c>
      <c r="X307" s="204"/>
      <c r="Y307" s="204"/>
      <c r="Z307" s="53">
        <v>12.375</v>
      </c>
      <c r="AA307" s="204"/>
      <c r="AB307" s="204"/>
      <c r="AC307" s="204"/>
      <c r="AD307" s="204"/>
      <c r="AE307" s="204"/>
      <c r="AF307" s="9">
        <v>3.5051142954826355</v>
      </c>
      <c r="AG307" s="9">
        <v>350</v>
      </c>
      <c r="AH307" s="9">
        <v>0.46393465741723244</v>
      </c>
      <c r="AI307" s="9">
        <v>11</v>
      </c>
      <c r="AJ307" s="9">
        <v>2.5722222222222224</v>
      </c>
      <c r="AK307" s="9" t="s">
        <v>248</v>
      </c>
      <c r="AL307" s="9">
        <v>50</v>
      </c>
      <c r="AM307" s="9">
        <v>3.5051142954826355</v>
      </c>
      <c r="AN307" s="9">
        <v>3.5754189944134076</v>
      </c>
      <c r="AO307" s="73">
        <v>100</v>
      </c>
      <c r="AP307" s="80">
        <v>0</v>
      </c>
      <c r="AQ307" s="80">
        <v>0</v>
      </c>
      <c r="AR307" s="224">
        <v>0</v>
      </c>
      <c r="AS307" s="224" t="s">
        <v>248</v>
      </c>
      <c r="AT307" s="11">
        <v>3585.31</v>
      </c>
      <c r="AU307" s="11">
        <v>0</v>
      </c>
      <c r="AV307" s="158">
        <v>0</v>
      </c>
      <c r="AW307" s="158">
        <v>0</v>
      </c>
      <c r="AX307" s="158" t="s">
        <v>248</v>
      </c>
      <c r="AY307" s="235" t="s">
        <v>248</v>
      </c>
      <c r="AZ307" s="138">
        <v>38918</v>
      </c>
      <c r="BA307" s="188" t="s">
        <v>248</v>
      </c>
      <c r="BB307" s="203" t="s">
        <v>248</v>
      </c>
      <c r="BC307" s="158" t="s">
        <v>248</v>
      </c>
      <c r="BD307" s="217" t="s">
        <v>61</v>
      </c>
      <c r="BE307" s="201" t="s">
        <v>62</v>
      </c>
      <c r="BF307" s="201" t="s">
        <v>63</v>
      </c>
      <c r="BG307" s="201" t="s">
        <v>196</v>
      </c>
      <c r="BH307" s="456" t="s">
        <v>515</v>
      </c>
      <c r="BI307" s="218" t="s">
        <v>66</v>
      </c>
      <c r="BJ307" s="370">
        <v>214</v>
      </c>
      <c r="BK307" s="370">
        <v>7</v>
      </c>
      <c r="BL307" s="219" t="s">
        <v>65</v>
      </c>
      <c r="BM307" s="52"/>
      <c r="BN307" s="218" t="s">
        <v>357</v>
      </c>
      <c r="BO307" s="217" t="s">
        <v>54</v>
      </c>
      <c r="BP307" s="201" t="s">
        <v>699</v>
      </c>
      <c r="BQ307" s="52" t="s">
        <v>715</v>
      </c>
    </row>
    <row r="308" spans="1:69" ht="15.75">
      <c r="A308" s="207" t="s">
        <v>37</v>
      </c>
      <c r="B308" s="208" t="s">
        <v>711</v>
      </c>
      <c r="C308" s="202" t="s">
        <v>35</v>
      </c>
      <c r="D308" s="210" t="s">
        <v>182</v>
      </c>
      <c r="E308" s="24" t="s">
        <v>203</v>
      </c>
      <c r="F308" s="86">
        <v>53</v>
      </c>
      <c r="G308" s="80">
        <v>1</v>
      </c>
      <c r="H308" s="204"/>
      <c r="I308" s="204"/>
      <c r="J308" s="204"/>
      <c r="K308" s="204"/>
      <c r="L308" s="80">
        <v>0</v>
      </c>
      <c r="M308" s="203"/>
      <c r="N308" s="52">
        <v>0</v>
      </c>
      <c r="O308" s="204"/>
      <c r="P308" s="204"/>
      <c r="Q308" s="11">
        <v>5.5514613269000002</v>
      </c>
      <c r="R308" s="204"/>
      <c r="S308" s="204"/>
      <c r="T308" s="53">
        <v>9.1750000000000007</v>
      </c>
      <c r="U308" s="204"/>
      <c r="V308" s="204"/>
      <c r="W308" s="11">
        <v>5.6042882884615004</v>
      </c>
      <c r="X308" s="204"/>
      <c r="Y308" s="204"/>
      <c r="Z308" s="53">
        <v>9.35</v>
      </c>
      <c r="AA308" s="204"/>
      <c r="AB308" s="204"/>
      <c r="AC308" s="204"/>
      <c r="AD308" s="204"/>
      <c r="AE308" s="204"/>
      <c r="AF308" s="9">
        <v>3.5124725381751634</v>
      </c>
      <c r="AG308" s="9">
        <v>364</v>
      </c>
      <c r="AH308" s="9">
        <v>0.52267297637480237</v>
      </c>
      <c r="AI308" s="9">
        <v>18</v>
      </c>
      <c r="AJ308" s="9">
        <v>2.5027027027027029</v>
      </c>
      <c r="AK308" s="9" t="s">
        <v>248</v>
      </c>
      <c r="AL308" s="9">
        <v>51</v>
      </c>
      <c r="AM308" s="9">
        <v>3.5436974907455658</v>
      </c>
      <c r="AN308" s="9">
        <v>3.6271186440677967</v>
      </c>
      <c r="AO308" s="73">
        <v>103</v>
      </c>
      <c r="AP308" s="80">
        <v>0</v>
      </c>
      <c r="AQ308" s="80">
        <v>1</v>
      </c>
      <c r="AR308" s="224">
        <v>0</v>
      </c>
      <c r="AS308" s="224" t="s">
        <v>248</v>
      </c>
      <c r="AT308" s="11">
        <v>3713.0189999999998</v>
      </c>
      <c r="AU308" s="11">
        <v>0</v>
      </c>
      <c r="AV308" s="221">
        <v>0</v>
      </c>
      <c r="AW308" s="221">
        <v>0</v>
      </c>
      <c r="AX308" s="221" t="s">
        <v>248</v>
      </c>
      <c r="AY308" s="235" t="s">
        <v>248</v>
      </c>
      <c r="AZ308" s="138">
        <v>38918</v>
      </c>
      <c r="BA308" s="188" t="s">
        <v>248</v>
      </c>
      <c r="BB308" s="203" t="s">
        <v>248</v>
      </c>
      <c r="BC308" s="221" t="s">
        <v>248</v>
      </c>
      <c r="BD308" s="217" t="s">
        <v>61</v>
      </c>
      <c r="BE308" s="201" t="s">
        <v>62</v>
      </c>
      <c r="BF308" s="201" t="s">
        <v>63</v>
      </c>
      <c r="BG308" s="201" t="s">
        <v>196</v>
      </c>
      <c r="BH308" s="456" t="s">
        <v>515</v>
      </c>
      <c r="BI308" s="218" t="s">
        <v>67</v>
      </c>
      <c r="BJ308" s="370">
        <v>214</v>
      </c>
      <c r="BK308" s="370">
        <v>3</v>
      </c>
      <c r="BL308" s="219" t="s">
        <v>65</v>
      </c>
      <c r="BM308" s="52"/>
      <c r="BN308" s="218" t="s">
        <v>357</v>
      </c>
      <c r="BO308" s="217" t="s">
        <v>54</v>
      </c>
      <c r="BP308" s="201" t="s">
        <v>699</v>
      </c>
      <c r="BQ308" s="52" t="s">
        <v>715</v>
      </c>
    </row>
    <row r="309" spans="1:69" ht="15.75">
      <c r="A309" s="207" t="s">
        <v>37</v>
      </c>
      <c r="B309" s="208" t="s">
        <v>711</v>
      </c>
      <c r="C309" s="202" t="s">
        <v>35</v>
      </c>
      <c r="D309" s="210" t="s">
        <v>182</v>
      </c>
      <c r="E309" s="24" t="s">
        <v>203</v>
      </c>
      <c r="F309" s="86">
        <v>54</v>
      </c>
      <c r="G309" s="80">
        <v>0</v>
      </c>
      <c r="H309" s="204"/>
      <c r="I309" s="204"/>
      <c r="J309" s="204"/>
      <c r="K309" s="204"/>
      <c r="L309" s="80">
        <v>0</v>
      </c>
      <c r="M309" s="203"/>
      <c r="N309" s="52">
        <v>0</v>
      </c>
      <c r="O309" s="204"/>
      <c r="P309" s="204"/>
      <c r="Q309" s="11">
        <v>6.1266850000000002</v>
      </c>
      <c r="R309" s="204"/>
      <c r="S309" s="204"/>
      <c r="T309" s="53">
        <v>10.649999999999999</v>
      </c>
      <c r="U309" s="204"/>
      <c r="V309" s="204"/>
      <c r="W309" s="11">
        <v>6.1134441851850996</v>
      </c>
      <c r="X309" s="204"/>
      <c r="Y309" s="204"/>
      <c r="Z309" s="53">
        <v>10.649999999999999</v>
      </c>
      <c r="AA309" s="204"/>
      <c r="AB309" s="204"/>
      <c r="AC309" s="204"/>
      <c r="AD309" s="204"/>
      <c r="AE309" s="204"/>
      <c r="AF309" s="9">
        <v>2.8747618986816001</v>
      </c>
      <c r="AG309" s="9">
        <v>378</v>
      </c>
      <c r="AH309" s="9">
        <v>0.39942979301018539</v>
      </c>
      <c r="AI309" s="9">
        <v>56</v>
      </c>
      <c r="AJ309" s="9">
        <v>2.0583333333333336</v>
      </c>
      <c r="AK309" s="9" t="s">
        <v>248</v>
      </c>
      <c r="AL309" s="427">
        <v>0</v>
      </c>
      <c r="AM309" s="9"/>
      <c r="AN309" s="9"/>
      <c r="AO309" s="73">
        <v>108</v>
      </c>
      <c r="AP309" s="80">
        <v>0</v>
      </c>
      <c r="AQ309" s="80">
        <v>0</v>
      </c>
      <c r="AR309" s="224">
        <v>0</v>
      </c>
      <c r="AS309" s="224" t="s">
        <v>248</v>
      </c>
      <c r="AT309" s="11">
        <v>3876.5410000000002</v>
      </c>
      <c r="AU309" s="11">
        <v>0</v>
      </c>
      <c r="AV309" s="203">
        <v>0</v>
      </c>
      <c r="AW309" s="203">
        <v>0</v>
      </c>
      <c r="AX309" s="203" t="s">
        <v>248</v>
      </c>
      <c r="AY309" s="235" t="s">
        <v>248</v>
      </c>
      <c r="AZ309" s="138">
        <v>38918</v>
      </c>
      <c r="BA309" s="188" t="s">
        <v>248</v>
      </c>
      <c r="BB309" s="203" t="s">
        <v>248</v>
      </c>
      <c r="BC309" s="203" t="s">
        <v>248</v>
      </c>
      <c r="BD309" s="217" t="s">
        <v>61</v>
      </c>
      <c r="BE309" s="201" t="s">
        <v>62</v>
      </c>
      <c r="BF309" s="201" t="s">
        <v>63</v>
      </c>
      <c r="BG309" s="201" t="s">
        <v>196</v>
      </c>
      <c r="BH309" s="456" t="s">
        <v>515</v>
      </c>
      <c r="BI309" s="218" t="s">
        <v>68</v>
      </c>
      <c r="BJ309" s="370">
        <v>214</v>
      </c>
      <c r="BK309" s="370">
        <v>4</v>
      </c>
      <c r="BL309" s="219" t="s">
        <v>65</v>
      </c>
      <c r="BM309" s="52"/>
      <c r="BN309" s="218" t="s">
        <v>357</v>
      </c>
      <c r="BO309" s="217" t="s">
        <v>54</v>
      </c>
      <c r="BP309" s="201" t="s">
        <v>699</v>
      </c>
      <c r="BQ309" s="52" t="s">
        <v>715</v>
      </c>
    </row>
    <row r="310" spans="1:69" ht="15.75">
      <c r="A310" s="207" t="s">
        <v>37</v>
      </c>
      <c r="B310" s="208" t="s">
        <v>711</v>
      </c>
      <c r="C310" s="202" t="s">
        <v>35</v>
      </c>
      <c r="D310" s="210" t="s">
        <v>182</v>
      </c>
      <c r="E310" s="24" t="s">
        <v>675</v>
      </c>
      <c r="F310" s="86">
        <v>219</v>
      </c>
      <c r="G310" s="80">
        <v>0</v>
      </c>
      <c r="H310" s="204"/>
      <c r="I310" s="204"/>
      <c r="J310" s="204"/>
      <c r="K310" s="204"/>
      <c r="L310" s="80">
        <v>0</v>
      </c>
      <c r="M310" s="203"/>
      <c r="N310" s="52">
        <v>1</v>
      </c>
      <c r="O310" s="204"/>
      <c r="P310" s="204"/>
      <c r="Q310" s="11">
        <v>5.1819084383999998</v>
      </c>
      <c r="R310" s="204"/>
      <c r="S310" s="204"/>
      <c r="T310" s="53">
        <v>7.5049999999999981</v>
      </c>
      <c r="U310" s="204"/>
      <c r="V310" s="204"/>
      <c r="W310" s="11">
        <v>5.0338673515980998</v>
      </c>
      <c r="X310" s="204"/>
      <c r="Y310" s="204"/>
      <c r="Z310" s="53">
        <v>7.1749999999999972</v>
      </c>
      <c r="AA310" s="204"/>
      <c r="AB310" s="204"/>
      <c r="AC310" s="204"/>
      <c r="AD310" s="204"/>
      <c r="AE310" s="204"/>
      <c r="AF310" s="9">
        <v>3.6166179561931835</v>
      </c>
      <c r="AG310" s="9">
        <v>1505</v>
      </c>
      <c r="AH310" s="9">
        <v>0.4814873952444893</v>
      </c>
      <c r="AI310" s="9">
        <v>36</v>
      </c>
      <c r="AJ310" s="9">
        <v>2.5635496183206108</v>
      </c>
      <c r="AK310" s="9" t="s">
        <v>248</v>
      </c>
      <c r="AL310" s="9">
        <v>209</v>
      </c>
      <c r="AM310" s="9">
        <v>3.6387218198626323</v>
      </c>
      <c r="AN310" s="9">
        <v>3.6755376344086024</v>
      </c>
      <c r="AO310" s="73">
        <v>425</v>
      </c>
      <c r="AP310" s="80">
        <v>3</v>
      </c>
      <c r="AQ310" s="80">
        <v>10</v>
      </c>
      <c r="AR310" s="224">
        <v>0</v>
      </c>
      <c r="AS310" s="224" t="s">
        <v>248</v>
      </c>
      <c r="AT310" s="11">
        <v>16402.653999999999</v>
      </c>
      <c r="AU310" s="11">
        <v>411.435</v>
      </c>
      <c r="AV310" s="203">
        <v>0</v>
      </c>
      <c r="AW310" s="203">
        <v>0</v>
      </c>
      <c r="AX310" s="203" t="s">
        <v>248</v>
      </c>
      <c r="AY310" s="235" t="s">
        <v>248</v>
      </c>
      <c r="AZ310" s="138">
        <v>61113</v>
      </c>
      <c r="BA310" s="188" t="s">
        <v>248</v>
      </c>
      <c r="BB310" s="203" t="s">
        <v>248</v>
      </c>
      <c r="BC310" s="203" t="s">
        <v>248</v>
      </c>
      <c r="BD310" s="217" t="s">
        <v>61</v>
      </c>
      <c r="BE310" s="201" t="s">
        <v>62</v>
      </c>
      <c r="BF310" s="201" t="s">
        <v>63</v>
      </c>
      <c r="BG310" s="201" t="s">
        <v>196</v>
      </c>
      <c r="BH310" s="456" t="s">
        <v>513</v>
      </c>
      <c r="BI310" s="218" t="s">
        <v>64</v>
      </c>
      <c r="BJ310" s="370">
        <v>214</v>
      </c>
      <c r="BK310" s="370">
        <v>1</v>
      </c>
      <c r="BL310" s="219" t="s">
        <v>65</v>
      </c>
      <c r="BM310" s="52"/>
      <c r="BN310" s="218" t="s">
        <v>357</v>
      </c>
      <c r="BO310" s="217" t="s">
        <v>350</v>
      </c>
      <c r="BP310" s="201" t="s">
        <v>703</v>
      </c>
      <c r="BQ310" s="52" t="s">
        <v>718</v>
      </c>
    </row>
    <row r="311" spans="1:69" ht="15.75">
      <c r="A311" s="207" t="s">
        <v>37</v>
      </c>
      <c r="B311" s="208" t="s">
        <v>711</v>
      </c>
      <c r="C311" s="202" t="s">
        <v>35</v>
      </c>
      <c r="D311" s="210" t="s">
        <v>182</v>
      </c>
      <c r="E311" s="24" t="s">
        <v>675</v>
      </c>
      <c r="F311" s="86">
        <v>206</v>
      </c>
      <c r="G311" s="80">
        <v>8</v>
      </c>
      <c r="H311" s="204"/>
      <c r="I311" s="204"/>
      <c r="J311" s="204"/>
      <c r="K311" s="204"/>
      <c r="L311" s="80">
        <v>1</v>
      </c>
      <c r="M311" s="203"/>
      <c r="N311" s="52">
        <v>0</v>
      </c>
      <c r="O311" s="204"/>
      <c r="P311" s="204"/>
      <c r="Q311" s="11">
        <v>5.6981520253999998</v>
      </c>
      <c r="R311" s="204"/>
      <c r="S311" s="204"/>
      <c r="T311" s="53">
        <v>12.024999999999997</v>
      </c>
      <c r="U311" s="204"/>
      <c r="V311" s="204"/>
      <c r="W311" s="11">
        <v>5.5889235329949001</v>
      </c>
      <c r="X311" s="204"/>
      <c r="Y311" s="204"/>
      <c r="Z311" s="53">
        <v>12.024999999999997</v>
      </c>
      <c r="AA311" s="204"/>
      <c r="AB311" s="204"/>
      <c r="AC311" s="204"/>
      <c r="AD311" s="204"/>
      <c r="AE311" s="204"/>
      <c r="AF311" s="9">
        <v>3.264103347700571</v>
      </c>
      <c r="AG311" s="9">
        <v>1299</v>
      </c>
      <c r="AH311" s="9">
        <v>0.6651847326290129</v>
      </c>
      <c r="AI311" s="9">
        <v>155</v>
      </c>
      <c r="AJ311" s="9">
        <v>1.8718750000000002</v>
      </c>
      <c r="AK311" s="9" t="s">
        <v>248</v>
      </c>
      <c r="AL311" s="9">
        <v>148</v>
      </c>
      <c r="AM311" s="9">
        <v>3.4355621065220463</v>
      </c>
      <c r="AN311" s="9">
        <v>3.5215231788079469</v>
      </c>
      <c r="AO311" s="73">
        <v>317</v>
      </c>
      <c r="AP311" s="80">
        <v>39</v>
      </c>
      <c r="AQ311" s="80">
        <v>40</v>
      </c>
      <c r="AR311" s="224">
        <v>0</v>
      </c>
      <c r="AS311" s="224" t="s">
        <v>248</v>
      </c>
      <c r="AT311" s="11">
        <v>12455.223</v>
      </c>
      <c r="AU311" s="11">
        <v>2872.5619999999999</v>
      </c>
      <c r="AV311" s="203">
        <v>0</v>
      </c>
      <c r="AW311" s="203">
        <v>0</v>
      </c>
      <c r="AX311" s="203" t="s">
        <v>248</v>
      </c>
      <c r="AY311" s="235" t="s">
        <v>248</v>
      </c>
      <c r="AZ311" s="138">
        <v>61113</v>
      </c>
      <c r="BA311" s="188" t="s">
        <v>248</v>
      </c>
      <c r="BB311" s="203" t="s">
        <v>248</v>
      </c>
      <c r="BC311" s="203" t="s">
        <v>248</v>
      </c>
      <c r="BD311" s="217" t="s">
        <v>61</v>
      </c>
      <c r="BE311" s="201" t="s">
        <v>62</v>
      </c>
      <c r="BF311" s="201" t="s">
        <v>63</v>
      </c>
      <c r="BG311" s="201" t="s">
        <v>196</v>
      </c>
      <c r="BH311" s="456" t="s">
        <v>513</v>
      </c>
      <c r="BI311" s="218" t="s">
        <v>66</v>
      </c>
      <c r="BJ311" s="370">
        <v>214</v>
      </c>
      <c r="BK311" s="370">
        <v>7</v>
      </c>
      <c r="BL311" s="219" t="s">
        <v>65</v>
      </c>
      <c r="BM311" s="52"/>
      <c r="BN311" s="218" t="s">
        <v>357</v>
      </c>
      <c r="BO311" s="217" t="s">
        <v>350</v>
      </c>
      <c r="BP311" s="201" t="s">
        <v>703</v>
      </c>
      <c r="BQ311" s="52" t="s">
        <v>718</v>
      </c>
    </row>
    <row r="312" spans="1:69" ht="15.75">
      <c r="A312" s="207" t="s">
        <v>37</v>
      </c>
      <c r="B312" s="208" t="s">
        <v>711</v>
      </c>
      <c r="C312" s="202" t="s">
        <v>35</v>
      </c>
      <c r="D312" s="210" t="s">
        <v>182</v>
      </c>
      <c r="E312" s="24" t="s">
        <v>675</v>
      </c>
      <c r="F312" s="86">
        <v>218</v>
      </c>
      <c r="G312" s="80">
        <v>6</v>
      </c>
      <c r="H312" s="204"/>
      <c r="I312" s="204"/>
      <c r="J312" s="204"/>
      <c r="K312" s="204"/>
      <c r="L312" s="80">
        <v>0</v>
      </c>
      <c r="M312" s="203"/>
      <c r="N312" s="52">
        <v>0</v>
      </c>
      <c r="O312" s="204"/>
      <c r="P312" s="204"/>
      <c r="Q312" s="11">
        <v>5.4004337122999999</v>
      </c>
      <c r="R312" s="204"/>
      <c r="S312" s="204"/>
      <c r="T312" s="53">
        <v>8.0666666666666629</v>
      </c>
      <c r="U312" s="204"/>
      <c r="V312" s="204"/>
      <c r="W312" s="11">
        <v>5.5631459292452003</v>
      </c>
      <c r="X312" s="204"/>
      <c r="Y312" s="204"/>
      <c r="Z312" s="53">
        <v>8.0666666666666629</v>
      </c>
      <c r="AA312" s="204"/>
      <c r="AB312" s="204"/>
      <c r="AC312" s="204"/>
      <c r="AD312" s="204"/>
      <c r="AE312" s="204"/>
      <c r="AF312" s="9">
        <v>3.5575549523417771</v>
      </c>
      <c r="AG312" s="9">
        <v>1449</v>
      </c>
      <c r="AH312" s="9">
        <v>0.48523903540449065</v>
      </c>
      <c r="AI312" s="9">
        <v>31</v>
      </c>
      <c r="AJ312" s="9">
        <v>2.5723214285714286</v>
      </c>
      <c r="AK312" s="9" t="s">
        <v>248</v>
      </c>
      <c r="AL312" s="9">
        <v>204</v>
      </c>
      <c r="AM312" s="9">
        <v>3.5730182143987399</v>
      </c>
      <c r="AN312" s="9">
        <v>3.6317852834740654</v>
      </c>
      <c r="AO312" s="73">
        <v>406</v>
      </c>
      <c r="AP312" s="80">
        <v>12</v>
      </c>
      <c r="AQ312" s="80">
        <v>6</v>
      </c>
      <c r="AR312" s="224">
        <v>0</v>
      </c>
      <c r="AS312" s="224" t="s">
        <v>248</v>
      </c>
      <c r="AT312" s="11">
        <v>15587.002</v>
      </c>
      <c r="AU312" s="11">
        <v>605.59100000000001</v>
      </c>
      <c r="AV312" s="203">
        <v>0</v>
      </c>
      <c r="AW312" s="203">
        <v>0</v>
      </c>
      <c r="AX312" s="203" t="s">
        <v>248</v>
      </c>
      <c r="AY312" s="235" t="s">
        <v>248</v>
      </c>
      <c r="AZ312" s="138">
        <v>61113</v>
      </c>
      <c r="BA312" s="188" t="s">
        <v>248</v>
      </c>
      <c r="BB312" s="203" t="s">
        <v>248</v>
      </c>
      <c r="BC312" s="203" t="s">
        <v>248</v>
      </c>
      <c r="BD312" s="217" t="s">
        <v>61</v>
      </c>
      <c r="BE312" s="201" t="s">
        <v>62</v>
      </c>
      <c r="BF312" s="201" t="s">
        <v>63</v>
      </c>
      <c r="BG312" s="201" t="s">
        <v>196</v>
      </c>
      <c r="BH312" s="456" t="s">
        <v>513</v>
      </c>
      <c r="BI312" s="218" t="s">
        <v>67</v>
      </c>
      <c r="BJ312" s="370">
        <v>214</v>
      </c>
      <c r="BK312" s="370">
        <v>3</v>
      </c>
      <c r="BL312" s="219" t="s">
        <v>65</v>
      </c>
      <c r="BM312" s="52"/>
      <c r="BN312" s="218" t="s">
        <v>357</v>
      </c>
      <c r="BO312" s="217" t="s">
        <v>350</v>
      </c>
      <c r="BP312" s="201" t="s">
        <v>703</v>
      </c>
      <c r="BQ312" s="52" t="s">
        <v>718</v>
      </c>
    </row>
    <row r="313" spans="1:69" ht="15.75">
      <c r="A313" s="207" t="s">
        <v>37</v>
      </c>
      <c r="B313" s="208" t="s">
        <v>711</v>
      </c>
      <c r="C313" s="202" t="s">
        <v>35</v>
      </c>
      <c r="D313" s="210" t="s">
        <v>182</v>
      </c>
      <c r="E313" s="24" t="s">
        <v>675</v>
      </c>
      <c r="F313" s="86">
        <v>217</v>
      </c>
      <c r="G313" s="80">
        <v>12</v>
      </c>
      <c r="H313" s="204"/>
      <c r="I313" s="204"/>
      <c r="J313" s="204"/>
      <c r="K313" s="204"/>
      <c r="L313" s="80">
        <v>1</v>
      </c>
      <c r="M313" s="203"/>
      <c r="N313" s="52">
        <v>0</v>
      </c>
      <c r="O313" s="204"/>
      <c r="P313" s="204"/>
      <c r="Q313" s="11">
        <v>6.7212547695999998</v>
      </c>
      <c r="R313" s="204"/>
      <c r="S313" s="204"/>
      <c r="T313" s="53">
        <v>11.299999999999997</v>
      </c>
      <c r="U313" s="204"/>
      <c r="V313" s="204"/>
      <c r="W313" s="11">
        <v>6.6764164901959999</v>
      </c>
      <c r="X313" s="204"/>
      <c r="Y313" s="204"/>
      <c r="Z313" s="53">
        <v>11.199999999999996</v>
      </c>
      <c r="AA313" s="204"/>
      <c r="AB313" s="204"/>
      <c r="AC313" s="204"/>
      <c r="AD313" s="204"/>
      <c r="AE313" s="204"/>
      <c r="AF313" s="9">
        <v>2.615366542809888</v>
      </c>
      <c r="AG313" s="9">
        <v>1064</v>
      </c>
      <c r="AH313" s="9">
        <v>0.51682543016006777</v>
      </c>
      <c r="AI313" s="9">
        <v>358</v>
      </c>
      <c r="AJ313" s="9">
        <v>1.3797872340425532</v>
      </c>
      <c r="AK313" s="9" t="s">
        <v>248</v>
      </c>
      <c r="AL313" s="9">
        <v>0</v>
      </c>
      <c r="AM313" s="9"/>
      <c r="AN313" s="9"/>
      <c r="AO313" s="73">
        <v>283</v>
      </c>
      <c r="AP313" s="80">
        <v>48</v>
      </c>
      <c r="AQ313" s="80">
        <v>79</v>
      </c>
      <c r="AR313" s="224">
        <v>0</v>
      </c>
      <c r="AS313" s="224" t="s">
        <v>248</v>
      </c>
      <c r="AT313" s="11">
        <v>12510.46</v>
      </c>
      <c r="AU313" s="11">
        <v>3603.72</v>
      </c>
      <c r="AV313" s="203">
        <v>0</v>
      </c>
      <c r="AW313" s="203">
        <v>0</v>
      </c>
      <c r="AX313" s="203" t="s">
        <v>248</v>
      </c>
      <c r="AY313" s="235" t="s">
        <v>248</v>
      </c>
      <c r="AZ313" s="138">
        <v>61113</v>
      </c>
      <c r="BA313" s="188" t="s">
        <v>248</v>
      </c>
      <c r="BB313" s="203" t="s">
        <v>248</v>
      </c>
      <c r="BC313" s="203" t="s">
        <v>248</v>
      </c>
      <c r="BD313" s="217" t="s">
        <v>61</v>
      </c>
      <c r="BE313" s="201" t="s">
        <v>62</v>
      </c>
      <c r="BF313" s="201" t="s">
        <v>63</v>
      </c>
      <c r="BG313" s="201" t="s">
        <v>196</v>
      </c>
      <c r="BH313" s="456" t="s">
        <v>513</v>
      </c>
      <c r="BI313" s="218" t="s">
        <v>68</v>
      </c>
      <c r="BJ313" s="370">
        <v>214</v>
      </c>
      <c r="BK313" s="370">
        <v>4</v>
      </c>
      <c r="BL313" s="219" t="s">
        <v>65</v>
      </c>
      <c r="BM313" s="52"/>
      <c r="BN313" s="218" t="s">
        <v>357</v>
      </c>
      <c r="BO313" s="217" t="s">
        <v>350</v>
      </c>
      <c r="BP313" s="201" t="s">
        <v>703</v>
      </c>
      <c r="BQ313" s="52" t="s">
        <v>718</v>
      </c>
    </row>
    <row r="314" spans="1:69" ht="15.75">
      <c r="A314" s="207" t="s">
        <v>37</v>
      </c>
      <c r="B314" s="208" t="s">
        <v>711</v>
      </c>
      <c r="C314" s="202" t="s">
        <v>35</v>
      </c>
      <c r="D314" s="210" t="s">
        <v>182</v>
      </c>
      <c r="E314" s="24" t="s">
        <v>215</v>
      </c>
      <c r="F314" s="86">
        <v>55</v>
      </c>
      <c r="G314" s="80">
        <v>0</v>
      </c>
      <c r="H314" s="204"/>
      <c r="I314" s="204"/>
      <c r="J314" s="204"/>
      <c r="K314" s="204"/>
      <c r="L314" s="80">
        <v>0</v>
      </c>
      <c r="M314" s="203"/>
      <c r="N314" s="52">
        <v>0</v>
      </c>
      <c r="O314" s="204"/>
      <c r="P314" s="204"/>
      <c r="Q314" s="11">
        <v>4.0235999273000003</v>
      </c>
      <c r="R314" s="204"/>
      <c r="S314" s="204"/>
      <c r="T314" s="53">
        <v>4.625</v>
      </c>
      <c r="U314" s="204"/>
      <c r="V314" s="204"/>
      <c r="W314" s="11">
        <v>3.9974181090909</v>
      </c>
      <c r="X314" s="204"/>
      <c r="Y314" s="204"/>
      <c r="Z314" s="53">
        <v>4.4749999999999996</v>
      </c>
      <c r="AA314" s="204"/>
      <c r="AB314" s="204"/>
      <c r="AC314" s="204"/>
      <c r="AD314" s="204"/>
      <c r="AE314" s="204"/>
      <c r="AF314" s="9">
        <v>3.647532484438512</v>
      </c>
      <c r="AG314" s="9">
        <v>385</v>
      </c>
      <c r="AH314" s="9">
        <v>0.43311813046219266</v>
      </c>
      <c r="AI314" s="9">
        <v>14</v>
      </c>
      <c r="AJ314" s="9">
        <v>2.6458333333333335</v>
      </c>
      <c r="AK314" s="9" t="s">
        <v>248</v>
      </c>
      <c r="AL314" s="9">
        <v>55</v>
      </c>
      <c r="AM314" s="9">
        <v>3.647532484438512</v>
      </c>
      <c r="AN314" s="9">
        <v>3.6937022900763359</v>
      </c>
      <c r="AO314" s="73">
        <v>110</v>
      </c>
      <c r="AP314" s="80">
        <v>0</v>
      </c>
      <c r="AQ314" s="80">
        <v>0</v>
      </c>
      <c r="AR314" s="224">
        <v>0</v>
      </c>
      <c r="AS314" s="224" t="s">
        <v>248</v>
      </c>
      <c r="AT314" s="11">
        <v>3917.6840000000002</v>
      </c>
      <c r="AU314" s="11">
        <v>0</v>
      </c>
      <c r="AV314" s="203">
        <v>0</v>
      </c>
      <c r="AW314" s="203">
        <v>0</v>
      </c>
      <c r="AX314" s="203" t="s">
        <v>248</v>
      </c>
      <c r="AY314" s="235" t="s">
        <v>248</v>
      </c>
      <c r="AZ314" s="138">
        <v>15899</v>
      </c>
      <c r="BA314" s="188" t="s">
        <v>248</v>
      </c>
      <c r="BB314" s="203" t="s">
        <v>248</v>
      </c>
      <c r="BC314" s="203" t="s">
        <v>248</v>
      </c>
      <c r="BD314" s="217" t="s">
        <v>61</v>
      </c>
      <c r="BE314" s="201" t="s">
        <v>62</v>
      </c>
      <c r="BF314" s="201" t="s">
        <v>63</v>
      </c>
      <c r="BG314" s="201" t="s">
        <v>196</v>
      </c>
      <c r="BH314" s="218" t="s">
        <v>514</v>
      </c>
      <c r="BI314" s="218" t="s">
        <v>64</v>
      </c>
      <c r="BJ314" s="370">
        <v>214</v>
      </c>
      <c r="BK314" s="370">
        <v>1</v>
      </c>
      <c r="BL314" s="219" t="s">
        <v>65</v>
      </c>
      <c r="BM314" s="52"/>
      <c r="BN314" s="218" t="s">
        <v>357</v>
      </c>
      <c r="BO314" s="217" t="s">
        <v>351</v>
      </c>
      <c r="BP314" s="201" t="s">
        <v>684</v>
      </c>
      <c r="BQ314" s="52" t="s">
        <v>716</v>
      </c>
    </row>
    <row r="315" spans="1:69" ht="15.75">
      <c r="A315" s="207" t="s">
        <v>37</v>
      </c>
      <c r="B315" s="208" t="s">
        <v>711</v>
      </c>
      <c r="C315" s="202" t="s">
        <v>35</v>
      </c>
      <c r="D315" s="210" t="s">
        <v>182</v>
      </c>
      <c r="E315" s="24" t="s">
        <v>215</v>
      </c>
      <c r="F315" s="86">
        <v>56</v>
      </c>
      <c r="G315" s="80">
        <v>1</v>
      </c>
      <c r="H315" s="204"/>
      <c r="I315" s="204"/>
      <c r="J315" s="204"/>
      <c r="K315" s="204"/>
      <c r="L315" s="80">
        <v>0</v>
      </c>
      <c r="M315" s="203"/>
      <c r="N315" s="52">
        <v>0</v>
      </c>
      <c r="O315" s="204"/>
      <c r="P315" s="204"/>
      <c r="Q315" s="11">
        <v>5.5092362908999997</v>
      </c>
      <c r="R315" s="204"/>
      <c r="S315" s="204"/>
      <c r="T315" s="53">
        <v>7.5625</v>
      </c>
      <c r="U315" s="204"/>
      <c r="V315" s="204"/>
      <c r="W315" s="11">
        <v>5.5620543272727003</v>
      </c>
      <c r="X315" s="204"/>
      <c r="Y315" s="204"/>
      <c r="Z315" s="53">
        <v>7.5625</v>
      </c>
      <c r="AA315" s="204"/>
      <c r="AB315" s="204"/>
      <c r="AC315" s="204"/>
      <c r="AD315" s="204"/>
      <c r="AE315" s="204"/>
      <c r="AF315" s="9">
        <v>2.4080672299160675</v>
      </c>
      <c r="AG315" s="9">
        <v>238</v>
      </c>
      <c r="AH315" s="9">
        <v>0.51520114909224923</v>
      </c>
      <c r="AI315" s="9">
        <v>143</v>
      </c>
      <c r="AJ315" s="9">
        <v>1.48125</v>
      </c>
      <c r="AK315" s="9" t="s">
        <v>248</v>
      </c>
      <c r="AL315" s="9">
        <v>0</v>
      </c>
      <c r="AM315" s="9"/>
      <c r="AN315" s="9"/>
      <c r="AO315" s="73">
        <v>110</v>
      </c>
      <c r="AP315" s="80">
        <v>0</v>
      </c>
      <c r="AQ315" s="80">
        <v>0</v>
      </c>
      <c r="AR315" s="224">
        <v>0</v>
      </c>
      <c r="AS315" s="224" t="s">
        <v>248</v>
      </c>
      <c r="AT315" s="11">
        <v>3922.47</v>
      </c>
      <c r="AU315" s="11">
        <v>0</v>
      </c>
      <c r="AV315" s="203">
        <v>0</v>
      </c>
      <c r="AW315" s="203">
        <v>0</v>
      </c>
      <c r="AX315" s="203" t="s">
        <v>248</v>
      </c>
      <c r="AY315" s="235" t="s">
        <v>248</v>
      </c>
      <c r="AZ315" s="138">
        <v>15899</v>
      </c>
      <c r="BA315" s="188" t="s">
        <v>248</v>
      </c>
      <c r="BB315" s="203" t="s">
        <v>248</v>
      </c>
      <c r="BC315" s="203" t="s">
        <v>248</v>
      </c>
      <c r="BD315" s="217" t="s">
        <v>61</v>
      </c>
      <c r="BE315" s="201" t="s">
        <v>62</v>
      </c>
      <c r="BF315" s="201" t="s">
        <v>63</v>
      </c>
      <c r="BG315" s="201" t="s">
        <v>196</v>
      </c>
      <c r="BH315" s="218" t="s">
        <v>514</v>
      </c>
      <c r="BI315" s="218" t="s">
        <v>66</v>
      </c>
      <c r="BJ315" s="370">
        <v>214</v>
      </c>
      <c r="BK315" s="370">
        <v>7</v>
      </c>
      <c r="BL315" s="219" t="s">
        <v>65</v>
      </c>
      <c r="BM315" s="52"/>
      <c r="BN315" s="218" t="s">
        <v>357</v>
      </c>
      <c r="BO315" s="217" t="s">
        <v>351</v>
      </c>
      <c r="BP315" s="201" t="s">
        <v>684</v>
      </c>
      <c r="BQ315" s="52" t="s">
        <v>716</v>
      </c>
    </row>
    <row r="316" spans="1:69" ht="15.75">
      <c r="A316" s="207" t="s">
        <v>37</v>
      </c>
      <c r="B316" s="208" t="s">
        <v>711</v>
      </c>
      <c r="C316" s="202" t="s">
        <v>35</v>
      </c>
      <c r="D316" s="210" t="s">
        <v>182</v>
      </c>
      <c r="E316" s="24" t="s">
        <v>215</v>
      </c>
      <c r="F316" s="86">
        <v>57</v>
      </c>
      <c r="G316" s="80">
        <v>0</v>
      </c>
      <c r="H316" s="204"/>
      <c r="I316" s="204"/>
      <c r="J316" s="204"/>
      <c r="K316" s="204"/>
      <c r="L316" s="80">
        <v>0</v>
      </c>
      <c r="M316" s="203"/>
      <c r="N316" s="52">
        <v>0</v>
      </c>
      <c r="O316" s="204"/>
      <c r="P316" s="204"/>
      <c r="Q316" s="11">
        <v>4.4468944035</v>
      </c>
      <c r="R316" s="204"/>
      <c r="S316" s="204"/>
      <c r="T316" s="53">
        <v>5.5749999999999993</v>
      </c>
      <c r="U316" s="204"/>
      <c r="V316" s="204"/>
      <c r="W316" s="11">
        <v>3.9812979824561001</v>
      </c>
      <c r="X316" s="204"/>
      <c r="Y316" s="204"/>
      <c r="Z316" s="53">
        <v>5.2874999999999996</v>
      </c>
      <c r="AA316" s="204"/>
      <c r="AB316" s="204"/>
      <c r="AC316" s="204"/>
      <c r="AD316" s="204"/>
      <c r="AE316" s="204"/>
      <c r="AF316" s="9">
        <v>3.7251629237841843</v>
      </c>
      <c r="AG316" s="9">
        <v>399</v>
      </c>
      <c r="AH316" s="9">
        <v>0.37028076508152274</v>
      </c>
      <c r="AI316" s="9">
        <v>6</v>
      </c>
      <c r="AJ316" s="9">
        <v>2.9359375000000001</v>
      </c>
      <c r="AK316" s="9" t="s">
        <v>248</v>
      </c>
      <c r="AL316" s="9">
        <v>57</v>
      </c>
      <c r="AM316" s="9">
        <v>3.7251629237841843</v>
      </c>
      <c r="AN316" s="9">
        <v>3.721082089552239</v>
      </c>
      <c r="AO316" s="73">
        <v>114</v>
      </c>
      <c r="AP316" s="80">
        <v>0</v>
      </c>
      <c r="AQ316" s="80">
        <v>0</v>
      </c>
      <c r="AR316" s="224">
        <v>0</v>
      </c>
      <c r="AS316" s="224" t="s">
        <v>248</v>
      </c>
      <c r="AT316" s="11">
        <v>4067.9679999999998</v>
      </c>
      <c r="AU316" s="11">
        <v>0</v>
      </c>
      <c r="AV316" s="203">
        <v>0</v>
      </c>
      <c r="AW316" s="203">
        <v>0</v>
      </c>
      <c r="AX316" s="203" t="s">
        <v>248</v>
      </c>
      <c r="AY316" s="235" t="s">
        <v>248</v>
      </c>
      <c r="AZ316" s="138">
        <v>15899</v>
      </c>
      <c r="BA316" s="188" t="s">
        <v>248</v>
      </c>
      <c r="BB316" s="203" t="s">
        <v>248</v>
      </c>
      <c r="BC316" s="203" t="s">
        <v>248</v>
      </c>
      <c r="BD316" s="217" t="s">
        <v>61</v>
      </c>
      <c r="BE316" s="201" t="s">
        <v>62</v>
      </c>
      <c r="BF316" s="201" t="s">
        <v>63</v>
      </c>
      <c r="BG316" s="201" t="s">
        <v>196</v>
      </c>
      <c r="BH316" s="218" t="s">
        <v>514</v>
      </c>
      <c r="BI316" s="218" t="s">
        <v>67</v>
      </c>
      <c r="BJ316" s="370">
        <v>214</v>
      </c>
      <c r="BK316" s="370">
        <v>3</v>
      </c>
      <c r="BL316" s="219" t="s">
        <v>65</v>
      </c>
      <c r="BM316" s="52"/>
      <c r="BN316" s="218" t="s">
        <v>357</v>
      </c>
      <c r="BO316" s="217" t="s">
        <v>351</v>
      </c>
      <c r="BP316" s="201" t="s">
        <v>684</v>
      </c>
      <c r="BQ316" s="52" t="s">
        <v>716</v>
      </c>
    </row>
    <row r="317" spans="1:69" ht="15.75">
      <c r="A317" s="207" t="s">
        <v>37</v>
      </c>
      <c r="B317" s="208" t="s">
        <v>711</v>
      </c>
      <c r="C317" s="202" t="s">
        <v>35</v>
      </c>
      <c r="D317" s="210" t="s">
        <v>182</v>
      </c>
      <c r="E317" s="24" t="s">
        <v>215</v>
      </c>
      <c r="F317" s="86">
        <v>56</v>
      </c>
      <c r="G317" s="80">
        <v>1</v>
      </c>
      <c r="H317" s="204"/>
      <c r="I317" s="204"/>
      <c r="J317" s="204"/>
      <c r="K317" s="204"/>
      <c r="L317" s="80">
        <v>0</v>
      </c>
      <c r="M317" s="203"/>
      <c r="N317" s="52">
        <v>0</v>
      </c>
      <c r="O317" s="204"/>
      <c r="P317" s="204"/>
      <c r="Q317" s="11">
        <v>6.3627451454999999</v>
      </c>
      <c r="R317" s="204"/>
      <c r="S317" s="204"/>
      <c r="T317" s="53">
        <v>8.3125</v>
      </c>
      <c r="U317" s="204"/>
      <c r="V317" s="204"/>
      <c r="W317" s="11">
        <v>6.3476905818181004</v>
      </c>
      <c r="X317" s="204"/>
      <c r="Y317" s="204"/>
      <c r="Z317" s="53">
        <v>8.125</v>
      </c>
      <c r="AA317" s="204"/>
      <c r="AB317" s="204"/>
      <c r="AC317" s="204"/>
      <c r="AD317" s="204"/>
      <c r="AE317" s="204"/>
      <c r="AF317" s="9">
        <v>2.6602623968939967</v>
      </c>
      <c r="AG317" s="9">
        <v>342</v>
      </c>
      <c r="AH317" s="9">
        <v>0.43282226695690729</v>
      </c>
      <c r="AI317" s="9">
        <v>89</v>
      </c>
      <c r="AJ317" s="9">
        <v>1.6545454545454545</v>
      </c>
      <c r="AK317" s="9" t="s">
        <v>248</v>
      </c>
      <c r="AL317" s="427">
        <v>0</v>
      </c>
      <c r="AM317" s="9"/>
      <c r="AN317" s="9"/>
      <c r="AO317" s="73">
        <v>110</v>
      </c>
      <c r="AP317" s="80">
        <v>0</v>
      </c>
      <c r="AQ317" s="80">
        <v>0</v>
      </c>
      <c r="AR317" s="224">
        <v>0</v>
      </c>
      <c r="AS317" s="224" t="s">
        <v>248</v>
      </c>
      <c r="AT317" s="11">
        <v>3924.1610000000001</v>
      </c>
      <c r="AU317" s="11">
        <v>0</v>
      </c>
      <c r="AV317" s="203">
        <v>0</v>
      </c>
      <c r="AW317" s="203">
        <v>0</v>
      </c>
      <c r="AX317" s="203" t="s">
        <v>248</v>
      </c>
      <c r="AY317" s="235" t="s">
        <v>248</v>
      </c>
      <c r="AZ317" s="138">
        <v>15899</v>
      </c>
      <c r="BA317" s="188" t="s">
        <v>248</v>
      </c>
      <c r="BB317" s="203" t="s">
        <v>248</v>
      </c>
      <c r="BC317" s="203" t="s">
        <v>248</v>
      </c>
      <c r="BD317" s="217" t="s">
        <v>61</v>
      </c>
      <c r="BE317" s="201" t="s">
        <v>62</v>
      </c>
      <c r="BF317" s="201" t="s">
        <v>63</v>
      </c>
      <c r="BG317" s="201" t="s">
        <v>196</v>
      </c>
      <c r="BH317" s="218" t="s">
        <v>514</v>
      </c>
      <c r="BI317" s="218" t="s">
        <v>68</v>
      </c>
      <c r="BJ317" s="370">
        <v>214</v>
      </c>
      <c r="BK317" s="370">
        <v>4</v>
      </c>
      <c r="BL317" s="219" t="s">
        <v>65</v>
      </c>
      <c r="BM317" s="52"/>
      <c r="BN317" s="218" t="s">
        <v>357</v>
      </c>
      <c r="BO317" s="217" t="s">
        <v>351</v>
      </c>
      <c r="BP317" s="201" t="s">
        <v>684</v>
      </c>
      <c r="BQ317" s="52" t="s">
        <v>716</v>
      </c>
    </row>
    <row r="318" spans="1:69" ht="15.75">
      <c r="A318" s="207" t="s">
        <v>37</v>
      </c>
      <c r="B318" s="208" t="s">
        <v>711</v>
      </c>
      <c r="C318" s="202" t="s">
        <v>35</v>
      </c>
      <c r="D318" s="210" t="s">
        <v>182</v>
      </c>
      <c r="E318" s="24" t="s">
        <v>220</v>
      </c>
      <c r="F318" s="86">
        <v>69</v>
      </c>
      <c r="G318" s="80">
        <v>2</v>
      </c>
      <c r="H318" s="204"/>
      <c r="I318" s="204"/>
      <c r="J318" s="204"/>
      <c r="K318" s="204"/>
      <c r="L318" s="80">
        <v>2</v>
      </c>
      <c r="M318" s="203"/>
      <c r="N318" s="52">
        <v>0</v>
      </c>
      <c r="O318" s="204"/>
      <c r="P318" s="204"/>
      <c r="Q318" s="11">
        <v>6.5391230462000003</v>
      </c>
      <c r="R318" s="204"/>
      <c r="S318" s="204"/>
      <c r="T318" s="53">
        <v>9.875</v>
      </c>
      <c r="U318" s="204"/>
      <c r="V318" s="204"/>
      <c r="W318" s="11">
        <v>5.9427537692307002</v>
      </c>
      <c r="X318" s="204"/>
      <c r="Y318" s="204"/>
      <c r="Z318" s="53">
        <v>8.875</v>
      </c>
      <c r="AA318" s="204"/>
      <c r="AB318" s="204"/>
      <c r="AC318" s="204"/>
      <c r="AD318" s="204"/>
      <c r="AE318" s="204"/>
      <c r="AF318" s="9">
        <v>3.28062088397833</v>
      </c>
      <c r="AG318" s="9">
        <v>455</v>
      </c>
      <c r="AH318" s="9">
        <v>0.57312493280640575</v>
      </c>
      <c r="AI318" s="9">
        <v>49</v>
      </c>
      <c r="AJ318" s="9">
        <v>2.1139705882352939</v>
      </c>
      <c r="AK318" s="9" t="s">
        <v>248</v>
      </c>
      <c r="AL318" s="9">
        <v>58</v>
      </c>
      <c r="AM318" s="9">
        <v>3.3238177416947083</v>
      </c>
      <c r="AN318" s="9">
        <v>3.4290780141843973</v>
      </c>
      <c r="AO318" s="73">
        <v>131</v>
      </c>
      <c r="AP318" s="80">
        <v>1</v>
      </c>
      <c r="AQ318" s="80">
        <v>2</v>
      </c>
      <c r="AR318" s="224">
        <v>0</v>
      </c>
      <c r="AS318" s="224" t="s">
        <v>248</v>
      </c>
      <c r="AT318" s="11">
        <v>4584.3190000000004</v>
      </c>
      <c r="AU318" s="11">
        <v>176.535</v>
      </c>
      <c r="AV318" s="203">
        <v>0</v>
      </c>
      <c r="AW318" s="203">
        <v>0</v>
      </c>
      <c r="AX318" s="203" t="s">
        <v>248</v>
      </c>
      <c r="AY318" s="235" t="s">
        <v>248</v>
      </c>
      <c r="AZ318" s="138">
        <v>41255</v>
      </c>
      <c r="BA318" s="188" t="s">
        <v>248</v>
      </c>
      <c r="BB318" s="203" t="s">
        <v>248</v>
      </c>
      <c r="BC318" s="203" t="s">
        <v>248</v>
      </c>
      <c r="BD318" s="217" t="s">
        <v>61</v>
      </c>
      <c r="BE318" s="201" t="s">
        <v>62</v>
      </c>
      <c r="BF318" s="201" t="s">
        <v>63</v>
      </c>
      <c r="BG318" s="201" t="s">
        <v>196</v>
      </c>
      <c r="BH318" s="456" t="s">
        <v>712</v>
      </c>
      <c r="BI318" s="218" t="s">
        <v>64</v>
      </c>
      <c r="BJ318" s="370">
        <v>214</v>
      </c>
      <c r="BK318" s="370">
        <v>1</v>
      </c>
      <c r="BL318" s="219" t="s">
        <v>65</v>
      </c>
      <c r="BM318" s="52"/>
      <c r="BN318" s="218" t="s">
        <v>357</v>
      </c>
      <c r="BO318" s="217" t="s">
        <v>702</v>
      </c>
      <c r="BP318" s="201" t="s">
        <v>698</v>
      </c>
      <c r="BQ318" s="52" t="s">
        <v>714</v>
      </c>
    </row>
    <row r="319" spans="1:69" ht="15.75">
      <c r="A319" s="207" t="s">
        <v>37</v>
      </c>
      <c r="B319" s="208" t="s">
        <v>711</v>
      </c>
      <c r="C319" s="202" t="s">
        <v>35</v>
      </c>
      <c r="D319" s="210" t="s">
        <v>182</v>
      </c>
      <c r="E319" s="24" t="s">
        <v>220</v>
      </c>
      <c r="F319" s="86">
        <v>67</v>
      </c>
      <c r="G319" s="80">
        <v>12</v>
      </c>
      <c r="H319" s="204"/>
      <c r="I319" s="204"/>
      <c r="J319" s="204"/>
      <c r="K319" s="204"/>
      <c r="L319" s="80">
        <v>1</v>
      </c>
      <c r="M319" s="203"/>
      <c r="N319" s="52">
        <v>0</v>
      </c>
      <c r="O319" s="204"/>
      <c r="P319" s="204"/>
      <c r="Q319" s="11">
        <v>5.7449813703999997</v>
      </c>
      <c r="R319" s="204"/>
      <c r="S319" s="204"/>
      <c r="T319" s="53">
        <v>7.8249999999999993</v>
      </c>
      <c r="U319" s="204"/>
      <c r="V319" s="204"/>
      <c r="W319" s="11">
        <v>5.5785739629629001</v>
      </c>
      <c r="X319" s="204"/>
      <c r="Y319" s="204"/>
      <c r="Z319" s="53">
        <v>8.6499999999999986</v>
      </c>
      <c r="AA319" s="204"/>
      <c r="AB319" s="204"/>
      <c r="AC319" s="204"/>
      <c r="AD319" s="204"/>
      <c r="AE319" s="204"/>
      <c r="AF319" s="9">
        <v>3.3215274166011208</v>
      </c>
      <c r="AG319" s="9">
        <v>366</v>
      </c>
      <c r="AH319" s="9">
        <v>0.64757946422115076</v>
      </c>
      <c r="AI319" s="9">
        <v>34</v>
      </c>
      <c r="AJ319" s="9">
        <v>1.9104166666666667</v>
      </c>
      <c r="AK319" s="9" t="s">
        <v>248</v>
      </c>
      <c r="AL319" s="9">
        <v>50</v>
      </c>
      <c r="AM319" s="9">
        <v>3.3787047742661969</v>
      </c>
      <c r="AN319" s="9">
        <v>3.5048387096774194</v>
      </c>
      <c r="AO319" s="73">
        <v>103</v>
      </c>
      <c r="AP319" s="80">
        <v>4</v>
      </c>
      <c r="AQ319" s="80">
        <v>3</v>
      </c>
      <c r="AR319" s="224">
        <v>0</v>
      </c>
      <c r="AS319" s="224" t="s">
        <v>248</v>
      </c>
      <c r="AT319" s="11">
        <v>3879.3339999999998</v>
      </c>
      <c r="AU319" s="11">
        <v>60.292999999999999</v>
      </c>
      <c r="AV319" s="203">
        <v>0</v>
      </c>
      <c r="AW319" s="203">
        <v>0</v>
      </c>
      <c r="AX319" s="203" t="s">
        <v>248</v>
      </c>
      <c r="AY319" s="235" t="s">
        <v>248</v>
      </c>
      <c r="AZ319" s="138">
        <v>41255</v>
      </c>
      <c r="BA319" s="188" t="s">
        <v>248</v>
      </c>
      <c r="BB319" s="203" t="s">
        <v>248</v>
      </c>
      <c r="BC319" s="203" t="s">
        <v>248</v>
      </c>
      <c r="BD319" s="217" t="s">
        <v>61</v>
      </c>
      <c r="BE319" s="201" t="s">
        <v>62</v>
      </c>
      <c r="BF319" s="201" t="s">
        <v>63</v>
      </c>
      <c r="BG319" s="201" t="s">
        <v>196</v>
      </c>
      <c r="BH319" s="456" t="s">
        <v>712</v>
      </c>
      <c r="BI319" s="218" t="s">
        <v>66</v>
      </c>
      <c r="BJ319" s="370">
        <v>214</v>
      </c>
      <c r="BK319" s="370">
        <v>7</v>
      </c>
      <c r="BL319" s="219" t="s">
        <v>65</v>
      </c>
      <c r="BM319" s="52"/>
      <c r="BN319" s="218" t="s">
        <v>357</v>
      </c>
      <c r="BO319" s="217" t="s">
        <v>702</v>
      </c>
      <c r="BP319" s="201" t="s">
        <v>698</v>
      </c>
      <c r="BQ319" s="52" t="s">
        <v>714</v>
      </c>
    </row>
    <row r="320" spans="1:69" ht="15.75">
      <c r="A320" s="207" t="s">
        <v>37</v>
      </c>
      <c r="B320" s="208" t="s">
        <v>711</v>
      </c>
      <c r="C320" s="202" t="s">
        <v>35</v>
      </c>
      <c r="D320" s="210" t="s">
        <v>182</v>
      </c>
      <c r="E320" s="24" t="s">
        <v>220</v>
      </c>
      <c r="F320" s="86">
        <v>69</v>
      </c>
      <c r="G320" s="80">
        <v>4</v>
      </c>
      <c r="H320" s="204"/>
      <c r="I320" s="204"/>
      <c r="J320" s="204"/>
      <c r="K320" s="204"/>
      <c r="L320" s="80">
        <v>0</v>
      </c>
      <c r="M320" s="203"/>
      <c r="N320" s="52">
        <v>0</v>
      </c>
      <c r="O320" s="204"/>
      <c r="P320" s="204"/>
      <c r="Q320" s="11">
        <v>5.7239845231000004</v>
      </c>
      <c r="R320" s="204"/>
      <c r="S320" s="204"/>
      <c r="T320" s="53">
        <v>10.291666666666666</v>
      </c>
      <c r="U320" s="204"/>
      <c r="V320" s="204"/>
      <c r="W320" s="11">
        <v>5.1716152923076004</v>
      </c>
      <c r="X320" s="204"/>
      <c r="Y320" s="204"/>
      <c r="Z320" s="53">
        <v>10.4375</v>
      </c>
      <c r="AA320" s="204"/>
      <c r="AB320" s="204"/>
      <c r="AC320" s="204"/>
      <c r="AD320" s="204"/>
      <c r="AE320" s="204"/>
      <c r="AF320" s="9">
        <v>3.6003757543152277</v>
      </c>
      <c r="AG320" s="9">
        <v>448</v>
      </c>
      <c r="AH320" s="9">
        <v>0.51476011264304655</v>
      </c>
      <c r="AI320" s="9">
        <v>14</v>
      </c>
      <c r="AJ320" s="9">
        <v>2.5871212121212119</v>
      </c>
      <c r="AK320" s="9" t="s">
        <v>248</v>
      </c>
      <c r="AL320" s="9">
        <v>59</v>
      </c>
      <c r="AM320" s="9">
        <v>3.6723728921742462</v>
      </c>
      <c r="AN320" s="9">
        <v>3.6994949494949494</v>
      </c>
      <c r="AO320" s="73">
        <v>122</v>
      </c>
      <c r="AP320" s="80">
        <v>0</v>
      </c>
      <c r="AQ320" s="80">
        <v>8</v>
      </c>
      <c r="AR320" s="224">
        <v>0</v>
      </c>
      <c r="AS320" s="224" t="s">
        <v>248</v>
      </c>
      <c r="AT320" s="11">
        <v>4539.6719999999996</v>
      </c>
      <c r="AU320" s="11">
        <v>142.64099999999999</v>
      </c>
      <c r="AV320" s="203">
        <v>0</v>
      </c>
      <c r="AW320" s="203">
        <v>0</v>
      </c>
      <c r="AX320" s="203" t="s">
        <v>248</v>
      </c>
      <c r="AY320" s="235" t="s">
        <v>248</v>
      </c>
      <c r="AZ320" s="138">
        <v>41255</v>
      </c>
      <c r="BA320" s="188" t="s">
        <v>248</v>
      </c>
      <c r="BB320" s="203" t="s">
        <v>248</v>
      </c>
      <c r="BC320" s="203" t="s">
        <v>248</v>
      </c>
      <c r="BD320" s="217" t="s">
        <v>61</v>
      </c>
      <c r="BE320" s="201" t="s">
        <v>62</v>
      </c>
      <c r="BF320" s="201" t="s">
        <v>63</v>
      </c>
      <c r="BG320" s="201" t="s">
        <v>196</v>
      </c>
      <c r="BH320" s="456" t="s">
        <v>712</v>
      </c>
      <c r="BI320" s="218" t="s">
        <v>67</v>
      </c>
      <c r="BJ320" s="370">
        <v>214</v>
      </c>
      <c r="BK320" s="370">
        <v>3</v>
      </c>
      <c r="BL320" s="219" t="s">
        <v>65</v>
      </c>
      <c r="BM320" s="52"/>
      <c r="BN320" s="218" t="s">
        <v>357</v>
      </c>
      <c r="BO320" s="217" t="s">
        <v>702</v>
      </c>
      <c r="BP320" s="201" t="s">
        <v>698</v>
      </c>
      <c r="BQ320" s="52" t="s">
        <v>714</v>
      </c>
    </row>
    <row r="321" spans="1:69" ht="15.75">
      <c r="A321" s="207" t="s">
        <v>37</v>
      </c>
      <c r="B321" s="208" t="s">
        <v>711</v>
      </c>
      <c r="C321" s="202" t="s">
        <v>35</v>
      </c>
      <c r="D321" s="210" t="s">
        <v>182</v>
      </c>
      <c r="E321" s="24" t="s">
        <v>220</v>
      </c>
      <c r="F321" s="86">
        <v>68</v>
      </c>
      <c r="G321" s="80">
        <v>10</v>
      </c>
      <c r="H321" s="204"/>
      <c r="I321" s="204"/>
      <c r="J321" s="204"/>
      <c r="K321" s="204"/>
      <c r="L321" s="80">
        <v>0</v>
      </c>
      <c r="M321" s="203"/>
      <c r="N321" s="52">
        <v>0</v>
      </c>
      <c r="O321" s="204"/>
      <c r="P321" s="204"/>
      <c r="Q321" s="11">
        <v>7.2488792585999997</v>
      </c>
      <c r="R321" s="204"/>
      <c r="S321" s="204"/>
      <c r="T321" s="53">
        <v>13.683333333333332</v>
      </c>
      <c r="U321" s="204"/>
      <c r="V321" s="204"/>
      <c r="W321" s="11">
        <v>7.1325688448275004</v>
      </c>
      <c r="X321" s="204"/>
      <c r="Y321" s="204"/>
      <c r="Z321" s="53">
        <v>13.524999999999999</v>
      </c>
      <c r="AA321" s="204"/>
      <c r="AB321" s="204"/>
      <c r="AC321" s="204"/>
      <c r="AD321" s="204"/>
      <c r="AE321" s="204"/>
      <c r="AF321" s="9">
        <v>2.6333862483186068</v>
      </c>
      <c r="AG321" s="9">
        <v>378</v>
      </c>
      <c r="AH321" s="9">
        <v>0.37879222435350451</v>
      </c>
      <c r="AI321" s="9">
        <v>106</v>
      </c>
      <c r="AJ321" s="9">
        <v>1.8218749999999999</v>
      </c>
      <c r="AK321" s="9" t="s">
        <v>248</v>
      </c>
      <c r="AL321" s="9">
        <v>0</v>
      </c>
      <c r="AM321" s="9"/>
      <c r="AN321" s="9"/>
      <c r="AO321" s="73">
        <v>110</v>
      </c>
      <c r="AP321" s="80">
        <v>3</v>
      </c>
      <c r="AQ321" s="80">
        <v>3</v>
      </c>
      <c r="AR321" s="224">
        <v>0</v>
      </c>
      <c r="AS321" s="224" t="s">
        <v>248</v>
      </c>
      <c r="AT321" s="11">
        <v>3932.0590000000002</v>
      </c>
      <c r="AU321" s="11">
        <v>236.84399999999999</v>
      </c>
      <c r="AV321" s="203">
        <v>0</v>
      </c>
      <c r="AW321" s="203">
        <v>0</v>
      </c>
      <c r="AX321" s="203" t="s">
        <v>248</v>
      </c>
      <c r="AY321" s="235" t="s">
        <v>248</v>
      </c>
      <c r="AZ321" s="138">
        <v>41255</v>
      </c>
      <c r="BA321" s="188" t="s">
        <v>248</v>
      </c>
      <c r="BB321" s="203" t="s">
        <v>248</v>
      </c>
      <c r="BC321" s="203" t="s">
        <v>248</v>
      </c>
      <c r="BD321" s="217" t="s">
        <v>61</v>
      </c>
      <c r="BE321" s="201" t="s">
        <v>62</v>
      </c>
      <c r="BF321" s="201" t="s">
        <v>63</v>
      </c>
      <c r="BG321" s="201" t="s">
        <v>196</v>
      </c>
      <c r="BH321" s="456" t="s">
        <v>712</v>
      </c>
      <c r="BI321" s="218" t="s">
        <v>68</v>
      </c>
      <c r="BJ321" s="370">
        <v>214</v>
      </c>
      <c r="BK321" s="370">
        <v>4</v>
      </c>
      <c r="BL321" s="219" t="s">
        <v>65</v>
      </c>
      <c r="BM321" s="52"/>
      <c r="BN321" s="218" t="s">
        <v>357</v>
      </c>
      <c r="BO321" s="217" t="s">
        <v>702</v>
      </c>
      <c r="BP321" s="201" t="s">
        <v>698</v>
      </c>
      <c r="BQ321" s="52" t="s">
        <v>714</v>
      </c>
    </row>
    <row r="322" spans="1:69" ht="15.75">
      <c r="A322" s="207" t="s">
        <v>37</v>
      </c>
      <c r="B322" s="208" t="s">
        <v>711</v>
      </c>
      <c r="C322" s="202" t="s">
        <v>35</v>
      </c>
      <c r="D322" s="210" t="s">
        <v>182</v>
      </c>
      <c r="E322" s="24" t="s">
        <v>326</v>
      </c>
      <c r="F322" s="86">
        <v>66</v>
      </c>
      <c r="G322" s="80">
        <v>1</v>
      </c>
      <c r="H322" s="204"/>
      <c r="I322" s="204"/>
      <c r="J322" s="204"/>
      <c r="K322" s="204"/>
      <c r="L322" s="80">
        <v>0</v>
      </c>
      <c r="M322" s="203"/>
      <c r="N322" s="52">
        <v>0</v>
      </c>
      <c r="O322" s="204"/>
      <c r="P322" s="204"/>
      <c r="Q322" s="11">
        <v>6.4019844614999997</v>
      </c>
      <c r="R322" s="204"/>
      <c r="S322" s="204"/>
      <c r="T322" s="53">
        <v>9.375</v>
      </c>
      <c r="U322" s="204"/>
      <c r="V322" s="204"/>
      <c r="W322" s="11">
        <v>5.8358151692306999</v>
      </c>
      <c r="X322" s="204"/>
      <c r="Y322" s="204"/>
      <c r="Z322" s="53">
        <v>9.375</v>
      </c>
      <c r="AA322" s="204"/>
      <c r="AB322" s="204"/>
      <c r="AC322" s="204"/>
      <c r="AD322" s="204"/>
      <c r="AE322" s="204"/>
      <c r="AF322" s="9">
        <v>3.3295604443812117</v>
      </c>
      <c r="AG322" s="9">
        <v>455</v>
      </c>
      <c r="AH322" s="9">
        <v>0.43351340497740753</v>
      </c>
      <c r="AI322" s="9">
        <v>16</v>
      </c>
      <c r="AJ322" s="9">
        <v>2.5411585365853657</v>
      </c>
      <c r="AK322" s="9" t="s">
        <v>248</v>
      </c>
      <c r="AL322" s="9">
        <v>65</v>
      </c>
      <c r="AM322" s="9">
        <v>3.3295604443812117</v>
      </c>
      <c r="AN322" s="9">
        <v>3.3597222222222221</v>
      </c>
      <c r="AO322" s="73">
        <v>130</v>
      </c>
      <c r="AP322" s="80">
        <v>0</v>
      </c>
      <c r="AQ322" s="80">
        <v>0</v>
      </c>
      <c r="AR322" s="224">
        <v>0</v>
      </c>
      <c r="AS322" s="224" t="s">
        <v>248</v>
      </c>
      <c r="AT322" s="11">
        <v>4634.451</v>
      </c>
      <c r="AU322" s="11">
        <v>0</v>
      </c>
      <c r="AV322" s="203">
        <v>0</v>
      </c>
      <c r="AW322" s="203">
        <v>0</v>
      </c>
      <c r="AX322" s="203" t="s">
        <v>248</v>
      </c>
      <c r="AY322" s="235" t="s">
        <v>248</v>
      </c>
      <c r="AZ322" s="138">
        <v>43070</v>
      </c>
      <c r="BA322" s="188" t="s">
        <v>248</v>
      </c>
      <c r="BB322" s="203" t="s">
        <v>248</v>
      </c>
      <c r="BC322" s="203" t="s">
        <v>248</v>
      </c>
      <c r="BD322" s="217" t="s">
        <v>61</v>
      </c>
      <c r="BE322" s="201" t="s">
        <v>62</v>
      </c>
      <c r="BF322" s="201" t="s">
        <v>63</v>
      </c>
      <c r="BG322" s="201" t="s">
        <v>196</v>
      </c>
      <c r="BH322" s="455" t="s">
        <v>712</v>
      </c>
      <c r="BI322" s="218" t="s">
        <v>64</v>
      </c>
      <c r="BJ322" s="370">
        <v>214</v>
      </c>
      <c r="BK322" s="370">
        <v>1</v>
      </c>
      <c r="BL322" s="219" t="s">
        <v>65</v>
      </c>
      <c r="BM322" s="52"/>
      <c r="BN322" s="218" t="s">
        <v>357</v>
      </c>
      <c r="BO322" s="217" t="s">
        <v>346</v>
      </c>
      <c r="BP322" s="201" t="s">
        <v>685</v>
      </c>
      <c r="BQ322" s="52" t="s">
        <v>718</v>
      </c>
    </row>
    <row r="323" spans="1:69" ht="15.75">
      <c r="A323" s="207" t="s">
        <v>37</v>
      </c>
      <c r="B323" s="208" t="s">
        <v>711</v>
      </c>
      <c r="C323" s="202" t="s">
        <v>35</v>
      </c>
      <c r="D323" s="210" t="s">
        <v>182</v>
      </c>
      <c r="E323" s="24" t="s">
        <v>326</v>
      </c>
      <c r="F323" s="86">
        <v>67</v>
      </c>
      <c r="G323" s="80">
        <v>0</v>
      </c>
      <c r="H323" s="204"/>
      <c r="I323" s="204"/>
      <c r="J323" s="204"/>
      <c r="K323" s="204"/>
      <c r="L323" s="80">
        <v>0</v>
      </c>
      <c r="M323" s="203"/>
      <c r="N323" s="52">
        <v>0</v>
      </c>
      <c r="O323" s="204"/>
      <c r="P323" s="204"/>
      <c r="Q323" s="11">
        <v>5.5848653880999999</v>
      </c>
      <c r="R323" s="204"/>
      <c r="S323" s="204"/>
      <c r="T323" s="53">
        <v>7.3312499999999998</v>
      </c>
      <c r="U323" s="204"/>
      <c r="V323" s="204"/>
      <c r="W323" s="11">
        <v>5.6331788507461997</v>
      </c>
      <c r="X323" s="204"/>
      <c r="Y323" s="204"/>
      <c r="Z323" s="53">
        <v>7.4562499999999998</v>
      </c>
      <c r="AA323" s="204"/>
      <c r="AB323" s="204"/>
      <c r="AC323" s="204"/>
      <c r="AD323" s="204"/>
      <c r="AE323" s="204"/>
      <c r="AF323" s="9">
        <v>2.9776119405526855</v>
      </c>
      <c r="AG323" s="9">
        <v>469</v>
      </c>
      <c r="AH323" s="9">
        <v>0.56654476783220631</v>
      </c>
      <c r="AI323" s="9">
        <v>95</v>
      </c>
      <c r="AJ323" s="9">
        <v>2.0471518987341772</v>
      </c>
      <c r="AK323" s="9" t="s">
        <v>248</v>
      </c>
      <c r="AL323" s="9">
        <v>67</v>
      </c>
      <c r="AM323" s="9">
        <v>2.9776119405526855</v>
      </c>
      <c r="AN323" s="9">
        <v>2.9619205298013247</v>
      </c>
      <c r="AO323" s="73">
        <v>134</v>
      </c>
      <c r="AP323" s="80">
        <v>0</v>
      </c>
      <c r="AQ323" s="80">
        <v>0</v>
      </c>
      <c r="AR323" s="224">
        <v>0</v>
      </c>
      <c r="AS323" s="224" t="s">
        <v>248</v>
      </c>
      <c r="AT323" s="11">
        <v>4776.1109999999999</v>
      </c>
      <c r="AU323" s="11">
        <v>0</v>
      </c>
      <c r="AV323" s="203">
        <v>0</v>
      </c>
      <c r="AW323" s="203">
        <v>0</v>
      </c>
      <c r="AX323" s="203" t="s">
        <v>248</v>
      </c>
      <c r="AY323" s="235" t="s">
        <v>248</v>
      </c>
      <c r="AZ323" s="138">
        <v>43070</v>
      </c>
      <c r="BA323" s="188" t="s">
        <v>248</v>
      </c>
      <c r="BB323" s="203" t="s">
        <v>248</v>
      </c>
      <c r="BC323" s="203" t="s">
        <v>248</v>
      </c>
      <c r="BD323" s="217" t="s">
        <v>61</v>
      </c>
      <c r="BE323" s="201" t="s">
        <v>62</v>
      </c>
      <c r="BF323" s="201" t="s">
        <v>63</v>
      </c>
      <c r="BG323" s="201" t="s">
        <v>196</v>
      </c>
      <c r="BH323" s="455" t="s">
        <v>712</v>
      </c>
      <c r="BI323" s="218" t="s">
        <v>66</v>
      </c>
      <c r="BJ323" s="370">
        <v>214</v>
      </c>
      <c r="BK323" s="370">
        <v>7</v>
      </c>
      <c r="BL323" s="219" t="s">
        <v>65</v>
      </c>
      <c r="BM323" s="52"/>
      <c r="BN323" s="218" t="s">
        <v>357</v>
      </c>
      <c r="BO323" s="217" t="s">
        <v>346</v>
      </c>
      <c r="BP323" s="201" t="s">
        <v>685</v>
      </c>
      <c r="BQ323" s="52" t="s">
        <v>718</v>
      </c>
    </row>
    <row r="324" spans="1:69" ht="15.75">
      <c r="A324" s="207" t="s">
        <v>37</v>
      </c>
      <c r="B324" s="208" t="s">
        <v>711</v>
      </c>
      <c r="C324" s="202" t="s">
        <v>35</v>
      </c>
      <c r="D324" s="210" t="s">
        <v>182</v>
      </c>
      <c r="E324" s="24" t="s">
        <v>326</v>
      </c>
      <c r="F324" s="86">
        <v>69</v>
      </c>
      <c r="G324" s="80">
        <v>1</v>
      </c>
      <c r="H324" s="204"/>
      <c r="I324" s="204"/>
      <c r="J324" s="204"/>
      <c r="K324" s="204"/>
      <c r="L324" s="80">
        <v>1</v>
      </c>
      <c r="M324" s="203"/>
      <c r="N324" s="52">
        <v>0</v>
      </c>
      <c r="O324" s="204"/>
      <c r="P324" s="204"/>
      <c r="Q324" s="11">
        <v>5.3433578656999998</v>
      </c>
      <c r="R324" s="204"/>
      <c r="S324" s="204"/>
      <c r="T324" s="53">
        <v>7.4124999999999996</v>
      </c>
      <c r="U324" s="204"/>
      <c r="V324" s="204"/>
      <c r="W324" s="11">
        <v>5.4659249253731002</v>
      </c>
      <c r="X324" s="204"/>
      <c r="Y324" s="204"/>
      <c r="Z324" s="53">
        <v>7.9124999999999996</v>
      </c>
      <c r="AA324" s="204"/>
      <c r="AB324" s="204"/>
      <c r="AC324" s="204"/>
      <c r="AD324" s="204"/>
      <c r="AE324" s="204"/>
      <c r="AF324" s="9">
        <v>3.4431343332790871</v>
      </c>
      <c r="AG324" s="9">
        <v>469</v>
      </c>
      <c r="AH324" s="9">
        <v>0.40652604646868118</v>
      </c>
      <c r="AI324" s="9">
        <v>12</v>
      </c>
      <c r="AJ324" s="9">
        <v>2.6168367346938775</v>
      </c>
      <c r="AK324" s="9" t="s">
        <v>248</v>
      </c>
      <c r="AL324" s="9">
        <v>67</v>
      </c>
      <c r="AM324" s="9">
        <v>3.4431343332790871</v>
      </c>
      <c r="AN324" s="9">
        <v>3.5300829875518671</v>
      </c>
      <c r="AO324" s="73">
        <v>136</v>
      </c>
      <c r="AP324" s="80">
        <v>0</v>
      </c>
      <c r="AQ324" s="80">
        <v>0</v>
      </c>
      <c r="AR324" s="224">
        <v>0</v>
      </c>
      <c r="AS324" s="224" t="s">
        <v>248</v>
      </c>
      <c r="AT324" s="11">
        <v>4857.7550000000001</v>
      </c>
      <c r="AU324" s="11">
        <v>0</v>
      </c>
      <c r="AV324" s="203">
        <v>0</v>
      </c>
      <c r="AW324" s="203">
        <v>0</v>
      </c>
      <c r="AX324" s="203" t="s">
        <v>248</v>
      </c>
      <c r="AY324" s="235" t="s">
        <v>248</v>
      </c>
      <c r="AZ324" s="138">
        <v>43070</v>
      </c>
      <c r="BA324" s="188" t="s">
        <v>248</v>
      </c>
      <c r="BB324" s="203" t="s">
        <v>248</v>
      </c>
      <c r="BC324" s="203" t="s">
        <v>248</v>
      </c>
      <c r="BD324" s="217" t="s">
        <v>61</v>
      </c>
      <c r="BE324" s="201" t="s">
        <v>62</v>
      </c>
      <c r="BF324" s="201" t="s">
        <v>63</v>
      </c>
      <c r="BG324" s="201" t="s">
        <v>196</v>
      </c>
      <c r="BH324" s="455" t="s">
        <v>712</v>
      </c>
      <c r="BI324" s="218" t="s">
        <v>67</v>
      </c>
      <c r="BJ324" s="370">
        <v>214</v>
      </c>
      <c r="BK324" s="370">
        <v>3</v>
      </c>
      <c r="BL324" s="219" t="s">
        <v>65</v>
      </c>
      <c r="BM324" s="52"/>
      <c r="BN324" s="218" t="s">
        <v>357</v>
      </c>
      <c r="BO324" s="217" t="s">
        <v>346</v>
      </c>
      <c r="BP324" s="201" t="s">
        <v>685</v>
      </c>
      <c r="BQ324" s="52" t="s">
        <v>718</v>
      </c>
    </row>
    <row r="325" spans="1:69" ht="15.75">
      <c r="A325" s="207" t="s">
        <v>37</v>
      </c>
      <c r="B325" s="208" t="s">
        <v>711</v>
      </c>
      <c r="C325" s="202" t="s">
        <v>35</v>
      </c>
      <c r="D325" s="210" t="s">
        <v>182</v>
      </c>
      <c r="E325" s="24" t="s">
        <v>326</v>
      </c>
      <c r="F325" s="86">
        <v>68</v>
      </c>
      <c r="G325" s="80">
        <v>2</v>
      </c>
      <c r="H325" s="204"/>
      <c r="I325" s="204"/>
      <c r="J325" s="204"/>
      <c r="K325" s="204"/>
      <c r="L325" s="80">
        <v>1</v>
      </c>
      <c r="M325" s="203"/>
      <c r="N325" s="52">
        <v>0</v>
      </c>
      <c r="O325" s="204"/>
      <c r="P325" s="204"/>
      <c r="Q325" s="11">
        <v>6.5684459846000003</v>
      </c>
      <c r="R325" s="204"/>
      <c r="S325" s="204"/>
      <c r="T325" s="53">
        <v>9.9375</v>
      </c>
      <c r="U325" s="204"/>
      <c r="V325" s="204"/>
      <c r="W325" s="11">
        <v>6.5538921692306999</v>
      </c>
      <c r="X325" s="204"/>
      <c r="Y325" s="204"/>
      <c r="Z325" s="53">
        <v>9.9375</v>
      </c>
      <c r="AA325" s="204"/>
      <c r="AB325" s="204"/>
      <c r="AC325" s="204"/>
      <c r="AD325" s="204"/>
      <c r="AE325" s="204"/>
      <c r="AF325" s="9">
        <v>2.5649562636200258</v>
      </c>
      <c r="AG325" s="9">
        <v>343</v>
      </c>
      <c r="AH325" s="9">
        <v>0.47561182993118389</v>
      </c>
      <c r="AI325" s="9">
        <v>144</v>
      </c>
      <c r="AJ325" s="9">
        <v>1.6219135802469136</v>
      </c>
      <c r="AK325" s="9" t="s">
        <v>248</v>
      </c>
      <c r="AL325" s="427">
        <v>0</v>
      </c>
      <c r="AM325" s="9"/>
      <c r="AN325" s="9"/>
      <c r="AO325" s="73">
        <v>130</v>
      </c>
      <c r="AP325" s="80">
        <v>1</v>
      </c>
      <c r="AQ325" s="80">
        <v>1</v>
      </c>
      <c r="AR325" s="224">
        <v>0</v>
      </c>
      <c r="AS325" s="224" t="s">
        <v>248</v>
      </c>
      <c r="AT325" s="11">
        <v>4635.8890000000001</v>
      </c>
      <c r="AU325" s="11">
        <v>71.763999999999996</v>
      </c>
      <c r="AV325" s="203">
        <v>0</v>
      </c>
      <c r="AW325" s="203">
        <v>0</v>
      </c>
      <c r="AX325" s="203" t="s">
        <v>248</v>
      </c>
      <c r="AY325" s="235" t="s">
        <v>248</v>
      </c>
      <c r="AZ325" s="138">
        <v>43070</v>
      </c>
      <c r="BA325" s="188" t="s">
        <v>248</v>
      </c>
      <c r="BB325" s="203" t="s">
        <v>248</v>
      </c>
      <c r="BC325" s="203" t="s">
        <v>248</v>
      </c>
      <c r="BD325" s="217" t="s">
        <v>61</v>
      </c>
      <c r="BE325" s="201" t="s">
        <v>62</v>
      </c>
      <c r="BF325" s="201" t="s">
        <v>63</v>
      </c>
      <c r="BG325" s="201" t="s">
        <v>196</v>
      </c>
      <c r="BH325" s="455" t="s">
        <v>712</v>
      </c>
      <c r="BI325" s="218" t="s">
        <v>68</v>
      </c>
      <c r="BJ325" s="370">
        <v>214</v>
      </c>
      <c r="BK325" s="370">
        <v>4</v>
      </c>
      <c r="BL325" s="219" t="s">
        <v>65</v>
      </c>
      <c r="BM325" s="52"/>
      <c r="BN325" s="218" t="s">
        <v>357</v>
      </c>
      <c r="BO325" s="217" t="s">
        <v>346</v>
      </c>
      <c r="BP325" s="201" t="s">
        <v>685</v>
      </c>
      <c r="BQ325" s="52" t="s">
        <v>718</v>
      </c>
    </row>
    <row r="326" spans="1:69" ht="15.75">
      <c r="A326" s="207" t="s">
        <v>37</v>
      </c>
      <c r="B326" s="208" t="s">
        <v>711</v>
      </c>
      <c r="C326" s="202" t="s">
        <v>35</v>
      </c>
      <c r="D326" s="210" t="s">
        <v>182</v>
      </c>
      <c r="E326" s="24" t="s">
        <v>637</v>
      </c>
      <c r="F326" s="86">
        <v>236</v>
      </c>
      <c r="G326" s="80">
        <v>3</v>
      </c>
      <c r="H326" s="204"/>
      <c r="I326" s="204"/>
      <c r="J326" s="204"/>
      <c r="K326" s="204"/>
      <c r="L326" s="80">
        <v>0</v>
      </c>
      <c r="M326" s="203"/>
      <c r="N326" s="52">
        <v>0</v>
      </c>
      <c r="O326" s="204"/>
      <c r="P326" s="204"/>
      <c r="Q326" s="11">
        <v>5.1529183432999996</v>
      </c>
      <c r="R326" s="204"/>
      <c r="S326" s="204"/>
      <c r="T326" s="53">
        <v>6.8349999999999991</v>
      </c>
      <c r="U326" s="204"/>
      <c r="V326" s="204"/>
      <c r="W326" s="11">
        <v>4.8141029055792997</v>
      </c>
      <c r="X326" s="204"/>
      <c r="Y326" s="204"/>
      <c r="Z326" s="53">
        <v>6.5437499999999993</v>
      </c>
      <c r="AA326" s="204"/>
      <c r="AB326" s="204"/>
      <c r="AC326" s="204"/>
      <c r="AD326" s="204"/>
      <c r="AE326" s="204"/>
      <c r="AF326" s="9">
        <v>3.7193071964545741</v>
      </c>
      <c r="AG326" s="9">
        <v>1629</v>
      </c>
      <c r="AH326" s="9">
        <v>0.39883492536962034</v>
      </c>
      <c r="AI326" s="9">
        <v>27</v>
      </c>
      <c r="AJ326" s="9">
        <v>2.8921641791044777</v>
      </c>
      <c r="AK326" s="9" t="s">
        <v>248</v>
      </c>
      <c r="AL326" s="9">
        <v>233</v>
      </c>
      <c r="AM326" s="9">
        <v>3.7193071964545741</v>
      </c>
      <c r="AN326" s="9">
        <v>3.7235267034990791</v>
      </c>
      <c r="AO326" s="73">
        <v>466</v>
      </c>
      <c r="AP326" s="80">
        <v>0</v>
      </c>
      <c r="AQ326" s="80">
        <v>0</v>
      </c>
      <c r="AR326" s="224">
        <v>0</v>
      </c>
      <c r="AS326" s="224" t="s">
        <v>248</v>
      </c>
      <c r="AT326" s="11">
        <v>16617.191999999999</v>
      </c>
      <c r="AU326" s="11">
        <v>15.295999999999999</v>
      </c>
      <c r="AV326" s="203">
        <v>0</v>
      </c>
      <c r="AW326" s="203">
        <v>0</v>
      </c>
      <c r="AX326" s="203" t="s">
        <v>248</v>
      </c>
      <c r="AY326" s="235" t="s">
        <v>248</v>
      </c>
      <c r="AZ326" s="138">
        <v>91806</v>
      </c>
      <c r="BA326" s="188" t="s">
        <v>248</v>
      </c>
      <c r="BB326" s="203" t="s">
        <v>248</v>
      </c>
      <c r="BC326" s="203" t="s">
        <v>248</v>
      </c>
      <c r="BD326" s="217" t="s">
        <v>61</v>
      </c>
      <c r="BE326" s="201" t="s">
        <v>62</v>
      </c>
      <c r="BF326" s="201" t="s">
        <v>63</v>
      </c>
      <c r="BG326" s="201" t="s">
        <v>196</v>
      </c>
      <c r="BH326" s="456" t="s">
        <v>713</v>
      </c>
      <c r="BI326" s="218" t="s">
        <v>64</v>
      </c>
      <c r="BJ326" s="370">
        <v>214</v>
      </c>
      <c r="BK326" s="370">
        <v>1</v>
      </c>
      <c r="BL326" s="219" t="s">
        <v>65</v>
      </c>
      <c r="BM326" s="52"/>
      <c r="BN326" s="218" t="s">
        <v>357</v>
      </c>
      <c r="BO326" s="217" t="s">
        <v>53</v>
      </c>
      <c r="BP326" s="201" t="s">
        <v>704</v>
      </c>
      <c r="BQ326" s="52" t="s">
        <v>714</v>
      </c>
    </row>
    <row r="327" spans="1:69" ht="15.75">
      <c r="A327" s="207" t="s">
        <v>37</v>
      </c>
      <c r="B327" s="208" t="s">
        <v>711</v>
      </c>
      <c r="C327" s="202" t="s">
        <v>35</v>
      </c>
      <c r="D327" s="210" t="s">
        <v>182</v>
      </c>
      <c r="E327" s="24" t="s">
        <v>637</v>
      </c>
      <c r="F327" s="86">
        <v>235</v>
      </c>
      <c r="G327" s="80">
        <v>5</v>
      </c>
      <c r="H327" s="204"/>
      <c r="I327" s="204"/>
      <c r="J327" s="204"/>
      <c r="K327" s="204"/>
      <c r="L327" s="80">
        <v>1</v>
      </c>
      <c r="M327" s="203"/>
      <c r="N327" s="52">
        <v>0</v>
      </c>
      <c r="O327" s="204"/>
      <c r="P327" s="204"/>
      <c r="Q327" s="11">
        <v>5.5912006680999999</v>
      </c>
      <c r="R327" s="204"/>
      <c r="S327" s="204"/>
      <c r="T327" s="53">
        <v>9.6374999999999957</v>
      </c>
      <c r="U327" s="204"/>
      <c r="V327" s="204"/>
      <c r="W327" s="11">
        <v>5.6076242620086996</v>
      </c>
      <c r="X327" s="204"/>
      <c r="Y327" s="204"/>
      <c r="Z327" s="53">
        <v>9.7749999999999915</v>
      </c>
      <c r="AA327" s="204"/>
      <c r="AB327" s="204"/>
      <c r="AC327" s="204"/>
      <c r="AD327" s="204"/>
      <c r="AE327" s="204"/>
      <c r="AF327" s="9">
        <v>3.4636556579110329</v>
      </c>
      <c r="AG327" s="9">
        <v>1601</v>
      </c>
      <c r="AH327" s="9">
        <v>0.55096251166183219</v>
      </c>
      <c r="AI327" s="9">
        <v>102</v>
      </c>
      <c r="AJ327" s="9">
        <v>2.3454225352112679</v>
      </c>
      <c r="AK327" s="9" t="s">
        <v>248</v>
      </c>
      <c r="AL327" s="9">
        <v>228</v>
      </c>
      <c r="AM327" s="9">
        <v>3.4634962529018711</v>
      </c>
      <c r="AN327" s="9">
        <v>3.5862977602108037</v>
      </c>
      <c r="AO327" s="73">
        <v>459</v>
      </c>
      <c r="AP327" s="80">
        <v>0</v>
      </c>
      <c r="AQ327" s="80">
        <v>1</v>
      </c>
      <c r="AR327" s="224">
        <v>0</v>
      </c>
      <c r="AS327" s="224" t="s">
        <v>248</v>
      </c>
      <c r="AT327" s="11">
        <v>16378.183999999999</v>
      </c>
      <c r="AU327" s="11">
        <v>0</v>
      </c>
      <c r="AV327" s="203">
        <v>0</v>
      </c>
      <c r="AW327" s="203">
        <v>0</v>
      </c>
      <c r="AX327" s="203" t="s">
        <v>248</v>
      </c>
      <c r="AY327" s="235" t="s">
        <v>248</v>
      </c>
      <c r="AZ327" s="138">
        <v>91806</v>
      </c>
      <c r="BA327" s="188" t="s">
        <v>248</v>
      </c>
      <c r="BB327" s="203" t="s">
        <v>248</v>
      </c>
      <c r="BC327" s="203" t="s">
        <v>248</v>
      </c>
      <c r="BD327" s="217" t="s">
        <v>61</v>
      </c>
      <c r="BE327" s="201" t="s">
        <v>62</v>
      </c>
      <c r="BF327" s="201" t="s">
        <v>63</v>
      </c>
      <c r="BG327" s="201" t="s">
        <v>196</v>
      </c>
      <c r="BH327" s="455" t="s">
        <v>713</v>
      </c>
      <c r="BI327" s="218" t="s">
        <v>66</v>
      </c>
      <c r="BJ327" s="370">
        <v>214</v>
      </c>
      <c r="BK327" s="370">
        <v>7</v>
      </c>
      <c r="BL327" s="219" t="s">
        <v>65</v>
      </c>
      <c r="BM327" s="52"/>
      <c r="BN327" s="218" t="s">
        <v>357</v>
      </c>
      <c r="BO327" s="217" t="s">
        <v>53</v>
      </c>
      <c r="BP327" s="201" t="s">
        <v>704</v>
      </c>
      <c r="BQ327" s="52" t="s">
        <v>714</v>
      </c>
    </row>
    <row r="328" spans="1:69" ht="15.75">
      <c r="A328" s="207" t="s">
        <v>37</v>
      </c>
      <c r="B328" s="208" t="s">
        <v>711</v>
      </c>
      <c r="C328" s="202" t="s">
        <v>35</v>
      </c>
      <c r="D328" s="210" t="s">
        <v>182</v>
      </c>
      <c r="E328" s="24" t="s">
        <v>637</v>
      </c>
      <c r="F328" s="86">
        <v>223</v>
      </c>
      <c r="G328" s="80">
        <v>2</v>
      </c>
      <c r="H328" s="204"/>
      <c r="I328" s="204"/>
      <c r="J328" s="204"/>
      <c r="K328" s="204"/>
      <c r="L328" s="80">
        <v>0</v>
      </c>
      <c r="M328" s="203"/>
      <c r="N328" s="52">
        <v>3</v>
      </c>
      <c r="O328" s="204"/>
      <c r="P328" s="204"/>
      <c r="Q328" s="11">
        <v>5.1748640678999998</v>
      </c>
      <c r="R328" s="204"/>
      <c r="S328" s="204"/>
      <c r="T328" s="53">
        <v>7.4968749999999993</v>
      </c>
      <c r="U328" s="204"/>
      <c r="V328" s="204"/>
      <c r="W328" s="11">
        <v>5.0952622986425</v>
      </c>
      <c r="X328" s="204"/>
      <c r="Y328" s="204"/>
      <c r="Z328" s="53">
        <v>7.3949999999999987</v>
      </c>
      <c r="AA328" s="204"/>
      <c r="AB328" s="204"/>
      <c r="AC328" s="204"/>
      <c r="AD328" s="204"/>
      <c r="AE328" s="204"/>
      <c r="AF328" s="9">
        <v>3.5667693472783477</v>
      </c>
      <c r="AG328" s="9">
        <v>1526</v>
      </c>
      <c r="AH328" s="9">
        <v>0.57630967646399578</v>
      </c>
      <c r="AI328" s="9">
        <v>74</v>
      </c>
      <c r="AJ328" s="9">
        <v>2.3654255319148936</v>
      </c>
      <c r="AK328" s="9" t="s">
        <v>248</v>
      </c>
      <c r="AL328" s="9">
        <v>218</v>
      </c>
      <c r="AM328" s="9">
        <v>3.5667693472783477</v>
      </c>
      <c r="AN328" s="9">
        <v>3.6626092384519353</v>
      </c>
      <c r="AO328" s="73">
        <v>442</v>
      </c>
      <c r="AP328" s="80">
        <v>0</v>
      </c>
      <c r="AQ328" s="80">
        <v>0</v>
      </c>
      <c r="AR328" s="224">
        <v>0</v>
      </c>
      <c r="AS328" s="224" t="s">
        <v>248</v>
      </c>
      <c r="AT328" s="11">
        <v>15754.642</v>
      </c>
      <c r="AU328" s="11">
        <v>0</v>
      </c>
      <c r="AV328" s="203">
        <v>0</v>
      </c>
      <c r="AW328" s="203">
        <v>0</v>
      </c>
      <c r="AX328" s="203" t="s">
        <v>248</v>
      </c>
      <c r="AY328" s="235" t="s">
        <v>248</v>
      </c>
      <c r="AZ328" s="138">
        <v>91806</v>
      </c>
      <c r="BA328" s="188" t="s">
        <v>248</v>
      </c>
      <c r="BB328" s="203" t="s">
        <v>248</v>
      </c>
      <c r="BC328" s="203" t="s">
        <v>248</v>
      </c>
      <c r="BD328" s="217" t="s">
        <v>61</v>
      </c>
      <c r="BE328" s="201" t="s">
        <v>62</v>
      </c>
      <c r="BF328" s="201" t="s">
        <v>63</v>
      </c>
      <c r="BG328" s="201" t="s">
        <v>196</v>
      </c>
      <c r="BH328" s="456" t="s">
        <v>713</v>
      </c>
      <c r="BI328" s="218" t="s">
        <v>67</v>
      </c>
      <c r="BJ328" s="370">
        <v>214</v>
      </c>
      <c r="BK328" s="370">
        <v>3</v>
      </c>
      <c r="BL328" s="219" t="s">
        <v>65</v>
      </c>
      <c r="BM328" s="52"/>
      <c r="BN328" s="218" t="s">
        <v>357</v>
      </c>
      <c r="BO328" s="217" t="s">
        <v>53</v>
      </c>
      <c r="BP328" s="201" t="s">
        <v>704</v>
      </c>
      <c r="BQ328" s="52" t="s">
        <v>714</v>
      </c>
    </row>
    <row r="329" spans="1:69" ht="15.75">
      <c r="A329" s="207" t="s">
        <v>37</v>
      </c>
      <c r="B329" s="208" t="s">
        <v>711</v>
      </c>
      <c r="C329" s="202" t="s">
        <v>35</v>
      </c>
      <c r="D329" s="210" t="s">
        <v>182</v>
      </c>
      <c r="E329" s="24" t="s">
        <v>637</v>
      </c>
      <c r="F329" s="86">
        <v>232</v>
      </c>
      <c r="G329" s="80">
        <v>7</v>
      </c>
      <c r="H329" s="204"/>
      <c r="I329" s="204"/>
      <c r="J329" s="204"/>
      <c r="K329" s="204"/>
      <c r="L329" s="80">
        <v>3</v>
      </c>
      <c r="M329" s="203"/>
      <c r="N329" s="52">
        <v>0</v>
      </c>
      <c r="O329" s="204"/>
      <c r="P329" s="204"/>
      <c r="Q329" s="11">
        <v>5.7963017342000001</v>
      </c>
      <c r="R329" s="204"/>
      <c r="S329" s="204"/>
      <c r="T329" s="53">
        <v>8.7249999999999943</v>
      </c>
      <c r="U329" s="204"/>
      <c r="V329" s="204"/>
      <c r="W329" s="11">
        <v>5.7371035090089997</v>
      </c>
      <c r="X329" s="204"/>
      <c r="Y329" s="204"/>
      <c r="Z329" s="53">
        <v>8.9499999999999886</v>
      </c>
      <c r="AA329" s="204"/>
      <c r="AB329" s="204"/>
      <c r="AC329" s="204"/>
      <c r="AD329" s="204"/>
      <c r="AE329" s="204"/>
      <c r="AF329" s="9">
        <v>2.8500043497212073</v>
      </c>
      <c r="AG329" s="9">
        <v>1532</v>
      </c>
      <c r="AH329" s="9">
        <v>0.38935162177371085</v>
      </c>
      <c r="AI329" s="9">
        <v>226</v>
      </c>
      <c r="AJ329" s="9">
        <v>2.0925505050505051</v>
      </c>
      <c r="AK329" s="9" t="s">
        <v>248</v>
      </c>
      <c r="AL329" s="9">
        <v>0</v>
      </c>
      <c r="AM329" s="9"/>
      <c r="AN329" s="9"/>
      <c r="AO329" s="73">
        <v>450</v>
      </c>
      <c r="AP329" s="80">
        <v>0</v>
      </c>
      <c r="AQ329" s="80">
        <v>0</v>
      </c>
      <c r="AR329" s="224">
        <v>0</v>
      </c>
      <c r="AS329" s="224" t="s">
        <v>248</v>
      </c>
      <c r="AT329" s="11">
        <v>15944.196</v>
      </c>
      <c r="AU329" s="11">
        <v>0</v>
      </c>
      <c r="AV329" s="203">
        <v>0</v>
      </c>
      <c r="AW329" s="203">
        <v>0</v>
      </c>
      <c r="AX329" s="203" t="s">
        <v>248</v>
      </c>
      <c r="AY329" s="235" t="s">
        <v>248</v>
      </c>
      <c r="AZ329" s="138">
        <v>91806</v>
      </c>
      <c r="BA329" s="188" t="s">
        <v>248</v>
      </c>
      <c r="BB329" s="203" t="s">
        <v>248</v>
      </c>
      <c r="BC329" s="203" t="s">
        <v>248</v>
      </c>
      <c r="BD329" s="217" t="s">
        <v>61</v>
      </c>
      <c r="BE329" s="201" t="s">
        <v>62</v>
      </c>
      <c r="BF329" s="201" t="s">
        <v>63</v>
      </c>
      <c r="BG329" s="201" t="s">
        <v>196</v>
      </c>
      <c r="BH329" s="456" t="s">
        <v>713</v>
      </c>
      <c r="BI329" s="218" t="s">
        <v>68</v>
      </c>
      <c r="BJ329" s="370">
        <v>214</v>
      </c>
      <c r="BK329" s="370">
        <v>4</v>
      </c>
      <c r="BL329" s="219" t="s">
        <v>65</v>
      </c>
      <c r="BM329" s="52"/>
      <c r="BN329" s="218" t="s">
        <v>357</v>
      </c>
      <c r="BO329" s="217" t="s">
        <v>53</v>
      </c>
      <c r="BP329" s="201" t="s">
        <v>704</v>
      </c>
      <c r="BQ329" s="52" t="s">
        <v>714</v>
      </c>
    </row>
    <row r="330" spans="1:69" ht="15.75">
      <c r="A330" s="207" t="s">
        <v>37</v>
      </c>
      <c r="B330" s="208" t="s">
        <v>711</v>
      </c>
      <c r="C330" s="202" t="s">
        <v>35</v>
      </c>
      <c r="D330" s="210" t="s">
        <v>182</v>
      </c>
      <c r="E330" s="24" t="s">
        <v>641</v>
      </c>
      <c r="F330" s="86">
        <v>205</v>
      </c>
      <c r="G330" s="80">
        <v>2</v>
      </c>
      <c r="H330" s="204"/>
      <c r="I330" s="204"/>
      <c r="J330" s="204"/>
      <c r="K330" s="204"/>
      <c r="L330" s="80">
        <v>2</v>
      </c>
      <c r="M330" s="203"/>
      <c r="N330" s="52">
        <v>0</v>
      </c>
      <c r="O330" s="204"/>
      <c r="P330" s="204"/>
      <c r="Q330" s="11">
        <v>5.1039799004999997</v>
      </c>
      <c r="R330" s="204"/>
      <c r="S330" s="204"/>
      <c r="T330" s="53">
        <v>6.8861111111111102</v>
      </c>
      <c r="U330" s="204"/>
      <c r="V330" s="204"/>
      <c r="W330" s="11">
        <v>4.8139749004974997</v>
      </c>
      <c r="X330" s="204"/>
      <c r="Y330" s="204"/>
      <c r="Z330" s="53">
        <v>6.5949999999999989</v>
      </c>
      <c r="AA330" s="204"/>
      <c r="AB330" s="204"/>
      <c r="AC330" s="204"/>
      <c r="AD330" s="204"/>
      <c r="AE330" s="204"/>
      <c r="AF330" s="9">
        <v>3.7097398932469852</v>
      </c>
      <c r="AG330" s="9">
        <v>1405</v>
      </c>
      <c r="AH330" s="9">
        <v>0.40955067299302017</v>
      </c>
      <c r="AI330" s="9">
        <v>20</v>
      </c>
      <c r="AJ330" s="9">
        <v>2.7656593406593406</v>
      </c>
      <c r="AK330" s="9" t="s">
        <v>248</v>
      </c>
      <c r="AL330" s="9">
        <v>197</v>
      </c>
      <c r="AM330" s="9">
        <v>3.7182929868884846</v>
      </c>
      <c r="AN330" s="9">
        <v>3.7250271444082519</v>
      </c>
      <c r="AO330" s="73">
        <v>400</v>
      </c>
      <c r="AP330" s="80">
        <v>0</v>
      </c>
      <c r="AQ330" s="80">
        <v>6</v>
      </c>
      <c r="AR330" s="224">
        <v>0</v>
      </c>
      <c r="AS330" s="224" t="s">
        <v>248</v>
      </c>
      <c r="AT330" s="11">
        <v>14418.689</v>
      </c>
      <c r="AU330" s="11">
        <v>76.75</v>
      </c>
      <c r="AV330" s="203">
        <v>0</v>
      </c>
      <c r="AW330" s="203">
        <v>0</v>
      </c>
      <c r="AX330" s="203" t="s">
        <v>248</v>
      </c>
      <c r="AY330" s="235" t="s">
        <v>248</v>
      </c>
      <c r="AZ330" s="138">
        <v>186995</v>
      </c>
      <c r="BA330" s="188" t="s">
        <v>248</v>
      </c>
      <c r="BB330" s="203" t="s">
        <v>248</v>
      </c>
      <c r="BC330" s="203" t="s">
        <v>248</v>
      </c>
      <c r="BD330" s="217" t="s">
        <v>61</v>
      </c>
      <c r="BE330" s="201" t="s">
        <v>62</v>
      </c>
      <c r="BF330" s="201" t="s">
        <v>63</v>
      </c>
      <c r="BG330" s="201" t="s">
        <v>196</v>
      </c>
      <c r="BH330" s="456" t="s">
        <v>713</v>
      </c>
      <c r="BI330" s="218" t="s">
        <v>64</v>
      </c>
      <c r="BJ330" s="370">
        <v>214</v>
      </c>
      <c r="BK330" s="370">
        <v>1</v>
      </c>
      <c r="BL330" s="219" t="s">
        <v>65</v>
      </c>
      <c r="BM330" s="52"/>
      <c r="BN330" s="218" t="s">
        <v>357</v>
      </c>
      <c r="BO330" s="217" t="s">
        <v>53</v>
      </c>
      <c r="BP330" s="201" t="s">
        <v>704</v>
      </c>
      <c r="BQ330" s="52" t="s">
        <v>714</v>
      </c>
    </row>
    <row r="331" spans="1:69" ht="15.75">
      <c r="A331" s="207" t="s">
        <v>37</v>
      </c>
      <c r="B331" s="208" t="s">
        <v>711</v>
      </c>
      <c r="C331" s="202" t="s">
        <v>35</v>
      </c>
      <c r="D331" s="210" t="s">
        <v>182</v>
      </c>
      <c r="E331" s="24" t="s">
        <v>641</v>
      </c>
      <c r="F331" s="86">
        <v>201</v>
      </c>
      <c r="G331" s="80">
        <v>11</v>
      </c>
      <c r="H331" s="204"/>
      <c r="I331" s="204"/>
      <c r="J331" s="204"/>
      <c r="K331" s="204"/>
      <c r="L331" s="80">
        <v>0</v>
      </c>
      <c r="M331" s="203"/>
      <c r="N331" s="52">
        <v>0</v>
      </c>
      <c r="O331" s="204"/>
      <c r="P331" s="204"/>
      <c r="Q331" s="11">
        <v>6.2087525367999996</v>
      </c>
      <c r="R331" s="204"/>
      <c r="S331" s="204"/>
      <c r="T331" s="53">
        <v>11.9375</v>
      </c>
      <c r="U331" s="204"/>
      <c r="V331" s="204"/>
      <c r="W331" s="11">
        <v>6.0485262105263002</v>
      </c>
      <c r="X331" s="204"/>
      <c r="Y331" s="204"/>
      <c r="Z331" s="53">
        <v>11.875</v>
      </c>
      <c r="AA331" s="204"/>
      <c r="AB331" s="204"/>
      <c r="AC331" s="204"/>
      <c r="AD331" s="204"/>
      <c r="AE331" s="204"/>
      <c r="AF331" s="9">
        <v>3.4601353444551162</v>
      </c>
      <c r="AG331" s="9">
        <v>1330</v>
      </c>
      <c r="AH331" s="9">
        <v>0.46510533697119311</v>
      </c>
      <c r="AI331" s="9">
        <v>54</v>
      </c>
      <c r="AJ331" s="9">
        <v>2.5388198757763973</v>
      </c>
      <c r="AK331" s="9" t="s">
        <v>248</v>
      </c>
      <c r="AL331" s="9">
        <v>190</v>
      </c>
      <c r="AM331" s="9">
        <v>3.4601353444551162</v>
      </c>
      <c r="AN331" s="9">
        <v>3.5629470672389125</v>
      </c>
      <c r="AO331" s="73">
        <v>380</v>
      </c>
      <c r="AP331" s="80">
        <v>0</v>
      </c>
      <c r="AQ331" s="80">
        <v>0</v>
      </c>
      <c r="AR331" s="224">
        <v>0</v>
      </c>
      <c r="AS331" s="224" t="s">
        <v>248</v>
      </c>
      <c r="AT331" s="11">
        <v>13601.374</v>
      </c>
      <c r="AU331" s="11">
        <v>0</v>
      </c>
      <c r="AV331" s="203">
        <v>0</v>
      </c>
      <c r="AW331" s="203">
        <v>0</v>
      </c>
      <c r="AX331" s="203" t="s">
        <v>248</v>
      </c>
      <c r="AY331" s="235" t="s">
        <v>248</v>
      </c>
      <c r="AZ331" s="138">
        <v>186995</v>
      </c>
      <c r="BA331" s="188" t="s">
        <v>248</v>
      </c>
      <c r="BB331" s="203" t="s">
        <v>248</v>
      </c>
      <c r="BC331" s="203" t="s">
        <v>248</v>
      </c>
      <c r="BD331" s="217" t="s">
        <v>61</v>
      </c>
      <c r="BE331" s="201" t="s">
        <v>62</v>
      </c>
      <c r="BF331" s="201" t="s">
        <v>63</v>
      </c>
      <c r="BG331" s="201" t="s">
        <v>196</v>
      </c>
      <c r="BH331" s="455" t="s">
        <v>713</v>
      </c>
      <c r="BI331" s="218" t="s">
        <v>66</v>
      </c>
      <c r="BJ331" s="370">
        <v>214</v>
      </c>
      <c r="BK331" s="370">
        <v>7</v>
      </c>
      <c r="BL331" s="219" t="s">
        <v>65</v>
      </c>
      <c r="BM331" s="52"/>
      <c r="BN331" s="218" t="s">
        <v>357</v>
      </c>
      <c r="BO331" s="217" t="s">
        <v>53</v>
      </c>
      <c r="BP331" s="201" t="s">
        <v>704</v>
      </c>
      <c r="BQ331" s="52" t="s">
        <v>714</v>
      </c>
    </row>
    <row r="332" spans="1:69" ht="15.75">
      <c r="A332" s="207" t="s">
        <v>37</v>
      </c>
      <c r="B332" s="208" t="s">
        <v>711</v>
      </c>
      <c r="C332" s="202" t="s">
        <v>35</v>
      </c>
      <c r="D332" s="210" t="s">
        <v>182</v>
      </c>
      <c r="E332" s="24" t="s">
        <v>641</v>
      </c>
      <c r="F332" s="86">
        <v>208</v>
      </c>
      <c r="G332" s="80">
        <v>2</v>
      </c>
      <c r="H332" s="204"/>
      <c r="I332" s="204"/>
      <c r="J332" s="204"/>
      <c r="K332" s="204"/>
      <c r="L332" s="80">
        <v>0</v>
      </c>
      <c r="M332" s="203"/>
      <c r="N332" s="52">
        <v>0</v>
      </c>
      <c r="O332" s="204"/>
      <c r="P332" s="204"/>
      <c r="Q332" s="11">
        <v>5.7110144175000004</v>
      </c>
      <c r="R332" s="204"/>
      <c r="S332" s="204"/>
      <c r="T332" s="53">
        <v>10.349999999999994</v>
      </c>
      <c r="U332" s="204"/>
      <c r="V332" s="204"/>
      <c r="W332" s="11">
        <v>5.6577135048542999</v>
      </c>
      <c r="X332" s="204"/>
      <c r="Y332" s="204"/>
      <c r="Z332" s="53">
        <v>10.349999999999994</v>
      </c>
      <c r="AA332" s="204"/>
      <c r="AB332" s="204"/>
      <c r="AC332" s="204"/>
      <c r="AD332" s="204"/>
      <c r="AE332" s="204"/>
      <c r="AF332" s="9">
        <v>3.6190083314575534</v>
      </c>
      <c r="AG332" s="9">
        <v>1442</v>
      </c>
      <c r="AH332" s="9">
        <v>0.39342424762188838</v>
      </c>
      <c r="AI332" s="9">
        <v>22</v>
      </c>
      <c r="AJ332" s="9">
        <v>2.7530303030303029</v>
      </c>
      <c r="AK332" s="9" t="s">
        <v>248</v>
      </c>
      <c r="AL332" s="9">
        <v>205</v>
      </c>
      <c r="AM332" s="9">
        <v>3.6236376401854726</v>
      </c>
      <c r="AN332" s="9">
        <v>3.6665748898678414</v>
      </c>
      <c r="AO332" s="73">
        <v>408</v>
      </c>
      <c r="AP332" s="80">
        <v>2</v>
      </c>
      <c r="AQ332" s="80">
        <v>2</v>
      </c>
      <c r="AR332" s="224">
        <v>0</v>
      </c>
      <c r="AS332" s="224" t="s">
        <v>248</v>
      </c>
      <c r="AT332" s="11">
        <v>14648.064</v>
      </c>
      <c r="AU332" s="11">
        <v>83.298000000000002</v>
      </c>
      <c r="AV332" s="203">
        <v>0</v>
      </c>
      <c r="AW332" s="203">
        <v>0</v>
      </c>
      <c r="AX332" s="203" t="s">
        <v>248</v>
      </c>
      <c r="AY332" s="235" t="s">
        <v>248</v>
      </c>
      <c r="AZ332" s="138">
        <v>186995</v>
      </c>
      <c r="BA332" s="188" t="s">
        <v>248</v>
      </c>
      <c r="BB332" s="203" t="s">
        <v>248</v>
      </c>
      <c r="BC332" s="203" t="s">
        <v>248</v>
      </c>
      <c r="BD332" s="217" t="s">
        <v>61</v>
      </c>
      <c r="BE332" s="201" t="s">
        <v>62</v>
      </c>
      <c r="BF332" s="201" t="s">
        <v>63</v>
      </c>
      <c r="BG332" s="201" t="s">
        <v>196</v>
      </c>
      <c r="BH332" s="456" t="s">
        <v>713</v>
      </c>
      <c r="BI332" s="218" t="s">
        <v>67</v>
      </c>
      <c r="BJ332" s="370">
        <v>214</v>
      </c>
      <c r="BK332" s="370">
        <v>3</v>
      </c>
      <c r="BL332" s="219" t="s">
        <v>65</v>
      </c>
      <c r="BM332" s="52"/>
      <c r="BN332" s="218" t="s">
        <v>357</v>
      </c>
      <c r="BO332" s="217" t="s">
        <v>53</v>
      </c>
      <c r="BP332" s="201" t="s">
        <v>704</v>
      </c>
      <c r="BQ332" s="52" t="s">
        <v>714</v>
      </c>
    </row>
    <row r="333" spans="1:69" ht="15.75">
      <c r="A333" s="207" t="s">
        <v>37</v>
      </c>
      <c r="B333" s="208" t="s">
        <v>711</v>
      </c>
      <c r="C333" s="202" t="s">
        <v>35</v>
      </c>
      <c r="D333" s="210" t="s">
        <v>182</v>
      </c>
      <c r="E333" s="24" t="s">
        <v>641</v>
      </c>
      <c r="F333" s="86">
        <v>208</v>
      </c>
      <c r="G333" s="80">
        <v>7</v>
      </c>
      <c r="H333" s="204"/>
      <c r="I333" s="204"/>
      <c r="J333" s="204"/>
      <c r="K333" s="204"/>
      <c r="L333" s="80">
        <v>2</v>
      </c>
      <c r="M333" s="203"/>
      <c r="N333" s="52">
        <v>0</v>
      </c>
      <c r="O333" s="204"/>
      <c r="P333" s="204"/>
      <c r="Q333" s="11">
        <v>5.9415777035000001</v>
      </c>
      <c r="R333" s="204"/>
      <c r="S333" s="204"/>
      <c r="T333" s="53">
        <v>11.604999999999999</v>
      </c>
      <c r="U333" s="204"/>
      <c r="V333" s="204"/>
      <c r="W333" s="11">
        <v>5.8659496180903998</v>
      </c>
      <c r="X333" s="204"/>
      <c r="Y333" s="204"/>
      <c r="Z333" s="53">
        <v>11.506249999999998</v>
      </c>
      <c r="AA333" s="204"/>
      <c r="AB333" s="204"/>
      <c r="AC333" s="204"/>
      <c r="AD333" s="204"/>
      <c r="AE333" s="204"/>
      <c r="AF333" s="9">
        <v>2.8933133873015797</v>
      </c>
      <c r="AG333" s="9">
        <v>1337</v>
      </c>
      <c r="AH333" s="9">
        <v>0.4156097610249912</v>
      </c>
      <c r="AI333" s="9">
        <v>194</v>
      </c>
      <c r="AJ333" s="9">
        <v>2.0602393617021275</v>
      </c>
      <c r="AK333" s="9" t="s">
        <v>248</v>
      </c>
      <c r="AL333" s="427">
        <v>0</v>
      </c>
      <c r="AM333" s="9"/>
      <c r="AN333" s="9"/>
      <c r="AO333" s="73">
        <v>398</v>
      </c>
      <c r="AP333" s="80">
        <v>4</v>
      </c>
      <c r="AQ333" s="80">
        <v>0</v>
      </c>
      <c r="AR333" s="224">
        <v>0</v>
      </c>
      <c r="AS333" s="224" t="s">
        <v>248</v>
      </c>
      <c r="AT333" s="11">
        <v>14342.245000000001</v>
      </c>
      <c r="AU333" s="11">
        <v>0</v>
      </c>
      <c r="AV333" s="203">
        <v>0</v>
      </c>
      <c r="AW333" s="203">
        <v>0</v>
      </c>
      <c r="AX333" s="203" t="s">
        <v>248</v>
      </c>
      <c r="AY333" s="235" t="s">
        <v>248</v>
      </c>
      <c r="AZ333" s="138">
        <v>186995</v>
      </c>
      <c r="BA333" s="188" t="s">
        <v>248</v>
      </c>
      <c r="BB333" s="203" t="s">
        <v>248</v>
      </c>
      <c r="BC333" s="203" t="s">
        <v>248</v>
      </c>
      <c r="BD333" s="217" t="s">
        <v>61</v>
      </c>
      <c r="BE333" s="201" t="s">
        <v>62</v>
      </c>
      <c r="BF333" s="201" t="s">
        <v>63</v>
      </c>
      <c r="BG333" s="201" t="s">
        <v>196</v>
      </c>
      <c r="BH333" s="456" t="s">
        <v>713</v>
      </c>
      <c r="BI333" s="218" t="s">
        <v>68</v>
      </c>
      <c r="BJ333" s="370">
        <v>214</v>
      </c>
      <c r="BK333" s="370">
        <v>4</v>
      </c>
      <c r="BL333" s="219" t="s">
        <v>65</v>
      </c>
      <c r="BM333" s="52"/>
      <c r="BN333" s="218" t="s">
        <v>357</v>
      </c>
      <c r="BO333" s="217" t="s">
        <v>53</v>
      </c>
      <c r="BP333" s="201" t="s">
        <v>704</v>
      </c>
      <c r="BQ333" s="52" t="s">
        <v>714</v>
      </c>
    </row>
    <row r="334" spans="1:69" ht="15.75">
      <c r="A334" s="207" t="s">
        <v>37</v>
      </c>
      <c r="B334" s="208" t="s">
        <v>711</v>
      </c>
      <c r="C334" s="202" t="s">
        <v>35</v>
      </c>
      <c r="D334" s="210" t="s">
        <v>182</v>
      </c>
      <c r="E334" s="442" t="s">
        <v>546</v>
      </c>
      <c r="F334" s="86">
        <v>76</v>
      </c>
      <c r="G334" s="80">
        <v>3</v>
      </c>
      <c r="H334" s="204"/>
      <c r="I334" s="204"/>
      <c r="J334" s="204"/>
      <c r="K334" s="204"/>
      <c r="L334" s="80">
        <v>0</v>
      </c>
      <c r="M334" s="203"/>
      <c r="N334" s="52">
        <v>0</v>
      </c>
      <c r="O334" s="204"/>
      <c r="P334" s="204"/>
      <c r="Q334" s="11">
        <v>5.1355888081999996</v>
      </c>
      <c r="R334" s="204"/>
      <c r="S334" s="204"/>
      <c r="T334" s="53">
        <v>8.8374999999999986</v>
      </c>
      <c r="U334" s="204"/>
      <c r="V334" s="204"/>
      <c r="W334" s="11">
        <v>5.0330681232875998</v>
      </c>
      <c r="X334" s="204"/>
      <c r="Y334" s="204"/>
      <c r="Z334" s="53">
        <v>8.3374999999999986</v>
      </c>
      <c r="AA334" s="204"/>
      <c r="AB334" s="204"/>
      <c r="AC334" s="204"/>
      <c r="AD334" s="204"/>
      <c r="AE334" s="204"/>
      <c r="AF334" s="9">
        <v>3.5789041220558602</v>
      </c>
      <c r="AG334" s="9">
        <v>511</v>
      </c>
      <c r="AH334" s="9">
        <v>0.43993198995792832</v>
      </c>
      <c r="AI334" s="9">
        <v>16</v>
      </c>
      <c r="AJ334" s="9">
        <v>2.6326388888888888</v>
      </c>
      <c r="AK334" s="9" t="s">
        <v>248</v>
      </c>
      <c r="AL334" s="9">
        <v>73</v>
      </c>
      <c r="AM334" s="9">
        <v>3.5789041220558602</v>
      </c>
      <c r="AN334" s="9">
        <v>3.6526898734177213</v>
      </c>
      <c r="AO334" s="73">
        <v>146</v>
      </c>
      <c r="AP334" s="80">
        <v>0</v>
      </c>
      <c r="AQ334" s="80">
        <v>0</v>
      </c>
      <c r="AR334" s="224">
        <v>0</v>
      </c>
      <c r="AS334" s="224" t="s">
        <v>248</v>
      </c>
      <c r="AT334" s="11">
        <v>5641.8729999999996</v>
      </c>
      <c r="AU334" s="11">
        <v>0</v>
      </c>
      <c r="AV334" s="203">
        <v>0</v>
      </c>
      <c r="AW334" s="203">
        <v>0</v>
      </c>
      <c r="AX334" s="203" t="s">
        <v>248</v>
      </c>
      <c r="AY334" s="235" t="s">
        <v>248</v>
      </c>
      <c r="AZ334" s="138">
        <v>30637</v>
      </c>
      <c r="BA334" s="188" t="s">
        <v>248</v>
      </c>
      <c r="BB334" s="203" t="s">
        <v>248</v>
      </c>
      <c r="BC334" s="203" t="s">
        <v>248</v>
      </c>
      <c r="BD334" s="217" t="s">
        <v>61</v>
      </c>
      <c r="BE334" s="201" t="s">
        <v>62</v>
      </c>
      <c r="BF334" s="201" t="s">
        <v>63</v>
      </c>
      <c r="BG334" s="201" t="s">
        <v>196</v>
      </c>
      <c r="BH334" s="456" t="s">
        <v>512</v>
      </c>
      <c r="BI334" s="218" t="s">
        <v>64</v>
      </c>
      <c r="BJ334" s="370">
        <v>214</v>
      </c>
      <c r="BK334" s="370">
        <v>1</v>
      </c>
      <c r="BL334" s="219" t="s">
        <v>65</v>
      </c>
      <c r="BM334" s="52"/>
      <c r="BN334" s="218" t="s">
        <v>357</v>
      </c>
      <c r="BO334" s="217" t="s">
        <v>352</v>
      </c>
      <c r="BP334" s="201" t="s">
        <v>703</v>
      </c>
      <c r="BQ334" s="52" t="s">
        <v>718</v>
      </c>
    </row>
    <row r="335" spans="1:69" ht="15.75">
      <c r="A335" s="207" t="s">
        <v>37</v>
      </c>
      <c r="B335" s="208" t="s">
        <v>711</v>
      </c>
      <c r="C335" s="202" t="s">
        <v>35</v>
      </c>
      <c r="D335" s="210" t="s">
        <v>182</v>
      </c>
      <c r="E335" s="442" t="s">
        <v>546</v>
      </c>
      <c r="F335" s="86">
        <v>75</v>
      </c>
      <c r="G335" s="80">
        <v>3</v>
      </c>
      <c r="H335" s="204"/>
      <c r="I335" s="204"/>
      <c r="J335" s="204"/>
      <c r="K335" s="204"/>
      <c r="L335" s="80">
        <v>1</v>
      </c>
      <c r="M335" s="203"/>
      <c r="N335" s="52">
        <v>0</v>
      </c>
      <c r="O335" s="204"/>
      <c r="P335" s="204"/>
      <c r="Q335" s="11">
        <v>5.4975913803000003</v>
      </c>
      <c r="R335" s="204"/>
      <c r="S335" s="204"/>
      <c r="T335" s="53">
        <v>11.725000000000001</v>
      </c>
      <c r="U335" s="204"/>
      <c r="V335" s="204"/>
      <c r="W335" s="11">
        <v>5.3477040704225001</v>
      </c>
      <c r="X335" s="204"/>
      <c r="Y335" s="204"/>
      <c r="Z335" s="53">
        <v>11.225000000000001</v>
      </c>
      <c r="AA335" s="204"/>
      <c r="AB335" s="204"/>
      <c r="AC335" s="204"/>
      <c r="AD335" s="204"/>
      <c r="AE335" s="204"/>
      <c r="AF335" s="9">
        <v>3.4192402059791465</v>
      </c>
      <c r="AG335" s="9">
        <v>496</v>
      </c>
      <c r="AH335" s="9">
        <v>0.6720821102995419</v>
      </c>
      <c r="AI335" s="9">
        <v>58</v>
      </c>
      <c r="AJ335" s="9">
        <v>2.0388888888888888</v>
      </c>
      <c r="AK335" s="9" t="s">
        <v>248</v>
      </c>
      <c r="AL335" s="9">
        <v>66</v>
      </c>
      <c r="AM335" s="9">
        <v>3.4237878895425169</v>
      </c>
      <c r="AN335" s="9">
        <v>3.5314136125654452</v>
      </c>
      <c r="AO335" s="73">
        <v>133</v>
      </c>
      <c r="AP335" s="80">
        <v>9</v>
      </c>
      <c r="AQ335" s="80">
        <v>2</v>
      </c>
      <c r="AR335" s="224">
        <v>0</v>
      </c>
      <c r="AS335" s="224" t="s">
        <v>248</v>
      </c>
      <c r="AT335" s="11">
        <v>5100.6499999999996</v>
      </c>
      <c r="AU335" s="11">
        <v>417.97699999999998</v>
      </c>
      <c r="AV335" s="203">
        <v>0</v>
      </c>
      <c r="AW335" s="203">
        <v>0</v>
      </c>
      <c r="AX335" s="203" t="s">
        <v>248</v>
      </c>
      <c r="AY335" s="235" t="s">
        <v>248</v>
      </c>
      <c r="AZ335" s="138">
        <v>30637</v>
      </c>
      <c r="BA335" s="188" t="s">
        <v>248</v>
      </c>
      <c r="BB335" s="203" t="s">
        <v>248</v>
      </c>
      <c r="BC335" s="203" t="s">
        <v>248</v>
      </c>
      <c r="BD335" s="217" t="s">
        <v>61</v>
      </c>
      <c r="BE335" s="201" t="s">
        <v>62</v>
      </c>
      <c r="BF335" s="201" t="s">
        <v>63</v>
      </c>
      <c r="BG335" s="201" t="s">
        <v>196</v>
      </c>
      <c r="BH335" s="456" t="s">
        <v>512</v>
      </c>
      <c r="BI335" s="218" t="s">
        <v>66</v>
      </c>
      <c r="BJ335" s="370">
        <v>214</v>
      </c>
      <c r="BK335" s="370">
        <v>7</v>
      </c>
      <c r="BL335" s="219" t="s">
        <v>65</v>
      </c>
      <c r="BM335" s="52"/>
      <c r="BN335" s="218" t="s">
        <v>357</v>
      </c>
      <c r="BO335" s="217" t="s">
        <v>352</v>
      </c>
      <c r="BP335" s="201" t="s">
        <v>703</v>
      </c>
      <c r="BQ335" s="52" t="s">
        <v>718</v>
      </c>
    </row>
    <row r="336" spans="1:69" ht="15.75">
      <c r="A336" s="207" t="s">
        <v>37</v>
      </c>
      <c r="B336" s="208" t="s">
        <v>711</v>
      </c>
      <c r="C336" s="202" t="s">
        <v>35</v>
      </c>
      <c r="D336" s="210" t="s">
        <v>182</v>
      </c>
      <c r="E336" s="442" t="s">
        <v>546</v>
      </c>
      <c r="F336" s="86">
        <v>77</v>
      </c>
      <c r="G336" s="80">
        <v>4</v>
      </c>
      <c r="H336" s="204"/>
      <c r="I336" s="204"/>
      <c r="J336" s="204"/>
      <c r="K336" s="204"/>
      <c r="L336" s="80">
        <v>0</v>
      </c>
      <c r="M336" s="203"/>
      <c r="N336" s="52">
        <v>0</v>
      </c>
      <c r="O336" s="204"/>
      <c r="P336" s="204"/>
      <c r="Q336" s="11">
        <v>6.3855204109999999</v>
      </c>
      <c r="R336" s="204"/>
      <c r="S336" s="204"/>
      <c r="T336" s="53">
        <v>12.087499999999999</v>
      </c>
      <c r="U336" s="204"/>
      <c r="V336" s="204"/>
      <c r="W336" s="11">
        <v>6.5424930684931004</v>
      </c>
      <c r="X336" s="204"/>
      <c r="Y336" s="204"/>
      <c r="Z336" s="53">
        <v>12.337499999999999</v>
      </c>
      <c r="AA336" s="204"/>
      <c r="AB336" s="204"/>
      <c r="AC336" s="204"/>
      <c r="AD336" s="204"/>
      <c r="AE336" s="204"/>
      <c r="AF336" s="9">
        <v>3.6421901687872773</v>
      </c>
      <c r="AG336" s="9">
        <v>511</v>
      </c>
      <c r="AH336" s="9">
        <v>0.47170017512887058</v>
      </c>
      <c r="AI336" s="9">
        <v>25</v>
      </c>
      <c r="AJ336" s="9">
        <v>2.5161764705882352</v>
      </c>
      <c r="AK336" s="9" t="s">
        <v>248</v>
      </c>
      <c r="AL336" s="9">
        <v>70</v>
      </c>
      <c r="AM336" s="9">
        <v>3.6724081820371191</v>
      </c>
      <c r="AN336" s="9">
        <v>3.7014084507042253</v>
      </c>
      <c r="AO336" s="73">
        <v>144</v>
      </c>
      <c r="AP336" s="80">
        <v>0</v>
      </c>
      <c r="AQ336" s="80">
        <v>2</v>
      </c>
      <c r="AR336" s="224">
        <v>0</v>
      </c>
      <c r="AS336" s="224" t="s">
        <v>248</v>
      </c>
      <c r="AT336" s="11">
        <v>5529.6909999999998</v>
      </c>
      <c r="AU336" s="11">
        <v>136.97999999999999</v>
      </c>
      <c r="AV336" s="203">
        <v>0</v>
      </c>
      <c r="AW336" s="203">
        <v>0</v>
      </c>
      <c r="AX336" s="203" t="s">
        <v>248</v>
      </c>
      <c r="AY336" s="235" t="s">
        <v>248</v>
      </c>
      <c r="AZ336" s="138">
        <v>30637</v>
      </c>
      <c r="BA336" s="188" t="s">
        <v>248</v>
      </c>
      <c r="BB336" s="203" t="s">
        <v>248</v>
      </c>
      <c r="BC336" s="203" t="s">
        <v>248</v>
      </c>
      <c r="BD336" s="217" t="s">
        <v>61</v>
      </c>
      <c r="BE336" s="201" t="s">
        <v>62</v>
      </c>
      <c r="BF336" s="201" t="s">
        <v>63</v>
      </c>
      <c r="BG336" s="201" t="s">
        <v>196</v>
      </c>
      <c r="BH336" s="456" t="s">
        <v>512</v>
      </c>
      <c r="BI336" s="218" t="s">
        <v>67</v>
      </c>
      <c r="BJ336" s="370">
        <v>214</v>
      </c>
      <c r="BK336" s="370">
        <v>3</v>
      </c>
      <c r="BL336" s="219" t="s">
        <v>65</v>
      </c>
      <c r="BM336" s="52"/>
      <c r="BN336" s="218" t="s">
        <v>357</v>
      </c>
      <c r="BO336" s="217" t="s">
        <v>352</v>
      </c>
      <c r="BP336" s="201" t="s">
        <v>703</v>
      </c>
      <c r="BQ336" s="52" t="s">
        <v>718</v>
      </c>
    </row>
    <row r="337" spans="1:69" ht="15.75">
      <c r="A337" s="207" t="s">
        <v>37</v>
      </c>
      <c r="B337" s="208" t="s">
        <v>711</v>
      </c>
      <c r="C337" s="202" t="s">
        <v>35</v>
      </c>
      <c r="D337" s="210" t="s">
        <v>182</v>
      </c>
      <c r="E337" s="442" t="s">
        <v>546</v>
      </c>
      <c r="F337" s="86">
        <v>74</v>
      </c>
      <c r="G337" s="80">
        <v>6</v>
      </c>
      <c r="H337" s="204"/>
      <c r="I337" s="204"/>
      <c r="J337" s="204"/>
      <c r="K337" s="204"/>
      <c r="L337" s="80">
        <v>0</v>
      </c>
      <c r="M337" s="203"/>
      <c r="N337" s="52">
        <v>0</v>
      </c>
      <c r="O337" s="204"/>
      <c r="P337" s="204"/>
      <c r="Q337" s="11">
        <v>6.6014115146999996</v>
      </c>
      <c r="R337" s="204"/>
      <c r="S337" s="204"/>
      <c r="T337" s="53">
        <v>14.6</v>
      </c>
      <c r="U337" s="204"/>
      <c r="V337" s="204"/>
      <c r="W337" s="11">
        <v>6.5541174705882002</v>
      </c>
      <c r="X337" s="204"/>
      <c r="Y337" s="204"/>
      <c r="Z337" s="53">
        <v>14.299999999999997</v>
      </c>
      <c r="AA337" s="204"/>
      <c r="AB337" s="204"/>
      <c r="AC337" s="204"/>
      <c r="AD337" s="204"/>
      <c r="AE337" s="204"/>
      <c r="AF337" s="9">
        <v>2.8502267618027943</v>
      </c>
      <c r="AG337" s="9">
        <v>476</v>
      </c>
      <c r="AH337" s="9">
        <v>0.47354960247707095</v>
      </c>
      <c r="AI337" s="9">
        <v>98</v>
      </c>
      <c r="AJ337" s="9">
        <v>1.756</v>
      </c>
      <c r="AK337" s="9" t="s">
        <v>248</v>
      </c>
      <c r="AL337" s="9">
        <v>0</v>
      </c>
      <c r="AM337" s="9"/>
      <c r="AN337" s="9"/>
      <c r="AO337" s="73">
        <v>122</v>
      </c>
      <c r="AP337" s="80">
        <v>5</v>
      </c>
      <c r="AQ337" s="80">
        <v>9</v>
      </c>
      <c r="AR337" s="224">
        <v>0</v>
      </c>
      <c r="AS337" s="224" t="s">
        <v>248</v>
      </c>
      <c r="AT337" s="11">
        <v>5065.759</v>
      </c>
      <c r="AU337" s="11">
        <v>336.78300000000002</v>
      </c>
      <c r="AV337" s="203">
        <v>0</v>
      </c>
      <c r="AW337" s="203">
        <v>0</v>
      </c>
      <c r="AX337" s="203" t="s">
        <v>248</v>
      </c>
      <c r="AY337" s="235" t="s">
        <v>248</v>
      </c>
      <c r="AZ337" s="138">
        <v>30637</v>
      </c>
      <c r="BA337" s="188" t="s">
        <v>248</v>
      </c>
      <c r="BB337" s="203" t="s">
        <v>248</v>
      </c>
      <c r="BC337" s="203" t="s">
        <v>248</v>
      </c>
      <c r="BD337" s="217" t="s">
        <v>61</v>
      </c>
      <c r="BE337" s="201" t="s">
        <v>62</v>
      </c>
      <c r="BF337" s="201" t="s">
        <v>63</v>
      </c>
      <c r="BG337" s="201" t="s">
        <v>196</v>
      </c>
      <c r="BH337" s="456" t="s">
        <v>512</v>
      </c>
      <c r="BI337" s="218" t="s">
        <v>68</v>
      </c>
      <c r="BJ337" s="370">
        <v>214</v>
      </c>
      <c r="BK337" s="370">
        <v>4</v>
      </c>
      <c r="BL337" s="219" t="s">
        <v>65</v>
      </c>
      <c r="BM337" s="52"/>
      <c r="BN337" s="218" t="s">
        <v>357</v>
      </c>
      <c r="BO337" s="217" t="s">
        <v>352</v>
      </c>
      <c r="BP337" s="201" t="s">
        <v>703</v>
      </c>
      <c r="BQ337" s="52" t="s">
        <v>718</v>
      </c>
    </row>
    <row r="338" spans="1:69" ht="15.75">
      <c r="A338" s="207" t="s">
        <v>37</v>
      </c>
      <c r="B338" s="208" t="s">
        <v>711</v>
      </c>
      <c r="C338" s="202" t="s">
        <v>35</v>
      </c>
      <c r="D338" s="210" t="s">
        <v>182</v>
      </c>
      <c r="E338" s="24" t="s">
        <v>327</v>
      </c>
      <c r="F338" s="86">
        <v>197</v>
      </c>
      <c r="G338" s="80">
        <v>1</v>
      </c>
      <c r="H338" s="204"/>
      <c r="I338" s="204"/>
      <c r="J338" s="204"/>
      <c r="K338" s="204"/>
      <c r="L338" s="80">
        <v>0</v>
      </c>
      <c r="M338" s="203"/>
      <c r="N338" s="52">
        <v>0</v>
      </c>
      <c r="O338" s="204"/>
      <c r="P338" s="204"/>
      <c r="Q338" s="11">
        <v>6.2371272806000002</v>
      </c>
      <c r="R338" s="204"/>
      <c r="S338" s="204"/>
      <c r="T338" s="53">
        <v>10.549999999999997</v>
      </c>
      <c r="U338" s="204"/>
      <c r="V338" s="204"/>
      <c r="W338" s="11">
        <v>5.7195202142856996</v>
      </c>
      <c r="X338" s="204"/>
      <c r="Y338" s="204"/>
      <c r="Z338" s="53">
        <v>10.033333333333331</v>
      </c>
      <c r="AA338" s="204"/>
      <c r="AB338" s="204"/>
      <c r="AC338" s="204"/>
      <c r="AD338" s="204"/>
      <c r="AE338" s="204"/>
      <c r="AF338" s="9">
        <v>3.5083892215966483</v>
      </c>
      <c r="AG338" s="9">
        <v>1372</v>
      </c>
      <c r="AH338" s="9">
        <v>0.41674220426052411</v>
      </c>
      <c r="AI338" s="9">
        <v>21</v>
      </c>
      <c r="AJ338" s="9">
        <v>2.6360000000000001</v>
      </c>
      <c r="AK338" s="9" t="s">
        <v>248</v>
      </c>
      <c r="AL338" s="9">
        <v>196</v>
      </c>
      <c r="AM338" s="9">
        <v>3.5083892215966483</v>
      </c>
      <c r="AN338" s="9">
        <v>3.5842245989304811</v>
      </c>
      <c r="AO338" s="73">
        <v>392</v>
      </c>
      <c r="AP338" s="80">
        <v>0</v>
      </c>
      <c r="AQ338" s="80">
        <v>0</v>
      </c>
      <c r="AR338" s="224">
        <v>0</v>
      </c>
      <c r="AS338" s="224" t="s">
        <v>248</v>
      </c>
      <c r="AT338" s="11">
        <v>14026.773999999999</v>
      </c>
      <c r="AU338" s="11">
        <v>0</v>
      </c>
      <c r="AV338" s="203">
        <v>0</v>
      </c>
      <c r="AW338" s="203">
        <v>0</v>
      </c>
      <c r="AX338" s="203" t="s">
        <v>248</v>
      </c>
      <c r="AY338" s="235" t="s">
        <v>248</v>
      </c>
      <c r="AZ338" s="138">
        <v>134305</v>
      </c>
      <c r="BA338" s="188" t="s">
        <v>248</v>
      </c>
      <c r="BB338" s="203" t="s">
        <v>248</v>
      </c>
      <c r="BC338" s="203" t="s">
        <v>248</v>
      </c>
      <c r="BD338" s="217" t="s">
        <v>61</v>
      </c>
      <c r="BE338" s="201" t="s">
        <v>62</v>
      </c>
      <c r="BF338" s="201" t="s">
        <v>63</v>
      </c>
      <c r="BG338" s="201" t="s">
        <v>196</v>
      </c>
      <c r="BH338" s="456" t="s">
        <v>515</v>
      </c>
      <c r="BI338" s="218" t="s">
        <v>64</v>
      </c>
      <c r="BJ338" s="370">
        <v>214</v>
      </c>
      <c r="BK338" s="370">
        <v>1</v>
      </c>
      <c r="BL338" s="219" t="s">
        <v>65</v>
      </c>
      <c r="BM338" s="52"/>
      <c r="BN338" s="218" t="s">
        <v>357</v>
      </c>
      <c r="BO338" s="217" t="s">
        <v>327</v>
      </c>
      <c r="BP338" s="201" t="s">
        <v>696</v>
      </c>
      <c r="BQ338" s="52" t="s">
        <v>719</v>
      </c>
    </row>
    <row r="339" spans="1:69" ht="15.75">
      <c r="A339" s="207" t="s">
        <v>37</v>
      </c>
      <c r="B339" s="208" t="s">
        <v>711</v>
      </c>
      <c r="C339" s="202" t="s">
        <v>35</v>
      </c>
      <c r="D339" s="210" t="s">
        <v>182</v>
      </c>
      <c r="E339" s="24" t="s">
        <v>327</v>
      </c>
      <c r="F339" s="86">
        <v>202</v>
      </c>
      <c r="G339" s="80">
        <v>4</v>
      </c>
      <c r="H339" s="204"/>
      <c r="I339" s="204"/>
      <c r="J339" s="204"/>
      <c r="K339" s="204"/>
      <c r="L339" s="80">
        <v>0</v>
      </c>
      <c r="M339" s="203"/>
      <c r="N339" s="52">
        <v>0</v>
      </c>
      <c r="O339" s="204"/>
      <c r="P339" s="204"/>
      <c r="Q339" s="11">
        <v>6.1885705354000002</v>
      </c>
      <c r="R339" s="204"/>
      <c r="S339" s="204"/>
      <c r="T339" s="53">
        <v>9.3416666666666668</v>
      </c>
      <c r="U339" s="204"/>
      <c r="V339" s="204"/>
      <c r="W339" s="11">
        <v>6.2456513737373003</v>
      </c>
      <c r="X339" s="204"/>
      <c r="Y339" s="204"/>
      <c r="Z339" s="53">
        <v>9.3416666666666668</v>
      </c>
      <c r="AA339" s="204"/>
      <c r="AB339" s="204"/>
      <c r="AC339" s="204"/>
      <c r="AD339" s="204"/>
      <c r="AE339" s="204"/>
      <c r="AF339" s="9">
        <v>3.0648917778573859</v>
      </c>
      <c r="AG339" s="9">
        <v>1386</v>
      </c>
      <c r="AH339" s="9">
        <v>0.57609663815216328</v>
      </c>
      <c r="AI339" s="9">
        <v>239</v>
      </c>
      <c r="AJ339" s="9">
        <v>2.051058201058201</v>
      </c>
      <c r="AK339" s="9" t="s">
        <v>248</v>
      </c>
      <c r="AL339" s="9">
        <v>198</v>
      </c>
      <c r="AM339" s="9">
        <v>3.0648917778573859</v>
      </c>
      <c r="AN339" s="9">
        <v>3.0897435897435899</v>
      </c>
      <c r="AO339" s="73">
        <v>395</v>
      </c>
      <c r="AP339" s="80">
        <v>0</v>
      </c>
      <c r="AQ339" s="80">
        <v>0</v>
      </c>
      <c r="AR339" s="224">
        <v>0</v>
      </c>
      <c r="AS339" s="224" t="s">
        <v>248</v>
      </c>
      <c r="AT339" s="11">
        <v>14164.174000000001</v>
      </c>
      <c r="AU339" s="11">
        <v>0</v>
      </c>
      <c r="AV339" s="203">
        <v>0</v>
      </c>
      <c r="AW339" s="203">
        <v>0</v>
      </c>
      <c r="AX339" s="203" t="s">
        <v>248</v>
      </c>
      <c r="AY339" s="235" t="s">
        <v>248</v>
      </c>
      <c r="AZ339" s="138">
        <v>134305</v>
      </c>
      <c r="BA339" s="188" t="s">
        <v>248</v>
      </c>
      <c r="BB339" s="203" t="s">
        <v>248</v>
      </c>
      <c r="BC339" s="203" t="s">
        <v>248</v>
      </c>
      <c r="BD339" s="217" t="s">
        <v>61</v>
      </c>
      <c r="BE339" s="201" t="s">
        <v>62</v>
      </c>
      <c r="BF339" s="201" t="s">
        <v>63</v>
      </c>
      <c r="BG339" s="201" t="s">
        <v>196</v>
      </c>
      <c r="BH339" s="456" t="s">
        <v>515</v>
      </c>
      <c r="BI339" s="218" t="s">
        <v>66</v>
      </c>
      <c r="BJ339" s="370">
        <v>214</v>
      </c>
      <c r="BK339" s="370">
        <v>7</v>
      </c>
      <c r="BL339" s="219" t="s">
        <v>65</v>
      </c>
      <c r="BM339" s="52"/>
      <c r="BN339" s="218" t="s">
        <v>357</v>
      </c>
      <c r="BO339" s="217" t="s">
        <v>327</v>
      </c>
      <c r="BP339" s="201" t="s">
        <v>696</v>
      </c>
      <c r="BQ339" s="52" t="s">
        <v>719</v>
      </c>
    </row>
    <row r="340" spans="1:69" ht="15.75">
      <c r="A340" s="207" t="s">
        <v>37</v>
      </c>
      <c r="B340" s="208" t="s">
        <v>711</v>
      </c>
      <c r="C340" s="202" t="s">
        <v>35</v>
      </c>
      <c r="D340" s="210" t="s">
        <v>182</v>
      </c>
      <c r="E340" s="24" t="s">
        <v>327</v>
      </c>
      <c r="F340" s="86">
        <v>199</v>
      </c>
      <c r="G340" s="80">
        <v>2</v>
      </c>
      <c r="H340" s="204"/>
      <c r="I340" s="204"/>
      <c r="J340" s="204"/>
      <c r="K340" s="204"/>
      <c r="L340" s="80">
        <v>0</v>
      </c>
      <c r="M340" s="203"/>
      <c r="N340" s="52">
        <v>0</v>
      </c>
      <c r="O340" s="204"/>
      <c r="P340" s="204"/>
      <c r="Q340" s="11">
        <v>5.5305023806999998</v>
      </c>
      <c r="R340" s="204"/>
      <c r="S340" s="204"/>
      <c r="T340" s="53">
        <v>9.2687499999999972</v>
      </c>
      <c r="U340" s="204"/>
      <c r="V340" s="204"/>
      <c r="W340" s="11">
        <v>5.4865886751269004</v>
      </c>
      <c r="X340" s="204"/>
      <c r="Y340" s="204"/>
      <c r="Z340" s="53">
        <v>9.2149999999999981</v>
      </c>
      <c r="AA340" s="204"/>
      <c r="AB340" s="204"/>
      <c r="AC340" s="204"/>
      <c r="AD340" s="204"/>
      <c r="AE340" s="204"/>
      <c r="AF340" s="9">
        <v>3.6167367773699177</v>
      </c>
      <c r="AG340" s="9">
        <v>1379</v>
      </c>
      <c r="AH340" s="9">
        <v>0.39991617382707439</v>
      </c>
      <c r="AI340" s="9">
        <v>23</v>
      </c>
      <c r="AJ340" s="9">
        <v>2.7127314814814816</v>
      </c>
      <c r="AK340" s="9" t="s">
        <v>248</v>
      </c>
      <c r="AL340" s="9">
        <v>197</v>
      </c>
      <c r="AM340" s="9">
        <v>3.6167367773699177</v>
      </c>
      <c r="AN340" s="9">
        <v>3.6663860830527497</v>
      </c>
      <c r="AO340" s="73">
        <v>394</v>
      </c>
      <c r="AP340" s="80">
        <v>0</v>
      </c>
      <c r="AQ340" s="80">
        <v>0</v>
      </c>
      <c r="AR340" s="224">
        <v>0</v>
      </c>
      <c r="AS340" s="224" t="s">
        <v>248</v>
      </c>
      <c r="AT340" s="11">
        <v>14063.184999999999</v>
      </c>
      <c r="AU340" s="11">
        <v>0</v>
      </c>
      <c r="AV340" s="203">
        <v>0</v>
      </c>
      <c r="AW340" s="203">
        <v>0</v>
      </c>
      <c r="AX340" s="203" t="s">
        <v>248</v>
      </c>
      <c r="AY340" s="235" t="s">
        <v>248</v>
      </c>
      <c r="AZ340" s="138">
        <v>134305</v>
      </c>
      <c r="BA340" s="188" t="s">
        <v>248</v>
      </c>
      <c r="BB340" s="203" t="s">
        <v>248</v>
      </c>
      <c r="BC340" s="203" t="s">
        <v>248</v>
      </c>
      <c r="BD340" s="217" t="s">
        <v>61</v>
      </c>
      <c r="BE340" s="201" t="s">
        <v>62</v>
      </c>
      <c r="BF340" s="201" t="s">
        <v>63</v>
      </c>
      <c r="BG340" s="201" t="s">
        <v>196</v>
      </c>
      <c r="BH340" s="456" t="s">
        <v>515</v>
      </c>
      <c r="BI340" s="218" t="s">
        <v>67</v>
      </c>
      <c r="BJ340" s="370">
        <v>214</v>
      </c>
      <c r="BK340" s="370">
        <v>3</v>
      </c>
      <c r="BL340" s="219" t="s">
        <v>65</v>
      </c>
      <c r="BM340" s="52"/>
      <c r="BN340" s="218" t="s">
        <v>357</v>
      </c>
      <c r="BO340" s="217" t="s">
        <v>327</v>
      </c>
      <c r="BP340" s="201" t="s">
        <v>696</v>
      </c>
      <c r="BQ340" s="52" t="s">
        <v>719</v>
      </c>
    </row>
    <row r="341" spans="1:69" ht="15.75">
      <c r="A341" s="207" t="s">
        <v>37</v>
      </c>
      <c r="B341" s="208" t="s">
        <v>711</v>
      </c>
      <c r="C341" s="202" t="s">
        <v>35</v>
      </c>
      <c r="D341" s="210" t="s">
        <v>182</v>
      </c>
      <c r="E341" s="24" t="s">
        <v>327</v>
      </c>
      <c r="F341" s="86">
        <v>200</v>
      </c>
      <c r="G341" s="80">
        <v>3</v>
      </c>
      <c r="H341" s="204"/>
      <c r="I341" s="204"/>
      <c r="J341" s="204"/>
      <c r="K341" s="204"/>
      <c r="L341" s="80">
        <v>0</v>
      </c>
      <c r="M341" s="203"/>
      <c r="N341" s="52">
        <v>0</v>
      </c>
      <c r="O341" s="204"/>
      <c r="P341" s="204"/>
      <c r="Q341" s="11">
        <v>6.2180709187999996</v>
      </c>
      <c r="R341" s="204"/>
      <c r="S341" s="204"/>
      <c r="T341" s="53">
        <v>10.024999999999997</v>
      </c>
      <c r="U341" s="204"/>
      <c r="V341" s="204"/>
      <c r="W341" s="11">
        <v>6.2096343553299</v>
      </c>
      <c r="X341" s="204"/>
      <c r="Y341" s="204"/>
      <c r="Z341" s="53">
        <v>10.024999999999997</v>
      </c>
      <c r="AA341" s="204"/>
      <c r="AB341" s="204"/>
      <c r="AC341" s="204"/>
      <c r="AD341" s="204"/>
      <c r="AE341" s="204"/>
      <c r="AF341" s="9">
        <v>2.7173836285765631</v>
      </c>
      <c r="AG341" s="9">
        <v>1246</v>
      </c>
      <c r="AH341" s="9">
        <v>0.4436377342743269</v>
      </c>
      <c r="AI341" s="9">
        <v>336</v>
      </c>
      <c r="AJ341" s="9">
        <v>1.7938725490196079</v>
      </c>
      <c r="AK341" s="9" t="s">
        <v>248</v>
      </c>
      <c r="AL341" s="427">
        <v>0</v>
      </c>
      <c r="AM341" s="9"/>
      <c r="AN341" s="9"/>
      <c r="AO341" s="73">
        <v>394</v>
      </c>
      <c r="AP341" s="80">
        <v>0</v>
      </c>
      <c r="AQ341" s="80">
        <v>0</v>
      </c>
      <c r="AR341" s="224">
        <v>0</v>
      </c>
      <c r="AS341" s="224" t="s">
        <v>248</v>
      </c>
      <c r="AT341" s="11">
        <v>14102.717000000001</v>
      </c>
      <c r="AU341" s="11">
        <v>0</v>
      </c>
      <c r="AV341" s="203">
        <v>0</v>
      </c>
      <c r="AW341" s="203">
        <v>0</v>
      </c>
      <c r="AX341" s="203" t="s">
        <v>248</v>
      </c>
      <c r="AY341" s="235" t="s">
        <v>248</v>
      </c>
      <c r="AZ341" s="138">
        <v>134305</v>
      </c>
      <c r="BA341" s="188" t="s">
        <v>248</v>
      </c>
      <c r="BB341" s="203" t="s">
        <v>248</v>
      </c>
      <c r="BC341" s="203" t="s">
        <v>248</v>
      </c>
      <c r="BD341" s="217" t="s">
        <v>61</v>
      </c>
      <c r="BE341" s="201" t="s">
        <v>62</v>
      </c>
      <c r="BF341" s="201" t="s">
        <v>63</v>
      </c>
      <c r="BG341" s="201" t="s">
        <v>196</v>
      </c>
      <c r="BH341" s="456" t="s">
        <v>515</v>
      </c>
      <c r="BI341" s="218" t="s">
        <v>68</v>
      </c>
      <c r="BJ341" s="370">
        <v>214</v>
      </c>
      <c r="BK341" s="370">
        <v>4</v>
      </c>
      <c r="BL341" s="219" t="s">
        <v>65</v>
      </c>
      <c r="BM341" s="52"/>
      <c r="BN341" s="218" t="s">
        <v>357</v>
      </c>
      <c r="BO341" s="217" t="s">
        <v>327</v>
      </c>
      <c r="BP341" s="201" t="s">
        <v>696</v>
      </c>
      <c r="BQ341" s="52" t="s">
        <v>719</v>
      </c>
    </row>
    <row r="342" spans="1:69" ht="15.75">
      <c r="A342" s="207" t="s">
        <v>37</v>
      </c>
      <c r="B342" s="208" t="s">
        <v>711</v>
      </c>
      <c r="C342" s="202" t="s">
        <v>35</v>
      </c>
      <c r="D342" s="210" t="s">
        <v>182</v>
      </c>
      <c r="E342" s="24" t="s">
        <v>328</v>
      </c>
      <c r="F342" s="86">
        <v>98</v>
      </c>
      <c r="G342" s="80">
        <v>1</v>
      </c>
      <c r="H342" s="204"/>
      <c r="I342" s="204"/>
      <c r="J342" s="204"/>
      <c r="K342" s="204"/>
      <c r="L342" s="80">
        <v>0</v>
      </c>
      <c r="M342" s="203"/>
      <c r="N342" s="52">
        <v>0</v>
      </c>
      <c r="O342" s="204"/>
      <c r="P342" s="204"/>
      <c r="Q342" s="11">
        <v>6.1212575052</v>
      </c>
      <c r="R342" s="204"/>
      <c r="S342" s="204"/>
      <c r="T342" s="53">
        <v>10.537499999999998</v>
      </c>
      <c r="U342" s="204"/>
      <c r="V342" s="204"/>
      <c r="W342" s="11">
        <v>5.4978656597938</v>
      </c>
      <c r="X342" s="204"/>
      <c r="Y342" s="204"/>
      <c r="Z342" s="53">
        <v>10.024999999999999</v>
      </c>
      <c r="AA342" s="204"/>
      <c r="AB342" s="204"/>
      <c r="AC342" s="204"/>
      <c r="AD342" s="204"/>
      <c r="AE342" s="204"/>
      <c r="AF342" s="9">
        <v>3.4628424196777008</v>
      </c>
      <c r="AG342" s="9">
        <v>679</v>
      </c>
      <c r="AH342" s="9">
        <v>0.44107963504955688</v>
      </c>
      <c r="AI342" s="9">
        <v>16</v>
      </c>
      <c r="AJ342" s="9">
        <v>2.5986263736263737</v>
      </c>
      <c r="AK342" s="9" t="s">
        <v>248</v>
      </c>
      <c r="AL342" s="9">
        <v>96</v>
      </c>
      <c r="AM342" s="9">
        <v>3.471235123241232</v>
      </c>
      <c r="AN342" s="9">
        <v>3.5628491620111733</v>
      </c>
      <c r="AO342" s="73">
        <v>193</v>
      </c>
      <c r="AP342" s="80">
        <v>1</v>
      </c>
      <c r="AQ342" s="80">
        <v>0</v>
      </c>
      <c r="AR342" s="224">
        <v>0</v>
      </c>
      <c r="AS342" s="224" t="s">
        <v>248</v>
      </c>
      <c r="AT342" s="11">
        <v>6848.7129999999997</v>
      </c>
      <c r="AU342" s="11">
        <v>72.316000000000003</v>
      </c>
      <c r="AV342" s="203">
        <v>0</v>
      </c>
      <c r="AW342" s="203">
        <v>0</v>
      </c>
      <c r="AX342" s="203" t="s">
        <v>248</v>
      </c>
      <c r="AY342" s="235" t="s">
        <v>248</v>
      </c>
      <c r="AZ342" s="138">
        <v>60740</v>
      </c>
      <c r="BA342" s="188" t="s">
        <v>248</v>
      </c>
      <c r="BB342" s="203" t="s">
        <v>248</v>
      </c>
      <c r="BC342" s="203" t="s">
        <v>248</v>
      </c>
      <c r="BD342" s="217" t="s">
        <v>61</v>
      </c>
      <c r="BE342" s="201" t="s">
        <v>62</v>
      </c>
      <c r="BF342" s="201" t="s">
        <v>63</v>
      </c>
      <c r="BG342" s="201" t="s">
        <v>196</v>
      </c>
      <c r="BH342" s="218" t="s">
        <v>514</v>
      </c>
      <c r="BI342" s="218" t="s">
        <v>64</v>
      </c>
      <c r="BJ342" s="370">
        <v>214</v>
      </c>
      <c r="BK342" s="370">
        <v>1</v>
      </c>
      <c r="BL342" s="219" t="s">
        <v>65</v>
      </c>
      <c r="BM342" s="52"/>
      <c r="BN342" s="218" t="s">
        <v>357</v>
      </c>
      <c r="BO342" s="217" t="s">
        <v>351</v>
      </c>
      <c r="BP342" s="201" t="s">
        <v>684</v>
      </c>
      <c r="BQ342" s="52" t="s">
        <v>716</v>
      </c>
    </row>
    <row r="343" spans="1:69" ht="15.75">
      <c r="A343" s="207" t="s">
        <v>37</v>
      </c>
      <c r="B343" s="208" t="s">
        <v>711</v>
      </c>
      <c r="C343" s="202" t="s">
        <v>35</v>
      </c>
      <c r="D343" s="210" t="s">
        <v>182</v>
      </c>
      <c r="E343" s="24" t="s">
        <v>328</v>
      </c>
      <c r="F343" s="86">
        <v>99</v>
      </c>
      <c r="G343" s="80">
        <v>3</v>
      </c>
      <c r="H343" s="204"/>
      <c r="I343" s="204"/>
      <c r="J343" s="204"/>
      <c r="K343" s="204"/>
      <c r="L343" s="80">
        <v>0</v>
      </c>
      <c r="M343" s="203"/>
      <c r="N343" s="52">
        <v>0</v>
      </c>
      <c r="O343" s="204"/>
      <c r="P343" s="204"/>
      <c r="Q343" s="11">
        <v>6.2793852291999999</v>
      </c>
      <c r="R343" s="204"/>
      <c r="S343" s="204"/>
      <c r="T343" s="53">
        <v>12.099999999999994</v>
      </c>
      <c r="U343" s="204"/>
      <c r="V343" s="204"/>
      <c r="W343" s="11">
        <v>6.3388227604166003</v>
      </c>
      <c r="X343" s="204"/>
      <c r="Y343" s="204"/>
      <c r="Z343" s="53">
        <v>12.099999999999994</v>
      </c>
      <c r="AA343" s="204"/>
      <c r="AB343" s="204"/>
      <c r="AC343" s="204"/>
      <c r="AD343" s="204"/>
      <c r="AE343" s="204"/>
      <c r="AF343" s="9">
        <v>2.4758551324637121</v>
      </c>
      <c r="AG343" s="9">
        <v>497</v>
      </c>
      <c r="AH343" s="9">
        <v>0.48505481089906255</v>
      </c>
      <c r="AI343" s="9">
        <v>269</v>
      </c>
      <c r="AJ343" s="9">
        <v>1.5992537313432835</v>
      </c>
      <c r="AK343" s="9" t="s">
        <v>248</v>
      </c>
      <c r="AL343" s="9">
        <v>0</v>
      </c>
      <c r="AM343" s="9"/>
      <c r="AN343" s="9"/>
      <c r="AO343" s="73">
        <v>192</v>
      </c>
      <c r="AP343" s="80">
        <v>0</v>
      </c>
      <c r="AQ343" s="80">
        <v>0</v>
      </c>
      <c r="AR343" s="224">
        <v>0</v>
      </c>
      <c r="AS343" s="224" t="s">
        <v>248</v>
      </c>
      <c r="AT343" s="11">
        <v>6873.3950000000004</v>
      </c>
      <c r="AU343" s="11">
        <v>0</v>
      </c>
      <c r="AV343" s="203">
        <v>0</v>
      </c>
      <c r="AW343" s="203">
        <v>0</v>
      </c>
      <c r="AX343" s="203" t="s">
        <v>248</v>
      </c>
      <c r="AY343" s="235" t="s">
        <v>248</v>
      </c>
      <c r="AZ343" s="138">
        <v>60740</v>
      </c>
      <c r="BA343" s="188" t="s">
        <v>248</v>
      </c>
      <c r="BB343" s="203" t="s">
        <v>248</v>
      </c>
      <c r="BC343" s="203" t="s">
        <v>248</v>
      </c>
      <c r="BD343" s="217" t="s">
        <v>61</v>
      </c>
      <c r="BE343" s="201" t="s">
        <v>62</v>
      </c>
      <c r="BF343" s="201" t="s">
        <v>63</v>
      </c>
      <c r="BG343" s="201" t="s">
        <v>196</v>
      </c>
      <c r="BH343" s="218" t="s">
        <v>514</v>
      </c>
      <c r="BI343" s="218" t="s">
        <v>66</v>
      </c>
      <c r="BJ343" s="370">
        <v>214</v>
      </c>
      <c r="BK343" s="370">
        <v>7</v>
      </c>
      <c r="BL343" s="219" t="s">
        <v>65</v>
      </c>
      <c r="BM343" s="52"/>
      <c r="BN343" s="218" t="s">
        <v>357</v>
      </c>
      <c r="BO343" s="217" t="s">
        <v>351</v>
      </c>
      <c r="BP343" s="201" t="s">
        <v>684</v>
      </c>
      <c r="BQ343" s="52" t="s">
        <v>716</v>
      </c>
    </row>
    <row r="344" spans="1:69" ht="15.75">
      <c r="A344" s="207" t="s">
        <v>37</v>
      </c>
      <c r="B344" s="208" t="s">
        <v>711</v>
      </c>
      <c r="C344" s="202" t="s">
        <v>35</v>
      </c>
      <c r="D344" s="210" t="s">
        <v>182</v>
      </c>
      <c r="E344" s="24" t="s">
        <v>328</v>
      </c>
      <c r="F344" s="86">
        <v>98</v>
      </c>
      <c r="G344" s="80">
        <v>2</v>
      </c>
      <c r="H344" s="204"/>
      <c r="I344" s="204"/>
      <c r="J344" s="204"/>
      <c r="K344" s="204"/>
      <c r="L344" s="80">
        <v>0</v>
      </c>
      <c r="M344" s="203"/>
      <c r="N344" s="52">
        <v>0</v>
      </c>
      <c r="O344" s="204"/>
      <c r="P344" s="204"/>
      <c r="Q344" s="11">
        <v>5.0302914999999997</v>
      </c>
      <c r="R344" s="204"/>
      <c r="S344" s="204"/>
      <c r="T344" s="53">
        <v>8.6499999999999986</v>
      </c>
      <c r="U344" s="204"/>
      <c r="V344" s="204"/>
      <c r="W344" s="11">
        <v>4.4565310937499998</v>
      </c>
      <c r="X344" s="204"/>
      <c r="Y344" s="204"/>
      <c r="Z344" s="53">
        <v>8.6999999999999975</v>
      </c>
      <c r="AA344" s="204"/>
      <c r="AB344" s="204"/>
      <c r="AC344" s="204"/>
      <c r="AD344" s="204"/>
      <c r="AE344" s="204"/>
      <c r="AF344" s="9">
        <v>3.5830922668888459</v>
      </c>
      <c r="AG344" s="9">
        <v>672</v>
      </c>
      <c r="AH344" s="9">
        <v>0.4646673477790037</v>
      </c>
      <c r="AI344" s="9">
        <v>25</v>
      </c>
      <c r="AJ344" s="9">
        <v>2.5767857142857142</v>
      </c>
      <c r="AK344" s="9" t="s">
        <v>248</v>
      </c>
      <c r="AL344" s="9">
        <v>95</v>
      </c>
      <c r="AM344" s="9">
        <v>3.5881353439245012</v>
      </c>
      <c r="AN344" s="9">
        <v>3.6607981220657275</v>
      </c>
      <c r="AO344" s="73">
        <v>192</v>
      </c>
      <c r="AP344" s="80">
        <v>0</v>
      </c>
      <c r="AQ344" s="80">
        <v>0</v>
      </c>
      <c r="AR344" s="224">
        <v>0</v>
      </c>
      <c r="AS344" s="224" t="s">
        <v>248</v>
      </c>
      <c r="AT344" s="11">
        <v>6861.6819999999998</v>
      </c>
      <c r="AU344" s="11">
        <v>0</v>
      </c>
      <c r="AV344" s="203">
        <v>0</v>
      </c>
      <c r="AW344" s="203">
        <v>0</v>
      </c>
      <c r="AX344" s="203" t="s">
        <v>248</v>
      </c>
      <c r="AY344" s="235" t="s">
        <v>248</v>
      </c>
      <c r="AZ344" s="138">
        <v>60740</v>
      </c>
      <c r="BA344" s="188" t="s">
        <v>248</v>
      </c>
      <c r="BB344" s="203" t="s">
        <v>248</v>
      </c>
      <c r="BC344" s="203" t="s">
        <v>248</v>
      </c>
      <c r="BD344" s="217" t="s">
        <v>61</v>
      </c>
      <c r="BE344" s="201" t="s">
        <v>62</v>
      </c>
      <c r="BF344" s="201" t="s">
        <v>63</v>
      </c>
      <c r="BG344" s="201" t="s">
        <v>196</v>
      </c>
      <c r="BH344" s="218" t="s">
        <v>514</v>
      </c>
      <c r="BI344" s="218" t="s">
        <v>67</v>
      </c>
      <c r="BJ344" s="370">
        <v>214</v>
      </c>
      <c r="BK344" s="370">
        <v>3</v>
      </c>
      <c r="BL344" s="219" t="s">
        <v>65</v>
      </c>
      <c r="BM344" s="52"/>
      <c r="BN344" s="218" t="s">
        <v>357</v>
      </c>
      <c r="BO344" s="217" t="s">
        <v>351</v>
      </c>
      <c r="BP344" s="201" t="s">
        <v>684</v>
      </c>
      <c r="BQ344" s="52" t="s">
        <v>716</v>
      </c>
    </row>
    <row r="345" spans="1:69" ht="15.75">
      <c r="A345" s="207" t="s">
        <v>37</v>
      </c>
      <c r="B345" s="208" t="s">
        <v>711</v>
      </c>
      <c r="C345" s="202" t="s">
        <v>35</v>
      </c>
      <c r="D345" s="210" t="s">
        <v>182</v>
      </c>
      <c r="E345" s="24" t="s">
        <v>328</v>
      </c>
      <c r="F345" s="86">
        <v>97</v>
      </c>
      <c r="G345" s="80">
        <v>1</v>
      </c>
      <c r="H345" s="204"/>
      <c r="I345" s="204"/>
      <c r="J345" s="204"/>
      <c r="K345" s="204"/>
      <c r="L345" s="80">
        <v>0</v>
      </c>
      <c r="M345" s="203"/>
      <c r="N345" s="52">
        <v>0</v>
      </c>
      <c r="O345" s="204"/>
      <c r="P345" s="204"/>
      <c r="Q345" s="11">
        <v>6.2472810937999999</v>
      </c>
      <c r="R345" s="204"/>
      <c r="S345" s="204"/>
      <c r="T345" s="53">
        <v>9.5999999999999943</v>
      </c>
      <c r="U345" s="204"/>
      <c r="V345" s="204"/>
      <c r="W345" s="11">
        <v>6.2354893437500003</v>
      </c>
      <c r="X345" s="204"/>
      <c r="Y345" s="204"/>
      <c r="Z345" s="53">
        <v>10.049999999999997</v>
      </c>
      <c r="AA345" s="204"/>
      <c r="AB345" s="204"/>
      <c r="AC345" s="204"/>
      <c r="AD345" s="204"/>
      <c r="AE345" s="204"/>
      <c r="AF345" s="9">
        <v>2.7857784890057</v>
      </c>
      <c r="AG345" s="9">
        <v>623</v>
      </c>
      <c r="AH345" s="9">
        <v>0.46404886880202018</v>
      </c>
      <c r="AI345" s="9">
        <v>144</v>
      </c>
      <c r="AJ345" s="9">
        <v>1.8217391304347825</v>
      </c>
      <c r="AK345" s="9" t="s">
        <v>248</v>
      </c>
      <c r="AL345" s="9">
        <v>0</v>
      </c>
      <c r="AM345" s="9"/>
      <c r="AN345" s="9"/>
      <c r="AO345" s="73">
        <v>192</v>
      </c>
      <c r="AP345" s="80">
        <v>0</v>
      </c>
      <c r="AQ345" s="80">
        <v>0</v>
      </c>
      <c r="AR345" s="224">
        <v>0</v>
      </c>
      <c r="AS345" s="224" t="s">
        <v>248</v>
      </c>
      <c r="AT345" s="11">
        <v>6865.8459999999995</v>
      </c>
      <c r="AU345" s="11">
        <v>0</v>
      </c>
      <c r="AV345" s="203">
        <v>0</v>
      </c>
      <c r="AW345" s="203">
        <v>0</v>
      </c>
      <c r="AX345" s="203" t="s">
        <v>248</v>
      </c>
      <c r="AY345" s="235" t="s">
        <v>248</v>
      </c>
      <c r="AZ345" s="138">
        <v>60740</v>
      </c>
      <c r="BA345" s="188" t="s">
        <v>248</v>
      </c>
      <c r="BB345" s="203" t="s">
        <v>248</v>
      </c>
      <c r="BC345" s="203" t="s">
        <v>248</v>
      </c>
      <c r="BD345" s="217" t="s">
        <v>61</v>
      </c>
      <c r="BE345" s="201" t="s">
        <v>62</v>
      </c>
      <c r="BF345" s="201" t="s">
        <v>63</v>
      </c>
      <c r="BG345" s="201" t="s">
        <v>196</v>
      </c>
      <c r="BH345" s="218" t="s">
        <v>514</v>
      </c>
      <c r="BI345" s="218" t="s">
        <v>68</v>
      </c>
      <c r="BJ345" s="370">
        <v>214</v>
      </c>
      <c r="BK345" s="370">
        <v>4</v>
      </c>
      <c r="BL345" s="219" t="s">
        <v>65</v>
      </c>
      <c r="BM345" s="52"/>
      <c r="BN345" s="218" t="s">
        <v>357</v>
      </c>
      <c r="BO345" s="217" t="s">
        <v>351</v>
      </c>
      <c r="BP345" s="201" t="s">
        <v>684</v>
      </c>
      <c r="BQ345" s="52" t="s">
        <v>716</v>
      </c>
    </row>
    <row r="346" spans="1:69" ht="15.75">
      <c r="A346" s="207" t="s">
        <v>37</v>
      </c>
      <c r="B346" s="208" t="s">
        <v>711</v>
      </c>
      <c r="C346" s="202" t="s">
        <v>35</v>
      </c>
      <c r="D346" s="210" t="s">
        <v>182</v>
      </c>
      <c r="E346" s="24" t="s">
        <v>209</v>
      </c>
      <c r="F346" s="86">
        <v>53</v>
      </c>
      <c r="G346" s="80">
        <v>1</v>
      </c>
      <c r="H346" s="204"/>
      <c r="I346" s="204"/>
      <c r="J346" s="204"/>
      <c r="K346" s="204"/>
      <c r="L346" s="80">
        <v>0</v>
      </c>
      <c r="M346" s="203"/>
      <c r="N346" s="52">
        <v>0</v>
      </c>
      <c r="O346" s="204"/>
      <c r="P346" s="204"/>
      <c r="Q346" s="11">
        <v>5.0366151537999997</v>
      </c>
      <c r="R346" s="204"/>
      <c r="S346" s="204"/>
      <c r="T346" s="53">
        <v>9.4</v>
      </c>
      <c r="U346" s="204"/>
      <c r="V346" s="204"/>
      <c r="W346" s="11">
        <v>4.8550383461538003</v>
      </c>
      <c r="X346" s="204"/>
      <c r="Y346" s="204"/>
      <c r="Z346" s="53">
        <v>9.3000000000000007</v>
      </c>
      <c r="AA346" s="204"/>
      <c r="AB346" s="204"/>
      <c r="AC346" s="204"/>
      <c r="AD346" s="204"/>
      <c r="AE346" s="204"/>
      <c r="AF346" s="9">
        <v>3.5554670413116836</v>
      </c>
      <c r="AG346" s="9">
        <v>364</v>
      </c>
      <c r="AH346" s="9">
        <v>0.4390550670021483</v>
      </c>
      <c r="AI346" s="9">
        <v>12</v>
      </c>
      <c r="AJ346" s="9">
        <v>2.6033333333333335</v>
      </c>
      <c r="AK346" s="9" t="s">
        <v>248</v>
      </c>
      <c r="AL346" s="9">
        <v>52</v>
      </c>
      <c r="AM346" s="9">
        <v>3.5554670413116836</v>
      </c>
      <c r="AN346" s="9">
        <v>3.6312217194570136</v>
      </c>
      <c r="AO346" s="73">
        <v>104</v>
      </c>
      <c r="AP346" s="80">
        <v>0</v>
      </c>
      <c r="AQ346" s="80">
        <v>0</v>
      </c>
      <c r="AR346" s="224">
        <v>0</v>
      </c>
      <c r="AS346" s="224" t="s">
        <v>248</v>
      </c>
      <c r="AT346" s="11">
        <v>3736.1239999999998</v>
      </c>
      <c r="AU346" s="11">
        <v>0</v>
      </c>
      <c r="AV346" s="203">
        <v>0</v>
      </c>
      <c r="AW346" s="203">
        <v>0</v>
      </c>
      <c r="AX346" s="203" t="s">
        <v>248</v>
      </c>
      <c r="AY346" s="235" t="s">
        <v>248</v>
      </c>
      <c r="AZ346" s="138">
        <v>21135</v>
      </c>
      <c r="BA346" s="188" t="s">
        <v>248</v>
      </c>
      <c r="BB346" s="203" t="s">
        <v>248</v>
      </c>
      <c r="BC346" s="203" t="s">
        <v>248</v>
      </c>
      <c r="BD346" s="217" t="s">
        <v>61</v>
      </c>
      <c r="BE346" s="201" t="s">
        <v>62</v>
      </c>
      <c r="BF346" s="201" t="s">
        <v>63</v>
      </c>
      <c r="BG346" s="201" t="s">
        <v>196</v>
      </c>
      <c r="BH346" s="456" t="s">
        <v>515</v>
      </c>
      <c r="BI346" s="218" t="s">
        <v>64</v>
      </c>
      <c r="BJ346" s="370">
        <v>214</v>
      </c>
      <c r="BK346" s="370">
        <v>1</v>
      </c>
      <c r="BL346" s="219" t="s">
        <v>65</v>
      </c>
      <c r="BM346" s="52"/>
      <c r="BN346" s="218" t="s">
        <v>357</v>
      </c>
      <c r="BO346" s="217" t="s">
        <v>78</v>
      </c>
      <c r="BP346" s="201" t="s">
        <v>684</v>
      </c>
      <c r="BQ346" s="52" t="s">
        <v>716</v>
      </c>
    </row>
    <row r="347" spans="1:69" ht="15.75">
      <c r="A347" s="207" t="s">
        <v>37</v>
      </c>
      <c r="B347" s="208" t="s">
        <v>711</v>
      </c>
      <c r="C347" s="202" t="s">
        <v>35</v>
      </c>
      <c r="D347" s="210" t="s">
        <v>182</v>
      </c>
      <c r="E347" s="24" t="s">
        <v>209</v>
      </c>
      <c r="F347" s="86">
        <v>53</v>
      </c>
      <c r="G347" s="80">
        <v>0</v>
      </c>
      <c r="H347" s="204"/>
      <c r="I347" s="204"/>
      <c r="J347" s="204"/>
      <c r="K347" s="204"/>
      <c r="L347" s="80">
        <v>0</v>
      </c>
      <c r="M347" s="203"/>
      <c r="N347" s="52">
        <v>0</v>
      </c>
      <c r="O347" s="204"/>
      <c r="P347" s="204"/>
      <c r="Q347" s="11">
        <v>6.6260563395999998</v>
      </c>
      <c r="R347" s="204"/>
      <c r="S347" s="204"/>
      <c r="T347" s="53">
        <v>12.174999999999997</v>
      </c>
      <c r="U347" s="204"/>
      <c r="V347" s="204"/>
      <c r="W347" s="11">
        <v>6.7033394528301002</v>
      </c>
      <c r="X347" s="204"/>
      <c r="Y347" s="204"/>
      <c r="Z347" s="53">
        <v>12.587499999999999</v>
      </c>
      <c r="AA347" s="204"/>
      <c r="AB347" s="204"/>
      <c r="AC347" s="204"/>
      <c r="AD347" s="204"/>
      <c r="AE347" s="204"/>
      <c r="AF347" s="9">
        <v>3.1812129300238308</v>
      </c>
      <c r="AG347" s="9">
        <v>371</v>
      </c>
      <c r="AH347" s="9">
        <v>0.5885802835640479</v>
      </c>
      <c r="AI347" s="9">
        <v>54</v>
      </c>
      <c r="AJ347" s="9">
        <v>2.0779761904761904</v>
      </c>
      <c r="AK347" s="9" t="s">
        <v>248</v>
      </c>
      <c r="AL347" s="9">
        <v>53</v>
      </c>
      <c r="AM347" s="9">
        <v>3.1812129300238308</v>
      </c>
      <c r="AN347" s="9">
        <v>3.2738095238095237</v>
      </c>
      <c r="AO347" s="73">
        <v>106</v>
      </c>
      <c r="AP347" s="80">
        <v>0</v>
      </c>
      <c r="AQ347" s="80">
        <v>0</v>
      </c>
      <c r="AR347" s="224">
        <v>0</v>
      </c>
      <c r="AS347" s="224" t="s">
        <v>248</v>
      </c>
      <c r="AT347" s="11">
        <v>3801.5239999999999</v>
      </c>
      <c r="AU347" s="11">
        <v>0</v>
      </c>
      <c r="AV347" s="203">
        <v>0</v>
      </c>
      <c r="AW347" s="203">
        <v>0</v>
      </c>
      <c r="AX347" s="203" t="s">
        <v>248</v>
      </c>
      <c r="AY347" s="235" t="s">
        <v>248</v>
      </c>
      <c r="AZ347" s="138">
        <v>21135</v>
      </c>
      <c r="BA347" s="188" t="s">
        <v>248</v>
      </c>
      <c r="BB347" s="203" t="s">
        <v>248</v>
      </c>
      <c r="BC347" s="203" t="s">
        <v>248</v>
      </c>
      <c r="BD347" s="217" t="s">
        <v>61</v>
      </c>
      <c r="BE347" s="201" t="s">
        <v>62</v>
      </c>
      <c r="BF347" s="201" t="s">
        <v>63</v>
      </c>
      <c r="BG347" s="201" t="s">
        <v>196</v>
      </c>
      <c r="BH347" s="455" t="s">
        <v>515</v>
      </c>
      <c r="BI347" s="218" t="s">
        <v>66</v>
      </c>
      <c r="BJ347" s="370">
        <v>214</v>
      </c>
      <c r="BK347" s="370">
        <v>7</v>
      </c>
      <c r="BL347" s="219" t="s">
        <v>65</v>
      </c>
      <c r="BM347" s="52"/>
      <c r="BN347" s="218" t="s">
        <v>357</v>
      </c>
      <c r="BO347" s="217" t="s">
        <v>78</v>
      </c>
      <c r="BP347" s="201" t="s">
        <v>684</v>
      </c>
      <c r="BQ347" s="52" t="s">
        <v>716</v>
      </c>
    </row>
    <row r="348" spans="1:69" ht="15.75">
      <c r="A348" s="207" t="s">
        <v>37</v>
      </c>
      <c r="B348" s="208" t="s">
        <v>711</v>
      </c>
      <c r="C348" s="202" t="s">
        <v>35</v>
      </c>
      <c r="D348" s="210" t="s">
        <v>182</v>
      </c>
      <c r="E348" s="24" t="s">
        <v>209</v>
      </c>
      <c r="F348" s="86">
        <v>53</v>
      </c>
      <c r="G348" s="80">
        <v>0</v>
      </c>
      <c r="H348" s="204"/>
      <c r="I348" s="204"/>
      <c r="J348" s="204"/>
      <c r="K348" s="204"/>
      <c r="L348" s="80">
        <v>0</v>
      </c>
      <c r="M348" s="203"/>
      <c r="N348" s="52">
        <v>0</v>
      </c>
      <c r="O348" s="204"/>
      <c r="P348" s="204"/>
      <c r="Q348" s="11">
        <v>5.0474715283</v>
      </c>
      <c r="R348" s="204"/>
      <c r="S348" s="204"/>
      <c r="T348" s="53">
        <v>7.6749999999999972</v>
      </c>
      <c r="U348" s="204"/>
      <c r="V348" s="204"/>
      <c r="W348" s="11">
        <v>4.3967922075471</v>
      </c>
      <c r="X348" s="204"/>
      <c r="Y348" s="204"/>
      <c r="Z348" s="53">
        <v>6.8374999999999986</v>
      </c>
      <c r="AA348" s="204"/>
      <c r="AB348" s="204"/>
      <c r="AC348" s="204"/>
      <c r="AD348" s="204"/>
      <c r="AE348" s="204"/>
      <c r="AF348" s="9">
        <v>3.6033423290741089</v>
      </c>
      <c r="AG348" s="9">
        <v>371</v>
      </c>
      <c r="AH348" s="9">
        <v>0.38392140292260174</v>
      </c>
      <c r="AI348" s="9">
        <v>7</v>
      </c>
      <c r="AJ348" s="9">
        <v>2.7221153846153845</v>
      </c>
      <c r="AK348" s="9" t="s">
        <v>248</v>
      </c>
      <c r="AL348" s="9">
        <v>53</v>
      </c>
      <c r="AM348" s="9">
        <v>3.6033423290741089</v>
      </c>
      <c r="AN348" s="9">
        <v>3.656374501992032</v>
      </c>
      <c r="AO348" s="73">
        <v>106</v>
      </c>
      <c r="AP348" s="80">
        <v>0</v>
      </c>
      <c r="AQ348" s="80">
        <v>0</v>
      </c>
      <c r="AR348" s="224">
        <v>0</v>
      </c>
      <c r="AS348" s="224" t="s">
        <v>248</v>
      </c>
      <c r="AT348" s="11">
        <v>3798.2620000000002</v>
      </c>
      <c r="AU348" s="11">
        <v>0</v>
      </c>
      <c r="AV348" s="203">
        <v>0</v>
      </c>
      <c r="AW348" s="203">
        <v>0</v>
      </c>
      <c r="AX348" s="203" t="s">
        <v>248</v>
      </c>
      <c r="AY348" s="235" t="s">
        <v>248</v>
      </c>
      <c r="AZ348" s="138">
        <v>21135</v>
      </c>
      <c r="BA348" s="188" t="s">
        <v>248</v>
      </c>
      <c r="BB348" s="203" t="s">
        <v>248</v>
      </c>
      <c r="BC348" s="203" t="s">
        <v>248</v>
      </c>
      <c r="BD348" s="217" t="s">
        <v>61</v>
      </c>
      <c r="BE348" s="201" t="s">
        <v>62</v>
      </c>
      <c r="BF348" s="201" t="s">
        <v>63</v>
      </c>
      <c r="BG348" s="201" t="s">
        <v>196</v>
      </c>
      <c r="BH348" s="456" t="s">
        <v>515</v>
      </c>
      <c r="BI348" s="218" t="s">
        <v>67</v>
      </c>
      <c r="BJ348" s="370">
        <v>214</v>
      </c>
      <c r="BK348" s="370">
        <v>3</v>
      </c>
      <c r="BL348" s="219" t="s">
        <v>65</v>
      </c>
      <c r="BM348" s="52"/>
      <c r="BN348" s="218" t="s">
        <v>357</v>
      </c>
      <c r="BO348" s="217" t="s">
        <v>78</v>
      </c>
      <c r="BP348" s="201" t="s">
        <v>684</v>
      </c>
      <c r="BQ348" s="52" t="s">
        <v>716</v>
      </c>
    </row>
    <row r="349" spans="1:69" ht="15.75">
      <c r="A349" s="207" t="s">
        <v>37</v>
      </c>
      <c r="B349" s="208" t="s">
        <v>711</v>
      </c>
      <c r="C349" s="202" t="s">
        <v>35</v>
      </c>
      <c r="D349" s="210" t="s">
        <v>182</v>
      </c>
      <c r="E349" s="24" t="s">
        <v>209</v>
      </c>
      <c r="F349" s="86">
        <v>53</v>
      </c>
      <c r="G349" s="80">
        <v>0</v>
      </c>
      <c r="H349" s="204"/>
      <c r="I349" s="204"/>
      <c r="J349" s="204"/>
      <c r="K349" s="204"/>
      <c r="L349" s="80">
        <v>0</v>
      </c>
      <c r="M349" s="203"/>
      <c r="N349" s="52">
        <v>0</v>
      </c>
      <c r="O349" s="204"/>
      <c r="P349" s="204"/>
      <c r="Q349" s="11">
        <v>5.6678866792000004</v>
      </c>
      <c r="R349" s="204"/>
      <c r="S349" s="204"/>
      <c r="T349" s="53">
        <v>7.1749999999999972</v>
      </c>
      <c r="U349" s="204"/>
      <c r="V349" s="204"/>
      <c r="W349" s="11">
        <v>5.5853961886791996</v>
      </c>
      <c r="X349" s="204"/>
      <c r="Y349" s="204"/>
      <c r="Z349" s="53">
        <v>7.1749999999999972</v>
      </c>
      <c r="AA349" s="204"/>
      <c r="AB349" s="204"/>
      <c r="AC349" s="204"/>
      <c r="AD349" s="204"/>
      <c r="AE349" s="204"/>
      <c r="AF349" s="9">
        <v>2.8995879132014055</v>
      </c>
      <c r="AG349" s="9">
        <v>364</v>
      </c>
      <c r="AH349" s="9">
        <v>0.36856718748530543</v>
      </c>
      <c r="AI349" s="9">
        <v>48</v>
      </c>
      <c r="AJ349" s="9">
        <v>2.1364130434782611</v>
      </c>
      <c r="AK349" s="9" t="s">
        <v>248</v>
      </c>
      <c r="AL349" s="427">
        <v>0</v>
      </c>
      <c r="AM349" s="9"/>
      <c r="AN349" s="9"/>
      <c r="AO349" s="73">
        <v>106</v>
      </c>
      <c r="AP349" s="80">
        <v>0</v>
      </c>
      <c r="AQ349" s="80">
        <v>0</v>
      </c>
      <c r="AR349" s="224">
        <v>0</v>
      </c>
      <c r="AS349" s="224" t="s">
        <v>248</v>
      </c>
      <c r="AT349" s="11">
        <v>3812.5050000000001</v>
      </c>
      <c r="AU349" s="11">
        <v>0</v>
      </c>
      <c r="AV349" s="203">
        <v>0</v>
      </c>
      <c r="AW349" s="203">
        <v>0</v>
      </c>
      <c r="AX349" s="203" t="s">
        <v>248</v>
      </c>
      <c r="AY349" s="235" t="s">
        <v>248</v>
      </c>
      <c r="AZ349" s="138">
        <v>21135</v>
      </c>
      <c r="BA349" s="188" t="s">
        <v>248</v>
      </c>
      <c r="BB349" s="203" t="s">
        <v>248</v>
      </c>
      <c r="BC349" s="203" t="s">
        <v>248</v>
      </c>
      <c r="BD349" s="217" t="s">
        <v>61</v>
      </c>
      <c r="BE349" s="201" t="s">
        <v>62</v>
      </c>
      <c r="BF349" s="201" t="s">
        <v>63</v>
      </c>
      <c r="BG349" s="201" t="s">
        <v>196</v>
      </c>
      <c r="BH349" s="456" t="s">
        <v>515</v>
      </c>
      <c r="BI349" s="218" t="s">
        <v>68</v>
      </c>
      <c r="BJ349" s="370">
        <v>214</v>
      </c>
      <c r="BK349" s="370">
        <v>4</v>
      </c>
      <c r="BL349" s="219" t="s">
        <v>65</v>
      </c>
      <c r="BM349" s="52"/>
      <c r="BN349" s="218" t="s">
        <v>357</v>
      </c>
      <c r="BO349" s="217" t="s">
        <v>78</v>
      </c>
      <c r="BP349" s="201" t="s">
        <v>684</v>
      </c>
      <c r="BQ349" s="52" t="s">
        <v>716</v>
      </c>
    </row>
    <row r="350" spans="1:69" ht="15.75">
      <c r="A350" s="207" t="s">
        <v>37</v>
      </c>
      <c r="B350" s="208" t="s">
        <v>711</v>
      </c>
      <c r="C350" s="202" t="s">
        <v>35</v>
      </c>
      <c r="D350" s="210" t="s">
        <v>182</v>
      </c>
      <c r="E350" s="24" t="s">
        <v>259</v>
      </c>
      <c r="F350" s="86">
        <v>111</v>
      </c>
      <c r="G350" s="80">
        <v>1</v>
      </c>
      <c r="H350" s="204"/>
      <c r="I350" s="204"/>
      <c r="J350" s="204"/>
      <c r="K350" s="204"/>
      <c r="L350" s="80">
        <v>0</v>
      </c>
      <c r="M350" s="203"/>
      <c r="N350" s="52">
        <v>0</v>
      </c>
      <c r="O350" s="204"/>
      <c r="P350" s="204"/>
      <c r="Q350" s="11">
        <v>5.2541542363999998</v>
      </c>
      <c r="R350" s="204"/>
      <c r="S350" s="204"/>
      <c r="T350" s="53">
        <v>6.916666666666667</v>
      </c>
      <c r="U350" s="204"/>
      <c r="V350" s="204"/>
      <c r="W350" s="11">
        <v>4.9338451545454003</v>
      </c>
      <c r="X350" s="204"/>
      <c r="Y350" s="204"/>
      <c r="Z350" s="53">
        <v>6.45</v>
      </c>
      <c r="AA350" s="204"/>
      <c r="AB350" s="204"/>
      <c r="AC350" s="204"/>
      <c r="AD350" s="204"/>
      <c r="AE350" s="204"/>
      <c r="AF350" s="9">
        <v>3.4361103960445947</v>
      </c>
      <c r="AG350" s="9">
        <v>770</v>
      </c>
      <c r="AH350" s="9">
        <v>0.42914573457831745</v>
      </c>
      <c r="AI350" s="9">
        <v>18</v>
      </c>
      <c r="AJ350" s="9">
        <v>2.6114130434782608</v>
      </c>
      <c r="AK350" s="9" t="s">
        <v>248</v>
      </c>
      <c r="AL350" s="9">
        <v>59</v>
      </c>
      <c r="AM350" s="9">
        <v>3.6820097024446543</v>
      </c>
      <c r="AN350" s="9">
        <v>3.7012867647058822</v>
      </c>
      <c r="AO350" s="73">
        <v>219</v>
      </c>
      <c r="AP350" s="80">
        <v>0</v>
      </c>
      <c r="AQ350" s="80">
        <v>1</v>
      </c>
      <c r="AR350" s="224">
        <v>0</v>
      </c>
      <c r="AS350" s="224" t="s">
        <v>248</v>
      </c>
      <c r="AT350" s="11">
        <v>7851.5720000000001</v>
      </c>
      <c r="AU350" s="11">
        <v>24.335000000000001</v>
      </c>
      <c r="AV350" s="203">
        <v>0</v>
      </c>
      <c r="AW350" s="203">
        <v>0</v>
      </c>
      <c r="AX350" s="203" t="s">
        <v>248</v>
      </c>
      <c r="AY350" s="235" t="s">
        <v>248</v>
      </c>
      <c r="AZ350" s="138">
        <v>92718</v>
      </c>
      <c r="BA350" s="188" t="s">
        <v>248</v>
      </c>
      <c r="BB350" s="203" t="s">
        <v>248</v>
      </c>
      <c r="BC350" s="203" t="s">
        <v>248</v>
      </c>
      <c r="BD350" s="217" t="s">
        <v>61</v>
      </c>
      <c r="BE350" s="201" t="s">
        <v>62</v>
      </c>
      <c r="BF350" s="201" t="s">
        <v>63</v>
      </c>
      <c r="BG350" s="201" t="s">
        <v>196</v>
      </c>
      <c r="BH350" s="456" t="s">
        <v>712</v>
      </c>
      <c r="BI350" s="218" t="s">
        <v>64</v>
      </c>
      <c r="BJ350" s="370">
        <v>214</v>
      </c>
      <c r="BK350" s="370">
        <v>1</v>
      </c>
      <c r="BL350" s="219" t="s">
        <v>65</v>
      </c>
      <c r="BM350" s="52"/>
      <c r="BN350" s="218" t="s">
        <v>357</v>
      </c>
      <c r="BO350" s="217" t="s">
        <v>83</v>
      </c>
      <c r="BP350" s="201" t="s">
        <v>683</v>
      </c>
      <c r="BQ350" s="52" t="s">
        <v>717</v>
      </c>
    </row>
    <row r="351" spans="1:69" ht="15.75">
      <c r="A351" s="207" t="s">
        <v>37</v>
      </c>
      <c r="B351" s="208" t="s">
        <v>711</v>
      </c>
      <c r="C351" s="202" t="s">
        <v>35</v>
      </c>
      <c r="D351" s="210" t="s">
        <v>182</v>
      </c>
      <c r="E351" s="24" t="s">
        <v>259</v>
      </c>
      <c r="F351" s="86">
        <v>110</v>
      </c>
      <c r="G351" s="80">
        <v>0</v>
      </c>
      <c r="H351" s="204"/>
      <c r="I351" s="204"/>
      <c r="J351" s="204"/>
      <c r="K351" s="204"/>
      <c r="L351" s="80">
        <v>0</v>
      </c>
      <c r="M351" s="203"/>
      <c r="N351" s="52">
        <v>0</v>
      </c>
      <c r="O351" s="204"/>
      <c r="P351" s="204"/>
      <c r="Q351" s="11">
        <v>6.9906814364000001</v>
      </c>
      <c r="R351" s="204"/>
      <c r="S351" s="204"/>
      <c r="T351" s="53">
        <v>11.75</v>
      </c>
      <c r="U351" s="204"/>
      <c r="V351" s="204"/>
      <c r="W351" s="11">
        <v>7.0441269909089996</v>
      </c>
      <c r="X351" s="204"/>
      <c r="Y351" s="204"/>
      <c r="Z351" s="53">
        <v>11.875</v>
      </c>
      <c r="AA351" s="204"/>
      <c r="AB351" s="204"/>
      <c r="AC351" s="204"/>
      <c r="AD351" s="204"/>
      <c r="AE351" s="204"/>
      <c r="AF351" s="9">
        <v>3.204506491685843</v>
      </c>
      <c r="AG351" s="9">
        <v>770</v>
      </c>
      <c r="AH351" s="9">
        <v>0.56444121913204415</v>
      </c>
      <c r="AI351" s="9">
        <v>101</v>
      </c>
      <c r="AJ351" s="9">
        <v>2.1323529411764706</v>
      </c>
      <c r="AK351" s="9" t="s">
        <v>248</v>
      </c>
      <c r="AL351" s="9">
        <v>110</v>
      </c>
      <c r="AM351" s="9">
        <v>3.204506491685843</v>
      </c>
      <c r="AN351" s="9">
        <v>3.2936893203883493</v>
      </c>
      <c r="AO351" s="73">
        <v>220</v>
      </c>
      <c r="AP351" s="80">
        <v>0</v>
      </c>
      <c r="AQ351" s="80">
        <v>0</v>
      </c>
      <c r="AR351" s="224">
        <v>0</v>
      </c>
      <c r="AS351" s="224" t="s">
        <v>248</v>
      </c>
      <c r="AT351" s="11">
        <v>7910.2380000000003</v>
      </c>
      <c r="AU351" s="11">
        <v>0</v>
      </c>
      <c r="AV351" s="203">
        <v>0</v>
      </c>
      <c r="AW351" s="203">
        <v>0</v>
      </c>
      <c r="AX351" s="203" t="s">
        <v>248</v>
      </c>
      <c r="AY351" s="235" t="s">
        <v>248</v>
      </c>
      <c r="AZ351" s="138">
        <v>92718</v>
      </c>
      <c r="BA351" s="188" t="s">
        <v>248</v>
      </c>
      <c r="BB351" s="203" t="s">
        <v>248</v>
      </c>
      <c r="BC351" s="203" t="s">
        <v>248</v>
      </c>
      <c r="BD351" s="217" t="s">
        <v>61</v>
      </c>
      <c r="BE351" s="201" t="s">
        <v>62</v>
      </c>
      <c r="BF351" s="201" t="s">
        <v>63</v>
      </c>
      <c r="BG351" s="201" t="s">
        <v>196</v>
      </c>
      <c r="BH351" s="456" t="s">
        <v>712</v>
      </c>
      <c r="BI351" s="218" t="s">
        <v>66</v>
      </c>
      <c r="BJ351" s="370">
        <v>214</v>
      </c>
      <c r="BK351" s="370">
        <v>7</v>
      </c>
      <c r="BL351" s="219" t="s">
        <v>65</v>
      </c>
      <c r="BM351" s="52"/>
      <c r="BN351" s="218" t="s">
        <v>357</v>
      </c>
      <c r="BO351" s="217" t="s">
        <v>83</v>
      </c>
      <c r="BP351" s="201" t="s">
        <v>683</v>
      </c>
      <c r="BQ351" s="52" t="s">
        <v>717</v>
      </c>
    </row>
    <row r="352" spans="1:69" ht="15.75">
      <c r="A352" s="207" t="s">
        <v>37</v>
      </c>
      <c r="B352" s="208" t="s">
        <v>711</v>
      </c>
      <c r="C352" s="202" t="s">
        <v>35</v>
      </c>
      <c r="D352" s="210" t="s">
        <v>182</v>
      </c>
      <c r="E352" s="24" t="s">
        <v>259</v>
      </c>
      <c r="F352" s="86">
        <v>108</v>
      </c>
      <c r="G352" s="80">
        <v>0</v>
      </c>
      <c r="H352" s="204"/>
      <c r="I352" s="204"/>
      <c r="J352" s="204"/>
      <c r="K352" s="204"/>
      <c r="L352" s="80">
        <v>0</v>
      </c>
      <c r="M352" s="203"/>
      <c r="N352" s="52">
        <v>0</v>
      </c>
      <c r="O352" s="204"/>
      <c r="P352" s="204"/>
      <c r="Q352" s="11">
        <v>4.9500646480999997</v>
      </c>
      <c r="R352" s="204"/>
      <c r="S352" s="204"/>
      <c r="T352" s="53">
        <v>7.7999999999999972</v>
      </c>
      <c r="U352" s="204"/>
      <c r="V352" s="204"/>
      <c r="W352" s="11">
        <v>4.2906017037037003</v>
      </c>
      <c r="X352" s="204"/>
      <c r="Y352" s="204"/>
      <c r="Z352" s="53">
        <v>6.9333333333333327</v>
      </c>
      <c r="AA352" s="204"/>
      <c r="AB352" s="204"/>
      <c r="AC352" s="204"/>
      <c r="AD352" s="204"/>
      <c r="AE352" s="204"/>
      <c r="AF352" s="9">
        <v>3.5927539760158171</v>
      </c>
      <c r="AG352" s="9">
        <v>755</v>
      </c>
      <c r="AH352" s="9">
        <v>0.41660005557225849</v>
      </c>
      <c r="AI352" s="9">
        <v>17</v>
      </c>
      <c r="AJ352" s="9">
        <v>2.6852678571428572</v>
      </c>
      <c r="AK352" s="9" t="s">
        <v>248</v>
      </c>
      <c r="AL352" s="9">
        <v>107</v>
      </c>
      <c r="AM352" s="9">
        <v>3.5963684992096292</v>
      </c>
      <c r="AN352" s="9">
        <v>3.660455486542443</v>
      </c>
      <c r="AO352" s="73">
        <v>216</v>
      </c>
      <c r="AP352" s="80">
        <v>0</v>
      </c>
      <c r="AQ352" s="80">
        <v>0</v>
      </c>
      <c r="AR352" s="224">
        <v>0</v>
      </c>
      <c r="AS352" s="224" t="s">
        <v>248</v>
      </c>
      <c r="AT352" s="11">
        <v>7747.415</v>
      </c>
      <c r="AU352" s="11">
        <v>0</v>
      </c>
      <c r="AV352" s="203">
        <v>0</v>
      </c>
      <c r="AW352" s="203">
        <v>0</v>
      </c>
      <c r="AX352" s="203" t="s">
        <v>248</v>
      </c>
      <c r="AY352" s="235" t="s">
        <v>248</v>
      </c>
      <c r="AZ352" s="138">
        <v>92718</v>
      </c>
      <c r="BA352" s="188" t="s">
        <v>248</v>
      </c>
      <c r="BB352" s="203" t="s">
        <v>248</v>
      </c>
      <c r="BC352" s="203" t="s">
        <v>248</v>
      </c>
      <c r="BD352" s="217" t="s">
        <v>61</v>
      </c>
      <c r="BE352" s="201" t="s">
        <v>62</v>
      </c>
      <c r="BF352" s="201" t="s">
        <v>63</v>
      </c>
      <c r="BG352" s="201" t="s">
        <v>196</v>
      </c>
      <c r="BH352" s="456" t="s">
        <v>712</v>
      </c>
      <c r="BI352" s="218" t="s">
        <v>67</v>
      </c>
      <c r="BJ352" s="370">
        <v>214</v>
      </c>
      <c r="BK352" s="370">
        <v>3</v>
      </c>
      <c r="BL352" s="219" t="s">
        <v>65</v>
      </c>
      <c r="BM352" s="52"/>
      <c r="BN352" s="218" t="s">
        <v>357</v>
      </c>
      <c r="BO352" s="217" t="s">
        <v>83</v>
      </c>
      <c r="BP352" s="201" t="s">
        <v>683</v>
      </c>
      <c r="BQ352" s="52" t="s">
        <v>717</v>
      </c>
    </row>
    <row r="353" spans="1:69" ht="15.75">
      <c r="A353" s="207" t="s">
        <v>37</v>
      </c>
      <c r="B353" s="208" t="s">
        <v>711</v>
      </c>
      <c r="C353" s="202" t="s">
        <v>35</v>
      </c>
      <c r="D353" s="210" t="s">
        <v>182</v>
      </c>
      <c r="E353" s="24" t="s">
        <v>259</v>
      </c>
      <c r="F353" s="86">
        <v>108</v>
      </c>
      <c r="G353" s="80">
        <v>5</v>
      </c>
      <c r="H353" s="204"/>
      <c r="I353" s="204"/>
      <c r="J353" s="204"/>
      <c r="K353" s="204"/>
      <c r="L353" s="80">
        <v>1</v>
      </c>
      <c r="M353" s="203"/>
      <c r="N353" s="52">
        <v>0</v>
      </c>
      <c r="O353" s="204"/>
      <c r="P353" s="204"/>
      <c r="Q353" s="11">
        <v>6.4530292352999998</v>
      </c>
      <c r="R353" s="204"/>
      <c r="S353" s="204"/>
      <c r="T353" s="53">
        <v>10.974999999999998</v>
      </c>
      <c r="U353" s="204"/>
      <c r="V353" s="204"/>
      <c r="W353" s="11">
        <v>6.4229899019607002</v>
      </c>
      <c r="X353" s="204"/>
      <c r="Y353" s="204"/>
      <c r="Z353" s="53">
        <v>10.974999999999998</v>
      </c>
      <c r="AA353" s="204"/>
      <c r="AB353" s="204"/>
      <c r="AC353" s="204"/>
      <c r="AD353" s="204"/>
      <c r="AE353" s="204"/>
      <c r="AF353" s="9">
        <v>2.7337142878008964</v>
      </c>
      <c r="AG353" s="9">
        <v>665</v>
      </c>
      <c r="AH353" s="9">
        <v>0.45617125407274373</v>
      </c>
      <c r="AI353" s="9">
        <v>175</v>
      </c>
      <c r="AJ353" s="9">
        <v>1.7935185185185185</v>
      </c>
      <c r="AK353" s="9" t="s">
        <v>248</v>
      </c>
      <c r="AL353" s="9">
        <v>0</v>
      </c>
      <c r="AM353" s="9"/>
      <c r="AN353" s="9"/>
      <c r="AO353" s="73">
        <v>205</v>
      </c>
      <c r="AP353" s="80">
        <v>1</v>
      </c>
      <c r="AQ353" s="80">
        <v>0</v>
      </c>
      <c r="AR353" s="224">
        <v>0</v>
      </c>
      <c r="AS353" s="224" t="s">
        <v>248</v>
      </c>
      <c r="AT353" s="11">
        <v>7307.7389999999996</v>
      </c>
      <c r="AU353" s="11">
        <v>0</v>
      </c>
      <c r="AV353" s="203">
        <v>0</v>
      </c>
      <c r="AW353" s="203">
        <v>0</v>
      </c>
      <c r="AX353" s="203" t="s">
        <v>248</v>
      </c>
      <c r="AY353" s="235" t="s">
        <v>248</v>
      </c>
      <c r="AZ353" s="138">
        <v>92718</v>
      </c>
      <c r="BA353" s="188" t="s">
        <v>248</v>
      </c>
      <c r="BB353" s="203" t="s">
        <v>248</v>
      </c>
      <c r="BC353" s="203" t="s">
        <v>248</v>
      </c>
      <c r="BD353" s="217" t="s">
        <v>61</v>
      </c>
      <c r="BE353" s="201" t="s">
        <v>62</v>
      </c>
      <c r="BF353" s="201" t="s">
        <v>63</v>
      </c>
      <c r="BG353" s="201" t="s">
        <v>196</v>
      </c>
      <c r="BH353" s="456" t="s">
        <v>712</v>
      </c>
      <c r="BI353" s="218" t="s">
        <v>68</v>
      </c>
      <c r="BJ353" s="370">
        <v>214</v>
      </c>
      <c r="BK353" s="370">
        <v>4</v>
      </c>
      <c r="BL353" s="219" t="s">
        <v>65</v>
      </c>
      <c r="BM353" s="52"/>
      <c r="BN353" s="218" t="s">
        <v>357</v>
      </c>
      <c r="BO353" s="217" t="s">
        <v>83</v>
      </c>
      <c r="BP353" s="201" t="s">
        <v>683</v>
      </c>
      <c r="BQ353" s="52" t="s">
        <v>717</v>
      </c>
    </row>
    <row r="354" spans="1:69" ht="15.75">
      <c r="A354" s="207" t="s">
        <v>37</v>
      </c>
      <c r="B354" s="208" t="s">
        <v>711</v>
      </c>
      <c r="C354" s="202" t="s">
        <v>35</v>
      </c>
      <c r="D354" s="210" t="s">
        <v>182</v>
      </c>
      <c r="E354" s="24" t="s">
        <v>221</v>
      </c>
      <c r="F354" s="86">
        <v>66</v>
      </c>
      <c r="G354" s="80">
        <v>5</v>
      </c>
      <c r="H354" s="204"/>
      <c r="I354" s="204"/>
      <c r="J354" s="204"/>
      <c r="K354" s="204"/>
      <c r="L354" s="80">
        <v>1</v>
      </c>
      <c r="M354" s="203"/>
      <c r="N354" s="52">
        <v>0</v>
      </c>
      <c r="O354" s="204"/>
      <c r="P354" s="204"/>
      <c r="Q354" s="11">
        <v>6.0447331667000004</v>
      </c>
      <c r="R354" s="204"/>
      <c r="S354" s="204"/>
      <c r="T354" s="53">
        <v>10.75</v>
      </c>
      <c r="U354" s="204"/>
      <c r="V354" s="204"/>
      <c r="W354" s="11">
        <v>5.5982331166666004</v>
      </c>
      <c r="X354" s="204"/>
      <c r="Y354" s="204"/>
      <c r="Z354" s="53">
        <v>10.5</v>
      </c>
      <c r="AA354" s="204"/>
      <c r="AB354" s="204"/>
      <c r="AC354" s="204"/>
      <c r="AD354" s="204"/>
      <c r="AE354" s="204"/>
      <c r="AF354" s="9">
        <v>3.3271670796392039</v>
      </c>
      <c r="AG354" s="9">
        <v>407</v>
      </c>
      <c r="AH354" s="9">
        <v>0.63402927709898482</v>
      </c>
      <c r="AI354" s="9">
        <v>33</v>
      </c>
      <c r="AJ354" s="9">
        <v>1.95</v>
      </c>
      <c r="AK354" s="9" t="s">
        <v>248</v>
      </c>
      <c r="AL354" s="9">
        <v>55</v>
      </c>
      <c r="AM354" s="9">
        <v>3.3747013082751978</v>
      </c>
      <c r="AN354" s="9">
        <v>3.5525000000000002</v>
      </c>
      <c r="AO354" s="73">
        <v>112</v>
      </c>
      <c r="AP354" s="80">
        <v>1</v>
      </c>
      <c r="AQ354" s="80">
        <v>9</v>
      </c>
      <c r="AR354" s="224">
        <v>0</v>
      </c>
      <c r="AS354" s="224" t="s">
        <v>248</v>
      </c>
      <c r="AT354" s="11">
        <v>4076.9989999999998</v>
      </c>
      <c r="AU354" s="11">
        <v>296.40300000000002</v>
      </c>
      <c r="AV354" s="203">
        <v>0</v>
      </c>
      <c r="AW354" s="203">
        <v>0</v>
      </c>
      <c r="AX354" s="203" t="s">
        <v>248</v>
      </c>
      <c r="AY354" s="235" t="s">
        <v>248</v>
      </c>
      <c r="AZ354" s="138">
        <v>37970</v>
      </c>
      <c r="BA354" s="188" t="s">
        <v>248</v>
      </c>
      <c r="BB354" s="203" t="s">
        <v>248</v>
      </c>
      <c r="BC354" s="203" t="s">
        <v>248</v>
      </c>
      <c r="BD354" s="217" t="s">
        <v>61</v>
      </c>
      <c r="BE354" s="201" t="s">
        <v>62</v>
      </c>
      <c r="BF354" s="201" t="s">
        <v>63</v>
      </c>
      <c r="BG354" s="201" t="s">
        <v>196</v>
      </c>
      <c r="BH354" s="456" t="s">
        <v>712</v>
      </c>
      <c r="BI354" s="218" t="s">
        <v>64</v>
      </c>
      <c r="BJ354" s="370">
        <v>214</v>
      </c>
      <c r="BK354" s="370">
        <v>1</v>
      </c>
      <c r="BL354" s="219" t="s">
        <v>65</v>
      </c>
      <c r="BM354" s="52"/>
      <c r="BN354" s="218" t="s">
        <v>357</v>
      </c>
      <c r="BO354" s="217" t="s">
        <v>702</v>
      </c>
      <c r="BP354" s="201" t="s">
        <v>698</v>
      </c>
      <c r="BQ354" s="52" t="s">
        <v>714</v>
      </c>
    </row>
    <row r="355" spans="1:69" ht="15.75">
      <c r="A355" s="207" t="s">
        <v>37</v>
      </c>
      <c r="B355" s="208" t="s">
        <v>711</v>
      </c>
      <c r="C355" s="202" t="s">
        <v>35</v>
      </c>
      <c r="D355" s="210" t="s">
        <v>182</v>
      </c>
      <c r="E355" s="24" t="s">
        <v>221</v>
      </c>
      <c r="F355" s="86">
        <v>65</v>
      </c>
      <c r="G355" s="80">
        <v>11</v>
      </c>
      <c r="H355" s="204"/>
      <c r="I355" s="204"/>
      <c r="J355" s="204"/>
      <c r="K355" s="204"/>
      <c r="L355" s="80">
        <v>0</v>
      </c>
      <c r="M355" s="203"/>
      <c r="N355" s="52">
        <v>0</v>
      </c>
      <c r="O355" s="204"/>
      <c r="P355" s="204"/>
      <c r="Q355" s="11">
        <v>5.9739073704000001</v>
      </c>
      <c r="R355" s="204"/>
      <c r="S355" s="204"/>
      <c r="T355" s="53">
        <v>11.149999999999999</v>
      </c>
      <c r="U355" s="204"/>
      <c r="V355" s="204"/>
      <c r="W355" s="11">
        <v>5.7944258518518001</v>
      </c>
      <c r="X355" s="204"/>
      <c r="Y355" s="204"/>
      <c r="Z355" s="53">
        <v>11.149999999999999</v>
      </c>
      <c r="AA355" s="204"/>
      <c r="AB355" s="204"/>
      <c r="AC355" s="204"/>
      <c r="AD355" s="204"/>
      <c r="AE355" s="204"/>
      <c r="AF355" s="9">
        <v>3.3910414568330878</v>
      </c>
      <c r="AG355" s="9">
        <v>377</v>
      </c>
      <c r="AH355" s="9">
        <v>0.5773217577634957</v>
      </c>
      <c r="AI355" s="9">
        <v>32</v>
      </c>
      <c r="AJ355" s="9">
        <v>2.2011363636363637</v>
      </c>
      <c r="AK355" s="9" t="s">
        <v>248</v>
      </c>
      <c r="AL355" s="9">
        <v>50</v>
      </c>
      <c r="AM355" s="9">
        <v>3.4433714400018958</v>
      </c>
      <c r="AN355" s="9">
        <v>3.5489130434782608</v>
      </c>
      <c r="AO355" s="73">
        <v>106</v>
      </c>
      <c r="AP355" s="80">
        <v>0</v>
      </c>
      <c r="AQ355" s="80">
        <v>2</v>
      </c>
      <c r="AR355" s="224">
        <v>0</v>
      </c>
      <c r="AS355" s="224" t="s">
        <v>248</v>
      </c>
      <c r="AT355" s="11">
        <v>3834.4940000000001</v>
      </c>
      <c r="AU355" s="11">
        <v>43.146999999999998</v>
      </c>
      <c r="AV355" s="203">
        <v>0</v>
      </c>
      <c r="AW355" s="203">
        <v>0</v>
      </c>
      <c r="AX355" s="203" t="s">
        <v>248</v>
      </c>
      <c r="AY355" s="235" t="s">
        <v>248</v>
      </c>
      <c r="AZ355" s="138">
        <v>37970</v>
      </c>
      <c r="BA355" s="188" t="s">
        <v>248</v>
      </c>
      <c r="BB355" s="203" t="s">
        <v>248</v>
      </c>
      <c r="BC355" s="203" t="s">
        <v>248</v>
      </c>
      <c r="BD355" s="217" t="s">
        <v>61</v>
      </c>
      <c r="BE355" s="201" t="s">
        <v>62</v>
      </c>
      <c r="BF355" s="201" t="s">
        <v>63</v>
      </c>
      <c r="BG355" s="201" t="s">
        <v>196</v>
      </c>
      <c r="BH355" s="456" t="s">
        <v>712</v>
      </c>
      <c r="BI355" s="218" t="s">
        <v>66</v>
      </c>
      <c r="BJ355" s="370">
        <v>214</v>
      </c>
      <c r="BK355" s="370">
        <v>7</v>
      </c>
      <c r="BL355" s="219" t="s">
        <v>65</v>
      </c>
      <c r="BM355" s="52"/>
      <c r="BN355" s="218" t="s">
        <v>357</v>
      </c>
      <c r="BO355" s="217" t="s">
        <v>702</v>
      </c>
      <c r="BP355" s="201" t="s">
        <v>698</v>
      </c>
      <c r="BQ355" s="52" t="s">
        <v>714</v>
      </c>
    </row>
    <row r="356" spans="1:69" ht="16.5" thickBot="1">
      <c r="A356" s="207" t="s">
        <v>37</v>
      </c>
      <c r="B356" s="208" t="s">
        <v>711</v>
      </c>
      <c r="C356" s="202" t="s">
        <v>35</v>
      </c>
      <c r="D356" s="210" t="s">
        <v>182</v>
      </c>
      <c r="E356" s="24" t="s">
        <v>221</v>
      </c>
      <c r="F356" s="86">
        <v>71</v>
      </c>
      <c r="G356" s="80">
        <v>2</v>
      </c>
      <c r="H356" s="204"/>
      <c r="I356" s="204"/>
      <c r="J356" s="204"/>
      <c r="K356" s="204"/>
      <c r="L356" s="80">
        <v>0</v>
      </c>
      <c r="M356" s="203"/>
      <c r="N356" s="52">
        <v>1</v>
      </c>
      <c r="O356" s="204"/>
      <c r="P356" s="204"/>
      <c r="Q356" s="11">
        <v>4.8686521014000004</v>
      </c>
      <c r="R356" s="204"/>
      <c r="S356" s="204"/>
      <c r="T356" s="53">
        <v>6.4437499999999996</v>
      </c>
      <c r="U356" s="204"/>
      <c r="V356" s="204"/>
      <c r="W356" s="11">
        <v>4.2938260000000001</v>
      </c>
      <c r="X356" s="204"/>
      <c r="Y356" s="204"/>
      <c r="Z356" s="53">
        <v>6.1374999999999993</v>
      </c>
      <c r="AA356" s="204"/>
      <c r="AB356" s="204"/>
      <c r="AC356" s="204"/>
      <c r="AD356" s="204"/>
      <c r="AE356" s="204"/>
      <c r="AF356" s="9">
        <v>3.6882229330130007</v>
      </c>
      <c r="AG356" s="9">
        <v>478</v>
      </c>
      <c r="AH356" s="9">
        <v>0.4892313154043596</v>
      </c>
      <c r="AI356" s="9">
        <v>17</v>
      </c>
      <c r="AJ356" s="9">
        <v>2.6683333333333334</v>
      </c>
      <c r="AK356" s="9" t="s">
        <v>248</v>
      </c>
      <c r="AL356" s="9">
        <v>65</v>
      </c>
      <c r="AM356" s="9">
        <v>3.715011011113178</v>
      </c>
      <c r="AN356" s="9">
        <v>3.721976401179941</v>
      </c>
      <c r="AO356" s="73">
        <v>135</v>
      </c>
      <c r="AP356" s="80">
        <v>0</v>
      </c>
      <c r="AQ356" s="80">
        <v>3</v>
      </c>
      <c r="AR356" s="224">
        <v>0</v>
      </c>
      <c r="AS356" s="224" t="s">
        <v>248</v>
      </c>
      <c r="AT356" s="11">
        <v>4879.518</v>
      </c>
      <c r="AU356" s="11">
        <v>80.406000000000006</v>
      </c>
      <c r="AV356" s="203">
        <v>0</v>
      </c>
      <c r="AW356" s="203">
        <v>0</v>
      </c>
      <c r="AX356" s="203" t="s">
        <v>248</v>
      </c>
      <c r="AY356" s="235" t="s">
        <v>248</v>
      </c>
      <c r="AZ356" s="138">
        <v>37970</v>
      </c>
      <c r="BA356" s="188" t="s">
        <v>248</v>
      </c>
      <c r="BB356" s="203" t="s">
        <v>248</v>
      </c>
      <c r="BC356" s="158" t="s">
        <v>248</v>
      </c>
      <c r="BD356" s="217" t="s">
        <v>61</v>
      </c>
      <c r="BE356" s="201" t="s">
        <v>62</v>
      </c>
      <c r="BF356" s="201" t="s">
        <v>63</v>
      </c>
      <c r="BG356" s="201" t="s">
        <v>196</v>
      </c>
      <c r="BH356" s="456" t="s">
        <v>712</v>
      </c>
      <c r="BI356" s="218" t="s">
        <v>67</v>
      </c>
      <c r="BJ356" s="370">
        <v>214</v>
      </c>
      <c r="BK356" s="370">
        <v>3</v>
      </c>
      <c r="BL356" s="219" t="s">
        <v>65</v>
      </c>
      <c r="BM356" s="52"/>
      <c r="BN356" s="218" t="s">
        <v>357</v>
      </c>
      <c r="BO356" s="217" t="s">
        <v>702</v>
      </c>
      <c r="BP356" s="201" t="s">
        <v>698</v>
      </c>
      <c r="BQ356" s="52" t="s">
        <v>714</v>
      </c>
    </row>
    <row r="357" spans="1:69" ht="15.75">
      <c r="A357" s="207" t="s">
        <v>37</v>
      </c>
      <c r="B357" s="208" t="s">
        <v>711</v>
      </c>
      <c r="C357" s="202" t="s">
        <v>35</v>
      </c>
      <c r="D357" s="210" t="s">
        <v>182</v>
      </c>
      <c r="E357" s="24" t="s">
        <v>221</v>
      </c>
      <c r="F357" s="86">
        <v>64</v>
      </c>
      <c r="G357" s="80">
        <v>12</v>
      </c>
      <c r="H357" s="204"/>
      <c r="I357" s="204"/>
      <c r="J357" s="204"/>
      <c r="K357" s="204"/>
      <c r="L357" s="80">
        <v>1</v>
      </c>
      <c r="M357" s="203"/>
      <c r="N357" s="52">
        <v>0</v>
      </c>
      <c r="O357" s="204"/>
      <c r="P357" s="204"/>
      <c r="Q357" s="11">
        <v>6.6075881175999998</v>
      </c>
      <c r="R357" s="204"/>
      <c r="S357" s="204"/>
      <c r="T357" s="53">
        <v>9.9083333333333332</v>
      </c>
      <c r="U357" s="204"/>
      <c r="V357" s="204"/>
      <c r="W357" s="11">
        <v>6.4969606470587999</v>
      </c>
      <c r="X357" s="204"/>
      <c r="Y357" s="204"/>
      <c r="Z357" s="53">
        <v>9.9083333333333332</v>
      </c>
      <c r="AA357" s="204"/>
      <c r="AB357" s="204"/>
      <c r="AC357" s="204"/>
      <c r="AD357" s="204"/>
      <c r="AE357" s="204"/>
      <c r="AF357" s="9">
        <v>2.6483809543034385</v>
      </c>
      <c r="AG357" s="9">
        <v>315</v>
      </c>
      <c r="AH357" s="9">
        <v>0.44888279856334912</v>
      </c>
      <c r="AI357" s="9">
        <v>100</v>
      </c>
      <c r="AJ357" s="9">
        <v>1.6427083333333334</v>
      </c>
      <c r="AK357" s="9" t="s">
        <v>248</v>
      </c>
      <c r="AL357" s="427">
        <v>0</v>
      </c>
      <c r="AM357" s="9"/>
      <c r="AN357" s="9"/>
      <c r="AO357" s="73">
        <v>102</v>
      </c>
      <c r="AP357" s="80">
        <v>0</v>
      </c>
      <c r="AQ357" s="80">
        <v>2</v>
      </c>
      <c r="AR357" s="224">
        <v>0</v>
      </c>
      <c r="AS357" s="224" t="s">
        <v>248</v>
      </c>
      <c r="AT357" s="11">
        <v>3694.4140000000002</v>
      </c>
      <c r="AU357" s="11">
        <v>0</v>
      </c>
      <c r="AV357" s="203">
        <v>0</v>
      </c>
      <c r="AW357" s="203">
        <v>0</v>
      </c>
      <c r="AX357" s="203" t="s">
        <v>248</v>
      </c>
      <c r="AY357" s="235" t="s">
        <v>248</v>
      </c>
      <c r="AZ357" s="138">
        <v>37970</v>
      </c>
      <c r="BA357" s="188" t="s">
        <v>248</v>
      </c>
      <c r="BB357" s="203" t="s">
        <v>248</v>
      </c>
      <c r="BC357" s="221" t="s">
        <v>248</v>
      </c>
      <c r="BD357" s="217" t="s">
        <v>61</v>
      </c>
      <c r="BE357" s="201" t="s">
        <v>62</v>
      </c>
      <c r="BF357" s="201" t="s">
        <v>63</v>
      </c>
      <c r="BG357" s="201" t="s">
        <v>196</v>
      </c>
      <c r="BH357" s="456" t="s">
        <v>712</v>
      </c>
      <c r="BI357" s="218" t="s">
        <v>68</v>
      </c>
      <c r="BJ357" s="370">
        <v>214</v>
      </c>
      <c r="BK357" s="370">
        <v>4</v>
      </c>
      <c r="BL357" s="219" t="s">
        <v>65</v>
      </c>
      <c r="BM357" s="52"/>
      <c r="BN357" s="218" t="s">
        <v>357</v>
      </c>
      <c r="BO357" s="217" t="s">
        <v>702</v>
      </c>
      <c r="BP357" s="201" t="s">
        <v>698</v>
      </c>
      <c r="BQ357" s="52" t="s">
        <v>714</v>
      </c>
    </row>
    <row r="358" spans="1:69" ht="15.75">
      <c r="A358" s="207" t="s">
        <v>37</v>
      </c>
      <c r="B358" s="208" t="s">
        <v>711</v>
      </c>
      <c r="C358" s="202" t="s">
        <v>35</v>
      </c>
      <c r="D358" s="210" t="s">
        <v>182</v>
      </c>
      <c r="E358" s="24" t="s">
        <v>329</v>
      </c>
      <c r="F358" s="86">
        <v>191</v>
      </c>
      <c r="G358" s="80">
        <v>4</v>
      </c>
      <c r="H358" s="204"/>
      <c r="I358" s="204"/>
      <c r="J358" s="204"/>
      <c r="K358" s="204"/>
      <c r="L358" s="80">
        <v>0</v>
      </c>
      <c r="M358" s="203"/>
      <c r="N358" s="52">
        <v>0</v>
      </c>
      <c r="O358" s="204"/>
      <c r="P358" s="204"/>
      <c r="Q358" s="11">
        <v>6.2741815828999998</v>
      </c>
      <c r="R358" s="204"/>
      <c r="S358" s="204"/>
      <c r="T358" s="53">
        <v>10.456250000000001</v>
      </c>
      <c r="U358" s="204"/>
      <c r="V358" s="204"/>
      <c r="W358" s="11">
        <v>5.9302404919785996</v>
      </c>
      <c r="X358" s="204"/>
      <c r="Y358" s="204"/>
      <c r="Z358" s="53">
        <v>10.275</v>
      </c>
      <c r="AA358" s="204"/>
      <c r="AB358" s="204"/>
      <c r="AC358" s="204"/>
      <c r="AD358" s="204"/>
      <c r="AE358" s="204"/>
      <c r="AF358" s="9">
        <v>3.444392670466756</v>
      </c>
      <c r="AG358" s="9">
        <v>1309</v>
      </c>
      <c r="AH358" s="9">
        <v>0.43495418181454781</v>
      </c>
      <c r="AI358" s="9">
        <v>38</v>
      </c>
      <c r="AJ358" s="9">
        <v>2.5802631578947368</v>
      </c>
      <c r="AK358" s="9" t="s">
        <v>248</v>
      </c>
      <c r="AL358" s="9">
        <v>186</v>
      </c>
      <c r="AM358" s="9">
        <v>3.4491628308633135</v>
      </c>
      <c r="AN358" s="9">
        <v>3.5268404907975461</v>
      </c>
      <c r="AO358" s="73">
        <v>373</v>
      </c>
      <c r="AP358" s="80">
        <v>1</v>
      </c>
      <c r="AQ358" s="80">
        <v>0</v>
      </c>
      <c r="AR358" s="224">
        <v>0</v>
      </c>
      <c r="AS358" s="224" t="s">
        <v>248</v>
      </c>
      <c r="AT358" s="11">
        <v>13292.8</v>
      </c>
      <c r="AU358" s="11">
        <v>72.147000000000006</v>
      </c>
      <c r="AV358" s="203">
        <v>0</v>
      </c>
      <c r="AW358" s="203">
        <v>0</v>
      </c>
      <c r="AX358" s="203" t="s">
        <v>248</v>
      </c>
      <c r="AY358" s="235" t="s">
        <v>248</v>
      </c>
      <c r="AZ358" s="138">
        <v>96678</v>
      </c>
      <c r="BA358" s="188" t="s">
        <v>248</v>
      </c>
      <c r="BB358" s="203" t="s">
        <v>248</v>
      </c>
      <c r="BC358" s="203" t="s">
        <v>248</v>
      </c>
      <c r="BD358" s="217" t="s">
        <v>61</v>
      </c>
      <c r="BE358" s="201" t="s">
        <v>62</v>
      </c>
      <c r="BF358" s="201" t="s">
        <v>63</v>
      </c>
      <c r="BG358" s="201" t="s">
        <v>196</v>
      </c>
      <c r="BH358" s="456" t="s">
        <v>515</v>
      </c>
      <c r="BI358" s="218" t="s">
        <v>64</v>
      </c>
      <c r="BJ358" s="370">
        <v>214</v>
      </c>
      <c r="BK358" s="370">
        <v>1</v>
      </c>
      <c r="BL358" s="219" t="s">
        <v>65</v>
      </c>
      <c r="BM358" s="52"/>
      <c r="BN358" s="218" t="s">
        <v>357</v>
      </c>
      <c r="BO358" s="217" t="s">
        <v>329</v>
      </c>
      <c r="BP358" s="201" t="s">
        <v>690</v>
      </c>
      <c r="BQ358" s="52" t="s">
        <v>718</v>
      </c>
    </row>
    <row r="359" spans="1:69" ht="15.75">
      <c r="A359" s="207" t="s">
        <v>37</v>
      </c>
      <c r="B359" s="208" t="s">
        <v>711</v>
      </c>
      <c r="C359" s="202" t="s">
        <v>35</v>
      </c>
      <c r="D359" s="210" t="s">
        <v>182</v>
      </c>
      <c r="E359" s="24" t="s">
        <v>329</v>
      </c>
      <c r="F359" s="86">
        <v>190</v>
      </c>
      <c r="G359" s="80">
        <v>2</v>
      </c>
      <c r="H359" s="204"/>
      <c r="I359" s="204"/>
      <c r="J359" s="204"/>
      <c r="K359" s="204"/>
      <c r="L359" s="80">
        <v>0</v>
      </c>
      <c r="M359" s="203"/>
      <c r="N359" s="52">
        <v>1</v>
      </c>
      <c r="O359" s="204"/>
      <c r="P359" s="204"/>
      <c r="Q359" s="11">
        <v>6.1163189786999999</v>
      </c>
      <c r="R359" s="204"/>
      <c r="S359" s="204"/>
      <c r="T359" s="53">
        <v>10.649999999999999</v>
      </c>
      <c r="U359" s="204"/>
      <c r="V359" s="204"/>
      <c r="W359" s="11">
        <v>6.1852498244680003</v>
      </c>
      <c r="X359" s="204"/>
      <c r="Y359" s="204"/>
      <c r="Z359" s="53">
        <v>10.649999999999999</v>
      </c>
      <c r="AA359" s="204"/>
      <c r="AB359" s="204"/>
      <c r="AC359" s="204"/>
      <c r="AD359" s="204"/>
      <c r="AE359" s="204"/>
      <c r="AF359" s="9">
        <v>3.0115813610661206</v>
      </c>
      <c r="AG359" s="9">
        <v>1309</v>
      </c>
      <c r="AH359" s="9">
        <v>0.59632047432985613</v>
      </c>
      <c r="AI359" s="9">
        <v>263</v>
      </c>
      <c r="AJ359" s="9">
        <v>2.0019999999999998</v>
      </c>
      <c r="AK359" s="9" t="s">
        <v>248</v>
      </c>
      <c r="AL359" s="9">
        <v>187</v>
      </c>
      <c r="AM359" s="9">
        <v>3.0115813610661206</v>
      </c>
      <c r="AN359" s="9">
        <v>3.038978494623656</v>
      </c>
      <c r="AO359" s="73">
        <v>376</v>
      </c>
      <c r="AP359" s="80">
        <v>0</v>
      </c>
      <c r="AQ359" s="80">
        <v>0</v>
      </c>
      <c r="AR359" s="224">
        <v>0</v>
      </c>
      <c r="AS359" s="224" t="s">
        <v>248</v>
      </c>
      <c r="AT359" s="11">
        <v>13436.162</v>
      </c>
      <c r="AU359" s="11">
        <v>0</v>
      </c>
      <c r="AV359" s="203">
        <v>0</v>
      </c>
      <c r="AW359" s="203">
        <v>0</v>
      </c>
      <c r="AX359" s="203" t="s">
        <v>248</v>
      </c>
      <c r="AY359" s="235" t="s">
        <v>248</v>
      </c>
      <c r="AZ359" s="138">
        <v>96678</v>
      </c>
      <c r="BA359" s="188" t="s">
        <v>248</v>
      </c>
      <c r="BB359" s="203" t="s">
        <v>248</v>
      </c>
      <c r="BC359" s="203" t="s">
        <v>248</v>
      </c>
      <c r="BD359" s="217" t="s">
        <v>61</v>
      </c>
      <c r="BE359" s="201" t="s">
        <v>62</v>
      </c>
      <c r="BF359" s="201" t="s">
        <v>63</v>
      </c>
      <c r="BG359" s="201" t="s">
        <v>196</v>
      </c>
      <c r="BH359" s="456" t="s">
        <v>515</v>
      </c>
      <c r="BI359" s="218" t="s">
        <v>66</v>
      </c>
      <c r="BJ359" s="370">
        <v>214</v>
      </c>
      <c r="BK359" s="370">
        <v>7</v>
      </c>
      <c r="BL359" s="219" t="s">
        <v>65</v>
      </c>
      <c r="BM359" s="52"/>
      <c r="BN359" s="218" t="s">
        <v>357</v>
      </c>
      <c r="BO359" s="217" t="s">
        <v>329</v>
      </c>
      <c r="BP359" s="201" t="s">
        <v>690</v>
      </c>
      <c r="BQ359" s="52" t="s">
        <v>718</v>
      </c>
    </row>
    <row r="360" spans="1:69" ht="15.75">
      <c r="A360" s="207" t="s">
        <v>37</v>
      </c>
      <c r="B360" s="208" t="s">
        <v>711</v>
      </c>
      <c r="C360" s="202" t="s">
        <v>35</v>
      </c>
      <c r="D360" s="210" t="s">
        <v>182</v>
      </c>
      <c r="E360" s="24" t="s">
        <v>329</v>
      </c>
      <c r="F360" s="86">
        <v>192</v>
      </c>
      <c r="G360" s="80">
        <v>3</v>
      </c>
      <c r="H360" s="204"/>
      <c r="I360" s="204"/>
      <c r="J360" s="204"/>
      <c r="K360" s="204"/>
      <c r="L360" s="80">
        <v>0</v>
      </c>
      <c r="M360" s="203"/>
      <c r="N360" s="52">
        <v>0</v>
      </c>
      <c r="O360" s="204"/>
      <c r="P360" s="204"/>
      <c r="Q360" s="11">
        <v>5.8152484549999999</v>
      </c>
      <c r="R360" s="204"/>
      <c r="S360" s="204"/>
      <c r="T360" s="53">
        <v>8.5916666666666632</v>
      </c>
      <c r="U360" s="204"/>
      <c r="V360" s="204"/>
      <c r="W360" s="11">
        <v>5.8313331216930999</v>
      </c>
      <c r="X360" s="204"/>
      <c r="Y360" s="204"/>
      <c r="Z360" s="53">
        <v>8.5916666666666632</v>
      </c>
      <c r="AA360" s="204"/>
      <c r="AB360" s="204"/>
      <c r="AC360" s="204"/>
      <c r="AD360" s="204"/>
      <c r="AE360" s="204"/>
      <c r="AF360" s="9">
        <v>3.5171579825364527</v>
      </c>
      <c r="AG360" s="9">
        <v>1323</v>
      </c>
      <c r="AH360" s="9">
        <v>0.44404825721124624</v>
      </c>
      <c r="AI360" s="9">
        <v>48</v>
      </c>
      <c r="AJ360" s="9">
        <v>2.5743852459016394</v>
      </c>
      <c r="AK360" s="9" t="s">
        <v>248</v>
      </c>
      <c r="AL360" s="9">
        <v>188</v>
      </c>
      <c r="AM360" s="9">
        <v>3.518898184266857</v>
      </c>
      <c r="AN360" s="9">
        <v>3.6111842105263157</v>
      </c>
      <c r="AO360" s="73">
        <v>377</v>
      </c>
      <c r="AP360" s="80">
        <v>0</v>
      </c>
      <c r="AQ360" s="80">
        <v>1</v>
      </c>
      <c r="AR360" s="224">
        <v>0</v>
      </c>
      <c r="AS360" s="224" t="s">
        <v>248</v>
      </c>
      <c r="AT360" s="11">
        <v>13492.429</v>
      </c>
      <c r="AU360" s="11">
        <v>0</v>
      </c>
      <c r="AV360" s="203">
        <v>0</v>
      </c>
      <c r="AW360" s="203">
        <v>0</v>
      </c>
      <c r="AX360" s="203" t="s">
        <v>248</v>
      </c>
      <c r="AY360" s="235" t="s">
        <v>248</v>
      </c>
      <c r="AZ360" s="138">
        <v>96678</v>
      </c>
      <c r="BA360" s="188" t="s">
        <v>248</v>
      </c>
      <c r="BB360" s="203" t="s">
        <v>248</v>
      </c>
      <c r="BC360" s="203" t="s">
        <v>248</v>
      </c>
      <c r="BD360" s="217" t="s">
        <v>61</v>
      </c>
      <c r="BE360" s="201" t="s">
        <v>62</v>
      </c>
      <c r="BF360" s="201" t="s">
        <v>63</v>
      </c>
      <c r="BG360" s="201" t="s">
        <v>196</v>
      </c>
      <c r="BH360" s="456" t="s">
        <v>515</v>
      </c>
      <c r="BI360" s="218" t="s">
        <v>67</v>
      </c>
      <c r="BJ360" s="370">
        <v>214</v>
      </c>
      <c r="BK360" s="370">
        <v>3</v>
      </c>
      <c r="BL360" s="219" t="s">
        <v>65</v>
      </c>
      <c r="BM360" s="52"/>
      <c r="BN360" s="218" t="s">
        <v>357</v>
      </c>
      <c r="BO360" s="217" t="s">
        <v>329</v>
      </c>
      <c r="BP360" s="201" t="s">
        <v>690</v>
      </c>
      <c r="BQ360" s="52" t="s">
        <v>718</v>
      </c>
    </row>
    <row r="361" spans="1:69" ht="15.75">
      <c r="A361" s="207" t="s">
        <v>37</v>
      </c>
      <c r="B361" s="208" t="s">
        <v>711</v>
      </c>
      <c r="C361" s="202" t="s">
        <v>35</v>
      </c>
      <c r="D361" s="210" t="s">
        <v>182</v>
      </c>
      <c r="E361" s="24" t="s">
        <v>329</v>
      </c>
      <c r="F361" s="86">
        <v>191</v>
      </c>
      <c r="G361" s="80">
        <v>7</v>
      </c>
      <c r="H361" s="204"/>
      <c r="I361" s="204"/>
      <c r="J361" s="204"/>
      <c r="K361" s="204"/>
      <c r="L361" s="80">
        <v>0</v>
      </c>
      <c r="M361" s="203"/>
      <c r="N361" s="52">
        <v>0</v>
      </c>
      <c r="O361" s="204"/>
      <c r="P361" s="204"/>
      <c r="Q361" s="11">
        <v>6.2541682771999998</v>
      </c>
      <c r="R361" s="204"/>
      <c r="S361" s="204"/>
      <c r="T361" s="53">
        <v>9.879999999999999</v>
      </c>
      <c r="U361" s="204"/>
      <c r="V361" s="204"/>
      <c r="W361" s="11">
        <v>6.2594346304346997</v>
      </c>
      <c r="X361" s="204"/>
      <c r="Y361" s="204"/>
      <c r="Z361" s="53">
        <v>9.8166666666666647</v>
      </c>
      <c r="AA361" s="204"/>
      <c r="AB361" s="204"/>
      <c r="AC361" s="204"/>
      <c r="AD361" s="204"/>
      <c r="AE361" s="204"/>
      <c r="AF361" s="9">
        <v>2.7645034842997895</v>
      </c>
      <c r="AG361" s="9">
        <v>1148</v>
      </c>
      <c r="AH361" s="9">
        <v>0.49339515340766038</v>
      </c>
      <c r="AI361" s="9">
        <v>286</v>
      </c>
      <c r="AJ361" s="9">
        <v>1.7082568807339449</v>
      </c>
      <c r="AK361" s="9" t="s">
        <v>248</v>
      </c>
      <c r="AL361" s="9">
        <v>0</v>
      </c>
      <c r="AM361" s="9"/>
      <c r="AN361" s="9"/>
      <c r="AO361" s="73">
        <v>368</v>
      </c>
      <c r="AP361" s="80">
        <v>0</v>
      </c>
      <c r="AQ361" s="80">
        <v>0</v>
      </c>
      <c r="AR361" s="224">
        <v>0</v>
      </c>
      <c r="AS361" s="224" t="s">
        <v>248</v>
      </c>
      <c r="AT361" s="11">
        <v>13185.114</v>
      </c>
      <c r="AU361" s="11">
        <v>0</v>
      </c>
      <c r="AV361" s="203">
        <v>0</v>
      </c>
      <c r="AW361" s="203">
        <v>0</v>
      </c>
      <c r="AX361" s="203" t="s">
        <v>248</v>
      </c>
      <c r="AY361" s="235" t="s">
        <v>248</v>
      </c>
      <c r="AZ361" s="138">
        <v>96678</v>
      </c>
      <c r="BA361" s="188" t="s">
        <v>248</v>
      </c>
      <c r="BB361" s="203" t="s">
        <v>248</v>
      </c>
      <c r="BC361" s="203" t="s">
        <v>248</v>
      </c>
      <c r="BD361" s="217" t="s">
        <v>61</v>
      </c>
      <c r="BE361" s="201" t="s">
        <v>62</v>
      </c>
      <c r="BF361" s="201" t="s">
        <v>63</v>
      </c>
      <c r="BG361" s="201" t="s">
        <v>196</v>
      </c>
      <c r="BH361" s="456" t="s">
        <v>515</v>
      </c>
      <c r="BI361" s="218" t="s">
        <v>68</v>
      </c>
      <c r="BJ361" s="370">
        <v>214</v>
      </c>
      <c r="BK361" s="370">
        <v>4</v>
      </c>
      <c r="BL361" s="219" t="s">
        <v>65</v>
      </c>
      <c r="BM361" s="52"/>
      <c r="BN361" s="218" t="s">
        <v>357</v>
      </c>
      <c r="BO361" s="217" t="s">
        <v>329</v>
      </c>
      <c r="BP361" s="201" t="s">
        <v>690</v>
      </c>
      <c r="BQ361" s="52" t="s">
        <v>718</v>
      </c>
    </row>
    <row r="362" spans="1:69" ht="15.75">
      <c r="A362" s="207" t="s">
        <v>37</v>
      </c>
      <c r="B362" s="208" t="s">
        <v>711</v>
      </c>
      <c r="C362" s="202" t="s">
        <v>35</v>
      </c>
      <c r="D362" s="210" t="s">
        <v>182</v>
      </c>
      <c r="E362" s="24" t="s">
        <v>212</v>
      </c>
      <c r="F362" s="86">
        <v>43</v>
      </c>
      <c r="G362" s="80">
        <v>0</v>
      </c>
      <c r="H362" s="204"/>
      <c r="I362" s="204"/>
      <c r="J362" s="204"/>
      <c r="K362" s="204"/>
      <c r="L362" s="80">
        <v>0</v>
      </c>
      <c r="M362" s="203"/>
      <c r="N362" s="52">
        <v>0</v>
      </c>
      <c r="O362" s="204"/>
      <c r="P362" s="204"/>
      <c r="Q362" s="11">
        <v>5.1932324186000001</v>
      </c>
      <c r="R362" s="204"/>
      <c r="S362" s="204"/>
      <c r="T362" s="53">
        <v>6.4625000000000004</v>
      </c>
      <c r="U362" s="204"/>
      <c r="V362" s="204"/>
      <c r="W362" s="11">
        <v>4.7995116279068997</v>
      </c>
      <c r="X362" s="204"/>
      <c r="Y362" s="204"/>
      <c r="Z362" s="53">
        <v>6.3083333333333336</v>
      </c>
      <c r="AA362" s="204"/>
      <c r="AB362" s="204"/>
      <c r="AC362" s="204"/>
      <c r="AD362" s="204"/>
      <c r="AE362" s="204"/>
      <c r="AF362" s="9">
        <v>3.7576079986420186</v>
      </c>
      <c r="AG362" s="9">
        <v>301</v>
      </c>
      <c r="AH362" s="9">
        <v>0.32945977459870091</v>
      </c>
      <c r="AI362" s="9">
        <v>1</v>
      </c>
      <c r="AJ362" s="9">
        <v>3.0508333333333333</v>
      </c>
      <c r="AK362" s="9" t="s">
        <v>248</v>
      </c>
      <c r="AL362" s="9">
        <v>43</v>
      </c>
      <c r="AM362" s="9">
        <v>3.7576079986420186</v>
      </c>
      <c r="AN362" s="9">
        <v>3.7488532110091741</v>
      </c>
      <c r="AO362" s="73">
        <v>86</v>
      </c>
      <c r="AP362" s="80">
        <v>0</v>
      </c>
      <c r="AQ362" s="80">
        <v>0</v>
      </c>
      <c r="AR362" s="224">
        <v>0</v>
      </c>
      <c r="AS362" s="224" t="s">
        <v>248</v>
      </c>
      <c r="AT362" s="11">
        <v>3065.393</v>
      </c>
      <c r="AU362" s="11">
        <v>0</v>
      </c>
      <c r="AV362" s="203">
        <v>0</v>
      </c>
      <c r="AW362" s="203">
        <v>0</v>
      </c>
      <c r="AX362" s="203" t="s">
        <v>248</v>
      </c>
      <c r="AY362" s="235" t="s">
        <v>248</v>
      </c>
      <c r="AZ362" s="138">
        <v>11113</v>
      </c>
      <c r="BA362" s="188" t="s">
        <v>248</v>
      </c>
      <c r="BB362" s="203" t="s">
        <v>248</v>
      </c>
      <c r="BC362" s="203" t="s">
        <v>248</v>
      </c>
      <c r="BD362" s="217" t="s">
        <v>61</v>
      </c>
      <c r="BE362" s="201" t="s">
        <v>62</v>
      </c>
      <c r="BF362" s="201" t="s">
        <v>63</v>
      </c>
      <c r="BG362" s="201" t="s">
        <v>196</v>
      </c>
      <c r="BH362" s="456" t="s">
        <v>514</v>
      </c>
      <c r="BI362" s="218" t="s">
        <v>64</v>
      </c>
      <c r="BJ362" s="370">
        <v>214</v>
      </c>
      <c r="BK362" s="370">
        <v>1</v>
      </c>
      <c r="BL362" s="219" t="s">
        <v>65</v>
      </c>
      <c r="BM362" s="52"/>
      <c r="BN362" s="218" t="s">
        <v>357</v>
      </c>
      <c r="BO362" s="217" t="s">
        <v>159</v>
      </c>
      <c r="BP362" s="201" t="s">
        <v>680</v>
      </c>
      <c r="BQ362" s="52" t="s">
        <v>714</v>
      </c>
    </row>
    <row r="363" spans="1:69" ht="15.75">
      <c r="A363" s="207" t="s">
        <v>37</v>
      </c>
      <c r="B363" s="208" t="s">
        <v>711</v>
      </c>
      <c r="C363" s="202" t="s">
        <v>35</v>
      </c>
      <c r="D363" s="210" t="s">
        <v>182</v>
      </c>
      <c r="E363" s="24" t="s">
        <v>212</v>
      </c>
      <c r="F363" s="86">
        <v>41</v>
      </c>
      <c r="G363" s="80">
        <v>0</v>
      </c>
      <c r="H363" s="204"/>
      <c r="I363" s="204"/>
      <c r="J363" s="204"/>
      <c r="K363" s="204"/>
      <c r="L363" s="80">
        <v>0</v>
      </c>
      <c r="M363" s="203"/>
      <c r="N363" s="52">
        <v>0</v>
      </c>
      <c r="O363" s="204"/>
      <c r="P363" s="204"/>
      <c r="Q363" s="11">
        <v>5.0721462438999998</v>
      </c>
      <c r="R363" s="204"/>
      <c r="S363" s="204"/>
      <c r="T363" s="53">
        <v>5.7949999999999999</v>
      </c>
      <c r="U363" s="204"/>
      <c r="V363" s="204"/>
      <c r="W363" s="11">
        <v>5.0548291219512</v>
      </c>
      <c r="X363" s="204"/>
      <c r="Y363" s="204"/>
      <c r="Z363" s="53">
        <v>5.8249999999999993</v>
      </c>
      <c r="AA363" s="204"/>
      <c r="AB363" s="204"/>
      <c r="AC363" s="204"/>
      <c r="AD363" s="204"/>
      <c r="AE363" s="204"/>
      <c r="AF363" s="9">
        <v>3.3210453023478546</v>
      </c>
      <c r="AG363" s="9">
        <v>287</v>
      </c>
      <c r="AH363" s="9">
        <v>0.4700205576119636</v>
      </c>
      <c r="AI363" s="9">
        <v>20</v>
      </c>
      <c r="AJ363" s="9">
        <v>2.3587500000000001</v>
      </c>
      <c r="AK363" s="9" t="s">
        <v>248</v>
      </c>
      <c r="AL363" s="9">
        <v>41</v>
      </c>
      <c r="AM363" s="9">
        <v>3.3210453023478546</v>
      </c>
      <c r="AN363" s="9">
        <v>3.3813131313131315</v>
      </c>
      <c r="AO363" s="73">
        <v>82</v>
      </c>
      <c r="AP363" s="80">
        <v>0</v>
      </c>
      <c r="AQ363" s="80">
        <v>0</v>
      </c>
      <c r="AR363" s="224">
        <v>0</v>
      </c>
      <c r="AS363" s="224" t="s">
        <v>248</v>
      </c>
      <c r="AT363" s="11">
        <v>2921.8150000000001</v>
      </c>
      <c r="AU363" s="11">
        <v>0</v>
      </c>
      <c r="AV363" s="203">
        <v>0</v>
      </c>
      <c r="AW363" s="203">
        <v>0</v>
      </c>
      <c r="AX363" s="203" t="s">
        <v>248</v>
      </c>
      <c r="AY363" s="235" t="s">
        <v>248</v>
      </c>
      <c r="AZ363" s="138">
        <v>11113</v>
      </c>
      <c r="BA363" s="188" t="s">
        <v>248</v>
      </c>
      <c r="BB363" s="203" t="s">
        <v>248</v>
      </c>
      <c r="BC363" s="203" t="s">
        <v>248</v>
      </c>
      <c r="BD363" s="217" t="s">
        <v>61</v>
      </c>
      <c r="BE363" s="201" t="s">
        <v>62</v>
      </c>
      <c r="BF363" s="201" t="s">
        <v>63</v>
      </c>
      <c r="BG363" s="201" t="s">
        <v>196</v>
      </c>
      <c r="BH363" s="456" t="s">
        <v>514</v>
      </c>
      <c r="BI363" s="218" t="s">
        <v>66</v>
      </c>
      <c r="BJ363" s="370">
        <v>214</v>
      </c>
      <c r="BK363" s="370">
        <v>7</v>
      </c>
      <c r="BL363" s="219" t="s">
        <v>65</v>
      </c>
      <c r="BM363" s="52"/>
      <c r="BN363" s="218" t="s">
        <v>357</v>
      </c>
      <c r="BO363" s="217" t="s">
        <v>159</v>
      </c>
      <c r="BP363" s="201" t="s">
        <v>680</v>
      </c>
      <c r="BQ363" s="52" t="s">
        <v>714</v>
      </c>
    </row>
    <row r="364" spans="1:69" ht="15.75">
      <c r="A364" s="207" t="s">
        <v>37</v>
      </c>
      <c r="B364" s="208" t="s">
        <v>711</v>
      </c>
      <c r="C364" s="202" t="s">
        <v>35</v>
      </c>
      <c r="D364" s="210" t="s">
        <v>182</v>
      </c>
      <c r="E364" s="24" t="s">
        <v>212</v>
      </c>
      <c r="F364" s="86">
        <v>43</v>
      </c>
      <c r="G364" s="80">
        <v>0</v>
      </c>
      <c r="H364" s="204"/>
      <c r="I364" s="204"/>
      <c r="J364" s="204"/>
      <c r="K364" s="204"/>
      <c r="L364" s="80">
        <v>0</v>
      </c>
      <c r="M364" s="203"/>
      <c r="N364" s="52">
        <v>0</v>
      </c>
      <c r="O364" s="204"/>
      <c r="P364" s="204"/>
      <c r="Q364" s="11">
        <v>6.5244650697999997</v>
      </c>
      <c r="R364" s="204"/>
      <c r="S364" s="204"/>
      <c r="T364" s="53">
        <v>8.4625000000000004</v>
      </c>
      <c r="U364" s="204"/>
      <c r="V364" s="204"/>
      <c r="W364" s="11">
        <v>6.6640231395348</v>
      </c>
      <c r="X364" s="204"/>
      <c r="Y364" s="204"/>
      <c r="Z364" s="53">
        <v>8.4749999999999996</v>
      </c>
      <c r="AA364" s="204"/>
      <c r="AB364" s="204"/>
      <c r="AC364" s="204"/>
      <c r="AD364" s="204"/>
      <c r="AE364" s="204"/>
      <c r="AF364" s="9">
        <v>3.7223588216344381</v>
      </c>
      <c r="AG364" s="9">
        <v>301</v>
      </c>
      <c r="AH364" s="9">
        <v>0.32677659912612184</v>
      </c>
      <c r="AI364" s="9">
        <v>3</v>
      </c>
      <c r="AJ364" s="9">
        <v>3.0354651162790698</v>
      </c>
      <c r="AK364" s="9" t="s">
        <v>248</v>
      </c>
      <c r="AL364" s="9">
        <v>43</v>
      </c>
      <c r="AM364" s="9">
        <v>3.7223588216344381</v>
      </c>
      <c r="AN364" s="9">
        <v>3.7190366972477062</v>
      </c>
      <c r="AO364" s="73">
        <v>86</v>
      </c>
      <c r="AP364" s="80">
        <v>0</v>
      </c>
      <c r="AQ364" s="80">
        <v>0</v>
      </c>
      <c r="AR364" s="224">
        <v>0</v>
      </c>
      <c r="AS364" s="224" t="s">
        <v>248</v>
      </c>
      <c r="AT364" s="11">
        <v>3070.5459999999998</v>
      </c>
      <c r="AU364" s="11">
        <v>0</v>
      </c>
      <c r="AV364" s="203">
        <v>0</v>
      </c>
      <c r="AW364" s="203">
        <v>0</v>
      </c>
      <c r="AX364" s="203" t="s">
        <v>248</v>
      </c>
      <c r="AY364" s="235" t="s">
        <v>248</v>
      </c>
      <c r="AZ364" s="138">
        <v>11113</v>
      </c>
      <c r="BA364" s="188" t="s">
        <v>248</v>
      </c>
      <c r="BB364" s="203" t="s">
        <v>248</v>
      </c>
      <c r="BC364" s="203" t="s">
        <v>248</v>
      </c>
      <c r="BD364" s="217" t="s">
        <v>61</v>
      </c>
      <c r="BE364" s="201" t="s">
        <v>62</v>
      </c>
      <c r="BF364" s="201" t="s">
        <v>63</v>
      </c>
      <c r="BG364" s="201" t="s">
        <v>196</v>
      </c>
      <c r="BH364" s="456" t="s">
        <v>514</v>
      </c>
      <c r="BI364" s="218" t="s">
        <v>67</v>
      </c>
      <c r="BJ364" s="370">
        <v>214</v>
      </c>
      <c r="BK364" s="370">
        <v>3</v>
      </c>
      <c r="BL364" s="219" t="s">
        <v>65</v>
      </c>
      <c r="BM364" s="52"/>
      <c r="BN364" s="218" t="s">
        <v>357</v>
      </c>
      <c r="BO364" s="217" t="s">
        <v>159</v>
      </c>
      <c r="BP364" s="201" t="s">
        <v>680</v>
      </c>
      <c r="BQ364" s="52" t="s">
        <v>714</v>
      </c>
    </row>
    <row r="365" spans="1:69" ht="15.75">
      <c r="A365" s="207" t="s">
        <v>37</v>
      </c>
      <c r="B365" s="208" t="s">
        <v>711</v>
      </c>
      <c r="C365" s="202" t="s">
        <v>35</v>
      </c>
      <c r="D365" s="210" t="s">
        <v>182</v>
      </c>
      <c r="E365" s="24" t="s">
        <v>212</v>
      </c>
      <c r="F365" s="86">
        <v>42</v>
      </c>
      <c r="G365" s="80">
        <v>2</v>
      </c>
      <c r="H365" s="204"/>
      <c r="I365" s="204"/>
      <c r="J365" s="204"/>
      <c r="K365" s="204"/>
      <c r="L365" s="80">
        <v>1</v>
      </c>
      <c r="M365" s="203"/>
      <c r="N365" s="52">
        <v>0</v>
      </c>
      <c r="O365" s="204"/>
      <c r="P365" s="204"/>
      <c r="Q365" s="11">
        <v>6.3167177178999996</v>
      </c>
      <c r="R365" s="204"/>
      <c r="S365" s="204"/>
      <c r="T365" s="53">
        <v>12.024999999999999</v>
      </c>
      <c r="U365" s="204"/>
      <c r="V365" s="204"/>
      <c r="W365" s="11">
        <v>6.2287177179487001</v>
      </c>
      <c r="X365" s="204"/>
      <c r="Y365" s="204"/>
      <c r="Z365" s="53">
        <v>12.024999999999999</v>
      </c>
      <c r="AA365" s="204"/>
      <c r="AB365" s="204"/>
      <c r="AC365" s="204"/>
      <c r="AD365" s="204"/>
      <c r="AE365" s="204"/>
      <c r="AF365" s="9">
        <v>2.6177606265057007</v>
      </c>
      <c r="AG365" s="9">
        <v>259</v>
      </c>
      <c r="AH365" s="9">
        <v>0.33386485311007319</v>
      </c>
      <c r="AI365" s="9">
        <v>86</v>
      </c>
      <c r="AJ365" s="9">
        <v>2.0041139240506327</v>
      </c>
      <c r="AK365" s="9" t="s">
        <v>248</v>
      </c>
      <c r="AL365" s="427">
        <v>0</v>
      </c>
      <c r="AM365" s="9"/>
      <c r="AN365" s="9"/>
      <c r="AO365" s="73">
        <v>80</v>
      </c>
      <c r="AP365" s="80">
        <v>0</v>
      </c>
      <c r="AQ365" s="80">
        <v>0</v>
      </c>
      <c r="AR365" s="224">
        <v>0</v>
      </c>
      <c r="AS365" s="224" t="s">
        <v>248</v>
      </c>
      <c r="AT365" s="11">
        <v>2819.3069999999998</v>
      </c>
      <c r="AU365" s="11">
        <v>0</v>
      </c>
      <c r="AV365" s="203">
        <v>0</v>
      </c>
      <c r="AW365" s="203">
        <v>0</v>
      </c>
      <c r="AX365" s="203" t="s">
        <v>248</v>
      </c>
      <c r="AY365" s="235" t="s">
        <v>248</v>
      </c>
      <c r="AZ365" s="138">
        <v>11113</v>
      </c>
      <c r="BA365" s="188" t="s">
        <v>248</v>
      </c>
      <c r="BB365" s="203" t="s">
        <v>248</v>
      </c>
      <c r="BC365" s="203" t="s">
        <v>248</v>
      </c>
      <c r="BD365" s="217" t="s">
        <v>61</v>
      </c>
      <c r="BE365" s="201" t="s">
        <v>62</v>
      </c>
      <c r="BF365" s="201" t="s">
        <v>63</v>
      </c>
      <c r="BG365" s="201" t="s">
        <v>196</v>
      </c>
      <c r="BH365" s="456" t="s">
        <v>514</v>
      </c>
      <c r="BI365" s="218" t="s">
        <v>68</v>
      </c>
      <c r="BJ365" s="370">
        <v>214</v>
      </c>
      <c r="BK365" s="370">
        <v>4</v>
      </c>
      <c r="BL365" s="219" t="s">
        <v>65</v>
      </c>
      <c r="BM365" s="52"/>
      <c r="BN365" s="218" t="s">
        <v>357</v>
      </c>
      <c r="BO365" s="217" t="s">
        <v>159</v>
      </c>
      <c r="BP365" s="201" t="s">
        <v>680</v>
      </c>
      <c r="BQ365" s="52" t="s">
        <v>714</v>
      </c>
    </row>
    <row r="366" spans="1:69" ht="15.75">
      <c r="A366" s="207" t="s">
        <v>37</v>
      </c>
      <c r="B366" s="208" t="s">
        <v>711</v>
      </c>
      <c r="C366" s="202" t="s">
        <v>35</v>
      </c>
      <c r="D366" s="210" t="s">
        <v>182</v>
      </c>
      <c r="E366" s="24" t="s">
        <v>589</v>
      </c>
      <c r="F366" s="86">
        <v>122</v>
      </c>
      <c r="G366" s="80">
        <v>1</v>
      </c>
      <c r="H366" s="204"/>
      <c r="I366" s="204"/>
      <c r="J366" s="204"/>
      <c r="K366" s="204"/>
      <c r="L366" s="80">
        <v>0</v>
      </c>
      <c r="M366" s="203"/>
      <c r="N366" s="52">
        <v>0</v>
      </c>
      <c r="O366" s="204"/>
      <c r="P366" s="204"/>
      <c r="Q366" s="11">
        <v>5.1561734379999997</v>
      </c>
      <c r="R366" s="204"/>
      <c r="S366" s="204"/>
      <c r="T366" s="53">
        <v>7.6583333333333314</v>
      </c>
      <c r="U366" s="204"/>
      <c r="V366" s="204"/>
      <c r="W366" s="11">
        <v>4.8499998677685001</v>
      </c>
      <c r="X366" s="204"/>
      <c r="Y366" s="204"/>
      <c r="Z366" s="53">
        <v>7.2374999999999972</v>
      </c>
      <c r="AA366" s="204"/>
      <c r="AB366" s="204"/>
      <c r="AC366" s="204"/>
      <c r="AD366" s="204"/>
      <c r="AE366" s="204"/>
      <c r="AF366" s="9">
        <v>3.6937400956002491</v>
      </c>
      <c r="AG366" s="9">
        <v>839</v>
      </c>
      <c r="AH366" s="9">
        <v>0.3813863726130664</v>
      </c>
      <c r="AI366" s="9">
        <v>7</v>
      </c>
      <c r="AJ366" s="9">
        <v>2.875</v>
      </c>
      <c r="AK366" s="9" t="s">
        <v>248</v>
      </c>
      <c r="AL366" s="9">
        <v>120</v>
      </c>
      <c r="AM366" s="9">
        <v>3.6937400956002491</v>
      </c>
      <c r="AN366" s="9">
        <v>3.7023396880415946</v>
      </c>
      <c r="AO366" s="73">
        <v>241</v>
      </c>
      <c r="AP366" s="80">
        <v>1</v>
      </c>
      <c r="AQ366" s="80">
        <v>0</v>
      </c>
      <c r="AR366" s="224">
        <v>0</v>
      </c>
      <c r="AS366" s="224" t="s">
        <v>248</v>
      </c>
      <c r="AT366" s="11">
        <v>8541.634</v>
      </c>
      <c r="AU366" s="11">
        <v>72.02</v>
      </c>
      <c r="AV366" s="203">
        <v>0</v>
      </c>
      <c r="AW366" s="203">
        <v>0</v>
      </c>
      <c r="AX366" s="203" t="s">
        <v>248</v>
      </c>
      <c r="AY366" s="235" t="s">
        <v>248</v>
      </c>
      <c r="AZ366" s="138">
        <v>43305</v>
      </c>
      <c r="BA366" s="188" t="s">
        <v>248</v>
      </c>
      <c r="BB366" s="203" t="s">
        <v>248</v>
      </c>
      <c r="BC366" s="203" t="s">
        <v>248</v>
      </c>
      <c r="BD366" s="217" t="s">
        <v>61</v>
      </c>
      <c r="BE366" s="201" t="s">
        <v>62</v>
      </c>
      <c r="BF366" s="201" t="s">
        <v>63</v>
      </c>
      <c r="BG366" s="201" t="s">
        <v>196</v>
      </c>
      <c r="BH366" s="456" t="s">
        <v>513</v>
      </c>
      <c r="BI366" s="218" t="s">
        <v>64</v>
      </c>
      <c r="BJ366" s="370">
        <v>214</v>
      </c>
      <c r="BK366" s="370">
        <v>1</v>
      </c>
      <c r="BL366" s="219" t="s">
        <v>65</v>
      </c>
      <c r="BM366" s="52"/>
      <c r="BN366" s="218" t="s">
        <v>357</v>
      </c>
      <c r="BO366" s="217" t="s">
        <v>55</v>
      </c>
      <c r="BP366" s="201" t="s">
        <v>684</v>
      </c>
      <c r="BQ366" s="52" t="s">
        <v>716</v>
      </c>
    </row>
    <row r="367" spans="1:69" ht="16.5" thickBot="1">
      <c r="A367" s="151" t="s">
        <v>37</v>
      </c>
      <c r="B367" s="152" t="s">
        <v>711</v>
      </c>
      <c r="C367" s="153" t="s">
        <v>35</v>
      </c>
      <c r="D367" s="154" t="s">
        <v>182</v>
      </c>
      <c r="E367" s="190" t="s">
        <v>589</v>
      </c>
      <c r="F367" s="191">
        <v>124</v>
      </c>
      <c r="G367" s="192">
        <v>3</v>
      </c>
      <c r="H367" s="161"/>
      <c r="I367" s="161"/>
      <c r="J367" s="161"/>
      <c r="K367" s="161"/>
      <c r="L367" s="192">
        <v>0</v>
      </c>
      <c r="M367" s="158"/>
      <c r="N367" s="160">
        <v>1</v>
      </c>
      <c r="O367" s="161"/>
      <c r="P367" s="161"/>
      <c r="Q367" s="194">
        <v>5.4280989999999996</v>
      </c>
      <c r="R367" s="161"/>
      <c r="S367" s="161"/>
      <c r="T367" s="193">
        <v>6.996428571428571</v>
      </c>
      <c r="U367" s="161"/>
      <c r="V367" s="161"/>
      <c r="W367" s="194">
        <v>5.4807601074379999</v>
      </c>
      <c r="X367" s="161"/>
      <c r="Y367" s="161"/>
      <c r="Z367" s="193">
        <v>7.2374999999999972</v>
      </c>
      <c r="AA367" s="161"/>
      <c r="AB367" s="161"/>
      <c r="AC367" s="161"/>
      <c r="AD367" s="161"/>
      <c r="AE367" s="161"/>
      <c r="AF367" s="178">
        <v>2.9523849249359162</v>
      </c>
      <c r="AG367" s="178">
        <v>839</v>
      </c>
      <c r="AH367" s="178">
        <v>0.58096842006981164</v>
      </c>
      <c r="AI367" s="178">
        <v>182</v>
      </c>
      <c r="AJ367" s="178">
        <v>2.0010416666666666</v>
      </c>
      <c r="AK367" s="178" t="s">
        <v>248</v>
      </c>
      <c r="AL367" s="178">
        <v>120</v>
      </c>
      <c r="AM367" s="178">
        <v>2.9523849249359162</v>
      </c>
      <c r="AN367" s="178">
        <v>2.9232142857142858</v>
      </c>
      <c r="AO367" s="195">
        <v>242</v>
      </c>
      <c r="AP367" s="192">
        <v>0</v>
      </c>
      <c r="AQ367" s="192">
        <v>0</v>
      </c>
      <c r="AR367" s="226">
        <v>0</v>
      </c>
      <c r="AS367" s="226" t="s">
        <v>248</v>
      </c>
      <c r="AT367" s="194">
        <v>8617.8940000000002</v>
      </c>
      <c r="AU367" s="194">
        <v>0</v>
      </c>
      <c r="AV367" s="203">
        <v>0</v>
      </c>
      <c r="AW367" s="203">
        <v>0</v>
      </c>
      <c r="AX367" s="203" t="s">
        <v>248</v>
      </c>
      <c r="AY367" s="236" t="s">
        <v>248</v>
      </c>
      <c r="AZ367" s="156">
        <v>43305</v>
      </c>
      <c r="BA367" s="232" t="s">
        <v>248</v>
      </c>
      <c r="BB367" s="158" t="s">
        <v>248</v>
      </c>
      <c r="BC367" s="203" t="s">
        <v>248</v>
      </c>
      <c r="BD367" s="162" t="s">
        <v>61</v>
      </c>
      <c r="BE367" s="163" t="s">
        <v>62</v>
      </c>
      <c r="BF367" s="163" t="s">
        <v>63</v>
      </c>
      <c r="BG367" s="163" t="s">
        <v>196</v>
      </c>
      <c r="BH367" s="460" t="s">
        <v>513</v>
      </c>
      <c r="BI367" s="164" t="s">
        <v>66</v>
      </c>
      <c r="BJ367" s="383">
        <v>214</v>
      </c>
      <c r="BK367" s="383">
        <v>7</v>
      </c>
      <c r="BL367" s="166" t="s">
        <v>65</v>
      </c>
      <c r="BM367" s="160"/>
      <c r="BN367" s="164" t="s">
        <v>357</v>
      </c>
      <c r="BO367" s="162" t="s">
        <v>55</v>
      </c>
      <c r="BP367" s="163" t="s">
        <v>684</v>
      </c>
      <c r="BQ367" s="160" t="s">
        <v>716</v>
      </c>
    </row>
    <row r="368" spans="1:69" ht="15.75">
      <c r="A368" s="207" t="s">
        <v>37</v>
      </c>
      <c r="B368" s="208" t="s">
        <v>711</v>
      </c>
      <c r="C368" s="202" t="s">
        <v>35</v>
      </c>
      <c r="D368" s="210" t="s">
        <v>182</v>
      </c>
      <c r="E368" s="24" t="s">
        <v>589</v>
      </c>
      <c r="F368" s="86">
        <v>124</v>
      </c>
      <c r="G368" s="80">
        <v>2</v>
      </c>
      <c r="H368" s="204"/>
      <c r="I368" s="204"/>
      <c r="J368" s="204"/>
      <c r="K368" s="204"/>
      <c r="L368" s="80">
        <v>0</v>
      </c>
      <c r="M368" s="203"/>
      <c r="N368" s="52">
        <v>2</v>
      </c>
      <c r="O368" s="204"/>
      <c r="P368" s="204"/>
      <c r="Q368" s="11">
        <v>5.0115736474999997</v>
      </c>
      <c r="R368" s="204"/>
      <c r="S368" s="204"/>
      <c r="T368" s="53">
        <v>8.4833333333333325</v>
      </c>
      <c r="U368" s="204"/>
      <c r="V368" s="204"/>
      <c r="W368" s="11">
        <v>4.5418276803277999</v>
      </c>
      <c r="X368" s="204"/>
      <c r="Y368" s="204"/>
      <c r="Z368" s="53">
        <v>8.6124999999999989</v>
      </c>
      <c r="AA368" s="204"/>
      <c r="AB368" s="204"/>
      <c r="AC368" s="204"/>
      <c r="AD368" s="204"/>
      <c r="AE368" s="204"/>
      <c r="AF368" s="9">
        <v>3.5587390064060234</v>
      </c>
      <c r="AG368" s="9">
        <v>827</v>
      </c>
      <c r="AH368" s="9">
        <v>0.52609473077132551</v>
      </c>
      <c r="AI368" s="9">
        <v>29</v>
      </c>
      <c r="AJ368" s="9">
        <v>2.5103896103896104</v>
      </c>
      <c r="AK368" s="9" t="s">
        <v>248</v>
      </c>
      <c r="AL368" s="9">
        <v>118</v>
      </c>
      <c r="AM368" s="9">
        <v>3.5612828000850789</v>
      </c>
      <c r="AN368" s="9">
        <v>3.6558185404339252</v>
      </c>
      <c r="AO368" s="73">
        <v>241</v>
      </c>
      <c r="AP368" s="80">
        <v>1</v>
      </c>
      <c r="AQ368" s="80">
        <v>2</v>
      </c>
      <c r="AR368" s="224">
        <v>0</v>
      </c>
      <c r="AS368" s="224" t="s">
        <v>248</v>
      </c>
      <c r="AT368" s="11">
        <v>8580.5220000000008</v>
      </c>
      <c r="AU368" s="11">
        <v>127.261</v>
      </c>
      <c r="AV368" s="203">
        <v>0</v>
      </c>
      <c r="AW368" s="203">
        <v>0</v>
      </c>
      <c r="AX368" s="203" t="s">
        <v>248</v>
      </c>
      <c r="AY368" s="235" t="s">
        <v>248</v>
      </c>
      <c r="AZ368" s="138">
        <v>43305</v>
      </c>
      <c r="BA368" s="188" t="s">
        <v>248</v>
      </c>
      <c r="BB368" s="203" t="s">
        <v>248</v>
      </c>
      <c r="BC368" s="203" t="s">
        <v>248</v>
      </c>
      <c r="BD368" s="217" t="s">
        <v>61</v>
      </c>
      <c r="BE368" s="201" t="s">
        <v>62</v>
      </c>
      <c r="BF368" s="201" t="s">
        <v>63</v>
      </c>
      <c r="BG368" s="201" t="s">
        <v>196</v>
      </c>
      <c r="BH368" s="456" t="s">
        <v>513</v>
      </c>
      <c r="BI368" s="218" t="s">
        <v>67</v>
      </c>
      <c r="BJ368" s="370">
        <v>214</v>
      </c>
      <c r="BK368" s="370">
        <v>3</v>
      </c>
      <c r="BL368" s="219" t="s">
        <v>65</v>
      </c>
      <c r="BM368" s="52"/>
      <c r="BN368" s="218" t="s">
        <v>357</v>
      </c>
      <c r="BO368" s="211" t="s">
        <v>55</v>
      </c>
      <c r="BP368" s="212" t="s">
        <v>684</v>
      </c>
      <c r="BQ368" s="62" t="s">
        <v>716</v>
      </c>
    </row>
    <row r="369" spans="1:69" ht="15.75">
      <c r="A369" s="207" t="s">
        <v>37</v>
      </c>
      <c r="B369" s="208" t="s">
        <v>711</v>
      </c>
      <c r="C369" s="202" t="s">
        <v>35</v>
      </c>
      <c r="D369" s="210" t="s">
        <v>182</v>
      </c>
      <c r="E369" s="24" t="s">
        <v>589</v>
      </c>
      <c r="F369" s="86">
        <v>118</v>
      </c>
      <c r="G369" s="80">
        <v>4</v>
      </c>
      <c r="H369" s="204"/>
      <c r="I369" s="204"/>
      <c r="J369" s="204"/>
      <c r="K369" s="204"/>
      <c r="L369" s="80">
        <v>0</v>
      </c>
      <c r="M369" s="203"/>
      <c r="N369" s="52">
        <v>0</v>
      </c>
      <c r="O369" s="204"/>
      <c r="P369" s="204"/>
      <c r="Q369" s="11">
        <v>6.1325261666999999</v>
      </c>
      <c r="R369" s="204"/>
      <c r="S369" s="204"/>
      <c r="T369" s="53">
        <v>8.3833333333333329</v>
      </c>
      <c r="U369" s="204"/>
      <c r="V369" s="204"/>
      <c r="W369" s="11">
        <v>6.0920524736842001</v>
      </c>
      <c r="X369" s="204"/>
      <c r="Y369" s="204"/>
      <c r="Z369" s="53">
        <v>8.3833333333333329</v>
      </c>
      <c r="AA369" s="204"/>
      <c r="AB369" s="204"/>
      <c r="AC369" s="204"/>
      <c r="AD369" s="204"/>
      <c r="AE369" s="204"/>
      <c r="AF369" s="9">
        <v>2.5516571503026144</v>
      </c>
      <c r="AG369" s="9">
        <v>700</v>
      </c>
      <c r="AH369" s="9">
        <v>0.38909737027194763</v>
      </c>
      <c r="AI369" s="9">
        <v>273</v>
      </c>
      <c r="AJ369" s="9">
        <v>1.6792134831460674</v>
      </c>
      <c r="AK369" s="9" t="s">
        <v>248</v>
      </c>
      <c r="AL369" s="9">
        <v>0</v>
      </c>
      <c r="AM369" s="9"/>
      <c r="AN369" s="9"/>
      <c r="AO369" s="73">
        <v>219</v>
      </c>
      <c r="AP369" s="80">
        <v>9</v>
      </c>
      <c r="AQ369" s="80">
        <v>0</v>
      </c>
      <c r="AR369" s="224">
        <v>0</v>
      </c>
      <c r="AS369" s="224" t="s">
        <v>248</v>
      </c>
      <c r="AT369" s="11">
        <v>7919.982</v>
      </c>
      <c r="AU369" s="11">
        <v>215.52600000000001</v>
      </c>
      <c r="AV369" s="203">
        <v>0</v>
      </c>
      <c r="AW369" s="203">
        <v>0</v>
      </c>
      <c r="AX369" s="203" t="s">
        <v>248</v>
      </c>
      <c r="AY369" s="235" t="s">
        <v>248</v>
      </c>
      <c r="AZ369" s="138">
        <v>43305</v>
      </c>
      <c r="BA369" s="188" t="s">
        <v>248</v>
      </c>
      <c r="BB369" s="203" t="s">
        <v>248</v>
      </c>
      <c r="BC369" s="203" t="s">
        <v>248</v>
      </c>
      <c r="BD369" s="217" t="s">
        <v>61</v>
      </c>
      <c r="BE369" s="201" t="s">
        <v>62</v>
      </c>
      <c r="BF369" s="201" t="s">
        <v>63</v>
      </c>
      <c r="BG369" s="201" t="s">
        <v>196</v>
      </c>
      <c r="BH369" s="456" t="s">
        <v>513</v>
      </c>
      <c r="BI369" s="218" t="s">
        <v>68</v>
      </c>
      <c r="BJ369" s="370">
        <v>214</v>
      </c>
      <c r="BK369" s="370">
        <v>4</v>
      </c>
      <c r="BL369" s="219" t="s">
        <v>65</v>
      </c>
      <c r="BM369" s="52"/>
      <c r="BN369" s="218" t="s">
        <v>357</v>
      </c>
      <c r="BO369" s="217" t="s">
        <v>55</v>
      </c>
      <c r="BP369" s="201" t="s">
        <v>684</v>
      </c>
      <c r="BQ369" s="52" t="s">
        <v>716</v>
      </c>
    </row>
    <row r="370" spans="1:69" ht="15.75">
      <c r="A370" s="207" t="s">
        <v>37</v>
      </c>
      <c r="B370" s="208" t="s">
        <v>711</v>
      </c>
      <c r="C370" s="202" t="s">
        <v>35</v>
      </c>
      <c r="D370" s="210" t="s">
        <v>182</v>
      </c>
      <c r="E370" s="24" t="s">
        <v>610</v>
      </c>
      <c r="F370" s="86">
        <v>100</v>
      </c>
      <c r="G370" s="80">
        <v>0</v>
      </c>
      <c r="H370" s="204"/>
      <c r="I370" s="204"/>
      <c r="J370" s="204"/>
      <c r="K370" s="204"/>
      <c r="L370" s="80">
        <v>0</v>
      </c>
      <c r="M370" s="203"/>
      <c r="N370" s="52">
        <v>0</v>
      </c>
      <c r="O370" s="204"/>
      <c r="P370" s="204"/>
      <c r="Q370" s="11">
        <v>5.1431599300000004</v>
      </c>
      <c r="R370" s="204"/>
      <c r="S370" s="204"/>
      <c r="T370" s="53">
        <v>6.4375</v>
      </c>
      <c r="U370" s="204"/>
      <c r="V370" s="204"/>
      <c r="W370" s="11">
        <v>4.8064397999999997</v>
      </c>
      <c r="X370" s="204"/>
      <c r="Y370" s="204"/>
      <c r="Z370" s="53">
        <v>6.375</v>
      </c>
      <c r="AA370" s="204"/>
      <c r="AB370" s="204"/>
      <c r="AC370" s="204"/>
      <c r="AD370" s="204"/>
      <c r="AE370" s="204"/>
      <c r="AF370" s="9">
        <v>3.7012000182696743</v>
      </c>
      <c r="AG370" s="9">
        <v>700</v>
      </c>
      <c r="AH370" s="9">
        <v>0.41068400620574264</v>
      </c>
      <c r="AI370" s="9">
        <v>14</v>
      </c>
      <c r="AJ370" s="9">
        <v>2.8</v>
      </c>
      <c r="AK370" s="9" t="s">
        <v>248</v>
      </c>
      <c r="AL370" s="9">
        <v>100</v>
      </c>
      <c r="AM370" s="9">
        <v>3.7012000182696743</v>
      </c>
      <c r="AN370" s="9">
        <v>3.7157894736842105</v>
      </c>
      <c r="AO370" s="73">
        <v>200</v>
      </c>
      <c r="AP370" s="80">
        <v>0</v>
      </c>
      <c r="AQ370" s="80">
        <v>0</v>
      </c>
      <c r="AR370" s="224">
        <v>0</v>
      </c>
      <c r="AS370" s="224" t="s">
        <v>248</v>
      </c>
      <c r="AT370" s="11">
        <v>7147.2619999999997</v>
      </c>
      <c r="AU370" s="11">
        <v>0</v>
      </c>
      <c r="AV370" s="203">
        <v>0</v>
      </c>
      <c r="AW370" s="203">
        <v>0</v>
      </c>
      <c r="AX370" s="203" t="s">
        <v>248</v>
      </c>
      <c r="AY370" s="235" t="s">
        <v>248</v>
      </c>
      <c r="AZ370" s="138">
        <v>70386</v>
      </c>
      <c r="BA370" s="188" t="s">
        <v>248</v>
      </c>
      <c r="BB370" s="203" t="s">
        <v>248</v>
      </c>
      <c r="BC370" s="203" t="s">
        <v>248</v>
      </c>
      <c r="BD370" s="217" t="s">
        <v>61</v>
      </c>
      <c r="BE370" s="201" t="s">
        <v>62</v>
      </c>
      <c r="BF370" s="201" t="s">
        <v>63</v>
      </c>
      <c r="BG370" s="201" t="s">
        <v>196</v>
      </c>
      <c r="BH370" s="456" t="s">
        <v>712</v>
      </c>
      <c r="BI370" s="218" t="s">
        <v>64</v>
      </c>
      <c r="BJ370" s="370">
        <v>214</v>
      </c>
      <c r="BK370" s="370">
        <v>1</v>
      </c>
      <c r="BL370" s="219" t="s">
        <v>65</v>
      </c>
      <c r="BM370" s="52"/>
      <c r="BN370" s="218" t="s">
        <v>357</v>
      </c>
      <c r="BO370" s="217" t="s">
        <v>53</v>
      </c>
      <c r="BP370" s="201" t="s">
        <v>704</v>
      </c>
      <c r="BQ370" s="52" t="s">
        <v>714</v>
      </c>
    </row>
    <row r="371" spans="1:69" ht="15.75">
      <c r="A371" s="207" t="s">
        <v>37</v>
      </c>
      <c r="B371" s="208" t="s">
        <v>711</v>
      </c>
      <c r="C371" s="202" t="s">
        <v>35</v>
      </c>
      <c r="D371" s="210" t="s">
        <v>182</v>
      </c>
      <c r="E371" s="24" t="s">
        <v>610</v>
      </c>
      <c r="F371" s="86">
        <v>95</v>
      </c>
      <c r="G371" s="80">
        <v>3</v>
      </c>
      <c r="H371" s="204"/>
      <c r="I371" s="204"/>
      <c r="J371" s="204"/>
      <c r="K371" s="204"/>
      <c r="L371" s="80">
        <v>0</v>
      </c>
      <c r="M371" s="203"/>
      <c r="N371" s="52">
        <v>0</v>
      </c>
      <c r="O371" s="204"/>
      <c r="P371" s="204"/>
      <c r="Q371" s="11">
        <v>5.6010216087</v>
      </c>
      <c r="R371" s="204"/>
      <c r="S371" s="204"/>
      <c r="T371" s="53">
        <v>11.733333333333333</v>
      </c>
      <c r="U371" s="204"/>
      <c r="V371" s="204"/>
      <c r="W371" s="11">
        <v>5.5909998586956</v>
      </c>
      <c r="X371" s="204"/>
      <c r="Y371" s="204"/>
      <c r="Z371" s="53">
        <v>11.674999999999999</v>
      </c>
      <c r="AA371" s="204"/>
      <c r="AB371" s="204"/>
      <c r="AC371" s="204"/>
      <c r="AD371" s="204"/>
      <c r="AE371" s="204"/>
      <c r="AF371" s="9">
        <v>3.5011490750016629</v>
      </c>
      <c r="AG371" s="9">
        <v>644</v>
      </c>
      <c r="AH371" s="9">
        <v>0.47573532756187148</v>
      </c>
      <c r="AI371" s="9">
        <v>27</v>
      </c>
      <c r="AJ371" s="9">
        <v>2.5388059701492538</v>
      </c>
      <c r="AK371" s="9" t="s">
        <v>248</v>
      </c>
      <c r="AL371" s="9">
        <v>92</v>
      </c>
      <c r="AM371" s="9">
        <v>3.5011490750016629</v>
      </c>
      <c r="AN371" s="9">
        <v>3.603542234332425</v>
      </c>
      <c r="AO371" s="73">
        <v>184</v>
      </c>
      <c r="AP371" s="80">
        <v>0</v>
      </c>
      <c r="AQ371" s="80">
        <v>0</v>
      </c>
      <c r="AR371" s="224">
        <v>0</v>
      </c>
      <c r="AS371" s="224" t="s">
        <v>248</v>
      </c>
      <c r="AT371" s="11">
        <v>6592.5450000000001</v>
      </c>
      <c r="AU371" s="11">
        <v>0</v>
      </c>
      <c r="AV371" s="203">
        <v>0</v>
      </c>
      <c r="AW371" s="203">
        <v>0</v>
      </c>
      <c r="AX371" s="203" t="s">
        <v>248</v>
      </c>
      <c r="AY371" s="235" t="s">
        <v>248</v>
      </c>
      <c r="AZ371" s="138">
        <v>70386</v>
      </c>
      <c r="BA371" s="188" t="s">
        <v>248</v>
      </c>
      <c r="BB371" s="203" t="s">
        <v>248</v>
      </c>
      <c r="BC371" s="203" t="s">
        <v>248</v>
      </c>
      <c r="BD371" s="217" t="s">
        <v>61</v>
      </c>
      <c r="BE371" s="201" t="s">
        <v>62</v>
      </c>
      <c r="BF371" s="201" t="s">
        <v>63</v>
      </c>
      <c r="BG371" s="201" t="s">
        <v>196</v>
      </c>
      <c r="BH371" s="456" t="s">
        <v>712</v>
      </c>
      <c r="BI371" s="218" t="s">
        <v>66</v>
      </c>
      <c r="BJ371" s="370">
        <v>214</v>
      </c>
      <c r="BK371" s="370">
        <v>7</v>
      </c>
      <c r="BL371" s="219" t="s">
        <v>65</v>
      </c>
      <c r="BM371" s="52"/>
      <c r="BN371" s="218" t="s">
        <v>357</v>
      </c>
      <c r="BO371" s="217" t="s">
        <v>53</v>
      </c>
      <c r="BP371" s="201" t="s">
        <v>704</v>
      </c>
      <c r="BQ371" s="52" t="s">
        <v>714</v>
      </c>
    </row>
    <row r="372" spans="1:69" ht="15.75">
      <c r="A372" s="207" t="s">
        <v>37</v>
      </c>
      <c r="B372" s="208" t="s">
        <v>711</v>
      </c>
      <c r="C372" s="202" t="s">
        <v>35</v>
      </c>
      <c r="D372" s="210" t="s">
        <v>182</v>
      </c>
      <c r="E372" s="24" t="s">
        <v>610</v>
      </c>
      <c r="F372" s="86">
        <v>97</v>
      </c>
      <c r="G372" s="80">
        <v>2</v>
      </c>
      <c r="H372" s="204"/>
      <c r="I372" s="204"/>
      <c r="J372" s="204"/>
      <c r="K372" s="204"/>
      <c r="L372" s="80">
        <v>1</v>
      </c>
      <c r="M372" s="203"/>
      <c r="N372" s="52">
        <v>0</v>
      </c>
      <c r="O372" s="204"/>
      <c r="P372" s="204"/>
      <c r="Q372" s="11">
        <v>5.1815849894000001</v>
      </c>
      <c r="R372" s="204"/>
      <c r="S372" s="204"/>
      <c r="T372" s="53">
        <v>7.3249999999999993</v>
      </c>
      <c r="U372" s="204"/>
      <c r="V372" s="204"/>
      <c r="W372" s="11">
        <v>5.0992339255318999</v>
      </c>
      <c r="X372" s="204"/>
      <c r="Y372" s="204"/>
      <c r="Z372" s="53">
        <v>7.3249999999999993</v>
      </c>
      <c r="AA372" s="204"/>
      <c r="AB372" s="204"/>
      <c r="AC372" s="204"/>
      <c r="AD372" s="204"/>
      <c r="AE372" s="204"/>
      <c r="AF372" s="9">
        <v>3.5774468210692829</v>
      </c>
      <c r="AG372" s="9">
        <v>658</v>
      </c>
      <c r="AH372" s="9">
        <v>0.40387113410679104</v>
      </c>
      <c r="AI372" s="9">
        <v>17</v>
      </c>
      <c r="AJ372" s="9">
        <v>2.6589999999999998</v>
      </c>
      <c r="AK372" s="9" t="s">
        <v>248</v>
      </c>
      <c r="AL372" s="9">
        <v>94</v>
      </c>
      <c r="AM372" s="9">
        <v>3.5774468210692829</v>
      </c>
      <c r="AN372" s="9">
        <v>3.6400966183574881</v>
      </c>
      <c r="AO372" s="73">
        <v>190</v>
      </c>
      <c r="AP372" s="80">
        <v>0</v>
      </c>
      <c r="AQ372" s="80">
        <v>0</v>
      </c>
      <c r="AR372" s="224">
        <v>0</v>
      </c>
      <c r="AS372" s="224" t="s">
        <v>248</v>
      </c>
      <c r="AT372" s="11">
        <v>6728.7290000000003</v>
      </c>
      <c r="AU372" s="11">
        <v>0</v>
      </c>
      <c r="AV372" s="203">
        <v>0</v>
      </c>
      <c r="AW372" s="203">
        <v>0</v>
      </c>
      <c r="AX372" s="203" t="s">
        <v>248</v>
      </c>
      <c r="AY372" s="235" t="s">
        <v>248</v>
      </c>
      <c r="AZ372" s="138">
        <v>70386</v>
      </c>
      <c r="BA372" s="188" t="s">
        <v>248</v>
      </c>
      <c r="BB372" s="203" t="s">
        <v>248</v>
      </c>
      <c r="BC372" s="203" t="s">
        <v>248</v>
      </c>
      <c r="BD372" s="217" t="s">
        <v>61</v>
      </c>
      <c r="BE372" s="201" t="s">
        <v>62</v>
      </c>
      <c r="BF372" s="201" t="s">
        <v>63</v>
      </c>
      <c r="BG372" s="201" t="s">
        <v>196</v>
      </c>
      <c r="BH372" s="456" t="s">
        <v>712</v>
      </c>
      <c r="BI372" s="218" t="s">
        <v>67</v>
      </c>
      <c r="BJ372" s="370">
        <v>214</v>
      </c>
      <c r="BK372" s="370">
        <v>3</v>
      </c>
      <c r="BL372" s="219" t="s">
        <v>65</v>
      </c>
      <c r="BM372" s="52"/>
      <c r="BN372" s="218" t="s">
        <v>357</v>
      </c>
      <c r="BO372" s="217" t="s">
        <v>53</v>
      </c>
      <c r="BP372" s="201" t="s">
        <v>704</v>
      </c>
      <c r="BQ372" s="52" t="s">
        <v>714</v>
      </c>
    </row>
    <row r="373" spans="1:69" ht="15.75">
      <c r="A373" s="207" t="s">
        <v>37</v>
      </c>
      <c r="B373" s="208" t="s">
        <v>711</v>
      </c>
      <c r="C373" s="202" t="s">
        <v>35</v>
      </c>
      <c r="D373" s="210" t="s">
        <v>182</v>
      </c>
      <c r="E373" s="24" t="s">
        <v>610</v>
      </c>
      <c r="F373" s="86">
        <v>100</v>
      </c>
      <c r="G373" s="80">
        <v>3</v>
      </c>
      <c r="H373" s="204"/>
      <c r="I373" s="204"/>
      <c r="J373" s="204"/>
      <c r="K373" s="204"/>
      <c r="L373" s="80">
        <v>0</v>
      </c>
      <c r="M373" s="203"/>
      <c r="N373" s="52">
        <v>0</v>
      </c>
      <c r="O373" s="204"/>
      <c r="P373" s="204"/>
      <c r="Q373" s="11">
        <v>6.5006185155000002</v>
      </c>
      <c r="R373" s="204"/>
      <c r="S373" s="204"/>
      <c r="T373" s="53">
        <v>13.191666666666665</v>
      </c>
      <c r="U373" s="204"/>
      <c r="V373" s="204"/>
      <c r="W373" s="11">
        <v>6.4503916288658996</v>
      </c>
      <c r="X373" s="204"/>
      <c r="Y373" s="204"/>
      <c r="Z373" s="53">
        <v>13.287499999999998</v>
      </c>
      <c r="AA373" s="204"/>
      <c r="AB373" s="204"/>
      <c r="AC373" s="204"/>
      <c r="AD373" s="204"/>
      <c r="AE373" s="204"/>
      <c r="AF373" s="9">
        <v>2.7704511260627807</v>
      </c>
      <c r="AG373" s="9">
        <v>665</v>
      </c>
      <c r="AH373" s="9">
        <v>0.35718195466784031</v>
      </c>
      <c r="AI373" s="9">
        <v>111</v>
      </c>
      <c r="AJ373" s="9">
        <v>2.06975</v>
      </c>
      <c r="AK373" s="9" t="s">
        <v>248</v>
      </c>
      <c r="AL373" s="427">
        <v>0</v>
      </c>
      <c r="AM373" s="9"/>
      <c r="AN373" s="9"/>
      <c r="AO373" s="73">
        <v>193</v>
      </c>
      <c r="AP373" s="80">
        <v>1</v>
      </c>
      <c r="AQ373" s="80">
        <v>0</v>
      </c>
      <c r="AR373" s="224">
        <v>0</v>
      </c>
      <c r="AS373" s="224" t="s">
        <v>248</v>
      </c>
      <c r="AT373" s="11">
        <v>6955.5069999999996</v>
      </c>
      <c r="AU373" s="11">
        <v>0</v>
      </c>
      <c r="AV373" s="203">
        <v>0</v>
      </c>
      <c r="AW373" s="203">
        <v>0</v>
      </c>
      <c r="AX373" s="203" t="s">
        <v>248</v>
      </c>
      <c r="AY373" s="235" t="s">
        <v>248</v>
      </c>
      <c r="AZ373" s="138">
        <v>70386</v>
      </c>
      <c r="BA373" s="188" t="s">
        <v>248</v>
      </c>
      <c r="BB373" s="203" t="s">
        <v>248</v>
      </c>
      <c r="BC373" s="203" t="s">
        <v>248</v>
      </c>
      <c r="BD373" s="217" t="s">
        <v>61</v>
      </c>
      <c r="BE373" s="201" t="s">
        <v>62</v>
      </c>
      <c r="BF373" s="201" t="s">
        <v>63</v>
      </c>
      <c r="BG373" s="201" t="s">
        <v>196</v>
      </c>
      <c r="BH373" s="456" t="s">
        <v>712</v>
      </c>
      <c r="BI373" s="218" t="s">
        <v>68</v>
      </c>
      <c r="BJ373" s="370">
        <v>214</v>
      </c>
      <c r="BK373" s="370">
        <v>4</v>
      </c>
      <c r="BL373" s="219" t="s">
        <v>65</v>
      </c>
      <c r="BM373" s="52"/>
      <c r="BN373" s="218" t="s">
        <v>357</v>
      </c>
      <c r="BO373" s="217" t="s">
        <v>53</v>
      </c>
      <c r="BP373" s="201" t="s">
        <v>704</v>
      </c>
      <c r="BQ373" s="52" t="s">
        <v>714</v>
      </c>
    </row>
    <row r="374" spans="1:69" ht="15.75">
      <c r="A374" s="207" t="s">
        <v>37</v>
      </c>
      <c r="B374" s="208" t="s">
        <v>711</v>
      </c>
      <c r="C374" s="202" t="s">
        <v>35</v>
      </c>
      <c r="D374" s="210" t="s">
        <v>182</v>
      </c>
      <c r="E374" s="24" t="s">
        <v>260</v>
      </c>
      <c r="F374" s="420">
        <v>99</v>
      </c>
      <c r="G374" s="421">
        <v>1</v>
      </c>
      <c r="H374" s="422"/>
      <c r="I374" s="422"/>
      <c r="J374" s="422"/>
      <c r="K374" s="422"/>
      <c r="L374" s="421">
        <v>0</v>
      </c>
      <c r="M374" s="423"/>
      <c r="N374" s="424">
        <v>0</v>
      </c>
      <c r="O374" s="422"/>
      <c r="P374" s="422"/>
      <c r="Q374" s="425">
        <v>4.5086936429</v>
      </c>
      <c r="R374" s="422"/>
      <c r="S374" s="422"/>
      <c r="T374" s="426">
        <v>5.9437499999999996</v>
      </c>
      <c r="U374" s="422"/>
      <c r="V374" s="422"/>
      <c r="W374" s="425">
        <v>4.3061322959183004</v>
      </c>
      <c r="X374" s="422"/>
      <c r="Y374" s="422"/>
      <c r="Z374" s="426">
        <v>5.6374999999999993</v>
      </c>
      <c r="AA374" s="422"/>
      <c r="AB374" s="422"/>
      <c r="AC374" s="422"/>
      <c r="AD374" s="422"/>
      <c r="AE374" s="422"/>
      <c r="AF374" s="427">
        <v>3.7483382188543986</v>
      </c>
      <c r="AG374" s="427">
        <v>686</v>
      </c>
      <c r="AH374" s="427">
        <v>0.38286765917553395</v>
      </c>
      <c r="AI374" s="427">
        <v>8</v>
      </c>
      <c r="AJ374" s="427">
        <v>2.953448275862069</v>
      </c>
      <c r="AK374" s="427" t="s">
        <v>248</v>
      </c>
      <c r="AL374" s="427">
        <v>98</v>
      </c>
      <c r="AM374" s="427">
        <v>3.7483382188543986</v>
      </c>
      <c r="AN374" s="427">
        <v>3.7400442477876106</v>
      </c>
      <c r="AO374" s="428">
        <v>196</v>
      </c>
      <c r="AP374" s="421">
        <v>0</v>
      </c>
      <c r="AQ374" s="421">
        <v>0</v>
      </c>
      <c r="AR374" s="429">
        <v>0</v>
      </c>
      <c r="AS374" s="429" t="s">
        <v>248</v>
      </c>
      <c r="AT374" s="425">
        <v>7031.0770000000002</v>
      </c>
      <c r="AU374" s="425">
        <v>0</v>
      </c>
      <c r="AV374" s="203">
        <v>0</v>
      </c>
      <c r="AW374" s="203">
        <v>0</v>
      </c>
      <c r="AX374" s="203" t="s">
        <v>248</v>
      </c>
      <c r="AY374" s="235" t="s">
        <v>248</v>
      </c>
      <c r="AZ374" s="138">
        <v>40548</v>
      </c>
      <c r="BA374" s="188" t="s">
        <v>248</v>
      </c>
      <c r="BB374" s="203" t="s">
        <v>248</v>
      </c>
      <c r="BC374" s="203" t="s">
        <v>248</v>
      </c>
      <c r="BD374" s="217" t="s">
        <v>61</v>
      </c>
      <c r="BE374" s="201" t="s">
        <v>62</v>
      </c>
      <c r="BF374" s="201" t="s">
        <v>63</v>
      </c>
      <c r="BG374" s="201" t="s">
        <v>196</v>
      </c>
      <c r="BH374" s="218" t="s">
        <v>514</v>
      </c>
      <c r="BI374" s="218" t="s">
        <v>64</v>
      </c>
      <c r="BJ374" s="370">
        <v>214</v>
      </c>
      <c r="BK374" s="370">
        <v>1</v>
      </c>
      <c r="BL374" s="219" t="s">
        <v>65</v>
      </c>
      <c r="BM374" s="52"/>
      <c r="BN374" s="218" t="s">
        <v>357</v>
      </c>
      <c r="BO374" s="217" t="s">
        <v>701</v>
      </c>
      <c r="BP374" s="201" t="s">
        <v>687</v>
      </c>
      <c r="BQ374" s="52" t="s">
        <v>717</v>
      </c>
    </row>
    <row r="375" spans="1:69" ht="15.75">
      <c r="A375" s="207" t="s">
        <v>37</v>
      </c>
      <c r="B375" s="208" t="s">
        <v>711</v>
      </c>
      <c r="C375" s="202" t="s">
        <v>35</v>
      </c>
      <c r="D375" s="210" t="s">
        <v>182</v>
      </c>
      <c r="E375" s="24" t="s">
        <v>260</v>
      </c>
      <c r="F375" s="420">
        <v>101</v>
      </c>
      <c r="G375" s="421">
        <v>2</v>
      </c>
      <c r="H375" s="422"/>
      <c r="I375" s="422"/>
      <c r="J375" s="422"/>
      <c r="K375" s="422"/>
      <c r="L375" s="421">
        <v>0</v>
      </c>
      <c r="M375" s="423"/>
      <c r="N375" s="424">
        <v>0</v>
      </c>
      <c r="O375" s="422"/>
      <c r="P375" s="422"/>
      <c r="Q375" s="425">
        <v>5.9978178586000004</v>
      </c>
      <c r="R375" s="422"/>
      <c r="S375" s="422"/>
      <c r="T375" s="426">
        <v>9.5124999999999993</v>
      </c>
      <c r="U375" s="422"/>
      <c r="V375" s="422"/>
      <c r="W375" s="425">
        <v>6.0589289797978996</v>
      </c>
      <c r="X375" s="422"/>
      <c r="Y375" s="422"/>
      <c r="Z375" s="426">
        <v>9.5124999999999993</v>
      </c>
      <c r="AA375" s="422"/>
      <c r="AB375" s="422"/>
      <c r="AC375" s="422"/>
      <c r="AD375" s="422"/>
      <c r="AE375" s="422"/>
      <c r="AF375" s="427">
        <v>3.0777489132695379</v>
      </c>
      <c r="AG375" s="427">
        <v>693</v>
      </c>
      <c r="AH375" s="427">
        <v>0.5623386876307751</v>
      </c>
      <c r="AI375" s="427">
        <v>117</v>
      </c>
      <c r="AJ375" s="427">
        <v>2.1002427184466019</v>
      </c>
      <c r="AK375" s="427" t="s">
        <v>248</v>
      </c>
      <c r="AL375" s="427">
        <v>99</v>
      </c>
      <c r="AM375" s="427">
        <v>3.0777489132695379</v>
      </c>
      <c r="AN375" s="427">
        <v>3.1032338308457712</v>
      </c>
      <c r="AO375" s="428">
        <v>198</v>
      </c>
      <c r="AP375" s="421">
        <v>0</v>
      </c>
      <c r="AQ375" s="421">
        <v>0</v>
      </c>
      <c r="AR375" s="429">
        <v>0</v>
      </c>
      <c r="AS375" s="429" t="s">
        <v>248</v>
      </c>
      <c r="AT375" s="425">
        <v>7067.4030000000002</v>
      </c>
      <c r="AU375" s="425">
        <v>0</v>
      </c>
      <c r="AV375" s="203">
        <v>0</v>
      </c>
      <c r="AW375" s="203">
        <v>0</v>
      </c>
      <c r="AX375" s="203" t="s">
        <v>248</v>
      </c>
      <c r="AY375" s="235" t="s">
        <v>248</v>
      </c>
      <c r="AZ375" s="138">
        <v>40548</v>
      </c>
      <c r="BA375" s="188" t="s">
        <v>248</v>
      </c>
      <c r="BB375" s="203" t="s">
        <v>248</v>
      </c>
      <c r="BC375" s="203" t="s">
        <v>248</v>
      </c>
      <c r="BD375" s="217" t="s">
        <v>61</v>
      </c>
      <c r="BE375" s="201" t="s">
        <v>62</v>
      </c>
      <c r="BF375" s="201" t="s">
        <v>63</v>
      </c>
      <c r="BG375" s="201" t="s">
        <v>196</v>
      </c>
      <c r="BH375" s="218" t="s">
        <v>514</v>
      </c>
      <c r="BI375" s="218" t="s">
        <v>66</v>
      </c>
      <c r="BJ375" s="370">
        <v>214</v>
      </c>
      <c r="BK375" s="370">
        <v>7</v>
      </c>
      <c r="BL375" s="219" t="s">
        <v>65</v>
      </c>
      <c r="BM375" s="52"/>
      <c r="BN375" s="218" t="s">
        <v>357</v>
      </c>
      <c r="BO375" s="217" t="s">
        <v>701</v>
      </c>
      <c r="BP375" s="201" t="s">
        <v>687</v>
      </c>
      <c r="BQ375" s="52" t="s">
        <v>717</v>
      </c>
    </row>
    <row r="376" spans="1:69" ht="15.75">
      <c r="A376" s="207" t="s">
        <v>37</v>
      </c>
      <c r="B376" s="208" t="s">
        <v>711</v>
      </c>
      <c r="C376" s="202" t="s">
        <v>35</v>
      </c>
      <c r="D376" s="210" t="s">
        <v>182</v>
      </c>
      <c r="E376" s="24" t="s">
        <v>260</v>
      </c>
      <c r="F376" s="420">
        <v>101</v>
      </c>
      <c r="G376" s="421">
        <v>2</v>
      </c>
      <c r="H376" s="422"/>
      <c r="I376" s="422"/>
      <c r="J376" s="422"/>
      <c r="K376" s="422"/>
      <c r="L376" s="421">
        <v>0</v>
      </c>
      <c r="M376" s="423"/>
      <c r="N376" s="424">
        <v>0</v>
      </c>
      <c r="O376" s="422"/>
      <c r="P376" s="422"/>
      <c r="Q376" s="425">
        <v>4.940555303</v>
      </c>
      <c r="R376" s="422"/>
      <c r="S376" s="422"/>
      <c r="T376" s="426">
        <v>7.5249999999999986</v>
      </c>
      <c r="U376" s="422"/>
      <c r="V376" s="422"/>
      <c r="W376" s="425">
        <v>4.1910300808079999</v>
      </c>
      <c r="X376" s="422"/>
      <c r="Y376" s="422"/>
      <c r="Z376" s="426">
        <v>7.5249999999999986</v>
      </c>
      <c r="AA376" s="422"/>
      <c r="AB376" s="422"/>
      <c r="AC376" s="422"/>
      <c r="AD376" s="422"/>
      <c r="AE376" s="422"/>
      <c r="AF376" s="427">
        <v>3.5922077970931374</v>
      </c>
      <c r="AG376" s="427">
        <v>691</v>
      </c>
      <c r="AH376" s="427">
        <v>0.41146324110852422</v>
      </c>
      <c r="AI376" s="427">
        <v>14</v>
      </c>
      <c r="AJ376" s="427">
        <v>2.686818181818182</v>
      </c>
      <c r="AK376" s="427" t="s">
        <v>248</v>
      </c>
      <c r="AL376" s="427">
        <v>99</v>
      </c>
      <c r="AM376" s="427">
        <v>3.5922077970931374</v>
      </c>
      <c r="AN376" s="427">
        <v>3.6577448747152621</v>
      </c>
      <c r="AO376" s="428">
        <v>198</v>
      </c>
      <c r="AP376" s="421">
        <v>0</v>
      </c>
      <c r="AQ376" s="421">
        <v>0</v>
      </c>
      <c r="AR376" s="429">
        <v>0</v>
      </c>
      <c r="AS376" s="429" t="s">
        <v>248</v>
      </c>
      <c r="AT376" s="425">
        <v>7095.77</v>
      </c>
      <c r="AU376" s="425">
        <v>0</v>
      </c>
      <c r="AV376" s="203">
        <v>0</v>
      </c>
      <c r="AW376" s="203">
        <v>0</v>
      </c>
      <c r="AX376" s="203" t="s">
        <v>248</v>
      </c>
      <c r="AY376" s="235" t="s">
        <v>248</v>
      </c>
      <c r="AZ376" s="138">
        <v>40548</v>
      </c>
      <c r="BA376" s="188" t="s">
        <v>248</v>
      </c>
      <c r="BB376" s="203" t="s">
        <v>248</v>
      </c>
      <c r="BC376" s="203" t="s">
        <v>248</v>
      </c>
      <c r="BD376" s="217" t="s">
        <v>61</v>
      </c>
      <c r="BE376" s="201" t="s">
        <v>62</v>
      </c>
      <c r="BF376" s="201" t="s">
        <v>63</v>
      </c>
      <c r="BG376" s="201" t="s">
        <v>196</v>
      </c>
      <c r="BH376" s="218" t="s">
        <v>514</v>
      </c>
      <c r="BI376" s="218" t="s">
        <v>67</v>
      </c>
      <c r="BJ376" s="370">
        <v>214</v>
      </c>
      <c r="BK376" s="370">
        <v>3</v>
      </c>
      <c r="BL376" s="219" t="s">
        <v>65</v>
      </c>
      <c r="BM376" s="52"/>
      <c r="BN376" s="218" t="s">
        <v>357</v>
      </c>
      <c r="BO376" s="217" t="s">
        <v>701</v>
      </c>
      <c r="BP376" s="201" t="s">
        <v>687</v>
      </c>
      <c r="BQ376" s="52" t="s">
        <v>717</v>
      </c>
    </row>
    <row r="377" spans="1:69" ht="15.75">
      <c r="A377" s="207" t="s">
        <v>37</v>
      </c>
      <c r="B377" s="208" t="s">
        <v>711</v>
      </c>
      <c r="C377" s="202" t="s">
        <v>35</v>
      </c>
      <c r="D377" s="210" t="s">
        <v>182</v>
      </c>
      <c r="E377" s="24" t="s">
        <v>260</v>
      </c>
      <c r="F377" s="420">
        <v>87</v>
      </c>
      <c r="G377" s="421">
        <v>3</v>
      </c>
      <c r="H377" s="422"/>
      <c r="I377" s="422"/>
      <c r="J377" s="422"/>
      <c r="K377" s="422"/>
      <c r="L377" s="421">
        <v>0</v>
      </c>
      <c r="M377" s="423"/>
      <c r="N377" s="424">
        <v>0</v>
      </c>
      <c r="O377" s="422"/>
      <c r="P377" s="422"/>
      <c r="Q377" s="425">
        <v>6.2566902619000002</v>
      </c>
      <c r="R377" s="422"/>
      <c r="S377" s="422"/>
      <c r="T377" s="426">
        <v>10.45</v>
      </c>
      <c r="U377" s="422"/>
      <c r="V377" s="422"/>
      <c r="W377" s="425">
        <v>6.2557616904761</v>
      </c>
      <c r="X377" s="422"/>
      <c r="Y377" s="422"/>
      <c r="Z377" s="426">
        <v>10.45</v>
      </c>
      <c r="AA377" s="422"/>
      <c r="AB377" s="422"/>
      <c r="AC377" s="422"/>
      <c r="AD377" s="422"/>
      <c r="AE377" s="422"/>
      <c r="AF377" s="427">
        <v>2.7027305603889613</v>
      </c>
      <c r="AG377" s="427">
        <v>553</v>
      </c>
      <c r="AH377" s="427">
        <v>0.42103167371450101</v>
      </c>
      <c r="AI377" s="427">
        <v>150</v>
      </c>
      <c r="AJ377" s="427">
        <v>1.8837837837837839</v>
      </c>
      <c r="AK377" s="427" t="s">
        <v>248</v>
      </c>
      <c r="AL377" s="9">
        <v>0</v>
      </c>
      <c r="AM377" s="427"/>
      <c r="AN377" s="427"/>
      <c r="AO377" s="428">
        <v>168</v>
      </c>
      <c r="AP377" s="421">
        <v>0</v>
      </c>
      <c r="AQ377" s="421">
        <v>0</v>
      </c>
      <c r="AR377" s="429">
        <v>0</v>
      </c>
      <c r="AS377" s="429" t="s">
        <v>248</v>
      </c>
      <c r="AT377" s="425">
        <v>6032.3450000000003</v>
      </c>
      <c r="AU377" s="425">
        <v>0</v>
      </c>
      <c r="AV377" s="203">
        <v>0</v>
      </c>
      <c r="AW377" s="203">
        <v>0</v>
      </c>
      <c r="AX377" s="203" t="s">
        <v>248</v>
      </c>
      <c r="AY377" s="235" t="s">
        <v>248</v>
      </c>
      <c r="AZ377" s="138">
        <v>40548</v>
      </c>
      <c r="BA377" s="188" t="s">
        <v>248</v>
      </c>
      <c r="BB377" s="203" t="s">
        <v>248</v>
      </c>
      <c r="BC377" s="203" t="s">
        <v>248</v>
      </c>
      <c r="BD377" s="217" t="s">
        <v>61</v>
      </c>
      <c r="BE377" s="201" t="s">
        <v>62</v>
      </c>
      <c r="BF377" s="201" t="s">
        <v>63</v>
      </c>
      <c r="BG377" s="201" t="s">
        <v>196</v>
      </c>
      <c r="BH377" s="218" t="s">
        <v>514</v>
      </c>
      <c r="BI377" s="218" t="s">
        <v>68</v>
      </c>
      <c r="BJ377" s="370">
        <v>214</v>
      </c>
      <c r="BK377" s="370">
        <v>4</v>
      </c>
      <c r="BL377" s="219" t="s">
        <v>65</v>
      </c>
      <c r="BM377" s="52"/>
      <c r="BN377" s="218" t="s">
        <v>357</v>
      </c>
      <c r="BO377" s="217" t="s">
        <v>701</v>
      </c>
      <c r="BP377" s="201" t="s">
        <v>687</v>
      </c>
      <c r="BQ377" s="52" t="s">
        <v>717</v>
      </c>
    </row>
    <row r="378" spans="1:69" ht="15.75">
      <c r="A378" s="207" t="s">
        <v>37</v>
      </c>
      <c r="B378" s="208" t="s">
        <v>711</v>
      </c>
      <c r="C378" s="202" t="s">
        <v>35</v>
      </c>
      <c r="D378" s="210" t="s">
        <v>182</v>
      </c>
      <c r="E378" s="24" t="s">
        <v>656</v>
      </c>
      <c r="F378" s="86">
        <v>85</v>
      </c>
      <c r="G378" s="80">
        <v>2</v>
      </c>
      <c r="H378" s="204"/>
      <c r="I378" s="204"/>
      <c r="J378" s="204"/>
      <c r="K378" s="204"/>
      <c r="L378" s="80">
        <v>0</v>
      </c>
      <c r="M378" s="203"/>
      <c r="N378" s="52">
        <v>0</v>
      </c>
      <c r="O378" s="204"/>
      <c r="P378" s="204"/>
      <c r="Q378" s="11">
        <v>5.6707586627</v>
      </c>
      <c r="R378" s="204"/>
      <c r="S378" s="204"/>
      <c r="T378" s="53">
        <v>9.4249999999999972</v>
      </c>
      <c r="U378" s="204"/>
      <c r="V378" s="204"/>
      <c r="W378" s="11">
        <v>5.3033251927710001</v>
      </c>
      <c r="X378" s="204"/>
      <c r="Y378" s="204"/>
      <c r="Z378" s="53">
        <v>8.4249999999999972</v>
      </c>
      <c r="AA378" s="204"/>
      <c r="AB378" s="204"/>
      <c r="AC378" s="204"/>
      <c r="AD378" s="204"/>
      <c r="AE378" s="204"/>
      <c r="AF378" s="9">
        <v>3.5713119805186659</v>
      </c>
      <c r="AG378" s="9">
        <v>581</v>
      </c>
      <c r="AH378" s="9">
        <v>0.67127698903778366</v>
      </c>
      <c r="AI378" s="9">
        <v>69</v>
      </c>
      <c r="AJ378" s="9">
        <v>1.8342592592592593</v>
      </c>
      <c r="AK378" s="9" t="s">
        <v>248</v>
      </c>
      <c r="AL378" s="9">
        <v>69</v>
      </c>
      <c r="AM378" s="9">
        <v>3.6564596444676876</v>
      </c>
      <c r="AN378" s="9">
        <v>3.6774691358024691</v>
      </c>
      <c r="AO378" s="73">
        <v>140</v>
      </c>
      <c r="AP378" s="80">
        <v>7</v>
      </c>
      <c r="AQ378" s="80">
        <v>19</v>
      </c>
      <c r="AR378" s="224">
        <v>0</v>
      </c>
      <c r="AS378" s="224" t="s">
        <v>248</v>
      </c>
      <c r="AT378" s="11">
        <v>5839.799</v>
      </c>
      <c r="AU378" s="11">
        <v>622.51800000000003</v>
      </c>
      <c r="AV378" s="203">
        <v>0</v>
      </c>
      <c r="AW378" s="203">
        <v>0</v>
      </c>
      <c r="AX378" s="203" t="s">
        <v>248</v>
      </c>
      <c r="AY378" s="235" t="s">
        <v>248</v>
      </c>
      <c r="AZ378" s="138">
        <v>31057</v>
      </c>
      <c r="BA378" s="188" t="s">
        <v>248</v>
      </c>
      <c r="BB378" s="203" t="s">
        <v>248</v>
      </c>
      <c r="BC378" s="203" t="s">
        <v>248</v>
      </c>
      <c r="BD378" s="217" t="s">
        <v>61</v>
      </c>
      <c r="BE378" s="201" t="s">
        <v>62</v>
      </c>
      <c r="BF378" s="201" t="s">
        <v>63</v>
      </c>
      <c r="BG378" s="201" t="s">
        <v>196</v>
      </c>
      <c r="BH378" s="456" t="s">
        <v>510</v>
      </c>
      <c r="BI378" s="218" t="s">
        <v>64</v>
      </c>
      <c r="BJ378" s="370">
        <v>214</v>
      </c>
      <c r="BK378" s="370">
        <v>1</v>
      </c>
      <c r="BL378" s="219" t="s">
        <v>65</v>
      </c>
      <c r="BM378" s="52"/>
      <c r="BN378" s="218" t="s">
        <v>357</v>
      </c>
      <c r="BO378" s="217" t="s">
        <v>57</v>
      </c>
      <c r="BP378" s="201" t="s">
        <v>681</v>
      </c>
      <c r="BQ378" s="52" t="s">
        <v>717</v>
      </c>
    </row>
    <row r="379" spans="1:69" ht="15.75">
      <c r="A379" s="207" t="s">
        <v>37</v>
      </c>
      <c r="B379" s="208" t="s">
        <v>711</v>
      </c>
      <c r="C379" s="202" t="s">
        <v>35</v>
      </c>
      <c r="D379" s="210" t="s">
        <v>182</v>
      </c>
      <c r="E379" s="24" t="s">
        <v>656</v>
      </c>
      <c r="F379" s="86">
        <v>85</v>
      </c>
      <c r="G379" s="80">
        <v>4</v>
      </c>
      <c r="H379" s="204"/>
      <c r="I379" s="204"/>
      <c r="J379" s="204"/>
      <c r="K379" s="204"/>
      <c r="L379" s="80">
        <v>0</v>
      </c>
      <c r="M379" s="203"/>
      <c r="N379" s="52">
        <v>1</v>
      </c>
      <c r="O379" s="204"/>
      <c r="P379" s="204"/>
      <c r="Q379" s="11">
        <v>6.2498268519</v>
      </c>
      <c r="R379" s="204"/>
      <c r="S379" s="204"/>
      <c r="T379" s="53">
        <v>9.9937500000000004</v>
      </c>
      <c r="U379" s="204"/>
      <c r="V379" s="204"/>
      <c r="W379" s="11">
        <v>6.3252714320986998</v>
      </c>
      <c r="X379" s="204"/>
      <c r="Y379" s="204"/>
      <c r="Z379" s="53">
        <v>10.475000000000001</v>
      </c>
      <c r="AA379" s="204"/>
      <c r="AB379" s="204"/>
      <c r="AC379" s="204"/>
      <c r="AD379" s="204"/>
      <c r="AE379" s="204"/>
      <c r="AF379" s="9">
        <v>3.0779464351279398</v>
      </c>
      <c r="AG379" s="9">
        <v>567</v>
      </c>
      <c r="AH379" s="9">
        <v>0.62715343428019243</v>
      </c>
      <c r="AI379" s="9">
        <v>105</v>
      </c>
      <c r="AJ379" s="9">
        <v>1.9397727272727274</v>
      </c>
      <c r="AK379" s="9" t="s">
        <v>248</v>
      </c>
      <c r="AL379" s="9">
        <v>80</v>
      </c>
      <c r="AM379" s="9">
        <v>3.082712483664749</v>
      </c>
      <c r="AN379" s="9">
        <v>3.1401273885350318</v>
      </c>
      <c r="AO379" s="73">
        <v>161</v>
      </c>
      <c r="AP379" s="80">
        <v>1</v>
      </c>
      <c r="AQ379" s="80">
        <v>0</v>
      </c>
      <c r="AR379" s="224">
        <v>0</v>
      </c>
      <c r="AS379" s="224" t="s">
        <v>248</v>
      </c>
      <c r="AT379" s="11">
        <v>6405.5280000000002</v>
      </c>
      <c r="AU379" s="11">
        <v>0</v>
      </c>
      <c r="AV379" s="203">
        <v>0</v>
      </c>
      <c r="AW379" s="203">
        <v>0</v>
      </c>
      <c r="AX379" s="203" t="s">
        <v>248</v>
      </c>
      <c r="AY379" s="235" t="s">
        <v>248</v>
      </c>
      <c r="AZ379" s="138">
        <v>31057</v>
      </c>
      <c r="BA379" s="188" t="s">
        <v>248</v>
      </c>
      <c r="BB379" s="203" t="s">
        <v>248</v>
      </c>
      <c r="BC379" s="203" t="s">
        <v>248</v>
      </c>
      <c r="BD379" s="217" t="s">
        <v>61</v>
      </c>
      <c r="BE379" s="201" t="s">
        <v>62</v>
      </c>
      <c r="BF379" s="201" t="s">
        <v>63</v>
      </c>
      <c r="BG379" s="201" t="s">
        <v>196</v>
      </c>
      <c r="BH379" s="455" t="s">
        <v>510</v>
      </c>
      <c r="BI379" s="218" t="s">
        <v>66</v>
      </c>
      <c r="BJ379" s="370">
        <v>214</v>
      </c>
      <c r="BK379" s="370">
        <v>7</v>
      </c>
      <c r="BL379" s="219" t="s">
        <v>65</v>
      </c>
      <c r="BM379" s="52"/>
      <c r="BN379" s="218" t="s">
        <v>357</v>
      </c>
      <c r="BO379" s="217" t="s">
        <v>57</v>
      </c>
      <c r="BP379" s="201" t="s">
        <v>681</v>
      </c>
      <c r="BQ379" s="52" t="s">
        <v>717</v>
      </c>
    </row>
    <row r="380" spans="1:69" ht="15.75">
      <c r="A380" s="207" t="s">
        <v>37</v>
      </c>
      <c r="B380" s="208" t="s">
        <v>711</v>
      </c>
      <c r="C380" s="202" t="s">
        <v>35</v>
      </c>
      <c r="D380" s="210" t="s">
        <v>182</v>
      </c>
      <c r="E380" s="24" t="s">
        <v>656</v>
      </c>
      <c r="F380" s="86">
        <v>77</v>
      </c>
      <c r="G380" s="80">
        <v>11</v>
      </c>
      <c r="H380" s="204"/>
      <c r="I380" s="204"/>
      <c r="J380" s="204"/>
      <c r="K380" s="204"/>
      <c r="L380" s="80">
        <v>0</v>
      </c>
      <c r="M380" s="203"/>
      <c r="N380" s="52">
        <v>0</v>
      </c>
      <c r="O380" s="204"/>
      <c r="P380" s="204"/>
      <c r="Q380" s="11">
        <v>4.9198027726999998</v>
      </c>
      <c r="R380" s="204"/>
      <c r="S380" s="204"/>
      <c r="T380" s="53">
        <v>8.3499999999999979</v>
      </c>
      <c r="U380" s="204"/>
      <c r="V380" s="204"/>
      <c r="W380" s="11">
        <v>4.4203178636363001</v>
      </c>
      <c r="X380" s="204"/>
      <c r="Y380" s="204"/>
      <c r="Z380" s="53">
        <v>8.1749999999999989</v>
      </c>
      <c r="AA380" s="204"/>
      <c r="AB380" s="204"/>
      <c r="AC380" s="204"/>
      <c r="AD380" s="204"/>
      <c r="AE380" s="204"/>
      <c r="AF380" s="9">
        <v>3.4142027513805404</v>
      </c>
      <c r="AG380" s="9">
        <v>460</v>
      </c>
      <c r="AH380" s="9">
        <v>0.5640470684144604</v>
      </c>
      <c r="AI380" s="9">
        <v>37</v>
      </c>
      <c r="AJ380" s="9">
        <v>2.2307692307692308</v>
      </c>
      <c r="AK380" s="9" t="s">
        <v>248</v>
      </c>
      <c r="AL380" s="9">
        <v>64</v>
      </c>
      <c r="AM380" s="9">
        <v>3.4286049204834157</v>
      </c>
      <c r="AN380" s="9">
        <v>3.5630341880341883</v>
      </c>
      <c r="AO380" s="73">
        <v>131</v>
      </c>
      <c r="AP380" s="80">
        <v>0</v>
      </c>
      <c r="AQ380" s="80">
        <v>1</v>
      </c>
      <c r="AR380" s="224">
        <v>0</v>
      </c>
      <c r="AS380" s="224" t="s">
        <v>248</v>
      </c>
      <c r="AT380" s="11">
        <v>5255.1239999999998</v>
      </c>
      <c r="AU380" s="11">
        <v>25.137</v>
      </c>
      <c r="AV380" s="203">
        <v>0</v>
      </c>
      <c r="AW380" s="203">
        <v>0</v>
      </c>
      <c r="AX380" s="203" t="s">
        <v>248</v>
      </c>
      <c r="AY380" s="235" t="s">
        <v>248</v>
      </c>
      <c r="AZ380" s="138">
        <v>31057</v>
      </c>
      <c r="BA380" s="188" t="s">
        <v>248</v>
      </c>
      <c r="BB380" s="203" t="s">
        <v>248</v>
      </c>
      <c r="BC380" s="203" t="s">
        <v>248</v>
      </c>
      <c r="BD380" s="217" t="s">
        <v>61</v>
      </c>
      <c r="BE380" s="201" t="s">
        <v>62</v>
      </c>
      <c r="BF380" s="201" t="s">
        <v>63</v>
      </c>
      <c r="BG380" s="201" t="s">
        <v>196</v>
      </c>
      <c r="BH380" s="456" t="s">
        <v>510</v>
      </c>
      <c r="BI380" s="218" t="s">
        <v>67</v>
      </c>
      <c r="BJ380" s="370">
        <v>214</v>
      </c>
      <c r="BK380" s="370">
        <v>3</v>
      </c>
      <c r="BL380" s="219" t="s">
        <v>65</v>
      </c>
      <c r="BM380" s="52"/>
      <c r="BN380" s="218" t="s">
        <v>357</v>
      </c>
      <c r="BO380" s="217" t="s">
        <v>57</v>
      </c>
      <c r="BP380" s="201" t="s">
        <v>681</v>
      </c>
      <c r="BQ380" s="52" t="s">
        <v>717</v>
      </c>
    </row>
    <row r="381" spans="1:69" ht="15.75">
      <c r="A381" s="207" t="s">
        <v>37</v>
      </c>
      <c r="B381" s="208" t="s">
        <v>711</v>
      </c>
      <c r="C381" s="202" t="s">
        <v>35</v>
      </c>
      <c r="D381" s="210" t="s">
        <v>182</v>
      </c>
      <c r="E381" s="24" t="s">
        <v>656</v>
      </c>
      <c r="F381" s="86">
        <v>83</v>
      </c>
      <c r="G381" s="80">
        <v>4</v>
      </c>
      <c r="H381" s="204"/>
      <c r="I381" s="204"/>
      <c r="J381" s="204"/>
      <c r="K381" s="204"/>
      <c r="L381" s="80">
        <v>2</v>
      </c>
      <c r="M381" s="203"/>
      <c r="N381" s="52">
        <v>0</v>
      </c>
      <c r="O381" s="204"/>
      <c r="P381" s="204"/>
      <c r="Q381" s="11">
        <v>6.2302724286000002</v>
      </c>
      <c r="R381" s="204"/>
      <c r="S381" s="204"/>
      <c r="T381" s="53">
        <v>10.574999999999996</v>
      </c>
      <c r="U381" s="204"/>
      <c r="V381" s="204"/>
      <c r="W381" s="11">
        <v>6.1919996363636001</v>
      </c>
      <c r="X381" s="204"/>
      <c r="Y381" s="204"/>
      <c r="Z381" s="53">
        <v>10.574999999999996</v>
      </c>
      <c r="AA381" s="204"/>
      <c r="AB381" s="204"/>
      <c r="AC381" s="204"/>
      <c r="AD381" s="204"/>
      <c r="AE381" s="204"/>
      <c r="AF381" s="9">
        <v>2.7348775508452428</v>
      </c>
      <c r="AG381" s="9">
        <v>539</v>
      </c>
      <c r="AH381" s="9">
        <v>0.47210647513775811</v>
      </c>
      <c r="AI381" s="9">
        <v>176</v>
      </c>
      <c r="AJ381" s="9">
        <v>1.7831081081081082</v>
      </c>
      <c r="AK381" s="9" t="s">
        <v>248</v>
      </c>
      <c r="AL381" s="427">
        <v>0</v>
      </c>
      <c r="AM381" s="9"/>
      <c r="AN381" s="9"/>
      <c r="AO381" s="73">
        <v>144</v>
      </c>
      <c r="AP381" s="80">
        <v>2</v>
      </c>
      <c r="AQ381" s="80">
        <v>12</v>
      </c>
      <c r="AR381" s="224">
        <v>0</v>
      </c>
      <c r="AS381" s="224" t="s">
        <v>248</v>
      </c>
      <c r="AT381" s="11">
        <v>5725.8720000000003</v>
      </c>
      <c r="AU381" s="11">
        <v>383.84100000000001</v>
      </c>
      <c r="AV381" s="203">
        <v>0</v>
      </c>
      <c r="AW381" s="203">
        <v>0</v>
      </c>
      <c r="AX381" s="203" t="s">
        <v>248</v>
      </c>
      <c r="AY381" s="235" t="s">
        <v>248</v>
      </c>
      <c r="AZ381" s="138">
        <v>31057</v>
      </c>
      <c r="BA381" s="188" t="s">
        <v>248</v>
      </c>
      <c r="BB381" s="203" t="s">
        <v>248</v>
      </c>
      <c r="BC381" s="203" t="s">
        <v>248</v>
      </c>
      <c r="BD381" s="217" t="s">
        <v>61</v>
      </c>
      <c r="BE381" s="201" t="s">
        <v>62</v>
      </c>
      <c r="BF381" s="201" t="s">
        <v>63</v>
      </c>
      <c r="BG381" s="201" t="s">
        <v>196</v>
      </c>
      <c r="BH381" s="456" t="s">
        <v>510</v>
      </c>
      <c r="BI381" s="218" t="s">
        <v>68</v>
      </c>
      <c r="BJ381" s="370">
        <v>214</v>
      </c>
      <c r="BK381" s="370">
        <v>4</v>
      </c>
      <c r="BL381" s="219" t="s">
        <v>65</v>
      </c>
      <c r="BM381" s="52"/>
      <c r="BN381" s="218" t="s">
        <v>357</v>
      </c>
      <c r="BO381" s="217" t="s">
        <v>57</v>
      </c>
      <c r="BP381" s="201" t="s">
        <v>681</v>
      </c>
      <c r="BQ381" s="52" t="s">
        <v>717</v>
      </c>
    </row>
    <row r="382" spans="1:69" ht="16.5" thickBot="1">
      <c r="A382" s="207" t="s">
        <v>37</v>
      </c>
      <c r="B382" s="208" t="s">
        <v>711</v>
      </c>
      <c r="C382" s="202" t="s">
        <v>35</v>
      </c>
      <c r="D382" s="210" t="s">
        <v>182</v>
      </c>
      <c r="E382" s="24" t="s">
        <v>330</v>
      </c>
      <c r="F382" s="86">
        <v>52</v>
      </c>
      <c r="G382" s="80">
        <v>0</v>
      </c>
      <c r="H382" s="204"/>
      <c r="I382" s="204"/>
      <c r="J382" s="204"/>
      <c r="K382" s="204"/>
      <c r="L382" s="80">
        <v>0</v>
      </c>
      <c r="M382" s="203"/>
      <c r="N382" s="52">
        <v>0</v>
      </c>
      <c r="O382" s="204"/>
      <c r="P382" s="204"/>
      <c r="Q382" s="11">
        <v>5.5202115192000001</v>
      </c>
      <c r="R382" s="204"/>
      <c r="S382" s="204"/>
      <c r="T382" s="53">
        <v>8.1</v>
      </c>
      <c r="U382" s="204"/>
      <c r="V382" s="204"/>
      <c r="W382" s="11">
        <v>5.1554998653846003</v>
      </c>
      <c r="X382" s="204"/>
      <c r="Y382" s="204"/>
      <c r="Z382" s="53">
        <v>7.3999999999999995</v>
      </c>
      <c r="AA382" s="204"/>
      <c r="AB382" s="204"/>
      <c r="AC382" s="204"/>
      <c r="AD382" s="204"/>
      <c r="AE382" s="204"/>
      <c r="AF382" s="9">
        <v>3.6321153968245117</v>
      </c>
      <c r="AG382" s="9">
        <v>364</v>
      </c>
      <c r="AH382" s="9">
        <v>0.39378006588705455</v>
      </c>
      <c r="AI382" s="9">
        <v>7</v>
      </c>
      <c r="AJ382" s="9">
        <v>2.7333333333333334</v>
      </c>
      <c r="AK382" s="9" t="s">
        <v>248</v>
      </c>
      <c r="AL382" s="9">
        <v>52</v>
      </c>
      <c r="AM382" s="9">
        <v>3.6321153968245117</v>
      </c>
      <c r="AN382" s="9">
        <v>3.6716738197424892</v>
      </c>
      <c r="AO382" s="73">
        <v>104</v>
      </c>
      <c r="AP382" s="80">
        <v>0</v>
      </c>
      <c r="AQ382" s="80">
        <v>0</v>
      </c>
      <c r="AR382" s="224">
        <v>0</v>
      </c>
      <c r="AS382" s="224" t="s">
        <v>248</v>
      </c>
      <c r="AT382" s="11">
        <v>3739.3470000000002</v>
      </c>
      <c r="AU382" s="11">
        <v>0</v>
      </c>
      <c r="AV382" s="158">
        <v>0</v>
      </c>
      <c r="AW382" s="158">
        <v>0</v>
      </c>
      <c r="AX382" s="158" t="s">
        <v>248</v>
      </c>
      <c r="AY382" s="235" t="s">
        <v>248</v>
      </c>
      <c r="AZ382" s="242">
        <v>25969</v>
      </c>
      <c r="BA382" s="188" t="s">
        <v>248</v>
      </c>
      <c r="BB382" s="203" t="s">
        <v>248</v>
      </c>
      <c r="BC382" s="158" t="s">
        <v>248</v>
      </c>
      <c r="BD382" s="217" t="s">
        <v>61</v>
      </c>
      <c r="BE382" s="201" t="s">
        <v>62</v>
      </c>
      <c r="BF382" s="201" t="s">
        <v>63</v>
      </c>
      <c r="BG382" s="201" t="s">
        <v>196</v>
      </c>
      <c r="BH382" s="456" t="s">
        <v>515</v>
      </c>
      <c r="BI382" s="218" t="s">
        <v>64</v>
      </c>
      <c r="BJ382" s="391">
        <v>214</v>
      </c>
      <c r="BK382" s="370">
        <v>1</v>
      </c>
      <c r="BL382" s="219" t="s">
        <v>65</v>
      </c>
      <c r="BM382" s="52"/>
      <c r="BN382" s="218" t="s">
        <v>357</v>
      </c>
      <c r="BO382" s="217" t="s">
        <v>335</v>
      </c>
      <c r="BP382" s="201" t="s">
        <v>690</v>
      </c>
      <c r="BQ382" s="52" t="s">
        <v>718</v>
      </c>
    </row>
    <row r="383" spans="1:69" ht="15.75">
      <c r="A383" s="207" t="s">
        <v>37</v>
      </c>
      <c r="B383" s="208" t="s">
        <v>711</v>
      </c>
      <c r="C383" s="202" t="s">
        <v>35</v>
      </c>
      <c r="D383" s="210" t="s">
        <v>182</v>
      </c>
      <c r="E383" s="24" t="s">
        <v>330</v>
      </c>
      <c r="F383" s="86">
        <v>55</v>
      </c>
      <c r="G383" s="80">
        <v>0</v>
      </c>
      <c r="H383" s="204"/>
      <c r="I383" s="204"/>
      <c r="J383" s="204"/>
      <c r="K383" s="204"/>
      <c r="L383" s="80">
        <v>0</v>
      </c>
      <c r="M383" s="203"/>
      <c r="N383" s="52">
        <v>0</v>
      </c>
      <c r="O383" s="204"/>
      <c r="P383" s="204"/>
      <c r="Q383" s="11">
        <v>6.9077451999999999</v>
      </c>
      <c r="R383" s="204"/>
      <c r="S383" s="204"/>
      <c r="T383" s="53">
        <v>11.3125</v>
      </c>
      <c r="U383" s="204"/>
      <c r="V383" s="204"/>
      <c r="W383" s="11">
        <v>6.9425088727272</v>
      </c>
      <c r="X383" s="204"/>
      <c r="Y383" s="204"/>
      <c r="Z383" s="53">
        <v>11.3125</v>
      </c>
      <c r="AA383" s="204"/>
      <c r="AB383" s="204"/>
      <c r="AC383" s="204"/>
      <c r="AD383" s="204"/>
      <c r="AE383" s="204"/>
      <c r="AF383" s="9">
        <v>3.223064946199393</v>
      </c>
      <c r="AG383" s="9">
        <v>385</v>
      </c>
      <c r="AH383" s="9">
        <v>0.5964870554834425</v>
      </c>
      <c r="AI383" s="9">
        <v>55</v>
      </c>
      <c r="AJ383" s="9">
        <v>2.0843023255813953</v>
      </c>
      <c r="AK383" s="9" t="s">
        <v>248</v>
      </c>
      <c r="AL383" s="9">
        <v>55</v>
      </c>
      <c r="AM383" s="9">
        <v>3.223064946199393</v>
      </c>
      <c r="AN383" s="9">
        <v>3.3075000000000001</v>
      </c>
      <c r="AO383" s="73">
        <v>110</v>
      </c>
      <c r="AP383" s="80">
        <v>0</v>
      </c>
      <c r="AQ383" s="80">
        <v>0</v>
      </c>
      <c r="AR383" s="224">
        <v>0</v>
      </c>
      <c r="AS383" s="224" t="s">
        <v>248</v>
      </c>
      <c r="AT383" s="11">
        <v>3952.3629999999998</v>
      </c>
      <c r="AU383" s="11">
        <v>0</v>
      </c>
      <c r="AV383" s="203">
        <v>0</v>
      </c>
      <c r="AW383" s="203">
        <v>0</v>
      </c>
      <c r="AX383" s="203" t="s">
        <v>248</v>
      </c>
      <c r="AY383" s="235" t="s">
        <v>248</v>
      </c>
      <c r="AZ383" s="138">
        <v>25969</v>
      </c>
      <c r="BA383" s="188" t="s">
        <v>248</v>
      </c>
      <c r="BB383" s="203" t="s">
        <v>248</v>
      </c>
      <c r="BC383" s="203" t="s">
        <v>248</v>
      </c>
      <c r="BD383" s="217" t="s">
        <v>61</v>
      </c>
      <c r="BE383" s="201" t="s">
        <v>62</v>
      </c>
      <c r="BF383" s="201" t="s">
        <v>63</v>
      </c>
      <c r="BG383" s="201" t="s">
        <v>196</v>
      </c>
      <c r="BH383" s="456" t="s">
        <v>515</v>
      </c>
      <c r="BI383" s="218" t="s">
        <v>66</v>
      </c>
      <c r="BJ383" s="370">
        <v>214</v>
      </c>
      <c r="BK383" s="370">
        <v>7</v>
      </c>
      <c r="BL383" s="219" t="s">
        <v>65</v>
      </c>
      <c r="BM383" s="52"/>
      <c r="BN383" s="218" t="s">
        <v>357</v>
      </c>
      <c r="BO383" s="217" t="s">
        <v>335</v>
      </c>
      <c r="BP383" s="201" t="s">
        <v>690</v>
      </c>
      <c r="BQ383" s="52" t="s">
        <v>718</v>
      </c>
    </row>
    <row r="384" spans="1:69" ht="15.75">
      <c r="A384" s="207" t="s">
        <v>37</v>
      </c>
      <c r="B384" s="208" t="s">
        <v>711</v>
      </c>
      <c r="C384" s="202" t="s">
        <v>35</v>
      </c>
      <c r="D384" s="210" t="s">
        <v>182</v>
      </c>
      <c r="E384" s="24" t="s">
        <v>330</v>
      </c>
      <c r="F384" s="86">
        <v>55</v>
      </c>
      <c r="G384" s="80">
        <v>0</v>
      </c>
      <c r="H384" s="204"/>
      <c r="I384" s="204"/>
      <c r="J384" s="204"/>
      <c r="K384" s="204"/>
      <c r="L384" s="80">
        <v>0</v>
      </c>
      <c r="M384" s="203"/>
      <c r="N384" s="52">
        <v>0</v>
      </c>
      <c r="O384" s="204"/>
      <c r="P384" s="204"/>
      <c r="Q384" s="11">
        <v>5.5284180363999997</v>
      </c>
      <c r="R384" s="204"/>
      <c r="S384" s="204"/>
      <c r="T384" s="53">
        <v>7.5625</v>
      </c>
      <c r="U384" s="204"/>
      <c r="V384" s="204"/>
      <c r="W384" s="11">
        <v>5.6872725636363004</v>
      </c>
      <c r="X384" s="204"/>
      <c r="Y384" s="204"/>
      <c r="Z384" s="53">
        <v>8.125</v>
      </c>
      <c r="AA384" s="204"/>
      <c r="AB384" s="204"/>
      <c r="AC384" s="204"/>
      <c r="AD384" s="204"/>
      <c r="AE384" s="204"/>
      <c r="AF384" s="9">
        <v>3.5792078005803099</v>
      </c>
      <c r="AG384" s="9">
        <v>380</v>
      </c>
      <c r="AH384" s="9">
        <v>0.44923952697575781</v>
      </c>
      <c r="AI384" s="9">
        <v>6</v>
      </c>
      <c r="AJ384" s="9">
        <v>2.6423611111111112</v>
      </c>
      <c r="AK384" s="9" t="s">
        <v>248</v>
      </c>
      <c r="AL384" s="9">
        <v>55</v>
      </c>
      <c r="AM384" s="9">
        <v>3.5792078005803099</v>
      </c>
      <c r="AN384" s="9">
        <v>3.6434782608695651</v>
      </c>
      <c r="AO384" s="73">
        <v>108</v>
      </c>
      <c r="AP384" s="80">
        <v>0</v>
      </c>
      <c r="AQ384" s="80">
        <v>2</v>
      </c>
      <c r="AR384" s="224">
        <v>0</v>
      </c>
      <c r="AS384" s="224" t="s">
        <v>248</v>
      </c>
      <c r="AT384" s="11">
        <v>3878.8229999999999</v>
      </c>
      <c r="AU384" s="11">
        <v>44.83</v>
      </c>
      <c r="AV384" s="203">
        <v>0</v>
      </c>
      <c r="AW384" s="203">
        <v>0</v>
      </c>
      <c r="AX384" s="203" t="s">
        <v>248</v>
      </c>
      <c r="AY384" s="235" t="s">
        <v>248</v>
      </c>
      <c r="AZ384" s="138">
        <v>25969</v>
      </c>
      <c r="BA384" s="188" t="s">
        <v>248</v>
      </c>
      <c r="BB384" s="203" t="s">
        <v>248</v>
      </c>
      <c r="BC384" s="203" t="s">
        <v>248</v>
      </c>
      <c r="BD384" s="217" t="s">
        <v>61</v>
      </c>
      <c r="BE384" s="201" t="s">
        <v>62</v>
      </c>
      <c r="BF384" s="201" t="s">
        <v>63</v>
      </c>
      <c r="BG384" s="201" t="s">
        <v>196</v>
      </c>
      <c r="BH384" s="456" t="s">
        <v>515</v>
      </c>
      <c r="BI384" s="218" t="s">
        <v>67</v>
      </c>
      <c r="BJ384" s="370">
        <v>214</v>
      </c>
      <c r="BK384" s="370">
        <v>3</v>
      </c>
      <c r="BL384" s="219" t="s">
        <v>65</v>
      </c>
      <c r="BM384" s="52"/>
      <c r="BN384" s="218" t="s">
        <v>357</v>
      </c>
      <c r="BO384" s="217" t="s">
        <v>335</v>
      </c>
      <c r="BP384" s="201" t="s">
        <v>690</v>
      </c>
      <c r="BQ384" s="52" t="s">
        <v>718</v>
      </c>
    </row>
    <row r="385" spans="1:69" ht="15.75">
      <c r="A385" s="207" t="s">
        <v>37</v>
      </c>
      <c r="B385" s="208" t="s">
        <v>711</v>
      </c>
      <c r="C385" s="202" t="s">
        <v>35</v>
      </c>
      <c r="D385" s="210" t="s">
        <v>182</v>
      </c>
      <c r="E385" s="24" t="s">
        <v>330</v>
      </c>
      <c r="F385" s="86">
        <v>55</v>
      </c>
      <c r="G385" s="80">
        <v>1</v>
      </c>
      <c r="H385" s="204"/>
      <c r="I385" s="204"/>
      <c r="J385" s="204"/>
      <c r="K385" s="204"/>
      <c r="L385" s="80">
        <v>0</v>
      </c>
      <c r="M385" s="203"/>
      <c r="N385" s="52">
        <v>0</v>
      </c>
      <c r="O385" s="204"/>
      <c r="P385" s="204"/>
      <c r="Q385" s="11">
        <v>5.7722589443999999</v>
      </c>
      <c r="R385" s="204"/>
      <c r="S385" s="204"/>
      <c r="T385" s="53">
        <v>9.6499999999999986</v>
      </c>
      <c r="U385" s="204"/>
      <c r="V385" s="204"/>
      <c r="W385" s="11">
        <v>5.7303515925925002</v>
      </c>
      <c r="X385" s="204"/>
      <c r="Y385" s="204"/>
      <c r="Z385" s="53">
        <v>9.1499999999999986</v>
      </c>
      <c r="AA385" s="204"/>
      <c r="AB385" s="204"/>
      <c r="AC385" s="204"/>
      <c r="AD385" s="204"/>
      <c r="AE385" s="204"/>
      <c r="AF385" s="9">
        <v>2.8493956068714898</v>
      </c>
      <c r="AG385" s="9">
        <v>364</v>
      </c>
      <c r="AH385" s="9">
        <v>0.46754257465315441</v>
      </c>
      <c r="AI385" s="9">
        <v>73</v>
      </c>
      <c r="AJ385" s="9">
        <v>1.8725000000000001</v>
      </c>
      <c r="AK385" s="9" t="s">
        <v>248</v>
      </c>
      <c r="AL385" s="9">
        <v>0</v>
      </c>
      <c r="AM385" s="9"/>
      <c r="AN385" s="9"/>
      <c r="AO385" s="73">
        <v>108</v>
      </c>
      <c r="AP385" s="80">
        <v>0</v>
      </c>
      <c r="AQ385" s="80">
        <v>0</v>
      </c>
      <c r="AR385" s="224">
        <v>0</v>
      </c>
      <c r="AS385" s="224" t="s">
        <v>248</v>
      </c>
      <c r="AT385" s="11">
        <v>3854.0720000000001</v>
      </c>
      <c r="AU385" s="11">
        <v>0</v>
      </c>
      <c r="AV385" s="203">
        <v>0</v>
      </c>
      <c r="AW385" s="203">
        <v>0</v>
      </c>
      <c r="AX385" s="203" t="s">
        <v>248</v>
      </c>
      <c r="AY385" s="235" t="s">
        <v>248</v>
      </c>
      <c r="AZ385" s="138">
        <v>25969</v>
      </c>
      <c r="BA385" s="188" t="s">
        <v>248</v>
      </c>
      <c r="BB385" s="203" t="s">
        <v>248</v>
      </c>
      <c r="BC385" s="203" t="s">
        <v>248</v>
      </c>
      <c r="BD385" s="217" t="s">
        <v>61</v>
      </c>
      <c r="BE385" s="201" t="s">
        <v>62</v>
      </c>
      <c r="BF385" s="201" t="s">
        <v>63</v>
      </c>
      <c r="BG385" s="201" t="s">
        <v>196</v>
      </c>
      <c r="BH385" s="456" t="s">
        <v>515</v>
      </c>
      <c r="BI385" s="218" t="s">
        <v>68</v>
      </c>
      <c r="BJ385" s="370">
        <v>214</v>
      </c>
      <c r="BK385" s="370">
        <v>4</v>
      </c>
      <c r="BL385" s="219" t="s">
        <v>65</v>
      </c>
      <c r="BM385" s="52"/>
      <c r="BN385" s="218" t="s">
        <v>357</v>
      </c>
      <c r="BO385" s="217" t="s">
        <v>335</v>
      </c>
      <c r="BP385" s="201" t="s">
        <v>690</v>
      </c>
      <c r="BQ385" s="52" t="s">
        <v>718</v>
      </c>
    </row>
    <row r="386" spans="1:69" ht="15.75">
      <c r="A386" s="207" t="s">
        <v>37</v>
      </c>
      <c r="B386" s="208" t="s">
        <v>711</v>
      </c>
      <c r="C386" s="202" t="s">
        <v>35</v>
      </c>
      <c r="D386" s="210" t="s">
        <v>182</v>
      </c>
      <c r="E386" s="24" t="s">
        <v>341</v>
      </c>
      <c r="F386" s="86">
        <v>72</v>
      </c>
      <c r="G386" s="80">
        <v>3</v>
      </c>
      <c r="H386" s="204"/>
      <c r="I386" s="204"/>
      <c r="J386" s="204"/>
      <c r="K386" s="204"/>
      <c r="L386" s="80">
        <v>0</v>
      </c>
      <c r="M386" s="203"/>
      <c r="N386" s="52">
        <v>0</v>
      </c>
      <c r="O386" s="204"/>
      <c r="P386" s="204"/>
      <c r="Q386" s="11">
        <v>5.2913186087000001</v>
      </c>
      <c r="R386" s="204"/>
      <c r="S386" s="204"/>
      <c r="T386" s="53">
        <v>9.0916666666666668</v>
      </c>
      <c r="U386" s="204"/>
      <c r="V386" s="204"/>
      <c r="W386" s="11">
        <v>5.1639997536231004</v>
      </c>
      <c r="X386" s="204"/>
      <c r="Y386" s="204"/>
      <c r="Z386" s="53">
        <v>9.0916666666666668</v>
      </c>
      <c r="AA386" s="204"/>
      <c r="AB386" s="204"/>
      <c r="AC386" s="204"/>
      <c r="AD386" s="204"/>
      <c r="AE386" s="204"/>
      <c r="AF386" s="9">
        <v>3.7311956744674495</v>
      </c>
      <c r="AG386" s="9">
        <v>480</v>
      </c>
      <c r="AH386" s="9">
        <v>0.43488694249055371</v>
      </c>
      <c r="AI386" s="9">
        <v>12</v>
      </c>
      <c r="AJ386" s="9">
        <v>2.8157894736842106</v>
      </c>
      <c r="AK386" s="9" t="s">
        <v>248</v>
      </c>
      <c r="AL386" s="9">
        <v>67</v>
      </c>
      <c r="AM386" s="9">
        <v>3.7510394690387545</v>
      </c>
      <c r="AN386" s="9">
        <v>3.7439393939393941</v>
      </c>
      <c r="AO386" s="73">
        <v>136</v>
      </c>
      <c r="AP386" s="80">
        <v>0</v>
      </c>
      <c r="AQ386" s="80">
        <v>2</v>
      </c>
      <c r="AR386" s="224">
        <v>0</v>
      </c>
      <c r="AS386" s="224" t="s">
        <v>248</v>
      </c>
      <c r="AT386" s="11">
        <v>4965.2910000000002</v>
      </c>
      <c r="AU386" s="11">
        <v>0</v>
      </c>
      <c r="AV386" s="203">
        <v>0</v>
      </c>
      <c r="AW386" s="203">
        <v>0</v>
      </c>
      <c r="AX386" s="203" t="s">
        <v>248</v>
      </c>
      <c r="AY386" s="235" t="s">
        <v>248</v>
      </c>
      <c r="AZ386" s="138">
        <v>35258</v>
      </c>
      <c r="BA386" s="188" t="s">
        <v>248</v>
      </c>
      <c r="BB386" s="203" t="s">
        <v>248</v>
      </c>
      <c r="BC386" s="203" t="s">
        <v>248</v>
      </c>
      <c r="BD386" s="217" t="s">
        <v>61</v>
      </c>
      <c r="BE386" s="201" t="s">
        <v>62</v>
      </c>
      <c r="BF386" s="201" t="s">
        <v>63</v>
      </c>
      <c r="BG386" s="201" t="s">
        <v>196</v>
      </c>
      <c r="BH386" s="456" t="s">
        <v>514</v>
      </c>
      <c r="BI386" s="218" t="s">
        <v>64</v>
      </c>
      <c r="BJ386" s="370">
        <v>214</v>
      </c>
      <c r="BK386" s="370">
        <v>1</v>
      </c>
      <c r="BL386" s="219" t="s">
        <v>65</v>
      </c>
      <c r="BM386" s="52"/>
      <c r="BN386" s="218" t="s">
        <v>357</v>
      </c>
      <c r="BO386" s="217" t="s">
        <v>701</v>
      </c>
      <c r="BP386" s="201" t="s">
        <v>687</v>
      </c>
      <c r="BQ386" s="52" t="s">
        <v>717</v>
      </c>
    </row>
    <row r="387" spans="1:69" ht="15.75">
      <c r="A387" s="207" t="s">
        <v>37</v>
      </c>
      <c r="B387" s="208" t="s">
        <v>711</v>
      </c>
      <c r="C387" s="202" t="s">
        <v>35</v>
      </c>
      <c r="D387" s="210" t="s">
        <v>182</v>
      </c>
      <c r="E387" s="24" t="s">
        <v>341</v>
      </c>
      <c r="F387" s="86">
        <v>72</v>
      </c>
      <c r="G387" s="80">
        <v>3</v>
      </c>
      <c r="H387" s="204"/>
      <c r="I387" s="204"/>
      <c r="J387" s="204"/>
      <c r="K387" s="204"/>
      <c r="L387" s="80">
        <v>1</v>
      </c>
      <c r="M387" s="203"/>
      <c r="N387" s="52">
        <v>0</v>
      </c>
      <c r="O387" s="204"/>
      <c r="P387" s="204"/>
      <c r="Q387" s="11">
        <v>7.3925144999999999</v>
      </c>
      <c r="R387" s="204"/>
      <c r="S387" s="204"/>
      <c r="T387" s="53">
        <v>11.799999999999997</v>
      </c>
      <c r="U387" s="204"/>
      <c r="V387" s="204"/>
      <c r="W387" s="11">
        <v>7.4716321323528998</v>
      </c>
      <c r="X387" s="204"/>
      <c r="Y387" s="204"/>
      <c r="Z387" s="53">
        <v>11.799999999999997</v>
      </c>
      <c r="AA387" s="204"/>
      <c r="AB387" s="204"/>
      <c r="AC387" s="204"/>
      <c r="AD387" s="204"/>
      <c r="AE387" s="204"/>
      <c r="AF387" s="9">
        <v>3.309684878136931</v>
      </c>
      <c r="AG387" s="9">
        <v>476</v>
      </c>
      <c r="AH387" s="9">
        <v>0.56678188680408581</v>
      </c>
      <c r="AI387" s="9">
        <v>48</v>
      </c>
      <c r="AJ387" s="9">
        <v>2.172972972972973</v>
      </c>
      <c r="AK387" s="9" t="s">
        <v>248</v>
      </c>
      <c r="AL387" s="9">
        <v>68</v>
      </c>
      <c r="AM387" s="9">
        <v>3.309684878136931</v>
      </c>
      <c r="AN387" s="9">
        <v>3.4227941176470589</v>
      </c>
      <c r="AO387" s="73">
        <v>138</v>
      </c>
      <c r="AP387" s="80">
        <v>0</v>
      </c>
      <c r="AQ387" s="80">
        <v>0</v>
      </c>
      <c r="AR387" s="224">
        <v>0</v>
      </c>
      <c r="AS387" s="224" t="s">
        <v>248</v>
      </c>
      <c r="AT387" s="11">
        <v>4962.1850000000004</v>
      </c>
      <c r="AU387" s="11">
        <v>0</v>
      </c>
      <c r="AV387" s="203">
        <v>0</v>
      </c>
      <c r="AW387" s="203">
        <v>0</v>
      </c>
      <c r="AX387" s="203" t="s">
        <v>248</v>
      </c>
      <c r="AY387" s="235" t="s">
        <v>248</v>
      </c>
      <c r="AZ387" s="138">
        <v>35258</v>
      </c>
      <c r="BA387" s="188" t="s">
        <v>248</v>
      </c>
      <c r="BB387" s="203" t="s">
        <v>248</v>
      </c>
      <c r="BC387" s="203" t="s">
        <v>248</v>
      </c>
      <c r="BD387" s="217" t="s">
        <v>61</v>
      </c>
      <c r="BE387" s="201" t="s">
        <v>62</v>
      </c>
      <c r="BF387" s="201" t="s">
        <v>63</v>
      </c>
      <c r="BG387" s="201" t="s">
        <v>196</v>
      </c>
      <c r="BH387" s="456" t="s">
        <v>514</v>
      </c>
      <c r="BI387" s="218" t="s">
        <v>66</v>
      </c>
      <c r="BJ387" s="370">
        <v>214</v>
      </c>
      <c r="BK387" s="370">
        <v>7</v>
      </c>
      <c r="BL387" s="219" t="s">
        <v>65</v>
      </c>
      <c r="BM387" s="52"/>
      <c r="BN387" s="218" t="s">
        <v>357</v>
      </c>
      <c r="BO387" s="217" t="s">
        <v>701</v>
      </c>
      <c r="BP387" s="201" t="s">
        <v>687</v>
      </c>
      <c r="BQ387" s="52" t="s">
        <v>717</v>
      </c>
    </row>
    <row r="388" spans="1:69" ht="15.75">
      <c r="A388" s="207" t="s">
        <v>37</v>
      </c>
      <c r="B388" s="208" t="s">
        <v>711</v>
      </c>
      <c r="C388" s="202" t="s">
        <v>35</v>
      </c>
      <c r="D388" s="210" t="s">
        <v>182</v>
      </c>
      <c r="E388" s="24" t="s">
        <v>341</v>
      </c>
      <c r="F388" s="86">
        <v>75</v>
      </c>
      <c r="G388" s="80">
        <v>6</v>
      </c>
      <c r="H388" s="204"/>
      <c r="I388" s="204"/>
      <c r="J388" s="204"/>
      <c r="K388" s="204"/>
      <c r="L388" s="80">
        <v>0</v>
      </c>
      <c r="M388" s="203"/>
      <c r="N388" s="52">
        <v>0</v>
      </c>
      <c r="O388" s="204"/>
      <c r="P388" s="204"/>
      <c r="Q388" s="11">
        <v>5.3307391159000002</v>
      </c>
      <c r="R388" s="204"/>
      <c r="S388" s="204"/>
      <c r="T388" s="53">
        <v>7.7749999999999986</v>
      </c>
      <c r="U388" s="204"/>
      <c r="V388" s="204"/>
      <c r="W388" s="11">
        <v>4.4348694637681003</v>
      </c>
      <c r="X388" s="204"/>
      <c r="Y388" s="204"/>
      <c r="Z388" s="53">
        <v>7.7749999999999986</v>
      </c>
      <c r="AA388" s="204"/>
      <c r="AB388" s="204"/>
      <c r="AC388" s="204"/>
      <c r="AD388" s="204"/>
      <c r="AE388" s="204"/>
      <c r="AF388" s="9">
        <v>3.6106383871505643</v>
      </c>
      <c r="AG388" s="9">
        <v>478</v>
      </c>
      <c r="AH388" s="9">
        <v>0.39856676820293935</v>
      </c>
      <c r="AI388" s="9">
        <v>11</v>
      </c>
      <c r="AJ388" s="9">
        <v>2.7015625000000001</v>
      </c>
      <c r="AK388" s="9" t="s">
        <v>248</v>
      </c>
      <c r="AL388" s="9">
        <v>69</v>
      </c>
      <c r="AM388" s="9">
        <v>3.6106383871505643</v>
      </c>
      <c r="AN388" s="9">
        <v>3.669724770642202</v>
      </c>
      <c r="AO388" s="73">
        <v>137</v>
      </c>
      <c r="AP388" s="80">
        <v>0</v>
      </c>
      <c r="AQ388" s="80">
        <v>1</v>
      </c>
      <c r="AR388" s="224">
        <v>0</v>
      </c>
      <c r="AS388" s="224" t="s">
        <v>248</v>
      </c>
      <c r="AT388" s="11">
        <v>4951.6319999999996</v>
      </c>
      <c r="AU388" s="11">
        <v>0</v>
      </c>
      <c r="AV388" s="203">
        <v>0</v>
      </c>
      <c r="AW388" s="203">
        <v>0</v>
      </c>
      <c r="AX388" s="203" t="s">
        <v>248</v>
      </c>
      <c r="AY388" s="235" t="s">
        <v>248</v>
      </c>
      <c r="AZ388" s="138">
        <v>35258</v>
      </c>
      <c r="BA388" s="188" t="s">
        <v>248</v>
      </c>
      <c r="BB388" s="203" t="s">
        <v>248</v>
      </c>
      <c r="BC388" s="203" t="s">
        <v>248</v>
      </c>
      <c r="BD388" s="217" t="s">
        <v>61</v>
      </c>
      <c r="BE388" s="201" t="s">
        <v>62</v>
      </c>
      <c r="BF388" s="201" t="s">
        <v>63</v>
      </c>
      <c r="BG388" s="201" t="s">
        <v>196</v>
      </c>
      <c r="BH388" s="456" t="s">
        <v>514</v>
      </c>
      <c r="BI388" s="218" t="s">
        <v>67</v>
      </c>
      <c r="BJ388" s="370">
        <v>214</v>
      </c>
      <c r="BK388" s="370">
        <v>3</v>
      </c>
      <c r="BL388" s="219" t="s">
        <v>65</v>
      </c>
      <c r="BM388" s="52"/>
      <c r="BN388" s="218" t="s">
        <v>357</v>
      </c>
      <c r="BO388" s="217" t="s">
        <v>701</v>
      </c>
      <c r="BP388" s="201" t="s">
        <v>687</v>
      </c>
      <c r="BQ388" s="52" t="s">
        <v>717</v>
      </c>
    </row>
    <row r="389" spans="1:69" ht="15.75">
      <c r="A389" s="207" t="s">
        <v>37</v>
      </c>
      <c r="B389" s="208" t="s">
        <v>711</v>
      </c>
      <c r="C389" s="202" t="s">
        <v>35</v>
      </c>
      <c r="D389" s="210" t="s">
        <v>182</v>
      </c>
      <c r="E389" s="24" t="s">
        <v>341</v>
      </c>
      <c r="F389" s="86">
        <v>74</v>
      </c>
      <c r="G389" s="80">
        <v>3</v>
      </c>
      <c r="H389" s="204"/>
      <c r="I389" s="204"/>
      <c r="J389" s="204"/>
      <c r="K389" s="204"/>
      <c r="L389" s="80">
        <v>2</v>
      </c>
      <c r="M389" s="203"/>
      <c r="N389" s="52">
        <v>0</v>
      </c>
      <c r="O389" s="204"/>
      <c r="P389" s="204"/>
      <c r="Q389" s="11">
        <v>6.9717680289999997</v>
      </c>
      <c r="R389" s="204"/>
      <c r="S389" s="204"/>
      <c r="T389" s="53">
        <v>10.887499999999999</v>
      </c>
      <c r="U389" s="204"/>
      <c r="V389" s="204"/>
      <c r="W389" s="11">
        <v>6.9409564492753004</v>
      </c>
      <c r="X389" s="204"/>
      <c r="Y389" s="204"/>
      <c r="Z389" s="53">
        <v>10.774999999999999</v>
      </c>
      <c r="AA389" s="204"/>
      <c r="AB389" s="204"/>
      <c r="AC389" s="204"/>
      <c r="AD389" s="204"/>
      <c r="AE389" s="204"/>
      <c r="AF389" s="9">
        <v>2.6969086744187867</v>
      </c>
      <c r="AG389" s="9">
        <v>427</v>
      </c>
      <c r="AH389" s="9">
        <v>0.46345488061253781</v>
      </c>
      <c r="AI389" s="9">
        <v>143</v>
      </c>
      <c r="AJ389" s="9">
        <v>1.8177631578947369</v>
      </c>
      <c r="AK389" s="9" t="s">
        <v>248</v>
      </c>
      <c r="AL389" s="427">
        <v>0</v>
      </c>
      <c r="AM389" s="9"/>
      <c r="AN389" s="9"/>
      <c r="AO389" s="73">
        <v>142</v>
      </c>
      <c r="AP389" s="80">
        <v>0</v>
      </c>
      <c r="AQ389" s="80">
        <v>0</v>
      </c>
      <c r="AR389" s="224">
        <v>0</v>
      </c>
      <c r="AS389" s="224" t="s">
        <v>248</v>
      </c>
      <c r="AT389" s="11">
        <v>5047.67</v>
      </c>
      <c r="AU389" s="11">
        <v>0</v>
      </c>
      <c r="AV389" s="203">
        <v>0</v>
      </c>
      <c r="AW389" s="203">
        <v>0</v>
      </c>
      <c r="AX389" s="203" t="s">
        <v>248</v>
      </c>
      <c r="AY389" s="235" t="s">
        <v>248</v>
      </c>
      <c r="AZ389" s="138">
        <v>35258</v>
      </c>
      <c r="BA389" s="188" t="s">
        <v>248</v>
      </c>
      <c r="BB389" s="203" t="s">
        <v>248</v>
      </c>
      <c r="BC389" s="203" t="s">
        <v>248</v>
      </c>
      <c r="BD389" s="217" t="s">
        <v>61</v>
      </c>
      <c r="BE389" s="201" t="s">
        <v>62</v>
      </c>
      <c r="BF389" s="201" t="s">
        <v>63</v>
      </c>
      <c r="BG389" s="201" t="s">
        <v>196</v>
      </c>
      <c r="BH389" s="456" t="s">
        <v>514</v>
      </c>
      <c r="BI389" s="218" t="s">
        <v>68</v>
      </c>
      <c r="BJ389" s="370">
        <v>214</v>
      </c>
      <c r="BK389" s="370">
        <v>4</v>
      </c>
      <c r="BL389" s="219" t="s">
        <v>65</v>
      </c>
      <c r="BM389" s="52"/>
      <c r="BN389" s="218" t="s">
        <v>357</v>
      </c>
      <c r="BO389" s="217" t="s">
        <v>701</v>
      </c>
      <c r="BP389" s="201" t="s">
        <v>687</v>
      </c>
      <c r="BQ389" s="52" t="s">
        <v>717</v>
      </c>
    </row>
    <row r="390" spans="1:69" ht="15.75">
      <c r="A390" s="207" t="s">
        <v>37</v>
      </c>
      <c r="B390" s="208" t="s">
        <v>711</v>
      </c>
      <c r="C390" s="202" t="s">
        <v>35</v>
      </c>
      <c r="D390" s="210" t="s">
        <v>182</v>
      </c>
      <c r="E390" s="24" t="s">
        <v>208</v>
      </c>
      <c r="F390" s="86">
        <v>37</v>
      </c>
      <c r="G390" s="80">
        <v>0</v>
      </c>
      <c r="H390" s="204"/>
      <c r="I390" s="204"/>
      <c r="J390" s="204"/>
      <c r="K390" s="204"/>
      <c r="L390" s="80">
        <v>0</v>
      </c>
      <c r="M390" s="203"/>
      <c r="N390" s="52">
        <v>0</v>
      </c>
      <c r="O390" s="204"/>
      <c r="P390" s="204"/>
      <c r="Q390" s="11">
        <v>5.0232970000000003</v>
      </c>
      <c r="R390" s="204"/>
      <c r="S390" s="204"/>
      <c r="T390" s="53">
        <v>8.0374999999999996</v>
      </c>
      <c r="U390" s="204"/>
      <c r="V390" s="204"/>
      <c r="W390" s="11">
        <v>4.8073780810809996</v>
      </c>
      <c r="X390" s="204"/>
      <c r="Y390" s="204"/>
      <c r="Z390" s="53">
        <v>7.5749999999999993</v>
      </c>
      <c r="AA390" s="204"/>
      <c r="AB390" s="204"/>
      <c r="AC390" s="204"/>
      <c r="AD390" s="204"/>
      <c r="AE390" s="204"/>
      <c r="AF390" s="9">
        <v>3.5737451904068585</v>
      </c>
      <c r="AG390" s="9">
        <v>259</v>
      </c>
      <c r="AH390" s="9">
        <v>0.48085211893941754</v>
      </c>
      <c r="AI390" s="9">
        <v>12</v>
      </c>
      <c r="AJ390" s="9">
        <v>2.5316666666666667</v>
      </c>
      <c r="AK390" s="9" t="s">
        <v>248</v>
      </c>
      <c r="AL390" s="9">
        <v>37</v>
      </c>
      <c r="AM390" s="9">
        <v>3.5737451904068585</v>
      </c>
      <c r="AN390" s="9">
        <v>3.6570121951219514</v>
      </c>
      <c r="AO390" s="73">
        <v>74</v>
      </c>
      <c r="AP390" s="80">
        <v>0</v>
      </c>
      <c r="AQ390" s="80">
        <v>0</v>
      </c>
      <c r="AR390" s="224">
        <v>0</v>
      </c>
      <c r="AS390" s="224" t="s">
        <v>248</v>
      </c>
      <c r="AT390" s="11">
        <v>2637.2350000000001</v>
      </c>
      <c r="AU390" s="11">
        <v>0</v>
      </c>
      <c r="AV390" s="203">
        <v>0</v>
      </c>
      <c r="AW390" s="203">
        <v>0</v>
      </c>
      <c r="AX390" s="203" t="s">
        <v>248</v>
      </c>
      <c r="AY390" s="235" t="s">
        <v>248</v>
      </c>
      <c r="AZ390" s="138">
        <v>28108</v>
      </c>
      <c r="BA390" s="188" t="s">
        <v>248</v>
      </c>
      <c r="BB390" s="203" t="s">
        <v>248</v>
      </c>
      <c r="BC390" s="203" t="s">
        <v>248</v>
      </c>
      <c r="BD390" s="217" t="s">
        <v>61</v>
      </c>
      <c r="BE390" s="201" t="s">
        <v>62</v>
      </c>
      <c r="BF390" s="201" t="s">
        <v>63</v>
      </c>
      <c r="BG390" s="201" t="s">
        <v>196</v>
      </c>
      <c r="BH390" s="456" t="s">
        <v>513</v>
      </c>
      <c r="BI390" s="218" t="s">
        <v>64</v>
      </c>
      <c r="BJ390" s="370">
        <v>214</v>
      </c>
      <c r="BK390" s="370">
        <v>1</v>
      </c>
      <c r="BL390" s="219" t="s">
        <v>65</v>
      </c>
      <c r="BM390" s="52"/>
      <c r="BN390" s="218" t="s">
        <v>357</v>
      </c>
      <c r="BO390" s="217" t="s">
        <v>54</v>
      </c>
      <c r="BP390" s="201" t="s">
        <v>699</v>
      </c>
      <c r="BQ390" s="52" t="s">
        <v>715</v>
      </c>
    </row>
    <row r="391" spans="1:69" ht="15.75">
      <c r="A391" s="207" t="s">
        <v>37</v>
      </c>
      <c r="B391" s="208" t="s">
        <v>711</v>
      </c>
      <c r="C391" s="202" t="s">
        <v>35</v>
      </c>
      <c r="D391" s="210" t="s">
        <v>182</v>
      </c>
      <c r="E391" s="24" t="s">
        <v>208</v>
      </c>
      <c r="F391" s="86">
        <v>37</v>
      </c>
      <c r="G391" s="80">
        <v>0</v>
      </c>
      <c r="H391" s="204"/>
      <c r="I391" s="204"/>
      <c r="J391" s="204"/>
      <c r="K391" s="204"/>
      <c r="L391" s="80">
        <v>0</v>
      </c>
      <c r="M391" s="203"/>
      <c r="N391" s="52">
        <v>0</v>
      </c>
      <c r="O391" s="204"/>
      <c r="P391" s="204"/>
      <c r="Q391" s="11">
        <v>5.2942429189000002</v>
      </c>
      <c r="R391" s="204"/>
      <c r="S391" s="204"/>
      <c r="T391" s="53">
        <v>8.0749999999999993</v>
      </c>
      <c r="U391" s="204"/>
      <c r="V391" s="204"/>
      <c r="W391" s="11">
        <v>5.1381620270269996</v>
      </c>
      <c r="X391" s="204"/>
      <c r="Y391" s="204"/>
      <c r="Z391" s="53">
        <v>8.0749999999999993</v>
      </c>
      <c r="AA391" s="204"/>
      <c r="AB391" s="204"/>
      <c r="AC391" s="204"/>
      <c r="AD391" s="204"/>
      <c r="AE391" s="204"/>
      <c r="AF391" s="9">
        <v>3.4252509739408157</v>
      </c>
      <c r="AG391" s="9">
        <v>259</v>
      </c>
      <c r="AH391" s="9">
        <v>0.48064978267170072</v>
      </c>
      <c r="AI391" s="9">
        <v>10</v>
      </c>
      <c r="AJ391" s="9">
        <v>2.5368750000000002</v>
      </c>
      <c r="AK391" s="9" t="s">
        <v>248</v>
      </c>
      <c r="AL391" s="9">
        <v>37</v>
      </c>
      <c r="AM391" s="9">
        <v>3.4252509739408157</v>
      </c>
      <c r="AN391" s="9">
        <v>3.4968750000000002</v>
      </c>
      <c r="AO391" s="73">
        <v>74</v>
      </c>
      <c r="AP391" s="80">
        <v>0</v>
      </c>
      <c r="AQ391" s="80">
        <v>0</v>
      </c>
      <c r="AR391" s="224">
        <v>0</v>
      </c>
      <c r="AS391" s="224" t="s">
        <v>248</v>
      </c>
      <c r="AT391" s="11">
        <v>2634.6750000000002</v>
      </c>
      <c r="AU391" s="11">
        <v>0</v>
      </c>
      <c r="AV391" s="203">
        <v>0</v>
      </c>
      <c r="AW391" s="203">
        <v>0</v>
      </c>
      <c r="AX391" s="203" t="s">
        <v>248</v>
      </c>
      <c r="AY391" s="235" t="s">
        <v>248</v>
      </c>
      <c r="AZ391" s="138">
        <v>28108</v>
      </c>
      <c r="BA391" s="188" t="s">
        <v>248</v>
      </c>
      <c r="BB391" s="203" t="s">
        <v>248</v>
      </c>
      <c r="BC391" s="203" t="s">
        <v>248</v>
      </c>
      <c r="BD391" s="217" t="s">
        <v>61</v>
      </c>
      <c r="BE391" s="201" t="s">
        <v>62</v>
      </c>
      <c r="BF391" s="201" t="s">
        <v>63</v>
      </c>
      <c r="BG391" s="201" t="s">
        <v>196</v>
      </c>
      <c r="BH391" s="456" t="s">
        <v>513</v>
      </c>
      <c r="BI391" s="218" t="s">
        <v>66</v>
      </c>
      <c r="BJ391" s="370">
        <v>214</v>
      </c>
      <c r="BK391" s="370">
        <v>7</v>
      </c>
      <c r="BL391" s="219" t="s">
        <v>65</v>
      </c>
      <c r="BM391" s="52"/>
      <c r="BN391" s="218" t="s">
        <v>357</v>
      </c>
      <c r="BO391" s="217" t="s">
        <v>54</v>
      </c>
      <c r="BP391" s="201" t="s">
        <v>699</v>
      </c>
      <c r="BQ391" s="52" t="s">
        <v>715</v>
      </c>
    </row>
    <row r="392" spans="1:69" ht="15.75">
      <c r="A392" s="207" t="s">
        <v>37</v>
      </c>
      <c r="B392" s="208" t="s">
        <v>711</v>
      </c>
      <c r="C392" s="202" t="s">
        <v>35</v>
      </c>
      <c r="D392" s="210" t="s">
        <v>182</v>
      </c>
      <c r="E392" s="24" t="s">
        <v>208</v>
      </c>
      <c r="F392" s="86">
        <v>37</v>
      </c>
      <c r="G392" s="80">
        <v>1</v>
      </c>
      <c r="H392" s="204"/>
      <c r="I392" s="204"/>
      <c r="J392" s="204"/>
      <c r="K392" s="204"/>
      <c r="L392" s="80">
        <v>0</v>
      </c>
      <c r="M392" s="203"/>
      <c r="N392" s="52">
        <v>0</v>
      </c>
      <c r="O392" s="204"/>
      <c r="P392" s="204"/>
      <c r="Q392" s="11">
        <v>5.1417220555999998</v>
      </c>
      <c r="R392" s="204"/>
      <c r="S392" s="204"/>
      <c r="T392" s="53">
        <v>6.2999999999999989</v>
      </c>
      <c r="U392" s="204"/>
      <c r="V392" s="204"/>
      <c r="W392" s="11">
        <v>5.1864998055555001</v>
      </c>
      <c r="X392" s="204"/>
      <c r="Y392" s="204"/>
      <c r="Z392" s="53">
        <v>6.2999999999999989</v>
      </c>
      <c r="AA392" s="204"/>
      <c r="AB392" s="204"/>
      <c r="AC392" s="204"/>
      <c r="AD392" s="204"/>
      <c r="AE392" s="204"/>
      <c r="AF392" s="9">
        <v>3.6889682686518106</v>
      </c>
      <c r="AG392" s="9">
        <v>252</v>
      </c>
      <c r="AH392" s="9">
        <v>0.45590260220553719</v>
      </c>
      <c r="AI392" s="9">
        <v>7</v>
      </c>
      <c r="AJ392" s="9">
        <v>2.7545454545454549</v>
      </c>
      <c r="AK392" s="9" t="s">
        <v>248</v>
      </c>
      <c r="AL392" s="9">
        <v>36</v>
      </c>
      <c r="AM392" s="9">
        <v>3.6889682686518106</v>
      </c>
      <c r="AN392" s="9">
        <v>3.741721854304636</v>
      </c>
      <c r="AO392" s="73">
        <v>72</v>
      </c>
      <c r="AP392" s="80">
        <v>0</v>
      </c>
      <c r="AQ392" s="80">
        <v>0</v>
      </c>
      <c r="AR392" s="224">
        <v>0</v>
      </c>
      <c r="AS392" s="224" t="s">
        <v>248</v>
      </c>
      <c r="AT392" s="11">
        <v>2567.3980000000001</v>
      </c>
      <c r="AU392" s="11">
        <v>0</v>
      </c>
      <c r="AV392" s="203">
        <v>0</v>
      </c>
      <c r="AW392" s="203">
        <v>0</v>
      </c>
      <c r="AX392" s="203" t="s">
        <v>248</v>
      </c>
      <c r="AY392" s="235" t="s">
        <v>248</v>
      </c>
      <c r="AZ392" s="138">
        <v>28108</v>
      </c>
      <c r="BA392" s="188" t="s">
        <v>248</v>
      </c>
      <c r="BB392" s="203" t="s">
        <v>248</v>
      </c>
      <c r="BC392" s="203" t="s">
        <v>248</v>
      </c>
      <c r="BD392" s="217" t="s">
        <v>61</v>
      </c>
      <c r="BE392" s="201" t="s">
        <v>62</v>
      </c>
      <c r="BF392" s="201" t="s">
        <v>63</v>
      </c>
      <c r="BG392" s="201" t="s">
        <v>196</v>
      </c>
      <c r="BH392" s="456" t="s">
        <v>513</v>
      </c>
      <c r="BI392" s="218" t="s">
        <v>67</v>
      </c>
      <c r="BJ392" s="370">
        <v>214</v>
      </c>
      <c r="BK392" s="370">
        <v>3</v>
      </c>
      <c r="BL392" s="219" t="s">
        <v>65</v>
      </c>
      <c r="BM392" s="52"/>
      <c r="BN392" s="218" t="s">
        <v>357</v>
      </c>
      <c r="BO392" s="217" t="s">
        <v>54</v>
      </c>
      <c r="BP392" s="201" t="s">
        <v>699</v>
      </c>
      <c r="BQ392" s="52" t="s">
        <v>715</v>
      </c>
    </row>
    <row r="393" spans="1:69" ht="15.75">
      <c r="A393" s="207" t="s">
        <v>37</v>
      </c>
      <c r="B393" s="208" t="s">
        <v>711</v>
      </c>
      <c r="C393" s="202" t="s">
        <v>35</v>
      </c>
      <c r="D393" s="210" t="s">
        <v>182</v>
      </c>
      <c r="E393" s="24" t="s">
        <v>208</v>
      </c>
      <c r="F393" s="86">
        <v>39</v>
      </c>
      <c r="G393" s="80">
        <v>1</v>
      </c>
      <c r="H393" s="204"/>
      <c r="I393" s="204"/>
      <c r="J393" s="204"/>
      <c r="K393" s="204"/>
      <c r="L393" s="80">
        <v>0</v>
      </c>
      <c r="M393" s="203"/>
      <c r="N393" s="52">
        <v>0</v>
      </c>
      <c r="O393" s="204"/>
      <c r="P393" s="204"/>
      <c r="Q393" s="11">
        <v>5.6689469474000003</v>
      </c>
      <c r="R393" s="204"/>
      <c r="S393" s="204"/>
      <c r="T393" s="53">
        <v>8.5500000000000007</v>
      </c>
      <c r="U393" s="204"/>
      <c r="V393" s="204"/>
      <c r="W393" s="11">
        <v>5.6082893684209996</v>
      </c>
      <c r="X393" s="204"/>
      <c r="Y393" s="204"/>
      <c r="Z393" s="53">
        <v>8.5500000000000007</v>
      </c>
      <c r="AA393" s="204"/>
      <c r="AB393" s="204"/>
      <c r="AC393" s="204"/>
      <c r="AD393" s="204"/>
      <c r="AE393" s="204"/>
      <c r="AF393" s="9">
        <v>2.9514826258176998</v>
      </c>
      <c r="AG393" s="9">
        <v>257</v>
      </c>
      <c r="AH393" s="9">
        <v>0.41897333629629668</v>
      </c>
      <c r="AI393" s="9">
        <v>34</v>
      </c>
      <c r="AJ393" s="9">
        <v>2.0896551724137931</v>
      </c>
      <c r="AK393" s="9" t="s">
        <v>248</v>
      </c>
      <c r="AL393" s="9">
        <v>0</v>
      </c>
      <c r="AM393" s="9"/>
      <c r="AN393" s="9"/>
      <c r="AO393" s="73">
        <v>75</v>
      </c>
      <c r="AP393" s="80">
        <v>1</v>
      </c>
      <c r="AQ393" s="80">
        <v>0</v>
      </c>
      <c r="AR393" s="224">
        <v>0</v>
      </c>
      <c r="AS393" s="224" t="s">
        <v>248</v>
      </c>
      <c r="AT393" s="11">
        <v>2687.3510000000001</v>
      </c>
      <c r="AU393" s="11">
        <v>0</v>
      </c>
      <c r="AV393" s="203">
        <v>0</v>
      </c>
      <c r="AW393" s="203">
        <v>0</v>
      </c>
      <c r="AX393" s="203" t="s">
        <v>248</v>
      </c>
      <c r="AY393" s="235" t="s">
        <v>248</v>
      </c>
      <c r="AZ393" s="138">
        <v>28108</v>
      </c>
      <c r="BA393" s="188" t="s">
        <v>248</v>
      </c>
      <c r="BB393" s="203" t="s">
        <v>248</v>
      </c>
      <c r="BC393" s="203" t="s">
        <v>248</v>
      </c>
      <c r="BD393" s="217" t="s">
        <v>61</v>
      </c>
      <c r="BE393" s="201" t="s">
        <v>62</v>
      </c>
      <c r="BF393" s="201" t="s">
        <v>63</v>
      </c>
      <c r="BG393" s="201" t="s">
        <v>196</v>
      </c>
      <c r="BH393" s="456" t="s">
        <v>513</v>
      </c>
      <c r="BI393" s="218" t="s">
        <v>68</v>
      </c>
      <c r="BJ393" s="370">
        <v>214</v>
      </c>
      <c r="BK393" s="370">
        <v>4</v>
      </c>
      <c r="BL393" s="219" t="s">
        <v>65</v>
      </c>
      <c r="BM393" s="52"/>
      <c r="BN393" s="218" t="s">
        <v>357</v>
      </c>
      <c r="BO393" s="217" t="s">
        <v>54</v>
      </c>
      <c r="BP393" s="201" t="s">
        <v>699</v>
      </c>
      <c r="BQ393" s="52" t="s">
        <v>715</v>
      </c>
    </row>
    <row r="394" spans="1:69" ht="15.75">
      <c r="A394" s="207" t="s">
        <v>37</v>
      </c>
      <c r="B394" s="208" t="s">
        <v>711</v>
      </c>
      <c r="C394" s="202" t="s">
        <v>35</v>
      </c>
      <c r="D394" s="210" t="s">
        <v>182</v>
      </c>
      <c r="E394" s="24" t="s">
        <v>657</v>
      </c>
      <c r="F394" s="86">
        <v>98</v>
      </c>
      <c r="G394" s="80">
        <v>1</v>
      </c>
      <c r="H394" s="204"/>
      <c r="I394" s="204"/>
      <c r="J394" s="204"/>
      <c r="K394" s="204"/>
      <c r="L394" s="80">
        <v>0</v>
      </c>
      <c r="M394" s="203"/>
      <c r="N394" s="52">
        <v>0</v>
      </c>
      <c r="O394" s="204"/>
      <c r="P394" s="204"/>
      <c r="Q394" s="11">
        <v>5.1234327835000002</v>
      </c>
      <c r="R394" s="204"/>
      <c r="S394" s="204"/>
      <c r="T394" s="53">
        <v>8.0249999999999986</v>
      </c>
      <c r="U394" s="204"/>
      <c r="V394" s="204"/>
      <c r="W394" s="11">
        <v>4.9362472680411997</v>
      </c>
      <c r="X394" s="204"/>
      <c r="Y394" s="204"/>
      <c r="Z394" s="53">
        <v>7.7874999999999979</v>
      </c>
      <c r="AA394" s="204"/>
      <c r="AB394" s="204"/>
      <c r="AC394" s="204"/>
      <c r="AD394" s="204"/>
      <c r="AE394" s="204"/>
      <c r="AF394" s="9">
        <v>3.658630355643945</v>
      </c>
      <c r="AG394" s="9">
        <v>679</v>
      </c>
      <c r="AH394" s="9">
        <v>0.3754937607473936</v>
      </c>
      <c r="AI394" s="9">
        <v>6</v>
      </c>
      <c r="AJ394" s="9">
        <v>2.803804347826087</v>
      </c>
      <c r="AK394" s="9" t="s">
        <v>248</v>
      </c>
      <c r="AL394" s="9">
        <v>97</v>
      </c>
      <c r="AM394" s="9">
        <v>3.658630355643945</v>
      </c>
      <c r="AN394" s="9">
        <v>3.6824942791762014</v>
      </c>
      <c r="AO394" s="73">
        <v>194</v>
      </c>
      <c r="AP394" s="80">
        <v>0</v>
      </c>
      <c r="AQ394" s="80">
        <v>0</v>
      </c>
      <c r="AR394" s="224">
        <v>0</v>
      </c>
      <c r="AS394" s="224" t="s">
        <v>248</v>
      </c>
      <c r="AT394" s="11">
        <v>6937.2960000000003</v>
      </c>
      <c r="AU394" s="11">
        <v>0</v>
      </c>
      <c r="AV394" s="203">
        <v>0</v>
      </c>
      <c r="AW394" s="203">
        <v>0</v>
      </c>
      <c r="AX394" s="203" t="s">
        <v>248</v>
      </c>
      <c r="AY394" s="235" t="s">
        <v>248</v>
      </c>
      <c r="AZ394" s="138">
        <v>121722</v>
      </c>
      <c r="BA394" s="188" t="s">
        <v>248</v>
      </c>
      <c r="BB394" s="203" t="s">
        <v>248</v>
      </c>
      <c r="BC394" s="203" t="s">
        <v>248</v>
      </c>
      <c r="BD394" s="217" t="s">
        <v>61</v>
      </c>
      <c r="BE394" s="201" t="s">
        <v>62</v>
      </c>
      <c r="BF394" s="201" t="s">
        <v>63</v>
      </c>
      <c r="BG394" s="201" t="s">
        <v>196</v>
      </c>
      <c r="BH394" s="456" t="s">
        <v>515</v>
      </c>
      <c r="BI394" s="218" t="s">
        <v>64</v>
      </c>
      <c r="BJ394" s="370">
        <v>214</v>
      </c>
      <c r="BK394" s="370">
        <v>1</v>
      </c>
      <c r="BL394" s="219" t="s">
        <v>65</v>
      </c>
      <c r="BM394" s="52"/>
      <c r="BN394" s="218" t="s">
        <v>357</v>
      </c>
      <c r="BO394" s="217" t="s">
        <v>54</v>
      </c>
      <c r="BP394" s="201" t="s">
        <v>699</v>
      </c>
      <c r="BQ394" s="52" t="s">
        <v>715</v>
      </c>
    </row>
    <row r="395" spans="1:69" ht="15.75">
      <c r="A395" s="207" t="s">
        <v>37</v>
      </c>
      <c r="B395" s="208" t="s">
        <v>711</v>
      </c>
      <c r="C395" s="202" t="s">
        <v>35</v>
      </c>
      <c r="D395" s="210" t="s">
        <v>182</v>
      </c>
      <c r="E395" s="24" t="s">
        <v>657</v>
      </c>
      <c r="F395" s="86">
        <v>95</v>
      </c>
      <c r="G395" s="80">
        <v>4</v>
      </c>
      <c r="H395" s="204"/>
      <c r="I395" s="204"/>
      <c r="J395" s="204"/>
      <c r="K395" s="204"/>
      <c r="L395" s="80">
        <v>0</v>
      </c>
      <c r="M395" s="203"/>
      <c r="N395" s="52">
        <v>0</v>
      </c>
      <c r="O395" s="204"/>
      <c r="P395" s="204"/>
      <c r="Q395" s="11">
        <v>5.6155932308000001</v>
      </c>
      <c r="R395" s="204"/>
      <c r="S395" s="204"/>
      <c r="T395" s="53">
        <v>9.7250000000000014</v>
      </c>
      <c r="U395" s="204"/>
      <c r="V395" s="204"/>
      <c r="W395" s="11">
        <v>5.4478789010988997</v>
      </c>
      <c r="X395" s="204"/>
      <c r="Y395" s="204"/>
      <c r="Z395" s="53">
        <v>9.7250000000000014</v>
      </c>
      <c r="AA395" s="204"/>
      <c r="AB395" s="204"/>
      <c r="AC395" s="204"/>
      <c r="AD395" s="204"/>
      <c r="AE395" s="204"/>
      <c r="AF395" s="9">
        <v>3.4109262228012089</v>
      </c>
      <c r="AG395" s="9">
        <v>637</v>
      </c>
      <c r="AH395" s="9">
        <v>0.48195291820349917</v>
      </c>
      <c r="AI395" s="9">
        <v>30</v>
      </c>
      <c r="AJ395" s="9">
        <v>2.5105113636363638</v>
      </c>
      <c r="AK395" s="9" t="s">
        <v>248</v>
      </c>
      <c r="AL395" s="9">
        <v>91</v>
      </c>
      <c r="AM395" s="9">
        <v>3.4109262228012089</v>
      </c>
      <c r="AN395" s="9">
        <v>3.5042662116040955</v>
      </c>
      <c r="AO395" s="73">
        <v>182</v>
      </c>
      <c r="AP395" s="80">
        <v>0</v>
      </c>
      <c r="AQ395" s="80">
        <v>0</v>
      </c>
      <c r="AR395" s="224">
        <v>0</v>
      </c>
      <c r="AS395" s="224" t="s">
        <v>248</v>
      </c>
      <c r="AT395" s="11">
        <v>6483.1559999999999</v>
      </c>
      <c r="AU395" s="11">
        <v>0</v>
      </c>
      <c r="AV395" s="203">
        <v>0</v>
      </c>
      <c r="AW395" s="203">
        <v>0</v>
      </c>
      <c r="AX395" s="203" t="s">
        <v>248</v>
      </c>
      <c r="AY395" s="235" t="s">
        <v>248</v>
      </c>
      <c r="AZ395" s="138">
        <v>121722</v>
      </c>
      <c r="BA395" s="188" t="s">
        <v>248</v>
      </c>
      <c r="BB395" s="203" t="s">
        <v>248</v>
      </c>
      <c r="BC395" s="203" t="s">
        <v>248</v>
      </c>
      <c r="BD395" s="217" t="s">
        <v>61</v>
      </c>
      <c r="BE395" s="201" t="s">
        <v>62</v>
      </c>
      <c r="BF395" s="201" t="s">
        <v>63</v>
      </c>
      <c r="BG395" s="201" t="s">
        <v>196</v>
      </c>
      <c r="BH395" s="455" t="s">
        <v>515</v>
      </c>
      <c r="BI395" s="218" t="s">
        <v>66</v>
      </c>
      <c r="BJ395" s="370">
        <v>214</v>
      </c>
      <c r="BK395" s="370">
        <v>7</v>
      </c>
      <c r="BL395" s="219" t="s">
        <v>65</v>
      </c>
      <c r="BM395" s="52"/>
      <c r="BN395" s="218" t="s">
        <v>357</v>
      </c>
      <c r="BO395" s="217" t="s">
        <v>54</v>
      </c>
      <c r="BP395" s="201" t="s">
        <v>699</v>
      </c>
      <c r="BQ395" s="52" t="s">
        <v>715</v>
      </c>
    </row>
    <row r="396" spans="1:69" ht="15.75">
      <c r="A396" s="207" t="s">
        <v>37</v>
      </c>
      <c r="B396" s="208" t="s">
        <v>711</v>
      </c>
      <c r="C396" s="202" t="s">
        <v>35</v>
      </c>
      <c r="D396" s="210" t="s">
        <v>182</v>
      </c>
      <c r="E396" s="24" t="s">
        <v>657</v>
      </c>
      <c r="F396" s="86">
        <v>94</v>
      </c>
      <c r="G396" s="80">
        <v>0</v>
      </c>
      <c r="H396" s="204"/>
      <c r="I396" s="204"/>
      <c r="J396" s="204"/>
      <c r="K396" s="204"/>
      <c r="L396" s="80">
        <v>0</v>
      </c>
      <c r="M396" s="203"/>
      <c r="N396" s="52">
        <v>0</v>
      </c>
      <c r="O396" s="204"/>
      <c r="P396" s="204"/>
      <c r="Q396" s="11">
        <v>5.3281382339999999</v>
      </c>
      <c r="R396" s="204"/>
      <c r="S396" s="204"/>
      <c r="T396" s="53">
        <v>8.6499999999999986</v>
      </c>
      <c r="U396" s="204"/>
      <c r="V396" s="204"/>
      <c r="W396" s="11">
        <v>5.3487977765957</v>
      </c>
      <c r="X396" s="204"/>
      <c r="Y396" s="204"/>
      <c r="Z396" s="53">
        <v>8.5749999999999993</v>
      </c>
      <c r="AA396" s="204"/>
      <c r="AB396" s="204"/>
      <c r="AC396" s="204"/>
      <c r="AD396" s="204"/>
      <c r="AE396" s="204"/>
      <c r="AF396" s="9">
        <v>3.6590881655643761</v>
      </c>
      <c r="AG396" s="9">
        <v>658</v>
      </c>
      <c r="AH396" s="9">
        <v>0.45918476396549845</v>
      </c>
      <c r="AI396" s="9">
        <v>14</v>
      </c>
      <c r="AJ396" s="9">
        <v>2.7147727272727273</v>
      </c>
      <c r="AK396" s="9" t="s">
        <v>248</v>
      </c>
      <c r="AL396" s="9">
        <v>94</v>
      </c>
      <c r="AM396" s="9">
        <v>3.6590881655643761</v>
      </c>
      <c r="AN396" s="9">
        <v>3.7203856749311295</v>
      </c>
      <c r="AO396" s="73">
        <v>188</v>
      </c>
      <c r="AP396" s="80">
        <v>0</v>
      </c>
      <c r="AQ396" s="80">
        <v>0</v>
      </c>
      <c r="AR396" s="224">
        <v>0</v>
      </c>
      <c r="AS396" s="224" t="s">
        <v>248</v>
      </c>
      <c r="AT396" s="11">
        <v>6700.2849999999999</v>
      </c>
      <c r="AU396" s="11">
        <v>0</v>
      </c>
      <c r="AV396" s="203">
        <v>0</v>
      </c>
      <c r="AW396" s="203">
        <v>0</v>
      </c>
      <c r="AX396" s="203" t="s">
        <v>248</v>
      </c>
      <c r="AY396" s="235" t="s">
        <v>248</v>
      </c>
      <c r="AZ396" s="138">
        <v>121722</v>
      </c>
      <c r="BA396" s="188" t="s">
        <v>248</v>
      </c>
      <c r="BB396" s="203" t="s">
        <v>248</v>
      </c>
      <c r="BC396" s="203" t="s">
        <v>248</v>
      </c>
      <c r="BD396" s="217" t="s">
        <v>61</v>
      </c>
      <c r="BE396" s="201" t="s">
        <v>62</v>
      </c>
      <c r="BF396" s="201" t="s">
        <v>63</v>
      </c>
      <c r="BG396" s="201" t="s">
        <v>196</v>
      </c>
      <c r="BH396" s="456" t="s">
        <v>515</v>
      </c>
      <c r="BI396" s="218" t="s">
        <v>67</v>
      </c>
      <c r="BJ396" s="370">
        <v>214</v>
      </c>
      <c r="BK396" s="370">
        <v>3</v>
      </c>
      <c r="BL396" s="219" t="s">
        <v>65</v>
      </c>
      <c r="BM396" s="52"/>
      <c r="BN396" s="218" t="s">
        <v>357</v>
      </c>
      <c r="BO396" s="217" t="s">
        <v>54</v>
      </c>
      <c r="BP396" s="201" t="s">
        <v>699</v>
      </c>
      <c r="BQ396" s="52" t="s">
        <v>715</v>
      </c>
    </row>
    <row r="397" spans="1:69" ht="15.75">
      <c r="A397" s="207" t="s">
        <v>37</v>
      </c>
      <c r="B397" s="208" t="s">
        <v>711</v>
      </c>
      <c r="C397" s="202" t="s">
        <v>35</v>
      </c>
      <c r="D397" s="210" t="s">
        <v>182</v>
      </c>
      <c r="E397" s="24" t="s">
        <v>657</v>
      </c>
      <c r="F397" s="86">
        <v>95</v>
      </c>
      <c r="G397" s="80">
        <v>0</v>
      </c>
      <c r="H397" s="204"/>
      <c r="I397" s="204"/>
      <c r="J397" s="204"/>
      <c r="K397" s="204"/>
      <c r="L397" s="80">
        <v>0</v>
      </c>
      <c r="M397" s="203"/>
      <c r="N397" s="52">
        <v>0</v>
      </c>
      <c r="O397" s="204"/>
      <c r="P397" s="204"/>
      <c r="Q397" s="11">
        <v>5.9743892841999999</v>
      </c>
      <c r="R397" s="204"/>
      <c r="S397" s="204"/>
      <c r="T397" s="53">
        <v>8.5625</v>
      </c>
      <c r="U397" s="204"/>
      <c r="V397" s="204"/>
      <c r="W397" s="11">
        <v>5.9295788526314999</v>
      </c>
      <c r="X397" s="204"/>
      <c r="Y397" s="204"/>
      <c r="Z397" s="53">
        <v>8.3125</v>
      </c>
      <c r="AA397" s="204"/>
      <c r="AB397" s="204"/>
      <c r="AC397" s="204"/>
      <c r="AD397" s="204"/>
      <c r="AE397" s="204"/>
      <c r="AF397" s="9">
        <v>2.7623100280761719</v>
      </c>
      <c r="AG397" s="9">
        <v>658</v>
      </c>
      <c r="AH397" s="9">
        <v>0.39905875987248163</v>
      </c>
      <c r="AI397" s="9">
        <v>151</v>
      </c>
      <c r="AJ397" s="9">
        <v>2.0206692913385829</v>
      </c>
      <c r="AK397" s="9" t="s">
        <v>248</v>
      </c>
      <c r="AL397" s="427">
        <v>0</v>
      </c>
      <c r="AM397" s="9"/>
      <c r="AN397" s="9"/>
      <c r="AO397" s="73">
        <v>190</v>
      </c>
      <c r="AP397" s="80">
        <v>0</v>
      </c>
      <c r="AQ397" s="80">
        <v>0</v>
      </c>
      <c r="AR397" s="224">
        <v>0</v>
      </c>
      <c r="AS397" s="224" t="s">
        <v>248</v>
      </c>
      <c r="AT397" s="11">
        <v>6770.8639999999996</v>
      </c>
      <c r="AU397" s="11">
        <v>0</v>
      </c>
      <c r="AV397" s="203">
        <v>0</v>
      </c>
      <c r="AW397" s="203">
        <v>0</v>
      </c>
      <c r="AX397" s="203" t="s">
        <v>248</v>
      </c>
      <c r="AY397" s="235" t="s">
        <v>248</v>
      </c>
      <c r="AZ397" s="138">
        <v>121722</v>
      </c>
      <c r="BA397" s="188" t="s">
        <v>248</v>
      </c>
      <c r="BB397" s="203" t="s">
        <v>248</v>
      </c>
      <c r="BC397" s="203" t="s">
        <v>248</v>
      </c>
      <c r="BD397" s="217" t="s">
        <v>61</v>
      </c>
      <c r="BE397" s="201" t="s">
        <v>62</v>
      </c>
      <c r="BF397" s="201" t="s">
        <v>63</v>
      </c>
      <c r="BG397" s="201" t="s">
        <v>196</v>
      </c>
      <c r="BH397" s="456" t="s">
        <v>515</v>
      </c>
      <c r="BI397" s="218" t="s">
        <v>68</v>
      </c>
      <c r="BJ397" s="370">
        <v>214</v>
      </c>
      <c r="BK397" s="370">
        <v>4</v>
      </c>
      <c r="BL397" s="219" t="s">
        <v>65</v>
      </c>
      <c r="BM397" s="52"/>
      <c r="BN397" s="218" t="s">
        <v>357</v>
      </c>
      <c r="BO397" s="217" t="s">
        <v>54</v>
      </c>
      <c r="BP397" s="201" t="s">
        <v>699</v>
      </c>
      <c r="BQ397" s="52" t="s">
        <v>715</v>
      </c>
    </row>
    <row r="398" spans="1:69" ht="15.75">
      <c r="A398" s="207" t="s">
        <v>37</v>
      </c>
      <c r="B398" s="208" t="s">
        <v>711</v>
      </c>
      <c r="C398" s="202" t="s">
        <v>35</v>
      </c>
      <c r="D398" s="210" t="s">
        <v>182</v>
      </c>
      <c r="E398" s="24" t="s">
        <v>184</v>
      </c>
      <c r="F398" s="86">
        <v>127</v>
      </c>
      <c r="G398" s="80">
        <v>0</v>
      </c>
      <c r="H398" s="204"/>
      <c r="I398" s="204"/>
      <c r="J398" s="204"/>
      <c r="K398" s="204"/>
      <c r="L398" s="80">
        <v>0</v>
      </c>
      <c r="M398" s="203"/>
      <c r="N398" s="52">
        <v>0</v>
      </c>
      <c r="O398" s="204"/>
      <c r="P398" s="204"/>
      <c r="Q398" s="11">
        <v>5.0891177008000001</v>
      </c>
      <c r="R398" s="204"/>
      <c r="S398" s="204"/>
      <c r="T398" s="53">
        <v>6.1649999999999991</v>
      </c>
      <c r="U398" s="204"/>
      <c r="V398" s="204"/>
      <c r="W398" s="11">
        <v>4.6958341811022999</v>
      </c>
      <c r="X398" s="204"/>
      <c r="Y398" s="204"/>
      <c r="Z398" s="53">
        <v>5.6649999999999991</v>
      </c>
      <c r="AA398" s="204"/>
      <c r="AB398" s="204"/>
      <c r="AC398" s="204"/>
      <c r="AD398" s="204"/>
      <c r="AE398" s="204"/>
      <c r="AF398" s="9">
        <v>3.8153093657692052</v>
      </c>
      <c r="AG398" s="9">
        <v>889</v>
      </c>
      <c r="AH398" s="9">
        <v>0.32246590057777913</v>
      </c>
      <c r="AI398" s="9">
        <v>5</v>
      </c>
      <c r="AJ398" s="9">
        <v>3.1152985074626867</v>
      </c>
      <c r="AK398" s="9" t="s">
        <v>248</v>
      </c>
      <c r="AL398" s="9">
        <v>127</v>
      </c>
      <c r="AM398" s="9">
        <v>3.8153093657692052</v>
      </c>
      <c r="AN398" s="9">
        <v>3.7731191222570533</v>
      </c>
      <c r="AO398" s="73">
        <v>254</v>
      </c>
      <c r="AP398" s="80">
        <v>0</v>
      </c>
      <c r="AQ398" s="80">
        <v>0</v>
      </c>
      <c r="AR398" s="224">
        <v>0</v>
      </c>
      <c r="AS398" s="224" t="s">
        <v>248</v>
      </c>
      <c r="AT398" s="11">
        <v>9044.9169999999995</v>
      </c>
      <c r="AU398" s="11">
        <v>0</v>
      </c>
      <c r="AV398" s="203">
        <v>0</v>
      </c>
      <c r="AW398" s="203">
        <v>0</v>
      </c>
      <c r="AX398" s="203" t="s">
        <v>248</v>
      </c>
      <c r="AY398" s="235" t="s">
        <v>248</v>
      </c>
      <c r="AZ398" s="138">
        <v>35661</v>
      </c>
      <c r="BA398" s="188" t="s">
        <v>248</v>
      </c>
      <c r="BB398" s="203" t="s">
        <v>248</v>
      </c>
      <c r="BC398" s="203" t="s">
        <v>248</v>
      </c>
      <c r="BD398" s="217" t="s">
        <v>61</v>
      </c>
      <c r="BE398" s="201" t="s">
        <v>62</v>
      </c>
      <c r="BF398" s="201" t="s">
        <v>63</v>
      </c>
      <c r="BG398" s="201" t="s">
        <v>196</v>
      </c>
      <c r="BH398" s="456" t="s">
        <v>712</v>
      </c>
      <c r="BI398" s="218" t="s">
        <v>64</v>
      </c>
      <c r="BJ398" s="370">
        <v>214</v>
      </c>
      <c r="BK398" s="370">
        <v>1</v>
      </c>
      <c r="BL398" s="219" t="s">
        <v>65</v>
      </c>
      <c r="BM398" s="52"/>
      <c r="BN398" s="218" t="s">
        <v>357</v>
      </c>
      <c r="BO398" s="217" t="s">
        <v>83</v>
      </c>
      <c r="BP398" s="201" t="s">
        <v>683</v>
      </c>
      <c r="BQ398" s="52" t="s">
        <v>717</v>
      </c>
    </row>
    <row r="399" spans="1:69" ht="15.75">
      <c r="A399" s="207" t="s">
        <v>37</v>
      </c>
      <c r="B399" s="208" t="s">
        <v>711</v>
      </c>
      <c r="C399" s="202" t="s">
        <v>35</v>
      </c>
      <c r="D399" s="210" t="s">
        <v>182</v>
      </c>
      <c r="E399" s="24" t="s">
        <v>184</v>
      </c>
      <c r="F399" s="86">
        <v>125</v>
      </c>
      <c r="G399" s="80">
        <v>0</v>
      </c>
      <c r="H399" s="204"/>
      <c r="I399" s="204"/>
      <c r="J399" s="204"/>
      <c r="K399" s="204"/>
      <c r="L399" s="80">
        <v>0</v>
      </c>
      <c r="M399" s="203"/>
      <c r="N399" s="52">
        <v>0</v>
      </c>
      <c r="O399" s="204"/>
      <c r="P399" s="204"/>
      <c r="Q399" s="11">
        <v>5.6430478160000002</v>
      </c>
      <c r="R399" s="204"/>
      <c r="S399" s="204"/>
      <c r="T399" s="53">
        <v>9.1875</v>
      </c>
      <c r="U399" s="204"/>
      <c r="V399" s="204"/>
      <c r="W399" s="11">
        <v>5.6928557360000003</v>
      </c>
      <c r="X399" s="204"/>
      <c r="Y399" s="204"/>
      <c r="Z399" s="53">
        <v>9.1875</v>
      </c>
      <c r="AA399" s="204"/>
      <c r="AB399" s="204"/>
      <c r="AC399" s="204"/>
      <c r="AD399" s="204"/>
      <c r="AE399" s="204"/>
      <c r="AF399" s="9">
        <v>2.9836200039386753</v>
      </c>
      <c r="AG399" s="9">
        <v>876</v>
      </c>
      <c r="AH399" s="9">
        <v>0.58199669806260335</v>
      </c>
      <c r="AI399" s="9">
        <v>188</v>
      </c>
      <c r="AJ399" s="9">
        <v>2.0287581699346404</v>
      </c>
      <c r="AK399" s="9" t="s">
        <v>248</v>
      </c>
      <c r="AL399" s="9">
        <v>125</v>
      </c>
      <c r="AM399" s="9">
        <v>2.9836200039386753</v>
      </c>
      <c r="AN399" s="9">
        <v>2.9789272030651341</v>
      </c>
      <c r="AO399" s="73">
        <v>250</v>
      </c>
      <c r="AP399" s="80">
        <v>0</v>
      </c>
      <c r="AQ399" s="80">
        <v>0</v>
      </c>
      <c r="AR399" s="224">
        <v>0</v>
      </c>
      <c r="AS399" s="224" t="s">
        <v>248</v>
      </c>
      <c r="AT399" s="11">
        <v>8905.8960000000006</v>
      </c>
      <c r="AU399" s="11">
        <v>0</v>
      </c>
      <c r="AV399" s="203">
        <v>0</v>
      </c>
      <c r="AW399" s="203">
        <v>0</v>
      </c>
      <c r="AX399" s="203" t="s">
        <v>248</v>
      </c>
      <c r="AY399" s="235" t="s">
        <v>248</v>
      </c>
      <c r="AZ399" s="138">
        <v>35661</v>
      </c>
      <c r="BA399" s="188" t="s">
        <v>248</v>
      </c>
      <c r="BB399" s="203" t="s">
        <v>248</v>
      </c>
      <c r="BC399" s="203" t="s">
        <v>248</v>
      </c>
      <c r="BD399" s="217" t="s">
        <v>61</v>
      </c>
      <c r="BE399" s="201" t="s">
        <v>62</v>
      </c>
      <c r="BF399" s="201" t="s">
        <v>63</v>
      </c>
      <c r="BG399" s="201" t="s">
        <v>196</v>
      </c>
      <c r="BH399" s="456" t="s">
        <v>712</v>
      </c>
      <c r="BI399" s="218" t="s">
        <v>66</v>
      </c>
      <c r="BJ399" s="370">
        <v>214</v>
      </c>
      <c r="BK399" s="370">
        <v>7</v>
      </c>
      <c r="BL399" s="219" t="s">
        <v>65</v>
      </c>
      <c r="BM399" s="52"/>
      <c r="BN399" s="218" t="s">
        <v>357</v>
      </c>
      <c r="BO399" s="217" t="s">
        <v>83</v>
      </c>
      <c r="BP399" s="201" t="s">
        <v>683</v>
      </c>
      <c r="BQ399" s="52" t="s">
        <v>717</v>
      </c>
    </row>
    <row r="400" spans="1:69" ht="15.75">
      <c r="A400" s="207" t="s">
        <v>37</v>
      </c>
      <c r="B400" s="208" t="s">
        <v>711</v>
      </c>
      <c r="C400" s="202" t="s">
        <v>35</v>
      </c>
      <c r="D400" s="210" t="s">
        <v>182</v>
      </c>
      <c r="E400" s="24" t="s">
        <v>184</v>
      </c>
      <c r="F400" s="86">
        <v>123</v>
      </c>
      <c r="G400" s="80">
        <v>2</v>
      </c>
      <c r="H400" s="204"/>
      <c r="I400" s="204"/>
      <c r="J400" s="204"/>
      <c r="K400" s="204"/>
      <c r="L400" s="80">
        <v>0</v>
      </c>
      <c r="M400" s="203"/>
      <c r="N400" s="52">
        <v>0</v>
      </c>
      <c r="O400" s="204"/>
      <c r="P400" s="204"/>
      <c r="Q400" s="11">
        <v>4.8771071735999998</v>
      </c>
      <c r="R400" s="204"/>
      <c r="S400" s="204"/>
      <c r="T400" s="53">
        <v>8.2374999999999972</v>
      </c>
      <c r="U400" s="204"/>
      <c r="V400" s="204"/>
      <c r="W400" s="11">
        <v>4.4792642231404001</v>
      </c>
      <c r="X400" s="204"/>
      <c r="Y400" s="204"/>
      <c r="Z400" s="53">
        <v>8.4874999999999972</v>
      </c>
      <c r="AA400" s="204"/>
      <c r="AB400" s="204"/>
      <c r="AC400" s="204"/>
      <c r="AD400" s="204"/>
      <c r="AE400" s="204"/>
      <c r="AF400" s="9">
        <v>3.6679752253022353</v>
      </c>
      <c r="AG400" s="9">
        <v>847</v>
      </c>
      <c r="AH400" s="9">
        <v>0.40893225050626109</v>
      </c>
      <c r="AI400" s="9">
        <v>20</v>
      </c>
      <c r="AJ400" s="9">
        <v>2.7069444444444444</v>
      </c>
      <c r="AK400" s="9" t="s">
        <v>248</v>
      </c>
      <c r="AL400" s="9">
        <v>120</v>
      </c>
      <c r="AM400" s="9">
        <v>3.6713333513055528</v>
      </c>
      <c r="AN400" s="9">
        <v>3.69806338028169</v>
      </c>
      <c r="AO400" s="73">
        <v>242</v>
      </c>
      <c r="AP400" s="80">
        <v>0</v>
      </c>
      <c r="AQ400" s="80">
        <v>0</v>
      </c>
      <c r="AR400" s="224">
        <v>0</v>
      </c>
      <c r="AS400" s="224" t="s">
        <v>248</v>
      </c>
      <c r="AT400" s="11">
        <v>8602.9509999999991</v>
      </c>
      <c r="AU400" s="11">
        <v>31.308</v>
      </c>
      <c r="AV400" s="203">
        <v>0</v>
      </c>
      <c r="AW400" s="203">
        <v>0</v>
      </c>
      <c r="AX400" s="203" t="s">
        <v>248</v>
      </c>
      <c r="AY400" s="235" t="s">
        <v>248</v>
      </c>
      <c r="AZ400" s="138">
        <v>35661</v>
      </c>
      <c r="BA400" s="188" t="s">
        <v>248</v>
      </c>
      <c r="BB400" s="203" t="s">
        <v>248</v>
      </c>
      <c r="BC400" s="203" t="s">
        <v>248</v>
      </c>
      <c r="BD400" s="217" t="s">
        <v>61</v>
      </c>
      <c r="BE400" s="201" t="s">
        <v>62</v>
      </c>
      <c r="BF400" s="201" t="s">
        <v>63</v>
      </c>
      <c r="BG400" s="201" t="s">
        <v>196</v>
      </c>
      <c r="BH400" s="456" t="s">
        <v>712</v>
      </c>
      <c r="BI400" s="218" t="s">
        <v>67</v>
      </c>
      <c r="BJ400" s="370">
        <v>214</v>
      </c>
      <c r="BK400" s="370">
        <v>3</v>
      </c>
      <c r="BL400" s="219" t="s">
        <v>65</v>
      </c>
      <c r="BM400" s="52"/>
      <c r="BN400" s="218" t="s">
        <v>357</v>
      </c>
      <c r="BO400" s="217" t="s">
        <v>83</v>
      </c>
      <c r="BP400" s="201" t="s">
        <v>683</v>
      </c>
      <c r="BQ400" s="52" t="s">
        <v>717</v>
      </c>
    </row>
    <row r="401" spans="1:69" ht="15.75">
      <c r="A401" s="207" t="s">
        <v>37</v>
      </c>
      <c r="B401" s="208" t="s">
        <v>711</v>
      </c>
      <c r="C401" s="202" t="s">
        <v>35</v>
      </c>
      <c r="D401" s="210" t="s">
        <v>182</v>
      </c>
      <c r="E401" s="24" t="s">
        <v>184</v>
      </c>
      <c r="F401" s="86">
        <v>126</v>
      </c>
      <c r="G401" s="80">
        <v>0</v>
      </c>
      <c r="H401" s="204"/>
      <c r="I401" s="204"/>
      <c r="J401" s="204"/>
      <c r="K401" s="204"/>
      <c r="L401" s="80">
        <v>0</v>
      </c>
      <c r="M401" s="203"/>
      <c r="N401" s="52">
        <v>0</v>
      </c>
      <c r="O401" s="204"/>
      <c r="P401" s="204"/>
      <c r="Q401" s="11">
        <v>5.7846903016000004</v>
      </c>
      <c r="R401" s="204"/>
      <c r="S401" s="204"/>
      <c r="T401" s="53">
        <v>7.8499999999999943</v>
      </c>
      <c r="U401" s="204"/>
      <c r="V401" s="204"/>
      <c r="W401" s="11">
        <v>5.7650791825396004</v>
      </c>
      <c r="X401" s="204"/>
      <c r="Y401" s="204"/>
      <c r="Z401" s="53">
        <v>7.6749999999999972</v>
      </c>
      <c r="AA401" s="204"/>
      <c r="AB401" s="204"/>
      <c r="AC401" s="204"/>
      <c r="AD401" s="204"/>
      <c r="AE401" s="204"/>
      <c r="AF401" s="9">
        <v>2.7729268298331866</v>
      </c>
      <c r="AG401" s="9">
        <v>861</v>
      </c>
      <c r="AH401" s="9">
        <v>0.31033455415085759</v>
      </c>
      <c r="AI401" s="9">
        <v>135</v>
      </c>
      <c r="AJ401" s="9">
        <v>2.0912878787878788</v>
      </c>
      <c r="AK401" s="9" t="s">
        <v>248</v>
      </c>
      <c r="AL401" s="9">
        <v>0</v>
      </c>
      <c r="AM401" s="9"/>
      <c r="AN401" s="9"/>
      <c r="AO401" s="73">
        <v>252</v>
      </c>
      <c r="AP401" s="80">
        <v>0</v>
      </c>
      <c r="AQ401" s="80">
        <v>0</v>
      </c>
      <c r="AR401" s="224">
        <v>0</v>
      </c>
      <c r="AS401" s="224" t="s">
        <v>248</v>
      </c>
      <c r="AT401" s="11">
        <v>8975.3289999999997</v>
      </c>
      <c r="AU401" s="11">
        <v>0</v>
      </c>
      <c r="AV401" s="203">
        <v>0</v>
      </c>
      <c r="AW401" s="203">
        <v>0</v>
      </c>
      <c r="AX401" s="203" t="s">
        <v>248</v>
      </c>
      <c r="AY401" s="235" t="s">
        <v>248</v>
      </c>
      <c r="AZ401" s="138">
        <v>35661</v>
      </c>
      <c r="BA401" s="188" t="s">
        <v>248</v>
      </c>
      <c r="BB401" s="203" t="s">
        <v>248</v>
      </c>
      <c r="BC401" s="203" t="s">
        <v>248</v>
      </c>
      <c r="BD401" s="217" t="s">
        <v>61</v>
      </c>
      <c r="BE401" s="201" t="s">
        <v>62</v>
      </c>
      <c r="BF401" s="201" t="s">
        <v>63</v>
      </c>
      <c r="BG401" s="201" t="s">
        <v>196</v>
      </c>
      <c r="BH401" s="456" t="s">
        <v>712</v>
      </c>
      <c r="BI401" s="218" t="s">
        <v>68</v>
      </c>
      <c r="BJ401" s="370">
        <v>214</v>
      </c>
      <c r="BK401" s="370">
        <v>4</v>
      </c>
      <c r="BL401" s="219" t="s">
        <v>65</v>
      </c>
      <c r="BM401" s="52"/>
      <c r="BN401" s="218" t="s">
        <v>357</v>
      </c>
      <c r="BO401" s="217" t="s">
        <v>83</v>
      </c>
      <c r="BP401" s="201" t="s">
        <v>683</v>
      </c>
      <c r="BQ401" s="52" t="s">
        <v>717</v>
      </c>
    </row>
    <row r="402" spans="1:69" ht="15.75">
      <c r="A402" s="207" t="s">
        <v>37</v>
      </c>
      <c r="B402" s="208" t="s">
        <v>711</v>
      </c>
      <c r="C402" s="202" t="s">
        <v>35</v>
      </c>
      <c r="D402" s="210" t="s">
        <v>182</v>
      </c>
      <c r="E402" s="24" t="s">
        <v>167</v>
      </c>
      <c r="F402" s="86">
        <v>167</v>
      </c>
      <c r="G402" s="80">
        <v>0</v>
      </c>
      <c r="H402" s="204"/>
      <c r="I402" s="204"/>
      <c r="J402" s="204"/>
      <c r="K402" s="204"/>
      <c r="L402" s="80">
        <v>0</v>
      </c>
      <c r="M402" s="203"/>
      <c r="N402" s="52">
        <v>0</v>
      </c>
      <c r="O402" s="204"/>
      <c r="P402" s="204"/>
      <c r="Q402" s="11">
        <v>6.3558080898</v>
      </c>
      <c r="R402" s="204"/>
      <c r="S402" s="204"/>
      <c r="T402" s="53">
        <v>10.887500000000001</v>
      </c>
      <c r="U402" s="204"/>
      <c r="V402" s="204"/>
      <c r="W402" s="11">
        <v>5.7191794191616001</v>
      </c>
      <c r="X402" s="204"/>
      <c r="Y402" s="204"/>
      <c r="Z402" s="53">
        <v>10.275</v>
      </c>
      <c r="AA402" s="204"/>
      <c r="AB402" s="204"/>
      <c r="AC402" s="204"/>
      <c r="AD402" s="204"/>
      <c r="AE402" s="204"/>
      <c r="AF402" s="9">
        <v>3.5697519352947982</v>
      </c>
      <c r="AG402" s="9">
        <v>1169</v>
      </c>
      <c r="AH402" s="9">
        <v>0.42082909439101612</v>
      </c>
      <c r="AI402" s="9">
        <v>26</v>
      </c>
      <c r="AJ402" s="9">
        <v>2.6545238095238095</v>
      </c>
      <c r="AK402" s="9" t="s">
        <v>248</v>
      </c>
      <c r="AL402" s="9">
        <v>166</v>
      </c>
      <c r="AM402" s="9">
        <v>3.5731067232749134</v>
      </c>
      <c r="AN402" s="9">
        <v>3.6290560471976403</v>
      </c>
      <c r="AO402" s="73">
        <v>334</v>
      </c>
      <c r="AP402" s="80">
        <v>0</v>
      </c>
      <c r="AQ402" s="80">
        <v>0</v>
      </c>
      <c r="AR402" s="224">
        <v>0</v>
      </c>
      <c r="AS402" s="224" t="s">
        <v>248</v>
      </c>
      <c r="AT402" s="11">
        <v>11994.248</v>
      </c>
      <c r="AU402" s="11">
        <v>0</v>
      </c>
      <c r="AV402" s="203">
        <v>0</v>
      </c>
      <c r="AW402" s="203">
        <v>0</v>
      </c>
      <c r="AX402" s="203" t="s">
        <v>248</v>
      </c>
      <c r="AY402" s="235" t="s">
        <v>248</v>
      </c>
      <c r="AZ402" s="138">
        <v>59049</v>
      </c>
      <c r="BA402" s="188" t="s">
        <v>248</v>
      </c>
      <c r="BB402" s="203" t="s">
        <v>248</v>
      </c>
      <c r="BC402" s="203" t="s">
        <v>248</v>
      </c>
      <c r="BD402" s="217" t="s">
        <v>61</v>
      </c>
      <c r="BE402" s="201" t="s">
        <v>62</v>
      </c>
      <c r="BF402" s="201" t="s">
        <v>63</v>
      </c>
      <c r="BG402" s="201" t="s">
        <v>196</v>
      </c>
      <c r="BH402" s="456" t="s">
        <v>514</v>
      </c>
      <c r="BI402" s="218" t="s">
        <v>64</v>
      </c>
      <c r="BJ402" s="370">
        <v>214</v>
      </c>
      <c r="BK402" s="370">
        <v>1</v>
      </c>
      <c r="BL402" s="219" t="s">
        <v>65</v>
      </c>
      <c r="BM402" s="52"/>
      <c r="BN402" s="218" t="s">
        <v>357</v>
      </c>
      <c r="BO402" s="217" t="s">
        <v>71</v>
      </c>
      <c r="BP402" s="201" t="s">
        <v>682</v>
      </c>
      <c r="BQ402" s="52" t="s">
        <v>716</v>
      </c>
    </row>
    <row r="403" spans="1:69" ht="15.75">
      <c r="A403" s="207" t="s">
        <v>37</v>
      </c>
      <c r="B403" s="208" t="s">
        <v>711</v>
      </c>
      <c r="C403" s="202" t="s">
        <v>35</v>
      </c>
      <c r="D403" s="210" t="s">
        <v>182</v>
      </c>
      <c r="E403" s="24" t="s">
        <v>167</v>
      </c>
      <c r="F403" s="86">
        <v>161</v>
      </c>
      <c r="G403" s="80">
        <v>5</v>
      </c>
      <c r="H403" s="204"/>
      <c r="I403" s="204"/>
      <c r="J403" s="204"/>
      <c r="K403" s="204"/>
      <c r="L403" s="80">
        <v>0</v>
      </c>
      <c r="M403" s="203"/>
      <c r="N403" s="52">
        <v>0</v>
      </c>
      <c r="O403" s="204"/>
      <c r="P403" s="204"/>
      <c r="Q403" s="11">
        <v>5.4779741409999998</v>
      </c>
      <c r="R403" s="204"/>
      <c r="S403" s="204"/>
      <c r="T403" s="53">
        <v>10.549999999999997</v>
      </c>
      <c r="U403" s="204"/>
      <c r="V403" s="204"/>
      <c r="W403" s="11">
        <v>5.3496088525641001</v>
      </c>
      <c r="X403" s="204"/>
      <c r="Y403" s="204"/>
      <c r="Z403" s="53">
        <v>10.549999999999997</v>
      </c>
      <c r="AA403" s="204"/>
      <c r="AB403" s="204"/>
      <c r="AC403" s="204"/>
      <c r="AD403" s="204"/>
      <c r="AE403" s="204"/>
      <c r="AF403" s="9">
        <v>3.5330586176870518</v>
      </c>
      <c r="AG403" s="9">
        <v>1092</v>
      </c>
      <c r="AH403" s="9">
        <v>0.4465809663237793</v>
      </c>
      <c r="AI403" s="9">
        <v>37</v>
      </c>
      <c r="AJ403" s="9">
        <v>2.5838095238095238</v>
      </c>
      <c r="AK403" s="9" t="s">
        <v>248</v>
      </c>
      <c r="AL403" s="9">
        <v>156</v>
      </c>
      <c r="AM403" s="9">
        <v>3.5330586176870518</v>
      </c>
      <c r="AN403" s="9">
        <v>3.6174603174603175</v>
      </c>
      <c r="AO403" s="73">
        <v>312</v>
      </c>
      <c r="AP403" s="80">
        <v>0</v>
      </c>
      <c r="AQ403" s="80">
        <v>0</v>
      </c>
      <c r="AR403" s="224">
        <v>0</v>
      </c>
      <c r="AS403" s="224" t="s">
        <v>248</v>
      </c>
      <c r="AT403" s="11">
        <v>11162.614</v>
      </c>
      <c r="AU403" s="11">
        <v>0</v>
      </c>
      <c r="AV403" s="203">
        <v>0</v>
      </c>
      <c r="AW403" s="203">
        <v>0</v>
      </c>
      <c r="AX403" s="203" t="s">
        <v>248</v>
      </c>
      <c r="AY403" s="235" t="s">
        <v>248</v>
      </c>
      <c r="AZ403" s="138">
        <v>59049</v>
      </c>
      <c r="BA403" s="188" t="s">
        <v>248</v>
      </c>
      <c r="BB403" s="203" t="s">
        <v>248</v>
      </c>
      <c r="BC403" s="203" t="s">
        <v>248</v>
      </c>
      <c r="BD403" s="217" t="s">
        <v>61</v>
      </c>
      <c r="BE403" s="201" t="s">
        <v>62</v>
      </c>
      <c r="BF403" s="201" t="s">
        <v>63</v>
      </c>
      <c r="BG403" s="201" t="s">
        <v>196</v>
      </c>
      <c r="BH403" s="456" t="s">
        <v>514</v>
      </c>
      <c r="BI403" s="218" t="s">
        <v>66</v>
      </c>
      <c r="BJ403" s="370">
        <v>214</v>
      </c>
      <c r="BK403" s="370">
        <v>7</v>
      </c>
      <c r="BL403" s="219" t="s">
        <v>65</v>
      </c>
      <c r="BM403" s="52"/>
      <c r="BN403" s="218" t="s">
        <v>357</v>
      </c>
      <c r="BO403" s="217" t="s">
        <v>71</v>
      </c>
      <c r="BP403" s="201" t="s">
        <v>682</v>
      </c>
      <c r="BQ403" s="52" t="s">
        <v>716</v>
      </c>
    </row>
    <row r="404" spans="1:69" ht="15.75">
      <c r="A404" s="207" t="s">
        <v>37</v>
      </c>
      <c r="B404" s="208" t="s">
        <v>711</v>
      </c>
      <c r="C404" s="202" t="s">
        <v>35</v>
      </c>
      <c r="D404" s="210" t="s">
        <v>182</v>
      </c>
      <c r="E404" s="24" t="s">
        <v>167</v>
      </c>
      <c r="F404" s="86">
        <v>164</v>
      </c>
      <c r="G404" s="80">
        <v>1</v>
      </c>
      <c r="H404" s="204"/>
      <c r="I404" s="204"/>
      <c r="J404" s="204"/>
      <c r="K404" s="204"/>
      <c r="L404" s="80">
        <v>0</v>
      </c>
      <c r="M404" s="203"/>
      <c r="N404" s="52">
        <v>1</v>
      </c>
      <c r="O404" s="204"/>
      <c r="P404" s="204"/>
      <c r="Q404" s="11">
        <v>5.0176685337000002</v>
      </c>
      <c r="R404" s="204"/>
      <c r="S404" s="204"/>
      <c r="T404" s="53">
        <v>8.4624999999999986</v>
      </c>
      <c r="U404" s="204"/>
      <c r="V404" s="204"/>
      <c r="W404" s="11">
        <v>4.3431531717791003</v>
      </c>
      <c r="X404" s="204"/>
      <c r="Y404" s="204"/>
      <c r="Z404" s="53">
        <v>7.9624999999999986</v>
      </c>
      <c r="AA404" s="204"/>
      <c r="AB404" s="204"/>
      <c r="AC404" s="204"/>
      <c r="AD404" s="204"/>
      <c r="AE404" s="204"/>
      <c r="AF404" s="9">
        <v>3.5746105315053134</v>
      </c>
      <c r="AG404" s="9">
        <v>1133</v>
      </c>
      <c r="AH404" s="9">
        <v>0.46459528054247351</v>
      </c>
      <c r="AI404" s="9">
        <v>35</v>
      </c>
      <c r="AJ404" s="9">
        <v>2.6021505376344085</v>
      </c>
      <c r="AK404" s="9" t="s">
        <v>248</v>
      </c>
      <c r="AL404" s="9">
        <v>160</v>
      </c>
      <c r="AM404" s="9">
        <v>3.5781785797859937</v>
      </c>
      <c r="AN404" s="9">
        <v>3.6422594142259412</v>
      </c>
      <c r="AO404" s="73">
        <v>326</v>
      </c>
      <c r="AP404" s="80">
        <v>0</v>
      </c>
      <c r="AQ404" s="80">
        <v>0</v>
      </c>
      <c r="AR404" s="224">
        <v>0</v>
      </c>
      <c r="AS404" s="224" t="s">
        <v>248</v>
      </c>
      <c r="AT404" s="11">
        <v>11735.36</v>
      </c>
      <c r="AU404" s="11">
        <v>0</v>
      </c>
      <c r="AV404" s="203">
        <v>0</v>
      </c>
      <c r="AW404" s="203">
        <v>0</v>
      </c>
      <c r="AX404" s="203" t="s">
        <v>248</v>
      </c>
      <c r="AY404" s="235" t="s">
        <v>248</v>
      </c>
      <c r="AZ404" s="138">
        <v>59049</v>
      </c>
      <c r="BA404" s="188" t="s">
        <v>248</v>
      </c>
      <c r="BB404" s="203" t="s">
        <v>248</v>
      </c>
      <c r="BC404" s="203" t="s">
        <v>248</v>
      </c>
      <c r="BD404" s="217" t="s">
        <v>61</v>
      </c>
      <c r="BE404" s="201" t="s">
        <v>62</v>
      </c>
      <c r="BF404" s="201" t="s">
        <v>63</v>
      </c>
      <c r="BG404" s="201" t="s">
        <v>196</v>
      </c>
      <c r="BH404" s="456" t="s">
        <v>514</v>
      </c>
      <c r="BI404" s="218" t="s">
        <v>67</v>
      </c>
      <c r="BJ404" s="370">
        <v>214</v>
      </c>
      <c r="BK404" s="370">
        <v>3</v>
      </c>
      <c r="BL404" s="219" t="s">
        <v>65</v>
      </c>
      <c r="BM404" s="52"/>
      <c r="BN404" s="218" t="s">
        <v>357</v>
      </c>
      <c r="BO404" s="217" t="s">
        <v>71</v>
      </c>
      <c r="BP404" s="201" t="s">
        <v>682</v>
      </c>
      <c r="BQ404" s="52" t="s">
        <v>716</v>
      </c>
    </row>
    <row r="405" spans="1:69" ht="15.75">
      <c r="A405" s="207" t="s">
        <v>37</v>
      </c>
      <c r="B405" s="208" t="s">
        <v>711</v>
      </c>
      <c r="C405" s="202" t="s">
        <v>35</v>
      </c>
      <c r="D405" s="210" t="s">
        <v>182</v>
      </c>
      <c r="E405" s="24" t="s">
        <v>167</v>
      </c>
      <c r="F405" s="86">
        <v>153</v>
      </c>
      <c r="G405" s="80">
        <v>3</v>
      </c>
      <c r="H405" s="204"/>
      <c r="I405" s="204"/>
      <c r="J405" s="204"/>
      <c r="K405" s="204"/>
      <c r="L405" s="80">
        <v>0</v>
      </c>
      <c r="M405" s="203"/>
      <c r="N405" s="52">
        <v>0</v>
      </c>
      <c r="O405" s="204"/>
      <c r="P405" s="204"/>
      <c r="Q405" s="11">
        <v>6.0108063600000001</v>
      </c>
      <c r="R405" s="204"/>
      <c r="S405" s="204"/>
      <c r="T405" s="53">
        <v>9.125</v>
      </c>
      <c r="U405" s="204"/>
      <c r="V405" s="204"/>
      <c r="W405" s="11">
        <v>5.9484797333332997</v>
      </c>
      <c r="X405" s="204"/>
      <c r="Y405" s="204"/>
      <c r="Z405" s="53">
        <v>9.125</v>
      </c>
      <c r="AA405" s="204"/>
      <c r="AB405" s="204"/>
      <c r="AC405" s="204"/>
      <c r="AD405" s="204"/>
      <c r="AE405" s="204"/>
      <c r="AF405" s="9">
        <v>2.8045988271847633</v>
      </c>
      <c r="AG405" s="9">
        <v>1022</v>
      </c>
      <c r="AH405" s="9">
        <v>0.407420168164079</v>
      </c>
      <c r="AI405" s="9">
        <v>187</v>
      </c>
      <c r="AJ405" s="9">
        <v>2.0414110429447851</v>
      </c>
      <c r="AK405" s="9" t="s">
        <v>248</v>
      </c>
      <c r="AL405" s="427">
        <v>0</v>
      </c>
      <c r="AM405" s="9"/>
      <c r="AN405" s="9"/>
      <c r="AO405" s="73">
        <v>296</v>
      </c>
      <c r="AP405" s="80">
        <v>4</v>
      </c>
      <c r="AQ405" s="80">
        <v>0</v>
      </c>
      <c r="AR405" s="224">
        <v>0</v>
      </c>
      <c r="AS405" s="224" t="s">
        <v>248</v>
      </c>
      <c r="AT405" s="11">
        <v>10442.39</v>
      </c>
      <c r="AU405" s="11">
        <v>286.56200000000001</v>
      </c>
      <c r="AV405" s="203">
        <v>0</v>
      </c>
      <c r="AW405" s="203">
        <v>0</v>
      </c>
      <c r="AX405" s="203" t="s">
        <v>248</v>
      </c>
      <c r="AY405" s="235" t="s">
        <v>248</v>
      </c>
      <c r="AZ405" s="138">
        <v>59049</v>
      </c>
      <c r="BA405" s="188" t="s">
        <v>248</v>
      </c>
      <c r="BB405" s="203" t="s">
        <v>248</v>
      </c>
      <c r="BC405" s="203" t="s">
        <v>248</v>
      </c>
      <c r="BD405" s="217" t="s">
        <v>61</v>
      </c>
      <c r="BE405" s="201" t="s">
        <v>62</v>
      </c>
      <c r="BF405" s="201" t="s">
        <v>63</v>
      </c>
      <c r="BG405" s="201" t="s">
        <v>196</v>
      </c>
      <c r="BH405" s="456" t="s">
        <v>514</v>
      </c>
      <c r="BI405" s="218" t="s">
        <v>68</v>
      </c>
      <c r="BJ405" s="370">
        <v>214</v>
      </c>
      <c r="BK405" s="370">
        <v>4</v>
      </c>
      <c r="BL405" s="219" t="s">
        <v>65</v>
      </c>
      <c r="BM405" s="52"/>
      <c r="BN405" s="218" t="s">
        <v>357</v>
      </c>
      <c r="BO405" s="217" t="s">
        <v>71</v>
      </c>
      <c r="BP405" s="201" t="s">
        <v>682</v>
      </c>
      <c r="BQ405" s="52" t="s">
        <v>716</v>
      </c>
    </row>
    <row r="406" spans="1:69" ht="15.75">
      <c r="A406" s="207" t="s">
        <v>37</v>
      </c>
      <c r="B406" s="208" t="s">
        <v>711</v>
      </c>
      <c r="C406" s="202" t="s">
        <v>35</v>
      </c>
      <c r="D406" s="210" t="s">
        <v>182</v>
      </c>
      <c r="E406" s="24" t="s">
        <v>331</v>
      </c>
      <c r="F406" s="86">
        <v>50</v>
      </c>
      <c r="G406" s="80">
        <v>0</v>
      </c>
      <c r="H406" s="204"/>
      <c r="I406" s="204"/>
      <c r="J406" s="204"/>
      <c r="K406" s="204"/>
      <c r="L406" s="80">
        <v>0</v>
      </c>
      <c r="M406" s="203"/>
      <c r="N406" s="52">
        <v>0</v>
      </c>
      <c r="O406" s="204"/>
      <c r="P406" s="204"/>
      <c r="Q406" s="11">
        <v>6.2667798599999998</v>
      </c>
      <c r="R406" s="204"/>
      <c r="S406" s="204"/>
      <c r="T406" s="53">
        <v>10.625</v>
      </c>
      <c r="U406" s="204"/>
      <c r="V406" s="204"/>
      <c r="W406" s="11">
        <v>5.6233198</v>
      </c>
      <c r="X406" s="204"/>
      <c r="Y406" s="204"/>
      <c r="Z406" s="53">
        <v>9.625</v>
      </c>
      <c r="AA406" s="204"/>
      <c r="AB406" s="204"/>
      <c r="AC406" s="204"/>
      <c r="AD406" s="204"/>
      <c r="AE406" s="204"/>
      <c r="AF406" s="9">
        <v>3.3922571488789153</v>
      </c>
      <c r="AG406" s="9">
        <v>350</v>
      </c>
      <c r="AH406" s="9">
        <v>0.44164365718813031</v>
      </c>
      <c r="AI406" s="9">
        <v>15</v>
      </c>
      <c r="AJ406" s="9">
        <v>2.5277777777777777</v>
      </c>
      <c r="AK406" s="9" t="s">
        <v>248</v>
      </c>
      <c r="AL406" s="9">
        <v>49</v>
      </c>
      <c r="AM406" s="9">
        <v>3.3991253702703097</v>
      </c>
      <c r="AN406" s="9">
        <v>3.4692622950819674</v>
      </c>
      <c r="AO406" s="73">
        <v>99</v>
      </c>
      <c r="AP406" s="80">
        <v>0</v>
      </c>
      <c r="AQ406" s="80">
        <v>1</v>
      </c>
      <c r="AR406" s="224">
        <v>0</v>
      </c>
      <c r="AS406" s="224" t="s">
        <v>248</v>
      </c>
      <c r="AT406" s="11">
        <v>3557.3760000000002</v>
      </c>
      <c r="AU406" s="11">
        <v>5.0839999999999996</v>
      </c>
      <c r="AV406" s="203">
        <v>0</v>
      </c>
      <c r="AW406" s="203">
        <v>0</v>
      </c>
      <c r="AX406" s="203" t="s">
        <v>248</v>
      </c>
      <c r="AY406" s="235" t="s">
        <v>248</v>
      </c>
      <c r="AZ406" s="138">
        <v>41730</v>
      </c>
      <c r="BA406" s="188" t="s">
        <v>248</v>
      </c>
      <c r="BB406" s="203" t="s">
        <v>248</v>
      </c>
      <c r="BC406" s="203" t="s">
        <v>248</v>
      </c>
      <c r="BD406" s="217" t="s">
        <v>61</v>
      </c>
      <c r="BE406" s="201" t="s">
        <v>62</v>
      </c>
      <c r="BF406" s="201" t="s">
        <v>63</v>
      </c>
      <c r="BG406" s="201" t="s">
        <v>196</v>
      </c>
      <c r="BH406" s="456" t="s">
        <v>712</v>
      </c>
      <c r="BI406" s="218" t="s">
        <v>64</v>
      </c>
      <c r="BJ406" s="370">
        <v>214</v>
      </c>
      <c r="BK406" s="370">
        <v>1</v>
      </c>
      <c r="BL406" s="219" t="s">
        <v>65</v>
      </c>
      <c r="BM406" s="52"/>
      <c r="BN406" s="218" t="s">
        <v>357</v>
      </c>
      <c r="BO406" s="217" t="s">
        <v>346</v>
      </c>
      <c r="BP406" s="201" t="s">
        <v>685</v>
      </c>
      <c r="BQ406" s="52" t="s">
        <v>718</v>
      </c>
    </row>
    <row r="407" spans="1:69" ht="15.75">
      <c r="A407" s="207" t="s">
        <v>37</v>
      </c>
      <c r="B407" s="208" t="s">
        <v>711</v>
      </c>
      <c r="C407" s="202" t="s">
        <v>35</v>
      </c>
      <c r="D407" s="210" t="s">
        <v>182</v>
      </c>
      <c r="E407" s="24" t="s">
        <v>331</v>
      </c>
      <c r="F407" s="86">
        <v>49</v>
      </c>
      <c r="G407" s="80">
        <v>0</v>
      </c>
      <c r="H407" s="204"/>
      <c r="I407" s="204"/>
      <c r="J407" s="204"/>
      <c r="K407" s="204"/>
      <c r="L407" s="80">
        <v>0</v>
      </c>
      <c r="M407" s="203"/>
      <c r="N407" s="52">
        <v>1</v>
      </c>
      <c r="O407" s="204"/>
      <c r="P407" s="204"/>
      <c r="Q407" s="11">
        <v>5.5125915306</v>
      </c>
      <c r="R407" s="204"/>
      <c r="S407" s="204"/>
      <c r="T407" s="53">
        <v>7.4550000000000001</v>
      </c>
      <c r="U407" s="204"/>
      <c r="V407" s="204"/>
      <c r="W407" s="11">
        <v>5.5664079795917996</v>
      </c>
      <c r="X407" s="204"/>
      <c r="Y407" s="204"/>
      <c r="Z407" s="53">
        <v>7.4550000000000001</v>
      </c>
      <c r="AA407" s="204"/>
      <c r="AB407" s="204"/>
      <c r="AC407" s="204"/>
      <c r="AD407" s="204"/>
      <c r="AE407" s="204"/>
      <c r="AF407" s="9">
        <v>3.0089583347241091</v>
      </c>
      <c r="AG407" s="9">
        <v>336</v>
      </c>
      <c r="AH407" s="9">
        <v>0.57845660192000903</v>
      </c>
      <c r="AI407" s="9">
        <v>59</v>
      </c>
      <c r="AJ407" s="9">
        <v>2.0228723404255318</v>
      </c>
      <c r="AK407" s="9" t="s">
        <v>248</v>
      </c>
      <c r="AL407" s="9">
        <v>48</v>
      </c>
      <c r="AM407" s="9">
        <v>3.0089583347241091</v>
      </c>
      <c r="AN407" s="9">
        <v>3.0127551020408165</v>
      </c>
      <c r="AO407" s="73">
        <v>98</v>
      </c>
      <c r="AP407" s="80">
        <v>0</v>
      </c>
      <c r="AQ407" s="80">
        <v>0</v>
      </c>
      <c r="AR407" s="224">
        <v>0</v>
      </c>
      <c r="AS407" s="224" t="s">
        <v>248</v>
      </c>
      <c r="AT407" s="11">
        <v>3498.0279999999998</v>
      </c>
      <c r="AU407" s="11">
        <v>0</v>
      </c>
      <c r="AV407" s="203">
        <v>0</v>
      </c>
      <c r="AW407" s="203">
        <v>0</v>
      </c>
      <c r="AX407" s="203" t="s">
        <v>248</v>
      </c>
      <c r="AY407" s="235" t="s">
        <v>248</v>
      </c>
      <c r="AZ407" s="138">
        <v>41730</v>
      </c>
      <c r="BA407" s="188" t="s">
        <v>248</v>
      </c>
      <c r="BB407" s="203" t="s">
        <v>248</v>
      </c>
      <c r="BC407" s="203" t="s">
        <v>248</v>
      </c>
      <c r="BD407" s="217" t="s">
        <v>61</v>
      </c>
      <c r="BE407" s="201" t="s">
        <v>62</v>
      </c>
      <c r="BF407" s="201" t="s">
        <v>63</v>
      </c>
      <c r="BG407" s="201" t="s">
        <v>196</v>
      </c>
      <c r="BH407" s="456" t="s">
        <v>712</v>
      </c>
      <c r="BI407" s="218" t="s">
        <v>66</v>
      </c>
      <c r="BJ407" s="370">
        <v>214</v>
      </c>
      <c r="BK407" s="370">
        <v>7</v>
      </c>
      <c r="BL407" s="219" t="s">
        <v>65</v>
      </c>
      <c r="BM407" s="52"/>
      <c r="BN407" s="218" t="s">
        <v>357</v>
      </c>
      <c r="BO407" s="217" t="s">
        <v>346</v>
      </c>
      <c r="BP407" s="201" t="s">
        <v>685</v>
      </c>
      <c r="BQ407" s="52" t="s">
        <v>718</v>
      </c>
    </row>
    <row r="408" spans="1:69" ht="15.75">
      <c r="A408" s="207" t="s">
        <v>37</v>
      </c>
      <c r="B408" s="208" t="s">
        <v>711</v>
      </c>
      <c r="C408" s="202" t="s">
        <v>35</v>
      </c>
      <c r="D408" s="210" t="s">
        <v>182</v>
      </c>
      <c r="E408" s="24" t="s">
        <v>331</v>
      </c>
      <c r="F408" s="86">
        <v>49</v>
      </c>
      <c r="G408" s="80">
        <v>0</v>
      </c>
      <c r="H408" s="204"/>
      <c r="I408" s="204"/>
      <c r="J408" s="204"/>
      <c r="K408" s="204"/>
      <c r="L408" s="80">
        <v>0</v>
      </c>
      <c r="M408" s="203"/>
      <c r="N408" s="52">
        <v>0</v>
      </c>
      <c r="O408" s="204"/>
      <c r="P408" s="204"/>
      <c r="Q408" s="11">
        <v>5.3012448571000004</v>
      </c>
      <c r="R408" s="204"/>
      <c r="S408" s="204"/>
      <c r="T408" s="53">
        <v>7.3874999999999993</v>
      </c>
      <c r="U408" s="204"/>
      <c r="V408" s="204"/>
      <c r="W408" s="11">
        <v>5.3940815714285</v>
      </c>
      <c r="X408" s="204"/>
      <c r="Y408" s="204"/>
      <c r="Z408" s="53">
        <v>7.3874999999999993</v>
      </c>
      <c r="AA408" s="204"/>
      <c r="AB408" s="204"/>
      <c r="AC408" s="204"/>
      <c r="AD408" s="204"/>
      <c r="AE408" s="204"/>
      <c r="AF408" s="9">
        <v>3.6267055485060893</v>
      </c>
      <c r="AG408" s="9">
        <v>343</v>
      </c>
      <c r="AH408" s="9">
        <v>0.37267227765466693</v>
      </c>
      <c r="AI408" s="9">
        <v>3</v>
      </c>
      <c r="AJ408" s="9">
        <v>2.7829999999999999</v>
      </c>
      <c r="AK408" s="9" t="s">
        <v>248</v>
      </c>
      <c r="AL408" s="9">
        <v>49</v>
      </c>
      <c r="AM408" s="9">
        <v>3.6267055485060893</v>
      </c>
      <c r="AN408" s="9">
        <v>3.6616972477064218</v>
      </c>
      <c r="AO408" s="73">
        <v>98</v>
      </c>
      <c r="AP408" s="80">
        <v>0</v>
      </c>
      <c r="AQ408" s="80">
        <v>0</v>
      </c>
      <c r="AR408" s="224">
        <v>0</v>
      </c>
      <c r="AS408" s="224" t="s">
        <v>248</v>
      </c>
      <c r="AT408" s="11">
        <v>3493.9789999999998</v>
      </c>
      <c r="AU408" s="11">
        <v>0</v>
      </c>
      <c r="AV408" s="203">
        <v>0</v>
      </c>
      <c r="AW408" s="203">
        <v>0</v>
      </c>
      <c r="AX408" s="203" t="s">
        <v>248</v>
      </c>
      <c r="AY408" s="235" t="s">
        <v>248</v>
      </c>
      <c r="AZ408" s="138">
        <v>41730</v>
      </c>
      <c r="BA408" s="188" t="s">
        <v>248</v>
      </c>
      <c r="BB408" s="203" t="s">
        <v>248</v>
      </c>
      <c r="BC408" s="203" t="s">
        <v>248</v>
      </c>
      <c r="BD408" s="217" t="s">
        <v>61</v>
      </c>
      <c r="BE408" s="201" t="s">
        <v>62</v>
      </c>
      <c r="BF408" s="201" t="s">
        <v>63</v>
      </c>
      <c r="BG408" s="201" t="s">
        <v>196</v>
      </c>
      <c r="BH408" s="456" t="s">
        <v>712</v>
      </c>
      <c r="BI408" s="218" t="s">
        <v>67</v>
      </c>
      <c r="BJ408" s="370">
        <v>214</v>
      </c>
      <c r="BK408" s="370">
        <v>3</v>
      </c>
      <c r="BL408" s="219" t="s">
        <v>65</v>
      </c>
      <c r="BM408" s="52"/>
      <c r="BN408" s="218" t="s">
        <v>357</v>
      </c>
      <c r="BO408" s="217" t="s">
        <v>346</v>
      </c>
      <c r="BP408" s="201" t="s">
        <v>685</v>
      </c>
      <c r="BQ408" s="52" t="s">
        <v>718</v>
      </c>
    </row>
    <row r="409" spans="1:69" ht="15.75">
      <c r="A409" s="207" t="s">
        <v>37</v>
      </c>
      <c r="B409" s="208" t="s">
        <v>711</v>
      </c>
      <c r="C409" s="202" t="s">
        <v>35</v>
      </c>
      <c r="D409" s="210" t="s">
        <v>182</v>
      </c>
      <c r="E409" s="24" t="s">
        <v>331</v>
      </c>
      <c r="F409" s="86">
        <v>49</v>
      </c>
      <c r="G409" s="80">
        <v>2</v>
      </c>
      <c r="H409" s="204"/>
      <c r="I409" s="204"/>
      <c r="J409" s="204"/>
      <c r="K409" s="204"/>
      <c r="L409" s="80">
        <v>0</v>
      </c>
      <c r="M409" s="203"/>
      <c r="N409" s="52">
        <v>0</v>
      </c>
      <c r="O409" s="204"/>
      <c r="P409" s="204"/>
      <c r="Q409" s="11">
        <v>6.6576593404000004</v>
      </c>
      <c r="R409" s="204"/>
      <c r="S409" s="204"/>
      <c r="T409" s="53">
        <v>10.6625</v>
      </c>
      <c r="U409" s="204"/>
      <c r="V409" s="204"/>
      <c r="W409" s="11">
        <v>6.6312762765956998</v>
      </c>
      <c r="X409" s="204"/>
      <c r="Y409" s="204"/>
      <c r="Z409" s="53">
        <v>10.324999999999999</v>
      </c>
      <c r="AA409" s="204"/>
      <c r="AB409" s="204"/>
      <c r="AC409" s="204"/>
      <c r="AD409" s="204"/>
      <c r="AE409" s="204"/>
      <c r="AF409" s="9">
        <v>2.4062040727965681</v>
      </c>
      <c r="AG409" s="9">
        <v>245</v>
      </c>
      <c r="AH409" s="9">
        <v>0.43281469939816442</v>
      </c>
      <c r="AI409" s="9">
        <v>128</v>
      </c>
      <c r="AJ409" s="9">
        <v>1.5779850746268658</v>
      </c>
      <c r="AK409" s="9" t="s">
        <v>248</v>
      </c>
      <c r="AL409" s="9">
        <v>0</v>
      </c>
      <c r="AM409" s="9"/>
      <c r="AN409" s="9"/>
      <c r="AO409" s="73">
        <v>94</v>
      </c>
      <c r="AP409" s="80">
        <v>0</v>
      </c>
      <c r="AQ409" s="80">
        <v>0</v>
      </c>
      <c r="AR409" s="224">
        <v>0</v>
      </c>
      <c r="AS409" s="224" t="s">
        <v>248</v>
      </c>
      <c r="AT409" s="11">
        <v>3354.37</v>
      </c>
      <c r="AU409" s="11">
        <v>0</v>
      </c>
      <c r="AV409" s="203">
        <v>0</v>
      </c>
      <c r="AW409" s="203">
        <v>0</v>
      </c>
      <c r="AX409" s="203" t="s">
        <v>248</v>
      </c>
      <c r="AY409" s="235" t="s">
        <v>248</v>
      </c>
      <c r="AZ409" s="138">
        <v>41730</v>
      </c>
      <c r="BA409" s="188" t="s">
        <v>248</v>
      </c>
      <c r="BB409" s="203" t="s">
        <v>248</v>
      </c>
      <c r="BC409" s="203" t="s">
        <v>248</v>
      </c>
      <c r="BD409" s="217" t="s">
        <v>61</v>
      </c>
      <c r="BE409" s="201" t="s">
        <v>62</v>
      </c>
      <c r="BF409" s="201" t="s">
        <v>63</v>
      </c>
      <c r="BG409" s="201" t="s">
        <v>196</v>
      </c>
      <c r="BH409" s="456" t="s">
        <v>712</v>
      </c>
      <c r="BI409" s="218" t="s">
        <v>68</v>
      </c>
      <c r="BJ409" s="370">
        <v>214</v>
      </c>
      <c r="BK409" s="370">
        <v>4</v>
      </c>
      <c r="BL409" s="219" t="s">
        <v>65</v>
      </c>
      <c r="BM409" s="52"/>
      <c r="BN409" s="218" t="s">
        <v>357</v>
      </c>
      <c r="BO409" s="217" t="s">
        <v>346</v>
      </c>
      <c r="BP409" s="201" t="s">
        <v>685</v>
      </c>
      <c r="BQ409" s="52" t="s">
        <v>718</v>
      </c>
    </row>
    <row r="410" spans="1:69" ht="15.75">
      <c r="A410" s="207" t="s">
        <v>37</v>
      </c>
      <c r="B410" s="208" t="s">
        <v>711</v>
      </c>
      <c r="C410" s="202" t="s">
        <v>35</v>
      </c>
      <c r="D410" s="210" t="s">
        <v>182</v>
      </c>
      <c r="E410" s="24" t="s">
        <v>214</v>
      </c>
      <c r="F410" s="86">
        <v>90</v>
      </c>
      <c r="G410" s="80">
        <v>2</v>
      </c>
      <c r="H410" s="204"/>
      <c r="I410" s="204"/>
      <c r="J410" s="204"/>
      <c r="K410" s="204"/>
      <c r="L410" s="80">
        <v>0</v>
      </c>
      <c r="M410" s="203"/>
      <c r="N410" s="52">
        <v>1</v>
      </c>
      <c r="O410" s="204"/>
      <c r="P410" s="204"/>
      <c r="Q410" s="11">
        <v>5.2261473864000001</v>
      </c>
      <c r="R410" s="204"/>
      <c r="S410" s="204"/>
      <c r="T410" s="53">
        <v>7.5999999999999988</v>
      </c>
      <c r="U410" s="204"/>
      <c r="V410" s="204"/>
      <c r="W410" s="11">
        <v>4.818181590909</v>
      </c>
      <c r="X410" s="204"/>
      <c r="Y410" s="204"/>
      <c r="Z410" s="53">
        <v>6.7999999999999972</v>
      </c>
      <c r="AA410" s="204"/>
      <c r="AB410" s="204"/>
      <c r="AC410" s="204"/>
      <c r="AD410" s="204"/>
      <c r="AE410" s="204"/>
      <c r="AF410" s="9">
        <v>3.5330706104660661</v>
      </c>
      <c r="AG410" s="9">
        <v>616</v>
      </c>
      <c r="AH410" s="9">
        <v>0.44608998880509726</v>
      </c>
      <c r="AI410" s="9">
        <v>16</v>
      </c>
      <c r="AJ410" s="9">
        <v>2.6396226415094342</v>
      </c>
      <c r="AK410" s="9" t="s">
        <v>248</v>
      </c>
      <c r="AL410" s="9">
        <v>88</v>
      </c>
      <c r="AM410" s="9">
        <v>3.5330706104660661</v>
      </c>
      <c r="AN410" s="9">
        <v>3.618918918918919</v>
      </c>
      <c r="AO410" s="73">
        <v>176</v>
      </c>
      <c r="AP410" s="80">
        <v>0</v>
      </c>
      <c r="AQ410" s="80">
        <v>0</v>
      </c>
      <c r="AR410" s="224">
        <v>0</v>
      </c>
      <c r="AS410" s="224" t="s">
        <v>248</v>
      </c>
      <c r="AT410" s="11">
        <v>6728.0739999999996</v>
      </c>
      <c r="AU410" s="11">
        <v>0</v>
      </c>
      <c r="AV410" s="203">
        <v>0</v>
      </c>
      <c r="AW410" s="203">
        <v>0</v>
      </c>
      <c r="AX410" s="203" t="s">
        <v>248</v>
      </c>
      <c r="AY410" s="235" t="s">
        <v>248</v>
      </c>
      <c r="AZ410" s="138">
        <v>37648</v>
      </c>
      <c r="BA410" s="188" t="s">
        <v>248</v>
      </c>
      <c r="BB410" s="203" t="s">
        <v>248</v>
      </c>
      <c r="BC410" s="203" t="s">
        <v>248</v>
      </c>
      <c r="BD410" s="217" t="s">
        <v>61</v>
      </c>
      <c r="BE410" s="201" t="s">
        <v>62</v>
      </c>
      <c r="BF410" s="201" t="s">
        <v>63</v>
      </c>
      <c r="BG410" s="201" t="s">
        <v>196</v>
      </c>
      <c r="BH410" s="456" t="s">
        <v>513</v>
      </c>
      <c r="BI410" s="218" t="s">
        <v>64</v>
      </c>
      <c r="BJ410" s="370">
        <v>214</v>
      </c>
      <c r="BK410" s="370">
        <v>1</v>
      </c>
      <c r="BL410" s="219" t="s">
        <v>65</v>
      </c>
      <c r="BM410" s="52"/>
      <c r="BN410" s="218" t="s">
        <v>357</v>
      </c>
      <c r="BO410" s="217" t="s">
        <v>72</v>
      </c>
      <c r="BP410" s="201" t="s">
        <v>696</v>
      </c>
      <c r="BQ410" s="52" t="s">
        <v>719</v>
      </c>
    </row>
    <row r="411" spans="1:69" ht="15.75">
      <c r="A411" s="207" t="s">
        <v>37</v>
      </c>
      <c r="B411" s="208" t="s">
        <v>711</v>
      </c>
      <c r="C411" s="202" t="s">
        <v>35</v>
      </c>
      <c r="D411" s="210" t="s">
        <v>182</v>
      </c>
      <c r="E411" s="24" t="s">
        <v>214</v>
      </c>
      <c r="F411" s="86">
        <v>91</v>
      </c>
      <c r="G411" s="80">
        <v>4</v>
      </c>
      <c r="H411" s="204"/>
      <c r="I411" s="204"/>
      <c r="J411" s="204"/>
      <c r="K411" s="204"/>
      <c r="L411" s="80">
        <v>1</v>
      </c>
      <c r="M411" s="203"/>
      <c r="N411" s="52">
        <v>1</v>
      </c>
      <c r="O411" s="204"/>
      <c r="P411" s="204"/>
      <c r="Q411" s="11">
        <v>6.5685463255999998</v>
      </c>
      <c r="R411" s="204"/>
      <c r="S411" s="204"/>
      <c r="T411" s="53">
        <v>12.350000000000001</v>
      </c>
      <c r="U411" s="204"/>
      <c r="V411" s="204"/>
      <c r="W411" s="11">
        <v>6.6181742674418</v>
      </c>
      <c r="X411" s="204"/>
      <c r="Y411" s="204"/>
      <c r="Z411" s="53">
        <v>12.350000000000001</v>
      </c>
      <c r="AA411" s="204"/>
      <c r="AB411" s="204"/>
      <c r="AC411" s="204"/>
      <c r="AD411" s="204"/>
      <c r="AE411" s="204"/>
      <c r="AF411" s="9">
        <v>3.2355148538621541</v>
      </c>
      <c r="AG411" s="9">
        <v>602</v>
      </c>
      <c r="AH411" s="9">
        <v>0.63444999521204481</v>
      </c>
      <c r="AI411" s="9">
        <v>80</v>
      </c>
      <c r="AJ411" s="9">
        <v>2.1101562500000002</v>
      </c>
      <c r="AK411" s="9" t="s">
        <v>248</v>
      </c>
      <c r="AL411" s="9">
        <v>78</v>
      </c>
      <c r="AM411" s="9">
        <v>3.2958998231144694</v>
      </c>
      <c r="AN411" s="9">
        <v>3.3708053691275168</v>
      </c>
      <c r="AO411" s="73">
        <v>164</v>
      </c>
      <c r="AP411" s="80">
        <v>2</v>
      </c>
      <c r="AQ411" s="80">
        <v>8</v>
      </c>
      <c r="AR411" s="224">
        <v>0</v>
      </c>
      <c r="AS411" s="224" t="s">
        <v>248</v>
      </c>
      <c r="AT411" s="11">
        <v>6550.3389999999999</v>
      </c>
      <c r="AU411" s="11">
        <v>299.40100000000001</v>
      </c>
      <c r="AV411" s="203">
        <v>0</v>
      </c>
      <c r="AW411" s="203">
        <v>0</v>
      </c>
      <c r="AX411" s="203" t="s">
        <v>248</v>
      </c>
      <c r="AY411" s="235" t="s">
        <v>248</v>
      </c>
      <c r="AZ411" s="138">
        <v>37648</v>
      </c>
      <c r="BA411" s="188" t="s">
        <v>248</v>
      </c>
      <c r="BB411" s="203" t="s">
        <v>248</v>
      </c>
      <c r="BC411" s="203" t="s">
        <v>248</v>
      </c>
      <c r="BD411" s="217" t="s">
        <v>61</v>
      </c>
      <c r="BE411" s="201" t="s">
        <v>62</v>
      </c>
      <c r="BF411" s="201" t="s">
        <v>63</v>
      </c>
      <c r="BG411" s="201" t="s">
        <v>196</v>
      </c>
      <c r="BH411" s="456" t="s">
        <v>513</v>
      </c>
      <c r="BI411" s="218" t="s">
        <v>66</v>
      </c>
      <c r="BJ411" s="370">
        <v>214</v>
      </c>
      <c r="BK411" s="370">
        <v>7</v>
      </c>
      <c r="BL411" s="219" t="s">
        <v>65</v>
      </c>
      <c r="BM411" s="52"/>
      <c r="BN411" s="218" t="s">
        <v>357</v>
      </c>
      <c r="BO411" s="217" t="s">
        <v>72</v>
      </c>
      <c r="BP411" s="201" t="s">
        <v>696</v>
      </c>
      <c r="BQ411" s="52" t="s">
        <v>719</v>
      </c>
    </row>
    <row r="412" spans="1:69" ht="15.75">
      <c r="A412" s="207" t="s">
        <v>37</v>
      </c>
      <c r="B412" s="208" t="s">
        <v>711</v>
      </c>
      <c r="C412" s="202" t="s">
        <v>35</v>
      </c>
      <c r="D412" s="210" t="s">
        <v>182</v>
      </c>
      <c r="E412" s="24" t="s">
        <v>214</v>
      </c>
      <c r="F412" s="86">
        <v>81</v>
      </c>
      <c r="G412" s="80">
        <v>2</v>
      </c>
      <c r="H412" s="204"/>
      <c r="I412" s="204"/>
      <c r="J412" s="204"/>
      <c r="K412" s="204"/>
      <c r="L412" s="80">
        <v>1</v>
      </c>
      <c r="M412" s="203"/>
      <c r="N412" s="52">
        <v>0</v>
      </c>
      <c r="O412" s="204"/>
      <c r="P412" s="204"/>
      <c r="Q412" s="11">
        <v>5.5314870384999999</v>
      </c>
      <c r="R412" s="204"/>
      <c r="S412" s="204"/>
      <c r="T412" s="53">
        <v>9.5249999999999986</v>
      </c>
      <c r="U412" s="204"/>
      <c r="V412" s="204"/>
      <c r="W412" s="11">
        <v>5.5573203846153003</v>
      </c>
      <c r="X412" s="204"/>
      <c r="Y412" s="204"/>
      <c r="Z412" s="53">
        <v>9.2749999999999986</v>
      </c>
      <c r="AA412" s="204"/>
      <c r="AB412" s="204"/>
      <c r="AC412" s="204"/>
      <c r="AD412" s="204"/>
      <c r="AE412" s="204"/>
      <c r="AF412" s="9">
        <v>3.3165174438440101</v>
      </c>
      <c r="AG412" s="9">
        <v>546</v>
      </c>
      <c r="AH412" s="9">
        <v>0.77336356613862722</v>
      </c>
      <c r="AI412" s="9">
        <v>123</v>
      </c>
      <c r="AJ412" s="9">
        <v>1.6255555555555556</v>
      </c>
      <c r="AK412" s="9" t="s">
        <v>248</v>
      </c>
      <c r="AL412" s="9">
        <v>48</v>
      </c>
      <c r="AM412" s="9">
        <v>3.5863392970391685</v>
      </c>
      <c r="AN412" s="9">
        <v>3.6262019230769229</v>
      </c>
      <c r="AO412" s="73">
        <v>103</v>
      </c>
      <c r="AP412" s="80">
        <v>0</v>
      </c>
      <c r="AQ412" s="80">
        <v>55</v>
      </c>
      <c r="AR412" s="224">
        <v>0</v>
      </c>
      <c r="AS412" s="224" t="s">
        <v>248</v>
      </c>
      <c r="AT412" s="11">
        <v>4673.9359999999997</v>
      </c>
      <c r="AU412" s="11">
        <v>1370.9179999999999</v>
      </c>
      <c r="AV412" s="203">
        <v>0</v>
      </c>
      <c r="AW412" s="203">
        <v>0</v>
      </c>
      <c r="AX412" s="203" t="s">
        <v>248</v>
      </c>
      <c r="AY412" s="235" t="s">
        <v>248</v>
      </c>
      <c r="AZ412" s="138">
        <v>37648</v>
      </c>
      <c r="BA412" s="188" t="s">
        <v>248</v>
      </c>
      <c r="BB412" s="203" t="s">
        <v>248</v>
      </c>
      <c r="BC412" s="203" t="s">
        <v>248</v>
      </c>
      <c r="BD412" s="217" t="s">
        <v>61</v>
      </c>
      <c r="BE412" s="201" t="s">
        <v>62</v>
      </c>
      <c r="BF412" s="201" t="s">
        <v>63</v>
      </c>
      <c r="BG412" s="201" t="s">
        <v>196</v>
      </c>
      <c r="BH412" s="456" t="s">
        <v>513</v>
      </c>
      <c r="BI412" s="218" t="s">
        <v>67</v>
      </c>
      <c r="BJ412" s="370">
        <v>214</v>
      </c>
      <c r="BK412" s="370">
        <v>3</v>
      </c>
      <c r="BL412" s="219" t="s">
        <v>65</v>
      </c>
      <c r="BM412" s="52"/>
      <c r="BN412" s="218" t="s">
        <v>357</v>
      </c>
      <c r="BO412" s="217" t="s">
        <v>72</v>
      </c>
      <c r="BP412" s="201" t="s">
        <v>696</v>
      </c>
      <c r="BQ412" s="52" t="s">
        <v>719</v>
      </c>
    </row>
    <row r="413" spans="1:69" ht="15.75">
      <c r="A413" s="207" t="s">
        <v>37</v>
      </c>
      <c r="B413" s="208" t="s">
        <v>711</v>
      </c>
      <c r="C413" s="202" t="s">
        <v>35</v>
      </c>
      <c r="D413" s="210" t="s">
        <v>182</v>
      </c>
      <c r="E413" s="24" t="s">
        <v>214</v>
      </c>
      <c r="F413" s="86">
        <v>90</v>
      </c>
      <c r="G413" s="80">
        <v>0</v>
      </c>
      <c r="H413" s="204"/>
      <c r="I413" s="204"/>
      <c r="J413" s="204"/>
      <c r="K413" s="204"/>
      <c r="L413" s="80">
        <v>0</v>
      </c>
      <c r="M413" s="203"/>
      <c r="N413" s="52">
        <v>0</v>
      </c>
      <c r="O413" s="204"/>
      <c r="P413" s="204"/>
      <c r="Q413" s="11">
        <v>5.9257553443999997</v>
      </c>
      <c r="R413" s="204"/>
      <c r="S413" s="204"/>
      <c r="T413" s="53">
        <v>7.875</v>
      </c>
      <c r="U413" s="204"/>
      <c r="V413" s="204"/>
      <c r="W413" s="11">
        <v>5.8874109222222</v>
      </c>
      <c r="X413" s="204"/>
      <c r="Y413" s="204"/>
      <c r="Z413" s="53">
        <v>7.9375</v>
      </c>
      <c r="AA413" s="204"/>
      <c r="AB413" s="204"/>
      <c r="AC413" s="204"/>
      <c r="AD413" s="204"/>
      <c r="AE413" s="204"/>
      <c r="AF413" s="9">
        <v>2.8253370785598384</v>
      </c>
      <c r="AG413" s="9">
        <v>629</v>
      </c>
      <c r="AH413" s="9">
        <v>0.46260389040948657</v>
      </c>
      <c r="AI413" s="9">
        <v>149</v>
      </c>
      <c r="AJ413" s="9">
        <v>2.0102083333333334</v>
      </c>
      <c r="AK413" s="9" t="s">
        <v>248</v>
      </c>
      <c r="AL413" s="427">
        <v>0</v>
      </c>
      <c r="AM413" s="9"/>
      <c r="AN413" s="9"/>
      <c r="AO413" s="73">
        <v>149</v>
      </c>
      <c r="AP413" s="80">
        <v>14</v>
      </c>
      <c r="AQ413" s="80">
        <v>17</v>
      </c>
      <c r="AR413" s="224">
        <v>0</v>
      </c>
      <c r="AS413" s="224" t="s">
        <v>248</v>
      </c>
      <c r="AT413" s="11">
        <v>5830.8710000000001</v>
      </c>
      <c r="AU413" s="11">
        <v>1068.2840000000001</v>
      </c>
      <c r="AV413" s="203">
        <v>0</v>
      </c>
      <c r="AW413" s="203">
        <v>0</v>
      </c>
      <c r="AX413" s="203" t="s">
        <v>248</v>
      </c>
      <c r="AY413" s="235" t="s">
        <v>248</v>
      </c>
      <c r="AZ413" s="138">
        <v>37648</v>
      </c>
      <c r="BA413" s="188" t="s">
        <v>248</v>
      </c>
      <c r="BB413" s="203" t="s">
        <v>248</v>
      </c>
      <c r="BC413" s="203" t="s">
        <v>248</v>
      </c>
      <c r="BD413" s="217" t="s">
        <v>61</v>
      </c>
      <c r="BE413" s="201" t="s">
        <v>62</v>
      </c>
      <c r="BF413" s="201" t="s">
        <v>63</v>
      </c>
      <c r="BG413" s="201" t="s">
        <v>196</v>
      </c>
      <c r="BH413" s="456" t="s">
        <v>513</v>
      </c>
      <c r="BI413" s="218" t="s">
        <v>68</v>
      </c>
      <c r="BJ413" s="370">
        <v>214</v>
      </c>
      <c r="BK413" s="370">
        <v>4</v>
      </c>
      <c r="BL413" s="219" t="s">
        <v>65</v>
      </c>
      <c r="BM413" s="52"/>
      <c r="BN413" s="218" t="s">
        <v>357</v>
      </c>
      <c r="BO413" s="217" t="s">
        <v>72</v>
      </c>
      <c r="BP413" s="201" t="s">
        <v>696</v>
      </c>
      <c r="BQ413" s="52" t="s">
        <v>719</v>
      </c>
    </row>
    <row r="414" spans="1:69" ht="15.75">
      <c r="A414" s="207" t="s">
        <v>37</v>
      </c>
      <c r="B414" s="208" t="s">
        <v>711</v>
      </c>
      <c r="C414" s="202" t="s">
        <v>35</v>
      </c>
      <c r="D414" s="210" t="s">
        <v>182</v>
      </c>
      <c r="E414" s="24" t="s">
        <v>621</v>
      </c>
      <c r="F414" s="86">
        <v>44</v>
      </c>
      <c r="G414" s="80">
        <v>1</v>
      </c>
      <c r="H414" s="204"/>
      <c r="I414" s="204"/>
      <c r="J414" s="204"/>
      <c r="K414" s="204"/>
      <c r="L414" s="80">
        <v>0</v>
      </c>
      <c r="M414" s="203"/>
      <c r="N414" s="52">
        <v>0</v>
      </c>
      <c r="O414" s="204"/>
      <c r="P414" s="204"/>
      <c r="Q414" s="11">
        <v>5.0671626512000003</v>
      </c>
      <c r="R414" s="204"/>
      <c r="S414" s="204"/>
      <c r="T414" s="53">
        <v>6.9625000000000004</v>
      </c>
      <c r="U414" s="204"/>
      <c r="V414" s="204"/>
      <c r="W414" s="11">
        <v>4.7631393488371998</v>
      </c>
      <c r="X414" s="204"/>
      <c r="Y414" s="204"/>
      <c r="Z414" s="53">
        <v>6.9250000000000007</v>
      </c>
      <c r="AA414" s="204"/>
      <c r="AB414" s="204"/>
      <c r="AC414" s="204"/>
      <c r="AD414" s="204"/>
      <c r="AE414" s="204"/>
      <c r="AF414" s="9">
        <v>3.649402012460651</v>
      </c>
      <c r="AG414" s="9">
        <v>301</v>
      </c>
      <c r="AH414" s="9">
        <v>0.38107936698595241</v>
      </c>
      <c r="AI414" s="9">
        <v>4</v>
      </c>
      <c r="AJ414" s="9">
        <v>2.763095238095238</v>
      </c>
      <c r="AK414" s="9" t="s">
        <v>248</v>
      </c>
      <c r="AL414" s="9">
        <v>43</v>
      </c>
      <c r="AM414" s="9">
        <v>3.649402012460651</v>
      </c>
      <c r="AN414" s="9">
        <v>3.6712500000000001</v>
      </c>
      <c r="AO414" s="73">
        <v>86</v>
      </c>
      <c r="AP414" s="80">
        <v>0</v>
      </c>
      <c r="AQ414" s="80">
        <v>0</v>
      </c>
      <c r="AR414" s="224">
        <v>0</v>
      </c>
      <c r="AS414" s="224" t="s">
        <v>248</v>
      </c>
      <c r="AT414" s="11">
        <v>3322.0419999999999</v>
      </c>
      <c r="AU414" s="11">
        <v>0</v>
      </c>
      <c r="AV414" s="203">
        <v>0</v>
      </c>
      <c r="AW414" s="203">
        <v>0</v>
      </c>
      <c r="AX414" s="203" t="s">
        <v>248</v>
      </c>
      <c r="AY414" s="235" t="s">
        <v>248</v>
      </c>
      <c r="AZ414" s="138">
        <v>43775</v>
      </c>
      <c r="BA414" s="188" t="s">
        <v>248</v>
      </c>
      <c r="BB414" s="203" t="s">
        <v>248</v>
      </c>
      <c r="BC414" s="203" t="s">
        <v>248</v>
      </c>
      <c r="BD414" s="217" t="s">
        <v>61</v>
      </c>
      <c r="BE414" s="201" t="s">
        <v>62</v>
      </c>
      <c r="BF414" s="201" t="s">
        <v>63</v>
      </c>
      <c r="BG414" s="201" t="s">
        <v>196</v>
      </c>
      <c r="BH414" s="456" t="s">
        <v>510</v>
      </c>
      <c r="BI414" s="218" t="s">
        <v>64</v>
      </c>
      <c r="BJ414" s="370">
        <v>214</v>
      </c>
      <c r="BK414" s="370">
        <v>1</v>
      </c>
      <c r="BL414" s="219" t="s">
        <v>65</v>
      </c>
      <c r="BM414" s="52"/>
      <c r="BN414" s="218" t="s">
        <v>357</v>
      </c>
      <c r="BO414" s="217" t="s">
        <v>57</v>
      </c>
      <c r="BP414" s="201" t="s">
        <v>681</v>
      </c>
      <c r="BQ414" s="52" t="s">
        <v>717</v>
      </c>
    </row>
    <row r="415" spans="1:69" ht="15.75">
      <c r="A415" s="207" t="s">
        <v>37</v>
      </c>
      <c r="B415" s="208" t="s">
        <v>711</v>
      </c>
      <c r="C415" s="202" t="s">
        <v>35</v>
      </c>
      <c r="D415" s="210" t="s">
        <v>182</v>
      </c>
      <c r="E415" s="24" t="s">
        <v>621</v>
      </c>
      <c r="F415" s="86">
        <v>45</v>
      </c>
      <c r="G415" s="80">
        <v>0</v>
      </c>
      <c r="H415" s="204"/>
      <c r="I415" s="204"/>
      <c r="J415" s="204"/>
      <c r="K415" s="204"/>
      <c r="L415" s="80">
        <v>0</v>
      </c>
      <c r="M415" s="203"/>
      <c r="N415" s="52">
        <v>0</v>
      </c>
      <c r="O415" s="204"/>
      <c r="P415" s="204"/>
      <c r="Q415" s="11">
        <v>6.2195106666999997</v>
      </c>
      <c r="R415" s="204"/>
      <c r="S415" s="204"/>
      <c r="T415" s="53">
        <v>8.4375</v>
      </c>
      <c r="U415" s="204"/>
      <c r="V415" s="204"/>
      <c r="W415" s="11">
        <v>6.2453773999999997</v>
      </c>
      <c r="X415" s="204"/>
      <c r="Y415" s="204"/>
      <c r="Z415" s="53">
        <v>8.875</v>
      </c>
      <c r="AA415" s="204"/>
      <c r="AB415" s="204"/>
      <c r="AC415" s="204"/>
      <c r="AD415" s="204"/>
      <c r="AE415" s="204"/>
      <c r="AF415" s="9">
        <v>3.0974603259374232</v>
      </c>
      <c r="AG415" s="9">
        <v>315</v>
      </c>
      <c r="AH415" s="9">
        <v>0.57858787301683345</v>
      </c>
      <c r="AI415" s="9">
        <v>53</v>
      </c>
      <c r="AJ415" s="9">
        <v>2.0767045454545454</v>
      </c>
      <c r="AK415" s="9" t="s">
        <v>248</v>
      </c>
      <c r="AL415" s="9">
        <v>42</v>
      </c>
      <c r="AM415" s="9">
        <v>3.1060884428673057</v>
      </c>
      <c r="AN415" s="9">
        <v>3.1011904761904763</v>
      </c>
      <c r="AO415" s="73">
        <v>88</v>
      </c>
      <c r="AP415" s="80">
        <v>0</v>
      </c>
      <c r="AQ415" s="80">
        <v>2</v>
      </c>
      <c r="AR415" s="224">
        <v>0</v>
      </c>
      <c r="AS415" s="224" t="s">
        <v>248</v>
      </c>
      <c r="AT415" s="11">
        <v>3487.3530000000001</v>
      </c>
      <c r="AU415" s="11">
        <v>14.367000000000001</v>
      </c>
      <c r="AV415" s="203">
        <v>0</v>
      </c>
      <c r="AW415" s="203">
        <v>0</v>
      </c>
      <c r="AX415" s="203" t="s">
        <v>248</v>
      </c>
      <c r="AY415" s="235" t="s">
        <v>248</v>
      </c>
      <c r="AZ415" s="138">
        <v>43775</v>
      </c>
      <c r="BA415" s="188" t="s">
        <v>248</v>
      </c>
      <c r="BB415" s="203" t="s">
        <v>248</v>
      </c>
      <c r="BC415" s="203" t="s">
        <v>248</v>
      </c>
      <c r="BD415" s="217" t="s">
        <v>61</v>
      </c>
      <c r="BE415" s="201" t="s">
        <v>62</v>
      </c>
      <c r="BF415" s="201" t="s">
        <v>63</v>
      </c>
      <c r="BG415" s="201" t="s">
        <v>196</v>
      </c>
      <c r="BH415" s="455" t="s">
        <v>510</v>
      </c>
      <c r="BI415" s="218" t="s">
        <v>66</v>
      </c>
      <c r="BJ415" s="370">
        <v>214</v>
      </c>
      <c r="BK415" s="370">
        <v>7</v>
      </c>
      <c r="BL415" s="219" t="s">
        <v>65</v>
      </c>
      <c r="BM415" s="52"/>
      <c r="BN415" s="218" t="s">
        <v>357</v>
      </c>
      <c r="BO415" s="217" t="s">
        <v>57</v>
      </c>
      <c r="BP415" s="201" t="s">
        <v>681</v>
      </c>
      <c r="BQ415" s="52" t="s">
        <v>717</v>
      </c>
    </row>
    <row r="416" spans="1:69" ht="15.75">
      <c r="A416" s="207" t="s">
        <v>37</v>
      </c>
      <c r="B416" s="208" t="s">
        <v>711</v>
      </c>
      <c r="C416" s="202" t="s">
        <v>35</v>
      </c>
      <c r="D416" s="210" t="s">
        <v>182</v>
      </c>
      <c r="E416" s="24" t="s">
        <v>621</v>
      </c>
      <c r="F416" s="86">
        <v>45</v>
      </c>
      <c r="G416" s="80">
        <v>3</v>
      </c>
      <c r="H416" s="204"/>
      <c r="I416" s="204"/>
      <c r="J416" s="204"/>
      <c r="K416" s="204"/>
      <c r="L416" s="80">
        <v>1</v>
      </c>
      <c r="M416" s="203"/>
      <c r="N416" s="52">
        <v>0</v>
      </c>
      <c r="O416" s="204"/>
      <c r="P416" s="204"/>
      <c r="Q416" s="11">
        <v>5.2205608537000003</v>
      </c>
      <c r="R416" s="204"/>
      <c r="S416" s="204"/>
      <c r="T416" s="53">
        <v>7.9749999999999979</v>
      </c>
      <c r="U416" s="204"/>
      <c r="V416" s="204"/>
      <c r="W416" s="11">
        <v>4.4730241951218996</v>
      </c>
      <c r="X416" s="204"/>
      <c r="Y416" s="204"/>
      <c r="Z416" s="53">
        <v>6.9749999999999979</v>
      </c>
      <c r="AA416" s="204"/>
      <c r="AB416" s="204"/>
      <c r="AC416" s="204"/>
      <c r="AD416" s="204"/>
      <c r="AE416" s="204"/>
      <c r="AF416" s="9">
        <v>3.3368601281728063</v>
      </c>
      <c r="AG416" s="9">
        <v>287</v>
      </c>
      <c r="AH416" s="9">
        <v>0.60428406483448627</v>
      </c>
      <c r="AI416" s="9">
        <v>24</v>
      </c>
      <c r="AJ416" s="9">
        <v>2.0979166666666669</v>
      </c>
      <c r="AK416" s="9" t="s">
        <v>248</v>
      </c>
      <c r="AL416" s="9">
        <v>36</v>
      </c>
      <c r="AM416" s="9">
        <v>3.3926984213647389</v>
      </c>
      <c r="AN416" s="9">
        <v>3.4673913043478262</v>
      </c>
      <c r="AO416" s="73">
        <v>77</v>
      </c>
      <c r="AP416" s="80">
        <v>1</v>
      </c>
      <c r="AQ416" s="80">
        <v>6</v>
      </c>
      <c r="AR416" s="224">
        <v>0</v>
      </c>
      <c r="AS416" s="224" t="s">
        <v>248</v>
      </c>
      <c r="AT416" s="11">
        <v>3196.8919999999998</v>
      </c>
      <c r="AU416" s="11">
        <v>64.738</v>
      </c>
      <c r="AV416" s="203">
        <v>0</v>
      </c>
      <c r="AW416" s="203">
        <v>0</v>
      </c>
      <c r="AX416" s="203" t="s">
        <v>248</v>
      </c>
      <c r="AY416" s="235" t="s">
        <v>248</v>
      </c>
      <c r="AZ416" s="138">
        <v>43775</v>
      </c>
      <c r="BA416" s="188" t="s">
        <v>248</v>
      </c>
      <c r="BB416" s="203" t="s">
        <v>248</v>
      </c>
      <c r="BC416" s="203" t="s">
        <v>248</v>
      </c>
      <c r="BD416" s="217" t="s">
        <v>61</v>
      </c>
      <c r="BE416" s="201" t="s">
        <v>62</v>
      </c>
      <c r="BF416" s="201" t="s">
        <v>63</v>
      </c>
      <c r="BG416" s="201" t="s">
        <v>196</v>
      </c>
      <c r="BH416" s="456" t="s">
        <v>510</v>
      </c>
      <c r="BI416" s="218" t="s">
        <v>67</v>
      </c>
      <c r="BJ416" s="370">
        <v>214</v>
      </c>
      <c r="BK416" s="370">
        <v>3</v>
      </c>
      <c r="BL416" s="219" t="s">
        <v>65</v>
      </c>
      <c r="BM416" s="52"/>
      <c r="BN416" s="218" t="s">
        <v>357</v>
      </c>
      <c r="BO416" s="217" t="s">
        <v>57</v>
      </c>
      <c r="BP416" s="201" t="s">
        <v>681</v>
      </c>
      <c r="BQ416" s="52" t="s">
        <v>717</v>
      </c>
    </row>
    <row r="417" spans="1:69" ht="15.75">
      <c r="A417" s="207" t="s">
        <v>37</v>
      </c>
      <c r="B417" s="208" t="s">
        <v>711</v>
      </c>
      <c r="C417" s="202" t="s">
        <v>35</v>
      </c>
      <c r="D417" s="210" t="s">
        <v>182</v>
      </c>
      <c r="E417" s="24" t="s">
        <v>621</v>
      </c>
      <c r="F417" s="86">
        <v>45</v>
      </c>
      <c r="G417" s="80">
        <v>0</v>
      </c>
      <c r="H417" s="204"/>
      <c r="I417" s="204"/>
      <c r="J417" s="204"/>
      <c r="K417" s="204"/>
      <c r="L417" s="80">
        <v>0</v>
      </c>
      <c r="M417" s="203"/>
      <c r="N417" s="52">
        <v>0</v>
      </c>
      <c r="O417" s="204"/>
      <c r="P417" s="204"/>
      <c r="Q417" s="11">
        <v>6.2042442889</v>
      </c>
      <c r="R417" s="204"/>
      <c r="S417" s="204"/>
      <c r="T417" s="53">
        <v>9.9375</v>
      </c>
      <c r="U417" s="204"/>
      <c r="V417" s="204"/>
      <c r="W417" s="11">
        <v>6.1642442444443999</v>
      </c>
      <c r="X417" s="204"/>
      <c r="Y417" s="204"/>
      <c r="Z417" s="53">
        <v>9.9375</v>
      </c>
      <c r="AA417" s="204"/>
      <c r="AB417" s="204"/>
      <c r="AC417" s="204"/>
      <c r="AD417" s="204"/>
      <c r="AE417" s="204"/>
      <c r="AF417" s="9">
        <v>2.8359930299300351</v>
      </c>
      <c r="AG417" s="9">
        <v>315</v>
      </c>
      <c r="AH417" s="9">
        <v>0.44105598415006797</v>
      </c>
      <c r="AI417" s="9">
        <v>58</v>
      </c>
      <c r="AJ417" s="9">
        <v>1.9134615384615383</v>
      </c>
      <c r="AK417" s="9" t="s">
        <v>248</v>
      </c>
      <c r="AL417" s="9">
        <v>0</v>
      </c>
      <c r="AM417" s="9"/>
      <c r="AN417" s="9"/>
      <c r="AO417" s="73">
        <v>74</v>
      </c>
      <c r="AP417" s="80">
        <v>3</v>
      </c>
      <c r="AQ417" s="80">
        <v>13</v>
      </c>
      <c r="AR417" s="224">
        <v>0</v>
      </c>
      <c r="AS417" s="224" t="s">
        <v>248</v>
      </c>
      <c r="AT417" s="11">
        <v>3251.61</v>
      </c>
      <c r="AU417" s="11">
        <v>221.85300000000001</v>
      </c>
      <c r="AV417" s="203">
        <v>0</v>
      </c>
      <c r="AW417" s="203">
        <v>0</v>
      </c>
      <c r="AX417" s="203" t="s">
        <v>248</v>
      </c>
      <c r="AY417" s="235" t="s">
        <v>248</v>
      </c>
      <c r="AZ417" s="138">
        <v>43775</v>
      </c>
      <c r="BA417" s="188" t="s">
        <v>248</v>
      </c>
      <c r="BB417" s="203" t="s">
        <v>248</v>
      </c>
      <c r="BC417" s="203" t="s">
        <v>248</v>
      </c>
      <c r="BD417" s="217" t="s">
        <v>61</v>
      </c>
      <c r="BE417" s="201" t="s">
        <v>62</v>
      </c>
      <c r="BF417" s="201" t="s">
        <v>63</v>
      </c>
      <c r="BG417" s="201" t="s">
        <v>196</v>
      </c>
      <c r="BH417" s="456" t="s">
        <v>510</v>
      </c>
      <c r="BI417" s="218" t="s">
        <v>68</v>
      </c>
      <c r="BJ417" s="370">
        <v>214</v>
      </c>
      <c r="BK417" s="370">
        <v>4</v>
      </c>
      <c r="BL417" s="219" t="s">
        <v>65</v>
      </c>
      <c r="BM417" s="52"/>
      <c r="BN417" s="218" t="s">
        <v>357</v>
      </c>
      <c r="BO417" s="217" t="s">
        <v>57</v>
      </c>
      <c r="BP417" s="201" t="s">
        <v>681</v>
      </c>
      <c r="BQ417" s="52" t="s">
        <v>717</v>
      </c>
    </row>
    <row r="418" spans="1:69" ht="15.75">
      <c r="A418" s="207" t="s">
        <v>37</v>
      </c>
      <c r="B418" s="208" t="s">
        <v>711</v>
      </c>
      <c r="C418" s="202" t="s">
        <v>35</v>
      </c>
      <c r="D418" s="210" t="s">
        <v>182</v>
      </c>
      <c r="E418" s="24" t="s">
        <v>642</v>
      </c>
      <c r="F418" s="86">
        <v>103</v>
      </c>
      <c r="G418" s="80">
        <v>0</v>
      </c>
      <c r="H418" s="204"/>
      <c r="I418" s="204"/>
      <c r="J418" s="204"/>
      <c r="K418" s="204"/>
      <c r="L418" s="80">
        <v>0</v>
      </c>
      <c r="M418" s="203"/>
      <c r="N418" s="52">
        <v>0</v>
      </c>
      <c r="O418" s="204"/>
      <c r="P418" s="204"/>
      <c r="Q418" s="11">
        <v>5.7082715436999996</v>
      </c>
      <c r="R418" s="204"/>
      <c r="S418" s="204"/>
      <c r="T418" s="53">
        <v>9.3083333333333318</v>
      </c>
      <c r="U418" s="204"/>
      <c r="V418" s="204"/>
      <c r="W418" s="11">
        <v>5.3811356699028998</v>
      </c>
      <c r="X418" s="204"/>
      <c r="Y418" s="204"/>
      <c r="Z418" s="53">
        <v>8.9249999999999972</v>
      </c>
      <c r="AA418" s="204"/>
      <c r="AB418" s="204"/>
      <c r="AC418" s="204"/>
      <c r="AD418" s="204"/>
      <c r="AE418" s="204"/>
      <c r="AF418" s="9">
        <v>3.6198419043161336</v>
      </c>
      <c r="AG418" s="9">
        <v>721</v>
      </c>
      <c r="AH418" s="9">
        <v>0.43145062040593585</v>
      </c>
      <c r="AI418" s="9">
        <v>15</v>
      </c>
      <c r="AJ418" s="9">
        <v>2.6985849056603772</v>
      </c>
      <c r="AK418" s="9" t="s">
        <v>248</v>
      </c>
      <c r="AL418" s="9">
        <v>101</v>
      </c>
      <c r="AM418" s="9">
        <v>3.6240028475096411</v>
      </c>
      <c r="AN418" s="9">
        <v>3.667056074766355</v>
      </c>
      <c r="AO418" s="73">
        <v>203</v>
      </c>
      <c r="AP418" s="80">
        <v>0</v>
      </c>
      <c r="AQ418" s="80">
        <v>3</v>
      </c>
      <c r="AR418" s="224">
        <v>0</v>
      </c>
      <c r="AS418" s="224" t="s">
        <v>248</v>
      </c>
      <c r="AT418" s="11">
        <v>7350.2579999999998</v>
      </c>
      <c r="AU418" s="11">
        <v>28.257000000000001</v>
      </c>
      <c r="AV418" s="203">
        <v>0</v>
      </c>
      <c r="AW418" s="203">
        <v>0</v>
      </c>
      <c r="AX418" s="203" t="s">
        <v>248</v>
      </c>
      <c r="AY418" s="235" t="s">
        <v>248</v>
      </c>
      <c r="AZ418" s="138">
        <v>68450</v>
      </c>
      <c r="BA418" s="188" t="s">
        <v>248</v>
      </c>
      <c r="BB418" s="203" t="s">
        <v>248</v>
      </c>
      <c r="BC418" s="203" t="s">
        <v>248</v>
      </c>
      <c r="BD418" s="217" t="s">
        <v>61</v>
      </c>
      <c r="BE418" s="201" t="s">
        <v>62</v>
      </c>
      <c r="BF418" s="201" t="s">
        <v>63</v>
      </c>
      <c r="BG418" s="201" t="s">
        <v>196</v>
      </c>
      <c r="BH418" s="456" t="s">
        <v>712</v>
      </c>
      <c r="BI418" s="218" t="s">
        <v>64</v>
      </c>
      <c r="BJ418" s="370">
        <v>214</v>
      </c>
      <c r="BK418" s="370">
        <v>1</v>
      </c>
      <c r="BL418" s="219" t="s">
        <v>65</v>
      </c>
      <c r="BM418" s="52"/>
      <c r="BN418" s="218" t="s">
        <v>357</v>
      </c>
      <c r="BO418" s="217" t="s">
        <v>83</v>
      </c>
      <c r="BP418" s="201" t="s">
        <v>683</v>
      </c>
      <c r="BQ418" s="52" t="s">
        <v>717</v>
      </c>
    </row>
    <row r="419" spans="1:69" ht="15.75">
      <c r="A419" s="207" t="s">
        <v>37</v>
      </c>
      <c r="B419" s="208" t="s">
        <v>711</v>
      </c>
      <c r="C419" s="202" t="s">
        <v>35</v>
      </c>
      <c r="D419" s="210" t="s">
        <v>182</v>
      </c>
      <c r="E419" s="24" t="s">
        <v>642</v>
      </c>
      <c r="F419" s="86">
        <v>100</v>
      </c>
      <c r="G419" s="80">
        <v>2</v>
      </c>
      <c r="H419" s="204"/>
      <c r="I419" s="204"/>
      <c r="J419" s="204"/>
      <c r="K419" s="204"/>
      <c r="L419" s="80">
        <v>0</v>
      </c>
      <c r="M419" s="203"/>
      <c r="N419" s="52">
        <v>0</v>
      </c>
      <c r="O419" s="204"/>
      <c r="P419" s="204"/>
      <c r="Q419" s="11">
        <v>7.0507344082000003</v>
      </c>
      <c r="R419" s="204"/>
      <c r="S419" s="204"/>
      <c r="T419" s="53">
        <v>12.262499999999999</v>
      </c>
      <c r="U419" s="204"/>
      <c r="V419" s="204"/>
      <c r="W419" s="11">
        <v>7.0813670612244</v>
      </c>
      <c r="X419" s="204"/>
      <c r="Y419" s="204"/>
      <c r="Z419" s="53">
        <v>12.35</v>
      </c>
      <c r="AA419" s="204"/>
      <c r="AB419" s="204"/>
      <c r="AC419" s="204"/>
      <c r="AD419" s="204"/>
      <c r="AE419" s="204"/>
      <c r="AF419" s="9">
        <v>3.0676530627398031</v>
      </c>
      <c r="AG419" s="9">
        <v>686</v>
      </c>
      <c r="AH419" s="9">
        <v>0.61974869299394786</v>
      </c>
      <c r="AI419" s="9">
        <v>144</v>
      </c>
      <c r="AJ419" s="9">
        <v>2.0013636363636365</v>
      </c>
      <c r="AK419" s="9" t="s">
        <v>248</v>
      </c>
      <c r="AL419" s="9">
        <v>98</v>
      </c>
      <c r="AM419" s="9">
        <v>3.0676530627398031</v>
      </c>
      <c r="AN419" s="9">
        <v>3.1336898395721926</v>
      </c>
      <c r="AO419" s="73">
        <v>196</v>
      </c>
      <c r="AP419" s="80">
        <v>0</v>
      </c>
      <c r="AQ419" s="80">
        <v>0</v>
      </c>
      <c r="AR419" s="224">
        <v>0</v>
      </c>
      <c r="AS419" s="224" t="s">
        <v>248</v>
      </c>
      <c r="AT419" s="11">
        <v>7033.57</v>
      </c>
      <c r="AU419" s="11">
        <v>0</v>
      </c>
      <c r="AV419" s="203">
        <v>0</v>
      </c>
      <c r="AW419" s="203">
        <v>0</v>
      </c>
      <c r="AX419" s="203" t="s">
        <v>248</v>
      </c>
      <c r="AY419" s="235" t="s">
        <v>248</v>
      </c>
      <c r="AZ419" s="138">
        <v>68450</v>
      </c>
      <c r="BA419" s="188" t="s">
        <v>248</v>
      </c>
      <c r="BB419" s="203" t="s">
        <v>248</v>
      </c>
      <c r="BC419" s="203" t="s">
        <v>248</v>
      </c>
      <c r="BD419" s="217" t="s">
        <v>61</v>
      </c>
      <c r="BE419" s="201" t="s">
        <v>62</v>
      </c>
      <c r="BF419" s="201" t="s">
        <v>63</v>
      </c>
      <c r="BG419" s="201" t="s">
        <v>196</v>
      </c>
      <c r="BH419" s="455" t="s">
        <v>712</v>
      </c>
      <c r="BI419" s="218" t="s">
        <v>66</v>
      </c>
      <c r="BJ419" s="370">
        <v>214</v>
      </c>
      <c r="BK419" s="370">
        <v>7</v>
      </c>
      <c r="BL419" s="219" t="s">
        <v>65</v>
      </c>
      <c r="BM419" s="52"/>
      <c r="BN419" s="218" t="s">
        <v>357</v>
      </c>
      <c r="BO419" s="217" t="s">
        <v>83</v>
      </c>
      <c r="BP419" s="201" t="s">
        <v>683</v>
      </c>
      <c r="BQ419" s="52" t="s">
        <v>717</v>
      </c>
    </row>
    <row r="420" spans="1:69" ht="15.75">
      <c r="A420" s="207" t="s">
        <v>37</v>
      </c>
      <c r="B420" s="208" t="s">
        <v>711</v>
      </c>
      <c r="C420" s="202" t="s">
        <v>35</v>
      </c>
      <c r="D420" s="210" t="s">
        <v>182</v>
      </c>
      <c r="E420" s="24" t="s">
        <v>642</v>
      </c>
      <c r="F420" s="86">
        <v>96</v>
      </c>
      <c r="G420" s="80">
        <v>3</v>
      </c>
      <c r="H420" s="204"/>
      <c r="I420" s="204"/>
      <c r="J420" s="204"/>
      <c r="K420" s="204"/>
      <c r="L420" s="80">
        <v>0</v>
      </c>
      <c r="M420" s="203"/>
      <c r="N420" s="52">
        <v>0</v>
      </c>
      <c r="O420" s="204"/>
      <c r="P420" s="204"/>
      <c r="Q420" s="11">
        <v>5.6209245268999997</v>
      </c>
      <c r="R420" s="204"/>
      <c r="S420" s="204"/>
      <c r="T420" s="53">
        <v>9.1749999999999972</v>
      </c>
      <c r="U420" s="204"/>
      <c r="V420" s="204"/>
      <c r="W420" s="11">
        <v>5.1355912043009999</v>
      </c>
      <c r="X420" s="204"/>
      <c r="Y420" s="204"/>
      <c r="Z420" s="53">
        <v>9.1749999999999972</v>
      </c>
      <c r="AA420" s="204"/>
      <c r="AB420" s="204"/>
      <c r="AC420" s="204"/>
      <c r="AD420" s="204"/>
      <c r="AE420" s="204"/>
      <c r="AF420" s="9">
        <v>3.4794285828652591</v>
      </c>
      <c r="AG420" s="9">
        <v>642</v>
      </c>
      <c r="AH420" s="9">
        <v>0.51942635102571788</v>
      </c>
      <c r="AI420" s="9">
        <v>32</v>
      </c>
      <c r="AJ420" s="9">
        <v>2.4328947368421052</v>
      </c>
      <c r="AK420" s="9" t="s">
        <v>248</v>
      </c>
      <c r="AL420" s="9">
        <v>83</v>
      </c>
      <c r="AM420" s="9">
        <v>3.5582891698138028</v>
      </c>
      <c r="AN420" s="9">
        <v>3.6439189189189189</v>
      </c>
      <c r="AO420" s="73">
        <v>174</v>
      </c>
      <c r="AP420" s="80">
        <v>2</v>
      </c>
      <c r="AQ420" s="80">
        <v>10</v>
      </c>
      <c r="AR420" s="224">
        <v>0</v>
      </c>
      <c r="AS420" s="224" t="s">
        <v>248</v>
      </c>
      <c r="AT420" s="11">
        <v>6303.55</v>
      </c>
      <c r="AU420" s="11">
        <v>328.52300000000002</v>
      </c>
      <c r="AV420" s="203">
        <v>0</v>
      </c>
      <c r="AW420" s="203">
        <v>0</v>
      </c>
      <c r="AX420" s="203" t="s">
        <v>248</v>
      </c>
      <c r="AY420" s="235" t="s">
        <v>248</v>
      </c>
      <c r="AZ420" s="138">
        <v>68450</v>
      </c>
      <c r="BA420" s="188" t="s">
        <v>248</v>
      </c>
      <c r="BB420" s="203" t="s">
        <v>248</v>
      </c>
      <c r="BC420" s="203" t="s">
        <v>248</v>
      </c>
      <c r="BD420" s="217" t="s">
        <v>61</v>
      </c>
      <c r="BE420" s="201" t="s">
        <v>62</v>
      </c>
      <c r="BF420" s="201" t="s">
        <v>63</v>
      </c>
      <c r="BG420" s="201" t="s">
        <v>196</v>
      </c>
      <c r="BH420" s="456" t="s">
        <v>712</v>
      </c>
      <c r="BI420" s="218" t="s">
        <v>67</v>
      </c>
      <c r="BJ420" s="370">
        <v>214</v>
      </c>
      <c r="BK420" s="370">
        <v>3</v>
      </c>
      <c r="BL420" s="219" t="s">
        <v>65</v>
      </c>
      <c r="BM420" s="52"/>
      <c r="BN420" s="218" t="s">
        <v>357</v>
      </c>
      <c r="BO420" s="217" t="s">
        <v>83</v>
      </c>
      <c r="BP420" s="201" t="s">
        <v>683</v>
      </c>
      <c r="BQ420" s="52" t="s">
        <v>717</v>
      </c>
    </row>
    <row r="421" spans="1:69" ht="15.75">
      <c r="A421" s="207" t="s">
        <v>37</v>
      </c>
      <c r="B421" s="208" t="s">
        <v>711</v>
      </c>
      <c r="C421" s="202" t="s">
        <v>35</v>
      </c>
      <c r="D421" s="210" t="s">
        <v>182</v>
      </c>
      <c r="E421" s="24" t="s">
        <v>642</v>
      </c>
      <c r="F421" s="86">
        <v>103</v>
      </c>
      <c r="G421" s="80">
        <v>4</v>
      </c>
      <c r="H421" s="204"/>
      <c r="I421" s="204"/>
      <c r="J421" s="204"/>
      <c r="K421" s="204"/>
      <c r="L421" s="80">
        <v>1</v>
      </c>
      <c r="M421" s="203"/>
      <c r="N421" s="52">
        <v>0</v>
      </c>
      <c r="O421" s="204"/>
      <c r="P421" s="204"/>
      <c r="Q421" s="11">
        <v>6.1337954999999997</v>
      </c>
      <c r="R421" s="204"/>
      <c r="S421" s="204"/>
      <c r="T421" s="53">
        <v>8.6833333333333318</v>
      </c>
      <c r="U421" s="204"/>
      <c r="V421" s="204"/>
      <c r="W421" s="11">
        <v>6.1101017551019998</v>
      </c>
      <c r="X421" s="204"/>
      <c r="Y421" s="204"/>
      <c r="Z421" s="53">
        <v>8.6833333333333318</v>
      </c>
      <c r="AA421" s="204"/>
      <c r="AB421" s="204"/>
      <c r="AC421" s="204"/>
      <c r="AD421" s="204"/>
      <c r="AE421" s="204"/>
      <c r="AF421" s="9">
        <v>2.6705418705744504</v>
      </c>
      <c r="AG421" s="9">
        <v>609</v>
      </c>
      <c r="AH421" s="9">
        <v>0.43242391051266149</v>
      </c>
      <c r="AI421" s="9">
        <v>179</v>
      </c>
      <c r="AJ421" s="9">
        <v>1.7354166666666666</v>
      </c>
      <c r="AK421" s="9" t="s">
        <v>248</v>
      </c>
      <c r="AL421" s="427">
        <v>0</v>
      </c>
      <c r="AM421" s="9"/>
      <c r="AN421" s="9"/>
      <c r="AO421" s="73">
        <v>198</v>
      </c>
      <c r="AP421" s="80">
        <v>0</v>
      </c>
      <c r="AQ421" s="80">
        <v>0</v>
      </c>
      <c r="AR421" s="224">
        <v>0</v>
      </c>
      <c r="AS421" s="224" t="s">
        <v>248</v>
      </c>
      <c r="AT421" s="11">
        <v>7051.3019999999997</v>
      </c>
      <c r="AU421" s="11">
        <v>0</v>
      </c>
      <c r="AV421" s="203">
        <v>0</v>
      </c>
      <c r="AW421" s="203">
        <v>0</v>
      </c>
      <c r="AX421" s="203" t="s">
        <v>248</v>
      </c>
      <c r="AY421" s="235" t="s">
        <v>248</v>
      </c>
      <c r="AZ421" s="138">
        <v>68450</v>
      </c>
      <c r="BA421" s="188" t="s">
        <v>248</v>
      </c>
      <c r="BB421" s="203" t="s">
        <v>248</v>
      </c>
      <c r="BC421" s="203" t="s">
        <v>248</v>
      </c>
      <c r="BD421" s="217" t="s">
        <v>61</v>
      </c>
      <c r="BE421" s="201" t="s">
        <v>62</v>
      </c>
      <c r="BF421" s="201" t="s">
        <v>63</v>
      </c>
      <c r="BG421" s="201" t="s">
        <v>196</v>
      </c>
      <c r="BH421" s="456" t="s">
        <v>712</v>
      </c>
      <c r="BI421" s="218" t="s">
        <v>68</v>
      </c>
      <c r="BJ421" s="370">
        <v>214</v>
      </c>
      <c r="BK421" s="370">
        <v>4</v>
      </c>
      <c r="BL421" s="219" t="s">
        <v>65</v>
      </c>
      <c r="BM421" s="52"/>
      <c r="BN421" s="218" t="s">
        <v>357</v>
      </c>
      <c r="BO421" s="217" t="s">
        <v>83</v>
      </c>
      <c r="BP421" s="201" t="s">
        <v>683</v>
      </c>
      <c r="BQ421" s="52" t="s">
        <v>717</v>
      </c>
    </row>
    <row r="422" spans="1:69" ht="15.75">
      <c r="A422" s="207" t="s">
        <v>37</v>
      </c>
      <c r="B422" s="208" t="s">
        <v>711</v>
      </c>
      <c r="C422" s="202" t="s">
        <v>35</v>
      </c>
      <c r="D422" s="210" t="s">
        <v>182</v>
      </c>
      <c r="E422" s="24" t="s">
        <v>569</v>
      </c>
      <c r="F422" s="86">
        <v>41</v>
      </c>
      <c r="G422" s="80">
        <v>3</v>
      </c>
      <c r="H422" s="204"/>
      <c r="I422" s="204"/>
      <c r="J422" s="204"/>
      <c r="K422" s="204"/>
      <c r="L422" s="80">
        <v>0</v>
      </c>
      <c r="M422" s="203"/>
      <c r="N422" s="52">
        <v>0</v>
      </c>
      <c r="O422" s="204"/>
      <c r="P422" s="204"/>
      <c r="Q422" s="11">
        <v>6.3276049736999997</v>
      </c>
      <c r="R422" s="204"/>
      <c r="S422" s="204"/>
      <c r="T422" s="53">
        <v>10.050000000000001</v>
      </c>
      <c r="U422" s="204"/>
      <c r="V422" s="204"/>
      <c r="W422" s="11">
        <v>5.8054733684209996</v>
      </c>
      <c r="X422" s="204"/>
      <c r="Y422" s="204"/>
      <c r="Z422" s="53">
        <v>10.050000000000001</v>
      </c>
      <c r="AA422" s="204"/>
      <c r="AB422" s="204"/>
      <c r="AC422" s="204"/>
      <c r="AD422" s="204"/>
      <c r="AE422" s="204"/>
      <c r="AF422" s="9">
        <v>3.4877819629540117</v>
      </c>
      <c r="AG422" s="9">
        <v>266</v>
      </c>
      <c r="AH422" s="9">
        <v>0.38602796679473955</v>
      </c>
      <c r="AI422" s="9">
        <v>2</v>
      </c>
      <c r="AJ422" s="9">
        <v>2.6948275862068964</v>
      </c>
      <c r="AK422" s="9" t="s">
        <v>248</v>
      </c>
      <c r="AL422" s="9">
        <v>38</v>
      </c>
      <c r="AM422" s="9">
        <v>3.4877819629540117</v>
      </c>
      <c r="AN422" s="9">
        <v>3.5378787878787881</v>
      </c>
      <c r="AO422" s="73">
        <v>76</v>
      </c>
      <c r="AP422" s="80">
        <v>0</v>
      </c>
      <c r="AQ422" s="80">
        <v>0</v>
      </c>
      <c r="AR422" s="224">
        <v>0</v>
      </c>
      <c r="AS422" s="224" t="s">
        <v>248</v>
      </c>
      <c r="AT422" s="11">
        <v>2706.2040000000002</v>
      </c>
      <c r="AU422" s="11">
        <v>0</v>
      </c>
      <c r="AV422" s="203">
        <v>0</v>
      </c>
      <c r="AW422" s="203">
        <v>0</v>
      </c>
      <c r="AX422" s="203" t="s">
        <v>248</v>
      </c>
      <c r="AY422" s="235" t="s">
        <v>248</v>
      </c>
      <c r="AZ422" s="138">
        <v>14959</v>
      </c>
      <c r="BA422" s="188" t="s">
        <v>248</v>
      </c>
      <c r="BB422" s="203" t="s">
        <v>248</v>
      </c>
      <c r="BC422" s="203" t="s">
        <v>248</v>
      </c>
      <c r="BD422" s="217" t="s">
        <v>61</v>
      </c>
      <c r="BE422" s="201" t="s">
        <v>62</v>
      </c>
      <c r="BF422" s="201" t="s">
        <v>63</v>
      </c>
      <c r="BG422" s="201" t="s">
        <v>196</v>
      </c>
      <c r="BH422" s="456" t="s">
        <v>513</v>
      </c>
      <c r="BI422" s="218" t="s">
        <v>64</v>
      </c>
      <c r="BJ422" s="370">
        <v>214</v>
      </c>
      <c r="BK422" s="370">
        <v>1</v>
      </c>
      <c r="BL422" s="219" t="s">
        <v>65</v>
      </c>
      <c r="BM422" s="52"/>
      <c r="BN422" s="218" t="s">
        <v>357</v>
      </c>
      <c r="BO422" s="217" t="s">
        <v>81</v>
      </c>
      <c r="BP422" s="201" t="s">
        <v>699</v>
      </c>
      <c r="BQ422" s="52" t="s">
        <v>715</v>
      </c>
    </row>
    <row r="423" spans="1:69" ht="15.75">
      <c r="A423" s="207" t="s">
        <v>37</v>
      </c>
      <c r="B423" s="208" t="s">
        <v>711</v>
      </c>
      <c r="C423" s="202" t="s">
        <v>35</v>
      </c>
      <c r="D423" s="210" t="s">
        <v>182</v>
      </c>
      <c r="E423" s="24" t="s">
        <v>569</v>
      </c>
      <c r="F423" s="86">
        <v>41</v>
      </c>
      <c r="G423" s="80">
        <v>1</v>
      </c>
      <c r="H423" s="204"/>
      <c r="I423" s="204"/>
      <c r="J423" s="204"/>
      <c r="K423" s="204"/>
      <c r="L423" s="80">
        <v>0</v>
      </c>
      <c r="M423" s="203"/>
      <c r="N423" s="52">
        <v>0</v>
      </c>
      <c r="O423" s="204"/>
      <c r="P423" s="204"/>
      <c r="Q423" s="11">
        <v>5.0035996750000002</v>
      </c>
      <c r="R423" s="204"/>
      <c r="S423" s="204"/>
      <c r="T423" s="53">
        <v>6.5</v>
      </c>
      <c r="U423" s="204"/>
      <c r="V423" s="204"/>
      <c r="W423" s="11">
        <v>4.8668248749999998</v>
      </c>
      <c r="X423" s="204"/>
      <c r="Y423" s="204"/>
      <c r="Z423" s="53">
        <v>6.5</v>
      </c>
      <c r="AA423" s="204"/>
      <c r="AB423" s="204"/>
      <c r="AC423" s="204"/>
      <c r="AD423" s="204"/>
      <c r="AE423" s="204"/>
      <c r="AF423" s="9">
        <v>3.4165000038487578</v>
      </c>
      <c r="AG423" s="9">
        <v>280</v>
      </c>
      <c r="AH423" s="9">
        <v>0.44959730516892132</v>
      </c>
      <c r="AI423" s="9">
        <v>10</v>
      </c>
      <c r="AJ423" s="9">
        <v>2.5512820512820511</v>
      </c>
      <c r="AK423" s="9" t="s">
        <v>248</v>
      </c>
      <c r="AL423" s="9">
        <v>40</v>
      </c>
      <c r="AM423" s="9">
        <v>3.4165000038487578</v>
      </c>
      <c r="AN423" s="9">
        <v>3.4550000000000001</v>
      </c>
      <c r="AO423" s="73">
        <v>80</v>
      </c>
      <c r="AP423" s="80">
        <v>0</v>
      </c>
      <c r="AQ423" s="80">
        <v>0</v>
      </c>
      <c r="AR423" s="224">
        <v>0</v>
      </c>
      <c r="AS423" s="224" t="s">
        <v>248</v>
      </c>
      <c r="AT423" s="11">
        <v>2850.942</v>
      </c>
      <c r="AU423" s="11">
        <v>0</v>
      </c>
      <c r="AV423" s="203">
        <v>0</v>
      </c>
      <c r="AW423" s="203">
        <v>0</v>
      </c>
      <c r="AX423" s="203" t="s">
        <v>248</v>
      </c>
      <c r="AY423" s="235" t="s">
        <v>248</v>
      </c>
      <c r="AZ423" s="138">
        <v>14959</v>
      </c>
      <c r="BA423" s="188" t="s">
        <v>248</v>
      </c>
      <c r="BB423" s="203" t="s">
        <v>248</v>
      </c>
      <c r="BC423" s="203" t="s">
        <v>248</v>
      </c>
      <c r="BD423" s="217" t="s">
        <v>61</v>
      </c>
      <c r="BE423" s="201" t="s">
        <v>62</v>
      </c>
      <c r="BF423" s="201" t="s">
        <v>63</v>
      </c>
      <c r="BG423" s="201" t="s">
        <v>196</v>
      </c>
      <c r="BH423" s="456" t="s">
        <v>513</v>
      </c>
      <c r="BI423" s="218" t="s">
        <v>66</v>
      </c>
      <c r="BJ423" s="370">
        <v>214</v>
      </c>
      <c r="BK423" s="370">
        <v>7</v>
      </c>
      <c r="BL423" s="219" t="s">
        <v>65</v>
      </c>
      <c r="BM423" s="52"/>
      <c r="BN423" s="218" t="s">
        <v>357</v>
      </c>
      <c r="BO423" s="217" t="s">
        <v>81</v>
      </c>
      <c r="BP423" s="201" t="s">
        <v>699</v>
      </c>
      <c r="BQ423" s="52" t="s">
        <v>715</v>
      </c>
    </row>
    <row r="424" spans="1:69" ht="15.75">
      <c r="A424" s="207" t="s">
        <v>37</v>
      </c>
      <c r="B424" s="208" t="s">
        <v>711</v>
      </c>
      <c r="C424" s="202" t="s">
        <v>35</v>
      </c>
      <c r="D424" s="210" t="s">
        <v>182</v>
      </c>
      <c r="E424" s="24" t="s">
        <v>569</v>
      </c>
      <c r="F424" s="420">
        <v>42</v>
      </c>
      <c r="G424" s="421">
        <v>0</v>
      </c>
      <c r="H424" s="422"/>
      <c r="I424" s="422"/>
      <c r="J424" s="422"/>
      <c r="K424" s="422"/>
      <c r="L424" s="421">
        <v>0</v>
      </c>
      <c r="M424" s="423"/>
      <c r="N424" s="424">
        <v>0</v>
      </c>
      <c r="O424" s="422"/>
      <c r="P424" s="422"/>
      <c r="Q424" s="425">
        <v>5.5674520000000003</v>
      </c>
      <c r="R424" s="422"/>
      <c r="S424" s="422"/>
      <c r="T424" s="426">
        <v>7.4749999999999996</v>
      </c>
      <c r="U424" s="422"/>
      <c r="V424" s="422"/>
      <c r="W424" s="425">
        <v>5.6520950714284997</v>
      </c>
      <c r="X424" s="422"/>
      <c r="Y424" s="422"/>
      <c r="Z424" s="426">
        <v>7.4749999999999996</v>
      </c>
      <c r="AA424" s="422"/>
      <c r="AB424" s="422"/>
      <c r="AC424" s="422"/>
      <c r="AD424" s="422"/>
      <c r="AE424" s="422"/>
      <c r="AF424" s="427">
        <v>3.3995521602446801</v>
      </c>
      <c r="AG424" s="427">
        <v>293</v>
      </c>
      <c r="AH424" s="427">
        <v>0.48465754468605321</v>
      </c>
      <c r="AI424" s="427">
        <v>12</v>
      </c>
      <c r="AJ424" s="427">
        <v>2.530813953488372</v>
      </c>
      <c r="AK424" s="427" t="s">
        <v>248</v>
      </c>
      <c r="AL424" s="427">
        <v>42</v>
      </c>
      <c r="AM424" s="427">
        <v>3.3995521602446801</v>
      </c>
      <c r="AN424" s="427">
        <v>3.4815789473684209</v>
      </c>
      <c r="AO424" s="428">
        <v>84</v>
      </c>
      <c r="AP424" s="421">
        <v>0</v>
      </c>
      <c r="AQ424" s="421">
        <v>0</v>
      </c>
      <c r="AR424" s="429">
        <v>0</v>
      </c>
      <c r="AS424" s="429" t="s">
        <v>248</v>
      </c>
      <c r="AT424" s="425">
        <v>2997.0590000000002</v>
      </c>
      <c r="AU424" s="425">
        <v>0</v>
      </c>
      <c r="AV424" s="203">
        <v>0</v>
      </c>
      <c r="AW424" s="203">
        <v>0</v>
      </c>
      <c r="AX424" s="203" t="s">
        <v>248</v>
      </c>
      <c r="AY424" s="235" t="s">
        <v>248</v>
      </c>
      <c r="AZ424" s="138">
        <v>14959</v>
      </c>
      <c r="BA424" s="188" t="s">
        <v>248</v>
      </c>
      <c r="BB424" s="203" t="s">
        <v>248</v>
      </c>
      <c r="BC424" s="203" t="s">
        <v>248</v>
      </c>
      <c r="BD424" s="217" t="s">
        <v>61</v>
      </c>
      <c r="BE424" s="201" t="s">
        <v>62</v>
      </c>
      <c r="BF424" s="201" t="s">
        <v>63</v>
      </c>
      <c r="BG424" s="201" t="s">
        <v>196</v>
      </c>
      <c r="BH424" s="456" t="s">
        <v>513</v>
      </c>
      <c r="BI424" s="218" t="s">
        <v>67</v>
      </c>
      <c r="BJ424" s="370">
        <v>214</v>
      </c>
      <c r="BK424" s="370">
        <v>3</v>
      </c>
      <c r="BL424" s="219" t="s">
        <v>65</v>
      </c>
      <c r="BM424" s="52"/>
      <c r="BN424" s="218" t="s">
        <v>357</v>
      </c>
      <c r="BO424" s="217" t="s">
        <v>81</v>
      </c>
      <c r="BP424" s="201" t="s">
        <v>699</v>
      </c>
      <c r="BQ424" s="52" t="s">
        <v>715</v>
      </c>
    </row>
    <row r="425" spans="1:69" ht="15.75">
      <c r="A425" s="207" t="s">
        <v>37</v>
      </c>
      <c r="B425" s="208" t="s">
        <v>711</v>
      </c>
      <c r="C425" s="202" t="s">
        <v>35</v>
      </c>
      <c r="D425" s="210" t="s">
        <v>182</v>
      </c>
      <c r="E425" s="24" t="s">
        <v>569</v>
      </c>
      <c r="F425" s="420">
        <v>41</v>
      </c>
      <c r="G425" s="421">
        <v>0</v>
      </c>
      <c r="H425" s="422"/>
      <c r="I425" s="422"/>
      <c r="J425" s="422"/>
      <c r="K425" s="422"/>
      <c r="L425" s="421">
        <v>1</v>
      </c>
      <c r="M425" s="423"/>
      <c r="N425" s="424">
        <v>0</v>
      </c>
      <c r="O425" s="422"/>
      <c r="P425" s="422"/>
      <c r="Q425" s="425">
        <v>5.46532485</v>
      </c>
      <c r="R425" s="422"/>
      <c r="S425" s="422"/>
      <c r="T425" s="426">
        <v>7</v>
      </c>
      <c r="U425" s="422"/>
      <c r="V425" s="422"/>
      <c r="W425" s="425">
        <v>5.4046747249999996</v>
      </c>
      <c r="X425" s="422"/>
      <c r="Y425" s="422"/>
      <c r="Z425" s="426">
        <v>7</v>
      </c>
      <c r="AA425" s="422"/>
      <c r="AB425" s="422"/>
      <c r="AC425" s="422"/>
      <c r="AD425" s="422"/>
      <c r="AE425" s="422"/>
      <c r="AF425" s="427">
        <v>2.8202142890010564</v>
      </c>
      <c r="AG425" s="427">
        <v>280</v>
      </c>
      <c r="AH425" s="427">
        <v>0.39436880418237641</v>
      </c>
      <c r="AI425" s="427">
        <v>40</v>
      </c>
      <c r="AJ425" s="427">
        <v>2.0185185185185186</v>
      </c>
      <c r="AK425" s="427" t="s">
        <v>248</v>
      </c>
      <c r="AL425" s="9">
        <v>0</v>
      </c>
      <c r="AM425" s="427"/>
      <c r="AN425" s="427"/>
      <c r="AO425" s="428">
        <v>81</v>
      </c>
      <c r="AP425" s="421">
        <v>0</v>
      </c>
      <c r="AQ425" s="421">
        <v>1</v>
      </c>
      <c r="AR425" s="429">
        <v>0</v>
      </c>
      <c r="AS425" s="429" t="s">
        <v>248</v>
      </c>
      <c r="AT425" s="425">
        <v>2921.2739999999999</v>
      </c>
      <c r="AU425" s="425">
        <v>0</v>
      </c>
      <c r="AV425" s="203">
        <v>0</v>
      </c>
      <c r="AW425" s="203">
        <v>0</v>
      </c>
      <c r="AX425" s="203" t="s">
        <v>248</v>
      </c>
      <c r="AY425" s="235" t="s">
        <v>248</v>
      </c>
      <c r="AZ425" s="138">
        <v>14959</v>
      </c>
      <c r="BA425" s="188" t="s">
        <v>248</v>
      </c>
      <c r="BB425" s="203" t="s">
        <v>248</v>
      </c>
      <c r="BC425" s="203" t="s">
        <v>248</v>
      </c>
      <c r="BD425" s="217" t="s">
        <v>61</v>
      </c>
      <c r="BE425" s="201" t="s">
        <v>62</v>
      </c>
      <c r="BF425" s="201" t="s">
        <v>63</v>
      </c>
      <c r="BG425" s="201" t="s">
        <v>196</v>
      </c>
      <c r="BH425" s="456" t="s">
        <v>513</v>
      </c>
      <c r="BI425" s="218" t="s">
        <v>68</v>
      </c>
      <c r="BJ425" s="370">
        <v>214</v>
      </c>
      <c r="BK425" s="370">
        <v>4</v>
      </c>
      <c r="BL425" s="219" t="s">
        <v>65</v>
      </c>
      <c r="BM425" s="52"/>
      <c r="BN425" s="218" t="s">
        <v>357</v>
      </c>
      <c r="BO425" s="217" t="s">
        <v>81</v>
      </c>
      <c r="BP425" s="201" t="s">
        <v>699</v>
      </c>
      <c r="BQ425" s="52" t="s">
        <v>715</v>
      </c>
    </row>
    <row r="426" spans="1:69" ht="15.75">
      <c r="A426" s="207" t="s">
        <v>37</v>
      </c>
      <c r="B426" s="208" t="s">
        <v>711</v>
      </c>
      <c r="C426" s="202" t="s">
        <v>35</v>
      </c>
      <c r="D426" s="210" t="s">
        <v>182</v>
      </c>
      <c r="E426" s="24" t="s">
        <v>643</v>
      </c>
      <c r="F426" s="86">
        <v>50</v>
      </c>
      <c r="G426" s="80">
        <v>0</v>
      </c>
      <c r="H426" s="204"/>
      <c r="I426" s="204"/>
      <c r="J426" s="204"/>
      <c r="K426" s="204"/>
      <c r="L426" s="80">
        <v>0</v>
      </c>
      <c r="M426" s="203"/>
      <c r="N426" s="52">
        <v>0</v>
      </c>
      <c r="O426" s="204"/>
      <c r="P426" s="204"/>
      <c r="Q426" s="11">
        <v>5.2868798200000002</v>
      </c>
      <c r="R426" s="204"/>
      <c r="S426" s="204"/>
      <c r="T426" s="53">
        <v>7.35</v>
      </c>
      <c r="U426" s="204"/>
      <c r="V426" s="204"/>
      <c r="W426" s="11">
        <v>5.2223198200000001</v>
      </c>
      <c r="X426" s="204"/>
      <c r="Y426" s="204"/>
      <c r="Z426" s="53">
        <v>7.25</v>
      </c>
      <c r="AA426" s="204"/>
      <c r="AB426" s="204"/>
      <c r="AC426" s="204"/>
      <c r="AD426" s="204"/>
      <c r="AE426" s="204"/>
      <c r="AF426" s="9">
        <v>3.6956285953521739</v>
      </c>
      <c r="AG426" s="9">
        <v>350</v>
      </c>
      <c r="AH426" s="9">
        <v>0.39657766406452488</v>
      </c>
      <c r="AI426" s="9">
        <v>6</v>
      </c>
      <c r="AJ426" s="9">
        <v>2.7738095238095237</v>
      </c>
      <c r="AK426" s="9" t="s">
        <v>248</v>
      </c>
      <c r="AL426" s="9">
        <v>50</v>
      </c>
      <c r="AM426" s="9">
        <v>3.6956285953521739</v>
      </c>
      <c r="AN426" s="9">
        <v>3.7139737991266375</v>
      </c>
      <c r="AO426" s="73">
        <v>100</v>
      </c>
      <c r="AP426" s="80">
        <v>0</v>
      </c>
      <c r="AQ426" s="80">
        <v>0</v>
      </c>
      <c r="AR426" s="224">
        <v>0</v>
      </c>
      <c r="AS426" s="224" t="s">
        <v>248</v>
      </c>
      <c r="AT426" s="11">
        <v>3576.2240000000002</v>
      </c>
      <c r="AU426" s="11">
        <v>0</v>
      </c>
      <c r="AV426" s="203">
        <v>0</v>
      </c>
      <c r="AW426" s="203">
        <v>0</v>
      </c>
      <c r="AX426" s="203" t="s">
        <v>248</v>
      </c>
      <c r="AY426" s="235" t="s">
        <v>248</v>
      </c>
      <c r="AZ426" s="138">
        <v>51954</v>
      </c>
      <c r="BA426" s="188" t="s">
        <v>248</v>
      </c>
      <c r="BB426" s="203" t="s">
        <v>248</v>
      </c>
      <c r="BC426" s="203" t="s">
        <v>248</v>
      </c>
      <c r="BD426" s="217" t="s">
        <v>61</v>
      </c>
      <c r="BE426" s="201" t="s">
        <v>62</v>
      </c>
      <c r="BF426" s="201" t="s">
        <v>63</v>
      </c>
      <c r="BG426" s="201" t="s">
        <v>196</v>
      </c>
      <c r="BH426" s="456" t="s">
        <v>515</v>
      </c>
      <c r="BI426" s="218" t="s">
        <v>64</v>
      </c>
      <c r="BJ426" s="370">
        <v>214</v>
      </c>
      <c r="BK426" s="370">
        <v>1</v>
      </c>
      <c r="BL426" s="219" t="s">
        <v>65</v>
      </c>
      <c r="BM426" s="52"/>
      <c r="BN426" s="218" t="s">
        <v>357</v>
      </c>
      <c r="BO426" s="217" t="s">
        <v>54</v>
      </c>
      <c r="BP426" s="201" t="s">
        <v>699</v>
      </c>
      <c r="BQ426" s="52" t="s">
        <v>715</v>
      </c>
    </row>
    <row r="427" spans="1:69" ht="15.75">
      <c r="A427" s="207" t="s">
        <v>37</v>
      </c>
      <c r="B427" s="208" t="s">
        <v>711</v>
      </c>
      <c r="C427" s="202" t="s">
        <v>35</v>
      </c>
      <c r="D427" s="210" t="s">
        <v>182</v>
      </c>
      <c r="E427" s="24" t="s">
        <v>643</v>
      </c>
      <c r="F427" s="86">
        <v>49</v>
      </c>
      <c r="G427" s="80">
        <v>1</v>
      </c>
      <c r="H427" s="204"/>
      <c r="I427" s="204"/>
      <c r="J427" s="204"/>
      <c r="K427" s="204"/>
      <c r="L427" s="80">
        <v>0</v>
      </c>
      <c r="M427" s="203"/>
      <c r="N427" s="52">
        <v>0</v>
      </c>
      <c r="O427" s="204"/>
      <c r="P427" s="204"/>
      <c r="Q427" s="11">
        <v>5.2758747707999998</v>
      </c>
      <c r="R427" s="204"/>
      <c r="S427" s="204"/>
      <c r="T427" s="53">
        <v>7.8999999999999986</v>
      </c>
      <c r="U427" s="204"/>
      <c r="V427" s="204"/>
      <c r="W427" s="11">
        <v>5.1043331458332997</v>
      </c>
      <c r="X427" s="204"/>
      <c r="Y427" s="204"/>
      <c r="Z427" s="53">
        <v>8.2999999999999972</v>
      </c>
      <c r="AA427" s="204"/>
      <c r="AB427" s="204"/>
      <c r="AC427" s="204"/>
      <c r="AD427" s="204"/>
      <c r="AE427" s="204"/>
      <c r="AF427" s="9">
        <v>3.426755959434169</v>
      </c>
      <c r="AG427" s="9">
        <v>336</v>
      </c>
      <c r="AH427" s="9">
        <v>0.47342067149223849</v>
      </c>
      <c r="AI427" s="9">
        <v>15</v>
      </c>
      <c r="AJ427" s="9">
        <v>2.5191489361702128</v>
      </c>
      <c r="AK427" s="9" t="s">
        <v>248</v>
      </c>
      <c r="AL427" s="9">
        <v>48</v>
      </c>
      <c r="AM427" s="9">
        <v>3.426755959434169</v>
      </c>
      <c r="AN427" s="9">
        <v>3.5454545454545454</v>
      </c>
      <c r="AO427" s="73">
        <v>96</v>
      </c>
      <c r="AP427" s="80">
        <v>0</v>
      </c>
      <c r="AQ427" s="80">
        <v>0</v>
      </c>
      <c r="AR427" s="224">
        <v>0</v>
      </c>
      <c r="AS427" s="224" t="s">
        <v>248</v>
      </c>
      <c r="AT427" s="11">
        <v>3421.8409999999999</v>
      </c>
      <c r="AU427" s="11">
        <v>0</v>
      </c>
      <c r="AV427" s="203">
        <v>0</v>
      </c>
      <c r="AW427" s="203">
        <v>0</v>
      </c>
      <c r="AX427" s="203" t="s">
        <v>248</v>
      </c>
      <c r="AY427" s="235" t="s">
        <v>248</v>
      </c>
      <c r="AZ427" s="138">
        <v>51954</v>
      </c>
      <c r="BA427" s="188" t="s">
        <v>248</v>
      </c>
      <c r="BB427" s="203" t="s">
        <v>248</v>
      </c>
      <c r="BC427" s="203" t="s">
        <v>248</v>
      </c>
      <c r="BD427" s="217" t="s">
        <v>61</v>
      </c>
      <c r="BE427" s="201" t="s">
        <v>62</v>
      </c>
      <c r="BF427" s="201" t="s">
        <v>63</v>
      </c>
      <c r="BG427" s="201" t="s">
        <v>196</v>
      </c>
      <c r="BH427" s="455" t="s">
        <v>515</v>
      </c>
      <c r="BI427" s="218" t="s">
        <v>66</v>
      </c>
      <c r="BJ427" s="370">
        <v>214</v>
      </c>
      <c r="BK427" s="370">
        <v>7</v>
      </c>
      <c r="BL427" s="219" t="s">
        <v>65</v>
      </c>
      <c r="BM427" s="52"/>
      <c r="BN427" s="218" t="s">
        <v>357</v>
      </c>
      <c r="BO427" s="217" t="s">
        <v>54</v>
      </c>
      <c r="BP427" s="201" t="s">
        <v>699</v>
      </c>
      <c r="BQ427" s="52" t="s">
        <v>715</v>
      </c>
    </row>
    <row r="428" spans="1:69" ht="15.75">
      <c r="A428" s="207" t="s">
        <v>37</v>
      </c>
      <c r="B428" s="208" t="s">
        <v>711</v>
      </c>
      <c r="C428" s="202" t="s">
        <v>35</v>
      </c>
      <c r="D428" s="210" t="s">
        <v>182</v>
      </c>
      <c r="E428" s="24" t="s">
        <v>643</v>
      </c>
      <c r="F428" s="86">
        <v>52</v>
      </c>
      <c r="G428" s="80">
        <v>1</v>
      </c>
      <c r="H428" s="204"/>
      <c r="I428" s="204"/>
      <c r="J428" s="204"/>
      <c r="K428" s="204"/>
      <c r="L428" s="80">
        <v>0</v>
      </c>
      <c r="M428" s="203"/>
      <c r="N428" s="52">
        <v>0</v>
      </c>
      <c r="O428" s="204"/>
      <c r="P428" s="204"/>
      <c r="Q428" s="11">
        <v>5.5024507842999997</v>
      </c>
      <c r="R428" s="204"/>
      <c r="S428" s="204"/>
      <c r="T428" s="53">
        <v>8.2249999999999979</v>
      </c>
      <c r="U428" s="204"/>
      <c r="V428" s="204"/>
      <c r="W428" s="11">
        <v>5.5233134901960002</v>
      </c>
      <c r="X428" s="204"/>
      <c r="Y428" s="204"/>
      <c r="Z428" s="53">
        <v>8.2249999999999979</v>
      </c>
      <c r="AA428" s="204"/>
      <c r="AB428" s="204"/>
      <c r="AC428" s="204"/>
      <c r="AD428" s="204"/>
      <c r="AE428" s="204"/>
      <c r="AF428" s="9">
        <v>3.5860784432244674</v>
      </c>
      <c r="AG428" s="9">
        <v>356</v>
      </c>
      <c r="AH428" s="9">
        <v>0.46990451667030175</v>
      </c>
      <c r="AI428" s="9">
        <v>10</v>
      </c>
      <c r="AJ428" s="9">
        <v>2.6147058823529412</v>
      </c>
      <c r="AK428" s="9" t="s">
        <v>248</v>
      </c>
      <c r="AL428" s="9">
        <v>51</v>
      </c>
      <c r="AM428" s="9">
        <v>3.5860784432244674</v>
      </c>
      <c r="AN428" s="9">
        <v>3.6649214659685865</v>
      </c>
      <c r="AO428" s="73">
        <v>102</v>
      </c>
      <c r="AP428" s="80">
        <v>0</v>
      </c>
      <c r="AQ428" s="80">
        <v>0</v>
      </c>
      <c r="AR428" s="224">
        <v>0</v>
      </c>
      <c r="AS428" s="224" t="s">
        <v>248</v>
      </c>
      <c r="AT428" s="11">
        <v>3627.694</v>
      </c>
      <c r="AU428" s="11">
        <v>0</v>
      </c>
      <c r="AV428" s="203">
        <v>0</v>
      </c>
      <c r="AW428" s="203">
        <v>0</v>
      </c>
      <c r="AX428" s="203" t="s">
        <v>248</v>
      </c>
      <c r="AY428" s="235" t="s">
        <v>248</v>
      </c>
      <c r="AZ428" s="138">
        <v>51954</v>
      </c>
      <c r="BA428" s="188" t="s">
        <v>248</v>
      </c>
      <c r="BB428" s="203" t="s">
        <v>248</v>
      </c>
      <c r="BC428" s="203" t="s">
        <v>248</v>
      </c>
      <c r="BD428" s="217" t="s">
        <v>61</v>
      </c>
      <c r="BE428" s="201" t="s">
        <v>62</v>
      </c>
      <c r="BF428" s="201" t="s">
        <v>63</v>
      </c>
      <c r="BG428" s="201" t="s">
        <v>196</v>
      </c>
      <c r="BH428" s="456" t="s">
        <v>515</v>
      </c>
      <c r="BI428" s="218" t="s">
        <v>67</v>
      </c>
      <c r="BJ428" s="370">
        <v>214</v>
      </c>
      <c r="BK428" s="370">
        <v>3</v>
      </c>
      <c r="BL428" s="219" t="s">
        <v>65</v>
      </c>
      <c r="BM428" s="52"/>
      <c r="BN428" s="218" t="s">
        <v>357</v>
      </c>
      <c r="BO428" s="217" t="s">
        <v>54</v>
      </c>
      <c r="BP428" s="201" t="s">
        <v>699</v>
      </c>
      <c r="BQ428" s="52" t="s">
        <v>715</v>
      </c>
    </row>
    <row r="429" spans="1:69" ht="15.75">
      <c r="A429" s="207" t="s">
        <v>37</v>
      </c>
      <c r="B429" s="208" t="s">
        <v>711</v>
      </c>
      <c r="C429" s="202" t="s">
        <v>35</v>
      </c>
      <c r="D429" s="210" t="s">
        <v>182</v>
      </c>
      <c r="E429" s="24" t="s">
        <v>643</v>
      </c>
      <c r="F429" s="86">
        <v>49</v>
      </c>
      <c r="G429" s="80">
        <v>1</v>
      </c>
      <c r="H429" s="204"/>
      <c r="I429" s="204"/>
      <c r="J429" s="204"/>
      <c r="K429" s="204"/>
      <c r="L429" s="80">
        <v>0</v>
      </c>
      <c r="M429" s="203"/>
      <c r="N429" s="52">
        <v>0</v>
      </c>
      <c r="O429" s="204"/>
      <c r="P429" s="204"/>
      <c r="Q429" s="11">
        <v>5.8899789792000004</v>
      </c>
      <c r="R429" s="204"/>
      <c r="S429" s="204"/>
      <c r="T429" s="53">
        <v>7.7999999999999972</v>
      </c>
      <c r="U429" s="204"/>
      <c r="V429" s="204"/>
      <c r="W429" s="11">
        <v>5.8325622708333</v>
      </c>
      <c r="X429" s="204"/>
      <c r="Y429" s="204"/>
      <c r="Z429" s="53">
        <v>7.3999999999999986</v>
      </c>
      <c r="AA429" s="204"/>
      <c r="AB429" s="204"/>
      <c r="AC429" s="204"/>
      <c r="AD429" s="204"/>
      <c r="AE429" s="204"/>
      <c r="AF429" s="9">
        <v>2.7250621126305239</v>
      </c>
      <c r="AG429" s="9">
        <v>322</v>
      </c>
      <c r="AH429" s="9">
        <v>0.49900398307466259</v>
      </c>
      <c r="AI429" s="9">
        <v>82</v>
      </c>
      <c r="AJ429" s="9">
        <v>1.6357142857142857</v>
      </c>
      <c r="AK429" s="9" t="s">
        <v>248</v>
      </c>
      <c r="AL429" s="427">
        <v>0</v>
      </c>
      <c r="AM429" s="9"/>
      <c r="AN429" s="9"/>
      <c r="AO429" s="73">
        <v>96</v>
      </c>
      <c r="AP429" s="80">
        <v>0</v>
      </c>
      <c r="AQ429" s="80">
        <v>0</v>
      </c>
      <c r="AR429" s="224">
        <v>0</v>
      </c>
      <c r="AS429" s="224" t="s">
        <v>248</v>
      </c>
      <c r="AT429" s="11">
        <v>3439.1559999999999</v>
      </c>
      <c r="AU429" s="11">
        <v>0</v>
      </c>
      <c r="AV429" s="203">
        <v>0</v>
      </c>
      <c r="AW429" s="203">
        <v>0</v>
      </c>
      <c r="AX429" s="203" t="s">
        <v>248</v>
      </c>
      <c r="AY429" s="235" t="s">
        <v>248</v>
      </c>
      <c r="AZ429" s="138">
        <v>51954</v>
      </c>
      <c r="BA429" s="188" t="s">
        <v>248</v>
      </c>
      <c r="BB429" s="203" t="s">
        <v>248</v>
      </c>
      <c r="BC429" s="203" t="s">
        <v>248</v>
      </c>
      <c r="BD429" s="217" t="s">
        <v>61</v>
      </c>
      <c r="BE429" s="201" t="s">
        <v>62</v>
      </c>
      <c r="BF429" s="201" t="s">
        <v>63</v>
      </c>
      <c r="BG429" s="201" t="s">
        <v>196</v>
      </c>
      <c r="BH429" s="456" t="s">
        <v>515</v>
      </c>
      <c r="BI429" s="218" t="s">
        <v>68</v>
      </c>
      <c r="BJ429" s="370">
        <v>214</v>
      </c>
      <c r="BK429" s="370">
        <v>4</v>
      </c>
      <c r="BL429" s="219" t="s">
        <v>65</v>
      </c>
      <c r="BM429" s="52"/>
      <c r="BN429" s="218" t="s">
        <v>357</v>
      </c>
      <c r="BO429" s="217" t="s">
        <v>54</v>
      </c>
      <c r="BP429" s="201" t="s">
        <v>699</v>
      </c>
      <c r="BQ429" s="52" t="s">
        <v>715</v>
      </c>
    </row>
    <row r="430" spans="1:69" ht="15.75">
      <c r="A430" s="207" t="s">
        <v>37</v>
      </c>
      <c r="B430" s="208" t="s">
        <v>711</v>
      </c>
      <c r="C430" s="202" t="s">
        <v>35</v>
      </c>
      <c r="D430" s="210" t="s">
        <v>182</v>
      </c>
      <c r="E430" s="24" t="s">
        <v>626</v>
      </c>
      <c r="F430" s="86">
        <v>46</v>
      </c>
      <c r="G430" s="80">
        <v>0</v>
      </c>
      <c r="H430" s="204"/>
      <c r="I430" s="204"/>
      <c r="J430" s="204"/>
      <c r="K430" s="204"/>
      <c r="L430" s="80">
        <v>1</v>
      </c>
      <c r="M430" s="203"/>
      <c r="N430" s="52">
        <v>0</v>
      </c>
      <c r="O430" s="204"/>
      <c r="P430" s="204"/>
      <c r="Q430" s="11">
        <v>5.1847776444000004</v>
      </c>
      <c r="R430" s="204"/>
      <c r="S430" s="204"/>
      <c r="T430" s="53">
        <v>7.34375</v>
      </c>
      <c r="U430" s="204"/>
      <c r="V430" s="204"/>
      <c r="W430" s="11">
        <v>4.9301777111111003</v>
      </c>
      <c r="X430" s="204"/>
      <c r="Y430" s="204"/>
      <c r="Z430" s="53">
        <v>6.958333333333333</v>
      </c>
      <c r="AA430" s="204"/>
      <c r="AB430" s="204"/>
      <c r="AC430" s="204"/>
      <c r="AD430" s="204"/>
      <c r="AE430" s="204"/>
      <c r="AF430" s="9">
        <v>3.672190495142861</v>
      </c>
      <c r="AG430" s="9">
        <v>315</v>
      </c>
      <c r="AH430" s="9">
        <v>0.36913444241726878</v>
      </c>
      <c r="AI430" s="9">
        <v>3</v>
      </c>
      <c r="AJ430" s="9">
        <v>2.9249999999999998</v>
      </c>
      <c r="AK430" s="9" t="s">
        <v>248</v>
      </c>
      <c r="AL430" s="9">
        <v>45</v>
      </c>
      <c r="AM430" s="9">
        <v>3.672190495142861</v>
      </c>
      <c r="AN430" s="9">
        <v>3.6844059405940595</v>
      </c>
      <c r="AO430" s="73">
        <v>92</v>
      </c>
      <c r="AP430" s="80">
        <v>0</v>
      </c>
      <c r="AQ430" s="80">
        <v>0</v>
      </c>
      <c r="AR430" s="224">
        <v>0</v>
      </c>
      <c r="AS430" s="224" t="s">
        <v>248</v>
      </c>
      <c r="AT430" s="11">
        <v>3228.49</v>
      </c>
      <c r="AU430" s="11">
        <v>0</v>
      </c>
      <c r="AV430" s="203">
        <v>0</v>
      </c>
      <c r="AW430" s="203">
        <v>0</v>
      </c>
      <c r="AX430" s="203" t="s">
        <v>248</v>
      </c>
      <c r="AY430" s="235" t="s">
        <v>248</v>
      </c>
      <c r="AZ430" s="138">
        <v>34863</v>
      </c>
      <c r="BA430" s="188" t="s">
        <v>248</v>
      </c>
      <c r="BB430" s="203" t="s">
        <v>248</v>
      </c>
      <c r="BC430" s="203" t="s">
        <v>248</v>
      </c>
      <c r="BD430" s="217" t="s">
        <v>61</v>
      </c>
      <c r="BE430" s="201" t="s">
        <v>62</v>
      </c>
      <c r="BF430" s="201" t="s">
        <v>63</v>
      </c>
      <c r="BG430" s="201" t="s">
        <v>196</v>
      </c>
      <c r="BH430" s="456" t="s">
        <v>515</v>
      </c>
      <c r="BI430" s="218" t="s">
        <v>64</v>
      </c>
      <c r="BJ430" s="370">
        <v>214</v>
      </c>
      <c r="BK430" s="370">
        <v>1</v>
      </c>
      <c r="BL430" s="219" t="s">
        <v>65</v>
      </c>
      <c r="BM430" s="52"/>
      <c r="BN430" s="218" t="s">
        <v>357</v>
      </c>
      <c r="BO430" s="217" t="s">
        <v>54</v>
      </c>
      <c r="BP430" s="201" t="s">
        <v>699</v>
      </c>
      <c r="BQ430" s="52" t="s">
        <v>715</v>
      </c>
    </row>
    <row r="431" spans="1:69" ht="15.75">
      <c r="A431" s="207" t="s">
        <v>37</v>
      </c>
      <c r="B431" s="208" t="s">
        <v>711</v>
      </c>
      <c r="C431" s="202" t="s">
        <v>35</v>
      </c>
      <c r="D431" s="210" t="s">
        <v>182</v>
      </c>
      <c r="E431" s="24" t="s">
        <v>626</v>
      </c>
      <c r="F431" s="86">
        <v>47</v>
      </c>
      <c r="G431" s="80">
        <v>2</v>
      </c>
      <c r="H431" s="204"/>
      <c r="I431" s="204"/>
      <c r="J431" s="204"/>
      <c r="K431" s="204"/>
      <c r="L431" s="80">
        <v>0</v>
      </c>
      <c r="M431" s="203"/>
      <c r="N431" s="52">
        <v>0</v>
      </c>
      <c r="O431" s="204"/>
      <c r="P431" s="204"/>
      <c r="Q431" s="11">
        <v>5.4144441778000001</v>
      </c>
      <c r="R431" s="204"/>
      <c r="S431" s="204"/>
      <c r="T431" s="53">
        <v>10.875</v>
      </c>
      <c r="U431" s="204"/>
      <c r="V431" s="204"/>
      <c r="W431" s="11">
        <v>5.2841330444443999</v>
      </c>
      <c r="X431" s="204"/>
      <c r="Y431" s="204"/>
      <c r="Z431" s="53">
        <v>10.875</v>
      </c>
      <c r="AA431" s="204"/>
      <c r="AB431" s="204"/>
      <c r="AC431" s="204"/>
      <c r="AD431" s="204"/>
      <c r="AE431" s="204"/>
      <c r="AF431" s="9">
        <v>3.3749682568999195</v>
      </c>
      <c r="AG431" s="9">
        <v>314</v>
      </c>
      <c r="AH431" s="9">
        <v>0.47468258735615992</v>
      </c>
      <c r="AI431" s="9">
        <v>13</v>
      </c>
      <c r="AJ431" s="9">
        <v>2.5245454545454544</v>
      </c>
      <c r="AK431" s="9" t="s">
        <v>248</v>
      </c>
      <c r="AL431" s="9">
        <v>45</v>
      </c>
      <c r="AM431" s="9">
        <v>3.3749682568999195</v>
      </c>
      <c r="AN431" s="9">
        <v>3.4587628865979383</v>
      </c>
      <c r="AO431" s="73">
        <v>90</v>
      </c>
      <c r="AP431" s="80">
        <v>0</v>
      </c>
      <c r="AQ431" s="80">
        <v>0</v>
      </c>
      <c r="AR431" s="224">
        <v>0</v>
      </c>
      <c r="AS431" s="224" t="s">
        <v>248</v>
      </c>
      <c r="AT431" s="11">
        <v>3203.4110000000001</v>
      </c>
      <c r="AU431" s="11">
        <v>0</v>
      </c>
      <c r="AV431" s="203">
        <v>0</v>
      </c>
      <c r="AW431" s="203">
        <v>0</v>
      </c>
      <c r="AX431" s="203" t="s">
        <v>248</v>
      </c>
      <c r="AY431" s="235" t="s">
        <v>248</v>
      </c>
      <c r="AZ431" s="138">
        <v>34863</v>
      </c>
      <c r="BA431" s="188" t="s">
        <v>248</v>
      </c>
      <c r="BB431" s="203" t="s">
        <v>248</v>
      </c>
      <c r="BC431" s="203" t="s">
        <v>248</v>
      </c>
      <c r="BD431" s="217" t="s">
        <v>61</v>
      </c>
      <c r="BE431" s="201" t="s">
        <v>62</v>
      </c>
      <c r="BF431" s="201" t="s">
        <v>63</v>
      </c>
      <c r="BG431" s="201" t="s">
        <v>196</v>
      </c>
      <c r="BH431" s="455" t="s">
        <v>515</v>
      </c>
      <c r="BI431" s="218" t="s">
        <v>66</v>
      </c>
      <c r="BJ431" s="370">
        <v>214</v>
      </c>
      <c r="BK431" s="370">
        <v>7</v>
      </c>
      <c r="BL431" s="219" t="s">
        <v>65</v>
      </c>
      <c r="BM431" s="52"/>
      <c r="BN431" s="218" t="s">
        <v>357</v>
      </c>
      <c r="BO431" s="217" t="s">
        <v>54</v>
      </c>
      <c r="BP431" s="201" t="s">
        <v>699</v>
      </c>
      <c r="BQ431" s="52" t="s">
        <v>715</v>
      </c>
    </row>
    <row r="432" spans="1:69" ht="15.75">
      <c r="A432" s="207" t="s">
        <v>37</v>
      </c>
      <c r="B432" s="208" t="s">
        <v>711</v>
      </c>
      <c r="C432" s="202" t="s">
        <v>35</v>
      </c>
      <c r="D432" s="210" t="s">
        <v>182</v>
      </c>
      <c r="E432" s="24" t="s">
        <v>626</v>
      </c>
      <c r="F432" s="86">
        <v>46</v>
      </c>
      <c r="G432" s="80">
        <v>2</v>
      </c>
      <c r="H432" s="204"/>
      <c r="I432" s="204"/>
      <c r="J432" s="204"/>
      <c r="K432" s="204"/>
      <c r="L432" s="80">
        <v>0</v>
      </c>
      <c r="M432" s="203"/>
      <c r="N432" s="52">
        <v>0</v>
      </c>
      <c r="O432" s="204"/>
      <c r="P432" s="204"/>
      <c r="Q432" s="11">
        <v>5.2101362954999999</v>
      </c>
      <c r="R432" s="204"/>
      <c r="S432" s="204"/>
      <c r="T432" s="53">
        <v>7.1999999999999993</v>
      </c>
      <c r="U432" s="204"/>
      <c r="V432" s="204"/>
      <c r="W432" s="11">
        <v>5.2606816590909</v>
      </c>
      <c r="X432" s="204"/>
      <c r="Y432" s="204"/>
      <c r="Z432" s="53">
        <v>7.1999999999999993</v>
      </c>
      <c r="AA432" s="204"/>
      <c r="AB432" s="204"/>
      <c r="AC432" s="204"/>
      <c r="AD432" s="204"/>
      <c r="AE432" s="204"/>
      <c r="AF432" s="9">
        <v>3.6424350823674887</v>
      </c>
      <c r="AG432" s="9">
        <v>308</v>
      </c>
      <c r="AH432" s="9">
        <v>0.43639135274443319</v>
      </c>
      <c r="AI432" s="9">
        <v>3</v>
      </c>
      <c r="AJ432" s="9">
        <v>2.7384615384615385</v>
      </c>
      <c r="AK432" s="9" t="s">
        <v>248</v>
      </c>
      <c r="AL432" s="9">
        <v>44</v>
      </c>
      <c r="AM432" s="9">
        <v>3.6424350823674887</v>
      </c>
      <c r="AN432" s="9">
        <v>3.6975308641975309</v>
      </c>
      <c r="AO432" s="73">
        <v>88</v>
      </c>
      <c r="AP432" s="80">
        <v>0</v>
      </c>
      <c r="AQ432" s="80">
        <v>0</v>
      </c>
      <c r="AR432" s="224">
        <v>0</v>
      </c>
      <c r="AS432" s="224" t="s">
        <v>248</v>
      </c>
      <c r="AT432" s="11">
        <v>3136.498</v>
      </c>
      <c r="AU432" s="11">
        <v>0</v>
      </c>
      <c r="AV432" s="203">
        <v>0</v>
      </c>
      <c r="AW432" s="203">
        <v>0</v>
      </c>
      <c r="AX432" s="203" t="s">
        <v>248</v>
      </c>
      <c r="AY432" s="235" t="s">
        <v>248</v>
      </c>
      <c r="AZ432" s="138">
        <v>34863</v>
      </c>
      <c r="BA432" s="188" t="s">
        <v>248</v>
      </c>
      <c r="BB432" s="203" t="s">
        <v>248</v>
      </c>
      <c r="BC432" s="203" t="s">
        <v>248</v>
      </c>
      <c r="BD432" s="217" t="s">
        <v>61</v>
      </c>
      <c r="BE432" s="201" t="s">
        <v>62</v>
      </c>
      <c r="BF432" s="201" t="s">
        <v>63</v>
      </c>
      <c r="BG432" s="201" t="s">
        <v>196</v>
      </c>
      <c r="BH432" s="456" t="s">
        <v>515</v>
      </c>
      <c r="BI432" s="218" t="s">
        <v>67</v>
      </c>
      <c r="BJ432" s="370">
        <v>214</v>
      </c>
      <c r="BK432" s="370">
        <v>3</v>
      </c>
      <c r="BL432" s="219" t="s">
        <v>65</v>
      </c>
      <c r="BM432" s="52"/>
      <c r="BN432" s="218" t="s">
        <v>357</v>
      </c>
      <c r="BO432" s="217" t="s">
        <v>54</v>
      </c>
      <c r="BP432" s="201" t="s">
        <v>699</v>
      </c>
      <c r="BQ432" s="52" t="s">
        <v>715</v>
      </c>
    </row>
    <row r="433" spans="1:69" ht="15.75">
      <c r="A433" s="207" t="s">
        <v>37</v>
      </c>
      <c r="B433" s="208" t="s">
        <v>711</v>
      </c>
      <c r="C433" s="202" t="s">
        <v>35</v>
      </c>
      <c r="D433" s="210" t="s">
        <v>182</v>
      </c>
      <c r="E433" s="24" t="s">
        <v>626</v>
      </c>
      <c r="F433" s="86">
        <v>49</v>
      </c>
      <c r="G433" s="80">
        <v>0</v>
      </c>
      <c r="H433" s="204"/>
      <c r="I433" s="204"/>
      <c r="J433" s="204"/>
      <c r="K433" s="204"/>
      <c r="L433" s="80">
        <v>0</v>
      </c>
      <c r="M433" s="203"/>
      <c r="N433" s="52">
        <v>0</v>
      </c>
      <c r="O433" s="204"/>
      <c r="P433" s="204"/>
      <c r="Q433" s="11">
        <v>5.6368570203999999</v>
      </c>
      <c r="R433" s="204"/>
      <c r="S433" s="204"/>
      <c r="T433" s="53">
        <v>8.2749999999999986</v>
      </c>
      <c r="U433" s="204"/>
      <c r="V433" s="204"/>
      <c r="W433" s="11">
        <v>5.5977549387755001</v>
      </c>
      <c r="X433" s="204"/>
      <c r="Y433" s="204"/>
      <c r="Z433" s="53">
        <v>8.2749999999999986</v>
      </c>
      <c r="AA433" s="204"/>
      <c r="AB433" s="204"/>
      <c r="AC433" s="204"/>
      <c r="AD433" s="204"/>
      <c r="AE433" s="204"/>
      <c r="AF433" s="9">
        <v>2.8917559516571814</v>
      </c>
      <c r="AG433" s="9">
        <v>336</v>
      </c>
      <c r="AH433" s="9">
        <v>0.4086657010227342</v>
      </c>
      <c r="AI433" s="9">
        <v>47</v>
      </c>
      <c r="AJ433" s="9">
        <v>2.0916666666666668</v>
      </c>
      <c r="AK433" s="9" t="s">
        <v>248</v>
      </c>
      <c r="AL433" s="9">
        <v>0</v>
      </c>
      <c r="AM433" s="9"/>
      <c r="AN433" s="9"/>
      <c r="AO433" s="73">
        <v>98</v>
      </c>
      <c r="AP433" s="80">
        <v>0</v>
      </c>
      <c r="AQ433" s="80">
        <v>0</v>
      </c>
      <c r="AR433" s="224">
        <v>0</v>
      </c>
      <c r="AS433" s="224" t="s">
        <v>248</v>
      </c>
      <c r="AT433" s="11">
        <v>3487.7510000000002</v>
      </c>
      <c r="AU433" s="11">
        <v>0</v>
      </c>
      <c r="AV433" s="203">
        <v>0</v>
      </c>
      <c r="AW433" s="203">
        <v>0</v>
      </c>
      <c r="AX433" s="203" t="s">
        <v>248</v>
      </c>
      <c r="AY433" s="235" t="s">
        <v>248</v>
      </c>
      <c r="AZ433" s="138">
        <v>34863</v>
      </c>
      <c r="BA433" s="188" t="s">
        <v>248</v>
      </c>
      <c r="BB433" s="203" t="s">
        <v>248</v>
      </c>
      <c r="BC433" s="203" t="s">
        <v>248</v>
      </c>
      <c r="BD433" s="217" t="s">
        <v>61</v>
      </c>
      <c r="BE433" s="201" t="s">
        <v>62</v>
      </c>
      <c r="BF433" s="201" t="s">
        <v>63</v>
      </c>
      <c r="BG433" s="201" t="s">
        <v>196</v>
      </c>
      <c r="BH433" s="456" t="s">
        <v>515</v>
      </c>
      <c r="BI433" s="218" t="s">
        <v>68</v>
      </c>
      <c r="BJ433" s="370">
        <v>214</v>
      </c>
      <c r="BK433" s="370">
        <v>4</v>
      </c>
      <c r="BL433" s="219" t="s">
        <v>65</v>
      </c>
      <c r="BM433" s="52"/>
      <c r="BN433" s="218" t="s">
        <v>357</v>
      </c>
      <c r="BO433" s="217" t="s">
        <v>54</v>
      </c>
      <c r="BP433" s="201" t="s">
        <v>699</v>
      </c>
      <c r="BQ433" s="52" t="s">
        <v>715</v>
      </c>
    </row>
    <row r="434" spans="1:69" ht="15.75">
      <c r="A434" s="207" t="s">
        <v>37</v>
      </c>
      <c r="B434" s="208" t="s">
        <v>711</v>
      </c>
      <c r="C434" s="202" t="s">
        <v>35</v>
      </c>
      <c r="D434" s="210" t="s">
        <v>182</v>
      </c>
      <c r="E434" s="24" t="s">
        <v>667</v>
      </c>
      <c r="F434" s="86">
        <v>194</v>
      </c>
      <c r="G434" s="80">
        <v>1</v>
      </c>
      <c r="H434" s="204"/>
      <c r="I434" s="204"/>
      <c r="J434" s="204"/>
      <c r="K434" s="204"/>
      <c r="L434" s="80">
        <v>0</v>
      </c>
      <c r="M434" s="203"/>
      <c r="N434" s="52">
        <v>1</v>
      </c>
      <c r="O434" s="204"/>
      <c r="P434" s="204"/>
      <c r="Q434" s="11">
        <v>4.9094713419999998</v>
      </c>
      <c r="R434" s="204"/>
      <c r="S434" s="204"/>
      <c r="T434" s="53">
        <v>6.7249999999999988</v>
      </c>
      <c r="U434" s="204"/>
      <c r="V434" s="204"/>
      <c r="W434" s="11">
        <v>4.7855283005181004</v>
      </c>
      <c r="X434" s="204"/>
      <c r="Y434" s="204"/>
      <c r="Z434" s="53">
        <v>6.5437499999999993</v>
      </c>
      <c r="AA434" s="204"/>
      <c r="AB434" s="204"/>
      <c r="AC434" s="204"/>
      <c r="AD434" s="204"/>
      <c r="AE434" s="204"/>
      <c r="AF434" s="9">
        <v>3.7175855812217513</v>
      </c>
      <c r="AG434" s="9">
        <v>1351</v>
      </c>
      <c r="AH434" s="9">
        <v>0.40659367902882088</v>
      </c>
      <c r="AI434" s="9">
        <v>27</v>
      </c>
      <c r="AJ434" s="9">
        <v>2.8379166666666666</v>
      </c>
      <c r="AK434" s="9" t="s">
        <v>248</v>
      </c>
      <c r="AL434" s="9">
        <v>190</v>
      </c>
      <c r="AM434" s="9">
        <v>3.7247241281327752</v>
      </c>
      <c r="AN434" s="9">
        <v>3.7238403451995685</v>
      </c>
      <c r="AO434" s="73">
        <v>384</v>
      </c>
      <c r="AP434" s="80">
        <v>0</v>
      </c>
      <c r="AQ434" s="80">
        <v>2</v>
      </c>
      <c r="AR434" s="224">
        <v>0</v>
      </c>
      <c r="AS434" s="224" t="s">
        <v>248</v>
      </c>
      <c r="AT434" s="11">
        <v>14848.24</v>
      </c>
      <c r="AU434" s="11">
        <v>0</v>
      </c>
      <c r="AV434" s="203">
        <v>0</v>
      </c>
      <c r="AW434" s="203">
        <v>0</v>
      </c>
      <c r="AX434" s="203" t="s">
        <v>248</v>
      </c>
      <c r="AY434" s="235" t="s">
        <v>248</v>
      </c>
      <c r="AZ434" s="138">
        <v>206451</v>
      </c>
      <c r="BA434" s="188" t="s">
        <v>248</v>
      </c>
      <c r="BB434" s="203" t="s">
        <v>248</v>
      </c>
      <c r="BC434" s="203" t="s">
        <v>248</v>
      </c>
      <c r="BD434" s="217" t="s">
        <v>61</v>
      </c>
      <c r="BE434" s="201" t="s">
        <v>62</v>
      </c>
      <c r="BF434" s="201" t="s">
        <v>63</v>
      </c>
      <c r="BG434" s="201" t="s">
        <v>196</v>
      </c>
      <c r="BH434" s="456" t="s">
        <v>511</v>
      </c>
      <c r="BI434" s="218" t="s">
        <v>64</v>
      </c>
      <c r="BJ434" s="370">
        <v>214</v>
      </c>
      <c r="BK434" s="370">
        <v>1</v>
      </c>
      <c r="BL434" s="219" t="s">
        <v>65</v>
      </c>
      <c r="BM434" s="52"/>
      <c r="BN434" s="218" t="s">
        <v>357</v>
      </c>
      <c r="BO434" s="217" t="s">
        <v>53</v>
      </c>
      <c r="BP434" s="201" t="s">
        <v>704</v>
      </c>
      <c r="BQ434" s="52" t="s">
        <v>714</v>
      </c>
    </row>
    <row r="435" spans="1:69" ht="15.75">
      <c r="A435" s="207" t="s">
        <v>37</v>
      </c>
      <c r="B435" s="208" t="s">
        <v>711</v>
      </c>
      <c r="C435" s="202" t="s">
        <v>35</v>
      </c>
      <c r="D435" s="210" t="s">
        <v>182</v>
      </c>
      <c r="E435" s="24" t="s">
        <v>667</v>
      </c>
      <c r="F435" s="86">
        <v>190</v>
      </c>
      <c r="G435" s="80">
        <v>5</v>
      </c>
      <c r="H435" s="204"/>
      <c r="I435" s="204"/>
      <c r="J435" s="204"/>
      <c r="K435" s="204"/>
      <c r="L435" s="80">
        <v>0</v>
      </c>
      <c r="M435" s="203"/>
      <c r="N435" s="52">
        <v>0</v>
      </c>
      <c r="O435" s="204"/>
      <c r="P435" s="204"/>
      <c r="Q435" s="11">
        <v>5.6790322918999996</v>
      </c>
      <c r="R435" s="204"/>
      <c r="S435" s="204"/>
      <c r="T435" s="53">
        <v>11.59375</v>
      </c>
      <c r="U435" s="204"/>
      <c r="V435" s="204"/>
      <c r="W435" s="11">
        <v>5.6249079459458997</v>
      </c>
      <c r="X435" s="204"/>
      <c r="Y435" s="204"/>
      <c r="Z435" s="53">
        <v>11.4375</v>
      </c>
      <c r="AA435" s="204"/>
      <c r="AB435" s="204"/>
      <c r="AC435" s="204"/>
      <c r="AD435" s="204"/>
      <c r="AE435" s="204"/>
      <c r="AF435" s="9">
        <v>3.5628154524689011</v>
      </c>
      <c r="AG435" s="9">
        <v>1295</v>
      </c>
      <c r="AH435" s="9">
        <v>0.43407541289313079</v>
      </c>
      <c r="AI435" s="9">
        <v>33</v>
      </c>
      <c r="AJ435" s="9">
        <v>2.6556372549019609</v>
      </c>
      <c r="AK435" s="9" t="s">
        <v>248</v>
      </c>
      <c r="AL435" s="9">
        <v>183</v>
      </c>
      <c r="AM435" s="9">
        <v>3.5696877525896875</v>
      </c>
      <c r="AN435" s="9">
        <v>3.6318119891008176</v>
      </c>
      <c r="AO435" s="73">
        <v>368</v>
      </c>
      <c r="AP435" s="80">
        <v>0</v>
      </c>
      <c r="AQ435" s="80">
        <v>2</v>
      </c>
      <c r="AR435" s="224">
        <v>0</v>
      </c>
      <c r="AS435" s="224" t="s">
        <v>248</v>
      </c>
      <c r="AT435" s="11">
        <v>14295.41</v>
      </c>
      <c r="AU435" s="11">
        <v>0</v>
      </c>
      <c r="AV435" s="203">
        <v>0</v>
      </c>
      <c r="AW435" s="203">
        <v>0</v>
      </c>
      <c r="AX435" s="203" t="s">
        <v>248</v>
      </c>
      <c r="AY435" s="235" t="s">
        <v>248</v>
      </c>
      <c r="AZ435" s="138">
        <v>206451</v>
      </c>
      <c r="BA435" s="188" t="s">
        <v>248</v>
      </c>
      <c r="BB435" s="203" t="s">
        <v>248</v>
      </c>
      <c r="BC435" s="203" t="s">
        <v>248</v>
      </c>
      <c r="BD435" s="217" t="s">
        <v>61</v>
      </c>
      <c r="BE435" s="201" t="s">
        <v>62</v>
      </c>
      <c r="BF435" s="201" t="s">
        <v>63</v>
      </c>
      <c r="BG435" s="201" t="s">
        <v>196</v>
      </c>
      <c r="BH435" s="455" t="s">
        <v>511</v>
      </c>
      <c r="BI435" s="218" t="s">
        <v>66</v>
      </c>
      <c r="BJ435" s="370">
        <v>214</v>
      </c>
      <c r="BK435" s="370">
        <v>7</v>
      </c>
      <c r="BL435" s="219" t="s">
        <v>65</v>
      </c>
      <c r="BM435" s="52"/>
      <c r="BN435" s="218" t="s">
        <v>357</v>
      </c>
      <c r="BO435" s="217" t="s">
        <v>53</v>
      </c>
      <c r="BP435" s="201" t="s">
        <v>704</v>
      </c>
      <c r="BQ435" s="52" t="s">
        <v>714</v>
      </c>
    </row>
    <row r="436" spans="1:69" ht="15.75">
      <c r="A436" s="207" t="s">
        <v>37</v>
      </c>
      <c r="B436" s="208" t="s">
        <v>711</v>
      </c>
      <c r="C436" s="202" t="s">
        <v>35</v>
      </c>
      <c r="D436" s="210" t="s">
        <v>182</v>
      </c>
      <c r="E436" s="24" t="s">
        <v>667</v>
      </c>
      <c r="F436" s="86">
        <v>193</v>
      </c>
      <c r="G436" s="80">
        <v>3</v>
      </c>
      <c r="H436" s="204"/>
      <c r="I436" s="204"/>
      <c r="J436" s="204"/>
      <c r="K436" s="204"/>
      <c r="L436" s="80">
        <v>1</v>
      </c>
      <c r="M436" s="203"/>
      <c r="N436" s="52">
        <v>1</v>
      </c>
      <c r="O436" s="204"/>
      <c r="P436" s="204"/>
      <c r="Q436" s="11">
        <v>4.9917193598000003</v>
      </c>
      <c r="R436" s="204"/>
      <c r="S436" s="204"/>
      <c r="T436" s="53">
        <v>6.6549999999999985</v>
      </c>
      <c r="U436" s="204"/>
      <c r="V436" s="204"/>
      <c r="W436" s="11">
        <v>4.9070210211639997</v>
      </c>
      <c r="X436" s="204"/>
      <c r="Y436" s="204"/>
      <c r="Z436" s="53">
        <v>6.7124999999999986</v>
      </c>
      <c r="AA436" s="204"/>
      <c r="AB436" s="204"/>
      <c r="AC436" s="204"/>
      <c r="AD436" s="204"/>
      <c r="AE436" s="204"/>
      <c r="AF436" s="9">
        <v>3.6398493028278902</v>
      </c>
      <c r="AG436" s="9">
        <v>1321</v>
      </c>
      <c r="AH436" s="9">
        <v>0.39678472853577784</v>
      </c>
      <c r="AI436" s="9">
        <v>23</v>
      </c>
      <c r="AJ436" s="9">
        <v>2.8261363636363637</v>
      </c>
      <c r="AK436" s="9" t="s">
        <v>248</v>
      </c>
      <c r="AL436" s="9">
        <v>188</v>
      </c>
      <c r="AM436" s="9">
        <v>3.6432709566412131</v>
      </c>
      <c r="AN436" s="9">
        <v>3.6728784403669725</v>
      </c>
      <c r="AO436" s="73">
        <v>379</v>
      </c>
      <c r="AP436" s="80">
        <v>0</v>
      </c>
      <c r="AQ436" s="80">
        <v>1</v>
      </c>
      <c r="AR436" s="224">
        <v>0</v>
      </c>
      <c r="AS436" s="224" t="s">
        <v>248</v>
      </c>
      <c r="AT436" s="11">
        <v>14387.933000000001</v>
      </c>
      <c r="AU436" s="11">
        <v>33.915999999999997</v>
      </c>
      <c r="AV436" s="203">
        <v>0</v>
      </c>
      <c r="AW436" s="203">
        <v>0</v>
      </c>
      <c r="AX436" s="203" t="s">
        <v>248</v>
      </c>
      <c r="AY436" s="235" t="s">
        <v>248</v>
      </c>
      <c r="AZ436" s="138">
        <v>206451</v>
      </c>
      <c r="BA436" s="188" t="s">
        <v>248</v>
      </c>
      <c r="BB436" s="203" t="s">
        <v>248</v>
      </c>
      <c r="BC436" s="203" t="s">
        <v>248</v>
      </c>
      <c r="BD436" s="217" t="s">
        <v>61</v>
      </c>
      <c r="BE436" s="201" t="s">
        <v>62</v>
      </c>
      <c r="BF436" s="201" t="s">
        <v>63</v>
      </c>
      <c r="BG436" s="201" t="s">
        <v>196</v>
      </c>
      <c r="BH436" s="456" t="s">
        <v>511</v>
      </c>
      <c r="BI436" s="218" t="s">
        <v>67</v>
      </c>
      <c r="BJ436" s="370">
        <v>214</v>
      </c>
      <c r="BK436" s="370">
        <v>3</v>
      </c>
      <c r="BL436" s="219" t="s">
        <v>65</v>
      </c>
      <c r="BM436" s="52"/>
      <c r="BN436" s="218" t="s">
        <v>357</v>
      </c>
      <c r="BO436" s="217" t="s">
        <v>53</v>
      </c>
      <c r="BP436" s="201" t="s">
        <v>704</v>
      </c>
      <c r="BQ436" s="52" t="s">
        <v>714</v>
      </c>
    </row>
    <row r="437" spans="1:69" ht="15.75">
      <c r="A437" s="207" t="s">
        <v>37</v>
      </c>
      <c r="B437" s="208" t="s">
        <v>711</v>
      </c>
      <c r="C437" s="202" t="s">
        <v>35</v>
      </c>
      <c r="D437" s="210" t="s">
        <v>182</v>
      </c>
      <c r="E437" s="24" t="s">
        <v>667</v>
      </c>
      <c r="F437" s="86">
        <v>195</v>
      </c>
      <c r="G437" s="80">
        <v>6</v>
      </c>
      <c r="H437" s="204"/>
      <c r="I437" s="204"/>
      <c r="J437" s="204"/>
      <c r="K437" s="204"/>
      <c r="L437" s="80">
        <v>0</v>
      </c>
      <c r="M437" s="203"/>
      <c r="N437" s="52">
        <v>0</v>
      </c>
      <c r="O437" s="204"/>
      <c r="P437" s="204"/>
      <c r="Q437" s="11">
        <v>6.4394495661000004</v>
      </c>
      <c r="R437" s="204"/>
      <c r="S437" s="204"/>
      <c r="T437" s="53">
        <v>11.387499999999996</v>
      </c>
      <c r="U437" s="204"/>
      <c r="V437" s="204"/>
      <c r="W437" s="11">
        <v>6.3904918201058001</v>
      </c>
      <c r="X437" s="204"/>
      <c r="Y437" s="204"/>
      <c r="Z437" s="53">
        <v>11.091666666666663</v>
      </c>
      <c r="AA437" s="204"/>
      <c r="AB437" s="204"/>
      <c r="AC437" s="204"/>
      <c r="AD437" s="204"/>
      <c r="AE437" s="204"/>
      <c r="AF437" s="9">
        <v>2.734793458871299</v>
      </c>
      <c r="AG437" s="9">
        <v>1323</v>
      </c>
      <c r="AH437" s="9">
        <v>0.49759571420169901</v>
      </c>
      <c r="AI437" s="9">
        <v>467</v>
      </c>
      <c r="AJ437" s="9">
        <v>1.7077586206896551</v>
      </c>
      <c r="AK437" s="9" t="s">
        <v>248</v>
      </c>
      <c r="AL437" s="427">
        <v>0</v>
      </c>
      <c r="AM437" s="9"/>
      <c r="AN437" s="9"/>
      <c r="AO437" s="73">
        <v>317</v>
      </c>
      <c r="AP437" s="80">
        <v>29</v>
      </c>
      <c r="AQ437" s="80">
        <v>32</v>
      </c>
      <c r="AR437" s="224">
        <v>0</v>
      </c>
      <c r="AS437" s="224" t="s">
        <v>248</v>
      </c>
      <c r="AT437" s="11">
        <v>12917.447</v>
      </c>
      <c r="AU437" s="11">
        <v>1847.8879999999999</v>
      </c>
      <c r="AV437" s="203">
        <v>0</v>
      </c>
      <c r="AW437" s="203">
        <v>0</v>
      </c>
      <c r="AX437" s="203" t="s">
        <v>248</v>
      </c>
      <c r="AY437" s="235" t="s">
        <v>248</v>
      </c>
      <c r="AZ437" s="138">
        <v>206451</v>
      </c>
      <c r="BA437" s="188" t="s">
        <v>248</v>
      </c>
      <c r="BB437" s="203" t="s">
        <v>248</v>
      </c>
      <c r="BC437" s="203" t="s">
        <v>248</v>
      </c>
      <c r="BD437" s="217" t="s">
        <v>61</v>
      </c>
      <c r="BE437" s="201" t="s">
        <v>62</v>
      </c>
      <c r="BF437" s="201" t="s">
        <v>63</v>
      </c>
      <c r="BG437" s="201" t="s">
        <v>196</v>
      </c>
      <c r="BH437" s="456" t="s">
        <v>511</v>
      </c>
      <c r="BI437" s="218" t="s">
        <v>68</v>
      </c>
      <c r="BJ437" s="370">
        <v>214</v>
      </c>
      <c r="BK437" s="370">
        <v>4</v>
      </c>
      <c r="BL437" s="219" t="s">
        <v>65</v>
      </c>
      <c r="BM437" s="52"/>
      <c r="BN437" s="218" t="s">
        <v>357</v>
      </c>
      <c r="BO437" s="217" t="s">
        <v>53</v>
      </c>
      <c r="BP437" s="201" t="s">
        <v>704</v>
      </c>
      <c r="BQ437" s="52" t="s">
        <v>714</v>
      </c>
    </row>
    <row r="438" spans="1:69" ht="15.75">
      <c r="A438" s="207" t="s">
        <v>37</v>
      </c>
      <c r="B438" s="208" t="s">
        <v>711</v>
      </c>
      <c r="C438" s="202" t="s">
        <v>35</v>
      </c>
      <c r="D438" s="210" t="s">
        <v>182</v>
      </c>
      <c r="E438" s="24" t="s">
        <v>261</v>
      </c>
      <c r="F438" s="86">
        <v>107</v>
      </c>
      <c r="G438" s="80">
        <v>1</v>
      </c>
      <c r="H438" s="204"/>
      <c r="I438" s="204"/>
      <c r="J438" s="204"/>
      <c r="K438" s="204"/>
      <c r="L438" s="80">
        <v>0</v>
      </c>
      <c r="M438" s="203"/>
      <c r="N438" s="52">
        <v>0</v>
      </c>
      <c r="O438" s="204"/>
      <c r="P438" s="204"/>
      <c r="Q438" s="11">
        <v>5.3676318112999999</v>
      </c>
      <c r="R438" s="204"/>
      <c r="S438" s="204"/>
      <c r="T438" s="53">
        <v>8.3499999999999943</v>
      </c>
      <c r="U438" s="204"/>
      <c r="V438" s="204"/>
      <c r="W438" s="11">
        <v>4.7324052547169</v>
      </c>
      <c r="X438" s="204"/>
      <c r="Y438" s="204"/>
      <c r="Z438" s="53">
        <v>7.8499999999999943</v>
      </c>
      <c r="AA438" s="204"/>
      <c r="AB438" s="204"/>
      <c r="AC438" s="204"/>
      <c r="AD438" s="204"/>
      <c r="AE438" s="204"/>
      <c r="AF438" s="9">
        <v>3.495404318657847</v>
      </c>
      <c r="AG438" s="9">
        <v>742</v>
      </c>
      <c r="AH438" s="9">
        <v>0.41689804096407862</v>
      </c>
      <c r="AI438" s="9">
        <v>12</v>
      </c>
      <c r="AJ438" s="9">
        <v>2.6568749999999999</v>
      </c>
      <c r="AK438" s="9" t="s">
        <v>248</v>
      </c>
      <c r="AL438" s="9">
        <v>106</v>
      </c>
      <c r="AM438" s="9">
        <v>3.495404318657847</v>
      </c>
      <c r="AN438" s="9">
        <v>3.5716112531969308</v>
      </c>
      <c r="AO438" s="73">
        <v>212</v>
      </c>
      <c r="AP438" s="80">
        <v>0</v>
      </c>
      <c r="AQ438" s="80">
        <v>0</v>
      </c>
      <c r="AR438" s="224">
        <v>0</v>
      </c>
      <c r="AS438" s="224" t="s">
        <v>248</v>
      </c>
      <c r="AT438" s="11">
        <v>7580.0829999999996</v>
      </c>
      <c r="AU438" s="11">
        <v>0</v>
      </c>
      <c r="AV438" s="203">
        <v>0</v>
      </c>
      <c r="AW438" s="203">
        <v>0</v>
      </c>
      <c r="AX438" s="203" t="s">
        <v>248</v>
      </c>
      <c r="AY438" s="235" t="s">
        <v>248</v>
      </c>
      <c r="AZ438" s="138">
        <v>61194</v>
      </c>
      <c r="BA438" s="188" t="s">
        <v>248</v>
      </c>
      <c r="BB438" s="203" t="s">
        <v>248</v>
      </c>
      <c r="BC438" s="203" t="s">
        <v>248</v>
      </c>
      <c r="BD438" s="217" t="s">
        <v>61</v>
      </c>
      <c r="BE438" s="201" t="s">
        <v>62</v>
      </c>
      <c r="BF438" s="201" t="s">
        <v>63</v>
      </c>
      <c r="BG438" s="201" t="s">
        <v>196</v>
      </c>
      <c r="BH438" s="456" t="s">
        <v>515</v>
      </c>
      <c r="BI438" s="218" t="s">
        <v>64</v>
      </c>
      <c r="BJ438" s="370">
        <v>214</v>
      </c>
      <c r="BK438" s="370">
        <v>1</v>
      </c>
      <c r="BL438" s="219" t="s">
        <v>65</v>
      </c>
      <c r="BM438" s="52"/>
      <c r="BN438" s="218" t="s">
        <v>357</v>
      </c>
      <c r="BO438" s="217" t="s">
        <v>78</v>
      </c>
      <c r="BP438" s="201" t="s">
        <v>684</v>
      </c>
      <c r="BQ438" s="52" t="s">
        <v>716</v>
      </c>
    </row>
    <row r="439" spans="1:69" ht="15.75">
      <c r="A439" s="207" t="s">
        <v>37</v>
      </c>
      <c r="B439" s="208" t="s">
        <v>711</v>
      </c>
      <c r="C439" s="202" t="s">
        <v>35</v>
      </c>
      <c r="D439" s="210" t="s">
        <v>182</v>
      </c>
      <c r="E439" s="24" t="s">
        <v>261</v>
      </c>
      <c r="F439" s="86">
        <v>108</v>
      </c>
      <c r="G439" s="80">
        <v>0</v>
      </c>
      <c r="H439" s="204"/>
      <c r="I439" s="204"/>
      <c r="J439" s="204"/>
      <c r="K439" s="204"/>
      <c r="L439" s="80">
        <v>0</v>
      </c>
      <c r="M439" s="203"/>
      <c r="N439" s="52">
        <v>2</v>
      </c>
      <c r="O439" s="204"/>
      <c r="P439" s="204"/>
      <c r="Q439" s="11">
        <v>5.6297033981000002</v>
      </c>
      <c r="R439" s="204"/>
      <c r="S439" s="204"/>
      <c r="T439" s="53">
        <v>8.7999999999999972</v>
      </c>
      <c r="U439" s="204"/>
      <c r="V439" s="204"/>
      <c r="W439" s="11">
        <v>5.6763792592591997</v>
      </c>
      <c r="X439" s="204"/>
      <c r="Y439" s="204"/>
      <c r="Z439" s="53">
        <v>8.7999999999999972</v>
      </c>
      <c r="AA439" s="204"/>
      <c r="AB439" s="204"/>
      <c r="AC439" s="204"/>
      <c r="AD439" s="204"/>
      <c r="AE439" s="204"/>
      <c r="AF439" s="9">
        <v>2.9971967635129015</v>
      </c>
      <c r="AG439" s="9">
        <v>742</v>
      </c>
      <c r="AH439" s="9">
        <v>0.59409913559519778</v>
      </c>
      <c r="AI439" s="9">
        <v>152</v>
      </c>
      <c r="AJ439" s="9">
        <v>2.0111788617886179</v>
      </c>
      <c r="AK439" s="9" t="s">
        <v>248</v>
      </c>
      <c r="AL439" s="9">
        <v>106</v>
      </c>
      <c r="AM439" s="9">
        <v>2.9971967635129015</v>
      </c>
      <c r="AN439" s="9">
        <v>2.9988636363636365</v>
      </c>
      <c r="AO439" s="73">
        <v>216</v>
      </c>
      <c r="AP439" s="80">
        <v>0</v>
      </c>
      <c r="AQ439" s="80">
        <v>0</v>
      </c>
      <c r="AR439" s="224">
        <v>0</v>
      </c>
      <c r="AS439" s="224" t="s">
        <v>248</v>
      </c>
      <c r="AT439" s="11">
        <v>7703.2539999999999</v>
      </c>
      <c r="AU439" s="11">
        <v>0</v>
      </c>
      <c r="AV439" s="203">
        <v>0</v>
      </c>
      <c r="AW439" s="203">
        <v>0</v>
      </c>
      <c r="AX439" s="203" t="s">
        <v>248</v>
      </c>
      <c r="AY439" s="235" t="s">
        <v>248</v>
      </c>
      <c r="AZ439" s="138">
        <v>61194</v>
      </c>
      <c r="BA439" s="188" t="s">
        <v>248</v>
      </c>
      <c r="BB439" s="203" t="s">
        <v>248</v>
      </c>
      <c r="BC439" s="203" t="s">
        <v>248</v>
      </c>
      <c r="BD439" s="217" t="s">
        <v>61</v>
      </c>
      <c r="BE439" s="201" t="s">
        <v>62</v>
      </c>
      <c r="BF439" s="201" t="s">
        <v>63</v>
      </c>
      <c r="BG439" s="201" t="s">
        <v>196</v>
      </c>
      <c r="BH439" s="456" t="s">
        <v>515</v>
      </c>
      <c r="BI439" s="218" t="s">
        <v>66</v>
      </c>
      <c r="BJ439" s="370">
        <v>214</v>
      </c>
      <c r="BK439" s="370">
        <v>7</v>
      </c>
      <c r="BL439" s="219" t="s">
        <v>65</v>
      </c>
      <c r="BM439" s="52"/>
      <c r="BN439" s="218" t="s">
        <v>357</v>
      </c>
      <c r="BO439" s="217" t="s">
        <v>78</v>
      </c>
      <c r="BP439" s="201" t="s">
        <v>684</v>
      </c>
      <c r="BQ439" s="52" t="s">
        <v>716</v>
      </c>
    </row>
    <row r="440" spans="1:69" ht="15.75">
      <c r="A440" s="207" t="s">
        <v>37</v>
      </c>
      <c r="B440" s="208" t="s">
        <v>711</v>
      </c>
      <c r="C440" s="202" t="s">
        <v>35</v>
      </c>
      <c r="D440" s="210" t="s">
        <v>182</v>
      </c>
      <c r="E440" s="24" t="s">
        <v>261</v>
      </c>
      <c r="F440" s="86">
        <v>109</v>
      </c>
      <c r="G440" s="80">
        <v>1</v>
      </c>
      <c r="H440" s="204"/>
      <c r="I440" s="204"/>
      <c r="J440" s="204"/>
      <c r="K440" s="204"/>
      <c r="L440" s="80">
        <v>0</v>
      </c>
      <c r="M440" s="203"/>
      <c r="N440" s="52">
        <v>0</v>
      </c>
      <c r="O440" s="204"/>
      <c r="P440" s="204"/>
      <c r="Q440" s="11">
        <v>4.9263886204</v>
      </c>
      <c r="R440" s="204"/>
      <c r="S440" s="204"/>
      <c r="T440" s="53">
        <v>8.5749999999999993</v>
      </c>
      <c r="U440" s="204"/>
      <c r="V440" s="204"/>
      <c r="W440" s="11">
        <v>4.3242960000000004</v>
      </c>
      <c r="X440" s="204"/>
      <c r="Y440" s="204"/>
      <c r="Z440" s="53">
        <v>8.66</v>
      </c>
      <c r="AA440" s="204"/>
      <c r="AB440" s="204"/>
      <c r="AC440" s="204"/>
      <c r="AD440" s="204"/>
      <c r="AE440" s="204"/>
      <c r="AF440" s="9">
        <v>3.5941754963768009</v>
      </c>
      <c r="AG440" s="9">
        <v>750</v>
      </c>
      <c r="AH440" s="9">
        <v>0.44911886043357696</v>
      </c>
      <c r="AI440" s="9">
        <v>22</v>
      </c>
      <c r="AJ440" s="9">
        <v>2.6230769230769231</v>
      </c>
      <c r="AK440" s="9" t="s">
        <v>248</v>
      </c>
      <c r="AL440" s="9">
        <v>107</v>
      </c>
      <c r="AM440" s="9">
        <v>3.601535391743893</v>
      </c>
      <c r="AN440" s="9">
        <v>3.6572327044025159</v>
      </c>
      <c r="AO440" s="73">
        <v>214</v>
      </c>
      <c r="AP440" s="80">
        <v>0</v>
      </c>
      <c r="AQ440" s="80">
        <v>2</v>
      </c>
      <c r="AR440" s="224">
        <v>0</v>
      </c>
      <c r="AS440" s="224" t="s">
        <v>248</v>
      </c>
      <c r="AT440" s="11">
        <v>7652.2889999999998</v>
      </c>
      <c r="AU440" s="11">
        <v>98.887</v>
      </c>
      <c r="AV440" s="203">
        <v>0</v>
      </c>
      <c r="AW440" s="203">
        <v>0</v>
      </c>
      <c r="AX440" s="203" t="s">
        <v>248</v>
      </c>
      <c r="AY440" s="235" t="s">
        <v>248</v>
      </c>
      <c r="AZ440" s="138">
        <v>61194</v>
      </c>
      <c r="BA440" s="188" t="s">
        <v>248</v>
      </c>
      <c r="BB440" s="203" t="s">
        <v>248</v>
      </c>
      <c r="BC440" s="203" t="s">
        <v>248</v>
      </c>
      <c r="BD440" s="217" t="s">
        <v>61</v>
      </c>
      <c r="BE440" s="201" t="s">
        <v>62</v>
      </c>
      <c r="BF440" s="201" t="s">
        <v>63</v>
      </c>
      <c r="BG440" s="201" t="s">
        <v>196</v>
      </c>
      <c r="BH440" s="456" t="s">
        <v>515</v>
      </c>
      <c r="BI440" s="218" t="s">
        <v>67</v>
      </c>
      <c r="BJ440" s="370">
        <v>214</v>
      </c>
      <c r="BK440" s="370">
        <v>3</v>
      </c>
      <c r="BL440" s="219" t="s">
        <v>65</v>
      </c>
      <c r="BM440" s="52"/>
      <c r="BN440" s="218" t="s">
        <v>357</v>
      </c>
      <c r="BO440" s="217" t="s">
        <v>78</v>
      </c>
      <c r="BP440" s="201" t="s">
        <v>684</v>
      </c>
      <c r="BQ440" s="52" t="s">
        <v>716</v>
      </c>
    </row>
    <row r="441" spans="1:69" ht="15.75">
      <c r="A441" s="207" t="s">
        <v>37</v>
      </c>
      <c r="B441" s="208" t="s">
        <v>711</v>
      </c>
      <c r="C441" s="202" t="s">
        <v>35</v>
      </c>
      <c r="D441" s="210" t="s">
        <v>182</v>
      </c>
      <c r="E441" s="24" t="s">
        <v>261</v>
      </c>
      <c r="F441" s="86">
        <v>107</v>
      </c>
      <c r="G441" s="80">
        <v>2</v>
      </c>
      <c r="H441" s="204"/>
      <c r="I441" s="204"/>
      <c r="J441" s="204"/>
      <c r="K441" s="204"/>
      <c r="L441" s="80">
        <v>0</v>
      </c>
      <c r="M441" s="203"/>
      <c r="N441" s="52">
        <v>0</v>
      </c>
      <c r="O441" s="204"/>
      <c r="P441" s="204"/>
      <c r="Q441" s="11">
        <v>6.6720664286</v>
      </c>
      <c r="R441" s="204"/>
      <c r="S441" s="204"/>
      <c r="T441" s="53">
        <v>10.375</v>
      </c>
      <c r="U441" s="204"/>
      <c r="V441" s="204"/>
      <c r="W441" s="11">
        <v>6.6626474285714004</v>
      </c>
      <c r="X441" s="204"/>
      <c r="Y441" s="204"/>
      <c r="Z441" s="53">
        <v>10.375</v>
      </c>
      <c r="AA441" s="204"/>
      <c r="AB441" s="204"/>
      <c r="AC441" s="204"/>
      <c r="AD441" s="204"/>
      <c r="AE441" s="204"/>
      <c r="AF441" s="9">
        <v>2.5599534193181102</v>
      </c>
      <c r="AG441" s="9">
        <v>644</v>
      </c>
      <c r="AH441" s="9">
        <v>0.39892253259242433</v>
      </c>
      <c r="AI441" s="9">
        <v>247</v>
      </c>
      <c r="AJ441" s="9">
        <v>1.6770833333333333</v>
      </c>
      <c r="AK441" s="9" t="s">
        <v>248</v>
      </c>
      <c r="AL441" s="9">
        <v>0</v>
      </c>
      <c r="AM441" s="9"/>
      <c r="AN441" s="9"/>
      <c r="AO441" s="73">
        <v>209</v>
      </c>
      <c r="AP441" s="80">
        <v>1</v>
      </c>
      <c r="AQ441" s="80">
        <v>0</v>
      </c>
      <c r="AR441" s="224">
        <v>0</v>
      </c>
      <c r="AS441" s="224" t="s">
        <v>248</v>
      </c>
      <c r="AT441" s="11">
        <v>7460.2020000000002</v>
      </c>
      <c r="AU441" s="11">
        <v>71.728999999999999</v>
      </c>
      <c r="AV441" s="203">
        <v>0</v>
      </c>
      <c r="AW441" s="203">
        <v>0</v>
      </c>
      <c r="AX441" s="203" t="s">
        <v>248</v>
      </c>
      <c r="AY441" s="235" t="s">
        <v>248</v>
      </c>
      <c r="AZ441" s="138">
        <v>61194</v>
      </c>
      <c r="BA441" s="188" t="s">
        <v>248</v>
      </c>
      <c r="BB441" s="203" t="s">
        <v>248</v>
      </c>
      <c r="BC441" s="203" t="s">
        <v>248</v>
      </c>
      <c r="BD441" s="217" t="s">
        <v>61</v>
      </c>
      <c r="BE441" s="201" t="s">
        <v>62</v>
      </c>
      <c r="BF441" s="201" t="s">
        <v>63</v>
      </c>
      <c r="BG441" s="201" t="s">
        <v>196</v>
      </c>
      <c r="BH441" s="456" t="s">
        <v>515</v>
      </c>
      <c r="BI441" s="218" t="s">
        <v>68</v>
      </c>
      <c r="BJ441" s="370">
        <v>214</v>
      </c>
      <c r="BK441" s="370">
        <v>4</v>
      </c>
      <c r="BL441" s="219" t="s">
        <v>65</v>
      </c>
      <c r="BM441" s="52"/>
      <c r="BN441" s="218" t="s">
        <v>357</v>
      </c>
      <c r="BO441" s="217" t="s">
        <v>78</v>
      </c>
      <c r="BP441" s="201" t="s">
        <v>684</v>
      </c>
      <c r="BQ441" s="52" t="s">
        <v>716</v>
      </c>
    </row>
    <row r="442" spans="1:69" ht="15.75">
      <c r="A442" s="207" t="s">
        <v>37</v>
      </c>
      <c r="B442" s="208" t="s">
        <v>711</v>
      </c>
      <c r="C442" s="202" t="s">
        <v>35</v>
      </c>
      <c r="D442" s="210" t="s">
        <v>182</v>
      </c>
      <c r="E442" s="24" t="s">
        <v>332</v>
      </c>
      <c r="F442" s="86">
        <v>46</v>
      </c>
      <c r="G442" s="80">
        <v>1</v>
      </c>
      <c r="H442" s="204"/>
      <c r="I442" s="204"/>
      <c r="J442" s="204"/>
      <c r="K442" s="204"/>
      <c r="L442" s="80">
        <v>0</v>
      </c>
      <c r="M442" s="203"/>
      <c r="N442" s="52">
        <v>0</v>
      </c>
      <c r="O442" s="204"/>
      <c r="P442" s="204"/>
      <c r="Q442" s="11">
        <v>5.9649998889000004</v>
      </c>
      <c r="R442" s="204"/>
      <c r="S442" s="204"/>
      <c r="T442" s="53">
        <v>9.9375</v>
      </c>
      <c r="U442" s="204"/>
      <c r="V442" s="204"/>
      <c r="W442" s="11">
        <v>5.6110887111111003</v>
      </c>
      <c r="X442" s="204"/>
      <c r="Y442" s="204"/>
      <c r="Z442" s="53">
        <v>9.375</v>
      </c>
      <c r="AA442" s="204"/>
      <c r="AB442" s="204"/>
      <c r="AC442" s="204"/>
      <c r="AD442" s="204"/>
      <c r="AE442" s="204"/>
      <c r="AF442" s="9">
        <v>3.473936516519577</v>
      </c>
      <c r="AG442" s="9">
        <v>315</v>
      </c>
      <c r="AH442" s="9">
        <v>0.44178890211382316</v>
      </c>
      <c r="AI442" s="9">
        <v>11</v>
      </c>
      <c r="AJ442" s="9">
        <v>2.564189189189189</v>
      </c>
      <c r="AK442" s="9" t="s">
        <v>248</v>
      </c>
      <c r="AL442" s="9">
        <v>45</v>
      </c>
      <c r="AM442" s="9">
        <v>3.473936516519577</v>
      </c>
      <c r="AN442" s="9">
        <v>3.5765895953757227</v>
      </c>
      <c r="AO442" s="73">
        <v>90</v>
      </c>
      <c r="AP442" s="80">
        <v>0</v>
      </c>
      <c r="AQ442" s="80">
        <v>0</v>
      </c>
      <c r="AR442" s="224">
        <v>0</v>
      </c>
      <c r="AS442" s="224" t="s">
        <v>248</v>
      </c>
      <c r="AT442" s="11">
        <v>3206.442</v>
      </c>
      <c r="AU442" s="11">
        <v>0</v>
      </c>
      <c r="AV442" s="203">
        <v>0</v>
      </c>
      <c r="AW442" s="203">
        <v>0</v>
      </c>
      <c r="AX442" s="203" t="s">
        <v>248</v>
      </c>
      <c r="AY442" s="235" t="s">
        <v>248</v>
      </c>
      <c r="AZ442" s="138">
        <v>37712</v>
      </c>
      <c r="BA442" s="188" t="s">
        <v>248</v>
      </c>
      <c r="BB442" s="203" t="s">
        <v>248</v>
      </c>
      <c r="BC442" s="203" t="s">
        <v>248</v>
      </c>
      <c r="BD442" s="217" t="s">
        <v>61</v>
      </c>
      <c r="BE442" s="201" t="s">
        <v>62</v>
      </c>
      <c r="BF442" s="201" t="s">
        <v>63</v>
      </c>
      <c r="BG442" s="201" t="s">
        <v>196</v>
      </c>
      <c r="BH442" s="218" t="s">
        <v>514</v>
      </c>
      <c r="BI442" s="218" t="s">
        <v>64</v>
      </c>
      <c r="BJ442" s="370">
        <v>214</v>
      </c>
      <c r="BK442" s="370">
        <v>1</v>
      </c>
      <c r="BL442" s="219" t="s">
        <v>65</v>
      </c>
      <c r="BM442" s="52"/>
      <c r="BN442" s="218" t="s">
        <v>357</v>
      </c>
      <c r="BO442" s="217" t="s">
        <v>705</v>
      </c>
      <c r="BP442" s="201" t="s">
        <v>690</v>
      </c>
      <c r="BQ442" s="52" t="s">
        <v>718</v>
      </c>
    </row>
    <row r="443" spans="1:69" ht="15.75">
      <c r="A443" s="207" t="s">
        <v>37</v>
      </c>
      <c r="B443" s="208" t="s">
        <v>711</v>
      </c>
      <c r="C443" s="202" t="s">
        <v>35</v>
      </c>
      <c r="D443" s="210" t="s">
        <v>182</v>
      </c>
      <c r="E443" s="24" t="s">
        <v>332</v>
      </c>
      <c r="F443" s="86">
        <v>47</v>
      </c>
      <c r="G443" s="80">
        <v>0</v>
      </c>
      <c r="H443" s="204"/>
      <c r="I443" s="204"/>
      <c r="J443" s="204"/>
      <c r="K443" s="204"/>
      <c r="L443" s="80">
        <v>0</v>
      </c>
      <c r="M443" s="203"/>
      <c r="N443" s="52">
        <v>0</v>
      </c>
      <c r="O443" s="204"/>
      <c r="P443" s="204"/>
      <c r="Q443" s="11">
        <v>6.6105530426000003</v>
      </c>
      <c r="R443" s="204"/>
      <c r="S443" s="204"/>
      <c r="T443" s="53">
        <v>12.324999999999999</v>
      </c>
      <c r="U443" s="204"/>
      <c r="V443" s="204"/>
      <c r="W443" s="11">
        <v>6.6699998510637997</v>
      </c>
      <c r="X443" s="204"/>
      <c r="Y443" s="204"/>
      <c r="Z443" s="53">
        <v>12.6625</v>
      </c>
      <c r="AA443" s="204"/>
      <c r="AB443" s="204"/>
      <c r="AC443" s="204"/>
      <c r="AD443" s="204"/>
      <c r="AE443" s="204"/>
      <c r="AF443" s="9">
        <v>3.0535942276198091</v>
      </c>
      <c r="AG443" s="9">
        <v>329</v>
      </c>
      <c r="AH443" s="9">
        <v>0.59279175799937578</v>
      </c>
      <c r="AI443" s="9">
        <v>66</v>
      </c>
      <c r="AJ443" s="9">
        <v>2.0495454545454543</v>
      </c>
      <c r="AK443" s="9" t="s">
        <v>248</v>
      </c>
      <c r="AL443" s="9">
        <v>45</v>
      </c>
      <c r="AM443" s="9">
        <v>3.0687619069265946</v>
      </c>
      <c r="AN443" s="9">
        <v>3.103723404255319</v>
      </c>
      <c r="AO443" s="73">
        <v>92</v>
      </c>
      <c r="AP443" s="80">
        <v>0</v>
      </c>
      <c r="AQ443" s="80">
        <v>2</v>
      </c>
      <c r="AR443" s="224">
        <v>0</v>
      </c>
      <c r="AS443" s="224" t="s">
        <v>248</v>
      </c>
      <c r="AT443" s="11">
        <v>3299.8829999999998</v>
      </c>
      <c r="AU443" s="11">
        <v>64.768000000000001</v>
      </c>
      <c r="AV443" s="203">
        <v>0</v>
      </c>
      <c r="AW443" s="203">
        <v>0</v>
      </c>
      <c r="AX443" s="203" t="s">
        <v>248</v>
      </c>
      <c r="AY443" s="235" t="s">
        <v>248</v>
      </c>
      <c r="AZ443" s="138">
        <v>37712</v>
      </c>
      <c r="BA443" s="188" t="s">
        <v>248</v>
      </c>
      <c r="BB443" s="203" t="s">
        <v>248</v>
      </c>
      <c r="BC443" s="203" t="s">
        <v>248</v>
      </c>
      <c r="BD443" s="217" t="s">
        <v>61</v>
      </c>
      <c r="BE443" s="201" t="s">
        <v>62</v>
      </c>
      <c r="BF443" s="201" t="s">
        <v>63</v>
      </c>
      <c r="BG443" s="201" t="s">
        <v>196</v>
      </c>
      <c r="BH443" s="218" t="s">
        <v>514</v>
      </c>
      <c r="BI443" s="218" t="s">
        <v>66</v>
      </c>
      <c r="BJ443" s="370">
        <v>214</v>
      </c>
      <c r="BK443" s="370">
        <v>7</v>
      </c>
      <c r="BL443" s="219" t="s">
        <v>65</v>
      </c>
      <c r="BM443" s="52"/>
      <c r="BN443" s="218" t="s">
        <v>357</v>
      </c>
      <c r="BO443" s="217" t="s">
        <v>705</v>
      </c>
      <c r="BP443" s="201" t="s">
        <v>690</v>
      </c>
      <c r="BQ443" s="52" t="s">
        <v>718</v>
      </c>
    </row>
    <row r="444" spans="1:69" ht="15.75">
      <c r="A444" s="207" t="s">
        <v>37</v>
      </c>
      <c r="B444" s="208" t="s">
        <v>711</v>
      </c>
      <c r="C444" s="202" t="s">
        <v>35</v>
      </c>
      <c r="D444" s="210" t="s">
        <v>182</v>
      </c>
      <c r="E444" s="24" t="s">
        <v>332</v>
      </c>
      <c r="F444" s="86">
        <v>45</v>
      </c>
      <c r="G444" s="80">
        <v>2</v>
      </c>
      <c r="H444" s="204"/>
      <c r="I444" s="204"/>
      <c r="J444" s="204"/>
      <c r="K444" s="204"/>
      <c r="L444" s="80">
        <v>0</v>
      </c>
      <c r="M444" s="203"/>
      <c r="N444" s="52">
        <v>0</v>
      </c>
      <c r="O444" s="204"/>
      <c r="P444" s="204"/>
      <c r="Q444" s="11">
        <v>5.9012091394999997</v>
      </c>
      <c r="R444" s="204"/>
      <c r="S444" s="204"/>
      <c r="T444" s="53">
        <v>8.4250000000000007</v>
      </c>
      <c r="U444" s="204"/>
      <c r="V444" s="204"/>
      <c r="W444" s="11">
        <v>5.9909765813952998</v>
      </c>
      <c r="X444" s="204"/>
      <c r="Y444" s="204"/>
      <c r="Z444" s="53">
        <v>8.4250000000000007</v>
      </c>
      <c r="AA444" s="204"/>
      <c r="AB444" s="204"/>
      <c r="AC444" s="204"/>
      <c r="AD444" s="204"/>
      <c r="AE444" s="204"/>
      <c r="AF444" s="9">
        <v>3.3906251451765841</v>
      </c>
      <c r="AG444" s="9">
        <v>301</v>
      </c>
      <c r="AH444" s="9">
        <v>0.63155751503337154</v>
      </c>
      <c r="AI444" s="9">
        <v>31</v>
      </c>
      <c r="AJ444" s="9">
        <v>1.8946428571428573</v>
      </c>
      <c r="AK444" s="9" t="s">
        <v>248</v>
      </c>
      <c r="AL444" s="9">
        <v>36</v>
      </c>
      <c r="AM444" s="9">
        <v>3.480833343097141</v>
      </c>
      <c r="AN444" s="9">
        <v>3.6003289473684212</v>
      </c>
      <c r="AO444" s="73">
        <v>75</v>
      </c>
      <c r="AP444" s="80">
        <v>1</v>
      </c>
      <c r="AQ444" s="80">
        <v>10</v>
      </c>
      <c r="AR444" s="224">
        <v>0</v>
      </c>
      <c r="AS444" s="224" t="s">
        <v>248</v>
      </c>
      <c r="AT444" s="11">
        <v>2993.09</v>
      </c>
      <c r="AU444" s="11">
        <v>74.644999999999996</v>
      </c>
      <c r="AV444" s="203">
        <v>0</v>
      </c>
      <c r="AW444" s="203">
        <v>0</v>
      </c>
      <c r="AX444" s="203" t="s">
        <v>248</v>
      </c>
      <c r="AY444" s="235" t="s">
        <v>248</v>
      </c>
      <c r="AZ444" s="138">
        <v>37712</v>
      </c>
      <c r="BA444" s="188" t="s">
        <v>248</v>
      </c>
      <c r="BB444" s="203" t="s">
        <v>248</v>
      </c>
      <c r="BC444" s="203" t="s">
        <v>248</v>
      </c>
      <c r="BD444" s="217" t="s">
        <v>61</v>
      </c>
      <c r="BE444" s="201" t="s">
        <v>62</v>
      </c>
      <c r="BF444" s="201" t="s">
        <v>63</v>
      </c>
      <c r="BG444" s="201" t="s">
        <v>196</v>
      </c>
      <c r="BH444" s="218" t="s">
        <v>514</v>
      </c>
      <c r="BI444" s="218" t="s">
        <v>67</v>
      </c>
      <c r="BJ444" s="370">
        <v>214</v>
      </c>
      <c r="BK444" s="370">
        <v>3</v>
      </c>
      <c r="BL444" s="219" t="s">
        <v>65</v>
      </c>
      <c r="BM444" s="52"/>
      <c r="BN444" s="218" t="s">
        <v>357</v>
      </c>
      <c r="BO444" s="217" t="s">
        <v>705</v>
      </c>
      <c r="BP444" s="201" t="s">
        <v>690</v>
      </c>
      <c r="BQ444" s="52" t="s">
        <v>718</v>
      </c>
    </row>
    <row r="445" spans="1:69" ht="15.75">
      <c r="A445" s="207" t="s">
        <v>37</v>
      </c>
      <c r="B445" s="208" t="s">
        <v>711</v>
      </c>
      <c r="C445" s="202" t="s">
        <v>35</v>
      </c>
      <c r="D445" s="210" t="s">
        <v>182</v>
      </c>
      <c r="E445" s="24" t="s">
        <v>332</v>
      </c>
      <c r="F445" s="86">
        <v>47</v>
      </c>
      <c r="G445" s="80">
        <v>2</v>
      </c>
      <c r="H445" s="204"/>
      <c r="I445" s="204"/>
      <c r="J445" s="204"/>
      <c r="K445" s="204"/>
      <c r="L445" s="80">
        <v>0</v>
      </c>
      <c r="M445" s="203"/>
      <c r="N445" s="52">
        <v>0</v>
      </c>
      <c r="O445" s="204"/>
      <c r="P445" s="204"/>
      <c r="Q445" s="11">
        <v>6.3296666222000004</v>
      </c>
      <c r="R445" s="204"/>
      <c r="S445" s="204"/>
      <c r="T445" s="53">
        <v>11.375</v>
      </c>
      <c r="U445" s="204"/>
      <c r="V445" s="204"/>
      <c r="W445" s="11">
        <v>6.2730888</v>
      </c>
      <c r="X445" s="204"/>
      <c r="Y445" s="204"/>
      <c r="Z445" s="53">
        <v>11.1875</v>
      </c>
      <c r="AA445" s="204"/>
      <c r="AB445" s="204"/>
      <c r="AC445" s="204"/>
      <c r="AD445" s="204"/>
      <c r="AE445" s="204"/>
      <c r="AF445" s="9">
        <v>2.4678168232265154</v>
      </c>
      <c r="AG445" s="9">
        <v>218</v>
      </c>
      <c r="AH445" s="9">
        <v>0.43837368630964157</v>
      </c>
      <c r="AI445" s="9">
        <v>104</v>
      </c>
      <c r="AJ445" s="9">
        <v>1.5785714285714285</v>
      </c>
      <c r="AK445" s="9" t="s">
        <v>248</v>
      </c>
      <c r="AL445" s="427">
        <v>0</v>
      </c>
      <c r="AM445" s="9"/>
      <c r="AN445" s="9"/>
      <c r="AO445" s="73">
        <v>89</v>
      </c>
      <c r="AP445" s="80">
        <v>0</v>
      </c>
      <c r="AQ445" s="80">
        <v>1</v>
      </c>
      <c r="AR445" s="224">
        <v>0</v>
      </c>
      <c r="AS445" s="224" t="s">
        <v>248</v>
      </c>
      <c r="AT445" s="11">
        <v>3211.3159999999998</v>
      </c>
      <c r="AU445" s="11">
        <v>0</v>
      </c>
      <c r="AV445" s="203">
        <v>0</v>
      </c>
      <c r="AW445" s="203">
        <v>0</v>
      </c>
      <c r="AX445" s="203" t="s">
        <v>248</v>
      </c>
      <c r="AY445" s="235" t="s">
        <v>248</v>
      </c>
      <c r="AZ445" s="138">
        <v>37712</v>
      </c>
      <c r="BA445" s="188" t="s">
        <v>248</v>
      </c>
      <c r="BB445" s="203" t="s">
        <v>248</v>
      </c>
      <c r="BC445" s="203" t="s">
        <v>248</v>
      </c>
      <c r="BD445" s="217" t="s">
        <v>61</v>
      </c>
      <c r="BE445" s="201" t="s">
        <v>62</v>
      </c>
      <c r="BF445" s="201" t="s">
        <v>63</v>
      </c>
      <c r="BG445" s="201" t="s">
        <v>196</v>
      </c>
      <c r="BH445" s="218" t="s">
        <v>514</v>
      </c>
      <c r="BI445" s="218" t="s">
        <v>68</v>
      </c>
      <c r="BJ445" s="370">
        <v>214</v>
      </c>
      <c r="BK445" s="370">
        <v>4</v>
      </c>
      <c r="BL445" s="219" t="s">
        <v>65</v>
      </c>
      <c r="BM445" s="52"/>
      <c r="BN445" s="218" t="s">
        <v>357</v>
      </c>
      <c r="BO445" s="217" t="s">
        <v>705</v>
      </c>
      <c r="BP445" s="201" t="s">
        <v>690</v>
      </c>
      <c r="BQ445" s="52" t="s">
        <v>718</v>
      </c>
    </row>
    <row r="446" spans="1:69" ht="15.75">
      <c r="A446" s="207" t="s">
        <v>37</v>
      </c>
      <c r="B446" s="208" t="s">
        <v>711</v>
      </c>
      <c r="C446" s="202" t="s">
        <v>35</v>
      </c>
      <c r="D446" s="210" t="s">
        <v>182</v>
      </c>
      <c r="E446" s="24" t="s">
        <v>262</v>
      </c>
      <c r="F446" s="86">
        <v>52</v>
      </c>
      <c r="G446" s="80">
        <v>1</v>
      </c>
      <c r="H446" s="204"/>
      <c r="I446" s="204"/>
      <c r="J446" s="204"/>
      <c r="K446" s="204"/>
      <c r="L446" s="80">
        <v>0</v>
      </c>
      <c r="M446" s="203"/>
      <c r="N446" s="52">
        <v>0</v>
      </c>
      <c r="O446" s="204"/>
      <c r="P446" s="204"/>
      <c r="Q446" s="11">
        <v>5.5368822744999999</v>
      </c>
      <c r="R446" s="204"/>
      <c r="S446" s="204"/>
      <c r="T446" s="53">
        <v>7.6124999999999989</v>
      </c>
      <c r="U446" s="204"/>
      <c r="V446" s="204"/>
      <c r="W446" s="11">
        <v>5.0293921176470002</v>
      </c>
      <c r="X446" s="204"/>
      <c r="Y446" s="204"/>
      <c r="Z446" s="53">
        <v>7.1124999999999989</v>
      </c>
      <c r="AA446" s="204"/>
      <c r="AB446" s="204"/>
      <c r="AC446" s="204"/>
      <c r="AD446" s="204"/>
      <c r="AE446" s="204"/>
      <c r="AF446" s="9">
        <v>3.4882913256893637</v>
      </c>
      <c r="AG446" s="9">
        <v>357</v>
      </c>
      <c r="AH446" s="9">
        <v>0.41875205955597239</v>
      </c>
      <c r="AI446" s="9">
        <v>5</v>
      </c>
      <c r="AJ446" s="9">
        <v>2.6367021276595746</v>
      </c>
      <c r="AK446" s="9" t="s">
        <v>248</v>
      </c>
      <c r="AL446" s="9">
        <v>51</v>
      </c>
      <c r="AM446" s="9">
        <v>3.4882913256893637</v>
      </c>
      <c r="AN446" s="9">
        <v>3.5416666666666665</v>
      </c>
      <c r="AO446" s="73">
        <v>102</v>
      </c>
      <c r="AP446" s="80">
        <v>0</v>
      </c>
      <c r="AQ446" s="80">
        <v>0</v>
      </c>
      <c r="AR446" s="224">
        <v>0</v>
      </c>
      <c r="AS446" s="224" t="s">
        <v>248</v>
      </c>
      <c r="AT446" s="11">
        <v>3646.9250000000002</v>
      </c>
      <c r="AU446" s="11">
        <v>0</v>
      </c>
      <c r="AV446" s="203">
        <v>0</v>
      </c>
      <c r="AW446" s="203">
        <v>0</v>
      </c>
      <c r="AX446" s="203" t="s">
        <v>248</v>
      </c>
      <c r="AY446" s="235" t="s">
        <v>248</v>
      </c>
      <c r="AZ446" s="138">
        <v>28245</v>
      </c>
      <c r="BA446" s="188" t="s">
        <v>248</v>
      </c>
      <c r="BB446" s="203" t="s">
        <v>248</v>
      </c>
      <c r="BC446" s="203" t="s">
        <v>248</v>
      </c>
      <c r="BD446" s="217" t="s">
        <v>61</v>
      </c>
      <c r="BE446" s="201" t="s">
        <v>62</v>
      </c>
      <c r="BF446" s="201" t="s">
        <v>63</v>
      </c>
      <c r="BG446" s="201" t="s">
        <v>196</v>
      </c>
      <c r="BH446" s="456" t="s">
        <v>515</v>
      </c>
      <c r="BI446" s="218" t="s">
        <v>64</v>
      </c>
      <c r="BJ446" s="370">
        <v>214</v>
      </c>
      <c r="BK446" s="370">
        <v>1</v>
      </c>
      <c r="BL446" s="219" t="s">
        <v>65</v>
      </c>
      <c r="BM446" s="52"/>
      <c r="BN446" s="218" t="s">
        <v>357</v>
      </c>
      <c r="BO446" s="217" t="s">
        <v>315</v>
      </c>
      <c r="BP446" s="201" t="s">
        <v>684</v>
      </c>
      <c r="BQ446" s="52" t="s">
        <v>716</v>
      </c>
    </row>
    <row r="447" spans="1:69" ht="15.75">
      <c r="A447" s="207" t="s">
        <v>37</v>
      </c>
      <c r="B447" s="208" t="s">
        <v>711</v>
      </c>
      <c r="C447" s="202" t="s">
        <v>35</v>
      </c>
      <c r="D447" s="210" t="s">
        <v>182</v>
      </c>
      <c r="E447" s="24" t="s">
        <v>262</v>
      </c>
      <c r="F447" s="86">
        <v>57</v>
      </c>
      <c r="G447" s="80">
        <v>0</v>
      </c>
      <c r="H447" s="204"/>
      <c r="I447" s="204"/>
      <c r="J447" s="204"/>
      <c r="K447" s="204"/>
      <c r="L447" s="80">
        <v>0</v>
      </c>
      <c r="M447" s="203"/>
      <c r="N447" s="52">
        <v>0</v>
      </c>
      <c r="O447" s="204"/>
      <c r="P447" s="204"/>
      <c r="Q447" s="11">
        <v>6.3455786842000004</v>
      </c>
      <c r="R447" s="204"/>
      <c r="S447" s="204"/>
      <c r="T447" s="53">
        <v>11.574999999999999</v>
      </c>
      <c r="U447" s="204"/>
      <c r="V447" s="204"/>
      <c r="W447" s="11">
        <v>6.3895612280701002</v>
      </c>
      <c r="X447" s="204"/>
      <c r="Y447" s="204"/>
      <c r="Z447" s="53">
        <v>11.574999999999999</v>
      </c>
      <c r="AA447" s="204"/>
      <c r="AB447" s="204"/>
      <c r="AC447" s="204"/>
      <c r="AD447" s="204"/>
      <c r="AE447" s="204"/>
      <c r="AF447" s="9">
        <v>3.1028571478406288</v>
      </c>
      <c r="AG447" s="9">
        <v>399</v>
      </c>
      <c r="AH447" s="9">
        <v>0.6211847189299271</v>
      </c>
      <c r="AI447" s="9">
        <v>78</v>
      </c>
      <c r="AJ447" s="9">
        <v>2.0162499999999999</v>
      </c>
      <c r="AK447" s="9" t="s">
        <v>248</v>
      </c>
      <c r="AL447" s="9">
        <v>57</v>
      </c>
      <c r="AM447" s="9">
        <v>3.1028571478406288</v>
      </c>
      <c r="AN447" s="9">
        <v>3.1641414141414144</v>
      </c>
      <c r="AO447" s="73">
        <v>114</v>
      </c>
      <c r="AP447" s="80">
        <v>0</v>
      </c>
      <c r="AQ447" s="80">
        <v>0</v>
      </c>
      <c r="AR447" s="224">
        <v>0</v>
      </c>
      <c r="AS447" s="224" t="s">
        <v>248</v>
      </c>
      <c r="AT447" s="11">
        <v>4077.9450000000002</v>
      </c>
      <c r="AU447" s="11">
        <v>0</v>
      </c>
      <c r="AV447" s="203">
        <v>0</v>
      </c>
      <c r="AW447" s="203">
        <v>0</v>
      </c>
      <c r="AX447" s="203" t="s">
        <v>248</v>
      </c>
      <c r="AY447" s="235" t="s">
        <v>248</v>
      </c>
      <c r="AZ447" s="138">
        <v>28245</v>
      </c>
      <c r="BA447" s="188" t="s">
        <v>248</v>
      </c>
      <c r="BB447" s="203" t="s">
        <v>248</v>
      </c>
      <c r="BC447" s="203" t="s">
        <v>248</v>
      </c>
      <c r="BD447" s="217" t="s">
        <v>61</v>
      </c>
      <c r="BE447" s="201" t="s">
        <v>62</v>
      </c>
      <c r="BF447" s="201" t="s">
        <v>63</v>
      </c>
      <c r="BG447" s="201" t="s">
        <v>196</v>
      </c>
      <c r="BH447" s="456" t="s">
        <v>515</v>
      </c>
      <c r="BI447" s="218" t="s">
        <v>66</v>
      </c>
      <c r="BJ447" s="370">
        <v>214</v>
      </c>
      <c r="BK447" s="370">
        <v>7</v>
      </c>
      <c r="BL447" s="219" t="s">
        <v>65</v>
      </c>
      <c r="BM447" s="52"/>
      <c r="BN447" s="218" t="s">
        <v>357</v>
      </c>
      <c r="BO447" s="217" t="s">
        <v>315</v>
      </c>
      <c r="BP447" s="201" t="s">
        <v>684</v>
      </c>
      <c r="BQ447" s="52" t="s">
        <v>716</v>
      </c>
    </row>
    <row r="448" spans="1:69" ht="15.75">
      <c r="A448" s="207" t="s">
        <v>37</v>
      </c>
      <c r="B448" s="208" t="s">
        <v>711</v>
      </c>
      <c r="C448" s="202" t="s">
        <v>35</v>
      </c>
      <c r="D448" s="210" t="s">
        <v>182</v>
      </c>
      <c r="E448" s="24" t="s">
        <v>262</v>
      </c>
      <c r="F448" s="86">
        <v>59</v>
      </c>
      <c r="G448" s="80">
        <v>0</v>
      </c>
      <c r="H448" s="204"/>
      <c r="I448" s="204"/>
      <c r="J448" s="204"/>
      <c r="K448" s="204"/>
      <c r="L448" s="80">
        <v>0</v>
      </c>
      <c r="M448" s="203"/>
      <c r="N448" s="52">
        <v>0</v>
      </c>
      <c r="O448" s="204"/>
      <c r="P448" s="204"/>
      <c r="Q448" s="11">
        <v>4.3789635091000001</v>
      </c>
      <c r="R448" s="204"/>
      <c r="S448" s="204"/>
      <c r="T448" s="53">
        <v>5.708333333333333</v>
      </c>
      <c r="U448" s="204"/>
      <c r="V448" s="204"/>
      <c r="W448" s="11">
        <v>3.7118999800000001</v>
      </c>
      <c r="X448" s="204"/>
      <c r="Y448" s="204"/>
      <c r="Z448" s="53">
        <v>4.8499999999999996</v>
      </c>
      <c r="AA448" s="204"/>
      <c r="AB448" s="204"/>
      <c r="AC448" s="204"/>
      <c r="AD448" s="204"/>
      <c r="AE448" s="204"/>
      <c r="AF448" s="9">
        <v>3.66627119528468</v>
      </c>
      <c r="AG448" s="9">
        <v>413</v>
      </c>
      <c r="AH448" s="9">
        <v>0.35381509894142971</v>
      </c>
      <c r="AI448" s="9">
        <v>3</v>
      </c>
      <c r="AJ448" s="9">
        <v>2.883695652173913</v>
      </c>
      <c r="AK448" s="9" t="s">
        <v>248</v>
      </c>
      <c r="AL448" s="9">
        <v>59</v>
      </c>
      <c r="AM448" s="9">
        <v>3.66627119528468</v>
      </c>
      <c r="AN448" s="9">
        <v>3.6804029304029302</v>
      </c>
      <c r="AO448" s="73">
        <v>118</v>
      </c>
      <c r="AP448" s="80">
        <v>0</v>
      </c>
      <c r="AQ448" s="80">
        <v>0</v>
      </c>
      <c r="AR448" s="224">
        <v>0</v>
      </c>
      <c r="AS448" s="224" t="s">
        <v>248</v>
      </c>
      <c r="AT448" s="11">
        <v>4217.6130000000003</v>
      </c>
      <c r="AU448" s="11">
        <v>0</v>
      </c>
      <c r="AV448" s="203">
        <v>0</v>
      </c>
      <c r="AW448" s="203">
        <v>0</v>
      </c>
      <c r="AX448" s="203" t="s">
        <v>248</v>
      </c>
      <c r="AY448" s="235" t="s">
        <v>248</v>
      </c>
      <c r="AZ448" s="138">
        <v>28245</v>
      </c>
      <c r="BA448" s="188" t="s">
        <v>248</v>
      </c>
      <c r="BB448" s="203" t="s">
        <v>248</v>
      </c>
      <c r="BC448" s="203" t="s">
        <v>248</v>
      </c>
      <c r="BD448" s="217" t="s">
        <v>61</v>
      </c>
      <c r="BE448" s="201" t="s">
        <v>62</v>
      </c>
      <c r="BF448" s="201" t="s">
        <v>63</v>
      </c>
      <c r="BG448" s="201" t="s">
        <v>196</v>
      </c>
      <c r="BH448" s="456" t="s">
        <v>515</v>
      </c>
      <c r="BI448" s="218" t="s">
        <v>67</v>
      </c>
      <c r="BJ448" s="370">
        <v>214</v>
      </c>
      <c r="BK448" s="370">
        <v>3</v>
      </c>
      <c r="BL448" s="219" t="s">
        <v>65</v>
      </c>
      <c r="BM448" s="52"/>
      <c r="BN448" s="218" t="s">
        <v>357</v>
      </c>
      <c r="BO448" s="217" t="s">
        <v>315</v>
      </c>
      <c r="BP448" s="201" t="s">
        <v>684</v>
      </c>
      <c r="BQ448" s="52" t="s">
        <v>716</v>
      </c>
    </row>
    <row r="449" spans="1:69" ht="15.75">
      <c r="A449" s="207" t="s">
        <v>37</v>
      </c>
      <c r="B449" s="208" t="s">
        <v>711</v>
      </c>
      <c r="C449" s="202" t="s">
        <v>35</v>
      </c>
      <c r="D449" s="210" t="s">
        <v>182</v>
      </c>
      <c r="E449" s="24" t="s">
        <v>262</v>
      </c>
      <c r="F449" s="86">
        <v>58</v>
      </c>
      <c r="G449" s="80">
        <v>0</v>
      </c>
      <c r="H449" s="204"/>
      <c r="I449" s="204"/>
      <c r="J449" s="204"/>
      <c r="K449" s="204"/>
      <c r="L449" s="80">
        <v>0</v>
      </c>
      <c r="M449" s="203"/>
      <c r="N449" s="52">
        <v>0</v>
      </c>
      <c r="O449" s="204"/>
      <c r="P449" s="204"/>
      <c r="Q449" s="11">
        <v>5.8454826207000004</v>
      </c>
      <c r="R449" s="204"/>
      <c r="S449" s="204"/>
      <c r="T449" s="53">
        <v>8.0499999999999972</v>
      </c>
      <c r="U449" s="204"/>
      <c r="V449" s="204"/>
      <c r="W449" s="11">
        <v>5.8010687931033997</v>
      </c>
      <c r="X449" s="204"/>
      <c r="Y449" s="204"/>
      <c r="Z449" s="53">
        <v>8.2749999999999986</v>
      </c>
      <c r="AA449" s="204"/>
      <c r="AB449" s="204"/>
      <c r="AC449" s="204"/>
      <c r="AD449" s="204"/>
      <c r="AE449" s="204"/>
      <c r="AF449" s="9">
        <v>2.7853439169586021</v>
      </c>
      <c r="AG449" s="9">
        <v>378</v>
      </c>
      <c r="AH449" s="9">
        <v>0.41863338070179673</v>
      </c>
      <c r="AI449" s="9">
        <v>73</v>
      </c>
      <c r="AJ449" s="9">
        <v>1.9020833333333333</v>
      </c>
      <c r="AK449" s="9" t="s">
        <v>248</v>
      </c>
      <c r="AL449" s="9">
        <v>0</v>
      </c>
      <c r="AM449" s="9"/>
      <c r="AN449" s="9"/>
      <c r="AO449" s="73">
        <v>116</v>
      </c>
      <c r="AP449" s="80">
        <v>0</v>
      </c>
      <c r="AQ449" s="80">
        <v>0</v>
      </c>
      <c r="AR449" s="224">
        <v>0</v>
      </c>
      <c r="AS449" s="224" t="s">
        <v>248</v>
      </c>
      <c r="AT449" s="11">
        <v>4142.6580000000004</v>
      </c>
      <c r="AU449" s="11">
        <v>0</v>
      </c>
      <c r="AV449" s="203">
        <v>0</v>
      </c>
      <c r="AW449" s="203">
        <v>0</v>
      </c>
      <c r="AX449" s="203" t="s">
        <v>248</v>
      </c>
      <c r="AY449" s="235" t="s">
        <v>248</v>
      </c>
      <c r="AZ449" s="138">
        <v>28245</v>
      </c>
      <c r="BA449" s="188" t="s">
        <v>248</v>
      </c>
      <c r="BB449" s="203" t="s">
        <v>248</v>
      </c>
      <c r="BC449" s="203" t="s">
        <v>248</v>
      </c>
      <c r="BD449" s="217" t="s">
        <v>61</v>
      </c>
      <c r="BE449" s="201" t="s">
        <v>62</v>
      </c>
      <c r="BF449" s="201" t="s">
        <v>63</v>
      </c>
      <c r="BG449" s="201" t="s">
        <v>196</v>
      </c>
      <c r="BH449" s="456" t="s">
        <v>515</v>
      </c>
      <c r="BI449" s="218" t="s">
        <v>68</v>
      </c>
      <c r="BJ449" s="370">
        <v>214</v>
      </c>
      <c r="BK449" s="370">
        <v>4</v>
      </c>
      <c r="BL449" s="219" t="s">
        <v>65</v>
      </c>
      <c r="BM449" s="52"/>
      <c r="BN449" s="218" t="s">
        <v>357</v>
      </c>
      <c r="BO449" s="217" t="s">
        <v>315</v>
      </c>
      <c r="BP449" s="201" t="s">
        <v>684</v>
      </c>
      <c r="BQ449" s="52" t="s">
        <v>716</v>
      </c>
    </row>
    <row r="450" spans="1:69" ht="15.75">
      <c r="A450" s="207" t="s">
        <v>37</v>
      </c>
      <c r="B450" s="208" t="s">
        <v>711</v>
      </c>
      <c r="C450" s="202" t="s">
        <v>35</v>
      </c>
      <c r="D450" s="210" t="s">
        <v>182</v>
      </c>
      <c r="E450" s="24" t="s">
        <v>658</v>
      </c>
      <c r="F450" s="86">
        <v>70</v>
      </c>
      <c r="G450" s="80">
        <v>2</v>
      </c>
      <c r="H450" s="204"/>
      <c r="I450" s="204"/>
      <c r="J450" s="204"/>
      <c r="K450" s="204"/>
      <c r="L450" s="80">
        <v>0</v>
      </c>
      <c r="M450" s="203"/>
      <c r="N450" s="52">
        <v>0</v>
      </c>
      <c r="O450" s="204"/>
      <c r="P450" s="204"/>
      <c r="Q450" s="11">
        <v>6.8456322205999998</v>
      </c>
      <c r="R450" s="204"/>
      <c r="S450" s="204"/>
      <c r="T450" s="53">
        <v>12.433333333333332</v>
      </c>
      <c r="U450" s="204"/>
      <c r="V450" s="204"/>
      <c r="W450" s="11">
        <v>6.6140881176470003</v>
      </c>
      <c r="X450" s="204"/>
      <c r="Y450" s="204"/>
      <c r="Z450" s="53">
        <v>12.433333333333332</v>
      </c>
      <c r="AA450" s="204"/>
      <c r="AB450" s="204"/>
      <c r="AC450" s="204"/>
      <c r="AD450" s="204"/>
      <c r="AE450" s="204"/>
      <c r="AF450" s="9">
        <v>3.5972899236098046</v>
      </c>
      <c r="AG450" s="9">
        <v>476</v>
      </c>
      <c r="AH450" s="9">
        <v>0.38992168551068107</v>
      </c>
      <c r="AI450" s="9">
        <v>6</v>
      </c>
      <c r="AJ450" s="9">
        <v>2.7781250000000002</v>
      </c>
      <c r="AK450" s="9" t="s">
        <v>248</v>
      </c>
      <c r="AL450" s="9">
        <v>68</v>
      </c>
      <c r="AM450" s="9">
        <v>3.5972899236098046</v>
      </c>
      <c r="AN450" s="9">
        <v>3.6533101045296168</v>
      </c>
      <c r="AO450" s="73">
        <v>136</v>
      </c>
      <c r="AP450" s="80">
        <v>0</v>
      </c>
      <c r="AQ450" s="80">
        <v>0</v>
      </c>
      <c r="AR450" s="224">
        <v>0</v>
      </c>
      <c r="AS450" s="224" t="s">
        <v>248</v>
      </c>
      <c r="AT450" s="11">
        <v>4868.1040000000003</v>
      </c>
      <c r="AU450" s="11">
        <v>0</v>
      </c>
      <c r="AV450" s="203">
        <v>0</v>
      </c>
      <c r="AW450" s="203">
        <v>0</v>
      </c>
      <c r="AX450" s="203" t="s">
        <v>248</v>
      </c>
      <c r="AY450" s="235" t="s">
        <v>248</v>
      </c>
      <c r="AZ450" s="138">
        <v>33443</v>
      </c>
      <c r="BA450" s="188" t="s">
        <v>248</v>
      </c>
      <c r="BB450" s="203" t="s">
        <v>248</v>
      </c>
      <c r="BC450" s="203" t="s">
        <v>248</v>
      </c>
      <c r="BD450" s="217" t="s">
        <v>61</v>
      </c>
      <c r="BE450" s="201" t="s">
        <v>62</v>
      </c>
      <c r="BF450" s="201" t="s">
        <v>63</v>
      </c>
      <c r="BG450" s="201" t="s">
        <v>196</v>
      </c>
      <c r="BH450" s="456" t="s">
        <v>514</v>
      </c>
      <c r="BI450" s="218" t="s">
        <v>64</v>
      </c>
      <c r="BJ450" s="370">
        <v>214</v>
      </c>
      <c r="BK450" s="370">
        <v>1</v>
      </c>
      <c r="BL450" s="219" t="s">
        <v>65</v>
      </c>
      <c r="BM450" s="52"/>
      <c r="BN450" s="218" t="s">
        <v>357</v>
      </c>
      <c r="BO450" s="217" t="s">
        <v>705</v>
      </c>
      <c r="BP450" s="201" t="s">
        <v>690</v>
      </c>
      <c r="BQ450" s="52" t="s">
        <v>718</v>
      </c>
    </row>
    <row r="451" spans="1:69" ht="15.75">
      <c r="A451" s="207" t="s">
        <v>37</v>
      </c>
      <c r="B451" s="208" t="s">
        <v>711</v>
      </c>
      <c r="C451" s="202" t="s">
        <v>35</v>
      </c>
      <c r="D451" s="210" t="s">
        <v>182</v>
      </c>
      <c r="E451" s="24" t="s">
        <v>658</v>
      </c>
      <c r="F451" s="86">
        <v>68</v>
      </c>
      <c r="G451" s="80">
        <v>2</v>
      </c>
      <c r="H451" s="204"/>
      <c r="I451" s="204"/>
      <c r="J451" s="204"/>
      <c r="K451" s="204"/>
      <c r="L451" s="80">
        <v>0</v>
      </c>
      <c r="M451" s="203"/>
      <c r="N451" s="52">
        <v>2</v>
      </c>
      <c r="O451" s="204"/>
      <c r="P451" s="204"/>
      <c r="Q451" s="11">
        <v>6.1276211667</v>
      </c>
      <c r="R451" s="204"/>
      <c r="S451" s="204"/>
      <c r="T451" s="53">
        <v>10.924999999999999</v>
      </c>
      <c r="U451" s="204"/>
      <c r="V451" s="204"/>
      <c r="W451" s="11">
        <v>6.1747272121211996</v>
      </c>
      <c r="X451" s="204"/>
      <c r="Y451" s="204"/>
      <c r="Z451" s="53">
        <v>10.924999999999999</v>
      </c>
      <c r="AA451" s="204"/>
      <c r="AB451" s="204"/>
      <c r="AC451" s="204"/>
      <c r="AD451" s="204"/>
      <c r="AE451" s="204"/>
      <c r="AF451" s="9">
        <v>3.0042968779536237</v>
      </c>
      <c r="AG451" s="9">
        <v>447</v>
      </c>
      <c r="AH451" s="9">
        <v>0.58659295505191078</v>
      </c>
      <c r="AI451" s="9">
        <v>85</v>
      </c>
      <c r="AJ451" s="9">
        <v>2.0285211267605634</v>
      </c>
      <c r="AK451" s="9" t="s">
        <v>248</v>
      </c>
      <c r="AL451" s="9">
        <v>64</v>
      </c>
      <c r="AM451" s="9">
        <v>3.0042968779536237</v>
      </c>
      <c r="AN451" s="9">
        <v>2.994718309859155</v>
      </c>
      <c r="AO451" s="73">
        <v>132</v>
      </c>
      <c r="AP451" s="80">
        <v>0</v>
      </c>
      <c r="AQ451" s="80">
        <v>0</v>
      </c>
      <c r="AR451" s="224">
        <v>0</v>
      </c>
      <c r="AS451" s="224" t="s">
        <v>248</v>
      </c>
      <c r="AT451" s="11">
        <v>4706.0110000000004</v>
      </c>
      <c r="AU451" s="11">
        <v>0</v>
      </c>
      <c r="AV451" s="203">
        <v>0</v>
      </c>
      <c r="AW451" s="203">
        <v>0</v>
      </c>
      <c r="AX451" s="203" t="s">
        <v>248</v>
      </c>
      <c r="AY451" s="235" t="s">
        <v>248</v>
      </c>
      <c r="AZ451" s="138">
        <v>33443</v>
      </c>
      <c r="BA451" s="188" t="s">
        <v>248</v>
      </c>
      <c r="BB451" s="203" t="s">
        <v>248</v>
      </c>
      <c r="BC451" s="203" t="s">
        <v>248</v>
      </c>
      <c r="BD451" s="217" t="s">
        <v>61</v>
      </c>
      <c r="BE451" s="201" t="s">
        <v>62</v>
      </c>
      <c r="BF451" s="201" t="s">
        <v>63</v>
      </c>
      <c r="BG451" s="201" t="s">
        <v>196</v>
      </c>
      <c r="BH451" s="456" t="s">
        <v>514</v>
      </c>
      <c r="BI451" s="218" t="s">
        <v>66</v>
      </c>
      <c r="BJ451" s="370">
        <v>214</v>
      </c>
      <c r="BK451" s="370">
        <v>7</v>
      </c>
      <c r="BL451" s="219" t="s">
        <v>65</v>
      </c>
      <c r="BM451" s="52"/>
      <c r="BN451" s="218" t="s">
        <v>357</v>
      </c>
      <c r="BO451" s="217" t="s">
        <v>705</v>
      </c>
      <c r="BP451" s="201" t="s">
        <v>690</v>
      </c>
      <c r="BQ451" s="52" t="s">
        <v>718</v>
      </c>
    </row>
    <row r="452" spans="1:69" ht="15.75">
      <c r="A452" s="207" t="s">
        <v>37</v>
      </c>
      <c r="B452" s="208" t="s">
        <v>711</v>
      </c>
      <c r="C452" s="202" t="s">
        <v>35</v>
      </c>
      <c r="D452" s="210" t="s">
        <v>182</v>
      </c>
      <c r="E452" s="24" t="s">
        <v>658</v>
      </c>
      <c r="F452" s="86">
        <v>71</v>
      </c>
      <c r="G452" s="80">
        <v>7</v>
      </c>
      <c r="H452" s="204"/>
      <c r="I452" s="204"/>
      <c r="J452" s="204"/>
      <c r="K452" s="204"/>
      <c r="L452" s="80">
        <v>1</v>
      </c>
      <c r="M452" s="203"/>
      <c r="N452" s="52">
        <v>0</v>
      </c>
      <c r="O452" s="204"/>
      <c r="P452" s="204"/>
      <c r="Q452" s="11">
        <v>5.9717617936999998</v>
      </c>
      <c r="R452" s="204"/>
      <c r="S452" s="204"/>
      <c r="T452" s="53">
        <v>8.9749999999999996</v>
      </c>
      <c r="U452" s="204"/>
      <c r="V452" s="204"/>
      <c r="W452" s="11">
        <v>6.0053808730157998</v>
      </c>
      <c r="X452" s="204"/>
      <c r="Y452" s="204"/>
      <c r="Z452" s="53">
        <v>8.9749999999999996</v>
      </c>
      <c r="AA452" s="204"/>
      <c r="AB452" s="204"/>
      <c r="AC452" s="204"/>
      <c r="AD452" s="204"/>
      <c r="AE452" s="204"/>
      <c r="AF452" s="9">
        <v>3.375399390581749</v>
      </c>
      <c r="AG452" s="9">
        <v>434</v>
      </c>
      <c r="AH452" s="9">
        <v>0.55689721524603986</v>
      </c>
      <c r="AI452" s="9">
        <v>34</v>
      </c>
      <c r="AJ452" s="9">
        <v>2.1932692307692307</v>
      </c>
      <c r="AK452" s="9" t="s">
        <v>248</v>
      </c>
      <c r="AL452" s="9">
        <v>60</v>
      </c>
      <c r="AM452" s="9">
        <v>3.3862380995636894</v>
      </c>
      <c r="AN452" s="9">
        <v>3.5266990291262137</v>
      </c>
      <c r="AO452" s="73">
        <v>121</v>
      </c>
      <c r="AP452" s="80">
        <v>1</v>
      </c>
      <c r="AQ452" s="80">
        <v>6</v>
      </c>
      <c r="AR452" s="224">
        <v>0</v>
      </c>
      <c r="AS452" s="224" t="s">
        <v>248</v>
      </c>
      <c r="AT452" s="11">
        <v>4518.9870000000001</v>
      </c>
      <c r="AU452" s="11">
        <v>52.627000000000002</v>
      </c>
      <c r="AV452" s="203">
        <v>0</v>
      </c>
      <c r="AW452" s="203">
        <v>0</v>
      </c>
      <c r="AX452" s="203" t="s">
        <v>248</v>
      </c>
      <c r="AY452" s="235" t="s">
        <v>248</v>
      </c>
      <c r="AZ452" s="138">
        <v>33443</v>
      </c>
      <c r="BA452" s="188" t="s">
        <v>248</v>
      </c>
      <c r="BB452" s="203" t="s">
        <v>248</v>
      </c>
      <c r="BC452" s="203" t="s">
        <v>248</v>
      </c>
      <c r="BD452" s="217" t="s">
        <v>61</v>
      </c>
      <c r="BE452" s="201" t="s">
        <v>62</v>
      </c>
      <c r="BF452" s="201" t="s">
        <v>63</v>
      </c>
      <c r="BG452" s="201" t="s">
        <v>196</v>
      </c>
      <c r="BH452" s="456" t="s">
        <v>514</v>
      </c>
      <c r="BI452" s="218" t="s">
        <v>67</v>
      </c>
      <c r="BJ452" s="370">
        <v>214</v>
      </c>
      <c r="BK452" s="370">
        <v>3</v>
      </c>
      <c r="BL452" s="219" t="s">
        <v>65</v>
      </c>
      <c r="BM452" s="52"/>
      <c r="BN452" s="218" t="s">
        <v>357</v>
      </c>
      <c r="BO452" s="217" t="s">
        <v>705</v>
      </c>
      <c r="BP452" s="201" t="s">
        <v>690</v>
      </c>
      <c r="BQ452" s="52" t="s">
        <v>718</v>
      </c>
    </row>
    <row r="453" spans="1:69" ht="15.75">
      <c r="A453" s="207" t="s">
        <v>37</v>
      </c>
      <c r="B453" s="208" t="s">
        <v>711</v>
      </c>
      <c r="C453" s="202" t="s">
        <v>35</v>
      </c>
      <c r="D453" s="210" t="s">
        <v>182</v>
      </c>
      <c r="E453" s="24" t="s">
        <v>658</v>
      </c>
      <c r="F453" s="86">
        <v>68</v>
      </c>
      <c r="G453" s="80">
        <v>6</v>
      </c>
      <c r="H453" s="204"/>
      <c r="I453" s="204"/>
      <c r="J453" s="204"/>
      <c r="K453" s="204"/>
      <c r="L453" s="80">
        <v>2</v>
      </c>
      <c r="M453" s="203"/>
      <c r="N453" s="52">
        <v>0</v>
      </c>
      <c r="O453" s="204"/>
      <c r="P453" s="204"/>
      <c r="Q453" s="11">
        <v>6.8007499332999997</v>
      </c>
      <c r="R453" s="204"/>
      <c r="S453" s="204"/>
      <c r="T453" s="53">
        <v>11.5</v>
      </c>
      <c r="U453" s="204"/>
      <c r="V453" s="204"/>
      <c r="W453" s="11">
        <v>6.7413498833333003</v>
      </c>
      <c r="X453" s="204"/>
      <c r="Y453" s="204"/>
      <c r="Z453" s="53">
        <v>11</v>
      </c>
      <c r="AA453" s="204"/>
      <c r="AB453" s="204"/>
      <c r="AC453" s="204"/>
      <c r="AD453" s="204"/>
      <c r="AE453" s="204"/>
      <c r="AF453" s="9">
        <v>2.5559340600784015</v>
      </c>
      <c r="AG453" s="9">
        <v>364</v>
      </c>
      <c r="AH453" s="9">
        <v>0.45760734017448418</v>
      </c>
      <c r="AI453" s="9">
        <v>162</v>
      </c>
      <c r="AJ453" s="9">
        <v>1.66</v>
      </c>
      <c r="AK453" s="9" t="s">
        <v>248</v>
      </c>
      <c r="AL453" s="427">
        <v>0</v>
      </c>
      <c r="AM453" s="9"/>
      <c r="AN453" s="9"/>
      <c r="AO453" s="73">
        <v>120</v>
      </c>
      <c r="AP453" s="80">
        <v>0</v>
      </c>
      <c r="AQ453" s="80">
        <v>4</v>
      </c>
      <c r="AR453" s="224">
        <v>0</v>
      </c>
      <c r="AS453" s="224" t="s">
        <v>248</v>
      </c>
      <c r="AT453" s="11">
        <v>4290.92</v>
      </c>
      <c r="AU453" s="11">
        <v>71.61</v>
      </c>
      <c r="AV453" s="203">
        <v>0</v>
      </c>
      <c r="AW453" s="203">
        <v>0</v>
      </c>
      <c r="AX453" s="203" t="s">
        <v>248</v>
      </c>
      <c r="AY453" s="235" t="s">
        <v>248</v>
      </c>
      <c r="AZ453" s="138">
        <v>33443</v>
      </c>
      <c r="BA453" s="188" t="s">
        <v>248</v>
      </c>
      <c r="BB453" s="203" t="s">
        <v>248</v>
      </c>
      <c r="BC453" s="203" t="s">
        <v>248</v>
      </c>
      <c r="BD453" s="217" t="s">
        <v>61</v>
      </c>
      <c r="BE453" s="201" t="s">
        <v>62</v>
      </c>
      <c r="BF453" s="201" t="s">
        <v>63</v>
      </c>
      <c r="BG453" s="201" t="s">
        <v>196</v>
      </c>
      <c r="BH453" s="456" t="s">
        <v>514</v>
      </c>
      <c r="BI453" s="218" t="s">
        <v>68</v>
      </c>
      <c r="BJ453" s="370">
        <v>214</v>
      </c>
      <c r="BK453" s="370">
        <v>4</v>
      </c>
      <c r="BL453" s="219" t="s">
        <v>65</v>
      </c>
      <c r="BM453" s="52"/>
      <c r="BN453" s="218" t="s">
        <v>357</v>
      </c>
      <c r="BO453" s="217" t="s">
        <v>705</v>
      </c>
      <c r="BP453" s="201" t="s">
        <v>690</v>
      </c>
      <c r="BQ453" s="52" t="s">
        <v>718</v>
      </c>
    </row>
    <row r="454" spans="1:69" ht="15.75">
      <c r="A454" s="207" t="s">
        <v>37</v>
      </c>
      <c r="B454" s="208" t="s">
        <v>711</v>
      </c>
      <c r="C454" s="202" t="s">
        <v>35</v>
      </c>
      <c r="D454" s="210" t="s">
        <v>182</v>
      </c>
      <c r="E454" s="24" t="s">
        <v>622</v>
      </c>
      <c r="F454" s="86">
        <v>48</v>
      </c>
      <c r="G454" s="80">
        <v>0</v>
      </c>
      <c r="H454" s="204"/>
      <c r="I454" s="204"/>
      <c r="J454" s="204"/>
      <c r="K454" s="204"/>
      <c r="L454" s="80">
        <v>0</v>
      </c>
      <c r="M454" s="203"/>
      <c r="N454" s="52">
        <v>0</v>
      </c>
      <c r="O454" s="204"/>
      <c r="P454" s="204"/>
      <c r="Q454" s="11">
        <v>5.0377707083000001</v>
      </c>
      <c r="R454" s="204"/>
      <c r="S454" s="204"/>
      <c r="T454" s="53">
        <v>6.1499999999999986</v>
      </c>
      <c r="U454" s="204"/>
      <c r="V454" s="204"/>
      <c r="W454" s="11">
        <v>4.8228332500000004</v>
      </c>
      <c r="X454" s="204"/>
      <c r="Y454" s="204"/>
      <c r="Z454" s="53">
        <v>5.7999999999999972</v>
      </c>
      <c r="AA454" s="204"/>
      <c r="AB454" s="204"/>
      <c r="AC454" s="204"/>
      <c r="AD454" s="204"/>
      <c r="AE454" s="204"/>
      <c r="AF454" s="9">
        <v>3.7536607377585915</v>
      </c>
      <c r="AG454" s="9">
        <v>336</v>
      </c>
      <c r="AH454" s="9">
        <v>0.31874621114851731</v>
      </c>
      <c r="AI454" s="9">
        <v>2</v>
      </c>
      <c r="AJ454" s="9">
        <v>3.0591836734693878</v>
      </c>
      <c r="AK454" s="9" t="s">
        <v>248</v>
      </c>
      <c r="AL454" s="9">
        <v>48</v>
      </c>
      <c r="AM454" s="9">
        <v>3.7536607377585915</v>
      </c>
      <c r="AN454" s="9">
        <v>3.7259414225941421</v>
      </c>
      <c r="AO454" s="73">
        <v>96</v>
      </c>
      <c r="AP454" s="80">
        <v>0</v>
      </c>
      <c r="AQ454" s="80">
        <v>0</v>
      </c>
      <c r="AR454" s="224">
        <v>0</v>
      </c>
      <c r="AS454" s="224" t="s">
        <v>248</v>
      </c>
      <c r="AT454" s="11">
        <v>3417.5819999999999</v>
      </c>
      <c r="AU454" s="11">
        <v>0</v>
      </c>
      <c r="AV454" s="203">
        <v>0</v>
      </c>
      <c r="AW454" s="203">
        <v>0</v>
      </c>
      <c r="AX454" s="203" t="s">
        <v>248</v>
      </c>
      <c r="AY454" s="235" t="s">
        <v>248</v>
      </c>
      <c r="AZ454" s="138">
        <v>25572</v>
      </c>
      <c r="BA454" s="188" t="s">
        <v>248</v>
      </c>
      <c r="BB454" s="188" t="s">
        <v>248</v>
      </c>
      <c r="BC454" s="203" t="s">
        <v>248</v>
      </c>
      <c r="BD454" s="217" t="s">
        <v>61</v>
      </c>
      <c r="BE454" s="201" t="s">
        <v>62</v>
      </c>
      <c r="BF454" s="201" t="s">
        <v>63</v>
      </c>
      <c r="BG454" s="201" t="s">
        <v>196</v>
      </c>
      <c r="BH454" s="456" t="s">
        <v>514</v>
      </c>
      <c r="BI454" s="218" t="s">
        <v>64</v>
      </c>
      <c r="BJ454" s="370">
        <v>214</v>
      </c>
      <c r="BK454" s="370">
        <v>1</v>
      </c>
      <c r="BL454" s="219" t="s">
        <v>65</v>
      </c>
      <c r="BM454" s="52"/>
      <c r="BN454" s="218" t="s">
        <v>357</v>
      </c>
      <c r="BO454" s="217" t="s">
        <v>74</v>
      </c>
      <c r="BP454" s="201" t="s">
        <v>681</v>
      </c>
      <c r="BQ454" s="52" t="s">
        <v>717</v>
      </c>
    </row>
    <row r="455" spans="1:69" ht="15.75">
      <c r="A455" s="207" t="s">
        <v>37</v>
      </c>
      <c r="B455" s="208" t="s">
        <v>711</v>
      </c>
      <c r="C455" s="202" t="s">
        <v>35</v>
      </c>
      <c r="D455" s="210" t="s">
        <v>182</v>
      </c>
      <c r="E455" s="24" t="s">
        <v>622</v>
      </c>
      <c r="F455" s="86">
        <v>47</v>
      </c>
      <c r="G455" s="80">
        <v>1</v>
      </c>
      <c r="H455" s="204"/>
      <c r="I455" s="204"/>
      <c r="J455" s="204"/>
      <c r="K455" s="204"/>
      <c r="L455" s="80">
        <v>0</v>
      </c>
      <c r="M455" s="203"/>
      <c r="N455" s="52">
        <v>0</v>
      </c>
      <c r="O455" s="204"/>
      <c r="P455" s="204"/>
      <c r="Q455" s="11">
        <v>5.5726084783000003</v>
      </c>
      <c r="R455" s="204"/>
      <c r="S455" s="204"/>
      <c r="T455" s="53">
        <v>6.7833333333333323</v>
      </c>
      <c r="U455" s="204"/>
      <c r="V455" s="204"/>
      <c r="W455" s="11">
        <v>5.6188476956521001</v>
      </c>
      <c r="X455" s="204"/>
      <c r="Y455" s="204"/>
      <c r="Z455" s="53">
        <v>6.7833333333333323</v>
      </c>
      <c r="AA455" s="204"/>
      <c r="AB455" s="204"/>
      <c r="AC455" s="204"/>
      <c r="AD455" s="204"/>
      <c r="AE455" s="204"/>
      <c r="AF455" s="9">
        <v>2.8754968968977845</v>
      </c>
      <c r="AG455" s="9">
        <v>322</v>
      </c>
      <c r="AH455" s="9">
        <v>0.65514117647081516</v>
      </c>
      <c r="AI455" s="9">
        <v>106</v>
      </c>
      <c r="AJ455" s="9">
        <v>1.8119047619047619</v>
      </c>
      <c r="AK455" s="9" t="s">
        <v>248</v>
      </c>
      <c r="AL455" s="9">
        <v>46</v>
      </c>
      <c r="AM455" s="9">
        <v>2.8754968968977845</v>
      </c>
      <c r="AN455" s="9">
        <v>2.8353658536585367</v>
      </c>
      <c r="AO455" s="73">
        <v>92</v>
      </c>
      <c r="AP455" s="80">
        <v>0</v>
      </c>
      <c r="AQ455" s="80">
        <v>0</v>
      </c>
      <c r="AR455" s="224">
        <v>0</v>
      </c>
      <c r="AS455" s="224" t="s">
        <v>248</v>
      </c>
      <c r="AT455" s="11">
        <v>3277.201</v>
      </c>
      <c r="AU455" s="11">
        <v>0</v>
      </c>
      <c r="AV455" s="203">
        <v>0</v>
      </c>
      <c r="AW455" s="203">
        <v>0</v>
      </c>
      <c r="AX455" s="203" t="s">
        <v>248</v>
      </c>
      <c r="AY455" s="235" t="s">
        <v>248</v>
      </c>
      <c r="AZ455" s="138">
        <v>25572</v>
      </c>
      <c r="BA455" s="188" t="s">
        <v>248</v>
      </c>
      <c r="BB455" s="188" t="s">
        <v>248</v>
      </c>
      <c r="BC455" s="203" t="s">
        <v>248</v>
      </c>
      <c r="BD455" s="217" t="s">
        <v>61</v>
      </c>
      <c r="BE455" s="201" t="s">
        <v>62</v>
      </c>
      <c r="BF455" s="201" t="s">
        <v>63</v>
      </c>
      <c r="BG455" s="201" t="s">
        <v>196</v>
      </c>
      <c r="BH455" s="455" t="s">
        <v>514</v>
      </c>
      <c r="BI455" s="218" t="s">
        <v>66</v>
      </c>
      <c r="BJ455" s="370">
        <v>214</v>
      </c>
      <c r="BK455" s="370">
        <v>7</v>
      </c>
      <c r="BL455" s="219" t="s">
        <v>65</v>
      </c>
      <c r="BM455" s="52"/>
      <c r="BN455" s="218" t="s">
        <v>357</v>
      </c>
      <c r="BO455" s="217" t="s">
        <v>74</v>
      </c>
      <c r="BP455" s="201" t="s">
        <v>681</v>
      </c>
      <c r="BQ455" s="52" t="s">
        <v>717</v>
      </c>
    </row>
    <row r="456" spans="1:69" ht="15.75">
      <c r="A456" s="207" t="s">
        <v>37</v>
      </c>
      <c r="B456" s="208" t="s">
        <v>711</v>
      </c>
      <c r="C456" s="202" t="s">
        <v>35</v>
      </c>
      <c r="D456" s="210" t="s">
        <v>182</v>
      </c>
      <c r="E456" s="24" t="s">
        <v>622</v>
      </c>
      <c r="F456" s="86">
        <v>45</v>
      </c>
      <c r="G456" s="80">
        <v>0</v>
      </c>
      <c r="H456" s="204"/>
      <c r="I456" s="204"/>
      <c r="J456" s="204"/>
      <c r="K456" s="204"/>
      <c r="L456" s="80">
        <v>0</v>
      </c>
      <c r="M456" s="203"/>
      <c r="N456" s="52">
        <v>0</v>
      </c>
      <c r="O456" s="204"/>
      <c r="P456" s="204"/>
      <c r="Q456" s="11">
        <v>6.6301110444000004</v>
      </c>
      <c r="R456" s="204"/>
      <c r="S456" s="204"/>
      <c r="T456" s="53">
        <v>10.34375</v>
      </c>
      <c r="U456" s="204"/>
      <c r="V456" s="204"/>
      <c r="W456" s="11">
        <v>5.8445331777777003</v>
      </c>
      <c r="X456" s="204"/>
      <c r="Y456" s="204"/>
      <c r="Z456" s="53">
        <v>10.1875</v>
      </c>
      <c r="AA456" s="204"/>
      <c r="AB456" s="204"/>
      <c r="AC456" s="204"/>
      <c r="AD456" s="204"/>
      <c r="AE456" s="204"/>
      <c r="AF456" s="9">
        <v>3.8733566440350167</v>
      </c>
      <c r="AG456" s="9">
        <v>315</v>
      </c>
      <c r="AH456" s="9">
        <v>0.37053546685977412</v>
      </c>
      <c r="AI456" s="9">
        <v>3</v>
      </c>
      <c r="AJ456" s="9">
        <v>3.1776315789473686</v>
      </c>
      <c r="AK456" s="9" t="s">
        <v>248</v>
      </c>
      <c r="AL456" s="9">
        <v>43</v>
      </c>
      <c r="AM456" s="9">
        <v>3.8987375731484049</v>
      </c>
      <c r="AN456" s="9">
        <v>3.8721590909090908</v>
      </c>
      <c r="AO456" s="73">
        <v>90</v>
      </c>
      <c r="AP456" s="80">
        <v>0</v>
      </c>
      <c r="AQ456" s="80">
        <v>0</v>
      </c>
      <c r="AR456" s="224">
        <v>0</v>
      </c>
      <c r="AS456" s="224" t="s">
        <v>248</v>
      </c>
      <c r="AT456" s="11">
        <v>3190.7069999999999</v>
      </c>
      <c r="AU456" s="11">
        <v>17.622</v>
      </c>
      <c r="AV456" s="203">
        <v>0</v>
      </c>
      <c r="AW456" s="203">
        <v>0</v>
      </c>
      <c r="AX456" s="203" t="s">
        <v>248</v>
      </c>
      <c r="AY456" s="235" t="s">
        <v>248</v>
      </c>
      <c r="AZ456" s="138">
        <v>25572</v>
      </c>
      <c r="BA456" s="188" t="s">
        <v>248</v>
      </c>
      <c r="BB456" s="188" t="s">
        <v>248</v>
      </c>
      <c r="BC456" s="203" t="s">
        <v>248</v>
      </c>
      <c r="BD456" s="217" t="s">
        <v>61</v>
      </c>
      <c r="BE456" s="201" t="s">
        <v>62</v>
      </c>
      <c r="BF456" s="201" t="s">
        <v>63</v>
      </c>
      <c r="BG456" s="201" t="s">
        <v>196</v>
      </c>
      <c r="BH456" s="456" t="s">
        <v>514</v>
      </c>
      <c r="BI456" s="218" t="s">
        <v>67</v>
      </c>
      <c r="BJ456" s="370">
        <v>214</v>
      </c>
      <c r="BK456" s="370">
        <v>3</v>
      </c>
      <c r="BL456" s="219" t="s">
        <v>65</v>
      </c>
      <c r="BM456" s="52"/>
      <c r="BN456" s="218" t="s">
        <v>357</v>
      </c>
      <c r="BO456" s="217" t="s">
        <v>74</v>
      </c>
      <c r="BP456" s="201" t="s">
        <v>681</v>
      </c>
      <c r="BQ456" s="52" t="s">
        <v>717</v>
      </c>
    </row>
    <row r="457" spans="1:69" ht="15.75">
      <c r="A457" s="207" t="s">
        <v>37</v>
      </c>
      <c r="B457" s="208" t="s">
        <v>711</v>
      </c>
      <c r="C457" s="202" t="s">
        <v>35</v>
      </c>
      <c r="D457" s="210" t="s">
        <v>182</v>
      </c>
      <c r="E457" s="24" t="s">
        <v>622</v>
      </c>
      <c r="F457" s="86">
        <v>48</v>
      </c>
      <c r="G457" s="80">
        <v>1</v>
      </c>
      <c r="H457" s="204"/>
      <c r="I457" s="204"/>
      <c r="J457" s="204"/>
      <c r="K457" s="204"/>
      <c r="L457" s="80">
        <v>0</v>
      </c>
      <c r="M457" s="203"/>
      <c r="N457" s="52">
        <v>0</v>
      </c>
      <c r="O457" s="204"/>
      <c r="P457" s="204"/>
      <c r="Q457" s="11">
        <v>5.4610424467999996</v>
      </c>
      <c r="R457" s="204"/>
      <c r="S457" s="204"/>
      <c r="T457" s="53">
        <v>7.4124999999999996</v>
      </c>
      <c r="U457" s="204"/>
      <c r="V457" s="204"/>
      <c r="W457" s="11">
        <v>5.4177020000000002</v>
      </c>
      <c r="X457" s="204"/>
      <c r="Y457" s="204"/>
      <c r="Z457" s="53">
        <v>7.2749999999999995</v>
      </c>
      <c r="AA457" s="204"/>
      <c r="AB457" s="204"/>
      <c r="AC457" s="204"/>
      <c r="AD457" s="204"/>
      <c r="AE457" s="204"/>
      <c r="AF457" s="9">
        <v>2.7804511258924811</v>
      </c>
      <c r="AG457" s="9">
        <v>263</v>
      </c>
      <c r="AH457" s="9">
        <v>0.55553332240132447</v>
      </c>
      <c r="AI457" s="9">
        <v>72</v>
      </c>
      <c r="AJ457" s="9">
        <v>1.5828947368421054</v>
      </c>
      <c r="AK457" s="9" t="s">
        <v>248</v>
      </c>
      <c r="AL457" s="9">
        <v>0</v>
      </c>
      <c r="AM457" s="9"/>
      <c r="AN457" s="9"/>
      <c r="AO457" s="73">
        <v>94</v>
      </c>
      <c r="AP457" s="80">
        <v>0</v>
      </c>
      <c r="AQ457" s="80">
        <v>0</v>
      </c>
      <c r="AR457" s="224">
        <v>0</v>
      </c>
      <c r="AS457" s="224" t="s">
        <v>248</v>
      </c>
      <c r="AT457" s="11">
        <v>3329.1170000000002</v>
      </c>
      <c r="AU457" s="11">
        <v>0</v>
      </c>
      <c r="AV457" s="203">
        <v>0</v>
      </c>
      <c r="AW457" s="203">
        <v>0</v>
      </c>
      <c r="AX457" s="203" t="s">
        <v>248</v>
      </c>
      <c r="AY457" s="235" t="s">
        <v>248</v>
      </c>
      <c r="AZ457" s="138">
        <v>25572</v>
      </c>
      <c r="BA457" s="188" t="s">
        <v>248</v>
      </c>
      <c r="BB457" s="188" t="s">
        <v>248</v>
      </c>
      <c r="BC457" s="203" t="s">
        <v>248</v>
      </c>
      <c r="BD457" s="217" t="s">
        <v>61</v>
      </c>
      <c r="BE457" s="201" t="s">
        <v>62</v>
      </c>
      <c r="BF457" s="201" t="s">
        <v>63</v>
      </c>
      <c r="BG457" s="201" t="s">
        <v>196</v>
      </c>
      <c r="BH457" s="456" t="s">
        <v>514</v>
      </c>
      <c r="BI457" s="218" t="s">
        <v>68</v>
      </c>
      <c r="BJ457" s="370">
        <v>214</v>
      </c>
      <c r="BK457" s="370">
        <v>4</v>
      </c>
      <c r="BL457" s="219" t="s">
        <v>65</v>
      </c>
      <c r="BM457" s="52"/>
      <c r="BN457" s="218" t="s">
        <v>357</v>
      </c>
      <c r="BO457" s="217" t="s">
        <v>74</v>
      </c>
      <c r="BP457" s="201" t="s">
        <v>681</v>
      </c>
      <c r="BQ457" s="52" t="s">
        <v>717</v>
      </c>
    </row>
    <row r="458" spans="1:69" ht="15.75">
      <c r="A458" s="207" t="s">
        <v>37</v>
      </c>
      <c r="B458" s="208" t="s">
        <v>711</v>
      </c>
      <c r="C458" s="202" t="s">
        <v>35</v>
      </c>
      <c r="D458" s="210" t="s">
        <v>182</v>
      </c>
      <c r="E458" s="24" t="s">
        <v>263</v>
      </c>
      <c r="F458" s="86">
        <v>54</v>
      </c>
      <c r="G458" s="80">
        <v>0</v>
      </c>
      <c r="H458" s="204"/>
      <c r="I458" s="204"/>
      <c r="J458" s="204"/>
      <c r="K458" s="204"/>
      <c r="L458" s="80">
        <v>0</v>
      </c>
      <c r="M458" s="203"/>
      <c r="N458" s="52">
        <v>0</v>
      </c>
      <c r="O458" s="204"/>
      <c r="P458" s="204"/>
      <c r="Q458" s="11">
        <v>5.3327960184999998</v>
      </c>
      <c r="R458" s="204"/>
      <c r="S458" s="204"/>
      <c r="T458" s="53">
        <v>6.7166666666666659</v>
      </c>
      <c r="U458" s="204"/>
      <c r="V458" s="204"/>
      <c r="W458" s="11">
        <v>4.9153700000000002</v>
      </c>
      <c r="X458" s="204"/>
      <c r="Y458" s="204"/>
      <c r="Z458" s="53">
        <v>6.55</v>
      </c>
      <c r="AA458" s="204"/>
      <c r="AB458" s="204"/>
      <c r="AC458" s="204"/>
      <c r="AD458" s="204"/>
      <c r="AE458" s="204"/>
      <c r="AF458" s="9">
        <v>3.7558730329786028</v>
      </c>
      <c r="AG458" s="9">
        <v>378</v>
      </c>
      <c r="AH458" s="9">
        <v>0.33315697831573143</v>
      </c>
      <c r="AI458" s="9">
        <v>3</v>
      </c>
      <c r="AJ458" s="9">
        <v>3.0462264150943397</v>
      </c>
      <c r="AK458" s="9" t="s">
        <v>248</v>
      </c>
      <c r="AL458" s="9">
        <v>54</v>
      </c>
      <c r="AM458" s="9">
        <v>3.7558730329786028</v>
      </c>
      <c r="AN458" s="9">
        <v>3.731060606060606</v>
      </c>
      <c r="AO458" s="73">
        <v>108</v>
      </c>
      <c r="AP458" s="80">
        <v>0</v>
      </c>
      <c r="AQ458" s="80">
        <v>0</v>
      </c>
      <c r="AR458" s="224">
        <v>0</v>
      </c>
      <c r="AS458" s="224" t="s">
        <v>248</v>
      </c>
      <c r="AT458" s="11">
        <v>3848.0390000000002</v>
      </c>
      <c r="AU458" s="11">
        <v>0</v>
      </c>
      <c r="AV458" s="203">
        <v>0</v>
      </c>
      <c r="AW458" s="203">
        <v>0</v>
      </c>
      <c r="AX458" s="203" t="s">
        <v>248</v>
      </c>
      <c r="AY458" s="235" t="s">
        <v>248</v>
      </c>
      <c r="AZ458" s="138">
        <v>91260</v>
      </c>
      <c r="BA458" s="188" t="s">
        <v>248</v>
      </c>
      <c r="BB458" s="203" t="s">
        <v>248</v>
      </c>
      <c r="BC458" s="203" t="s">
        <v>248</v>
      </c>
      <c r="BD458" s="217" t="s">
        <v>61</v>
      </c>
      <c r="BE458" s="201" t="s">
        <v>62</v>
      </c>
      <c r="BF458" s="201" t="s">
        <v>63</v>
      </c>
      <c r="BG458" s="201" t="s">
        <v>196</v>
      </c>
      <c r="BH458" s="456" t="s">
        <v>713</v>
      </c>
      <c r="BI458" s="218" t="s">
        <v>64</v>
      </c>
      <c r="BJ458" s="370">
        <v>214</v>
      </c>
      <c r="BK458" s="370">
        <v>1</v>
      </c>
      <c r="BL458" s="219" t="s">
        <v>65</v>
      </c>
      <c r="BM458" s="52"/>
      <c r="BN458" s="218" t="s">
        <v>357</v>
      </c>
      <c r="BO458" s="217" t="s">
        <v>70</v>
      </c>
      <c r="BP458" s="201" t="s">
        <v>681</v>
      </c>
      <c r="BQ458" s="52" t="s">
        <v>717</v>
      </c>
    </row>
    <row r="459" spans="1:69" ht="15.75">
      <c r="A459" s="207" t="s">
        <v>37</v>
      </c>
      <c r="B459" s="208" t="s">
        <v>711</v>
      </c>
      <c r="C459" s="202" t="s">
        <v>35</v>
      </c>
      <c r="D459" s="210" t="s">
        <v>182</v>
      </c>
      <c r="E459" s="24" t="s">
        <v>263</v>
      </c>
      <c r="F459" s="86">
        <v>54</v>
      </c>
      <c r="G459" s="80">
        <v>0</v>
      </c>
      <c r="H459" s="204"/>
      <c r="I459" s="204"/>
      <c r="J459" s="204"/>
      <c r="K459" s="204"/>
      <c r="L459" s="80">
        <v>0</v>
      </c>
      <c r="M459" s="203"/>
      <c r="N459" s="52">
        <v>0</v>
      </c>
      <c r="O459" s="204"/>
      <c r="P459" s="204"/>
      <c r="Q459" s="11">
        <v>5.6282220184999998</v>
      </c>
      <c r="R459" s="204"/>
      <c r="S459" s="204"/>
      <c r="T459" s="53">
        <v>7.8249999999999993</v>
      </c>
      <c r="U459" s="204"/>
      <c r="V459" s="204"/>
      <c r="W459" s="11">
        <v>5.6707591481481003</v>
      </c>
      <c r="X459" s="204"/>
      <c r="Y459" s="204"/>
      <c r="Z459" s="53">
        <v>7.8249999999999993</v>
      </c>
      <c r="AA459" s="204"/>
      <c r="AB459" s="204"/>
      <c r="AC459" s="204"/>
      <c r="AD459" s="204"/>
      <c r="AE459" s="204"/>
      <c r="AF459" s="9">
        <v>2.9052910098323115</v>
      </c>
      <c r="AG459" s="9">
        <v>378</v>
      </c>
      <c r="AH459" s="9">
        <v>0.56112737908035704</v>
      </c>
      <c r="AI459" s="9">
        <v>96</v>
      </c>
      <c r="AJ459" s="9">
        <v>1.9973684210526317</v>
      </c>
      <c r="AK459" s="9" t="s">
        <v>248</v>
      </c>
      <c r="AL459" s="9">
        <v>54</v>
      </c>
      <c r="AM459" s="9">
        <v>2.9052910098323115</v>
      </c>
      <c r="AN459" s="9">
        <v>2.8907563025210083</v>
      </c>
      <c r="AO459" s="73">
        <v>108</v>
      </c>
      <c r="AP459" s="80">
        <v>0</v>
      </c>
      <c r="AQ459" s="80">
        <v>0</v>
      </c>
      <c r="AR459" s="224">
        <v>0</v>
      </c>
      <c r="AS459" s="224" t="s">
        <v>248</v>
      </c>
      <c r="AT459" s="11">
        <v>3850.261</v>
      </c>
      <c r="AU459" s="11">
        <v>0</v>
      </c>
      <c r="AV459" s="203">
        <v>0</v>
      </c>
      <c r="AW459" s="203">
        <v>0</v>
      </c>
      <c r="AX459" s="203" t="s">
        <v>248</v>
      </c>
      <c r="AY459" s="235" t="s">
        <v>248</v>
      </c>
      <c r="AZ459" s="138">
        <v>91260</v>
      </c>
      <c r="BA459" s="188" t="s">
        <v>248</v>
      </c>
      <c r="BB459" s="203" t="s">
        <v>248</v>
      </c>
      <c r="BC459" s="203" t="s">
        <v>248</v>
      </c>
      <c r="BD459" s="217" t="s">
        <v>61</v>
      </c>
      <c r="BE459" s="201" t="s">
        <v>62</v>
      </c>
      <c r="BF459" s="201" t="s">
        <v>63</v>
      </c>
      <c r="BG459" s="201" t="s">
        <v>196</v>
      </c>
      <c r="BH459" s="456" t="s">
        <v>713</v>
      </c>
      <c r="BI459" s="218" t="s">
        <v>66</v>
      </c>
      <c r="BJ459" s="370">
        <v>214</v>
      </c>
      <c r="BK459" s="370">
        <v>7</v>
      </c>
      <c r="BL459" s="219" t="s">
        <v>65</v>
      </c>
      <c r="BM459" s="52"/>
      <c r="BN459" s="218" t="s">
        <v>357</v>
      </c>
      <c r="BO459" s="217" t="s">
        <v>70</v>
      </c>
      <c r="BP459" s="201" t="s">
        <v>681</v>
      </c>
      <c r="BQ459" s="52" t="s">
        <v>717</v>
      </c>
    </row>
    <row r="460" spans="1:69" ht="15.75">
      <c r="A460" s="207" t="s">
        <v>37</v>
      </c>
      <c r="B460" s="208" t="s">
        <v>711</v>
      </c>
      <c r="C460" s="202" t="s">
        <v>35</v>
      </c>
      <c r="D460" s="210" t="s">
        <v>182</v>
      </c>
      <c r="E460" s="24" t="s">
        <v>263</v>
      </c>
      <c r="F460" s="86">
        <v>50</v>
      </c>
      <c r="G460" s="80">
        <v>0</v>
      </c>
      <c r="H460" s="204"/>
      <c r="I460" s="204"/>
      <c r="J460" s="204"/>
      <c r="K460" s="204"/>
      <c r="L460" s="80">
        <v>0</v>
      </c>
      <c r="M460" s="203"/>
      <c r="N460" s="52">
        <v>0</v>
      </c>
      <c r="O460" s="204"/>
      <c r="P460" s="204"/>
      <c r="Q460" s="11">
        <v>4.4219394999999997</v>
      </c>
      <c r="R460" s="204"/>
      <c r="S460" s="204"/>
      <c r="T460" s="53">
        <v>6.625</v>
      </c>
      <c r="U460" s="204"/>
      <c r="V460" s="204"/>
      <c r="W460" s="11">
        <v>3.7710996799999998</v>
      </c>
      <c r="X460" s="204"/>
      <c r="Y460" s="204"/>
      <c r="Z460" s="53">
        <v>5.625</v>
      </c>
      <c r="AA460" s="204"/>
      <c r="AB460" s="204"/>
      <c r="AC460" s="204"/>
      <c r="AD460" s="204"/>
      <c r="AE460" s="204"/>
      <c r="AF460" s="9">
        <v>3.6478285782677786</v>
      </c>
      <c r="AG460" s="9">
        <v>350</v>
      </c>
      <c r="AH460" s="9">
        <v>0.38448470653852268</v>
      </c>
      <c r="AI460" s="9">
        <v>7</v>
      </c>
      <c r="AJ460" s="9">
        <v>2.7763157894736841</v>
      </c>
      <c r="AK460" s="9" t="s">
        <v>248</v>
      </c>
      <c r="AL460" s="9">
        <v>50</v>
      </c>
      <c r="AM460" s="9">
        <v>3.6478285782677786</v>
      </c>
      <c r="AN460" s="9">
        <v>3.6901709401709404</v>
      </c>
      <c r="AO460" s="73">
        <v>100</v>
      </c>
      <c r="AP460" s="80">
        <v>0</v>
      </c>
      <c r="AQ460" s="80">
        <v>0</v>
      </c>
      <c r="AR460" s="224">
        <v>0</v>
      </c>
      <c r="AS460" s="224" t="s">
        <v>248</v>
      </c>
      <c r="AT460" s="11">
        <v>3576.6239999999998</v>
      </c>
      <c r="AU460" s="11">
        <v>0</v>
      </c>
      <c r="AV460" s="203">
        <v>0</v>
      </c>
      <c r="AW460" s="203">
        <v>0</v>
      </c>
      <c r="AX460" s="203" t="s">
        <v>248</v>
      </c>
      <c r="AY460" s="235" t="s">
        <v>248</v>
      </c>
      <c r="AZ460" s="138">
        <v>91260</v>
      </c>
      <c r="BA460" s="188" t="s">
        <v>248</v>
      </c>
      <c r="BB460" s="203" t="s">
        <v>248</v>
      </c>
      <c r="BC460" s="203" t="s">
        <v>248</v>
      </c>
      <c r="BD460" s="217" t="s">
        <v>61</v>
      </c>
      <c r="BE460" s="201" t="s">
        <v>62</v>
      </c>
      <c r="BF460" s="201" t="s">
        <v>63</v>
      </c>
      <c r="BG460" s="201" t="s">
        <v>196</v>
      </c>
      <c r="BH460" s="456" t="s">
        <v>713</v>
      </c>
      <c r="BI460" s="218" t="s">
        <v>67</v>
      </c>
      <c r="BJ460" s="370">
        <v>214</v>
      </c>
      <c r="BK460" s="370">
        <v>3</v>
      </c>
      <c r="BL460" s="219" t="s">
        <v>65</v>
      </c>
      <c r="BM460" s="52"/>
      <c r="BN460" s="218" t="s">
        <v>357</v>
      </c>
      <c r="BO460" s="217" t="s">
        <v>70</v>
      </c>
      <c r="BP460" s="201" t="s">
        <v>681</v>
      </c>
      <c r="BQ460" s="52" t="s">
        <v>717</v>
      </c>
    </row>
    <row r="461" spans="1:69" ht="15.75">
      <c r="A461" s="207" t="s">
        <v>37</v>
      </c>
      <c r="B461" s="208" t="s">
        <v>711</v>
      </c>
      <c r="C461" s="202" t="s">
        <v>35</v>
      </c>
      <c r="D461" s="210" t="s">
        <v>182</v>
      </c>
      <c r="E461" s="24" t="s">
        <v>263</v>
      </c>
      <c r="F461" s="86">
        <v>54</v>
      </c>
      <c r="G461" s="80">
        <v>1</v>
      </c>
      <c r="H461" s="204"/>
      <c r="I461" s="204"/>
      <c r="J461" s="204"/>
      <c r="K461" s="204"/>
      <c r="L461" s="80">
        <v>0</v>
      </c>
      <c r="M461" s="203"/>
      <c r="N461" s="52">
        <v>0</v>
      </c>
      <c r="O461" s="204"/>
      <c r="P461" s="204"/>
      <c r="Q461" s="11">
        <v>5.7076035849000002</v>
      </c>
      <c r="R461" s="204"/>
      <c r="S461" s="204"/>
      <c r="T461" s="53">
        <v>7.8916666666666657</v>
      </c>
      <c r="U461" s="204"/>
      <c r="V461" s="204"/>
      <c r="W461" s="11">
        <v>5.6838488867923997</v>
      </c>
      <c r="X461" s="204"/>
      <c r="Y461" s="204"/>
      <c r="Z461" s="53">
        <v>7.8374999999999986</v>
      </c>
      <c r="AA461" s="204"/>
      <c r="AB461" s="204"/>
      <c r="AC461" s="204"/>
      <c r="AD461" s="204"/>
      <c r="AE461" s="204"/>
      <c r="AF461" s="9">
        <v>2.8178717158626188</v>
      </c>
      <c r="AG461" s="9">
        <v>343</v>
      </c>
      <c r="AH461" s="9">
        <v>0.44922895989732453</v>
      </c>
      <c r="AI461" s="9">
        <v>66</v>
      </c>
      <c r="AJ461" s="9">
        <v>1.8447916666666666</v>
      </c>
      <c r="AK461" s="9" t="s">
        <v>248</v>
      </c>
      <c r="AL461" s="427">
        <v>0</v>
      </c>
      <c r="AM461" s="9"/>
      <c r="AN461" s="9"/>
      <c r="AO461" s="73">
        <v>106</v>
      </c>
      <c r="AP461" s="80">
        <v>0</v>
      </c>
      <c r="AQ461" s="80">
        <v>0</v>
      </c>
      <c r="AR461" s="224">
        <v>0</v>
      </c>
      <c r="AS461" s="224" t="s">
        <v>248</v>
      </c>
      <c r="AT461" s="11">
        <v>3783.6039999999998</v>
      </c>
      <c r="AU461" s="11">
        <v>0</v>
      </c>
      <c r="AV461" s="203">
        <v>0</v>
      </c>
      <c r="AW461" s="203">
        <v>0</v>
      </c>
      <c r="AX461" s="203" t="s">
        <v>248</v>
      </c>
      <c r="AY461" s="235" t="s">
        <v>248</v>
      </c>
      <c r="AZ461" s="138">
        <v>91260</v>
      </c>
      <c r="BA461" s="188" t="s">
        <v>248</v>
      </c>
      <c r="BB461" s="203" t="s">
        <v>248</v>
      </c>
      <c r="BC461" s="203" t="s">
        <v>248</v>
      </c>
      <c r="BD461" s="217" t="s">
        <v>61</v>
      </c>
      <c r="BE461" s="201" t="s">
        <v>62</v>
      </c>
      <c r="BF461" s="201" t="s">
        <v>63</v>
      </c>
      <c r="BG461" s="201" t="s">
        <v>196</v>
      </c>
      <c r="BH461" s="456" t="s">
        <v>713</v>
      </c>
      <c r="BI461" s="218" t="s">
        <v>68</v>
      </c>
      <c r="BJ461" s="370">
        <v>214</v>
      </c>
      <c r="BK461" s="370">
        <v>4</v>
      </c>
      <c r="BL461" s="219" t="s">
        <v>65</v>
      </c>
      <c r="BM461" s="52"/>
      <c r="BN461" s="218" t="s">
        <v>357</v>
      </c>
      <c r="BO461" s="217" t="s">
        <v>70</v>
      </c>
      <c r="BP461" s="201" t="s">
        <v>681</v>
      </c>
      <c r="BQ461" s="52" t="s">
        <v>717</v>
      </c>
    </row>
    <row r="462" spans="1:69" ht="15.75">
      <c r="A462" s="207" t="s">
        <v>37</v>
      </c>
      <c r="B462" s="208" t="s">
        <v>711</v>
      </c>
      <c r="C462" s="202" t="s">
        <v>35</v>
      </c>
      <c r="D462" s="210" t="s">
        <v>182</v>
      </c>
      <c r="E462" s="24" t="s">
        <v>604</v>
      </c>
      <c r="F462" s="86">
        <v>64</v>
      </c>
      <c r="G462" s="80">
        <v>0</v>
      </c>
      <c r="H462" s="204"/>
      <c r="I462" s="204"/>
      <c r="J462" s="204"/>
      <c r="K462" s="204"/>
      <c r="L462" s="80">
        <v>0</v>
      </c>
      <c r="M462" s="203"/>
      <c r="N462" s="52">
        <v>0</v>
      </c>
      <c r="O462" s="204"/>
      <c r="P462" s="204"/>
      <c r="Q462" s="11">
        <v>4.9318124062999997</v>
      </c>
      <c r="R462" s="204"/>
      <c r="S462" s="204"/>
      <c r="T462" s="53">
        <v>9.2999999999999989</v>
      </c>
      <c r="U462" s="204"/>
      <c r="V462" s="204"/>
      <c r="W462" s="11">
        <v>4.7381248593749996</v>
      </c>
      <c r="X462" s="204"/>
      <c r="Y462" s="204"/>
      <c r="Z462" s="53">
        <v>9.4499999999999993</v>
      </c>
      <c r="AA462" s="204"/>
      <c r="AB462" s="204"/>
      <c r="AC462" s="204"/>
      <c r="AD462" s="204"/>
      <c r="AE462" s="204"/>
      <c r="AF462" s="9">
        <v>3.5297991212989603</v>
      </c>
      <c r="AG462" s="9">
        <v>448</v>
      </c>
      <c r="AH462" s="9">
        <v>0.45856252803961611</v>
      </c>
      <c r="AI462" s="9">
        <v>21</v>
      </c>
      <c r="AJ462" s="9">
        <v>2.5218750000000001</v>
      </c>
      <c r="AK462" s="9" t="s">
        <v>248</v>
      </c>
      <c r="AL462" s="9">
        <v>64</v>
      </c>
      <c r="AM462" s="9">
        <v>3.5297991212989603</v>
      </c>
      <c r="AN462" s="9">
        <v>3.6102661596958177</v>
      </c>
      <c r="AO462" s="73">
        <v>128</v>
      </c>
      <c r="AP462" s="80">
        <v>0</v>
      </c>
      <c r="AQ462" s="80">
        <v>0</v>
      </c>
      <c r="AR462" s="224">
        <v>0</v>
      </c>
      <c r="AS462" s="224" t="s">
        <v>248</v>
      </c>
      <c r="AT462" s="11">
        <v>4835.8850000000002</v>
      </c>
      <c r="AU462" s="11">
        <v>0</v>
      </c>
      <c r="AV462" s="203">
        <v>0</v>
      </c>
      <c r="AW462" s="203">
        <v>0</v>
      </c>
      <c r="AX462" s="203" t="s">
        <v>248</v>
      </c>
      <c r="AY462" s="235" t="s">
        <v>248</v>
      </c>
      <c r="AZ462" s="138">
        <v>17820</v>
      </c>
      <c r="BA462" s="188" t="s">
        <v>248</v>
      </c>
      <c r="BB462" s="203" t="s">
        <v>248</v>
      </c>
      <c r="BC462" s="203" t="s">
        <v>248</v>
      </c>
      <c r="BD462" s="217" t="s">
        <v>61</v>
      </c>
      <c r="BE462" s="201" t="s">
        <v>62</v>
      </c>
      <c r="BF462" s="201" t="s">
        <v>63</v>
      </c>
      <c r="BG462" s="201" t="s">
        <v>196</v>
      </c>
      <c r="BH462" s="456" t="s">
        <v>512</v>
      </c>
      <c r="BI462" s="218" t="s">
        <v>64</v>
      </c>
      <c r="BJ462" s="370">
        <v>214</v>
      </c>
      <c r="BK462" s="370">
        <v>1</v>
      </c>
      <c r="BL462" s="219" t="s">
        <v>65</v>
      </c>
      <c r="BM462" s="52"/>
      <c r="BN462" s="218" t="s">
        <v>357</v>
      </c>
      <c r="BO462" s="217" t="s">
        <v>55</v>
      </c>
      <c r="BP462" s="201" t="s">
        <v>684</v>
      </c>
      <c r="BQ462" s="52" t="s">
        <v>716</v>
      </c>
    </row>
    <row r="463" spans="1:69" ht="15.75">
      <c r="A463" s="207" t="s">
        <v>37</v>
      </c>
      <c r="B463" s="208" t="s">
        <v>711</v>
      </c>
      <c r="C463" s="202" t="s">
        <v>35</v>
      </c>
      <c r="D463" s="210" t="s">
        <v>182</v>
      </c>
      <c r="E463" s="24" t="s">
        <v>604</v>
      </c>
      <c r="F463" s="86">
        <v>66</v>
      </c>
      <c r="G463" s="80">
        <v>2</v>
      </c>
      <c r="H463" s="204"/>
      <c r="I463" s="204"/>
      <c r="J463" s="204"/>
      <c r="K463" s="204"/>
      <c r="L463" s="80">
        <v>0</v>
      </c>
      <c r="M463" s="203"/>
      <c r="N463" s="52">
        <v>0</v>
      </c>
      <c r="O463" s="204"/>
      <c r="P463" s="204"/>
      <c r="Q463" s="11">
        <v>7.0007341875</v>
      </c>
      <c r="R463" s="204"/>
      <c r="S463" s="204"/>
      <c r="T463" s="53">
        <v>12.95</v>
      </c>
      <c r="U463" s="204"/>
      <c r="V463" s="204"/>
      <c r="W463" s="11">
        <v>7.0373592187499998</v>
      </c>
      <c r="X463" s="204"/>
      <c r="Y463" s="204"/>
      <c r="Z463" s="53">
        <v>12.966666666666667</v>
      </c>
      <c r="AA463" s="204"/>
      <c r="AB463" s="204"/>
      <c r="AC463" s="204"/>
      <c r="AD463" s="204"/>
      <c r="AE463" s="204"/>
      <c r="AF463" s="9">
        <v>3.308950898370572</v>
      </c>
      <c r="AG463" s="9">
        <v>448</v>
      </c>
      <c r="AH463" s="9">
        <v>0.5388942651419445</v>
      </c>
      <c r="AI463" s="9">
        <v>44</v>
      </c>
      <c r="AJ463" s="9">
        <v>2.1823529411764708</v>
      </c>
      <c r="AK463" s="9" t="s">
        <v>248</v>
      </c>
      <c r="AL463" s="9">
        <v>64</v>
      </c>
      <c r="AM463" s="9">
        <v>3.308950898370572</v>
      </c>
      <c r="AN463" s="9">
        <v>3.4051094890510951</v>
      </c>
      <c r="AO463" s="73">
        <v>128</v>
      </c>
      <c r="AP463" s="80">
        <v>0</v>
      </c>
      <c r="AQ463" s="80">
        <v>0</v>
      </c>
      <c r="AR463" s="224">
        <v>0</v>
      </c>
      <c r="AS463" s="224" t="s">
        <v>248</v>
      </c>
      <c r="AT463" s="11">
        <v>5124.09</v>
      </c>
      <c r="AU463" s="11">
        <v>14.804</v>
      </c>
      <c r="AV463" s="203">
        <v>0</v>
      </c>
      <c r="AW463" s="203">
        <v>0</v>
      </c>
      <c r="AX463" s="203" t="s">
        <v>248</v>
      </c>
      <c r="AY463" s="235" t="s">
        <v>248</v>
      </c>
      <c r="AZ463" s="138">
        <v>17820</v>
      </c>
      <c r="BA463" s="188" t="s">
        <v>248</v>
      </c>
      <c r="BB463" s="203" t="s">
        <v>248</v>
      </c>
      <c r="BC463" s="203" t="s">
        <v>248</v>
      </c>
      <c r="BD463" s="217" t="s">
        <v>61</v>
      </c>
      <c r="BE463" s="201" t="s">
        <v>62</v>
      </c>
      <c r="BF463" s="201" t="s">
        <v>63</v>
      </c>
      <c r="BG463" s="201" t="s">
        <v>196</v>
      </c>
      <c r="BH463" s="456" t="s">
        <v>512</v>
      </c>
      <c r="BI463" s="218" t="s">
        <v>66</v>
      </c>
      <c r="BJ463" s="370">
        <v>214</v>
      </c>
      <c r="BK463" s="370">
        <v>7</v>
      </c>
      <c r="BL463" s="219" t="s">
        <v>65</v>
      </c>
      <c r="BM463" s="52"/>
      <c r="BN463" s="218" t="s">
        <v>357</v>
      </c>
      <c r="BO463" s="217" t="s">
        <v>55</v>
      </c>
      <c r="BP463" s="201" t="s">
        <v>684</v>
      </c>
      <c r="BQ463" s="52" t="s">
        <v>716</v>
      </c>
    </row>
    <row r="464" spans="1:69" ht="15.75">
      <c r="A464" s="207" t="s">
        <v>37</v>
      </c>
      <c r="B464" s="208" t="s">
        <v>711</v>
      </c>
      <c r="C464" s="202" t="s">
        <v>35</v>
      </c>
      <c r="D464" s="210" t="s">
        <v>182</v>
      </c>
      <c r="E464" s="24" t="s">
        <v>604</v>
      </c>
      <c r="F464" s="86">
        <v>65</v>
      </c>
      <c r="G464" s="80">
        <v>5</v>
      </c>
      <c r="H464" s="204"/>
      <c r="I464" s="204"/>
      <c r="J464" s="204"/>
      <c r="K464" s="204"/>
      <c r="L464" s="80">
        <v>0</v>
      </c>
      <c r="M464" s="203"/>
      <c r="N464" s="52">
        <v>0</v>
      </c>
      <c r="O464" s="204"/>
      <c r="P464" s="204"/>
      <c r="Q464" s="11">
        <v>5.9229664832999998</v>
      </c>
      <c r="R464" s="204"/>
      <c r="S464" s="204"/>
      <c r="T464" s="53">
        <v>9.75</v>
      </c>
      <c r="U464" s="204"/>
      <c r="V464" s="204"/>
      <c r="W464" s="11">
        <v>5.0521832666666002</v>
      </c>
      <c r="X464" s="204"/>
      <c r="Y464" s="204"/>
      <c r="Z464" s="53">
        <v>9.3333333333333339</v>
      </c>
      <c r="AA464" s="204"/>
      <c r="AB464" s="204"/>
      <c r="AC464" s="204"/>
      <c r="AD464" s="204"/>
      <c r="AE464" s="204"/>
      <c r="AF464" s="9">
        <v>3.5427460473208203</v>
      </c>
      <c r="AG464" s="9">
        <v>419</v>
      </c>
      <c r="AH464" s="9">
        <v>0.42647172611081791</v>
      </c>
      <c r="AI464" s="9">
        <v>13</v>
      </c>
      <c r="AJ464" s="9">
        <v>2.6282258064516131</v>
      </c>
      <c r="AK464" s="9" t="s">
        <v>248</v>
      </c>
      <c r="AL464" s="9">
        <v>60</v>
      </c>
      <c r="AM464" s="9">
        <v>3.5427460473208203</v>
      </c>
      <c r="AN464" s="9">
        <v>3.6086497890295357</v>
      </c>
      <c r="AO464" s="73">
        <v>120</v>
      </c>
      <c r="AP464" s="80">
        <v>0</v>
      </c>
      <c r="AQ464" s="80">
        <v>0</v>
      </c>
      <c r="AR464" s="224">
        <v>0</v>
      </c>
      <c r="AS464" s="224" t="s">
        <v>248</v>
      </c>
      <c r="AT464" s="11">
        <v>4693.5519999999997</v>
      </c>
      <c r="AU464" s="11">
        <v>0</v>
      </c>
      <c r="AV464" s="203">
        <v>0</v>
      </c>
      <c r="AW464" s="203">
        <v>0</v>
      </c>
      <c r="AX464" s="203" t="s">
        <v>248</v>
      </c>
      <c r="AY464" s="235" t="s">
        <v>248</v>
      </c>
      <c r="AZ464" s="138">
        <v>17820</v>
      </c>
      <c r="BA464" s="188" t="s">
        <v>248</v>
      </c>
      <c r="BB464" s="203" t="s">
        <v>248</v>
      </c>
      <c r="BC464" s="203" t="s">
        <v>248</v>
      </c>
      <c r="BD464" s="217" t="s">
        <v>61</v>
      </c>
      <c r="BE464" s="201" t="s">
        <v>62</v>
      </c>
      <c r="BF464" s="201" t="s">
        <v>63</v>
      </c>
      <c r="BG464" s="201" t="s">
        <v>196</v>
      </c>
      <c r="BH464" s="456" t="s">
        <v>512</v>
      </c>
      <c r="BI464" s="218" t="s">
        <v>67</v>
      </c>
      <c r="BJ464" s="370">
        <v>214</v>
      </c>
      <c r="BK464" s="370">
        <v>3</v>
      </c>
      <c r="BL464" s="219" t="s">
        <v>65</v>
      </c>
      <c r="BM464" s="52"/>
      <c r="BN464" s="218" t="s">
        <v>357</v>
      </c>
      <c r="BO464" s="217" t="s">
        <v>55</v>
      </c>
      <c r="BP464" s="201" t="s">
        <v>684</v>
      </c>
      <c r="BQ464" s="52" t="s">
        <v>716</v>
      </c>
    </row>
    <row r="465" spans="1:69" ht="15.75">
      <c r="A465" s="207" t="s">
        <v>37</v>
      </c>
      <c r="B465" s="208" t="s">
        <v>711</v>
      </c>
      <c r="C465" s="202" t="s">
        <v>35</v>
      </c>
      <c r="D465" s="210" t="s">
        <v>182</v>
      </c>
      <c r="E465" s="24" t="s">
        <v>604</v>
      </c>
      <c r="F465" s="86">
        <v>65</v>
      </c>
      <c r="G465" s="80">
        <v>4</v>
      </c>
      <c r="H465" s="204"/>
      <c r="I465" s="204"/>
      <c r="J465" s="204"/>
      <c r="K465" s="204"/>
      <c r="L465" s="80">
        <v>0</v>
      </c>
      <c r="M465" s="203"/>
      <c r="N465" s="52">
        <v>0</v>
      </c>
      <c r="O465" s="204"/>
      <c r="P465" s="204"/>
      <c r="Q465" s="11">
        <v>6.0540655081999999</v>
      </c>
      <c r="R465" s="204"/>
      <c r="S465" s="204"/>
      <c r="T465" s="53">
        <v>8.9916666666666654</v>
      </c>
      <c r="U465" s="204"/>
      <c r="V465" s="204"/>
      <c r="W465" s="11">
        <v>6.0113441311475002</v>
      </c>
      <c r="X465" s="204"/>
      <c r="Y465" s="204"/>
      <c r="Z465" s="53">
        <v>8.9916666666666654</v>
      </c>
      <c r="AA465" s="204"/>
      <c r="AB465" s="204"/>
      <c r="AC465" s="204"/>
      <c r="AD465" s="204"/>
      <c r="AE465" s="204"/>
      <c r="AF465" s="9">
        <v>2.8114527827602322</v>
      </c>
      <c r="AG465" s="9">
        <v>427</v>
      </c>
      <c r="AH465" s="9">
        <v>0.41862329347766924</v>
      </c>
      <c r="AI465" s="9">
        <v>91</v>
      </c>
      <c r="AJ465" s="9">
        <v>2.0356666666666667</v>
      </c>
      <c r="AK465" s="9" t="s">
        <v>248</v>
      </c>
      <c r="AL465" s="9">
        <v>0</v>
      </c>
      <c r="AM465" s="9"/>
      <c r="AN465" s="9"/>
      <c r="AO465" s="73">
        <v>122</v>
      </c>
      <c r="AP465" s="80">
        <v>0</v>
      </c>
      <c r="AQ465" s="80">
        <v>0</v>
      </c>
      <c r="AR465" s="224">
        <v>0</v>
      </c>
      <c r="AS465" s="224" t="s">
        <v>248</v>
      </c>
      <c r="AT465" s="11">
        <v>4803.3469999999998</v>
      </c>
      <c r="AU465" s="11">
        <v>0</v>
      </c>
      <c r="AV465" s="203">
        <v>0</v>
      </c>
      <c r="AW465" s="203">
        <v>0</v>
      </c>
      <c r="AX465" s="203" t="s">
        <v>248</v>
      </c>
      <c r="AY465" s="235" t="s">
        <v>248</v>
      </c>
      <c r="AZ465" s="138">
        <v>17820</v>
      </c>
      <c r="BA465" s="188" t="s">
        <v>248</v>
      </c>
      <c r="BB465" s="203" t="s">
        <v>248</v>
      </c>
      <c r="BC465" s="203" t="s">
        <v>248</v>
      </c>
      <c r="BD465" s="217" t="s">
        <v>61</v>
      </c>
      <c r="BE465" s="201" t="s">
        <v>62</v>
      </c>
      <c r="BF465" s="201" t="s">
        <v>63</v>
      </c>
      <c r="BG465" s="201" t="s">
        <v>196</v>
      </c>
      <c r="BH465" s="456" t="s">
        <v>512</v>
      </c>
      <c r="BI465" s="218" t="s">
        <v>68</v>
      </c>
      <c r="BJ465" s="370">
        <v>214</v>
      </c>
      <c r="BK465" s="370">
        <v>4</v>
      </c>
      <c r="BL465" s="219" t="s">
        <v>65</v>
      </c>
      <c r="BM465" s="52"/>
      <c r="BN465" s="218" t="s">
        <v>357</v>
      </c>
      <c r="BO465" s="217" t="s">
        <v>55</v>
      </c>
      <c r="BP465" s="201" t="s">
        <v>684</v>
      </c>
      <c r="BQ465" s="52" t="s">
        <v>716</v>
      </c>
    </row>
    <row r="466" spans="1:69" ht="15.75">
      <c r="A466" s="207" t="s">
        <v>37</v>
      </c>
      <c r="B466" s="208" t="s">
        <v>711</v>
      </c>
      <c r="C466" s="202" t="s">
        <v>35</v>
      </c>
      <c r="D466" s="210" t="s">
        <v>182</v>
      </c>
      <c r="E466" s="24" t="s">
        <v>333</v>
      </c>
      <c r="F466" s="86">
        <v>106</v>
      </c>
      <c r="G466" s="80">
        <v>5</v>
      </c>
      <c r="H466" s="204"/>
      <c r="I466" s="204"/>
      <c r="J466" s="204"/>
      <c r="K466" s="204"/>
      <c r="L466" s="80">
        <v>0</v>
      </c>
      <c r="M466" s="203"/>
      <c r="N466" s="52">
        <v>0</v>
      </c>
      <c r="O466" s="204"/>
      <c r="P466" s="204"/>
      <c r="Q466" s="11">
        <v>6.6366036534999999</v>
      </c>
      <c r="R466" s="204"/>
      <c r="S466" s="204"/>
      <c r="T466" s="53">
        <v>11.324999999999998</v>
      </c>
      <c r="U466" s="204"/>
      <c r="V466" s="204"/>
      <c r="W466" s="11">
        <v>6.1869600693068998</v>
      </c>
      <c r="X466" s="204"/>
      <c r="Y466" s="204"/>
      <c r="Z466" s="53">
        <v>10.987499999999997</v>
      </c>
      <c r="AA466" s="204"/>
      <c r="AB466" s="204"/>
      <c r="AC466" s="204"/>
      <c r="AD466" s="204"/>
      <c r="AE466" s="204"/>
      <c r="AF466" s="9">
        <v>3.4926809656052367</v>
      </c>
      <c r="AG466" s="9">
        <v>699</v>
      </c>
      <c r="AH466" s="9">
        <v>0.48047955956158062</v>
      </c>
      <c r="AI466" s="9">
        <v>22</v>
      </c>
      <c r="AJ466" s="9">
        <v>2.5342391304347824</v>
      </c>
      <c r="AK466" s="9" t="s">
        <v>248</v>
      </c>
      <c r="AL466" s="9">
        <v>98</v>
      </c>
      <c r="AM466" s="9">
        <v>3.4852866967750824</v>
      </c>
      <c r="AN466" s="9">
        <v>3.5617897727272729</v>
      </c>
      <c r="AO466" s="73">
        <v>197</v>
      </c>
      <c r="AP466" s="80">
        <v>0</v>
      </c>
      <c r="AQ466" s="80">
        <v>5</v>
      </c>
      <c r="AR466" s="224">
        <v>0</v>
      </c>
      <c r="AS466" s="224" t="s">
        <v>248</v>
      </c>
      <c r="AT466" s="11">
        <v>7074.5529999999999</v>
      </c>
      <c r="AU466" s="11">
        <v>124.29</v>
      </c>
      <c r="AV466" s="203">
        <v>0</v>
      </c>
      <c r="AW466" s="203">
        <v>0</v>
      </c>
      <c r="AX466" s="203" t="s">
        <v>248</v>
      </c>
      <c r="AY466" s="235" t="s">
        <v>248</v>
      </c>
      <c r="AZ466" s="138">
        <v>107742</v>
      </c>
      <c r="BA466" s="188" t="s">
        <v>248</v>
      </c>
      <c r="BB466" s="203" t="s">
        <v>248</v>
      </c>
      <c r="BC466" s="203" t="s">
        <v>248</v>
      </c>
      <c r="BD466" s="217" t="s">
        <v>61</v>
      </c>
      <c r="BE466" s="201" t="s">
        <v>62</v>
      </c>
      <c r="BF466" s="201" t="s">
        <v>63</v>
      </c>
      <c r="BG466" s="201" t="s">
        <v>196</v>
      </c>
      <c r="BH466" s="456" t="s">
        <v>515</v>
      </c>
      <c r="BI466" s="218" t="s">
        <v>64</v>
      </c>
      <c r="BJ466" s="370">
        <v>214</v>
      </c>
      <c r="BK466" s="370">
        <v>1</v>
      </c>
      <c r="BL466" s="219" t="s">
        <v>65</v>
      </c>
      <c r="BM466" s="52"/>
      <c r="BN466" s="218" t="s">
        <v>357</v>
      </c>
      <c r="BO466" s="217" t="s">
        <v>333</v>
      </c>
      <c r="BP466" s="201" t="s">
        <v>690</v>
      </c>
      <c r="BQ466" s="52" t="s">
        <v>718</v>
      </c>
    </row>
    <row r="467" spans="1:69" ht="15.75">
      <c r="A467" s="207" t="s">
        <v>37</v>
      </c>
      <c r="B467" s="208" t="s">
        <v>711</v>
      </c>
      <c r="C467" s="202" t="s">
        <v>35</v>
      </c>
      <c r="D467" s="210" t="s">
        <v>182</v>
      </c>
      <c r="E467" s="24" t="s">
        <v>333</v>
      </c>
      <c r="F467" s="86">
        <v>118</v>
      </c>
      <c r="G467" s="80">
        <v>4</v>
      </c>
      <c r="H467" s="204"/>
      <c r="I467" s="204"/>
      <c r="J467" s="204"/>
      <c r="K467" s="204"/>
      <c r="L467" s="80">
        <v>0</v>
      </c>
      <c r="M467" s="203"/>
      <c r="N467" s="52">
        <v>1</v>
      </c>
      <c r="O467" s="204"/>
      <c r="P467" s="204"/>
      <c r="Q467" s="11">
        <v>5.8689472368000004</v>
      </c>
      <c r="R467" s="204"/>
      <c r="S467" s="204"/>
      <c r="T467" s="53">
        <v>8.3833333333333329</v>
      </c>
      <c r="U467" s="204"/>
      <c r="V467" s="204"/>
      <c r="W467" s="11">
        <v>5.9258069473684003</v>
      </c>
      <c r="X467" s="204"/>
      <c r="Y467" s="204"/>
      <c r="Z467" s="53">
        <v>8.8249999999999993</v>
      </c>
      <c r="AA467" s="204"/>
      <c r="AB467" s="204"/>
      <c r="AC467" s="204"/>
      <c r="AD467" s="204"/>
      <c r="AE467" s="204"/>
      <c r="AF467" s="9">
        <v>2.9470965086132779</v>
      </c>
      <c r="AG467" s="9">
        <v>789</v>
      </c>
      <c r="AH467" s="9">
        <v>0.60218404839442863</v>
      </c>
      <c r="AI467" s="9">
        <v>198</v>
      </c>
      <c r="AJ467" s="9">
        <v>1.9842105263157896</v>
      </c>
      <c r="AK467" s="9" t="s">
        <v>248</v>
      </c>
      <c r="AL467" s="9">
        <v>113</v>
      </c>
      <c r="AM467" s="9">
        <v>2.9470965086132779</v>
      </c>
      <c r="AN467" s="9">
        <v>2.9202586206896552</v>
      </c>
      <c r="AO467" s="73">
        <v>228</v>
      </c>
      <c r="AP467" s="80">
        <v>0</v>
      </c>
      <c r="AQ467" s="80">
        <v>0</v>
      </c>
      <c r="AR467" s="224">
        <v>0</v>
      </c>
      <c r="AS467" s="224" t="s">
        <v>248</v>
      </c>
      <c r="AT467" s="11">
        <v>8120.1980000000003</v>
      </c>
      <c r="AU467" s="11">
        <v>0</v>
      </c>
      <c r="AV467" s="203">
        <v>0</v>
      </c>
      <c r="AW467" s="203">
        <v>0</v>
      </c>
      <c r="AX467" s="203" t="s">
        <v>248</v>
      </c>
      <c r="AY467" s="235" t="s">
        <v>248</v>
      </c>
      <c r="AZ467" s="138">
        <v>107742</v>
      </c>
      <c r="BA467" s="188" t="s">
        <v>248</v>
      </c>
      <c r="BB467" s="203" t="s">
        <v>248</v>
      </c>
      <c r="BC467" s="203" t="s">
        <v>248</v>
      </c>
      <c r="BD467" s="217" t="s">
        <v>61</v>
      </c>
      <c r="BE467" s="201" t="s">
        <v>62</v>
      </c>
      <c r="BF467" s="201" t="s">
        <v>63</v>
      </c>
      <c r="BG467" s="201" t="s">
        <v>196</v>
      </c>
      <c r="BH467" s="456" t="s">
        <v>515</v>
      </c>
      <c r="BI467" s="218" t="s">
        <v>66</v>
      </c>
      <c r="BJ467" s="370">
        <v>214</v>
      </c>
      <c r="BK467" s="370">
        <v>7</v>
      </c>
      <c r="BL467" s="219" t="s">
        <v>65</v>
      </c>
      <c r="BM467" s="52"/>
      <c r="BN467" s="218" t="s">
        <v>357</v>
      </c>
      <c r="BO467" s="217" t="s">
        <v>333</v>
      </c>
      <c r="BP467" s="201" t="s">
        <v>690</v>
      </c>
      <c r="BQ467" s="52" t="s">
        <v>718</v>
      </c>
    </row>
    <row r="468" spans="1:69" ht="15.75">
      <c r="A468" s="207" t="s">
        <v>37</v>
      </c>
      <c r="B468" s="208" t="s">
        <v>711</v>
      </c>
      <c r="C468" s="202" t="s">
        <v>35</v>
      </c>
      <c r="D468" s="210" t="s">
        <v>182</v>
      </c>
      <c r="E468" s="24" t="s">
        <v>333</v>
      </c>
      <c r="F468" s="86">
        <v>117</v>
      </c>
      <c r="G468" s="80">
        <v>2</v>
      </c>
      <c r="H468" s="204"/>
      <c r="I468" s="204"/>
      <c r="J468" s="204"/>
      <c r="K468" s="204"/>
      <c r="L468" s="80">
        <v>1</v>
      </c>
      <c r="M468" s="203"/>
      <c r="N468" s="52">
        <v>0</v>
      </c>
      <c r="O468" s="204"/>
      <c r="P468" s="204"/>
      <c r="Q468" s="11">
        <v>5.8963595263000004</v>
      </c>
      <c r="R468" s="204"/>
      <c r="S468" s="204"/>
      <c r="T468" s="53">
        <v>10.649999999999999</v>
      </c>
      <c r="U468" s="204"/>
      <c r="V468" s="204"/>
      <c r="W468" s="11">
        <v>6.0408068157894004</v>
      </c>
      <c r="X468" s="204"/>
      <c r="Y468" s="204"/>
      <c r="Z468" s="53">
        <v>11.149999999999999</v>
      </c>
      <c r="AA468" s="204"/>
      <c r="AB468" s="204"/>
      <c r="AC468" s="204"/>
      <c r="AD468" s="204"/>
      <c r="AE468" s="204"/>
      <c r="AF468" s="9">
        <v>3.4984306690786506</v>
      </c>
      <c r="AG468" s="9">
        <v>796</v>
      </c>
      <c r="AH468" s="9">
        <v>0.50424374289387108</v>
      </c>
      <c r="AI468" s="9">
        <v>43</v>
      </c>
      <c r="AJ468" s="9">
        <v>2.4250000000000003</v>
      </c>
      <c r="AK468" s="9" t="s">
        <v>248</v>
      </c>
      <c r="AL468" s="9">
        <v>112</v>
      </c>
      <c r="AM468" s="9">
        <v>3.5043571522649444</v>
      </c>
      <c r="AN468" s="9">
        <v>3.6159090909090907</v>
      </c>
      <c r="AO468" s="73">
        <v>227</v>
      </c>
      <c r="AP468" s="80">
        <v>0</v>
      </c>
      <c r="AQ468" s="80">
        <v>3</v>
      </c>
      <c r="AR468" s="224">
        <v>0</v>
      </c>
      <c r="AS468" s="224" t="s">
        <v>248</v>
      </c>
      <c r="AT468" s="11">
        <v>8096.3090000000002</v>
      </c>
      <c r="AU468" s="11">
        <v>85.882999999999996</v>
      </c>
      <c r="AV468" s="203">
        <v>0</v>
      </c>
      <c r="AW468" s="203">
        <v>0</v>
      </c>
      <c r="AX468" s="203" t="s">
        <v>248</v>
      </c>
      <c r="AY468" s="235" t="s">
        <v>248</v>
      </c>
      <c r="AZ468" s="138">
        <v>107742</v>
      </c>
      <c r="BA468" s="188" t="s">
        <v>248</v>
      </c>
      <c r="BB468" s="203" t="s">
        <v>248</v>
      </c>
      <c r="BC468" s="203" t="s">
        <v>248</v>
      </c>
      <c r="BD468" s="217" t="s">
        <v>61</v>
      </c>
      <c r="BE468" s="201" t="s">
        <v>62</v>
      </c>
      <c r="BF468" s="201" t="s">
        <v>63</v>
      </c>
      <c r="BG468" s="201" t="s">
        <v>196</v>
      </c>
      <c r="BH468" s="456" t="s">
        <v>515</v>
      </c>
      <c r="BI468" s="218" t="s">
        <v>67</v>
      </c>
      <c r="BJ468" s="370">
        <v>214</v>
      </c>
      <c r="BK468" s="370">
        <v>3</v>
      </c>
      <c r="BL468" s="219" t="s">
        <v>65</v>
      </c>
      <c r="BM468" s="52"/>
      <c r="BN468" s="218" t="s">
        <v>357</v>
      </c>
      <c r="BO468" s="217" t="s">
        <v>333</v>
      </c>
      <c r="BP468" s="201" t="s">
        <v>690</v>
      </c>
      <c r="BQ468" s="52" t="s">
        <v>718</v>
      </c>
    </row>
    <row r="469" spans="1:69" ht="15.75">
      <c r="A469" s="207" t="s">
        <v>37</v>
      </c>
      <c r="B469" s="208" t="s">
        <v>711</v>
      </c>
      <c r="C469" s="202" t="s">
        <v>35</v>
      </c>
      <c r="D469" s="210" t="s">
        <v>182</v>
      </c>
      <c r="E469" s="24" t="s">
        <v>333</v>
      </c>
      <c r="F469" s="86">
        <v>117</v>
      </c>
      <c r="G469" s="80">
        <v>5</v>
      </c>
      <c r="H469" s="204"/>
      <c r="I469" s="204"/>
      <c r="J469" s="204"/>
      <c r="K469" s="204"/>
      <c r="L469" s="80">
        <v>0</v>
      </c>
      <c r="M469" s="203"/>
      <c r="N469" s="52">
        <v>0</v>
      </c>
      <c r="O469" s="204"/>
      <c r="P469" s="204"/>
      <c r="Q469" s="11">
        <v>6.1394195714000004</v>
      </c>
      <c r="R469" s="204"/>
      <c r="S469" s="204"/>
      <c r="T469" s="53">
        <v>7.9499999999999993</v>
      </c>
      <c r="U469" s="204"/>
      <c r="V469" s="204"/>
      <c r="W469" s="11">
        <v>6.1450356696427999</v>
      </c>
      <c r="X469" s="204"/>
      <c r="Y469" s="204"/>
      <c r="Z469" s="53">
        <v>8.1999999999999957</v>
      </c>
      <c r="AA469" s="204"/>
      <c r="AB469" s="204"/>
      <c r="AC469" s="204"/>
      <c r="AD469" s="204"/>
      <c r="AE469" s="204"/>
      <c r="AF469" s="9">
        <v>2.5818292683425264</v>
      </c>
      <c r="AG469" s="9">
        <v>574</v>
      </c>
      <c r="AH469" s="9">
        <v>0.49729996605251009</v>
      </c>
      <c r="AI469" s="9">
        <v>238</v>
      </c>
      <c r="AJ469" s="9">
        <v>1.5680851063829788</v>
      </c>
      <c r="AK469" s="9" t="s">
        <v>248</v>
      </c>
      <c r="AL469" s="427">
        <v>0</v>
      </c>
      <c r="AM469" s="9"/>
      <c r="AN469" s="9"/>
      <c r="AO469" s="73">
        <v>222</v>
      </c>
      <c r="AP469" s="80">
        <v>0</v>
      </c>
      <c r="AQ469" s="80">
        <v>2</v>
      </c>
      <c r="AR469" s="224">
        <v>0</v>
      </c>
      <c r="AS469" s="224" t="s">
        <v>248</v>
      </c>
      <c r="AT469" s="11">
        <v>7973.0529999999999</v>
      </c>
      <c r="AU469" s="11">
        <v>23.451000000000001</v>
      </c>
      <c r="AV469" s="203">
        <v>0</v>
      </c>
      <c r="AW469" s="203">
        <v>0</v>
      </c>
      <c r="AX469" s="203" t="s">
        <v>248</v>
      </c>
      <c r="AY469" s="235" t="s">
        <v>248</v>
      </c>
      <c r="AZ469" s="138">
        <v>107742</v>
      </c>
      <c r="BA469" s="188" t="s">
        <v>248</v>
      </c>
      <c r="BB469" s="203" t="s">
        <v>248</v>
      </c>
      <c r="BC469" s="203" t="s">
        <v>248</v>
      </c>
      <c r="BD469" s="217" t="s">
        <v>61</v>
      </c>
      <c r="BE469" s="201" t="s">
        <v>62</v>
      </c>
      <c r="BF469" s="201" t="s">
        <v>63</v>
      </c>
      <c r="BG469" s="201" t="s">
        <v>196</v>
      </c>
      <c r="BH469" s="456" t="s">
        <v>515</v>
      </c>
      <c r="BI469" s="218" t="s">
        <v>68</v>
      </c>
      <c r="BJ469" s="370">
        <v>214</v>
      </c>
      <c r="BK469" s="370">
        <v>4</v>
      </c>
      <c r="BL469" s="219" t="s">
        <v>65</v>
      </c>
      <c r="BM469" s="52"/>
      <c r="BN469" s="218" t="s">
        <v>357</v>
      </c>
      <c r="BO469" s="217" t="s">
        <v>333</v>
      </c>
      <c r="BP469" s="201" t="s">
        <v>690</v>
      </c>
      <c r="BQ469" s="52" t="s">
        <v>718</v>
      </c>
    </row>
    <row r="470" spans="1:69" ht="15.75">
      <c r="A470" s="207" t="s">
        <v>37</v>
      </c>
      <c r="B470" s="208" t="s">
        <v>711</v>
      </c>
      <c r="C470" s="202" t="s">
        <v>35</v>
      </c>
      <c r="D470" s="210" t="s">
        <v>182</v>
      </c>
      <c r="E470" s="24" t="s">
        <v>334</v>
      </c>
      <c r="F470" s="86">
        <v>118</v>
      </c>
      <c r="G470" s="80">
        <v>1</v>
      </c>
      <c r="H470" s="204"/>
      <c r="I470" s="204"/>
      <c r="J470" s="204"/>
      <c r="K470" s="204"/>
      <c r="L470" s="80">
        <v>0</v>
      </c>
      <c r="M470" s="203"/>
      <c r="N470" s="52">
        <v>0</v>
      </c>
      <c r="O470" s="204"/>
      <c r="P470" s="204"/>
      <c r="Q470" s="11">
        <v>5.7419144871999999</v>
      </c>
      <c r="R470" s="204"/>
      <c r="S470" s="204"/>
      <c r="T470" s="53">
        <v>8.2874999999999979</v>
      </c>
      <c r="U470" s="204"/>
      <c r="V470" s="204"/>
      <c r="W470" s="11">
        <v>5.0889315726494999</v>
      </c>
      <c r="X470" s="204"/>
      <c r="Y470" s="204"/>
      <c r="Z470" s="53">
        <v>7.7687499999999989</v>
      </c>
      <c r="AA470" s="204"/>
      <c r="AB470" s="204"/>
      <c r="AC470" s="204"/>
      <c r="AD470" s="204"/>
      <c r="AE470" s="204"/>
      <c r="AF470" s="9">
        <v>3.3391208808791797</v>
      </c>
      <c r="AG470" s="9">
        <v>819</v>
      </c>
      <c r="AH470" s="9">
        <v>0.49633325364057274</v>
      </c>
      <c r="AI470" s="9">
        <v>45</v>
      </c>
      <c r="AJ470" s="9">
        <v>2.4404411764705882</v>
      </c>
      <c r="AK470" s="9" t="s">
        <v>248</v>
      </c>
      <c r="AL470" s="9">
        <v>116</v>
      </c>
      <c r="AM470" s="9">
        <v>3.3461576377229738</v>
      </c>
      <c r="AN470" s="9">
        <v>3.4271653543307088</v>
      </c>
      <c r="AO470" s="73">
        <v>233</v>
      </c>
      <c r="AP470" s="80">
        <v>1</v>
      </c>
      <c r="AQ470" s="80">
        <v>0</v>
      </c>
      <c r="AR470" s="224">
        <v>0</v>
      </c>
      <c r="AS470" s="224" t="s">
        <v>248</v>
      </c>
      <c r="AT470" s="11">
        <v>8277.5480000000007</v>
      </c>
      <c r="AU470" s="11">
        <v>71.751999999999995</v>
      </c>
      <c r="AV470" s="203">
        <v>0</v>
      </c>
      <c r="AW470" s="203">
        <v>0</v>
      </c>
      <c r="AX470" s="203" t="s">
        <v>248</v>
      </c>
      <c r="AY470" s="235" t="s">
        <v>248</v>
      </c>
      <c r="AZ470" s="138">
        <v>82651</v>
      </c>
      <c r="BA470" s="188" t="s">
        <v>248</v>
      </c>
      <c r="BB470" s="203" t="s">
        <v>248</v>
      </c>
      <c r="BC470" s="203" t="s">
        <v>248</v>
      </c>
      <c r="BD470" s="217" t="s">
        <v>61</v>
      </c>
      <c r="BE470" s="201" t="s">
        <v>62</v>
      </c>
      <c r="BF470" s="201" t="s">
        <v>63</v>
      </c>
      <c r="BG470" s="201" t="s">
        <v>196</v>
      </c>
      <c r="BH470" s="456" t="s">
        <v>712</v>
      </c>
      <c r="BI470" s="218" t="s">
        <v>64</v>
      </c>
      <c r="BJ470" s="370">
        <v>214</v>
      </c>
      <c r="BK470" s="370">
        <v>1</v>
      </c>
      <c r="BL470" s="219" t="s">
        <v>65</v>
      </c>
      <c r="BM470" s="52"/>
      <c r="BN470" s="218" t="s">
        <v>357</v>
      </c>
      <c r="BO470" s="217" t="s">
        <v>334</v>
      </c>
      <c r="BP470" s="201" t="s">
        <v>696</v>
      </c>
      <c r="BQ470" s="52" t="s">
        <v>719</v>
      </c>
    </row>
    <row r="471" spans="1:69" ht="15.75">
      <c r="A471" s="207" t="s">
        <v>37</v>
      </c>
      <c r="B471" s="208" t="s">
        <v>711</v>
      </c>
      <c r="C471" s="202" t="s">
        <v>35</v>
      </c>
      <c r="D471" s="210" t="s">
        <v>182</v>
      </c>
      <c r="E471" s="24" t="s">
        <v>334</v>
      </c>
      <c r="F471" s="86">
        <v>120</v>
      </c>
      <c r="G471" s="80">
        <v>2</v>
      </c>
      <c r="H471" s="204"/>
      <c r="I471" s="204"/>
      <c r="J471" s="204"/>
      <c r="K471" s="204"/>
      <c r="L471" s="80">
        <v>0</v>
      </c>
      <c r="M471" s="203"/>
      <c r="N471" s="52">
        <v>0</v>
      </c>
      <c r="O471" s="204"/>
      <c r="P471" s="204"/>
      <c r="Q471" s="11">
        <v>6.1469998814000002</v>
      </c>
      <c r="R471" s="204"/>
      <c r="S471" s="204"/>
      <c r="T471" s="53">
        <v>9.7749999999999986</v>
      </c>
      <c r="U471" s="204"/>
      <c r="V471" s="204"/>
      <c r="W471" s="11">
        <v>6.2146439406778997</v>
      </c>
      <c r="X471" s="204"/>
      <c r="Y471" s="204"/>
      <c r="Z471" s="53">
        <v>9.7749999999999986</v>
      </c>
      <c r="AA471" s="204"/>
      <c r="AB471" s="204"/>
      <c r="AC471" s="204"/>
      <c r="AD471" s="204"/>
      <c r="AE471" s="204"/>
      <c r="AF471" s="9">
        <v>3.0084521786304514</v>
      </c>
      <c r="AG471" s="9">
        <v>821</v>
      </c>
      <c r="AH471" s="9">
        <v>0.60653405272980776</v>
      </c>
      <c r="AI471" s="9">
        <v>183</v>
      </c>
      <c r="AJ471" s="9">
        <v>1.9782051282051283</v>
      </c>
      <c r="AK471" s="9" t="s">
        <v>248</v>
      </c>
      <c r="AL471" s="9">
        <v>114</v>
      </c>
      <c r="AM471" s="9">
        <v>3.0123496233371267</v>
      </c>
      <c r="AN471" s="9">
        <v>3.0245327102803738</v>
      </c>
      <c r="AO471" s="73">
        <v>232</v>
      </c>
      <c r="AP471" s="80">
        <v>0</v>
      </c>
      <c r="AQ471" s="80">
        <v>4</v>
      </c>
      <c r="AR471" s="224">
        <v>0</v>
      </c>
      <c r="AS471" s="224" t="s">
        <v>248</v>
      </c>
      <c r="AT471" s="11">
        <v>8446.6180000000004</v>
      </c>
      <c r="AU471" s="11">
        <v>0</v>
      </c>
      <c r="AV471" s="203">
        <v>0</v>
      </c>
      <c r="AW471" s="203">
        <v>0</v>
      </c>
      <c r="AX471" s="203" t="s">
        <v>248</v>
      </c>
      <c r="AY471" s="235" t="s">
        <v>248</v>
      </c>
      <c r="AZ471" s="138">
        <v>82651</v>
      </c>
      <c r="BA471" s="188" t="s">
        <v>248</v>
      </c>
      <c r="BB471" s="203" t="s">
        <v>248</v>
      </c>
      <c r="BC471" s="203" t="s">
        <v>248</v>
      </c>
      <c r="BD471" s="217" t="s">
        <v>61</v>
      </c>
      <c r="BE471" s="201" t="s">
        <v>62</v>
      </c>
      <c r="BF471" s="201" t="s">
        <v>63</v>
      </c>
      <c r="BG471" s="201" t="s">
        <v>196</v>
      </c>
      <c r="BH471" s="456" t="s">
        <v>712</v>
      </c>
      <c r="BI471" s="218" t="s">
        <v>66</v>
      </c>
      <c r="BJ471" s="370">
        <v>214</v>
      </c>
      <c r="BK471" s="370">
        <v>7</v>
      </c>
      <c r="BL471" s="219" t="s">
        <v>65</v>
      </c>
      <c r="BM471" s="52"/>
      <c r="BN471" s="218" t="s">
        <v>357</v>
      </c>
      <c r="BO471" s="217" t="s">
        <v>334</v>
      </c>
      <c r="BP471" s="201" t="s">
        <v>696</v>
      </c>
      <c r="BQ471" s="52" t="s">
        <v>719</v>
      </c>
    </row>
    <row r="472" spans="1:69" ht="15.75">
      <c r="A472" s="207" t="s">
        <v>37</v>
      </c>
      <c r="B472" s="208" t="s">
        <v>711</v>
      </c>
      <c r="C472" s="202" t="s">
        <v>35</v>
      </c>
      <c r="D472" s="210" t="s">
        <v>182</v>
      </c>
      <c r="E472" s="24" t="s">
        <v>334</v>
      </c>
      <c r="F472" s="86">
        <v>119</v>
      </c>
      <c r="G472" s="80">
        <v>2</v>
      </c>
      <c r="H472" s="204"/>
      <c r="I472" s="204"/>
      <c r="J472" s="204"/>
      <c r="K472" s="204"/>
      <c r="L472" s="80">
        <v>0</v>
      </c>
      <c r="M472" s="203"/>
      <c r="N472" s="52">
        <v>0</v>
      </c>
      <c r="O472" s="204"/>
      <c r="P472" s="204"/>
      <c r="Q472" s="11">
        <v>5.3366152564</v>
      </c>
      <c r="R472" s="204"/>
      <c r="S472" s="204"/>
      <c r="T472" s="53">
        <v>8.0749999999999957</v>
      </c>
      <c r="U472" s="204"/>
      <c r="V472" s="204"/>
      <c r="W472" s="11">
        <v>5.3315554273504002</v>
      </c>
      <c r="X472" s="204"/>
      <c r="Y472" s="204"/>
      <c r="Z472" s="53">
        <v>8.0749999999999957</v>
      </c>
      <c r="AA472" s="204"/>
      <c r="AB472" s="204"/>
      <c r="AC472" s="204"/>
      <c r="AD472" s="204"/>
      <c r="AE472" s="204"/>
      <c r="AF472" s="9">
        <v>3.6055799855126276</v>
      </c>
      <c r="AG472" s="9">
        <v>819</v>
      </c>
      <c r="AH472" s="9">
        <v>0.41196080685730657</v>
      </c>
      <c r="AI472" s="9">
        <v>14</v>
      </c>
      <c r="AJ472" s="9">
        <v>2.6952898550724638</v>
      </c>
      <c r="AK472" s="9" t="s">
        <v>248</v>
      </c>
      <c r="AL472" s="9">
        <v>117</v>
      </c>
      <c r="AM472" s="9">
        <v>3.6055799855126276</v>
      </c>
      <c r="AN472" s="9">
        <v>3.65478515625</v>
      </c>
      <c r="AO472" s="73">
        <v>234</v>
      </c>
      <c r="AP472" s="80">
        <v>0</v>
      </c>
      <c r="AQ472" s="80">
        <v>0</v>
      </c>
      <c r="AR472" s="224">
        <v>0</v>
      </c>
      <c r="AS472" s="224" t="s">
        <v>248</v>
      </c>
      <c r="AT472" s="11">
        <v>8347.0349999999999</v>
      </c>
      <c r="AU472" s="11">
        <v>0</v>
      </c>
      <c r="AV472" s="203">
        <v>0</v>
      </c>
      <c r="AW472" s="203">
        <v>0</v>
      </c>
      <c r="AX472" s="203" t="s">
        <v>248</v>
      </c>
      <c r="AY472" s="235" t="s">
        <v>248</v>
      </c>
      <c r="AZ472" s="138">
        <v>82651</v>
      </c>
      <c r="BA472" s="188" t="s">
        <v>248</v>
      </c>
      <c r="BB472" s="203" t="s">
        <v>248</v>
      </c>
      <c r="BC472" s="203" t="s">
        <v>248</v>
      </c>
      <c r="BD472" s="217" t="s">
        <v>61</v>
      </c>
      <c r="BE472" s="201" t="s">
        <v>62</v>
      </c>
      <c r="BF472" s="201" t="s">
        <v>63</v>
      </c>
      <c r="BG472" s="201" t="s">
        <v>196</v>
      </c>
      <c r="BH472" s="456" t="s">
        <v>712</v>
      </c>
      <c r="BI472" s="218" t="s">
        <v>67</v>
      </c>
      <c r="BJ472" s="370">
        <v>214</v>
      </c>
      <c r="BK472" s="370">
        <v>3</v>
      </c>
      <c r="BL472" s="219" t="s">
        <v>65</v>
      </c>
      <c r="BM472" s="52"/>
      <c r="BN472" s="218" t="s">
        <v>357</v>
      </c>
      <c r="BO472" s="217" t="s">
        <v>334</v>
      </c>
      <c r="BP472" s="201" t="s">
        <v>696</v>
      </c>
      <c r="BQ472" s="52" t="s">
        <v>719</v>
      </c>
    </row>
    <row r="473" spans="1:69" ht="15.75">
      <c r="A473" s="207" t="s">
        <v>37</v>
      </c>
      <c r="B473" s="208" t="s">
        <v>711</v>
      </c>
      <c r="C473" s="202" t="s">
        <v>35</v>
      </c>
      <c r="D473" s="210" t="s">
        <v>182</v>
      </c>
      <c r="E473" s="24" t="s">
        <v>334</v>
      </c>
      <c r="F473" s="86">
        <v>120</v>
      </c>
      <c r="G473" s="80">
        <v>3</v>
      </c>
      <c r="H473" s="204"/>
      <c r="I473" s="204"/>
      <c r="J473" s="204"/>
      <c r="K473" s="204"/>
      <c r="L473" s="80">
        <v>0</v>
      </c>
      <c r="M473" s="203"/>
      <c r="N473" s="52">
        <v>0</v>
      </c>
      <c r="O473" s="204"/>
      <c r="P473" s="204"/>
      <c r="Q473" s="11">
        <v>6.7030682821000003</v>
      </c>
      <c r="R473" s="204"/>
      <c r="S473" s="204"/>
      <c r="T473" s="53">
        <v>12.787499999999998</v>
      </c>
      <c r="U473" s="204"/>
      <c r="V473" s="204"/>
      <c r="W473" s="11">
        <v>6.6857178461537998</v>
      </c>
      <c r="X473" s="204"/>
      <c r="Y473" s="204"/>
      <c r="Z473" s="53">
        <v>12.574999999999996</v>
      </c>
      <c r="AA473" s="204"/>
      <c r="AB473" s="204"/>
      <c r="AC473" s="204"/>
      <c r="AD473" s="204"/>
      <c r="AE473" s="204"/>
      <c r="AF473" s="9">
        <v>2.6904950455526646</v>
      </c>
      <c r="AG473" s="9">
        <v>707</v>
      </c>
      <c r="AH473" s="9">
        <v>0.48967687707295632</v>
      </c>
      <c r="AI473" s="9">
        <v>233</v>
      </c>
      <c r="AJ473" s="9">
        <v>1.7020833333333334</v>
      </c>
      <c r="AK473" s="9" t="s">
        <v>248</v>
      </c>
      <c r="AL473" s="9">
        <v>0</v>
      </c>
      <c r="AM473" s="9"/>
      <c r="AN473" s="9"/>
      <c r="AO473" s="73">
        <v>231</v>
      </c>
      <c r="AP473" s="80">
        <v>2</v>
      </c>
      <c r="AQ473" s="80">
        <v>1</v>
      </c>
      <c r="AR473" s="224">
        <v>0</v>
      </c>
      <c r="AS473" s="224" t="s">
        <v>248</v>
      </c>
      <c r="AT473" s="11">
        <v>8166.5839999999998</v>
      </c>
      <c r="AU473" s="11">
        <v>212.64400000000001</v>
      </c>
      <c r="AV473" s="203">
        <v>0</v>
      </c>
      <c r="AW473" s="203">
        <v>0</v>
      </c>
      <c r="AX473" s="203" t="s">
        <v>248</v>
      </c>
      <c r="AY473" s="235" t="s">
        <v>248</v>
      </c>
      <c r="AZ473" s="138">
        <v>82651</v>
      </c>
      <c r="BA473" s="188" t="s">
        <v>248</v>
      </c>
      <c r="BB473" s="203" t="s">
        <v>248</v>
      </c>
      <c r="BC473" s="203" t="s">
        <v>248</v>
      </c>
      <c r="BD473" s="217" t="s">
        <v>61</v>
      </c>
      <c r="BE473" s="201" t="s">
        <v>62</v>
      </c>
      <c r="BF473" s="201" t="s">
        <v>63</v>
      </c>
      <c r="BG473" s="201" t="s">
        <v>196</v>
      </c>
      <c r="BH473" s="456" t="s">
        <v>712</v>
      </c>
      <c r="BI473" s="218" t="s">
        <v>68</v>
      </c>
      <c r="BJ473" s="370">
        <v>214</v>
      </c>
      <c r="BK473" s="370">
        <v>4</v>
      </c>
      <c r="BL473" s="219" t="s">
        <v>65</v>
      </c>
      <c r="BM473" s="52"/>
      <c r="BN473" s="218" t="s">
        <v>357</v>
      </c>
      <c r="BO473" s="217" t="s">
        <v>334</v>
      </c>
      <c r="BP473" s="201" t="s">
        <v>696</v>
      </c>
      <c r="BQ473" s="52" t="s">
        <v>719</v>
      </c>
    </row>
    <row r="474" spans="1:69" ht="15.75">
      <c r="A474" s="207" t="s">
        <v>37</v>
      </c>
      <c r="B474" s="208" t="s">
        <v>711</v>
      </c>
      <c r="C474" s="202" t="s">
        <v>35</v>
      </c>
      <c r="D474" s="210" t="s">
        <v>182</v>
      </c>
      <c r="E474" s="24" t="s">
        <v>623</v>
      </c>
      <c r="F474" s="86">
        <v>164</v>
      </c>
      <c r="G474" s="80">
        <v>1</v>
      </c>
      <c r="H474" s="204"/>
      <c r="I474" s="204"/>
      <c r="J474" s="204"/>
      <c r="K474" s="204"/>
      <c r="L474" s="80">
        <v>0</v>
      </c>
      <c r="M474" s="203"/>
      <c r="N474" s="52">
        <v>1</v>
      </c>
      <c r="O474" s="204"/>
      <c r="P474" s="204"/>
      <c r="Q474" s="11">
        <v>5.0529200797999998</v>
      </c>
      <c r="R474" s="204"/>
      <c r="S474" s="204"/>
      <c r="T474" s="53">
        <v>8.6416666666666657</v>
      </c>
      <c r="U474" s="204"/>
      <c r="V474" s="204"/>
      <c r="W474" s="11">
        <v>4.9433188957054996</v>
      </c>
      <c r="X474" s="204"/>
      <c r="Y474" s="204"/>
      <c r="Z474" s="53">
        <v>8.3849999999999998</v>
      </c>
      <c r="AA474" s="204"/>
      <c r="AB474" s="204"/>
      <c r="AC474" s="204"/>
      <c r="AD474" s="204"/>
      <c r="AE474" s="204"/>
      <c r="AF474" s="9">
        <v>3.6374865452948351</v>
      </c>
      <c r="AG474" s="9">
        <v>1141</v>
      </c>
      <c r="AH474" s="9">
        <v>0.51935344514507198</v>
      </c>
      <c r="AI474" s="9">
        <v>57</v>
      </c>
      <c r="AJ474" s="9">
        <v>2.5003164556962028</v>
      </c>
      <c r="AK474" s="9" t="s">
        <v>248</v>
      </c>
      <c r="AL474" s="9">
        <v>153</v>
      </c>
      <c r="AM474" s="9">
        <v>3.6796334807137798</v>
      </c>
      <c r="AN474" s="9">
        <v>3.6885653409090908</v>
      </c>
      <c r="AO474" s="73">
        <v>313</v>
      </c>
      <c r="AP474" s="80">
        <v>4</v>
      </c>
      <c r="AQ474" s="80">
        <v>9</v>
      </c>
      <c r="AR474" s="224">
        <v>0</v>
      </c>
      <c r="AS474" s="224" t="s">
        <v>248</v>
      </c>
      <c r="AT474" s="11">
        <v>12187.050999999999</v>
      </c>
      <c r="AU474" s="11">
        <v>413.40800000000002</v>
      </c>
      <c r="AV474" s="203">
        <v>0</v>
      </c>
      <c r="AW474" s="203">
        <v>0</v>
      </c>
      <c r="AX474" s="203" t="s">
        <v>248</v>
      </c>
      <c r="AY474" s="235" t="s">
        <v>248</v>
      </c>
      <c r="AZ474" s="138">
        <v>125634</v>
      </c>
      <c r="BA474" s="188" t="s">
        <v>248</v>
      </c>
      <c r="BB474" s="188" t="s">
        <v>248</v>
      </c>
      <c r="BC474" s="203" t="s">
        <v>248</v>
      </c>
      <c r="BD474" s="217" t="s">
        <v>61</v>
      </c>
      <c r="BE474" s="201" t="s">
        <v>62</v>
      </c>
      <c r="BF474" s="201" t="s">
        <v>63</v>
      </c>
      <c r="BG474" s="201" t="s">
        <v>196</v>
      </c>
      <c r="BH474" s="456" t="s">
        <v>511</v>
      </c>
      <c r="BI474" s="218" t="s">
        <v>64</v>
      </c>
      <c r="BJ474" s="370">
        <v>214</v>
      </c>
      <c r="BK474" s="370">
        <v>1</v>
      </c>
      <c r="BL474" s="219" t="s">
        <v>65</v>
      </c>
      <c r="BM474" s="52"/>
      <c r="BN474" s="218" t="s">
        <v>357</v>
      </c>
      <c r="BO474" s="217" t="s">
        <v>53</v>
      </c>
      <c r="BP474" s="201" t="s">
        <v>704</v>
      </c>
      <c r="BQ474" s="52" t="s">
        <v>714</v>
      </c>
    </row>
    <row r="475" spans="1:69" ht="15.75">
      <c r="A475" s="207" t="s">
        <v>37</v>
      </c>
      <c r="B475" s="208" t="s">
        <v>711</v>
      </c>
      <c r="C475" s="202" t="s">
        <v>35</v>
      </c>
      <c r="D475" s="210" t="s">
        <v>182</v>
      </c>
      <c r="E475" s="24" t="s">
        <v>623</v>
      </c>
      <c r="F475" s="86">
        <v>163</v>
      </c>
      <c r="G475" s="80">
        <v>4</v>
      </c>
      <c r="H475" s="204"/>
      <c r="I475" s="204"/>
      <c r="J475" s="204"/>
      <c r="K475" s="204"/>
      <c r="L475" s="80">
        <v>1</v>
      </c>
      <c r="M475" s="203"/>
      <c r="N475" s="52">
        <v>0</v>
      </c>
      <c r="O475" s="204"/>
      <c r="P475" s="204"/>
      <c r="Q475" s="11">
        <v>5.2145441392</v>
      </c>
      <c r="R475" s="204"/>
      <c r="S475" s="204"/>
      <c r="T475" s="53">
        <v>8.0166666666666657</v>
      </c>
      <c r="U475" s="204"/>
      <c r="V475" s="204"/>
      <c r="W475" s="11">
        <v>5.0782782151898003</v>
      </c>
      <c r="X475" s="204"/>
      <c r="Y475" s="204"/>
      <c r="Z475" s="53">
        <v>8.0166666666666657</v>
      </c>
      <c r="AA475" s="204"/>
      <c r="AB475" s="204"/>
      <c r="AC475" s="204"/>
      <c r="AD475" s="204"/>
      <c r="AE475" s="204"/>
      <c r="AF475" s="9">
        <v>3.4348627557565052</v>
      </c>
      <c r="AG475" s="9">
        <v>1106</v>
      </c>
      <c r="AH475" s="9">
        <v>0.48259622745281344</v>
      </c>
      <c r="AI475" s="9">
        <v>52</v>
      </c>
      <c r="AJ475" s="9">
        <v>2.5113793103448274</v>
      </c>
      <c r="AK475" s="9" t="s">
        <v>248</v>
      </c>
      <c r="AL475" s="9">
        <v>153</v>
      </c>
      <c r="AM475" s="9">
        <v>3.4357796465538017</v>
      </c>
      <c r="AN475" s="9">
        <v>3.5133079847908744</v>
      </c>
      <c r="AO475" s="73">
        <v>309</v>
      </c>
      <c r="AP475" s="80">
        <v>2</v>
      </c>
      <c r="AQ475" s="80">
        <v>7</v>
      </c>
      <c r="AR475" s="224">
        <v>0</v>
      </c>
      <c r="AS475" s="224" t="s">
        <v>248</v>
      </c>
      <c r="AT475" s="11">
        <v>11919.989</v>
      </c>
      <c r="AU475" s="11">
        <v>180.221</v>
      </c>
      <c r="AV475" s="203">
        <v>0</v>
      </c>
      <c r="AW475" s="203">
        <v>0</v>
      </c>
      <c r="AX475" s="203" t="s">
        <v>248</v>
      </c>
      <c r="AY475" s="235" t="s">
        <v>248</v>
      </c>
      <c r="AZ475" s="138">
        <v>125634</v>
      </c>
      <c r="BA475" s="188" t="s">
        <v>248</v>
      </c>
      <c r="BB475" s="188" t="s">
        <v>248</v>
      </c>
      <c r="BC475" s="203" t="s">
        <v>248</v>
      </c>
      <c r="BD475" s="217" t="s">
        <v>61</v>
      </c>
      <c r="BE475" s="201" t="s">
        <v>62</v>
      </c>
      <c r="BF475" s="201" t="s">
        <v>63</v>
      </c>
      <c r="BG475" s="201" t="s">
        <v>196</v>
      </c>
      <c r="BH475" s="456" t="s">
        <v>511</v>
      </c>
      <c r="BI475" s="218" t="s">
        <v>66</v>
      </c>
      <c r="BJ475" s="370">
        <v>214</v>
      </c>
      <c r="BK475" s="370">
        <v>7</v>
      </c>
      <c r="BL475" s="219" t="s">
        <v>65</v>
      </c>
      <c r="BM475" s="52"/>
      <c r="BN475" s="218" t="s">
        <v>357</v>
      </c>
      <c r="BO475" s="217" t="s">
        <v>53</v>
      </c>
      <c r="BP475" s="201" t="s">
        <v>704</v>
      </c>
      <c r="BQ475" s="52" t="s">
        <v>714</v>
      </c>
    </row>
    <row r="476" spans="1:69" ht="15.75">
      <c r="A476" s="207" t="s">
        <v>37</v>
      </c>
      <c r="B476" s="208" t="s">
        <v>711</v>
      </c>
      <c r="C476" s="202" t="s">
        <v>35</v>
      </c>
      <c r="D476" s="210" t="s">
        <v>182</v>
      </c>
      <c r="E476" s="24" t="s">
        <v>623</v>
      </c>
      <c r="F476" s="86">
        <v>168</v>
      </c>
      <c r="G476" s="80">
        <v>3</v>
      </c>
      <c r="H476" s="204"/>
      <c r="I476" s="204"/>
      <c r="J476" s="204"/>
      <c r="K476" s="204"/>
      <c r="L476" s="80">
        <v>0</v>
      </c>
      <c r="M476" s="203"/>
      <c r="N476" s="52">
        <v>0</v>
      </c>
      <c r="O476" s="204"/>
      <c r="P476" s="204"/>
      <c r="Q476" s="11">
        <v>5.1007937878999998</v>
      </c>
      <c r="R476" s="204"/>
      <c r="S476" s="204"/>
      <c r="T476" s="53">
        <v>7.4375</v>
      </c>
      <c r="U476" s="204"/>
      <c r="V476" s="204"/>
      <c r="W476" s="11">
        <v>5.0424423030302998</v>
      </c>
      <c r="X476" s="204"/>
      <c r="Y476" s="204"/>
      <c r="Z476" s="53">
        <v>7.375</v>
      </c>
      <c r="AA476" s="204"/>
      <c r="AB476" s="204"/>
      <c r="AC476" s="204"/>
      <c r="AD476" s="204"/>
      <c r="AE476" s="204"/>
      <c r="AF476" s="9">
        <v>3.5640699952711796</v>
      </c>
      <c r="AG476" s="9">
        <v>1155</v>
      </c>
      <c r="AH476" s="9">
        <v>0.41006043087702021</v>
      </c>
      <c r="AI476" s="9">
        <v>21</v>
      </c>
      <c r="AJ476" s="9">
        <v>2.7088068181818183</v>
      </c>
      <c r="AK476" s="9" t="s">
        <v>248</v>
      </c>
      <c r="AL476" s="9">
        <v>157</v>
      </c>
      <c r="AM476" s="9">
        <v>3.5907097465890012</v>
      </c>
      <c r="AN476" s="9">
        <v>3.6437319884726227</v>
      </c>
      <c r="AO476" s="73">
        <v>321</v>
      </c>
      <c r="AP476" s="80">
        <v>0</v>
      </c>
      <c r="AQ476" s="80">
        <v>9</v>
      </c>
      <c r="AR476" s="224">
        <v>0</v>
      </c>
      <c r="AS476" s="224" t="s">
        <v>248</v>
      </c>
      <c r="AT476" s="11">
        <v>12376.398999999999</v>
      </c>
      <c r="AU476" s="11">
        <v>184.05500000000001</v>
      </c>
      <c r="AV476" s="203">
        <v>0</v>
      </c>
      <c r="AW476" s="203">
        <v>0</v>
      </c>
      <c r="AX476" s="203" t="s">
        <v>248</v>
      </c>
      <c r="AY476" s="235" t="s">
        <v>248</v>
      </c>
      <c r="AZ476" s="138">
        <v>125634</v>
      </c>
      <c r="BA476" s="188" t="s">
        <v>248</v>
      </c>
      <c r="BB476" s="188" t="s">
        <v>248</v>
      </c>
      <c r="BC476" s="203" t="s">
        <v>248</v>
      </c>
      <c r="BD476" s="217" t="s">
        <v>61</v>
      </c>
      <c r="BE476" s="201" t="s">
        <v>62</v>
      </c>
      <c r="BF476" s="201" t="s">
        <v>63</v>
      </c>
      <c r="BG476" s="201" t="s">
        <v>196</v>
      </c>
      <c r="BH476" s="456" t="s">
        <v>511</v>
      </c>
      <c r="BI476" s="218" t="s">
        <v>67</v>
      </c>
      <c r="BJ476" s="370">
        <v>214</v>
      </c>
      <c r="BK476" s="370">
        <v>3</v>
      </c>
      <c r="BL476" s="219" t="s">
        <v>65</v>
      </c>
      <c r="BM476" s="52"/>
      <c r="BN476" s="218" t="s">
        <v>357</v>
      </c>
      <c r="BO476" s="217" t="s">
        <v>53</v>
      </c>
      <c r="BP476" s="201" t="s">
        <v>704</v>
      </c>
      <c r="BQ476" s="52" t="s">
        <v>714</v>
      </c>
    </row>
    <row r="477" spans="1:69" ht="15.75">
      <c r="A477" s="207" t="s">
        <v>37</v>
      </c>
      <c r="B477" s="208" t="s">
        <v>711</v>
      </c>
      <c r="C477" s="202" t="s">
        <v>35</v>
      </c>
      <c r="D477" s="210" t="s">
        <v>182</v>
      </c>
      <c r="E477" s="24" t="s">
        <v>623</v>
      </c>
      <c r="F477" s="86">
        <v>168</v>
      </c>
      <c r="G477" s="80">
        <v>6</v>
      </c>
      <c r="H477" s="204"/>
      <c r="I477" s="204"/>
      <c r="J477" s="204"/>
      <c r="K477" s="204"/>
      <c r="L477" s="80">
        <v>0</v>
      </c>
      <c r="M477" s="203"/>
      <c r="N477" s="52">
        <v>0</v>
      </c>
      <c r="O477" s="204"/>
      <c r="P477" s="204"/>
      <c r="Q477" s="11">
        <v>6.1069504876999998</v>
      </c>
      <c r="R477" s="204"/>
      <c r="S477" s="204"/>
      <c r="T477" s="53">
        <v>10.725000000000001</v>
      </c>
      <c r="U477" s="204"/>
      <c r="V477" s="204"/>
      <c r="W477" s="11">
        <v>6.0183023271604004</v>
      </c>
      <c r="X477" s="204"/>
      <c r="Y477" s="204"/>
      <c r="Z477" s="53">
        <v>10.225000000000001</v>
      </c>
      <c r="AA477" s="204"/>
      <c r="AB477" s="204"/>
      <c r="AC477" s="204"/>
      <c r="AD477" s="204"/>
      <c r="AE477" s="204"/>
      <c r="AF477" s="9">
        <v>2.7861619035402931</v>
      </c>
      <c r="AG477" s="9">
        <v>1134</v>
      </c>
      <c r="AH477" s="9">
        <v>0.44808106916814849</v>
      </c>
      <c r="AI477" s="9">
        <v>280</v>
      </c>
      <c r="AJ477" s="9">
        <v>1.8414062499999999</v>
      </c>
      <c r="AK477" s="9" t="s">
        <v>248</v>
      </c>
      <c r="AL477" s="427">
        <v>0</v>
      </c>
      <c r="AM477" s="9"/>
      <c r="AN477" s="9"/>
      <c r="AO477" s="73">
        <v>298</v>
      </c>
      <c r="AP477" s="80">
        <v>7</v>
      </c>
      <c r="AQ477" s="80">
        <v>19</v>
      </c>
      <c r="AR477" s="224">
        <v>0</v>
      </c>
      <c r="AS477" s="224" t="s">
        <v>248</v>
      </c>
      <c r="AT477" s="11">
        <v>12122.632</v>
      </c>
      <c r="AU477" s="11">
        <v>387.29399999999998</v>
      </c>
      <c r="AV477" s="203">
        <v>0</v>
      </c>
      <c r="AW477" s="203">
        <v>0</v>
      </c>
      <c r="AX477" s="203" t="s">
        <v>248</v>
      </c>
      <c r="AY477" s="235" t="s">
        <v>248</v>
      </c>
      <c r="AZ477" s="138">
        <v>125634</v>
      </c>
      <c r="BA477" s="188" t="s">
        <v>248</v>
      </c>
      <c r="BB477" s="188" t="s">
        <v>248</v>
      </c>
      <c r="BC477" s="203" t="s">
        <v>248</v>
      </c>
      <c r="BD477" s="217" t="s">
        <v>61</v>
      </c>
      <c r="BE477" s="201" t="s">
        <v>62</v>
      </c>
      <c r="BF477" s="201" t="s">
        <v>63</v>
      </c>
      <c r="BG477" s="201" t="s">
        <v>196</v>
      </c>
      <c r="BH477" s="456" t="s">
        <v>511</v>
      </c>
      <c r="BI477" s="218" t="s">
        <v>68</v>
      </c>
      <c r="BJ477" s="370">
        <v>214</v>
      </c>
      <c r="BK477" s="370">
        <v>4</v>
      </c>
      <c r="BL477" s="219" t="s">
        <v>65</v>
      </c>
      <c r="BM477" s="52"/>
      <c r="BN477" s="218" t="s">
        <v>357</v>
      </c>
      <c r="BO477" s="217" t="s">
        <v>53</v>
      </c>
      <c r="BP477" s="201" t="s">
        <v>704</v>
      </c>
      <c r="BQ477" s="52" t="s">
        <v>714</v>
      </c>
    </row>
    <row r="478" spans="1:69" ht="15.75">
      <c r="A478" s="207" t="s">
        <v>37</v>
      </c>
      <c r="B478" s="208" t="s">
        <v>711</v>
      </c>
      <c r="C478" s="202" t="s">
        <v>35</v>
      </c>
      <c r="D478" s="210" t="s">
        <v>182</v>
      </c>
      <c r="E478" s="24" t="s">
        <v>605</v>
      </c>
      <c r="F478" s="86">
        <v>67</v>
      </c>
      <c r="G478" s="80">
        <v>0</v>
      </c>
      <c r="H478" s="204"/>
      <c r="I478" s="204"/>
      <c r="J478" s="204"/>
      <c r="K478" s="204"/>
      <c r="L478" s="80">
        <v>0</v>
      </c>
      <c r="M478" s="203"/>
      <c r="N478" s="52">
        <v>0</v>
      </c>
      <c r="O478" s="204"/>
      <c r="P478" s="204"/>
      <c r="Q478" s="11">
        <v>5.5551044029999996</v>
      </c>
      <c r="R478" s="204"/>
      <c r="S478" s="204"/>
      <c r="T478" s="53">
        <v>7.7062499999999998</v>
      </c>
      <c r="U478" s="204"/>
      <c r="V478" s="204"/>
      <c r="W478" s="11">
        <v>5.383402880597</v>
      </c>
      <c r="X478" s="204"/>
      <c r="Y478" s="204"/>
      <c r="Z478" s="53">
        <v>7.6083333333333334</v>
      </c>
      <c r="AA478" s="204"/>
      <c r="AB478" s="204"/>
      <c r="AC478" s="204"/>
      <c r="AD478" s="204"/>
      <c r="AE478" s="204"/>
      <c r="AF478" s="9">
        <v>3.4836471953347306</v>
      </c>
      <c r="AG478" s="9">
        <v>458</v>
      </c>
      <c r="AH478" s="9">
        <v>0.53632742041306314</v>
      </c>
      <c r="AI478" s="9">
        <v>19</v>
      </c>
      <c r="AJ478" s="9">
        <v>2.3357142857142859</v>
      </c>
      <c r="AK478" s="9" t="s">
        <v>248</v>
      </c>
      <c r="AL478" s="9">
        <v>46</v>
      </c>
      <c r="AM478" s="9">
        <v>3.6579503289907858</v>
      </c>
      <c r="AN478" s="9">
        <v>3.6917808219178081</v>
      </c>
      <c r="AO478" s="73">
        <v>130</v>
      </c>
      <c r="AP478" s="80">
        <v>1</v>
      </c>
      <c r="AQ478" s="80">
        <v>3</v>
      </c>
      <c r="AR478" s="224">
        <v>0</v>
      </c>
      <c r="AS478" s="224" t="s">
        <v>248</v>
      </c>
      <c r="AT478" s="11">
        <v>4721.174</v>
      </c>
      <c r="AU478" s="11">
        <v>61.664000000000001</v>
      </c>
      <c r="AV478" s="203">
        <v>0</v>
      </c>
      <c r="AW478" s="203">
        <v>0</v>
      </c>
      <c r="AX478" s="203" t="s">
        <v>248</v>
      </c>
      <c r="AY478" s="235" t="s">
        <v>248</v>
      </c>
      <c r="AZ478" s="138">
        <v>67159</v>
      </c>
      <c r="BA478" s="188" t="s">
        <v>248</v>
      </c>
      <c r="BB478" s="203" t="s">
        <v>248</v>
      </c>
      <c r="BC478" s="203" t="s">
        <v>248</v>
      </c>
      <c r="BD478" s="217" t="s">
        <v>61</v>
      </c>
      <c r="BE478" s="201" t="s">
        <v>62</v>
      </c>
      <c r="BF478" s="201" t="s">
        <v>63</v>
      </c>
      <c r="BG478" s="201" t="s">
        <v>196</v>
      </c>
      <c r="BH478" s="456" t="s">
        <v>712</v>
      </c>
      <c r="BI478" s="218" t="s">
        <v>64</v>
      </c>
      <c r="BJ478" s="370">
        <v>214</v>
      </c>
      <c r="BK478" s="370">
        <v>1</v>
      </c>
      <c r="BL478" s="219" t="s">
        <v>65</v>
      </c>
      <c r="BM478" s="52"/>
      <c r="BN478" s="218" t="s">
        <v>357</v>
      </c>
      <c r="BO478" s="217" t="s">
        <v>57</v>
      </c>
      <c r="BP478" s="201" t="s">
        <v>681</v>
      </c>
      <c r="BQ478" s="52" t="s">
        <v>717</v>
      </c>
    </row>
    <row r="479" spans="1:69" ht="15.75">
      <c r="A479" s="207" t="s">
        <v>37</v>
      </c>
      <c r="B479" s="208" t="s">
        <v>711</v>
      </c>
      <c r="C479" s="202" t="s">
        <v>35</v>
      </c>
      <c r="D479" s="210" t="s">
        <v>182</v>
      </c>
      <c r="E479" s="24" t="s">
        <v>605</v>
      </c>
      <c r="F479" s="86">
        <v>66</v>
      </c>
      <c r="G479" s="80">
        <v>0</v>
      </c>
      <c r="H479" s="204"/>
      <c r="I479" s="204"/>
      <c r="J479" s="204"/>
      <c r="K479" s="204"/>
      <c r="L479" s="80">
        <v>0</v>
      </c>
      <c r="M479" s="203"/>
      <c r="N479" s="52">
        <v>0</v>
      </c>
      <c r="O479" s="204"/>
      <c r="P479" s="204"/>
      <c r="Q479" s="11">
        <v>6.8177119847999998</v>
      </c>
      <c r="R479" s="204"/>
      <c r="S479" s="204"/>
      <c r="T479" s="53">
        <v>13.349999999999998</v>
      </c>
      <c r="U479" s="204"/>
      <c r="V479" s="204"/>
      <c r="W479" s="11">
        <v>6.8670149545454002</v>
      </c>
      <c r="X479" s="204"/>
      <c r="Y479" s="204"/>
      <c r="Z479" s="53">
        <v>13.349999999999998</v>
      </c>
      <c r="AA479" s="204"/>
      <c r="AB479" s="204"/>
      <c r="AC479" s="204"/>
      <c r="AD479" s="204"/>
      <c r="AE479" s="204"/>
      <c r="AF479" s="9">
        <v>2.9813842018789374</v>
      </c>
      <c r="AG479" s="9">
        <v>455</v>
      </c>
      <c r="AH479" s="9">
        <v>0.64515228003253855</v>
      </c>
      <c r="AI479" s="9">
        <v>107</v>
      </c>
      <c r="AJ479" s="9">
        <v>1.7962962962962963</v>
      </c>
      <c r="AK479" s="9" t="s">
        <v>248</v>
      </c>
      <c r="AL479" s="9">
        <v>57</v>
      </c>
      <c r="AM479" s="9">
        <v>3.0360693420184686</v>
      </c>
      <c r="AN479" s="9">
        <v>3.0686274509803924</v>
      </c>
      <c r="AO479" s="73">
        <v>122</v>
      </c>
      <c r="AP479" s="80">
        <v>4</v>
      </c>
      <c r="AQ479" s="80">
        <v>6</v>
      </c>
      <c r="AR479" s="224">
        <v>0</v>
      </c>
      <c r="AS479" s="224" t="s">
        <v>248</v>
      </c>
      <c r="AT479" s="11">
        <v>4413.4880000000003</v>
      </c>
      <c r="AU479" s="11">
        <v>315.18400000000003</v>
      </c>
      <c r="AV479" s="203">
        <v>0</v>
      </c>
      <c r="AW479" s="203">
        <v>0</v>
      </c>
      <c r="AX479" s="203" t="s">
        <v>248</v>
      </c>
      <c r="AY479" s="235" t="s">
        <v>248</v>
      </c>
      <c r="AZ479" s="138">
        <v>67159</v>
      </c>
      <c r="BA479" s="188" t="s">
        <v>248</v>
      </c>
      <c r="BB479" s="203" t="s">
        <v>248</v>
      </c>
      <c r="BC479" s="203" t="s">
        <v>248</v>
      </c>
      <c r="BD479" s="217" t="s">
        <v>61</v>
      </c>
      <c r="BE479" s="201" t="s">
        <v>62</v>
      </c>
      <c r="BF479" s="201" t="s">
        <v>63</v>
      </c>
      <c r="BG479" s="201" t="s">
        <v>196</v>
      </c>
      <c r="BH479" s="456" t="s">
        <v>712</v>
      </c>
      <c r="BI479" s="218" t="s">
        <v>66</v>
      </c>
      <c r="BJ479" s="370">
        <v>214</v>
      </c>
      <c r="BK479" s="370">
        <v>7</v>
      </c>
      <c r="BL479" s="219" t="s">
        <v>65</v>
      </c>
      <c r="BM479" s="52"/>
      <c r="BN479" s="218" t="s">
        <v>357</v>
      </c>
      <c r="BO479" s="217" t="s">
        <v>57</v>
      </c>
      <c r="BP479" s="201" t="s">
        <v>681</v>
      </c>
      <c r="BQ479" s="52" t="s">
        <v>717</v>
      </c>
    </row>
    <row r="480" spans="1:69" ht="15.75">
      <c r="A480" s="207" t="s">
        <v>37</v>
      </c>
      <c r="B480" s="208" t="s">
        <v>711</v>
      </c>
      <c r="C480" s="202" t="s">
        <v>35</v>
      </c>
      <c r="D480" s="210" t="s">
        <v>182</v>
      </c>
      <c r="E480" s="24" t="s">
        <v>605</v>
      </c>
      <c r="F480" s="86">
        <v>67</v>
      </c>
      <c r="G480" s="80">
        <v>1</v>
      </c>
      <c r="H480" s="204"/>
      <c r="I480" s="204"/>
      <c r="J480" s="204"/>
      <c r="K480" s="204"/>
      <c r="L480" s="80">
        <v>0</v>
      </c>
      <c r="M480" s="203"/>
      <c r="N480" s="52">
        <v>0</v>
      </c>
      <c r="O480" s="204"/>
      <c r="P480" s="204"/>
      <c r="Q480" s="11">
        <v>6.4785151364000004</v>
      </c>
      <c r="R480" s="204"/>
      <c r="S480" s="204"/>
      <c r="T480" s="53">
        <v>9.9499999999999993</v>
      </c>
      <c r="U480" s="204"/>
      <c r="V480" s="204"/>
      <c r="W480" s="11">
        <v>5.6743483939393</v>
      </c>
      <c r="X480" s="204"/>
      <c r="Y480" s="204"/>
      <c r="Z480" s="53">
        <v>9.6749999999999989</v>
      </c>
      <c r="AA480" s="204"/>
      <c r="AB480" s="204"/>
      <c r="AC480" s="204"/>
      <c r="AD480" s="204"/>
      <c r="AE480" s="204"/>
      <c r="AF480" s="9">
        <v>3.6909307476245989</v>
      </c>
      <c r="AG480" s="9">
        <v>462</v>
      </c>
      <c r="AH480" s="9">
        <v>0.4910781032258501</v>
      </c>
      <c r="AI480" s="9">
        <v>11</v>
      </c>
      <c r="AJ480" s="9">
        <v>2.6680555555555556</v>
      </c>
      <c r="AK480" s="9" t="s">
        <v>248</v>
      </c>
      <c r="AL480" s="9">
        <v>63</v>
      </c>
      <c r="AM480" s="9">
        <v>3.7143764303925355</v>
      </c>
      <c r="AN480" s="9">
        <v>3.7619047619047619</v>
      </c>
      <c r="AO480" s="73">
        <v>128</v>
      </c>
      <c r="AP480" s="80">
        <v>0</v>
      </c>
      <c r="AQ480" s="80">
        <v>4</v>
      </c>
      <c r="AR480" s="224">
        <v>0</v>
      </c>
      <c r="AS480" s="224" t="s">
        <v>248</v>
      </c>
      <c r="AT480" s="11">
        <v>4644.6610000000001</v>
      </c>
      <c r="AU480" s="11">
        <v>65.564999999999998</v>
      </c>
      <c r="AV480" s="203">
        <v>0</v>
      </c>
      <c r="AW480" s="203">
        <v>0</v>
      </c>
      <c r="AX480" s="203" t="s">
        <v>248</v>
      </c>
      <c r="AY480" s="235" t="s">
        <v>248</v>
      </c>
      <c r="AZ480" s="138">
        <v>67159</v>
      </c>
      <c r="BA480" s="188" t="s">
        <v>248</v>
      </c>
      <c r="BB480" s="203" t="s">
        <v>248</v>
      </c>
      <c r="BC480" s="203" t="s">
        <v>248</v>
      </c>
      <c r="BD480" s="217" t="s">
        <v>61</v>
      </c>
      <c r="BE480" s="201" t="s">
        <v>62</v>
      </c>
      <c r="BF480" s="201" t="s">
        <v>63</v>
      </c>
      <c r="BG480" s="201" t="s">
        <v>196</v>
      </c>
      <c r="BH480" s="456" t="s">
        <v>712</v>
      </c>
      <c r="BI480" s="218" t="s">
        <v>67</v>
      </c>
      <c r="BJ480" s="370">
        <v>214</v>
      </c>
      <c r="BK480" s="370">
        <v>3</v>
      </c>
      <c r="BL480" s="219" t="s">
        <v>65</v>
      </c>
      <c r="BM480" s="52"/>
      <c r="BN480" s="218" t="s">
        <v>357</v>
      </c>
      <c r="BO480" s="217" t="s">
        <v>57</v>
      </c>
      <c r="BP480" s="201" t="s">
        <v>681</v>
      </c>
      <c r="BQ480" s="52" t="s">
        <v>717</v>
      </c>
    </row>
    <row r="481" spans="1:69" ht="15.75">
      <c r="A481" s="207" t="s">
        <v>37</v>
      </c>
      <c r="B481" s="208" t="s">
        <v>711</v>
      </c>
      <c r="C481" s="202" t="s">
        <v>35</v>
      </c>
      <c r="D481" s="210" t="s">
        <v>182</v>
      </c>
      <c r="E481" s="24" t="s">
        <v>605</v>
      </c>
      <c r="F481" s="86">
        <v>67</v>
      </c>
      <c r="G481" s="80">
        <v>0</v>
      </c>
      <c r="H481" s="204"/>
      <c r="I481" s="204"/>
      <c r="J481" s="204"/>
      <c r="K481" s="204"/>
      <c r="L481" s="80">
        <v>0</v>
      </c>
      <c r="M481" s="203"/>
      <c r="N481" s="52">
        <v>0</v>
      </c>
      <c r="O481" s="204"/>
      <c r="P481" s="204"/>
      <c r="Q481" s="11">
        <v>5.9471192388</v>
      </c>
      <c r="R481" s="204"/>
      <c r="S481" s="204"/>
      <c r="T481" s="53">
        <v>9.3249999999999993</v>
      </c>
      <c r="U481" s="204"/>
      <c r="V481" s="204"/>
      <c r="W481" s="11">
        <v>5.9334327164178999</v>
      </c>
      <c r="X481" s="204"/>
      <c r="Y481" s="204"/>
      <c r="Z481" s="53">
        <v>9.3249999999999993</v>
      </c>
      <c r="AA481" s="204"/>
      <c r="AB481" s="204"/>
      <c r="AC481" s="204"/>
      <c r="AD481" s="204"/>
      <c r="AE481" s="204"/>
      <c r="AF481" s="9">
        <v>2.8118976606234818</v>
      </c>
      <c r="AG481" s="9">
        <v>469</v>
      </c>
      <c r="AH481" s="9">
        <v>0.39443015382547519</v>
      </c>
      <c r="AI481" s="9">
        <v>81</v>
      </c>
      <c r="AJ481" s="9">
        <v>2.0432539682539681</v>
      </c>
      <c r="AK481" s="9" t="s">
        <v>248</v>
      </c>
      <c r="AL481" s="9">
        <v>0</v>
      </c>
      <c r="AM481" s="9"/>
      <c r="AN481" s="9"/>
      <c r="AO481" s="73">
        <v>134</v>
      </c>
      <c r="AP481" s="80">
        <v>0</v>
      </c>
      <c r="AQ481" s="80">
        <v>0</v>
      </c>
      <c r="AR481" s="224">
        <v>0</v>
      </c>
      <c r="AS481" s="224" t="s">
        <v>248</v>
      </c>
      <c r="AT481" s="11">
        <v>4790.9530000000004</v>
      </c>
      <c r="AU481" s="11">
        <v>0</v>
      </c>
      <c r="AV481" s="203">
        <v>0</v>
      </c>
      <c r="AW481" s="203">
        <v>0</v>
      </c>
      <c r="AX481" s="203" t="s">
        <v>248</v>
      </c>
      <c r="AY481" s="235" t="s">
        <v>248</v>
      </c>
      <c r="AZ481" s="138">
        <v>67159</v>
      </c>
      <c r="BA481" s="188" t="s">
        <v>248</v>
      </c>
      <c r="BB481" s="203" t="s">
        <v>248</v>
      </c>
      <c r="BC481" s="203" t="s">
        <v>248</v>
      </c>
      <c r="BD481" s="217" t="s">
        <v>61</v>
      </c>
      <c r="BE481" s="201" t="s">
        <v>62</v>
      </c>
      <c r="BF481" s="201" t="s">
        <v>63</v>
      </c>
      <c r="BG481" s="201" t="s">
        <v>196</v>
      </c>
      <c r="BH481" s="456" t="s">
        <v>712</v>
      </c>
      <c r="BI481" s="218" t="s">
        <v>68</v>
      </c>
      <c r="BJ481" s="370">
        <v>214</v>
      </c>
      <c r="BK481" s="370">
        <v>4</v>
      </c>
      <c r="BL481" s="219" t="s">
        <v>65</v>
      </c>
      <c r="BM481" s="52"/>
      <c r="BN481" s="218" t="s">
        <v>357</v>
      </c>
      <c r="BO481" s="217" t="s">
        <v>57</v>
      </c>
      <c r="BP481" s="201" t="s">
        <v>681</v>
      </c>
      <c r="BQ481" s="52" t="s">
        <v>717</v>
      </c>
    </row>
    <row r="482" spans="1:69" ht="15.75">
      <c r="A482" s="207" t="s">
        <v>37</v>
      </c>
      <c r="B482" s="208" t="s">
        <v>711</v>
      </c>
      <c r="C482" s="202" t="s">
        <v>35</v>
      </c>
      <c r="D482" s="210" t="s">
        <v>182</v>
      </c>
      <c r="E482" s="24" t="s">
        <v>659</v>
      </c>
      <c r="F482" s="86">
        <v>43</v>
      </c>
      <c r="G482" s="80">
        <v>0</v>
      </c>
      <c r="H482" s="204"/>
      <c r="I482" s="204"/>
      <c r="J482" s="204"/>
      <c r="K482" s="204"/>
      <c r="L482" s="80">
        <v>0</v>
      </c>
      <c r="M482" s="203"/>
      <c r="N482" s="52">
        <v>1</v>
      </c>
      <c r="O482" s="204"/>
      <c r="P482" s="204"/>
      <c r="Q482" s="11">
        <v>5.6063485580999997</v>
      </c>
      <c r="R482" s="204"/>
      <c r="S482" s="204"/>
      <c r="T482" s="53">
        <v>6.9892857142857148</v>
      </c>
      <c r="U482" s="204"/>
      <c r="V482" s="204"/>
      <c r="W482" s="11">
        <v>5.0975809767440996</v>
      </c>
      <c r="X482" s="204"/>
      <c r="Y482" s="204"/>
      <c r="Z482" s="53">
        <v>6.4850000000000003</v>
      </c>
      <c r="AA482" s="204"/>
      <c r="AB482" s="204"/>
      <c r="AC482" s="204"/>
      <c r="AD482" s="204"/>
      <c r="AE482" s="204"/>
      <c r="AF482" s="9">
        <v>3.5281564726310521</v>
      </c>
      <c r="AG482" s="9">
        <v>293</v>
      </c>
      <c r="AH482" s="9">
        <v>0.51250798726679681</v>
      </c>
      <c r="AI482" s="9">
        <v>13</v>
      </c>
      <c r="AJ482" s="9">
        <v>2.5</v>
      </c>
      <c r="AK482" s="9" t="s">
        <v>248</v>
      </c>
      <c r="AL482" s="9">
        <v>41</v>
      </c>
      <c r="AM482" s="9">
        <v>3.5428919945859745</v>
      </c>
      <c r="AN482" s="9">
        <v>3.6090116279069768</v>
      </c>
      <c r="AO482" s="73">
        <v>86</v>
      </c>
      <c r="AP482" s="80">
        <v>0</v>
      </c>
      <c r="AQ482" s="80">
        <v>0</v>
      </c>
      <c r="AR482" s="224">
        <v>0</v>
      </c>
      <c r="AS482" s="224" t="s">
        <v>248</v>
      </c>
      <c r="AT482" s="11">
        <v>3065.4679999999998</v>
      </c>
      <c r="AU482" s="11">
        <v>0</v>
      </c>
      <c r="AV482" s="203">
        <v>0</v>
      </c>
      <c r="AW482" s="203">
        <v>0</v>
      </c>
      <c r="AX482" s="203" t="s">
        <v>248</v>
      </c>
      <c r="AY482" s="235" t="s">
        <v>248</v>
      </c>
      <c r="AZ482" s="138">
        <v>5578</v>
      </c>
      <c r="BA482" s="188" t="s">
        <v>248</v>
      </c>
      <c r="BB482" s="203" t="s">
        <v>248</v>
      </c>
      <c r="BC482" s="203" t="s">
        <v>248</v>
      </c>
      <c r="BD482" s="217" t="s">
        <v>61</v>
      </c>
      <c r="BE482" s="201" t="s">
        <v>62</v>
      </c>
      <c r="BF482" s="201" t="s">
        <v>63</v>
      </c>
      <c r="BG482" s="201" t="s">
        <v>196</v>
      </c>
      <c r="BH482" s="456" t="s">
        <v>513</v>
      </c>
      <c r="BI482" s="218" t="s">
        <v>64</v>
      </c>
      <c r="BJ482" s="370">
        <v>214</v>
      </c>
      <c r="BK482" s="370">
        <v>1</v>
      </c>
      <c r="BL482" s="219" t="s">
        <v>65</v>
      </c>
      <c r="BM482" s="52"/>
      <c r="BN482" s="218" t="s">
        <v>357</v>
      </c>
      <c r="BO482" s="217" t="s">
        <v>90</v>
      </c>
      <c r="BP482" s="201" t="s">
        <v>696</v>
      </c>
      <c r="BQ482" s="52" t="s">
        <v>719</v>
      </c>
    </row>
    <row r="483" spans="1:69" ht="15.75">
      <c r="A483" s="207" t="s">
        <v>37</v>
      </c>
      <c r="B483" s="208" t="s">
        <v>711</v>
      </c>
      <c r="C483" s="202" t="s">
        <v>35</v>
      </c>
      <c r="D483" s="210" t="s">
        <v>182</v>
      </c>
      <c r="E483" s="24" t="s">
        <v>659</v>
      </c>
      <c r="F483" s="86">
        <v>43</v>
      </c>
      <c r="G483" s="80">
        <v>0</v>
      </c>
      <c r="H483" s="204"/>
      <c r="I483" s="204"/>
      <c r="J483" s="204"/>
      <c r="K483" s="204"/>
      <c r="L483" s="80">
        <v>0</v>
      </c>
      <c r="M483" s="203"/>
      <c r="N483" s="52">
        <v>0</v>
      </c>
      <c r="O483" s="204"/>
      <c r="P483" s="204"/>
      <c r="Q483" s="11">
        <v>5.2358603022999999</v>
      </c>
      <c r="R483" s="204"/>
      <c r="S483" s="204"/>
      <c r="T483" s="53">
        <v>6.3083333333333336</v>
      </c>
      <c r="U483" s="204"/>
      <c r="V483" s="204"/>
      <c r="W483" s="11">
        <v>5.2915345813953003</v>
      </c>
      <c r="X483" s="204"/>
      <c r="Y483" s="204"/>
      <c r="Z483" s="53">
        <v>6.3562500000000002</v>
      </c>
      <c r="AA483" s="204"/>
      <c r="AB483" s="204"/>
      <c r="AC483" s="204"/>
      <c r="AD483" s="204"/>
      <c r="AE483" s="204"/>
      <c r="AF483" s="9">
        <v>2.8614617918812955</v>
      </c>
      <c r="AG483" s="9">
        <v>301</v>
      </c>
      <c r="AH483" s="9">
        <v>0.64166864419881953</v>
      </c>
      <c r="AI483" s="9">
        <v>92</v>
      </c>
      <c r="AJ483" s="9">
        <v>1.7508333333333335</v>
      </c>
      <c r="AK483" s="9" t="s">
        <v>248</v>
      </c>
      <c r="AL483" s="9">
        <v>43</v>
      </c>
      <c r="AM483" s="9">
        <v>2.8614617918812955</v>
      </c>
      <c r="AN483" s="9">
        <v>2.8441176470588236</v>
      </c>
      <c r="AO483" s="73">
        <v>86</v>
      </c>
      <c r="AP483" s="80">
        <v>0</v>
      </c>
      <c r="AQ483" s="80">
        <v>0</v>
      </c>
      <c r="AR483" s="224">
        <v>0</v>
      </c>
      <c r="AS483" s="224" t="s">
        <v>248</v>
      </c>
      <c r="AT483" s="11">
        <v>3066.73</v>
      </c>
      <c r="AU483" s="11">
        <v>0</v>
      </c>
      <c r="AV483" s="203">
        <v>0</v>
      </c>
      <c r="AW483" s="203">
        <v>0</v>
      </c>
      <c r="AX483" s="203" t="s">
        <v>248</v>
      </c>
      <c r="AY483" s="235" t="s">
        <v>248</v>
      </c>
      <c r="AZ483" s="138">
        <v>5578</v>
      </c>
      <c r="BA483" s="188" t="s">
        <v>248</v>
      </c>
      <c r="BB483" s="203" t="s">
        <v>248</v>
      </c>
      <c r="BC483" s="203" t="s">
        <v>248</v>
      </c>
      <c r="BD483" s="217" t="s">
        <v>61</v>
      </c>
      <c r="BE483" s="201" t="s">
        <v>62</v>
      </c>
      <c r="BF483" s="201" t="s">
        <v>63</v>
      </c>
      <c r="BG483" s="201" t="s">
        <v>196</v>
      </c>
      <c r="BH483" s="456" t="s">
        <v>513</v>
      </c>
      <c r="BI483" s="218" t="s">
        <v>66</v>
      </c>
      <c r="BJ483" s="370">
        <v>214</v>
      </c>
      <c r="BK483" s="370">
        <v>7</v>
      </c>
      <c r="BL483" s="219" t="s">
        <v>65</v>
      </c>
      <c r="BM483" s="52"/>
      <c r="BN483" s="218" t="s">
        <v>357</v>
      </c>
      <c r="BO483" s="217" t="s">
        <v>90</v>
      </c>
      <c r="BP483" s="201" t="s">
        <v>696</v>
      </c>
      <c r="BQ483" s="52" t="s">
        <v>719</v>
      </c>
    </row>
    <row r="484" spans="1:69" ht="15.75">
      <c r="A484" s="207" t="s">
        <v>37</v>
      </c>
      <c r="B484" s="208" t="s">
        <v>711</v>
      </c>
      <c r="C484" s="202" t="s">
        <v>35</v>
      </c>
      <c r="D484" s="210" t="s">
        <v>182</v>
      </c>
      <c r="E484" s="24" t="s">
        <v>659</v>
      </c>
      <c r="F484" s="86">
        <v>40</v>
      </c>
      <c r="G484" s="80">
        <v>0</v>
      </c>
      <c r="H484" s="204"/>
      <c r="I484" s="204"/>
      <c r="J484" s="204"/>
      <c r="K484" s="204"/>
      <c r="L484" s="80">
        <v>0</v>
      </c>
      <c r="M484" s="203"/>
      <c r="N484" s="52">
        <v>0</v>
      </c>
      <c r="O484" s="204"/>
      <c r="P484" s="204"/>
      <c r="Q484" s="11">
        <v>5.1479499750000004</v>
      </c>
      <c r="R484" s="204"/>
      <c r="S484" s="204"/>
      <c r="T484" s="53">
        <v>6.25</v>
      </c>
      <c r="U484" s="204"/>
      <c r="V484" s="204"/>
      <c r="W484" s="11">
        <v>5.1434498</v>
      </c>
      <c r="X484" s="204"/>
      <c r="Y484" s="204"/>
      <c r="Z484" s="53">
        <v>6.25</v>
      </c>
      <c r="AA484" s="204"/>
      <c r="AB484" s="204"/>
      <c r="AC484" s="204"/>
      <c r="AD484" s="204"/>
      <c r="AE484" s="204"/>
      <c r="AF484" s="9">
        <v>3.454857136947767</v>
      </c>
      <c r="AG484" s="9">
        <v>280</v>
      </c>
      <c r="AH484" s="9">
        <v>0.39417400203616731</v>
      </c>
      <c r="AI484" s="9">
        <v>6</v>
      </c>
      <c r="AJ484" s="9">
        <v>2.6481481481481479</v>
      </c>
      <c r="AK484" s="9" t="s">
        <v>248</v>
      </c>
      <c r="AL484" s="9">
        <v>40</v>
      </c>
      <c r="AM484" s="9">
        <v>3.454857136947767</v>
      </c>
      <c r="AN484" s="9">
        <v>3.5279720279720279</v>
      </c>
      <c r="AO484" s="73">
        <v>80</v>
      </c>
      <c r="AP484" s="80">
        <v>0</v>
      </c>
      <c r="AQ484" s="80">
        <v>0</v>
      </c>
      <c r="AR484" s="224">
        <v>0</v>
      </c>
      <c r="AS484" s="224" t="s">
        <v>248</v>
      </c>
      <c r="AT484" s="11">
        <v>2853.377</v>
      </c>
      <c r="AU484" s="11">
        <v>0</v>
      </c>
      <c r="AV484" s="203">
        <v>0</v>
      </c>
      <c r="AW484" s="203">
        <v>0</v>
      </c>
      <c r="AX484" s="203" t="s">
        <v>248</v>
      </c>
      <c r="AY484" s="235" t="s">
        <v>248</v>
      </c>
      <c r="AZ484" s="138">
        <v>5578</v>
      </c>
      <c r="BA484" s="188" t="s">
        <v>248</v>
      </c>
      <c r="BB484" s="203" t="s">
        <v>248</v>
      </c>
      <c r="BC484" s="203" t="s">
        <v>248</v>
      </c>
      <c r="BD484" s="217" t="s">
        <v>61</v>
      </c>
      <c r="BE484" s="201" t="s">
        <v>62</v>
      </c>
      <c r="BF484" s="201" t="s">
        <v>63</v>
      </c>
      <c r="BG484" s="201" t="s">
        <v>196</v>
      </c>
      <c r="BH484" s="456" t="s">
        <v>513</v>
      </c>
      <c r="BI484" s="218" t="s">
        <v>67</v>
      </c>
      <c r="BJ484" s="370">
        <v>214</v>
      </c>
      <c r="BK484" s="370">
        <v>3</v>
      </c>
      <c r="BL484" s="219" t="s">
        <v>65</v>
      </c>
      <c r="BM484" s="52"/>
      <c r="BN484" s="218" t="s">
        <v>357</v>
      </c>
      <c r="BO484" s="217" t="s">
        <v>90</v>
      </c>
      <c r="BP484" s="201" t="s">
        <v>696</v>
      </c>
      <c r="BQ484" s="52" t="s">
        <v>719</v>
      </c>
    </row>
    <row r="485" spans="1:69" ht="15.75">
      <c r="A485" s="207" t="s">
        <v>37</v>
      </c>
      <c r="B485" s="208" t="s">
        <v>711</v>
      </c>
      <c r="C485" s="202" t="s">
        <v>35</v>
      </c>
      <c r="D485" s="210" t="s">
        <v>182</v>
      </c>
      <c r="E485" s="24" t="s">
        <v>659</v>
      </c>
      <c r="F485" s="86">
        <v>43</v>
      </c>
      <c r="G485" s="80">
        <v>3</v>
      </c>
      <c r="H485" s="204"/>
      <c r="I485" s="204"/>
      <c r="J485" s="204"/>
      <c r="K485" s="204"/>
      <c r="L485" s="80">
        <v>1</v>
      </c>
      <c r="M485" s="203"/>
      <c r="N485" s="52">
        <v>0</v>
      </c>
      <c r="O485" s="204"/>
      <c r="P485" s="204"/>
      <c r="Q485" s="11">
        <v>6.0839486666999996</v>
      </c>
      <c r="R485" s="204"/>
      <c r="S485" s="204"/>
      <c r="T485" s="53">
        <v>8.0249999999999986</v>
      </c>
      <c r="U485" s="204"/>
      <c r="V485" s="204"/>
      <c r="W485" s="11">
        <v>6.0507945128204996</v>
      </c>
      <c r="X485" s="204"/>
      <c r="Y485" s="204"/>
      <c r="Z485" s="53">
        <v>8.0249999999999986</v>
      </c>
      <c r="AA485" s="204"/>
      <c r="AB485" s="204"/>
      <c r="AC485" s="204"/>
      <c r="AD485" s="204"/>
      <c r="AE485" s="204"/>
      <c r="AF485" s="9">
        <v>2.2886466182264171</v>
      </c>
      <c r="AG485" s="9">
        <v>133</v>
      </c>
      <c r="AH485" s="9">
        <v>0.39519100687038167</v>
      </c>
      <c r="AI485" s="9">
        <v>100</v>
      </c>
      <c r="AJ485" s="9">
        <v>1.5521084337349398</v>
      </c>
      <c r="AK485" s="9" t="s">
        <v>248</v>
      </c>
      <c r="AL485" s="427">
        <v>0</v>
      </c>
      <c r="AM485" s="9"/>
      <c r="AN485" s="9"/>
      <c r="AO485" s="73">
        <v>80</v>
      </c>
      <c r="AP485" s="80">
        <v>0</v>
      </c>
      <c r="AQ485" s="80">
        <v>0</v>
      </c>
      <c r="AR485" s="224">
        <v>0</v>
      </c>
      <c r="AS485" s="224" t="s">
        <v>248</v>
      </c>
      <c r="AT485" s="11">
        <v>2804.1750000000002</v>
      </c>
      <c r="AU485" s="11">
        <v>0</v>
      </c>
      <c r="AV485" s="203">
        <v>0</v>
      </c>
      <c r="AW485" s="203">
        <v>0</v>
      </c>
      <c r="AX485" s="203" t="s">
        <v>248</v>
      </c>
      <c r="AY485" s="235" t="s">
        <v>248</v>
      </c>
      <c r="AZ485" s="138">
        <v>5578</v>
      </c>
      <c r="BA485" s="188" t="s">
        <v>248</v>
      </c>
      <c r="BB485" s="203" t="s">
        <v>248</v>
      </c>
      <c r="BC485" s="203" t="s">
        <v>248</v>
      </c>
      <c r="BD485" s="217" t="s">
        <v>61</v>
      </c>
      <c r="BE485" s="201" t="s">
        <v>62</v>
      </c>
      <c r="BF485" s="201" t="s">
        <v>63</v>
      </c>
      <c r="BG485" s="201" t="s">
        <v>196</v>
      </c>
      <c r="BH485" s="456" t="s">
        <v>513</v>
      </c>
      <c r="BI485" s="218" t="s">
        <v>68</v>
      </c>
      <c r="BJ485" s="370">
        <v>214</v>
      </c>
      <c r="BK485" s="370">
        <v>4</v>
      </c>
      <c r="BL485" s="219" t="s">
        <v>65</v>
      </c>
      <c r="BM485" s="52"/>
      <c r="BN485" s="218" t="s">
        <v>357</v>
      </c>
      <c r="BO485" s="217" t="s">
        <v>90</v>
      </c>
      <c r="BP485" s="201" t="s">
        <v>696</v>
      </c>
      <c r="BQ485" s="52" t="s">
        <v>719</v>
      </c>
    </row>
    <row r="486" spans="1:69" ht="15.75">
      <c r="A486" s="207" t="s">
        <v>37</v>
      </c>
      <c r="B486" s="208" t="s">
        <v>711</v>
      </c>
      <c r="C486" s="202" t="s">
        <v>35</v>
      </c>
      <c r="D486" s="210" t="s">
        <v>182</v>
      </c>
      <c r="E486" s="24" t="s">
        <v>624</v>
      </c>
      <c r="F486" s="86">
        <v>73</v>
      </c>
      <c r="G486" s="80">
        <v>1</v>
      </c>
      <c r="H486" s="204"/>
      <c r="I486" s="204"/>
      <c r="J486" s="204"/>
      <c r="K486" s="204"/>
      <c r="L486" s="80">
        <v>0</v>
      </c>
      <c r="M486" s="203"/>
      <c r="N486" s="52">
        <v>0</v>
      </c>
      <c r="O486" s="204"/>
      <c r="P486" s="204"/>
      <c r="Q486" s="11">
        <v>5.7053054861000003</v>
      </c>
      <c r="R486" s="204"/>
      <c r="S486" s="204"/>
      <c r="T486" s="53">
        <v>8.1999999999999957</v>
      </c>
      <c r="U486" s="204"/>
      <c r="V486" s="204"/>
      <c r="W486" s="11">
        <v>5.4348748611111004</v>
      </c>
      <c r="X486" s="204"/>
      <c r="Y486" s="204"/>
      <c r="Z486" s="53">
        <v>8.1999999999999957</v>
      </c>
      <c r="AA486" s="204"/>
      <c r="AB486" s="204"/>
      <c r="AC486" s="204"/>
      <c r="AD486" s="204"/>
      <c r="AE486" s="204"/>
      <c r="AF486" s="9">
        <v>3.2372233534243025</v>
      </c>
      <c r="AG486" s="9">
        <v>504</v>
      </c>
      <c r="AH486" s="9">
        <v>0.63949897947083001</v>
      </c>
      <c r="AI486" s="9">
        <v>55</v>
      </c>
      <c r="AJ486" s="9">
        <v>2.1534883720930234</v>
      </c>
      <c r="AK486" s="9" t="s">
        <v>248</v>
      </c>
      <c r="AL486" s="9">
        <v>38</v>
      </c>
      <c r="AM486" s="9">
        <v>3.7003007750762138</v>
      </c>
      <c r="AN486" s="9">
        <v>3.7328767123287672</v>
      </c>
      <c r="AO486" s="73">
        <v>143</v>
      </c>
      <c r="AP486" s="80">
        <v>0</v>
      </c>
      <c r="AQ486" s="80">
        <v>1</v>
      </c>
      <c r="AR486" s="224">
        <v>0</v>
      </c>
      <c r="AS486" s="224" t="s">
        <v>248</v>
      </c>
      <c r="AT486" s="11">
        <v>5569.4319999999998</v>
      </c>
      <c r="AU486" s="11">
        <v>52.101999999999997</v>
      </c>
      <c r="AV486" s="203">
        <v>0</v>
      </c>
      <c r="AW486" s="203">
        <v>0</v>
      </c>
      <c r="AX486" s="203" t="s">
        <v>248</v>
      </c>
      <c r="AY486" s="235" t="s">
        <v>248</v>
      </c>
      <c r="AZ486" s="138">
        <v>46870</v>
      </c>
      <c r="BA486" s="188" t="s">
        <v>248</v>
      </c>
      <c r="BB486" s="188" t="s">
        <v>248</v>
      </c>
      <c r="BC486" s="203" t="s">
        <v>248</v>
      </c>
      <c r="BD486" s="217" t="s">
        <v>61</v>
      </c>
      <c r="BE486" s="201" t="s">
        <v>62</v>
      </c>
      <c r="BF486" s="201" t="s">
        <v>63</v>
      </c>
      <c r="BG486" s="201" t="s">
        <v>196</v>
      </c>
      <c r="BH486" s="456" t="s">
        <v>510</v>
      </c>
      <c r="BI486" s="218" t="s">
        <v>64</v>
      </c>
      <c r="BJ486" s="370">
        <v>214</v>
      </c>
      <c r="BK486" s="370">
        <v>1</v>
      </c>
      <c r="BL486" s="219" t="s">
        <v>65</v>
      </c>
      <c r="BM486" s="52"/>
      <c r="BN486" s="218" t="s">
        <v>357</v>
      </c>
      <c r="BO486" s="217" t="s">
        <v>53</v>
      </c>
      <c r="BP486" s="201" t="s">
        <v>704</v>
      </c>
      <c r="BQ486" s="52" t="s">
        <v>714</v>
      </c>
    </row>
    <row r="487" spans="1:69" ht="15.75">
      <c r="A487" s="207" t="s">
        <v>37</v>
      </c>
      <c r="B487" s="208" t="s">
        <v>711</v>
      </c>
      <c r="C487" s="202" t="s">
        <v>35</v>
      </c>
      <c r="D487" s="210" t="s">
        <v>182</v>
      </c>
      <c r="E487" s="24" t="s">
        <v>624</v>
      </c>
      <c r="F487" s="86">
        <v>56</v>
      </c>
      <c r="G487" s="80">
        <v>2</v>
      </c>
      <c r="H487" s="204"/>
      <c r="I487" s="204"/>
      <c r="J487" s="204"/>
      <c r="K487" s="204"/>
      <c r="L487" s="80">
        <v>0</v>
      </c>
      <c r="M487" s="203"/>
      <c r="N487" s="52">
        <v>0</v>
      </c>
      <c r="O487" s="204"/>
      <c r="P487" s="204"/>
      <c r="Q487" s="11">
        <v>5.3064628147999997</v>
      </c>
      <c r="R487" s="204"/>
      <c r="S487" s="204"/>
      <c r="T487" s="53">
        <v>8.1499999999999986</v>
      </c>
      <c r="U487" s="204"/>
      <c r="V487" s="204"/>
      <c r="W487" s="11">
        <v>5.3855846792452002</v>
      </c>
      <c r="X487" s="204"/>
      <c r="Y487" s="204"/>
      <c r="Z487" s="53">
        <v>8.1749999999999972</v>
      </c>
      <c r="AA487" s="204"/>
      <c r="AB487" s="204"/>
      <c r="AC487" s="204"/>
      <c r="AD487" s="204"/>
      <c r="AE487" s="204"/>
      <c r="AF487" s="9">
        <v>3.048835984928898</v>
      </c>
      <c r="AG487" s="9">
        <v>378</v>
      </c>
      <c r="AH487" s="9">
        <v>0.4891709009361177</v>
      </c>
      <c r="AI487" s="9">
        <v>36</v>
      </c>
      <c r="AJ487" s="9">
        <v>2.2241935483870967</v>
      </c>
      <c r="AK487" s="9" t="s">
        <v>248</v>
      </c>
      <c r="AL487" s="9">
        <v>20</v>
      </c>
      <c r="AM487" s="9">
        <v>3.4100714376994548</v>
      </c>
      <c r="AN487" s="9">
        <v>3.5428571428571427</v>
      </c>
      <c r="AO487" s="73">
        <v>94</v>
      </c>
      <c r="AP487" s="80">
        <v>0</v>
      </c>
      <c r="AQ487" s="80">
        <v>0</v>
      </c>
      <c r="AR487" s="224">
        <v>0</v>
      </c>
      <c r="AS487" s="224" t="s">
        <v>248</v>
      </c>
      <c r="AT487" s="11">
        <v>4164.7020000000002</v>
      </c>
      <c r="AU487" s="11">
        <v>0</v>
      </c>
      <c r="AV487" s="203">
        <v>0</v>
      </c>
      <c r="AW487" s="203">
        <v>0</v>
      </c>
      <c r="AX487" s="203" t="s">
        <v>248</v>
      </c>
      <c r="AY487" s="235" t="s">
        <v>248</v>
      </c>
      <c r="AZ487" s="138">
        <v>46870</v>
      </c>
      <c r="BA487" s="188" t="s">
        <v>248</v>
      </c>
      <c r="BB487" s="188" t="s">
        <v>248</v>
      </c>
      <c r="BC487" s="203" t="s">
        <v>248</v>
      </c>
      <c r="BD487" s="217" t="s">
        <v>61</v>
      </c>
      <c r="BE487" s="201" t="s">
        <v>62</v>
      </c>
      <c r="BF487" s="201" t="s">
        <v>63</v>
      </c>
      <c r="BG487" s="201" t="s">
        <v>196</v>
      </c>
      <c r="BH487" s="455" t="s">
        <v>510</v>
      </c>
      <c r="BI487" s="218" t="s">
        <v>66</v>
      </c>
      <c r="BJ487" s="370">
        <v>214</v>
      </c>
      <c r="BK487" s="370">
        <v>7</v>
      </c>
      <c r="BL487" s="219" t="s">
        <v>65</v>
      </c>
      <c r="BM487" s="52"/>
      <c r="BN487" s="218" t="s">
        <v>357</v>
      </c>
      <c r="BO487" s="217" t="s">
        <v>53</v>
      </c>
      <c r="BP487" s="201" t="s">
        <v>704</v>
      </c>
      <c r="BQ487" s="52" t="s">
        <v>714</v>
      </c>
    </row>
    <row r="488" spans="1:69" ht="15.75">
      <c r="A488" s="207" t="s">
        <v>37</v>
      </c>
      <c r="B488" s="208" t="s">
        <v>711</v>
      </c>
      <c r="C488" s="202" t="s">
        <v>35</v>
      </c>
      <c r="D488" s="210" t="s">
        <v>182</v>
      </c>
      <c r="E488" s="24" t="s">
        <v>624</v>
      </c>
      <c r="F488" s="86">
        <v>74</v>
      </c>
      <c r="G488" s="80">
        <v>1</v>
      </c>
      <c r="H488" s="204"/>
      <c r="I488" s="204"/>
      <c r="J488" s="204"/>
      <c r="K488" s="204"/>
      <c r="L488" s="80">
        <v>0</v>
      </c>
      <c r="M488" s="203"/>
      <c r="N488" s="52">
        <v>0</v>
      </c>
      <c r="O488" s="204"/>
      <c r="P488" s="204"/>
      <c r="Q488" s="11">
        <v>5.1786711781000001</v>
      </c>
      <c r="R488" s="204"/>
      <c r="S488" s="204"/>
      <c r="T488" s="53">
        <v>8.1749999999999972</v>
      </c>
      <c r="U488" s="204"/>
      <c r="V488" s="204"/>
      <c r="W488" s="11">
        <v>5.1342054383561004</v>
      </c>
      <c r="X488" s="204"/>
      <c r="Y488" s="204"/>
      <c r="Z488" s="53">
        <v>8.1749999999999972</v>
      </c>
      <c r="AA488" s="204"/>
      <c r="AB488" s="204"/>
      <c r="AC488" s="204"/>
      <c r="AD488" s="204"/>
      <c r="AE488" s="204"/>
      <c r="AF488" s="9">
        <v>3.5952054868705585</v>
      </c>
      <c r="AG488" s="9">
        <v>511</v>
      </c>
      <c r="AH488" s="9">
        <v>0.37087265396561508</v>
      </c>
      <c r="AI488" s="9">
        <v>5</v>
      </c>
      <c r="AJ488" s="9">
        <v>2.7854166666666664</v>
      </c>
      <c r="AK488" s="9" t="s">
        <v>248</v>
      </c>
      <c r="AL488" s="9">
        <v>73</v>
      </c>
      <c r="AM488" s="9">
        <v>3.5952054868705585</v>
      </c>
      <c r="AN488" s="9">
        <v>3.6467391304347827</v>
      </c>
      <c r="AO488" s="73">
        <v>146</v>
      </c>
      <c r="AP488" s="80">
        <v>0</v>
      </c>
      <c r="AQ488" s="80">
        <v>0</v>
      </c>
      <c r="AR488" s="224">
        <v>0</v>
      </c>
      <c r="AS488" s="224" t="s">
        <v>248</v>
      </c>
      <c r="AT488" s="11">
        <v>5544.0720000000001</v>
      </c>
      <c r="AU488" s="11">
        <v>0</v>
      </c>
      <c r="AV488" s="203">
        <v>0</v>
      </c>
      <c r="AW488" s="203">
        <v>0</v>
      </c>
      <c r="AX488" s="203" t="s">
        <v>248</v>
      </c>
      <c r="AY488" s="235" t="s">
        <v>248</v>
      </c>
      <c r="AZ488" s="138">
        <v>46870</v>
      </c>
      <c r="BA488" s="188" t="s">
        <v>248</v>
      </c>
      <c r="BB488" s="188" t="s">
        <v>248</v>
      </c>
      <c r="BC488" s="203" t="s">
        <v>248</v>
      </c>
      <c r="BD488" s="217" t="s">
        <v>61</v>
      </c>
      <c r="BE488" s="201" t="s">
        <v>62</v>
      </c>
      <c r="BF488" s="201" t="s">
        <v>63</v>
      </c>
      <c r="BG488" s="201" t="s">
        <v>196</v>
      </c>
      <c r="BH488" s="456" t="s">
        <v>510</v>
      </c>
      <c r="BI488" s="218" t="s">
        <v>67</v>
      </c>
      <c r="BJ488" s="370">
        <v>214</v>
      </c>
      <c r="BK488" s="370">
        <v>3</v>
      </c>
      <c r="BL488" s="219" t="s">
        <v>65</v>
      </c>
      <c r="BM488" s="52"/>
      <c r="BN488" s="218" t="s">
        <v>357</v>
      </c>
      <c r="BO488" s="217" t="s">
        <v>53</v>
      </c>
      <c r="BP488" s="201" t="s">
        <v>704</v>
      </c>
      <c r="BQ488" s="52" t="s">
        <v>714</v>
      </c>
    </row>
    <row r="489" spans="1:69" ht="15.75">
      <c r="A489" s="207" t="s">
        <v>37</v>
      </c>
      <c r="B489" s="208" t="s">
        <v>711</v>
      </c>
      <c r="C489" s="202" t="s">
        <v>35</v>
      </c>
      <c r="D489" s="210" t="s">
        <v>182</v>
      </c>
      <c r="E489" s="24" t="s">
        <v>624</v>
      </c>
      <c r="F489" s="86">
        <v>70</v>
      </c>
      <c r="G489" s="80">
        <v>0</v>
      </c>
      <c r="H489" s="204"/>
      <c r="I489" s="204"/>
      <c r="J489" s="204"/>
      <c r="K489" s="204"/>
      <c r="L489" s="80">
        <v>0</v>
      </c>
      <c r="M489" s="203"/>
      <c r="N489" s="52">
        <v>0</v>
      </c>
      <c r="O489" s="204"/>
      <c r="P489" s="204"/>
      <c r="Q489" s="11">
        <v>6.3008285286000003</v>
      </c>
      <c r="R489" s="204"/>
      <c r="S489" s="204"/>
      <c r="T489" s="53">
        <v>11.25</v>
      </c>
      <c r="U489" s="204"/>
      <c r="V489" s="204"/>
      <c r="W489" s="11">
        <v>6.2693999857142</v>
      </c>
      <c r="X489" s="204"/>
      <c r="Y489" s="204"/>
      <c r="Z489" s="53">
        <v>11.25</v>
      </c>
      <c r="AA489" s="204"/>
      <c r="AB489" s="204"/>
      <c r="AC489" s="204"/>
      <c r="AD489" s="204"/>
      <c r="AE489" s="204"/>
      <c r="AF489" s="9">
        <v>2.7785934068344451</v>
      </c>
      <c r="AG489" s="9">
        <v>490</v>
      </c>
      <c r="AH489" s="9">
        <v>0.43929993516618976</v>
      </c>
      <c r="AI489" s="9">
        <v>120</v>
      </c>
      <c r="AJ489" s="9">
        <v>1.875</v>
      </c>
      <c r="AK489" s="9" t="s">
        <v>248</v>
      </c>
      <c r="AL489" s="9">
        <v>0</v>
      </c>
      <c r="AM489" s="9"/>
      <c r="AN489" s="9"/>
      <c r="AO489" s="73">
        <v>117</v>
      </c>
      <c r="AP489" s="80">
        <v>7</v>
      </c>
      <c r="AQ489" s="80">
        <v>16</v>
      </c>
      <c r="AR489" s="224">
        <v>0</v>
      </c>
      <c r="AS489" s="224" t="s">
        <v>248</v>
      </c>
      <c r="AT489" s="11">
        <v>4681.7089999999998</v>
      </c>
      <c r="AU489" s="11">
        <v>678.84799999999996</v>
      </c>
      <c r="AV489" s="203">
        <v>0</v>
      </c>
      <c r="AW489" s="203">
        <v>0</v>
      </c>
      <c r="AX489" s="203" t="s">
        <v>248</v>
      </c>
      <c r="AY489" s="235" t="s">
        <v>248</v>
      </c>
      <c r="AZ489" s="138">
        <v>46870</v>
      </c>
      <c r="BA489" s="188" t="s">
        <v>248</v>
      </c>
      <c r="BB489" s="188" t="s">
        <v>248</v>
      </c>
      <c r="BC489" s="203" t="s">
        <v>248</v>
      </c>
      <c r="BD489" s="217" t="s">
        <v>61</v>
      </c>
      <c r="BE489" s="201" t="s">
        <v>62</v>
      </c>
      <c r="BF489" s="201" t="s">
        <v>63</v>
      </c>
      <c r="BG489" s="201" t="s">
        <v>196</v>
      </c>
      <c r="BH489" s="456" t="s">
        <v>510</v>
      </c>
      <c r="BI489" s="218" t="s">
        <v>68</v>
      </c>
      <c r="BJ489" s="370">
        <v>214</v>
      </c>
      <c r="BK489" s="370">
        <v>4</v>
      </c>
      <c r="BL489" s="219" t="s">
        <v>65</v>
      </c>
      <c r="BM489" s="52"/>
      <c r="BN489" s="218" t="s">
        <v>357</v>
      </c>
      <c r="BO489" s="217" t="s">
        <v>53</v>
      </c>
      <c r="BP489" s="201" t="s">
        <v>704</v>
      </c>
      <c r="BQ489" s="52" t="s">
        <v>714</v>
      </c>
    </row>
    <row r="490" spans="1:69" ht="15.75">
      <c r="A490" s="207" t="s">
        <v>37</v>
      </c>
      <c r="B490" s="208" t="s">
        <v>711</v>
      </c>
      <c r="C490" s="202" t="s">
        <v>35</v>
      </c>
      <c r="D490" s="210" t="s">
        <v>182</v>
      </c>
      <c r="E490" s="24" t="s">
        <v>216</v>
      </c>
      <c r="F490" s="86">
        <v>114</v>
      </c>
      <c r="G490" s="80">
        <v>2</v>
      </c>
      <c r="H490" s="204"/>
      <c r="I490" s="204"/>
      <c r="J490" s="204"/>
      <c r="K490" s="204"/>
      <c r="L490" s="80">
        <v>0</v>
      </c>
      <c r="M490" s="203"/>
      <c r="N490" s="52">
        <v>0</v>
      </c>
      <c r="O490" s="204"/>
      <c r="P490" s="204"/>
      <c r="Q490" s="11">
        <v>6.1855713214000003</v>
      </c>
      <c r="R490" s="204"/>
      <c r="S490" s="204"/>
      <c r="T490" s="53">
        <v>8.6999999999999957</v>
      </c>
      <c r="U490" s="204"/>
      <c r="V490" s="204"/>
      <c r="W490" s="11">
        <v>5.5880624285713996</v>
      </c>
      <c r="X490" s="204"/>
      <c r="Y490" s="204"/>
      <c r="Z490" s="53">
        <v>8.1999999999999957</v>
      </c>
      <c r="AA490" s="204"/>
      <c r="AB490" s="204"/>
      <c r="AC490" s="204"/>
      <c r="AD490" s="204"/>
      <c r="AE490" s="204"/>
      <c r="AF490" s="9">
        <v>3.4714540860482623</v>
      </c>
      <c r="AG490" s="9">
        <v>784</v>
      </c>
      <c r="AH490" s="9">
        <v>0.40295485092005162</v>
      </c>
      <c r="AI490" s="9">
        <v>16</v>
      </c>
      <c r="AJ490" s="9">
        <v>2.6333333333333333</v>
      </c>
      <c r="AK490" s="9" t="s">
        <v>248</v>
      </c>
      <c r="AL490" s="9">
        <v>112</v>
      </c>
      <c r="AM490" s="9">
        <v>3.4714540860482623</v>
      </c>
      <c r="AN490" s="9">
        <v>3.553268765133172</v>
      </c>
      <c r="AO490" s="73">
        <v>224</v>
      </c>
      <c r="AP490" s="80">
        <v>0</v>
      </c>
      <c r="AQ490" s="80">
        <v>0</v>
      </c>
      <c r="AR490" s="224">
        <v>0</v>
      </c>
      <c r="AS490" s="224" t="s">
        <v>248</v>
      </c>
      <c r="AT490" s="11">
        <v>8009.7070000000003</v>
      </c>
      <c r="AU490" s="11">
        <v>0</v>
      </c>
      <c r="AV490" s="203">
        <v>0</v>
      </c>
      <c r="AW490" s="203">
        <v>0</v>
      </c>
      <c r="AX490" s="203" t="s">
        <v>248</v>
      </c>
      <c r="AY490" s="235" t="s">
        <v>248</v>
      </c>
      <c r="AZ490" s="138">
        <v>41047</v>
      </c>
      <c r="BA490" s="188" t="s">
        <v>248</v>
      </c>
      <c r="BB490" s="203" t="s">
        <v>248</v>
      </c>
      <c r="BC490" s="203" t="s">
        <v>248</v>
      </c>
      <c r="BD490" s="217" t="s">
        <v>61</v>
      </c>
      <c r="BE490" s="201" t="s">
        <v>62</v>
      </c>
      <c r="BF490" s="201" t="s">
        <v>63</v>
      </c>
      <c r="BG490" s="201" t="s">
        <v>196</v>
      </c>
      <c r="BH490" s="456" t="s">
        <v>514</v>
      </c>
      <c r="BI490" s="218" t="s">
        <v>64</v>
      </c>
      <c r="BJ490" s="370">
        <v>214</v>
      </c>
      <c r="BK490" s="370">
        <v>1</v>
      </c>
      <c r="BL490" s="219" t="s">
        <v>65</v>
      </c>
      <c r="BM490" s="52"/>
      <c r="BN490" s="218" t="s">
        <v>357</v>
      </c>
      <c r="BO490" s="217" t="s">
        <v>354</v>
      </c>
      <c r="BP490" s="201" t="s">
        <v>682</v>
      </c>
      <c r="BQ490" s="52" t="s">
        <v>716</v>
      </c>
    </row>
    <row r="491" spans="1:69" ht="15.75">
      <c r="A491" s="207" t="s">
        <v>37</v>
      </c>
      <c r="B491" s="208" t="s">
        <v>711</v>
      </c>
      <c r="C491" s="202" t="s">
        <v>35</v>
      </c>
      <c r="D491" s="210" t="s">
        <v>182</v>
      </c>
      <c r="E491" s="24" t="s">
        <v>216</v>
      </c>
      <c r="F491" s="86">
        <v>120</v>
      </c>
      <c r="G491" s="80">
        <v>4</v>
      </c>
      <c r="H491" s="204"/>
      <c r="I491" s="204"/>
      <c r="J491" s="204"/>
      <c r="K491" s="204"/>
      <c r="L491" s="80">
        <v>0</v>
      </c>
      <c r="M491" s="203"/>
      <c r="N491" s="52">
        <v>0</v>
      </c>
      <c r="O491" s="204"/>
      <c r="P491" s="204"/>
      <c r="Q491" s="11">
        <v>5.1949739309999998</v>
      </c>
      <c r="R491" s="204"/>
      <c r="S491" s="204"/>
      <c r="T491" s="53">
        <v>7.5999999999999943</v>
      </c>
      <c r="U491" s="204"/>
      <c r="V491" s="204"/>
      <c r="W491" s="11">
        <v>5.0935171034481996</v>
      </c>
      <c r="X491" s="204"/>
      <c r="Y491" s="204"/>
      <c r="Z491" s="53">
        <v>7.5499999999999972</v>
      </c>
      <c r="AA491" s="204"/>
      <c r="AB491" s="204"/>
      <c r="AC491" s="204"/>
      <c r="AD491" s="204"/>
      <c r="AE491" s="204"/>
      <c r="AF491" s="9">
        <v>2.8922111767419367</v>
      </c>
      <c r="AG491" s="9">
        <v>805</v>
      </c>
      <c r="AH491" s="9">
        <v>0.37632321482324987</v>
      </c>
      <c r="AI491" s="9">
        <v>112</v>
      </c>
      <c r="AJ491" s="9">
        <v>2.1366336633663368</v>
      </c>
      <c r="AK491" s="9" t="s">
        <v>248</v>
      </c>
      <c r="AL491" s="9">
        <v>0</v>
      </c>
      <c r="AM491" s="9"/>
      <c r="AN491" s="9"/>
      <c r="AO491" s="73">
        <v>232</v>
      </c>
      <c r="AP491" s="80">
        <v>0</v>
      </c>
      <c r="AQ491" s="80">
        <v>0</v>
      </c>
      <c r="AR491" s="224">
        <v>0</v>
      </c>
      <c r="AS491" s="224" t="s">
        <v>248</v>
      </c>
      <c r="AT491" s="11">
        <v>8264.4889999999996</v>
      </c>
      <c r="AU491" s="11">
        <v>0</v>
      </c>
      <c r="AV491" s="203">
        <v>0</v>
      </c>
      <c r="AW491" s="203">
        <v>0</v>
      </c>
      <c r="AX491" s="203" t="s">
        <v>248</v>
      </c>
      <c r="AY491" s="235" t="s">
        <v>248</v>
      </c>
      <c r="AZ491" s="138">
        <v>41047</v>
      </c>
      <c r="BA491" s="188" t="s">
        <v>248</v>
      </c>
      <c r="BB491" s="203" t="s">
        <v>248</v>
      </c>
      <c r="BC491" s="203" t="s">
        <v>248</v>
      </c>
      <c r="BD491" s="217" t="s">
        <v>61</v>
      </c>
      <c r="BE491" s="201" t="s">
        <v>62</v>
      </c>
      <c r="BF491" s="201" t="s">
        <v>63</v>
      </c>
      <c r="BG491" s="201" t="s">
        <v>196</v>
      </c>
      <c r="BH491" s="456" t="s">
        <v>514</v>
      </c>
      <c r="BI491" s="218" t="s">
        <v>66</v>
      </c>
      <c r="BJ491" s="370">
        <v>214</v>
      </c>
      <c r="BK491" s="370">
        <v>7</v>
      </c>
      <c r="BL491" s="219" t="s">
        <v>65</v>
      </c>
      <c r="BM491" s="52"/>
      <c r="BN491" s="218" t="s">
        <v>357</v>
      </c>
      <c r="BO491" s="217" t="s">
        <v>354</v>
      </c>
      <c r="BP491" s="201" t="s">
        <v>682</v>
      </c>
      <c r="BQ491" s="52" t="s">
        <v>716</v>
      </c>
    </row>
    <row r="492" spans="1:69" ht="15.75">
      <c r="A492" s="207" t="s">
        <v>37</v>
      </c>
      <c r="B492" s="208" t="s">
        <v>711</v>
      </c>
      <c r="C492" s="202" t="s">
        <v>35</v>
      </c>
      <c r="D492" s="210" t="s">
        <v>182</v>
      </c>
      <c r="E492" s="24" t="s">
        <v>216</v>
      </c>
      <c r="F492" s="86">
        <v>114</v>
      </c>
      <c r="G492" s="80">
        <v>1</v>
      </c>
      <c r="H492" s="204"/>
      <c r="I492" s="204"/>
      <c r="J492" s="204"/>
      <c r="K492" s="204"/>
      <c r="L492" s="80">
        <v>0</v>
      </c>
      <c r="M492" s="203"/>
      <c r="N492" s="52">
        <v>0</v>
      </c>
      <c r="O492" s="204"/>
      <c r="P492" s="204"/>
      <c r="Q492" s="11">
        <v>4.6717432742999998</v>
      </c>
      <c r="R492" s="204"/>
      <c r="S492" s="204"/>
      <c r="T492" s="53">
        <v>8.0874999999999986</v>
      </c>
      <c r="U492" s="204"/>
      <c r="V492" s="204"/>
      <c r="W492" s="11">
        <v>4.2750352123892998</v>
      </c>
      <c r="X492" s="204"/>
      <c r="Y492" s="204"/>
      <c r="Z492" s="53">
        <v>8.3374999999999986</v>
      </c>
      <c r="AA492" s="204"/>
      <c r="AB492" s="204"/>
      <c r="AC492" s="204"/>
      <c r="AD492" s="204"/>
      <c r="AE492" s="204"/>
      <c r="AF492" s="9">
        <v>3.5979241590584263</v>
      </c>
      <c r="AG492" s="9">
        <v>789</v>
      </c>
      <c r="AH492" s="9">
        <v>0.43256069430109412</v>
      </c>
      <c r="AI492" s="9">
        <v>22</v>
      </c>
      <c r="AJ492" s="9">
        <v>2.6195205479452053</v>
      </c>
      <c r="AK492" s="9" t="s">
        <v>248</v>
      </c>
      <c r="AL492" s="9">
        <v>113</v>
      </c>
      <c r="AM492" s="9">
        <v>3.5979241590584263</v>
      </c>
      <c r="AN492" s="9">
        <v>3.6554325955734406</v>
      </c>
      <c r="AO492" s="73">
        <v>226</v>
      </c>
      <c r="AP492" s="80">
        <v>0</v>
      </c>
      <c r="AQ492" s="80">
        <v>0</v>
      </c>
      <c r="AR492" s="224">
        <v>0</v>
      </c>
      <c r="AS492" s="224" t="s">
        <v>248</v>
      </c>
      <c r="AT492" s="11">
        <v>8045.7759999999998</v>
      </c>
      <c r="AU492" s="11">
        <v>0</v>
      </c>
      <c r="AV492" s="203">
        <v>0</v>
      </c>
      <c r="AW492" s="203">
        <v>0</v>
      </c>
      <c r="AX492" s="203" t="s">
        <v>248</v>
      </c>
      <c r="AY492" s="235" t="s">
        <v>248</v>
      </c>
      <c r="AZ492" s="138">
        <v>41047</v>
      </c>
      <c r="BA492" s="188" t="s">
        <v>248</v>
      </c>
      <c r="BB492" s="203" t="s">
        <v>248</v>
      </c>
      <c r="BC492" s="203" t="s">
        <v>248</v>
      </c>
      <c r="BD492" s="217" t="s">
        <v>61</v>
      </c>
      <c r="BE492" s="201" t="s">
        <v>62</v>
      </c>
      <c r="BF492" s="201" t="s">
        <v>63</v>
      </c>
      <c r="BG492" s="201" t="s">
        <v>196</v>
      </c>
      <c r="BH492" s="456" t="s">
        <v>514</v>
      </c>
      <c r="BI492" s="218" t="s">
        <v>67</v>
      </c>
      <c r="BJ492" s="370">
        <v>214</v>
      </c>
      <c r="BK492" s="370">
        <v>3</v>
      </c>
      <c r="BL492" s="219" t="s">
        <v>65</v>
      </c>
      <c r="BM492" s="52"/>
      <c r="BN492" s="218" t="s">
        <v>357</v>
      </c>
      <c r="BO492" s="217" t="s">
        <v>354</v>
      </c>
      <c r="BP492" s="201" t="s">
        <v>682</v>
      </c>
      <c r="BQ492" s="52" t="s">
        <v>716</v>
      </c>
    </row>
    <row r="493" spans="1:69" ht="15.75">
      <c r="A493" s="207" t="s">
        <v>37</v>
      </c>
      <c r="B493" s="208" t="s">
        <v>711</v>
      </c>
      <c r="C493" s="202" t="s">
        <v>35</v>
      </c>
      <c r="D493" s="210" t="s">
        <v>182</v>
      </c>
      <c r="E493" s="24" t="s">
        <v>216</v>
      </c>
      <c r="F493" s="86">
        <v>121</v>
      </c>
      <c r="G493" s="80">
        <v>3</v>
      </c>
      <c r="H493" s="204"/>
      <c r="I493" s="204"/>
      <c r="J493" s="204"/>
      <c r="K493" s="204"/>
      <c r="L493" s="80">
        <v>1</v>
      </c>
      <c r="M493" s="203"/>
      <c r="N493" s="52">
        <v>0</v>
      </c>
      <c r="O493" s="204"/>
      <c r="P493" s="204"/>
      <c r="Q493" s="11">
        <v>6.3640084615000001</v>
      </c>
      <c r="R493" s="204"/>
      <c r="S493" s="204"/>
      <c r="T493" s="53">
        <v>9.0749999999999957</v>
      </c>
      <c r="U493" s="204"/>
      <c r="V493" s="204"/>
      <c r="W493" s="11">
        <v>6.2978887435897004</v>
      </c>
      <c r="X493" s="204"/>
      <c r="Y493" s="204"/>
      <c r="Z493" s="53">
        <v>9.1916666666666647</v>
      </c>
      <c r="AA493" s="204"/>
      <c r="AB493" s="204"/>
      <c r="AC493" s="204"/>
      <c r="AD493" s="204"/>
      <c r="AE493" s="204"/>
      <c r="AF493" s="9">
        <v>2.6488335543503769</v>
      </c>
      <c r="AG493" s="9">
        <v>763</v>
      </c>
      <c r="AH493" s="9">
        <v>0.43478329499722129</v>
      </c>
      <c r="AI493" s="9">
        <v>231</v>
      </c>
      <c r="AJ493" s="9">
        <v>1.7290983606557377</v>
      </c>
      <c r="AK493" s="9" t="s">
        <v>248</v>
      </c>
      <c r="AL493" s="427">
        <v>0</v>
      </c>
      <c r="AM493" s="9"/>
      <c r="AN493" s="9"/>
      <c r="AO493" s="73">
        <v>236</v>
      </c>
      <c r="AP493" s="80">
        <v>0</v>
      </c>
      <c r="AQ493" s="80">
        <v>0</v>
      </c>
      <c r="AR493" s="224">
        <v>0</v>
      </c>
      <c r="AS493" s="224" t="s">
        <v>248</v>
      </c>
      <c r="AT493" s="11">
        <v>8371.1229999999996</v>
      </c>
      <c r="AU493" s="11">
        <v>0</v>
      </c>
      <c r="AV493" s="203">
        <v>0</v>
      </c>
      <c r="AW493" s="203">
        <v>0</v>
      </c>
      <c r="AX493" s="203" t="s">
        <v>248</v>
      </c>
      <c r="AY493" s="235" t="s">
        <v>248</v>
      </c>
      <c r="AZ493" s="138">
        <v>41047</v>
      </c>
      <c r="BA493" s="188" t="s">
        <v>248</v>
      </c>
      <c r="BB493" s="203" t="s">
        <v>248</v>
      </c>
      <c r="BC493" s="203" t="s">
        <v>248</v>
      </c>
      <c r="BD493" s="217" t="s">
        <v>61</v>
      </c>
      <c r="BE493" s="201" t="s">
        <v>62</v>
      </c>
      <c r="BF493" s="201" t="s">
        <v>63</v>
      </c>
      <c r="BG493" s="201" t="s">
        <v>196</v>
      </c>
      <c r="BH493" s="456" t="s">
        <v>514</v>
      </c>
      <c r="BI493" s="218" t="s">
        <v>68</v>
      </c>
      <c r="BJ493" s="370">
        <v>214</v>
      </c>
      <c r="BK493" s="370">
        <v>4</v>
      </c>
      <c r="BL493" s="219" t="s">
        <v>65</v>
      </c>
      <c r="BM493" s="52"/>
      <c r="BN493" s="218" t="s">
        <v>357</v>
      </c>
      <c r="BO493" s="217" t="s">
        <v>354</v>
      </c>
      <c r="BP493" s="201" t="s">
        <v>682</v>
      </c>
      <c r="BQ493" s="52" t="s">
        <v>716</v>
      </c>
    </row>
    <row r="494" spans="1:69" ht="15.75">
      <c r="A494" s="207" t="s">
        <v>37</v>
      </c>
      <c r="B494" s="208" t="s">
        <v>711</v>
      </c>
      <c r="C494" s="202" t="s">
        <v>35</v>
      </c>
      <c r="D494" s="210" t="s">
        <v>182</v>
      </c>
      <c r="E494" s="24" t="s">
        <v>335</v>
      </c>
      <c r="F494" s="86">
        <v>79</v>
      </c>
      <c r="G494" s="80">
        <v>2</v>
      </c>
      <c r="H494" s="204"/>
      <c r="I494" s="204"/>
      <c r="J494" s="204"/>
      <c r="K494" s="204"/>
      <c r="L494" s="80">
        <v>0</v>
      </c>
      <c r="M494" s="203"/>
      <c r="N494" s="52">
        <v>0</v>
      </c>
      <c r="O494" s="204"/>
      <c r="P494" s="204"/>
      <c r="Q494" s="11">
        <v>6.1885063506</v>
      </c>
      <c r="R494" s="204"/>
      <c r="S494" s="204"/>
      <c r="T494" s="53">
        <v>11.074999999999996</v>
      </c>
      <c r="U494" s="204"/>
      <c r="V494" s="204"/>
      <c r="W494" s="11">
        <v>5.8186361428571001</v>
      </c>
      <c r="X494" s="204"/>
      <c r="Y494" s="204"/>
      <c r="Z494" s="53">
        <v>10.574999999999996</v>
      </c>
      <c r="AA494" s="204"/>
      <c r="AB494" s="204"/>
      <c r="AC494" s="204"/>
      <c r="AD494" s="204"/>
      <c r="AE494" s="204"/>
      <c r="AF494" s="9">
        <v>3.5776066921637546</v>
      </c>
      <c r="AG494" s="9">
        <v>539</v>
      </c>
      <c r="AH494" s="9">
        <v>0.40593640625861699</v>
      </c>
      <c r="AI494" s="9">
        <v>8</v>
      </c>
      <c r="AJ494" s="9">
        <v>2.701595744680851</v>
      </c>
      <c r="AK494" s="9" t="s">
        <v>248</v>
      </c>
      <c r="AL494" s="9">
        <v>77</v>
      </c>
      <c r="AM494" s="9">
        <v>3.5776066921637546</v>
      </c>
      <c r="AN494" s="9">
        <v>3.6282679738562091</v>
      </c>
      <c r="AO494" s="73">
        <v>154</v>
      </c>
      <c r="AP494" s="80">
        <v>0</v>
      </c>
      <c r="AQ494" s="80">
        <v>0</v>
      </c>
      <c r="AR494" s="224">
        <v>0</v>
      </c>
      <c r="AS494" s="224" t="s">
        <v>248</v>
      </c>
      <c r="AT494" s="11">
        <v>5522.5910000000003</v>
      </c>
      <c r="AU494" s="11">
        <v>0</v>
      </c>
      <c r="AV494" s="203">
        <v>0</v>
      </c>
      <c r="AW494" s="203">
        <v>0</v>
      </c>
      <c r="AX494" s="203" t="s">
        <v>248</v>
      </c>
      <c r="AY494" s="235" t="s">
        <v>248</v>
      </c>
      <c r="AZ494" s="138">
        <v>81576</v>
      </c>
      <c r="BA494" s="188" t="s">
        <v>248</v>
      </c>
      <c r="BB494" s="203" t="s">
        <v>248</v>
      </c>
      <c r="BC494" s="203" t="s">
        <v>248</v>
      </c>
      <c r="BD494" s="217" t="s">
        <v>61</v>
      </c>
      <c r="BE494" s="201" t="s">
        <v>62</v>
      </c>
      <c r="BF494" s="201" t="s">
        <v>63</v>
      </c>
      <c r="BG494" s="201" t="s">
        <v>196</v>
      </c>
      <c r="BH494" s="218" t="s">
        <v>514</v>
      </c>
      <c r="BI494" s="218" t="s">
        <v>64</v>
      </c>
      <c r="BJ494" s="370">
        <v>214</v>
      </c>
      <c r="BK494" s="370">
        <v>1</v>
      </c>
      <c r="BL494" s="219" t="s">
        <v>65</v>
      </c>
      <c r="BM494" s="52"/>
      <c r="BN494" s="218" t="s">
        <v>357</v>
      </c>
      <c r="BO494" s="217" t="s">
        <v>335</v>
      </c>
      <c r="BP494" s="201" t="s">
        <v>690</v>
      </c>
      <c r="BQ494" s="52" t="s">
        <v>718</v>
      </c>
    </row>
    <row r="495" spans="1:69" ht="15.75">
      <c r="A495" s="207" t="s">
        <v>37</v>
      </c>
      <c r="B495" s="208" t="s">
        <v>711</v>
      </c>
      <c r="C495" s="202" t="s">
        <v>35</v>
      </c>
      <c r="D495" s="210" t="s">
        <v>182</v>
      </c>
      <c r="E495" s="24" t="s">
        <v>335</v>
      </c>
      <c r="F495" s="86">
        <v>91</v>
      </c>
      <c r="G495" s="80">
        <v>2</v>
      </c>
      <c r="H495" s="204"/>
      <c r="I495" s="204"/>
      <c r="J495" s="204"/>
      <c r="K495" s="204"/>
      <c r="L495" s="80">
        <v>0</v>
      </c>
      <c r="M495" s="203"/>
      <c r="N495" s="52">
        <v>0</v>
      </c>
      <c r="O495" s="204"/>
      <c r="P495" s="204"/>
      <c r="Q495" s="11">
        <v>5.9300109888000003</v>
      </c>
      <c r="R495" s="204"/>
      <c r="S495" s="204"/>
      <c r="T495" s="53">
        <v>9.6374999999999993</v>
      </c>
      <c r="U495" s="204"/>
      <c r="V495" s="204"/>
      <c r="W495" s="11">
        <v>5.9850671348314002</v>
      </c>
      <c r="X495" s="204"/>
      <c r="Y495" s="204"/>
      <c r="Z495" s="53">
        <v>9.6374999999999993</v>
      </c>
      <c r="AA495" s="204"/>
      <c r="AB495" s="204"/>
      <c r="AC495" s="204"/>
      <c r="AD495" s="204"/>
      <c r="AE495" s="204"/>
      <c r="AF495" s="9">
        <v>3.0003210231542203</v>
      </c>
      <c r="AG495" s="9">
        <v>623</v>
      </c>
      <c r="AH495" s="9">
        <v>0.58439701679652023</v>
      </c>
      <c r="AI495" s="9">
        <v>123</v>
      </c>
      <c r="AJ495" s="9">
        <v>2.0265463917525772</v>
      </c>
      <c r="AK495" s="9" t="s">
        <v>248</v>
      </c>
      <c r="AL495" s="9">
        <v>89</v>
      </c>
      <c r="AM495" s="9">
        <v>3.0003210231542203</v>
      </c>
      <c r="AN495" s="9">
        <v>2.9960526315789475</v>
      </c>
      <c r="AO495" s="73">
        <v>178</v>
      </c>
      <c r="AP495" s="80">
        <v>0</v>
      </c>
      <c r="AQ495" s="80">
        <v>0</v>
      </c>
      <c r="AR495" s="224">
        <v>0</v>
      </c>
      <c r="AS495" s="224" t="s">
        <v>248</v>
      </c>
      <c r="AT495" s="11">
        <v>6344.7380000000003</v>
      </c>
      <c r="AU495" s="11">
        <v>0</v>
      </c>
      <c r="AV495" s="203">
        <v>0</v>
      </c>
      <c r="AW495" s="203">
        <v>0</v>
      </c>
      <c r="AX495" s="203" t="s">
        <v>248</v>
      </c>
      <c r="AY495" s="235" t="s">
        <v>248</v>
      </c>
      <c r="AZ495" s="138">
        <v>81576</v>
      </c>
      <c r="BA495" s="188" t="s">
        <v>248</v>
      </c>
      <c r="BB495" s="203" t="s">
        <v>248</v>
      </c>
      <c r="BC495" s="203" t="s">
        <v>248</v>
      </c>
      <c r="BD495" s="217" t="s">
        <v>61</v>
      </c>
      <c r="BE495" s="201" t="s">
        <v>62</v>
      </c>
      <c r="BF495" s="201" t="s">
        <v>63</v>
      </c>
      <c r="BG495" s="201" t="s">
        <v>196</v>
      </c>
      <c r="BH495" s="218" t="s">
        <v>514</v>
      </c>
      <c r="BI495" s="218" t="s">
        <v>66</v>
      </c>
      <c r="BJ495" s="370">
        <v>214</v>
      </c>
      <c r="BK495" s="370">
        <v>7</v>
      </c>
      <c r="BL495" s="219" t="s">
        <v>65</v>
      </c>
      <c r="BM495" s="52"/>
      <c r="BN495" s="218" t="s">
        <v>357</v>
      </c>
      <c r="BO495" s="217" t="s">
        <v>335</v>
      </c>
      <c r="BP495" s="201" t="s">
        <v>690</v>
      </c>
      <c r="BQ495" s="52" t="s">
        <v>718</v>
      </c>
    </row>
    <row r="496" spans="1:69" ht="15.75">
      <c r="A496" s="207" t="s">
        <v>37</v>
      </c>
      <c r="B496" s="208" t="s">
        <v>711</v>
      </c>
      <c r="C496" s="202" t="s">
        <v>35</v>
      </c>
      <c r="D496" s="210" t="s">
        <v>182</v>
      </c>
      <c r="E496" s="24" t="s">
        <v>335</v>
      </c>
      <c r="F496" s="86">
        <v>91</v>
      </c>
      <c r="G496" s="80">
        <v>4</v>
      </c>
      <c r="H496" s="204"/>
      <c r="I496" s="204"/>
      <c r="J496" s="204"/>
      <c r="K496" s="204"/>
      <c r="L496" s="80">
        <v>0</v>
      </c>
      <c r="M496" s="203"/>
      <c r="N496" s="52">
        <v>0</v>
      </c>
      <c r="O496" s="204"/>
      <c r="P496" s="204"/>
      <c r="Q496" s="11">
        <v>6.0902526437000004</v>
      </c>
      <c r="R496" s="204"/>
      <c r="S496" s="204"/>
      <c r="T496" s="53">
        <v>10.324999999999996</v>
      </c>
      <c r="U496" s="204"/>
      <c r="V496" s="204"/>
      <c r="W496" s="11">
        <v>6.1074479540229003</v>
      </c>
      <c r="X496" s="204"/>
      <c r="Y496" s="204"/>
      <c r="Z496" s="53">
        <v>10.324999999999996</v>
      </c>
      <c r="AA496" s="204"/>
      <c r="AB496" s="204"/>
      <c r="AC496" s="204"/>
      <c r="AD496" s="204"/>
      <c r="AE496" s="204"/>
      <c r="AF496" s="9">
        <v>3.540083208959091</v>
      </c>
      <c r="AG496" s="9">
        <v>605</v>
      </c>
      <c r="AH496" s="9">
        <v>0.50805482636628052</v>
      </c>
      <c r="AI496" s="9">
        <v>26</v>
      </c>
      <c r="AJ496" s="9">
        <v>2.5197580645161293</v>
      </c>
      <c r="AK496" s="9" t="s">
        <v>248</v>
      </c>
      <c r="AL496" s="9">
        <v>82</v>
      </c>
      <c r="AM496" s="9">
        <v>3.5368118583117631</v>
      </c>
      <c r="AN496" s="9">
        <v>3.6286337209302326</v>
      </c>
      <c r="AO496" s="73">
        <v>166</v>
      </c>
      <c r="AP496" s="80">
        <v>0</v>
      </c>
      <c r="AQ496" s="80">
        <v>8</v>
      </c>
      <c r="AR496" s="224">
        <v>0</v>
      </c>
      <c r="AS496" s="224" t="s">
        <v>248</v>
      </c>
      <c r="AT496" s="11">
        <v>6079.3440000000001</v>
      </c>
      <c r="AU496" s="11">
        <v>130.04400000000001</v>
      </c>
      <c r="AV496" s="203">
        <v>0</v>
      </c>
      <c r="AW496" s="203">
        <v>0</v>
      </c>
      <c r="AX496" s="203" t="s">
        <v>248</v>
      </c>
      <c r="AY496" s="235" t="s">
        <v>248</v>
      </c>
      <c r="AZ496" s="138">
        <v>81576</v>
      </c>
      <c r="BA496" s="188" t="s">
        <v>248</v>
      </c>
      <c r="BB496" s="203" t="s">
        <v>248</v>
      </c>
      <c r="BC496" s="203" t="s">
        <v>248</v>
      </c>
      <c r="BD496" s="217" t="s">
        <v>61</v>
      </c>
      <c r="BE496" s="201" t="s">
        <v>62</v>
      </c>
      <c r="BF496" s="201" t="s">
        <v>63</v>
      </c>
      <c r="BG496" s="201" t="s">
        <v>196</v>
      </c>
      <c r="BH496" s="218" t="s">
        <v>514</v>
      </c>
      <c r="BI496" s="218" t="s">
        <v>67</v>
      </c>
      <c r="BJ496" s="370">
        <v>214</v>
      </c>
      <c r="BK496" s="370">
        <v>3</v>
      </c>
      <c r="BL496" s="219" t="s">
        <v>65</v>
      </c>
      <c r="BM496" s="52"/>
      <c r="BN496" s="218" t="s">
        <v>357</v>
      </c>
      <c r="BO496" s="217" t="s">
        <v>335</v>
      </c>
      <c r="BP496" s="201" t="s">
        <v>690</v>
      </c>
      <c r="BQ496" s="52" t="s">
        <v>718</v>
      </c>
    </row>
    <row r="497" spans="1:69" ht="15.75">
      <c r="A497" s="207" t="s">
        <v>37</v>
      </c>
      <c r="B497" s="208" t="s">
        <v>711</v>
      </c>
      <c r="C497" s="202" t="s">
        <v>35</v>
      </c>
      <c r="D497" s="210" t="s">
        <v>182</v>
      </c>
      <c r="E497" s="24" t="s">
        <v>335</v>
      </c>
      <c r="F497" s="86">
        <v>90</v>
      </c>
      <c r="G497" s="80">
        <v>1</v>
      </c>
      <c r="H497" s="204"/>
      <c r="I497" s="204"/>
      <c r="J497" s="204"/>
      <c r="K497" s="204"/>
      <c r="L497" s="80">
        <v>0</v>
      </c>
      <c r="M497" s="203"/>
      <c r="N497" s="52">
        <v>1</v>
      </c>
      <c r="O497" s="204"/>
      <c r="P497" s="204"/>
      <c r="Q497" s="11">
        <v>5.9117301910000002</v>
      </c>
      <c r="R497" s="204"/>
      <c r="S497" s="204"/>
      <c r="T497" s="53">
        <v>9.2749999999999986</v>
      </c>
      <c r="U497" s="204"/>
      <c r="V497" s="204"/>
      <c r="W497" s="11">
        <v>5.8711682584269003</v>
      </c>
      <c r="X497" s="204"/>
      <c r="Y497" s="204"/>
      <c r="Z497" s="53">
        <v>9.2749999999999986</v>
      </c>
      <c r="AA497" s="204"/>
      <c r="AB497" s="204"/>
      <c r="AC497" s="204"/>
      <c r="AD497" s="204"/>
      <c r="AE497" s="204"/>
      <c r="AF497" s="9">
        <v>2.9035876598451043</v>
      </c>
      <c r="AG497" s="9">
        <v>611</v>
      </c>
      <c r="AH497" s="9">
        <v>0.43889845753075335</v>
      </c>
      <c r="AI497" s="9">
        <v>90</v>
      </c>
      <c r="AJ497" s="9">
        <v>2.0409999999999999</v>
      </c>
      <c r="AK497" s="9" t="s">
        <v>248</v>
      </c>
      <c r="AL497" s="9">
        <v>0</v>
      </c>
      <c r="AM497" s="9"/>
      <c r="AN497" s="9"/>
      <c r="AO497" s="73">
        <v>178</v>
      </c>
      <c r="AP497" s="80">
        <v>0</v>
      </c>
      <c r="AQ497" s="80">
        <v>0</v>
      </c>
      <c r="AR497" s="224">
        <v>0</v>
      </c>
      <c r="AS497" s="224" t="s">
        <v>248</v>
      </c>
      <c r="AT497" s="11">
        <v>6339.3860000000004</v>
      </c>
      <c r="AU497" s="11">
        <v>0</v>
      </c>
      <c r="AV497" s="203">
        <v>0</v>
      </c>
      <c r="AW497" s="203">
        <v>0</v>
      </c>
      <c r="AX497" s="203" t="s">
        <v>248</v>
      </c>
      <c r="AY497" s="235" t="s">
        <v>248</v>
      </c>
      <c r="AZ497" s="138">
        <v>81576</v>
      </c>
      <c r="BA497" s="188" t="s">
        <v>248</v>
      </c>
      <c r="BB497" s="203" t="s">
        <v>248</v>
      </c>
      <c r="BC497" s="203" t="s">
        <v>248</v>
      </c>
      <c r="BD497" s="217" t="s">
        <v>61</v>
      </c>
      <c r="BE497" s="201" t="s">
        <v>62</v>
      </c>
      <c r="BF497" s="201" t="s">
        <v>63</v>
      </c>
      <c r="BG497" s="201" t="s">
        <v>196</v>
      </c>
      <c r="BH497" s="218" t="s">
        <v>514</v>
      </c>
      <c r="BI497" s="218" t="s">
        <v>68</v>
      </c>
      <c r="BJ497" s="370">
        <v>214</v>
      </c>
      <c r="BK497" s="370">
        <v>4</v>
      </c>
      <c r="BL497" s="219" t="s">
        <v>65</v>
      </c>
      <c r="BM497" s="52"/>
      <c r="BN497" s="218" t="s">
        <v>357</v>
      </c>
      <c r="BO497" s="217" t="s">
        <v>335</v>
      </c>
      <c r="BP497" s="201" t="s">
        <v>690</v>
      </c>
      <c r="BQ497" s="52" t="s">
        <v>718</v>
      </c>
    </row>
    <row r="498" spans="1:69" ht="15.75">
      <c r="A498" s="207" t="s">
        <v>37</v>
      </c>
      <c r="B498" s="208" t="s">
        <v>711</v>
      </c>
      <c r="C498" s="202" t="s">
        <v>35</v>
      </c>
      <c r="D498" s="210" t="s">
        <v>182</v>
      </c>
      <c r="E498" s="24" t="s">
        <v>492</v>
      </c>
      <c r="F498" s="86">
        <v>99</v>
      </c>
      <c r="G498" s="80">
        <v>2</v>
      </c>
      <c r="H498" s="204"/>
      <c r="I498" s="204"/>
      <c r="J498" s="204"/>
      <c r="K498" s="204"/>
      <c r="L498" s="80">
        <v>1</v>
      </c>
      <c r="M498" s="203"/>
      <c r="N498" s="52">
        <v>0</v>
      </c>
      <c r="O498" s="204"/>
      <c r="P498" s="204"/>
      <c r="Q498" s="11">
        <v>5.0141141562999998</v>
      </c>
      <c r="R498" s="204"/>
      <c r="S498" s="204"/>
      <c r="T498" s="53">
        <v>8.2999999999999972</v>
      </c>
      <c r="U498" s="204"/>
      <c r="V498" s="204"/>
      <c r="W498" s="11">
        <v>4.8909269270833002</v>
      </c>
      <c r="X498" s="204"/>
      <c r="Y498" s="204"/>
      <c r="Z498" s="53">
        <v>7.5999999999999943</v>
      </c>
      <c r="AA498" s="204"/>
      <c r="AB498" s="204"/>
      <c r="AC498" s="204"/>
      <c r="AD498" s="204"/>
      <c r="AE498" s="204"/>
      <c r="AF498" s="9">
        <v>3.5995684651037063</v>
      </c>
      <c r="AG498" s="9">
        <v>672</v>
      </c>
      <c r="AH498" s="9">
        <v>0.44863296148997306</v>
      </c>
      <c r="AI498" s="9">
        <v>19</v>
      </c>
      <c r="AJ498" s="9">
        <v>2.6303571428571431</v>
      </c>
      <c r="AK498" s="9" t="s">
        <v>248</v>
      </c>
      <c r="AL498" s="9">
        <v>96</v>
      </c>
      <c r="AM498" s="9">
        <v>3.5995684651037063</v>
      </c>
      <c r="AN498" s="9">
        <v>3.6658354114713219</v>
      </c>
      <c r="AO498" s="73">
        <v>194</v>
      </c>
      <c r="AP498" s="80">
        <v>0</v>
      </c>
      <c r="AQ498" s="80">
        <v>0</v>
      </c>
      <c r="AR498" s="224">
        <v>0</v>
      </c>
      <c r="AS498" s="224" t="s">
        <v>248</v>
      </c>
      <c r="AT498" s="11">
        <v>7437.1930000000002</v>
      </c>
      <c r="AU498" s="11">
        <v>0</v>
      </c>
      <c r="AV498" s="203">
        <v>0</v>
      </c>
      <c r="AW498" s="203">
        <v>0</v>
      </c>
      <c r="AX498" s="203" t="s">
        <v>248</v>
      </c>
      <c r="AY498" s="235" t="s">
        <v>248</v>
      </c>
      <c r="AZ498" s="138">
        <v>47233</v>
      </c>
      <c r="BA498" s="188" t="s">
        <v>248</v>
      </c>
      <c r="BB498" s="203" t="s">
        <v>248</v>
      </c>
      <c r="BC498" s="203" t="s">
        <v>248</v>
      </c>
      <c r="BD498" s="217" t="s">
        <v>61</v>
      </c>
      <c r="BE498" s="201" t="s">
        <v>62</v>
      </c>
      <c r="BF498" s="201" t="s">
        <v>63</v>
      </c>
      <c r="BG498" s="201" t="s">
        <v>196</v>
      </c>
      <c r="BH498" s="456" t="s">
        <v>512</v>
      </c>
      <c r="BI498" s="218" t="s">
        <v>64</v>
      </c>
      <c r="BJ498" s="370">
        <v>214</v>
      </c>
      <c r="BK498" s="370">
        <v>1</v>
      </c>
      <c r="BL498" s="219" t="s">
        <v>65</v>
      </c>
      <c r="BM498" s="52"/>
      <c r="BN498" s="218" t="s">
        <v>357</v>
      </c>
      <c r="BO498" s="217" t="s">
        <v>352</v>
      </c>
      <c r="BP498" s="201" t="s">
        <v>703</v>
      </c>
      <c r="BQ498" s="52" t="s">
        <v>718</v>
      </c>
    </row>
    <row r="499" spans="1:69" ht="15.75">
      <c r="A499" s="207" t="s">
        <v>37</v>
      </c>
      <c r="B499" s="208" t="s">
        <v>711</v>
      </c>
      <c r="C499" s="202" t="s">
        <v>35</v>
      </c>
      <c r="D499" s="210" t="s">
        <v>182</v>
      </c>
      <c r="E499" s="24" t="s">
        <v>492</v>
      </c>
      <c r="F499" s="86">
        <v>94</v>
      </c>
      <c r="G499" s="80">
        <v>4</v>
      </c>
      <c r="H499" s="204"/>
      <c r="I499" s="204"/>
      <c r="J499" s="204"/>
      <c r="K499" s="204"/>
      <c r="L499" s="80">
        <v>0</v>
      </c>
      <c r="M499" s="203"/>
      <c r="N499" s="52">
        <v>0</v>
      </c>
      <c r="O499" s="204"/>
      <c r="P499" s="204"/>
      <c r="Q499" s="11">
        <v>5.9404107556000003</v>
      </c>
      <c r="R499" s="204"/>
      <c r="S499" s="204"/>
      <c r="T499" s="53">
        <v>12.375</v>
      </c>
      <c r="U499" s="204"/>
      <c r="V499" s="204"/>
      <c r="W499" s="11">
        <v>5.8018330666665996</v>
      </c>
      <c r="X499" s="204"/>
      <c r="Y499" s="204"/>
      <c r="Z499" s="53">
        <v>11.9375</v>
      </c>
      <c r="AA499" s="204"/>
      <c r="AB499" s="204"/>
      <c r="AC499" s="204"/>
      <c r="AD499" s="204"/>
      <c r="AE499" s="204"/>
      <c r="AF499" s="9">
        <v>3.327653105647725</v>
      </c>
      <c r="AG499" s="9">
        <v>625</v>
      </c>
      <c r="AH499" s="9">
        <v>0.63405694155036663</v>
      </c>
      <c r="AI499" s="9">
        <v>71</v>
      </c>
      <c r="AJ499" s="9">
        <v>2.0482954545454546</v>
      </c>
      <c r="AK499" s="9" t="s">
        <v>248</v>
      </c>
      <c r="AL499" s="9">
        <v>81</v>
      </c>
      <c r="AM499" s="9">
        <v>3.3744562074480728</v>
      </c>
      <c r="AN499" s="9">
        <v>3.4887096774193549</v>
      </c>
      <c r="AO499" s="73">
        <v>171</v>
      </c>
      <c r="AP499" s="80">
        <v>7</v>
      </c>
      <c r="AQ499" s="80">
        <v>2</v>
      </c>
      <c r="AR499" s="224">
        <v>0</v>
      </c>
      <c r="AS499" s="224" t="s">
        <v>248</v>
      </c>
      <c r="AT499" s="11">
        <v>6448.38</v>
      </c>
      <c r="AU499" s="11">
        <v>450.24700000000001</v>
      </c>
      <c r="AV499" s="203">
        <v>0</v>
      </c>
      <c r="AW499" s="203">
        <v>0</v>
      </c>
      <c r="AX499" s="203" t="s">
        <v>248</v>
      </c>
      <c r="AY499" s="235" t="s">
        <v>248</v>
      </c>
      <c r="AZ499" s="138">
        <v>47233</v>
      </c>
      <c r="BA499" s="188" t="s">
        <v>248</v>
      </c>
      <c r="BB499" s="203" t="s">
        <v>248</v>
      </c>
      <c r="BC499" s="203" t="s">
        <v>248</v>
      </c>
      <c r="BD499" s="217" t="s">
        <v>61</v>
      </c>
      <c r="BE499" s="201" t="s">
        <v>62</v>
      </c>
      <c r="BF499" s="201" t="s">
        <v>63</v>
      </c>
      <c r="BG499" s="201" t="s">
        <v>196</v>
      </c>
      <c r="BH499" s="456" t="s">
        <v>512</v>
      </c>
      <c r="BI499" s="218" t="s">
        <v>66</v>
      </c>
      <c r="BJ499" s="370">
        <v>214</v>
      </c>
      <c r="BK499" s="370">
        <v>7</v>
      </c>
      <c r="BL499" s="219" t="s">
        <v>65</v>
      </c>
      <c r="BM499" s="52"/>
      <c r="BN499" s="218" t="s">
        <v>357</v>
      </c>
      <c r="BO499" s="217" t="s">
        <v>352</v>
      </c>
      <c r="BP499" s="201" t="s">
        <v>703</v>
      </c>
      <c r="BQ499" s="52" t="s">
        <v>718</v>
      </c>
    </row>
    <row r="500" spans="1:69" ht="15.75">
      <c r="A500" s="207" t="s">
        <v>37</v>
      </c>
      <c r="B500" s="208" t="s">
        <v>711</v>
      </c>
      <c r="C500" s="202" t="s">
        <v>35</v>
      </c>
      <c r="D500" s="210" t="s">
        <v>182</v>
      </c>
      <c r="E500" s="24" t="s">
        <v>492</v>
      </c>
      <c r="F500" s="420">
        <v>101</v>
      </c>
      <c r="G500" s="421">
        <v>14</v>
      </c>
      <c r="H500" s="422"/>
      <c r="I500" s="422"/>
      <c r="J500" s="422"/>
      <c r="K500" s="422"/>
      <c r="L500" s="421">
        <v>1</v>
      </c>
      <c r="M500" s="423"/>
      <c r="N500" s="424">
        <v>0</v>
      </c>
      <c r="O500" s="422"/>
      <c r="P500" s="422"/>
      <c r="Q500" s="425">
        <v>6.9648137673999999</v>
      </c>
      <c r="R500" s="422"/>
      <c r="S500" s="422"/>
      <c r="T500" s="426">
        <v>13.350000000000001</v>
      </c>
      <c r="U500" s="422"/>
      <c r="V500" s="422"/>
      <c r="W500" s="425">
        <v>7.1043021046510999</v>
      </c>
      <c r="X500" s="422"/>
      <c r="Y500" s="422"/>
      <c r="Z500" s="426">
        <v>13.425000000000001</v>
      </c>
      <c r="AA500" s="422"/>
      <c r="AB500" s="422"/>
      <c r="AC500" s="422"/>
      <c r="AD500" s="422"/>
      <c r="AE500" s="422"/>
      <c r="AF500" s="427">
        <v>3.396541884782597</v>
      </c>
      <c r="AG500" s="427">
        <v>599</v>
      </c>
      <c r="AH500" s="427">
        <v>0.72806743387030348</v>
      </c>
      <c r="AI500" s="427">
        <v>89</v>
      </c>
      <c r="AJ500" s="427">
        <v>1.5406250000000001</v>
      </c>
      <c r="AK500" s="427" t="s">
        <v>248</v>
      </c>
      <c r="AL500" s="427">
        <v>65</v>
      </c>
      <c r="AM500" s="427">
        <v>3.5321758293843533</v>
      </c>
      <c r="AN500" s="427">
        <v>3.6395161290322582</v>
      </c>
      <c r="AO500" s="428">
        <v>147</v>
      </c>
      <c r="AP500" s="421">
        <v>10</v>
      </c>
      <c r="AQ500" s="421">
        <v>17</v>
      </c>
      <c r="AR500" s="429">
        <v>0</v>
      </c>
      <c r="AS500" s="429" t="s">
        <v>248</v>
      </c>
      <c r="AT500" s="425">
        <v>6104.3130000000001</v>
      </c>
      <c r="AU500" s="425">
        <v>769.779</v>
      </c>
      <c r="AV500" s="203">
        <v>0</v>
      </c>
      <c r="AW500" s="203">
        <v>0</v>
      </c>
      <c r="AX500" s="203" t="s">
        <v>248</v>
      </c>
      <c r="AY500" s="235" t="s">
        <v>248</v>
      </c>
      <c r="AZ500" s="138">
        <v>47233</v>
      </c>
      <c r="BA500" s="188" t="s">
        <v>248</v>
      </c>
      <c r="BB500" s="203" t="s">
        <v>248</v>
      </c>
      <c r="BC500" s="203" t="s">
        <v>248</v>
      </c>
      <c r="BD500" s="217" t="s">
        <v>61</v>
      </c>
      <c r="BE500" s="201" t="s">
        <v>62</v>
      </c>
      <c r="BF500" s="201" t="s">
        <v>63</v>
      </c>
      <c r="BG500" s="201" t="s">
        <v>196</v>
      </c>
      <c r="BH500" s="455" t="s">
        <v>512</v>
      </c>
      <c r="BI500" s="218" t="s">
        <v>67</v>
      </c>
      <c r="BJ500" s="370">
        <v>214</v>
      </c>
      <c r="BK500" s="370">
        <v>3</v>
      </c>
      <c r="BL500" s="219" t="s">
        <v>65</v>
      </c>
      <c r="BM500" s="52"/>
      <c r="BN500" s="218" t="s">
        <v>357</v>
      </c>
      <c r="BO500" s="217" t="s">
        <v>352</v>
      </c>
      <c r="BP500" s="201" t="s">
        <v>703</v>
      </c>
      <c r="BQ500" s="52" t="s">
        <v>718</v>
      </c>
    </row>
    <row r="501" spans="1:69" ht="15.75">
      <c r="A501" s="207" t="s">
        <v>37</v>
      </c>
      <c r="B501" s="208" t="s">
        <v>711</v>
      </c>
      <c r="C501" s="202" t="s">
        <v>35</v>
      </c>
      <c r="D501" s="210" t="s">
        <v>182</v>
      </c>
      <c r="E501" s="24" t="s">
        <v>492</v>
      </c>
      <c r="F501" s="86">
        <v>98</v>
      </c>
      <c r="G501" s="80">
        <v>4</v>
      </c>
      <c r="H501" s="204"/>
      <c r="I501" s="204"/>
      <c r="J501" s="204"/>
      <c r="K501" s="204"/>
      <c r="L501" s="80">
        <v>2</v>
      </c>
      <c r="M501" s="203"/>
      <c r="N501" s="52">
        <v>0</v>
      </c>
      <c r="O501" s="204"/>
      <c r="P501" s="204"/>
      <c r="Q501" s="11">
        <v>6.6520758587</v>
      </c>
      <c r="R501" s="204"/>
      <c r="S501" s="204"/>
      <c r="T501" s="53">
        <v>12.849999999999998</v>
      </c>
      <c r="U501" s="204"/>
      <c r="V501" s="204"/>
      <c r="W501" s="11">
        <v>6.5893800760868997</v>
      </c>
      <c r="X501" s="204"/>
      <c r="Y501" s="204"/>
      <c r="Z501" s="53">
        <v>12.566666666666665</v>
      </c>
      <c r="AA501" s="204"/>
      <c r="AB501" s="204"/>
      <c r="AC501" s="204"/>
      <c r="AD501" s="204"/>
      <c r="AE501" s="204"/>
      <c r="AF501" s="9">
        <v>2.6515460744933281</v>
      </c>
      <c r="AG501" s="9">
        <v>643</v>
      </c>
      <c r="AH501" s="9">
        <v>0.48008325828408904</v>
      </c>
      <c r="AI501" s="9">
        <v>216</v>
      </c>
      <c r="AJ501" s="9">
        <v>1.548046875</v>
      </c>
      <c r="AK501" s="9" t="s">
        <v>248</v>
      </c>
      <c r="AL501" s="427">
        <v>0</v>
      </c>
      <c r="AM501" s="9"/>
      <c r="AN501" s="9"/>
      <c r="AO501" s="73">
        <v>129</v>
      </c>
      <c r="AP501" s="80">
        <v>8</v>
      </c>
      <c r="AQ501" s="80">
        <v>51</v>
      </c>
      <c r="AR501" s="224">
        <v>0</v>
      </c>
      <c r="AS501" s="224" t="s">
        <v>248</v>
      </c>
      <c r="AT501" s="11">
        <v>5845</v>
      </c>
      <c r="AU501" s="11">
        <v>1486.479</v>
      </c>
      <c r="AV501" s="203">
        <v>0</v>
      </c>
      <c r="AW501" s="203">
        <v>0</v>
      </c>
      <c r="AX501" s="203" t="s">
        <v>248</v>
      </c>
      <c r="AY501" s="235" t="s">
        <v>248</v>
      </c>
      <c r="AZ501" s="138">
        <v>47233</v>
      </c>
      <c r="BA501" s="188" t="s">
        <v>248</v>
      </c>
      <c r="BB501" s="203" t="s">
        <v>248</v>
      </c>
      <c r="BC501" s="203" t="s">
        <v>248</v>
      </c>
      <c r="BD501" s="217" t="s">
        <v>61</v>
      </c>
      <c r="BE501" s="201" t="s">
        <v>62</v>
      </c>
      <c r="BF501" s="201" t="s">
        <v>63</v>
      </c>
      <c r="BG501" s="201" t="s">
        <v>196</v>
      </c>
      <c r="BH501" s="456" t="s">
        <v>512</v>
      </c>
      <c r="BI501" s="218" t="s">
        <v>68</v>
      </c>
      <c r="BJ501" s="370">
        <v>214</v>
      </c>
      <c r="BK501" s="370">
        <v>4</v>
      </c>
      <c r="BL501" s="219" t="s">
        <v>65</v>
      </c>
      <c r="BM501" s="52"/>
      <c r="BN501" s="218" t="s">
        <v>357</v>
      </c>
      <c r="BO501" s="217" t="s">
        <v>352</v>
      </c>
      <c r="BP501" s="201" t="s">
        <v>703</v>
      </c>
      <c r="BQ501" s="52" t="s">
        <v>718</v>
      </c>
    </row>
    <row r="502" spans="1:69" ht="15.75">
      <c r="A502" s="207" t="s">
        <v>37</v>
      </c>
      <c r="B502" s="208" t="s">
        <v>711</v>
      </c>
      <c r="C502" s="202" t="s">
        <v>35</v>
      </c>
      <c r="D502" s="210" t="s">
        <v>182</v>
      </c>
      <c r="E502" s="24" t="s">
        <v>668</v>
      </c>
      <c r="F502" s="86">
        <v>175</v>
      </c>
      <c r="G502" s="80">
        <v>2</v>
      </c>
      <c r="H502" s="204"/>
      <c r="I502" s="204"/>
      <c r="J502" s="204"/>
      <c r="K502" s="204"/>
      <c r="L502" s="80">
        <v>0</v>
      </c>
      <c r="M502" s="203"/>
      <c r="N502" s="52">
        <v>0</v>
      </c>
      <c r="O502" s="204"/>
      <c r="P502" s="204"/>
      <c r="Q502" s="11">
        <v>4.7470807688000001</v>
      </c>
      <c r="R502" s="204"/>
      <c r="S502" s="204"/>
      <c r="T502" s="53">
        <v>6.8374999999999986</v>
      </c>
      <c r="U502" s="204"/>
      <c r="V502" s="204"/>
      <c r="W502" s="11">
        <v>4.4488149248553999</v>
      </c>
      <c r="X502" s="204"/>
      <c r="Y502" s="204"/>
      <c r="Z502" s="53">
        <v>6.2937499999999993</v>
      </c>
      <c r="AA502" s="204"/>
      <c r="AB502" s="204"/>
      <c r="AC502" s="204"/>
      <c r="AD502" s="204"/>
      <c r="AE502" s="204"/>
      <c r="AF502" s="9">
        <v>3.7046710935598433</v>
      </c>
      <c r="AG502" s="9">
        <v>1207</v>
      </c>
      <c r="AH502" s="9">
        <v>0.40077834911697691</v>
      </c>
      <c r="AI502" s="9">
        <v>22</v>
      </c>
      <c r="AJ502" s="9">
        <v>2.8617924528301888</v>
      </c>
      <c r="AK502" s="9" t="s">
        <v>248</v>
      </c>
      <c r="AL502" s="9">
        <v>173</v>
      </c>
      <c r="AM502" s="9">
        <v>3.7046710935598433</v>
      </c>
      <c r="AN502" s="9">
        <v>3.7216334164588529</v>
      </c>
      <c r="AO502" s="73">
        <v>346</v>
      </c>
      <c r="AP502" s="80">
        <v>0</v>
      </c>
      <c r="AQ502" s="80">
        <v>0</v>
      </c>
      <c r="AR502" s="224">
        <v>0</v>
      </c>
      <c r="AS502" s="224" t="s">
        <v>248</v>
      </c>
      <c r="AT502" s="11">
        <v>13351.261</v>
      </c>
      <c r="AU502" s="11">
        <v>0</v>
      </c>
      <c r="AV502" s="203">
        <v>0</v>
      </c>
      <c r="AW502" s="203">
        <v>0</v>
      </c>
      <c r="AX502" s="203" t="s">
        <v>248</v>
      </c>
      <c r="AY502" s="235" t="s">
        <v>248</v>
      </c>
      <c r="AZ502" s="138">
        <v>84474</v>
      </c>
      <c r="BA502" s="188" t="s">
        <v>248</v>
      </c>
      <c r="BB502" s="203" t="s">
        <v>248</v>
      </c>
      <c r="BC502" s="203" t="s">
        <v>248</v>
      </c>
      <c r="BD502" s="217" t="s">
        <v>61</v>
      </c>
      <c r="BE502" s="201" t="s">
        <v>62</v>
      </c>
      <c r="BF502" s="201" t="s">
        <v>63</v>
      </c>
      <c r="BG502" s="201" t="s">
        <v>196</v>
      </c>
      <c r="BH502" s="456" t="s">
        <v>511</v>
      </c>
      <c r="BI502" s="218" t="s">
        <v>64</v>
      </c>
      <c r="BJ502" s="370">
        <v>214</v>
      </c>
      <c r="BK502" s="370">
        <v>1</v>
      </c>
      <c r="BL502" s="219" t="s">
        <v>65</v>
      </c>
      <c r="BM502" s="52"/>
      <c r="BN502" s="218" t="s">
        <v>357</v>
      </c>
      <c r="BO502" s="217" t="s">
        <v>53</v>
      </c>
      <c r="BP502" s="201" t="s">
        <v>704</v>
      </c>
      <c r="BQ502" s="52" t="s">
        <v>714</v>
      </c>
    </row>
    <row r="503" spans="1:69" ht="15.75">
      <c r="A503" s="207" t="s">
        <v>37</v>
      </c>
      <c r="B503" s="208" t="s">
        <v>711</v>
      </c>
      <c r="C503" s="202" t="s">
        <v>35</v>
      </c>
      <c r="D503" s="210" t="s">
        <v>182</v>
      </c>
      <c r="E503" s="24" t="s">
        <v>668</v>
      </c>
      <c r="F503" s="86">
        <v>171</v>
      </c>
      <c r="G503" s="80">
        <v>10</v>
      </c>
      <c r="H503" s="204"/>
      <c r="I503" s="204"/>
      <c r="J503" s="204"/>
      <c r="K503" s="204"/>
      <c r="L503" s="80">
        <v>0</v>
      </c>
      <c r="M503" s="203"/>
      <c r="N503" s="52">
        <v>2</v>
      </c>
      <c r="O503" s="204"/>
      <c r="P503" s="204"/>
      <c r="Q503" s="11">
        <v>5.756366323</v>
      </c>
      <c r="R503" s="204"/>
      <c r="S503" s="204"/>
      <c r="T503" s="53">
        <v>11.782142857142857</v>
      </c>
      <c r="U503" s="204"/>
      <c r="V503" s="204"/>
      <c r="W503" s="11">
        <v>5.6990930186334996</v>
      </c>
      <c r="X503" s="204"/>
      <c r="Y503" s="204"/>
      <c r="Z503" s="53">
        <v>11.495833333333332</v>
      </c>
      <c r="AA503" s="204"/>
      <c r="AB503" s="204"/>
      <c r="AC503" s="204"/>
      <c r="AD503" s="204"/>
      <c r="AE503" s="204"/>
      <c r="AF503" s="9">
        <v>3.3343830530641325</v>
      </c>
      <c r="AG503" s="9">
        <v>1123</v>
      </c>
      <c r="AH503" s="9">
        <v>0.54175694412267916</v>
      </c>
      <c r="AI503" s="9">
        <v>89</v>
      </c>
      <c r="AJ503" s="9">
        <v>2.2619565217391306</v>
      </c>
      <c r="AK503" s="9" t="s">
        <v>248</v>
      </c>
      <c r="AL503" s="9">
        <v>160</v>
      </c>
      <c r="AM503" s="9">
        <v>3.3371006675051098</v>
      </c>
      <c r="AN503" s="9">
        <v>3.4494949494949494</v>
      </c>
      <c r="AO503" s="73">
        <v>321</v>
      </c>
      <c r="AP503" s="80">
        <v>0</v>
      </c>
      <c r="AQ503" s="80">
        <v>1</v>
      </c>
      <c r="AR503" s="224">
        <v>0</v>
      </c>
      <c r="AS503" s="224" t="s">
        <v>248</v>
      </c>
      <c r="AT503" s="11">
        <v>12521.691000000001</v>
      </c>
      <c r="AU503" s="11">
        <v>45.442</v>
      </c>
      <c r="AV503" s="203">
        <v>0</v>
      </c>
      <c r="AW503" s="203">
        <v>0</v>
      </c>
      <c r="AX503" s="203" t="s">
        <v>248</v>
      </c>
      <c r="AY503" s="235" t="s">
        <v>248</v>
      </c>
      <c r="AZ503" s="138">
        <v>84474</v>
      </c>
      <c r="BA503" s="188" t="s">
        <v>248</v>
      </c>
      <c r="BB503" s="203" t="s">
        <v>248</v>
      </c>
      <c r="BC503" s="203" t="s">
        <v>248</v>
      </c>
      <c r="BD503" s="217" t="s">
        <v>61</v>
      </c>
      <c r="BE503" s="201" t="s">
        <v>62</v>
      </c>
      <c r="BF503" s="201" t="s">
        <v>63</v>
      </c>
      <c r="BG503" s="201" t="s">
        <v>196</v>
      </c>
      <c r="BH503" s="455" t="s">
        <v>511</v>
      </c>
      <c r="BI503" s="218" t="s">
        <v>66</v>
      </c>
      <c r="BJ503" s="370">
        <v>214</v>
      </c>
      <c r="BK503" s="370">
        <v>7</v>
      </c>
      <c r="BL503" s="219" t="s">
        <v>65</v>
      </c>
      <c r="BM503" s="52"/>
      <c r="BN503" s="218" t="s">
        <v>357</v>
      </c>
      <c r="BO503" s="217" t="s">
        <v>53</v>
      </c>
      <c r="BP503" s="201" t="s">
        <v>704</v>
      </c>
      <c r="BQ503" s="52" t="s">
        <v>714</v>
      </c>
    </row>
    <row r="504" spans="1:69" ht="15.75">
      <c r="A504" s="207" t="s">
        <v>37</v>
      </c>
      <c r="B504" s="208" t="s">
        <v>711</v>
      </c>
      <c r="C504" s="202" t="s">
        <v>35</v>
      </c>
      <c r="D504" s="210" t="s">
        <v>182</v>
      </c>
      <c r="E504" s="24" t="s">
        <v>668</v>
      </c>
      <c r="F504" s="86">
        <v>171</v>
      </c>
      <c r="G504" s="80">
        <v>3</v>
      </c>
      <c r="H504" s="204"/>
      <c r="I504" s="204"/>
      <c r="J504" s="204"/>
      <c r="K504" s="204"/>
      <c r="L504" s="80">
        <v>0</v>
      </c>
      <c r="M504" s="203"/>
      <c r="N504" s="52">
        <v>0</v>
      </c>
      <c r="O504" s="204"/>
      <c r="P504" s="204"/>
      <c r="Q504" s="11">
        <v>5.6578807500000003</v>
      </c>
      <c r="R504" s="204"/>
      <c r="S504" s="204"/>
      <c r="T504" s="53">
        <v>10.899999999999999</v>
      </c>
      <c r="U504" s="204"/>
      <c r="V504" s="204"/>
      <c r="W504" s="11">
        <v>5.6266724523809</v>
      </c>
      <c r="X504" s="204"/>
      <c r="Y504" s="204"/>
      <c r="Z504" s="53">
        <v>10.899999999999999</v>
      </c>
      <c r="AA504" s="204"/>
      <c r="AB504" s="204"/>
      <c r="AC504" s="204"/>
      <c r="AD504" s="204"/>
      <c r="AE504" s="204"/>
      <c r="AF504" s="9">
        <v>3.5914488517525451</v>
      </c>
      <c r="AG504" s="9">
        <v>987</v>
      </c>
      <c r="AH504" s="9">
        <v>0.43514245991463363</v>
      </c>
      <c r="AI504" s="9">
        <v>28</v>
      </c>
      <c r="AJ504" s="9">
        <v>2.6547101449275363</v>
      </c>
      <c r="AK504" s="9" t="s">
        <v>248</v>
      </c>
      <c r="AL504" s="9">
        <v>135</v>
      </c>
      <c r="AM504" s="9">
        <v>3.6331322917231792</v>
      </c>
      <c r="AN504" s="9">
        <v>3.6680261011419248</v>
      </c>
      <c r="AO504" s="73">
        <v>330</v>
      </c>
      <c r="AP504" s="80">
        <v>0</v>
      </c>
      <c r="AQ504" s="80">
        <v>6</v>
      </c>
      <c r="AR504" s="224">
        <v>0</v>
      </c>
      <c r="AS504" s="224" t="s">
        <v>248</v>
      </c>
      <c r="AT504" s="11">
        <v>12687.566999999999</v>
      </c>
      <c r="AU504" s="11">
        <v>171.392</v>
      </c>
      <c r="AV504" s="203">
        <v>0</v>
      </c>
      <c r="AW504" s="203">
        <v>0</v>
      </c>
      <c r="AX504" s="203" t="s">
        <v>248</v>
      </c>
      <c r="AY504" s="235" t="s">
        <v>248</v>
      </c>
      <c r="AZ504" s="138">
        <v>84474</v>
      </c>
      <c r="BA504" s="188" t="s">
        <v>248</v>
      </c>
      <c r="BB504" s="203" t="s">
        <v>248</v>
      </c>
      <c r="BC504" s="203" t="s">
        <v>248</v>
      </c>
      <c r="BD504" s="217" t="s">
        <v>61</v>
      </c>
      <c r="BE504" s="201" t="s">
        <v>62</v>
      </c>
      <c r="BF504" s="201" t="s">
        <v>63</v>
      </c>
      <c r="BG504" s="201" t="s">
        <v>196</v>
      </c>
      <c r="BH504" s="456" t="s">
        <v>511</v>
      </c>
      <c r="BI504" s="218" t="s">
        <v>67</v>
      </c>
      <c r="BJ504" s="370">
        <v>214</v>
      </c>
      <c r="BK504" s="370">
        <v>3</v>
      </c>
      <c r="BL504" s="219" t="s">
        <v>65</v>
      </c>
      <c r="BM504" s="52"/>
      <c r="BN504" s="218" t="s">
        <v>357</v>
      </c>
      <c r="BO504" s="217" t="s">
        <v>53</v>
      </c>
      <c r="BP504" s="201" t="s">
        <v>704</v>
      </c>
      <c r="BQ504" s="52" t="s">
        <v>714</v>
      </c>
    </row>
    <row r="505" spans="1:69" ht="15.75">
      <c r="A505" s="207" t="s">
        <v>37</v>
      </c>
      <c r="B505" s="208" t="s">
        <v>711</v>
      </c>
      <c r="C505" s="202" t="s">
        <v>35</v>
      </c>
      <c r="D505" s="210" t="s">
        <v>182</v>
      </c>
      <c r="E505" s="24" t="s">
        <v>668</v>
      </c>
      <c r="F505" s="86">
        <v>173</v>
      </c>
      <c r="G505" s="80">
        <v>6</v>
      </c>
      <c r="H505" s="204"/>
      <c r="I505" s="204"/>
      <c r="J505" s="204"/>
      <c r="K505" s="204"/>
      <c r="L505" s="80">
        <v>0</v>
      </c>
      <c r="M505" s="203"/>
      <c r="N505" s="52">
        <v>0</v>
      </c>
      <c r="O505" s="204"/>
      <c r="P505" s="204"/>
      <c r="Q505" s="11">
        <v>6.6021555268999998</v>
      </c>
      <c r="R505" s="204"/>
      <c r="S505" s="204"/>
      <c r="T505" s="53">
        <v>11.275</v>
      </c>
      <c r="U505" s="204"/>
      <c r="V505" s="204"/>
      <c r="W505" s="11">
        <v>6.5369699041915998</v>
      </c>
      <c r="X505" s="204"/>
      <c r="Y505" s="204"/>
      <c r="Z505" s="53">
        <v>11.206250000000001</v>
      </c>
      <c r="AA505" s="204"/>
      <c r="AB505" s="204"/>
      <c r="AC505" s="204"/>
      <c r="AD505" s="204"/>
      <c r="AE505" s="204"/>
      <c r="AF505" s="9">
        <v>2.7550049953825106</v>
      </c>
      <c r="AG505" s="9">
        <v>1170</v>
      </c>
      <c r="AH505" s="9">
        <v>0.51831781045550473</v>
      </c>
      <c r="AI505" s="9">
        <v>414</v>
      </c>
      <c r="AJ505" s="9">
        <v>1.6547619047619047</v>
      </c>
      <c r="AK505" s="9" t="s">
        <v>248</v>
      </c>
      <c r="AL505" s="9">
        <v>0</v>
      </c>
      <c r="AM505" s="9"/>
      <c r="AN505" s="9"/>
      <c r="AO505" s="73">
        <v>264</v>
      </c>
      <c r="AP505" s="80">
        <v>16</v>
      </c>
      <c r="AQ505" s="80">
        <v>54</v>
      </c>
      <c r="AR505" s="224">
        <v>0</v>
      </c>
      <c r="AS505" s="224" t="s">
        <v>248</v>
      </c>
      <c r="AT505" s="11">
        <v>11210.092000000001</v>
      </c>
      <c r="AU505" s="11">
        <v>1870.0989999999999</v>
      </c>
      <c r="AV505" s="203">
        <v>0</v>
      </c>
      <c r="AW505" s="203">
        <v>0</v>
      </c>
      <c r="AX505" s="203" t="s">
        <v>248</v>
      </c>
      <c r="AY505" s="235" t="s">
        <v>248</v>
      </c>
      <c r="AZ505" s="138">
        <v>84474</v>
      </c>
      <c r="BA505" s="188" t="s">
        <v>248</v>
      </c>
      <c r="BB505" s="203" t="s">
        <v>248</v>
      </c>
      <c r="BC505" s="203" t="s">
        <v>248</v>
      </c>
      <c r="BD505" s="217" t="s">
        <v>61</v>
      </c>
      <c r="BE505" s="201" t="s">
        <v>62</v>
      </c>
      <c r="BF505" s="201" t="s">
        <v>63</v>
      </c>
      <c r="BG505" s="201" t="s">
        <v>196</v>
      </c>
      <c r="BH505" s="456" t="s">
        <v>511</v>
      </c>
      <c r="BI505" s="218" t="s">
        <v>68</v>
      </c>
      <c r="BJ505" s="370">
        <v>214</v>
      </c>
      <c r="BK505" s="370">
        <v>4</v>
      </c>
      <c r="BL505" s="219" t="s">
        <v>65</v>
      </c>
      <c r="BM505" s="52"/>
      <c r="BN505" s="218" t="s">
        <v>357</v>
      </c>
      <c r="BO505" s="217" t="s">
        <v>53</v>
      </c>
      <c r="BP505" s="201" t="s">
        <v>704</v>
      </c>
      <c r="BQ505" s="52" t="s">
        <v>714</v>
      </c>
    </row>
    <row r="506" spans="1:69" ht="15.75">
      <c r="A506" s="207" t="s">
        <v>37</v>
      </c>
      <c r="B506" s="208" t="s">
        <v>711</v>
      </c>
      <c r="C506" s="202" t="s">
        <v>35</v>
      </c>
      <c r="D506" s="210" t="s">
        <v>182</v>
      </c>
      <c r="E506" s="24" t="s">
        <v>644</v>
      </c>
      <c r="F506" s="86">
        <v>45</v>
      </c>
      <c r="G506" s="80">
        <v>2</v>
      </c>
      <c r="H506" s="204"/>
      <c r="I506" s="204"/>
      <c r="J506" s="204"/>
      <c r="K506" s="204"/>
      <c r="L506" s="80">
        <v>0</v>
      </c>
      <c r="M506" s="203"/>
      <c r="N506" s="52">
        <v>0</v>
      </c>
      <c r="O506" s="204"/>
      <c r="P506" s="204"/>
      <c r="Q506" s="11">
        <v>4.5974181395000002</v>
      </c>
      <c r="R506" s="204"/>
      <c r="S506" s="204"/>
      <c r="T506" s="53">
        <v>5.9750000000000005</v>
      </c>
      <c r="U506" s="204"/>
      <c r="V506" s="204"/>
      <c r="W506" s="11">
        <v>4.5343486744185997</v>
      </c>
      <c r="X506" s="204"/>
      <c r="Y506" s="204"/>
      <c r="Z506" s="53">
        <v>5.4850000000000003</v>
      </c>
      <c r="AA506" s="204"/>
      <c r="AB506" s="204"/>
      <c r="AC506" s="204"/>
      <c r="AD506" s="204"/>
      <c r="AE506" s="204"/>
      <c r="AF506" s="9">
        <v>3.8048837462136911</v>
      </c>
      <c r="AG506" s="9">
        <v>301</v>
      </c>
      <c r="AH506" s="9">
        <v>0.31743364598184753</v>
      </c>
      <c r="AI506" s="9">
        <v>0</v>
      </c>
      <c r="AJ506" s="9">
        <v>3.0427083333333336</v>
      </c>
      <c r="AK506" s="9" t="s">
        <v>248</v>
      </c>
      <c r="AL506" s="9">
        <v>43</v>
      </c>
      <c r="AM506" s="9">
        <v>3.8048837462136911</v>
      </c>
      <c r="AN506" s="9">
        <v>3.7591324200913241</v>
      </c>
      <c r="AO506" s="73">
        <v>86</v>
      </c>
      <c r="AP506" s="80">
        <v>0</v>
      </c>
      <c r="AQ506" s="80">
        <v>0</v>
      </c>
      <c r="AR506" s="224">
        <v>0</v>
      </c>
      <c r="AS506" s="224" t="s">
        <v>248</v>
      </c>
      <c r="AT506" s="11">
        <v>3097.15</v>
      </c>
      <c r="AU506" s="11">
        <v>0</v>
      </c>
      <c r="AV506" s="203">
        <v>0</v>
      </c>
      <c r="AW506" s="203">
        <v>0</v>
      </c>
      <c r="AX506" s="203" t="s">
        <v>248</v>
      </c>
      <c r="AY506" s="235" t="s">
        <v>248</v>
      </c>
      <c r="AZ506" s="138">
        <v>27399</v>
      </c>
      <c r="BA506" s="188" t="s">
        <v>248</v>
      </c>
      <c r="BB506" s="188" t="s">
        <v>248</v>
      </c>
      <c r="BC506" s="203" t="s">
        <v>248</v>
      </c>
      <c r="BD506" s="217" t="s">
        <v>61</v>
      </c>
      <c r="BE506" s="201" t="s">
        <v>62</v>
      </c>
      <c r="BF506" s="201" t="s">
        <v>63</v>
      </c>
      <c r="BG506" s="201" t="s">
        <v>196</v>
      </c>
      <c r="BH506" s="456" t="s">
        <v>515</v>
      </c>
      <c r="BI506" s="218" t="s">
        <v>64</v>
      </c>
      <c r="BJ506" s="370">
        <v>214</v>
      </c>
      <c r="BK506" s="370">
        <v>1</v>
      </c>
      <c r="BL506" s="219" t="s">
        <v>65</v>
      </c>
      <c r="BM506" s="52"/>
      <c r="BN506" s="218" t="s">
        <v>357</v>
      </c>
      <c r="BO506" s="217" t="s">
        <v>54</v>
      </c>
      <c r="BP506" s="201" t="s">
        <v>699</v>
      </c>
      <c r="BQ506" s="52" t="s">
        <v>715</v>
      </c>
    </row>
    <row r="507" spans="1:69" ht="15.75">
      <c r="A507" s="207" t="s">
        <v>37</v>
      </c>
      <c r="B507" s="208" t="s">
        <v>711</v>
      </c>
      <c r="C507" s="202" t="s">
        <v>35</v>
      </c>
      <c r="D507" s="210" t="s">
        <v>182</v>
      </c>
      <c r="E507" s="24" t="s">
        <v>644</v>
      </c>
      <c r="F507" s="86">
        <v>45</v>
      </c>
      <c r="G507" s="80">
        <v>3</v>
      </c>
      <c r="H507" s="204"/>
      <c r="I507" s="204"/>
      <c r="J507" s="204"/>
      <c r="K507" s="204"/>
      <c r="L507" s="80">
        <v>0</v>
      </c>
      <c r="M507" s="203"/>
      <c r="N507" s="52">
        <v>0</v>
      </c>
      <c r="O507" s="204"/>
      <c r="P507" s="204"/>
      <c r="Q507" s="11">
        <v>4.9702618095000002</v>
      </c>
      <c r="R507" s="204"/>
      <c r="S507" s="204"/>
      <c r="T507" s="53">
        <v>7.4499999999999993</v>
      </c>
      <c r="U507" s="204"/>
      <c r="V507" s="204"/>
      <c r="W507" s="11">
        <v>4.765166595238</v>
      </c>
      <c r="X507" s="204"/>
      <c r="Y507" s="204"/>
      <c r="Z507" s="53">
        <v>6.9499999999999993</v>
      </c>
      <c r="AA507" s="204"/>
      <c r="AB507" s="204"/>
      <c r="AC507" s="204"/>
      <c r="AD507" s="204"/>
      <c r="AE507" s="204"/>
      <c r="AF507" s="9">
        <v>3.5621428599162974</v>
      </c>
      <c r="AG507" s="9">
        <v>294</v>
      </c>
      <c r="AH507" s="9">
        <v>0.38864032715812069</v>
      </c>
      <c r="AI507" s="9">
        <v>4</v>
      </c>
      <c r="AJ507" s="9">
        <v>2.7229166666666669</v>
      </c>
      <c r="AK507" s="9" t="s">
        <v>248</v>
      </c>
      <c r="AL507" s="9">
        <v>42</v>
      </c>
      <c r="AM507" s="9">
        <v>3.5621428599162974</v>
      </c>
      <c r="AN507" s="9">
        <v>3.6284916201117317</v>
      </c>
      <c r="AO507" s="73">
        <v>84</v>
      </c>
      <c r="AP507" s="80">
        <v>0</v>
      </c>
      <c r="AQ507" s="80">
        <v>0</v>
      </c>
      <c r="AR507" s="224">
        <v>0</v>
      </c>
      <c r="AS507" s="224" t="s">
        <v>248</v>
      </c>
      <c r="AT507" s="11">
        <v>3012.4369999999999</v>
      </c>
      <c r="AU507" s="11">
        <v>0</v>
      </c>
      <c r="AV507" s="203">
        <v>0</v>
      </c>
      <c r="AW507" s="203">
        <v>0</v>
      </c>
      <c r="AX507" s="203" t="s">
        <v>248</v>
      </c>
      <c r="AY507" s="235" t="s">
        <v>248</v>
      </c>
      <c r="AZ507" s="138">
        <v>27399</v>
      </c>
      <c r="BA507" s="188" t="s">
        <v>248</v>
      </c>
      <c r="BB507" s="188" t="s">
        <v>248</v>
      </c>
      <c r="BC507" s="203" t="s">
        <v>248</v>
      </c>
      <c r="BD507" s="217" t="s">
        <v>61</v>
      </c>
      <c r="BE507" s="201" t="s">
        <v>62</v>
      </c>
      <c r="BF507" s="201" t="s">
        <v>63</v>
      </c>
      <c r="BG507" s="201" t="s">
        <v>196</v>
      </c>
      <c r="BH507" s="455" t="s">
        <v>515</v>
      </c>
      <c r="BI507" s="218" t="s">
        <v>66</v>
      </c>
      <c r="BJ507" s="370">
        <v>214</v>
      </c>
      <c r="BK507" s="370">
        <v>7</v>
      </c>
      <c r="BL507" s="219" t="s">
        <v>65</v>
      </c>
      <c r="BM507" s="52"/>
      <c r="BN507" s="218" t="s">
        <v>357</v>
      </c>
      <c r="BO507" s="217" t="s">
        <v>54</v>
      </c>
      <c r="BP507" s="201" t="s">
        <v>699</v>
      </c>
      <c r="BQ507" s="52" t="s">
        <v>715</v>
      </c>
    </row>
    <row r="508" spans="1:69" ht="16.5" thickBot="1">
      <c r="A508" s="207" t="s">
        <v>37</v>
      </c>
      <c r="B508" s="208" t="s">
        <v>711</v>
      </c>
      <c r="C508" s="202" t="s">
        <v>35</v>
      </c>
      <c r="D508" s="210" t="s">
        <v>182</v>
      </c>
      <c r="E508" s="24" t="s">
        <v>644</v>
      </c>
      <c r="F508" s="86">
        <v>44</v>
      </c>
      <c r="G508" s="80">
        <v>1</v>
      </c>
      <c r="H508" s="204"/>
      <c r="I508" s="204"/>
      <c r="J508" s="204"/>
      <c r="K508" s="204"/>
      <c r="L508" s="80">
        <v>0</v>
      </c>
      <c r="M508" s="203"/>
      <c r="N508" s="52">
        <v>0</v>
      </c>
      <c r="O508" s="204"/>
      <c r="P508" s="204"/>
      <c r="Q508" s="11">
        <v>4.9832789069999999</v>
      </c>
      <c r="R508" s="204"/>
      <c r="S508" s="204"/>
      <c r="T508" s="53">
        <v>6.4625000000000004</v>
      </c>
      <c r="U508" s="204"/>
      <c r="V508" s="204"/>
      <c r="W508" s="11">
        <v>5.0384879302324999</v>
      </c>
      <c r="X508" s="204"/>
      <c r="Y508" s="204"/>
      <c r="Z508" s="53">
        <v>6.4625000000000004</v>
      </c>
      <c r="AA508" s="204"/>
      <c r="AB508" s="204"/>
      <c r="AC508" s="204"/>
      <c r="AD508" s="204"/>
      <c r="AE508" s="204"/>
      <c r="AF508" s="9">
        <v>3.6821262654275997</v>
      </c>
      <c r="AG508" s="9">
        <v>301</v>
      </c>
      <c r="AH508" s="9">
        <v>0.39048057961501542</v>
      </c>
      <c r="AI508" s="9">
        <v>3</v>
      </c>
      <c r="AJ508" s="9">
        <v>3.0003906250000001</v>
      </c>
      <c r="AK508" s="9" t="s">
        <v>248</v>
      </c>
      <c r="AL508" s="9">
        <v>43</v>
      </c>
      <c r="AM508" s="9">
        <v>3.6821262654275997</v>
      </c>
      <c r="AN508" s="9">
        <v>3.7090643274853803</v>
      </c>
      <c r="AO508" s="73">
        <v>86</v>
      </c>
      <c r="AP508" s="80">
        <v>0</v>
      </c>
      <c r="AQ508" s="80">
        <v>0</v>
      </c>
      <c r="AR508" s="224">
        <v>0</v>
      </c>
      <c r="AS508" s="224" t="s">
        <v>248</v>
      </c>
      <c r="AT508" s="11">
        <v>3065.6950000000002</v>
      </c>
      <c r="AU508" s="11">
        <v>0</v>
      </c>
      <c r="AV508" s="203">
        <v>0</v>
      </c>
      <c r="AW508" s="203">
        <v>0</v>
      </c>
      <c r="AX508" s="203" t="s">
        <v>248</v>
      </c>
      <c r="AY508" s="235" t="s">
        <v>248</v>
      </c>
      <c r="AZ508" s="138">
        <v>27399</v>
      </c>
      <c r="BA508" s="188" t="s">
        <v>248</v>
      </c>
      <c r="BB508" s="188" t="s">
        <v>248</v>
      </c>
      <c r="BC508" s="158" t="s">
        <v>248</v>
      </c>
      <c r="BD508" s="217" t="s">
        <v>61</v>
      </c>
      <c r="BE508" s="201" t="s">
        <v>62</v>
      </c>
      <c r="BF508" s="201" t="s">
        <v>63</v>
      </c>
      <c r="BG508" s="201" t="s">
        <v>196</v>
      </c>
      <c r="BH508" s="456" t="s">
        <v>515</v>
      </c>
      <c r="BI508" s="218" t="s">
        <v>67</v>
      </c>
      <c r="BJ508" s="370">
        <v>214</v>
      </c>
      <c r="BK508" s="370">
        <v>3</v>
      </c>
      <c r="BL508" s="219" t="s">
        <v>65</v>
      </c>
      <c r="BM508" s="52"/>
      <c r="BN508" s="218" t="s">
        <v>357</v>
      </c>
      <c r="BO508" s="217" t="s">
        <v>54</v>
      </c>
      <c r="BP508" s="201" t="s">
        <v>699</v>
      </c>
      <c r="BQ508" s="52" t="s">
        <v>715</v>
      </c>
    </row>
    <row r="509" spans="1:69" ht="16.5" thickBot="1">
      <c r="A509" s="207" t="s">
        <v>37</v>
      </c>
      <c r="B509" s="208" t="s">
        <v>711</v>
      </c>
      <c r="C509" s="202" t="s">
        <v>35</v>
      </c>
      <c r="D509" s="210" t="s">
        <v>182</v>
      </c>
      <c r="E509" s="24" t="s">
        <v>644</v>
      </c>
      <c r="F509" s="86">
        <v>42</v>
      </c>
      <c r="G509" s="80">
        <v>1</v>
      </c>
      <c r="H509" s="204"/>
      <c r="I509" s="204"/>
      <c r="J509" s="204"/>
      <c r="K509" s="204"/>
      <c r="L509" s="80">
        <v>0</v>
      </c>
      <c r="M509" s="203"/>
      <c r="N509" s="52">
        <v>0</v>
      </c>
      <c r="O509" s="204"/>
      <c r="P509" s="204"/>
      <c r="Q509" s="11">
        <v>5.2639512195</v>
      </c>
      <c r="R509" s="204"/>
      <c r="S509" s="204"/>
      <c r="T509" s="53">
        <v>6.4916666666666663</v>
      </c>
      <c r="U509" s="204"/>
      <c r="V509" s="204"/>
      <c r="W509" s="11">
        <v>5.2012192926829002</v>
      </c>
      <c r="X509" s="204"/>
      <c r="Y509" s="204"/>
      <c r="Z509" s="53">
        <v>6.3687499999999995</v>
      </c>
      <c r="AA509" s="204"/>
      <c r="AB509" s="204"/>
      <c r="AC509" s="204"/>
      <c r="AD509" s="204"/>
      <c r="AE509" s="204"/>
      <c r="AF509" s="9">
        <v>2.8006428590842658</v>
      </c>
      <c r="AG509" s="9">
        <v>280</v>
      </c>
      <c r="AH509" s="9">
        <v>0.2782600741969346</v>
      </c>
      <c r="AI509" s="9">
        <v>29</v>
      </c>
      <c r="AJ509" s="9">
        <v>2.1891666666666665</v>
      </c>
      <c r="AK509" s="9" t="s">
        <v>248</v>
      </c>
      <c r="AL509" s="427">
        <v>0</v>
      </c>
      <c r="AM509" s="9"/>
      <c r="AN509" s="9"/>
      <c r="AO509" s="73">
        <v>82</v>
      </c>
      <c r="AP509" s="80">
        <v>0</v>
      </c>
      <c r="AQ509" s="80">
        <v>0</v>
      </c>
      <c r="AR509" s="224">
        <v>0</v>
      </c>
      <c r="AS509" s="224" t="s">
        <v>248</v>
      </c>
      <c r="AT509" s="11">
        <v>2952.261</v>
      </c>
      <c r="AU509" s="11">
        <v>0</v>
      </c>
      <c r="AV509" s="203">
        <v>0</v>
      </c>
      <c r="AW509" s="203">
        <v>0</v>
      </c>
      <c r="AX509" s="203" t="s">
        <v>248</v>
      </c>
      <c r="AY509" s="235" t="s">
        <v>248</v>
      </c>
      <c r="AZ509" s="138">
        <v>27399</v>
      </c>
      <c r="BA509" s="188" t="s">
        <v>248</v>
      </c>
      <c r="BB509" s="188" t="s">
        <v>248</v>
      </c>
      <c r="BC509" s="158" t="s">
        <v>248</v>
      </c>
      <c r="BD509" s="217" t="s">
        <v>61</v>
      </c>
      <c r="BE509" s="201" t="s">
        <v>62</v>
      </c>
      <c r="BF509" s="201" t="s">
        <v>63</v>
      </c>
      <c r="BG509" s="201" t="s">
        <v>196</v>
      </c>
      <c r="BH509" s="456" t="s">
        <v>515</v>
      </c>
      <c r="BI509" s="218" t="s">
        <v>68</v>
      </c>
      <c r="BJ509" s="370">
        <v>214</v>
      </c>
      <c r="BK509" s="370">
        <v>4</v>
      </c>
      <c r="BL509" s="219" t="s">
        <v>65</v>
      </c>
      <c r="BM509" s="52"/>
      <c r="BN509" s="218" t="s">
        <v>357</v>
      </c>
      <c r="BO509" s="217" t="s">
        <v>54</v>
      </c>
      <c r="BP509" s="201" t="s">
        <v>699</v>
      </c>
      <c r="BQ509" s="52" t="s">
        <v>715</v>
      </c>
    </row>
    <row r="510" spans="1:69" ht="16.5" thickBot="1">
      <c r="A510" s="207" t="s">
        <v>37</v>
      </c>
      <c r="B510" s="208" t="s">
        <v>711</v>
      </c>
      <c r="C510" s="202" t="s">
        <v>35</v>
      </c>
      <c r="D510" s="210" t="s">
        <v>182</v>
      </c>
      <c r="E510" s="24" t="s">
        <v>638</v>
      </c>
      <c r="F510" s="86">
        <v>71</v>
      </c>
      <c r="G510" s="80">
        <v>2</v>
      </c>
      <c r="H510" s="204"/>
      <c r="I510" s="204"/>
      <c r="J510" s="204"/>
      <c r="K510" s="204"/>
      <c r="L510" s="80">
        <v>0</v>
      </c>
      <c r="M510" s="203"/>
      <c r="N510" s="52">
        <v>1</v>
      </c>
      <c r="O510" s="204"/>
      <c r="P510" s="204"/>
      <c r="Q510" s="11">
        <v>5.6058547825999998</v>
      </c>
      <c r="R510" s="204"/>
      <c r="S510" s="204"/>
      <c r="T510" s="53">
        <v>10.774999999999999</v>
      </c>
      <c r="U510" s="204"/>
      <c r="V510" s="204"/>
      <c r="W510" s="11">
        <v>5.3555216231884</v>
      </c>
      <c r="X510" s="204"/>
      <c r="Y510" s="204"/>
      <c r="Z510" s="53">
        <v>9.7749999999999986</v>
      </c>
      <c r="AA510" s="204"/>
      <c r="AB510" s="204"/>
      <c r="AC510" s="204"/>
      <c r="AD510" s="204"/>
      <c r="AE510" s="204"/>
      <c r="AF510" s="9">
        <v>3.5748564594683527</v>
      </c>
      <c r="AG510" s="9">
        <v>483</v>
      </c>
      <c r="AH510" s="9">
        <v>0.57286706948052724</v>
      </c>
      <c r="AI510" s="9">
        <v>33</v>
      </c>
      <c r="AJ510" s="9">
        <v>2.267105263157895</v>
      </c>
      <c r="AK510" s="9" t="s">
        <v>248</v>
      </c>
      <c r="AL510" s="9">
        <v>60</v>
      </c>
      <c r="AM510" s="9">
        <v>3.6715476379508063</v>
      </c>
      <c r="AN510" s="9">
        <v>3.6910714285714286</v>
      </c>
      <c r="AO510" s="73">
        <v>129</v>
      </c>
      <c r="AP510" s="80">
        <v>3</v>
      </c>
      <c r="AQ510" s="80">
        <v>6</v>
      </c>
      <c r="AR510" s="224">
        <v>0</v>
      </c>
      <c r="AS510" s="224" t="s">
        <v>248</v>
      </c>
      <c r="AT510" s="11">
        <v>5056.5219999999999</v>
      </c>
      <c r="AU510" s="11">
        <v>324.96899999999999</v>
      </c>
      <c r="AV510" s="203">
        <v>0</v>
      </c>
      <c r="AW510" s="203">
        <v>0</v>
      </c>
      <c r="AX510" s="203" t="s">
        <v>248</v>
      </c>
      <c r="AY510" s="235" t="s">
        <v>248</v>
      </c>
      <c r="AZ510" s="138">
        <v>25174</v>
      </c>
      <c r="BA510" s="188" t="s">
        <v>248</v>
      </c>
      <c r="BB510" s="203" t="s">
        <v>248</v>
      </c>
      <c r="BC510" s="158" t="s">
        <v>248</v>
      </c>
      <c r="BD510" s="217" t="s">
        <v>61</v>
      </c>
      <c r="BE510" s="201" t="s">
        <v>62</v>
      </c>
      <c r="BF510" s="201" t="s">
        <v>63</v>
      </c>
      <c r="BG510" s="201" t="s">
        <v>196</v>
      </c>
      <c r="BH510" s="456" t="s">
        <v>510</v>
      </c>
      <c r="BI510" s="218" t="s">
        <v>64</v>
      </c>
      <c r="BJ510" s="370">
        <v>214</v>
      </c>
      <c r="BK510" s="370">
        <v>1</v>
      </c>
      <c r="BL510" s="219" t="s">
        <v>65</v>
      </c>
      <c r="BM510" s="52"/>
      <c r="BN510" s="218" t="s">
        <v>357</v>
      </c>
      <c r="BO510" s="217" t="s">
        <v>57</v>
      </c>
      <c r="BP510" s="201" t="s">
        <v>681</v>
      </c>
      <c r="BQ510" s="52" t="s">
        <v>717</v>
      </c>
    </row>
    <row r="511" spans="1:69" ht="16.5" thickBot="1">
      <c r="A511" s="207" t="s">
        <v>37</v>
      </c>
      <c r="B511" s="208" t="s">
        <v>711</v>
      </c>
      <c r="C511" s="202" t="s">
        <v>35</v>
      </c>
      <c r="D511" s="210" t="s">
        <v>182</v>
      </c>
      <c r="E511" s="24" t="s">
        <v>638</v>
      </c>
      <c r="F511" s="86">
        <v>72</v>
      </c>
      <c r="G511" s="80">
        <v>3</v>
      </c>
      <c r="H511" s="204"/>
      <c r="I511" s="204"/>
      <c r="J511" s="204"/>
      <c r="K511" s="204"/>
      <c r="L511" s="80">
        <v>0</v>
      </c>
      <c r="M511" s="203"/>
      <c r="N511" s="52">
        <v>1</v>
      </c>
      <c r="O511" s="204"/>
      <c r="P511" s="204"/>
      <c r="Q511" s="11">
        <v>6.285956058</v>
      </c>
      <c r="R511" s="204"/>
      <c r="S511" s="204"/>
      <c r="T511" s="53">
        <v>11.887499999999999</v>
      </c>
      <c r="U511" s="204"/>
      <c r="V511" s="204"/>
      <c r="W511" s="11">
        <v>6.3534055652173</v>
      </c>
      <c r="X511" s="204"/>
      <c r="Y511" s="204"/>
      <c r="Z511" s="53">
        <v>11.887499999999999</v>
      </c>
      <c r="AA511" s="204"/>
      <c r="AB511" s="204"/>
      <c r="AC511" s="204"/>
      <c r="AD511" s="204"/>
      <c r="AE511" s="204"/>
      <c r="AF511" s="9">
        <v>2.9701837228390029</v>
      </c>
      <c r="AG511" s="9">
        <v>480</v>
      </c>
      <c r="AH511" s="9">
        <v>0.6464726503210193</v>
      </c>
      <c r="AI511" s="9">
        <v>110</v>
      </c>
      <c r="AJ511" s="9">
        <v>1.62</v>
      </c>
      <c r="AK511" s="9" t="s">
        <v>248</v>
      </c>
      <c r="AL511" s="9">
        <v>47</v>
      </c>
      <c r="AM511" s="9">
        <v>3.0680901684176476</v>
      </c>
      <c r="AN511" s="9">
        <v>3.1080000000000001</v>
      </c>
      <c r="AO511" s="73">
        <v>124</v>
      </c>
      <c r="AP511" s="80">
        <v>5</v>
      </c>
      <c r="AQ511" s="80">
        <v>9</v>
      </c>
      <c r="AR511" s="224">
        <v>0</v>
      </c>
      <c r="AS511" s="224" t="s">
        <v>248</v>
      </c>
      <c r="AT511" s="11">
        <v>4868.0360000000001</v>
      </c>
      <c r="AU511" s="11">
        <v>515.548</v>
      </c>
      <c r="AV511" s="203">
        <v>0</v>
      </c>
      <c r="AW511" s="203">
        <v>0</v>
      </c>
      <c r="AX511" s="203" t="s">
        <v>248</v>
      </c>
      <c r="AY511" s="235" t="s">
        <v>248</v>
      </c>
      <c r="AZ511" s="138">
        <v>25174</v>
      </c>
      <c r="BA511" s="188" t="s">
        <v>248</v>
      </c>
      <c r="BB511" s="203" t="s">
        <v>248</v>
      </c>
      <c r="BC511" s="158" t="s">
        <v>248</v>
      </c>
      <c r="BD511" s="217" t="s">
        <v>61</v>
      </c>
      <c r="BE511" s="201" t="s">
        <v>62</v>
      </c>
      <c r="BF511" s="201" t="s">
        <v>63</v>
      </c>
      <c r="BG511" s="201" t="s">
        <v>196</v>
      </c>
      <c r="BH511" s="455" t="s">
        <v>510</v>
      </c>
      <c r="BI511" s="218" t="s">
        <v>66</v>
      </c>
      <c r="BJ511" s="370">
        <v>214</v>
      </c>
      <c r="BK511" s="370">
        <v>7</v>
      </c>
      <c r="BL511" s="219" t="s">
        <v>65</v>
      </c>
      <c r="BM511" s="52"/>
      <c r="BN511" s="218" t="s">
        <v>357</v>
      </c>
      <c r="BO511" s="217" t="s">
        <v>57</v>
      </c>
      <c r="BP511" s="201" t="s">
        <v>681</v>
      </c>
      <c r="BQ511" s="52" t="s">
        <v>717</v>
      </c>
    </row>
    <row r="512" spans="1:69" ht="16.5" thickBot="1">
      <c r="A512" s="207" t="s">
        <v>37</v>
      </c>
      <c r="B512" s="208" t="s">
        <v>711</v>
      </c>
      <c r="C512" s="202" t="s">
        <v>35</v>
      </c>
      <c r="D512" s="210" t="s">
        <v>182</v>
      </c>
      <c r="E512" s="24" t="s">
        <v>638</v>
      </c>
      <c r="F512" s="86">
        <v>74</v>
      </c>
      <c r="G512" s="80">
        <v>2</v>
      </c>
      <c r="H512" s="204"/>
      <c r="I512" s="204"/>
      <c r="J512" s="204"/>
      <c r="K512" s="204"/>
      <c r="L512" s="80">
        <v>0</v>
      </c>
      <c r="M512" s="203"/>
      <c r="N512" s="52">
        <v>0</v>
      </c>
      <c r="O512" s="204"/>
      <c r="P512" s="204"/>
      <c r="Q512" s="11">
        <v>5.6491664027999997</v>
      </c>
      <c r="R512" s="204"/>
      <c r="S512" s="204"/>
      <c r="T512" s="53">
        <v>10.699999999999996</v>
      </c>
      <c r="U512" s="204"/>
      <c r="V512" s="204"/>
      <c r="W512" s="11">
        <v>4.8976663888888003</v>
      </c>
      <c r="X512" s="204"/>
      <c r="Y512" s="204"/>
      <c r="Z512" s="53">
        <v>11.199999999999996</v>
      </c>
      <c r="AA512" s="204"/>
      <c r="AB512" s="204"/>
      <c r="AC512" s="204"/>
      <c r="AD512" s="204"/>
      <c r="AE512" s="204"/>
      <c r="AF512" s="9">
        <v>3.3148564900039994</v>
      </c>
      <c r="AG512" s="9">
        <v>504</v>
      </c>
      <c r="AH512" s="9">
        <v>0.54125369309507654</v>
      </c>
      <c r="AI512" s="9">
        <v>43</v>
      </c>
      <c r="AJ512" s="9">
        <v>2.2303030303030305</v>
      </c>
      <c r="AK512" s="9" t="s">
        <v>248</v>
      </c>
      <c r="AL512" s="9">
        <v>67</v>
      </c>
      <c r="AM512" s="9">
        <v>3.3633475573078142</v>
      </c>
      <c r="AN512" s="9">
        <v>3.4476351351351351</v>
      </c>
      <c r="AO512" s="73">
        <v>140</v>
      </c>
      <c r="AP512" s="80">
        <v>2</v>
      </c>
      <c r="AQ512" s="80">
        <v>2</v>
      </c>
      <c r="AR512" s="224">
        <v>0</v>
      </c>
      <c r="AS512" s="224" t="s">
        <v>248</v>
      </c>
      <c r="AT512" s="11">
        <v>5462.9470000000001</v>
      </c>
      <c r="AU512" s="11">
        <v>103.944</v>
      </c>
      <c r="AV512" s="203">
        <v>0</v>
      </c>
      <c r="AW512" s="203">
        <v>0</v>
      </c>
      <c r="AX512" s="203" t="s">
        <v>248</v>
      </c>
      <c r="AY512" s="235" t="s">
        <v>248</v>
      </c>
      <c r="AZ512" s="138">
        <v>25174</v>
      </c>
      <c r="BA512" s="188" t="s">
        <v>248</v>
      </c>
      <c r="BB512" s="203" t="s">
        <v>248</v>
      </c>
      <c r="BC512" s="158" t="s">
        <v>248</v>
      </c>
      <c r="BD512" s="217" t="s">
        <v>61</v>
      </c>
      <c r="BE512" s="201" t="s">
        <v>62</v>
      </c>
      <c r="BF512" s="201" t="s">
        <v>63</v>
      </c>
      <c r="BG512" s="201" t="s">
        <v>196</v>
      </c>
      <c r="BH512" s="456" t="s">
        <v>510</v>
      </c>
      <c r="BI512" s="218" t="s">
        <v>67</v>
      </c>
      <c r="BJ512" s="370">
        <v>214</v>
      </c>
      <c r="BK512" s="370">
        <v>3</v>
      </c>
      <c r="BL512" s="219" t="s">
        <v>65</v>
      </c>
      <c r="BM512" s="52"/>
      <c r="BN512" s="218" t="s">
        <v>357</v>
      </c>
      <c r="BO512" s="217" t="s">
        <v>57</v>
      </c>
      <c r="BP512" s="201" t="s">
        <v>681</v>
      </c>
      <c r="BQ512" s="52" t="s">
        <v>717</v>
      </c>
    </row>
    <row r="513" spans="1:69" ht="16.5" thickBot="1">
      <c r="A513" s="207" t="s">
        <v>37</v>
      </c>
      <c r="B513" s="208" t="s">
        <v>711</v>
      </c>
      <c r="C513" s="202" t="s">
        <v>35</v>
      </c>
      <c r="D513" s="210" t="s">
        <v>182</v>
      </c>
      <c r="E513" s="24" t="s">
        <v>638</v>
      </c>
      <c r="F513" s="86">
        <v>72</v>
      </c>
      <c r="G513" s="80">
        <v>9</v>
      </c>
      <c r="H513" s="204"/>
      <c r="I513" s="204"/>
      <c r="J513" s="204"/>
      <c r="K513" s="204"/>
      <c r="L513" s="80">
        <v>0</v>
      </c>
      <c r="M513" s="203"/>
      <c r="N513" s="52">
        <v>1</v>
      </c>
      <c r="O513" s="204"/>
      <c r="P513" s="204"/>
      <c r="Q513" s="11">
        <v>7.2675641935000002</v>
      </c>
      <c r="R513" s="204"/>
      <c r="S513" s="204"/>
      <c r="T513" s="53">
        <v>13.975</v>
      </c>
      <c r="U513" s="204"/>
      <c r="V513" s="204"/>
      <c r="W513" s="11">
        <v>7.3436029523809001</v>
      </c>
      <c r="X513" s="204"/>
      <c r="Y513" s="204"/>
      <c r="Z513" s="53">
        <v>13.962499999999999</v>
      </c>
      <c r="AA513" s="204"/>
      <c r="AB513" s="204"/>
      <c r="AC513" s="204"/>
      <c r="AD513" s="204"/>
      <c r="AE513" s="204"/>
      <c r="AF513" s="9">
        <v>2.6132326087890525</v>
      </c>
      <c r="AG513" s="9">
        <v>440</v>
      </c>
      <c r="AH513" s="9">
        <v>0.53357818959053172</v>
      </c>
      <c r="AI513" s="9">
        <v>197</v>
      </c>
      <c r="AJ513" s="9">
        <v>1.4782608695652173</v>
      </c>
      <c r="AK513" s="9" t="s">
        <v>248</v>
      </c>
      <c r="AL513" s="9">
        <v>0</v>
      </c>
      <c r="AM513" s="9"/>
      <c r="AN513" s="9"/>
      <c r="AO513" s="73">
        <v>93</v>
      </c>
      <c r="AP513" s="80">
        <v>18</v>
      </c>
      <c r="AQ513" s="80">
        <v>15</v>
      </c>
      <c r="AR513" s="224">
        <v>0</v>
      </c>
      <c r="AS513" s="224" t="s">
        <v>248</v>
      </c>
      <c r="AT513" s="11">
        <v>4009.181</v>
      </c>
      <c r="AU513" s="11">
        <v>1250.9459999999999</v>
      </c>
      <c r="AV513" s="203">
        <v>0</v>
      </c>
      <c r="AW513" s="203">
        <v>0</v>
      </c>
      <c r="AX513" s="203" t="s">
        <v>248</v>
      </c>
      <c r="AY513" s="235" t="s">
        <v>248</v>
      </c>
      <c r="AZ513" s="138">
        <v>25174</v>
      </c>
      <c r="BA513" s="188" t="s">
        <v>248</v>
      </c>
      <c r="BB513" s="203" t="s">
        <v>248</v>
      </c>
      <c r="BC513" s="158" t="s">
        <v>248</v>
      </c>
      <c r="BD513" s="217" t="s">
        <v>61</v>
      </c>
      <c r="BE513" s="201" t="s">
        <v>62</v>
      </c>
      <c r="BF513" s="201" t="s">
        <v>63</v>
      </c>
      <c r="BG513" s="201" t="s">
        <v>196</v>
      </c>
      <c r="BH513" s="456" t="s">
        <v>510</v>
      </c>
      <c r="BI513" s="218" t="s">
        <v>68</v>
      </c>
      <c r="BJ513" s="370">
        <v>214</v>
      </c>
      <c r="BK513" s="370">
        <v>4</v>
      </c>
      <c r="BL513" s="219" t="s">
        <v>65</v>
      </c>
      <c r="BM513" s="52"/>
      <c r="BN513" s="218" t="s">
        <v>357</v>
      </c>
      <c r="BO513" s="217" t="s">
        <v>57</v>
      </c>
      <c r="BP513" s="201" t="s">
        <v>681</v>
      </c>
      <c r="BQ513" s="52" t="s">
        <v>717</v>
      </c>
    </row>
    <row r="514" spans="1:69" ht="16.5" thickBot="1">
      <c r="A514" s="207" t="s">
        <v>37</v>
      </c>
      <c r="B514" s="208" t="s">
        <v>711</v>
      </c>
      <c r="C514" s="202" t="s">
        <v>35</v>
      </c>
      <c r="D514" s="210" t="s">
        <v>182</v>
      </c>
      <c r="E514" s="442" t="s">
        <v>548</v>
      </c>
      <c r="F514" s="420">
        <v>56</v>
      </c>
      <c r="G514" s="421">
        <v>0</v>
      </c>
      <c r="H514" s="422"/>
      <c r="I514" s="422"/>
      <c r="J514" s="422"/>
      <c r="K514" s="422"/>
      <c r="L514" s="421">
        <v>0</v>
      </c>
      <c r="M514" s="423"/>
      <c r="N514" s="424">
        <v>0</v>
      </c>
      <c r="O514" s="422"/>
      <c r="P514" s="422"/>
      <c r="Q514" s="425">
        <v>5.8845176786</v>
      </c>
      <c r="R514" s="422"/>
      <c r="S514" s="422"/>
      <c r="T514" s="426">
        <v>7.5999999999999979</v>
      </c>
      <c r="U514" s="422"/>
      <c r="V514" s="422"/>
      <c r="W514" s="425">
        <v>5.5247675892857</v>
      </c>
      <c r="X514" s="422"/>
      <c r="Y514" s="422"/>
      <c r="Z514" s="426">
        <v>7.2999999999999989</v>
      </c>
      <c r="AA514" s="422"/>
      <c r="AB514" s="422"/>
      <c r="AC514" s="422"/>
      <c r="AD514" s="422"/>
      <c r="AE514" s="422"/>
      <c r="AF514" s="427">
        <v>3.4391390347511184</v>
      </c>
      <c r="AG514" s="427">
        <v>393</v>
      </c>
      <c r="AH514" s="427">
        <v>0.42670820595099018</v>
      </c>
      <c r="AI514" s="427">
        <v>10</v>
      </c>
      <c r="AJ514" s="427">
        <v>2.6005208333333334</v>
      </c>
      <c r="AK514" s="427" t="s">
        <v>248</v>
      </c>
      <c r="AL514" s="427">
        <v>56</v>
      </c>
      <c r="AM514" s="427">
        <v>3.4391390347511184</v>
      </c>
      <c r="AN514" s="427">
        <v>3.5170157068062826</v>
      </c>
      <c r="AO514" s="428">
        <v>112</v>
      </c>
      <c r="AP514" s="421">
        <v>0</v>
      </c>
      <c r="AQ514" s="421">
        <v>0</v>
      </c>
      <c r="AR514" s="429">
        <v>0</v>
      </c>
      <c r="AS514" s="429" t="s">
        <v>248</v>
      </c>
      <c r="AT514" s="425">
        <v>3990.3380000000002</v>
      </c>
      <c r="AU514" s="425">
        <v>0</v>
      </c>
      <c r="AV514" s="203">
        <v>0</v>
      </c>
      <c r="AW514" s="203">
        <v>0</v>
      </c>
      <c r="AX514" s="203" t="s">
        <v>248</v>
      </c>
      <c r="AY514" s="235" t="s">
        <v>248</v>
      </c>
      <c r="AZ514" s="138">
        <v>30001</v>
      </c>
      <c r="BA514" s="188" t="s">
        <v>248</v>
      </c>
      <c r="BB514" s="203" t="s">
        <v>248</v>
      </c>
      <c r="BC514" s="158" t="s">
        <v>248</v>
      </c>
      <c r="BD514" s="217" t="s">
        <v>61</v>
      </c>
      <c r="BE514" s="201" t="s">
        <v>62</v>
      </c>
      <c r="BF514" s="201" t="s">
        <v>63</v>
      </c>
      <c r="BG514" s="201" t="s">
        <v>196</v>
      </c>
      <c r="BH514" s="456" t="s">
        <v>515</v>
      </c>
      <c r="BI514" s="218" t="s">
        <v>64</v>
      </c>
      <c r="BJ514" s="370">
        <v>214</v>
      </c>
      <c r="BK514" s="370">
        <v>1</v>
      </c>
      <c r="BL514" s="219" t="s">
        <v>65</v>
      </c>
      <c r="BM514" s="52"/>
      <c r="BN514" s="218" t="s">
        <v>357</v>
      </c>
      <c r="BO514" s="217" t="s">
        <v>335</v>
      </c>
      <c r="BP514" s="201" t="s">
        <v>690</v>
      </c>
      <c r="BQ514" s="52" t="s">
        <v>718</v>
      </c>
    </row>
    <row r="515" spans="1:69" ht="16.5" thickBot="1">
      <c r="A515" s="207" t="s">
        <v>37</v>
      </c>
      <c r="B515" s="208" t="s">
        <v>711</v>
      </c>
      <c r="C515" s="202" t="s">
        <v>35</v>
      </c>
      <c r="D515" s="210" t="s">
        <v>182</v>
      </c>
      <c r="E515" s="442" t="s">
        <v>548</v>
      </c>
      <c r="F515" s="420">
        <v>54</v>
      </c>
      <c r="G515" s="421">
        <v>1</v>
      </c>
      <c r="H515" s="422"/>
      <c r="I515" s="422"/>
      <c r="J515" s="422"/>
      <c r="K515" s="422"/>
      <c r="L515" s="421">
        <v>0</v>
      </c>
      <c r="M515" s="423"/>
      <c r="N515" s="424">
        <v>0</v>
      </c>
      <c r="O515" s="422"/>
      <c r="P515" s="422"/>
      <c r="Q515" s="425">
        <v>5.8558488491</v>
      </c>
      <c r="R515" s="422"/>
      <c r="S515" s="422"/>
      <c r="T515" s="426">
        <v>9.1749999999999972</v>
      </c>
      <c r="U515" s="422"/>
      <c r="V515" s="422"/>
      <c r="W515" s="425">
        <v>5.9052829245282998</v>
      </c>
      <c r="X515" s="422"/>
      <c r="Y515" s="422"/>
      <c r="Z515" s="426">
        <v>9.1749999999999972</v>
      </c>
      <c r="AA515" s="422"/>
      <c r="AB515" s="422"/>
      <c r="AC515" s="422"/>
      <c r="AD515" s="422"/>
      <c r="AE515" s="422"/>
      <c r="AF515" s="427">
        <v>2.9413162665868389</v>
      </c>
      <c r="AG515" s="427">
        <v>371</v>
      </c>
      <c r="AH515" s="427">
        <v>0.60941353935640419</v>
      </c>
      <c r="AI515" s="427">
        <v>85</v>
      </c>
      <c r="AJ515" s="427">
        <v>1.8387500000000001</v>
      </c>
      <c r="AK515" s="427" t="s">
        <v>248</v>
      </c>
      <c r="AL515" s="427">
        <v>52</v>
      </c>
      <c r="AM515" s="427">
        <v>2.9509890141722925</v>
      </c>
      <c r="AN515" s="427">
        <v>2.980952380952381</v>
      </c>
      <c r="AO515" s="428">
        <v>106</v>
      </c>
      <c r="AP515" s="421">
        <v>0</v>
      </c>
      <c r="AQ515" s="421">
        <v>0</v>
      </c>
      <c r="AR515" s="429">
        <v>0</v>
      </c>
      <c r="AS515" s="429" t="s">
        <v>248</v>
      </c>
      <c r="AT515" s="425">
        <v>3786.6590000000001</v>
      </c>
      <c r="AU515" s="425">
        <v>0</v>
      </c>
      <c r="AV515" s="203">
        <v>0</v>
      </c>
      <c r="AW515" s="203">
        <v>0</v>
      </c>
      <c r="AX515" s="203" t="s">
        <v>248</v>
      </c>
      <c r="AY515" s="235" t="s">
        <v>248</v>
      </c>
      <c r="AZ515" s="138">
        <v>30001</v>
      </c>
      <c r="BA515" s="188" t="s">
        <v>248</v>
      </c>
      <c r="BB515" s="203" t="s">
        <v>248</v>
      </c>
      <c r="BC515" s="158" t="s">
        <v>248</v>
      </c>
      <c r="BD515" s="217" t="s">
        <v>61</v>
      </c>
      <c r="BE515" s="201" t="s">
        <v>62</v>
      </c>
      <c r="BF515" s="201" t="s">
        <v>63</v>
      </c>
      <c r="BG515" s="201" t="s">
        <v>196</v>
      </c>
      <c r="BH515" s="456" t="s">
        <v>515</v>
      </c>
      <c r="BI515" s="218" t="s">
        <v>66</v>
      </c>
      <c r="BJ515" s="370">
        <v>214</v>
      </c>
      <c r="BK515" s="370">
        <v>7</v>
      </c>
      <c r="BL515" s="219" t="s">
        <v>65</v>
      </c>
      <c r="BM515" s="52"/>
      <c r="BN515" s="218" t="s">
        <v>357</v>
      </c>
      <c r="BO515" s="217" t="s">
        <v>335</v>
      </c>
      <c r="BP515" s="201" t="s">
        <v>690</v>
      </c>
      <c r="BQ515" s="52" t="s">
        <v>718</v>
      </c>
    </row>
    <row r="516" spans="1:69" ht="16.5" thickBot="1">
      <c r="A516" s="207" t="s">
        <v>37</v>
      </c>
      <c r="B516" s="208" t="s">
        <v>711</v>
      </c>
      <c r="C516" s="202" t="s">
        <v>35</v>
      </c>
      <c r="D516" s="210" t="s">
        <v>182</v>
      </c>
      <c r="E516" s="442" t="s">
        <v>548</v>
      </c>
      <c r="F516" s="420">
        <v>56</v>
      </c>
      <c r="G516" s="421">
        <v>2</v>
      </c>
      <c r="H516" s="422"/>
      <c r="I516" s="422"/>
      <c r="J516" s="422"/>
      <c r="K516" s="422"/>
      <c r="L516" s="421">
        <v>0</v>
      </c>
      <c r="M516" s="423"/>
      <c r="N516" s="424">
        <v>0</v>
      </c>
      <c r="O516" s="422"/>
      <c r="P516" s="422"/>
      <c r="Q516" s="425">
        <v>5.6688885926000001</v>
      </c>
      <c r="R516" s="422"/>
      <c r="S516" s="422"/>
      <c r="T516" s="426">
        <v>8.1499999999999986</v>
      </c>
      <c r="U516" s="422"/>
      <c r="V516" s="422"/>
      <c r="W516" s="425">
        <v>5.6853701111110997</v>
      </c>
      <c r="X516" s="422"/>
      <c r="Y516" s="422"/>
      <c r="Z516" s="426">
        <v>7.8833333333333329</v>
      </c>
      <c r="AA516" s="422"/>
      <c r="AB516" s="422"/>
      <c r="AC516" s="422"/>
      <c r="AD516" s="422"/>
      <c r="AE516" s="422"/>
      <c r="AF516" s="427">
        <v>3.5090939201532851</v>
      </c>
      <c r="AG516" s="427">
        <v>378</v>
      </c>
      <c r="AH516" s="427">
        <v>0.51323309263308869</v>
      </c>
      <c r="AI516" s="427">
        <v>26</v>
      </c>
      <c r="AJ516" s="427">
        <v>2.302777777777778</v>
      </c>
      <c r="AK516" s="427" t="s">
        <v>248</v>
      </c>
      <c r="AL516" s="427">
        <v>52</v>
      </c>
      <c r="AM516" s="427">
        <v>3.5243956106049676</v>
      </c>
      <c r="AN516" s="427">
        <v>3.6227272727272726</v>
      </c>
      <c r="AO516" s="428">
        <v>105</v>
      </c>
      <c r="AP516" s="421">
        <v>0</v>
      </c>
      <c r="AQ516" s="421">
        <v>3</v>
      </c>
      <c r="AR516" s="429">
        <v>0</v>
      </c>
      <c r="AS516" s="429" t="s">
        <v>248</v>
      </c>
      <c r="AT516" s="425">
        <v>3774.8319999999999</v>
      </c>
      <c r="AU516" s="425">
        <v>81.13</v>
      </c>
      <c r="AV516" s="203">
        <v>0</v>
      </c>
      <c r="AW516" s="203">
        <v>0</v>
      </c>
      <c r="AX516" s="203" t="s">
        <v>248</v>
      </c>
      <c r="AY516" s="235" t="s">
        <v>248</v>
      </c>
      <c r="AZ516" s="138">
        <v>30001</v>
      </c>
      <c r="BA516" s="188" t="s">
        <v>248</v>
      </c>
      <c r="BB516" s="203" t="s">
        <v>248</v>
      </c>
      <c r="BC516" s="158" t="s">
        <v>248</v>
      </c>
      <c r="BD516" s="217" t="s">
        <v>61</v>
      </c>
      <c r="BE516" s="201" t="s">
        <v>62</v>
      </c>
      <c r="BF516" s="201" t="s">
        <v>63</v>
      </c>
      <c r="BG516" s="201" t="s">
        <v>196</v>
      </c>
      <c r="BH516" s="456" t="s">
        <v>515</v>
      </c>
      <c r="BI516" s="218" t="s">
        <v>67</v>
      </c>
      <c r="BJ516" s="370">
        <v>214</v>
      </c>
      <c r="BK516" s="370">
        <v>3</v>
      </c>
      <c r="BL516" s="219" t="s">
        <v>65</v>
      </c>
      <c r="BM516" s="52"/>
      <c r="BN516" s="218" t="s">
        <v>357</v>
      </c>
      <c r="BO516" s="217" t="s">
        <v>335</v>
      </c>
      <c r="BP516" s="201" t="s">
        <v>690</v>
      </c>
      <c r="BQ516" s="52" t="s">
        <v>718</v>
      </c>
    </row>
    <row r="517" spans="1:69" ht="16.5" thickBot="1">
      <c r="A517" s="207" t="s">
        <v>37</v>
      </c>
      <c r="B517" s="208" t="s">
        <v>711</v>
      </c>
      <c r="C517" s="202" t="s">
        <v>35</v>
      </c>
      <c r="D517" s="210" t="s">
        <v>182</v>
      </c>
      <c r="E517" s="442" t="s">
        <v>548</v>
      </c>
      <c r="F517" s="420">
        <v>55</v>
      </c>
      <c r="G517" s="421">
        <v>3</v>
      </c>
      <c r="H517" s="422"/>
      <c r="I517" s="422"/>
      <c r="J517" s="422"/>
      <c r="K517" s="422"/>
      <c r="L517" s="421">
        <v>1</v>
      </c>
      <c r="M517" s="423"/>
      <c r="N517" s="424">
        <v>0</v>
      </c>
      <c r="O517" s="422"/>
      <c r="P517" s="422"/>
      <c r="Q517" s="425">
        <v>6.0667450195999999</v>
      </c>
      <c r="R517" s="422"/>
      <c r="S517" s="422"/>
      <c r="T517" s="426">
        <v>8.1124999999999989</v>
      </c>
      <c r="U517" s="422"/>
      <c r="V517" s="422"/>
      <c r="W517" s="425">
        <v>6.0695684705881998</v>
      </c>
      <c r="X517" s="422"/>
      <c r="Y517" s="422"/>
      <c r="Z517" s="426">
        <v>7.6124999999999989</v>
      </c>
      <c r="AA517" s="422"/>
      <c r="AB517" s="422"/>
      <c r="AC517" s="422"/>
      <c r="AD517" s="422"/>
      <c r="AE517" s="422"/>
      <c r="AF517" s="427">
        <v>2.4261607160525656</v>
      </c>
      <c r="AG517" s="427">
        <v>224</v>
      </c>
      <c r="AH517" s="427">
        <v>0.39385963922929612</v>
      </c>
      <c r="AI517" s="427">
        <v>127</v>
      </c>
      <c r="AJ517" s="427">
        <v>1.5862499999999999</v>
      </c>
      <c r="AK517" s="427" t="s">
        <v>248</v>
      </c>
      <c r="AL517" s="427">
        <v>0</v>
      </c>
      <c r="AM517" s="427"/>
      <c r="AN517" s="427"/>
      <c r="AO517" s="428">
        <v>104</v>
      </c>
      <c r="AP517" s="421">
        <v>0</v>
      </c>
      <c r="AQ517" s="421">
        <v>0</v>
      </c>
      <c r="AR517" s="429">
        <v>0</v>
      </c>
      <c r="AS517" s="429" t="s">
        <v>248</v>
      </c>
      <c r="AT517" s="425">
        <v>3679.2570000000001</v>
      </c>
      <c r="AU517" s="425">
        <v>0</v>
      </c>
      <c r="AV517" s="203">
        <v>0</v>
      </c>
      <c r="AW517" s="203">
        <v>0</v>
      </c>
      <c r="AX517" s="203" t="s">
        <v>248</v>
      </c>
      <c r="AY517" s="235" t="s">
        <v>248</v>
      </c>
      <c r="AZ517" s="138">
        <v>30001</v>
      </c>
      <c r="BA517" s="188" t="s">
        <v>248</v>
      </c>
      <c r="BB517" s="203" t="s">
        <v>248</v>
      </c>
      <c r="BC517" s="158" t="s">
        <v>248</v>
      </c>
      <c r="BD517" s="217" t="s">
        <v>61</v>
      </c>
      <c r="BE517" s="201" t="s">
        <v>62</v>
      </c>
      <c r="BF517" s="201" t="s">
        <v>63</v>
      </c>
      <c r="BG517" s="201" t="s">
        <v>196</v>
      </c>
      <c r="BH517" s="456" t="s">
        <v>515</v>
      </c>
      <c r="BI517" s="218" t="s">
        <v>68</v>
      </c>
      <c r="BJ517" s="370">
        <v>214</v>
      </c>
      <c r="BK517" s="370">
        <v>4</v>
      </c>
      <c r="BL517" s="219" t="s">
        <v>65</v>
      </c>
      <c r="BM517" s="52"/>
      <c r="BN517" s="218" t="s">
        <v>357</v>
      </c>
      <c r="BO517" s="217" t="s">
        <v>335</v>
      </c>
      <c r="BP517" s="201" t="s">
        <v>690</v>
      </c>
      <c r="BQ517" s="52" t="s">
        <v>718</v>
      </c>
    </row>
    <row r="518" spans="1:69" ht="16.5" thickBot="1">
      <c r="A518" s="207" t="s">
        <v>37</v>
      </c>
      <c r="B518" s="208" t="s">
        <v>711</v>
      </c>
      <c r="C518" s="202" t="s">
        <v>35</v>
      </c>
      <c r="D518" s="210" t="s">
        <v>182</v>
      </c>
      <c r="E518" s="24" t="s">
        <v>336</v>
      </c>
      <c r="F518" s="86">
        <v>36</v>
      </c>
      <c r="G518" s="80">
        <v>0</v>
      </c>
      <c r="H518" s="204"/>
      <c r="I518" s="204"/>
      <c r="J518" s="204"/>
      <c r="K518" s="204"/>
      <c r="L518" s="80">
        <v>0</v>
      </c>
      <c r="M518" s="203"/>
      <c r="N518" s="52">
        <v>0</v>
      </c>
      <c r="O518" s="204"/>
      <c r="P518" s="204"/>
      <c r="Q518" s="11">
        <v>5.8375274721999997</v>
      </c>
      <c r="R518" s="204"/>
      <c r="S518" s="204"/>
      <c r="T518" s="53">
        <v>8.5999999999999979</v>
      </c>
      <c r="U518" s="204"/>
      <c r="V518" s="204"/>
      <c r="W518" s="11">
        <v>5.3526110833332998</v>
      </c>
      <c r="X518" s="204"/>
      <c r="Y518" s="204"/>
      <c r="Z518" s="53">
        <v>8.5999999999999979</v>
      </c>
      <c r="AA518" s="204"/>
      <c r="AB518" s="204"/>
      <c r="AC518" s="204"/>
      <c r="AD518" s="204"/>
      <c r="AE518" s="204"/>
      <c r="AF518" s="9">
        <v>3.5114484147104634</v>
      </c>
      <c r="AG518" s="9">
        <v>252</v>
      </c>
      <c r="AH518" s="9">
        <v>0.47312855465413972</v>
      </c>
      <c r="AI518" s="9">
        <v>9</v>
      </c>
      <c r="AJ518" s="9">
        <v>2.594736842105263</v>
      </c>
      <c r="AK518" s="9" t="s">
        <v>248</v>
      </c>
      <c r="AL518" s="9">
        <v>35</v>
      </c>
      <c r="AM518" s="9">
        <v>3.5282040839292566</v>
      </c>
      <c r="AN518" s="9">
        <v>3.5910714285714285</v>
      </c>
      <c r="AO518" s="73">
        <v>72</v>
      </c>
      <c r="AP518" s="80">
        <v>0</v>
      </c>
      <c r="AQ518" s="80">
        <v>0</v>
      </c>
      <c r="AR518" s="224">
        <v>0</v>
      </c>
      <c r="AS518" s="224" t="s">
        <v>248</v>
      </c>
      <c r="AT518" s="11">
        <v>2565.12</v>
      </c>
      <c r="AU518" s="11">
        <v>0</v>
      </c>
      <c r="AV518" s="203">
        <v>0</v>
      </c>
      <c r="AW518" s="203">
        <v>0</v>
      </c>
      <c r="AX518" s="203" t="s">
        <v>248</v>
      </c>
      <c r="AY518" s="235" t="s">
        <v>248</v>
      </c>
      <c r="AZ518" s="138">
        <v>27518</v>
      </c>
      <c r="BA518" s="188" t="s">
        <v>248</v>
      </c>
      <c r="BB518" s="203" t="s">
        <v>248</v>
      </c>
      <c r="BC518" s="158" t="s">
        <v>248</v>
      </c>
      <c r="BD518" s="217" t="s">
        <v>61</v>
      </c>
      <c r="BE518" s="201" t="s">
        <v>62</v>
      </c>
      <c r="BF518" s="201" t="s">
        <v>63</v>
      </c>
      <c r="BG518" s="201" t="s">
        <v>196</v>
      </c>
      <c r="BH518" s="218" t="s">
        <v>514</v>
      </c>
      <c r="BI518" s="218" t="s">
        <v>64</v>
      </c>
      <c r="BJ518" s="370">
        <v>214</v>
      </c>
      <c r="BK518" s="370">
        <v>1</v>
      </c>
      <c r="BL518" s="219" t="s">
        <v>65</v>
      </c>
      <c r="BM518" s="52"/>
      <c r="BN518" s="218" t="s">
        <v>357</v>
      </c>
      <c r="BO518" s="217" t="s">
        <v>705</v>
      </c>
      <c r="BP518" s="201" t="s">
        <v>690</v>
      </c>
      <c r="BQ518" s="52" t="s">
        <v>718</v>
      </c>
    </row>
    <row r="519" spans="1:69" ht="16.5" thickBot="1">
      <c r="A519" s="207" t="s">
        <v>37</v>
      </c>
      <c r="B519" s="208" t="s">
        <v>711</v>
      </c>
      <c r="C519" s="202" t="s">
        <v>35</v>
      </c>
      <c r="D519" s="210" t="s">
        <v>182</v>
      </c>
      <c r="E519" s="24" t="s">
        <v>336</v>
      </c>
      <c r="F519" s="86">
        <v>39</v>
      </c>
      <c r="G519" s="80">
        <v>1</v>
      </c>
      <c r="H519" s="204"/>
      <c r="I519" s="204"/>
      <c r="J519" s="204"/>
      <c r="K519" s="204"/>
      <c r="L519" s="80">
        <v>0</v>
      </c>
      <c r="M519" s="203"/>
      <c r="N519" s="52">
        <v>0</v>
      </c>
      <c r="O519" s="204"/>
      <c r="P519" s="204"/>
      <c r="Q519" s="11">
        <v>5.6709472894999999</v>
      </c>
      <c r="R519" s="204"/>
      <c r="S519" s="204"/>
      <c r="T519" s="53">
        <v>7.5500000000000007</v>
      </c>
      <c r="U519" s="204"/>
      <c r="V519" s="204"/>
      <c r="W519" s="11">
        <v>5.7391841052631003</v>
      </c>
      <c r="X519" s="204"/>
      <c r="Y519" s="204"/>
      <c r="Z519" s="53">
        <v>7.5500000000000007</v>
      </c>
      <c r="AA519" s="204"/>
      <c r="AB519" s="204"/>
      <c r="AC519" s="204"/>
      <c r="AD519" s="204"/>
      <c r="AE519" s="204"/>
      <c r="AF519" s="9">
        <v>2.5137451730639779</v>
      </c>
      <c r="AG519" s="9">
        <v>259</v>
      </c>
      <c r="AH519" s="9">
        <v>0.44131006686573315</v>
      </c>
      <c r="AI519" s="9">
        <v>127</v>
      </c>
      <c r="AJ519" s="9">
        <v>1.698076923076923</v>
      </c>
      <c r="AK519" s="9" t="s">
        <v>248</v>
      </c>
      <c r="AL519" s="9">
        <v>0</v>
      </c>
      <c r="AM519" s="9"/>
      <c r="AN519" s="9"/>
      <c r="AO519" s="73">
        <v>76</v>
      </c>
      <c r="AP519" s="80">
        <v>0</v>
      </c>
      <c r="AQ519" s="80">
        <v>0</v>
      </c>
      <c r="AR519" s="224">
        <v>0</v>
      </c>
      <c r="AS519" s="224" t="s">
        <v>248</v>
      </c>
      <c r="AT519" s="11">
        <v>2712.328</v>
      </c>
      <c r="AU519" s="11">
        <v>0</v>
      </c>
      <c r="AV519" s="203">
        <v>0</v>
      </c>
      <c r="AW519" s="203">
        <v>0</v>
      </c>
      <c r="AX519" s="203" t="s">
        <v>248</v>
      </c>
      <c r="AY519" s="235" t="s">
        <v>248</v>
      </c>
      <c r="AZ519" s="138">
        <v>27518</v>
      </c>
      <c r="BA519" s="188" t="s">
        <v>248</v>
      </c>
      <c r="BB519" s="203" t="s">
        <v>248</v>
      </c>
      <c r="BC519" s="158" t="s">
        <v>248</v>
      </c>
      <c r="BD519" s="217" t="s">
        <v>61</v>
      </c>
      <c r="BE519" s="201" t="s">
        <v>62</v>
      </c>
      <c r="BF519" s="201" t="s">
        <v>63</v>
      </c>
      <c r="BG519" s="201" t="s">
        <v>196</v>
      </c>
      <c r="BH519" s="218" t="s">
        <v>514</v>
      </c>
      <c r="BI519" s="218" t="s">
        <v>66</v>
      </c>
      <c r="BJ519" s="370">
        <v>214</v>
      </c>
      <c r="BK519" s="370">
        <v>7</v>
      </c>
      <c r="BL519" s="219" t="s">
        <v>65</v>
      </c>
      <c r="BM519" s="52"/>
      <c r="BN519" s="218" t="s">
        <v>357</v>
      </c>
      <c r="BO519" s="217" t="s">
        <v>705</v>
      </c>
      <c r="BP519" s="201" t="s">
        <v>690</v>
      </c>
      <c r="BQ519" s="52" t="s">
        <v>718</v>
      </c>
    </row>
    <row r="520" spans="1:69" ht="16.5" thickBot="1">
      <c r="A520" s="207" t="s">
        <v>37</v>
      </c>
      <c r="B520" s="208" t="s">
        <v>711</v>
      </c>
      <c r="C520" s="202" t="s">
        <v>35</v>
      </c>
      <c r="D520" s="210" t="s">
        <v>182</v>
      </c>
      <c r="E520" s="24" t="s">
        <v>336</v>
      </c>
      <c r="F520" s="86">
        <v>36</v>
      </c>
      <c r="G520" s="80">
        <v>0</v>
      </c>
      <c r="H520" s="204"/>
      <c r="I520" s="204"/>
      <c r="J520" s="204"/>
      <c r="K520" s="204"/>
      <c r="L520" s="80">
        <v>0</v>
      </c>
      <c r="M520" s="203"/>
      <c r="N520" s="52">
        <v>0</v>
      </c>
      <c r="O520" s="204"/>
      <c r="P520" s="204"/>
      <c r="Q520" s="11">
        <v>5.4435554166999998</v>
      </c>
      <c r="R520" s="204"/>
      <c r="S520" s="204"/>
      <c r="T520" s="53">
        <v>7.5999999999999979</v>
      </c>
      <c r="U520" s="204"/>
      <c r="V520" s="204"/>
      <c r="W520" s="11">
        <v>5.4977218611111001</v>
      </c>
      <c r="X520" s="204"/>
      <c r="Y520" s="204"/>
      <c r="Z520" s="53">
        <v>7.5999999999999979</v>
      </c>
      <c r="AA520" s="204"/>
      <c r="AB520" s="204"/>
      <c r="AC520" s="204"/>
      <c r="AD520" s="204"/>
      <c r="AE520" s="204"/>
      <c r="AF520" s="9">
        <v>3.5190079434523511</v>
      </c>
      <c r="AG520" s="9">
        <v>252</v>
      </c>
      <c r="AH520" s="9">
        <v>0.42186100152790956</v>
      </c>
      <c r="AI520" s="9">
        <v>9</v>
      </c>
      <c r="AJ520" s="9">
        <v>2.6</v>
      </c>
      <c r="AK520" s="9" t="s">
        <v>248</v>
      </c>
      <c r="AL520" s="9">
        <v>36</v>
      </c>
      <c r="AM520" s="9">
        <v>3.5190079434523511</v>
      </c>
      <c r="AN520" s="9">
        <v>3.5780141843971629</v>
      </c>
      <c r="AO520" s="73">
        <v>72</v>
      </c>
      <c r="AP520" s="80">
        <v>0</v>
      </c>
      <c r="AQ520" s="80">
        <v>0</v>
      </c>
      <c r="AR520" s="224">
        <v>0</v>
      </c>
      <c r="AS520" s="224" t="s">
        <v>248</v>
      </c>
      <c r="AT520" s="11">
        <v>2568.9659999999999</v>
      </c>
      <c r="AU520" s="11">
        <v>0</v>
      </c>
      <c r="AV520" s="203">
        <v>0</v>
      </c>
      <c r="AW520" s="203">
        <v>0</v>
      </c>
      <c r="AX520" s="203" t="s">
        <v>248</v>
      </c>
      <c r="AY520" s="235" t="s">
        <v>248</v>
      </c>
      <c r="AZ520" s="138">
        <v>27518</v>
      </c>
      <c r="BA520" s="188" t="s">
        <v>248</v>
      </c>
      <c r="BB520" s="203" t="s">
        <v>248</v>
      </c>
      <c r="BC520" s="158" t="s">
        <v>248</v>
      </c>
      <c r="BD520" s="217" t="s">
        <v>61</v>
      </c>
      <c r="BE520" s="201" t="s">
        <v>62</v>
      </c>
      <c r="BF520" s="201" t="s">
        <v>63</v>
      </c>
      <c r="BG520" s="201" t="s">
        <v>196</v>
      </c>
      <c r="BH520" s="218" t="s">
        <v>514</v>
      </c>
      <c r="BI520" s="218" t="s">
        <v>67</v>
      </c>
      <c r="BJ520" s="370">
        <v>214</v>
      </c>
      <c r="BK520" s="370">
        <v>3</v>
      </c>
      <c r="BL520" s="219" t="s">
        <v>65</v>
      </c>
      <c r="BM520" s="52"/>
      <c r="BN520" s="218" t="s">
        <v>357</v>
      </c>
      <c r="BO520" s="217" t="s">
        <v>705</v>
      </c>
      <c r="BP520" s="201" t="s">
        <v>690</v>
      </c>
      <c r="BQ520" s="52" t="s">
        <v>718</v>
      </c>
    </row>
    <row r="521" spans="1:69" ht="16.5" thickBot="1">
      <c r="A521" s="207" t="s">
        <v>37</v>
      </c>
      <c r="B521" s="208" t="s">
        <v>711</v>
      </c>
      <c r="C521" s="202" t="s">
        <v>35</v>
      </c>
      <c r="D521" s="210" t="s">
        <v>182</v>
      </c>
      <c r="E521" s="24" t="s">
        <v>336</v>
      </c>
      <c r="F521" s="86">
        <v>34</v>
      </c>
      <c r="G521" s="80">
        <v>3</v>
      </c>
      <c r="H521" s="204"/>
      <c r="I521" s="204"/>
      <c r="J521" s="204"/>
      <c r="K521" s="204"/>
      <c r="L521" s="80">
        <v>0</v>
      </c>
      <c r="M521" s="203"/>
      <c r="N521" s="52">
        <v>0</v>
      </c>
      <c r="O521" s="204"/>
      <c r="P521" s="204"/>
      <c r="Q521" s="11">
        <v>6.2312257419000003</v>
      </c>
      <c r="R521" s="204"/>
      <c r="S521" s="204"/>
      <c r="T521" s="53">
        <v>8.2249999999999996</v>
      </c>
      <c r="U521" s="204"/>
      <c r="V521" s="204"/>
      <c r="W521" s="11">
        <v>6.1767096129032</v>
      </c>
      <c r="X521" s="204"/>
      <c r="Y521" s="204"/>
      <c r="Z521" s="53">
        <v>8.2249999999999996</v>
      </c>
      <c r="AA521" s="204"/>
      <c r="AB521" s="204"/>
      <c r="AC521" s="204"/>
      <c r="AD521" s="204"/>
      <c r="AE521" s="204"/>
      <c r="AF521" s="9">
        <v>2.6190783461118068</v>
      </c>
      <c r="AG521" s="9">
        <v>217</v>
      </c>
      <c r="AH521" s="9">
        <v>0.3842205721049744</v>
      </c>
      <c r="AI521" s="9">
        <v>81</v>
      </c>
      <c r="AJ521" s="9">
        <v>2.0128472222222222</v>
      </c>
      <c r="AK521" s="9" t="s">
        <v>248</v>
      </c>
      <c r="AL521" s="9">
        <v>0</v>
      </c>
      <c r="AM521" s="9"/>
      <c r="AN521" s="9"/>
      <c r="AO521" s="73">
        <v>62</v>
      </c>
      <c r="AP521" s="80">
        <v>0</v>
      </c>
      <c r="AQ521" s="80">
        <v>0</v>
      </c>
      <c r="AR521" s="224">
        <v>0</v>
      </c>
      <c r="AS521" s="224" t="s">
        <v>248</v>
      </c>
      <c r="AT521" s="11">
        <v>2221.3090000000002</v>
      </c>
      <c r="AU521" s="11">
        <v>0</v>
      </c>
      <c r="AV521" s="203">
        <v>0</v>
      </c>
      <c r="AW521" s="203">
        <v>0</v>
      </c>
      <c r="AX521" s="203" t="s">
        <v>248</v>
      </c>
      <c r="AY521" s="235" t="s">
        <v>248</v>
      </c>
      <c r="AZ521" s="138">
        <v>27518</v>
      </c>
      <c r="BA521" s="188" t="s">
        <v>248</v>
      </c>
      <c r="BB521" s="203" t="s">
        <v>248</v>
      </c>
      <c r="BC521" s="158" t="s">
        <v>248</v>
      </c>
      <c r="BD521" s="217" t="s">
        <v>61</v>
      </c>
      <c r="BE521" s="201" t="s">
        <v>62</v>
      </c>
      <c r="BF521" s="201" t="s">
        <v>63</v>
      </c>
      <c r="BG521" s="201" t="s">
        <v>196</v>
      </c>
      <c r="BH521" s="218" t="s">
        <v>514</v>
      </c>
      <c r="BI521" s="218" t="s">
        <v>68</v>
      </c>
      <c r="BJ521" s="370">
        <v>214</v>
      </c>
      <c r="BK521" s="370">
        <v>4</v>
      </c>
      <c r="BL521" s="219" t="s">
        <v>65</v>
      </c>
      <c r="BM521" s="52"/>
      <c r="BN521" s="218" t="s">
        <v>357</v>
      </c>
      <c r="BO521" s="217" t="s">
        <v>705</v>
      </c>
      <c r="BP521" s="201" t="s">
        <v>690</v>
      </c>
      <c r="BQ521" s="52" t="s">
        <v>718</v>
      </c>
    </row>
    <row r="522" spans="1:69" ht="16.5" thickBot="1">
      <c r="A522" s="207" t="s">
        <v>37</v>
      </c>
      <c r="B522" s="208" t="s">
        <v>711</v>
      </c>
      <c r="C522" s="202" t="s">
        <v>35</v>
      </c>
      <c r="D522" s="210" t="s">
        <v>182</v>
      </c>
      <c r="E522" s="24" t="s">
        <v>645</v>
      </c>
      <c r="F522" s="86">
        <v>103</v>
      </c>
      <c r="G522" s="80">
        <v>1</v>
      </c>
      <c r="H522" s="204"/>
      <c r="I522" s="204"/>
      <c r="J522" s="204"/>
      <c r="K522" s="204"/>
      <c r="L522" s="80">
        <v>0</v>
      </c>
      <c r="M522" s="203"/>
      <c r="N522" s="52">
        <v>0</v>
      </c>
      <c r="O522" s="204"/>
      <c r="P522" s="204"/>
      <c r="Q522" s="11">
        <v>5.0504901078</v>
      </c>
      <c r="R522" s="204"/>
      <c r="S522" s="204"/>
      <c r="T522" s="53">
        <v>6.9899999999999993</v>
      </c>
      <c r="U522" s="204"/>
      <c r="V522" s="204"/>
      <c r="W522" s="11">
        <v>4.7151959509803003</v>
      </c>
      <c r="X522" s="204"/>
      <c r="Y522" s="204"/>
      <c r="Z522" s="53">
        <v>6.8166666666666655</v>
      </c>
      <c r="AA522" s="204"/>
      <c r="AB522" s="204"/>
      <c r="AC522" s="204"/>
      <c r="AD522" s="204"/>
      <c r="AE522" s="204"/>
      <c r="AF522" s="9">
        <v>3.7859150557513552</v>
      </c>
      <c r="AG522" s="9">
        <v>714</v>
      </c>
      <c r="AH522" s="9">
        <v>0.37049055361934169</v>
      </c>
      <c r="AI522" s="9">
        <v>11</v>
      </c>
      <c r="AJ522" s="9">
        <v>3.0550000000000002</v>
      </c>
      <c r="AK522" s="9" t="s">
        <v>248</v>
      </c>
      <c r="AL522" s="9">
        <v>101</v>
      </c>
      <c r="AM522" s="9">
        <v>3.7850495278413767</v>
      </c>
      <c r="AN522" s="9">
        <v>3.7564229249011856</v>
      </c>
      <c r="AO522" s="73">
        <v>204</v>
      </c>
      <c r="AP522" s="80">
        <v>0</v>
      </c>
      <c r="AQ522" s="80">
        <v>0</v>
      </c>
      <c r="AR522" s="224">
        <v>0</v>
      </c>
      <c r="AS522" s="224" t="s">
        <v>248</v>
      </c>
      <c r="AT522" s="11">
        <v>7294.4949999999999</v>
      </c>
      <c r="AU522" s="11">
        <v>0</v>
      </c>
      <c r="AV522" s="203">
        <v>0</v>
      </c>
      <c r="AW522" s="203">
        <v>0</v>
      </c>
      <c r="AX522" s="203" t="s">
        <v>248</v>
      </c>
      <c r="AY522" s="235" t="s">
        <v>248</v>
      </c>
      <c r="AZ522" s="138">
        <v>38666</v>
      </c>
      <c r="BA522" s="188" t="s">
        <v>248</v>
      </c>
      <c r="BB522" s="188" t="s">
        <v>248</v>
      </c>
      <c r="BC522" s="158" t="s">
        <v>248</v>
      </c>
      <c r="BD522" s="217" t="s">
        <v>61</v>
      </c>
      <c r="BE522" s="201" t="s">
        <v>62</v>
      </c>
      <c r="BF522" s="201" t="s">
        <v>63</v>
      </c>
      <c r="BG522" s="201" t="s">
        <v>196</v>
      </c>
      <c r="BH522" s="456" t="s">
        <v>712</v>
      </c>
      <c r="BI522" s="218" t="s">
        <v>64</v>
      </c>
      <c r="BJ522" s="370">
        <v>214</v>
      </c>
      <c r="BK522" s="370">
        <v>1</v>
      </c>
      <c r="BL522" s="219" t="s">
        <v>65</v>
      </c>
      <c r="BM522" s="52"/>
      <c r="BN522" s="218" t="s">
        <v>357</v>
      </c>
      <c r="BO522" s="217" t="s">
        <v>56</v>
      </c>
      <c r="BP522" s="201" t="s">
        <v>684</v>
      </c>
      <c r="BQ522" s="52" t="s">
        <v>716</v>
      </c>
    </row>
    <row r="523" spans="1:69" ht="16.5" thickBot="1">
      <c r="A523" s="207" t="s">
        <v>37</v>
      </c>
      <c r="B523" s="208" t="s">
        <v>711</v>
      </c>
      <c r="C523" s="202" t="s">
        <v>35</v>
      </c>
      <c r="D523" s="210" t="s">
        <v>182</v>
      </c>
      <c r="E523" s="24" t="s">
        <v>645</v>
      </c>
      <c r="F523" s="86">
        <v>104</v>
      </c>
      <c r="G523" s="80">
        <v>1</v>
      </c>
      <c r="H523" s="204"/>
      <c r="I523" s="204"/>
      <c r="J523" s="204"/>
      <c r="K523" s="204"/>
      <c r="L523" s="80">
        <v>0</v>
      </c>
      <c r="M523" s="203"/>
      <c r="N523" s="52">
        <v>0</v>
      </c>
      <c r="O523" s="204"/>
      <c r="P523" s="204"/>
      <c r="Q523" s="11">
        <v>5.7336795243000003</v>
      </c>
      <c r="R523" s="204"/>
      <c r="S523" s="204"/>
      <c r="T523" s="53">
        <v>8.4249999999999972</v>
      </c>
      <c r="U523" s="204"/>
      <c r="V523" s="204"/>
      <c r="W523" s="11">
        <v>5.7708639223300002</v>
      </c>
      <c r="X523" s="204"/>
      <c r="Y523" s="204"/>
      <c r="Z523" s="53">
        <v>8.4249999999999972</v>
      </c>
      <c r="AA523" s="204"/>
      <c r="AB523" s="204"/>
      <c r="AC523" s="204"/>
      <c r="AD523" s="204"/>
      <c r="AE523" s="204"/>
      <c r="AF523" s="9">
        <v>2.9618307924138358</v>
      </c>
      <c r="AG523" s="9">
        <v>721</v>
      </c>
      <c r="AH523" s="9">
        <v>0.58962412704040912</v>
      </c>
      <c r="AI523" s="9">
        <v>161</v>
      </c>
      <c r="AJ523" s="9">
        <v>2.019423076923077</v>
      </c>
      <c r="AK523" s="9" t="s">
        <v>248</v>
      </c>
      <c r="AL523" s="9">
        <v>102</v>
      </c>
      <c r="AM523" s="9">
        <v>2.9650840355234651</v>
      </c>
      <c r="AN523" s="9">
        <v>2.9694835680751175</v>
      </c>
      <c r="AO523" s="73">
        <v>206</v>
      </c>
      <c r="AP523" s="80">
        <v>0</v>
      </c>
      <c r="AQ523" s="80">
        <v>0</v>
      </c>
      <c r="AR523" s="224">
        <v>0</v>
      </c>
      <c r="AS523" s="224" t="s">
        <v>248</v>
      </c>
      <c r="AT523" s="11">
        <v>7361.4319999999998</v>
      </c>
      <c r="AU523" s="11">
        <v>0</v>
      </c>
      <c r="AV523" s="203">
        <v>0</v>
      </c>
      <c r="AW523" s="203">
        <v>0</v>
      </c>
      <c r="AX523" s="203" t="s">
        <v>248</v>
      </c>
      <c r="AY523" s="235" t="s">
        <v>248</v>
      </c>
      <c r="AZ523" s="138">
        <v>38666</v>
      </c>
      <c r="BA523" s="188" t="s">
        <v>248</v>
      </c>
      <c r="BB523" s="188" t="s">
        <v>248</v>
      </c>
      <c r="BC523" s="158" t="s">
        <v>248</v>
      </c>
      <c r="BD523" s="217" t="s">
        <v>61</v>
      </c>
      <c r="BE523" s="201" t="s">
        <v>62</v>
      </c>
      <c r="BF523" s="201" t="s">
        <v>63</v>
      </c>
      <c r="BG523" s="201" t="s">
        <v>196</v>
      </c>
      <c r="BH523" s="455" t="s">
        <v>712</v>
      </c>
      <c r="BI523" s="218" t="s">
        <v>66</v>
      </c>
      <c r="BJ523" s="370">
        <v>214</v>
      </c>
      <c r="BK523" s="370">
        <v>7</v>
      </c>
      <c r="BL523" s="219" t="s">
        <v>65</v>
      </c>
      <c r="BM523" s="52"/>
      <c r="BN523" s="218" t="s">
        <v>357</v>
      </c>
      <c r="BO523" s="217" t="s">
        <v>56</v>
      </c>
      <c r="BP523" s="201" t="s">
        <v>684</v>
      </c>
      <c r="BQ523" s="52" t="s">
        <v>716</v>
      </c>
    </row>
    <row r="524" spans="1:69" ht="16.5" thickBot="1">
      <c r="A524" s="207" t="s">
        <v>37</v>
      </c>
      <c r="B524" s="208" t="s">
        <v>711</v>
      </c>
      <c r="C524" s="202" t="s">
        <v>35</v>
      </c>
      <c r="D524" s="210" t="s">
        <v>182</v>
      </c>
      <c r="E524" s="24" t="s">
        <v>645</v>
      </c>
      <c r="F524" s="86">
        <v>103</v>
      </c>
      <c r="G524" s="80">
        <v>1</v>
      </c>
      <c r="H524" s="204"/>
      <c r="I524" s="204"/>
      <c r="J524" s="204"/>
      <c r="K524" s="204"/>
      <c r="L524" s="80">
        <v>0</v>
      </c>
      <c r="M524" s="203"/>
      <c r="N524" s="52">
        <v>1</v>
      </c>
      <c r="O524" s="204"/>
      <c r="P524" s="204"/>
      <c r="Q524" s="11">
        <v>5.0661077255000002</v>
      </c>
      <c r="R524" s="204"/>
      <c r="S524" s="204"/>
      <c r="T524" s="53">
        <v>8.4749999999999979</v>
      </c>
      <c r="U524" s="204"/>
      <c r="V524" s="204"/>
      <c r="W524" s="11">
        <v>4.5880195392156002</v>
      </c>
      <c r="X524" s="204"/>
      <c r="Y524" s="204"/>
      <c r="Z524" s="53">
        <v>8.4499999999999957</v>
      </c>
      <c r="AA524" s="204"/>
      <c r="AB524" s="204"/>
      <c r="AC524" s="204"/>
      <c r="AD524" s="204"/>
      <c r="AE524" s="204"/>
      <c r="AF524" s="9">
        <v>3.6290512893796816</v>
      </c>
      <c r="AG524" s="9">
        <v>708</v>
      </c>
      <c r="AH524" s="9">
        <v>0.44595145019555599</v>
      </c>
      <c r="AI524" s="9">
        <v>22</v>
      </c>
      <c r="AJ524" s="9">
        <v>2.6354166666666665</v>
      </c>
      <c r="AK524" s="9" t="s">
        <v>248</v>
      </c>
      <c r="AL524" s="9">
        <v>100</v>
      </c>
      <c r="AM524" s="9">
        <v>3.6324018024546767</v>
      </c>
      <c r="AN524" s="9">
        <v>3.670108695652174</v>
      </c>
      <c r="AO524" s="73">
        <v>204</v>
      </c>
      <c r="AP524" s="80">
        <v>0</v>
      </c>
      <c r="AQ524" s="80">
        <v>0</v>
      </c>
      <c r="AR524" s="224">
        <v>0</v>
      </c>
      <c r="AS524" s="224" t="s">
        <v>248</v>
      </c>
      <c r="AT524" s="11">
        <v>7302.3440000000001</v>
      </c>
      <c r="AU524" s="11">
        <v>0</v>
      </c>
      <c r="AV524" s="203">
        <v>0</v>
      </c>
      <c r="AW524" s="203">
        <v>0</v>
      </c>
      <c r="AX524" s="203" t="s">
        <v>248</v>
      </c>
      <c r="AY524" s="235" t="s">
        <v>248</v>
      </c>
      <c r="AZ524" s="138">
        <v>38666</v>
      </c>
      <c r="BA524" s="188" t="s">
        <v>248</v>
      </c>
      <c r="BB524" s="188" t="s">
        <v>248</v>
      </c>
      <c r="BC524" s="158" t="s">
        <v>248</v>
      </c>
      <c r="BD524" s="217" t="s">
        <v>61</v>
      </c>
      <c r="BE524" s="201" t="s">
        <v>62</v>
      </c>
      <c r="BF524" s="201" t="s">
        <v>63</v>
      </c>
      <c r="BG524" s="201" t="s">
        <v>196</v>
      </c>
      <c r="BH524" s="456" t="s">
        <v>712</v>
      </c>
      <c r="BI524" s="218" t="s">
        <v>67</v>
      </c>
      <c r="BJ524" s="370">
        <v>214</v>
      </c>
      <c r="BK524" s="370">
        <v>3</v>
      </c>
      <c r="BL524" s="219" t="s">
        <v>65</v>
      </c>
      <c r="BM524" s="52"/>
      <c r="BN524" s="218" t="s">
        <v>357</v>
      </c>
      <c r="BO524" s="217" t="s">
        <v>56</v>
      </c>
      <c r="BP524" s="201" t="s">
        <v>684</v>
      </c>
      <c r="BQ524" s="52" t="s">
        <v>716</v>
      </c>
    </row>
    <row r="525" spans="1:69" ht="16.5" thickBot="1">
      <c r="A525" s="207" t="s">
        <v>37</v>
      </c>
      <c r="B525" s="208" t="s">
        <v>711</v>
      </c>
      <c r="C525" s="202" t="s">
        <v>35</v>
      </c>
      <c r="D525" s="210" t="s">
        <v>182</v>
      </c>
      <c r="E525" s="24" t="s">
        <v>645</v>
      </c>
      <c r="F525" s="86">
        <v>103</v>
      </c>
      <c r="G525" s="80">
        <v>1</v>
      </c>
      <c r="H525" s="204"/>
      <c r="I525" s="204"/>
      <c r="J525" s="204"/>
      <c r="K525" s="204"/>
      <c r="L525" s="80">
        <v>0</v>
      </c>
      <c r="M525" s="203"/>
      <c r="N525" s="52">
        <v>0</v>
      </c>
      <c r="O525" s="204"/>
      <c r="P525" s="204"/>
      <c r="Q525" s="11">
        <v>5.8094901666999998</v>
      </c>
      <c r="R525" s="204"/>
      <c r="S525" s="204"/>
      <c r="T525" s="53">
        <v>8.4499999999999957</v>
      </c>
      <c r="U525" s="204"/>
      <c r="V525" s="204"/>
      <c r="W525" s="11">
        <v>5.7276468823529001</v>
      </c>
      <c r="X525" s="204"/>
      <c r="Y525" s="204"/>
      <c r="Z525" s="53">
        <v>8.2374999999999989</v>
      </c>
      <c r="AA525" s="204"/>
      <c r="AB525" s="204"/>
      <c r="AC525" s="204"/>
      <c r="AD525" s="204"/>
      <c r="AE525" s="204"/>
      <c r="AF525" s="9">
        <v>2.8021499265875813</v>
      </c>
      <c r="AG525" s="9">
        <v>707</v>
      </c>
      <c r="AH525" s="9">
        <v>0.34257096521765923</v>
      </c>
      <c r="AI525" s="9">
        <v>98</v>
      </c>
      <c r="AJ525" s="9">
        <v>2.1289772727272727</v>
      </c>
      <c r="AK525" s="9" t="s">
        <v>248</v>
      </c>
      <c r="AL525" s="427">
        <v>0</v>
      </c>
      <c r="AM525" s="9"/>
      <c r="AN525" s="9"/>
      <c r="AO525" s="73">
        <v>202</v>
      </c>
      <c r="AP525" s="80">
        <v>0</v>
      </c>
      <c r="AQ525" s="80">
        <v>2</v>
      </c>
      <c r="AR525" s="224">
        <v>0</v>
      </c>
      <c r="AS525" s="224" t="s">
        <v>248</v>
      </c>
      <c r="AT525" s="11">
        <v>7302.4620000000004</v>
      </c>
      <c r="AU525" s="11">
        <v>0</v>
      </c>
      <c r="AV525" s="203">
        <v>0</v>
      </c>
      <c r="AW525" s="203">
        <v>0</v>
      </c>
      <c r="AX525" s="203" t="s">
        <v>248</v>
      </c>
      <c r="AY525" s="235" t="s">
        <v>248</v>
      </c>
      <c r="AZ525" s="138">
        <v>38666</v>
      </c>
      <c r="BA525" s="188" t="s">
        <v>248</v>
      </c>
      <c r="BB525" s="188" t="s">
        <v>248</v>
      </c>
      <c r="BC525" s="158" t="s">
        <v>248</v>
      </c>
      <c r="BD525" s="217" t="s">
        <v>61</v>
      </c>
      <c r="BE525" s="201" t="s">
        <v>62</v>
      </c>
      <c r="BF525" s="201" t="s">
        <v>63</v>
      </c>
      <c r="BG525" s="201" t="s">
        <v>196</v>
      </c>
      <c r="BH525" s="456" t="s">
        <v>712</v>
      </c>
      <c r="BI525" s="218" t="s">
        <v>68</v>
      </c>
      <c r="BJ525" s="370">
        <v>214</v>
      </c>
      <c r="BK525" s="370">
        <v>4</v>
      </c>
      <c r="BL525" s="219" t="s">
        <v>65</v>
      </c>
      <c r="BM525" s="52"/>
      <c r="BN525" s="218" t="s">
        <v>357</v>
      </c>
      <c r="BO525" s="217" t="s">
        <v>56</v>
      </c>
      <c r="BP525" s="201" t="s">
        <v>684</v>
      </c>
      <c r="BQ525" s="52" t="s">
        <v>716</v>
      </c>
    </row>
    <row r="526" spans="1:69" ht="16.5" thickBot="1">
      <c r="A526" s="207" t="s">
        <v>37</v>
      </c>
      <c r="B526" s="208" t="s">
        <v>711</v>
      </c>
      <c r="C526" s="202" t="s">
        <v>35</v>
      </c>
      <c r="D526" s="210" t="s">
        <v>182</v>
      </c>
      <c r="E526" s="442" t="s">
        <v>646</v>
      </c>
      <c r="F526" s="86">
        <v>46</v>
      </c>
      <c r="G526" s="80">
        <v>0</v>
      </c>
      <c r="H526" s="204"/>
      <c r="I526" s="204"/>
      <c r="J526" s="204"/>
      <c r="K526" s="204"/>
      <c r="L526" s="80">
        <v>0</v>
      </c>
      <c r="M526" s="203"/>
      <c r="N526" s="52">
        <v>0</v>
      </c>
      <c r="O526" s="204"/>
      <c r="P526" s="204"/>
      <c r="Q526" s="11">
        <v>4.9848910435000002</v>
      </c>
      <c r="R526" s="204"/>
      <c r="S526" s="204"/>
      <c r="T526" s="53">
        <v>5.8699999999999992</v>
      </c>
      <c r="U526" s="204"/>
      <c r="V526" s="204"/>
      <c r="W526" s="11">
        <v>4.7979996521738997</v>
      </c>
      <c r="X526" s="204"/>
      <c r="Y526" s="204"/>
      <c r="Z526" s="53">
        <v>5.4884615384615385</v>
      </c>
      <c r="AA526" s="204"/>
      <c r="AB526" s="204"/>
      <c r="AC526" s="204"/>
      <c r="AD526" s="204"/>
      <c r="AE526" s="204"/>
      <c r="AF526" s="9">
        <v>3.7373292194390144</v>
      </c>
      <c r="AG526" s="9">
        <v>322</v>
      </c>
      <c r="AH526" s="9">
        <v>0.36496815879189781</v>
      </c>
      <c r="AI526" s="9">
        <v>3</v>
      </c>
      <c r="AJ526" s="9">
        <v>3.0011904761904762</v>
      </c>
      <c r="AK526" s="9" t="s">
        <v>248</v>
      </c>
      <c r="AL526" s="9">
        <v>46</v>
      </c>
      <c r="AM526" s="9">
        <v>3.7373292194390144</v>
      </c>
      <c r="AN526" s="9">
        <v>3.7288888888888887</v>
      </c>
      <c r="AO526" s="73">
        <v>92</v>
      </c>
      <c r="AP526" s="80">
        <v>0</v>
      </c>
      <c r="AQ526" s="80">
        <v>0</v>
      </c>
      <c r="AR526" s="224">
        <v>0</v>
      </c>
      <c r="AS526" s="224" t="s">
        <v>248</v>
      </c>
      <c r="AT526" s="11">
        <v>3277.81</v>
      </c>
      <c r="AU526" s="11">
        <v>0</v>
      </c>
      <c r="AV526" s="203">
        <v>0</v>
      </c>
      <c r="AW526" s="203">
        <v>0</v>
      </c>
      <c r="AX526" s="203" t="s">
        <v>248</v>
      </c>
      <c r="AY526" s="235" t="s">
        <v>248</v>
      </c>
      <c r="AZ526" s="138">
        <v>37234</v>
      </c>
      <c r="BA526" s="188" t="s">
        <v>248</v>
      </c>
      <c r="BB526" s="203" t="s">
        <v>248</v>
      </c>
      <c r="BC526" s="158" t="s">
        <v>248</v>
      </c>
      <c r="BD526" s="217" t="s">
        <v>61</v>
      </c>
      <c r="BE526" s="201" t="s">
        <v>62</v>
      </c>
      <c r="BF526" s="201" t="s">
        <v>63</v>
      </c>
      <c r="BG526" s="201" t="s">
        <v>196</v>
      </c>
      <c r="BH526" s="456" t="s">
        <v>712</v>
      </c>
      <c r="BI526" s="218" t="s">
        <v>64</v>
      </c>
      <c r="BJ526" s="370">
        <v>214</v>
      </c>
      <c r="BK526" s="370">
        <v>1</v>
      </c>
      <c r="BL526" s="219" t="s">
        <v>65</v>
      </c>
      <c r="BM526" s="52"/>
      <c r="BN526" s="218" t="s">
        <v>357</v>
      </c>
      <c r="BO526" s="217" t="s">
        <v>54</v>
      </c>
      <c r="BP526" s="201" t="s">
        <v>699</v>
      </c>
      <c r="BQ526" s="52" t="s">
        <v>715</v>
      </c>
    </row>
    <row r="527" spans="1:69" ht="16.5" thickBot="1">
      <c r="A527" s="207" t="s">
        <v>37</v>
      </c>
      <c r="B527" s="208" t="s">
        <v>711</v>
      </c>
      <c r="C527" s="202" t="s">
        <v>35</v>
      </c>
      <c r="D527" s="210" t="s">
        <v>182</v>
      </c>
      <c r="E527" s="442" t="s">
        <v>646</v>
      </c>
      <c r="F527" s="86">
        <v>46</v>
      </c>
      <c r="G527" s="80">
        <v>0</v>
      </c>
      <c r="H527" s="204"/>
      <c r="I527" s="204"/>
      <c r="J527" s="204"/>
      <c r="K527" s="204"/>
      <c r="L527" s="80">
        <v>0</v>
      </c>
      <c r="M527" s="203"/>
      <c r="N527" s="52">
        <v>0</v>
      </c>
      <c r="O527" s="204"/>
      <c r="P527" s="204"/>
      <c r="Q527" s="11">
        <v>5.3598909348000001</v>
      </c>
      <c r="R527" s="204"/>
      <c r="S527" s="204"/>
      <c r="T527" s="53">
        <v>7.8499999999999979</v>
      </c>
      <c r="U527" s="204"/>
      <c r="V527" s="204"/>
      <c r="W527" s="11">
        <v>5.1814565217390998</v>
      </c>
      <c r="X527" s="204"/>
      <c r="Y527" s="204"/>
      <c r="Z527" s="53">
        <v>7.4249999999999989</v>
      </c>
      <c r="AA527" s="204"/>
      <c r="AB527" s="204"/>
      <c r="AC527" s="204"/>
      <c r="AD527" s="204"/>
      <c r="AE527" s="204"/>
      <c r="AF527" s="9">
        <v>3.3925465822960281</v>
      </c>
      <c r="AG527" s="9">
        <v>322</v>
      </c>
      <c r="AH527" s="9">
        <v>0.44550779639493587</v>
      </c>
      <c r="AI527" s="9">
        <v>9</v>
      </c>
      <c r="AJ527" s="9">
        <v>2.5669811320754716</v>
      </c>
      <c r="AK527" s="9" t="s">
        <v>248</v>
      </c>
      <c r="AL527" s="9">
        <v>46</v>
      </c>
      <c r="AM527" s="9">
        <v>3.3925465822960281</v>
      </c>
      <c r="AN527" s="9">
        <v>3.45</v>
      </c>
      <c r="AO527" s="73">
        <v>92</v>
      </c>
      <c r="AP527" s="80">
        <v>0</v>
      </c>
      <c r="AQ527" s="80">
        <v>0</v>
      </c>
      <c r="AR527" s="224">
        <v>0</v>
      </c>
      <c r="AS527" s="224" t="s">
        <v>248</v>
      </c>
      <c r="AT527" s="11">
        <v>3277.2370000000001</v>
      </c>
      <c r="AU527" s="11">
        <v>0</v>
      </c>
      <c r="AV527" s="203">
        <v>0</v>
      </c>
      <c r="AW527" s="203">
        <v>0</v>
      </c>
      <c r="AX527" s="203" t="s">
        <v>248</v>
      </c>
      <c r="AY527" s="235" t="s">
        <v>248</v>
      </c>
      <c r="AZ527" s="138">
        <v>37234</v>
      </c>
      <c r="BA527" s="188" t="s">
        <v>248</v>
      </c>
      <c r="BB527" s="203" t="s">
        <v>248</v>
      </c>
      <c r="BC527" s="158" t="s">
        <v>248</v>
      </c>
      <c r="BD527" s="217" t="s">
        <v>61</v>
      </c>
      <c r="BE527" s="201" t="s">
        <v>62</v>
      </c>
      <c r="BF527" s="201" t="s">
        <v>63</v>
      </c>
      <c r="BG527" s="201" t="s">
        <v>196</v>
      </c>
      <c r="BH527" s="455" t="s">
        <v>712</v>
      </c>
      <c r="BI527" s="218" t="s">
        <v>66</v>
      </c>
      <c r="BJ527" s="370">
        <v>214</v>
      </c>
      <c r="BK527" s="370">
        <v>7</v>
      </c>
      <c r="BL527" s="219" t="s">
        <v>65</v>
      </c>
      <c r="BM527" s="52"/>
      <c r="BN527" s="218" t="s">
        <v>357</v>
      </c>
      <c r="BO527" s="217" t="s">
        <v>54</v>
      </c>
      <c r="BP527" s="201" t="s">
        <v>699</v>
      </c>
      <c r="BQ527" s="52" t="s">
        <v>715</v>
      </c>
    </row>
    <row r="528" spans="1:69" ht="16.5" thickBot="1">
      <c r="A528" s="207" t="s">
        <v>37</v>
      </c>
      <c r="B528" s="208" t="s">
        <v>711</v>
      </c>
      <c r="C528" s="202" t="s">
        <v>35</v>
      </c>
      <c r="D528" s="210" t="s">
        <v>182</v>
      </c>
      <c r="E528" s="442" t="s">
        <v>646</v>
      </c>
      <c r="F528" s="86">
        <v>46</v>
      </c>
      <c r="G528" s="80">
        <v>0</v>
      </c>
      <c r="H528" s="204"/>
      <c r="I528" s="204"/>
      <c r="J528" s="204"/>
      <c r="K528" s="204"/>
      <c r="L528" s="80">
        <v>0</v>
      </c>
      <c r="M528" s="203"/>
      <c r="N528" s="52">
        <v>0</v>
      </c>
      <c r="O528" s="204"/>
      <c r="P528" s="204"/>
      <c r="Q528" s="11">
        <v>5.3431300869999996</v>
      </c>
      <c r="R528" s="204"/>
      <c r="S528" s="204"/>
      <c r="T528" s="53">
        <v>6.9249999999999989</v>
      </c>
      <c r="U528" s="204"/>
      <c r="V528" s="204"/>
      <c r="W528" s="11">
        <v>5.3498693043478003</v>
      </c>
      <c r="X528" s="204"/>
      <c r="Y528" s="204"/>
      <c r="Z528" s="53">
        <v>6.9249999999999989</v>
      </c>
      <c r="AA528" s="204"/>
      <c r="AB528" s="204"/>
      <c r="AC528" s="204"/>
      <c r="AD528" s="204"/>
      <c r="AE528" s="204"/>
      <c r="AF528" s="9">
        <v>3.6052484541946312</v>
      </c>
      <c r="AG528" s="9">
        <v>322</v>
      </c>
      <c r="AH528" s="9">
        <v>0.41010437710884845</v>
      </c>
      <c r="AI528" s="9">
        <v>5</v>
      </c>
      <c r="AJ528" s="9">
        <v>2.8468749999999998</v>
      </c>
      <c r="AK528" s="9" t="s">
        <v>248</v>
      </c>
      <c r="AL528" s="9">
        <v>46</v>
      </c>
      <c r="AM528" s="9">
        <v>3.6052484541946312</v>
      </c>
      <c r="AN528" s="9">
        <v>3.6638418079096047</v>
      </c>
      <c r="AO528" s="73">
        <v>92</v>
      </c>
      <c r="AP528" s="80">
        <v>0</v>
      </c>
      <c r="AQ528" s="80">
        <v>0</v>
      </c>
      <c r="AR528" s="224">
        <v>0</v>
      </c>
      <c r="AS528" s="224" t="s">
        <v>248</v>
      </c>
      <c r="AT528" s="11">
        <v>3281.616</v>
      </c>
      <c r="AU528" s="11">
        <v>0</v>
      </c>
      <c r="AV528" s="203">
        <v>0</v>
      </c>
      <c r="AW528" s="203">
        <v>0</v>
      </c>
      <c r="AX528" s="203" t="s">
        <v>248</v>
      </c>
      <c r="AY528" s="235" t="s">
        <v>248</v>
      </c>
      <c r="AZ528" s="138">
        <v>37234</v>
      </c>
      <c r="BA528" s="188" t="s">
        <v>248</v>
      </c>
      <c r="BB528" s="203" t="s">
        <v>248</v>
      </c>
      <c r="BC528" s="158" t="s">
        <v>248</v>
      </c>
      <c r="BD528" s="217" t="s">
        <v>61</v>
      </c>
      <c r="BE528" s="201" t="s">
        <v>62</v>
      </c>
      <c r="BF528" s="201" t="s">
        <v>63</v>
      </c>
      <c r="BG528" s="201" t="s">
        <v>196</v>
      </c>
      <c r="BH528" s="456" t="s">
        <v>712</v>
      </c>
      <c r="BI528" s="218" t="s">
        <v>67</v>
      </c>
      <c r="BJ528" s="370">
        <v>214</v>
      </c>
      <c r="BK528" s="370">
        <v>3</v>
      </c>
      <c r="BL528" s="219" t="s">
        <v>65</v>
      </c>
      <c r="BM528" s="52"/>
      <c r="BN528" s="218" t="s">
        <v>357</v>
      </c>
      <c r="BO528" s="217" t="s">
        <v>54</v>
      </c>
      <c r="BP528" s="201" t="s">
        <v>699</v>
      </c>
      <c r="BQ528" s="52" t="s">
        <v>715</v>
      </c>
    </row>
    <row r="529" spans="1:69" ht="16.5" thickBot="1">
      <c r="A529" s="207" t="s">
        <v>37</v>
      </c>
      <c r="B529" s="208" t="s">
        <v>711</v>
      </c>
      <c r="C529" s="202" t="s">
        <v>35</v>
      </c>
      <c r="D529" s="210" t="s">
        <v>182</v>
      </c>
      <c r="E529" s="442" t="s">
        <v>646</v>
      </c>
      <c r="F529" s="86">
        <v>45</v>
      </c>
      <c r="G529" s="80">
        <v>0</v>
      </c>
      <c r="H529" s="204"/>
      <c r="I529" s="204"/>
      <c r="J529" s="204"/>
      <c r="K529" s="204"/>
      <c r="L529" s="80">
        <v>0</v>
      </c>
      <c r="M529" s="203"/>
      <c r="N529" s="52">
        <v>0</v>
      </c>
      <c r="O529" s="204"/>
      <c r="P529" s="204"/>
      <c r="Q529" s="11">
        <v>5.4377332222000003</v>
      </c>
      <c r="R529" s="204"/>
      <c r="S529" s="204"/>
      <c r="T529" s="53">
        <v>6.1875</v>
      </c>
      <c r="U529" s="204"/>
      <c r="V529" s="204"/>
      <c r="W529" s="11">
        <v>5.3584885555554997</v>
      </c>
      <c r="X529" s="204"/>
      <c r="Y529" s="204"/>
      <c r="Z529" s="53">
        <v>5.979166666666667</v>
      </c>
      <c r="AA529" s="204"/>
      <c r="AB529" s="204"/>
      <c r="AC529" s="204"/>
      <c r="AD529" s="204"/>
      <c r="AE529" s="204"/>
      <c r="AF529" s="9">
        <v>2.974190478097825</v>
      </c>
      <c r="AG529" s="9">
        <v>315</v>
      </c>
      <c r="AH529" s="9">
        <v>0.34866181199649177</v>
      </c>
      <c r="AI529" s="9">
        <v>35</v>
      </c>
      <c r="AJ529" s="9">
        <v>2.2169117647058822</v>
      </c>
      <c r="AK529" s="9" t="s">
        <v>248</v>
      </c>
      <c r="AL529" s="9">
        <v>0</v>
      </c>
      <c r="AM529" s="9"/>
      <c r="AN529" s="9"/>
      <c r="AO529" s="73">
        <v>90</v>
      </c>
      <c r="AP529" s="80">
        <v>0</v>
      </c>
      <c r="AQ529" s="80">
        <v>0</v>
      </c>
      <c r="AR529" s="224">
        <v>0</v>
      </c>
      <c r="AS529" s="224" t="s">
        <v>248</v>
      </c>
      <c r="AT529" s="11">
        <v>3205.8270000000002</v>
      </c>
      <c r="AU529" s="11">
        <v>0</v>
      </c>
      <c r="AV529" s="203">
        <v>0</v>
      </c>
      <c r="AW529" s="203">
        <v>0</v>
      </c>
      <c r="AX529" s="203" t="s">
        <v>248</v>
      </c>
      <c r="AY529" s="235" t="s">
        <v>248</v>
      </c>
      <c r="AZ529" s="138">
        <v>37234</v>
      </c>
      <c r="BA529" s="188" t="s">
        <v>248</v>
      </c>
      <c r="BB529" s="203" t="s">
        <v>248</v>
      </c>
      <c r="BC529" s="158" t="s">
        <v>248</v>
      </c>
      <c r="BD529" s="217" t="s">
        <v>61</v>
      </c>
      <c r="BE529" s="201" t="s">
        <v>62</v>
      </c>
      <c r="BF529" s="201" t="s">
        <v>63</v>
      </c>
      <c r="BG529" s="201" t="s">
        <v>196</v>
      </c>
      <c r="BH529" s="456" t="s">
        <v>712</v>
      </c>
      <c r="BI529" s="218" t="s">
        <v>68</v>
      </c>
      <c r="BJ529" s="370">
        <v>214</v>
      </c>
      <c r="BK529" s="370">
        <v>4</v>
      </c>
      <c r="BL529" s="219" t="s">
        <v>65</v>
      </c>
      <c r="BM529" s="52"/>
      <c r="BN529" s="218" t="s">
        <v>357</v>
      </c>
      <c r="BO529" s="217" t="s">
        <v>54</v>
      </c>
      <c r="BP529" s="201" t="s">
        <v>699</v>
      </c>
      <c r="BQ529" s="52" t="s">
        <v>715</v>
      </c>
    </row>
    <row r="530" spans="1:69" ht="16.5" thickBot="1">
      <c r="A530" s="207" t="s">
        <v>37</v>
      </c>
      <c r="B530" s="208" t="s">
        <v>711</v>
      </c>
      <c r="C530" s="202" t="s">
        <v>35</v>
      </c>
      <c r="D530" s="210" t="s">
        <v>182</v>
      </c>
      <c r="E530" s="24" t="s">
        <v>660</v>
      </c>
      <c r="F530" s="86">
        <v>143</v>
      </c>
      <c r="G530" s="80">
        <v>0</v>
      </c>
      <c r="H530" s="204"/>
      <c r="I530" s="204"/>
      <c r="J530" s="204"/>
      <c r="K530" s="204"/>
      <c r="L530" s="80">
        <v>0</v>
      </c>
      <c r="M530" s="203"/>
      <c r="N530" s="52">
        <v>0</v>
      </c>
      <c r="O530" s="204"/>
      <c r="P530" s="204"/>
      <c r="Q530" s="11">
        <v>5.5192026993000001</v>
      </c>
      <c r="R530" s="204"/>
      <c r="S530" s="204"/>
      <c r="T530" s="53">
        <v>7.7849999999999993</v>
      </c>
      <c r="U530" s="204"/>
      <c r="V530" s="204"/>
      <c r="W530" s="11">
        <v>5.3429230279719997</v>
      </c>
      <c r="X530" s="204"/>
      <c r="Y530" s="204"/>
      <c r="Z530" s="53">
        <v>7.6416666666666657</v>
      </c>
      <c r="AA530" s="204"/>
      <c r="AB530" s="204"/>
      <c r="AC530" s="204"/>
      <c r="AD530" s="204"/>
      <c r="AE530" s="204"/>
      <c r="AF530" s="9">
        <v>3.698506514975676</v>
      </c>
      <c r="AG530" s="9">
        <v>1001</v>
      </c>
      <c r="AH530" s="9">
        <v>0.40683717076550852</v>
      </c>
      <c r="AI530" s="9">
        <v>18</v>
      </c>
      <c r="AJ530" s="9">
        <v>2.7967592592592592</v>
      </c>
      <c r="AK530" s="9" t="s">
        <v>248</v>
      </c>
      <c r="AL530" s="9">
        <v>141</v>
      </c>
      <c r="AM530" s="9">
        <v>3.7114285933572821</v>
      </c>
      <c r="AN530" s="9">
        <v>3.71984011627907</v>
      </c>
      <c r="AO530" s="73">
        <v>285</v>
      </c>
      <c r="AP530" s="80">
        <v>0</v>
      </c>
      <c r="AQ530" s="80">
        <v>1</v>
      </c>
      <c r="AR530" s="224">
        <v>0</v>
      </c>
      <c r="AS530" s="224" t="s">
        <v>248</v>
      </c>
      <c r="AT530" s="11">
        <v>10192.625</v>
      </c>
      <c r="AU530" s="11">
        <v>47.533000000000001</v>
      </c>
      <c r="AV530" s="203">
        <v>0</v>
      </c>
      <c r="AW530" s="203">
        <v>0</v>
      </c>
      <c r="AX530" s="203" t="s">
        <v>248</v>
      </c>
      <c r="AY530" s="235" t="s">
        <v>248</v>
      </c>
      <c r="AZ530" s="138">
        <v>78133</v>
      </c>
      <c r="BA530" s="188" t="s">
        <v>248</v>
      </c>
      <c r="BB530" s="203" t="s">
        <v>248</v>
      </c>
      <c r="BC530" s="158" t="s">
        <v>248</v>
      </c>
      <c r="BD530" s="217" t="s">
        <v>61</v>
      </c>
      <c r="BE530" s="201" t="s">
        <v>62</v>
      </c>
      <c r="BF530" s="201" t="s">
        <v>63</v>
      </c>
      <c r="BG530" s="201" t="s">
        <v>196</v>
      </c>
      <c r="BH530" s="456" t="s">
        <v>713</v>
      </c>
      <c r="BI530" s="218" t="s">
        <v>64</v>
      </c>
      <c r="BJ530" s="370">
        <v>214</v>
      </c>
      <c r="BK530" s="370">
        <v>1</v>
      </c>
      <c r="BL530" s="219" t="s">
        <v>65</v>
      </c>
      <c r="BM530" s="52"/>
      <c r="BN530" s="218" t="s">
        <v>357</v>
      </c>
      <c r="BO530" s="217" t="s">
        <v>53</v>
      </c>
      <c r="BP530" s="201" t="s">
        <v>704</v>
      </c>
      <c r="BQ530" s="52" t="s">
        <v>714</v>
      </c>
    </row>
    <row r="531" spans="1:69" ht="16.5" thickBot="1">
      <c r="A531" s="207" t="s">
        <v>37</v>
      </c>
      <c r="B531" s="208" t="s">
        <v>711</v>
      </c>
      <c r="C531" s="202" t="s">
        <v>35</v>
      </c>
      <c r="D531" s="210" t="s">
        <v>182</v>
      </c>
      <c r="E531" s="24" t="s">
        <v>660</v>
      </c>
      <c r="F531" s="86">
        <v>144</v>
      </c>
      <c r="G531" s="80">
        <v>2</v>
      </c>
      <c r="H531" s="204"/>
      <c r="I531" s="204"/>
      <c r="J531" s="204"/>
      <c r="K531" s="204"/>
      <c r="L531" s="80">
        <v>1</v>
      </c>
      <c r="M531" s="203"/>
      <c r="N531" s="52">
        <v>1</v>
      </c>
      <c r="O531" s="204"/>
      <c r="P531" s="204"/>
      <c r="Q531" s="11">
        <v>5.4681771844</v>
      </c>
      <c r="R531" s="204"/>
      <c r="S531" s="204"/>
      <c r="T531" s="53">
        <v>8.9916666666666654</v>
      </c>
      <c r="U531" s="204"/>
      <c r="V531" s="204"/>
      <c r="W531" s="11">
        <v>5.3360494609928999</v>
      </c>
      <c r="X531" s="204"/>
      <c r="Y531" s="204"/>
      <c r="Z531" s="53">
        <v>8.9749999999999943</v>
      </c>
      <c r="AA531" s="204"/>
      <c r="AB531" s="204"/>
      <c r="AC531" s="204"/>
      <c r="AD531" s="204"/>
      <c r="AE531" s="204"/>
      <c r="AF531" s="9">
        <v>3.4907467761351954</v>
      </c>
      <c r="AG531" s="9">
        <v>978</v>
      </c>
      <c r="AH531" s="9">
        <v>0.45844451287343885</v>
      </c>
      <c r="AI531" s="9">
        <v>28</v>
      </c>
      <c r="AJ531" s="9">
        <v>2.5852803738317758</v>
      </c>
      <c r="AK531" s="9" t="s">
        <v>248</v>
      </c>
      <c r="AL531" s="9">
        <v>135</v>
      </c>
      <c r="AM531" s="9">
        <v>3.5050687905972602</v>
      </c>
      <c r="AN531" s="9">
        <v>3.58955223880597</v>
      </c>
      <c r="AO531" s="73">
        <v>279</v>
      </c>
      <c r="AP531" s="80">
        <v>1</v>
      </c>
      <c r="AQ531" s="80">
        <v>4</v>
      </c>
      <c r="AR531" s="224">
        <v>0</v>
      </c>
      <c r="AS531" s="224" t="s">
        <v>248</v>
      </c>
      <c r="AT531" s="11">
        <v>10050.066000000001</v>
      </c>
      <c r="AU531" s="11">
        <v>107.586</v>
      </c>
      <c r="AV531" s="203">
        <v>0</v>
      </c>
      <c r="AW531" s="203">
        <v>0</v>
      </c>
      <c r="AX531" s="203" t="s">
        <v>248</v>
      </c>
      <c r="AY531" s="235" t="s">
        <v>248</v>
      </c>
      <c r="AZ531" s="138">
        <v>78133</v>
      </c>
      <c r="BA531" s="188" t="s">
        <v>248</v>
      </c>
      <c r="BB531" s="203" t="s">
        <v>248</v>
      </c>
      <c r="BC531" s="158" t="s">
        <v>248</v>
      </c>
      <c r="BD531" s="217" t="s">
        <v>61</v>
      </c>
      <c r="BE531" s="201" t="s">
        <v>62</v>
      </c>
      <c r="BF531" s="201" t="s">
        <v>63</v>
      </c>
      <c r="BG531" s="201" t="s">
        <v>196</v>
      </c>
      <c r="BH531" s="455" t="s">
        <v>713</v>
      </c>
      <c r="BI531" s="218" t="s">
        <v>66</v>
      </c>
      <c r="BJ531" s="370">
        <v>214</v>
      </c>
      <c r="BK531" s="370">
        <v>7</v>
      </c>
      <c r="BL531" s="219" t="s">
        <v>65</v>
      </c>
      <c r="BM531" s="52"/>
      <c r="BN531" s="218" t="s">
        <v>357</v>
      </c>
      <c r="BO531" s="217" t="s">
        <v>53</v>
      </c>
      <c r="BP531" s="201" t="s">
        <v>704</v>
      </c>
      <c r="BQ531" s="52" t="s">
        <v>714</v>
      </c>
    </row>
    <row r="532" spans="1:69" ht="16.5" thickBot="1">
      <c r="A532" s="207" t="s">
        <v>37</v>
      </c>
      <c r="B532" s="208" t="s">
        <v>711</v>
      </c>
      <c r="C532" s="202" t="s">
        <v>35</v>
      </c>
      <c r="D532" s="210" t="s">
        <v>182</v>
      </c>
      <c r="E532" s="24" t="s">
        <v>660</v>
      </c>
      <c r="F532" s="86">
        <v>148</v>
      </c>
      <c r="G532" s="80">
        <v>0</v>
      </c>
      <c r="H532" s="204"/>
      <c r="I532" s="204"/>
      <c r="J532" s="204"/>
      <c r="K532" s="204"/>
      <c r="L532" s="80">
        <v>1</v>
      </c>
      <c r="M532" s="203"/>
      <c r="N532" s="52">
        <v>0</v>
      </c>
      <c r="O532" s="204"/>
      <c r="P532" s="204"/>
      <c r="Q532" s="11">
        <v>5.8895984898</v>
      </c>
      <c r="R532" s="204"/>
      <c r="S532" s="204"/>
      <c r="T532" s="53">
        <v>8.9562500000000007</v>
      </c>
      <c r="U532" s="204"/>
      <c r="V532" s="204"/>
      <c r="W532" s="11">
        <v>5.8091767823128997</v>
      </c>
      <c r="X532" s="204"/>
      <c r="Y532" s="204"/>
      <c r="Z532" s="53">
        <v>8.6625000000000014</v>
      </c>
      <c r="AA532" s="204"/>
      <c r="AB532" s="204"/>
      <c r="AC532" s="204"/>
      <c r="AD532" s="204"/>
      <c r="AE532" s="204"/>
      <c r="AF532" s="9">
        <v>3.5358406336592521</v>
      </c>
      <c r="AG532" s="9">
        <v>1029</v>
      </c>
      <c r="AH532" s="9">
        <v>0.48224449755251492</v>
      </c>
      <c r="AI532" s="9">
        <v>48</v>
      </c>
      <c r="AJ532" s="9">
        <v>2.5226973684210527</v>
      </c>
      <c r="AK532" s="9" t="s">
        <v>248</v>
      </c>
      <c r="AL532" s="9">
        <v>147</v>
      </c>
      <c r="AM532" s="9">
        <v>3.5358406336592521</v>
      </c>
      <c r="AN532" s="9">
        <v>3.6281302170283807</v>
      </c>
      <c r="AO532" s="73">
        <v>296</v>
      </c>
      <c r="AP532" s="80">
        <v>0</v>
      </c>
      <c r="AQ532" s="80">
        <v>0</v>
      </c>
      <c r="AR532" s="224">
        <v>0</v>
      </c>
      <c r="AS532" s="224" t="s">
        <v>248</v>
      </c>
      <c r="AT532" s="11">
        <v>10556.531000000001</v>
      </c>
      <c r="AU532" s="11">
        <v>0</v>
      </c>
      <c r="AV532" s="203">
        <v>0</v>
      </c>
      <c r="AW532" s="203">
        <v>0</v>
      </c>
      <c r="AX532" s="203" t="s">
        <v>248</v>
      </c>
      <c r="AY532" s="235" t="s">
        <v>248</v>
      </c>
      <c r="AZ532" s="138">
        <v>78133</v>
      </c>
      <c r="BA532" s="188" t="s">
        <v>248</v>
      </c>
      <c r="BB532" s="203" t="s">
        <v>248</v>
      </c>
      <c r="BC532" s="158" t="s">
        <v>248</v>
      </c>
      <c r="BD532" s="217" t="s">
        <v>61</v>
      </c>
      <c r="BE532" s="201" t="s">
        <v>62</v>
      </c>
      <c r="BF532" s="201" t="s">
        <v>63</v>
      </c>
      <c r="BG532" s="201" t="s">
        <v>196</v>
      </c>
      <c r="BH532" s="456" t="s">
        <v>713</v>
      </c>
      <c r="BI532" s="218" t="s">
        <v>67</v>
      </c>
      <c r="BJ532" s="370">
        <v>214</v>
      </c>
      <c r="BK532" s="370">
        <v>3</v>
      </c>
      <c r="BL532" s="219" t="s">
        <v>65</v>
      </c>
      <c r="BM532" s="52"/>
      <c r="BN532" s="218" t="s">
        <v>357</v>
      </c>
      <c r="BO532" s="217" t="s">
        <v>53</v>
      </c>
      <c r="BP532" s="201" t="s">
        <v>704</v>
      </c>
      <c r="BQ532" s="52" t="s">
        <v>714</v>
      </c>
    </row>
    <row r="533" spans="1:69" ht="16.5" thickBot="1">
      <c r="A533" s="207" t="s">
        <v>37</v>
      </c>
      <c r="B533" s="208" t="s">
        <v>711</v>
      </c>
      <c r="C533" s="202" t="s">
        <v>35</v>
      </c>
      <c r="D533" s="210" t="s">
        <v>182</v>
      </c>
      <c r="E533" s="24" t="s">
        <v>660</v>
      </c>
      <c r="F533" s="86">
        <v>145</v>
      </c>
      <c r="G533" s="80">
        <v>2</v>
      </c>
      <c r="H533" s="204"/>
      <c r="I533" s="204"/>
      <c r="J533" s="204"/>
      <c r="K533" s="204"/>
      <c r="L533" s="80">
        <v>1</v>
      </c>
      <c r="M533" s="203"/>
      <c r="N533" s="52">
        <v>0</v>
      </c>
      <c r="O533" s="204"/>
      <c r="P533" s="204"/>
      <c r="Q533" s="11">
        <v>6.1827815352000002</v>
      </c>
      <c r="R533" s="204"/>
      <c r="S533" s="204"/>
      <c r="T533" s="53">
        <v>12.225000000000001</v>
      </c>
      <c r="U533" s="204"/>
      <c r="V533" s="204"/>
      <c r="W533" s="11">
        <v>6.1144928380280996</v>
      </c>
      <c r="X533" s="204"/>
      <c r="Y533" s="204"/>
      <c r="Z533" s="53">
        <v>11.983333333333334</v>
      </c>
      <c r="AA533" s="204"/>
      <c r="AB533" s="204"/>
      <c r="AC533" s="204"/>
      <c r="AD533" s="204"/>
      <c r="AE533" s="204"/>
      <c r="AF533" s="9">
        <v>2.732836736464987</v>
      </c>
      <c r="AG533" s="9">
        <v>980</v>
      </c>
      <c r="AH533" s="9">
        <v>0.41499229960560541</v>
      </c>
      <c r="AI533" s="9">
        <v>260</v>
      </c>
      <c r="AJ533" s="9">
        <v>2.0103524229074892</v>
      </c>
      <c r="AK533" s="9" t="s">
        <v>248</v>
      </c>
      <c r="AL533" s="427">
        <v>0</v>
      </c>
      <c r="AM533" s="9"/>
      <c r="AN533" s="9"/>
      <c r="AO533" s="73">
        <v>284</v>
      </c>
      <c r="AP533" s="80">
        <v>1</v>
      </c>
      <c r="AQ533" s="80">
        <v>1</v>
      </c>
      <c r="AR533" s="224">
        <v>0</v>
      </c>
      <c r="AS533" s="224" t="s">
        <v>248</v>
      </c>
      <c r="AT533" s="11">
        <v>10161.620000000001</v>
      </c>
      <c r="AU533" s="11">
        <v>71.885000000000005</v>
      </c>
      <c r="AV533" s="203">
        <v>0</v>
      </c>
      <c r="AW533" s="203">
        <v>0</v>
      </c>
      <c r="AX533" s="203" t="s">
        <v>248</v>
      </c>
      <c r="AY533" s="235" t="s">
        <v>248</v>
      </c>
      <c r="AZ533" s="138">
        <v>78133</v>
      </c>
      <c r="BA533" s="188" t="s">
        <v>248</v>
      </c>
      <c r="BB533" s="203" t="s">
        <v>248</v>
      </c>
      <c r="BC533" s="158" t="s">
        <v>248</v>
      </c>
      <c r="BD533" s="217" t="s">
        <v>61</v>
      </c>
      <c r="BE533" s="201" t="s">
        <v>62</v>
      </c>
      <c r="BF533" s="201" t="s">
        <v>63</v>
      </c>
      <c r="BG533" s="201" t="s">
        <v>196</v>
      </c>
      <c r="BH533" s="456" t="s">
        <v>713</v>
      </c>
      <c r="BI533" s="218" t="s">
        <v>68</v>
      </c>
      <c r="BJ533" s="370">
        <v>214</v>
      </c>
      <c r="BK533" s="370">
        <v>4</v>
      </c>
      <c r="BL533" s="219" t="s">
        <v>65</v>
      </c>
      <c r="BM533" s="52"/>
      <c r="BN533" s="218" t="s">
        <v>357</v>
      </c>
      <c r="BO533" s="217" t="s">
        <v>53</v>
      </c>
      <c r="BP533" s="201" t="s">
        <v>704</v>
      </c>
      <c r="BQ533" s="52" t="s">
        <v>714</v>
      </c>
    </row>
    <row r="534" spans="1:69" ht="16.5" thickBot="1">
      <c r="A534" s="207" t="s">
        <v>37</v>
      </c>
      <c r="B534" s="208" t="s">
        <v>711</v>
      </c>
      <c r="C534" s="202" t="s">
        <v>35</v>
      </c>
      <c r="D534" s="210" t="s">
        <v>182</v>
      </c>
      <c r="E534" s="24" t="s">
        <v>312</v>
      </c>
      <c r="F534" s="86">
        <v>127</v>
      </c>
      <c r="G534" s="80">
        <v>0</v>
      </c>
      <c r="H534" s="204"/>
      <c r="I534" s="204"/>
      <c r="J534" s="204"/>
      <c r="K534" s="204"/>
      <c r="L534" s="80">
        <v>0</v>
      </c>
      <c r="M534" s="203"/>
      <c r="N534" s="52">
        <v>0</v>
      </c>
      <c r="O534" s="204"/>
      <c r="P534" s="204"/>
      <c r="Q534" s="11">
        <v>4.9450075906000004</v>
      </c>
      <c r="R534" s="204"/>
      <c r="S534" s="204"/>
      <c r="T534" s="53">
        <v>6.7062499999999989</v>
      </c>
      <c r="U534" s="204"/>
      <c r="V534" s="204"/>
      <c r="W534" s="11">
        <v>4.7237319685039001</v>
      </c>
      <c r="X534" s="204"/>
      <c r="Y534" s="204"/>
      <c r="Z534" s="53">
        <v>6.4416666666666655</v>
      </c>
      <c r="AA534" s="204"/>
      <c r="AB534" s="204"/>
      <c r="AC534" s="204"/>
      <c r="AD534" s="204"/>
      <c r="AE534" s="204"/>
      <c r="AF534" s="9">
        <v>3.7397525541157499</v>
      </c>
      <c r="AG534" s="9">
        <v>889</v>
      </c>
      <c r="AH534" s="9">
        <v>0.35941650033860967</v>
      </c>
      <c r="AI534" s="9">
        <v>4</v>
      </c>
      <c r="AJ534" s="9">
        <v>2.9127551020408164</v>
      </c>
      <c r="AK534" s="9" t="s">
        <v>248</v>
      </c>
      <c r="AL534" s="9">
        <v>127</v>
      </c>
      <c r="AM534" s="9">
        <v>3.7397525541157499</v>
      </c>
      <c r="AN534" s="9">
        <v>3.7347359735973598</v>
      </c>
      <c r="AO534" s="73">
        <v>254</v>
      </c>
      <c r="AP534" s="80">
        <v>0</v>
      </c>
      <c r="AQ534" s="80">
        <v>0</v>
      </c>
      <c r="AR534" s="224">
        <v>0</v>
      </c>
      <c r="AS534" s="224" t="s">
        <v>248</v>
      </c>
      <c r="AT534" s="11">
        <v>9736.9349999999995</v>
      </c>
      <c r="AU534" s="11">
        <v>0</v>
      </c>
      <c r="AV534" s="203">
        <v>0</v>
      </c>
      <c r="AW534" s="203">
        <v>0</v>
      </c>
      <c r="AX534" s="203" t="s">
        <v>248</v>
      </c>
      <c r="AY534" s="235" t="s">
        <v>248</v>
      </c>
      <c r="AZ534" s="138">
        <v>74468</v>
      </c>
      <c r="BA534" s="188" t="s">
        <v>248</v>
      </c>
      <c r="BB534" s="203" t="s">
        <v>248</v>
      </c>
      <c r="BC534" s="158" t="s">
        <v>248</v>
      </c>
      <c r="BD534" s="217" t="s">
        <v>61</v>
      </c>
      <c r="BE534" s="201" t="s">
        <v>62</v>
      </c>
      <c r="BF534" s="201" t="s">
        <v>63</v>
      </c>
      <c r="BG534" s="201" t="s">
        <v>196</v>
      </c>
      <c r="BH534" s="456" t="s">
        <v>511</v>
      </c>
      <c r="BI534" s="218" t="s">
        <v>64</v>
      </c>
      <c r="BJ534" s="370">
        <v>214</v>
      </c>
      <c r="BK534" s="370">
        <v>1</v>
      </c>
      <c r="BL534" s="219" t="s">
        <v>65</v>
      </c>
      <c r="BM534" s="52"/>
      <c r="BN534" s="218" t="s">
        <v>357</v>
      </c>
      <c r="BO534" s="217" t="s">
        <v>54</v>
      </c>
      <c r="BP534" s="201" t="s">
        <v>699</v>
      </c>
      <c r="BQ534" s="52" t="s">
        <v>715</v>
      </c>
    </row>
    <row r="535" spans="1:69" ht="16.5" thickBot="1">
      <c r="A535" s="207" t="s">
        <v>37</v>
      </c>
      <c r="B535" s="208" t="s">
        <v>711</v>
      </c>
      <c r="C535" s="202" t="s">
        <v>35</v>
      </c>
      <c r="D535" s="210" t="s">
        <v>182</v>
      </c>
      <c r="E535" s="24" t="s">
        <v>312</v>
      </c>
      <c r="F535" s="86">
        <v>124</v>
      </c>
      <c r="G535" s="80">
        <v>3</v>
      </c>
      <c r="H535" s="204"/>
      <c r="I535" s="204"/>
      <c r="J535" s="204"/>
      <c r="K535" s="204"/>
      <c r="L535" s="80">
        <v>0</v>
      </c>
      <c r="M535" s="203"/>
      <c r="N535" s="52">
        <v>0</v>
      </c>
      <c r="O535" s="204"/>
      <c r="P535" s="204"/>
      <c r="Q535" s="11">
        <v>5.2359996363999999</v>
      </c>
      <c r="R535" s="204"/>
      <c r="S535" s="204"/>
      <c r="T535" s="53">
        <v>7.9749999999999943</v>
      </c>
      <c r="U535" s="204"/>
      <c r="V535" s="204"/>
      <c r="W535" s="11">
        <v>5.0478094462809002</v>
      </c>
      <c r="X535" s="204"/>
      <c r="Y535" s="204"/>
      <c r="Z535" s="53">
        <v>7.4874999999999972</v>
      </c>
      <c r="AA535" s="204"/>
      <c r="AB535" s="204"/>
      <c r="AC535" s="204"/>
      <c r="AD535" s="204"/>
      <c r="AE535" s="204"/>
      <c r="AF535" s="9">
        <v>3.4890238235394162</v>
      </c>
      <c r="AG535" s="9">
        <v>847</v>
      </c>
      <c r="AH535" s="9">
        <v>0.5214346821928395</v>
      </c>
      <c r="AI535" s="9">
        <v>38</v>
      </c>
      <c r="AJ535" s="9">
        <v>2.5194196428571427</v>
      </c>
      <c r="AK535" s="9" t="s">
        <v>248</v>
      </c>
      <c r="AL535" s="9">
        <v>120</v>
      </c>
      <c r="AM535" s="9">
        <v>3.4890238235394162</v>
      </c>
      <c r="AN535" s="9">
        <v>3.5850515463917527</v>
      </c>
      <c r="AO535" s="73">
        <v>241</v>
      </c>
      <c r="AP535" s="80">
        <v>0</v>
      </c>
      <c r="AQ535" s="80">
        <v>1</v>
      </c>
      <c r="AR535" s="224">
        <v>0</v>
      </c>
      <c r="AS535" s="224" t="s">
        <v>248</v>
      </c>
      <c r="AT535" s="11">
        <v>9174.32</v>
      </c>
      <c r="AU535" s="11">
        <v>66.385000000000005</v>
      </c>
      <c r="AV535" s="203">
        <v>0</v>
      </c>
      <c r="AW535" s="203">
        <v>0</v>
      </c>
      <c r="AX535" s="203" t="s">
        <v>248</v>
      </c>
      <c r="AY535" s="235" t="s">
        <v>248</v>
      </c>
      <c r="AZ535" s="138">
        <v>74468</v>
      </c>
      <c r="BA535" s="188" t="s">
        <v>248</v>
      </c>
      <c r="BB535" s="203" t="s">
        <v>248</v>
      </c>
      <c r="BC535" s="158" t="s">
        <v>248</v>
      </c>
      <c r="BD535" s="217" t="s">
        <v>61</v>
      </c>
      <c r="BE535" s="201" t="s">
        <v>62</v>
      </c>
      <c r="BF535" s="201" t="s">
        <v>63</v>
      </c>
      <c r="BG535" s="201" t="s">
        <v>196</v>
      </c>
      <c r="BH535" s="456" t="s">
        <v>511</v>
      </c>
      <c r="BI535" s="218" t="s">
        <v>66</v>
      </c>
      <c r="BJ535" s="370">
        <v>214</v>
      </c>
      <c r="BK535" s="370">
        <v>7</v>
      </c>
      <c r="BL535" s="219" t="s">
        <v>65</v>
      </c>
      <c r="BM535" s="52"/>
      <c r="BN535" s="218" t="s">
        <v>357</v>
      </c>
      <c r="BO535" s="217" t="s">
        <v>54</v>
      </c>
      <c r="BP535" s="201" t="s">
        <v>699</v>
      </c>
      <c r="BQ535" s="52" t="s">
        <v>715</v>
      </c>
    </row>
    <row r="536" spans="1:69" ht="16.5" thickBot="1">
      <c r="A536" s="207" t="s">
        <v>37</v>
      </c>
      <c r="B536" s="208" t="s">
        <v>711</v>
      </c>
      <c r="C536" s="202" t="s">
        <v>35</v>
      </c>
      <c r="D536" s="210" t="s">
        <v>182</v>
      </c>
      <c r="E536" s="24" t="s">
        <v>312</v>
      </c>
      <c r="F536" s="86">
        <v>127</v>
      </c>
      <c r="G536" s="80">
        <v>1</v>
      </c>
      <c r="H536" s="204"/>
      <c r="I536" s="204"/>
      <c r="J536" s="204"/>
      <c r="K536" s="204"/>
      <c r="L536" s="80">
        <v>0</v>
      </c>
      <c r="M536" s="203"/>
      <c r="N536" s="52">
        <v>0</v>
      </c>
      <c r="O536" s="204"/>
      <c r="P536" s="204"/>
      <c r="Q536" s="11">
        <v>5.2382853570999997</v>
      </c>
      <c r="R536" s="204"/>
      <c r="S536" s="204"/>
      <c r="T536" s="53">
        <v>8.8499999999999943</v>
      </c>
      <c r="U536" s="204"/>
      <c r="V536" s="204"/>
      <c r="W536" s="11">
        <v>5.3060234682539003</v>
      </c>
      <c r="X536" s="204"/>
      <c r="Y536" s="204"/>
      <c r="Z536" s="53">
        <v>9.8499999999999943</v>
      </c>
      <c r="AA536" s="204"/>
      <c r="AB536" s="204"/>
      <c r="AC536" s="204"/>
      <c r="AD536" s="204"/>
      <c r="AE536" s="204"/>
      <c r="AF536" s="9">
        <v>3.6150413937444319</v>
      </c>
      <c r="AG536" s="9">
        <v>883</v>
      </c>
      <c r="AH536" s="9">
        <v>0.3885975831137356</v>
      </c>
      <c r="AI536" s="9">
        <v>14</v>
      </c>
      <c r="AJ536" s="9">
        <v>2.7955882352941179</v>
      </c>
      <c r="AK536" s="9" t="s">
        <v>248</v>
      </c>
      <c r="AL536" s="9">
        <v>124</v>
      </c>
      <c r="AM536" s="9">
        <v>3.6287586507022653</v>
      </c>
      <c r="AN536" s="9">
        <v>3.6649214659685865</v>
      </c>
      <c r="AO536" s="73">
        <v>251</v>
      </c>
      <c r="AP536" s="80">
        <v>0</v>
      </c>
      <c r="AQ536" s="80">
        <v>1</v>
      </c>
      <c r="AR536" s="224">
        <v>0</v>
      </c>
      <c r="AS536" s="224" t="s">
        <v>248</v>
      </c>
      <c r="AT536" s="11">
        <v>9542.4249999999993</v>
      </c>
      <c r="AU536" s="11">
        <v>65.646000000000001</v>
      </c>
      <c r="AV536" s="203">
        <v>0</v>
      </c>
      <c r="AW536" s="203">
        <v>0</v>
      </c>
      <c r="AX536" s="203" t="s">
        <v>248</v>
      </c>
      <c r="AY536" s="235" t="s">
        <v>248</v>
      </c>
      <c r="AZ536" s="138">
        <v>74468</v>
      </c>
      <c r="BA536" s="188" t="s">
        <v>248</v>
      </c>
      <c r="BB536" s="203" t="s">
        <v>248</v>
      </c>
      <c r="BC536" s="158" t="s">
        <v>248</v>
      </c>
      <c r="BD536" s="217" t="s">
        <v>61</v>
      </c>
      <c r="BE536" s="201" t="s">
        <v>62</v>
      </c>
      <c r="BF536" s="201" t="s">
        <v>63</v>
      </c>
      <c r="BG536" s="201" t="s">
        <v>196</v>
      </c>
      <c r="BH536" s="456" t="s">
        <v>511</v>
      </c>
      <c r="BI536" s="218" t="s">
        <v>67</v>
      </c>
      <c r="BJ536" s="370">
        <v>214</v>
      </c>
      <c r="BK536" s="370">
        <v>3</v>
      </c>
      <c r="BL536" s="219" t="s">
        <v>65</v>
      </c>
      <c r="BM536" s="52"/>
      <c r="BN536" s="218" t="s">
        <v>357</v>
      </c>
      <c r="BO536" s="217" t="s">
        <v>54</v>
      </c>
      <c r="BP536" s="201" t="s">
        <v>699</v>
      </c>
      <c r="BQ536" s="52" t="s">
        <v>715</v>
      </c>
    </row>
    <row r="537" spans="1:69" ht="16.5" thickBot="1">
      <c r="A537" s="207" t="s">
        <v>37</v>
      </c>
      <c r="B537" s="208" t="s">
        <v>711</v>
      </c>
      <c r="C537" s="202" t="s">
        <v>35</v>
      </c>
      <c r="D537" s="210" t="s">
        <v>182</v>
      </c>
      <c r="E537" s="24" t="s">
        <v>312</v>
      </c>
      <c r="F537" s="86">
        <v>104</v>
      </c>
      <c r="G537" s="80">
        <v>5</v>
      </c>
      <c r="H537" s="204"/>
      <c r="I537" s="204"/>
      <c r="J537" s="204"/>
      <c r="K537" s="204"/>
      <c r="L537" s="80">
        <v>0</v>
      </c>
      <c r="M537" s="203"/>
      <c r="N537" s="52">
        <v>0</v>
      </c>
      <c r="O537" s="204"/>
      <c r="P537" s="204"/>
      <c r="Q537" s="11">
        <v>6.2373533838000004</v>
      </c>
      <c r="R537" s="204"/>
      <c r="S537" s="204"/>
      <c r="T537" s="53">
        <v>10.024999999999999</v>
      </c>
      <c r="U537" s="204"/>
      <c r="V537" s="204"/>
      <c r="W537" s="11">
        <v>6.2042421212120997</v>
      </c>
      <c r="X537" s="204"/>
      <c r="Y537" s="204"/>
      <c r="Z537" s="53">
        <v>10.024999999999999</v>
      </c>
      <c r="AA537" s="204"/>
      <c r="AB537" s="204"/>
      <c r="AC537" s="204"/>
      <c r="AD537" s="204"/>
      <c r="AE537" s="204"/>
      <c r="AF537" s="9">
        <v>2.7115789524594649</v>
      </c>
      <c r="AG537" s="9">
        <v>693</v>
      </c>
      <c r="AH537" s="9">
        <v>0.36719762599899641</v>
      </c>
      <c r="AI537" s="9">
        <v>158</v>
      </c>
      <c r="AJ537" s="9">
        <v>2.0066000000000002</v>
      </c>
      <c r="AK537" s="9" t="s">
        <v>248</v>
      </c>
      <c r="AL537" s="9">
        <v>0</v>
      </c>
      <c r="AM537" s="9"/>
      <c r="AN537" s="9"/>
      <c r="AO537" s="73">
        <v>189</v>
      </c>
      <c r="AP537" s="80">
        <v>1</v>
      </c>
      <c r="AQ537" s="80">
        <v>8</v>
      </c>
      <c r="AR537" s="224">
        <v>0</v>
      </c>
      <c r="AS537" s="224" t="s">
        <v>248</v>
      </c>
      <c r="AT537" s="11">
        <v>7463.4129999999996</v>
      </c>
      <c r="AU537" s="11">
        <v>141.256</v>
      </c>
      <c r="AV537" s="203">
        <v>0</v>
      </c>
      <c r="AW537" s="203">
        <v>0</v>
      </c>
      <c r="AX537" s="203" t="s">
        <v>248</v>
      </c>
      <c r="AY537" s="235" t="s">
        <v>248</v>
      </c>
      <c r="AZ537" s="138">
        <v>74468</v>
      </c>
      <c r="BA537" s="188" t="s">
        <v>248</v>
      </c>
      <c r="BB537" s="203" t="s">
        <v>248</v>
      </c>
      <c r="BC537" s="158" t="s">
        <v>248</v>
      </c>
      <c r="BD537" s="217" t="s">
        <v>61</v>
      </c>
      <c r="BE537" s="201" t="s">
        <v>62</v>
      </c>
      <c r="BF537" s="201" t="s">
        <v>63</v>
      </c>
      <c r="BG537" s="201" t="s">
        <v>196</v>
      </c>
      <c r="BH537" s="456" t="s">
        <v>511</v>
      </c>
      <c r="BI537" s="218" t="s">
        <v>68</v>
      </c>
      <c r="BJ537" s="370">
        <v>214</v>
      </c>
      <c r="BK537" s="370">
        <v>4</v>
      </c>
      <c r="BL537" s="219" t="s">
        <v>65</v>
      </c>
      <c r="BM537" s="52"/>
      <c r="BN537" s="218" t="s">
        <v>357</v>
      </c>
      <c r="BO537" s="217" t="s">
        <v>54</v>
      </c>
      <c r="BP537" s="201" t="s">
        <v>699</v>
      </c>
      <c r="BQ537" s="52" t="s">
        <v>715</v>
      </c>
    </row>
    <row r="538" spans="1:69" ht="16.5" thickBot="1">
      <c r="A538" s="207" t="s">
        <v>37</v>
      </c>
      <c r="B538" s="208" t="s">
        <v>711</v>
      </c>
      <c r="C538" s="202" t="s">
        <v>35</v>
      </c>
      <c r="D538" s="210" t="s">
        <v>182</v>
      </c>
      <c r="E538" s="24" t="s">
        <v>661</v>
      </c>
      <c r="F538" s="86">
        <v>149</v>
      </c>
      <c r="G538" s="80">
        <v>0</v>
      </c>
      <c r="H538" s="204"/>
      <c r="I538" s="204"/>
      <c r="J538" s="204"/>
      <c r="K538" s="204"/>
      <c r="L538" s="80">
        <v>0</v>
      </c>
      <c r="M538" s="203"/>
      <c r="N538" s="52">
        <v>0</v>
      </c>
      <c r="O538" s="204"/>
      <c r="P538" s="204"/>
      <c r="Q538" s="11">
        <v>5.1964897113999999</v>
      </c>
      <c r="R538" s="204"/>
      <c r="S538" s="204"/>
      <c r="T538" s="53">
        <v>7.7583333333333302</v>
      </c>
      <c r="U538" s="204"/>
      <c r="V538" s="204"/>
      <c r="W538" s="11">
        <v>4.9286709865771003</v>
      </c>
      <c r="X538" s="204"/>
      <c r="Y538" s="204"/>
      <c r="Z538" s="53">
        <v>7.0916666666666641</v>
      </c>
      <c r="AA538" s="204"/>
      <c r="AB538" s="204"/>
      <c r="AC538" s="204"/>
      <c r="AD538" s="204"/>
      <c r="AE538" s="204"/>
      <c r="AF538" s="9">
        <v>3.6886193907729496</v>
      </c>
      <c r="AG538" s="9">
        <v>1043</v>
      </c>
      <c r="AH538" s="9">
        <v>0.42760212836114736</v>
      </c>
      <c r="AI538" s="9">
        <v>21</v>
      </c>
      <c r="AJ538" s="9">
        <v>2.7512096774193551</v>
      </c>
      <c r="AK538" s="9" t="s">
        <v>248</v>
      </c>
      <c r="AL538" s="9">
        <v>149</v>
      </c>
      <c r="AM538" s="9">
        <v>3.6886193907729496</v>
      </c>
      <c r="AN538" s="9">
        <v>3.7138109305760709</v>
      </c>
      <c r="AO538" s="73">
        <v>298</v>
      </c>
      <c r="AP538" s="80">
        <v>0</v>
      </c>
      <c r="AQ538" s="80">
        <v>0</v>
      </c>
      <c r="AR538" s="224">
        <v>0</v>
      </c>
      <c r="AS538" s="224" t="s">
        <v>248</v>
      </c>
      <c r="AT538" s="11">
        <v>10620.155000000001</v>
      </c>
      <c r="AU538" s="11">
        <v>0</v>
      </c>
      <c r="AV538" s="203">
        <v>0</v>
      </c>
      <c r="AW538" s="203">
        <v>0</v>
      </c>
      <c r="AX538" s="203" t="s">
        <v>248</v>
      </c>
      <c r="AY538" s="235" t="s">
        <v>248</v>
      </c>
      <c r="AZ538" s="138">
        <v>207649</v>
      </c>
      <c r="BA538" s="188" t="s">
        <v>248</v>
      </c>
      <c r="BB538" s="203" t="s">
        <v>248</v>
      </c>
      <c r="BC538" s="158" t="s">
        <v>248</v>
      </c>
      <c r="BD538" s="217" t="s">
        <v>61</v>
      </c>
      <c r="BE538" s="201" t="s">
        <v>62</v>
      </c>
      <c r="BF538" s="201" t="s">
        <v>63</v>
      </c>
      <c r="BG538" s="201" t="s">
        <v>196</v>
      </c>
      <c r="BH538" s="456" t="s">
        <v>515</v>
      </c>
      <c r="BI538" s="218" t="s">
        <v>64</v>
      </c>
      <c r="BJ538" s="370">
        <v>214</v>
      </c>
      <c r="BK538" s="370">
        <v>1</v>
      </c>
      <c r="BL538" s="219" t="s">
        <v>65</v>
      </c>
      <c r="BM538" s="52"/>
      <c r="BN538" s="218" t="s">
        <v>357</v>
      </c>
      <c r="BO538" s="217" t="s">
        <v>54</v>
      </c>
      <c r="BP538" s="201" t="s">
        <v>699</v>
      </c>
      <c r="BQ538" s="52" t="s">
        <v>715</v>
      </c>
    </row>
    <row r="539" spans="1:69" ht="16.5" thickBot="1">
      <c r="A539" s="207" t="s">
        <v>37</v>
      </c>
      <c r="B539" s="208" t="s">
        <v>711</v>
      </c>
      <c r="C539" s="202" t="s">
        <v>35</v>
      </c>
      <c r="D539" s="210" t="s">
        <v>182</v>
      </c>
      <c r="E539" s="24" t="s">
        <v>661</v>
      </c>
      <c r="F539" s="86">
        <v>152</v>
      </c>
      <c r="G539" s="80">
        <v>2</v>
      </c>
      <c r="H539" s="204"/>
      <c r="I539" s="204"/>
      <c r="J539" s="204"/>
      <c r="K539" s="204"/>
      <c r="L539" s="80">
        <v>0</v>
      </c>
      <c r="M539" s="203"/>
      <c r="N539" s="52">
        <v>0</v>
      </c>
      <c r="O539" s="204"/>
      <c r="P539" s="204"/>
      <c r="Q539" s="11">
        <v>5.4149931733000001</v>
      </c>
      <c r="R539" s="204"/>
      <c r="S539" s="204"/>
      <c r="T539" s="53">
        <v>9.125</v>
      </c>
      <c r="U539" s="204"/>
      <c r="V539" s="204"/>
      <c r="W539" s="11">
        <v>5.2483665266666</v>
      </c>
      <c r="X539" s="204"/>
      <c r="Y539" s="204"/>
      <c r="Z539" s="53">
        <v>9.125</v>
      </c>
      <c r="AA539" s="204"/>
      <c r="AB539" s="204"/>
      <c r="AC539" s="204"/>
      <c r="AD539" s="204"/>
      <c r="AE539" s="204"/>
      <c r="AF539" s="9">
        <v>3.4061047682308017</v>
      </c>
      <c r="AG539" s="9">
        <v>1050</v>
      </c>
      <c r="AH539" s="9">
        <v>0.4932797738733492</v>
      </c>
      <c r="AI539" s="9">
        <v>54</v>
      </c>
      <c r="AJ539" s="9">
        <v>2.4840425531914896</v>
      </c>
      <c r="AK539" s="9" t="s">
        <v>248</v>
      </c>
      <c r="AL539" s="9">
        <v>150</v>
      </c>
      <c r="AM539" s="9">
        <v>3.4061047682308017</v>
      </c>
      <c r="AN539" s="9">
        <v>3.5122699386503067</v>
      </c>
      <c r="AO539" s="73">
        <v>300</v>
      </c>
      <c r="AP539" s="80">
        <v>0</v>
      </c>
      <c r="AQ539" s="80">
        <v>0</v>
      </c>
      <c r="AR539" s="224">
        <v>0</v>
      </c>
      <c r="AS539" s="224" t="s">
        <v>248</v>
      </c>
      <c r="AT539" s="11">
        <v>10684.34</v>
      </c>
      <c r="AU539" s="11">
        <v>0</v>
      </c>
      <c r="AV539" s="203">
        <v>0</v>
      </c>
      <c r="AW539" s="203">
        <v>0</v>
      </c>
      <c r="AX539" s="203" t="s">
        <v>248</v>
      </c>
      <c r="AY539" s="235" t="s">
        <v>248</v>
      </c>
      <c r="AZ539" s="138">
        <v>207649</v>
      </c>
      <c r="BA539" s="188" t="s">
        <v>248</v>
      </c>
      <c r="BB539" s="203" t="s">
        <v>248</v>
      </c>
      <c r="BC539" s="158" t="s">
        <v>248</v>
      </c>
      <c r="BD539" s="217" t="s">
        <v>61</v>
      </c>
      <c r="BE539" s="201" t="s">
        <v>62</v>
      </c>
      <c r="BF539" s="201" t="s">
        <v>63</v>
      </c>
      <c r="BG539" s="201" t="s">
        <v>196</v>
      </c>
      <c r="BH539" s="455" t="s">
        <v>515</v>
      </c>
      <c r="BI539" s="218" t="s">
        <v>66</v>
      </c>
      <c r="BJ539" s="370">
        <v>214</v>
      </c>
      <c r="BK539" s="370">
        <v>7</v>
      </c>
      <c r="BL539" s="219" t="s">
        <v>65</v>
      </c>
      <c r="BM539" s="52"/>
      <c r="BN539" s="218" t="s">
        <v>357</v>
      </c>
      <c r="BO539" s="217" t="s">
        <v>54</v>
      </c>
      <c r="BP539" s="201" t="s">
        <v>699</v>
      </c>
      <c r="BQ539" s="52" t="s">
        <v>715</v>
      </c>
    </row>
    <row r="540" spans="1:69" ht="16.5" thickBot="1">
      <c r="A540" s="207" t="s">
        <v>37</v>
      </c>
      <c r="B540" s="208" t="s">
        <v>711</v>
      </c>
      <c r="C540" s="202" t="s">
        <v>35</v>
      </c>
      <c r="D540" s="210" t="s">
        <v>182</v>
      </c>
      <c r="E540" s="24" t="s">
        <v>661</v>
      </c>
      <c r="F540" s="86">
        <v>154</v>
      </c>
      <c r="G540" s="80">
        <v>5</v>
      </c>
      <c r="H540" s="204"/>
      <c r="I540" s="204"/>
      <c r="J540" s="204"/>
      <c r="K540" s="204"/>
      <c r="L540" s="80">
        <v>0</v>
      </c>
      <c r="M540" s="203"/>
      <c r="N540" s="52">
        <v>0</v>
      </c>
      <c r="O540" s="204"/>
      <c r="P540" s="204"/>
      <c r="Q540" s="11">
        <v>5.2819528121000001</v>
      </c>
      <c r="R540" s="204"/>
      <c r="S540" s="204"/>
      <c r="T540" s="53">
        <v>8.0916666666666632</v>
      </c>
      <c r="U540" s="204"/>
      <c r="V540" s="204"/>
      <c r="W540" s="11">
        <v>5.3204092080535998</v>
      </c>
      <c r="X540" s="204"/>
      <c r="Y540" s="204"/>
      <c r="Z540" s="53">
        <v>8.254999999999999</v>
      </c>
      <c r="AA540" s="204"/>
      <c r="AB540" s="204"/>
      <c r="AC540" s="204"/>
      <c r="AD540" s="204"/>
      <c r="AE540" s="204"/>
      <c r="AF540" s="9">
        <v>3.608389279529209</v>
      </c>
      <c r="AG540" s="9">
        <v>1043</v>
      </c>
      <c r="AH540" s="9">
        <v>0.46504340488627505</v>
      </c>
      <c r="AI540" s="9">
        <v>25</v>
      </c>
      <c r="AJ540" s="9">
        <v>2.6491758241758241</v>
      </c>
      <c r="AK540" s="9" t="s">
        <v>248</v>
      </c>
      <c r="AL540" s="9">
        <v>149</v>
      </c>
      <c r="AM540" s="9">
        <v>3.608389279529209</v>
      </c>
      <c r="AN540" s="9">
        <v>3.6782490974729241</v>
      </c>
      <c r="AO540" s="73">
        <v>298</v>
      </c>
      <c r="AP540" s="80">
        <v>0</v>
      </c>
      <c r="AQ540" s="80">
        <v>0</v>
      </c>
      <c r="AR540" s="224">
        <v>0</v>
      </c>
      <c r="AS540" s="224" t="s">
        <v>248</v>
      </c>
      <c r="AT540" s="11">
        <v>10623.885</v>
      </c>
      <c r="AU540" s="11">
        <v>0</v>
      </c>
      <c r="AV540" s="203">
        <v>0</v>
      </c>
      <c r="AW540" s="203">
        <v>0</v>
      </c>
      <c r="AX540" s="203" t="s">
        <v>248</v>
      </c>
      <c r="AY540" s="235" t="s">
        <v>248</v>
      </c>
      <c r="AZ540" s="138">
        <v>207649</v>
      </c>
      <c r="BA540" s="188" t="s">
        <v>248</v>
      </c>
      <c r="BB540" s="203" t="s">
        <v>248</v>
      </c>
      <c r="BC540" s="158" t="s">
        <v>248</v>
      </c>
      <c r="BD540" s="217" t="s">
        <v>61</v>
      </c>
      <c r="BE540" s="201" t="s">
        <v>62</v>
      </c>
      <c r="BF540" s="201" t="s">
        <v>63</v>
      </c>
      <c r="BG540" s="201" t="s">
        <v>196</v>
      </c>
      <c r="BH540" s="456" t="s">
        <v>515</v>
      </c>
      <c r="BI540" s="218" t="s">
        <v>67</v>
      </c>
      <c r="BJ540" s="370">
        <v>214</v>
      </c>
      <c r="BK540" s="370">
        <v>3</v>
      </c>
      <c r="BL540" s="219" t="s">
        <v>65</v>
      </c>
      <c r="BM540" s="52"/>
      <c r="BN540" s="218" t="s">
        <v>357</v>
      </c>
      <c r="BO540" s="217" t="s">
        <v>54</v>
      </c>
      <c r="BP540" s="201" t="s">
        <v>699</v>
      </c>
      <c r="BQ540" s="52" t="s">
        <v>715</v>
      </c>
    </row>
    <row r="541" spans="1:69" ht="16.5" thickBot="1">
      <c r="A541" s="207" t="s">
        <v>37</v>
      </c>
      <c r="B541" s="208" t="s">
        <v>711</v>
      </c>
      <c r="C541" s="202" t="s">
        <v>35</v>
      </c>
      <c r="D541" s="210" t="s">
        <v>182</v>
      </c>
      <c r="E541" s="24" t="s">
        <v>661</v>
      </c>
      <c r="F541" s="86">
        <v>153</v>
      </c>
      <c r="G541" s="80">
        <v>2</v>
      </c>
      <c r="H541" s="204"/>
      <c r="I541" s="204"/>
      <c r="J541" s="204"/>
      <c r="K541" s="204"/>
      <c r="L541" s="80">
        <v>0</v>
      </c>
      <c r="M541" s="203"/>
      <c r="N541" s="52">
        <v>0</v>
      </c>
      <c r="O541" s="204"/>
      <c r="P541" s="204"/>
      <c r="Q541" s="11">
        <v>5.8123177549999996</v>
      </c>
      <c r="R541" s="204"/>
      <c r="S541" s="204"/>
      <c r="T541" s="53">
        <v>7.8062499999999986</v>
      </c>
      <c r="U541" s="204"/>
      <c r="V541" s="204"/>
      <c r="W541" s="11">
        <v>5.7674369668874004</v>
      </c>
      <c r="X541" s="204"/>
      <c r="Y541" s="204"/>
      <c r="Z541" s="53">
        <v>7.8708333333333327</v>
      </c>
      <c r="AA541" s="204"/>
      <c r="AB541" s="204"/>
      <c r="AC541" s="204"/>
      <c r="AD541" s="204"/>
      <c r="AE541" s="204"/>
      <c r="AF541" s="9">
        <v>2.7996069074019947</v>
      </c>
      <c r="AG541" s="9">
        <v>1043</v>
      </c>
      <c r="AH541" s="9">
        <v>0.37762417644370555</v>
      </c>
      <c r="AI541" s="9">
        <v>185</v>
      </c>
      <c r="AJ541" s="9">
        <v>2.0581790123456791</v>
      </c>
      <c r="AK541" s="9" t="s">
        <v>248</v>
      </c>
      <c r="AL541" s="427">
        <v>0</v>
      </c>
      <c r="AM541" s="9"/>
      <c r="AN541" s="9"/>
      <c r="AO541" s="73">
        <v>302</v>
      </c>
      <c r="AP541" s="80">
        <v>0</v>
      </c>
      <c r="AQ541" s="80">
        <v>0</v>
      </c>
      <c r="AR541" s="224">
        <v>0</v>
      </c>
      <c r="AS541" s="224" t="s">
        <v>248</v>
      </c>
      <c r="AT541" s="11">
        <v>10762.18</v>
      </c>
      <c r="AU541" s="11">
        <v>0</v>
      </c>
      <c r="AV541" s="203">
        <v>0</v>
      </c>
      <c r="AW541" s="203">
        <v>0</v>
      </c>
      <c r="AX541" s="203" t="s">
        <v>248</v>
      </c>
      <c r="AY541" s="235" t="s">
        <v>248</v>
      </c>
      <c r="AZ541" s="138">
        <v>207649</v>
      </c>
      <c r="BA541" s="188" t="s">
        <v>248</v>
      </c>
      <c r="BB541" s="203" t="s">
        <v>248</v>
      </c>
      <c r="BC541" s="158" t="s">
        <v>248</v>
      </c>
      <c r="BD541" s="217" t="s">
        <v>61</v>
      </c>
      <c r="BE541" s="201" t="s">
        <v>62</v>
      </c>
      <c r="BF541" s="201" t="s">
        <v>63</v>
      </c>
      <c r="BG541" s="201" t="s">
        <v>196</v>
      </c>
      <c r="BH541" s="456" t="s">
        <v>515</v>
      </c>
      <c r="BI541" s="218" t="s">
        <v>68</v>
      </c>
      <c r="BJ541" s="370">
        <v>214</v>
      </c>
      <c r="BK541" s="370">
        <v>4</v>
      </c>
      <c r="BL541" s="219" t="s">
        <v>65</v>
      </c>
      <c r="BM541" s="52"/>
      <c r="BN541" s="218" t="s">
        <v>357</v>
      </c>
      <c r="BO541" s="217" t="s">
        <v>54</v>
      </c>
      <c r="BP541" s="201" t="s">
        <v>699</v>
      </c>
      <c r="BQ541" s="52" t="s">
        <v>715</v>
      </c>
    </row>
    <row r="542" spans="1:69" ht="16.5" thickBot="1">
      <c r="A542" s="207" t="s">
        <v>37</v>
      </c>
      <c r="B542" s="208" t="s">
        <v>711</v>
      </c>
      <c r="C542" s="202" t="s">
        <v>35</v>
      </c>
      <c r="D542" s="210" t="s">
        <v>182</v>
      </c>
      <c r="E542" s="24" t="s">
        <v>264</v>
      </c>
      <c r="F542" s="86">
        <v>89</v>
      </c>
      <c r="G542" s="80">
        <v>0</v>
      </c>
      <c r="H542" s="204"/>
      <c r="I542" s="204"/>
      <c r="J542" s="204"/>
      <c r="K542" s="204"/>
      <c r="L542" s="80">
        <v>0</v>
      </c>
      <c r="M542" s="203"/>
      <c r="N542" s="52">
        <v>0</v>
      </c>
      <c r="O542" s="204"/>
      <c r="P542" s="204"/>
      <c r="Q542" s="11">
        <v>5.1706289887999999</v>
      </c>
      <c r="R542" s="204"/>
      <c r="S542" s="204"/>
      <c r="T542" s="53">
        <v>8.1374999999999993</v>
      </c>
      <c r="U542" s="204"/>
      <c r="V542" s="204"/>
      <c r="W542" s="11">
        <v>5.0133369213482997</v>
      </c>
      <c r="X542" s="204"/>
      <c r="Y542" s="204"/>
      <c r="Z542" s="53">
        <v>8.1374999999999993</v>
      </c>
      <c r="AA542" s="204"/>
      <c r="AB542" s="204"/>
      <c r="AC542" s="204"/>
      <c r="AD542" s="204"/>
      <c r="AE542" s="204"/>
      <c r="AF542" s="9">
        <v>3.6538311926188403</v>
      </c>
      <c r="AG542" s="9">
        <v>616</v>
      </c>
      <c r="AH542" s="9">
        <v>0.45929745586923743</v>
      </c>
      <c r="AI542" s="9">
        <v>17</v>
      </c>
      <c r="AJ542" s="9">
        <v>2.6359756097560978</v>
      </c>
      <c r="AK542" s="9" t="s">
        <v>248</v>
      </c>
      <c r="AL542" s="9">
        <v>85</v>
      </c>
      <c r="AM542" s="9">
        <v>3.6892101081479489</v>
      </c>
      <c r="AN542" s="9">
        <v>3.6978908188585606</v>
      </c>
      <c r="AO542" s="73">
        <v>171</v>
      </c>
      <c r="AP542" s="80">
        <v>5</v>
      </c>
      <c r="AQ542" s="80">
        <v>2</v>
      </c>
      <c r="AR542" s="224">
        <v>0</v>
      </c>
      <c r="AS542" s="224" t="s">
        <v>248</v>
      </c>
      <c r="AT542" s="11">
        <v>6129.1629999999996</v>
      </c>
      <c r="AU542" s="11">
        <v>255.70400000000001</v>
      </c>
      <c r="AV542" s="203">
        <v>0</v>
      </c>
      <c r="AW542" s="203">
        <v>0</v>
      </c>
      <c r="AX542" s="203" t="s">
        <v>248</v>
      </c>
      <c r="AY542" s="235" t="s">
        <v>248</v>
      </c>
      <c r="AZ542" s="138">
        <v>65190</v>
      </c>
      <c r="BA542" s="188" t="s">
        <v>248</v>
      </c>
      <c r="BB542" s="203" t="s">
        <v>248</v>
      </c>
      <c r="BC542" s="158" t="s">
        <v>248</v>
      </c>
      <c r="BD542" s="217" t="s">
        <v>61</v>
      </c>
      <c r="BE542" s="201" t="s">
        <v>62</v>
      </c>
      <c r="BF542" s="201" t="s">
        <v>63</v>
      </c>
      <c r="BG542" s="201" t="s">
        <v>196</v>
      </c>
      <c r="BH542" s="456" t="s">
        <v>712</v>
      </c>
      <c r="BI542" s="218" t="s">
        <v>64</v>
      </c>
      <c r="BJ542" s="370">
        <v>214</v>
      </c>
      <c r="BK542" s="370">
        <v>1</v>
      </c>
      <c r="BL542" s="219" t="s">
        <v>65</v>
      </c>
      <c r="BM542" s="52"/>
      <c r="BN542" s="218" t="s">
        <v>357</v>
      </c>
      <c r="BO542" s="217" t="s">
        <v>57</v>
      </c>
      <c r="BP542" s="201" t="s">
        <v>681</v>
      </c>
      <c r="BQ542" s="52" t="s">
        <v>717</v>
      </c>
    </row>
    <row r="543" spans="1:69" ht="16.5" thickBot="1">
      <c r="A543" s="207" t="s">
        <v>37</v>
      </c>
      <c r="B543" s="208" t="s">
        <v>711</v>
      </c>
      <c r="C543" s="202" t="s">
        <v>35</v>
      </c>
      <c r="D543" s="210" t="s">
        <v>182</v>
      </c>
      <c r="E543" s="24" t="s">
        <v>264</v>
      </c>
      <c r="F543" s="86">
        <v>88</v>
      </c>
      <c r="G543" s="80">
        <v>0</v>
      </c>
      <c r="H543" s="204"/>
      <c r="I543" s="204"/>
      <c r="J543" s="204"/>
      <c r="K543" s="204"/>
      <c r="L543" s="80">
        <v>0</v>
      </c>
      <c r="M543" s="203"/>
      <c r="N543" s="52">
        <v>2</v>
      </c>
      <c r="O543" s="204"/>
      <c r="P543" s="204"/>
      <c r="Q543" s="11">
        <v>5.8944885794999999</v>
      </c>
      <c r="R543" s="204"/>
      <c r="S543" s="204"/>
      <c r="T543" s="53">
        <v>8.2999999999999972</v>
      </c>
      <c r="U543" s="204"/>
      <c r="V543" s="204"/>
      <c r="W543" s="11">
        <v>5.9384657499999998</v>
      </c>
      <c r="X543" s="204"/>
      <c r="Y543" s="204"/>
      <c r="Z543" s="53">
        <v>8.2999999999999972</v>
      </c>
      <c r="AA543" s="204"/>
      <c r="AB543" s="204"/>
      <c r="AC543" s="204"/>
      <c r="AD543" s="204"/>
      <c r="AE543" s="204"/>
      <c r="AF543" s="9">
        <v>3.0014449919777362</v>
      </c>
      <c r="AG543" s="9">
        <v>603</v>
      </c>
      <c r="AH543" s="9">
        <v>0.59668381078755628</v>
      </c>
      <c r="AI543" s="9">
        <v>112</v>
      </c>
      <c r="AJ543" s="9">
        <v>2.0255319148936168</v>
      </c>
      <c r="AK543" s="9" t="s">
        <v>248</v>
      </c>
      <c r="AL543" s="9">
        <v>85</v>
      </c>
      <c r="AM543" s="9">
        <v>3.0293277315732818</v>
      </c>
      <c r="AN543" s="9">
        <v>3.0272727272727273</v>
      </c>
      <c r="AO543" s="73">
        <v>175</v>
      </c>
      <c r="AP543" s="80">
        <v>1</v>
      </c>
      <c r="AQ543" s="80">
        <v>0</v>
      </c>
      <c r="AR543" s="224">
        <v>0</v>
      </c>
      <c r="AS543" s="224" t="s">
        <v>248</v>
      </c>
      <c r="AT543" s="11">
        <v>6291.2560000000003</v>
      </c>
      <c r="AU543" s="11">
        <v>0</v>
      </c>
      <c r="AV543" s="203">
        <v>0</v>
      </c>
      <c r="AW543" s="203">
        <v>0</v>
      </c>
      <c r="AX543" s="203" t="s">
        <v>248</v>
      </c>
      <c r="AY543" s="235" t="s">
        <v>248</v>
      </c>
      <c r="AZ543" s="138">
        <v>65190</v>
      </c>
      <c r="BA543" s="188" t="s">
        <v>248</v>
      </c>
      <c r="BB543" s="203" t="s">
        <v>248</v>
      </c>
      <c r="BC543" s="158" t="s">
        <v>248</v>
      </c>
      <c r="BD543" s="217" t="s">
        <v>61</v>
      </c>
      <c r="BE543" s="201" t="s">
        <v>62</v>
      </c>
      <c r="BF543" s="201" t="s">
        <v>63</v>
      </c>
      <c r="BG543" s="201" t="s">
        <v>196</v>
      </c>
      <c r="BH543" s="455" t="s">
        <v>712</v>
      </c>
      <c r="BI543" s="218" t="s">
        <v>66</v>
      </c>
      <c r="BJ543" s="370">
        <v>214</v>
      </c>
      <c r="BK543" s="370">
        <v>7</v>
      </c>
      <c r="BL543" s="219" t="s">
        <v>65</v>
      </c>
      <c r="BM543" s="52"/>
      <c r="BN543" s="218" t="s">
        <v>357</v>
      </c>
      <c r="BO543" s="217" t="s">
        <v>57</v>
      </c>
      <c r="BP543" s="201" t="s">
        <v>681</v>
      </c>
      <c r="BQ543" s="52" t="s">
        <v>717</v>
      </c>
    </row>
    <row r="544" spans="1:69" ht="16.5" thickBot="1">
      <c r="A544" s="207" t="s">
        <v>37</v>
      </c>
      <c r="B544" s="208" t="s">
        <v>711</v>
      </c>
      <c r="C544" s="202" t="s">
        <v>35</v>
      </c>
      <c r="D544" s="210" t="s">
        <v>182</v>
      </c>
      <c r="E544" s="24" t="s">
        <v>264</v>
      </c>
      <c r="F544" s="86">
        <v>92</v>
      </c>
      <c r="G544" s="80">
        <v>3</v>
      </c>
      <c r="H544" s="204"/>
      <c r="I544" s="204"/>
      <c r="J544" s="204"/>
      <c r="K544" s="204"/>
      <c r="L544" s="80">
        <v>1</v>
      </c>
      <c r="M544" s="203"/>
      <c r="N544" s="52">
        <v>0</v>
      </c>
      <c r="O544" s="204"/>
      <c r="P544" s="204"/>
      <c r="Q544" s="11">
        <v>6.1916248976999997</v>
      </c>
      <c r="R544" s="204"/>
      <c r="S544" s="204"/>
      <c r="T544" s="53">
        <v>9.3249999999999993</v>
      </c>
      <c r="U544" s="204"/>
      <c r="V544" s="204"/>
      <c r="W544" s="11">
        <v>5.4452838181818004</v>
      </c>
      <c r="X544" s="204"/>
      <c r="Y544" s="204"/>
      <c r="Z544" s="53">
        <v>9.2999999999999972</v>
      </c>
      <c r="AA544" s="204"/>
      <c r="AB544" s="204"/>
      <c r="AC544" s="204"/>
      <c r="AD544" s="204"/>
      <c r="AE544" s="204"/>
      <c r="AF544" s="9">
        <v>3.6463555398183463</v>
      </c>
      <c r="AG544" s="9">
        <v>615</v>
      </c>
      <c r="AH544" s="9">
        <v>0.50067881148000992</v>
      </c>
      <c r="AI544" s="9">
        <v>20</v>
      </c>
      <c r="AJ544" s="9">
        <v>2.6096938775510203</v>
      </c>
      <c r="AK544" s="9" t="s">
        <v>248</v>
      </c>
      <c r="AL544" s="9">
        <v>86</v>
      </c>
      <c r="AM544" s="9">
        <v>3.6455343516166021</v>
      </c>
      <c r="AN544" s="9">
        <v>3.7254901960784315</v>
      </c>
      <c r="AO544" s="73">
        <v>176</v>
      </c>
      <c r="AP544" s="80">
        <v>0</v>
      </c>
      <c r="AQ544" s="80">
        <v>2</v>
      </c>
      <c r="AR544" s="224">
        <v>0</v>
      </c>
      <c r="AS544" s="224" t="s">
        <v>248</v>
      </c>
      <c r="AT544" s="11">
        <v>6251.1570000000002</v>
      </c>
      <c r="AU544" s="11">
        <v>84.155000000000001</v>
      </c>
      <c r="AV544" s="203">
        <v>0</v>
      </c>
      <c r="AW544" s="203">
        <v>0</v>
      </c>
      <c r="AX544" s="203" t="s">
        <v>248</v>
      </c>
      <c r="AY544" s="235" t="s">
        <v>248</v>
      </c>
      <c r="AZ544" s="138">
        <v>65190</v>
      </c>
      <c r="BA544" s="188" t="s">
        <v>248</v>
      </c>
      <c r="BB544" s="203" t="s">
        <v>248</v>
      </c>
      <c r="BC544" s="158" t="s">
        <v>248</v>
      </c>
      <c r="BD544" s="217" t="s">
        <v>61</v>
      </c>
      <c r="BE544" s="201" t="s">
        <v>62</v>
      </c>
      <c r="BF544" s="201" t="s">
        <v>63</v>
      </c>
      <c r="BG544" s="201" t="s">
        <v>196</v>
      </c>
      <c r="BH544" s="456" t="s">
        <v>712</v>
      </c>
      <c r="BI544" s="218" t="s">
        <v>67</v>
      </c>
      <c r="BJ544" s="370">
        <v>214</v>
      </c>
      <c r="BK544" s="370">
        <v>3</v>
      </c>
      <c r="BL544" s="219" t="s">
        <v>65</v>
      </c>
      <c r="BM544" s="52"/>
      <c r="BN544" s="218" t="s">
        <v>357</v>
      </c>
      <c r="BO544" s="217" t="s">
        <v>57</v>
      </c>
      <c r="BP544" s="201" t="s">
        <v>681</v>
      </c>
      <c r="BQ544" s="52" t="s">
        <v>717</v>
      </c>
    </row>
    <row r="545" spans="1:69" ht="16.5" thickBot="1">
      <c r="A545" s="207" t="s">
        <v>37</v>
      </c>
      <c r="B545" s="208" t="s">
        <v>711</v>
      </c>
      <c r="C545" s="202" t="s">
        <v>35</v>
      </c>
      <c r="D545" s="210" t="s">
        <v>182</v>
      </c>
      <c r="E545" s="24" t="s">
        <v>264</v>
      </c>
      <c r="F545" s="86">
        <v>88</v>
      </c>
      <c r="G545" s="80">
        <v>1</v>
      </c>
      <c r="H545" s="204"/>
      <c r="I545" s="204"/>
      <c r="J545" s="204"/>
      <c r="K545" s="204"/>
      <c r="L545" s="80">
        <v>0</v>
      </c>
      <c r="M545" s="203"/>
      <c r="N545" s="52">
        <v>0</v>
      </c>
      <c r="O545" s="204"/>
      <c r="P545" s="204"/>
      <c r="Q545" s="11">
        <v>5.9370687585999997</v>
      </c>
      <c r="R545" s="204"/>
      <c r="S545" s="204"/>
      <c r="T545" s="53">
        <v>9.3249999999999957</v>
      </c>
      <c r="U545" s="204"/>
      <c r="V545" s="204"/>
      <c r="W545" s="11">
        <v>5.8896550114941997</v>
      </c>
      <c r="X545" s="204"/>
      <c r="Y545" s="204"/>
      <c r="Z545" s="53">
        <v>9.3249999999999957</v>
      </c>
      <c r="AA545" s="204"/>
      <c r="AB545" s="204"/>
      <c r="AC545" s="204"/>
      <c r="AD545" s="204"/>
      <c r="AE545" s="204"/>
      <c r="AF545" s="9">
        <v>2.8259706966606259</v>
      </c>
      <c r="AG545" s="9">
        <v>546</v>
      </c>
      <c r="AH545" s="9">
        <v>0.44676376665130746</v>
      </c>
      <c r="AI545" s="9">
        <v>92</v>
      </c>
      <c r="AJ545" s="9">
        <v>1.8673611111111112</v>
      </c>
      <c r="AK545" s="9" t="s">
        <v>248</v>
      </c>
      <c r="AL545" s="9">
        <v>0</v>
      </c>
      <c r="AM545" s="9"/>
      <c r="AN545" s="9"/>
      <c r="AO545" s="73">
        <v>174</v>
      </c>
      <c r="AP545" s="80">
        <v>0</v>
      </c>
      <c r="AQ545" s="80">
        <v>0</v>
      </c>
      <c r="AR545" s="224">
        <v>0</v>
      </c>
      <c r="AS545" s="224" t="s">
        <v>248</v>
      </c>
      <c r="AT545" s="11">
        <v>6227.8379999999997</v>
      </c>
      <c r="AU545" s="11">
        <v>0</v>
      </c>
      <c r="AV545" s="203">
        <v>0</v>
      </c>
      <c r="AW545" s="203">
        <v>0</v>
      </c>
      <c r="AX545" s="203" t="s">
        <v>248</v>
      </c>
      <c r="AY545" s="235" t="s">
        <v>248</v>
      </c>
      <c r="AZ545" s="138">
        <v>65190</v>
      </c>
      <c r="BA545" s="188" t="s">
        <v>248</v>
      </c>
      <c r="BB545" s="203" t="s">
        <v>248</v>
      </c>
      <c r="BC545" s="158" t="s">
        <v>248</v>
      </c>
      <c r="BD545" s="217" t="s">
        <v>61</v>
      </c>
      <c r="BE545" s="201" t="s">
        <v>62</v>
      </c>
      <c r="BF545" s="201" t="s">
        <v>63</v>
      </c>
      <c r="BG545" s="201" t="s">
        <v>196</v>
      </c>
      <c r="BH545" s="456" t="s">
        <v>712</v>
      </c>
      <c r="BI545" s="218" t="s">
        <v>68</v>
      </c>
      <c r="BJ545" s="370">
        <v>214</v>
      </c>
      <c r="BK545" s="370">
        <v>4</v>
      </c>
      <c r="BL545" s="219" t="s">
        <v>65</v>
      </c>
      <c r="BM545" s="52"/>
      <c r="BN545" s="218" t="s">
        <v>357</v>
      </c>
      <c r="BO545" s="217" t="s">
        <v>57</v>
      </c>
      <c r="BP545" s="201" t="s">
        <v>681</v>
      </c>
      <c r="BQ545" s="52" t="s">
        <v>717</v>
      </c>
    </row>
    <row r="546" spans="1:69" ht="16.5" thickBot="1">
      <c r="A546" s="207" t="s">
        <v>37</v>
      </c>
      <c r="B546" s="208" t="s">
        <v>711</v>
      </c>
      <c r="C546" s="202" t="s">
        <v>35</v>
      </c>
      <c r="D546" s="210" t="s">
        <v>182</v>
      </c>
      <c r="E546" s="24" t="s">
        <v>669</v>
      </c>
      <c r="F546" s="86">
        <v>42</v>
      </c>
      <c r="G546" s="80">
        <v>0</v>
      </c>
      <c r="H546" s="204"/>
      <c r="I546" s="204"/>
      <c r="J546" s="204"/>
      <c r="K546" s="204"/>
      <c r="L546" s="80">
        <v>0</v>
      </c>
      <c r="M546" s="203"/>
      <c r="N546" s="52">
        <v>0</v>
      </c>
      <c r="O546" s="204"/>
      <c r="P546" s="204"/>
      <c r="Q546" s="11">
        <v>5.0529521905000001</v>
      </c>
      <c r="R546" s="204"/>
      <c r="S546" s="204"/>
      <c r="T546" s="53">
        <v>5.89</v>
      </c>
      <c r="U546" s="204"/>
      <c r="V546" s="204"/>
      <c r="W546" s="11">
        <v>4.7688093571427999</v>
      </c>
      <c r="X546" s="204"/>
      <c r="Y546" s="204"/>
      <c r="Z546" s="53">
        <v>5.7249999999999996</v>
      </c>
      <c r="AA546" s="204"/>
      <c r="AB546" s="204"/>
      <c r="AC546" s="204"/>
      <c r="AD546" s="204"/>
      <c r="AE546" s="204"/>
      <c r="AF546" s="9">
        <v>3.4947618975931287</v>
      </c>
      <c r="AG546" s="9">
        <v>294</v>
      </c>
      <c r="AH546" s="9">
        <v>0.33489540192644962</v>
      </c>
      <c r="AI546" s="9">
        <v>0</v>
      </c>
      <c r="AJ546" s="9">
        <v>2.794</v>
      </c>
      <c r="AK546" s="9" t="s">
        <v>248</v>
      </c>
      <c r="AL546" s="9">
        <v>42</v>
      </c>
      <c r="AM546" s="9">
        <v>3.4947618975931287</v>
      </c>
      <c r="AN546" s="9">
        <v>3.5744047619047619</v>
      </c>
      <c r="AO546" s="73">
        <v>84</v>
      </c>
      <c r="AP546" s="80">
        <v>0</v>
      </c>
      <c r="AQ546" s="80">
        <v>0</v>
      </c>
      <c r="AR546" s="224">
        <v>0</v>
      </c>
      <c r="AS546" s="224" t="s">
        <v>248</v>
      </c>
      <c r="AT546" s="11">
        <v>2992.422</v>
      </c>
      <c r="AU546" s="11">
        <v>0</v>
      </c>
      <c r="AV546" s="203">
        <v>0</v>
      </c>
      <c r="AW546" s="203">
        <v>0</v>
      </c>
      <c r="AX546" s="203" t="s">
        <v>248</v>
      </c>
      <c r="AY546" s="235" t="s">
        <v>248</v>
      </c>
      <c r="AZ546" s="138">
        <v>2791</v>
      </c>
      <c r="BA546" s="188" t="s">
        <v>248</v>
      </c>
      <c r="BB546" s="203" t="s">
        <v>248</v>
      </c>
      <c r="BC546" s="158" t="s">
        <v>248</v>
      </c>
      <c r="BD546" s="217" t="s">
        <v>61</v>
      </c>
      <c r="BE546" s="201" t="s">
        <v>62</v>
      </c>
      <c r="BF546" s="201" t="s">
        <v>63</v>
      </c>
      <c r="BG546" s="201" t="s">
        <v>196</v>
      </c>
      <c r="BH546" s="456" t="s">
        <v>712</v>
      </c>
      <c r="BI546" s="218" t="s">
        <v>64</v>
      </c>
      <c r="BJ546" s="370">
        <v>214</v>
      </c>
      <c r="BK546" s="370">
        <v>1</v>
      </c>
      <c r="BL546" s="219" t="s">
        <v>65</v>
      </c>
      <c r="BM546" s="52"/>
      <c r="BN546" s="218" t="s">
        <v>357</v>
      </c>
      <c r="BO546" s="217" t="s">
        <v>327</v>
      </c>
      <c r="BP546" s="201" t="s">
        <v>696</v>
      </c>
      <c r="BQ546" s="52" t="s">
        <v>719</v>
      </c>
    </row>
    <row r="547" spans="1:69" ht="16.5" thickBot="1">
      <c r="A547" s="207" t="s">
        <v>37</v>
      </c>
      <c r="B547" s="208" t="s">
        <v>711</v>
      </c>
      <c r="C547" s="202" t="s">
        <v>35</v>
      </c>
      <c r="D547" s="210" t="s">
        <v>182</v>
      </c>
      <c r="E547" s="24" t="s">
        <v>669</v>
      </c>
      <c r="F547" s="86">
        <v>44</v>
      </c>
      <c r="G547" s="80">
        <v>0</v>
      </c>
      <c r="H547" s="204"/>
      <c r="I547" s="204"/>
      <c r="J547" s="204"/>
      <c r="K547" s="204"/>
      <c r="L547" s="80">
        <v>0</v>
      </c>
      <c r="M547" s="203"/>
      <c r="N547" s="52">
        <v>0</v>
      </c>
      <c r="O547" s="204"/>
      <c r="P547" s="204"/>
      <c r="Q547" s="11">
        <v>5.2428407272999999</v>
      </c>
      <c r="R547" s="204"/>
      <c r="S547" s="204"/>
      <c r="T547" s="53">
        <v>6.3</v>
      </c>
      <c r="U547" s="204"/>
      <c r="V547" s="204"/>
      <c r="W547" s="11">
        <v>5.3192723181817998</v>
      </c>
      <c r="X547" s="204"/>
      <c r="Y547" s="204"/>
      <c r="Z547" s="53">
        <v>6.35</v>
      </c>
      <c r="AA547" s="204"/>
      <c r="AB547" s="204"/>
      <c r="AC547" s="204"/>
      <c r="AD547" s="204"/>
      <c r="AE547" s="204"/>
      <c r="AF547" s="9">
        <v>2.9141883130197401</v>
      </c>
      <c r="AG547" s="9">
        <v>308</v>
      </c>
      <c r="AH547" s="9">
        <v>0.57748153129758617</v>
      </c>
      <c r="AI547" s="9">
        <v>76</v>
      </c>
      <c r="AJ547" s="9">
        <v>1.98125</v>
      </c>
      <c r="AK547" s="9" t="s">
        <v>248</v>
      </c>
      <c r="AL547" s="9">
        <v>44</v>
      </c>
      <c r="AM547" s="9">
        <v>2.9141883130197401</v>
      </c>
      <c r="AN547" s="9">
        <v>2.9148936170212765</v>
      </c>
      <c r="AO547" s="73">
        <v>88</v>
      </c>
      <c r="AP547" s="80">
        <v>0</v>
      </c>
      <c r="AQ547" s="80">
        <v>0</v>
      </c>
      <c r="AR547" s="224">
        <v>0</v>
      </c>
      <c r="AS547" s="224" t="s">
        <v>248</v>
      </c>
      <c r="AT547" s="11">
        <v>3134.462</v>
      </c>
      <c r="AU547" s="11">
        <v>0</v>
      </c>
      <c r="AV547" s="203">
        <v>0</v>
      </c>
      <c r="AW547" s="203">
        <v>0</v>
      </c>
      <c r="AX547" s="203" t="s">
        <v>248</v>
      </c>
      <c r="AY547" s="235" t="s">
        <v>248</v>
      </c>
      <c r="AZ547" s="138">
        <v>2791</v>
      </c>
      <c r="BA547" s="188" t="s">
        <v>248</v>
      </c>
      <c r="BB547" s="203" t="s">
        <v>248</v>
      </c>
      <c r="BC547" s="158" t="s">
        <v>248</v>
      </c>
      <c r="BD547" s="217" t="s">
        <v>61</v>
      </c>
      <c r="BE547" s="201" t="s">
        <v>62</v>
      </c>
      <c r="BF547" s="201" t="s">
        <v>63</v>
      </c>
      <c r="BG547" s="201" t="s">
        <v>196</v>
      </c>
      <c r="BH547" s="455" t="s">
        <v>712</v>
      </c>
      <c r="BI547" s="218" t="s">
        <v>66</v>
      </c>
      <c r="BJ547" s="370">
        <v>214</v>
      </c>
      <c r="BK547" s="370">
        <v>7</v>
      </c>
      <c r="BL547" s="219" t="s">
        <v>65</v>
      </c>
      <c r="BM547" s="52"/>
      <c r="BN547" s="218" t="s">
        <v>357</v>
      </c>
      <c r="BO547" s="217" t="s">
        <v>327</v>
      </c>
      <c r="BP547" s="201" t="s">
        <v>696</v>
      </c>
      <c r="BQ547" s="52" t="s">
        <v>719</v>
      </c>
    </row>
    <row r="548" spans="1:69" ht="16.5" thickBot="1">
      <c r="A548" s="207" t="s">
        <v>37</v>
      </c>
      <c r="B548" s="208" t="s">
        <v>711</v>
      </c>
      <c r="C548" s="202" t="s">
        <v>35</v>
      </c>
      <c r="D548" s="210" t="s">
        <v>182</v>
      </c>
      <c r="E548" s="24" t="s">
        <v>669</v>
      </c>
      <c r="F548" s="86">
        <v>45</v>
      </c>
      <c r="G548" s="80">
        <v>1</v>
      </c>
      <c r="H548" s="204"/>
      <c r="I548" s="204"/>
      <c r="J548" s="204"/>
      <c r="K548" s="204"/>
      <c r="L548" s="80">
        <v>0</v>
      </c>
      <c r="M548" s="203"/>
      <c r="N548" s="52">
        <v>0</v>
      </c>
      <c r="O548" s="204"/>
      <c r="P548" s="204"/>
      <c r="Q548" s="11">
        <v>4.8851812954999998</v>
      </c>
      <c r="R548" s="204"/>
      <c r="S548" s="204"/>
      <c r="T548" s="53">
        <v>5.8999999999999986</v>
      </c>
      <c r="U548" s="204"/>
      <c r="V548" s="204"/>
      <c r="W548" s="11">
        <v>4.9484769545454004</v>
      </c>
      <c r="X548" s="204"/>
      <c r="Y548" s="204"/>
      <c r="Z548" s="53">
        <v>5.9499999999999993</v>
      </c>
      <c r="AA548" s="204"/>
      <c r="AB548" s="204"/>
      <c r="AC548" s="204"/>
      <c r="AD548" s="204"/>
      <c r="AE548" s="204"/>
      <c r="AF548" s="9">
        <v>3.5201623377861919</v>
      </c>
      <c r="AG548" s="9">
        <v>308</v>
      </c>
      <c r="AH548" s="9">
        <v>0.34543612090484671</v>
      </c>
      <c r="AI548" s="9">
        <v>3</v>
      </c>
      <c r="AJ548" s="9">
        <v>2.7952380952380951</v>
      </c>
      <c r="AK548" s="9" t="s">
        <v>248</v>
      </c>
      <c r="AL548" s="9">
        <v>44</v>
      </c>
      <c r="AM548" s="9">
        <v>3.5201623377861919</v>
      </c>
      <c r="AN548" s="9">
        <v>3.5928961748633879</v>
      </c>
      <c r="AO548" s="73">
        <v>88</v>
      </c>
      <c r="AP548" s="80">
        <v>0</v>
      </c>
      <c r="AQ548" s="80">
        <v>0</v>
      </c>
      <c r="AR548" s="224">
        <v>0</v>
      </c>
      <c r="AS548" s="224" t="s">
        <v>248</v>
      </c>
      <c r="AT548" s="11">
        <v>3140.7570000000001</v>
      </c>
      <c r="AU548" s="11">
        <v>0</v>
      </c>
      <c r="AV548" s="203">
        <v>0</v>
      </c>
      <c r="AW548" s="203">
        <v>0</v>
      </c>
      <c r="AX548" s="203" t="s">
        <v>248</v>
      </c>
      <c r="AY548" s="235" t="s">
        <v>248</v>
      </c>
      <c r="AZ548" s="138">
        <v>2791</v>
      </c>
      <c r="BA548" s="188" t="s">
        <v>248</v>
      </c>
      <c r="BB548" s="203" t="s">
        <v>248</v>
      </c>
      <c r="BC548" s="158" t="s">
        <v>248</v>
      </c>
      <c r="BD548" s="217" t="s">
        <v>61</v>
      </c>
      <c r="BE548" s="201" t="s">
        <v>62</v>
      </c>
      <c r="BF548" s="201" t="s">
        <v>63</v>
      </c>
      <c r="BG548" s="201" t="s">
        <v>196</v>
      </c>
      <c r="BH548" s="456" t="s">
        <v>712</v>
      </c>
      <c r="BI548" s="218" t="s">
        <v>67</v>
      </c>
      <c r="BJ548" s="370">
        <v>214</v>
      </c>
      <c r="BK548" s="370">
        <v>3</v>
      </c>
      <c r="BL548" s="219" t="s">
        <v>65</v>
      </c>
      <c r="BM548" s="52"/>
      <c r="BN548" s="218" t="s">
        <v>357</v>
      </c>
      <c r="BO548" s="217" t="s">
        <v>327</v>
      </c>
      <c r="BP548" s="201" t="s">
        <v>696</v>
      </c>
      <c r="BQ548" s="52" t="s">
        <v>719</v>
      </c>
    </row>
    <row r="549" spans="1:69" ht="16.5" thickBot="1">
      <c r="A549" s="207" t="s">
        <v>37</v>
      </c>
      <c r="B549" s="208" t="s">
        <v>711</v>
      </c>
      <c r="C549" s="202" t="s">
        <v>35</v>
      </c>
      <c r="D549" s="210" t="s">
        <v>182</v>
      </c>
      <c r="E549" s="24" t="s">
        <v>669</v>
      </c>
      <c r="F549" s="86">
        <v>44</v>
      </c>
      <c r="G549" s="80">
        <v>1</v>
      </c>
      <c r="H549" s="204"/>
      <c r="I549" s="204"/>
      <c r="J549" s="204"/>
      <c r="K549" s="204"/>
      <c r="L549" s="80">
        <v>0</v>
      </c>
      <c r="M549" s="203"/>
      <c r="N549" s="52">
        <v>0</v>
      </c>
      <c r="O549" s="204"/>
      <c r="P549" s="204"/>
      <c r="Q549" s="11">
        <v>6.5475348837</v>
      </c>
      <c r="R549" s="204"/>
      <c r="S549" s="204"/>
      <c r="T549" s="53">
        <v>7.4812500000000002</v>
      </c>
      <c r="U549" s="204"/>
      <c r="V549" s="204"/>
      <c r="W549" s="11">
        <v>6.5973952558139004</v>
      </c>
      <c r="X549" s="204"/>
      <c r="Y549" s="204"/>
      <c r="Z549" s="53">
        <v>7.7125000000000004</v>
      </c>
      <c r="AA549" s="204"/>
      <c r="AB549" s="204"/>
      <c r="AC549" s="204"/>
      <c r="AD549" s="204"/>
      <c r="AE549" s="204"/>
      <c r="AF549" s="9">
        <v>2.1211111034665788</v>
      </c>
      <c r="AG549" s="9">
        <v>63</v>
      </c>
      <c r="AH549" s="9">
        <v>0.36188108274810571</v>
      </c>
      <c r="AI549" s="9">
        <v>57</v>
      </c>
      <c r="AJ549" s="9">
        <v>1.4426470588235294</v>
      </c>
      <c r="AK549" s="9" t="s">
        <v>248</v>
      </c>
      <c r="AL549" s="427">
        <v>0</v>
      </c>
      <c r="AM549" s="9"/>
      <c r="AN549" s="9"/>
      <c r="AO549" s="73">
        <v>86</v>
      </c>
      <c r="AP549" s="80">
        <v>0</v>
      </c>
      <c r="AQ549" s="80">
        <v>0</v>
      </c>
      <c r="AR549" s="224">
        <v>0</v>
      </c>
      <c r="AS549" s="224" t="s">
        <v>248</v>
      </c>
      <c r="AT549" s="11">
        <v>3068.9349999999999</v>
      </c>
      <c r="AU549" s="11">
        <v>0</v>
      </c>
      <c r="AV549" s="203">
        <v>0</v>
      </c>
      <c r="AW549" s="203">
        <v>0</v>
      </c>
      <c r="AX549" s="203" t="s">
        <v>248</v>
      </c>
      <c r="AY549" s="235" t="s">
        <v>248</v>
      </c>
      <c r="AZ549" s="138">
        <v>2791</v>
      </c>
      <c r="BA549" s="188" t="s">
        <v>248</v>
      </c>
      <c r="BB549" s="203" t="s">
        <v>248</v>
      </c>
      <c r="BC549" s="158" t="s">
        <v>248</v>
      </c>
      <c r="BD549" s="217" t="s">
        <v>61</v>
      </c>
      <c r="BE549" s="201" t="s">
        <v>62</v>
      </c>
      <c r="BF549" s="201" t="s">
        <v>63</v>
      </c>
      <c r="BG549" s="201" t="s">
        <v>196</v>
      </c>
      <c r="BH549" s="456" t="s">
        <v>712</v>
      </c>
      <c r="BI549" s="218" t="s">
        <v>68</v>
      </c>
      <c r="BJ549" s="370">
        <v>214</v>
      </c>
      <c r="BK549" s="370">
        <v>4</v>
      </c>
      <c r="BL549" s="219" t="s">
        <v>65</v>
      </c>
      <c r="BM549" s="52"/>
      <c r="BN549" s="218" t="s">
        <v>357</v>
      </c>
      <c r="BO549" s="217" t="s">
        <v>327</v>
      </c>
      <c r="BP549" s="201" t="s">
        <v>696</v>
      </c>
      <c r="BQ549" s="52" t="s">
        <v>719</v>
      </c>
    </row>
    <row r="550" spans="1:69" ht="16.5" thickBot="1">
      <c r="A550" s="207" t="s">
        <v>37</v>
      </c>
      <c r="B550" s="208" t="s">
        <v>711</v>
      </c>
      <c r="C550" s="202" t="s">
        <v>35</v>
      </c>
      <c r="D550" s="210" t="s">
        <v>182</v>
      </c>
      <c r="E550" s="24" t="s">
        <v>337</v>
      </c>
      <c r="F550" s="86">
        <v>313</v>
      </c>
      <c r="G550" s="80">
        <v>10</v>
      </c>
      <c r="H550" s="204"/>
      <c r="I550" s="204"/>
      <c r="J550" s="204"/>
      <c r="K550" s="204"/>
      <c r="L550" s="80">
        <v>0</v>
      </c>
      <c r="M550" s="203"/>
      <c r="N550" s="52">
        <v>1</v>
      </c>
      <c r="O550" s="204"/>
      <c r="P550" s="204"/>
      <c r="Q550" s="11">
        <v>6.8184353465000003</v>
      </c>
      <c r="R550" s="204"/>
      <c r="S550" s="204"/>
      <c r="T550" s="53">
        <v>11.924999999999983</v>
      </c>
      <c r="U550" s="204"/>
      <c r="V550" s="204"/>
      <c r="W550" s="11">
        <v>6.1076102739272997</v>
      </c>
      <c r="X550" s="204"/>
      <c r="Y550" s="204"/>
      <c r="Z550" s="53">
        <v>11.106249999999996</v>
      </c>
      <c r="AA550" s="204"/>
      <c r="AB550" s="204"/>
      <c r="AC550" s="204"/>
      <c r="AD550" s="204"/>
      <c r="AE550" s="204"/>
      <c r="AF550" s="9">
        <v>3.4938268739881657</v>
      </c>
      <c r="AG550" s="9">
        <v>2121</v>
      </c>
      <c r="AH550" s="9">
        <v>0.43443649274548157</v>
      </c>
      <c r="AI550" s="9">
        <v>47</v>
      </c>
      <c r="AJ550" s="9">
        <v>2.6126908396946567</v>
      </c>
      <c r="AK550" s="9" t="s">
        <v>248</v>
      </c>
      <c r="AL550" s="9">
        <v>302</v>
      </c>
      <c r="AM550" s="9">
        <v>3.496734699311276</v>
      </c>
      <c r="AN550" s="9">
        <v>3.5778761061946902</v>
      </c>
      <c r="AO550" s="73">
        <v>605</v>
      </c>
      <c r="AP550" s="80">
        <v>1</v>
      </c>
      <c r="AQ550" s="80">
        <v>0</v>
      </c>
      <c r="AR550" s="224">
        <v>0</v>
      </c>
      <c r="AS550" s="224" t="s">
        <v>248</v>
      </c>
      <c r="AT550" s="11">
        <v>23475.271000000001</v>
      </c>
      <c r="AU550" s="11">
        <v>73.599999999999994</v>
      </c>
      <c r="AV550" s="203">
        <v>0</v>
      </c>
      <c r="AW550" s="203">
        <v>0</v>
      </c>
      <c r="AX550" s="203" t="s">
        <v>248</v>
      </c>
      <c r="AY550" s="235" t="s">
        <v>248</v>
      </c>
      <c r="AZ550" s="138">
        <v>149528</v>
      </c>
      <c r="BA550" s="188" t="s">
        <v>248</v>
      </c>
      <c r="BB550" s="203" t="s">
        <v>248</v>
      </c>
      <c r="BC550" s="158" t="s">
        <v>248</v>
      </c>
      <c r="BD550" s="217" t="s">
        <v>61</v>
      </c>
      <c r="BE550" s="201" t="s">
        <v>62</v>
      </c>
      <c r="BF550" s="201" t="s">
        <v>63</v>
      </c>
      <c r="BG550" s="201" t="s">
        <v>196</v>
      </c>
      <c r="BH550" s="456" t="s">
        <v>511</v>
      </c>
      <c r="BI550" s="218" t="s">
        <v>64</v>
      </c>
      <c r="BJ550" s="370">
        <v>214</v>
      </c>
      <c r="BK550" s="370">
        <v>1</v>
      </c>
      <c r="BL550" s="219" t="s">
        <v>65</v>
      </c>
      <c r="BM550" s="52"/>
      <c r="BN550" s="218" t="s">
        <v>357</v>
      </c>
      <c r="BO550" s="162" t="s">
        <v>337</v>
      </c>
      <c r="BP550" s="163" t="s">
        <v>696</v>
      </c>
      <c r="BQ550" s="160" t="s">
        <v>719</v>
      </c>
    </row>
    <row r="551" spans="1:69" ht="16.5" thickBot="1">
      <c r="A551" s="205" t="s">
        <v>37</v>
      </c>
      <c r="B551" s="206" t="s">
        <v>711</v>
      </c>
      <c r="C551" s="220" t="s">
        <v>35</v>
      </c>
      <c r="D551" s="209" t="s">
        <v>182</v>
      </c>
      <c r="E551" s="26" t="s">
        <v>337</v>
      </c>
      <c r="F551" s="93">
        <v>315</v>
      </c>
      <c r="G551" s="79">
        <v>5</v>
      </c>
      <c r="H551" s="222"/>
      <c r="I551" s="222"/>
      <c r="J551" s="222"/>
      <c r="K551" s="222"/>
      <c r="L551" s="79">
        <v>1</v>
      </c>
      <c r="M551" s="221"/>
      <c r="N551" s="62">
        <v>6</v>
      </c>
      <c r="O551" s="222"/>
      <c r="P551" s="222"/>
      <c r="Q551" s="68">
        <v>5.8256341164999998</v>
      </c>
      <c r="R551" s="222"/>
      <c r="S551" s="222"/>
      <c r="T551" s="71">
        <v>9.5550000000000015</v>
      </c>
      <c r="U551" s="222"/>
      <c r="V551" s="222"/>
      <c r="W551" s="68">
        <v>5.8807538252427003</v>
      </c>
      <c r="X551" s="222"/>
      <c r="Y551" s="222"/>
      <c r="Z551" s="71">
        <v>9.5550000000000015</v>
      </c>
      <c r="AA551" s="222"/>
      <c r="AB551" s="222"/>
      <c r="AC551" s="222"/>
      <c r="AD551" s="222"/>
      <c r="AE551" s="222"/>
      <c r="AF551" s="60">
        <v>3.0190138302470615</v>
      </c>
      <c r="AG551" s="60">
        <v>2162</v>
      </c>
      <c r="AH551" s="60">
        <v>0.59366196181643571</v>
      </c>
      <c r="AI551" s="60">
        <v>418</v>
      </c>
      <c r="AJ551" s="60">
        <v>2.0202786377708977</v>
      </c>
      <c r="AK551" s="60" t="s">
        <v>248</v>
      </c>
      <c r="AL551" s="60">
        <v>308</v>
      </c>
      <c r="AM551" s="60">
        <v>3.0199708296218084</v>
      </c>
      <c r="AN551" s="60">
        <v>3.0165254237288135</v>
      </c>
      <c r="AO551" s="72">
        <v>620</v>
      </c>
      <c r="AP551" s="79">
        <v>0</v>
      </c>
      <c r="AQ551" s="79">
        <v>0</v>
      </c>
      <c r="AR551" s="225">
        <v>0</v>
      </c>
      <c r="AS551" s="225" t="s">
        <v>248</v>
      </c>
      <c r="AT551" s="68">
        <v>24105.491000000002</v>
      </c>
      <c r="AU551" s="68">
        <v>0</v>
      </c>
      <c r="AV551" s="203">
        <v>0</v>
      </c>
      <c r="AW551" s="203">
        <v>0</v>
      </c>
      <c r="AX551" s="203" t="s">
        <v>248</v>
      </c>
      <c r="AY551" s="235" t="s">
        <v>248</v>
      </c>
      <c r="AZ551" s="137">
        <v>149528</v>
      </c>
      <c r="BA551" s="70" t="s">
        <v>248</v>
      </c>
      <c r="BB551" s="221" t="s">
        <v>248</v>
      </c>
      <c r="BC551" s="158" t="s">
        <v>248</v>
      </c>
      <c r="BD551" s="211" t="s">
        <v>61</v>
      </c>
      <c r="BE551" s="212" t="s">
        <v>62</v>
      </c>
      <c r="BF551" s="212" t="s">
        <v>63</v>
      </c>
      <c r="BG551" s="212" t="s">
        <v>196</v>
      </c>
      <c r="BH551" s="454" t="s">
        <v>511</v>
      </c>
      <c r="BI551" s="214" t="s">
        <v>66</v>
      </c>
      <c r="BJ551" s="382">
        <v>214</v>
      </c>
      <c r="BK551" s="382">
        <v>7</v>
      </c>
      <c r="BL551" s="216" t="s">
        <v>65</v>
      </c>
      <c r="BM551" s="62"/>
      <c r="BN551" s="214" t="s">
        <v>357</v>
      </c>
      <c r="BO551" s="211" t="s">
        <v>337</v>
      </c>
      <c r="BP551" s="212" t="s">
        <v>696</v>
      </c>
      <c r="BQ551" s="62" t="s">
        <v>719</v>
      </c>
    </row>
    <row r="552" spans="1:69" ht="16.5" thickBot="1">
      <c r="A552" s="207" t="s">
        <v>37</v>
      </c>
      <c r="B552" s="208" t="s">
        <v>711</v>
      </c>
      <c r="C552" s="202" t="s">
        <v>35</v>
      </c>
      <c r="D552" s="210" t="s">
        <v>182</v>
      </c>
      <c r="E552" s="24" t="s">
        <v>337</v>
      </c>
      <c r="F552" s="86">
        <v>315</v>
      </c>
      <c r="G552" s="80">
        <v>7</v>
      </c>
      <c r="H552" s="204"/>
      <c r="I552" s="204"/>
      <c r="J552" s="204"/>
      <c r="K552" s="204"/>
      <c r="L552" s="80">
        <v>0</v>
      </c>
      <c r="M552" s="203"/>
      <c r="N552" s="52">
        <v>0</v>
      </c>
      <c r="O552" s="204"/>
      <c r="P552" s="204"/>
      <c r="Q552" s="11">
        <v>5.4140192760000003</v>
      </c>
      <c r="R552" s="204"/>
      <c r="S552" s="204"/>
      <c r="T552" s="53">
        <v>8.8999999999999915</v>
      </c>
      <c r="U552" s="204"/>
      <c r="V552" s="204"/>
      <c r="W552" s="11">
        <v>5.3921622077922002</v>
      </c>
      <c r="X552" s="204"/>
      <c r="Y552" s="204"/>
      <c r="Z552" s="53">
        <v>8.8999999999999915</v>
      </c>
      <c r="AA552" s="204"/>
      <c r="AB552" s="204"/>
      <c r="AC552" s="204"/>
      <c r="AD552" s="204"/>
      <c r="AE552" s="204"/>
      <c r="AF552" s="9">
        <v>3.6526577140935501</v>
      </c>
      <c r="AG552" s="9">
        <v>2156</v>
      </c>
      <c r="AH552" s="9">
        <v>0.37616443693025065</v>
      </c>
      <c r="AI552" s="9">
        <v>27</v>
      </c>
      <c r="AJ552" s="9">
        <v>2.8706422018348623</v>
      </c>
      <c r="AK552" s="9" t="s">
        <v>248</v>
      </c>
      <c r="AL552" s="9">
        <v>308</v>
      </c>
      <c r="AM552" s="9">
        <v>3.6526577140935501</v>
      </c>
      <c r="AN552" s="9">
        <v>3.6841919548341568</v>
      </c>
      <c r="AO552" s="73">
        <v>616</v>
      </c>
      <c r="AP552" s="80">
        <v>0</v>
      </c>
      <c r="AQ552" s="80">
        <v>0</v>
      </c>
      <c r="AR552" s="224">
        <v>0</v>
      </c>
      <c r="AS552" s="224" t="s">
        <v>248</v>
      </c>
      <c r="AT552" s="11">
        <v>23551.649000000001</v>
      </c>
      <c r="AU552" s="11">
        <v>0</v>
      </c>
      <c r="AV552" s="203">
        <v>0</v>
      </c>
      <c r="AW552" s="203">
        <v>0</v>
      </c>
      <c r="AX552" s="203" t="s">
        <v>248</v>
      </c>
      <c r="AY552" s="235" t="s">
        <v>248</v>
      </c>
      <c r="AZ552" s="138">
        <v>149528</v>
      </c>
      <c r="BA552" s="188" t="s">
        <v>248</v>
      </c>
      <c r="BB552" s="203" t="s">
        <v>248</v>
      </c>
      <c r="BC552" s="158" t="s">
        <v>248</v>
      </c>
      <c r="BD552" s="217" t="s">
        <v>61</v>
      </c>
      <c r="BE552" s="201" t="s">
        <v>62</v>
      </c>
      <c r="BF552" s="201" t="s">
        <v>63</v>
      </c>
      <c r="BG552" s="201" t="s">
        <v>196</v>
      </c>
      <c r="BH552" s="456" t="s">
        <v>511</v>
      </c>
      <c r="BI552" s="218" t="s">
        <v>67</v>
      </c>
      <c r="BJ552" s="370">
        <v>214</v>
      </c>
      <c r="BK552" s="370">
        <v>3</v>
      </c>
      <c r="BL552" s="219" t="s">
        <v>65</v>
      </c>
      <c r="BM552" s="52"/>
      <c r="BN552" s="218" t="s">
        <v>357</v>
      </c>
      <c r="BO552" s="217" t="s">
        <v>337</v>
      </c>
      <c r="BP552" s="201" t="s">
        <v>696</v>
      </c>
      <c r="BQ552" s="52" t="s">
        <v>719</v>
      </c>
    </row>
    <row r="553" spans="1:69" ht="16.5" thickBot="1">
      <c r="A553" s="207" t="s">
        <v>37</v>
      </c>
      <c r="B553" s="208" t="s">
        <v>711</v>
      </c>
      <c r="C553" s="202" t="s">
        <v>35</v>
      </c>
      <c r="D553" s="210" t="s">
        <v>182</v>
      </c>
      <c r="E553" s="24" t="s">
        <v>337</v>
      </c>
      <c r="F553" s="86">
        <v>312</v>
      </c>
      <c r="G553" s="80">
        <v>15</v>
      </c>
      <c r="H553" s="204"/>
      <c r="I553" s="204"/>
      <c r="J553" s="204"/>
      <c r="K553" s="204"/>
      <c r="L553" s="80">
        <v>0</v>
      </c>
      <c r="M553" s="203"/>
      <c r="N553" s="52">
        <v>0</v>
      </c>
      <c r="O553" s="204"/>
      <c r="P553" s="204"/>
      <c r="Q553" s="11">
        <v>6.0678584108000004</v>
      </c>
      <c r="R553" s="204"/>
      <c r="S553" s="204"/>
      <c r="T553" s="53">
        <v>9.0749999999999886</v>
      </c>
      <c r="U553" s="204"/>
      <c r="V553" s="204"/>
      <c r="W553" s="11">
        <v>6.0090436397306002</v>
      </c>
      <c r="X553" s="204"/>
      <c r="Y553" s="204"/>
      <c r="Z553" s="53">
        <v>9.358333333333329</v>
      </c>
      <c r="AA553" s="204"/>
      <c r="AB553" s="204"/>
      <c r="AC553" s="204"/>
      <c r="AD553" s="204"/>
      <c r="AE553" s="204"/>
      <c r="AF553" s="9">
        <v>2.7602839501236272</v>
      </c>
      <c r="AG553" s="9">
        <v>2077</v>
      </c>
      <c r="AH553" s="9">
        <v>0.48479711538375531</v>
      </c>
      <c r="AI553" s="9">
        <v>638</v>
      </c>
      <c r="AJ553" s="9">
        <v>1.7626644736842105</v>
      </c>
      <c r="AK553" s="9" t="s">
        <v>248</v>
      </c>
      <c r="AL553" s="9">
        <v>0</v>
      </c>
      <c r="AM553" s="9"/>
      <c r="AN553" s="9"/>
      <c r="AO553" s="73">
        <v>591</v>
      </c>
      <c r="AP553" s="80">
        <v>3</v>
      </c>
      <c r="AQ553" s="80">
        <v>0</v>
      </c>
      <c r="AR553" s="224">
        <v>0</v>
      </c>
      <c r="AS553" s="224" t="s">
        <v>248</v>
      </c>
      <c r="AT553" s="11">
        <v>23087.476999999999</v>
      </c>
      <c r="AU553" s="11">
        <v>0</v>
      </c>
      <c r="AV553" s="203">
        <v>0</v>
      </c>
      <c r="AW553" s="203">
        <v>0</v>
      </c>
      <c r="AX553" s="203" t="s">
        <v>248</v>
      </c>
      <c r="AY553" s="235" t="s">
        <v>248</v>
      </c>
      <c r="AZ553" s="138">
        <v>149528</v>
      </c>
      <c r="BA553" s="188" t="s">
        <v>248</v>
      </c>
      <c r="BB553" s="203" t="s">
        <v>248</v>
      </c>
      <c r="BC553" s="158" t="s">
        <v>248</v>
      </c>
      <c r="BD553" s="217" t="s">
        <v>61</v>
      </c>
      <c r="BE553" s="201" t="s">
        <v>62</v>
      </c>
      <c r="BF553" s="201" t="s">
        <v>63</v>
      </c>
      <c r="BG553" s="201" t="s">
        <v>196</v>
      </c>
      <c r="BH553" s="456" t="s">
        <v>511</v>
      </c>
      <c r="BI553" s="218" t="s">
        <v>68</v>
      </c>
      <c r="BJ553" s="370">
        <v>214</v>
      </c>
      <c r="BK553" s="370">
        <v>4</v>
      </c>
      <c r="BL553" s="219" t="s">
        <v>65</v>
      </c>
      <c r="BM553" s="52"/>
      <c r="BN553" s="218" t="s">
        <v>357</v>
      </c>
      <c r="BO553" s="217" t="s">
        <v>337</v>
      </c>
      <c r="BP553" s="201" t="s">
        <v>696</v>
      </c>
      <c r="BQ553" s="52" t="s">
        <v>719</v>
      </c>
    </row>
    <row r="554" spans="1:69" ht="16.5" thickBot="1">
      <c r="A554" s="207" t="s">
        <v>37</v>
      </c>
      <c r="B554" s="208" t="s">
        <v>711</v>
      </c>
      <c r="C554" s="202" t="s">
        <v>35</v>
      </c>
      <c r="D554" s="210" t="s">
        <v>182</v>
      </c>
      <c r="E554" s="24" t="s">
        <v>338</v>
      </c>
      <c r="F554" s="86">
        <v>115</v>
      </c>
      <c r="G554" s="80">
        <v>4</v>
      </c>
      <c r="H554" s="204"/>
      <c r="I554" s="204"/>
      <c r="J554" s="204"/>
      <c r="K554" s="204"/>
      <c r="L554" s="80">
        <v>1</v>
      </c>
      <c r="M554" s="203"/>
      <c r="N554" s="52">
        <v>0</v>
      </c>
      <c r="O554" s="204"/>
      <c r="P554" s="204"/>
      <c r="Q554" s="11">
        <v>6.7691815636000001</v>
      </c>
      <c r="R554" s="204"/>
      <c r="S554" s="204"/>
      <c r="T554" s="53">
        <v>10.75</v>
      </c>
      <c r="U554" s="204"/>
      <c r="V554" s="204"/>
      <c r="W554" s="11">
        <v>6.2290906000000001</v>
      </c>
      <c r="X554" s="204"/>
      <c r="Y554" s="204"/>
      <c r="Z554" s="53">
        <v>10.75</v>
      </c>
      <c r="AA554" s="204"/>
      <c r="AB554" s="204"/>
      <c r="AC554" s="204"/>
      <c r="AD554" s="204"/>
      <c r="AE554" s="204"/>
      <c r="AF554" s="9">
        <v>3.4735844194114982</v>
      </c>
      <c r="AG554" s="9">
        <v>770</v>
      </c>
      <c r="AH554" s="9">
        <v>0.43191316740262992</v>
      </c>
      <c r="AI554" s="9">
        <v>24</v>
      </c>
      <c r="AJ554" s="9">
        <v>2.5843023255813953</v>
      </c>
      <c r="AK554" s="9" t="s">
        <v>248</v>
      </c>
      <c r="AL554" s="9">
        <v>110</v>
      </c>
      <c r="AM554" s="9">
        <v>3.4735844194114982</v>
      </c>
      <c r="AN554" s="9">
        <v>3.5501285347043701</v>
      </c>
      <c r="AO554" s="73">
        <v>222</v>
      </c>
      <c r="AP554" s="80">
        <v>0</v>
      </c>
      <c r="AQ554" s="80">
        <v>0</v>
      </c>
      <c r="AR554" s="224">
        <v>0</v>
      </c>
      <c r="AS554" s="224" t="s">
        <v>248</v>
      </c>
      <c r="AT554" s="11">
        <v>7935.1880000000001</v>
      </c>
      <c r="AU554" s="11">
        <v>0</v>
      </c>
      <c r="AV554" s="203">
        <v>0</v>
      </c>
      <c r="AW554" s="203">
        <v>0</v>
      </c>
      <c r="AX554" s="203" t="s">
        <v>248</v>
      </c>
      <c r="AY554" s="235" t="s">
        <v>248</v>
      </c>
      <c r="AZ554" s="138">
        <v>151718</v>
      </c>
      <c r="BA554" s="188" t="s">
        <v>248</v>
      </c>
      <c r="BB554" s="203" t="s">
        <v>248</v>
      </c>
      <c r="BC554" s="158" t="s">
        <v>248</v>
      </c>
      <c r="BD554" s="217" t="s">
        <v>61</v>
      </c>
      <c r="BE554" s="201" t="s">
        <v>62</v>
      </c>
      <c r="BF554" s="201" t="s">
        <v>63</v>
      </c>
      <c r="BG554" s="201" t="s">
        <v>196</v>
      </c>
      <c r="BH554" s="456" t="s">
        <v>712</v>
      </c>
      <c r="BI554" s="218" t="s">
        <v>64</v>
      </c>
      <c r="BJ554" s="370">
        <v>214</v>
      </c>
      <c r="BK554" s="370">
        <v>1</v>
      </c>
      <c r="BL554" s="219" t="s">
        <v>65</v>
      </c>
      <c r="BM554" s="52"/>
      <c r="BN554" s="218" t="s">
        <v>357</v>
      </c>
      <c r="BO554" s="217" t="s">
        <v>702</v>
      </c>
      <c r="BP554" s="201" t="s">
        <v>698</v>
      </c>
      <c r="BQ554" s="52" t="s">
        <v>714</v>
      </c>
    </row>
    <row r="555" spans="1:69" ht="16.5" thickBot="1">
      <c r="A555" s="207" t="s">
        <v>37</v>
      </c>
      <c r="B555" s="208" t="s">
        <v>711</v>
      </c>
      <c r="C555" s="202" t="s">
        <v>35</v>
      </c>
      <c r="D555" s="210" t="s">
        <v>182</v>
      </c>
      <c r="E555" s="24" t="s">
        <v>338</v>
      </c>
      <c r="F555" s="86">
        <v>114</v>
      </c>
      <c r="G555" s="80">
        <v>4</v>
      </c>
      <c r="H555" s="204"/>
      <c r="I555" s="204"/>
      <c r="J555" s="204"/>
      <c r="K555" s="204"/>
      <c r="L555" s="80">
        <v>0</v>
      </c>
      <c r="M555" s="203"/>
      <c r="N555" s="52">
        <v>1</v>
      </c>
      <c r="O555" s="204"/>
      <c r="P555" s="204"/>
      <c r="Q555" s="11">
        <v>5.9351815364</v>
      </c>
      <c r="R555" s="204"/>
      <c r="S555" s="204"/>
      <c r="T555" s="53">
        <v>11.625</v>
      </c>
      <c r="U555" s="204"/>
      <c r="V555" s="204"/>
      <c r="W555" s="11">
        <v>5.7796815272727002</v>
      </c>
      <c r="X555" s="204"/>
      <c r="Y555" s="204"/>
      <c r="Z555" s="53">
        <v>11.583333333333334</v>
      </c>
      <c r="AA555" s="204"/>
      <c r="AB555" s="204"/>
      <c r="AC555" s="204"/>
      <c r="AD555" s="204"/>
      <c r="AE555" s="204"/>
      <c r="AF555" s="9">
        <v>3.4546264788113916</v>
      </c>
      <c r="AG555" s="9">
        <v>763</v>
      </c>
      <c r="AH555" s="9">
        <v>0.49768900004898986</v>
      </c>
      <c r="AI555" s="9">
        <v>32</v>
      </c>
      <c r="AJ555" s="9">
        <v>2.5123762376237622</v>
      </c>
      <c r="AK555" s="9" t="s">
        <v>248</v>
      </c>
      <c r="AL555" s="9">
        <v>109</v>
      </c>
      <c r="AM555" s="9">
        <v>3.4546264788113916</v>
      </c>
      <c r="AN555" s="9">
        <v>3.5610972568578552</v>
      </c>
      <c r="AO555" s="73">
        <v>220</v>
      </c>
      <c r="AP555" s="80">
        <v>0</v>
      </c>
      <c r="AQ555" s="80">
        <v>0</v>
      </c>
      <c r="AR555" s="224">
        <v>0</v>
      </c>
      <c r="AS555" s="224" t="s">
        <v>248</v>
      </c>
      <c r="AT555" s="11">
        <v>7901.9650000000001</v>
      </c>
      <c r="AU555" s="11">
        <v>0</v>
      </c>
      <c r="AV555" s="203">
        <v>0</v>
      </c>
      <c r="AW555" s="203">
        <v>0</v>
      </c>
      <c r="AX555" s="203" t="s">
        <v>248</v>
      </c>
      <c r="AY555" s="235" t="s">
        <v>248</v>
      </c>
      <c r="AZ555" s="138">
        <v>151718</v>
      </c>
      <c r="BA555" s="188" t="s">
        <v>248</v>
      </c>
      <c r="BB555" s="203" t="s">
        <v>248</v>
      </c>
      <c r="BC555" s="158" t="s">
        <v>248</v>
      </c>
      <c r="BD555" s="217" t="s">
        <v>61</v>
      </c>
      <c r="BE555" s="201" t="s">
        <v>62</v>
      </c>
      <c r="BF555" s="201" t="s">
        <v>63</v>
      </c>
      <c r="BG555" s="201" t="s">
        <v>196</v>
      </c>
      <c r="BH555" s="456" t="s">
        <v>712</v>
      </c>
      <c r="BI555" s="218" t="s">
        <v>66</v>
      </c>
      <c r="BJ555" s="370">
        <v>214</v>
      </c>
      <c r="BK555" s="370">
        <v>7</v>
      </c>
      <c r="BL555" s="219" t="s">
        <v>65</v>
      </c>
      <c r="BM555" s="52"/>
      <c r="BN555" s="218" t="s">
        <v>357</v>
      </c>
      <c r="BO555" s="217" t="s">
        <v>702</v>
      </c>
      <c r="BP555" s="201" t="s">
        <v>698</v>
      </c>
      <c r="BQ555" s="52" t="s">
        <v>714</v>
      </c>
    </row>
    <row r="556" spans="1:69" ht="16.5" thickBot="1">
      <c r="A556" s="207" t="s">
        <v>37</v>
      </c>
      <c r="B556" s="208" t="s">
        <v>711</v>
      </c>
      <c r="C556" s="202" t="s">
        <v>35</v>
      </c>
      <c r="D556" s="210" t="s">
        <v>182</v>
      </c>
      <c r="E556" s="24" t="s">
        <v>338</v>
      </c>
      <c r="F556" s="86">
        <v>116</v>
      </c>
      <c r="G556" s="80">
        <v>1</v>
      </c>
      <c r="H556" s="204"/>
      <c r="I556" s="204"/>
      <c r="J556" s="204"/>
      <c r="K556" s="204"/>
      <c r="L556" s="80">
        <v>0</v>
      </c>
      <c r="M556" s="203"/>
      <c r="N556" s="52">
        <v>0</v>
      </c>
      <c r="O556" s="204"/>
      <c r="P556" s="204"/>
      <c r="Q556" s="11">
        <v>5.6932519738999998</v>
      </c>
      <c r="R556" s="204"/>
      <c r="S556" s="204"/>
      <c r="T556" s="53">
        <v>9.9250000000000007</v>
      </c>
      <c r="U556" s="204"/>
      <c r="V556" s="204"/>
      <c r="W556" s="11">
        <v>5.0500691652173</v>
      </c>
      <c r="X556" s="204"/>
      <c r="Y556" s="204"/>
      <c r="Z556" s="53">
        <v>10.03125</v>
      </c>
      <c r="AA556" s="204"/>
      <c r="AB556" s="204"/>
      <c r="AC556" s="204"/>
      <c r="AD556" s="204"/>
      <c r="AE556" s="204"/>
      <c r="AF556" s="9">
        <v>3.6829171932015119</v>
      </c>
      <c r="AG556" s="9">
        <v>804</v>
      </c>
      <c r="AH556" s="9">
        <v>0.36861272358328157</v>
      </c>
      <c r="AI556" s="9">
        <v>12</v>
      </c>
      <c r="AJ556" s="9">
        <v>2.8916666666666666</v>
      </c>
      <c r="AK556" s="9" t="s">
        <v>248</v>
      </c>
      <c r="AL556" s="9">
        <v>111</v>
      </c>
      <c r="AM556" s="9">
        <v>3.703217511625057</v>
      </c>
      <c r="AN556" s="9">
        <v>3.7036363636363636</v>
      </c>
      <c r="AO556" s="73">
        <v>225</v>
      </c>
      <c r="AP556" s="80">
        <v>0</v>
      </c>
      <c r="AQ556" s="80">
        <v>5</v>
      </c>
      <c r="AR556" s="224">
        <v>0</v>
      </c>
      <c r="AS556" s="224" t="s">
        <v>248</v>
      </c>
      <c r="AT556" s="11">
        <v>8245.0419999999995</v>
      </c>
      <c r="AU556" s="11">
        <v>51.41</v>
      </c>
      <c r="AV556" s="203">
        <v>0</v>
      </c>
      <c r="AW556" s="203">
        <v>0</v>
      </c>
      <c r="AX556" s="203" t="s">
        <v>248</v>
      </c>
      <c r="AY556" s="235" t="s">
        <v>248</v>
      </c>
      <c r="AZ556" s="138">
        <v>151718</v>
      </c>
      <c r="BA556" s="188" t="s">
        <v>248</v>
      </c>
      <c r="BB556" s="203" t="s">
        <v>248</v>
      </c>
      <c r="BC556" s="158" t="s">
        <v>248</v>
      </c>
      <c r="BD556" s="217" t="s">
        <v>61</v>
      </c>
      <c r="BE556" s="201" t="s">
        <v>62</v>
      </c>
      <c r="BF556" s="201" t="s">
        <v>63</v>
      </c>
      <c r="BG556" s="201" t="s">
        <v>196</v>
      </c>
      <c r="BH556" s="456" t="s">
        <v>712</v>
      </c>
      <c r="BI556" s="218" t="s">
        <v>67</v>
      </c>
      <c r="BJ556" s="370">
        <v>214</v>
      </c>
      <c r="BK556" s="370">
        <v>3</v>
      </c>
      <c r="BL556" s="219" t="s">
        <v>65</v>
      </c>
      <c r="BM556" s="52"/>
      <c r="BN556" s="218" t="s">
        <v>357</v>
      </c>
      <c r="BO556" s="217" t="s">
        <v>702</v>
      </c>
      <c r="BP556" s="201" t="s">
        <v>698</v>
      </c>
      <c r="BQ556" s="52" t="s">
        <v>714</v>
      </c>
    </row>
    <row r="557" spans="1:69" ht="16.5" thickBot="1">
      <c r="A557" s="207" t="s">
        <v>37</v>
      </c>
      <c r="B557" s="208" t="s">
        <v>711</v>
      </c>
      <c r="C557" s="202" t="s">
        <v>35</v>
      </c>
      <c r="D557" s="210" t="s">
        <v>182</v>
      </c>
      <c r="E557" s="24" t="s">
        <v>338</v>
      </c>
      <c r="F557" s="86">
        <v>114</v>
      </c>
      <c r="G557" s="80">
        <v>7</v>
      </c>
      <c r="H557" s="204"/>
      <c r="I557" s="204"/>
      <c r="J557" s="204"/>
      <c r="K557" s="204"/>
      <c r="L557" s="80">
        <v>1</v>
      </c>
      <c r="M557" s="203"/>
      <c r="N557" s="52">
        <v>0</v>
      </c>
      <c r="O557" s="204"/>
      <c r="P557" s="204"/>
      <c r="Q557" s="11">
        <v>6.7398676791999996</v>
      </c>
      <c r="R557" s="204"/>
      <c r="S557" s="204"/>
      <c r="T557" s="53">
        <v>10.349999999999994</v>
      </c>
      <c r="U557" s="204"/>
      <c r="V557" s="204"/>
      <c r="W557" s="11">
        <v>6.6625943113207002</v>
      </c>
      <c r="X557" s="204"/>
      <c r="Y557" s="204"/>
      <c r="Z557" s="53">
        <v>10.424999999999997</v>
      </c>
      <c r="AA557" s="204"/>
      <c r="AB557" s="204"/>
      <c r="AC557" s="204"/>
      <c r="AD557" s="204"/>
      <c r="AE557" s="204"/>
      <c r="AF557" s="9">
        <v>2.7024587952828671</v>
      </c>
      <c r="AG557" s="9">
        <v>728</v>
      </c>
      <c r="AH557" s="9">
        <v>0.36299437550153696</v>
      </c>
      <c r="AI557" s="9">
        <v>173</v>
      </c>
      <c r="AJ557" s="9">
        <v>2.007046979865772</v>
      </c>
      <c r="AK557" s="9" t="s">
        <v>248</v>
      </c>
      <c r="AL557" s="9">
        <v>0</v>
      </c>
      <c r="AM557" s="9"/>
      <c r="AN557" s="9"/>
      <c r="AO557" s="73">
        <v>214</v>
      </c>
      <c r="AP557" s="80">
        <v>0</v>
      </c>
      <c r="AQ557" s="80">
        <v>0</v>
      </c>
      <c r="AR557" s="224">
        <v>0</v>
      </c>
      <c r="AS557" s="224" t="s">
        <v>248</v>
      </c>
      <c r="AT557" s="11">
        <v>7640.9409999999998</v>
      </c>
      <c r="AU557" s="11">
        <v>0</v>
      </c>
      <c r="AV557" s="203">
        <v>0</v>
      </c>
      <c r="AW557" s="203">
        <v>0</v>
      </c>
      <c r="AX557" s="203" t="s">
        <v>248</v>
      </c>
      <c r="AY557" s="235" t="s">
        <v>248</v>
      </c>
      <c r="AZ557" s="138">
        <v>151718</v>
      </c>
      <c r="BA557" s="188" t="s">
        <v>248</v>
      </c>
      <c r="BB557" s="203" t="s">
        <v>248</v>
      </c>
      <c r="BC557" s="158" t="s">
        <v>248</v>
      </c>
      <c r="BD557" s="217" t="s">
        <v>61</v>
      </c>
      <c r="BE557" s="201" t="s">
        <v>62</v>
      </c>
      <c r="BF557" s="201" t="s">
        <v>63</v>
      </c>
      <c r="BG557" s="201" t="s">
        <v>196</v>
      </c>
      <c r="BH557" s="456" t="s">
        <v>712</v>
      </c>
      <c r="BI557" s="218" t="s">
        <v>68</v>
      </c>
      <c r="BJ557" s="370">
        <v>214</v>
      </c>
      <c r="BK557" s="370">
        <v>4</v>
      </c>
      <c r="BL557" s="219" t="s">
        <v>65</v>
      </c>
      <c r="BM557" s="52"/>
      <c r="BN557" s="218" t="s">
        <v>357</v>
      </c>
      <c r="BO557" s="217" t="s">
        <v>702</v>
      </c>
      <c r="BP557" s="201" t="s">
        <v>698</v>
      </c>
      <c r="BQ557" s="52" t="s">
        <v>714</v>
      </c>
    </row>
    <row r="558" spans="1:69" ht="16.5" thickBot="1">
      <c r="A558" s="207" t="s">
        <v>37</v>
      </c>
      <c r="B558" s="208" t="s">
        <v>711</v>
      </c>
      <c r="C558" s="202" t="s">
        <v>35</v>
      </c>
      <c r="D558" s="210" t="s">
        <v>182</v>
      </c>
      <c r="E558" s="24" t="s">
        <v>662</v>
      </c>
      <c r="F558" s="86">
        <v>57</v>
      </c>
      <c r="G558" s="80">
        <v>3</v>
      </c>
      <c r="H558" s="204"/>
      <c r="I558" s="204"/>
      <c r="J558" s="204"/>
      <c r="K558" s="204"/>
      <c r="L558" s="80">
        <v>0</v>
      </c>
      <c r="M558" s="203"/>
      <c r="N558" s="52">
        <v>0</v>
      </c>
      <c r="O558" s="204"/>
      <c r="P558" s="204"/>
      <c r="Q558" s="11">
        <v>5.8777035740999999</v>
      </c>
      <c r="R558" s="204"/>
      <c r="S558" s="204"/>
      <c r="T558" s="53">
        <v>9.3249999999999993</v>
      </c>
      <c r="U558" s="204"/>
      <c r="V558" s="204"/>
      <c r="W558" s="11">
        <v>5.6000184444443999</v>
      </c>
      <c r="X558" s="204"/>
      <c r="Y558" s="204"/>
      <c r="Z558" s="53">
        <v>9.6499999999999986</v>
      </c>
      <c r="AA558" s="204"/>
      <c r="AB558" s="204"/>
      <c r="AC558" s="204"/>
      <c r="AD558" s="204"/>
      <c r="AE558" s="204"/>
      <c r="AF558" s="9">
        <v>3.5545126232557718</v>
      </c>
      <c r="AG558" s="9">
        <v>350</v>
      </c>
      <c r="AH558" s="9">
        <v>0.70987014629809575</v>
      </c>
      <c r="AI558" s="9">
        <v>24</v>
      </c>
      <c r="AJ558" s="9">
        <v>1.6812500000000001</v>
      </c>
      <c r="AK558" s="9" t="s">
        <v>248</v>
      </c>
      <c r="AL558" s="9">
        <v>44</v>
      </c>
      <c r="AM558" s="9">
        <v>3.6724188524536245</v>
      </c>
      <c r="AN558" s="9">
        <v>3.7068527918781724</v>
      </c>
      <c r="AO558" s="73">
        <v>93</v>
      </c>
      <c r="AP558" s="80">
        <v>4</v>
      </c>
      <c r="AQ558" s="80">
        <v>11</v>
      </c>
      <c r="AR558" s="224">
        <v>0</v>
      </c>
      <c r="AS558" s="224" t="s">
        <v>248</v>
      </c>
      <c r="AT558" s="11">
        <v>3576.0839999999998</v>
      </c>
      <c r="AU558" s="11">
        <v>299.43700000000001</v>
      </c>
      <c r="AV558" s="203">
        <v>0</v>
      </c>
      <c r="AW558" s="203">
        <v>0</v>
      </c>
      <c r="AX558" s="203" t="s">
        <v>248</v>
      </c>
      <c r="AY558" s="235" t="s">
        <v>248</v>
      </c>
      <c r="AZ558" s="138">
        <v>41226</v>
      </c>
      <c r="BA558" s="188" t="s">
        <v>248</v>
      </c>
      <c r="BB558" s="203" t="s">
        <v>248</v>
      </c>
      <c r="BC558" s="158" t="s">
        <v>248</v>
      </c>
      <c r="BD558" s="217" t="s">
        <v>61</v>
      </c>
      <c r="BE558" s="201" t="s">
        <v>62</v>
      </c>
      <c r="BF558" s="201" t="s">
        <v>63</v>
      </c>
      <c r="BG558" s="201" t="s">
        <v>196</v>
      </c>
      <c r="BH558" s="218" t="s">
        <v>514</v>
      </c>
      <c r="BI558" s="218" t="s">
        <v>64</v>
      </c>
      <c r="BJ558" s="370">
        <v>214</v>
      </c>
      <c r="BK558" s="370">
        <v>1</v>
      </c>
      <c r="BL558" s="219" t="s">
        <v>65</v>
      </c>
      <c r="BM558" s="52"/>
      <c r="BN558" s="218" t="s">
        <v>357</v>
      </c>
      <c r="BO558" s="217" t="s">
        <v>53</v>
      </c>
      <c r="BP558" s="201" t="s">
        <v>704</v>
      </c>
      <c r="BQ558" s="52" t="s">
        <v>714</v>
      </c>
    </row>
    <row r="559" spans="1:69" ht="16.5" thickBot="1">
      <c r="A559" s="207" t="s">
        <v>37</v>
      </c>
      <c r="B559" s="208" t="s">
        <v>711</v>
      </c>
      <c r="C559" s="202" t="s">
        <v>35</v>
      </c>
      <c r="D559" s="210" t="s">
        <v>182</v>
      </c>
      <c r="E559" s="24" t="s">
        <v>662</v>
      </c>
      <c r="F559" s="86">
        <v>53</v>
      </c>
      <c r="G559" s="80">
        <v>10</v>
      </c>
      <c r="H559" s="204"/>
      <c r="I559" s="204"/>
      <c r="J559" s="204"/>
      <c r="K559" s="204"/>
      <c r="L559" s="80">
        <v>1</v>
      </c>
      <c r="M559" s="203"/>
      <c r="N559" s="52">
        <v>1</v>
      </c>
      <c r="O559" s="204"/>
      <c r="P559" s="204"/>
      <c r="Q559" s="11">
        <v>5.9257855238000001</v>
      </c>
      <c r="R559" s="204"/>
      <c r="S559" s="204"/>
      <c r="T559" s="53">
        <v>9.7249999999999996</v>
      </c>
      <c r="U559" s="204"/>
      <c r="V559" s="204"/>
      <c r="W559" s="11">
        <v>5.9366190000000003</v>
      </c>
      <c r="X559" s="204"/>
      <c r="Y559" s="204"/>
      <c r="Z559" s="53">
        <v>9.9499999999999993</v>
      </c>
      <c r="AA559" s="204"/>
      <c r="AB559" s="204"/>
      <c r="AC559" s="204"/>
      <c r="AD559" s="204"/>
      <c r="AE559" s="204"/>
      <c r="AF559" s="9">
        <v>3.3043609028472041</v>
      </c>
      <c r="AG559" s="9">
        <v>260</v>
      </c>
      <c r="AH559" s="9">
        <v>0.68979634424995018</v>
      </c>
      <c r="AI559" s="9">
        <v>18</v>
      </c>
      <c r="AJ559" s="9">
        <v>1.6500000000000001</v>
      </c>
      <c r="AK559" s="9" t="s">
        <v>248</v>
      </c>
      <c r="AL559" s="9">
        <v>35</v>
      </c>
      <c r="AM559" s="9">
        <v>3.435142857201245</v>
      </c>
      <c r="AN559" s="9">
        <v>3.538306451612903</v>
      </c>
      <c r="AO559" s="73">
        <v>75</v>
      </c>
      <c r="AP559" s="80">
        <v>11</v>
      </c>
      <c r="AQ559" s="80">
        <v>0</v>
      </c>
      <c r="AR559" s="224">
        <v>0</v>
      </c>
      <c r="AS559" s="224" t="s">
        <v>248</v>
      </c>
      <c r="AT559" s="11">
        <v>2790.1239999999998</v>
      </c>
      <c r="AU559" s="11">
        <v>237.959</v>
      </c>
      <c r="AV559" s="203">
        <v>0</v>
      </c>
      <c r="AW559" s="203">
        <v>0</v>
      </c>
      <c r="AX559" s="203" t="s">
        <v>248</v>
      </c>
      <c r="AY559" s="235" t="s">
        <v>248</v>
      </c>
      <c r="AZ559" s="138">
        <v>41226</v>
      </c>
      <c r="BA559" s="188" t="s">
        <v>248</v>
      </c>
      <c r="BB559" s="203" t="s">
        <v>248</v>
      </c>
      <c r="BC559" s="158" t="s">
        <v>248</v>
      </c>
      <c r="BD559" s="217" t="s">
        <v>61</v>
      </c>
      <c r="BE559" s="201" t="s">
        <v>62</v>
      </c>
      <c r="BF559" s="201" t="s">
        <v>63</v>
      </c>
      <c r="BG559" s="201" t="s">
        <v>196</v>
      </c>
      <c r="BH559" s="218" t="s">
        <v>514</v>
      </c>
      <c r="BI559" s="218" t="s">
        <v>66</v>
      </c>
      <c r="BJ559" s="370">
        <v>214</v>
      </c>
      <c r="BK559" s="370">
        <v>7</v>
      </c>
      <c r="BL559" s="219" t="s">
        <v>65</v>
      </c>
      <c r="BM559" s="52"/>
      <c r="BN559" s="218" t="s">
        <v>357</v>
      </c>
      <c r="BO559" s="217" t="s">
        <v>53</v>
      </c>
      <c r="BP559" s="201" t="s">
        <v>704</v>
      </c>
      <c r="BQ559" s="52" t="s">
        <v>714</v>
      </c>
    </row>
    <row r="560" spans="1:69" ht="16.5" thickBot="1">
      <c r="A560" s="207" t="s">
        <v>37</v>
      </c>
      <c r="B560" s="208" t="s">
        <v>711</v>
      </c>
      <c r="C560" s="202" t="s">
        <v>35</v>
      </c>
      <c r="D560" s="210" t="s">
        <v>182</v>
      </c>
      <c r="E560" s="24" t="s">
        <v>662</v>
      </c>
      <c r="F560" s="86">
        <v>56</v>
      </c>
      <c r="G560" s="80">
        <v>2</v>
      </c>
      <c r="H560" s="204"/>
      <c r="I560" s="204"/>
      <c r="J560" s="204"/>
      <c r="K560" s="204"/>
      <c r="L560" s="80">
        <v>0</v>
      </c>
      <c r="M560" s="203"/>
      <c r="N560" s="52">
        <v>0</v>
      </c>
      <c r="O560" s="204"/>
      <c r="P560" s="204"/>
      <c r="Q560" s="11">
        <v>5.2684812592999997</v>
      </c>
      <c r="R560" s="204"/>
      <c r="S560" s="204"/>
      <c r="T560" s="53">
        <v>7.4124999999999996</v>
      </c>
      <c r="U560" s="204"/>
      <c r="V560" s="204"/>
      <c r="W560" s="11">
        <v>5.2071110370370004</v>
      </c>
      <c r="X560" s="204"/>
      <c r="Y560" s="204"/>
      <c r="Z560" s="53">
        <v>7.4124999999999996</v>
      </c>
      <c r="AA560" s="204"/>
      <c r="AB560" s="204"/>
      <c r="AC560" s="204"/>
      <c r="AD560" s="204"/>
      <c r="AE560" s="204"/>
      <c r="AF560" s="9">
        <v>3.6058201137043175</v>
      </c>
      <c r="AG560" s="9">
        <v>378</v>
      </c>
      <c r="AH560" s="9">
        <v>0.43650008987784061</v>
      </c>
      <c r="AI560" s="9">
        <v>8</v>
      </c>
      <c r="AJ560" s="9">
        <v>2.7270833333333333</v>
      </c>
      <c r="AK560" s="9" t="s">
        <v>248</v>
      </c>
      <c r="AL560" s="9">
        <v>54</v>
      </c>
      <c r="AM560" s="9">
        <v>3.6058201137043175</v>
      </c>
      <c r="AN560" s="9">
        <v>3.6701244813278007</v>
      </c>
      <c r="AO560" s="73">
        <v>108</v>
      </c>
      <c r="AP560" s="80">
        <v>0</v>
      </c>
      <c r="AQ560" s="80">
        <v>0</v>
      </c>
      <c r="AR560" s="224">
        <v>0</v>
      </c>
      <c r="AS560" s="224" t="s">
        <v>248</v>
      </c>
      <c r="AT560" s="11">
        <v>3856.5459999999998</v>
      </c>
      <c r="AU560" s="11">
        <v>0</v>
      </c>
      <c r="AV560" s="203">
        <v>0</v>
      </c>
      <c r="AW560" s="203">
        <v>0</v>
      </c>
      <c r="AX560" s="203" t="s">
        <v>248</v>
      </c>
      <c r="AY560" s="235" t="s">
        <v>248</v>
      </c>
      <c r="AZ560" s="138">
        <v>41226</v>
      </c>
      <c r="BA560" s="188" t="s">
        <v>248</v>
      </c>
      <c r="BB560" s="203" t="s">
        <v>248</v>
      </c>
      <c r="BC560" s="158" t="s">
        <v>248</v>
      </c>
      <c r="BD560" s="217" t="s">
        <v>61</v>
      </c>
      <c r="BE560" s="201" t="s">
        <v>62</v>
      </c>
      <c r="BF560" s="201" t="s">
        <v>63</v>
      </c>
      <c r="BG560" s="201" t="s">
        <v>196</v>
      </c>
      <c r="BH560" s="218" t="s">
        <v>514</v>
      </c>
      <c r="BI560" s="218" t="s">
        <v>67</v>
      </c>
      <c r="BJ560" s="370">
        <v>214</v>
      </c>
      <c r="BK560" s="370">
        <v>3</v>
      </c>
      <c r="BL560" s="219" t="s">
        <v>65</v>
      </c>
      <c r="BM560" s="52"/>
      <c r="BN560" s="218" t="s">
        <v>357</v>
      </c>
      <c r="BO560" s="217" t="s">
        <v>53</v>
      </c>
      <c r="BP560" s="201" t="s">
        <v>704</v>
      </c>
      <c r="BQ560" s="52" t="s">
        <v>714</v>
      </c>
    </row>
    <row r="561" spans="1:69" ht="16.5" thickBot="1">
      <c r="A561" s="207" t="s">
        <v>37</v>
      </c>
      <c r="B561" s="208" t="s">
        <v>711</v>
      </c>
      <c r="C561" s="202" t="s">
        <v>35</v>
      </c>
      <c r="D561" s="210" t="s">
        <v>182</v>
      </c>
      <c r="E561" s="24" t="s">
        <v>662</v>
      </c>
      <c r="F561" s="86">
        <v>56</v>
      </c>
      <c r="G561" s="80">
        <v>4</v>
      </c>
      <c r="H561" s="204"/>
      <c r="I561" s="204"/>
      <c r="J561" s="204"/>
      <c r="K561" s="204"/>
      <c r="L561" s="80">
        <v>0</v>
      </c>
      <c r="M561" s="203"/>
      <c r="N561" s="52">
        <v>0</v>
      </c>
      <c r="O561" s="204"/>
      <c r="P561" s="204"/>
      <c r="Q561" s="11">
        <v>6.6366343845999998</v>
      </c>
      <c r="R561" s="204"/>
      <c r="S561" s="204"/>
      <c r="T561" s="53">
        <v>12.2</v>
      </c>
      <c r="U561" s="204"/>
      <c r="V561" s="204"/>
      <c r="W561" s="11">
        <v>6.5507113076922998</v>
      </c>
      <c r="X561" s="204"/>
      <c r="Y561" s="204"/>
      <c r="Z561" s="53">
        <v>12.2</v>
      </c>
      <c r="AA561" s="204"/>
      <c r="AB561" s="204"/>
      <c r="AC561" s="204"/>
      <c r="AD561" s="204"/>
      <c r="AE561" s="204"/>
      <c r="AF561" s="9">
        <v>2.6192274077408975</v>
      </c>
      <c r="AG561" s="9">
        <v>342</v>
      </c>
      <c r="AH561" s="9">
        <v>0.45444917781659455</v>
      </c>
      <c r="AI561" s="9">
        <v>115</v>
      </c>
      <c r="AJ561" s="9">
        <v>1.6991071428571429</v>
      </c>
      <c r="AK561" s="9" t="s">
        <v>248</v>
      </c>
      <c r="AL561" s="9">
        <v>0</v>
      </c>
      <c r="AM561" s="9"/>
      <c r="AN561" s="9"/>
      <c r="AO561" s="73">
        <v>100</v>
      </c>
      <c r="AP561" s="80">
        <v>3</v>
      </c>
      <c r="AQ561" s="80">
        <v>1</v>
      </c>
      <c r="AR561" s="224">
        <v>0</v>
      </c>
      <c r="AS561" s="224" t="s">
        <v>248</v>
      </c>
      <c r="AT561" s="11">
        <v>3652.038</v>
      </c>
      <c r="AU561" s="11">
        <v>71.441999999999993</v>
      </c>
      <c r="AV561" s="203">
        <v>0</v>
      </c>
      <c r="AW561" s="203">
        <v>0</v>
      </c>
      <c r="AX561" s="203" t="s">
        <v>248</v>
      </c>
      <c r="AY561" s="235" t="s">
        <v>248</v>
      </c>
      <c r="AZ561" s="138">
        <v>41226</v>
      </c>
      <c r="BA561" s="188" t="s">
        <v>248</v>
      </c>
      <c r="BB561" s="203" t="s">
        <v>248</v>
      </c>
      <c r="BC561" s="158" t="s">
        <v>248</v>
      </c>
      <c r="BD561" s="217" t="s">
        <v>61</v>
      </c>
      <c r="BE561" s="201" t="s">
        <v>62</v>
      </c>
      <c r="BF561" s="201" t="s">
        <v>63</v>
      </c>
      <c r="BG561" s="201" t="s">
        <v>196</v>
      </c>
      <c r="BH561" s="218" t="s">
        <v>514</v>
      </c>
      <c r="BI561" s="218" t="s">
        <v>68</v>
      </c>
      <c r="BJ561" s="370">
        <v>214</v>
      </c>
      <c r="BK561" s="370">
        <v>4</v>
      </c>
      <c r="BL561" s="219" t="s">
        <v>65</v>
      </c>
      <c r="BM561" s="52"/>
      <c r="BN561" s="218" t="s">
        <v>357</v>
      </c>
      <c r="BO561" s="217" t="s">
        <v>53</v>
      </c>
      <c r="BP561" s="201" t="s">
        <v>704</v>
      </c>
      <c r="BQ561" s="52" t="s">
        <v>714</v>
      </c>
    </row>
    <row r="562" spans="1:69" ht="16.5" thickBot="1">
      <c r="A562" s="207" t="s">
        <v>37</v>
      </c>
      <c r="B562" s="208" t="s">
        <v>711</v>
      </c>
      <c r="C562" s="202" t="s">
        <v>35</v>
      </c>
      <c r="D562" s="210" t="s">
        <v>182</v>
      </c>
      <c r="E562" s="24" t="s">
        <v>611</v>
      </c>
      <c r="F562" s="86">
        <v>129</v>
      </c>
      <c r="G562" s="80">
        <v>0</v>
      </c>
      <c r="H562" s="204"/>
      <c r="I562" s="204"/>
      <c r="J562" s="204"/>
      <c r="K562" s="204"/>
      <c r="L562" s="80">
        <v>0</v>
      </c>
      <c r="M562" s="203"/>
      <c r="N562" s="52">
        <v>1</v>
      </c>
      <c r="O562" s="204"/>
      <c r="P562" s="204"/>
      <c r="Q562" s="11">
        <v>5.4339610619999998</v>
      </c>
      <c r="R562" s="204"/>
      <c r="S562" s="204"/>
      <c r="T562" s="53">
        <v>8.3874999999999993</v>
      </c>
      <c r="U562" s="204"/>
      <c r="V562" s="204"/>
      <c r="W562" s="11">
        <v>5.0667749147286001</v>
      </c>
      <c r="X562" s="204"/>
      <c r="Y562" s="204"/>
      <c r="Z562" s="53">
        <v>8.1374999999999993</v>
      </c>
      <c r="AA562" s="204"/>
      <c r="AB562" s="204"/>
      <c r="AC562" s="204"/>
      <c r="AD562" s="204"/>
      <c r="AE562" s="204"/>
      <c r="AF562" s="9">
        <v>3.6582273253284043</v>
      </c>
      <c r="AG562" s="9">
        <v>895</v>
      </c>
      <c r="AH562" s="9">
        <v>0.46531413841010422</v>
      </c>
      <c r="AI562" s="9">
        <v>24</v>
      </c>
      <c r="AJ562" s="9">
        <v>2.6705357142857142</v>
      </c>
      <c r="AK562" s="9" t="s">
        <v>248</v>
      </c>
      <c r="AL562" s="9">
        <v>128</v>
      </c>
      <c r="AM562" s="9">
        <v>3.6582273253284043</v>
      </c>
      <c r="AN562" s="9">
        <v>3.7005444646098002</v>
      </c>
      <c r="AO562" s="73">
        <v>258</v>
      </c>
      <c r="AP562" s="80">
        <v>0</v>
      </c>
      <c r="AQ562" s="80">
        <v>0</v>
      </c>
      <c r="AR562" s="224">
        <v>0</v>
      </c>
      <c r="AS562" s="224" t="s">
        <v>248</v>
      </c>
      <c r="AT562" s="11">
        <v>9201.5290000000005</v>
      </c>
      <c r="AU562" s="11">
        <v>0</v>
      </c>
      <c r="AV562" s="203">
        <v>0</v>
      </c>
      <c r="AW562" s="203">
        <v>0</v>
      </c>
      <c r="AX562" s="203" t="s">
        <v>248</v>
      </c>
      <c r="AY562" s="235" t="s">
        <v>248</v>
      </c>
      <c r="AZ562" s="138">
        <v>82090</v>
      </c>
      <c r="BA562" s="188" t="s">
        <v>248</v>
      </c>
      <c r="BB562" s="203" t="s">
        <v>248</v>
      </c>
      <c r="BC562" s="158" t="s">
        <v>248</v>
      </c>
      <c r="BD562" s="217" t="s">
        <v>61</v>
      </c>
      <c r="BE562" s="201" t="s">
        <v>62</v>
      </c>
      <c r="BF562" s="201" t="s">
        <v>63</v>
      </c>
      <c r="BG562" s="201" t="s">
        <v>196</v>
      </c>
      <c r="BH562" s="456" t="s">
        <v>713</v>
      </c>
      <c r="BI562" s="218" t="s">
        <v>64</v>
      </c>
      <c r="BJ562" s="370">
        <v>214</v>
      </c>
      <c r="BK562" s="370">
        <v>1</v>
      </c>
      <c r="BL562" s="219" t="s">
        <v>65</v>
      </c>
      <c r="BM562" s="52"/>
      <c r="BN562" s="218" t="s">
        <v>357</v>
      </c>
      <c r="BO562" s="217" t="s">
        <v>53</v>
      </c>
      <c r="BP562" s="201" t="s">
        <v>704</v>
      </c>
      <c r="BQ562" s="52" t="s">
        <v>714</v>
      </c>
    </row>
    <row r="563" spans="1:69" ht="16.5" thickBot="1">
      <c r="A563" s="207" t="s">
        <v>37</v>
      </c>
      <c r="B563" s="208" t="s">
        <v>711</v>
      </c>
      <c r="C563" s="202" t="s">
        <v>35</v>
      </c>
      <c r="D563" s="210" t="s">
        <v>182</v>
      </c>
      <c r="E563" s="24" t="s">
        <v>611</v>
      </c>
      <c r="F563" s="86">
        <v>134</v>
      </c>
      <c r="G563" s="80">
        <v>9</v>
      </c>
      <c r="H563" s="204"/>
      <c r="I563" s="204"/>
      <c r="J563" s="204"/>
      <c r="K563" s="204"/>
      <c r="L563" s="80">
        <v>1</v>
      </c>
      <c r="M563" s="203"/>
      <c r="N563" s="52">
        <v>0</v>
      </c>
      <c r="O563" s="204"/>
      <c r="P563" s="204"/>
      <c r="Q563" s="11">
        <v>5.4766853468000001</v>
      </c>
      <c r="R563" s="204"/>
      <c r="S563" s="204"/>
      <c r="T563" s="53">
        <v>9.3999999999999986</v>
      </c>
      <c r="U563" s="204"/>
      <c r="V563" s="204"/>
      <c r="W563" s="11">
        <v>5.4434673790322003</v>
      </c>
      <c r="X563" s="204"/>
      <c r="Y563" s="204"/>
      <c r="Z563" s="53">
        <v>9.3999999999999986</v>
      </c>
      <c r="AA563" s="204"/>
      <c r="AB563" s="204"/>
      <c r="AC563" s="204"/>
      <c r="AD563" s="204"/>
      <c r="AE563" s="204"/>
      <c r="AF563" s="9">
        <v>3.459522670141197</v>
      </c>
      <c r="AG563" s="9">
        <v>863</v>
      </c>
      <c r="AH563" s="9">
        <v>0.51600073473430019</v>
      </c>
      <c r="AI563" s="9">
        <v>49</v>
      </c>
      <c r="AJ563" s="9">
        <v>2.4319767441860467</v>
      </c>
      <c r="AK563" s="9" t="s">
        <v>248</v>
      </c>
      <c r="AL563" s="9">
        <v>123</v>
      </c>
      <c r="AM563" s="9">
        <v>3.4693561877846215</v>
      </c>
      <c r="AN563" s="9">
        <v>3.567450495049505</v>
      </c>
      <c r="AO563" s="73">
        <v>249</v>
      </c>
      <c r="AP563" s="80">
        <v>0</v>
      </c>
      <c r="AQ563" s="80">
        <v>1</v>
      </c>
      <c r="AR563" s="224">
        <v>0</v>
      </c>
      <c r="AS563" s="224" t="s">
        <v>248</v>
      </c>
      <c r="AT563" s="11">
        <v>8868.4369999999999</v>
      </c>
      <c r="AU563" s="11">
        <v>0</v>
      </c>
      <c r="AV563" s="203">
        <v>0</v>
      </c>
      <c r="AW563" s="203">
        <v>0</v>
      </c>
      <c r="AX563" s="203" t="s">
        <v>248</v>
      </c>
      <c r="AY563" s="235" t="s">
        <v>248</v>
      </c>
      <c r="AZ563" s="138">
        <v>82090</v>
      </c>
      <c r="BA563" s="188" t="s">
        <v>248</v>
      </c>
      <c r="BB563" s="203" t="s">
        <v>248</v>
      </c>
      <c r="BC563" s="158" t="s">
        <v>248</v>
      </c>
      <c r="BD563" s="217" t="s">
        <v>61</v>
      </c>
      <c r="BE563" s="201" t="s">
        <v>62</v>
      </c>
      <c r="BF563" s="201" t="s">
        <v>63</v>
      </c>
      <c r="BG563" s="201" t="s">
        <v>196</v>
      </c>
      <c r="BH563" s="456" t="s">
        <v>713</v>
      </c>
      <c r="BI563" s="218" t="s">
        <v>66</v>
      </c>
      <c r="BJ563" s="370">
        <v>214</v>
      </c>
      <c r="BK563" s="370">
        <v>7</v>
      </c>
      <c r="BL563" s="219" t="s">
        <v>65</v>
      </c>
      <c r="BM563" s="52"/>
      <c r="BN563" s="218" t="s">
        <v>357</v>
      </c>
      <c r="BO563" s="217" t="s">
        <v>53</v>
      </c>
      <c r="BP563" s="201" t="s">
        <v>704</v>
      </c>
      <c r="BQ563" s="52" t="s">
        <v>714</v>
      </c>
    </row>
    <row r="564" spans="1:69" ht="16.5" thickBot="1">
      <c r="A564" s="207" t="s">
        <v>37</v>
      </c>
      <c r="B564" s="208" t="s">
        <v>711</v>
      </c>
      <c r="C564" s="202" t="s">
        <v>35</v>
      </c>
      <c r="D564" s="210" t="s">
        <v>182</v>
      </c>
      <c r="E564" s="24" t="s">
        <v>611</v>
      </c>
      <c r="F564" s="86">
        <v>131</v>
      </c>
      <c r="G564" s="80">
        <v>3</v>
      </c>
      <c r="H564" s="204"/>
      <c r="I564" s="204"/>
      <c r="J564" s="204"/>
      <c r="K564" s="204"/>
      <c r="L564" s="80">
        <v>0</v>
      </c>
      <c r="M564" s="203"/>
      <c r="N564" s="52">
        <v>0</v>
      </c>
      <c r="O564" s="204"/>
      <c r="P564" s="204"/>
      <c r="Q564" s="11">
        <v>5.2721403828</v>
      </c>
      <c r="R564" s="204"/>
      <c r="S564" s="204"/>
      <c r="T564" s="53">
        <v>8.6999999999999993</v>
      </c>
      <c r="U564" s="204"/>
      <c r="V564" s="204"/>
      <c r="W564" s="11">
        <v>5.1702342343750001</v>
      </c>
      <c r="X564" s="204"/>
      <c r="Y564" s="204"/>
      <c r="Z564" s="53">
        <v>8.4333333333333318</v>
      </c>
      <c r="AA564" s="204"/>
      <c r="AB564" s="204"/>
      <c r="AC564" s="204"/>
      <c r="AD564" s="204"/>
      <c r="AE564" s="204"/>
      <c r="AF564" s="9">
        <v>3.5926451056397388</v>
      </c>
      <c r="AG564" s="9">
        <v>896</v>
      </c>
      <c r="AH564" s="9">
        <v>0.48397575293538159</v>
      </c>
      <c r="AI564" s="9">
        <v>31</v>
      </c>
      <c r="AJ564" s="9">
        <v>2.5985714285714288</v>
      </c>
      <c r="AK564" s="9" t="s">
        <v>248</v>
      </c>
      <c r="AL564" s="9">
        <v>128</v>
      </c>
      <c r="AM564" s="9">
        <v>3.5926451056397388</v>
      </c>
      <c r="AN564" s="9">
        <v>3.6687500000000002</v>
      </c>
      <c r="AO564" s="73">
        <v>256</v>
      </c>
      <c r="AP564" s="80">
        <v>0</v>
      </c>
      <c r="AQ564" s="80">
        <v>0</v>
      </c>
      <c r="AR564" s="224">
        <v>0</v>
      </c>
      <c r="AS564" s="224" t="s">
        <v>248</v>
      </c>
      <c r="AT564" s="11">
        <v>9127.3549999999996</v>
      </c>
      <c r="AU564" s="11">
        <v>0</v>
      </c>
      <c r="AV564" s="203">
        <v>0</v>
      </c>
      <c r="AW564" s="203">
        <v>0</v>
      </c>
      <c r="AX564" s="203" t="s">
        <v>248</v>
      </c>
      <c r="AY564" s="235" t="s">
        <v>248</v>
      </c>
      <c r="AZ564" s="138">
        <v>82090</v>
      </c>
      <c r="BA564" s="188" t="s">
        <v>248</v>
      </c>
      <c r="BB564" s="203" t="s">
        <v>248</v>
      </c>
      <c r="BC564" s="158" t="s">
        <v>248</v>
      </c>
      <c r="BD564" s="217" t="s">
        <v>61</v>
      </c>
      <c r="BE564" s="201" t="s">
        <v>62</v>
      </c>
      <c r="BF564" s="201" t="s">
        <v>63</v>
      </c>
      <c r="BG564" s="201" t="s">
        <v>196</v>
      </c>
      <c r="BH564" s="456" t="s">
        <v>713</v>
      </c>
      <c r="BI564" s="218" t="s">
        <v>67</v>
      </c>
      <c r="BJ564" s="370">
        <v>214</v>
      </c>
      <c r="BK564" s="370">
        <v>3</v>
      </c>
      <c r="BL564" s="219" t="s">
        <v>65</v>
      </c>
      <c r="BM564" s="52"/>
      <c r="BN564" s="218" t="s">
        <v>357</v>
      </c>
      <c r="BO564" s="217" t="s">
        <v>53</v>
      </c>
      <c r="BP564" s="201" t="s">
        <v>704</v>
      </c>
      <c r="BQ564" s="52" t="s">
        <v>714</v>
      </c>
    </row>
    <row r="565" spans="1:69" ht="16.5" thickBot="1">
      <c r="A565" s="207" t="s">
        <v>37</v>
      </c>
      <c r="B565" s="208" t="s">
        <v>711</v>
      </c>
      <c r="C565" s="202" t="s">
        <v>35</v>
      </c>
      <c r="D565" s="210" t="s">
        <v>182</v>
      </c>
      <c r="E565" s="24" t="s">
        <v>611</v>
      </c>
      <c r="F565" s="86">
        <v>132</v>
      </c>
      <c r="G565" s="80">
        <v>2</v>
      </c>
      <c r="H565" s="204"/>
      <c r="I565" s="204"/>
      <c r="J565" s="204"/>
      <c r="K565" s="204"/>
      <c r="L565" s="80">
        <v>0</v>
      </c>
      <c r="M565" s="203"/>
      <c r="N565" s="52">
        <v>0</v>
      </c>
      <c r="O565" s="204"/>
      <c r="P565" s="204"/>
      <c r="Q565" s="11">
        <v>6.0329844769000003</v>
      </c>
      <c r="R565" s="204"/>
      <c r="S565" s="204"/>
      <c r="T565" s="53">
        <v>8.625</v>
      </c>
      <c r="U565" s="204"/>
      <c r="V565" s="204"/>
      <c r="W565" s="11">
        <v>5.9753151076922997</v>
      </c>
      <c r="X565" s="204"/>
      <c r="Y565" s="204"/>
      <c r="Z565" s="53">
        <v>8.4375</v>
      </c>
      <c r="AA565" s="204"/>
      <c r="AB565" s="204"/>
      <c r="AC565" s="204"/>
      <c r="AD565" s="204"/>
      <c r="AE565" s="204"/>
      <c r="AF565" s="9">
        <v>2.7501600001198909</v>
      </c>
      <c r="AG565" s="9">
        <v>875</v>
      </c>
      <c r="AH565" s="9">
        <v>0.44820052961269563</v>
      </c>
      <c r="AI565" s="9">
        <v>218</v>
      </c>
      <c r="AJ565" s="9">
        <v>1.875</v>
      </c>
      <c r="AK565" s="9" t="s">
        <v>248</v>
      </c>
      <c r="AL565" s="427">
        <v>0</v>
      </c>
      <c r="AM565" s="9"/>
      <c r="AN565" s="9"/>
      <c r="AO565" s="73">
        <v>260</v>
      </c>
      <c r="AP565" s="80">
        <v>0</v>
      </c>
      <c r="AQ565" s="80">
        <v>0</v>
      </c>
      <c r="AR565" s="224">
        <v>0</v>
      </c>
      <c r="AS565" s="224" t="s">
        <v>248</v>
      </c>
      <c r="AT565" s="11">
        <v>9299.6620000000003</v>
      </c>
      <c r="AU565" s="11">
        <v>0</v>
      </c>
      <c r="AV565" s="203">
        <v>0</v>
      </c>
      <c r="AW565" s="203">
        <v>0</v>
      </c>
      <c r="AX565" s="203" t="s">
        <v>248</v>
      </c>
      <c r="AY565" s="235" t="s">
        <v>248</v>
      </c>
      <c r="AZ565" s="138">
        <v>82090</v>
      </c>
      <c r="BA565" s="188" t="s">
        <v>248</v>
      </c>
      <c r="BB565" s="203" t="s">
        <v>248</v>
      </c>
      <c r="BC565" s="158" t="s">
        <v>248</v>
      </c>
      <c r="BD565" s="217" t="s">
        <v>61</v>
      </c>
      <c r="BE565" s="201" t="s">
        <v>62</v>
      </c>
      <c r="BF565" s="201" t="s">
        <v>63</v>
      </c>
      <c r="BG565" s="201" t="s">
        <v>196</v>
      </c>
      <c r="BH565" s="456" t="s">
        <v>713</v>
      </c>
      <c r="BI565" s="218" t="s">
        <v>68</v>
      </c>
      <c r="BJ565" s="370">
        <v>214</v>
      </c>
      <c r="BK565" s="370">
        <v>4</v>
      </c>
      <c r="BL565" s="219" t="s">
        <v>65</v>
      </c>
      <c r="BM565" s="52"/>
      <c r="BN565" s="218" t="s">
        <v>357</v>
      </c>
      <c r="BO565" s="217" t="s">
        <v>53</v>
      </c>
      <c r="BP565" s="201" t="s">
        <v>704</v>
      </c>
      <c r="BQ565" s="52" t="s">
        <v>714</v>
      </c>
    </row>
    <row r="566" spans="1:69" ht="16.5" thickBot="1">
      <c r="A566" s="207" t="s">
        <v>37</v>
      </c>
      <c r="B566" s="208" t="s">
        <v>711</v>
      </c>
      <c r="C566" s="202" t="s">
        <v>35</v>
      </c>
      <c r="D566" s="210" t="s">
        <v>182</v>
      </c>
      <c r="E566" s="24" t="s">
        <v>676</v>
      </c>
      <c r="F566" s="86">
        <v>143</v>
      </c>
      <c r="G566" s="80">
        <v>3</v>
      </c>
      <c r="H566" s="204"/>
      <c r="I566" s="204"/>
      <c r="J566" s="204"/>
      <c r="K566" s="204"/>
      <c r="L566" s="80">
        <v>0</v>
      </c>
      <c r="M566" s="203"/>
      <c r="N566" s="52">
        <v>0</v>
      </c>
      <c r="O566" s="204"/>
      <c r="P566" s="204"/>
      <c r="Q566" s="11">
        <v>5.09116415</v>
      </c>
      <c r="R566" s="204"/>
      <c r="S566" s="204"/>
      <c r="T566" s="53">
        <v>6.833333333333333</v>
      </c>
      <c r="U566" s="204"/>
      <c r="V566" s="204"/>
      <c r="W566" s="11">
        <v>4.8137498357141997</v>
      </c>
      <c r="X566" s="204"/>
      <c r="Y566" s="204"/>
      <c r="Z566" s="53">
        <v>6.5</v>
      </c>
      <c r="AA566" s="204"/>
      <c r="AB566" s="204"/>
      <c r="AC566" s="204"/>
      <c r="AD566" s="204"/>
      <c r="AE566" s="204"/>
      <c r="AF566" s="9">
        <v>3.7414796100587262</v>
      </c>
      <c r="AG566" s="9">
        <v>980</v>
      </c>
      <c r="AH566" s="9">
        <v>0.34152331872374064</v>
      </c>
      <c r="AI566" s="9">
        <v>7</v>
      </c>
      <c r="AJ566" s="9">
        <v>3.0078125</v>
      </c>
      <c r="AK566" s="9" t="s">
        <v>248</v>
      </c>
      <c r="AL566" s="9">
        <v>140</v>
      </c>
      <c r="AM566" s="9">
        <v>3.7414796100587262</v>
      </c>
      <c r="AN566" s="9">
        <v>3.724039829302987</v>
      </c>
      <c r="AO566" s="73">
        <v>280</v>
      </c>
      <c r="AP566" s="80">
        <v>0</v>
      </c>
      <c r="AQ566" s="80">
        <v>0</v>
      </c>
      <c r="AR566" s="224">
        <v>0</v>
      </c>
      <c r="AS566" s="224" t="s">
        <v>248</v>
      </c>
      <c r="AT566" s="11">
        <v>10928.815000000001</v>
      </c>
      <c r="AU566" s="11">
        <v>0</v>
      </c>
      <c r="AV566" s="203">
        <v>0</v>
      </c>
      <c r="AW566" s="203">
        <v>0</v>
      </c>
      <c r="AX566" s="203" t="s">
        <v>248</v>
      </c>
      <c r="AY566" s="235" t="s">
        <v>248</v>
      </c>
      <c r="AZ566" s="138">
        <v>55781</v>
      </c>
      <c r="BA566" s="188" t="s">
        <v>248</v>
      </c>
      <c r="BB566" s="203" t="s">
        <v>248</v>
      </c>
      <c r="BC566" s="158" t="s">
        <v>248</v>
      </c>
      <c r="BD566" s="217" t="s">
        <v>61</v>
      </c>
      <c r="BE566" s="201" t="s">
        <v>62</v>
      </c>
      <c r="BF566" s="201" t="s">
        <v>63</v>
      </c>
      <c r="BG566" s="201" t="s">
        <v>196</v>
      </c>
      <c r="BH566" s="456" t="s">
        <v>511</v>
      </c>
      <c r="BI566" s="218" t="s">
        <v>64</v>
      </c>
      <c r="BJ566" s="370">
        <v>214</v>
      </c>
      <c r="BK566" s="370">
        <v>1</v>
      </c>
      <c r="BL566" s="219" t="s">
        <v>65</v>
      </c>
      <c r="BM566" s="52"/>
      <c r="BN566" s="218" t="s">
        <v>357</v>
      </c>
      <c r="BO566" s="217" t="s">
        <v>70</v>
      </c>
      <c r="BP566" s="201" t="s">
        <v>681</v>
      </c>
      <c r="BQ566" s="52" t="s">
        <v>717</v>
      </c>
    </row>
    <row r="567" spans="1:69" ht="16.5" thickBot="1">
      <c r="A567" s="207" t="s">
        <v>37</v>
      </c>
      <c r="B567" s="208" t="s">
        <v>711</v>
      </c>
      <c r="C567" s="202" t="s">
        <v>35</v>
      </c>
      <c r="D567" s="210" t="s">
        <v>182</v>
      </c>
      <c r="E567" s="24" t="s">
        <v>676</v>
      </c>
      <c r="F567" s="86">
        <v>135</v>
      </c>
      <c r="G567" s="80">
        <v>4</v>
      </c>
      <c r="H567" s="204"/>
      <c r="I567" s="204"/>
      <c r="J567" s="204"/>
      <c r="K567" s="204"/>
      <c r="L567" s="80">
        <v>1</v>
      </c>
      <c r="M567" s="203"/>
      <c r="N567" s="52">
        <v>0</v>
      </c>
      <c r="O567" s="204"/>
      <c r="P567" s="204"/>
      <c r="Q567" s="11">
        <v>6.4656998846000002</v>
      </c>
      <c r="R567" s="204"/>
      <c r="S567" s="204"/>
      <c r="T567" s="53">
        <v>11.25</v>
      </c>
      <c r="U567" s="204"/>
      <c r="V567" s="204"/>
      <c r="W567" s="11">
        <v>6.6675767230769001</v>
      </c>
      <c r="X567" s="204"/>
      <c r="Y567" s="204"/>
      <c r="Z567" s="53">
        <v>11.75</v>
      </c>
      <c r="AA567" s="204"/>
      <c r="AB567" s="204"/>
      <c r="AC567" s="204"/>
      <c r="AD567" s="204"/>
      <c r="AE567" s="204"/>
      <c r="AF567" s="9">
        <v>3.2709352178078994</v>
      </c>
      <c r="AG567" s="9">
        <v>911</v>
      </c>
      <c r="AH567" s="9">
        <v>0.54719319531485244</v>
      </c>
      <c r="AI567" s="9">
        <v>82</v>
      </c>
      <c r="AJ567" s="9">
        <v>2.2012295081967213</v>
      </c>
      <c r="AK567" s="9" t="s">
        <v>248</v>
      </c>
      <c r="AL567" s="9">
        <v>125</v>
      </c>
      <c r="AM567" s="9">
        <v>3.2753457162039621</v>
      </c>
      <c r="AN567" s="9">
        <v>3.3553639846743293</v>
      </c>
      <c r="AO567" s="73">
        <v>257</v>
      </c>
      <c r="AP567" s="80">
        <v>2</v>
      </c>
      <c r="AQ567" s="80">
        <v>3</v>
      </c>
      <c r="AR567" s="224">
        <v>0</v>
      </c>
      <c r="AS567" s="224" t="s">
        <v>248</v>
      </c>
      <c r="AT567" s="11">
        <v>10090.705</v>
      </c>
      <c r="AU567" s="11">
        <v>196.74799999999999</v>
      </c>
      <c r="AV567" s="203">
        <v>0</v>
      </c>
      <c r="AW567" s="203">
        <v>0</v>
      </c>
      <c r="AX567" s="203" t="s">
        <v>248</v>
      </c>
      <c r="AY567" s="235" t="s">
        <v>248</v>
      </c>
      <c r="AZ567" s="138">
        <v>55781</v>
      </c>
      <c r="BA567" s="188" t="s">
        <v>248</v>
      </c>
      <c r="BB567" s="203" t="s">
        <v>248</v>
      </c>
      <c r="BC567" s="158" t="s">
        <v>248</v>
      </c>
      <c r="BD567" s="217" t="s">
        <v>61</v>
      </c>
      <c r="BE567" s="201" t="s">
        <v>62</v>
      </c>
      <c r="BF567" s="201" t="s">
        <v>63</v>
      </c>
      <c r="BG567" s="201" t="s">
        <v>196</v>
      </c>
      <c r="BH567" s="455" t="s">
        <v>511</v>
      </c>
      <c r="BI567" s="218" t="s">
        <v>66</v>
      </c>
      <c r="BJ567" s="370">
        <v>214</v>
      </c>
      <c r="BK567" s="370">
        <v>7</v>
      </c>
      <c r="BL567" s="219" t="s">
        <v>65</v>
      </c>
      <c r="BM567" s="52"/>
      <c r="BN567" s="218" t="s">
        <v>357</v>
      </c>
      <c r="BO567" s="217" t="s">
        <v>70</v>
      </c>
      <c r="BP567" s="201" t="s">
        <v>681</v>
      </c>
      <c r="BQ567" s="52" t="s">
        <v>717</v>
      </c>
    </row>
    <row r="568" spans="1:69" ht="16.5" thickBot="1">
      <c r="A568" s="207" t="s">
        <v>37</v>
      </c>
      <c r="B568" s="208" t="s">
        <v>711</v>
      </c>
      <c r="C568" s="202" t="s">
        <v>35</v>
      </c>
      <c r="D568" s="210" t="s">
        <v>182</v>
      </c>
      <c r="E568" s="24" t="s">
        <v>676</v>
      </c>
      <c r="F568" s="86">
        <v>144</v>
      </c>
      <c r="G568" s="80">
        <v>5</v>
      </c>
      <c r="H568" s="204"/>
      <c r="I568" s="204"/>
      <c r="J568" s="204"/>
      <c r="K568" s="204"/>
      <c r="L568" s="80">
        <v>0</v>
      </c>
      <c r="M568" s="203"/>
      <c r="N568" s="52">
        <v>0</v>
      </c>
      <c r="O568" s="204"/>
      <c r="P568" s="204"/>
      <c r="Q568" s="11">
        <v>6.7261437482000002</v>
      </c>
      <c r="R568" s="204"/>
      <c r="S568" s="204"/>
      <c r="T568" s="53">
        <v>10.524999999999991</v>
      </c>
      <c r="U568" s="204"/>
      <c r="V568" s="204"/>
      <c r="W568" s="11">
        <v>5.7921078345322998</v>
      </c>
      <c r="X568" s="204"/>
      <c r="Y568" s="204"/>
      <c r="Z568" s="53">
        <v>9.7624999999999957</v>
      </c>
      <c r="AA568" s="204"/>
      <c r="AB568" s="204"/>
      <c r="AC568" s="204"/>
      <c r="AD568" s="204"/>
      <c r="AE568" s="204"/>
      <c r="AF568" s="9">
        <v>3.6684481116875105</v>
      </c>
      <c r="AG568" s="9">
        <v>973</v>
      </c>
      <c r="AH568" s="9">
        <v>0.40435773109490791</v>
      </c>
      <c r="AI568" s="9">
        <v>22</v>
      </c>
      <c r="AJ568" s="9">
        <v>2.8098837209302325</v>
      </c>
      <c r="AK568" s="9" t="s">
        <v>248</v>
      </c>
      <c r="AL568" s="9">
        <v>138</v>
      </c>
      <c r="AM568" s="9">
        <v>3.6711180254539353</v>
      </c>
      <c r="AN568" s="9">
        <v>3.7017268445839875</v>
      </c>
      <c r="AO568" s="73">
        <v>277</v>
      </c>
      <c r="AP568" s="80">
        <v>0</v>
      </c>
      <c r="AQ568" s="80">
        <v>1</v>
      </c>
      <c r="AR568" s="224">
        <v>0</v>
      </c>
      <c r="AS568" s="224" t="s">
        <v>248</v>
      </c>
      <c r="AT568" s="11">
        <v>10770.234</v>
      </c>
      <c r="AU568" s="11">
        <v>0</v>
      </c>
      <c r="AV568" s="203">
        <v>0</v>
      </c>
      <c r="AW568" s="203">
        <v>0</v>
      </c>
      <c r="AX568" s="203" t="s">
        <v>248</v>
      </c>
      <c r="AY568" s="235" t="s">
        <v>248</v>
      </c>
      <c r="AZ568" s="138">
        <v>55781</v>
      </c>
      <c r="BA568" s="188" t="s">
        <v>248</v>
      </c>
      <c r="BB568" s="203" t="s">
        <v>248</v>
      </c>
      <c r="BC568" s="158" t="s">
        <v>248</v>
      </c>
      <c r="BD568" s="217" t="s">
        <v>61</v>
      </c>
      <c r="BE568" s="201" t="s">
        <v>62</v>
      </c>
      <c r="BF568" s="201" t="s">
        <v>63</v>
      </c>
      <c r="BG568" s="201" t="s">
        <v>196</v>
      </c>
      <c r="BH568" s="456" t="s">
        <v>511</v>
      </c>
      <c r="BI568" s="218" t="s">
        <v>67</v>
      </c>
      <c r="BJ568" s="370">
        <v>214</v>
      </c>
      <c r="BK568" s="370">
        <v>3</v>
      </c>
      <c r="BL568" s="219" t="s">
        <v>65</v>
      </c>
      <c r="BM568" s="52"/>
      <c r="BN568" s="218" t="s">
        <v>357</v>
      </c>
      <c r="BO568" s="217" t="s">
        <v>70</v>
      </c>
      <c r="BP568" s="201" t="s">
        <v>681</v>
      </c>
      <c r="BQ568" s="52" t="s">
        <v>717</v>
      </c>
    </row>
    <row r="569" spans="1:69" ht="16.5" thickBot="1">
      <c r="A569" s="207" t="s">
        <v>37</v>
      </c>
      <c r="B569" s="208" t="s">
        <v>711</v>
      </c>
      <c r="C569" s="202" t="s">
        <v>35</v>
      </c>
      <c r="D569" s="210" t="s">
        <v>182</v>
      </c>
      <c r="E569" s="24" t="s">
        <v>676</v>
      </c>
      <c r="F569" s="86">
        <v>142</v>
      </c>
      <c r="G569" s="80">
        <v>2</v>
      </c>
      <c r="H569" s="204"/>
      <c r="I569" s="204"/>
      <c r="J569" s="204"/>
      <c r="K569" s="204"/>
      <c r="L569" s="80">
        <v>0</v>
      </c>
      <c r="M569" s="203"/>
      <c r="N569" s="52">
        <v>0</v>
      </c>
      <c r="O569" s="204"/>
      <c r="P569" s="204"/>
      <c r="Q569" s="11">
        <v>5.4724712713999999</v>
      </c>
      <c r="R569" s="204"/>
      <c r="S569" s="204"/>
      <c r="T569" s="53">
        <v>7.75</v>
      </c>
      <c r="U569" s="204"/>
      <c r="V569" s="204"/>
      <c r="W569" s="11">
        <v>5.4658211714284999</v>
      </c>
      <c r="X569" s="204"/>
      <c r="Y569" s="204"/>
      <c r="Z569" s="53">
        <v>7.75</v>
      </c>
      <c r="AA569" s="204"/>
      <c r="AB569" s="204"/>
      <c r="AC569" s="204"/>
      <c r="AD569" s="204"/>
      <c r="AE569" s="204"/>
      <c r="AF569" s="9">
        <v>2.8038516741040103</v>
      </c>
      <c r="AG569" s="9">
        <v>981</v>
      </c>
      <c r="AH569" s="9">
        <v>0.39279921995116235</v>
      </c>
      <c r="AI569" s="9">
        <v>171</v>
      </c>
      <c r="AJ569" s="9">
        <v>2.0309615384615385</v>
      </c>
      <c r="AK569" s="9" t="s">
        <v>248</v>
      </c>
      <c r="AL569" s="9">
        <v>0</v>
      </c>
      <c r="AM569" s="9"/>
      <c r="AN569" s="9"/>
      <c r="AO569" s="73">
        <v>268</v>
      </c>
      <c r="AP569" s="80">
        <v>0</v>
      </c>
      <c r="AQ569" s="80">
        <v>12</v>
      </c>
      <c r="AR569" s="224">
        <v>0</v>
      </c>
      <c r="AS569" s="224" t="s">
        <v>248</v>
      </c>
      <c r="AT569" s="11">
        <v>10471.969999999999</v>
      </c>
      <c r="AU569" s="11">
        <v>259.31400000000002</v>
      </c>
      <c r="AV569" s="203">
        <v>0</v>
      </c>
      <c r="AW569" s="203">
        <v>0</v>
      </c>
      <c r="AX569" s="203" t="s">
        <v>248</v>
      </c>
      <c r="AY569" s="235" t="s">
        <v>248</v>
      </c>
      <c r="AZ569" s="138">
        <v>55781</v>
      </c>
      <c r="BA569" s="188" t="s">
        <v>248</v>
      </c>
      <c r="BB569" s="203" t="s">
        <v>248</v>
      </c>
      <c r="BC569" s="158" t="s">
        <v>248</v>
      </c>
      <c r="BD569" s="217" t="s">
        <v>61</v>
      </c>
      <c r="BE569" s="201" t="s">
        <v>62</v>
      </c>
      <c r="BF569" s="201" t="s">
        <v>63</v>
      </c>
      <c r="BG569" s="201" t="s">
        <v>196</v>
      </c>
      <c r="BH569" s="456" t="s">
        <v>511</v>
      </c>
      <c r="BI569" s="218" t="s">
        <v>68</v>
      </c>
      <c r="BJ569" s="370">
        <v>214</v>
      </c>
      <c r="BK569" s="370">
        <v>4</v>
      </c>
      <c r="BL569" s="219" t="s">
        <v>65</v>
      </c>
      <c r="BM569" s="52"/>
      <c r="BN569" s="218" t="s">
        <v>357</v>
      </c>
      <c r="BO569" s="217" t="s">
        <v>70</v>
      </c>
      <c r="BP569" s="201" t="s">
        <v>681</v>
      </c>
      <c r="BQ569" s="52" t="s">
        <v>717</v>
      </c>
    </row>
    <row r="570" spans="1:69" ht="16.5" thickBot="1">
      <c r="A570" s="207" t="s">
        <v>37</v>
      </c>
      <c r="B570" s="208" t="s">
        <v>711</v>
      </c>
      <c r="C570" s="202" t="s">
        <v>35</v>
      </c>
      <c r="D570" s="210" t="s">
        <v>182</v>
      </c>
      <c r="E570" s="24" t="s">
        <v>606</v>
      </c>
      <c r="F570" s="86">
        <v>41</v>
      </c>
      <c r="G570" s="80">
        <v>0</v>
      </c>
      <c r="H570" s="204"/>
      <c r="I570" s="204"/>
      <c r="J570" s="204"/>
      <c r="K570" s="204"/>
      <c r="L570" s="80">
        <v>0</v>
      </c>
      <c r="M570" s="203"/>
      <c r="N570" s="52">
        <v>0</v>
      </c>
      <c r="O570" s="204"/>
      <c r="P570" s="204"/>
      <c r="Q570" s="11">
        <v>6.4084142195</v>
      </c>
      <c r="R570" s="204"/>
      <c r="S570" s="204"/>
      <c r="T570" s="53">
        <v>10.474999999999998</v>
      </c>
      <c r="U570" s="204"/>
      <c r="V570" s="204"/>
      <c r="W570" s="11">
        <v>6.1252678536585003</v>
      </c>
      <c r="X570" s="204"/>
      <c r="Y570" s="204"/>
      <c r="Z570" s="53">
        <v>9.4749999999999979</v>
      </c>
      <c r="AA570" s="204"/>
      <c r="AB570" s="204"/>
      <c r="AC570" s="204"/>
      <c r="AD570" s="204"/>
      <c r="AE570" s="204"/>
      <c r="AF570" s="9">
        <v>3.4662484841760115</v>
      </c>
      <c r="AG570" s="9">
        <v>262</v>
      </c>
      <c r="AH570" s="9">
        <v>0.65450942928023537</v>
      </c>
      <c r="AI570" s="9">
        <v>17</v>
      </c>
      <c r="AJ570" s="9">
        <v>1.9175</v>
      </c>
      <c r="AK570" s="9" t="s">
        <v>248</v>
      </c>
      <c r="AL570" s="9">
        <v>34</v>
      </c>
      <c r="AM570" s="9">
        <v>3.5312815273509308</v>
      </c>
      <c r="AN570" s="9">
        <v>3.6071428571428572</v>
      </c>
      <c r="AO570" s="73">
        <v>70</v>
      </c>
      <c r="AP570" s="80">
        <v>0</v>
      </c>
      <c r="AQ570" s="80">
        <v>12</v>
      </c>
      <c r="AR570" s="224">
        <v>0</v>
      </c>
      <c r="AS570" s="224" t="s">
        <v>248</v>
      </c>
      <c r="AT570" s="11">
        <v>2749.1950000000002</v>
      </c>
      <c r="AU570" s="11">
        <v>177.59800000000001</v>
      </c>
      <c r="AV570" s="203">
        <v>0</v>
      </c>
      <c r="AW570" s="203">
        <v>0</v>
      </c>
      <c r="AX570" s="203" t="s">
        <v>248</v>
      </c>
      <c r="AY570" s="235" t="s">
        <v>248</v>
      </c>
      <c r="AZ570" s="138">
        <v>34822</v>
      </c>
      <c r="BA570" s="188" t="s">
        <v>248</v>
      </c>
      <c r="BB570" s="203" t="s">
        <v>248</v>
      </c>
      <c r="BC570" s="158" t="s">
        <v>248</v>
      </c>
      <c r="BD570" s="217" t="s">
        <v>61</v>
      </c>
      <c r="BE570" s="201" t="s">
        <v>62</v>
      </c>
      <c r="BF570" s="201" t="s">
        <v>63</v>
      </c>
      <c r="BG570" s="201" t="s">
        <v>196</v>
      </c>
      <c r="BH570" s="456" t="s">
        <v>515</v>
      </c>
      <c r="BI570" s="218" t="s">
        <v>64</v>
      </c>
      <c r="BJ570" s="370">
        <v>214</v>
      </c>
      <c r="BK570" s="370">
        <v>1</v>
      </c>
      <c r="BL570" s="219" t="s">
        <v>65</v>
      </c>
      <c r="BM570" s="52"/>
      <c r="BN570" s="218" t="s">
        <v>357</v>
      </c>
      <c r="BO570" s="217" t="s">
        <v>54</v>
      </c>
      <c r="BP570" s="201" t="s">
        <v>699</v>
      </c>
      <c r="BQ570" s="52" t="s">
        <v>715</v>
      </c>
    </row>
    <row r="571" spans="1:69" ht="16.5" thickBot="1">
      <c r="A571" s="207" t="s">
        <v>37</v>
      </c>
      <c r="B571" s="208" t="s">
        <v>711</v>
      </c>
      <c r="C571" s="202" t="s">
        <v>35</v>
      </c>
      <c r="D571" s="210" t="s">
        <v>182</v>
      </c>
      <c r="E571" s="24" t="s">
        <v>606</v>
      </c>
      <c r="F571" s="86">
        <v>37</v>
      </c>
      <c r="G571" s="80">
        <v>1</v>
      </c>
      <c r="H571" s="204"/>
      <c r="I571" s="204"/>
      <c r="J571" s="204"/>
      <c r="K571" s="204"/>
      <c r="L571" s="80">
        <v>0</v>
      </c>
      <c r="M571" s="203"/>
      <c r="N571" s="52">
        <v>1</v>
      </c>
      <c r="O571" s="204"/>
      <c r="P571" s="204"/>
      <c r="Q571" s="11">
        <v>6.0768054443999997</v>
      </c>
      <c r="R571" s="204"/>
      <c r="S571" s="204"/>
      <c r="T571" s="53">
        <v>12.799999999999999</v>
      </c>
      <c r="U571" s="204"/>
      <c r="V571" s="204"/>
      <c r="W571" s="11">
        <v>5.8659164166666002</v>
      </c>
      <c r="X571" s="204"/>
      <c r="Y571" s="204"/>
      <c r="Z571" s="53">
        <v>12.599999999999998</v>
      </c>
      <c r="AA571" s="204"/>
      <c r="AB571" s="204"/>
      <c r="AC571" s="204"/>
      <c r="AD571" s="204"/>
      <c r="AE571" s="204"/>
      <c r="AF571" s="9">
        <v>3.4028979719901566</v>
      </c>
      <c r="AG571" s="9">
        <v>245</v>
      </c>
      <c r="AH571" s="9">
        <v>0.55543855088640415</v>
      </c>
      <c r="AI571" s="9">
        <v>13</v>
      </c>
      <c r="AJ571" s="9">
        <v>2.3583333333333334</v>
      </c>
      <c r="AK571" s="9" t="s">
        <v>248</v>
      </c>
      <c r="AL571" s="9">
        <v>34</v>
      </c>
      <c r="AM571" s="9">
        <v>3.42815127292601</v>
      </c>
      <c r="AN571" s="9">
        <v>3.5363247863247862</v>
      </c>
      <c r="AO571" s="73">
        <v>71</v>
      </c>
      <c r="AP571" s="80">
        <v>1</v>
      </c>
      <c r="AQ571" s="80">
        <v>0</v>
      </c>
      <c r="AR571" s="224">
        <v>0</v>
      </c>
      <c r="AS571" s="224" t="s">
        <v>248</v>
      </c>
      <c r="AT571" s="11">
        <v>2570.5740000000001</v>
      </c>
      <c r="AU571" s="11">
        <v>0</v>
      </c>
      <c r="AV571" s="203">
        <v>0</v>
      </c>
      <c r="AW571" s="203">
        <v>0</v>
      </c>
      <c r="AX571" s="203" t="s">
        <v>248</v>
      </c>
      <c r="AY571" s="235" t="s">
        <v>248</v>
      </c>
      <c r="AZ571" s="138">
        <v>34822</v>
      </c>
      <c r="BA571" s="188" t="s">
        <v>248</v>
      </c>
      <c r="BB571" s="203" t="s">
        <v>248</v>
      </c>
      <c r="BC571" s="158" t="s">
        <v>248</v>
      </c>
      <c r="BD571" s="217" t="s">
        <v>61</v>
      </c>
      <c r="BE571" s="201" t="s">
        <v>62</v>
      </c>
      <c r="BF571" s="201" t="s">
        <v>63</v>
      </c>
      <c r="BG571" s="201" t="s">
        <v>196</v>
      </c>
      <c r="BH571" s="455" t="s">
        <v>515</v>
      </c>
      <c r="BI571" s="218" t="s">
        <v>66</v>
      </c>
      <c r="BJ571" s="370">
        <v>214</v>
      </c>
      <c r="BK571" s="370">
        <v>7</v>
      </c>
      <c r="BL571" s="219" t="s">
        <v>65</v>
      </c>
      <c r="BM571" s="52"/>
      <c r="BN571" s="218" t="s">
        <v>357</v>
      </c>
      <c r="BO571" s="217" t="s">
        <v>54</v>
      </c>
      <c r="BP571" s="201" t="s">
        <v>699</v>
      </c>
      <c r="BQ571" s="52" t="s">
        <v>715</v>
      </c>
    </row>
    <row r="572" spans="1:69" ht="16.5" thickBot="1">
      <c r="A572" s="207" t="s">
        <v>37</v>
      </c>
      <c r="B572" s="208" t="s">
        <v>711</v>
      </c>
      <c r="C572" s="202" t="s">
        <v>35</v>
      </c>
      <c r="D572" s="210" t="s">
        <v>182</v>
      </c>
      <c r="E572" s="24" t="s">
        <v>606</v>
      </c>
      <c r="F572" s="86">
        <v>42</v>
      </c>
      <c r="G572" s="80">
        <v>4</v>
      </c>
      <c r="H572" s="204"/>
      <c r="I572" s="204"/>
      <c r="J572" s="204"/>
      <c r="K572" s="204"/>
      <c r="L572" s="80">
        <v>0</v>
      </c>
      <c r="M572" s="203"/>
      <c r="N572" s="52">
        <v>0</v>
      </c>
      <c r="O572" s="204"/>
      <c r="P572" s="204"/>
      <c r="Q572" s="11">
        <v>5.9191838684000002</v>
      </c>
      <c r="R572" s="204"/>
      <c r="S572" s="204"/>
      <c r="T572" s="53">
        <v>8.5500000000000007</v>
      </c>
      <c r="U572" s="204"/>
      <c r="V572" s="204"/>
      <c r="W572" s="11">
        <v>5.9477101578946998</v>
      </c>
      <c r="X572" s="204"/>
      <c r="Y572" s="204"/>
      <c r="Z572" s="53">
        <v>9.0500000000000007</v>
      </c>
      <c r="AA572" s="204"/>
      <c r="AB572" s="204"/>
      <c r="AC572" s="204"/>
      <c r="AD572" s="204"/>
      <c r="AE572" s="204"/>
      <c r="AF572" s="9">
        <v>3.3992719483853584</v>
      </c>
      <c r="AG572" s="9">
        <v>264</v>
      </c>
      <c r="AH572" s="9">
        <v>0.69249428521948331</v>
      </c>
      <c r="AI572" s="9">
        <v>31</v>
      </c>
      <c r="AJ572" s="9">
        <v>1.8727272727272728</v>
      </c>
      <c r="AK572" s="9" t="s">
        <v>248</v>
      </c>
      <c r="AL572" s="9">
        <v>36</v>
      </c>
      <c r="AM572" s="9">
        <v>3.3840000199893168</v>
      </c>
      <c r="AN572" s="9">
        <v>3.5714285714285716</v>
      </c>
      <c r="AO572" s="73">
        <v>75</v>
      </c>
      <c r="AP572" s="80">
        <v>0</v>
      </c>
      <c r="AQ572" s="80">
        <v>1</v>
      </c>
      <c r="AR572" s="224">
        <v>0</v>
      </c>
      <c r="AS572" s="224" t="s">
        <v>248</v>
      </c>
      <c r="AT572" s="11">
        <v>2694.444</v>
      </c>
      <c r="AU572" s="11">
        <v>0</v>
      </c>
      <c r="AV572" s="203">
        <v>0</v>
      </c>
      <c r="AW572" s="203">
        <v>0</v>
      </c>
      <c r="AX572" s="203" t="s">
        <v>248</v>
      </c>
      <c r="AY572" s="235" t="s">
        <v>248</v>
      </c>
      <c r="AZ572" s="138">
        <v>34822</v>
      </c>
      <c r="BA572" s="188" t="s">
        <v>248</v>
      </c>
      <c r="BB572" s="203" t="s">
        <v>248</v>
      </c>
      <c r="BC572" s="158" t="s">
        <v>248</v>
      </c>
      <c r="BD572" s="217" t="s">
        <v>61</v>
      </c>
      <c r="BE572" s="201" t="s">
        <v>62</v>
      </c>
      <c r="BF572" s="201" t="s">
        <v>63</v>
      </c>
      <c r="BG572" s="201" t="s">
        <v>196</v>
      </c>
      <c r="BH572" s="456" t="s">
        <v>515</v>
      </c>
      <c r="BI572" s="218" t="s">
        <v>67</v>
      </c>
      <c r="BJ572" s="370">
        <v>214</v>
      </c>
      <c r="BK572" s="370">
        <v>3</v>
      </c>
      <c r="BL572" s="219" t="s">
        <v>65</v>
      </c>
      <c r="BM572" s="52"/>
      <c r="BN572" s="218" t="s">
        <v>357</v>
      </c>
      <c r="BO572" s="217" t="s">
        <v>54</v>
      </c>
      <c r="BP572" s="201" t="s">
        <v>699</v>
      </c>
      <c r="BQ572" s="52" t="s">
        <v>715</v>
      </c>
    </row>
    <row r="573" spans="1:69" ht="16.5" thickBot="1">
      <c r="A573" s="207" t="s">
        <v>37</v>
      </c>
      <c r="B573" s="208" t="s">
        <v>711</v>
      </c>
      <c r="C573" s="202" t="s">
        <v>35</v>
      </c>
      <c r="D573" s="210" t="s">
        <v>182</v>
      </c>
      <c r="E573" s="24" t="s">
        <v>606</v>
      </c>
      <c r="F573" s="86">
        <v>43</v>
      </c>
      <c r="G573" s="80">
        <v>3</v>
      </c>
      <c r="H573" s="204"/>
      <c r="I573" s="204"/>
      <c r="J573" s="204"/>
      <c r="K573" s="204"/>
      <c r="L573" s="80">
        <v>0</v>
      </c>
      <c r="M573" s="203"/>
      <c r="N573" s="52">
        <v>0</v>
      </c>
      <c r="O573" s="204"/>
      <c r="P573" s="204"/>
      <c r="Q573" s="11">
        <v>6.3508497500000001</v>
      </c>
      <c r="R573" s="204"/>
      <c r="S573" s="204"/>
      <c r="T573" s="53">
        <v>11</v>
      </c>
      <c r="U573" s="204"/>
      <c r="V573" s="204"/>
      <c r="W573" s="11">
        <v>6.2269746499999998</v>
      </c>
      <c r="X573" s="204"/>
      <c r="Y573" s="204"/>
      <c r="Z573" s="53">
        <v>11</v>
      </c>
      <c r="AA573" s="204"/>
      <c r="AB573" s="204"/>
      <c r="AC573" s="204"/>
      <c r="AD573" s="204"/>
      <c r="AE573" s="204"/>
      <c r="AF573" s="9">
        <v>2.6715357137577871</v>
      </c>
      <c r="AG573" s="9">
        <v>280</v>
      </c>
      <c r="AH573" s="9">
        <v>0.33828408758309986</v>
      </c>
      <c r="AI573" s="9">
        <v>71</v>
      </c>
      <c r="AJ573" s="9">
        <v>2.0169491525423728</v>
      </c>
      <c r="AK573" s="9" t="s">
        <v>248</v>
      </c>
      <c r="AL573" s="427">
        <v>0</v>
      </c>
      <c r="AM573" s="9"/>
      <c r="AN573" s="9"/>
      <c r="AO573" s="73">
        <v>80</v>
      </c>
      <c r="AP573" s="80">
        <v>0</v>
      </c>
      <c r="AQ573" s="80">
        <v>0</v>
      </c>
      <c r="AR573" s="224">
        <v>0</v>
      </c>
      <c r="AS573" s="224" t="s">
        <v>248</v>
      </c>
      <c r="AT573" s="11">
        <v>2848.7449999999999</v>
      </c>
      <c r="AU573" s="11">
        <v>0</v>
      </c>
      <c r="AV573" s="203">
        <v>0</v>
      </c>
      <c r="AW573" s="203">
        <v>0</v>
      </c>
      <c r="AX573" s="203" t="s">
        <v>248</v>
      </c>
      <c r="AY573" s="235" t="s">
        <v>248</v>
      </c>
      <c r="AZ573" s="138">
        <v>34822</v>
      </c>
      <c r="BA573" s="188" t="s">
        <v>248</v>
      </c>
      <c r="BB573" s="203" t="s">
        <v>248</v>
      </c>
      <c r="BC573" s="158" t="s">
        <v>248</v>
      </c>
      <c r="BD573" s="217" t="s">
        <v>61</v>
      </c>
      <c r="BE573" s="201" t="s">
        <v>62</v>
      </c>
      <c r="BF573" s="201" t="s">
        <v>63</v>
      </c>
      <c r="BG573" s="201" t="s">
        <v>196</v>
      </c>
      <c r="BH573" s="456" t="s">
        <v>515</v>
      </c>
      <c r="BI573" s="218" t="s">
        <v>68</v>
      </c>
      <c r="BJ573" s="370">
        <v>214</v>
      </c>
      <c r="BK573" s="370">
        <v>4</v>
      </c>
      <c r="BL573" s="219" t="s">
        <v>65</v>
      </c>
      <c r="BM573" s="52"/>
      <c r="BN573" s="218" t="s">
        <v>357</v>
      </c>
      <c r="BO573" s="217" t="s">
        <v>54</v>
      </c>
      <c r="BP573" s="201" t="s">
        <v>699</v>
      </c>
      <c r="BQ573" s="52" t="s">
        <v>715</v>
      </c>
    </row>
    <row r="574" spans="1:69" ht="16.5" thickBot="1">
      <c r="A574" s="207" t="s">
        <v>37</v>
      </c>
      <c r="B574" s="208" t="s">
        <v>711</v>
      </c>
      <c r="C574" s="202" t="s">
        <v>35</v>
      </c>
      <c r="D574" s="210" t="s">
        <v>182</v>
      </c>
      <c r="E574" s="24" t="s">
        <v>627</v>
      </c>
      <c r="F574" s="86">
        <v>46</v>
      </c>
      <c r="G574" s="80">
        <v>0</v>
      </c>
      <c r="H574" s="204"/>
      <c r="I574" s="204"/>
      <c r="J574" s="204"/>
      <c r="K574" s="204"/>
      <c r="L574" s="80">
        <v>0</v>
      </c>
      <c r="M574" s="203"/>
      <c r="N574" s="52">
        <v>0</v>
      </c>
      <c r="O574" s="204"/>
      <c r="P574" s="204"/>
      <c r="Q574" s="11">
        <v>5.0486955435</v>
      </c>
      <c r="R574" s="204"/>
      <c r="S574" s="204"/>
      <c r="T574" s="53">
        <v>6.3374999999999995</v>
      </c>
      <c r="U574" s="204"/>
      <c r="V574" s="204"/>
      <c r="W574" s="11">
        <v>4.8167389347825997</v>
      </c>
      <c r="X574" s="204"/>
      <c r="Y574" s="204"/>
      <c r="Z574" s="53">
        <v>6.1166666666666663</v>
      </c>
      <c r="AA574" s="204"/>
      <c r="AB574" s="204"/>
      <c r="AC574" s="204"/>
      <c r="AD574" s="204"/>
      <c r="AE574" s="204"/>
      <c r="AF574" s="9">
        <v>3.6976397759425716</v>
      </c>
      <c r="AG574" s="9">
        <v>322</v>
      </c>
      <c r="AH574" s="9">
        <v>0.44428185899581152</v>
      </c>
      <c r="AI574" s="9">
        <v>7</v>
      </c>
      <c r="AJ574" s="9">
        <v>2.7166666666666668</v>
      </c>
      <c r="AK574" s="9" t="s">
        <v>248</v>
      </c>
      <c r="AL574" s="9">
        <v>46</v>
      </c>
      <c r="AM574" s="9">
        <v>3.6976397759425716</v>
      </c>
      <c r="AN574" s="9">
        <v>3.7233009708737863</v>
      </c>
      <c r="AO574" s="73">
        <v>92</v>
      </c>
      <c r="AP574" s="80">
        <v>0</v>
      </c>
      <c r="AQ574" s="80">
        <v>0</v>
      </c>
      <c r="AR574" s="224">
        <v>0</v>
      </c>
      <c r="AS574" s="224" t="s">
        <v>248</v>
      </c>
      <c r="AT574" s="11">
        <v>3525.48</v>
      </c>
      <c r="AU574" s="11">
        <v>0</v>
      </c>
      <c r="AV574" s="203">
        <v>0</v>
      </c>
      <c r="AW574" s="203">
        <v>0</v>
      </c>
      <c r="AX574" s="203" t="s">
        <v>248</v>
      </c>
      <c r="AY574" s="235" t="s">
        <v>248</v>
      </c>
      <c r="AZ574" s="138">
        <v>27329</v>
      </c>
      <c r="BA574" s="188" t="s">
        <v>248</v>
      </c>
      <c r="BB574" s="188" t="s">
        <v>248</v>
      </c>
      <c r="BC574" s="158" t="s">
        <v>248</v>
      </c>
      <c r="BD574" s="217" t="s">
        <v>61</v>
      </c>
      <c r="BE574" s="201" t="s">
        <v>62</v>
      </c>
      <c r="BF574" s="201" t="s">
        <v>63</v>
      </c>
      <c r="BG574" s="201" t="s">
        <v>196</v>
      </c>
      <c r="BH574" s="456" t="s">
        <v>510</v>
      </c>
      <c r="BI574" s="218" t="s">
        <v>64</v>
      </c>
      <c r="BJ574" s="370">
        <v>214</v>
      </c>
      <c r="BK574" s="370">
        <v>1</v>
      </c>
      <c r="BL574" s="219" t="s">
        <v>65</v>
      </c>
      <c r="BM574" s="52"/>
      <c r="BN574" s="218" t="s">
        <v>357</v>
      </c>
      <c r="BO574" s="217" t="s">
        <v>54</v>
      </c>
      <c r="BP574" s="201" t="s">
        <v>699</v>
      </c>
      <c r="BQ574" s="52" t="s">
        <v>715</v>
      </c>
    </row>
    <row r="575" spans="1:69" ht="16.5" thickBot="1">
      <c r="A575" s="207" t="s">
        <v>37</v>
      </c>
      <c r="B575" s="208" t="s">
        <v>711</v>
      </c>
      <c r="C575" s="202" t="s">
        <v>35</v>
      </c>
      <c r="D575" s="210" t="s">
        <v>182</v>
      </c>
      <c r="E575" s="24" t="s">
        <v>627</v>
      </c>
      <c r="F575" s="86">
        <v>46</v>
      </c>
      <c r="G575" s="80">
        <v>1</v>
      </c>
      <c r="H575" s="204"/>
      <c r="I575" s="204"/>
      <c r="J575" s="204"/>
      <c r="K575" s="204"/>
      <c r="L575" s="80">
        <v>0</v>
      </c>
      <c r="M575" s="203"/>
      <c r="N575" s="52">
        <v>0</v>
      </c>
      <c r="O575" s="204"/>
      <c r="P575" s="204"/>
      <c r="Q575" s="11">
        <v>6.3840221556000003</v>
      </c>
      <c r="R575" s="204"/>
      <c r="S575" s="204"/>
      <c r="T575" s="53">
        <v>11.1875</v>
      </c>
      <c r="U575" s="204"/>
      <c r="V575" s="204"/>
      <c r="W575" s="11">
        <v>5.3177109555555004</v>
      </c>
      <c r="X575" s="204"/>
      <c r="Y575" s="204"/>
      <c r="Z575" s="53">
        <v>10.9375</v>
      </c>
      <c r="AA575" s="204"/>
      <c r="AB575" s="204"/>
      <c r="AC575" s="204"/>
      <c r="AD575" s="204"/>
      <c r="AE575" s="204"/>
      <c r="AF575" s="9">
        <v>3.4400381033004281</v>
      </c>
      <c r="AG575" s="9">
        <v>313</v>
      </c>
      <c r="AH575" s="9">
        <v>0.52901787913206311</v>
      </c>
      <c r="AI575" s="9">
        <v>19</v>
      </c>
      <c r="AJ575" s="9">
        <v>2.3883333333333332</v>
      </c>
      <c r="AK575" s="9" t="s">
        <v>248</v>
      </c>
      <c r="AL575" s="9">
        <v>45</v>
      </c>
      <c r="AM575" s="9">
        <v>3.4400381033004281</v>
      </c>
      <c r="AN575" s="9">
        <v>3.5595238095238093</v>
      </c>
      <c r="AO575" s="73">
        <v>90</v>
      </c>
      <c r="AP575" s="80">
        <v>0</v>
      </c>
      <c r="AQ575" s="80">
        <v>0</v>
      </c>
      <c r="AR575" s="224">
        <v>0</v>
      </c>
      <c r="AS575" s="224" t="s">
        <v>248</v>
      </c>
      <c r="AT575" s="11">
        <v>3443.953</v>
      </c>
      <c r="AU575" s="11">
        <v>0</v>
      </c>
      <c r="AV575" s="203">
        <v>0</v>
      </c>
      <c r="AW575" s="203">
        <v>0</v>
      </c>
      <c r="AX575" s="203" t="s">
        <v>248</v>
      </c>
      <c r="AY575" s="235" t="s">
        <v>248</v>
      </c>
      <c r="AZ575" s="138">
        <v>27329</v>
      </c>
      <c r="BA575" s="188" t="s">
        <v>248</v>
      </c>
      <c r="BB575" s="188" t="s">
        <v>248</v>
      </c>
      <c r="BC575" s="158" t="s">
        <v>248</v>
      </c>
      <c r="BD575" s="217" t="s">
        <v>61</v>
      </c>
      <c r="BE575" s="201" t="s">
        <v>62</v>
      </c>
      <c r="BF575" s="201" t="s">
        <v>63</v>
      </c>
      <c r="BG575" s="201" t="s">
        <v>196</v>
      </c>
      <c r="BH575" s="455" t="s">
        <v>510</v>
      </c>
      <c r="BI575" s="218" t="s">
        <v>66</v>
      </c>
      <c r="BJ575" s="370">
        <v>214</v>
      </c>
      <c r="BK575" s="370">
        <v>7</v>
      </c>
      <c r="BL575" s="219" t="s">
        <v>65</v>
      </c>
      <c r="BM575" s="52"/>
      <c r="BN575" s="218" t="s">
        <v>357</v>
      </c>
      <c r="BO575" s="217" t="s">
        <v>54</v>
      </c>
      <c r="BP575" s="201" t="s">
        <v>699</v>
      </c>
      <c r="BQ575" s="52" t="s">
        <v>715</v>
      </c>
    </row>
    <row r="576" spans="1:69" ht="16.5" thickBot="1">
      <c r="A576" s="207" t="s">
        <v>37</v>
      </c>
      <c r="B576" s="208" t="s">
        <v>711</v>
      </c>
      <c r="C576" s="202" t="s">
        <v>35</v>
      </c>
      <c r="D576" s="210" t="s">
        <v>182</v>
      </c>
      <c r="E576" s="24" t="s">
        <v>627</v>
      </c>
      <c r="F576" s="86">
        <v>46</v>
      </c>
      <c r="G576" s="80">
        <v>1</v>
      </c>
      <c r="H576" s="204"/>
      <c r="I576" s="204"/>
      <c r="J576" s="204"/>
      <c r="K576" s="204"/>
      <c r="L576" s="80">
        <v>0</v>
      </c>
      <c r="M576" s="203"/>
      <c r="N576" s="52">
        <v>0</v>
      </c>
      <c r="O576" s="204"/>
      <c r="P576" s="204"/>
      <c r="Q576" s="11">
        <v>5.1894442888999999</v>
      </c>
      <c r="R576" s="204"/>
      <c r="S576" s="204"/>
      <c r="T576" s="53">
        <v>6.4749999999999996</v>
      </c>
      <c r="U576" s="204"/>
      <c r="V576" s="204"/>
      <c r="W576" s="11">
        <v>5.2544220444444001</v>
      </c>
      <c r="X576" s="204"/>
      <c r="Y576" s="204"/>
      <c r="Z576" s="53">
        <v>6.875</v>
      </c>
      <c r="AA576" s="204"/>
      <c r="AB576" s="204"/>
      <c r="AC576" s="204"/>
      <c r="AD576" s="204"/>
      <c r="AE576" s="204"/>
      <c r="AF576" s="9">
        <v>3.5404603238458985</v>
      </c>
      <c r="AG576" s="9">
        <v>315</v>
      </c>
      <c r="AH576" s="9">
        <v>0.42073086122568426</v>
      </c>
      <c r="AI576" s="9">
        <v>9</v>
      </c>
      <c r="AJ576" s="9">
        <v>2.6687500000000002</v>
      </c>
      <c r="AK576" s="9" t="s">
        <v>248</v>
      </c>
      <c r="AL576" s="9">
        <v>42</v>
      </c>
      <c r="AM576" s="9">
        <v>3.5501360609417869</v>
      </c>
      <c r="AN576" s="9">
        <v>3.6152777777777776</v>
      </c>
      <c r="AO576" s="73">
        <v>85</v>
      </c>
      <c r="AP576" s="80">
        <v>0</v>
      </c>
      <c r="AQ576" s="80">
        <v>5</v>
      </c>
      <c r="AR576" s="224">
        <v>0</v>
      </c>
      <c r="AS576" s="224" t="s">
        <v>248</v>
      </c>
      <c r="AT576" s="11">
        <v>3422.9940000000001</v>
      </c>
      <c r="AU576" s="11">
        <v>3.5110000000000001</v>
      </c>
      <c r="AV576" s="203">
        <v>0</v>
      </c>
      <c r="AW576" s="203">
        <v>0</v>
      </c>
      <c r="AX576" s="203" t="s">
        <v>248</v>
      </c>
      <c r="AY576" s="235" t="s">
        <v>248</v>
      </c>
      <c r="AZ576" s="138">
        <v>27329</v>
      </c>
      <c r="BA576" s="188" t="s">
        <v>248</v>
      </c>
      <c r="BB576" s="203" t="s">
        <v>248</v>
      </c>
      <c r="BC576" s="158" t="s">
        <v>248</v>
      </c>
      <c r="BD576" s="217" t="s">
        <v>61</v>
      </c>
      <c r="BE576" s="201" t="s">
        <v>62</v>
      </c>
      <c r="BF576" s="201" t="s">
        <v>63</v>
      </c>
      <c r="BG576" s="201" t="s">
        <v>196</v>
      </c>
      <c r="BH576" s="456" t="s">
        <v>510</v>
      </c>
      <c r="BI576" s="218" t="s">
        <v>67</v>
      </c>
      <c r="BJ576" s="370">
        <v>214</v>
      </c>
      <c r="BK576" s="370">
        <v>3</v>
      </c>
      <c r="BL576" s="219" t="s">
        <v>65</v>
      </c>
      <c r="BM576" s="52"/>
      <c r="BN576" s="218" t="s">
        <v>357</v>
      </c>
      <c r="BO576" s="217" t="s">
        <v>54</v>
      </c>
      <c r="BP576" s="201" t="s">
        <v>699</v>
      </c>
      <c r="BQ576" s="52" t="s">
        <v>715</v>
      </c>
    </row>
    <row r="577" spans="1:69" ht="16.5" thickBot="1">
      <c r="A577" s="207" t="s">
        <v>37</v>
      </c>
      <c r="B577" s="208" t="s">
        <v>711</v>
      </c>
      <c r="C577" s="202" t="s">
        <v>35</v>
      </c>
      <c r="D577" s="210" t="s">
        <v>182</v>
      </c>
      <c r="E577" s="24" t="s">
        <v>627</v>
      </c>
      <c r="F577" s="86">
        <v>47</v>
      </c>
      <c r="G577" s="80">
        <v>2</v>
      </c>
      <c r="H577" s="204"/>
      <c r="I577" s="204"/>
      <c r="J577" s="204"/>
      <c r="K577" s="204"/>
      <c r="L577" s="80">
        <v>0</v>
      </c>
      <c r="M577" s="203"/>
      <c r="N577" s="52">
        <v>0</v>
      </c>
      <c r="O577" s="204"/>
      <c r="P577" s="204"/>
      <c r="Q577" s="11">
        <v>6.0910220443999998</v>
      </c>
      <c r="R577" s="204"/>
      <c r="S577" s="204"/>
      <c r="T577" s="53">
        <v>8.375</v>
      </c>
      <c r="U577" s="204"/>
      <c r="V577" s="204"/>
      <c r="W577" s="11">
        <v>6.0447330444444001</v>
      </c>
      <c r="X577" s="204"/>
      <c r="Y577" s="204"/>
      <c r="Z577" s="53">
        <v>8.875</v>
      </c>
      <c r="AA577" s="204"/>
      <c r="AB577" s="204"/>
      <c r="AC577" s="204"/>
      <c r="AD577" s="204"/>
      <c r="AE577" s="204"/>
      <c r="AF577" s="9">
        <v>2.7751623341789484</v>
      </c>
      <c r="AG577" s="9">
        <v>315</v>
      </c>
      <c r="AH577" s="9">
        <v>0.3590123952024612</v>
      </c>
      <c r="AI577" s="9">
        <v>52</v>
      </c>
      <c r="AJ577" s="9">
        <v>2.0684523809523809</v>
      </c>
      <c r="AK577" s="9" t="s">
        <v>248</v>
      </c>
      <c r="AL577" s="9">
        <v>0</v>
      </c>
      <c r="AM577" s="9"/>
      <c r="AN577" s="9"/>
      <c r="AO577" s="73">
        <v>87</v>
      </c>
      <c r="AP577" s="80">
        <v>1</v>
      </c>
      <c r="AQ577" s="80">
        <v>2</v>
      </c>
      <c r="AR577" s="224">
        <v>0</v>
      </c>
      <c r="AS577" s="224" t="s">
        <v>248</v>
      </c>
      <c r="AT577" s="11">
        <v>3449.4960000000001</v>
      </c>
      <c r="AU577" s="11">
        <v>0</v>
      </c>
      <c r="AV577" s="203">
        <v>0</v>
      </c>
      <c r="AW577" s="203">
        <v>0</v>
      </c>
      <c r="AX577" s="203" t="s">
        <v>248</v>
      </c>
      <c r="AY577" s="235" t="s">
        <v>248</v>
      </c>
      <c r="AZ577" s="138">
        <v>27329</v>
      </c>
      <c r="BA577" s="188" t="s">
        <v>248</v>
      </c>
      <c r="BB577" s="203" t="s">
        <v>248</v>
      </c>
      <c r="BC577" s="158" t="s">
        <v>248</v>
      </c>
      <c r="BD577" s="217" t="s">
        <v>61</v>
      </c>
      <c r="BE577" s="201" t="s">
        <v>62</v>
      </c>
      <c r="BF577" s="201" t="s">
        <v>63</v>
      </c>
      <c r="BG577" s="201" t="s">
        <v>196</v>
      </c>
      <c r="BH577" s="456" t="s">
        <v>510</v>
      </c>
      <c r="BI577" s="218" t="s">
        <v>68</v>
      </c>
      <c r="BJ577" s="370">
        <v>214</v>
      </c>
      <c r="BK577" s="370">
        <v>4</v>
      </c>
      <c r="BL577" s="219" t="s">
        <v>65</v>
      </c>
      <c r="BM577" s="52"/>
      <c r="BN577" s="218" t="s">
        <v>357</v>
      </c>
      <c r="BO577" s="217" t="s">
        <v>54</v>
      </c>
      <c r="BP577" s="201" t="s">
        <v>699</v>
      </c>
      <c r="BQ577" s="52" t="s">
        <v>715</v>
      </c>
    </row>
    <row r="578" spans="1:69" ht="16.5" thickBot="1">
      <c r="A578" s="207" t="s">
        <v>37</v>
      </c>
      <c r="B578" s="208" t="s">
        <v>711</v>
      </c>
      <c r="C578" s="202" t="s">
        <v>35</v>
      </c>
      <c r="D578" s="210" t="s">
        <v>182</v>
      </c>
      <c r="E578" s="24" t="s">
        <v>597</v>
      </c>
      <c r="F578" s="86">
        <v>80</v>
      </c>
      <c r="G578" s="80">
        <v>1</v>
      </c>
      <c r="H578" s="204"/>
      <c r="I578" s="204"/>
      <c r="J578" s="204"/>
      <c r="K578" s="204"/>
      <c r="L578" s="80">
        <v>0</v>
      </c>
      <c r="M578" s="203"/>
      <c r="N578" s="52">
        <v>0</v>
      </c>
      <c r="O578" s="204"/>
      <c r="P578" s="204"/>
      <c r="Q578" s="11">
        <v>5.2301264304000004</v>
      </c>
      <c r="R578" s="204"/>
      <c r="S578" s="204"/>
      <c r="T578" s="53">
        <v>8.5249999999999986</v>
      </c>
      <c r="U578" s="204"/>
      <c r="V578" s="204"/>
      <c r="W578" s="11">
        <v>5.0695948607594001</v>
      </c>
      <c r="X578" s="204"/>
      <c r="Y578" s="204"/>
      <c r="Z578" s="53">
        <v>8.5249999999999986</v>
      </c>
      <c r="AA578" s="204"/>
      <c r="AB578" s="204"/>
      <c r="AC578" s="204"/>
      <c r="AD578" s="204"/>
      <c r="AE578" s="204"/>
      <c r="AF578" s="9">
        <v>3.7307558912049577</v>
      </c>
      <c r="AG578" s="9">
        <v>551</v>
      </c>
      <c r="AH578" s="9">
        <v>0.41443633490867265</v>
      </c>
      <c r="AI578" s="9">
        <v>8</v>
      </c>
      <c r="AJ578" s="9">
        <v>2.9644736842105264</v>
      </c>
      <c r="AK578" s="9" t="s">
        <v>248</v>
      </c>
      <c r="AL578" s="9">
        <v>79</v>
      </c>
      <c r="AM578" s="9">
        <v>3.7307558912049577</v>
      </c>
      <c r="AN578" s="9">
        <v>3.7292207792207792</v>
      </c>
      <c r="AO578" s="73">
        <v>157</v>
      </c>
      <c r="AP578" s="80">
        <v>0</v>
      </c>
      <c r="AQ578" s="80">
        <v>1</v>
      </c>
      <c r="AR578" s="224">
        <v>0</v>
      </c>
      <c r="AS578" s="224" t="s">
        <v>248</v>
      </c>
      <c r="AT578" s="11">
        <v>5635.6360000000004</v>
      </c>
      <c r="AU578" s="11">
        <v>18.472000000000001</v>
      </c>
      <c r="AV578" s="158">
        <v>0</v>
      </c>
      <c r="AW578" s="158">
        <v>0</v>
      </c>
      <c r="AX578" s="158" t="s">
        <v>248</v>
      </c>
      <c r="AY578" s="235" t="s">
        <v>248</v>
      </c>
      <c r="AZ578" s="242">
        <v>83408</v>
      </c>
      <c r="BA578" s="188" t="s">
        <v>248</v>
      </c>
      <c r="BB578" s="203" t="s">
        <v>248</v>
      </c>
      <c r="BC578" s="158" t="s">
        <v>248</v>
      </c>
      <c r="BD578" s="217" t="s">
        <v>61</v>
      </c>
      <c r="BE578" s="201" t="s">
        <v>62</v>
      </c>
      <c r="BF578" s="201" t="s">
        <v>63</v>
      </c>
      <c r="BG578" s="201" t="s">
        <v>196</v>
      </c>
      <c r="BH578" s="218" t="s">
        <v>514</v>
      </c>
      <c r="BI578" s="218" t="s">
        <v>64</v>
      </c>
      <c r="BJ578" s="391">
        <v>214</v>
      </c>
      <c r="BK578" s="370">
        <v>1</v>
      </c>
      <c r="BL578" s="219" t="s">
        <v>65</v>
      </c>
      <c r="BM578" s="52"/>
      <c r="BN578" s="218" t="s">
        <v>357</v>
      </c>
      <c r="BO578" s="217" t="s">
        <v>54</v>
      </c>
      <c r="BP578" s="201" t="s">
        <v>699</v>
      </c>
      <c r="BQ578" s="52" t="s">
        <v>715</v>
      </c>
    </row>
    <row r="579" spans="1:69" ht="16.5" thickBot="1">
      <c r="A579" s="207" t="s">
        <v>37</v>
      </c>
      <c r="B579" s="208" t="s">
        <v>711</v>
      </c>
      <c r="C579" s="202" t="s">
        <v>35</v>
      </c>
      <c r="D579" s="210" t="s">
        <v>182</v>
      </c>
      <c r="E579" s="24" t="s">
        <v>597</v>
      </c>
      <c r="F579" s="86">
        <v>76</v>
      </c>
      <c r="G579" s="80">
        <v>5</v>
      </c>
      <c r="H579" s="204"/>
      <c r="I579" s="204"/>
      <c r="J579" s="204"/>
      <c r="K579" s="204"/>
      <c r="L579" s="80">
        <v>1</v>
      </c>
      <c r="M579" s="203"/>
      <c r="N579" s="52">
        <v>1</v>
      </c>
      <c r="O579" s="204"/>
      <c r="P579" s="204"/>
      <c r="Q579" s="11">
        <v>6.0413712429000004</v>
      </c>
      <c r="R579" s="204"/>
      <c r="S579" s="204"/>
      <c r="T579" s="53">
        <v>12.416666666666666</v>
      </c>
      <c r="U579" s="204"/>
      <c r="V579" s="204"/>
      <c r="W579" s="11">
        <v>5.9091998714285001</v>
      </c>
      <c r="X579" s="204"/>
      <c r="Y579" s="204"/>
      <c r="Z579" s="53">
        <v>12.416666666666666</v>
      </c>
      <c r="AA579" s="204"/>
      <c r="AB579" s="204"/>
      <c r="AC579" s="204"/>
      <c r="AD579" s="204"/>
      <c r="AE579" s="204"/>
      <c r="AF579" s="9">
        <v>3.4365126100741845</v>
      </c>
      <c r="AG579" s="9">
        <v>476</v>
      </c>
      <c r="AH579" s="9">
        <v>0.55013362897039386</v>
      </c>
      <c r="AI579" s="9">
        <v>28</v>
      </c>
      <c r="AJ579" s="9">
        <v>2.2589285714285716</v>
      </c>
      <c r="AK579" s="9" t="s">
        <v>248</v>
      </c>
      <c r="AL579" s="9">
        <v>65</v>
      </c>
      <c r="AM579" s="9">
        <v>3.4750109945024761</v>
      </c>
      <c r="AN579" s="9">
        <v>3.5662650602409638</v>
      </c>
      <c r="AO579" s="73">
        <v>135</v>
      </c>
      <c r="AP579" s="80">
        <v>4</v>
      </c>
      <c r="AQ579" s="80">
        <v>3</v>
      </c>
      <c r="AR579" s="224">
        <v>0</v>
      </c>
      <c r="AS579" s="224" t="s">
        <v>248</v>
      </c>
      <c r="AT579" s="11">
        <v>4795.6400000000003</v>
      </c>
      <c r="AU579" s="11">
        <v>231.46100000000001</v>
      </c>
      <c r="AV579" s="203">
        <v>0</v>
      </c>
      <c r="AW579" s="203">
        <v>0</v>
      </c>
      <c r="AX579" s="203" t="s">
        <v>248</v>
      </c>
      <c r="AY579" s="235" t="s">
        <v>248</v>
      </c>
      <c r="AZ579" s="138">
        <v>83408</v>
      </c>
      <c r="BA579" s="188" t="s">
        <v>248</v>
      </c>
      <c r="BB579" s="203" t="s">
        <v>248</v>
      </c>
      <c r="BC579" s="158" t="s">
        <v>248</v>
      </c>
      <c r="BD579" s="217" t="s">
        <v>61</v>
      </c>
      <c r="BE579" s="201" t="s">
        <v>62</v>
      </c>
      <c r="BF579" s="201" t="s">
        <v>63</v>
      </c>
      <c r="BG579" s="201" t="s">
        <v>196</v>
      </c>
      <c r="BH579" s="218" t="s">
        <v>514</v>
      </c>
      <c r="BI579" s="218" t="s">
        <v>66</v>
      </c>
      <c r="BJ579" s="370">
        <v>214</v>
      </c>
      <c r="BK579" s="370">
        <v>7</v>
      </c>
      <c r="BL579" s="219" t="s">
        <v>65</v>
      </c>
      <c r="BM579" s="52"/>
      <c r="BN579" s="218" t="s">
        <v>357</v>
      </c>
      <c r="BO579" s="217" t="s">
        <v>54</v>
      </c>
      <c r="BP579" s="201" t="s">
        <v>699</v>
      </c>
      <c r="BQ579" s="52" t="s">
        <v>715</v>
      </c>
    </row>
    <row r="580" spans="1:69" ht="16.5" thickBot="1">
      <c r="A580" s="207" t="s">
        <v>37</v>
      </c>
      <c r="B580" s="208" t="s">
        <v>711</v>
      </c>
      <c r="C580" s="202" t="s">
        <v>35</v>
      </c>
      <c r="D580" s="210" t="s">
        <v>182</v>
      </c>
      <c r="E580" s="24" t="s">
        <v>597</v>
      </c>
      <c r="F580" s="86">
        <v>83</v>
      </c>
      <c r="G580" s="80">
        <v>3</v>
      </c>
      <c r="H580" s="204"/>
      <c r="I580" s="204"/>
      <c r="J580" s="204"/>
      <c r="K580" s="204"/>
      <c r="L580" s="80">
        <v>1</v>
      </c>
      <c r="M580" s="203"/>
      <c r="N580" s="52">
        <v>0</v>
      </c>
      <c r="O580" s="204"/>
      <c r="P580" s="204"/>
      <c r="Q580" s="11">
        <v>5.8216834177000001</v>
      </c>
      <c r="R580" s="204"/>
      <c r="S580" s="204"/>
      <c r="T580" s="53">
        <v>9.0249999999999986</v>
      </c>
      <c r="U580" s="204"/>
      <c r="V580" s="204"/>
      <c r="W580" s="11">
        <v>5.8481644683544003</v>
      </c>
      <c r="X580" s="204"/>
      <c r="Y580" s="204"/>
      <c r="Z580" s="53">
        <v>9.5124999999999993</v>
      </c>
      <c r="AA580" s="204"/>
      <c r="AB580" s="204"/>
      <c r="AC580" s="204"/>
      <c r="AD580" s="204"/>
      <c r="AE580" s="204"/>
      <c r="AF580" s="9">
        <v>3.5753999538275045</v>
      </c>
      <c r="AG580" s="9">
        <v>544</v>
      </c>
      <c r="AH580" s="9">
        <v>0.5240992970097772</v>
      </c>
      <c r="AI580" s="9">
        <v>26</v>
      </c>
      <c r="AJ580" s="9">
        <v>2.4624999999999999</v>
      </c>
      <c r="AK580" s="9" t="s">
        <v>248</v>
      </c>
      <c r="AL580" s="9">
        <v>76</v>
      </c>
      <c r="AM580" s="9">
        <v>3.5955780211471979</v>
      </c>
      <c r="AN580" s="9">
        <v>3.6683848797250858</v>
      </c>
      <c r="AO580" s="73">
        <v>157</v>
      </c>
      <c r="AP580" s="80">
        <v>1</v>
      </c>
      <c r="AQ580" s="80">
        <v>2</v>
      </c>
      <c r="AR580" s="224">
        <v>0</v>
      </c>
      <c r="AS580" s="224" t="s">
        <v>248</v>
      </c>
      <c r="AT580" s="11">
        <v>5609.52</v>
      </c>
      <c r="AU580" s="11">
        <v>60.05</v>
      </c>
      <c r="AV580" s="203">
        <v>0</v>
      </c>
      <c r="AW580" s="203">
        <v>0</v>
      </c>
      <c r="AX580" s="203" t="s">
        <v>248</v>
      </c>
      <c r="AY580" s="235" t="s">
        <v>248</v>
      </c>
      <c r="AZ580" s="138">
        <v>83408</v>
      </c>
      <c r="BA580" s="188" t="s">
        <v>248</v>
      </c>
      <c r="BB580" s="203" t="s">
        <v>248</v>
      </c>
      <c r="BC580" s="158" t="s">
        <v>248</v>
      </c>
      <c r="BD580" s="217" t="s">
        <v>61</v>
      </c>
      <c r="BE580" s="201" t="s">
        <v>62</v>
      </c>
      <c r="BF580" s="201" t="s">
        <v>63</v>
      </c>
      <c r="BG580" s="201" t="s">
        <v>196</v>
      </c>
      <c r="BH580" s="218" t="s">
        <v>514</v>
      </c>
      <c r="BI580" s="218" t="s">
        <v>67</v>
      </c>
      <c r="BJ580" s="370">
        <v>214</v>
      </c>
      <c r="BK580" s="370">
        <v>3</v>
      </c>
      <c r="BL580" s="219" t="s">
        <v>65</v>
      </c>
      <c r="BM580" s="52"/>
      <c r="BN580" s="218" t="s">
        <v>357</v>
      </c>
      <c r="BO580" s="217" t="s">
        <v>54</v>
      </c>
      <c r="BP580" s="201" t="s">
        <v>699</v>
      </c>
      <c r="BQ580" s="52" t="s">
        <v>715</v>
      </c>
    </row>
    <row r="581" spans="1:69" ht="16.5" thickBot="1">
      <c r="A581" s="207" t="s">
        <v>37</v>
      </c>
      <c r="B581" s="208" t="s">
        <v>711</v>
      </c>
      <c r="C581" s="202" t="s">
        <v>35</v>
      </c>
      <c r="D581" s="210" t="s">
        <v>182</v>
      </c>
      <c r="E581" s="24" t="s">
        <v>597</v>
      </c>
      <c r="F581" s="86">
        <v>80</v>
      </c>
      <c r="G581" s="80">
        <v>5</v>
      </c>
      <c r="H581" s="204"/>
      <c r="I581" s="204"/>
      <c r="J581" s="204"/>
      <c r="K581" s="204"/>
      <c r="L581" s="80">
        <v>2</v>
      </c>
      <c r="M581" s="203"/>
      <c r="N581" s="52">
        <v>0</v>
      </c>
      <c r="O581" s="204"/>
      <c r="P581" s="204"/>
      <c r="Q581" s="11">
        <v>6.2429998629999996</v>
      </c>
      <c r="R581" s="204"/>
      <c r="S581" s="204"/>
      <c r="T581" s="53">
        <v>11.174999999999997</v>
      </c>
      <c r="U581" s="204"/>
      <c r="V581" s="204"/>
      <c r="W581" s="11">
        <v>6.1920273013697997</v>
      </c>
      <c r="X581" s="204"/>
      <c r="Y581" s="204"/>
      <c r="Z581" s="53">
        <v>10.674999999999997</v>
      </c>
      <c r="AA581" s="204"/>
      <c r="AB581" s="204"/>
      <c r="AC581" s="204"/>
      <c r="AD581" s="204"/>
      <c r="AE581" s="204"/>
      <c r="AF581" s="9">
        <v>2.7012422429848901</v>
      </c>
      <c r="AG581" s="9">
        <v>481</v>
      </c>
      <c r="AH581" s="9">
        <v>0.32524880136849121</v>
      </c>
      <c r="AI581" s="9">
        <v>105</v>
      </c>
      <c r="AJ581" s="9">
        <v>2.0174242424242426</v>
      </c>
      <c r="AK581" s="9" t="s">
        <v>248</v>
      </c>
      <c r="AL581" s="427">
        <v>0</v>
      </c>
      <c r="AM581" s="9"/>
      <c r="AN581" s="9"/>
      <c r="AO581" s="73">
        <v>149</v>
      </c>
      <c r="AP581" s="80">
        <v>1</v>
      </c>
      <c r="AQ581" s="80">
        <v>0</v>
      </c>
      <c r="AR581" s="224">
        <v>0</v>
      </c>
      <c r="AS581" s="224" t="s">
        <v>248</v>
      </c>
      <c r="AT581" s="11">
        <v>5361.5060000000003</v>
      </c>
      <c r="AU581" s="11">
        <v>0</v>
      </c>
      <c r="AV581" s="203">
        <v>0</v>
      </c>
      <c r="AW581" s="203">
        <v>0</v>
      </c>
      <c r="AX581" s="203" t="s">
        <v>248</v>
      </c>
      <c r="AY581" s="235" t="s">
        <v>248</v>
      </c>
      <c r="AZ581" s="138">
        <v>83408</v>
      </c>
      <c r="BA581" s="188" t="s">
        <v>248</v>
      </c>
      <c r="BB581" s="203" t="s">
        <v>248</v>
      </c>
      <c r="BC581" s="158" t="s">
        <v>248</v>
      </c>
      <c r="BD581" s="217" t="s">
        <v>61</v>
      </c>
      <c r="BE581" s="201" t="s">
        <v>62</v>
      </c>
      <c r="BF581" s="201" t="s">
        <v>63</v>
      </c>
      <c r="BG581" s="201" t="s">
        <v>196</v>
      </c>
      <c r="BH581" s="218" t="s">
        <v>514</v>
      </c>
      <c r="BI581" s="218" t="s">
        <v>68</v>
      </c>
      <c r="BJ581" s="370">
        <v>214</v>
      </c>
      <c r="BK581" s="370">
        <v>4</v>
      </c>
      <c r="BL581" s="219" t="s">
        <v>65</v>
      </c>
      <c r="BM581" s="52"/>
      <c r="BN581" s="218" t="s">
        <v>357</v>
      </c>
      <c r="BO581" s="217" t="s">
        <v>54</v>
      </c>
      <c r="BP581" s="201" t="s">
        <v>699</v>
      </c>
      <c r="BQ581" s="52" t="s">
        <v>715</v>
      </c>
    </row>
    <row r="582" spans="1:69" ht="16.5" thickBot="1">
      <c r="A582" s="207" t="s">
        <v>37</v>
      </c>
      <c r="B582" s="208" t="s">
        <v>711</v>
      </c>
      <c r="C582" s="202" t="s">
        <v>35</v>
      </c>
      <c r="D582" s="210" t="s">
        <v>182</v>
      </c>
      <c r="E582" s="24" t="s">
        <v>672</v>
      </c>
      <c r="F582" s="86">
        <v>55</v>
      </c>
      <c r="G582" s="80">
        <v>0</v>
      </c>
      <c r="H582" s="204"/>
      <c r="I582" s="204"/>
      <c r="J582" s="204"/>
      <c r="K582" s="204"/>
      <c r="L582" s="80">
        <v>0</v>
      </c>
      <c r="M582" s="203"/>
      <c r="N582" s="52">
        <v>0</v>
      </c>
      <c r="O582" s="204"/>
      <c r="P582" s="204"/>
      <c r="Q582" s="11">
        <v>5.5537634363999997</v>
      </c>
      <c r="R582" s="204"/>
      <c r="S582" s="204"/>
      <c r="T582" s="53">
        <v>9.125</v>
      </c>
      <c r="U582" s="204"/>
      <c r="V582" s="204"/>
      <c r="W582" s="11">
        <v>5.4188362181818004</v>
      </c>
      <c r="X582" s="204"/>
      <c r="Y582" s="204"/>
      <c r="Z582" s="53">
        <v>8.625</v>
      </c>
      <c r="AA582" s="204"/>
      <c r="AB582" s="204"/>
      <c r="AC582" s="204"/>
      <c r="AD582" s="204"/>
      <c r="AE582" s="204"/>
      <c r="AF582" s="9">
        <v>3.7545714548655922</v>
      </c>
      <c r="AG582" s="9">
        <v>385</v>
      </c>
      <c r="AH582" s="9">
        <v>0.41588129446063227</v>
      </c>
      <c r="AI582" s="9">
        <v>9</v>
      </c>
      <c r="AJ582" s="9">
        <v>2.7847222222222223</v>
      </c>
      <c r="AK582" s="9" t="s">
        <v>248</v>
      </c>
      <c r="AL582" s="9">
        <v>55</v>
      </c>
      <c r="AM582" s="9">
        <v>3.7545714548655922</v>
      </c>
      <c r="AN582" s="9">
        <v>3.7577821011673151</v>
      </c>
      <c r="AO582" s="73">
        <v>110</v>
      </c>
      <c r="AP582" s="80">
        <v>0</v>
      </c>
      <c r="AQ582" s="80">
        <v>0</v>
      </c>
      <c r="AR582" s="224">
        <v>0</v>
      </c>
      <c r="AS582" s="224" t="s">
        <v>248</v>
      </c>
      <c r="AT582" s="11">
        <v>3956.873</v>
      </c>
      <c r="AU582" s="11">
        <v>0</v>
      </c>
      <c r="AV582" s="203">
        <v>0</v>
      </c>
      <c r="AW582" s="203">
        <v>0</v>
      </c>
      <c r="AX582" s="203" t="s">
        <v>248</v>
      </c>
      <c r="AY582" s="235" t="s">
        <v>248</v>
      </c>
      <c r="AZ582" s="138">
        <v>79253</v>
      </c>
      <c r="BA582" s="188" t="s">
        <v>248</v>
      </c>
      <c r="BB582" s="203" t="s">
        <v>248</v>
      </c>
      <c r="BC582" s="158" t="s">
        <v>248</v>
      </c>
      <c r="BD582" s="217" t="s">
        <v>61</v>
      </c>
      <c r="BE582" s="201" t="s">
        <v>62</v>
      </c>
      <c r="BF582" s="201" t="s">
        <v>63</v>
      </c>
      <c r="BG582" s="201" t="s">
        <v>196</v>
      </c>
      <c r="BH582" s="456" t="s">
        <v>712</v>
      </c>
      <c r="BI582" s="218" t="s">
        <v>64</v>
      </c>
      <c r="BJ582" s="370">
        <v>214</v>
      </c>
      <c r="BK582" s="370">
        <v>1</v>
      </c>
      <c r="BL582" s="219" t="s">
        <v>65</v>
      </c>
      <c r="BM582" s="52"/>
      <c r="BN582" s="218" t="s">
        <v>357</v>
      </c>
      <c r="BO582" s="217" t="s">
        <v>54</v>
      </c>
      <c r="BP582" s="201" t="s">
        <v>699</v>
      </c>
      <c r="BQ582" s="52" t="s">
        <v>715</v>
      </c>
    </row>
    <row r="583" spans="1:69" ht="16.5" thickBot="1">
      <c r="A583" s="207" t="s">
        <v>37</v>
      </c>
      <c r="B583" s="208" t="s">
        <v>711</v>
      </c>
      <c r="C583" s="202" t="s">
        <v>35</v>
      </c>
      <c r="D583" s="210" t="s">
        <v>182</v>
      </c>
      <c r="E583" s="24" t="s">
        <v>672</v>
      </c>
      <c r="F583" s="86">
        <v>56</v>
      </c>
      <c r="G583" s="80">
        <v>3</v>
      </c>
      <c r="H583" s="204"/>
      <c r="I583" s="204"/>
      <c r="J583" s="204"/>
      <c r="K583" s="204"/>
      <c r="L583" s="80">
        <v>0</v>
      </c>
      <c r="M583" s="203"/>
      <c r="N583" s="52">
        <v>0</v>
      </c>
      <c r="O583" s="204"/>
      <c r="P583" s="204"/>
      <c r="Q583" s="11">
        <v>5.2446602453000004</v>
      </c>
      <c r="R583" s="204"/>
      <c r="S583" s="204"/>
      <c r="T583" s="53">
        <v>11.174999999999997</v>
      </c>
      <c r="U583" s="204"/>
      <c r="V583" s="204"/>
      <c r="W583" s="11">
        <v>5.0751319622641002</v>
      </c>
      <c r="X583" s="204"/>
      <c r="Y583" s="204"/>
      <c r="Z583" s="53">
        <v>11.174999999999997</v>
      </c>
      <c r="AA583" s="204"/>
      <c r="AB583" s="204"/>
      <c r="AC583" s="204"/>
      <c r="AD583" s="204"/>
      <c r="AE583" s="204"/>
      <c r="AF583" s="9">
        <v>3.5512399037250622</v>
      </c>
      <c r="AG583" s="9">
        <v>371</v>
      </c>
      <c r="AH583" s="9">
        <v>0.47924809372506921</v>
      </c>
      <c r="AI583" s="9">
        <v>16</v>
      </c>
      <c r="AJ583" s="9">
        <v>2.5326923076923076</v>
      </c>
      <c r="AK583" s="9" t="s">
        <v>248</v>
      </c>
      <c r="AL583" s="9">
        <v>53</v>
      </c>
      <c r="AM583" s="9">
        <v>3.5512399037250622</v>
      </c>
      <c r="AN583" s="9">
        <v>3.6489130434782608</v>
      </c>
      <c r="AO583" s="73">
        <v>106</v>
      </c>
      <c r="AP583" s="80">
        <v>0</v>
      </c>
      <c r="AQ583" s="80">
        <v>0</v>
      </c>
      <c r="AR583" s="224">
        <v>0</v>
      </c>
      <c r="AS583" s="224" t="s">
        <v>248</v>
      </c>
      <c r="AT583" s="11">
        <v>3801.1289999999999</v>
      </c>
      <c r="AU583" s="11">
        <v>0</v>
      </c>
      <c r="AV583" s="203">
        <v>0</v>
      </c>
      <c r="AW583" s="203">
        <v>0</v>
      </c>
      <c r="AX583" s="203" t="s">
        <v>248</v>
      </c>
      <c r="AY583" s="235" t="s">
        <v>248</v>
      </c>
      <c r="AZ583" s="138">
        <v>79253</v>
      </c>
      <c r="BA583" s="188" t="s">
        <v>248</v>
      </c>
      <c r="BB583" s="203" t="s">
        <v>248</v>
      </c>
      <c r="BC583" s="158" t="s">
        <v>248</v>
      </c>
      <c r="BD583" s="217" t="s">
        <v>61</v>
      </c>
      <c r="BE583" s="201" t="s">
        <v>62</v>
      </c>
      <c r="BF583" s="201" t="s">
        <v>63</v>
      </c>
      <c r="BG583" s="201" t="s">
        <v>196</v>
      </c>
      <c r="BH583" s="455" t="s">
        <v>712</v>
      </c>
      <c r="BI583" s="218" t="s">
        <v>66</v>
      </c>
      <c r="BJ583" s="370">
        <v>214</v>
      </c>
      <c r="BK583" s="370">
        <v>7</v>
      </c>
      <c r="BL583" s="219" t="s">
        <v>65</v>
      </c>
      <c r="BM583" s="52"/>
      <c r="BN583" s="218" t="s">
        <v>357</v>
      </c>
      <c r="BO583" s="217" t="s">
        <v>54</v>
      </c>
      <c r="BP583" s="201" t="s">
        <v>699</v>
      </c>
      <c r="BQ583" s="52" t="s">
        <v>715</v>
      </c>
    </row>
    <row r="584" spans="1:69" ht="16.5" thickBot="1">
      <c r="A584" s="207" t="s">
        <v>37</v>
      </c>
      <c r="B584" s="208" t="s">
        <v>711</v>
      </c>
      <c r="C584" s="202" t="s">
        <v>35</v>
      </c>
      <c r="D584" s="210" t="s">
        <v>182</v>
      </c>
      <c r="E584" s="24" t="s">
        <v>672</v>
      </c>
      <c r="F584" s="86">
        <v>55</v>
      </c>
      <c r="G584" s="80">
        <v>1</v>
      </c>
      <c r="H584" s="204"/>
      <c r="I584" s="204"/>
      <c r="J584" s="204"/>
      <c r="K584" s="204"/>
      <c r="L584" s="80">
        <v>0</v>
      </c>
      <c r="M584" s="203"/>
      <c r="N584" s="52">
        <v>0</v>
      </c>
      <c r="O584" s="204"/>
      <c r="P584" s="204"/>
      <c r="Q584" s="11">
        <v>5.5478703519000003</v>
      </c>
      <c r="R584" s="204"/>
      <c r="S584" s="204"/>
      <c r="T584" s="53">
        <v>8.8833333333333329</v>
      </c>
      <c r="U584" s="204"/>
      <c r="V584" s="204"/>
      <c r="W584" s="11">
        <v>5.7068147222221999</v>
      </c>
      <c r="X584" s="204"/>
      <c r="Y584" s="204"/>
      <c r="Z584" s="53">
        <v>9.1499999999999986</v>
      </c>
      <c r="AA584" s="204"/>
      <c r="AB584" s="204"/>
      <c r="AC584" s="204"/>
      <c r="AD584" s="204"/>
      <c r="AE584" s="204"/>
      <c r="AF584" s="9">
        <v>3.5947553095994174</v>
      </c>
      <c r="AG584" s="9">
        <v>375</v>
      </c>
      <c r="AH584" s="9">
        <v>0.50475438764408709</v>
      </c>
      <c r="AI584" s="9">
        <v>14</v>
      </c>
      <c r="AJ584" s="9">
        <v>2.5365384615384614</v>
      </c>
      <c r="AK584" s="9" t="s">
        <v>248</v>
      </c>
      <c r="AL584" s="9">
        <v>54</v>
      </c>
      <c r="AM584" s="9">
        <v>3.5947553095994174</v>
      </c>
      <c r="AN584" s="9">
        <v>3.6719512195121951</v>
      </c>
      <c r="AO584" s="73">
        <v>108</v>
      </c>
      <c r="AP584" s="80">
        <v>0</v>
      </c>
      <c r="AQ584" s="80">
        <v>0</v>
      </c>
      <c r="AR584" s="224">
        <v>0</v>
      </c>
      <c r="AS584" s="224" t="s">
        <v>248</v>
      </c>
      <c r="AT584" s="11">
        <v>3837.5540000000001</v>
      </c>
      <c r="AU584" s="11">
        <v>18.382000000000001</v>
      </c>
      <c r="AV584" s="203">
        <v>0</v>
      </c>
      <c r="AW584" s="203">
        <v>0</v>
      </c>
      <c r="AX584" s="203" t="s">
        <v>248</v>
      </c>
      <c r="AY584" s="235" t="s">
        <v>248</v>
      </c>
      <c r="AZ584" s="138">
        <v>79253</v>
      </c>
      <c r="BA584" s="188" t="s">
        <v>248</v>
      </c>
      <c r="BB584" s="203" t="s">
        <v>248</v>
      </c>
      <c r="BC584" s="158" t="s">
        <v>248</v>
      </c>
      <c r="BD584" s="217" t="s">
        <v>61</v>
      </c>
      <c r="BE584" s="201" t="s">
        <v>62</v>
      </c>
      <c r="BF584" s="201" t="s">
        <v>63</v>
      </c>
      <c r="BG584" s="201" t="s">
        <v>196</v>
      </c>
      <c r="BH584" s="456" t="s">
        <v>712</v>
      </c>
      <c r="BI584" s="218" t="s">
        <v>67</v>
      </c>
      <c r="BJ584" s="370">
        <v>214</v>
      </c>
      <c r="BK584" s="370">
        <v>3</v>
      </c>
      <c r="BL584" s="219" t="s">
        <v>65</v>
      </c>
      <c r="BM584" s="52"/>
      <c r="BN584" s="218" t="s">
        <v>357</v>
      </c>
      <c r="BO584" s="217" t="s">
        <v>54</v>
      </c>
      <c r="BP584" s="201" t="s">
        <v>699</v>
      </c>
      <c r="BQ584" s="52" t="s">
        <v>715</v>
      </c>
    </row>
    <row r="585" spans="1:69" ht="16.5" thickBot="1">
      <c r="A585" s="207" t="s">
        <v>37</v>
      </c>
      <c r="B585" s="208" t="s">
        <v>711</v>
      </c>
      <c r="C585" s="202" t="s">
        <v>35</v>
      </c>
      <c r="D585" s="210" t="s">
        <v>182</v>
      </c>
      <c r="E585" s="24" t="s">
        <v>672</v>
      </c>
      <c r="F585" s="86">
        <v>54</v>
      </c>
      <c r="G585" s="80">
        <v>1</v>
      </c>
      <c r="H585" s="204"/>
      <c r="I585" s="204"/>
      <c r="J585" s="204"/>
      <c r="K585" s="204"/>
      <c r="L585" s="80">
        <v>0</v>
      </c>
      <c r="M585" s="203"/>
      <c r="N585" s="52">
        <v>0</v>
      </c>
      <c r="O585" s="204"/>
      <c r="P585" s="204"/>
      <c r="Q585" s="11">
        <v>5.7616035848999996</v>
      </c>
      <c r="R585" s="204"/>
      <c r="S585" s="204"/>
      <c r="T585" s="53">
        <v>8.1749999999999972</v>
      </c>
      <c r="U585" s="204"/>
      <c r="V585" s="204"/>
      <c r="W585" s="11">
        <v>5.7096412641508998</v>
      </c>
      <c r="X585" s="204"/>
      <c r="Y585" s="204"/>
      <c r="Z585" s="53">
        <v>8.1749999999999972</v>
      </c>
      <c r="AA585" s="204"/>
      <c r="AB585" s="204"/>
      <c r="AC585" s="204"/>
      <c r="AD585" s="204"/>
      <c r="AE585" s="204"/>
      <c r="AF585" s="9">
        <v>2.8633423208226412</v>
      </c>
      <c r="AG585" s="9">
        <v>371</v>
      </c>
      <c r="AH585" s="9">
        <v>0.35507743992562985</v>
      </c>
      <c r="AI585" s="9">
        <v>36</v>
      </c>
      <c r="AJ585" s="9">
        <v>2.1768518518518518</v>
      </c>
      <c r="AK585" s="9" t="s">
        <v>248</v>
      </c>
      <c r="AL585" s="9">
        <v>0</v>
      </c>
      <c r="AM585" s="9"/>
      <c r="AN585" s="9"/>
      <c r="AO585" s="73">
        <v>106</v>
      </c>
      <c r="AP585" s="80">
        <v>0</v>
      </c>
      <c r="AQ585" s="80">
        <v>0</v>
      </c>
      <c r="AR585" s="224">
        <v>0</v>
      </c>
      <c r="AS585" s="224" t="s">
        <v>248</v>
      </c>
      <c r="AT585" s="11">
        <v>3809.78</v>
      </c>
      <c r="AU585" s="11">
        <v>0</v>
      </c>
      <c r="AV585" s="203">
        <v>0</v>
      </c>
      <c r="AW585" s="203">
        <v>0</v>
      </c>
      <c r="AX585" s="203" t="s">
        <v>248</v>
      </c>
      <c r="AY585" s="235" t="s">
        <v>248</v>
      </c>
      <c r="AZ585" s="138">
        <v>79253</v>
      </c>
      <c r="BA585" s="188" t="s">
        <v>248</v>
      </c>
      <c r="BB585" s="203" t="s">
        <v>248</v>
      </c>
      <c r="BC585" s="158" t="s">
        <v>248</v>
      </c>
      <c r="BD585" s="217" t="s">
        <v>61</v>
      </c>
      <c r="BE585" s="201" t="s">
        <v>62</v>
      </c>
      <c r="BF585" s="201" t="s">
        <v>63</v>
      </c>
      <c r="BG585" s="201" t="s">
        <v>196</v>
      </c>
      <c r="BH585" s="456" t="s">
        <v>712</v>
      </c>
      <c r="BI585" s="218" t="s">
        <v>68</v>
      </c>
      <c r="BJ585" s="370">
        <v>214</v>
      </c>
      <c r="BK585" s="370">
        <v>4</v>
      </c>
      <c r="BL585" s="219" t="s">
        <v>65</v>
      </c>
      <c r="BM585" s="52"/>
      <c r="BN585" s="218" t="s">
        <v>357</v>
      </c>
      <c r="BO585" s="217" t="s">
        <v>54</v>
      </c>
      <c r="BP585" s="201" t="s">
        <v>699</v>
      </c>
      <c r="BQ585" s="52" t="s">
        <v>715</v>
      </c>
    </row>
    <row r="586" spans="1:69" ht="16.5" thickBot="1">
      <c r="A586" s="207" t="s">
        <v>37</v>
      </c>
      <c r="B586" s="208" t="s">
        <v>711</v>
      </c>
      <c r="C586" s="202" t="s">
        <v>35</v>
      </c>
      <c r="D586" s="210" t="s">
        <v>182</v>
      </c>
      <c r="E586" s="24" t="s">
        <v>628</v>
      </c>
      <c r="F586" s="86">
        <v>40</v>
      </c>
      <c r="G586" s="80">
        <v>0</v>
      </c>
      <c r="H586" s="204"/>
      <c r="I586" s="204"/>
      <c r="J586" s="204"/>
      <c r="K586" s="204"/>
      <c r="L586" s="80">
        <v>0</v>
      </c>
      <c r="M586" s="203"/>
      <c r="N586" s="52">
        <v>0</v>
      </c>
      <c r="O586" s="204"/>
      <c r="P586" s="204"/>
      <c r="Q586" s="11">
        <v>5.7067247500000002</v>
      </c>
      <c r="R586" s="204"/>
      <c r="S586" s="204"/>
      <c r="T586" s="53">
        <v>9</v>
      </c>
      <c r="U586" s="204"/>
      <c r="V586" s="204"/>
      <c r="W586" s="11">
        <v>5.5358247</v>
      </c>
      <c r="X586" s="204"/>
      <c r="Y586" s="204"/>
      <c r="Z586" s="53">
        <v>9</v>
      </c>
      <c r="AA586" s="204"/>
      <c r="AB586" s="204"/>
      <c r="AC586" s="204"/>
      <c r="AD586" s="204"/>
      <c r="AE586" s="204"/>
      <c r="AF586" s="9">
        <v>3.7037857349429815</v>
      </c>
      <c r="AG586" s="9">
        <v>280</v>
      </c>
      <c r="AH586" s="9">
        <v>0.38140334291224959</v>
      </c>
      <c r="AI586" s="9">
        <v>5</v>
      </c>
      <c r="AJ586" s="9">
        <v>2.875</v>
      </c>
      <c r="AK586" s="9" t="s">
        <v>248</v>
      </c>
      <c r="AL586" s="9">
        <v>40</v>
      </c>
      <c r="AM586" s="9">
        <v>3.7037857349429815</v>
      </c>
      <c r="AN586" s="9">
        <v>3.7120418848167538</v>
      </c>
      <c r="AO586" s="73">
        <v>80</v>
      </c>
      <c r="AP586" s="80">
        <v>0</v>
      </c>
      <c r="AQ586" s="80">
        <v>0</v>
      </c>
      <c r="AR586" s="224">
        <v>0</v>
      </c>
      <c r="AS586" s="224" t="s">
        <v>248</v>
      </c>
      <c r="AT586" s="11">
        <v>2852.8870000000002</v>
      </c>
      <c r="AU586" s="11">
        <v>0</v>
      </c>
      <c r="AV586" s="203">
        <v>0</v>
      </c>
      <c r="AW586" s="203">
        <v>0</v>
      </c>
      <c r="AX586" s="203" t="s">
        <v>248</v>
      </c>
      <c r="AY586" s="235" t="s">
        <v>248</v>
      </c>
      <c r="AZ586" s="138">
        <v>42919</v>
      </c>
      <c r="BA586" s="188" t="s">
        <v>248</v>
      </c>
      <c r="BB586" s="203" t="s">
        <v>248</v>
      </c>
      <c r="BC586" s="158" t="s">
        <v>248</v>
      </c>
      <c r="BD586" s="217" t="s">
        <v>61</v>
      </c>
      <c r="BE586" s="201" t="s">
        <v>62</v>
      </c>
      <c r="BF586" s="201" t="s">
        <v>63</v>
      </c>
      <c r="BG586" s="201" t="s">
        <v>196</v>
      </c>
      <c r="BH586" s="456" t="s">
        <v>515</v>
      </c>
      <c r="BI586" s="218" t="s">
        <v>64</v>
      </c>
      <c r="BJ586" s="370">
        <v>214</v>
      </c>
      <c r="BK586" s="370">
        <v>1</v>
      </c>
      <c r="BL586" s="219" t="s">
        <v>65</v>
      </c>
      <c r="BM586" s="52"/>
      <c r="BN586" s="218" t="s">
        <v>357</v>
      </c>
      <c r="BO586" s="217" t="s">
        <v>54</v>
      </c>
      <c r="BP586" s="201" t="s">
        <v>699</v>
      </c>
      <c r="BQ586" s="52" t="s">
        <v>715</v>
      </c>
    </row>
    <row r="587" spans="1:69" ht="16.5" thickBot="1">
      <c r="A587" s="207" t="s">
        <v>37</v>
      </c>
      <c r="B587" s="208" t="s">
        <v>711</v>
      </c>
      <c r="C587" s="202" t="s">
        <v>35</v>
      </c>
      <c r="D587" s="210" t="s">
        <v>182</v>
      </c>
      <c r="E587" s="24" t="s">
        <v>628</v>
      </c>
      <c r="F587" s="86">
        <v>37</v>
      </c>
      <c r="G587" s="80">
        <v>1</v>
      </c>
      <c r="H587" s="204"/>
      <c r="I587" s="204"/>
      <c r="J587" s="204"/>
      <c r="K587" s="204"/>
      <c r="L587" s="80">
        <v>0</v>
      </c>
      <c r="M587" s="203"/>
      <c r="N587" s="52">
        <v>0</v>
      </c>
      <c r="O587" s="204"/>
      <c r="P587" s="204"/>
      <c r="Q587" s="11">
        <v>5.3992776666999998</v>
      </c>
      <c r="R587" s="204"/>
      <c r="S587" s="204"/>
      <c r="T587" s="53">
        <v>7.5999999999999979</v>
      </c>
      <c r="U587" s="204"/>
      <c r="V587" s="204"/>
      <c r="W587" s="11">
        <v>5.2727221111110998</v>
      </c>
      <c r="X587" s="204"/>
      <c r="Y587" s="204"/>
      <c r="Z587" s="53">
        <v>8.0999999999999979</v>
      </c>
      <c r="AA587" s="204"/>
      <c r="AB587" s="204"/>
      <c r="AC587" s="204"/>
      <c r="AD587" s="204"/>
      <c r="AE587" s="204"/>
      <c r="AF587" s="9">
        <v>3.4720952434604668</v>
      </c>
      <c r="AG587" s="9">
        <v>245</v>
      </c>
      <c r="AH587" s="9">
        <v>0.51310453129865086</v>
      </c>
      <c r="AI587" s="9">
        <v>10</v>
      </c>
      <c r="AJ587" s="9">
        <v>2.4125000000000001</v>
      </c>
      <c r="AK587" s="9" t="s">
        <v>248</v>
      </c>
      <c r="AL587" s="9">
        <v>34</v>
      </c>
      <c r="AM587" s="9">
        <v>3.4820588281174665</v>
      </c>
      <c r="AN587" s="9">
        <v>3.5625</v>
      </c>
      <c r="AO587" s="73">
        <v>70</v>
      </c>
      <c r="AP587" s="80">
        <v>1</v>
      </c>
      <c r="AQ587" s="80">
        <v>1</v>
      </c>
      <c r="AR587" s="224">
        <v>0</v>
      </c>
      <c r="AS587" s="224" t="s">
        <v>248</v>
      </c>
      <c r="AT587" s="11">
        <v>2570.125</v>
      </c>
      <c r="AU587" s="11">
        <v>0</v>
      </c>
      <c r="AV587" s="203">
        <v>0</v>
      </c>
      <c r="AW587" s="203">
        <v>0</v>
      </c>
      <c r="AX587" s="203" t="s">
        <v>248</v>
      </c>
      <c r="AY587" s="235" t="s">
        <v>248</v>
      </c>
      <c r="AZ587" s="138">
        <v>42919</v>
      </c>
      <c r="BA587" s="188" t="s">
        <v>248</v>
      </c>
      <c r="BB587" s="203" t="s">
        <v>248</v>
      </c>
      <c r="BC587" s="158" t="s">
        <v>248</v>
      </c>
      <c r="BD587" s="217" t="s">
        <v>61</v>
      </c>
      <c r="BE587" s="201" t="s">
        <v>62</v>
      </c>
      <c r="BF587" s="201" t="s">
        <v>63</v>
      </c>
      <c r="BG587" s="201" t="s">
        <v>196</v>
      </c>
      <c r="BH587" s="455" t="s">
        <v>515</v>
      </c>
      <c r="BI587" s="218" t="s">
        <v>66</v>
      </c>
      <c r="BJ587" s="370">
        <v>214</v>
      </c>
      <c r="BK587" s="370">
        <v>7</v>
      </c>
      <c r="BL587" s="219" t="s">
        <v>65</v>
      </c>
      <c r="BM587" s="52"/>
      <c r="BN587" s="218" t="s">
        <v>357</v>
      </c>
      <c r="BO587" s="217" t="s">
        <v>54</v>
      </c>
      <c r="BP587" s="201" t="s">
        <v>699</v>
      </c>
      <c r="BQ587" s="52" t="s">
        <v>715</v>
      </c>
    </row>
    <row r="588" spans="1:69" ht="16.5" thickBot="1">
      <c r="A588" s="207" t="s">
        <v>37</v>
      </c>
      <c r="B588" s="208" t="s">
        <v>711</v>
      </c>
      <c r="C588" s="202" t="s">
        <v>35</v>
      </c>
      <c r="D588" s="210" t="s">
        <v>182</v>
      </c>
      <c r="E588" s="24" t="s">
        <v>628</v>
      </c>
      <c r="F588" s="86">
        <v>40</v>
      </c>
      <c r="G588" s="80">
        <v>1</v>
      </c>
      <c r="H588" s="204"/>
      <c r="I588" s="204"/>
      <c r="J588" s="204"/>
      <c r="K588" s="204"/>
      <c r="L588" s="80">
        <v>0</v>
      </c>
      <c r="M588" s="203"/>
      <c r="N588" s="52">
        <v>0</v>
      </c>
      <c r="O588" s="204"/>
      <c r="P588" s="204"/>
      <c r="Q588" s="11">
        <v>5.0438204615000002</v>
      </c>
      <c r="R588" s="204"/>
      <c r="S588" s="204"/>
      <c r="T588" s="53">
        <v>7.2624999999999993</v>
      </c>
      <c r="U588" s="204"/>
      <c r="V588" s="204"/>
      <c r="W588" s="11">
        <v>5.1958202820511996</v>
      </c>
      <c r="X588" s="204"/>
      <c r="Y588" s="204"/>
      <c r="Z588" s="53">
        <v>8.0249999999999986</v>
      </c>
      <c r="AA588" s="204"/>
      <c r="AB588" s="204"/>
      <c r="AC588" s="204"/>
      <c r="AD588" s="204"/>
      <c r="AE588" s="204"/>
      <c r="AF588" s="9">
        <v>3.6340659520564942</v>
      </c>
      <c r="AG588" s="9">
        <v>273</v>
      </c>
      <c r="AH588" s="9">
        <v>0.43250702298341009</v>
      </c>
      <c r="AI588" s="9">
        <v>7</v>
      </c>
      <c r="AJ588" s="9">
        <v>2.8694444444444445</v>
      </c>
      <c r="AK588" s="9" t="s">
        <v>248</v>
      </c>
      <c r="AL588" s="9">
        <v>39</v>
      </c>
      <c r="AM588" s="9">
        <v>3.6340659520564942</v>
      </c>
      <c r="AN588" s="9">
        <v>3.6837748344370862</v>
      </c>
      <c r="AO588" s="73">
        <v>78</v>
      </c>
      <c r="AP588" s="80">
        <v>0</v>
      </c>
      <c r="AQ588" s="80">
        <v>0</v>
      </c>
      <c r="AR588" s="224">
        <v>0</v>
      </c>
      <c r="AS588" s="224" t="s">
        <v>248</v>
      </c>
      <c r="AT588" s="11">
        <v>2780.0010000000002</v>
      </c>
      <c r="AU588" s="11">
        <v>0</v>
      </c>
      <c r="AV588" s="203">
        <v>0</v>
      </c>
      <c r="AW588" s="203">
        <v>0</v>
      </c>
      <c r="AX588" s="203" t="s">
        <v>248</v>
      </c>
      <c r="AY588" s="235" t="s">
        <v>248</v>
      </c>
      <c r="AZ588" s="138">
        <v>42919</v>
      </c>
      <c r="BA588" s="188" t="s">
        <v>248</v>
      </c>
      <c r="BB588" s="203" t="s">
        <v>248</v>
      </c>
      <c r="BC588" s="158" t="s">
        <v>248</v>
      </c>
      <c r="BD588" s="217" t="s">
        <v>61</v>
      </c>
      <c r="BE588" s="201" t="s">
        <v>62</v>
      </c>
      <c r="BF588" s="201" t="s">
        <v>63</v>
      </c>
      <c r="BG588" s="201" t="s">
        <v>196</v>
      </c>
      <c r="BH588" s="456" t="s">
        <v>515</v>
      </c>
      <c r="BI588" s="218" t="s">
        <v>67</v>
      </c>
      <c r="BJ588" s="370">
        <v>214</v>
      </c>
      <c r="BK588" s="370">
        <v>3</v>
      </c>
      <c r="BL588" s="219" t="s">
        <v>65</v>
      </c>
      <c r="BM588" s="52"/>
      <c r="BN588" s="218" t="s">
        <v>357</v>
      </c>
      <c r="BO588" s="217" t="s">
        <v>54</v>
      </c>
      <c r="BP588" s="201" t="s">
        <v>699</v>
      </c>
      <c r="BQ588" s="52" t="s">
        <v>715</v>
      </c>
    </row>
    <row r="589" spans="1:69" ht="16.5" thickBot="1">
      <c r="A589" s="207" t="s">
        <v>37</v>
      </c>
      <c r="B589" s="208" t="s">
        <v>711</v>
      </c>
      <c r="C589" s="202" t="s">
        <v>35</v>
      </c>
      <c r="D589" s="210" t="s">
        <v>182</v>
      </c>
      <c r="E589" s="24" t="s">
        <v>628</v>
      </c>
      <c r="F589" s="86">
        <v>39</v>
      </c>
      <c r="G589" s="80">
        <v>1</v>
      </c>
      <c r="H589" s="204"/>
      <c r="I589" s="204"/>
      <c r="J589" s="204"/>
      <c r="K589" s="204"/>
      <c r="L589" s="80">
        <v>0</v>
      </c>
      <c r="M589" s="203"/>
      <c r="N589" s="52">
        <v>0</v>
      </c>
      <c r="O589" s="204"/>
      <c r="P589" s="204"/>
      <c r="Q589" s="11">
        <v>6.7740263157999996</v>
      </c>
      <c r="R589" s="204"/>
      <c r="S589" s="204"/>
      <c r="T589" s="53">
        <v>14.05</v>
      </c>
      <c r="U589" s="204"/>
      <c r="V589" s="204"/>
      <c r="W589" s="11">
        <v>6.718</v>
      </c>
      <c r="X589" s="204"/>
      <c r="Y589" s="204"/>
      <c r="Z589" s="53">
        <v>13.55</v>
      </c>
      <c r="AA589" s="204"/>
      <c r="AB589" s="204"/>
      <c r="AC589" s="204"/>
      <c r="AD589" s="204"/>
      <c r="AE589" s="204"/>
      <c r="AF589" s="9">
        <v>2.7330501954067628</v>
      </c>
      <c r="AG589" s="9">
        <v>259</v>
      </c>
      <c r="AH589" s="9">
        <v>0.38930317033620521</v>
      </c>
      <c r="AI589" s="9">
        <v>54</v>
      </c>
      <c r="AJ589" s="9">
        <v>1.9681818181818183</v>
      </c>
      <c r="AK589" s="9" t="s">
        <v>248</v>
      </c>
      <c r="AL589" s="427">
        <v>0</v>
      </c>
      <c r="AM589" s="9"/>
      <c r="AN589" s="9"/>
      <c r="AO589" s="73">
        <v>75</v>
      </c>
      <c r="AP589" s="80">
        <v>0</v>
      </c>
      <c r="AQ589" s="80">
        <v>1</v>
      </c>
      <c r="AR589" s="224">
        <v>0</v>
      </c>
      <c r="AS589" s="224" t="s">
        <v>248</v>
      </c>
      <c r="AT589" s="11">
        <v>2717.3339999999998</v>
      </c>
      <c r="AU589" s="11">
        <v>14.842000000000001</v>
      </c>
      <c r="AV589" s="203">
        <v>0</v>
      </c>
      <c r="AW589" s="203">
        <v>0</v>
      </c>
      <c r="AX589" s="203" t="s">
        <v>248</v>
      </c>
      <c r="AY589" s="235" t="s">
        <v>248</v>
      </c>
      <c r="AZ589" s="138">
        <v>42919</v>
      </c>
      <c r="BA589" s="188" t="s">
        <v>248</v>
      </c>
      <c r="BB589" s="203" t="s">
        <v>248</v>
      </c>
      <c r="BC589" s="158" t="s">
        <v>248</v>
      </c>
      <c r="BD589" s="217" t="s">
        <v>61</v>
      </c>
      <c r="BE589" s="201" t="s">
        <v>62</v>
      </c>
      <c r="BF589" s="201" t="s">
        <v>63</v>
      </c>
      <c r="BG589" s="201" t="s">
        <v>196</v>
      </c>
      <c r="BH589" s="456" t="s">
        <v>515</v>
      </c>
      <c r="BI589" s="218" t="s">
        <v>68</v>
      </c>
      <c r="BJ589" s="370">
        <v>214</v>
      </c>
      <c r="BK589" s="370">
        <v>4</v>
      </c>
      <c r="BL589" s="219" t="s">
        <v>65</v>
      </c>
      <c r="BM589" s="52"/>
      <c r="BN589" s="218" t="s">
        <v>357</v>
      </c>
      <c r="BO589" s="217" t="s">
        <v>54</v>
      </c>
      <c r="BP589" s="201" t="s">
        <v>699</v>
      </c>
      <c r="BQ589" s="52" t="s">
        <v>715</v>
      </c>
    </row>
    <row r="590" spans="1:69" ht="16.5" thickBot="1">
      <c r="A590" s="207" t="s">
        <v>37</v>
      </c>
      <c r="B590" s="208" t="s">
        <v>711</v>
      </c>
      <c r="C590" s="202" t="s">
        <v>35</v>
      </c>
      <c r="D590" s="210" t="s">
        <v>182</v>
      </c>
      <c r="E590" s="24" t="s">
        <v>629</v>
      </c>
      <c r="F590" s="86">
        <v>50</v>
      </c>
      <c r="G590" s="80">
        <v>0</v>
      </c>
      <c r="H590" s="204"/>
      <c r="I590" s="204"/>
      <c r="J590" s="204"/>
      <c r="K590" s="204"/>
      <c r="L590" s="80">
        <v>0</v>
      </c>
      <c r="M590" s="203"/>
      <c r="N590" s="52">
        <v>0</v>
      </c>
      <c r="O590" s="204"/>
      <c r="P590" s="204"/>
      <c r="Q590" s="11">
        <v>5.3376597800000001</v>
      </c>
      <c r="R590" s="204"/>
      <c r="S590" s="204"/>
      <c r="T590" s="53">
        <v>7.375</v>
      </c>
      <c r="U590" s="204"/>
      <c r="V590" s="204"/>
      <c r="W590" s="11">
        <v>5.0986398599999996</v>
      </c>
      <c r="X590" s="204"/>
      <c r="Y590" s="204"/>
      <c r="Z590" s="53">
        <v>7.25</v>
      </c>
      <c r="AA590" s="204"/>
      <c r="AB590" s="204"/>
      <c r="AC590" s="204"/>
      <c r="AD590" s="204"/>
      <c r="AE590" s="204"/>
      <c r="AF590" s="9">
        <v>3.6165428675924023</v>
      </c>
      <c r="AG590" s="9">
        <v>350</v>
      </c>
      <c r="AH590" s="9">
        <v>0.41364369353167513</v>
      </c>
      <c r="AI590" s="9">
        <v>7</v>
      </c>
      <c r="AJ590" s="9">
        <v>2.7019230769230771</v>
      </c>
      <c r="AK590" s="9" t="s">
        <v>248</v>
      </c>
      <c r="AL590" s="9">
        <v>50</v>
      </c>
      <c r="AM590" s="9">
        <v>3.6165428675924023</v>
      </c>
      <c r="AN590" s="9">
        <v>3.6644444444444444</v>
      </c>
      <c r="AO590" s="73">
        <v>100</v>
      </c>
      <c r="AP590" s="80">
        <v>0</v>
      </c>
      <c r="AQ590" s="80">
        <v>0</v>
      </c>
      <c r="AR590" s="224">
        <v>0</v>
      </c>
      <c r="AS590" s="224" t="s">
        <v>248</v>
      </c>
      <c r="AT590" s="11">
        <v>3563.2530000000002</v>
      </c>
      <c r="AU590" s="11">
        <v>0</v>
      </c>
      <c r="AV590" s="203">
        <v>0</v>
      </c>
      <c r="AW590" s="203">
        <v>0</v>
      </c>
      <c r="AX590" s="203" t="s">
        <v>248</v>
      </c>
      <c r="AY590" s="235" t="s">
        <v>248</v>
      </c>
      <c r="AZ590" s="138">
        <v>32812</v>
      </c>
      <c r="BA590" s="188" t="s">
        <v>248</v>
      </c>
      <c r="BB590" s="203" t="s">
        <v>248</v>
      </c>
      <c r="BC590" s="158" t="s">
        <v>248</v>
      </c>
      <c r="BD590" s="217" t="s">
        <v>61</v>
      </c>
      <c r="BE590" s="201" t="s">
        <v>62</v>
      </c>
      <c r="BF590" s="201" t="s">
        <v>63</v>
      </c>
      <c r="BG590" s="201" t="s">
        <v>196</v>
      </c>
      <c r="BH590" s="456" t="s">
        <v>515</v>
      </c>
      <c r="BI590" s="218" t="s">
        <v>64</v>
      </c>
      <c r="BJ590" s="370">
        <v>214</v>
      </c>
      <c r="BK590" s="370">
        <v>1</v>
      </c>
      <c r="BL590" s="219" t="s">
        <v>65</v>
      </c>
      <c r="BM590" s="52"/>
      <c r="BN590" s="218" t="s">
        <v>357</v>
      </c>
      <c r="BO590" s="217" t="s">
        <v>54</v>
      </c>
      <c r="BP590" s="201" t="s">
        <v>699</v>
      </c>
      <c r="BQ590" s="52" t="s">
        <v>715</v>
      </c>
    </row>
    <row r="591" spans="1:69" ht="16.5" thickBot="1">
      <c r="A591" s="207" t="s">
        <v>37</v>
      </c>
      <c r="B591" s="208" t="s">
        <v>711</v>
      </c>
      <c r="C591" s="202" t="s">
        <v>35</v>
      </c>
      <c r="D591" s="210" t="s">
        <v>182</v>
      </c>
      <c r="E591" s="24" t="s">
        <v>629</v>
      </c>
      <c r="F591" s="86">
        <v>49</v>
      </c>
      <c r="G591" s="80">
        <v>1</v>
      </c>
      <c r="H591" s="204"/>
      <c r="I591" s="204"/>
      <c r="J591" s="204"/>
      <c r="K591" s="204"/>
      <c r="L591" s="80">
        <v>0</v>
      </c>
      <c r="M591" s="203"/>
      <c r="N591" s="52">
        <v>0</v>
      </c>
      <c r="O591" s="204"/>
      <c r="P591" s="204"/>
      <c r="Q591" s="11">
        <v>4.9178331041999996</v>
      </c>
      <c r="R591" s="204"/>
      <c r="S591" s="204"/>
      <c r="T591" s="53">
        <v>6.1499999999999986</v>
      </c>
      <c r="U591" s="204"/>
      <c r="V591" s="204"/>
      <c r="W591" s="11">
        <v>4.7015620208333004</v>
      </c>
      <c r="X591" s="204"/>
      <c r="Y591" s="204"/>
      <c r="Z591" s="53">
        <v>5.7999999999999972</v>
      </c>
      <c r="AA591" s="204"/>
      <c r="AB591" s="204"/>
      <c r="AC591" s="204"/>
      <c r="AD591" s="204"/>
      <c r="AE591" s="204"/>
      <c r="AF591" s="9">
        <v>3.415654767836843</v>
      </c>
      <c r="AG591" s="9">
        <v>336</v>
      </c>
      <c r="AH591" s="9">
        <v>0.44640831510547513</v>
      </c>
      <c r="AI591" s="9">
        <v>14</v>
      </c>
      <c r="AJ591" s="9">
        <v>2.5297872340425531</v>
      </c>
      <c r="AK591" s="9" t="s">
        <v>248</v>
      </c>
      <c r="AL591" s="9">
        <v>48</v>
      </c>
      <c r="AM591" s="9">
        <v>3.415654767836843</v>
      </c>
      <c r="AN591" s="9">
        <v>3.5</v>
      </c>
      <c r="AO591" s="73">
        <v>96</v>
      </c>
      <c r="AP591" s="80">
        <v>0</v>
      </c>
      <c r="AQ591" s="80">
        <v>0</v>
      </c>
      <c r="AR591" s="224">
        <v>0</v>
      </c>
      <c r="AS591" s="224" t="s">
        <v>248</v>
      </c>
      <c r="AT591" s="11">
        <v>3418.5479999999998</v>
      </c>
      <c r="AU591" s="11">
        <v>0</v>
      </c>
      <c r="AV591" s="203">
        <v>0</v>
      </c>
      <c r="AW591" s="203">
        <v>0</v>
      </c>
      <c r="AX591" s="203" t="s">
        <v>248</v>
      </c>
      <c r="AY591" s="235" t="s">
        <v>248</v>
      </c>
      <c r="AZ591" s="138">
        <v>32812</v>
      </c>
      <c r="BA591" s="188" t="s">
        <v>248</v>
      </c>
      <c r="BB591" s="203" t="s">
        <v>248</v>
      </c>
      <c r="BC591" s="158" t="s">
        <v>248</v>
      </c>
      <c r="BD591" s="217" t="s">
        <v>61</v>
      </c>
      <c r="BE591" s="201" t="s">
        <v>62</v>
      </c>
      <c r="BF591" s="201" t="s">
        <v>63</v>
      </c>
      <c r="BG591" s="201" t="s">
        <v>196</v>
      </c>
      <c r="BH591" s="455" t="s">
        <v>515</v>
      </c>
      <c r="BI591" s="218" t="s">
        <v>66</v>
      </c>
      <c r="BJ591" s="370">
        <v>214</v>
      </c>
      <c r="BK591" s="370">
        <v>7</v>
      </c>
      <c r="BL591" s="219" t="s">
        <v>65</v>
      </c>
      <c r="BM591" s="52"/>
      <c r="BN591" s="218" t="s">
        <v>357</v>
      </c>
      <c r="BO591" s="217" t="s">
        <v>54</v>
      </c>
      <c r="BP591" s="201" t="s">
        <v>699</v>
      </c>
      <c r="BQ591" s="52" t="s">
        <v>715</v>
      </c>
    </row>
    <row r="592" spans="1:69" ht="16.5" thickBot="1">
      <c r="A592" s="207" t="s">
        <v>37</v>
      </c>
      <c r="B592" s="208" t="s">
        <v>711</v>
      </c>
      <c r="C592" s="202" t="s">
        <v>35</v>
      </c>
      <c r="D592" s="210" t="s">
        <v>182</v>
      </c>
      <c r="E592" s="24" t="s">
        <v>629</v>
      </c>
      <c r="F592" s="86">
        <v>53</v>
      </c>
      <c r="G592" s="80">
        <v>3</v>
      </c>
      <c r="H592" s="204"/>
      <c r="I592" s="204"/>
      <c r="J592" s="204"/>
      <c r="K592" s="204"/>
      <c r="L592" s="80">
        <v>0</v>
      </c>
      <c r="M592" s="203"/>
      <c r="N592" s="52">
        <v>0</v>
      </c>
      <c r="O592" s="204"/>
      <c r="P592" s="204"/>
      <c r="Q592" s="11">
        <v>4.89309978</v>
      </c>
      <c r="R592" s="204"/>
      <c r="S592" s="204"/>
      <c r="T592" s="53">
        <v>6.625</v>
      </c>
      <c r="U592" s="204"/>
      <c r="V592" s="204"/>
      <c r="W592" s="11">
        <v>4.8646998799999999</v>
      </c>
      <c r="X592" s="204"/>
      <c r="Y592" s="204"/>
      <c r="Z592" s="53">
        <v>6.625</v>
      </c>
      <c r="AA592" s="204"/>
      <c r="AB592" s="204"/>
      <c r="AC592" s="204"/>
      <c r="AD592" s="204"/>
      <c r="AE592" s="204"/>
      <c r="AF592" s="9">
        <v>3.5988628719193594</v>
      </c>
      <c r="AG592" s="9">
        <v>348</v>
      </c>
      <c r="AH592" s="9">
        <v>0.4423499823742385</v>
      </c>
      <c r="AI592" s="9">
        <v>8</v>
      </c>
      <c r="AJ592" s="9">
        <v>2.7136363636363638</v>
      </c>
      <c r="AK592" s="9" t="s">
        <v>248</v>
      </c>
      <c r="AL592" s="9">
        <v>50</v>
      </c>
      <c r="AM592" s="9">
        <v>3.5988628719193594</v>
      </c>
      <c r="AN592" s="9">
        <v>3.654054054054054</v>
      </c>
      <c r="AO592" s="73">
        <v>100</v>
      </c>
      <c r="AP592" s="80">
        <v>0</v>
      </c>
      <c r="AQ592" s="80">
        <v>0</v>
      </c>
      <c r="AR592" s="224">
        <v>0</v>
      </c>
      <c r="AS592" s="224" t="s">
        <v>248</v>
      </c>
      <c r="AT592" s="11">
        <v>3549.326</v>
      </c>
      <c r="AU592" s="11">
        <v>0</v>
      </c>
      <c r="AV592" s="203">
        <v>0</v>
      </c>
      <c r="AW592" s="203">
        <v>0</v>
      </c>
      <c r="AX592" s="203" t="s">
        <v>248</v>
      </c>
      <c r="AY592" s="235" t="s">
        <v>248</v>
      </c>
      <c r="AZ592" s="138">
        <v>32812</v>
      </c>
      <c r="BA592" s="188" t="s">
        <v>248</v>
      </c>
      <c r="BB592" s="203" t="s">
        <v>248</v>
      </c>
      <c r="BC592" s="158" t="s">
        <v>248</v>
      </c>
      <c r="BD592" s="217" t="s">
        <v>61</v>
      </c>
      <c r="BE592" s="201" t="s">
        <v>62</v>
      </c>
      <c r="BF592" s="201" t="s">
        <v>63</v>
      </c>
      <c r="BG592" s="201" t="s">
        <v>196</v>
      </c>
      <c r="BH592" s="456" t="s">
        <v>515</v>
      </c>
      <c r="BI592" s="218" t="s">
        <v>67</v>
      </c>
      <c r="BJ592" s="370">
        <v>214</v>
      </c>
      <c r="BK592" s="370">
        <v>3</v>
      </c>
      <c r="BL592" s="219" t="s">
        <v>65</v>
      </c>
      <c r="BM592" s="52"/>
      <c r="BN592" s="218" t="s">
        <v>357</v>
      </c>
      <c r="BO592" s="217" t="s">
        <v>54</v>
      </c>
      <c r="BP592" s="201" t="s">
        <v>699</v>
      </c>
      <c r="BQ592" s="52" t="s">
        <v>715</v>
      </c>
    </row>
    <row r="593" spans="1:69" ht="16.5" thickBot="1">
      <c r="A593" s="207" t="s">
        <v>37</v>
      </c>
      <c r="B593" s="208" t="s">
        <v>711</v>
      </c>
      <c r="C593" s="202" t="s">
        <v>35</v>
      </c>
      <c r="D593" s="210" t="s">
        <v>182</v>
      </c>
      <c r="E593" s="24" t="s">
        <v>629</v>
      </c>
      <c r="F593" s="86">
        <v>51</v>
      </c>
      <c r="G593" s="80">
        <v>1</v>
      </c>
      <c r="H593" s="204"/>
      <c r="I593" s="204"/>
      <c r="J593" s="204"/>
      <c r="K593" s="204"/>
      <c r="L593" s="80">
        <v>0</v>
      </c>
      <c r="M593" s="203"/>
      <c r="N593" s="52">
        <v>0</v>
      </c>
      <c r="O593" s="204"/>
      <c r="P593" s="204"/>
      <c r="Q593" s="11">
        <v>5.8160597799999998</v>
      </c>
      <c r="R593" s="204"/>
      <c r="S593" s="204"/>
      <c r="T593" s="53">
        <v>9.25</v>
      </c>
      <c r="U593" s="204"/>
      <c r="V593" s="204"/>
      <c r="W593" s="11">
        <v>5.7505597000000002</v>
      </c>
      <c r="X593" s="204"/>
      <c r="Y593" s="204"/>
      <c r="Z593" s="53">
        <v>9.25</v>
      </c>
      <c r="AA593" s="204"/>
      <c r="AB593" s="204"/>
      <c r="AC593" s="204"/>
      <c r="AD593" s="204"/>
      <c r="AE593" s="204"/>
      <c r="AF593" s="9">
        <v>2.7466285739626199</v>
      </c>
      <c r="AG593" s="9">
        <v>350</v>
      </c>
      <c r="AH593" s="9">
        <v>0.47576553559802282</v>
      </c>
      <c r="AI593" s="9">
        <v>75</v>
      </c>
      <c r="AJ593" s="9">
        <v>1.75</v>
      </c>
      <c r="AK593" s="9" t="s">
        <v>248</v>
      </c>
      <c r="AL593" s="9">
        <v>0</v>
      </c>
      <c r="AM593" s="9"/>
      <c r="AN593" s="9"/>
      <c r="AO593" s="73">
        <v>100</v>
      </c>
      <c r="AP593" s="80">
        <v>0</v>
      </c>
      <c r="AQ593" s="80">
        <v>0</v>
      </c>
      <c r="AR593" s="224">
        <v>0</v>
      </c>
      <c r="AS593" s="224" t="s">
        <v>248</v>
      </c>
      <c r="AT593" s="11">
        <v>3588.087</v>
      </c>
      <c r="AU593" s="11">
        <v>0</v>
      </c>
      <c r="AV593" s="203">
        <v>0</v>
      </c>
      <c r="AW593" s="203">
        <v>0</v>
      </c>
      <c r="AX593" s="203" t="s">
        <v>248</v>
      </c>
      <c r="AY593" s="235" t="s">
        <v>248</v>
      </c>
      <c r="AZ593" s="138">
        <v>32812</v>
      </c>
      <c r="BA593" s="188" t="s">
        <v>248</v>
      </c>
      <c r="BB593" s="203" t="s">
        <v>248</v>
      </c>
      <c r="BC593" s="158" t="s">
        <v>248</v>
      </c>
      <c r="BD593" s="217" t="s">
        <v>61</v>
      </c>
      <c r="BE593" s="201" t="s">
        <v>62</v>
      </c>
      <c r="BF593" s="201" t="s">
        <v>63</v>
      </c>
      <c r="BG593" s="201" t="s">
        <v>196</v>
      </c>
      <c r="BH593" s="456" t="s">
        <v>515</v>
      </c>
      <c r="BI593" s="218" t="s">
        <v>68</v>
      </c>
      <c r="BJ593" s="370">
        <v>214</v>
      </c>
      <c r="BK593" s="370">
        <v>4</v>
      </c>
      <c r="BL593" s="219" t="s">
        <v>65</v>
      </c>
      <c r="BM593" s="52"/>
      <c r="BN593" s="218" t="s">
        <v>357</v>
      </c>
      <c r="BO593" s="217" t="s">
        <v>54</v>
      </c>
      <c r="BP593" s="201" t="s">
        <v>699</v>
      </c>
      <c r="BQ593" s="52" t="s">
        <v>715</v>
      </c>
    </row>
    <row r="594" spans="1:69" ht="16.5" thickBot="1">
      <c r="A594" s="207" t="s">
        <v>37</v>
      </c>
      <c r="B594" s="208" t="s">
        <v>711</v>
      </c>
      <c r="C594" s="202" t="s">
        <v>35</v>
      </c>
      <c r="D594" s="210" t="s">
        <v>182</v>
      </c>
      <c r="E594" s="24" t="s">
        <v>596</v>
      </c>
      <c r="F594" s="86">
        <v>46</v>
      </c>
      <c r="G594" s="80">
        <v>0</v>
      </c>
      <c r="H594" s="204"/>
      <c r="I594" s="204"/>
      <c r="J594" s="204"/>
      <c r="K594" s="204"/>
      <c r="L594" s="80">
        <v>0</v>
      </c>
      <c r="M594" s="203"/>
      <c r="N594" s="52">
        <v>0</v>
      </c>
      <c r="O594" s="204"/>
      <c r="P594" s="204"/>
      <c r="Q594" s="11">
        <v>5.5378476086999999</v>
      </c>
      <c r="R594" s="204"/>
      <c r="S594" s="204"/>
      <c r="T594" s="53">
        <v>7.1749999999999989</v>
      </c>
      <c r="U594" s="204"/>
      <c r="V594" s="204"/>
      <c r="W594" s="11">
        <v>5.3584561304346998</v>
      </c>
      <c r="X594" s="204"/>
      <c r="Y594" s="204"/>
      <c r="Z594" s="53">
        <v>7.1749999999999989</v>
      </c>
      <c r="AA594" s="204"/>
      <c r="AB594" s="204"/>
      <c r="AC594" s="204"/>
      <c r="AD594" s="204"/>
      <c r="AE594" s="204"/>
      <c r="AF594" s="9">
        <v>3.659689456779764</v>
      </c>
      <c r="AG594" s="9">
        <v>322</v>
      </c>
      <c r="AH594" s="9">
        <v>0.39041702852689958</v>
      </c>
      <c r="AI594" s="9">
        <v>6</v>
      </c>
      <c r="AJ594" s="9">
        <v>2.7524999999999999</v>
      </c>
      <c r="AK594" s="9" t="s">
        <v>248</v>
      </c>
      <c r="AL594" s="9">
        <v>46</v>
      </c>
      <c r="AM594" s="9">
        <v>3.659689456779764</v>
      </c>
      <c r="AN594" s="9">
        <v>3.6846846846846848</v>
      </c>
      <c r="AO594" s="73">
        <v>92</v>
      </c>
      <c r="AP594" s="80">
        <v>0</v>
      </c>
      <c r="AQ594" s="80">
        <v>0</v>
      </c>
      <c r="AR594" s="224">
        <v>0</v>
      </c>
      <c r="AS594" s="224" t="s">
        <v>248</v>
      </c>
      <c r="AT594" s="11">
        <v>3298.857</v>
      </c>
      <c r="AU594" s="11">
        <v>0</v>
      </c>
      <c r="AV594" s="203">
        <v>0</v>
      </c>
      <c r="AW594" s="203">
        <v>0</v>
      </c>
      <c r="AX594" s="203" t="s">
        <v>248</v>
      </c>
      <c r="AY594" s="235" t="s">
        <v>248</v>
      </c>
      <c r="AZ594" s="138">
        <v>28181</v>
      </c>
      <c r="BA594" s="188" t="s">
        <v>248</v>
      </c>
      <c r="BB594" s="203" t="s">
        <v>248</v>
      </c>
      <c r="BC594" s="158" t="s">
        <v>248</v>
      </c>
      <c r="BD594" s="217" t="s">
        <v>61</v>
      </c>
      <c r="BE594" s="201" t="s">
        <v>62</v>
      </c>
      <c r="BF594" s="201" t="s">
        <v>63</v>
      </c>
      <c r="BG594" s="201" t="s">
        <v>196</v>
      </c>
      <c r="BH594" s="456" t="s">
        <v>712</v>
      </c>
      <c r="BI594" s="218" t="s">
        <v>64</v>
      </c>
      <c r="BJ594" s="370">
        <v>214</v>
      </c>
      <c r="BK594" s="370">
        <v>1</v>
      </c>
      <c r="BL594" s="219" t="s">
        <v>65</v>
      </c>
      <c r="BM594" s="52"/>
      <c r="BN594" s="218" t="s">
        <v>357</v>
      </c>
      <c r="BO594" s="217" t="s">
        <v>54</v>
      </c>
      <c r="BP594" s="201" t="s">
        <v>699</v>
      </c>
      <c r="BQ594" s="52" t="s">
        <v>715</v>
      </c>
    </row>
    <row r="595" spans="1:69" ht="16.5" thickBot="1">
      <c r="A595" s="207" t="s">
        <v>37</v>
      </c>
      <c r="B595" s="208" t="s">
        <v>711</v>
      </c>
      <c r="C595" s="202" t="s">
        <v>35</v>
      </c>
      <c r="D595" s="210" t="s">
        <v>182</v>
      </c>
      <c r="E595" s="24" t="s">
        <v>596</v>
      </c>
      <c r="F595" s="86">
        <v>46</v>
      </c>
      <c r="G595" s="80">
        <v>2</v>
      </c>
      <c r="H595" s="204"/>
      <c r="I595" s="204"/>
      <c r="J595" s="204"/>
      <c r="K595" s="204"/>
      <c r="L595" s="80">
        <v>0</v>
      </c>
      <c r="M595" s="203"/>
      <c r="N595" s="52">
        <v>0</v>
      </c>
      <c r="O595" s="204"/>
      <c r="P595" s="204"/>
      <c r="Q595" s="11">
        <v>5.0868406818</v>
      </c>
      <c r="R595" s="204"/>
      <c r="S595" s="204"/>
      <c r="T595" s="53">
        <v>7.8999999999999986</v>
      </c>
      <c r="U595" s="204"/>
      <c r="V595" s="204"/>
      <c r="W595" s="11">
        <v>4.9005225909090004</v>
      </c>
      <c r="X595" s="204"/>
      <c r="Y595" s="204"/>
      <c r="Z595" s="53">
        <v>7.4499999999999993</v>
      </c>
      <c r="AA595" s="204"/>
      <c r="AB595" s="204"/>
      <c r="AC595" s="204"/>
      <c r="AD595" s="204"/>
      <c r="AE595" s="204"/>
      <c r="AF595" s="9">
        <v>3.5125324768679489</v>
      </c>
      <c r="AG595" s="9">
        <v>308</v>
      </c>
      <c r="AH595" s="9">
        <v>0.44469448309911147</v>
      </c>
      <c r="AI595" s="9">
        <v>10</v>
      </c>
      <c r="AJ595" s="9">
        <v>2.5750000000000002</v>
      </c>
      <c r="AK595" s="9" t="s">
        <v>248</v>
      </c>
      <c r="AL595" s="9">
        <v>44</v>
      </c>
      <c r="AM595" s="9">
        <v>3.5125324768679489</v>
      </c>
      <c r="AN595" s="9">
        <v>3.6022727272727271</v>
      </c>
      <c r="AO595" s="73">
        <v>88</v>
      </c>
      <c r="AP595" s="80">
        <v>0</v>
      </c>
      <c r="AQ595" s="80">
        <v>0</v>
      </c>
      <c r="AR595" s="224">
        <v>0</v>
      </c>
      <c r="AS595" s="224" t="s">
        <v>248</v>
      </c>
      <c r="AT595" s="11">
        <v>3150.1970000000001</v>
      </c>
      <c r="AU595" s="11">
        <v>0</v>
      </c>
      <c r="AV595" s="203">
        <v>0</v>
      </c>
      <c r="AW595" s="203">
        <v>0</v>
      </c>
      <c r="AX595" s="203" t="s">
        <v>248</v>
      </c>
      <c r="AY595" s="235" t="s">
        <v>248</v>
      </c>
      <c r="AZ595" s="138">
        <v>28181</v>
      </c>
      <c r="BA595" s="188" t="s">
        <v>248</v>
      </c>
      <c r="BB595" s="203" t="s">
        <v>248</v>
      </c>
      <c r="BC595" s="158" t="s">
        <v>248</v>
      </c>
      <c r="BD595" s="217" t="s">
        <v>61</v>
      </c>
      <c r="BE595" s="201" t="s">
        <v>62</v>
      </c>
      <c r="BF595" s="201" t="s">
        <v>63</v>
      </c>
      <c r="BG595" s="201" t="s">
        <v>196</v>
      </c>
      <c r="BH595" s="456" t="s">
        <v>712</v>
      </c>
      <c r="BI595" s="218" t="s">
        <v>66</v>
      </c>
      <c r="BJ595" s="370">
        <v>214</v>
      </c>
      <c r="BK595" s="370">
        <v>7</v>
      </c>
      <c r="BL595" s="219" t="s">
        <v>65</v>
      </c>
      <c r="BM595" s="52"/>
      <c r="BN595" s="218" t="s">
        <v>357</v>
      </c>
      <c r="BO595" s="217" t="s">
        <v>54</v>
      </c>
      <c r="BP595" s="201" t="s">
        <v>699</v>
      </c>
      <c r="BQ595" s="52" t="s">
        <v>715</v>
      </c>
    </row>
    <row r="596" spans="1:69" ht="16.5" thickBot="1">
      <c r="A596" s="207" t="s">
        <v>37</v>
      </c>
      <c r="B596" s="208" t="s">
        <v>711</v>
      </c>
      <c r="C596" s="202" t="s">
        <v>35</v>
      </c>
      <c r="D596" s="210" t="s">
        <v>182</v>
      </c>
      <c r="E596" s="24" t="s">
        <v>596</v>
      </c>
      <c r="F596" s="86">
        <v>46</v>
      </c>
      <c r="G596" s="80">
        <v>1</v>
      </c>
      <c r="H596" s="204"/>
      <c r="I596" s="204"/>
      <c r="J596" s="204"/>
      <c r="K596" s="204"/>
      <c r="L596" s="80">
        <v>0</v>
      </c>
      <c r="M596" s="203"/>
      <c r="N596" s="52">
        <v>0</v>
      </c>
      <c r="O596" s="204"/>
      <c r="P596" s="204"/>
      <c r="Q596" s="11">
        <v>5.3899999555999996</v>
      </c>
      <c r="R596" s="204"/>
      <c r="S596" s="204"/>
      <c r="T596" s="53">
        <v>7.6875</v>
      </c>
      <c r="U596" s="204"/>
      <c r="V596" s="204"/>
      <c r="W596" s="11">
        <v>5.4027331555554996</v>
      </c>
      <c r="X596" s="204"/>
      <c r="Y596" s="204"/>
      <c r="Z596" s="53">
        <v>7.375</v>
      </c>
      <c r="AA596" s="204"/>
      <c r="AB596" s="204"/>
      <c r="AC596" s="204"/>
      <c r="AD596" s="204"/>
      <c r="AE596" s="204"/>
      <c r="AF596" s="9">
        <v>3.6237460624604005</v>
      </c>
      <c r="AG596" s="9">
        <v>315</v>
      </c>
      <c r="AH596" s="9">
        <v>0.50172586579127421</v>
      </c>
      <c r="AI596" s="9">
        <v>9</v>
      </c>
      <c r="AJ596" s="9">
        <v>2.6022727272727271</v>
      </c>
      <c r="AK596" s="9" t="s">
        <v>248</v>
      </c>
      <c r="AL596" s="9">
        <v>45</v>
      </c>
      <c r="AM596" s="9">
        <v>3.6237460624604005</v>
      </c>
      <c r="AN596" s="9">
        <v>3.703525641025641</v>
      </c>
      <c r="AO596" s="73">
        <v>90</v>
      </c>
      <c r="AP596" s="80">
        <v>0</v>
      </c>
      <c r="AQ596" s="80">
        <v>0</v>
      </c>
      <c r="AR596" s="224">
        <v>0</v>
      </c>
      <c r="AS596" s="224" t="s">
        <v>248</v>
      </c>
      <c r="AT596" s="11">
        <v>3210.0419999999999</v>
      </c>
      <c r="AU596" s="11">
        <v>0</v>
      </c>
      <c r="AV596" s="203">
        <v>0</v>
      </c>
      <c r="AW596" s="203">
        <v>0</v>
      </c>
      <c r="AX596" s="203" t="s">
        <v>248</v>
      </c>
      <c r="AY596" s="235" t="s">
        <v>248</v>
      </c>
      <c r="AZ596" s="138">
        <v>28181</v>
      </c>
      <c r="BA596" s="188" t="s">
        <v>248</v>
      </c>
      <c r="BB596" s="203" t="s">
        <v>248</v>
      </c>
      <c r="BC596" s="158" t="s">
        <v>248</v>
      </c>
      <c r="BD596" s="217" t="s">
        <v>61</v>
      </c>
      <c r="BE596" s="201" t="s">
        <v>62</v>
      </c>
      <c r="BF596" s="201" t="s">
        <v>63</v>
      </c>
      <c r="BG596" s="201" t="s">
        <v>196</v>
      </c>
      <c r="BH596" s="456" t="s">
        <v>712</v>
      </c>
      <c r="BI596" s="218" t="s">
        <v>67</v>
      </c>
      <c r="BJ596" s="370">
        <v>214</v>
      </c>
      <c r="BK596" s="370">
        <v>3</v>
      </c>
      <c r="BL596" s="219" t="s">
        <v>65</v>
      </c>
      <c r="BM596" s="52"/>
      <c r="BN596" s="218" t="s">
        <v>357</v>
      </c>
      <c r="BO596" s="217" t="s">
        <v>54</v>
      </c>
      <c r="BP596" s="201" t="s">
        <v>699</v>
      </c>
      <c r="BQ596" s="52" t="s">
        <v>715</v>
      </c>
    </row>
    <row r="597" spans="1:69" ht="16.5" thickBot="1">
      <c r="A597" s="207" t="s">
        <v>37</v>
      </c>
      <c r="B597" s="208" t="s">
        <v>711</v>
      </c>
      <c r="C597" s="202" t="s">
        <v>35</v>
      </c>
      <c r="D597" s="210" t="s">
        <v>182</v>
      </c>
      <c r="E597" s="24" t="s">
        <v>596</v>
      </c>
      <c r="F597" s="86">
        <v>42</v>
      </c>
      <c r="G597" s="80">
        <v>2</v>
      </c>
      <c r="H597" s="204"/>
      <c r="I597" s="204"/>
      <c r="J597" s="204"/>
      <c r="K597" s="204"/>
      <c r="L597" s="80">
        <v>0</v>
      </c>
      <c r="M597" s="203"/>
      <c r="N597" s="52">
        <v>0</v>
      </c>
      <c r="O597" s="204"/>
      <c r="P597" s="204"/>
      <c r="Q597" s="11">
        <v>5.8884748</v>
      </c>
      <c r="R597" s="204"/>
      <c r="S597" s="204"/>
      <c r="T597" s="53">
        <v>7.5</v>
      </c>
      <c r="U597" s="204"/>
      <c r="V597" s="204"/>
      <c r="W597" s="11">
        <v>5.7800995500000001</v>
      </c>
      <c r="X597" s="204"/>
      <c r="Y597" s="204"/>
      <c r="Z597" s="53">
        <v>7.5</v>
      </c>
      <c r="AA597" s="204"/>
      <c r="AB597" s="204"/>
      <c r="AC597" s="204"/>
      <c r="AD597" s="204"/>
      <c r="AE597" s="204"/>
      <c r="AF597" s="9">
        <v>2.8028205218332594</v>
      </c>
      <c r="AG597" s="9">
        <v>273</v>
      </c>
      <c r="AH597" s="9">
        <v>0.35582706927074342</v>
      </c>
      <c r="AI597" s="9">
        <v>40</v>
      </c>
      <c r="AJ597" s="9">
        <v>2.0588235294117645</v>
      </c>
      <c r="AK597" s="9" t="s">
        <v>248</v>
      </c>
      <c r="AL597" s="427">
        <v>0</v>
      </c>
      <c r="AM597" s="9"/>
      <c r="AN597" s="9"/>
      <c r="AO597" s="73">
        <v>80</v>
      </c>
      <c r="AP597" s="80">
        <v>0</v>
      </c>
      <c r="AQ597" s="80">
        <v>0</v>
      </c>
      <c r="AR597" s="224">
        <v>0</v>
      </c>
      <c r="AS597" s="224" t="s">
        <v>248</v>
      </c>
      <c r="AT597" s="11">
        <v>2866.8829999999998</v>
      </c>
      <c r="AU597" s="11">
        <v>0</v>
      </c>
      <c r="AV597" s="203">
        <v>0</v>
      </c>
      <c r="AW597" s="203">
        <v>0</v>
      </c>
      <c r="AX597" s="203" t="s">
        <v>248</v>
      </c>
      <c r="AY597" s="235" t="s">
        <v>248</v>
      </c>
      <c r="AZ597" s="138">
        <v>28181</v>
      </c>
      <c r="BA597" s="188" t="s">
        <v>248</v>
      </c>
      <c r="BB597" s="203" t="s">
        <v>248</v>
      </c>
      <c r="BC597" s="158" t="s">
        <v>248</v>
      </c>
      <c r="BD597" s="217" t="s">
        <v>61</v>
      </c>
      <c r="BE597" s="201" t="s">
        <v>62</v>
      </c>
      <c r="BF597" s="201" t="s">
        <v>63</v>
      </c>
      <c r="BG597" s="201" t="s">
        <v>196</v>
      </c>
      <c r="BH597" s="456" t="s">
        <v>712</v>
      </c>
      <c r="BI597" s="218" t="s">
        <v>68</v>
      </c>
      <c r="BJ597" s="370">
        <v>214</v>
      </c>
      <c r="BK597" s="370">
        <v>4</v>
      </c>
      <c r="BL597" s="219" t="s">
        <v>65</v>
      </c>
      <c r="BM597" s="52"/>
      <c r="BN597" s="218" t="s">
        <v>357</v>
      </c>
      <c r="BO597" s="217" t="s">
        <v>54</v>
      </c>
      <c r="BP597" s="201" t="s">
        <v>699</v>
      </c>
      <c r="BQ597" s="52" t="s">
        <v>715</v>
      </c>
    </row>
    <row r="598" spans="1:69" ht="16.5" thickBot="1">
      <c r="A598" s="207" t="s">
        <v>37</v>
      </c>
      <c r="B598" s="208" t="s">
        <v>711</v>
      </c>
      <c r="C598" s="202" t="s">
        <v>35</v>
      </c>
      <c r="D598" s="210" t="s">
        <v>182</v>
      </c>
      <c r="E598" s="24" t="s">
        <v>663</v>
      </c>
      <c r="F598" s="86">
        <v>52</v>
      </c>
      <c r="G598" s="80">
        <v>1</v>
      </c>
      <c r="H598" s="204"/>
      <c r="I598" s="204"/>
      <c r="J598" s="204"/>
      <c r="K598" s="204"/>
      <c r="L598" s="80">
        <v>0</v>
      </c>
      <c r="M598" s="203"/>
      <c r="N598" s="52">
        <v>0</v>
      </c>
      <c r="O598" s="204"/>
      <c r="P598" s="204"/>
      <c r="Q598" s="11">
        <v>5.8548627058999996</v>
      </c>
      <c r="R598" s="204"/>
      <c r="S598" s="204"/>
      <c r="T598" s="53">
        <v>9.4083333333333332</v>
      </c>
      <c r="U598" s="204"/>
      <c r="V598" s="204"/>
      <c r="W598" s="11">
        <v>5.7033724705882003</v>
      </c>
      <c r="X598" s="204"/>
      <c r="Y598" s="204"/>
      <c r="Z598" s="53">
        <v>9.3624999999999989</v>
      </c>
      <c r="AA598" s="204"/>
      <c r="AB598" s="204"/>
      <c r="AC598" s="204"/>
      <c r="AD598" s="204"/>
      <c r="AE598" s="204"/>
      <c r="AF598" s="9">
        <v>3.4566142950739174</v>
      </c>
      <c r="AG598" s="9">
        <v>347</v>
      </c>
      <c r="AH598" s="9">
        <v>0.60405734823332669</v>
      </c>
      <c r="AI598" s="9">
        <v>24</v>
      </c>
      <c r="AJ598" s="9">
        <v>2.1515624999999998</v>
      </c>
      <c r="AK598" s="9" t="s">
        <v>248</v>
      </c>
      <c r="AL598" s="9">
        <v>45</v>
      </c>
      <c r="AM598" s="9">
        <v>3.5182063579559326</v>
      </c>
      <c r="AN598" s="9">
        <v>3.6226993865030677</v>
      </c>
      <c r="AO598" s="73">
        <v>101</v>
      </c>
      <c r="AP598" s="80">
        <v>0</v>
      </c>
      <c r="AQ598" s="80">
        <v>1</v>
      </c>
      <c r="AR598" s="224">
        <v>0</v>
      </c>
      <c r="AS598" s="224" t="s">
        <v>248</v>
      </c>
      <c r="AT598" s="11">
        <v>3569.5439999999999</v>
      </c>
      <c r="AU598" s="11">
        <v>62.654000000000003</v>
      </c>
      <c r="AV598" s="203">
        <v>0</v>
      </c>
      <c r="AW598" s="203">
        <v>0</v>
      </c>
      <c r="AX598" s="203" t="s">
        <v>248</v>
      </c>
      <c r="AY598" s="235" t="s">
        <v>248</v>
      </c>
      <c r="AZ598" s="138">
        <v>119717</v>
      </c>
      <c r="BA598" s="188" t="s">
        <v>248</v>
      </c>
      <c r="BB598" s="203" t="s">
        <v>248</v>
      </c>
      <c r="BC598" s="158" t="s">
        <v>248</v>
      </c>
      <c r="BD598" s="217" t="s">
        <v>61</v>
      </c>
      <c r="BE598" s="201" t="s">
        <v>62</v>
      </c>
      <c r="BF598" s="201" t="s">
        <v>63</v>
      </c>
      <c r="BG598" s="201" t="s">
        <v>196</v>
      </c>
      <c r="BH598" s="456" t="s">
        <v>515</v>
      </c>
      <c r="BI598" s="218" t="s">
        <v>64</v>
      </c>
      <c r="BJ598" s="370">
        <v>214</v>
      </c>
      <c r="BK598" s="370">
        <v>1</v>
      </c>
      <c r="BL598" s="219" t="s">
        <v>65</v>
      </c>
      <c r="BM598" s="52"/>
      <c r="BN598" s="218" t="s">
        <v>357</v>
      </c>
      <c r="BO598" s="217" t="s">
        <v>54</v>
      </c>
      <c r="BP598" s="201" t="s">
        <v>699</v>
      </c>
      <c r="BQ598" s="52" t="s">
        <v>715</v>
      </c>
    </row>
    <row r="599" spans="1:69" ht="16.5" thickBot="1">
      <c r="A599" s="207" t="s">
        <v>37</v>
      </c>
      <c r="B599" s="208" t="s">
        <v>711</v>
      </c>
      <c r="C599" s="202" t="s">
        <v>35</v>
      </c>
      <c r="D599" s="210" t="s">
        <v>182</v>
      </c>
      <c r="E599" s="24" t="s">
        <v>663</v>
      </c>
      <c r="F599" s="86">
        <v>55</v>
      </c>
      <c r="G599" s="80">
        <v>3</v>
      </c>
      <c r="H599" s="204"/>
      <c r="I599" s="204"/>
      <c r="J599" s="204"/>
      <c r="K599" s="204"/>
      <c r="L599" s="80">
        <v>0</v>
      </c>
      <c r="M599" s="203"/>
      <c r="N599" s="52">
        <v>0</v>
      </c>
      <c r="O599" s="204"/>
      <c r="P599" s="204"/>
      <c r="Q599" s="11">
        <v>5.8529999230999996</v>
      </c>
      <c r="R599" s="204"/>
      <c r="S599" s="204"/>
      <c r="T599" s="53">
        <v>11.6</v>
      </c>
      <c r="U599" s="204"/>
      <c r="V599" s="204"/>
      <c r="W599" s="11">
        <v>5.6654807115384003</v>
      </c>
      <c r="X599" s="204"/>
      <c r="Y599" s="204"/>
      <c r="Z599" s="53">
        <v>11.2</v>
      </c>
      <c r="AA599" s="204"/>
      <c r="AB599" s="204"/>
      <c r="AC599" s="204"/>
      <c r="AD599" s="204"/>
      <c r="AE599" s="204"/>
      <c r="AF599" s="9">
        <v>3.3792197885094115</v>
      </c>
      <c r="AG599" s="9">
        <v>362</v>
      </c>
      <c r="AH599" s="9">
        <v>0.54063998495619559</v>
      </c>
      <c r="AI599" s="9">
        <v>25</v>
      </c>
      <c r="AJ599" s="9">
        <v>2.3275000000000001</v>
      </c>
      <c r="AK599" s="9" t="s">
        <v>248</v>
      </c>
      <c r="AL599" s="9">
        <v>51</v>
      </c>
      <c r="AM599" s="9">
        <v>3.4011932859233784</v>
      </c>
      <c r="AN599" s="9">
        <v>3.5338235294117646</v>
      </c>
      <c r="AO599" s="73">
        <v>103</v>
      </c>
      <c r="AP599" s="80">
        <v>1</v>
      </c>
      <c r="AQ599" s="80">
        <v>0</v>
      </c>
      <c r="AR599" s="224">
        <v>0</v>
      </c>
      <c r="AS599" s="224" t="s">
        <v>248</v>
      </c>
      <c r="AT599" s="11">
        <v>3705.8409999999999</v>
      </c>
      <c r="AU599" s="11">
        <v>0</v>
      </c>
      <c r="AV599" s="203">
        <v>0</v>
      </c>
      <c r="AW599" s="203">
        <v>0</v>
      </c>
      <c r="AX599" s="203" t="s">
        <v>248</v>
      </c>
      <c r="AY599" s="235" t="s">
        <v>248</v>
      </c>
      <c r="AZ599" s="138">
        <v>119717</v>
      </c>
      <c r="BA599" s="188" t="s">
        <v>248</v>
      </c>
      <c r="BB599" s="203" t="s">
        <v>248</v>
      </c>
      <c r="BC599" s="158" t="s">
        <v>248</v>
      </c>
      <c r="BD599" s="217" t="s">
        <v>61</v>
      </c>
      <c r="BE599" s="201" t="s">
        <v>62</v>
      </c>
      <c r="BF599" s="201" t="s">
        <v>63</v>
      </c>
      <c r="BG599" s="201" t="s">
        <v>196</v>
      </c>
      <c r="BH599" s="456" t="s">
        <v>515</v>
      </c>
      <c r="BI599" s="218" t="s">
        <v>66</v>
      </c>
      <c r="BJ599" s="370">
        <v>214</v>
      </c>
      <c r="BK599" s="370">
        <v>7</v>
      </c>
      <c r="BL599" s="219" t="s">
        <v>65</v>
      </c>
      <c r="BM599" s="52"/>
      <c r="BN599" s="218" t="s">
        <v>357</v>
      </c>
      <c r="BO599" s="217" t="s">
        <v>54</v>
      </c>
      <c r="BP599" s="201" t="s">
        <v>699</v>
      </c>
      <c r="BQ599" s="52" t="s">
        <v>715</v>
      </c>
    </row>
    <row r="600" spans="1:69" ht="16.5" thickBot="1">
      <c r="A600" s="207" t="s">
        <v>37</v>
      </c>
      <c r="B600" s="208" t="s">
        <v>711</v>
      </c>
      <c r="C600" s="202" t="s">
        <v>35</v>
      </c>
      <c r="D600" s="210" t="s">
        <v>182</v>
      </c>
      <c r="E600" s="24" t="s">
        <v>663</v>
      </c>
      <c r="F600" s="86">
        <v>54</v>
      </c>
      <c r="G600" s="80">
        <v>1</v>
      </c>
      <c r="H600" s="204"/>
      <c r="I600" s="204"/>
      <c r="J600" s="204"/>
      <c r="K600" s="204"/>
      <c r="L600" s="80">
        <v>0</v>
      </c>
      <c r="M600" s="203"/>
      <c r="N600" s="52">
        <v>0</v>
      </c>
      <c r="O600" s="204"/>
      <c r="P600" s="204"/>
      <c r="Q600" s="11">
        <v>5.9499999622999997</v>
      </c>
      <c r="R600" s="204"/>
      <c r="S600" s="204"/>
      <c r="T600" s="53">
        <v>10.337499999999999</v>
      </c>
      <c r="U600" s="204"/>
      <c r="V600" s="204"/>
      <c r="W600" s="11">
        <v>6.0184338679245002</v>
      </c>
      <c r="X600" s="204"/>
      <c r="Y600" s="204"/>
      <c r="Z600" s="53">
        <v>10.725</v>
      </c>
      <c r="AA600" s="204"/>
      <c r="AB600" s="204"/>
      <c r="AC600" s="204"/>
      <c r="AD600" s="204"/>
      <c r="AE600" s="204"/>
      <c r="AF600" s="9">
        <v>3.6035040514167109</v>
      </c>
      <c r="AG600" s="9">
        <v>371</v>
      </c>
      <c r="AH600" s="9">
        <v>0.4840916463652013</v>
      </c>
      <c r="AI600" s="9">
        <v>10</v>
      </c>
      <c r="AJ600" s="9">
        <v>2.6187499999999999</v>
      </c>
      <c r="AK600" s="9" t="s">
        <v>248</v>
      </c>
      <c r="AL600" s="9">
        <v>53</v>
      </c>
      <c r="AM600" s="9">
        <v>3.6035040514167109</v>
      </c>
      <c r="AN600" s="9">
        <v>3.6643646408839778</v>
      </c>
      <c r="AO600" s="73">
        <v>106</v>
      </c>
      <c r="AP600" s="80">
        <v>0</v>
      </c>
      <c r="AQ600" s="80">
        <v>0</v>
      </c>
      <c r="AR600" s="224">
        <v>0</v>
      </c>
      <c r="AS600" s="224" t="s">
        <v>248</v>
      </c>
      <c r="AT600" s="11">
        <v>3781.3919999999998</v>
      </c>
      <c r="AU600" s="11">
        <v>0</v>
      </c>
      <c r="AV600" s="203">
        <v>0</v>
      </c>
      <c r="AW600" s="203">
        <v>0</v>
      </c>
      <c r="AX600" s="203" t="s">
        <v>248</v>
      </c>
      <c r="AY600" s="235" t="s">
        <v>248</v>
      </c>
      <c r="AZ600" s="138">
        <v>119717</v>
      </c>
      <c r="BA600" s="188" t="s">
        <v>248</v>
      </c>
      <c r="BB600" s="203" t="s">
        <v>248</v>
      </c>
      <c r="BC600" s="158" t="s">
        <v>248</v>
      </c>
      <c r="BD600" s="217" t="s">
        <v>61</v>
      </c>
      <c r="BE600" s="201" t="s">
        <v>62</v>
      </c>
      <c r="BF600" s="201" t="s">
        <v>63</v>
      </c>
      <c r="BG600" s="201" t="s">
        <v>196</v>
      </c>
      <c r="BH600" s="455" t="s">
        <v>515</v>
      </c>
      <c r="BI600" s="218" t="s">
        <v>67</v>
      </c>
      <c r="BJ600" s="370">
        <v>214</v>
      </c>
      <c r="BK600" s="370">
        <v>3</v>
      </c>
      <c r="BL600" s="219" t="s">
        <v>65</v>
      </c>
      <c r="BM600" s="52"/>
      <c r="BN600" s="218" t="s">
        <v>357</v>
      </c>
      <c r="BO600" s="217" t="s">
        <v>54</v>
      </c>
      <c r="BP600" s="201" t="s">
        <v>699</v>
      </c>
      <c r="BQ600" s="52" t="s">
        <v>715</v>
      </c>
    </row>
    <row r="601" spans="1:69" ht="16.5" thickBot="1">
      <c r="A601" s="207" t="s">
        <v>37</v>
      </c>
      <c r="B601" s="208" t="s">
        <v>711</v>
      </c>
      <c r="C601" s="202" t="s">
        <v>35</v>
      </c>
      <c r="D601" s="210" t="s">
        <v>182</v>
      </c>
      <c r="E601" s="24" t="s">
        <v>663</v>
      </c>
      <c r="F601" s="86">
        <v>53</v>
      </c>
      <c r="G601" s="80">
        <v>1</v>
      </c>
      <c r="H601" s="204"/>
      <c r="I601" s="204"/>
      <c r="J601" s="204"/>
      <c r="K601" s="204"/>
      <c r="L601" s="80">
        <v>1</v>
      </c>
      <c r="M601" s="203"/>
      <c r="N601" s="52">
        <v>0</v>
      </c>
      <c r="O601" s="204"/>
      <c r="P601" s="204"/>
      <c r="Q601" s="11">
        <v>6.2760782744999997</v>
      </c>
      <c r="R601" s="204"/>
      <c r="S601" s="204"/>
      <c r="T601" s="53">
        <v>12.724999999999998</v>
      </c>
      <c r="U601" s="204"/>
      <c r="V601" s="204"/>
      <c r="W601" s="11">
        <v>6.1886665098039</v>
      </c>
      <c r="X601" s="204"/>
      <c r="Y601" s="204"/>
      <c r="Z601" s="53">
        <v>12.612499999999999</v>
      </c>
      <c r="AA601" s="204"/>
      <c r="AB601" s="204"/>
      <c r="AC601" s="204"/>
      <c r="AD601" s="204"/>
      <c r="AE601" s="204"/>
      <c r="AF601" s="9">
        <v>2.6560385013423793</v>
      </c>
      <c r="AG601" s="9">
        <v>327</v>
      </c>
      <c r="AH601" s="9">
        <v>0.41810406954546403</v>
      </c>
      <c r="AI601" s="9">
        <v>97</v>
      </c>
      <c r="AJ601" s="9">
        <v>1.7867647058823528</v>
      </c>
      <c r="AK601" s="9" t="s">
        <v>248</v>
      </c>
      <c r="AL601" s="9">
        <v>0</v>
      </c>
      <c r="AM601" s="9"/>
      <c r="AN601" s="9"/>
      <c r="AO601" s="73">
        <v>104</v>
      </c>
      <c r="AP601" s="80">
        <v>0</v>
      </c>
      <c r="AQ601" s="80">
        <v>0</v>
      </c>
      <c r="AR601" s="224">
        <v>0</v>
      </c>
      <c r="AS601" s="224" t="s">
        <v>248</v>
      </c>
      <c r="AT601" s="11">
        <v>3667.6680000000001</v>
      </c>
      <c r="AU601" s="11">
        <v>0</v>
      </c>
      <c r="AV601" s="203">
        <v>0</v>
      </c>
      <c r="AW601" s="203">
        <v>0</v>
      </c>
      <c r="AX601" s="203" t="s">
        <v>248</v>
      </c>
      <c r="AY601" s="235" t="s">
        <v>248</v>
      </c>
      <c r="AZ601" s="138">
        <v>119717</v>
      </c>
      <c r="BA601" s="188" t="s">
        <v>248</v>
      </c>
      <c r="BB601" s="203" t="s">
        <v>248</v>
      </c>
      <c r="BC601" s="158" t="s">
        <v>248</v>
      </c>
      <c r="BD601" s="217" t="s">
        <v>61</v>
      </c>
      <c r="BE601" s="201" t="s">
        <v>62</v>
      </c>
      <c r="BF601" s="201" t="s">
        <v>63</v>
      </c>
      <c r="BG601" s="201" t="s">
        <v>196</v>
      </c>
      <c r="BH601" s="456" t="s">
        <v>515</v>
      </c>
      <c r="BI601" s="218" t="s">
        <v>68</v>
      </c>
      <c r="BJ601" s="370">
        <v>214</v>
      </c>
      <c r="BK601" s="370">
        <v>4</v>
      </c>
      <c r="BL601" s="219" t="s">
        <v>65</v>
      </c>
      <c r="BM601" s="52"/>
      <c r="BN601" s="218" t="s">
        <v>357</v>
      </c>
      <c r="BO601" s="217" t="s">
        <v>54</v>
      </c>
      <c r="BP601" s="201" t="s">
        <v>699</v>
      </c>
      <c r="BQ601" s="52" t="s">
        <v>715</v>
      </c>
    </row>
    <row r="602" spans="1:69" ht="16.5" thickBot="1">
      <c r="A602" s="207" t="s">
        <v>37</v>
      </c>
      <c r="B602" s="208" t="s">
        <v>711</v>
      </c>
      <c r="C602" s="202" t="s">
        <v>35</v>
      </c>
      <c r="D602" s="210" t="s">
        <v>182</v>
      </c>
      <c r="E602" s="24" t="s">
        <v>630</v>
      </c>
      <c r="F602" s="86">
        <v>42</v>
      </c>
      <c r="G602" s="80">
        <v>0</v>
      </c>
      <c r="H602" s="204"/>
      <c r="I602" s="204"/>
      <c r="J602" s="204"/>
      <c r="K602" s="204"/>
      <c r="L602" s="80">
        <v>0</v>
      </c>
      <c r="M602" s="203"/>
      <c r="N602" s="52">
        <v>0</v>
      </c>
      <c r="O602" s="204"/>
      <c r="P602" s="204"/>
      <c r="Q602" s="11">
        <v>5.1657855713999998</v>
      </c>
      <c r="R602" s="204"/>
      <c r="S602" s="204"/>
      <c r="T602" s="53">
        <v>6.4499999999999993</v>
      </c>
      <c r="U602" s="204"/>
      <c r="V602" s="204"/>
      <c r="W602" s="11">
        <v>4.9137852380952003</v>
      </c>
      <c r="X602" s="204"/>
      <c r="Y602" s="204"/>
      <c r="Z602" s="53">
        <v>6.4499999999999993</v>
      </c>
      <c r="AA602" s="204"/>
      <c r="AB602" s="204"/>
      <c r="AC602" s="204"/>
      <c r="AD602" s="204"/>
      <c r="AE602" s="204"/>
      <c r="AF602" s="9">
        <v>3.8107483224803902</v>
      </c>
      <c r="AG602" s="9">
        <v>294</v>
      </c>
      <c r="AH602" s="9">
        <v>0.29493097797165091</v>
      </c>
      <c r="AI602" s="9">
        <v>0</v>
      </c>
      <c r="AJ602" s="9">
        <v>3.1375000000000002</v>
      </c>
      <c r="AK602" s="9" t="s">
        <v>248</v>
      </c>
      <c r="AL602" s="9">
        <v>42</v>
      </c>
      <c r="AM602" s="9">
        <v>3.8107483224803902</v>
      </c>
      <c r="AN602" s="9">
        <v>3.762910798122066</v>
      </c>
      <c r="AO602" s="73">
        <v>84</v>
      </c>
      <c r="AP602" s="80">
        <v>0</v>
      </c>
      <c r="AQ602" s="80">
        <v>0</v>
      </c>
      <c r="AR602" s="224">
        <v>0</v>
      </c>
      <c r="AS602" s="224" t="s">
        <v>248</v>
      </c>
      <c r="AT602" s="11">
        <v>2991.2460000000001</v>
      </c>
      <c r="AU602" s="11">
        <v>0</v>
      </c>
      <c r="AV602" s="203">
        <v>0</v>
      </c>
      <c r="AW602" s="203">
        <v>0</v>
      </c>
      <c r="AX602" s="203" t="s">
        <v>248</v>
      </c>
      <c r="AY602" s="235" t="s">
        <v>248</v>
      </c>
      <c r="AZ602" s="138">
        <v>25048</v>
      </c>
      <c r="BA602" s="188" t="s">
        <v>248</v>
      </c>
      <c r="BB602" s="203" t="s">
        <v>248</v>
      </c>
      <c r="BC602" s="158" t="s">
        <v>248</v>
      </c>
      <c r="BD602" s="217" t="s">
        <v>61</v>
      </c>
      <c r="BE602" s="201" t="s">
        <v>62</v>
      </c>
      <c r="BF602" s="201" t="s">
        <v>63</v>
      </c>
      <c r="BG602" s="201" t="s">
        <v>196</v>
      </c>
      <c r="BH602" s="456" t="s">
        <v>515</v>
      </c>
      <c r="BI602" s="218" t="s">
        <v>64</v>
      </c>
      <c r="BJ602" s="370">
        <v>214</v>
      </c>
      <c r="BK602" s="370">
        <v>1</v>
      </c>
      <c r="BL602" s="219" t="s">
        <v>65</v>
      </c>
      <c r="BM602" s="52"/>
      <c r="BN602" s="218" t="s">
        <v>357</v>
      </c>
      <c r="BO602" s="217" t="s">
        <v>54</v>
      </c>
      <c r="BP602" s="201" t="s">
        <v>699</v>
      </c>
      <c r="BQ602" s="52" t="s">
        <v>715</v>
      </c>
    </row>
    <row r="603" spans="1:69" ht="16.5" thickBot="1">
      <c r="A603" s="207" t="s">
        <v>37</v>
      </c>
      <c r="B603" s="208" t="s">
        <v>711</v>
      </c>
      <c r="C603" s="202" t="s">
        <v>35</v>
      </c>
      <c r="D603" s="210" t="s">
        <v>182</v>
      </c>
      <c r="E603" s="24" t="s">
        <v>630</v>
      </c>
      <c r="F603" s="86">
        <v>37</v>
      </c>
      <c r="G603" s="80">
        <v>0</v>
      </c>
      <c r="H603" s="204"/>
      <c r="I603" s="204"/>
      <c r="J603" s="204"/>
      <c r="K603" s="204"/>
      <c r="L603" s="80">
        <v>0</v>
      </c>
      <c r="M603" s="203"/>
      <c r="N603" s="52">
        <v>0</v>
      </c>
      <c r="O603" s="204"/>
      <c r="P603" s="204"/>
      <c r="Q603" s="11">
        <v>5.2404050270000004</v>
      </c>
      <c r="R603" s="204"/>
      <c r="S603" s="204"/>
      <c r="T603" s="53">
        <v>8.5749999999999993</v>
      </c>
      <c r="U603" s="204"/>
      <c r="V603" s="204"/>
      <c r="W603" s="11">
        <v>5.0928378378378003</v>
      </c>
      <c r="X603" s="204"/>
      <c r="Y603" s="204"/>
      <c r="Z603" s="53">
        <v>8.5749999999999993</v>
      </c>
      <c r="AA603" s="204"/>
      <c r="AB603" s="204"/>
      <c r="AC603" s="204"/>
      <c r="AD603" s="204"/>
      <c r="AE603" s="204"/>
      <c r="AF603" s="9">
        <v>3.4234749009710486</v>
      </c>
      <c r="AG603" s="9">
        <v>259</v>
      </c>
      <c r="AH603" s="9">
        <v>0.42499606063101825</v>
      </c>
      <c r="AI603" s="9">
        <v>8</v>
      </c>
      <c r="AJ603" s="9">
        <v>2.5668918918918919</v>
      </c>
      <c r="AK603" s="9" t="s">
        <v>248</v>
      </c>
      <c r="AL603" s="9">
        <v>37</v>
      </c>
      <c r="AM603" s="9">
        <v>3.4234749009710486</v>
      </c>
      <c r="AN603" s="9">
        <v>3.509765625</v>
      </c>
      <c r="AO603" s="73">
        <v>74</v>
      </c>
      <c r="AP603" s="80">
        <v>0</v>
      </c>
      <c r="AQ603" s="80">
        <v>0</v>
      </c>
      <c r="AR603" s="224">
        <v>0</v>
      </c>
      <c r="AS603" s="224" t="s">
        <v>248</v>
      </c>
      <c r="AT603" s="11">
        <v>2634.6280000000002</v>
      </c>
      <c r="AU603" s="11">
        <v>0</v>
      </c>
      <c r="AV603" s="203">
        <v>0</v>
      </c>
      <c r="AW603" s="203">
        <v>0</v>
      </c>
      <c r="AX603" s="203" t="s">
        <v>248</v>
      </c>
      <c r="AY603" s="235" t="s">
        <v>248</v>
      </c>
      <c r="AZ603" s="138">
        <v>25048</v>
      </c>
      <c r="BA603" s="188" t="s">
        <v>248</v>
      </c>
      <c r="BB603" s="203" t="s">
        <v>248</v>
      </c>
      <c r="BC603" s="158" t="s">
        <v>248</v>
      </c>
      <c r="BD603" s="217" t="s">
        <v>61</v>
      </c>
      <c r="BE603" s="201" t="s">
        <v>62</v>
      </c>
      <c r="BF603" s="201" t="s">
        <v>63</v>
      </c>
      <c r="BG603" s="201" t="s">
        <v>196</v>
      </c>
      <c r="BH603" s="455" t="s">
        <v>515</v>
      </c>
      <c r="BI603" s="218" t="s">
        <v>66</v>
      </c>
      <c r="BJ603" s="370">
        <v>214</v>
      </c>
      <c r="BK603" s="370">
        <v>7</v>
      </c>
      <c r="BL603" s="219" t="s">
        <v>65</v>
      </c>
      <c r="BM603" s="52"/>
      <c r="BN603" s="218" t="s">
        <v>357</v>
      </c>
      <c r="BO603" s="217" t="s">
        <v>54</v>
      </c>
      <c r="BP603" s="201" t="s">
        <v>699</v>
      </c>
      <c r="BQ603" s="52" t="s">
        <v>715</v>
      </c>
    </row>
    <row r="604" spans="1:69" ht="16.5" thickBot="1">
      <c r="A604" s="207" t="s">
        <v>37</v>
      </c>
      <c r="B604" s="208" t="s">
        <v>711</v>
      </c>
      <c r="C604" s="202" t="s">
        <v>35</v>
      </c>
      <c r="D604" s="210" t="s">
        <v>182</v>
      </c>
      <c r="E604" s="24" t="s">
        <v>630</v>
      </c>
      <c r="F604" s="86">
        <v>37</v>
      </c>
      <c r="G604" s="80">
        <v>0</v>
      </c>
      <c r="H604" s="204"/>
      <c r="I604" s="204"/>
      <c r="J604" s="204"/>
      <c r="K604" s="204"/>
      <c r="L604" s="80">
        <v>0</v>
      </c>
      <c r="M604" s="203"/>
      <c r="N604" s="52">
        <v>0</v>
      </c>
      <c r="O604" s="204"/>
      <c r="P604" s="204"/>
      <c r="Q604" s="11">
        <v>5.3801891351000002</v>
      </c>
      <c r="R604" s="204"/>
      <c r="S604" s="204"/>
      <c r="T604" s="53">
        <v>8.5749999999999993</v>
      </c>
      <c r="U604" s="204"/>
      <c r="V604" s="204"/>
      <c r="W604" s="11">
        <v>5.4189186486486003</v>
      </c>
      <c r="X604" s="204"/>
      <c r="Y604" s="204"/>
      <c r="Z604" s="53">
        <v>8.5749999999999993</v>
      </c>
      <c r="AA604" s="204"/>
      <c r="AB604" s="204"/>
      <c r="AC604" s="204"/>
      <c r="AD604" s="204"/>
      <c r="AE604" s="204"/>
      <c r="AF604" s="9">
        <v>3.6472587042333542</v>
      </c>
      <c r="AG604" s="9">
        <v>259</v>
      </c>
      <c r="AH604" s="9">
        <v>0.41079715490157998</v>
      </c>
      <c r="AI604" s="9">
        <v>3</v>
      </c>
      <c r="AJ604" s="9">
        <v>2.8826923076923077</v>
      </c>
      <c r="AK604" s="9" t="s">
        <v>248</v>
      </c>
      <c r="AL604" s="9">
        <v>37</v>
      </c>
      <c r="AM604" s="9">
        <v>3.6472587042333542</v>
      </c>
      <c r="AN604" s="9">
        <v>3.687956204379562</v>
      </c>
      <c r="AO604" s="73">
        <v>74</v>
      </c>
      <c r="AP604" s="80">
        <v>0</v>
      </c>
      <c r="AQ604" s="80">
        <v>0</v>
      </c>
      <c r="AR604" s="224">
        <v>0</v>
      </c>
      <c r="AS604" s="224" t="s">
        <v>248</v>
      </c>
      <c r="AT604" s="11">
        <v>2637.241</v>
      </c>
      <c r="AU604" s="11">
        <v>0</v>
      </c>
      <c r="AV604" s="203">
        <v>0</v>
      </c>
      <c r="AW604" s="203">
        <v>0</v>
      </c>
      <c r="AX604" s="203" t="s">
        <v>248</v>
      </c>
      <c r="AY604" s="235" t="s">
        <v>248</v>
      </c>
      <c r="AZ604" s="138">
        <v>25048</v>
      </c>
      <c r="BA604" s="188" t="s">
        <v>248</v>
      </c>
      <c r="BB604" s="203" t="s">
        <v>248</v>
      </c>
      <c r="BC604" s="158" t="s">
        <v>248</v>
      </c>
      <c r="BD604" s="217" t="s">
        <v>61</v>
      </c>
      <c r="BE604" s="201" t="s">
        <v>62</v>
      </c>
      <c r="BF604" s="201" t="s">
        <v>63</v>
      </c>
      <c r="BG604" s="201" t="s">
        <v>196</v>
      </c>
      <c r="BH604" s="456" t="s">
        <v>515</v>
      </c>
      <c r="BI604" s="218" t="s">
        <v>67</v>
      </c>
      <c r="BJ604" s="370">
        <v>214</v>
      </c>
      <c r="BK604" s="370">
        <v>3</v>
      </c>
      <c r="BL604" s="219" t="s">
        <v>65</v>
      </c>
      <c r="BM604" s="52"/>
      <c r="BN604" s="218" t="s">
        <v>357</v>
      </c>
      <c r="BO604" s="217" t="s">
        <v>54</v>
      </c>
      <c r="BP604" s="201" t="s">
        <v>699</v>
      </c>
      <c r="BQ604" s="52" t="s">
        <v>715</v>
      </c>
    </row>
    <row r="605" spans="1:69" ht="16.5" thickBot="1">
      <c r="A605" s="207" t="s">
        <v>37</v>
      </c>
      <c r="B605" s="208" t="s">
        <v>711</v>
      </c>
      <c r="C605" s="202" t="s">
        <v>35</v>
      </c>
      <c r="D605" s="210" t="s">
        <v>182</v>
      </c>
      <c r="E605" s="24" t="s">
        <v>630</v>
      </c>
      <c r="F605" s="86">
        <v>38</v>
      </c>
      <c r="G605" s="80">
        <v>0</v>
      </c>
      <c r="H605" s="204"/>
      <c r="I605" s="204"/>
      <c r="J605" s="204"/>
      <c r="K605" s="204"/>
      <c r="L605" s="80">
        <v>0</v>
      </c>
      <c r="M605" s="203"/>
      <c r="N605" s="52">
        <v>0</v>
      </c>
      <c r="O605" s="204"/>
      <c r="P605" s="204"/>
      <c r="Q605" s="11">
        <v>6.1220787367999998</v>
      </c>
      <c r="R605" s="204"/>
      <c r="S605" s="204"/>
      <c r="T605" s="53">
        <v>8.5500000000000007</v>
      </c>
      <c r="U605" s="204"/>
      <c r="V605" s="204"/>
      <c r="W605" s="11">
        <v>6.0611048947367996</v>
      </c>
      <c r="X605" s="204"/>
      <c r="Y605" s="204"/>
      <c r="Z605" s="53">
        <v>8.5500000000000007</v>
      </c>
      <c r="AA605" s="204"/>
      <c r="AB605" s="204"/>
      <c r="AC605" s="204"/>
      <c r="AD605" s="204"/>
      <c r="AE605" s="204"/>
      <c r="AF605" s="9">
        <v>2.6902941164850191</v>
      </c>
      <c r="AG605" s="9">
        <v>238</v>
      </c>
      <c r="AH605" s="9">
        <v>0.43006018905261711</v>
      </c>
      <c r="AI605" s="9">
        <v>63</v>
      </c>
      <c r="AJ605" s="9">
        <v>1.7625</v>
      </c>
      <c r="AK605" s="9" t="s">
        <v>248</v>
      </c>
      <c r="AL605" s="427">
        <v>0</v>
      </c>
      <c r="AM605" s="9"/>
      <c r="AN605" s="9"/>
      <c r="AO605" s="73">
        <v>75</v>
      </c>
      <c r="AP605" s="80">
        <v>1</v>
      </c>
      <c r="AQ605" s="80">
        <v>0</v>
      </c>
      <c r="AR605" s="224">
        <v>0</v>
      </c>
      <c r="AS605" s="224" t="s">
        <v>248</v>
      </c>
      <c r="AT605" s="11">
        <v>2641.268</v>
      </c>
      <c r="AU605" s="11">
        <v>71.260999999999996</v>
      </c>
      <c r="AV605" s="203">
        <v>0</v>
      </c>
      <c r="AW605" s="203">
        <v>0</v>
      </c>
      <c r="AX605" s="203" t="s">
        <v>248</v>
      </c>
      <c r="AY605" s="235" t="s">
        <v>248</v>
      </c>
      <c r="AZ605" s="138">
        <v>25048</v>
      </c>
      <c r="BA605" s="188" t="s">
        <v>248</v>
      </c>
      <c r="BB605" s="203" t="s">
        <v>248</v>
      </c>
      <c r="BC605" s="158" t="s">
        <v>248</v>
      </c>
      <c r="BD605" s="217" t="s">
        <v>61</v>
      </c>
      <c r="BE605" s="201" t="s">
        <v>62</v>
      </c>
      <c r="BF605" s="201" t="s">
        <v>63</v>
      </c>
      <c r="BG605" s="201" t="s">
        <v>196</v>
      </c>
      <c r="BH605" s="456" t="s">
        <v>515</v>
      </c>
      <c r="BI605" s="218" t="s">
        <v>68</v>
      </c>
      <c r="BJ605" s="370">
        <v>214</v>
      </c>
      <c r="BK605" s="370">
        <v>4</v>
      </c>
      <c r="BL605" s="219" t="s">
        <v>65</v>
      </c>
      <c r="BM605" s="52"/>
      <c r="BN605" s="218" t="s">
        <v>357</v>
      </c>
      <c r="BO605" s="217" t="s">
        <v>54</v>
      </c>
      <c r="BP605" s="201" t="s">
        <v>699</v>
      </c>
      <c r="BQ605" s="52" t="s">
        <v>715</v>
      </c>
    </row>
    <row r="606" spans="1:69" ht="16.5" thickBot="1">
      <c r="A606" s="207" t="s">
        <v>37</v>
      </c>
      <c r="B606" s="208" t="s">
        <v>711</v>
      </c>
      <c r="C606" s="202" t="s">
        <v>35</v>
      </c>
      <c r="D606" s="210" t="s">
        <v>182</v>
      </c>
      <c r="E606" s="24" t="s">
        <v>205</v>
      </c>
      <c r="F606" s="86">
        <v>52</v>
      </c>
      <c r="G606" s="80">
        <v>0</v>
      </c>
      <c r="H606" s="204"/>
      <c r="I606" s="204"/>
      <c r="J606" s="204"/>
      <c r="K606" s="204"/>
      <c r="L606" s="80">
        <v>0</v>
      </c>
      <c r="M606" s="203"/>
      <c r="N606" s="52">
        <v>0</v>
      </c>
      <c r="O606" s="204"/>
      <c r="P606" s="204"/>
      <c r="Q606" s="11">
        <v>5.0717305962000001</v>
      </c>
      <c r="R606" s="204"/>
      <c r="S606" s="204"/>
      <c r="T606" s="53">
        <v>7.3999999999999995</v>
      </c>
      <c r="U606" s="204"/>
      <c r="V606" s="204"/>
      <c r="W606" s="11">
        <v>4.9099420384614998</v>
      </c>
      <c r="X606" s="204"/>
      <c r="Y606" s="204"/>
      <c r="Z606" s="53">
        <v>7.1999999999999993</v>
      </c>
      <c r="AA606" s="204"/>
      <c r="AB606" s="204"/>
      <c r="AC606" s="204"/>
      <c r="AD606" s="204"/>
      <c r="AE606" s="204"/>
      <c r="AF606" s="9">
        <v>3.7248351813017662</v>
      </c>
      <c r="AG606" s="9">
        <v>364</v>
      </c>
      <c r="AH606" s="9">
        <v>0.37855220773836756</v>
      </c>
      <c r="AI606" s="9">
        <v>7</v>
      </c>
      <c r="AJ606" s="9">
        <v>2.85</v>
      </c>
      <c r="AK606" s="9" t="s">
        <v>248</v>
      </c>
      <c r="AL606" s="9">
        <v>52</v>
      </c>
      <c r="AM606" s="9">
        <v>3.7248351813017662</v>
      </c>
      <c r="AN606" s="9">
        <v>3.7265917602996255</v>
      </c>
      <c r="AO606" s="73">
        <v>104</v>
      </c>
      <c r="AP606" s="80">
        <v>0</v>
      </c>
      <c r="AQ606" s="80">
        <v>0</v>
      </c>
      <c r="AR606" s="224">
        <v>0</v>
      </c>
      <c r="AS606" s="224" t="s">
        <v>248</v>
      </c>
      <c r="AT606" s="11">
        <v>3994.9459999999999</v>
      </c>
      <c r="AU606" s="11">
        <v>0</v>
      </c>
      <c r="AV606" s="203">
        <v>0</v>
      </c>
      <c r="AW606" s="203">
        <v>0</v>
      </c>
      <c r="AX606" s="203" t="s">
        <v>248</v>
      </c>
      <c r="AY606" s="235" t="s">
        <v>248</v>
      </c>
      <c r="AZ606" s="138">
        <v>11382</v>
      </c>
      <c r="BA606" s="188" t="s">
        <v>248</v>
      </c>
      <c r="BB606" s="203" t="s">
        <v>248</v>
      </c>
      <c r="BC606" s="158" t="s">
        <v>248</v>
      </c>
      <c r="BD606" s="217" t="s">
        <v>61</v>
      </c>
      <c r="BE606" s="201" t="s">
        <v>62</v>
      </c>
      <c r="BF606" s="201" t="s">
        <v>63</v>
      </c>
      <c r="BG606" s="201" t="s">
        <v>196</v>
      </c>
      <c r="BH606" s="456" t="s">
        <v>512</v>
      </c>
      <c r="BI606" s="218" t="s">
        <v>64</v>
      </c>
      <c r="BJ606" s="370">
        <v>214</v>
      </c>
      <c r="BK606" s="370">
        <v>1</v>
      </c>
      <c r="BL606" s="219" t="s">
        <v>65</v>
      </c>
      <c r="BM606" s="52"/>
      <c r="BN606" s="218" t="s">
        <v>357</v>
      </c>
      <c r="BO606" s="217" t="s">
        <v>348</v>
      </c>
      <c r="BP606" s="201" t="s">
        <v>689</v>
      </c>
      <c r="BQ606" s="52" t="s">
        <v>719</v>
      </c>
    </row>
    <row r="607" spans="1:69" ht="16.5" thickBot="1">
      <c r="A607" s="207" t="s">
        <v>37</v>
      </c>
      <c r="B607" s="208" t="s">
        <v>711</v>
      </c>
      <c r="C607" s="202" t="s">
        <v>35</v>
      </c>
      <c r="D607" s="210" t="s">
        <v>182</v>
      </c>
      <c r="E607" s="24" t="s">
        <v>205</v>
      </c>
      <c r="F607" s="86">
        <v>52</v>
      </c>
      <c r="G607" s="80">
        <v>4</v>
      </c>
      <c r="H607" s="204"/>
      <c r="I607" s="204"/>
      <c r="J607" s="204"/>
      <c r="K607" s="204"/>
      <c r="L607" s="80">
        <v>0</v>
      </c>
      <c r="M607" s="203"/>
      <c r="N607" s="52">
        <v>0</v>
      </c>
      <c r="O607" s="204"/>
      <c r="P607" s="204"/>
      <c r="Q607" s="11">
        <v>5.3113955833000004</v>
      </c>
      <c r="R607" s="204"/>
      <c r="S607" s="204"/>
      <c r="T607" s="53">
        <v>9.7999999999999972</v>
      </c>
      <c r="U607" s="204"/>
      <c r="V607" s="204"/>
      <c r="W607" s="11">
        <v>5.2003747916665999</v>
      </c>
      <c r="X607" s="204"/>
      <c r="Y607" s="204"/>
      <c r="Z607" s="53">
        <v>9.7999999999999972</v>
      </c>
      <c r="AA607" s="204"/>
      <c r="AB607" s="204"/>
      <c r="AC607" s="204"/>
      <c r="AD607" s="204"/>
      <c r="AE607" s="204"/>
      <c r="AF607" s="9">
        <v>3.4067410768142765</v>
      </c>
      <c r="AG607" s="9">
        <v>333</v>
      </c>
      <c r="AH607" s="9">
        <v>0.51274504951198907</v>
      </c>
      <c r="AI607" s="9">
        <v>16</v>
      </c>
      <c r="AJ607" s="9">
        <v>2.5058035714285714</v>
      </c>
      <c r="AK607" s="9" t="s">
        <v>248</v>
      </c>
      <c r="AL607" s="9">
        <v>48</v>
      </c>
      <c r="AM607" s="9">
        <v>3.4067410768142765</v>
      </c>
      <c r="AN607" s="9">
        <v>3.5184563758389262</v>
      </c>
      <c r="AO607" s="73">
        <v>96</v>
      </c>
      <c r="AP607" s="80">
        <v>0</v>
      </c>
      <c r="AQ607" s="80">
        <v>0</v>
      </c>
      <c r="AR607" s="224">
        <v>0</v>
      </c>
      <c r="AS607" s="224" t="s">
        <v>248</v>
      </c>
      <c r="AT607" s="11">
        <v>3767.9169999999999</v>
      </c>
      <c r="AU607" s="11">
        <v>0</v>
      </c>
      <c r="AV607" s="203">
        <v>0</v>
      </c>
      <c r="AW607" s="203">
        <v>0</v>
      </c>
      <c r="AX607" s="203" t="s">
        <v>248</v>
      </c>
      <c r="AY607" s="235" t="s">
        <v>248</v>
      </c>
      <c r="AZ607" s="138">
        <v>11382</v>
      </c>
      <c r="BA607" s="188" t="s">
        <v>248</v>
      </c>
      <c r="BB607" s="203" t="s">
        <v>248</v>
      </c>
      <c r="BC607" s="158" t="s">
        <v>248</v>
      </c>
      <c r="BD607" s="217" t="s">
        <v>61</v>
      </c>
      <c r="BE607" s="201" t="s">
        <v>62</v>
      </c>
      <c r="BF607" s="201" t="s">
        <v>63</v>
      </c>
      <c r="BG607" s="201" t="s">
        <v>196</v>
      </c>
      <c r="BH607" s="456" t="s">
        <v>512</v>
      </c>
      <c r="BI607" s="218" t="s">
        <v>66</v>
      </c>
      <c r="BJ607" s="370">
        <v>214</v>
      </c>
      <c r="BK607" s="370">
        <v>7</v>
      </c>
      <c r="BL607" s="219" t="s">
        <v>65</v>
      </c>
      <c r="BM607" s="52"/>
      <c r="BN607" s="218" t="s">
        <v>357</v>
      </c>
      <c r="BO607" s="217" t="s">
        <v>348</v>
      </c>
      <c r="BP607" s="201" t="s">
        <v>689</v>
      </c>
      <c r="BQ607" s="52" t="s">
        <v>719</v>
      </c>
    </row>
    <row r="608" spans="1:69" ht="16.5" thickBot="1">
      <c r="A608" s="207" t="s">
        <v>37</v>
      </c>
      <c r="B608" s="208" t="s">
        <v>711</v>
      </c>
      <c r="C608" s="202" t="s">
        <v>35</v>
      </c>
      <c r="D608" s="210" t="s">
        <v>182</v>
      </c>
      <c r="E608" s="24" t="s">
        <v>205</v>
      </c>
      <c r="F608" s="86">
        <v>53</v>
      </c>
      <c r="G608" s="80">
        <v>0</v>
      </c>
      <c r="H608" s="204"/>
      <c r="I608" s="204"/>
      <c r="J608" s="204"/>
      <c r="K608" s="204"/>
      <c r="L608" s="80">
        <v>0</v>
      </c>
      <c r="M608" s="203"/>
      <c r="N608" s="52">
        <v>0</v>
      </c>
      <c r="O608" s="204"/>
      <c r="P608" s="204"/>
      <c r="Q608" s="11">
        <v>4.8047923019000001</v>
      </c>
      <c r="R608" s="204"/>
      <c r="S608" s="204"/>
      <c r="T608" s="53">
        <v>6.3374999999999986</v>
      </c>
      <c r="U608" s="204"/>
      <c r="V608" s="204"/>
      <c r="W608" s="11">
        <v>4.8832451509433001</v>
      </c>
      <c r="X608" s="204"/>
      <c r="Y608" s="204"/>
      <c r="Z608" s="53">
        <v>6.5874999999999986</v>
      </c>
      <c r="AA608" s="204"/>
      <c r="AB608" s="204"/>
      <c r="AC608" s="204"/>
      <c r="AD608" s="204"/>
      <c r="AE608" s="204"/>
      <c r="AF608" s="9">
        <v>3.6304312796605562</v>
      </c>
      <c r="AG608" s="9">
        <v>371</v>
      </c>
      <c r="AH608" s="9">
        <v>0.3992872647702132</v>
      </c>
      <c r="AI608" s="9">
        <v>5</v>
      </c>
      <c r="AJ608" s="9">
        <v>2.8079545454545456</v>
      </c>
      <c r="AK608" s="9" t="s">
        <v>248</v>
      </c>
      <c r="AL608" s="9">
        <v>53</v>
      </c>
      <c r="AM608" s="9">
        <v>3.6304312796605562</v>
      </c>
      <c r="AN608" s="9">
        <v>3.6790254237288136</v>
      </c>
      <c r="AO608" s="73">
        <v>106</v>
      </c>
      <c r="AP608" s="80">
        <v>0</v>
      </c>
      <c r="AQ608" s="80">
        <v>0</v>
      </c>
      <c r="AR608" s="224">
        <v>0</v>
      </c>
      <c r="AS608" s="224" t="s">
        <v>248</v>
      </c>
      <c r="AT608" s="11">
        <v>4011.1759999999999</v>
      </c>
      <c r="AU608" s="11">
        <v>0</v>
      </c>
      <c r="AV608" s="203">
        <v>0</v>
      </c>
      <c r="AW608" s="203">
        <v>0</v>
      </c>
      <c r="AX608" s="203" t="s">
        <v>248</v>
      </c>
      <c r="AY608" s="235" t="s">
        <v>248</v>
      </c>
      <c r="AZ608" s="138">
        <v>11382</v>
      </c>
      <c r="BA608" s="188" t="s">
        <v>248</v>
      </c>
      <c r="BB608" s="203" t="s">
        <v>248</v>
      </c>
      <c r="BC608" s="158" t="s">
        <v>248</v>
      </c>
      <c r="BD608" s="217" t="s">
        <v>61</v>
      </c>
      <c r="BE608" s="201" t="s">
        <v>62</v>
      </c>
      <c r="BF608" s="201" t="s">
        <v>63</v>
      </c>
      <c r="BG608" s="201" t="s">
        <v>196</v>
      </c>
      <c r="BH608" s="456" t="s">
        <v>512</v>
      </c>
      <c r="BI608" s="218" t="s">
        <v>67</v>
      </c>
      <c r="BJ608" s="370">
        <v>214</v>
      </c>
      <c r="BK608" s="370">
        <v>3</v>
      </c>
      <c r="BL608" s="219" t="s">
        <v>65</v>
      </c>
      <c r="BM608" s="52"/>
      <c r="BN608" s="218" t="s">
        <v>357</v>
      </c>
      <c r="BO608" s="217" t="s">
        <v>348</v>
      </c>
      <c r="BP608" s="201" t="s">
        <v>689</v>
      </c>
      <c r="BQ608" s="52" t="s">
        <v>719</v>
      </c>
    </row>
    <row r="609" spans="1:69" ht="16.5" thickBot="1">
      <c r="A609" s="207" t="s">
        <v>37</v>
      </c>
      <c r="B609" s="208" t="s">
        <v>711</v>
      </c>
      <c r="C609" s="202" t="s">
        <v>35</v>
      </c>
      <c r="D609" s="210" t="s">
        <v>182</v>
      </c>
      <c r="E609" s="24" t="s">
        <v>205</v>
      </c>
      <c r="F609" s="86">
        <v>44</v>
      </c>
      <c r="G609" s="80">
        <v>1</v>
      </c>
      <c r="H609" s="204"/>
      <c r="I609" s="204"/>
      <c r="J609" s="204"/>
      <c r="K609" s="204"/>
      <c r="L609" s="80">
        <v>0</v>
      </c>
      <c r="M609" s="203"/>
      <c r="N609" s="52">
        <v>0</v>
      </c>
      <c r="O609" s="204"/>
      <c r="P609" s="204"/>
      <c r="Q609" s="11">
        <v>6.2668833488000004</v>
      </c>
      <c r="R609" s="204"/>
      <c r="S609" s="204"/>
      <c r="T609" s="53">
        <v>9.4250000000000007</v>
      </c>
      <c r="U609" s="204"/>
      <c r="V609" s="204"/>
      <c r="W609" s="11">
        <v>6.2230926744186004</v>
      </c>
      <c r="X609" s="204"/>
      <c r="Y609" s="204"/>
      <c r="Z609" s="53">
        <v>9.4250000000000007</v>
      </c>
      <c r="AA609" s="204"/>
      <c r="AB609" s="204"/>
      <c r="AC609" s="204"/>
      <c r="AD609" s="204"/>
      <c r="AE609" s="204"/>
      <c r="AF609" s="9">
        <v>2.8008305670019</v>
      </c>
      <c r="AG609" s="9">
        <v>301</v>
      </c>
      <c r="AH609" s="9">
        <v>0.38878235106618936</v>
      </c>
      <c r="AI609" s="9">
        <v>57</v>
      </c>
      <c r="AJ609" s="9">
        <v>2.0719387755102039</v>
      </c>
      <c r="AK609" s="9" t="s">
        <v>248</v>
      </c>
      <c r="AL609" s="9">
        <v>0</v>
      </c>
      <c r="AM609" s="9"/>
      <c r="AN609" s="9"/>
      <c r="AO609" s="73">
        <v>59</v>
      </c>
      <c r="AP609" s="80">
        <v>19</v>
      </c>
      <c r="AQ609" s="80">
        <v>8</v>
      </c>
      <c r="AR609" s="224">
        <v>0</v>
      </c>
      <c r="AS609" s="224" t="s">
        <v>248</v>
      </c>
      <c r="AT609" s="11">
        <v>2389.9609999999998</v>
      </c>
      <c r="AU609" s="11">
        <v>904.42100000000005</v>
      </c>
      <c r="AV609" s="203">
        <v>0</v>
      </c>
      <c r="AW609" s="203">
        <v>0</v>
      </c>
      <c r="AX609" s="203" t="s">
        <v>248</v>
      </c>
      <c r="AY609" s="235" t="s">
        <v>248</v>
      </c>
      <c r="AZ609" s="138">
        <v>11382</v>
      </c>
      <c r="BA609" s="188" t="s">
        <v>248</v>
      </c>
      <c r="BB609" s="203" t="s">
        <v>248</v>
      </c>
      <c r="BC609" s="158" t="s">
        <v>248</v>
      </c>
      <c r="BD609" s="217" t="s">
        <v>61</v>
      </c>
      <c r="BE609" s="201" t="s">
        <v>62</v>
      </c>
      <c r="BF609" s="201" t="s">
        <v>63</v>
      </c>
      <c r="BG609" s="201" t="s">
        <v>196</v>
      </c>
      <c r="BH609" s="456" t="s">
        <v>512</v>
      </c>
      <c r="BI609" s="218" t="s">
        <v>68</v>
      </c>
      <c r="BJ609" s="370">
        <v>214</v>
      </c>
      <c r="BK609" s="370">
        <v>4</v>
      </c>
      <c r="BL609" s="219" t="s">
        <v>65</v>
      </c>
      <c r="BM609" s="52"/>
      <c r="BN609" s="218" t="s">
        <v>357</v>
      </c>
      <c r="BO609" s="217" t="s">
        <v>348</v>
      </c>
      <c r="BP609" s="201" t="s">
        <v>689</v>
      </c>
      <c r="BQ609" s="52" t="s">
        <v>719</v>
      </c>
    </row>
    <row r="610" spans="1:69" ht="16.5" thickBot="1">
      <c r="A610" s="207" t="s">
        <v>37</v>
      </c>
      <c r="B610" s="208" t="s">
        <v>711</v>
      </c>
      <c r="C610" s="202" t="s">
        <v>35</v>
      </c>
      <c r="D610" s="210" t="s">
        <v>182</v>
      </c>
      <c r="E610" s="24" t="s">
        <v>578</v>
      </c>
      <c r="F610" s="86">
        <v>76</v>
      </c>
      <c r="G610" s="80">
        <v>0</v>
      </c>
      <c r="H610" s="204"/>
      <c r="I610" s="204"/>
      <c r="J610" s="204"/>
      <c r="K610" s="204"/>
      <c r="L610" s="80">
        <v>0</v>
      </c>
      <c r="M610" s="203"/>
      <c r="N610" s="52">
        <v>0</v>
      </c>
      <c r="O610" s="204"/>
      <c r="P610" s="204"/>
      <c r="Q610" s="11">
        <v>5.4239732631999997</v>
      </c>
      <c r="R610" s="204"/>
      <c r="S610" s="204"/>
      <c r="T610" s="53">
        <v>9.6000000000000014</v>
      </c>
      <c r="U610" s="204"/>
      <c r="V610" s="204"/>
      <c r="W610" s="11">
        <v>5.2302102499999998</v>
      </c>
      <c r="X610" s="204"/>
      <c r="Y610" s="204"/>
      <c r="Z610" s="53">
        <v>9.6000000000000014</v>
      </c>
      <c r="AA610" s="204"/>
      <c r="AB610" s="204"/>
      <c r="AC610" s="204"/>
      <c r="AD610" s="204"/>
      <c r="AE610" s="204"/>
      <c r="AF610" s="9">
        <v>3.6144924961534657</v>
      </c>
      <c r="AG610" s="9">
        <v>532</v>
      </c>
      <c r="AH610" s="9">
        <v>0.43633843781872267</v>
      </c>
      <c r="AI610" s="9">
        <v>13</v>
      </c>
      <c r="AJ610" s="9">
        <v>2.6581395348837211</v>
      </c>
      <c r="AK610" s="9" t="s">
        <v>248</v>
      </c>
      <c r="AL610" s="9">
        <v>76</v>
      </c>
      <c r="AM610" s="9">
        <v>3.6144924961534657</v>
      </c>
      <c r="AN610" s="9">
        <v>3.6733128834355826</v>
      </c>
      <c r="AO610" s="73">
        <v>152</v>
      </c>
      <c r="AP610" s="80">
        <v>0</v>
      </c>
      <c r="AQ610" s="80">
        <v>0</v>
      </c>
      <c r="AR610" s="224">
        <v>0</v>
      </c>
      <c r="AS610" s="224" t="s">
        <v>248</v>
      </c>
      <c r="AT610" s="11">
        <v>5838.11</v>
      </c>
      <c r="AU610" s="11">
        <v>0</v>
      </c>
      <c r="AV610" s="203">
        <v>0</v>
      </c>
      <c r="AW610" s="203">
        <v>0</v>
      </c>
      <c r="AX610" s="203" t="s">
        <v>248</v>
      </c>
      <c r="AY610" s="235" t="s">
        <v>248</v>
      </c>
      <c r="AZ610" s="138">
        <v>47020</v>
      </c>
      <c r="BA610" s="188" t="s">
        <v>248</v>
      </c>
      <c r="BB610" s="203" t="s">
        <v>248</v>
      </c>
      <c r="BC610" s="158" t="s">
        <v>248</v>
      </c>
      <c r="BD610" s="217" t="s">
        <v>61</v>
      </c>
      <c r="BE610" s="201" t="s">
        <v>62</v>
      </c>
      <c r="BF610" s="201" t="s">
        <v>63</v>
      </c>
      <c r="BG610" s="201" t="s">
        <v>196</v>
      </c>
      <c r="BH610" s="456" t="s">
        <v>512</v>
      </c>
      <c r="BI610" s="218" t="s">
        <v>64</v>
      </c>
      <c r="BJ610" s="370">
        <v>214</v>
      </c>
      <c r="BK610" s="370">
        <v>1</v>
      </c>
      <c r="BL610" s="219" t="s">
        <v>65</v>
      </c>
      <c r="BM610" s="52"/>
      <c r="BN610" s="218" t="s">
        <v>357</v>
      </c>
      <c r="BO610" s="217" t="s">
        <v>352</v>
      </c>
      <c r="BP610" s="201" t="s">
        <v>703</v>
      </c>
      <c r="BQ610" s="52" t="s">
        <v>718</v>
      </c>
    </row>
    <row r="611" spans="1:69" ht="16.5" thickBot="1">
      <c r="A611" s="207" t="s">
        <v>37</v>
      </c>
      <c r="B611" s="208" t="s">
        <v>711</v>
      </c>
      <c r="C611" s="202" t="s">
        <v>35</v>
      </c>
      <c r="D611" s="210" t="s">
        <v>182</v>
      </c>
      <c r="E611" s="24" t="s">
        <v>578</v>
      </c>
      <c r="F611" s="86">
        <v>75</v>
      </c>
      <c r="G611" s="80">
        <v>3</v>
      </c>
      <c r="H611" s="204"/>
      <c r="I611" s="204"/>
      <c r="J611" s="204"/>
      <c r="K611" s="204"/>
      <c r="L611" s="80">
        <v>0</v>
      </c>
      <c r="M611" s="203"/>
      <c r="N611" s="52">
        <v>0</v>
      </c>
      <c r="O611" s="204"/>
      <c r="P611" s="204"/>
      <c r="Q611" s="11">
        <v>6.0639859167000001</v>
      </c>
      <c r="R611" s="204"/>
      <c r="S611" s="204"/>
      <c r="T611" s="53">
        <v>11.349999999999998</v>
      </c>
      <c r="U611" s="204"/>
      <c r="V611" s="204"/>
      <c r="W611" s="11">
        <v>5.3668192361111</v>
      </c>
      <c r="X611" s="204"/>
      <c r="Y611" s="204"/>
      <c r="Z611" s="53">
        <v>11.233333333333333</v>
      </c>
      <c r="AA611" s="204"/>
      <c r="AB611" s="204"/>
      <c r="AC611" s="204"/>
      <c r="AD611" s="204"/>
      <c r="AE611" s="204"/>
      <c r="AF611" s="9">
        <v>3.3581091363909383</v>
      </c>
      <c r="AG611" s="9">
        <v>500</v>
      </c>
      <c r="AH611" s="9">
        <v>0.57900041706887562</v>
      </c>
      <c r="AI611" s="9">
        <v>45</v>
      </c>
      <c r="AJ611" s="9">
        <v>2.236842105263158</v>
      </c>
      <c r="AK611" s="9" t="s">
        <v>248</v>
      </c>
      <c r="AL611" s="9">
        <v>66</v>
      </c>
      <c r="AM611" s="9">
        <v>3.3784711491321935</v>
      </c>
      <c r="AN611" s="9">
        <v>3.4978991596638656</v>
      </c>
      <c r="AO611" s="73">
        <v>136</v>
      </c>
      <c r="AP611" s="80">
        <v>4</v>
      </c>
      <c r="AQ611" s="80">
        <v>4</v>
      </c>
      <c r="AR611" s="224">
        <v>0</v>
      </c>
      <c r="AS611" s="224" t="s">
        <v>248</v>
      </c>
      <c r="AT611" s="11">
        <v>5368.5360000000001</v>
      </c>
      <c r="AU611" s="11">
        <v>202.12200000000001</v>
      </c>
      <c r="AV611" s="203">
        <v>0</v>
      </c>
      <c r="AW611" s="203">
        <v>0</v>
      </c>
      <c r="AX611" s="203" t="s">
        <v>248</v>
      </c>
      <c r="AY611" s="235" t="s">
        <v>248</v>
      </c>
      <c r="AZ611" s="138">
        <v>47020</v>
      </c>
      <c r="BA611" s="188" t="s">
        <v>248</v>
      </c>
      <c r="BB611" s="203" t="s">
        <v>248</v>
      </c>
      <c r="BC611" s="158" t="s">
        <v>248</v>
      </c>
      <c r="BD611" s="217" t="s">
        <v>61</v>
      </c>
      <c r="BE611" s="201" t="s">
        <v>62</v>
      </c>
      <c r="BF611" s="201" t="s">
        <v>63</v>
      </c>
      <c r="BG611" s="201" t="s">
        <v>196</v>
      </c>
      <c r="BH611" s="456" t="s">
        <v>512</v>
      </c>
      <c r="BI611" s="218" t="s">
        <v>66</v>
      </c>
      <c r="BJ611" s="370">
        <v>214</v>
      </c>
      <c r="BK611" s="370">
        <v>7</v>
      </c>
      <c r="BL611" s="219" t="s">
        <v>65</v>
      </c>
      <c r="BM611" s="52"/>
      <c r="BN611" s="218" t="s">
        <v>357</v>
      </c>
      <c r="BO611" s="217" t="s">
        <v>352</v>
      </c>
      <c r="BP611" s="201" t="s">
        <v>703</v>
      </c>
      <c r="BQ611" s="52" t="s">
        <v>718</v>
      </c>
    </row>
    <row r="612" spans="1:69" ht="16.5" thickBot="1">
      <c r="A612" s="207" t="s">
        <v>37</v>
      </c>
      <c r="B612" s="208" t="s">
        <v>711</v>
      </c>
      <c r="C612" s="202" t="s">
        <v>35</v>
      </c>
      <c r="D612" s="210" t="s">
        <v>182</v>
      </c>
      <c r="E612" s="24" t="s">
        <v>578</v>
      </c>
      <c r="F612" s="420">
        <v>72</v>
      </c>
      <c r="G612" s="421">
        <v>4</v>
      </c>
      <c r="H612" s="422"/>
      <c r="I612" s="422"/>
      <c r="J612" s="422"/>
      <c r="K612" s="422"/>
      <c r="L612" s="421">
        <v>0</v>
      </c>
      <c r="M612" s="423"/>
      <c r="N612" s="424">
        <v>0</v>
      </c>
      <c r="O612" s="422"/>
      <c r="P612" s="422"/>
      <c r="Q612" s="425">
        <v>6.1937497352999999</v>
      </c>
      <c r="R612" s="422"/>
      <c r="S612" s="422"/>
      <c r="T612" s="426">
        <v>11.799999999999997</v>
      </c>
      <c r="U612" s="422"/>
      <c r="V612" s="422"/>
      <c r="W612" s="425">
        <v>6.3063673088234999</v>
      </c>
      <c r="X612" s="422"/>
      <c r="Y612" s="422"/>
      <c r="Z612" s="426">
        <v>11.799999999999997</v>
      </c>
      <c r="AA612" s="422"/>
      <c r="AB612" s="422"/>
      <c r="AC612" s="422"/>
      <c r="AD612" s="422"/>
      <c r="AE612" s="422"/>
      <c r="AF612" s="427">
        <v>3.6665266290599225</v>
      </c>
      <c r="AG612" s="427">
        <v>476</v>
      </c>
      <c r="AH612" s="427">
        <v>0.41402865333820899</v>
      </c>
      <c r="AI612" s="427">
        <v>12</v>
      </c>
      <c r="AJ612" s="427">
        <v>2.7107142857142859</v>
      </c>
      <c r="AK612" s="427" t="s">
        <v>248</v>
      </c>
      <c r="AL612" s="427">
        <v>66</v>
      </c>
      <c r="AM612" s="427">
        <v>3.6817316191020986</v>
      </c>
      <c r="AN612" s="427">
        <v>3.7062883435582821</v>
      </c>
      <c r="AO612" s="428">
        <v>134</v>
      </c>
      <c r="AP612" s="421">
        <v>1</v>
      </c>
      <c r="AQ612" s="421">
        <v>1</v>
      </c>
      <c r="AR612" s="429">
        <v>0</v>
      </c>
      <c r="AS612" s="429" t="s">
        <v>248</v>
      </c>
      <c r="AT612" s="425">
        <v>5160.7060000000001</v>
      </c>
      <c r="AU612" s="425">
        <v>162.52099999999999</v>
      </c>
      <c r="AV612" s="203">
        <v>0</v>
      </c>
      <c r="AW612" s="203">
        <v>0</v>
      </c>
      <c r="AX612" s="203" t="s">
        <v>248</v>
      </c>
      <c r="AY612" s="235" t="s">
        <v>248</v>
      </c>
      <c r="AZ612" s="138">
        <v>47020</v>
      </c>
      <c r="BA612" s="188" t="s">
        <v>248</v>
      </c>
      <c r="BB612" s="203" t="s">
        <v>248</v>
      </c>
      <c r="BC612" s="158" t="s">
        <v>248</v>
      </c>
      <c r="BD612" s="217" t="s">
        <v>61</v>
      </c>
      <c r="BE612" s="201" t="s">
        <v>62</v>
      </c>
      <c r="BF612" s="201" t="s">
        <v>63</v>
      </c>
      <c r="BG612" s="201" t="s">
        <v>196</v>
      </c>
      <c r="BH612" s="455" t="s">
        <v>512</v>
      </c>
      <c r="BI612" s="218" t="s">
        <v>67</v>
      </c>
      <c r="BJ612" s="370">
        <v>214</v>
      </c>
      <c r="BK612" s="370">
        <v>3</v>
      </c>
      <c r="BL612" s="219" t="s">
        <v>65</v>
      </c>
      <c r="BM612" s="52"/>
      <c r="BN612" s="218" t="s">
        <v>357</v>
      </c>
      <c r="BO612" s="217" t="s">
        <v>352</v>
      </c>
      <c r="BP612" s="201" t="s">
        <v>703</v>
      </c>
      <c r="BQ612" s="52" t="s">
        <v>718</v>
      </c>
    </row>
    <row r="613" spans="1:69" ht="16.5" thickBot="1">
      <c r="A613" s="207" t="s">
        <v>37</v>
      </c>
      <c r="B613" s="208" t="s">
        <v>711</v>
      </c>
      <c r="C613" s="202" t="s">
        <v>35</v>
      </c>
      <c r="D613" s="210" t="s">
        <v>182</v>
      </c>
      <c r="E613" s="24" t="s">
        <v>578</v>
      </c>
      <c r="F613" s="86">
        <v>72</v>
      </c>
      <c r="G613" s="80">
        <v>2</v>
      </c>
      <c r="H613" s="204"/>
      <c r="I613" s="204"/>
      <c r="J613" s="204"/>
      <c r="K613" s="204"/>
      <c r="L613" s="80">
        <v>2</v>
      </c>
      <c r="M613" s="203"/>
      <c r="N613" s="52">
        <v>0</v>
      </c>
      <c r="O613" s="204"/>
      <c r="P613" s="204"/>
      <c r="Q613" s="11">
        <v>5.8517791471000002</v>
      </c>
      <c r="R613" s="204"/>
      <c r="S613" s="204"/>
      <c r="T613" s="53">
        <v>10.299999999999997</v>
      </c>
      <c r="U613" s="204"/>
      <c r="V613" s="204"/>
      <c r="W613" s="11">
        <v>5.7864557352941004</v>
      </c>
      <c r="X613" s="204"/>
      <c r="Y613" s="204"/>
      <c r="Z613" s="53">
        <v>10.299999999999997</v>
      </c>
      <c r="AA613" s="204"/>
      <c r="AB613" s="204"/>
      <c r="AC613" s="204"/>
      <c r="AD613" s="204"/>
      <c r="AE613" s="204"/>
      <c r="AF613" s="9">
        <v>2.7494725271895688</v>
      </c>
      <c r="AG613" s="9">
        <v>476</v>
      </c>
      <c r="AH613" s="9">
        <v>0.38591407998933064</v>
      </c>
      <c r="AI613" s="9">
        <v>94</v>
      </c>
      <c r="AJ613" s="9">
        <v>1.8758620689655172</v>
      </c>
      <c r="AK613" s="9" t="s">
        <v>248</v>
      </c>
      <c r="AL613" s="427">
        <v>0</v>
      </c>
      <c r="AM613" s="9"/>
      <c r="AN613" s="9"/>
      <c r="AO613" s="73">
        <v>124</v>
      </c>
      <c r="AP613" s="80">
        <v>2</v>
      </c>
      <c r="AQ613" s="80">
        <v>14</v>
      </c>
      <c r="AR613" s="224">
        <v>0</v>
      </c>
      <c r="AS613" s="224" t="s">
        <v>248</v>
      </c>
      <c r="AT613" s="11">
        <v>4884.4880000000003</v>
      </c>
      <c r="AU613" s="11">
        <v>514.84799999999996</v>
      </c>
      <c r="AV613" s="203">
        <v>0</v>
      </c>
      <c r="AW613" s="203">
        <v>0</v>
      </c>
      <c r="AX613" s="203" t="s">
        <v>248</v>
      </c>
      <c r="AY613" s="235" t="s">
        <v>248</v>
      </c>
      <c r="AZ613" s="138">
        <v>47020</v>
      </c>
      <c r="BA613" s="188" t="s">
        <v>248</v>
      </c>
      <c r="BB613" s="203" t="s">
        <v>248</v>
      </c>
      <c r="BC613" s="158" t="s">
        <v>248</v>
      </c>
      <c r="BD613" s="217" t="s">
        <v>61</v>
      </c>
      <c r="BE613" s="201" t="s">
        <v>62</v>
      </c>
      <c r="BF613" s="201" t="s">
        <v>63</v>
      </c>
      <c r="BG613" s="201" t="s">
        <v>196</v>
      </c>
      <c r="BH613" s="456" t="s">
        <v>512</v>
      </c>
      <c r="BI613" s="218" t="s">
        <v>68</v>
      </c>
      <c r="BJ613" s="370">
        <v>214</v>
      </c>
      <c r="BK613" s="370">
        <v>4</v>
      </c>
      <c r="BL613" s="219" t="s">
        <v>65</v>
      </c>
      <c r="BM613" s="52"/>
      <c r="BN613" s="218" t="s">
        <v>357</v>
      </c>
      <c r="BO613" s="217" t="s">
        <v>352</v>
      </c>
      <c r="BP613" s="201" t="s">
        <v>703</v>
      </c>
      <c r="BQ613" s="52" t="s">
        <v>718</v>
      </c>
    </row>
    <row r="614" spans="1:69" ht="16.5" thickBot="1">
      <c r="A614" s="207" t="s">
        <v>37</v>
      </c>
      <c r="B614" s="208" t="s">
        <v>711</v>
      </c>
      <c r="C614" s="202" t="s">
        <v>35</v>
      </c>
      <c r="D614" s="210" t="s">
        <v>182</v>
      </c>
      <c r="E614" s="24" t="s">
        <v>252</v>
      </c>
      <c r="F614" s="86">
        <v>107</v>
      </c>
      <c r="G614" s="80">
        <v>1</v>
      </c>
      <c r="H614" s="204"/>
      <c r="I614" s="204"/>
      <c r="J614" s="204"/>
      <c r="K614" s="204"/>
      <c r="L614" s="80">
        <v>0</v>
      </c>
      <c r="M614" s="203"/>
      <c r="N614" s="52">
        <v>0</v>
      </c>
      <c r="O614" s="204"/>
      <c r="P614" s="204"/>
      <c r="Q614" s="11">
        <v>5.6041508774000004</v>
      </c>
      <c r="R614" s="204"/>
      <c r="S614" s="204"/>
      <c r="T614" s="53">
        <v>8.3499999999999943</v>
      </c>
      <c r="U614" s="204"/>
      <c r="V614" s="204"/>
      <c r="W614" s="11">
        <v>5.2154716603773004</v>
      </c>
      <c r="X614" s="204"/>
      <c r="Y614" s="204"/>
      <c r="Z614" s="53">
        <v>7.8499999999999943</v>
      </c>
      <c r="AA614" s="204"/>
      <c r="AB614" s="204"/>
      <c r="AC614" s="204"/>
      <c r="AD614" s="204"/>
      <c r="AE614" s="204"/>
      <c r="AF614" s="9">
        <v>3.5007030622764201</v>
      </c>
      <c r="AG614" s="9">
        <v>741</v>
      </c>
      <c r="AH614" s="9">
        <v>0.48039300302604815</v>
      </c>
      <c r="AI614" s="9">
        <v>27</v>
      </c>
      <c r="AJ614" s="9">
        <v>2.5797619047619049</v>
      </c>
      <c r="AK614" s="9" t="s">
        <v>248</v>
      </c>
      <c r="AL614" s="9">
        <v>106</v>
      </c>
      <c r="AM614" s="9">
        <v>3.5007030622764201</v>
      </c>
      <c r="AN614" s="9">
        <v>3.6020531400966185</v>
      </c>
      <c r="AO614" s="73">
        <v>212</v>
      </c>
      <c r="AP614" s="80">
        <v>0</v>
      </c>
      <c r="AQ614" s="80">
        <v>0</v>
      </c>
      <c r="AR614" s="224">
        <v>0</v>
      </c>
      <c r="AS614" s="224" t="s">
        <v>248</v>
      </c>
      <c r="AT614" s="11">
        <v>7565.9040000000005</v>
      </c>
      <c r="AU614" s="11">
        <v>0</v>
      </c>
      <c r="AV614" s="203">
        <v>0</v>
      </c>
      <c r="AW614" s="203">
        <v>0</v>
      </c>
      <c r="AX614" s="203" t="s">
        <v>248</v>
      </c>
      <c r="AY614" s="235" t="s">
        <v>248</v>
      </c>
      <c r="AZ614" s="138">
        <v>54309</v>
      </c>
      <c r="BA614" s="188" t="s">
        <v>248</v>
      </c>
      <c r="BB614" s="203" t="s">
        <v>248</v>
      </c>
      <c r="BC614" s="158" t="s">
        <v>248</v>
      </c>
      <c r="BD614" s="217" t="s">
        <v>61</v>
      </c>
      <c r="BE614" s="201" t="s">
        <v>62</v>
      </c>
      <c r="BF614" s="201" t="s">
        <v>63</v>
      </c>
      <c r="BG614" s="201" t="s">
        <v>196</v>
      </c>
      <c r="BH614" s="456" t="s">
        <v>513</v>
      </c>
      <c r="BI614" s="218" t="s">
        <v>64</v>
      </c>
      <c r="BJ614" s="370">
        <v>214</v>
      </c>
      <c r="BK614" s="370">
        <v>1</v>
      </c>
      <c r="BL614" s="219" t="s">
        <v>65</v>
      </c>
      <c r="BM614" s="52"/>
      <c r="BN614" s="218" t="s">
        <v>357</v>
      </c>
      <c r="BO614" s="217" t="s">
        <v>252</v>
      </c>
      <c r="BP614" s="201" t="s">
        <v>696</v>
      </c>
      <c r="BQ614" s="52" t="s">
        <v>719</v>
      </c>
    </row>
    <row r="615" spans="1:69" ht="16.5" thickBot="1">
      <c r="A615" s="207" t="s">
        <v>37</v>
      </c>
      <c r="B615" s="208" t="s">
        <v>711</v>
      </c>
      <c r="C615" s="202" t="s">
        <v>35</v>
      </c>
      <c r="D615" s="210" t="s">
        <v>182</v>
      </c>
      <c r="E615" s="24" t="s">
        <v>252</v>
      </c>
      <c r="F615" s="86">
        <v>106</v>
      </c>
      <c r="G615" s="80">
        <v>1</v>
      </c>
      <c r="H615" s="204"/>
      <c r="I615" s="204"/>
      <c r="J615" s="204"/>
      <c r="K615" s="204"/>
      <c r="L615" s="80">
        <v>0</v>
      </c>
      <c r="M615" s="203"/>
      <c r="N615" s="52">
        <v>1</v>
      </c>
      <c r="O615" s="204"/>
      <c r="P615" s="204"/>
      <c r="Q615" s="11">
        <v>6.0747332571000001</v>
      </c>
      <c r="R615" s="204"/>
      <c r="S615" s="204"/>
      <c r="T615" s="53">
        <v>9.9583333333333339</v>
      </c>
      <c r="U615" s="204"/>
      <c r="V615" s="204"/>
      <c r="W615" s="11">
        <v>6.1316665238094998</v>
      </c>
      <c r="X615" s="204"/>
      <c r="Y615" s="204"/>
      <c r="Z615" s="53">
        <v>9.9583333333333339</v>
      </c>
      <c r="AA615" s="204"/>
      <c r="AB615" s="204"/>
      <c r="AC615" s="204"/>
      <c r="AD615" s="204"/>
      <c r="AE615" s="204"/>
      <c r="AF615" s="9">
        <v>2.9208552950904485</v>
      </c>
      <c r="AG615" s="9">
        <v>720</v>
      </c>
      <c r="AH615" s="9">
        <v>0.6963971683866087</v>
      </c>
      <c r="AI615" s="9">
        <v>214</v>
      </c>
      <c r="AJ615" s="9">
        <v>1.7024590163934428</v>
      </c>
      <c r="AK615" s="9" t="s">
        <v>248</v>
      </c>
      <c r="AL615" s="9">
        <v>103</v>
      </c>
      <c r="AM615" s="9">
        <v>2.9208552950904485</v>
      </c>
      <c r="AN615" s="9">
        <v>2.8890374331550803</v>
      </c>
      <c r="AO615" s="73">
        <v>209</v>
      </c>
      <c r="AP615" s="80">
        <v>1</v>
      </c>
      <c r="AQ615" s="80">
        <v>0</v>
      </c>
      <c r="AR615" s="224">
        <v>0</v>
      </c>
      <c r="AS615" s="224" t="s">
        <v>248</v>
      </c>
      <c r="AT615" s="11">
        <v>7510.8010000000004</v>
      </c>
      <c r="AU615" s="11">
        <v>0</v>
      </c>
      <c r="AV615" s="203">
        <v>0</v>
      </c>
      <c r="AW615" s="203">
        <v>0</v>
      </c>
      <c r="AX615" s="203" t="s">
        <v>248</v>
      </c>
      <c r="AY615" s="235" t="s">
        <v>248</v>
      </c>
      <c r="AZ615" s="138">
        <v>54309</v>
      </c>
      <c r="BA615" s="188" t="s">
        <v>248</v>
      </c>
      <c r="BB615" s="203" t="s">
        <v>248</v>
      </c>
      <c r="BC615" s="158" t="s">
        <v>248</v>
      </c>
      <c r="BD615" s="217" t="s">
        <v>61</v>
      </c>
      <c r="BE615" s="201" t="s">
        <v>62</v>
      </c>
      <c r="BF615" s="201" t="s">
        <v>63</v>
      </c>
      <c r="BG615" s="201" t="s">
        <v>196</v>
      </c>
      <c r="BH615" s="456" t="s">
        <v>513</v>
      </c>
      <c r="BI615" s="218" t="s">
        <v>66</v>
      </c>
      <c r="BJ615" s="370">
        <v>214</v>
      </c>
      <c r="BK615" s="370">
        <v>7</v>
      </c>
      <c r="BL615" s="219" t="s">
        <v>65</v>
      </c>
      <c r="BM615" s="52"/>
      <c r="BN615" s="218" t="s">
        <v>357</v>
      </c>
      <c r="BO615" s="217" t="s">
        <v>252</v>
      </c>
      <c r="BP615" s="201" t="s">
        <v>696</v>
      </c>
      <c r="BQ615" s="52" t="s">
        <v>719</v>
      </c>
    </row>
    <row r="616" spans="1:69" ht="16.5" thickBot="1">
      <c r="A616" s="207" t="s">
        <v>37</v>
      </c>
      <c r="B616" s="208" t="s">
        <v>711</v>
      </c>
      <c r="C616" s="202" t="s">
        <v>35</v>
      </c>
      <c r="D616" s="210" t="s">
        <v>182</v>
      </c>
      <c r="E616" s="24" t="s">
        <v>252</v>
      </c>
      <c r="F616" s="86">
        <v>108</v>
      </c>
      <c r="G616" s="80">
        <v>2</v>
      </c>
      <c r="H616" s="204"/>
      <c r="I616" s="204"/>
      <c r="J616" s="204"/>
      <c r="K616" s="204"/>
      <c r="L616" s="80">
        <v>0</v>
      </c>
      <c r="M616" s="203"/>
      <c r="N616" s="52">
        <v>0</v>
      </c>
      <c r="O616" s="204"/>
      <c r="P616" s="204"/>
      <c r="Q616" s="11">
        <v>5.1467167264000002</v>
      </c>
      <c r="R616" s="204"/>
      <c r="S616" s="204"/>
      <c r="T616" s="53">
        <v>7.8499999999999943</v>
      </c>
      <c r="U616" s="204"/>
      <c r="V616" s="204"/>
      <c r="W616" s="11">
        <v>5.1956129622641001</v>
      </c>
      <c r="X616" s="204"/>
      <c r="Y616" s="204"/>
      <c r="Z616" s="53">
        <v>7.9499999999999984</v>
      </c>
      <c r="AA616" s="204"/>
      <c r="AB616" s="204"/>
      <c r="AC616" s="204"/>
      <c r="AD616" s="204"/>
      <c r="AE616" s="204"/>
      <c r="AF616" s="9">
        <v>3.6318710848541813</v>
      </c>
      <c r="AG616" s="9">
        <v>741</v>
      </c>
      <c r="AH616" s="9">
        <v>0.4048007673313902</v>
      </c>
      <c r="AI616" s="9">
        <v>13</v>
      </c>
      <c r="AJ616" s="9">
        <v>2.7732954545454547</v>
      </c>
      <c r="AK616" s="9" t="s">
        <v>248</v>
      </c>
      <c r="AL616" s="9">
        <v>106</v>
      </c>
      <c r="AM616" s="9">
        <v>3.6318710848541813</v>
      </c>
      <c r="AN616" s="9">
        <v>3.6756900212314223</v>
      </c>
      <c r="AO616" s="73">
        <v>212</v>
      </c>
      <c r="AP616" s="80">
        <v>0</v>
      </c>
      <c r="AQ616" s="80">
        <v>0</v>
      </c>
      <c r="AR616" s="224">
        <v>0</v>
      </c>
      <c r="AS616" s="224" t="s">
        <v>248</v>
      </c>
      <c r="AT616" s="11">
        <v>7565.9740000000002</v>
      </c>
      <c r="AU616" s="11">
        <v>0</v>
      </c>
      <c r="AV616" s="203">
        <v>0</v>
      </c>
      <c r="AW616" s="203">
        <v>0</v>
      </c>
      <c r="AX616" s="203" t="s">
        <v>248</v>
      </c>
      <c r="AY616" s="235" t="s">
        <v>248</v>
      </c>
      <c r="AZ616" s="138">
        <v>54309</v>
      </c>
      <c r="BA616" s="188" t="s">
        <v>248</v>
      </c>
      <c r="BB616" s="203" t="s">
        <v>248</v>
      </c>
      <c r="BC616" s="158" t="s">
        <v>248</v>
      </c>
      <c r="BD616" s="217" t="s">
        <v>61</v>
      </c>
      <c r="BE616" s="201" t="s">
        <v>62</v>
      </c>
      <c r="BF616" s="201" t="s">
        <v>63</v>
      </c>
      <c r="BG616" s="201" t="s">
        <v>196</v>
      </c>
      <c r="BH616" s="456" t="s">
        <v>513</v>
      </c>
      <c r="BI616" s="218" t="s">
        <v>67</v>
      </c>
      <c r="BJ616" s="370">
        <v>214</v>
      </c>
      <c r="BK616" s="370">
        <v>3</v>
      </c>
      <c r="BL616" s="219" t="s">
        <v>65</v>
      </c>
      <c r="BM616" s="52"/>
      <c r="BN616" s="218" t="s">
        <v>357</v>
      </c>
      <c r="BO616" s="217" t="s">
        <v>252</v>
      </c>
      <c r="BP616" s="201" t="s">
        <v>696</v>
      </c>
      <c r="BQ616" s="52" t="s">
        <v>719</v>
      </c>
    </row>
    <row r="617" spans="1:69" ht="16.5" thickBot="1">
      <c r="A617" s="207" t="s">
        <v>37</v>
      </c>
      <c r="B617" s="208" t="s">
        <v>711</v>
      </c>
      <c r="C617" s="202" t="s">
        <v>35</v>
      </c>
      <c r="D617" s="210" t="s">
        <v>182</v>
      </c>
      <c r="E617" s="24" t="s">
        <v>252</v>
      </c>
      <c r="F617" s="86">
        <v>102</v>
      </c>
      <c r="G617" s="80">
        <v>3</v>
      </c>
      <c r="H617" s="204"/>
      <c r="I617" s="204"/>
      <c r="J617" s="204"/>
      <c r="K617" s="204"/>
      <c r="L617" s="80">
        <v>0</v>
      </c>
      <c r="M617" s="203"/>
      <c r="N617" s="52">
        <v>0</v>
      </c>
      <c r="O617" s="204"/>
      <c r="P617" s="204"/>
      <c r="Q617" s="11">
        <v>6.7854140101000002</v>
      </c>
      <c r="R617" s="204"/>
      <c r="S617" s="204"/>
      <c r="T617" s="53">
        <v>12.524999999999999</v>
      </c>
      <c r="U617" s="204"/>
      <c r="V617" s="204"/>
      <c r="W617" s="11">
        <v>6.7387876868685996</v>
      </c>
      <c r="X617" s="204"/>
      <c r="Y617" s="204"/>
      <c r="Z617" s="53">
        <v>12.524999999999999</v>
      </c>
      <c r="AA617" s="204"/>
      <c r="AB617" s="204"/>
      <c r="AC617" s="204"/>
      <c r="AD617" s="204"/>
      <c r="AE617" s="204"/>
      <c r="AF617" s="9">
        <v>2.6482818560480608</v>
      </c>
      <c r="AG617" s="9">
        <v>516</v>
      </c>
      <c r="AH617" s="9">
        <v>0.51453729842740803</v>
      </c>
      <c r="AI617" s="9">
        <v>179</v>
      </c>
      <c r="AJ617" s="9">
        <v>1.5790540540540541</v>
      </c>
      <c r="AK617" s="9" t="s">
        <v>248</v>
      </c>
      <c r="AL617" s="9">
        <v>0</v>
      </c>
      <c r="AM617" s="9"/>
      <c r="AN617" s="9"/>
      <c r="AO617" s="73">
        <v>187</v>
      </c>
      <c r="AP617" s="80">
        <v>11</v>
      </c>
      <c r="AQ617" s="80">
        <v>0</v>
      </c>
      <c r="AR617" s="224">
        <v>0</v>
      </c>
      <c r="AS617" s="224" t="s">
        <v>248</v>
      </c>
      <c r="AT617" s="11">
        <v>6290.5169999999998</v>
      </c>
      <c r="AU617" s="11">
        <v>789.58600000000001</v>
      </c>
      <c r="AV617" s="203">
        <v>0</v>
      </c>
      <c r="AW617" s="203">
        <v>0</v>
      </c>
      <c r="AX617" s="203" t="s">
        <v>248</v>
      </c>
      <c r="AY617" s="235" t="s">
        <v>248</v>
      </c>
      <c r="AZ617" s="138">
        <v>54309</v>
      </c>
      <c r="BA617" s="188" t="s">
        <v>248</v>
      </c>
      <c r="BB617" s="203" t="s">
        <v>248</v>
      </c>
      <c r="BC617" s="158" t="s">
        <v>248</v>
      </c>
      <c r="BD617" s="217" t="s">
        <v>61</v>
      </c>
      <c r="BE617" s="201" t="s">
        <v>62</v>
      </c>
      <c r="BF617" s="201" t="s">
        <v>63</v>
      </c>
      <c r="BG617" s="201" t="s">
        <v>196</v>
      </c>
      <c r="BH617" s="456" t="s">
        <v>513</v>
      </c>
      <c r="BI617" s="218" t="s">
        <v>68</v>
      </c>
      <c r="BJ617" s="370">
        <v>214</v>
      </c>
      <c r="BK617" s="370">
        <v>4</v>
      </c>
      <c r="BL617" s="219" t="s">
        <v>65</v>
      </c>
      <c r="BM617" s="52"/>
      <c r="BN617" s="218" t="s">
        <v>357</v>
      </c>
      <c r="BO617" s="217" t="s">
        <v>252</v>
      </c>
      <c r="BP617" s="201" t="s">
        <v>696</v>
      </c>
      <c r="BQ617" s="52" t="s">
        <v>719</v>
      </c>
    </row>
    <row r="618" spans="1:69" ht="16.5" thickBot="1">
      <c r="A618" s="207" t="s">
        <v>37</v>
      </c>
      <c r="B618" s="208" t="s">
        <v>711</v>
      </c>
      <c r="C618" s="202" t="s">
        <v>35</v>
      </c>
      <c r="D618" s="210" t="s">
        <v>182</v>
      </c>
      <c r="E618" s="24" t="s">
        <v>491</v>
      </c>
      <c r="F618" s="86">
        <v>49</v>
      </c>
      <c r="G618" s="80">
        <v>1</v>
      </c>
      <c r="H618" s="204"/>
      <c r="I618" s="204"/>
      <c r="J618" s="204"/>
      <c r="K618" s="204"/>
      <c r="L618" s="80">
        <v>0</v>
      </c>
      <c r="M618" s="203"/>
      <c r="N618" s="52">
        <v>0</v>
      </c>
      <c r="O618" s="204"/>
      <c r="P618" s="204"/>
      <c r="Q618" s="11">
        <v>5.2086664582999997</v>
      </c>
      <c r="R618" s="204"/>
      <c r="S618" s="204"/>
      <c r="T618" s="53">
        <v>8.1499999999999986</v>
      </c>
      <c r="U618" s="204"/>
      <c r="V618" s="204"/>
      <c r="W618" s="11">
        <v>5.0673331875000001</v>
      </c>
      <c r="X618" s="204"/>
      <c r="Y618" s="204"/>
      <c r="Z618" s="53">
        <v>7.3999999999999986</v>
      </c>
      <c r="AA618" s="204"/>
      <c r="AB618" s="204"/>
      <c r="AC618" s="204"/>
      <c r="AD618" s="204"/>
      <c r="AE618" s="204"/>
      <c r="AF618" s="9">
        <v>3.4113690569287258</v>
      </c>
      <c r="AG618" s="9">
        <v>336</v>
      </c>
      <c r="AH618" s="9">
        <v>0.54837098031717146</v>
      </c>
      <c r="AI618" s="9">
        <v>26</v>
      </c>
      <c r="AJ618" s="9">
        <v>2.2444444444444445</v>
      </c>
      <c r="AK618" s="9" t="s">
        <v>248</v>
      </c>
      <c r="AL618" s="9">
        <v>48</v>
      </c>
      <c r="AM618" s="9">
        <v>3.4113690569287258</v>
      </c>
      <c r="AN618" s="9">
        <v>3.5539772727272729</v>
      </c>
      <c r="AO618" s="73">
        <v>96</v>
      </c>
      <c r="AP618" s="80">
        <v>0</v>
      </c>
      <c r="AQ618" s="80">
        <v>0</v>
      </c>
      <c r="AR618" s="224">
        <v>0</v>
      </c>
      <c r="AS618" s="224" t="s">
        <v>248</v>
      </c>
      <c r="AT618" s="11">
        <v>3710.0219999999999</v>
      </c>
      <c r="AU618" s="11">
        <v>0</v>
      </c>
      <c r="AV618" s="203">
        <v>0</v>
      </c>
      <c r="AW618" s="203">
        <v>0</v>
      </c>
      <c r="AX618" s="203" t="s">
        <v>248</v>
      </c>
      <c r="AY618" s="235" t="s">
        <v>248</v>
      </c>
      <c r="AZ618" s="138">
        <v>28651</v>
      </c>
      <c r="BA618" s="188" t="s">
        <v>248</v>
      </c>
      <c r="BB618" s="203" t="s">
        <v>248</v>
      </c>
      <c r="BC618" s="158" t="s">
        <v>248</v>
      </c>
      <c r="BD618" s="217" t="s">
        <v>61</v>
      </c>
      <c r="BE618" s="201" t="s">
        <v>62</v>
      </c>
      <c r="BF618" s="201" t="s">
        <v>63</v>
      </c>
      <c r="BG618" s="201" t="s">
        <v>196</v>
      </c>
      <c r="BH618" s="456" t="s">
        <v>512</v>
      </c>
      <c r="BI618" s="218" t="s">
        <v>64</v>
      </c>
      <c r="BJ618" s="370">
        <v>214</v>
      </c>
      <c r="BK618" s="370">
        <v>1</v>
      </c>
      <c r="BL618" s="219" t="s">
        <v>65</v>
      </c>
      <c r="BM618" s="52"/>
      <c r="BN618" s="218" t="s">
        <v>357</v>
      </c>
      <c r="BO618" s="217" t="s">
        <v>352</v>
      </c>
      <c r="BP618" s="201" t="s">
        <v>703</v>
      </c>
      <c r="BQ618" s="52" t="s">
        <v>718</v>
      </c>
    </row>
    <row r="619" spans="1:69" ht="16.5" thickBot="1">
      <c r="A619" s="207" t="s">
        <v>37</v>
      </c>
      <c r="B619" s="208" t="s">
        <v>711</v>
      </c>
      <c r="C619" s="202" t="s">
        <v>35</v>
      </c>
      <c r="D619" s="210" t="s">
        <v>182</v>
      </c>
      <c r="E619" s="24" t="s">
        <v>491</v>
      </c>
      <c r="F619" s="86">
        <v>48</v>
      </c>
      <c r="G619" s="80">
        <v>0</v>
      </c>
      <c r="H619" s="204"/>
      <c r="I619" s="204"/>
      <c r="J619" s="204"/>
      <c r="K619" s="204"/>
      <c r="L619" s="80">
        <v>0</v>
      </c>
      <c r="M619" s="203"/>
      <c r="N619" s="52">
        <v>1</v>
      </c>
      <c r="O619" s="204"/>
      <c r="P619" s="204"/>
      <c r="Q619" s="11">
        <v>6.1888121875</v>
      </c>
      <c r="R619" s="204"/>
      <c r="S619" s="204"/>
      <c r="T619" s="53">
        <v>11.899999999999999</v>
      </c>
      <c r="U619" s="204"/>
      <c r="V619" s="204"/>
      <c r="W619" s="11">
        <v>6.0548747291665999</v>
      </c>
      <c r="X619" s="204"/>
      <c r="Y619" s="204"/>
      <c r="Z619" s="53">
        <v>11.649999999999999</v>
      </c>
      <c r="AA619" s="204"/>
      <c r="AB619" s="204"/>
      <c r="AC619" s="204"/>
      <c r="AD619" s="204"/>
      <c r="AE619" s="204"/>
      <c r="AF619" s="9">
        <v>3.2837578561047529</v>
      </c>
      <c r="AG619" s="9">
        <v>335</v>
      </c>
      <c r="AH619" s="9">
        <v>0.6539921883821862</v>
      </c>
      <c r="AI619" s="9">
        <v>35</v>
      </c>
      <c r="AJ619" s="9">
        <v>2.0197368421052633</v>
      </c>
      <c r="AK619" s="9" t="s">
        <v>248</v>
      </c>
      <c r="AL619" s="9">
        <v>38</v>
      </c>
      <c r="AM619" s="9">
        <v>3.4111196934946713</v>
      </c>
      <c r="AN619" s="9">
        <v>3.4965753424657535</v>
      </c>
      <c r="AO619" s="73">
        <v>82</v>
      </c>
      <c r="AP619" s="80">
        <v>5</v>
      </c>
      <c r="AQ619" s="80">
        <v>9</v>
      </c>
      <c r="AR619" s="224">
        <v>0</v>
      </c>
      <c r="AS619" s="224" t="s">
        <v>248</v>
      </c>
      <c r="AT619" s="11">
        <v>3281.3490000000002</v>
      </c>
      <c r="AU619" s="11">
        <v>400.87</v>
      </c>
      <c r="AV619" s="203">
        <v>0</v>
      </c>
      <c r="AW619" s="203">
        <v>0</v>
      </c>
      <c r="AX619" s="203" t="s">
        <v>248</v>
      </c>
      <c r="AY619" s="235" t="s">
        <v>248</v>
      </c>
      <c r="AZ619" s="138">
        <v>28651</v>
      </c>
      <c r="BA619" s="188" t="s">
        <v>248</v>
      </c>
      <c r="BB619" s="203" t="s">
        <v>248</v>
      </c>
      <c r="BC619" s="158" t="s">
        <v>248</v>
      </c>
      <c r="BD619" s="217" t="s">
        <v>61</v>
      </c>
      <c r="BE619" s="201" t="s">
        <v>62</v>
      </c>
      <c r="BF619" s="201" t="s">
        <v>63</v>
      </c>
      <c r="BG619" s="201" t="s">
        <v>196</v>
      </c>
      <c r="BH619" s="456" t="s">
        <v>512</v>
      </c>
      <c r="BI619" s="218" t="s">
        <v>66</v>
      </c>
      <c r="BJ619" s="370">
        <v>214</v>
      </c>
      <c r="BK619" s="370">
        <v>7</v>
      </c>
      <c r="BL619" s="219" t="s">
        <v>65</v>
      </c>
      <c r="BM619" s="52"/>
      <c r="BN619" s="218" t="s">
        <v>357</v>
      </c>
      <c r="BO619" s="217" t="s">
        <v>352</v>
      </c>
      <c r="BP619" s="201" t="s">
        <v>703</v>
      </c>
      <c r="BQ619" s="52" t="s">
        <v>718</v>
      </c>
    </row>
    <row r="620" spans="1:69" ht="16.5" thickBot="1">
      <c r="A620" s="207" t="s">
        <v>37</v>
      </c>
      <c r="B620" s="208" t="s">
        <v>711</v>
      </c>
      <c r="C620" s="202" t="s">
        <v>35</v>
      </c>
      <c r="D620" s="210" t="s">
        <v>182</v>
      </c>
      <c r="E620" s="24" t="s">
        <v>491</v>
      </c>
      <c r="F620" s="420">
        <v>49</v>
      </c>
      <c r="G620" s="421">
        <v>3</v>
      </c>
      <c r="H620" s="422"/>
      <c r="I620" s="422"/>
      <c r="J620" s="422"/>
      <c r="K620" s="422"/>
      <c r="L620" s="421">
        <v>0</v>
      </c>
      <c r="M620" s="423"/>
      <c r="N620" s="424">
        <v>0</v>
      </c>
      <c r="O620" s="422"/>
      <c r="P620" s="422"/>
      <c r="Q620" s="425">
        <v>6.3133476739000001</v>
      </c>
      <c r="R620" s="422"/>
      <c r="S620" s="422"/>
      <c r="T620" s="426">
        <v>10.674999999999999</v>
      </c>
      <c r="U620" s="422"/>
      <c r="V620" s="422"/>
      <c r="W620" s="425">
        <v>6.5328043043477999</v>
      </c>
      <c r="X620" s="422"/>
      <c r="Y620" s="422"/>
      <c r="Z620" s="426">
        <v>10.674999999999999</v>
      </c>
      <c r="AA620" s="422"/>
      <c r="AB620" s="422"/>
      <c r="AC620" s="422"/>
      <c r="AD620" s="422"/>
      <c r="AE620" s="422"/>
      <c r="AF620" s="427">
        <v>3.5683117044436461</v>
      </c>
      <c r="AG620" s="427">
        <v>320</v>
      </c>
      <c r="AH620" s="427">
        <v>0.58312710938982171</v>
      </c>
      <c r="AI620" s="427">
        <v>23</v>
      </c>
      <c r="AJ620" s="427">
        <v>2.1111111111111112</v>
      </c>
      <c r="AK620" s="427" t="s">
        <v>248</v>
      </c>
      <c r="AL620" s="427">
        <v>43</v>
      </c>
      <c r="AM620" s="427">
        <v>3.6175747662287607</v>
      </c>
      <c r="AN620" s="427">
        <v>3.6603260869565215</v>
      </c>
      <c r="AO620" s="428">
        <v>90</v>
      </c>
      <c r="AP620" s="421">
        <v>1</v>
      </c>
      <c r="AQ620" s="421">
        <v>1</v>
      </c>
      <c r="AR620" s="429">
        <v>0</v>
      </c>
      <c r="AS620" s="429" t="s">
        <v>248</v>
      </c>
      <c r="AT620" s="425">
        <v>3556.2759999999998</v>
      </c>
      <c r="AU620" s="425">
        <v>0</v>
      </c>
      <c r="AV620" s="203">
        <v>0</v>
      </c>
      <c r="AW620" s="203">
        <v>0</v>
      </c>
      <c r="AX620" s="203" t="s">
        <v>248</v>
      </c>
      <c r="AY620" s="235" t="s">
        <v>248</v>
      </c>
      <c r="AZ620" s="138">
        <v>28651</v>
      </c>
      <c r="BA620" s="188" t="s">
        <v>248</v>
      </c>
      <c r="BB620" s="203" t="s">
        <v>248</v>
      </c>
      <c r="BC620" s="158" t="s">
        <v>248</v>
      </c>
      <c r="BD620" s="217" t="s">
        <v>61</v>
      </c>
      <c r="BE620" s="201" t="s">
        <v>62</v>
      </c>
      <c r="BF620" s="201" t="s">
        <v>63</v>
      </c>
      <c r="BG620" s="201" t="s">
        <v>196</v>
      </c>
      <c r="BH620" s="455" t="s">
        <v>512</v>
      </c>
      <c r="BI620" s="218" t="s">
        <v>67</v>
      </c>
      <c r="BJ620" s="370">
        <v>214</v>
      </c>
      <c r="BK620" s="370">
        <v>3</v>
      </c>
      <c r="BL620" s="219" t="s">
        <v>65</v>
      </c>
      <c r="BM620" s="52"/>
      <c r="BN620" s="218" t="s">
        <v>357</v>
      </c>
      <c r="BO620" s="217" t="s">
        <v>352</v>
      </c>
      <c r="BP620" s="201" t="s">
        <v>703</v>
      </c>
      <c r="BQ620" s="52" t="s">
        <v>718</v>
      </c>
    </row>
    <row r="621" spans="1:69" ht="16.5" thickBot="1">
      <c r="A621" s="207" t="s">
        <v>37</v>
      </c>
      <c r="B621" s="208" t="s">
        <v>711</v>
      </c>
      <c r="C621" s="202" t="s">
        <v>35</v>
      </c>
      <c r="D621" s="210" t="s">
        <v>182</v>
      </c>
      <c r="E621" s="24" t="s">
        <v>491</v>
      </c>
      <c r="F621" s="86">
        <v>48</v>
      </c>
      <c r="G621" s="80">
        <v>0</v>
      </c>
      <c r="H621" s="204"/>
      <c r="I621" s="204"/>
      <c r="J621" s="204"/>
      <c r="K621" s="204"/>
      <c r="L621" s="80">
        <v>2</v>
      </c>
      <c r="M621" s="203"/>
      <c r="N621" s="52">
        <v>0</v>
      </c>
      <c r="O621" s="204"/>
      <c r="P621" s="204"/>
      <c r="Q621" s="11">
        <v>7.6376519348</v>
      </c>
      <c r="R621" s="204"/>
      <c r="S621" s="204"/>
      <c r="T621" s="53">
        <v>13.212499999999999</v>
      </c>
      <c r="U621" s="204"/>
      <c r="V621" s="204"/>
      <c r="W621" s="11">
        <v>7.5408258043477998</v>
      </c>
      <c r="X621" s="204"/>
      <c r="Y621" s="204"/>
      <c r="Z621" s="53">
        <v>13.174999999999999</v>
      </c>
      <c r="AA621" s="204"/>
      <c r="AB621" s="204"/>
      <c r="AC621" s="204"/>
      <c r="AD621" s="204"/>
      <c r="AE621" s="204"/>
      <c r="AF621" s="9">
        <v>2.6059226219143183</v>
      </c>
      <c r="AG621" s="9">
        <v>320</v>
      </c>
      <c r="AH621" s="9">
        <v>0.44611699830375057</v>
      </c>
      <c r="AI621" s="9">
        <v>101</v>
      </c>
      <c r="AJ621" s="9">
        <v>1.6</v>
      </c>
      <c r="AK621" s="9" t="s">
        <v>248</v>
      </c>
      <c r="AL621" s="427">
        <v>0</v>
      </c>
      <c r="AM621" s="9"/>
      <c r="AN621" s="9"/>
      <c r="AO621" s="73">
        <v>82</v>
      </c>
      <c r="AP621" s="80">
        <v>6</v>
      </c>
      <c r="AQ621" s="80">
        <v>8</v>
      </c>
      <c r="AR621" s="224">
        <v>0</v>
      </c>
      <c r="AS621" s="224" t="s">
        <v>248</v>
      </c>
      <c r="AT621" s="11">
        <v>3168.3969999999999</v>
      </c>
      <c r="AU621" s="11">
        <v>477.65199999999999</v>
      </c>
      <c r="AV621" s="203">
        <v>0</v>
      </c>
      <c r="AW621" s="203">
        <v>0</v>
      </c>
      <c r="AX621" s="203" t="s">
        <v>248</v>
      </c>
      <c r="AY621" s="235" t="s">
        <v>248</v>
      </c>
      <c r="AZ621" s="138">
        <v>28651</v>
      </c>
      <c r="BA621" s="188" t="s">
        <v>248</v>
      </c>
      <c r="BB621" s="203" t="s">
        <v>248</v>
      </c>
      <c r="BC621" s="158" t="s">
        <v>248</v>
      </c>
      <c r="BD621" s="217" t="s">
        <v>61</v>
      </c>
      <c r="BE621" s="201" t="s">
        <v>62</v>
      </c>
      <c r="BF621" s="201" t="s">
        <v>63</v>
      </c>
      <c r="BG621" s="201" t="s">
        <v>196</v>
      </c>
      <c r="BH621" s="456" t="s">
        <v>512</v>
      </c>
      <c r="BI621" s="218" t="s">
        <v>68</v>
      </c>
      <c r="BJ621" s="370">
        <v>214</v>
      </c>
      <c r="BK621" s="370">
        <v>4</v>
      </c>
      <c r="BL621" s="219" t="s">
        <v>65</v>
      </c>
      <c r="BM621" s="52"/>
      <c r="BN621" s="218" t="s">
        <v>357</v>
      </c>
      <c r="BO621" s="217" t="s">
        <v>352</v>
      </c>
      <c r="BP621" s="201" t="s">
        <v>703</v>
      </c>
      <c r="BQ621" s="52" t="s">
        <v>718</v>
      </c>
    </row>
    <row r="622" spans="1:69" ht="16.5" thickBot="1">
      <c r="A622" s="207" t="s">
        <v>37</v>
      </c>
      <c r="B622" s="208" t="s">
        <v>711</v>
      </c>
      <c r="C622" s="202" t="s">
        <v>35</v>
      </c>
      <c r="D622" s="210" t="s">
        <v>182</v>
      </c>
      <c r="E622" s="442" t="s">
        <v>549</v>
      </c>
      <c r="F622" s="86">
        <v>43</v>
      </c>
      <c r="G622" s="80">
        <v>0</v>
      </c>
      <c r="H622" s="204"/>
      <c r="I622" s="204"/>
      <c r="J622" s="204"/>
      <c r="K622" s="204"/>
      <c r="L622" s="80">
        <v>0</v>
      </c>
      <c r="M622" s="203"/>
      <c r="N622" s="52">
        <v>0</v>
      </c>
      <c r="O622" s="204"/>
      <c r="P622" s="204"/>
      <c r="Q622" s="11">
        <v>5.6506276278999996</v>
      </c>
      <c r="R622" s="204"/>
      <c r="S622" s="204"/>
      <c r="T622" s="53">
        <v>7.4625000000000004</v>
      </c>
      <c r="U622" s="204"/>
      <c r="V622" s="204"/>
      <c r="W622" s="11">
        <v>5.6533719767440997</v>
      </c>
      <c r="X622" s="204"/>
      <c r="Y622" s="204"/>
      <c r="Z622" s="53">
        <v>7.4625000000000004</v>
      </c>
      <c r="AA622" s="204"/>
      <c r="AB622" s="204"/>
      <c r="AC622" s="204"/>
      <c r="AD622" s="204"/>
      <c r="AE622" s="204"/>
      <c r="AF622" s="9">
        <v>3.3756146145817447</v>
      </c>
      <c r="AG622" s="9">
        <v>301</v>
      </c>
      <c r="AH622" s="9">
        <v>0.43618831212257014</v>
      </c>
      <c r="AI622" s="9">
        <v>11</v>
      </c>
      <c r="AJ622" s="9">
        <v>2.5460227272727272</v>
      </c>
      <c r="AK622" s="9" t="s">
        <v>248</v>
      </c>
      <c r="AL622" s="9">
        <v>43</v>
      </c>
      <c r="AM622" s="9">
        <v>3.3756146145817447</v>
      </c>
      <c r="AN622" s="9">
        <v>3.4340909090909091</v>
      </c>
      <c r="AO622" s="73">
        <v>86</v>
      </c>
      <c r="AP622" s="80">
        <v>0</v>
      </c>
      <c r="AQ622" s="80">
        <v>0</v>
      </c>
      <c r="AR622" s="224">
        <v>0</v>
      </c>
      <c r="AS622" s="224" t="s">
        <v>248</v>
      </c>
      <c r="AT622" s="11">
        <v>3306.9609999999998</v>
      </c>
      <c r="AU622" s="11">
        <v>0</v>
      </c>
      <c r="AV622" s="203">
        <v>0</v>
      </c>
      <c r="AW622" s="203">
        <v>0</v>
      </c>
      <c r="AX622" s="203" t="s">
        <v>248</v>
      </c>
      <c r="AY622" s="235" t="s">
        <v>248</v>
      </c>
      <c r="AZ622" s="138">
        <v>52301</v>
      </c>
      <c r="BA622" s="188" t="s">
        <v>248</v>
      </c>
      <c r="BB622" s="203" t="s">
        <v>248</v>
      </c>
      <c r="BC622" s="158" t="s">
        <v>248</v>
      </c>
      <c r="BD622" s="217" t="s">
        <v>61</v>
      </c>
      <c r="BE622" s="201" t="s">
        <v>62</v>
      </c>
      <c r="BF622" s="201" t="s">
        <v>63</v>
      </c>
      <c r="BG622" s="201" t="s">
        <v>196</v>
      </c>
      <c r="BH622" s="456" t="s">
        <v>509</v>
      </c>
      <c r="BI622" s="218" t="s">
        <v>64</v>
      </c>
      <c r="BJ622" s="370">
        <v>214</v>
      </c>
      <c r="BK622" s="370">
        <v>1</v>
      </c>
      <c r="BL622" s="219" t="s">
        <v>65</v>
      </c>
      <c r="BM622" s="52"/>
      <c r="BN622" s="218" t="s">
        <v>357</v>
      </c>
      <c r="BO622" s="217" t="s">
        <v>346</v>
      </c>
      <c r="BP622" s="201" t="s">
        <v>685</v>
      </c>
      <c r="BQ622" s="52" t="s">
        <v>718</v>
      </c>
    </row>
    <row r="623" spans="1:69" ht="16.5" thickBot="1">
      <c r="A623" s="207" t="s">
        <v>37</v>
      </c>
      <c r="B623" s="208" t="s">
        <v>711</v>
      </c>
      <c r="C623" s="202" t="s">
        <v>35</v>
      </c>
      <c r="D623" s="210" t="s">
        <v>182</v>
      </c>
      <c r="E623" s="24" t="s">
        <v>549</v>
      </c>
      <c r="F623" s="86">
        <v>44</v>
      </c>
      <c r="G623" s="80">
        <v>0</v>
      </c>
      <c r="H623" s="204"/>
      <c r="I623" s="204"/>
      <c r="J623" s="204"/>
      <c r="K623" s="204"/>
      <c r="L623" s="80">
        <v>0</v>
      </c>
      <c r="M623" s="203"/>
      <c r="N623" s="52">
        <v>0</v>
      </c>
      <c r="O623" s="204"/>
      <c r="P623" s="204"/>
      <c r="Q623" s="11">
        <v>5.4996589318</v>
      </c>
      <c r="R623" s="204"/>
      <c r="S623" s="204"/>
      <c r="T623" s="53">
        <v>7.8999999999999986</v>
      </c>
      <c r="U623" s="204"/>
      <c r="V623" s="204"/>
      <c r="W623" s="11">
        <v>5.5454771136363004</v>
      </c>
      <c r="X623" s="204"/>
      <c r="Y623" s="204"/>
      <c r="Z623" s="53">
        <v>7.8999999999999986</v>
      </c>
      <c r="AA623" s="204"/>
      <c r="AB623" s="204"/>
      <c r="AC623" s="204"/>
      <c r="AD623" s="204"/>
      <c r="AE623" s="204"/>
      <c r="AF623" s="9">
        <v>3.0522889622620171</v>
      </c>
      <c r="AG623" s="9">
        <v>308</v>
      </c>
      <c r="AH623" s="9">
        <v>0.53927949137028919</v>
      </c>
      <c r="AI623" s="9">
        <v>48</v>
      </c>
      <c r="AJ623" s="9">
        <v>2.0820512820512822</v>
      </c>
      <c r="AK623" s="9" t="s">
        <v>248</v>
      </c>
      <c r="AL623" s="9">
        <v>43</v>
      </c>
      <c r="AM623" s="9">
        <v>3.0454817281608957</v>
      </c>
      <c r="AN623" s="9">
        <v>3.0605263157894735</v>
      </c>
      <c r="AO623" s="73">
        <v>88</v>
      </c>
      <c r="AP623" s="80">
        <v>0</v>
      </c>
      <c r="AQ623" s="80">
        <v>0</v>
      </c>
      <c r="AR623" s="224">
        <v>0</v>
      </c>
      <c r="AS623" s="224" t="s">
        <v>248</v>
      </c>
      <c r="AT623" s="11">
        <v>3390.596</v>
      </c>
      <c r="AU623" s="11">
        <v>0</v>
      </c>
      <c r="AV623" s="203">
        <v>0</v>
      </c>
      <c r="AW623" s="203">
        <v>0</v>
      </c>
      <c r="AX623" s="203" t="s">
        <v>248</v>
      </c>
      <c r="AY623" s="235" t="s">
        <v>248</v>
      </c>
      <c r="AZ623" s="138">
        <v>52301</v>
      </c>
      <c r="BA623" s="188" t="s">
        <v>248</v>
      </c>
      <c r="BB623" s="203" t="s">
        <v>248</v>
      </c>
      <c r="BC623" s="158" t="s">
        <v>248</v>
      </c>
      <c r="BD623" s="217" t="s">
        <v>61</v>
      </c>
      <c r="BE623" s="201" t="s">
        <v>62</v>
      </c>
      <c r="BF623" s="201" t="s">
        <v>63</v>
      </c>
      <c r="BG623" s="201" t="s">
        <v>196</v>
      </c>
      <c r="BH623" s="456" t="s">
        <v>509</v>
      </c>
      <c r="BI623" s="218" t="s">
        <v>66</v>
      </c>
      <c r="BJ623" s="370">
        <v>214</v>
      </c>
      <c r="BK623" s="370">
        <v>7</v>
      </c>
      <c r="BL623" s="219" t="s">
        <v>65</v>
      </c>
      <c r="BM623" s="52"/>
      <c r="BN623" s="218" t="s">
        <v>357</v>
      </c>
      <c r="BO623" s="217" t="s">
        <v>346</v>
      </c>
      <c r="BP623" s="201" t="s">
        <v>685</v>
      </c>
      <c r="BQ623" s="52" t="s">
        <v>718</v>
      </c>
    </row>
    <row r="624" spans="1:69" ht="16.5" thickBot="1">
      <c r="A624" s="207" t="s">
        <v>37</v>
      </c>
      <c r="B624" s="208" t="s">
        <v>711</v>
      </c>
      <c r="C624" s="202" t="s">
        <v>35</v>
      </c>
      <c r="D624" s="210" t="s">
        <v>182</v>
      </c>
      <c r="E624" s="24" t="s">
        <v>549</v>
      </c>
      <c r="F624" s="86">
        <v>42</v>
      </c>
      <c r="G624" s="80">
        <v>0</v>
      </c>
      <c r="H624" s="204"/>
      <c r="I624" s="204"/>
      <c r="J624" s="204"/>
      <c r="K624" s="204"/>
      <c r="L624" s="80">
        <v>0</v>
      </c>
      <c r="M624" s="203"/>
      <c r="N624" s="52">
        <v>0</v>
      </c>
      <c r="O624" s="204"/>
      <c r="P624" s="204"/>
      <c r="Q624" s="11">
        <v>5.2142376190000004</v>
      </c>
      <c r="R624" s="204"/>
      <c r="S624" s="204"/>
      <c r="T624" s="53">
        <v>6.9499999999999993</v>
      </c>
      <c r="U624" s="204"/>
      <c r="V624" s="204"/>
      <c r="W624" s="11">
        <v>5.3037855476190003</v>
      </c>
      <c r="X624" s="204"/>
      <c r="Y624" s="204"/>
      <c r="Z624" s="53">
        <v>6.9749999999999996</v>
      </c>
      <c r="AA624" s="204"/>
      <c r="AB624" s="204"/>
      <c r="AC624" s="204"/>
      <c r="AD624" s="204"/>
      <c r="AE624" s="204"/>
      <c r="AF624" s="9">
        <v>3.5136734766214075</v>
      </c>
      <c r="AG624" s="9">
        <v>294</v>
      </c>
      <c r="AH624" s="9">
        <v>0.40207374961857384</v>
      </c>
      <c r="AI624" s="9">
        <v>4</v>
      </c>
      <c r="AJ624" s="9">
        <v>2.6671874999999998</v>
      </c>
      <c r="AK624" s="9" t="s">
        <v>248</v>
      </c>
      <c r="AL624" s="9">
        <v>41</v>
      </c>
      <c r="AM624" s="9">
        <v>3.5364111558070173</v>
      </c>
      <c r="AN624" s="9">
        <v>3.6079881656804735</v>
      </c>
      <c r="AO624" s="73">
        <v>83</v>
      </c>
      <c r="AP624" s="80">
        <v>1</v>
      </c>
      <c r="AQ624" s="80">
        <v>0</v>
      </c>
      <c r="AR624" s="224">
        <v>0</v>
      </c>
      <c r="AS624" s="224" t="s">
        <v>248</v>
      </c>
      <c r="AT624" s="11">
        <v>3194.2710000000002</v>
      </c>
      <c r="AU624" s="11">
        <v>0</v>
      </c>
      <c r="AV624" s="203">
        <v>0</v>
      </c>
      <c r="AW624" s="203">
        <v>0</v>
      </c>
      <c r="AX624" s="203" t="s">
        <v>248</v>
      </c>
      <c r="AY624" s="235" t="s">
        <v>248</v>
      </c>
      <c r="AZ624" s="138">
        <v>52301</v>
      </c>
      <c r="BA624" s="188" t="s">
        <v>248</v>
      </c>
      <c r="BB624" s="203" t="s">
        <v>248</v>
      </c>
      <c r="BC624" s="158" t="s">
        <v>248</v>
      </c>
      <c r="BD624" s="217" t="s">
        <v>61</v>
      </c>
      <c r="BE624" s="201" t="s">
        <v>62</v>
      </c>
      <c r="BF624" s="201" t="s">
        <v>63</v>
      </c>
      <c r="BG624" s="201" t="s">
        <v>196</v>
      </c>
      <c r="BH624" s="456" t="s">
        <v>509</v>
      </c>
      <c r="BI624" s="218" t="s">
        <v>67</v>
      </c>
      <c r="BJ624" s="370">
        <v>214</v>
      </c>
      <c r="BK624" s="370">
        <v>3</v>
      </c>
      <c r="BL624" s="219" t="s">
        <v>65</v>
      </c>
      <c r="BM624" s="52"/>
      <c r="BN624" s="218" t="s">
        <v>357</v>
      </c>
      <c r="BO624" s="217" t="s">
        <v>346</v>
      </c>
      <c r="BP624" s="201" t="s">
        <v>685</v>
      </c>
      <c r="BQ624" s="52" t="s">
        <v>718</v>
      </c>
    </row>
    <row r="625" spans="1:69" ht="16.5" thickBot="1">
      <c r="A625" s="207" t="s">
        <v>37</v>
      </c>
      <c r="B625" s="208" t="s">
        <v>711</v>
      </c>
      <c r="C625" s="202" t="s">
        <v>35</v>
      </c>
      <c r="D625" s="210" t="s">
        <v>182</v>
      </c>
      <c r="E625" s="24" t="s">
        <v>549</v>
      </c>
      <c r="F625" s="86">
        <v>46</v>
      </c>
      <c r="G625" s="80">
        <v>0</v>
      </c>
      <c r="H625" s="204"/>
      <c r="I625" s="204"/>
      <c r="J625" s="204"/>
      <c r="K625" s="204"/>
      <c r="L625" s="80">
        <v>0</v>
      </c>
      <c r="M625" s="203"/>
      <c r="N625" s="52">
        <v>0</v>
      </c>
      <c r="O625" s="204"/>
      <c r="P625" s="204"/>
      <c r="Q625" s="11">
        <v>5.5770215651999999</v>
      </c>
      <c r="R625" s="204"/>
      <c r="S625" s="204"/>
      <c r="T625" s="53">
        <v>7.1749999999999989</v>
      </c>
      <c r="U625" s="204"/>
      <c r="V625" s="204"/>
      <c r="W625" s="11">
        <v>5.5544344130434</v>
      </c>
      <c r="X625" s="204"/>
      <c r="Y625" s="204"/>
      <c r="Z625" s="53">
        <v>6.9071428571428566</v>
      </c>
      <c r="AA625" s="204"/>
      <c r="AB625" s="204"/>
      <c r="AC625" s="204"/>
      <c r="AD625" s="204"/>
      <c r="AE625" s="204"/>
      <c r="AF625" s="9">
        <v>2.6909523783149303</v>
      </c>
      <c r="AG625" s="9">
        <v>322</v>
      </c>
      <c r="AH625" s="9">
        <v>0.4411897778912266</v>
      </c>
      <c r="AI625" s="9">
        <v>115</v>
      </c>
      <c r="AJ625" s="9">
        <v>1.6807692307692308</v>
      </c>
      <c r="AK625" s="9" t="s">
        <v>248</v>
      </c>
      <c r="AL625" s="9">
        <v>0</v>
      </c>
      <c r="AM625" s="9"/>
      <c r="AN625" s="9"/>
      <c r="AO625" s="73">
        <v>85</v>
      </c>
      <c r="AP625" s="80">
        <v>0</v>
      </c>
      <c r="AQ625" s="80">
        <v>7</v>
      </c>
      <c r="AR625" s="224">
        <v>0</v>
      </c>
      <c r="AS625" s="224" t="s">
        <v>248</v>
      </c>
      <c r="AT625" s="11">
        <v>3378.2710000000002</v>
      </c>
      <c r="AU625" s="11">
        <v>133.702</v>
      </c>
      <c r="AV625" s="203">
        <v>0</v>
      </c>
      <c r="AW625" s="203">
        <v>0</v>
      </c>
      <c r="AX625" s="203" t="s">
        <v>248</v>
      </c>
      <c r="AY625" s="235" t="s">
        <v>248</v>
      </c>
      <c r="AZ625" s="138">
        <v>52301</v>
      </c>
      <c r="BA625" s="188" t="s">
        <v>248</v>
      </c>
      <c r="BB625" s="203" t="s">
        <v>248</v>
      </c>
      <c r="BC625" s="158" t="s">
        <v>248</v>
      </c>
      <c r="BD625" s="217" t="s">
        <v>61</v>
      </c>
      <c r="BE625" s="201" t="s">
        <v>62</v>
      </c>
      <c r="BF625" s="201" t="s">
        <v>63</v>
      </c>
      <c r="BG625" s="201" t="s">
        <v>196</v>
      </c>
      <c r="BH625" s="456" t="s">
        <v>509</v>
      </c>
      <c r="BI625" s="218" t="s">
        <v>68</v>
      </c>
      <c r="BJ625" s="370">
        <v>214</v>
      </c>
      <c r="BK625" s="370">
        <v>4</v>
      </c>
      <c r="BL625" s="219" t="s">
        <v>65</v>
      </c>
      <c r="BM625" s="52"/>
      <c r="BN625" s="218" t="s">
        <v>357</v>
      </c>
      <c r="BO625" s="217" t="s">
        <v>346</v>
      </c>
      <c r="BP625" s="201" t="s">
        <v>685</v>
      </c>
      <c r="BQ625" s="52" t="s">
        <v>718</v>
      </c>
    </row>
    <row r="626" spans="1:69" ht="16.5" thickBot="1">
      <c r="A626" s="207" t="s">
        <v>37</v>
      </c>
      <c r="B626" s="208" t="s">
        <v>711</v>
      </c>
      <c r="C626" s="202" t="s">
        <v>35</v>
      </c>
      <c r="D626" s="210" t="s">
        <v>182</v>
      </c>
      <c r="E626" s="24" t="s">
        <v>265</v>
      </c>
      <c r="F626" s="86">
        <v>63</v>
      </c>
      <c r="G626" s="80">
        <v>0</v>
      </c>
      <c r="H626" s="204"/>
      <c r="I626" s="204"/>
      <c r="J626" s="204"/>
      <c r="K626" s="204"/>
      <c r="L626" s="80">
        <v>0</v>
      </c>
      <c r="M626" s="203"/>
      <c r="N626" s="52">
        <v>0</v>
      </c>
      <c r="O626" s="204"/>
      <c r="P626" s="204"/>
      <c r="Q626" s="11">
        <v>4.9915394921000003</v>
      </c>
      <c r="R626" s="204"/>
      <c r="S626" s="204"/>
      <c r="T626" s="53">
        <v>6.2124999999999986</v>
      </c>
      <c r="U626" s="204"/>
      <c r="V626" s="204"/>
      <c r="W626" s="11">
        <v>4.7499679206348997</v>
      </c>
      <c r="X626" s="204"/>
      <c r="Y626" s="204"/>
      <c r="Z626" s="53">
        <v>5.9249999999999972</v>
      </c>
      <c r="AA626" s="204"/>
      <c r="AB626" s="204"/>
      <c r="AC626" s="204"/>
      <c r="AD626" s="204"/>
      <c r="AE626" s="204"/>
      <c r="AF626" s="9">
        <v>3.7856009330879261</v>
      </c>
      <c r="AG626" s="9">
        <v>441</v>
      </c>
      <c r="AH626" s="9">
        <v>0.31060832314363668</v>
      </c>
      <c r="AI626" s="9">
        <v>1</v>
      </c>
      <c r="AJ626" s="9">
        <v>3.0822727272727271</v>
      </c>
      <c r="AK626" s="9" t="s">
        <v>248</v>
      </c>
      <c r="AL626" s="9">
        <v>63</v>
      </c>
      <c r="AM626" s="9">
        <v>3.7856009330879261</v>
      </c>
      <c r="AN626" s="9">
        <v>3.7428343949044587</v>
      </c>
      <c r="AO626" s="73">
        <v>126</v>
      </c>
      <c r="AP626" s="80">
        <v>0</v>
      </c>
      <c r="AQ626" s="80">
        <v>0</v>
      </c>
      <c r="AR626" s="224">
        <v>0</v>
      </c>
      <c r="AS626" s="224" t="s">
        <v>248</v>
      </c>
      <c r="AT626" s="11">
        <v>4490.777</v>
      </c>
      <c r="AU626" s="11">
        <v>0</v>
      </c>
      <c r="AV626" s="203">
        <v>0</v>
      </c>
      <c r="AW626" s="203">
        <v>0</v>
      </c>
      <c r="AX626" s="203" t="s">
        <v>248</v>
      </c>
      <c r="AY626" s="235" t="s">
        <v>248</v>
      </c>
      <c r="AZ626" s="138">
        <v>28961</v>
      </c>
      <c r="BA626" s="188" t="s">
        <v>248</v>
      </c>
      <c r="BB626" s="203" t="s">
        <v>248</v>
      </c>
      <c r="BC626" s="158" t="s">
        <v>248</v>
      </c>
      <c r="BD626" s="217" t="s">
        <v>61</v>
      </c>
      <c r="BE626" s="201" t="s">
        <v>62</v>
      </c>
      <c r="BF626" s="201" t="s">
        <v>63</v>
      </c>
      <c r="BG626" s="201" t="s">
        <v>196</v>
      </c>
      <c r="BH626" s="456" t="s">
        <v>712</v>
      </c>
      <c r="BI626" s="218" t="s">
        <v>64</v>
      </c>
      <c r="BJ626" s="370">
        <v>214</v>
      </c>
      <c r="BK626" s="370">
        <v>1</v>
      </c>
      <c r="BL626" s="219" t="s">
        <v>65</v>
      </c>
      <c r="BM626" s="52"/>
      <c r="BN626" s="218" t="s">
        <v>357</v>
      </c>
      <c r="BO626" s="217" t="s">
        <v>57</v>
      </c>
      <c r="BP626" s="201" t="s">
        <v>681</v>
      </c>
      <c r="BQ626" s="52" t="s">
        <v>717</v>
      </c>
    </row>
    <row r="627" spans="1:69" ht="16.5" thickBot="1">
      <c r="A627" s="207" t="s">
        <v>37</v>
      </c>
      <c r="B627" s="208" t="s">
        <v>711</v>
      </c>
      <c r="C627" s="202" t="s">
        <v>35</v>
      </c>
      <c r="D627" s="210" t="s">
        <v>182</v>
      </c>
      <c r="E627" s="24" t="s">
        <v>265</v>
      </c>
      <c r="F627" s="86">
        <v>64</v>
      </c>
      <c r="G627" s="80">
        <v>1</v>
      </c>
      <c r="H627" s="204"/>
      <c r="I627" s="204"/>
      <c r="J627" s="204"/>
      <c r="K627" s="204"/>
      <c r="L627" s="80">
        <v>0</v>
      </c>
      <c r="M627" s="203"/>
      <c r="N627" s="52">
        <v>0</v>
      </c>
      <c r="O627" s="204"/>
      <c r="P627" s="204"/>
      <c r="Q627" s="11">
        <v>6.2239996032000002</v>
      </c>
      <c r="R627" s="204"/>
      <c r="S627" s="204"/>
      <c r="T627" s="53">
        <v>9.9249999999999972</v>
      </c>
      <c r="U627" s="204"/>
      <c r="V627" s="204"/>
      <c r="W627" s="11">
        <v>6.2796346984126004</v>
      </c>
      <c r="X627" s="204"/>
      <c r="Y627" s="204"/>
      <c r="Z627" s="53">
        <v>9.9249999999999972</v>
      </c>
      <c r="AA627" s="204"/>
      <c r="AB627" s="204"/>
      <c r="AC627" s="204"/>
      <c r="AD627" s="204"/>
      <c r="AE627" s="204"/>
      <c r="AF627" s="9">
        <v>3.0381405926615739</v>
      </c>
      <c r="AG627" s="9">
        <v>441</v>
      </c>
      <c r="AH627" s="9">
        <v>0.54964100650679937</v>
      </c>
      <c r="AI627" s="9">
        <v>81</v>
      </c>
      <c r="AJ627" s="9">
        <v>2.0665441176470587</v>
      </c>
      <c r="AK627" s="9" t="s">
        <v>248</v>
      </c>
      <c r="AL627" s="9">
        <v>63</v>
      </c>
      <c r="AM627" s="9">
        <v>3.0381405926615739</v>
      </c>
      <c r="AN627" s="9">
        <v>3.1051829268292681</v>
      </c>
      <c r="AO627" s="73">
        <v>126</v>
      </c>
      <c r="AP627" s="80">
        <v>0</v>
      </c>
      <c r="AQ627" s="80">
        <v>0</v>
      </c>
      <c r="AR627" s="224">
        <v>0</v>
      </c>
      <c r="AS627" s="224" t="s">
        <v>248</v>
      </c>
      <c r="AT627" s="11">
        <v>4502.9040000000005</v>
      </c>
      <c r="AU627" s="11">
        <v>0</v>
      </c>
      <c r="AV627" s="203">
        <v>0</v>
      </c>
      <c r="AW627" s="203">
        <v>0</v>
      </c>
      <c r="AX627" s="203" t="s">
        <v>248</v>
      </c>
      <c r="AY627" s="235" t="s">
        <v>248</v>
      </c>
      <c r="AZ627" s="138">
        <v>28961</v>
      </c>
      <c r="BA627" s="188" t="s">
        <v>248</v>
      </c>
      <c r="BB627" s="203" t="s">
        <v>248</v>
      </c>
      <c r="BC627" s="158" t="s">
        <v>248</v>
      </c>
      <c r="BD627" s="217" t="s">
        <v>61</v>
      </c>
      <c r="BE627" s="201" t="s">
        <v>62</v>
      </c>
      <c r="BF627" s="201" t="s">
        <v>63</v>
      </c>
      <c r="BG627" s="201" t="s">
        <v>196</v>
      </c>
      <c r="BH627" s="455" t="s">
        <v>712</v>
      </c>
      <c r="BI627" s="218" t="s">
        <v>66</v>
      </c>
      <c r="BJ627" s="370">
        <v>214</v>
      </c>
      <c r="BK627" s="370">
        <v>7</v>
      </c>
      <c r="BL627" s="219" t="s">
        <v>65</v>
      </c>
      <c r="BM627" s="52"/>
      <c r="BN627" s="218" t="s">
        <v>357</v>
      </c>
      <c r="BO627" s="217" t="s">
        <v>57</v>
      </c>
      <c r="BP627" s="201" t="s">
        <v>681</v>
      </c>
      <c r="BQ627" s="52" t="s">
        <v>717</v>
      </c>
    </row>
    <row r="628" spans="1:69" ht="16.5" thickBot="1">
      <c r="A628" s="207" t="s">
        <v>37</v>
      </c>
      <c r="B628" s="208" t="s">
        <v>711</v>
      </c>
      <c r="C628" s="202" t="s">
        <v>35</v>
      </c>
      <c r="D628" s="210" t="s">
        <v>182</v>
      </c>
      <c r="E628" s="24" t="s">
        <v>265</v>
      </c>
      <c r="F628" s="86">
        <v>65</v>
      </c>
      <c r="G628" s="80">
        <v>0</v>
      </c>
      <c r="H628" s="204"/>
      <c r="I628" s="204"/>
      <c r="J628" s="204"/>
      <c r="K628" s="204"/>
      <c r="L628" s="80">
        <v>0</v>
      </c>
      <c r="M628" s="203"/>
      <c r="N628" s="52">
        <v>0</v>
      </c>
      <c r="O628" s="204"/>
      <c r="P628" s="204"/>
      <c r="Q628" s="11">
        <v>5.4951534461999998</v>
      </c>
      <c r="R628" s="204"/>
      <c r="S628" s="204"/>
      <c r="T628" s="53">
        <v>8.875</v>
      </c>
      <c r="U628" s="204"/>
      <c r="V628" s="204"/>
      <c r="W628" s="11">
        <v>5.0866304923075996</v>
      </c>
      <c r="X628" s="204"/>
      <c r="Y628" s="204"/>
      <c r="Z628" s="53">
        <v>9.4583333333333339</v>
      </c>
      <c r="AA628" s="204"/>
      <c r="AB628" s="204"/>
      <c r="AC628" s="204"/>
      <c r="AD628" s="204"/>
      <c r="AE628" s="204"/>
      <c r="AF628" s="9">
        <v>3.6192967159407483</v>
      </c>
      <c r="AG628" s="9">
        <v>455</v>
      </c>
      <c r="AH628" s="9">
        <v>0.43049342307051119</v>
      </c>
      <c r="AI628" s="9">
        <v>11</v>
      </c>
      <c r="AJ628" s="9">
        <v>2.7098214285714284</v>
      </c>
      <c r="AK628" s="9" t="s">
        <v>248</v>
      </c>
      <c r="AL628" s="9">
        <v>63</v>
      </c>
      <c r="AM628" s="9">
        <v>3.629274388289506</v>
      </c>
      <c r="AN628" s="9">
        <v>3.6681654676258995</v>
      </c>
      <c r="AO628" s="73">
        <v>128</v>
      </c>
      <c r="AP628" s="80">
        <v>0</v>
      </c>
      <c r="AQ628" s="80">
        <v>2</v>
      </c>
      <c r="AR628" s="224">
        <v>0</v>
      </c>
      <c r="AS628" s="224" t="s">
        <v>248</v>
      </c>
      <c r="AT628" s="11">
        <v>4651.8320000000003</v>
      </c>
      <c r="AU628" s="11">
        <v>4.5890000000000004</v>
      </c>
      <c r="AV628" s="203">
        <v>0</v>
      </c>
      <c r="AW628" s="203">
        <v>0</v>
      </c>
      <c r="AX628" s="203" t="s">
        <v>248</v>
      </c>
      <c r="AY628" s="235" t="s">
        <v>248</v>
      </c>
      <c r="AZ628" s="138">
        <v>28961</v>
      </c>
      <c r="BA628" s="188" t="s">
        <v>248</v>
      </c>
      <c r="BB628" s="203" t="s">
        <v>248</v>
      </c>
      <c r="BC628" s="158" t="s">
        <v>248</v>
      </c>
      <c r="BD628" s="217" t="s">
        <v>61</v>
      </c>
      <c r="BE628" s="201" t="s">
        <v>62</v>
      </c>
      <c r="BF628" s="201" t="s">
        <v>63</v>
      </c>
      <c r="BG628" s="201" t="s">
        <v>196</v>
      </c>
      <c r="BH628" s="456" t="s">
        <v>712</v>
      </c>
      <c r="BI628" s="218" t="s">
        <v>67</v>
      </c>
      <c r="BJ628" s="370">
        <v>214</v>
      </c>
      <c r="BK628" s="370">
        <v>3</v>
      </c>
      <c r="BL628" s="219" t="s">
        <v>65</v>
      </c>
      <c r="BM628" s="52"/>
      <c r="BN628" s="218" t="s">
        <v>357</v>
      </c>
      <c r="BO628" s="217" t="s">
        <v>57</v>
      </c>
      <c r="BP628" s="201" t="s">
        <v>681</v>
      </c>
      <c r="BQ628" s="52" t="s">
        <v>717</v>
      </c>
    </row>
    <row r="629" spans="1:69" ht="16.5" thickBot="1">
      <c r="A629" s="207" t="s">
        <v>37</v>
      </c>
      <c r="B629" s="208" t="s">
        <v>711</v>
      </c>
      <c r="C629" s="202" t="s">
        <v>35</v>
      </c>
      <c r="D629" s="210" t="s">
        <v>182</v>
      </c>
      <c r="E629" s="24" t="s">
        <v>265</v>
      </c>
      <c r="F629" s="86">
        <v>65</v>
      </c>
      <c r="G629" s="80">
        <v>0</v>
      </c>
      <c r="H629" s="204"/>
      <c r="I629" s="204"/>
      <c r="J629" s="204"/>
      <c r="K629" s="204"/>
      <c r="L629" s="80">
        <v>0</v>
      </c>
      <c r="M629" s="203"/>
      <c r="N629" s="52">
        <v>0</v>
      </c>
      <c r="O629" s="204"/>
      <c r="P629" s="204"/>
      <c r="Q629" s="11">
        <v>5.4904457846000003</v>
      </c>
      <c r="R629" s="204"/>
      <c r="S629" s="204"/>
      <c r="T629" s="53">
        <v>6.84375</v>
      </c>
      <c r="U629" s="204"/>
      <c r="V629" s="204"/>
      <c r="W629" s="11">
        <v>5.4545073538461004</v>
      </c>
      <c r="X629" s="204"/>
      <c r="Y629" s="204"/>
      <c r="Z629" s="53">
        <v>6.6875</v>
      </c>
      <c r="AA629" s="204"/>
      <c r="AB629" s="204"/>
      <c r="AC629" s="204"/>
      <c r="AD629" s="204"/>
      <c r="AE629" s="204"/>
      <c r="AF629" s="9">
        <v>2.8332087865242594</v>
      </c>
      <c r="AG629" s="9">
        <v>455</v>
      </c>
      <c r="AH629" s="9">
        <v>0.43897035233374232</v>
      </c>
      <c r="AI629" s="9">
        <v>105</v>
      </c>
      <c r="AJ629" s="9">
        <v>2.0480769230769229</v>
      </c>
      <c r="AK629" s="9" t="s">
        <v>248</v>
      </c>
      <c r="AL629" s="427">
        <v>0</v>
      </c>
      <c r="AM629" s="9"/>
      <c r="AN629" s="9"/>
      <c r="AO629" s="73">
        <v>130</v>
      </c>
      <c r="AP629" s="80">
        <v>0</v>
      </c>
      <c r="AQ629" s="80">
        <v>0</v>
      </c>
      <c r="AR629" s="224">
        <v>0</v>
      </c>
      <c r="AS629" s="224" t="s">
        <v>248</v>
      </c>
      <c r="AT629" s="11">
        <v>4635.7129999999997</v>
      </c>
      <c r="AU629" s="11">
        <v>0</v>
      </c>
      <c r="AV629" s="203">
        <v>0</v>
      </c>
      <c r="AW629" s="203">
        <v>0</v>
      </c>
      <c r="AX629" s="203" t="s">
        <v>248</v>
      </c>
      <c r="AY629" s="235" t="s">
        <v>248</v>
      </c>
      <c r="AZ629" s="138">
        <v>28961</v>
      </c>
      <c r="BA629" s="188" t="s">
        <v>248</v>
      </c>
      <c r="BB629" s="203" t="s">
        <v>248</v>
      </c>
      <c r="BC629" s="158" t="s">
        <v>248</v>
      </c>
      <c r="BD629" s="217" t="s">
        <v>61</v>
      </c>
      <c r="BE629" s="201" t="s">
        <v>62</v>
      </c>
      <c r="BF629" s="201" t="s">
        <v>63</v>
      </c>
      <c r="BG629" s="201" t="s">
        <v>196</v>
      </c>
      <c r="BH629" s="456" t="s">
        <v>712</v>
      </c>
      <c r="BI629" s="218" t="s">
        <v>68</v>
      </c>
      <c r="BJ629" s="370">
        <v>214</v>
      </c>
      <c r="BK629" s="370">
        <v>4</v>
      </c>
      <c r="BL629" s="219" t="s">
        <v>65</v>
      </c>
      <c r="BM629" s="52"/>
      <c r="BN629" s="218" t="s">
        <v>357</v>
      </c>
      <c r="BO629" s="217" t="s">
        <v>57</v>
      </c>
      <c r="BP629" s="201" t="s">
        <v>681</v>
      </c>
      <c r="BQ629" s="52" t="s">
        <v>717</v>
      </c>
    </row>
    <row r="630" spans="1:69" ht="16.5" thickBot="1">
      <c r="A630" s="207" t="s">
        <v>37</v>
      </c>
      <c r="B630" s="208" t="s">
        <v>711</v>
      </c>
      <c r="C630" s="202" t="s">
        <v>35</v>
      </c>
      <c r="D630" s="210" t="s">
        <v>182</v>
      </c>
      <c r="E630" s="24" t="s">
        <v>204</v>
      </c>
      <c r="F630" s="86">
        <v>68</v>
      </c>
      <c r="G630" s="80">
        <v>0</v>
      </c>
      <c r="H630" s="204"/>
      <c r="I630" s="204"/>
      <c r="J630" s="204"/>
      <c r="K630" s="204"/>
      <c r="L630" s="80">
        <v>0</v>
      </c>
      <c r="M630" s="203"/>
      <c r="N630" s="52">
        <v>0</v>
      </c>
      <c r="O630" s="204"/>
      <c r="P630" s="204"/>
      <c r="Q630" s="11">
        <v>4.7512497059000003</v>
      </c>
      <c r="R630" s="204"/>
      <c r="S630" s="204"/>
      <c r="T630" s="53">
        <v>6.6499999999999986</v>
      </c>
      <c r="U630" s="204"/>
      <c r="V630" s="204"/>
      <c r="W630" s="11">
        <v>4.6353673235294002</v>
      </c>
      <c r="X630" s="204"/>
      <c r="Y630" s="204"/>
      <c r="Z630" s="53">
        <v>6.2999999999999972</v>
      </c>
      <c r="AA630" s="204"/>
      <c r="AB630" s="204"/>
      <c r="AC630" s="204"/>
      <c r="AD630" s="204"/>
      <c r="AE630" s="204"/>
      <c r="AF630" s="9">
        <v>3.821071455709073</v>
      </c>
      <c r="AG630" s="9">
        <v>476</v>
      </c>
      <c r="AH630" s="9">
        <v>0.32270692767219133</v>
      </c>
      <c r="AI630" s="9">
        <v>4</v>
      </c>
      <c r="AJ630" s="9">
        <v>3.1294117647058823</v>
      </c>
      <c r="AK630" s="9" t="s">
        <v>248</v>
      </c>
      <c r="AL630" s="9">
        <v>68</v>
      </c>
      <c r="AM630" s="9">
        <v>3.821071455709073</v>
      </c>
      <c r="AN630" s="9">
        <v>3.77</v>
      </c>
      <c r="AO630" s="73">
        <v>136</v>
      </c>
      <c r="AP630" s="80">
        <v>0</v>
      </c>
      <c r="AQ630" s="80">
        <v>0</v>
      </c>
      <c r="AR630" s="224">
        <v>0</v>
      </c>
      <c r="AS630" s="224" t="s">
        <v>248</v>
      </c>
      <c r="AT630" s="11">
        <v>4897.5439999999999</v>
      </c>
      <c r="AU630" s="11">
        <v>0</v>
      </c>
      <c r="AV630" s="203">
        <v>0</v>
      </c>
      <c r="AW630" s="203">
        <v>0</v>
      </c>
      <c r="AX630" s="203" t="s">
        <v>248</v>
      </c>
      <c r="AY630" s="235" t="s">
        <v>248</v>
      </c>
      <c r="AZ630" s="138">
        <v>16071</v>
      </c>
      <c r="BA630" s="188" t="s">
        <v>248</v>
      </c>
      <c r="BB630" s="203" t="s">
        <v>248</v>
      </c>
      <c r="BC630" s="158" t="s">
        <v>248</v>
      </c>
      <c r="BD630" s="217" t="s">
        <v>61</v>
      </c>
      <c r="BE630" s="201" t="s">
        <v>62</v>
      </c>
      <c r="BF630" s="201" t="s">
        <v>63</v>
      </c>
      <c r="BG630" s="201" t="s">
        <v>196</v>
      </c>
      <c r="BH630" s="456" t="s">
        <v>514</v>
      </c>
      <c r="BI630" s="218" t="s">
        <v>64</v>
      </c>
      <c r="BJ630" s="370">
        <v>214</v>
      </c>
      <c r="BK630" s="370">
        <v>1</v>
      </c>
      <c r="BL630" s="219" t="s">
        <v>65</v>
      </c>
      <c r="BM630" s="52"/>
      <c r="BN630" s="218" t="s">
        <v>357</v>
      </c>
      <c r="BO630" s="217" t="s">
        <v>355</v>
      </c>
      <c r="BP630" s="201" t="s">
        <v>680</v>
      </c>
      <c r="BQ630" s="52" t="s">
        <v>714</v>
      </c>
    </row>
    <row r="631" spans="1:69" ht="16.5" thickBot="1">
      <c r="A631" s="207" t="s">
        <v>37</v>
      </c>
      <c r="B631" s="208" t="s">
        <v>711</v>
      </c>
      <c r="C631" s="202" t="s">
        <v>35</v>
      </c>
      <c r="D631" s="210" t="s">
        <v>182</v>
      </c>
      <c r="E631" s="24" t="s">
        <v>204</v>
      </c>
      <c r="F631" s="86">
        <v>66</v>
      </c>
      <c r="G631" s="80">
        <v>0</v>
      </c>
      <c r="H631" s="204"/>
      <c r="I631" s="204"/>
      <c r="J631" s="204"/>
      <c r="K631" s="204"/>
      <c r="L631" s="80">
        <v>0</v>
      </c>
      <c r="M631" s="203"/>
      <c r="N631" s="52">
        <v>0</v>
      </c>
      <c r="O631" s="204"/>
      <c r="P631" s="204"/>
      <c r="Q631" s="11">
        <v>5.5771058181999997</v>
      </c>
      <c r="R631" s="204"/>
      <c r="S631" s="204"/>
      <c r="T631" s="53">
        <v>9.3499999999999979</v>
      </c>
      <c r="U631" s="204"/>
      <c r="V631" s="204"/>
      <c r="W631" s="11">
        <v>5.7031967727271997</v>
      </c>
      <c r="X631" s="204"/>
      <c r="Y631" s="204"/>
      <c r="Z631" s="53">
        <v>9.8499999999999979</v>
      </c>
      <c r="AA631" s="204"/>
      <c r="AB631" s="204"/>
      <c r="AC631" s="204"/>
      <c r="AD631" s="204"/>
      <c r="AE631" s="204"/>
      <c r="AF631" s="9">
        <v>3.4780438350134597</v>
      </c>
      <c r="AG631" s="9">
        <v>463</v>
      </c>
      <c r="AH631" s="9">
        <v>0.45716592452062654</v>
      </c>
      <c r="AI631" s="9">
        <v>15</v>
      </c>
      <c r="AJ631" s="9">
        <v>2.5783653846153847</v>
      </c>
      <c r="AK631" s="9" t="s">
        <v>248</v>
      </c>
      <c r="AL631" s="9">
        <v>66</v>
      </c>
      <c r="AM631" s="9">
        <v>3.4780438350134597</v>
      </c>
      <c r="AN631" s="9">
        <v>3.5887404580152671</v>
      </c>
      <c r="AO631" s="73">
        <v>132</v>
      </c>
      <c r="AP631" s="80">
        <v>0</v>
      </c>
      <c r="AQ631" s="80">
        <v>0</v>
      </c>
      <c r="AR631" s="224">
        <v>0</v>
      </c>
      <c r="AS631" s="224" t="s">
        <v>248</v>
      </c>
      <c r="AT631" s="11">
        <v>4743.0550000000003</v>
      </c>
      <c r="AU631" s="11">
        <v>0</v>
      </c>
      <c r="AV631" s="203">
        <v>0</v>
      </c>
      <c r="AW631" s="203">
        <v>0</v>
      </c>
      <c r="AX631" s="203" t="s">
        <v>248</v>
      </c>
      <c r="AY631" s="235" t="s">
        <v>248</v>
      </c>
      <c r="AZ631" s="138">
        <v>16071</v>
      </c>
      <c r="BA631" s="188" t="s">
        <v>248</v>
      </c>
      <c r="BB631" s="203" t="s">
        <v>248</v>
      </c>
      <c r="BC631" s="158" t="s">
        <v>248</v>
      </c>
      <c r="BD631" s="217" t="s">
        <v>61</v>
      </c>
      <c r="BE631" s="201" t="s">
        <v>62</v>
      </c>
      <c r="BF631" s="201" t="s">
        <v>63</v>
      </c>
      <c r="BG631" s="201" t="s">
        <v>196</v>
      </c>
      <c r="BH631" s="456" t="s">
        <v>514</v>
      </c>
      <c r="BI631" s="218" t="s">
        <v>66</v>
      </c>
      <c r="BJ631" s="370">
        <v>214</v>
      </c>
      <c r="BK631" s="370">
        <v>7</v>
      </c>
      <c r="BL631" s="219" t="s">
        <v>65</v>
      </c>
      <c r="BM631" s="52"/>
      <c r="BN631" s="218" t="s">
        <v>357</v>
      </c>
      <c r="BO631" s="217" t="s">
        <v>355</v>
      </c>
      <c r="BP631" s="201" t="s">
        <v>680</v>
      </c>
      <c r="BQ631" s="52" t="s">
        <v>714</v>
      </c>
    </row>
    <row r="632" spans="1:69" ht="16.5" thickBot="1">
      <c r="A632" s="207" t="s">
        <v>37</v>
      </c>
      <c r="B632" s="208" t="s">
        <v>711</v>
      </c>
      <c r="C632" s="202" t="s">
        <v>35</v>
      </c>
      <c r="D632" s="210" t="s">
        <v>182</v>
      </c>
      <c r="E632" s="24" t="s">
        <v>204</v>
      </c>
      <c r="F632" s="86">
        <v>68</v>
      </c>
      <c r="G632" s="80">
        <v>0</v>
      </c>
      <c r="H632" s="204"/>
      <c r="I632" s="204"/>
      <c r="J632" s="204"/>
      <c r="K632" s="204"/>
      <c r="L632" s="80">
        <v>0</v>
      </c>
      <c r="M632" s="203"/>
      <c r="N632" s="52">
        <v>0</v>
      </c>
      <c r="O632" s="204"/>
      <c r="P632" s="204"/>
      <c r="Q632" s="11">
        <v>6.0401762206000003</v>
      </c>
      <c r="R632" s="204"/>
      <c r="S632" s="204"/>
      <c r="T632" s="53">
        <v>7.4714285714285706</v>
      </c>
      <c r="U632" s="204"/>
      <c r="V632" s="204"/>
      <c r="W632" s="11">
        <v>6.1482938676470003</v>
      </c>
      <c r="X632" s="204"/>
      <c r="Y632" s="204"/>
      <c r="Z632" s="53">
        <v>7.8999999999999986</v>
      </c>
      <c r="AA632" s="204"/>
      <c r="AB632" s="204"/>
      <c r="AC632" s="204"/>
      <c r="AD632" s="204"/>
      <c r="AE632" s="204"/>
      <c r="AF632" s="9">
        <v>3.8231933001710594</v>
      </c>
      <c r="AG632" s="9">
        <v>476</v>
      </c>
      <c r="AH632" s="9">
        <v>0.28333289972302506</v>
      </c>
      <c r="AI632" s="9">
        <v>2</v>
      </c>
      <c r="AJ632" s="9">
        <v>3.209090909090909</v>
      </c>
      <c r="AK632" s="9" t="s">
        <v>248</v>
      </c>
      <c r="AL632" s="9">
        <v>68</v>
      </c>
      <c r="AM632" s="9">
        <v>3.8231933001710594</v>
      </c>
      <c r="AN632" s="9">
        <v>3.7685950413223139</v>
      </c>
      <c r="AO632" s="73">
        <v>136</v>
      </c>
      <c r="AP632" s="80">
        <v>0</v>
      </c>
      <c r="AQ632" s="80">
        <v>0</v>
      </c>
      <c r="AR632" s="224">
        <v>0</v>
      </c>
      <c r="AS632" s="224" t="s">
        <v>248</v>
      </c>
      <c r="AT632" s="11">
        <v>4902.8850000000002</v>
      </c>
      <c r="AU632" s="11">
        <v>0</v>
      </c>
      <c r="AV632" s="203">
        <v>0</v>
      </c>
      <c r="AW632" s="203">
        <v>0</v>
      </c>
      <c r="AX632" s="203" t="s">
        <v>248</v>
      </c>
      <c r="AY632" s="235" t="s">
        <v>248</v>
      </c>
      <c r="AZ632" s="138">
        <v>16071</v>
      </c>
      <c r="BA632" s="188" t="s">
        <v>248</v>
      </c>
      <c r="BB632" s="203" t="s">
        <v>248</v>
      </c>
      <c r="BC632" s="158" t="s">
        <v>248</v>
      </c>
      <c r="BD632" s="217" t="s">
        <v>61</v>
      </c>
      <c r="BE632" s="201" t="s">
        <v>62</v>
      </c>
      <c r="BF632" s="201" t="s">
        <v>63</v>
      </c>
      <c r="BG632" s="201" t="s">
        <v>196</v>
      </c>
      <c r="BH632" s="456" t="s">
        <v>514</v>
      </c>
      <c r="BI632" s="218" t="s">
        <v>67</v>
      </c>
      <c r="BJ632" s="370">
        <v>214</v>
      </c>
      <c r="BK632" s="370">
        <v>3</v>
      </c>
      <c r="BL632" s="219" t="s">
        <v>65</v>
      </c>
      <c r="BM632" s="52"/>
      <c r="BN632" s="218" t="s">
        <v>357</v>
      </c>
      <c r="BO632" s="217" t="s">
        <v>355</v>
      </c>
      <c r="BP632" s="201" t="s">
        <v>680</v>
      </c>
      <c r="BQ632" s="52" t="s">
        <v>714</v>
      </c>
    </row>
    <row r="633" spans="1:69" ht="16.5" thickBot="1">
      <c r="A633" s="207" t="s">
        <v>37</v>
      </c>
      <c r="B633" s="208" t="s">
        <v>711</v>
      </c>
      <c r="C633" s="202" t="s">
        <v>35</v>
      </c>
      <c r="D633" s="210" t="s">
        <v>182</v>
      </c>
      <c r="E633" s="24" t="s">
        <v>204</v>
      </c>
      <c r="F633" s="86">
        <v>64</v>
      </c>
      <c r="G633" s="80">
        <v>1</v>
      </c>
      <c r="H633" s="204"/>
      <c r="I633" s="204"/>
      <c r="J633" s="204"/>
      <c r="K633" s="204"/>
      <c r="L633" s="80">
        <v>0</v>
      </c>
      <c r="M633" s="203"/>
      <c r="N633" s="52">
        <v>0</v>
      </c>
      <c r="O633" s="204"/>
      <c r="P633" s="204"/>
      <c r="Q633" s="11">
        <v>5.3077141269999997</v>
      </c>
      <c r="R633" s="204"/>
      <c r="S633" s="204"/>
      <c r="T633" s="53">
        <v>6.9749999999999988</v>
      </c>
      <c r="U633" s="204"/>
      <c r="V633" s="204"/>
      <c r="W633" s="11">
        <v>5.2987934920633997</v>
      </c>
      <c r="X633" s="204"/>
      <c r="Y633" s="204"/>
      <c r="Z633" s="53">
        <v>7.4624999999999986</v>
      </c>
      <c r="AA633" s="204"/>
      <c r="AB633" s="204"/>
      <c r="AC633" s="204"/>
      <c r="AD633" s="204"/>
      <c r="AE633" s="204"/>
      <c r="AF633" s="9">
        <v>2.8811791391870059</v>
      </c>
      <c r="AG633" s="9">
        <v>441</v>
      </c>
      <c r="AH633" s="9">
        <v>0.32797957863131577</v>
      </c>
      <c r="AI633" s="9">
        <v>52</v>
      </c>
      <c r="AJ633" s="9">
        <v>2.2004999999999999</v>
      </c>
      <c r="AK633" s="9" t="s">
        <v>248</v>
      </c>
      <c r="AL633" s="9">
        <v>0</v>
      </c>
      <c r="AM633" s="9"/>
      <c r="AN633" s="9"/>
      <c r="AO633" s="73">
        <v>125</v>
      </c>
      <c r="AP633" s="80">
        <v>0</v>
      </c>
      <c r="AQ633" s="80">
        <v>0</v>
      </c>
      <c r="AR633" s="224">
        <v>0</v>
      </c>
      <c r="AS633" s="224" t="s">
        <v>248</v>
      </c>
      <c r="AT633" s="11">
        <v>4538.8180000000002</v>
      </c>
      <c r="AU633" s="11">
        <v>0</v>
      </c>
      <c r="AV633" s="203">
        <v>0</v>
      </c>
      <c r="AW633" s="203">
        <v>0</v>
      </c>
      <c r="AX633" s="203" t="s">
        <v>248</v>
      </c>
      <c r="AY633" s="235" t="s">
        <v>248</v>
      </c>
      <c r="AZ633" s="138">
        <v>16071</v>
      </c>
      <c r="BA633" s="188" t="s">
        <v>248</v>
      </c>
      <c r="BB633" s="203" t="s">
        <v>248</v>
      </c>
      <c r="BC633" s="158" t="s">
        <v>248</v>
      </c>
      <c r="BD633" s="217" t="s">
        <v>61</v>
      </c>
      <c r="BE633" s="201" t="s">
        <v>62</v>
      </c>
      <c r="BF633" s="201" t="s">
        <v>63</v>
      </c>
      <c r="BG633" s="201" t="s">
        <v>196</v>
      </c>
      <c r="BH633" s="456" t="s">
        <v>514</v>
      </c>
      <c r="BI633" s="218" t="s">
        <v>68</v>
      </c>
      <c r="BJ633" s="370">
        <v>214</v>
      </c>
      <c r="BK633" s="370">
        <v>4</v>
      </c>
      <c r="BL633" s="219" t="s">
        <v>65</v>
      </c>
      <c r="BM633" s="52"/>
      <c r="BN633" s="218" t="s">
        <v>357</v>
      </c>
      <c r="BO633" s="217" t="s">
        <v>355</v>
      </c>
      <c r="BP633" s="201" t="s">
        <v>680</v>
      </c>
      <c r="BQ633" s="52" t="s">
        <v>714</v>
      </c>
    </row>
    <row r="634" spans="1:69" ht="16.5" thickBot="1">
      <c r="A634" s="207" t="s">
        <v>37</v>
      </c>
      <c r="B634" s="208" t="s">
        <v>711</v>
      </c>
      <c r="C634" s="202" t="s">
        <v>35</v>
      </c>
      <c r="D634" s="210" t="s">
        <v>182</v>
      </c>
      <c r="E634" s="24" t="s">
        <v>339</v>
      </c>
      <c r="F634" s="86">
        <v>219</v>
      </c>
      <c r="G634" s="80">
        <v>14</v>
      </c>
      <c r="H634" s="204"/>
      <c r="I634" s="204"/>
      <c r="J634" s="204"/>
      <c r="K634" s="204"/>
      <c r="L634" s="80">
        <v>0</v>
      </c>
      <c r="M634" s="203"/>
      <c r="N634" s="52">
        <v>0</v>
      </c>
      <c r="O634" s="204"/>
      <c r="P634" s="204"/>
      <c r="Q634" s="11">
        <v>6.5466438097999999</v>
      </c>
      <c r="R634" s="204"/>
      <c r="S634" s="204"/>
      <c r="T634" s="53">
        <v>12.291666666666666</v>
      </c>
      <c r="U634" s="204"/>
      <c r="V634" s="204"/>
      <c r="W634" s="11">
        <v>5.9977979359604996</v>
      </c>
      <c r="X634" s="204"/>
      <c r="Y634" s="204"/>
      <c r="Z634" s="53">
        <v>11.641666666666666</v>
      </c>
      <c r="AA634" s="204"/>
      <c r="AB634" s="204"/>
      <c r="AC634" s="204"/>
      <c r="AD634" s="204"/>
      <c r="AE634" s="204"/>
      <c r="AF634" s="9">
        <v>3.4801219591031098</v>
      </c>
      <c r="AG634" s="9">
        <v>1431</v>
      </c>
      <c r="AH634" s="9">
        <v>0.46022197687262484</v>
      </c>
      <c r="AI634" s="9">
        <v>52</v>
      </c>
      <c r="AJ634" s="9">
        <v>2.5570967741935484</v>
      </c>
      <c r="AK634" s="9" t="s">
        <v>248</v>
      </c>
      <c r="AL634" s="9">
        <v>202</v>
      </c>
      <c r="AM634" s="9">
        <v>3.501442723640122</v>
      </c>
      <c r="AN634" s="9">
        <v>3.5833333333333335</v>
      </c>
      <c r="AO634" s="73">
        <v>403</v>
      </c>
      <c r="AP634" s="80">
        <v>1</v>
      </c>
      <c r="AQ634" s="80">
        <v>2</v>
      </c>
      <c r="AR634" s="224">
        <v>0</v>
      </c>
      <c r="AS634" s="224" t="s">
        <v>248</v>
      </c>
      <c r="AT634" s="11">
        <v>14576.804</v>
      </c>
      <c r="AU634" s="11">
        <v>112.053</v>
      </c>
      <c r="AV634" s="203">
        <v>0</v>
      </c>
      <c r="AW634" s="203">
        <v>0</v>
      </c>
      <c r="AX634" s="203" t="s">
        <v>248</v>
      </c>
      <c r="AY634" s="235" t="s">
        <v>248</v>
      </c>
      <c r="AZ634" s="138">
        <v>133545</v>
      </c>
      <c r="BA634" s="188" t="s">
        <v>248</v>
      </c>
      <c r="BB634" s="203" t="s">
        <v>248</v>
      </c>
      <c r="BC634" s="158" t="s">
        <v>248</v>
      </c>
      <c r="BD634" s="217" t="s">
        <v>61</v>
      </c>
      <c r="BE634" s="201" t="s">
        <v>62</v>
      </c>
      <c r="BF634" s="201" t="s">
        <v>63</v>
      </c>
      <c r="BG634" s="201" t="s">
        <v>196</v>
      </c>
      <c r="BH634" s="218" t="s">
        <v>514</v>
      </c>
      <c r="BI634" s="218" t="s">
        <v>64</v>
      </c>
      <c r="BJ634" s="370">
        <v>214</v>
      </c>
      <c r="BK634" s="370">
        <v>1</v>
      </c>
      <c r="BL634" s="219" t="s">
        <v>65</v>
      </c>
      <c r="BM634" s="52"/>
      <c r="BN634" s="218" t="s">
        <v>357</v>
      </c>
      <c r="BO634" s="217" t="s">
        <v>339</v>
      </c>
      <c r="BP634" s="201" t="s">
        <v>699</v>
      </c>
      <c r="BQ634" s="52" t="s">
        <v>715</v>
      </c>
    </row>
    <row r="635" spans="1:69" ht="16.5" thickBot="1">
      <c r="A635" s="207" t="s">
        <v>37</v>
      </c>
      <c r="B635" s="208" t="s">
        <v>711</v>
      </c>
      <c r="C635" s="202" t="s">
        <v>35</v>
      </c>
      <c r="D635" s="210" t="s">
        <v>182</v>
      </c>
      <c r="E635" s="24" t="s">
        <v>339</v>
      </c>
      <c r="F635" s="86">
        <v>218</v>
      </c>
      <c r="G635" s="80">
        <v>9</v>
      </c>
      <c r="H635" s="204"/>
      <c r="I635" s="204"/>
      <c r="J635" s="204"/>
      <c r="K635" s="204"/>
      <c r="L635" s="80">
        <v>1</v>
      </c>
      <c r="M635" s="203"/>
      <c r="N635" s="52">
        <v>1</v>
      </c>
      <c r="O635" s="204"/>
      <c r="P635" s="204"/>
      <c r="Q635" s="11">
        <v>5.6780335192000004</v>
      </c>
      <c r="R635" s="204"/>
      <c r="S635" s="204"/>
      <c r="T635" s="53">
        <v>9.8999999999999986</v>
      </c>
      <c r="U635" s="204"/>
      <c r="V635" s="204"/>
      <c r="W635" s="11">
        <v>5.5197293719806</v>
      </c>
      <c r="X635" s="204"/>
      <c r="Y635" s="204"/>
      <c r="Z635" s="53">
        <v>10.324999999999989</v>
      </c>
      <c r="AA635" s="204"/>
      <c r="AB635" s="204"/>
      <c r="AC635" s="204"/>
      <c r="AD635" s="204"/>
      <c r="AE635" s="204"/>
      <c r="AF635" s="9">
        <v>3.4514527379273536</v>
      </c>
      <c r="AG635" s="9">
        <v>1449</v>
      </c>
      <c r="AH635" s="9">
        <v>0.49078867880784488</v>
      </c>
      <c r="AI635" s="9">
        <v>64</v>
      </c>
      <c r="AJ635" s="9">
        <v>2.5141463414634146</v>
      </c>
      <c r="AK635" s="9" t="s">
        <v>248</v>
      </c>
      <c r="AL635" s="9">
        <v>204</v>
      </c>
      <c r="AM635" s="9">
        <v>3.4639916086898119</v>
      </c>
      <c r="AN635" s="9">
        <v>3.5669107856191746</v>
      </c>
      <c r="AO635" s="73">
        <v>411</v>
      </c>
      <c r="AP635" s="80">
        <v>3</v>
      </c>
      <c r="AQ635" s="80">
        <v>1</v>
      </c>
      <c r="AR635" s="224">
        <v>0</v>
      </c>
      <c r="AS635" s="224" t="s">
        <v>248</v>
      </c>
      <c r="AT635" s="11">
        <v>14731.218000000001</v>
      </c>
      <c r="AU635" s="11">
        <v>175.535</v>
      </c>
      <c r="AV635" s="203">
        <v>0</v>
      </c>
      <c r="AW635" s="203">
        <v>0</v>
      </c>
      <c r="AX635" s="203" t="s">
        <v>248</v>
      </c>
      <c r="AY635" s="235" t="s">
        <v>248</v>
      </c>
      <c r="AZ635" s="138">
        <v>133545</v>
      </c>
      <c r="BA635" s="188" t="s">
        <v>248</v>
      </c>
      <c r="BB635" s="203" t="s">
        <v>248</v>
      </c>
      <c r="BC635" s="158" t="s">
        <v>248</v>
      </c>
      <c r="BD635" s="217" t="s">
        <v>61</v>
      </c>
      <c r="BE635" s="201" t="s">
        <v>62</v>
      </c>
      <c r="BF635" s="201" t="s">
        <v>63</v>
      </c>
      <c r="BG635" s="201" t="s">
        <v>196</v>
      </c>
      <c r="BH635" s="218" t="s">
        <v>514</v>
      </c>
      <c r="BI635" s="218" t="s">
        <v>66</v>
      </c>
      <c r="BJ635" s="370">
        <v>214</v>
      </c>
      <c r="BK635" s="370">
        <v>7</v>
      </c>
      <c r="BL635" s="219" t="s">
        <v>65</v>
      </c>
      <c r="BM635" s="52"/>
      <c r="BN635" s="218" t="s">
        <v>357</v>
      </c>
      <c r="BO635" s="217" t="s">
        <v>339</v>
      </c>
      <c r="BP635" s="201" t="s">
        <v>699</v>
      </c>
      <c r="BQ635" s="52" t="s">
        <v>715</v>
      </c>
    </row>
    <row r="636" spans="1:69" ht="16.5" thickBot="1">
      <c r="A636" s="207" t="s">
        <v>37</v>
      </c>
      <c r="B636" s="208" t="s">
        <v>711</v>
      </c>
      <c r="C636" s="202" t="s">
        <v>35</v>
      </c>
      <c r="D636" s="210" t="s">
        <v>182</v>
      </c>
      <c r="E636" s="24" t="s">
        <v>339</v>
      </c>
      <c r="F636" s="86">
        <v>215</v>
      </c>
      <c r="G636" s="80">
        <v>5</v>
      </c>
      <c r="H636" s="204"/>
      <c r="I636" s="204"/>
      <c r="J636" s="204"/>
      <c r="K636" s="204"/>
      <c r="L636" s="80">
        <v>0</v>
      </c>
      <c r="M636" s="203"/>
      <c r="N636" s="52">
        <v>0</v>
      </c>
      <c r="O636" s="204"/>
      <c r="P636" s="204"/>
      <c r="Q636" s="11">
        <v>5.8314332000000002</v>
      </c>
      <c r="R636" s="204"/>
      <c r="S636" s="204"/>
      <c r="T636" s="53">
        <v>11.125</v>
      </c>
      <c r="U636" s="204"/>
      <c r="V636" s="204"/>
      <c r="W636" s="11">
        <v>5.8689951238095004</v>
      </c>
      <c r="X636" s="204"/>
      <c r="Y636" s="204"/>
      <c r="Z636" s="53">
        <v>11.125</v>
      </c>
      <c r="AA636" s="204"/>
      <c r="AB636" s="204"/>
      <c r="AC636" s="204"/>
      <c r="AD636" s="204"/>
      <c r="AE636" s="204"/>
      <c r="AF636" s="9">
        <v>3.5992222364459732</v>
      </c>
      <c r="AG636" s="9">
        <v>1466</v>
      </c>
      <c r="AH636" s="9">
        <v>0.48480116965962339</v>
      </c>
      <c r="AI636" s="9">
        <v>39</v>
      </c>
      <c r="AJ636" s="9">
        <v>2.6309160305343511</v>
      </c>
      <c r="AK636" s="9" t="s">
        <v>248</v>
      </c>
      <c r="AL636" s="9">
        <v>206</v>
      </c>
      <c r="AM636" s="9">
        <v>3.6046885261643675</v>
      </c>
      <c r="AN636" s="9">
        <v>3.6784785435630689</v>
      </c>
      <c r="AO636" s="73">
        <v>417</v>
      </c>
      <c r="AP636" s="80">
        <v>0</v>
      </c>
      <c r="AQ636" s="80">
        <v>3</v>
      </c>
      <c r="AR636" s="224">
        <v>0</v>
      </c>
      <c r="AS636" s="224" t="s">
        <v>248</v>
      </c>
      <c r="AT636" s="11">
        <v>14923.255999999999</v>
      </c>
      <c r="AU636" s="11">
        <v>29.344000000000001</v>
      </c>
      <c r="AV636" s="203">
        <v>0</v>
      </c>
      <c r="AW636" s="203">
        <v>0</v>
      </c>
      <c r="AX636" s="203" t="s">
        <v>248</v>
      </c>
      <c r="AY636" s="235" t="s">
        <v>248</v>
      </c>
      <c r="AZ636" s="138">
        <v>133545</v>
      </c>
      <c r="BA636" s="188" t="s">
        <v>248</v>
      </c>
      <c r="BB636" s="203" t="s">
        <v>248</v>
      </c>
      <c r="BC636" s="158" t="s">
        <v>248</v>
      </c>
      <c r="BD636" s="217" t="s">
        <v>61</v>
      </c>
      <c r="BE636" s="201" t="s">
        <v>62</v>
      </c>
      <c r="BF636" s="201" t="s">
        <v>63</v>
      </c>
      <c r="BG636" s="201" t="s">
        <v>196</v>
      </c>
      <c r="BH636" s="218" t="s">
        <v>514</v>
      </c>
      <c r="BI636" s="218" t="s">
        <v>67</v>
      </c>
      <c r="BJ636" s="370">
        <v>214</v>
      </c>
      <c r="BK636" s="370">
        <v>3</v>
      </c>
      <c r="BL636" s="219" t="s">
        <v>65</v>
      </c>
      <c r="BM636" s="52"/>
      <c r="BN636" s="218" t="s">
        <v>357</v>
      </c>
      <c r="BO636" s="217" t="s">
        <v>339</v>
      </c>
      <c r="BP636" s="201" t="s">
        <v>699</v>
      </c>
      <c r="BQ636" s="52" t="s">
        <v>715</v>
      </c>
    </row>
    <row r="637" spans="1:69" ht="16.5" thickBot="1">
      <c r="A637" s="207" t="s">
        <v>37</v>
      </c>
      <c r="B637" s="208" t="s">
        <v>711</v>
      </c>
      <c r="C637" s="202" t="s">
        <v>35</v>
      </c>
      <c r="D637" s="210" t="s">
        <v>182</v>
      </c>
      <c r="E637" s="24" t="s">
        <v>339</v>
      </c>
      <c r="F637" s="86">
        <v>215</v>
      </c>
      <c r="G637" s="80">
        <v>8</v>
      </c>
      <c r="H637" s="204"/>
      <c r="I637" s="204"/>
      <c r="J637" s="204"/>
      <c r="K637" s="204"/>
      <c r="L637" s="80">
        <v>2</v>
      </c>
      <c r="M637" s="203"/>
      <c r="N637" s="52">
        <v>0</v>
      </c>
      <c r="O637" s="204"/>
      <c r="P637" s="204"/>
      <c r="Q637" s="11">
        <v>6.2147803804999997</v>
      </c>
      <c r="R637" s="204"/>
      <c r="S637" s="204"/>
      <c r="T637" s="53">
        <v>11.375</v>
      </c>
      <c r="U637" s="204"/>
      <c r="V637" s="204"/>
      <c r="W637" s="11">
        <v>6.1483803853658001</v>
      </c>
      <c r="X637" s="204"/>
      <c r="Y637" s="204"/>
      <c r="Z637" s="53">
        <v>10.875</v>
      </c>
      <c r="AA637" s="204"/>
      <c r="AB637" s="204"/>
      <c r="AC637" s="204"/>
      <c r="AD637" s="204"/>
      <c r="AE637" s="204"/>
      <c r="AF637" s="9">
        <v>2.8459585523005333</v>
      </c>
      <c r="AG637" s="9">
        <v>1351</v>
      </c>
      <c r="AH637" s="9">
        <v>0.44617165642553658</v>
      </c>
      <c r="AI637" s="9">
        <v>261</v>
      </c>
      <c r="AJ637" s="9">
        <v>2.0056818181818183</v>
      </c>
      <c r="AK637" s="9" t="s">
        <v>248</v>
      </c>
      <c r="AL637" s="427">
        <v>0</v>
      </c>
      <c r="AM637" s="9"/>
      <c r="AN637" s="9"/>
      <c r="AO637" s="73">
        <v>406</v>
      </c>
      <c r="AP637" s="80">
        <v>8</v>
      </c>
      <c r="AQ637" s="80">
        <v>0</v>
      </c>
      <c r="AR637" s="224">
        <v>0</v>
      </c>
      <c r="AS637" s="224" t="s">
        <v>248</v>
      </c>
      <c r="AT637" s="11">
        <v>14455.897999999999</v>
      </c>
      <c r="AU637" s="11">
        <v>287.416</v>
      </c>
      <c r="AV637" s="203">
        <v>0</v>
      </c>
      <c r="AW637" s="203">
        <v>0</v>
      </c>
      <c r="AX637" s="203" t="s">
        <v>248</v>
      </c>
      <c r="AY637" s="235" t="s">
        <v>248</v>
      </c>
      <c r="AZ637" s="138">
        <v>133545</v>
      </c>
      <c r="BA637" s="188" t="s">
        <v>248</v>
      </c>
      <c r="BB637" s="203" t="s">
        <v>248</v>
      </c>
      <c r="BC637" s="158" t="s">
        <v>248</v>
      </c>
      <c r="BD637" s="217" t="s">
        <v>61</v>
      </c>
      <c r="BE637" s="201" t="s">
        <v>62</v>
      </c>
      <c r="BF637" s="201" t="s">
        <v>63</v>
      </c>
      <c r="BG637" s="201" t="s">
        <v>196</v>
      </c>
      <c r="BH637" s="218" t="s">
        <v>514</v>
      </c>
      <c r="BI637" s="218" t="s">
        <v>68</v>
      </c>
      <c r="BJ637" s="370">
        <v>214</v>
      </c>
      <c r="BK637" s="370">
        <v>4</v>
      </c>
      <c r="BL637" s="219" t="s">
        <v>65</v>
      </c>
      <c r="BM637" s="52"/>
      <c r="BN637" s="218" t="s">
        <v>357</v>
      </c>
      <c r="BO637" s="217" t="s">
        <v>339</v>
      </c>
      <c r="BP637" s="201" t="s">
        <v>699</v>
      </c>
      <c r="BQ637" s="52" t="s">
        <v>715</v>
      </c>
    </row>
    <row r="638" spans="1:69" ht="16.5" thickBot="1">
      <c r="A638" s="207" t="s">
        <v>37</v>
      </c>
      <c r="B638" s="208" t="s">
        <v>711</v>
      </c>
      <c r="C638" s="202" t="s">
        <v>35</v>
      </c>
      <c r="D638" s="210" t="s">
        <v>182</v>
      </c>
      <c r="E638" s="24" t="s">
        <v>561</v>
      </c>
      <c r="F638" s="86">
        <v>42</v>
      </c>
      <c r="G638" s="80">
        <v>0</v>
      </c>
      <c r="H638" s="204"/>
      <c r="I638" s="204"/>
      <c r="J638" s="204"/>
      <c r="K638" s="204"/>
      <c r="L638" s="80">
        <v>0</v>
      </c>
      <c r="M638" s="203"/>
      <c r="N638" s="52">
        <v>0</v>
      </c>
      <c r="O638" s="204"/>
      <c r="P638" s="204"/>
      <c r="Q638" s="11">
        <v>5.2583569285999996</v>
      </c>
      <c r="R638" s="204"/>
      <c r="S638" s="204"/>
      <c r="T638" s="53">
        <v>6.7249999999999996</v>
      </c>
      <c r="U638" s="204"/>
      <c r="V638" s="204"/>
      <c r="W638" s="11">
        <v>4.8607379523808998</v>
      </c>
      <c r="X638" s="204"/>
      <c r="Y638" s="204"/>
      <c r="Z638" s="53">
        <v>6.2249999999999996</v>
      </c>
      <c r="AA638" s="204"/>
      <c r="AB638" s="204"/>
      <c r="AC638" s="204"/>
      <c r="AD638" s="204"/>
      <c r="AE638" s="204"/>
      <c r="AF638" s="9">
        <v>3.5197279019420646</v>
      </c>
      <c r="AG638" s="9">
        <v>294</v>
      </c>
      <c r="AH638" s="9">
        <v>0.38903217513961957</v>
      </c>
      <c r="AI638" s="9">
        <v>4</v>
      </c>
      <c r="AJ638" s="9">
        <v>2.6844827586206899</v>
      </c>
      <c r="AK638" s="9" t="s">
        <v>248</v>
      </c>
      <c r="AL638" s="9">
        <v>42</v>
      </c>
      <c r="AM638" s="9">
        <v>3.5197279019420646</v>
      </c>
      <c r="AN638" s="9">
        <v>3.5736196319018405</v>
      </c>
      <c r="AO638" s="73">
        <v>84</v>
      </c>
      <c r="AP638" s="80">
        <v>0</v>
      </c>
      <c r="AQ638" s="80">
        <v>0</v>
      </c>
      <c r="AR638" s="224">
        <v>0</v>
      </c>
      <c r="AS638" s="224" t="s">
        <v>248</v>
      </c>
      <c r="AT638" s="11">
        <v>2989.9169999999999</v>
      </c>
      <c r="AU638" s="11">
        <v>0</v>
      </c>
      <c r="AV638" s="203">
        <v>0</v>
      </c>
      <c r="AW638" s="203">
        <v>0</v>
      </c>
      <c r="AX638" s="203" t="s">
        <v>248</v>
      </c>
      <c r="AY638" s="235" t="s">
        <v>248</v>
      </c>
      <c r="AZ638" s="138">
        <v>16670</v>
      </c>
      <c r="BA638" s="188" t="s">
        <v>248</v>
      </c>
      <c r="BB638" s="203" t="s">
        <v>248</v>
      </c>
      <c r="BC638" s="158" t="s">
        <v>248</v>
      </c>
      <c r="BD638" s="217" t="s">
        <v>61</v>
      </c>
      <c r="BE638" s="201" t="s">
        <v>62</v>
      </c>
      <c r="BF638" s="201" t="s">
        <v>63</v>
      </c>
      <c r="BG638" s="201" t="s">
        <v>196</v>
      </c>
      <c r="BH638" s="456" t="s">
        <v>513</v>
      </c>
      <c r="BI638" s="218" t="s">
        <v>64</v>
      </c>
      <c r="BJ638" s="370">
        <v>214</v>
      </c>
      <c r="BK638" s="370">
        <v>1</v>
      </c>
      <c r="BL638" s="219" t="s">
        <v>65</v>
      </c>
      <c r="BM638" s="52"/>
      <c r="BN638" s="218" t="s">
        <v>357</v>
      </c>
      <c r="BO638" s="217" t="s">
        <v>81</v>
      </c>
      <c r="BP638" s="201" t="s">
        <v>699</v>
      </c>
      <c r="BQ638" s="52" t="s">
        <v>715</v>
      </c>
    </row>
    <row r="639" spans="1:69" ht="16.5" thickBot="1">
      <c r="A639" s="207" t="s">
        <v>37</v>
      </c>
      <c r="B639" s="208" t="s">
        <v>711</v>
      </c>
      <c r="C639" s="202" t="s">
        <v>35</v>
      </c>
      <c r="D639" s="210" t="s">
        <v>182</v>
      </c>
      <c r="E639" s="24" t="s">
        <v>561</v>
      </c>
      <c r="F639" s="86">
        <v>42</v>
      </c>
      <c r="G639" s="80">
        <v>0</v>
      </c>
      <c r="H639" s="204"/>
      <c r="I639" s="204"/>
      <c r="J639" s="204"/>
      <c r="K639" s="204"/>
      <c r="L639" s="80">
        <v>0</v>
      </c>
      <c r="M639" s="203"/>
      <c r="N639" s="52">
        <v>0</v>
      </c>
      <c r="O639" s="204"/>
      <c r="P639" s="204"/>
      <c r="Q639" s="11">
        <v>6.1633091667000004</v>
      </c>
      <c r="R639" s="204"/>
      <c r="S639" s="204"/>
      <c r="T639" s="53">
        <v>8.9499999999999993</v>
      </c>
      <c r="U639" s="204"/>
      <c r="V639" s="204"/>
      <c r="W639" s="11">
        <v>5.1690712380952002</v>
      </c>
      <c r="X639" s="204"/>
      <c r="Y639" s="204"/>
      <c r="Z639" s="53">
        <v>8.9499999999999993</v>
      </c>
      <c r="AA639" s="204"/>
      <c r="AB639" s="204"/>
      <c r="AC639" s="204"/>
      <c r="AD639" s="204"/>
      <c r="AE639" s="204"/>
      <c r="AF639" s="9">
        <v>3.4999251792220027</v>
      </c>
      <c r="AG639" s="9">
        <v>292</v>
      </c>
      <c r="AH639" s="9">
        <v>0.47344825533791113</v>
      </c>
      <c r="AI639" s="9">
        <v>10</v>
      </c>
      <c r="AJ639" s="9">
        <v>2.5657142857142858</v>
      </c>
      <c r="AK639" s="9" t="s">
        <v>248</v>
      </c>
      <c r="AL639" s="9">
        <v>42</v>
      </c>
      <c r="AM639" s="9">
        <v>3.4999251792220027</v>
      </c>
      <c r="AN639" s="9">
        <v>3.5760869565217392</v>
      </c>
      <c r="AO639" s="73">
        <v>84</v>
      </c>
      <c r="AP639" s="80">
        <v>0</v>
      </c>
      <c r="AQ639" s="80">
        <v>0</v>
      </c>
      <c r="AR639" s="224">
        <v>0</v>
      </c>
      <c r="AS639" s="224" t="s">
        <v>248</v>
      </c>
      <c r="AT639" s="11">
        <v>2971.5810000000001</v>
      </c>
      <c r="AU639" s="11">
        <v>0</v>
      </c>
      <c r="AV639" s="203">
        <v>0</v>
      </c>
      <c r="AW639" s="203">
        <v>0</v>
      </c>
      <c r="AX639" s="203" t="s">
        <v>248</v>
      </c>
      <c r="AY639" s="235" t="s">
        <v>248</v>
      </c>
      <c r="AZ639" s="138">
        <v>16670</v>
      </c>
      <c r="BA639" s="188" t="s">
        <v>248</v>
      </c>
      <c r="BB639" s="203" t="s">
        <v>248</v>
      </c>
      <c r="BC639" s="158" t="s">
        <v>248</v>
      </c>
      <c r="BD639" s="217" t="s">
        <v>61</v>
      </c>
      <c r="BE639" s="201" t="s">
        <v>62</v>
      </c>
      <c r="BF639" s="201" t="s">
        <v>63</v>
      </c>
      <c r="BG639" s="201" t="s">
        <v>196</v>
      </c>
      <c r="BH639" s="456" t="s">
        <v>513</v>
      </c>
      <c r="BI639" s="218" t="s">
        <v>66</v>
      </c>
      <c r="BJ639" s="370">
        <v>214</v>
      </c>
      <c r="BK639" s="370">
        <v>7</v>
      </c>
      <c r="BL639" s="219" t="s">
        <v>65</v>
      </c>
      <c r="BM639" s="52"/>
      <c r="BN639" s="218" t="s">
        <v>357</v>
      </c>
      <c r="BO639" s="217" t="s">
        <v>81</v>
      </c>
      <c r="BP639" s="201" t="s">
        <v>699</v>
      </c>
      <c r="BQ639" s="52" t="s">
        <v>715</v>
      </c>
    </row>
    <row r="640" spans="1:69" ht="16.5" thickBot="1">
      <c r="A640" s="207" t="s">
        <v>37</v>
      </c>
      <c r="B640" s="208" t="s">
        <v>711</v>
      </c>
      <c r="C640" s="202" t="s">
        <v>35</v>
      </c>
      <c r="D640" s="210" t="s">
        <v>182</v>
      </c>
      <c r="E640" s="24" t="s">
        <v>561</v>
      </c>
      <c r="F640" s="86">
        <v>43</v>
      </c>
      <c r="G640" s="80">
        <v>2</v>
      </c>
      <c r="H640" s="204"/>
      <c r="I640" s="204"/>
      <c r="J640" s="204"/>
      <c r="K640" s="204"/>
      <c r="L640" s="80">
        <v>0</v>
      </c>
      <c r="M640" s="203"/>
      <c r="N640" s="52">
        <v>0</v>
      </c>
      <c r="O640" s="204"/>
      <c r="P640" s="204"/>
      <c r="Q640" s="11">
        <v>6.0291706585</v>
      </c>
      <c r="R640" s="204"/>
      <c r="S640" s="204"/>
      <c r="T640" s="53">
        <v>11.324999999999999</v>
      </c>
      <c r="U640" s="204"/>
      <c r="V640" s="204"/>
      <c r="W640" s="11">
        <v>6.1589511463414004</v>
      </c>
      <c r="X640" s="204"/>
      <c r="Y640" s="204"/>
      <c r="Z640" s="53">
        <v>11.487499999999999</v>
      </c>
      <c r="AA640" s="204"/>
      <c r="AB640" s="204"/>
      <c r="AC640" s="204"/>
      <c r="AD640" s="204"/>
      <c r="AE640" s="204"/>
      <c r="AF640" s="9">
        <v>3.5697909514663109</v>
      </c>
      <c r="AG640" s="9">
        <v>287</v>
      </c>
      <c r="AH640" s="9">
        <v>0.41349904179674152</v>
      </c>
      <c r="AI640" s="9">
        <v>2</v>
      </c>
      <c r="AJ640" s="9">
        <v>2.7205357142857145</v>
      </c>
      <c r="AK640" s="9" t="s">
        <v>248</v>
      </c>
      <c r="AL640" s="9">
        <v>41</v>
      </c>
      <c r="AM640" s="9">
        <v>3.5697909514663109</v>
      </c>
      <c r="AN640" s="9">
        <v>3.6216666666666666</v>
      </c>
      <c r="AO640" s="73">
        <v>82</v>
      </c>
      <c r="AP640" s="80">
        <v>0</v>
      </c>
      <c r="AQ640" s="80">
        <v>0</v>
      </c>
      <c r="AR640" s="224">
        <v>0</v>
      </c>
      <c r="AS640" s="224" t="s">
        <v>248</v>
      </c>
      <c r="AT640" s="11">
        <v>2923.953</v>
      </c>
      <c r="AU640" s="11">
        <v>0</v>
      </c>
      <c r="AV640" s="203">
        <v>0</v>
      </c>
      <c r="AW640" s="203">
        <v>0</v>
      </c>
      <c r="AX640" s="203" t="s">
        <v>248</v>
      </c>
      <c r="AY640" s="235" t="s">
        <v>248</v>
      </c>
      <c r="AZ640" s="138">
        <v>16670</v>
      </c>
      <c r="BA640" s="188" t="s">
        <v>248</v>
      </c>
      <c r="BB640" s="203" t="s">
        <v>248</v>
      </c>
      <c r="BC640" s="158" t="s">
        <v>248</v>
      </c>
      <c r="BD640" s="217" t="s">
        <v>61</v>
      </c>
      <c r="BE640" s="201" t="s">
        <v>62</v>
      </c>
      <c r="BF640" s="201" t="s">
        <v>63</v>
      </c>
      <c r="BG640" s="201" t="s">
        <v>196</v>
      </c>
      <c r="BH640" s="456" t="s">
        <v>513</v>
      </c>
      <c r="BI640" s="218" t="s">
        <v>67</v>
      </c>
      <c r="BJ640" s="370">
        <v>214</v>
      </c>
      <c r="BK640" s="370">
        <v>3</v>
      </c>
      <c r="BL640" s="219" t="s">
        <v>65</v>
      </c>
      <c r="BM640" s="52"/>
      <c r="BN640" s="218" t="s">
        <v>357</v>
      </c>
      <c r="BO640" s="217" t="s">
        <v>81</v>
      </c>
      <c r="BP640" s="201" t="s">
        <v>699</v>
      </c>
      <c r="BQ640" s="52" t="s">
        <v>715</v>
      </c>
    </row>
    <row r="641" spans="1:69" ht="16.5" thickBot="1">
      <c r="A641" s="207" t="s">
        <v>37</v>
      </c>
      <c r="B641" s="208" t="s">
        <v>711</v>
      </c>
      <c r="C641" s="202" t="s">
        <v>35</v>
      </c>
      <c r="D641" s="210" t="s">
        <v>182</v>
      </c>
      <c r="E641" s="24" t="s">
        <v>561</v>
      </c>
      <c r="F641" s="86">
        <v>41</v>
      </c>
      <c r="G641" s="80">
        <v>0</v>
      </c>
      <c r="H641" s="204"/>
      <c r="I641" s="204"/>
      <c r="J641" s="204"/>
      <c r="K641" s="204"/>
      <c r="L641" s="80">
        <v>0</v>
      </c>
      <c r="M641" s="203"/>
      <c r="N641" s="52">
        <v>0</v>
      </c>
      <c r="O641" s="204"/>
      <c r="P641" s="204"/>
      <c r="Q641" s="11">
        <v>6.1366340244000002</v>
      </c>
      <c r="R641" s="204"/>
      <c r="S641" s="204"/>
      <c r="T641" s="53">
        <v>8.7374999999999989</v>
      </c>
      <c r="U641" s="204"/>
      <c r="V641" s="204"/>
      <c r="W641" s="11">
        <v>6.0385121463414002</v>
      </c>
      <c r="X641" s="204"/>
      <c r="Y641" s="204"/>
      <c r="Z641" s="53">
        <v>8.6583333333333332</v>
      </c>
      <c r="AA641" s="204"/>
      <c r="AB641" s="204"/>
      <c r="AC641" s="204"/>
      <c r="AD641" s="204"/>
      <c r="AE641" s="204"/>
      <c r="AF641" s="9">
        <v>2.7057875425387654</v>
      </c>
      <c r="AG641" s="9">
        <v>273</v>
      </c>
      <c r="AH641" s="9">
        <v>0.41187538682892982</v>
      </c>
      <c r="AI641" s="9">
        <v>77</v>
      </c>
      <c r="AJ641" s="9">
        <v>2.0092465753424658</v>
      </c>
      <c r="AK641" s="9" t="s">
        <v>248</v>
      </c>
      <c r="AL641" s="9">
        <v>0</v>
      </c>
      <c r="AM641" s="9"/>
      <c r="AN641" s="9"/>
      <c r="AO641" s="73">
        <v>75</v>
      </c>
      <c r="AP641" s="80">
        <v>2</v>
      </c>
      <c r="AQ641" s="80">
        <v>5</v>
      </c>
      <c r="AR641" s="224">
        <v>0</v>
      </c>
      <c r="AS641" s="224" t="s">
        <v>248</v>
      </c>
      <c r="AT641" s="11">
        <v>2747.163</v>
      </c>
      <c r="AU641" s="11">
        <v>177.911</v>
      </c>
      <c r="AV641" s="203">
        <v>0</v>
      </c>
      <c r="AW641" s="203">
        <v>0</v>
      </c>
      <c r="AX641" s="203" t="s">
        <v>248</v>
      </c>
      <c r="AY641" s="235" t="s">
        <v>248</v>
      </c>
      <c r="AZ641" s="138">
        <v>16670</v>
      </c>
      <c r="BA641" s="188" t="s">
        <v>248</v>
      </c>
      <c r="BB641" s="203" t="s">
        <v>248</v>
      </c>
      <c r="BC641" s="158" t="s">
        <v>248</v>
      </c>
      <c r="BD641" s="217" t="s">
        <v>61</v>
      </c>
      <c r="BE641" s="201" t="s">
        <v>62</v>
      </c>
      <c r="BF641" s="201" t="s">
        <v>63</v>
      </c>
      <c r="BG641" s="201" t="s">
        <v>196</v>
      </c>
      <c r="BH641" s="456" t="s">
        <v>513</v>
      </c>
      <c r="BI641" s="218" t="s">
        <v>68</v>
      </c>
      <c r="BJ641" s="370">
        <v>214</v>
      </c>
      <c r="BK641" s="370">
        <v>4</v>
      </c>
      <c r="BL641" s="219" t="s">
        <v>65</v>
      </c>
      <c r="BM641" s="52"/>
      <c r="BN641" s="218" t="s">
        <v>357</v>
      </c>
      <c r="BO641" s="217" t="s">
        <v>81</v>
      </c>
      <c r="BP641" s="201" t="s">
        <v>699</v>
      </c>
      <c r="BQ641" s="52" t="s">
        <v>715</v>
      </c>
    </row>
    <row r="642" spans="1:69" ht="16.5" thickBot="1">
      <c r="A642" s="207" t="s">
        <v>37</v>
      </c>
      <c r="B642" s="208" t="s">
        <v>711</v>
      </c>
      <c r="C642" s="202" t="s">
        <v>35</v>
      </c>
      <c r="D642" s="210" t="s">
        <v>182</v>
      </c>
      <c r="E642" s="24" t="s">
        <v>342</v>
      </c>
      <c r="F642" s="86">
        <v>134</v>
      </c>
      <c r="G642" s="80">
        <v>3</v>
      </c>
      <c r="H642" s="204"/>
      <c r="I642" s="204"/>
      <c r="J642" s="204"/>
      <c r="K642" s="204"/>
      <c r="L642" s="80">
        <v>2</v>
      </c>
      <c r="M642" s="203"/>
      <c r="N642" s="52">
        <v>0</v>
      </c>
      <c r="O642" s="204"/>
      <c r="P642" s="204"/>
      <c r="Q642" s="11">
        <v>6.2660851473000001</v>
      </c>
      <c r="R642" s="204"/>
      <c r="S642" s="204"/>
      <c r="T642" s="53">
        <v>9.2749999999999986</v>
      </c>
      <c r="U642" s="204"/>
      <c r="V642" s="204"/>
      <c r="W642" s="11">
        <v>5.6260928139533997</v>
      </c>
      <c r="X642" s="204"/>
      <c r="Y642" s="204"/>
      <c r="Z642" s="53">
        <v>8.6374999999999993</v>
      </c>
      <c r="AA642" s="204"/>
      <c r="AB642" s="204"/>
      <c r="AC642" s="204"/>
      <c r="AD642" s="204"/>
      <c r="AE642" s="204"/>
      <c r="AF642" s="9">
        <v>3.4059357731577289</v>
      </c>
      <c r="AG642" s="9">
        <v>903</v>
      </c>
      <c r="AH642" s="9">
        <v>0.44569671234403685</v>
      </c>
      <c r="AI642" s="9">
        <v>28</v>
      </c>
      <c r="AJ642" s="9">
        <v>2.5649621212121212</v>
      </c>
      <c r="AK642" s="9" t="s">
        <v>248</v>
      </c>
      <c r="AL642" s="9">
        <v>129</v>
      </c>
      <c r="AM642" s="9">
        <v>3.4059357731577289</v>
      </c>
      <c r="AN642" s="9">
        <v>3.4498456790123457</v>
      </c>
      <c r="AO642" s="73">
        <v>262</v>
      </c>
      <c r="AP642" s="80">
        <v>0</v>
      </c>
      <c r="AQ642" s="80">
        <v>0</v>
      </c>
      <c r="AR642" s="224">
        <v>0</v>
      </c>
      <c r="AS642" s="224" t="s">
        <v>248</v>
      </c>
      <c r="AT642" s="11">
        <v>9364.1119999999992</v>
      </c>
      <c r="AU642" s="11">
        <v>0</v>
      </c>
      <c r="AV642" s="203">
        <v>0</v>
      </c>
      <c r="AW642" s="203">
        <v>0</v>
      </c>
      <c r="AX642" s="203" t="s">
        <v>248</v>
      </c>
      <c r="AY642" s="235" t="s">
        <v>248</v>
      </c>
      <c r="AZ642" s="138">
        <v>102170</v>
      </c>
      <c r="BA642" s="188" t="s">
        <v>248</v>
      </c>
      <c r="BB642" s="203" t="s">
        <v>248</v>
      </c>
      <c r="BC642" s="158" t="s">
        <v>248</v>
      </c>
      <c r="BD642" s="217" t="s">
        <v>61</v>
      </c>
      <c r="BE642" s="201" t="s">
        <v>62</v>
      </c>
      <c r="BF642" s="201" t="s">
        <v>63</v>
      </c>
      <c r="BG642" s="201" t="s">
        <v>196</v>
      </c>
      <c r="BH642" s="456" t="s">
        <v>515</v>
      </c>
      <c r="BI642" s="218" t="s">
        <v>64</v>
      </c>
      <c r="BJ642" s="370">
        <v>214</v>
      </c>
      <c r="BK642" s="370">
        <v>1</v>
      </c>
      <c r="BL642" s="219" t="s">
        <v>65</v>
      </c>
      <c r="BM642" s="52"/>
      <c r="BN642" s="218" t="s">
        <v>357</v>
      </c>
      <c r="BO642" s="217" t="s">
        <v>697</v>
      </c>
      <c r="BP642" s="201" t="s">
        <v>698</v>
      </c>
      <c r="BQ642" s="52" t="s">
        <v>714</v>
      </c>
    </row>
    <row r="643" spans="1:69" ht="16.5" thickBot="1">
      <c r="A643" s="207" t="s">
        <v>37</v>
      </c>
      <c r="B643" s="208" t="s">
        <v>711</v>
      </c>
      <c r="C643" s="202" t="s">
        <v>35</v>
      </c>
      <c r="D643" s="210" t="s">
        <v>182</v>
      </c>
      <c r="E643" s="24" t="s">
        <v>342</v>
      </c>
      <c r="F643" s="86">
        <v>135</v>
      </c>
      <c r="G643" s="80">
        <v>9</v>
      </c>
      <c r="H643" s="204"/>
      <c r="I643" s="204"/>
      <c r="J643" s="204"/>
      <c r="K643" s="204"/>
      <c r="L643" s="80">
        <v>0</v>
      </c>
      <c r="M643" s="203"/>
      <c r="N643" s="52">
        <v>0</v>
      </c>
      <c r="O643" s="204"/>
      <c r="P643" s="204"/>
      <c r="Q643" s="11">
        <v>5.7970554365</v>
      </c>
      <c r="R643" s="204"/>
      <c r="S643" s="204"/>
      <c r="T643" s="53">
        <v>11.783333333333331</v>
      </c>
      <c r="U643" s="204"/>
      <c r="V643" s="204"/>
      <c r="W643" s="11">
        <v>5.6448569603173997</v>
      </c>
      <c r="X643" s="204"/>
      <c r="Y643" s="204"/>
      <c r="Z643" s="53">
        <v>11.616666666666665</v>
      </c>
      <c r="AA643" s="204"/>
      <c r="AB643" s="204"/>
      <c r="AC643" s="204"/>
      <c r="AD643" s="204"/>
      <c r="AE643" s="204"/>
      <c r="AF643" s="9">
        <v>3.4295691641009589</v>
      </c>
      <c r="AG643" s="9">
        <v>882</v>
      </c>
      <c r="AH643" s="9">
        <v>0.46081782145497835</v>
      </c>
      <c r="AI643" s="9">
        <v>36</v>
      </c>
      <c r="AJ643" s="9">
        <v>2.5324</v>
      </c>
      <c r="AK643" s="9" t="s">
        <v>248</v>
      </c>
      <c r="AL643" s="9">
        <v>126</v>
      </c>
      <c r="AM643" s="9">
        <v>3.4295691641009589</v>
      </c>
      <c r="AN643" s="9">
        <v>3.5244755244755246</v>
      </c>
      <c r="AO643" s="73">
        <v>252</v>
      </c>
      <c r="AP643" s="80">
        <v>0</v>
      </c>
      <c r="AQ643" s="80">
        <v>0</v>
      </c>
      <c r="AR643" s="224">
        <v>0</v>
      </c>
      <c r="AS643" s="224" t="s">
        <v>248</v>
      </c>
      <c r="AT643" s="11">
        <v>9019.7039999999997</v>
      </c>
      <c r="AU643" s="11">
        <v>0</v>
      </c>
      <c r="AV643" s="203">
        <v>0</v>
      </c>
      <c r="AW643" s="203">
        <v>0</v>
      </c>
      <c r="AX643" s="203" t="s">
        <v>248</v>
      </c>
      <c r="AY643" s="235" t="s">
        <v>248</v>
      </c>
      <c r="AZ643" s="138">
        <v>102170</v>
      </c>
      <c r="BA643" s="188" t="s">
        <v>248</v>
      </c>
      <c r="BB643" s="203" t="s">
        <v>248</v>
      </c>
      <c r="BC643" s="158" t="s">
        <v>248</v>
      </c>
      <c r="BD643" s="217" t="s">
        <v>61</v>
      </c>
      <c r="BE643" s="201" t="s">
        <v>62</v>
      </c>
      <c r="BF643" s="201" t="s">
        <v>63</v>
      </c>
      <c r="BG643" s="201" t="s">
        <v>196</v>
      </c>
      <c r="BH643" s="456" t="s">
        <v>515</v>
      </c>
      <c r="BI643" s="218" t="s">
        <v>66</v>
      </c>
      <c r="BJ643" s="370">
        <v>214</v>
      </c>
      <c r="BK643" s="370">
        <v>7</v>
      </c>
      <c r="BL643" s="219" t="s">
        <v>65</v>
      </c>
      <c r="BM643" s="52"/>
      <c r="BN643" s="218" t="s">
        <v>357</v>
      </c>
      <c r="BO643" s="217" t="s">
        <v>697</v>
      </c>
      <c r="BP643" s="201" t="s">
        <v>698</v>
      </c>
      <c r="BQ643" s="52" t="s">
        <v>714</v>
      </c>
    </row>
    <row r="644" spans="1:69" ht="16.5" thickBot="1">
      <c r="A644" s="207" t="s">
        <v>37</v>
      </c>
      <c r="B644" s="208" t="s">
        <v>711</v>
      </c>
      <c r="C644" s="202" t="s">
        <v>35</v>
      </c>
      <c r="D644" s="210" t="s">
        <v>182</v>
      </c>
      <c r="E644" s="24" t="s">
        <v>342</v>
      </c>
      <c r="F644" s="86">
        <v>137</v>
      </c>
      <c r="G644" s="80">
        <v>0</v>
      </c>
      <c r="H644" s="204"/>
      <c r="I644" s="204"/>
      <c r="J644" s="204"/>
      <c r="K644" s="204"/>
      <c r="L644" s="80">
        <v>0</v>
      </c>
      <c r="M644" s="203"/>
      <c r="N644" s="52">
        <v>0</v>
      </c>
      <c r="O644" s="204"/>
      <c r="P644" s="204"/>
      <c r="Q644" s="11">
        <v>5.1121603795999997</v>
      </c>
      <c r="R644" s="204"/>
      <c r="S644" s="204"/>
      <c r="T644" s="53">
        <v>7.3458333333333341</v>
      </c>
      <c r="U644" s="204"/>
      <c r="V644" s="204"/>
      <c r="W644" s="11">
        <v>4.4909706569342998</v>
      </c>
      <c r="X644" s="204"/>
      <c r="Y644" s="204"/>
      <c r="Z644" s="53">
        <v>7.1916666666666673</v>
      </c>
      <c r="AA644" s="204"/>
      <c r="AB644" s="204"/>
      <c r="AC644" s="204"/>
      <c r="AD644" s="204"/>
      <c r="AE644" s="204"/>
      <c r="AF644" s="9">
        <v>3.6179027780502002</v>
      </c>
      <c r="AG644" s="9">
        <v>960</v>
      </c>
      <c r="AH644" s="9">
        <v>0.42102689068912297</v>
      </c>
      <c r="AI644" s="9">
        <v>25</v>
      </c>
      <c r="AJ644" s="9">
        <v>2.6825396825396823</v>
      </c>
      <c r="AK644" s="9" t="s">
        <v>248</v>
      </c>
      <c r="AL644" s="9">
        <v>136</v>
      </c>
      <c r="AM644" s="9">
        <v>3.6232970211060103</v>
      </c>
      <c r="AN644" s="9">
        <v>3.6706810631229234</v>
      </c>
      <c r="AO644" s="73">
        <v>272</v>
      </c>
      <c r="AP644" s="80">
        <v>1</v>
      </c>
      <c r="AQ644" s="80">
        <v>1</v>
      </c>
      <c r="AR644" s="224">
        <v>0</v>
      </c>
      <c r="AS644" s="224" t="s">
        <v>248</v>
      </c>
      <c r="AT644" s="11">
        <v>9840.2150000000001</v>
      </c>
      <c r="AU644" s="11">
        <v>0</v>
      </c>
      <c r="AV644" s="203">
        <v>0</v>
      </c>
      <c r="AW644" s="203">
        <v>0</v>
      </c>
      <c r="AX644" s="203" t="s">
        <v>248</v>
      </c>
      <c r="AY644" s="235" t="s">
        <v>248</v>
      </c>
      <c r="AZ644" s="138">
        <v>102170</v>
      </c>
      <c r="BA644" s="188" t="s">
        <v>248</v>
      </c>
      <c r="BB644" s="203" t="s">
        <v>248</v>
      </c>
      <c r="BC644" s="158" t="s">
        <v>248</v>
      </c>
      <c r="BD644" s="217" t="s">
        <v>61</v>
      </c>
      <c r="BE644" s="201" t="s">
        <v>62</v>
      </c>
      <c r="BF644" s="201" t="s">
        <v>63</v>
      </c>
      <c r="BG644" s="201" t="s">
        <v>196</v>
      </c>
      <c r="BH644" s="456" t="s">
        <v>515</v>
      </c>
      <c r="BI644" s="218" t="s">
        <v>67</v>
      </c>
      <c r="BJ644" s="370">
        <v>214</v>
      </c>
      <c r="BK644" s="370">
        <v>3</v>
      </c>
      <c r="BL644" s="219" t="s">
        <v>65</v>
      </c>
      <c r="BM644" s="52"/>
      <c r="BN644" s="218" t="s">
        <v>357</v>
      </c>
      <c r="BO644" s="217" t="s">
        <v>697</v>
      </c>
      <c r="BP644" s="201" t="s">
        <v>698</v>
      </c>
      <c r="BQ644" s="52" t="s">
        <v>714</v>
      </c>
    </row>
    <row r="645" spans="1:69" ht="16.5" thickBot="1">
      <c r="A645" s="207" t="s">
        <v>37</v>
      </c>
      <c r="B645" s="208" t="s">
        <v>711</v>
      </c>
      <c r="C645" s="202" t="s">
        <v>35</v>
      </c>
      <c r="D645" s="210" t="s">
        <v>182</v>
      </c>
      <c r="E645" s="24" t="s">
        <v>342</v>
      </c>
      <c r="F645" s="86">
        <v>135</v>
      </c>
      <c r="G645" s="80">
        <v>7</v>
      </c>
      <c r="H645" s="204"/>
      <c r="I645" s="204"/>
      <c r="J645" s="204"/>
      <c r="K645" s="204"/>
      <c r="L645" s="80">
        <v>0</v>
      </c>
      <c r="M645" s="203"/>
      <c r="N645" s="52">
        <v>0</v>
      </c>
      <c r="O645" s="204"/>
      <c r="P645" s="204"/>
      <c r="Q645" s="11">
        <v>6.5124294297</v>
      </c>
      <c r="R645" s="204"/>
      <c r="S645" s="204"/>
      <c r="T645" s="53">
        <v>10.433333333333332</v>
      </c>
      <c r="U645" s="204"/>
      <c r="V645" s="204"/>
      <c r="W645" s="11">
        <v>6.4618748750000004</v>
      </c>
      <c r="X645" s="204"/>
      <c r="Y645" s="204"/>
      <c r="Z645" s="53">
        <v>10.899999999999999</v>
      </c>
      <c r="AA645" s="204"/>
      <c r="AB645" s="204"/>
      <c r="AC645" s="204"/>
      <c r="AD645" s="204"/>
      <c r="AE645" s="204"/>
      <c r="AF645" s="9">
        <v>2.7475798494516757</v>
      </c>
      <c r="AG645" s="9">
        <v>862</v>
      </c>
      <c r="AH645" s="9">
        <v>0.44210077768197903</v>
      </c>
      <c r="AI645" s="9">
        <v>176</v>
      </c>
      <c r="AJ645" s="9">
        <v>1.8366071428571429</v>
      </c>
      <c r="AK645" s="9" t="s">
        <v>248</v>
      </c>
      <c r="AL645" s="427">
        <v>0</v>
      </c>
      <c r="AM645" s="9"/>
      <c r="AN645" s="9"/>
      <c r="AO645" s="73">
        <v>256</v>
      </c>
      <c r="AP645" s="80">
        <v>0</v>
      </c>
      <c r="AQ645" s="80">
        <v>0</v>
      </c>
      <c r="AR645" s="224">
        <v>0</v>
      </c>
      <c r="AS645" s="224" t="s">
        <v>248</v>
      </c>
      <c r="AT645" s="11">
        <v>9173.9590000000007</v>
      </c>
      <c r="AU645" s="11">
        <v>0</v>
      </c>
      <c r="AV645" s="203">
        <v>0</v>
      </c>
      <c r="AW645" s="203">
        <v>0</v>
      </c>
      <c r="AX645" s="203" t="s">
        <v>248</v>
      </c>
      <c r="AY645" s="235" t="s">
        <v>248</v>
      </c>
      <c r="AZ645" s="138">
        <v>102170</v>
      </c>
      <c r="BA645" s="188" t="s">
        <v>248</v>
      </c>
      <c r="BB645" s="203" t="s">
        <v>248</v>
      </c>
      <c r="BC645" s="158" t="s">
        <v>248</v>
      </c>
      <c r="BD645" s="217" t="s">
        <v>61</v>
      </c>
      <c r="BE645" s="201" t="s">
        <v>62</v>
      </c>
      <c r="BF645" s="201" t="s">
        <v>63</v>
      </c>
      <c r="BG645" s="201" t="s">
        <v>196</v>
      </c>
      <c r="BH645" s="456" t="s">
        <v>515</v>
      </c>
      <c r="BI645" s="218" t="s">
        <v>68</v>
      </c>
      <c r="BJ645" s="370">
        <v>214</v>
      </c>
      <c r="BK645" s="370">
        <v>4</v>
      </c>
      <c r="BL645" s="219" t="s">
        <v>65</v>
      </c>
      <c r="BM645" s="52"/>
      <c r="BN645" s="218" t="s">
        <v>357</v>
      </c>
      <c r="BO645" s="217" t="s">
        <v>697</v>
      </c>
      <c r="BP645" s="201" t="s">
        <v>698</v>
      </c>
      <c r="BQ645" s="52" t="s">
        <v>714</v>
      </c>
    </row>
    <row r="646" spans="1:69" ht="16.5" thickBot="1">
      <c r="A646" s="207" t="s">
        <v>37</v>
      </c>
      <c r="B646" s="208" t="s">
        <v>711</v>
      </c>
      <c r="C646" s="202" t="s">
        <v>35</v>
      </c>
      <c r="D646" s="210" t="s">
        <v>182</v>
      </c>
      <c r="E646" s="24" t="s">
        <v>380</v>
      </c>
      <c r="F646" s="86">
        <v>189</v>
      </c>
      <c r="G646" s="80">
        <v>0</v>
      </c>
      <c r="H646" s="204"/>
      <c r="I646" s="204"/>
      <c r="J646" s="204"/>
      <c r="K646" s="204"/>
      <c r="L646" s="80">
        <v>0</v>
      </c>
      <c r="M646" s="203"/>
      <c r="N646" s="52">
        <v>0</v>
      </c>
      <c r="O646" s="204"/>
      <c r="P646" s="204"/>
      <c r="Q646" s="11">
        <v>5.4481163121999998</v>
      </c>
      <c r="R646" s="204"/>
      <c r="S646" s="204"/>
      <c r="T646" s="53">
        <v>7.9437499999999979</v>
      </c>
      <c r="U646" s="204"/>
      <c r="V646" s="204"/>
      <c r="W646" s="11">
        <v>5.2488728571427998</v>
      </c>
      <c r="X646" s="204"/>
      <c r="Y646" s="204"/>
      <c r="Z646" s="53">
        <v>7.5916666666666641</v>
      </c>
      <c r="AA646" s="204"/>
      <c r="AB646" s="204"/>
      <c r="AC646" s="204"/>
      <c r="AD646" s="204"/>
      <c r="AE646" s="204"/>
      <c r="AF646" s="9">
        <v>3.6893575385224162</v>
      </c>
      <c r="AG646" s="9">
        <v>1323</v>
      </c>
      <c r="AH646" s="9">
        <v>0.36906127171123027</v>
      </c>
      <c r="AI646" s="9">
        <v>14</v>
      </c>
      <c r="AJ646" s="9">
        <v>2.9011538461538464</v>
      </c>
      <c r="AK646" s="9" t="s">
        <v>248</v>
      </c>
      <c r="AL646" s="9">
        <v>189</v>
      </c>
      <c r="AM646" s="9">
        <v>3.6893575385224162</v>
      </c>
      <c r="AN646" s="9">
        <v>3.707004555808656</v>
      </c>
      <c r="AO646" s="73">
        <v>378</v>
      </c>
      <c r="AP646" s="80">
        <v>0</v>
      </c>
      <c r="AQ646" s="80">
        <v>0</v>
      </c>
      <c r="AR646" s="224">
        <v>0</v>
      </c>
      <c r="AS646" s="224" t="s">
        <v>248</v>
      </c>
      <c r="AT646" s="11">
        <v>13501.994000000001</v>
      </c>
      <c r="AU646" s="11">
        <v>0</v>
      </c>
      <c r="AV646" s="203">
        <v>0</v>
      </c>
      <c r="AW646" s="203">
        <v>0</v>
      </c>
      <c r="AX646" s="203" t="s">
        <v>248</v>
      </c>
      <c r="AY646" s="235" t="s">
        <v>248</v>
      </c>
      <c r="AZ646" s="138">
        <v>215055</v>
      </c>
      <c r="BA646" s="188" t="s">
        <v>248</v>
      </c>
      <c r="BB646" s="203" t="s">
        <v>248</v>
      </c>
      <c r="BC646" s="158" t="s">
        <v>248</v>
      </c>
      <c r="BD646" s="217" t="s">
        <v>61</v>
      </c>
      <c r="BE646" s="201" t="s">
        <v>62</v>
      </c>
      <c r="BF646" s="201" t="s">
        <v>63</v>
      </c>
      <c r="BG646" s="201" t="s">
        <v>196</v>
      </c>
      <c r="BH646" s="456" t="s">
        <v>515</v>
      </c>
      <c r="BI646" s="218" t="s">
        <v>64</v>
      </c>
      <c r="BJ646" s="370">
        <v>214</v>
      </c>
      <c r="BK646" s="370">
        <v>1</v>
      </c>
      <c r="BL646" s="219" t="s">
        <v>65</v>
      </c>
      <c r="BM646" s="52"/>
      <c r="BN646" s="218" t="s">
        <v>357</v>
      </c>
      <c r="BO646" s="217" t="s">
        <v>54</v>
      </c>
      <c r="BP646" s="201" t="s">
        <v>699</v>
      </c>
      <c r="BQ646" s="52" t="s">
        <v>715</v>
      </c>
    </row>
    <row r="647" spans="1:69" ht="16.5" thickBot="1">
      <c r="A647" s="207" t="s">
        <v>37</v>
      </c>
      <c r="B647" s="208" t="s">
        <v>711</v>
      </c>
      <c r="C647" s="202" t="s">
        <v>35</v>
      </c>
      <c r="D647" s="210" t="s">
        <v>182</v>
      </c>
      <c r="E647" s="24" t="s">
        <v>380</v>
      </c>
      <c r="F647" s="86">
        <v>179</v>
      </c>
      <c r="G647" s="80">
        <v>8</v>
      </c>
      <c r="H647" s="204"/>
      <c r="I647" s="204"/>
      <c r="J647" s="204"/>
      <c r="K647" s="204"/>
      <c r="L647" s="80">
        <v>0</v>
      </c>
      <c r="M647" s="203"/>
      <c r="N647" s="52">
        <v>0</v>
      </c>
      <c r="O647" s="204"/>
      <c r="P647" s="204"/>
      <c r="Q647" s="11">
        <v>5.2651753040999996</v>
      </c>
      <c r="R647" s="204"/>
      <c r="S647" s="204"/>
      <c r="T647" s="53">
        <v>8.2249999999999943</v>
      </c>
      <c r="U647" s="204"/>
      <c r="V647" s="204"/>
      <c r="W647" s="11">
        <v>5.1014151111111001</v>
      </c>
      <c r="X647" s="204"/>
      <c r="Y647" s="204"/>
      <c r="Z647" s="53">
        <v>7.7249999999999943</v>
      </c>
      <c r="AA647" s="204"/>
      <c r="AB647" s="204"/>
      <c r="AC647" s="204"/>
      <c r="AD647" s="204"/>
      <c r="AE647" s="204"/>
      <c r="AF647" s="9">
        <v>3.4372514665574956</v>
      </c>
      <c r="AG647" s="9">
        <v>1197</v>
      </c>
      <c r="AH647" s="9">
        <v>0.47314867198725635</v>
      </c>
      <c r="AI647" s="9">
        <v>57</v>
      </c>
      <c r="AJ647" s="9">
        <v>2.508142857142857</v>
      </c>
      <c r="AK647" s="9" t="s">
        <v>248</v>
      </c>
      <c r="AL647" s="9">
        <v>171</v>
      </c>
      <c r="AM647" s="9">
        <v>3.4372514665574956</v>
      </c>
      <c r="AN647" s="9">
        <v>3.5422131147540985</v>
      </c>
      <c r="AO647" s="73">
        <v>342</v>
      </c>
      <c r="AP647" s="80">
        <v>0</v>
      </c>
      <c r="AQ647" s="80">
        <v>0</v>
      </c>
      <c r="AR647" s="224">
        <v>0</v>
      </c>
      <c r="AS647" s="224" t="s">
        <v>248</v>
      </c>
      <c r="AT647" s="11">
        <v>12191.144</v>
      </c>
      <c r="AU647" s="11">
        <v>0</v>
      </c>
      <c r="AV647" s="203">
        <v>0</v>
      </c>
      <c r="AW647" s="203">
        <v>0</v>
      </c>
      <c r="AX647" s="203" t="s">
        <v>248</v>
      </c>
      <c r="AY647" s="235" t="s">
        <v>248</v>
      </c>
      <c r="AZ647" s="138">
        <v>215055</v>
      </c>
      <c r="BA647" s="188" t="s">
        <v>248</v>
      </c>
      <c r="BB647" s="203" t="s">
        <v>248</v>
      </c>
      <c r="BC647" s="158" t="s">
        <v>248</v>
      </c>
      <c r="BD647" s="217" t="s">
        <v>61</v>
      </c>
      <c r="BE647" s="201" t="s">
        <v>62</v>
      </c>
      <c r="BF647" s="201" t="s">
        <v>63</v>
      </c>
      <c r="BG647" s="201" t="s">
        <v>196</v>
      </c>
      <c r="BH647" s="456" t="s">
        <v>515</v>
      </c>
      <c r="BI647" s="218" t="s">
        <v>66</v>
      </c>
      <c r="BJ647" s="370">
        <v>214</v>
      </c>
      <c r="BK647" s="370">
        <v>7</v>
      </c>
      <c r="BL647" s="219" t="s">
        <v>65</v>
      </c>
      <c r="BM647" s="52"/>
      <c r="BN647" s="218" t="s">
        <v>357</v>
      </c>
      <c r="BO647" s="217" t="s">
        <v>54</v>
      </c>
      <c r="BP647" s="201" t="s">
        <v>699</v>
      </c>
      <c r="BQ647" s="52" t="s">
        <v>715</v>
      </c>
    </row>
    <row r="648" spans="1:69" ht="16.5" thickBot="1">
      <c r="A648" s="207" t="s">
        <v>37</v>
      </c>
      <c r="B648" s="208" t="s">
        <v>711</v>
      </c>
      <c r="C648" s="202" t="s">
        <v>35</v>
      </c>
      <c r="D648" s="210" t="s">
        <v>182</v>
      </c>
      <c r="E648" s="24" t="s">
        <v>380</v>
      </c>
      <c r="F648" s="86">
        <v>193</v>
      </c>
      <c r="G648" s="80">
        <v>2</v>
      </c>
      <c r="H648" s="204"/>
      <c r="I648" s="204"/>
      <c r="J648" s="204"/>
      <c r="K648" s="204"/>
      <c r="L648" s="80">
        <v>0</v>
      </c>
      <c r="M648" s="203"/>
      <c r="N648" s="52">
        <v>0</v>
      </c>
      <c r="O648" s="204"/>
      <c r="P648" s="204"/>
      <c r="Q648" s="11">
        <v>5.3081726492000003</v>
      </c>
      <c r="R648" s="204"/>
      <c r="S648" s="204"/>
      <c r="T648" s="53">
        <v>7.4541666666666657</v>
      </c>
      <c r="U648" s="204"/>
      <c r="V648" s="204"/>
      <c r="W648" s="11">
        <v>5.3681097539267002</v>
      </c>
      <c r="X648" s="204"/>
      <c r="Y648" s="204"/>
      <c r="Z648" s="53">
        <v>7.4656249999999993</v>
      </c>
      <c r="AA648" s="204"/>
      <c r="AB648" s="204"/>
      <c r="AC648" s="204"/>
      <c r="AD648" s="204"/>
      <c r="AE648" s="204"/>
      <c r="AF648" s="9">
        <v>3.4422513233161993</v>
      </c>
      <c r="AG648" s="9">
        <v>1337</v>
      </c>
      <c r="AH648" s="9">
        <v>0.47794586819140206</v>
      </c>
      <c r="AI648" s="9">
        <v>45</v>
      </c>
      <c r="AJ648" s="9">
        <v>2.5674382716049382</v>
      </c>
      <c r="AK648" s="9" t="s">
        <v>248</v>
      </c>
      <c r="AL648" s="9">
        <v>131</v>
      </c>
      <c r="AM648" s="9">
        <v>3.5996837678366425</v>
      </c>
      <c r="AN648" s="9">
        <v>3.6623711340206184</v>
      </c>
      <c r="AO648" s="73">
        <v>382</v>
      </c>
      <c r="AP648" s="80">
        <v>0</v>
      </c>
      <c r="AQ648" s="80">
        <v>0</v>
      </c>
      <c r="AR648" s="224">
        <v>0</v>
      </c>
      <c r="AS648" s="224" t="s">
        <v>248</v>
      </c>
      <c r="AT648" s="11">
        <v>13615.069</v>
      </c>
      <c r="AU648" s="11">
        <v>0</v>
      </c>
      <c r="AV648" s="203">
        <v>0</v>
      </c>
      <c r="AW648" s="203">
        <v>0</v>
      </c>
      <c r="AX648" s="203" t="s">
        <v>248</v>
      </c>
      <c r="AY648" s="235" t="s">
        <v>248</v>
      </c>
      <c r="AZ648" s="138">
        <v>215055</v>
      </c>
      <c r="BA648" s="188" t="s">
        <v>248</v>
      </c>
      <c r="BB648" s="203" t="s">
        <v>248</v>
      </c>
      <c r="BC648" s="158" t="s">
        <v>248</v>
      </c>
      <c r="BD648" s="217" t="s">
        <v>61</v>
      </c>
      <c r="BE648" s="201" t="s">
        <v>62</v>
      </c>
      <c r="BF648" s="201" t="s">
        <v>63</v>
      </c>
      <c r="BG648" s="201" t="s">
        <v>196</v>
      </c>
      <c r="BH648" s="456" t="s">
        <v>515</v>
      </c>
      <c r="BI648" s="218" t="s">
        <v>67</v>
      </c>
      <c r="BJ648" s="370">
        <v>214</v>
      </c>
      <c r="BK648" s="370">
        <v>3</v>
      </c>
      <c r="BL648" s="219" t="s">
        <v>65</v>
      </c>
      <c r="BM648" s="52"/>
      <c r="BN648" s="218" t="s">
        <v>357</v>
      </c>
      <c r="BO648" s="217" t="s">
        <v>54</v>
      </c>
      <c r="BP648" s="201" t="s">
        <v>699</v>
      </c>
      <c r="BQ648" s="52" t="s">
        <v>715</v>
      </c>
    </row>
    <row r="649" spans="1:69" ht="16.5" thickBot="1">
      <c r="A649" s="207" t="s">
        <v>37</v>
      </c>
      <c r="B649" s="208" t="s">
        <v>711</v>
      </c>
      <c r="C649" s="202" t="s">
        <v>35</v>
      </c>
      <c r="D649" s="210" t="s">
        <v>182</v>
      </c>
      <c r="E649" s="24" t="s">
        <v>380</v>
      </c>
      <c r="F649" s="86">
        <v>192</v>
      </c>
      <c r="G649" s="80">
        <v>4</v>
      </c>
      <c r="H649" s="204"/>
      <c r="I649" s="204"/>
      <c r="J649" s="204"/>
      <c r="K649" s="204"/>
      <c r="L649" s="80">
        <v>0</v>
      </c>
      <c r="M649" s="203"/>
      <c r="N649" s="52">
        <v>0</v>
      </c>
      <c r="O649" s="204"/>
      <c r="P649" s="204"/>
      <c r="Q649" s="11">
        <v>5.9752179309000004</v>
      </c>
      <c r="R649" s="204"/>
      <c r="S649" s="204"/>
      <c r="T649" s="53">
        <v>8.9333333333333318</v>
      </c>
      <c r="U649" s="204"/>
      <c r="V649" s="204"/>
      <c r="W649" s="11">
        <v>5.9258242659573996</v>
      </c>
      <c r="X649" s="204"/>
      <c r="Y649" s="204"/>
      <c r="Z649" s="53">
        <v>9.0749999999999993</v>
      </c>
      <c r="AA649" s="204"/>
      <c r="AB649" s="204"/>
      <c r="AC649" s="204"/>
      <c r="AD649" s="204"/>
      <c r="AE649" s="204"/>
      <c r="AF649" s="9">
        <v>2.7709836072050718</v>
      </c>
      <c r="AG649" s="9">
        <v>1281</v>
      </c>
      <c r="AH649" s="9">
        <v>0.37870905826337137</v>
      </c>
      <c r="AI649" s="9">
        <v>252</v>
      </c>
      <c r="AJ649" s="9">
        <v>2.0330357142857141</v>
      </c>
      <c r="AK649" s="9" t="s">
        <v>248</v>
      </c>
      <c r="AL649" s="9">
        <v>0</v>
      </c>
      <c r="AM649" s="9"/>
      <c r="AN649" s="9"/>
      <c r="AO649" s="73">
        <v>376</v>
      </c>
      <c r="AP649" s="80">
        <v>0</v>
      </c>
      <c r="AQ649" s="80">
        <v>0</v>
      </c>
      <c r="AR649" s="224">
        <v>0</v>
      </c>
      <c r="AS649" s="224" t="s">
        <v>248</v>
      </c>
      <c r="AT649" s="11">
        <v>13415.647000000001</v>
      </c>
      <c r="AU649" s="11">
        <v>0</v>
      </c>
      <c r="AV649" s="203">
        <v>0</v>
      </c>
      <c r="AW649" s="203">
        <v>0</v>
      </c>
      <c r="AX649" s="203" t="s">
        <v>248</v>
      </c>
      <c r="AY649" s="235" t="s">
        <v>248</v>
      </c>
      <c r="AZ649" s="138">
        <v>215055</v>
      </c>
      <c r="BA649" s="188" t="s">
        <v>248</v>
      </c>
      <c r="BB649" s="203" t="s">
        <v>248</v>
      </c>
      <c r="BC649" s="158" t="s">
        <v>248</v>
      </c>
      <c r="BD649" s="217" t="s">
        <v>61</v>
      </c>
      <c r="BE649" s="201" t="s">
        <v>62</v>
      </c>
      <c r="BF649" s="201" t="s">
        <v>63</v>
      </c>
      <c r="BG649" s="201" t="s">
        <v>196</v>
      </c>
      <c r="BH649" s="456" t="s">
        <v>515</v>
      </c>
      <c r="BI649" s="218" t="s">
        <v>68</v>
      </c>
      <c r="BJ649" s="370">
        <v>214</v>
      </c>
      <c r="BK649" s="370">
        <v>4</v>
      </c>
      <c r="BL649" s="219" t="s">
        <v>65</v>
      </c>
      <c r="BM649" s="52"/>
      <c r="BN649" s="218" t="s">
        <v>357</v>
      </c>
      <c r="BO649" s="217" t="s">
        <v>54</v>
      </c>
      <c r="BP649" s="201" t="s">
        <v>699</v>
      </c>
      <c r="BQ649" s="52" t="s">
        <v>715</v>
      </c>
    </row>
    <row r="650" spans="1:69" ht="16.5" thickBot="1">
      <c r="A650" s="207" t="s">
        <v>37</v>
      </c>
      <c r="B650" s="208" t="s">
        <v>711</v>
      </c>
      <c r="C650" s="202" t="s">
        <v>35</v>
      </c>
      <c r="D650" s="210" t="s">
        <v>182</v>
      </c>
      <c r="E650" s="24" t="s">
        <v>590</v>
      </c>
      <c r="F650" s="86">
        <v>130</v>
      </c>
      <c r="G650" s="80">
        <v>0</v>
      </c>
      <c r="H650" s="204"/>
      <c r="I650" s="204"/>
      <c r="J650" s="204"/>
      <c r="K650" s="204"/>
      <c r="L650" s="80">
        <v>0</v>
      </c>
      <c r="M650" s="203"/>
      <c r="N650" s="52">
        <v>1</v>
      </c>
      <c r="O650" s="204"/>
      <c r="P650" s="204"/>
      <c r="Q650" s="11">
        <v>5.0930152614999997</v>
      </c>
      <c r="R650" s="204"/>
      <c r="S650" s="204"/>
      <c r="T650" s="53">
        <v>7.875</v>
      </c>
      <c r="U650" s="204"/>
      <c r="V650" s="204"/>
      <c r="W650" s="11">
        <v>4.7365537153846002</v>
      </c>
      <c r="X650" s="204"/>
      <c r="Y650" s="204"/>
      <c r="Z650" s="53">
        <v>7.625</v>
      </c>
      <c r="AA650" s="204"/>
      <c r="AB650" s="204"/>
      <c r="AC650" s="204"/>
      <c r="AD650" s="204"/>
      <c r="AE650" s="204"/>
      <c r="AF650" s="9">
        <v>3.6891561696431681</v>
      </c>
      <c r="AG650" s="9">
        <v>896</v>
      </c>
      <c r="AH650" s="9">
        <v>0.47235914722247963</v>
      </c>
      <c r="AI650" s="9">
        <v>20</v>
      </c>
      <c r="AJ650" s="9">
        <v>2.649193548387097</v>
      </c>
      <c r="AK650" s="9" t="s">
        <v>248</v>
      </c>
      <c r="AL650" s="9">
        <v>125</v>
      </c>
      <c r="AM650" s="9">
        <v>3.7086720247268667</v>
      </c>
      <c r="AN650" s="9">
        <v>3.7185840707964601</v>
      </c>
      <c r="AO650" s="73">
        <v>254</v>
      </c>
      <c r="AP650" s="80">
        <v>1</v>
      </c>
      <c r="AQ650" s="80">
        <v>5</v>
      </c>
      <c r="AR650" s="224">
        <v>0</v>
      </c>
      <c r="AS650" s="224" t="s">
        <v>248</v>
      </c>
      <c r="AT650" s="11">
        <v>9269.4789999999994</v>
      </c>
      <c r="AU650" s="11">
        <v>21.513999999999999</v>
      </c>
      <c r="AV650" s="203">
        <v>0</v>
      </c>
      <c r="AW650" s="203">
        <v>0</v>
      </c>
      <c r="AX650" s="203" t="s">
        <v>248</v>
      </c>
      <c r="AY650" s="235" t="s">
        <v>248</v>
      </c>
      <c r="AZ650" s="138">
        <v>123761</v>
      </c>
      <c r="BA650" s="188" t="s">
        <v>248</v>
      </c>
      <c r="BB650" s="203" t="s">
        <v>248</v>
      </c>
      <c r="BC650" s="158" t="s">
        <v>248</v>
      </c>
      <c r="BD650" s="217" t="s">
        <v>61</v>
      </c>
      <c r="BE650" s="201" t="s">
        <v>62</v>
      </c>
      <c r="BF650" s="201" t="s">
        <v>63</v>
      </c>
      <c r="BG650" s="201" t="s">
        <v>196</v>
      </c>
      <c r="BH650" s="456" t="s">
        <v>712</v>
      </c>
      <c r="BI650" s="218" t="s">
        <v>64</v>
      </c>
      <c r="BJ650" s="370">
        <v>214</v>
      </c>
      <c r="BK650" s="370">
        <v>1</v>
      </c>
      <c r="BL650" s="219" t="s">
        <v>65</v>
      </c>
      <c r="BM650" s="52"/>
      <c r="BN650" s="218" t="s">
        <v>357</v>
      </c>
      <c r="BO650" s="217" t="s">
        <v>53</v>
      </c>
      <c r="BP650" s="201" t="s">
        <v>704</v>
      </c>
      <c r="BQ650" s="52" t="s">
        <v>714</v>
      </c>
    </row>
    <row r="651" spans="1:69" ht="16.5" thickBot="1">
      <c r="A651" s="207" t="s">
        <v>37</v>
      </c>
      <c r="B651" s="208" t="s">
        <v>711</v>
      </c>
      <c r="C651" s="202" t="s">
        <v>35</v>
      </c>
      <c r="D651" s="210" t="s">
        <v>182</v>
      </c>
      <c r="E651" s="24" t="s">
        <v>590</v>
      </c>
      <c r="F651" s="86">
        <v>137</v>
      </c>
      <c r="G651" s="80">
        <v>7</v>
      </c>
      <c r="H651" s="204"/>
      <c r="I651" s="204"/>
      <c r="J651" s="204"/>
      <c r="K651" s="204"/>
      <c r="L651" s="80">
        <v>1</v>
      </c>
      <c r="M651" s="203"/>
      <c r="N651" s="52">
        <v>0</v>
      </c>
      <c r="O651" s="204"/>
      <c r="P651" s="204"/>
      <c r="Q651" s="11">
        <v>5.7607905658999998</v>
      </c>
      <c r="R651" s="204"/>
      <c r="S651" s="204"/>
      <c r="T651" s="53">
        <v>11.758333333333333</v>
      </c>
      <c r="U651" s="204"/>
      <c r="V651" s="204"/>
      <c r="W651" s="11">
        <v>5.8595812480619998</v>
      </c>
      <c r="X651" s="204"/>
      <c r="Y651" s="204"/>
      <c r="Z651" s="53">
        <v>11.591666666666667</v>
      </c>
      <c r="AA651" s="204"/>
      <c r="AB651" s="204"/>
      <c r="AC651" s="204"/>
      <c r="AD651" s="204"/>
      <c r="AE651" s="204"/>
      <c r="AF651" s="9">
        <v>3.3917921820924306</v>
      </c>
      <c r="AG651" s="9">
        <v>902</v>
      </c>
      <c r="AH651" s="9">
        <v>0.53790225426650284</v>
      </c>
      <c r="AI651" s="9">
        <v>57</v>
      </c>
      <c r="AJ651" s="9">
        <v>2.3734042553191488</v>
      </c>
      <c r="AK651" s="9" t="s">
        <v>248</v>
      </c>
      <c r="AL651" s="9">
        <v>129</v>
      </c>
      <c r="AM651" s="9">
        <v>3.3917921820924306</v>
      </c>
      <c r="AN651" s="9">
        <v>3.5177664974619289</v>
      </c>
      <c r="AO651" s="73">
        <v>260</v>
      </c>
      <c r="AP651" s="80">
        <v>0</v>
      </c>
      <c r="AQ651" s="80">
        <v>0</v>
      </c>
      <c r="AR651" s="224">
        <v>0</v>
      </c>
      <c r="AS651" s="224" t="s">
        <v>248</v>
      </c>
      <c r="AT651" s="11">
        <v>9252.8979999999992</v>
      </c>
      <c r="AU651" s="11">
        <v>0</v>
      </c>
      <c r="AV651" s="203">
        <v>0</v>
      </c>
      <c r="AW651" s="203">
        <v>0</v>
      </c>
      <c r="AX651" s="203" t="s">
        <v>248</v>
      </c>
      <c r="AY651" s="235" t="s">
        <v>248</v>
      </c>
      <c r="AZ651" s="138">
        <v>123761</v>
      </c>
      <c r="BA651" s="188" t="s">
        <v>248</v>
      </c>
      <c r="BB651" s="203" t="s">
        <v>248</v>
      </c>
      <c r="BC651" s="158" t="s">
        <v>248</v>
      </c>
      <c r="BD651" s="217" t="s">
        <v>61</v>
      </c>
      <c r="BE651" s="201" t="s">
        <v>62</v>
      </c>
      <c r="BF651" s="201" t="s">
        <v>63</v>
      </c>
      <c r="BG651" s="201" t="s">
        <v>196</v>
      </c>
      <c r="BH651" s="455" t="s">
        <v>712</v>
      </c>
      <c r="BI651" s="218" t="s">
        <v>66</v>
      </c>
      <c r="BJ651" s="370">
        <v>214</v>
      </c>
      <c r="BK651" s="370">
        <v>7</v>
      </c>
      <c r="BL651" s="219" t="s">
        <v>65</v>
      </c>
      <c r="BM651" s="52"/>
      <c r="BN651" s="218" t="s">
        <v>357</v>
      </c>
      <c r="BO651" s="217" t="s">
        <v>53</v>
      </c>
      <c r="BP651" s="201" t="s">
        <v>704</v>
      </c>
      <c r="BQ651" s="52" t="s">
        <v>714</v>
      </c>
    </row>
    <row r="652" spans="1:69" ht="16.5" thickBot="1">
      <c r="A652" s="207" t="s">
        <v>37</v>
      </c>
      <c r="B652" s="208" t="s">
        <v>711</v>
      </c>
      <c r="C652" s="202" t="s">
        <v>35</v>
      </c>
      <c r="D652" s="210" t="s">
        <v>182</v>
      </c>
      <c r="E652" s="24" t="s">
        <v>590</v>
      </c>
      <c r="F652" s="86">
        <v>151</v>
      </c>
      <c r="G652" s="80">
        <v>2</v>
      </c>
      <c r="H652" s="204"/>
      <c r="I652" s="204"/>
      <c r="J652" s="204"/>
      <c r="K652" s="204"/>
      <c r="L652" s="80">
        <v>0</v>
      </c>
      <c r="M652" s="203"/>
      <c r="N652" s="52">
        <v>0</v>
      </c>
      <c r="O652" s="204"/>
      <c r="P652" s="204"/>
      <c r="Q652" s="11">
        <v>5.1828387852000004</v>
      </c>
      <c r="R652" s="204"/>
      <c r="S652" s="204"/>
      <c r="T652" s="53">
        <v>7.4549999999999983</v>
      </c>
      <c r="U652" s="204"/>
      <c r="V652" s="204"/>
      <c r="W652" s="11">
        <v>5.1319730000000003</v>
      </c>
      <c r="X652" s="204"/>
      <c r="Y652" s="204"/>
      <c r="Z652" s="53">
        <v>7.7749999999999915</v>
      </c>
      <c r="AA652" s="204"/>
      <c r="AB652" s="204"/>
      <c r="AC652" s="204"/>
      <c r="AD652" s="204"/>
      <c r="AE652" s="204"/>
      <c r="AF652" s="9">
        <v>3.6022850940805839</v>
      </c>
      <c r="AG652" s="9">
        <v>1043</v>
      </c>
      <c r="AH652" s="9">
        <v>0.47141579821399016</v>
      </c>
      <c r="AI652" s="9">
        <v>26</v>
      </c>
      <c r="AJ652" s="9">
        <v>2.6594512195121953</v>
      </c>
      <c r="AK652" s="9" t="s">
        <v>248</v>
      </c>
      <c r="AL652" s="9">
        <v>147</v>
      </c>
      <c r="AM652" s="9">
        <v>3.6173178033995552</v>
      </c>
      <c r="AN652" s="9">
        <v>3.676605504587156</v>
      </c>
      <c r="AO652" s="73">
        <v>296</v>
      </c>
      <c r="AP652" s="80">
        <v>0</v>
      </c>
      <c r="AQ652" s="80">
        <v>2</v>
      </c>
      <c r="AR652" s="224">
        <v>0</v>
      </c>
      <c r="AS652" s="224" t="s">
        <v>248</v>
      </c>
      <c r="AT652" s="11">
        <v>10560.404</v>
      </c>
      <c r="AU652" s="11">
        <v>66.834000000000003</v>
      </c>
      <c r="AV652" s="203">
        <v>0</v>
      </c>
      <c r="AW652" s="203">
        <v>0</v>
      </c>
      <c r="AX652" s="203" t="s">
        <v>248</v>
      </c>
      <c r="AY652" s="235" t="s">
        <v>248</v>
      </c>
      <c r="AZ652" s="138">
        <v>123761</v>
      </c>
      <c r="BA652" s="188" t="s">
        <v>248</v>
      </c>
      <c r="BB652" s="203" t="s">
        <v>248</v>
      </c>
      <c r="BC652" s="158" t="s">
        <v>248</v>
      </c>
      <c r="BD652" s="217" t="s">
        <v>61</v>
      </c>
      <c r="BE652" s="201" t="s">
        <v>62</v>
      </c>
      <c r="BF652" s="201" t="s">
        <v>63</v>
      </c>
      <c r="BG652" s="201" t="s">
        <v>196</v>
      </c>
      <c r="BH652" s="456" t="s">
        <v>712</v>
      </c>
      <c r="BI652" s="218" t="s">
        <v>67</v>
      </c>
      <c r="BJ652" s="370">
        <v>214</v>
      </c>
      <c r="BK652" s="370">
        <v>3</v>
      </c>
      <c r="BL652" s="219" t="s">
        <v>65</v>
      </c>
      <c r="BM652" s="52"/>
      <c r="BN652" s="218" t="s">
        <v>357</v>
      </c>
      <c r="BO652" s="217" t="s">
        <v>53</v>
      </c>
      <c r="BP652" s="201" t="s">
        <v>704</v>
      </c>
      <c r="BQ652" s="52" t="s">
        <v>714</v>
      </c>
    </row>
    <row r="653" spans="1:69" ht="16.5" thickBot="1">
      <c r="A653" s="207" t="s">
        <v>37</v>
      </c>
      <c r="B653" s="208" t="s">
        <v>711</v>
      </c>
      <c r="C653" s="202" t="s">
        <v>35</v>
      </c>
      <c r="D653" s="210" t="s">
        <v>182</v>
      </c>
      <c r="E653" s="24" t="s">
        <v>590</v>
      </c>
      <c r="F653" s="86">
        <v>156</v>
      </c>
      <c r="G653" s="80">
        <v>9</v>
      </c>
      <c r="H653" s="204"/>
      <c r="I653" s="204"/>
      <c r="J653" s="204"/>
      <c r="K653" s="204"/>
      <c r="L653" s="80">
        <v>6</v>
      </c>
      <c r="M653" s="203"/>
      <c r="N653" s="52">
        <v>0</v>
      </c>
      <c r="O653" s="204"/>
      <c r="P653" s="204"/>
      <c r="Q653" s="11">
        <v>6.2902998570999999</v>
      </c>
      <c r="R653" s="204"/>
      <c r="S653" s="204"/>
      <c r="T653" s="53">
        <v>10.75</v>
      </c>
      <c r="U653" s="204"/>
      <c r="V653" s="204"/>
      <c r="W653" s="11">
        <v>6.2692763333333001</v>
      </c>
      <c r="X653" s="204"/>
      <c r="Y653" s="204"/>
      <c r="Z653" s="53">
        <v>10.987499999999997</v>
      </c>
      <c r="AA653" s="204"/>
      <c r="AB653" s="204"/>
      <c r="AC653" s="204"/>
      <c r="AD653" s="204"/>
      <c r="AE653" s="204"/>
      <c r="AF653" s="9">
        <v>2.7322384729160101</v>
      </c>
      <c r="AG653" s="9">
        <v>889</v>
      </c>
      <c r="AH653" s="9">
        <v>0.46626143508528123</v>
      </c>
      <c r="AI653" s="9">
        <v>211</v>
      </c>
      <c r="AJ653" s="9">
        <v>1.6770408163265307</v>
      </c>
      <c r="AK653" s="9" t="s">
        <v>248</v>
      </c>
      <c r="AL653" s="427">
        <v>0</v>
      </c>
      <c r="AM653" s="9"/>
      <c r="AN653" s="9"/>
      <c r="AO653" s="73">
        <v>290</v>
      </c>
      <c r="AP653" s="80">
        <v>4</v>
      </c>
      <c r="AQ653" s="80">
        <v>0</v>
      </c>
      <c r="AR653" s="224">
        <v>0</v>
      </c>
      <c r="AS653" s="224" t="s">
        <v>248</v>
      </c>
      <c r="AT653" s="11">
        <v>10258.782999999999</v>
      </c>
      <c r="AU653" s="11">
        <v>143.36099999999999</v>
      </c>
      <c r="AV653" s="203">
        <v>0</v>
      </c>
      <c r="AW653" s="203">
        <v>0</v>
      </c>
      <c r="AX653" s="203" t="s">
        <v>248</v>
      </c>
      <c r="AY653" s="235" t="s">
        <v>248</v>
      </c>
      <c r="AZ653" s="138">
        <v>123761</v>
      </c>
      <c r="BA653" s="188" t="s">
        <v>248</v>
      </c>
      <c r="BB653" s="203" t="s">
        <v>248</v>
      </c>
      <c r="BC653" s="158" t="s">
        <v>248</v>
      </c>
      <c r="BD653" s="217" t="s">
        <v>61</v>
      </c>
      <c r="BE653" s="201" t="s">
        <v>62</v>
      </c>
      <c r="BF653" s="201" t="s">
        <v>63</v>
      </c>
      <c r="BG653" s="201" t="s">
        <v>196</v>
      </c>
      <c r="BH653" s="456" t="s">
        <v>712</v>
      </c>
      <c r="BI653" s="218" t="s">
        <v>68</v>
      </c>
      <c r="BJ653" s="370">
        <v>214</v>
      </c>
      <c r="BK653" s="370">
        <v>4</v>
      </c>
      <c r="BL653" s="219" t="s">
        <v>65</v>
      </c>
      <c r="BM653" s="52"/>
      <c r="BN653" s="218" t="s">
        <v>357</v>
      </c>
      <c r="BO653" s="217" t="s">
        <v>53</v>
      </c>
      <c r="BP653" s="201" t="s">
        <v>704</v>
      </c>
      <c r="BQ653" s="52" t="s">
        <v>714</v>
      </c>
    </row>
    <row r="654" spans="1:69" ht="16.5" thickBot="1">
      <c r="A654" s="207" t="s">
        <v>37</v>
      </c>
      <c r="B654" s="208" t="s">
        <v>711</v>
      </c>
      <c r="C654" s="202" t="s">
        <v>35</v>
      </c>
      <c r="D654" s="210" t="s">
        <v>182</v>
      </c>
      <c r="E654" s="24" t="s">
        <v>168</v>
      </c>
      <c r="F654" s="86">
        <v>188</v>
      </c>
      <c r="G654" s="80">
        <v>1</v>
      </c>
      <c r="H654" s="204"/>
      <c r="I654" s="204"/>
      <c r="J654" s="204"/>
      <c r="K654" s="204"/>
      <c r="L654" s="80">
        <v>0</v>
      </c>
      <c r="M654" s="203"/>
      <c r="N654" s="52">
        <v>0</v>
      </c>
      <c r="O654" s="204"/>
      <c r="P654" s="204"/>
      <c r="Q654" s="11">
        <v>4.9758285560999997</v>
      </c>
      <c r="R654" s="204"/>
      <c r="S654" s="204"/>
      <c r="T654" s="53">
        <v>6.9125000000000014</v>
      </c>
      <c r="U654" s="204"/>
      <c r="V654" s="204"/>
      <c r="W654" s="11">
        <v>4.8337697112299001</v>
      </c>
      <c r="X654" s="204"/>
      <c r="Y654" s="204"/>
      <c r="Z654" s="53">
        <v>6.6650000000000009</v>
      </c>
      <c r="AA654" s="204"/>
      <c r="AB654" s="204"/>
      <c r="AC654" s="204"/>
      <c r="AD654" s="204"/>
      <c r="AE654" s="204"/>
      <c r="AF654" s="9">
        <v>3.7325273931618406</v>
      </c>
      <c r="AG654" s="9">
        <v>1308</v>
      </c>
      <c r="AH654" s="9">
        <v>0.34657394204661895</v>
      </c>
      <c r="AI654" s="9">
        <v>10</v>
      </c>
      <c r="AJ654" s="9">
        <v>3.0185</v>
      </c>
      <c r="AK654" s="9" t="s">
        <v>248</v>
      </c>
      <c r="AL654" s="9">
        <v>187</v>
      </c>
      <c r="AM654" s="9">
        <v>3.7325273931618406</v>
      </c>
      <c r="AN654" s="9">
        <v>3.7195121951219514</v>
      </c>
      <c r="AO654" s="73">
        <v>374</v>
      </c>
      <c r="AP654" s="80">
        <v>0</v>
      </c>
      <c r="AQ654" s="80">
        <v>0</v>
      </c>
      <c r="AR654" s="224">
        <v>0</v>
      </c>
      <c r="AS654" s="224" t="s">
        <v>248</v>
      </c>
      <c r="AT654" s="11">
        <v>14342.814</v>
      </c>
      <c r="AU654" s="11">
        <v>0</v>
      </c>
      <c r="AV654" s="203">
        <v>0</v>
      </c>
      <c r="AW654" s="203">
        <v>0</v>
      </c>
      <c r="AX654" s="203" t="s">
        <v>248</v>
      </c>
      <c r="AY654" s="235" t="s">
        <v>248</v>
      </c>
      <c r="AZ654" s="138">
        <v>54827</v>
      </c>
      <c r="BA654" s="188" t="s">
        <v>248</v>
      </c>
      <c r="BB654" s="203" t="s">
        <v>248</v>
      </c>
      <c r="BC654" s="158" t="s">
        <v>248</v>
      </c>
      <c r="BD654" s="217" t="s">
        <v>61</v>
      </c>
      <c r="BE654" s="201" t="s">
        <v>62</v>
      </c>
      <c r="BF654" s="201" t="s">
        <v>63</v>
      </c>
      <c r="BG654" s="201" t="s">
        <v>196</v>
      </c>
      <c r="BH654" s="456" t="s">
        <v>512</v>
      </c>
      <c r="BI654" s="218" t="s">
        <v>64</v>
      </c>
      <c r="BJ654" s="370">
        <v>214</v>
      </c>
      <c r="BK654" s="370">
        <v>1</v>
      </c>
      <c r="BL654" s="219" t="s">
        <v>65</v>
      </c>
      <c r="BM654" s="52"/>
      <c r="BN654" s="218" t="s">
        <v>357</v>
      </c>
      <c r="BO654" s="217" t="s">
        <v>348</v>
      </c>
      <c r="BP654" s="201" t="s">
        <v>689</v>
      </c>
      <c r="BQ654" s="52" t="s">
        <v>719</v>
      </c>
    </row>
    <row r="655" spans="1:69" ht="16.5" thickBot="1">
      <c r="A655" s="207" t="s">
        <v>37</v>
      </c>
      <c r="B655" s="208" t="s">
        <v>711</v>
      </c>
      <c r="C655" s="202" t="s">
        <v>35</v>
      </c>
      <c r="D655" s="210" t="s">
        <v>182</v>
      </c>
      <c r="E655" s="24" t="s">
        <v>168</v>
      </c>
      <c r="F655" s="86">
        <v>190</v>
      </c>
      <c r="G655" s="80">
        <v>7</v>
      </c>
      <c r="H655" s="204"/>
      <c r="I655" s="204"/>
      <c r="J655" s="204"/>
      <c r="K655" s="204"/>
      <c r="L655" s="80">
        <v>0</v>
      </c>
      <c r="M655" s="203"/>
      <c r="N655" s="52">
        <v>1</v>
      </c>
      <c r="O655" s="204"/>
      <c r="P655" s="204"/>
      <c r="Q655" s="11">
        <v>5.7381965027000001</v>
      </c>
      <c r="R655" s="204"/>
      <c r="S655" s="204"/>
      <c r="T655" s="53">
        <v>11.606249999999999</v>
      </c>
      <c r="U655" s="204"/>
      <c r="V655" s="204"/>
      <c r="W655" s="11">
        <v>5.4066172349726003</v>
      </c>
      <c r="X655" s="204"/>
      <c r="Y655" s="204"/>
      <c r="Z655" s="53">
        <v>11.417857142857143</v>
      </c>
      <c r="AA655" s="204"/>
      <c r="AB655" s="204"/>
      <c r="AC655" s="204"/>
      <c r="AD655" s="204"/>
      <c r="AE655" s="204"/>
      <c r="AF655" s="9">
        <v>3.5439262310040056</v>
      </c>
      <c r="AG655" s="9">
        <v>1274</v>
      </c>
      <c r="AH655" s="9">
        <v>0.51664814817061722</v>
      </c>
      <c r="AI655" s="9">
        <v>55</v>
      </c>
      <c r="AJ655" s="9">
        <v>2.5310714285714284</v>
      </c>
      <c r="AK655" s="9" t="s">
        <v>248</v>
      </c>
      <c r="AL655" s="9">
        <v>183</v>
      </c>
      <c r="AM655" s="9">
        <v>3.5439262310040056</v>
      </c>
      <c r="AN655" s="9">
        <v>3.6312111801242235</v>
      </c>
      <c r="AO655" s="73">
        <v>366</v>
      </c>
      <c r="AP655" s="80">
        <v>0</v>
      </c>
      <c r="AQ655" s="80">
        <v>0</v>
      </c>
      <c r="AR655" s="224">
        <v>0</v>
      </c>
      <c r="AS655" s="224" t="s">
        <v>248</v>
      </c>
      <c r="AT655" s="11">
        <v>13978.751</v>
      </c>
      <c r="AU655" s="11">
        <v>0</v>
      </c>
      <c r="AV655" s="203">
        <v>0</v>
      </c>
      <c r="AW655" s="203">
        <v>0</v>
      </c>
      <c r="AX655" s="203" t="s">
        <v>248</v>
      </c>
      <c r="AY655" s="235" t="s">
        <v>248</v>
      </c>
      <c r="AZ655" s="138">
        <v>54827</v>
      </c>
      <c r="BA655" s="188" t="s">
        <v>248</v>
      </c>
      <c r="BB655" s="203" t="s">
        <v>248</v>
      </c>
      <c r="BC655" s="158" t="s">
        <v>248</v>
      </c>
      <c r="BD655" s="217" t="s">
        <v>61</v>
      </c>
      <c r="BE655" s="201" t="s">
        <v>62</v>
      </c>
      <c r="BF655" s="201" t="s">
        <v>63</v>
      </c>
      <c r="BG655" s="201" t="s">
        <v>196</v>
      </c>
      <c r="BH655" s="456" t="s">
        <v>512</v>
      </c>
      <c r="BI655" s="218" t="s">
        <v>66</v>
      </c>
      <c r="BJ655" s="370">
        <v>214</v>
      </c>
      <c r="BK655" s="370">
        <v>7</v>
      </c>
      <c r="BL655" s="219" t="s">
        <v>65</v>
      </c>
      <c r="BM655" s="52"/>
      <c r="BN655" s="218" t="s">
        <v>357</v>
      </c>
      <c r="BO655" s="217" t="s">
        <v>348</v>
      </c>
      <c r="BP655" s="201" t="s">
        <v>689</v>
      </c>
      <c r="BQ655" s="52" t="s">
        <v>719</v>
      </c>
    </row>
    <row r="656" spans="1:69" ht="16.5" thickBot="1">
      <c r="A656" s="207" t="s">
        <v>37</v>
      </c>
      <c r="B656" s="208" t="s">
        <v>711</v>
      </c>
      <c r="C656" s="202" t="s">
        <v>35</v>
      </c>
      <c r="D656" s="210" t="s">
        <v>182</v>
      </c>
      <c r="E656" s="24" t="s">
        <v>168</v>
      </c>
      <c r="F656" s="86">
        <v>183</v>
      </c>
      <c r="G656" s="80">
        <v>1</v>
      </c>
      <c r="H656" s="204"/>
      <c r="I656" s="204"/>
      <c r="J656" s="204"/>
      <c r="K656" s="204"/>
      <c r="L656" s="80">
        <v>0</v>
      </c>
      <c r="M656" s="203"/>
      <c r="N656" s="52">
        <v>0</v>
      </c>
      <c r="O656" s="204"/>
      <c r="P656" s="204"/>
      <c r="Q656" s="11">
        <v>5.3043074175999996</v>
      </c>
      <c r="R656" s="204"/>
      <c r="S656" s="204"/>
      <c r="T656" s="53">
        <v>7.8625000000000007</v>
      </c>
      <c r="U656" s="204"/>
      <c r="V656" s="204"/>
      <c r="W656" s="11">
        <v>5.3065601373625997</v>
      </c>
      <c r="X656" s="204"/>
      <c r="Y656" s="204"/>
      <c r="Z656" s="53">
        <v>7.7900000000000009</v>
      </c>
      <c r="AA656" s="204"/>
      <c r="AB656" s="204"/>
      <c r="AC656" s="204"/>
      <c r="AD656" s="204"/>
      <c r="AE656" s="204"/>
      <c r="AF656" s="9">
        <v>3.6329905919414864</v>
      </c>
      <c r="AG656" s="9">
        <v>1274</v>
      </c>
      <c r="AH656" s="9">
        <v>0.34582050002385845</v>
      </c>
      <c r="AI656" s="9">
        <v>9</v>
      </c>
      <c r="AJ656" s="9">
        <v>2.8646666666666665</v>
      </c>
      <c r="AK656" s="9" t="s">
        <v>248</v>
      </c>
      <c r="AL656" s="9">
        <v>182</v>
      </c>
      <c r="AM656" s="9">
        <v>3.6329905919414864</v>
      </c>
      <c r="AN656" s="9">
        <v>3.6686182669789229</v>
      </c>
      <c r="AO656" s="73">
        <v>364</v>
      </c>
      <c r="AP656" s="80">
        <v>0</v>
      </c>
      <c r="AQ656" s="80">
        <v>0</v>
      </c>
      <c r="AR656" s="224">
        <v>0</v>
      </c>
      <c r="AS656" s="224" t="s">
        <v>248</v>
      </c>
      <c r="AT656" s="11">
        <v>13830.450999999999</v>
      </c>
      <c r="AU656" s="11">
        <v>0</v>
      </c>
      <c r="AV656" s="203">
        <v>0</v>
      </c>
      <c r="AW656" s="203">
        <v>0</v>
      </c>
      <c r="AX656" s="203" t="s">
        <v>248</v>
      </c>
      <c r="AY656" s="235" t="s">
        <v>248</v>
      </c>
      <c r="AZ656" s="138">
        <v>54827</v>
      </c>
      <c r="BA656" s="188" t="s">
        <v>248</v>
      </c>
      <c r="BB656" s="203" t="s">
        <v>248</v>
      </c>
      <c r="BC656" s="158" t="s">
        <v>248</v>
      </c>
      <c r="BD656" s="217" t="s">
        <v>61</v>
      </c>
      <c r="BE656" s="201" t="s">
        <v>62</v>
      </c>
      <c r="BF656" s="201" t="s">
        <v>63</v>
      </c>
      <c r="BG656" s="201" t="s">
        <v>196</v>
      </c>
      <c r="BH656" s="456" t="s">
        <v>512</v>
      </c>
      <c r="BI656" s="218" t="s">
        <v>67</v>
      </c>
      <c r="BJ656" s="370">
        <v>214</v>
      </c>
      <c r="BK656" s="370">
        <v>3</v>
      </c>
      <c r="BL656" s="219" t="s">
        <v>65</v>
      </c>
      <c r="BM656" s="52"/>
      <c r="BN656" s="218" t="s">
        <v>357</v>
      </c>
      <c r="BO656" s="217" t="s">
        <v>348</v>
      </c>
      <c r="BP656" s="201" t="s">
        <v>689</v>
      </c>
      <c r="BQ656" s="52" t="s">
        <v>719</v>
      </c>
    </row>
    <row r="657" spans="1:69" ht="16.5" thickBot="1">
      <c r="A657" s="207" t="s">
        <v>37</v>
      </c>
      <c r="B657" s="208" t="s">
        <v>711</v>
      </c>
      <c r="C657" s="202" t="s">
        <v>35</v>
      </c>
      <c r="D657" s="210" t="s">
        <v>182</v>
      </c>
      <c r="E657" s="24" t="s">
        <v>168</v>
      </c>
      <c r="F657" s="86">
        <v>187</v>
      </c>
      <c r="G657" s="80">
        <v>3</v>
      </c>
      <c r="H657" s="204"/>
      <c r="I657" s="204"/>
      <c r="J657" s="204"/>
      <c r="K657" s="204"/>
      <c r="L657" s="80">
        <v>1</v>
      </c>
      <c r="M657" s="203"/>
      <c r="N657" s="52">
        <v>0</v>
      </c>
      <c r="O657" s="204"/>
      <c r="P657" s="204"/>
      <c r="Q657" s="11">
        <v>6.0650435792000001</v>
      </c>
      <c r="R657" s="204"/>
      <c r="S657" s="204"/>
      <c r="T657" s="53">
        <v>9.9249999999999972</v>
      </c>
      <c r="U657" s="204"/>
      <c r="V657" s="204"/>
      <c r="W657" s="11">
        <v>5.9945298743168998</v>
      </c>
      <c r="X657" s="204"/>
      <c r="Y657" s="204"/>
      <c r="Z657" s="53">
        <v>9.7124999999999986</v>
      </c>
      <c r="AA657" s="204"/>
      <c r="AB657" s="204"/>
      <c r="AC657" s="204"/>
      <c r="AD657" s="204"/>
      <c r="AE657" s="204"/>
      <c r="AF657" s="9">
        <v>2.8033095274652755</v>
      </c>
      <c r="AG657" s="9">
        <v>1281</v>
      </c>
      <c r="AH657" s="9">
        <v>0.36201455085566048</v>
      </c>
      <c r="AI657" s="9">
        <v>216</v>
      </c>
      <c r="AJ657" s="9">
        <v>2.0779166666666669</v>
      </c>
      <c r="AK657" s="9" t="s">
        <v>248</v>
      </c>
      <c r="AL657" s="9">
        <v>0</v>
      </c>
      <c r="AM657" s="9"/>
      <c r="AN657" s="9"/>
      <c r="AO657" s="73">
        <v>359</v>
      </c>
      <c r="AP657" s="80">
        <v>5</v>
      </c>
      <c r="AQ657" s="80">
        <v>4</v>
      </c>
      <c r="AR657" s="224">
        <v>0</v>
      </c>
      <c r="AS657" s="224" t="s">
        <v>248</v>
      </c>
      <c r="AT657" s="11">
        <v>14182.689</v>
      </c>
      <c r="AU657" s="11">
        <v>40.182000000000002</v>
      </c>
      <c r="AV657" s="203">
        <v>0</v>
      </c>
      <c r="AW657" s="203">
        <v>0</v>
      </c>
      <c r="AX657" s="203" t="s">
        <v>248</v>
      </c>
      <c r="AY657" s="235" t="s">
        <v>248</v>
      </c>
      <c r="AZ657" s="138">
        <v>54827</v>
      </c>
      <c r="BA657" s="188" t="s">
        <v>248</v>
      </c>
      <c r="BB657" s="203" t="s">
        <v>248</v>
      </c>
      <c r="BC657" s="158" t="s">
        <v>248</v>
      </c>
      <c r="BD657" s="217" t="s">
        <v>61</v>
      </c>
      <c r="BE657" s="201" t="s">
        <v>62</v>
      </c>
      <c r="BF657" s="201" t="s">
        <v>63</v>
      </c>
      <c r="BG657" s="201" t="s">
        <v>196</v>
      </c>
      <c r="BH657" s="456" t="s">
        <v>512</v>
      </c>
      <c r="BI657" s="218" t="s">
        <v>68</v>
      </c>
      <c r="BJ657" s="370">
        <v>214</v>
      </c>
      <c r="BK657" s="370">
        <v>4</v>
      </c>
      <c r="BL657" s="219" t="s">
        <v>65</v>
      </c>
      <c r="BM657" s="52"/>
      <c r="BN657" s="218" t="s">
        <v>357</v>
      </c>
      <c r="BO657" s="217" t="s">
        <v>348</v>
      </c>
      <c r="BP657" s="201" t="s">
        <v>689</v>
      </c>
      <c r="BQ657" s="52" t="s">
        <v>719</v>
      </c>
    </row>
    <row r="658" spans="1:69" ht="16.5" thickBot="1">
      <c r="A658" s="207" t="s">
        <v>37</v>
      </c>
      <c r="B658" s="208" t="s">
        <v>711</v>
      </c>
      <c r="C658" s="202" t="s">
        <v>35</v>
      </c>
      <c r="D658" s="210" t="s">
        <v>182</v>
      </c>
      <c r="E658" s="442" t="s">
        <v>647</v>
      </c>
      <c r="F658" s="86">
        <v>132</v>
      </c>
      <c r="G658" s="80">
        <v>0</v>
      </c>
      <c r="H658" s="204"/>
      <c r="I658" s="204"/>
      <c r="J658" s="204"/>
      <c r="K658" s="204"/>
      <c r="L658" s="80">
        <v>0</v>
      </c>
      <c r="M658" s="203"/>
      <c r="N658" s="52">
        <v>0</v>
      </c>
      <c r="O658" s="204"/>
      <c r="P658" s="204"/>
      <c r="Q658" s="11">
        <v>4.9979240530000002</v>
      </c>
      <c r="R658" s="204"/>
      <c r="S658" s="204"/>
      <c r="T658" s="53">
        <v>6.5499999999999989</v>
      </c>
      <c r="U658" s="204"/>
      <c r="V658" s="204"/>
      <c r="W658" s="11">
        <v>4.6863180833333002</v>
      </c>
      <c r="X658" s="204"/>
      <c r="Y658" s="204"/>
      <c r="Z658" s="53">
        <v>6.0666666666666655</v>
      </c>
      <c r="AA658" s="204"/>
      <c r="AB658" s="204"/>
      <c r="AC658" s="204"/>
      <c r="AD658" s="204"/>
      <c r="AE658" s="204"/>
      <c r="AF658" s="9">
        <v>3.8121753494976907</v>
      </c>
      <c r="AG658" s="9">
        <v>924</v>
      </c>
      <c r="AH658" s="9">
        <v>0.33022584418671186</v>
      </c>
      <c r="AI658" s="9">
        <v>4</v>
      </c>
      <c r="AJ658" s="9">
        <v>3.0788732394366196</v>
      </c>
      <c r="AK658" s="9" t="s">
        <v>248</v>
      </c>
      <c r="AL658" s="9">
        <v>132</v>
      </c>
      <c r="AM658" s="9">
        <v>3.8121753494976907</v>
      </c>
      <c r="AN658" s="9">
        <v>3.7725880551301683</v>
      </c>
      <c r="AO658" s="73">
        <v>264</v>
      </c>
      <c r="AP658" s="80">
        <v>0</v>
      </c>
      <c r="AQ658" s="80">
        <v>0</v>
      </c>
      <c r="AR658" s="224">
        <v>0</v>
      </c>
      <c r="AS658" s="224" t="s">
        <v>248</v>
      </c>
      <c r="AT658" s="11">
        <v>9448.9950000000008</v>
      </c>
      <c r="AU658" s="11">
        <v>0</v>
      </c>
      <c r="AV658" s="203">
        <v>0</v>
      </c>
      <c r="AW658" s="203">
        <v>0</v>
      </c>
      <c r="AX658" s="203" t="s">
        <v>248</v>
      </c>
      <c r="AY658" s="235" t="s">
        <v>248</v>
      </c>
      <c r="AZ658" s="138">
        <v>65448</v>
      </c>
      <c r="BA658" s="188" t="s">
        <v>248</v>
      </c>
      <c r="BB658" s="203" t="s">
        <v>248</v>
      </c>
      <c r="BC658" s="158" t="s">
        <v>248</v>
      </c>
      <c r="BD658" s="217" t="s">
        <v>61</v>
      </c>
      <c r="BE658" s="201" t="s">
        <v>62</v>
      </c>
      <c r="BF658" s="201" t="s">
        <v>63</v>
      </c>
      <c r="BG658" s="201" t="s">
        <v>196</v>
      </c>
      <c r="BH658" s="456" t="s">
        <v>712</v>
      </c>
      <c r="BI658" s="218" t="s">
        <v>64</v>
      </c>
      <c r="BJ658" s="370">
        <v>214</v>
      </c>
      <c r="BK658" s="370">
        <v>1</v>
      </c>
      <c r="BL658" s="219" t="s">
        <v>65</v>
      </c>
      <c r="BM658" s="52"/>
      <c r="BN658" s="218" t="s">
        <v>357</v>
      </c>
      <c r="BO658" s="217" t="s">
        <v>56</v>
      </c>
      <c r="BP658" s="201" t="s">
        <v>684</v>
      </c>
      <c r="BQ658" s="52" t="s">
        <v>716</v>
      </c>
    </row>
    <row r="659" spans="1:69" ht="16.5" thickBot="1">
      <c r="A659" s="207" t="s">
        <v>37</v>
      </c>
      <c r="B659" s="208" t="s">
        <v>711</v>
      </c>
      <c r="C659" s="202" t="s">
        <v>35</v>
      </c>
      <c r="D659" s="210" t="s">
        <v>182</v>
      </c>
      <c r="E659" s="442" t="s">
        <v>647</v>
      </c>
      <c r="F659" s="86">
        <v>131</v>
      </c>
      <c r="G659" s="80">
        <v>2</v>
      </c>
      <c r="H659" s="204"/>
      <c r="I659" s="204"/>
      <c r="J659" s="204"/>
      <c r="K659" s="204"/>
      <c r="L659" s="80">
        <v>0</v>
      </c>
      <c r="M659" s="203"/>
      <c r="N659" s="52">
        <v>0</v>
      </c>
      <c r="O659" s="204"/>
      <c r="P659" s="204"/>
      <c r="Q659" s="11">
        <v>5.8488137518999999</v>
      </c>
      <c r="R659" s="204"/>
      <c r="S659" s="204"/>
      <c r="T659" s="53">
        <v>8.1374999999999993</v>
      </c>
      <c r="U659" s="204"/>
      <c r="V659" s="204"/>
      <c r="W659" s="11">
        <v>5.9041238682169999</v>
      </c>
      <c r="X659" s="204"/>
      <c r="Y659" s="204"/>
      <c r="Z659" s="53">
        <v>8.1374999999999993</v>
      </c>
      <c r="AA659" s="204"/>
      <c r="AB659" s="204"/>
      <c r="AC659" s="204"/>
      <c r="AD659" s="204"/>
      <c r="AE659" s="204"/>
      <c r="AF659" s="9">
        <v>3.088394245832069</v>
      </c>
      <c r="AG659" s="9">
        <v>903</v>
      </c>
      <c r="AH659" s="9">
        <v>0.61135486151084162</v>
      </c>
      <c r="AI659" s="9">
        <v>184</v>
      </c>
      <c r="AJ659" s="9">
        <v>2.0340604026845637</v>
      </c>
      <c r="AK659" s="9" t="s">
        <v>248</v>
      </c>
      <c r="AL659" s="9">
        <v>128</v>
      </c>
      <c r="AM659" s="9">
        <v>3.0950558080470985</v>
      </c>
      <c r="AN659" s="9">
        <v>3.138157894736842</v>
      </c>
      <c r="AO659" s="73">
        <v>257</v>
      </c>
      <c r="AP659" s="80">
        <v>1</v>
      </c>
      <c r="AQ659" s="80">
        <v>0</v>
      </c>
      <c r="AR659" s="224">
        <v>0</v>
      </c>
      <c r="AS659" s="224" t="s">
        <v>248</v>
      </c>
      <c r="AT659" s="11">
        <v>9207.4480000000003</v>
      </c>
      <c r="AU659" s="11">
        <v>0</v>
      </c>
      <c r="AV659" s="203">
        <v>0</v>
      </c>
      <c r="AW659" s="203">
        <v>0</v>
      </c>
      <c r="AX659" s="203" t="s">
        <v>248</v>
      </c>
      <c r="AY659" s="235" t="s">
        <v>248</v>
      </c>
      <c r="AZ659" s="138">
        <v>65448</v>
      </c>
      <c r="BA659" s="188" t="s">
        <v>248</v>
      </c>
      <c r="BB659" s="203" t="s">
        <v>248</v>
      </c>
      <c r="BC659" s="158" t="s">
        <v>248</v>
      </c>
      <c r="BD659" s="217" t="s">
        <v>61</v>
      </c>
      <c r="BE659" s="201" t="s">
        <v>62</v>
      </c>
      <c r="BF659" s="201" t="s">
        <v>63</v>
      </c>
      <c r="BG659" s="201" t="s">
        <v>196</v>
      </c>
      <c r="BH659" s="455" t="s">
        <v>712</v>
      </c>
      <c r="BI659" s="218" t="s">
        <v>66</v>
      </c>
      <c r="BJ659" s="370">
        <v>214</v>
      </c>
      <c r="BK659" s="370">
        <v>7</v>
      </c>
      <c r="BL659" s="219" t="s">
        <v>65</v>
      </c>
      <c r="BM659" s="52"/>
      <c r="BN659" s="218" t="s">
        <v>357</v>
      </c>
      <c r="BO659" s="217" t="s">
        <v>56</v>
      </c>
      <c r="BP659" s="201" t="s">
        <v>684</v>
      </c>
      <c r="BQ659" s="52" t="s">
        <v>716</v>
      </c>
    </row>
    <row r="660" spans="1:69" ht="16.5" thickBot="1">
      <c r="A660" s="207" t="s">
        <v>37</v>
      </c>
      <c r="B660" s="208" t="s">
        <v>711</v>
      </c>
      <c r="C660" s="202" t="s">
        <v>35</v>
      </c>
      <c r="D660" s="210" t="s">
        <v>182</v>
      </c>
      <c r="E660" s="442" t="s">
        <v>647</v>
      </c>
      <c r="F660" s="86">
        <v>134</v>
      </c>
      <c r="G660" s="80">
        <v>5</v>
      </c>
      <c r="H660" s="204"/>
      <c r="I660" s="204"/>
      <c r="J660" s="204"/>
      <c r="K660" s="204"/>
      <c r="L660" s="80">
        <v>0</v>
      </c>
      <c r="M660" s="203"/>
      <c r="N660" s="52">
        <v>0</v>
      </c>
      <c r="O660" s="204"/>
      <c r="P660" s="204"/>
      <c r="Q660" s="11">
        <v>5.0320153022999996</v>
      </c>
      <c r="R660" s="204"/>
      <c r="S660" s="204"/>
      <c r="T660" s="53">
        <v>9.1291666666666664</v>
      </c>
      <c r="U660" s="204"/>
      <c r="V660" s="204"/>
      <c r="W660" s="11">
        <v>4.3427206511626997</v>
      </c>
      <c r="X660" s="204"/>
      <c r="Y660" s="204"/>
      <c r="Z660" s="53">
        <v>7.9437499999999996</v>
      </c>
      <c r="AA660" s="204"/>
      <c r="AB660" s="204"/>
      <c r="AC660" s="204"/>
      <c r="AD660" s="204"/>
      <c r="AE660" s="204"/>
      <c r="AF660" s="9">
        <v>3.6223012325903645</v>
      </c>
      <c r="AG660" s="9">
        <v>901</v>
      </c>
      <c r="AH660" s="9">
        <v>0.4353484832714965</v>
      </c>
      <c r="AI660" s="9">
        <v>33</v>
      </c>
      <c r="AJ660" s="9">
        <v>2.611574074074074</v>
      </c>
      <c r="AK660" s="9" t="s">
        <v>248</v>
      </c>
      <c r="AL660" s="9">
        <v>129</v>
      </c>
      <c r="AM660" s="9">
        <v>3.6223012325903645</v>
      </c>
      <c r="AN660" s="9">
        <v>3.6788793103448274</v>
      </c>
      <c r="AO660" s="73">
        <v>258</v>
      </c>
      <c r="AP660" s="80">
        <v>0</v>
      </c>
      <c r="AQ660" s="80">
        <v>0</v>
      </c>
      <c r="AR660" s="224">
        <v>0</v>
      </c>
      <c r="AS660" s="224" t="s">
        <v>248</v>
      </c>
      <c r="AT660" s="11">
        <v>9245.2610000000004</v>
      </c>
      <c r="AU660" s="11">
        <v>0</v>
      </c>
      <c r="AV660" s="203">
        <v>0</v>
      </c>
      <c r="AW660" s="203">
        <v>0</v>
      </c>
      <c r="AX660" s="203" t="s">
        <v>248</v>
      </c>
      <c r="AY660" s="235" t="s">
        <v>248</v>
      </c>
      <c r="AZ660" s="138">
        <v>65448</v>
      </c>
      <c r="BA660" s="188" t="s">
        <v>248</v>
      </c>
      <c r="BB660" s="203" t="s">
        <v>248</v>
      </c>
      <c r="BC660" s="158" t="s">
        <v>248</v>
      </c>
      <c r="BD660" s="217" t="s">
        <v>61</v>
      </c>
      <c r="BE660" s="201" t="s">
        <v>62</v>
      </c>
      <c r="BF660" s="201" t="s">
        <v>63</v>
      </c>
      <c r="BG660" s="201" t="s">
        <v>196</v>
      </c>
      <c r="BH660" s="456" t="s">
        <v>712</v>
      </c>
      <c r="BI660" s="218" t="s">
        <v>67</v>
      </c>
      <c r="BJ660" s="370">
        <v>214</v>
      </c>
      <c r="BK660" s="370">
        <v>3</v>
      </c>
      <c r="BL660" s="219" t="s">
        <v>65</v>
      </c>
      <c r="BM660" s="52"/>
      <c r="BN660" s="218" t="s">
        <v>357</v>
      </c>
      <c r="BO660" s="217" t="s">
        <v>56</v>
      </c>
      <c r="BP660" s="201" t="s">
        <v>684</v>
      </c>
      <c r="BQ660" s="52" t="s">
        <v>716</v>
      </c>
    </row>
    <row r="661" spans="1:69" ht="16.5" thickBot="1">
      <c r="A661" s="207" t="s">
        <v>37</v>
      </c>
      <c r="B661" s="208" t="s">
        <v>711</v>
      </c>
      <c r="C661" s="202" t="s">
        <v>35</v>
      </c>
      <c r="D661" s="210" t="s">
        <v>182</v>
      </c>
      <c r="E661" s="442" t="s">
        <v>647</v>
      </c>
      <c r="F661" s="86">
        <v>133</v>
      </c>
      <c r="G661" s="80">
        <v>2</v>
      </c>
      <c r="H661" s="204"/>
      <c r="I661" s="204"/>
      <c r="J661" s="204"/>
      <c r="K661" s="204"/>
      <c r="L661" s="80">
        <v>0</v>
      </c>
      <c r="M661" s="203"/>
      <c r="N661" s="52">
        <v>0</v>
      </c>
      <c r="O661" s="204"/>
      <c r="P661" s="204"/>
      <c r="Q661" s="11">
        <v>6.0365570686999996</v>
      </c>
      <c r="R661" s="204"/>
      <c r="S661" s="204"/>
      <c r="T661" s="53">
        <v>9.7416666666666654</v>
      </c>
      <c r="U661" s="204"/>
      <c r="V661" s="204"/>
      <c r="W661" s="11">
        <v>5.9574197175572001</v>
      </c>
      <c r="X661" s="204"/>
      <c r="Y661" s="204"/>
      <c r="Z661" s="53">
        <v>9.7449999999999992</v>
      </c>
      <c r="AA661" s="204"/>
      <c r="AB661" s="204"/>
      <c r="AC661" s="204"/>
      <c r="AD661" s="204"/>
      <c r="AE661" s="204"/>
      <c r="AF661" s="9">
        <v>2.8107851633198777</v>
      </c>
      <c r="AG661" s="9">
        <v>917</v>
      </c>
      <c r="AH661" s="9">
        <v>0.32454629365342708</v>
      </c>
      <c r="AI661" s="9">
        <v>120</v>
      </c>
      <c r="AJ661" s="9">
        <v>2.1719026548672566</v>
      </c>
      <c r="AK661" s="9" t="s">
        <v>248</v>
      </c>
      <c r="AL661" s="427">
        <v>0</v>
      </c>
      <c r="AM661" s="9"/>
      <c r="AN661" s="9"/>
      <c r="AO661" s="73">
        <v>262</v>
      </c>
      <c r="AP661" s="80">
        <v>0</v>
      </c>
      <c r="AQ661" s="80">
        <v>0</v>
      </c>
      <c r="AR661" s="224">
        <v>0</v>
      </c>
      <c r="AS661" s="224" t="s">
        <v>248</v>
      </c>
      <c r="AT661" s="11">
        <v>9397.9689999999991</v>
      </c>
      <c r="AU661" s="11">
        <v>0</v>
      </c>
      <c r="AV661" s="203">
        <v>0</v>
      </c>
      <c r="AW661" s="203">
        <v>0</v>
      </c>
      <c r="AX661" s="203" t="s">
        <v>248</v>
      </c>
      <c r="AY661" s="235" t="s">
        <v>248</v>
      </c>
      <c r="AZ661" s="138">
        <v>65448</v>
      </c>
      <c r="BA661" s="188" t="s">
        <v>248</v>
      </c>
      <c r="BB661" s="203" t="s">
        <v>248</v>
      </c>
      <c r="BC661" s="158" t="s">
        <v>248</v>
      </c>
      <c r="BD661" s="217" t="s">
        <v>61</v>
      </c>
      <c r="BE661" s="201" t="s">
        <v>62</v>
      </c>
      <c r="BF661" s="201" t="s">
        <v>63</v>
      </c>
      <c r="BG661" s="201" t="s">
        <v>196</v>
      </c>
      <c r="BH661" s="456" t="s">
        <v>712</v>
      </c>
      <c r="BI661" s="218" t="s">
        <v>68</v>
      </c>
      <c r="BJ661" s="370">
        <v>214</v>
      </c>
      <c r="BK661" s="370">
        <v>4</v>
      </c>
      <c r="BL661" s="219" t="s">
        <v>65</v>
      </c>
      <c r="BM661" s="52"/>
      <c r="BN661" s="218" t="s">
        <v>357</v>
      </c>
      <c r="BO661" s="217" t="s">
        <v>56</v>
      </c>
      <c r="BP661" s="201" t="s">
        <v>684</v>
      </c>
      <c r="BQ661" s="52" t="s">
        <v>716</v>
      </c>
    </row>
    <row r="662" spans="1:69" ht="16.5" thickBot="1">
      <c r="A662" s="207" t="s">
        <v>37</v>
      </c>
      <c r="B662" s="208" t="s">
        <v>711</v>
      </c>
      <c r="C662" s="202" t="s">
        <v>35</v>
      </c>
      <c r="D662" s="210" t="s">
        <v>182</v>
      </c>
      <c r="E662" s="24" t="s">
        <v>607</v>
      </c>
      <c r="F662" s="86">
        <v>69</v>
      </c>
      <c r="G662" s="80">
        <v>1</v>
      </c>
      <c r="H662" s="204"/>
      <c r="I662" s="204"/>
      <c r="J662" s="204"/>
      <c r="K662" s="204"/>
      <c r="L662" s="80">
        <v>0</v>
      </c>
      <c r="M662" s="203"/>
      <c r="N662" s="52">
        <v>0</v>
      </c>
      <c r="O662" s="204"/>
      <c r="P662" s="204"/>
      <c r="Q662" s="11">
        <v>5.5361174118000003</v>
      </c>
      <c r="R662" s="204"/>
      <c r="S662" s="204"/>
      <c r="T662" s="53">
        <v>9.6499999999999986</v>
      </c>
      <c r="U662" s="204"/>
      <c r="V662" s="204"/>
      <c r="W662" s="11">
        <v>5.3033085441176002</v>
      </c>
      <c r="X662" s="204"/>
      <c r="Y662" s="204"/>
      <c r="Z662" s="53">
        <v>9.6</v>
      </c>
      <c r="AA662" s="204"/>
      <c r="AB662" s="204"/>
      <c r="AC662" s="204"/>
      <c r="AD662" s="204"/>
      <c r="AE662" s="204"/>
      <c r="AF662" s="9">
        <v>3.6955017896095059</v>
      </c>
      <c r="AG662" s="9">
        <v>469</v>
      </c>
      <c r="AH662" s="9">
        <v>0.47360563749528506</v>
      </c>
      <c r="AI662" s="9">
        <v>9</v>
      </c>
      <c r="AJ662" s="9">
        <v>2.657142857142857</v>
      </c>
      <c r="AK662" s="9" t="s">
        <v>248</v>
      </c>
      <c r="AL662" s="9">
        <v>64</v>
      </c>
      <c r="AM662" s="9">
        <v>3.7186160856591797</v>
      </c>
      <c r="AN662" s="9">
        <v>3.7253401360544216</v>
      </c>
      <c r="AO662" s="73">
        <v>133</v>
      </c>
      <c r="AP662" s="80">
        <v>1</v>
      </c>
      <c r="AQ662" s="80">
        <v>2</v>
      </c>
      <c r="AR662" s="224">
        <v>0</v>
      </c>
      <c r="AS662" s="224" t="s">
        <v>248</v>
      </c>
      <c r="AT662" s="11">
        <v>4820.83</v>
      </c>
      <c r="AU662" s="11">
        <v>23.138999999999999</v>
      </c>
      <c r="AV662" s="203">
        <v>0</v>
      </c>
      <c r="AW662" s="203">
        <v>0</v>
      </c>
      <c r="AX662" s="203" t="s">
        <v>248</v>
      </c>
      <c r="AY662" s="235" t="s">
        <v>248</v>
      </c>
      <c r="AZ662" s="138">
        <v>80759</v>
      </c>
      <c r="BA662" s="188" t="s">
        <v>248</v>
      </c>
      <c r="BB662" s="203" t="s">
        <v>248</v>
      </c>
      <c r="BC662" s="158" t="s">
        <v>248</v>
      </c>
      <c r="BD662" s="217" t="s">
        <v>61</v>
      </c>
      <c r="BE662" s="201" t="s">
        <v>62</v>
      </c>
      <c r="BF662" s="201" t="s">
        <v>63</v>
      </c>
      <c r="BG662" s="201" t="s">
        <v>196</v>
      </c>
      <c r="BH662" s="456" t="s">
        <v>712</v>
      </c>
      <c r="BI662" s="218" t="s">
        <v>64</v>
      </c>
      <c r="BJ662" s="370">
        <v>214</v>
      </c>
      <c r="BK662" s="370">
        <v>1</v>
      </c>
      <c r="BL662" s="219" t="s">
        <v>65</v>
      </c>
      <c r="BM662" s="52"/>
      <c r="BN662" s="218" t="s">
        <v>357</v>
      </c>
      <c r="BO662" s="217" t="s">
        <v>57</v>
      </c>
      <c r="BP662" s="201" t="s">
        <v>681</v>
      </c>
      <c r="BQ662" s="52" t="s">
        <v>717</v>
      </c>
    </row>
    <row r="663" spans="1:69" ht="16.5" thickBot="1">
      <c r="A663" s="207" t="s">
        <v>37</v>
      </c>
      <c r="B663" s="208" t="s">
        <v>711</v>
      </c>
      <c r="C663" s="202" t="s">
        <v>35</v>
      </c>
      <c r="D663" s="210" t="s">
        <v>182</v>
      </c>
      <c r="E663" s="24" t="s">
        <v>607</v>
      </c>
      <c r="F663" s="86">
        <v>68</v>
      </c>
      <c r="G663" s="80">
        <v>1</v>
      </c>
      <c r="H663" s="204"/>
      <c r="I663" s="204"/>
      <c r="J663" s="204"/>
      <c r="K663" s="204"/>
      <c r="L663" s="80">
        <v>0</v>
      </c>
      <c r="M663" s="203"/>
      <c r="N663" s="52">
        <v>0</v>
      </c>
      <c r="O663" s="204"/>
      <c r="P663" s="204"/>
      <c r="Q663" s="11">
        <v>5.7235518657000002</v>
      </c>
      <c r="R663" s="204"/>
      <c r="S663" s="204"/>
      <c r="T663" s="53">
        <v>8.4416666666666664</v>
      </c>
      <c r="U663" s="204"/>
      <c r="V663" s="204"/>
      <c r="W663" s="11">
        <v>5.8103579402985002</v>
      </c>
      <c r="X663" s="204"/>
      <c r="Y663" s="204"/>
      <c r="Z663" s="53">
        <v>8.8249999999999993</v>
      </c>
      <c r="AA663" s="204"/>
      <c r="AB663" s="204"/>
      <c r="AC663" s="204"/>
      <c r="AD663" s="204"/>
      <c r="AE663" s="204"/>
      <c r="AF663" s="9">
        <v>2.9192970558629288</v>
      </c>
      <c r="AG663" s="9">
        <v>441</v>
      </c>
      <c r="AH663" s="9">
        <v>0.58551903521041448</v>
      </c>
      <c r="AI663" s="9">
        <v>103</v>
      </c>
      <c r="AJ663" s="9">
        <v>1.835344827586207</v>
      </c>
      <c r="AK663" s="9" t="s">
        <v>248</v>
      </c>
      <c r="AL663" s="9">
        <v>63</v>
      </c>
      <c r="AM663" s="9">
        <v>2.9192970558629288</v>
      </c>
      <c r="AN663" s="9">
        <v>2.9257246376811592</v>
      </c>
      <c r="AO663" s="73">
        <v>130</v>
      </c>
      <c r="AP663" s="80">
        <v>2</v>
      </c>
      <c r="AQ663" s="80">
        <v>2</v>
      </c>
      <c r="AR663" s="224">
        <v>0</v>
      </c>
      <c r="AS663" s="224" t="s">
        <v>248</v>
      </c>
      <c r="AT663" s="11">
        <v>4576.0950000000003</v>
      </c>
      <c r="AU663" s="11">
        <v>207.578</v>
      </c>
      <c r="AV663" s="203">
        <v>0</v>
      </c>
      <c r="AW663" s="203">
        <v>0</v>
      </c>
      <c r="AX663" s="203" t="s">
        <v>248</v>
      </c>
      <c r="AY663" s="235" t="s">
        <v>248</v>
      </c>
      <c r="AZ663" s="138">
        <v>80759</v>
      </c>
      <c r="BA663" s="188" t="s">
        <v>248</v>
      </c>
      <c r="BB663" s="203" t="s">
        <v>248</v>
      </c>
      <c r="BC663" s="158" t="s">
        <v>248</v>
      </c>
      <c r="BD663" s="217" t="s">
        <v>61</v>
      </c>
      <c r="BE663" s="201" t="s">
        <v>62</v>
      </c>
      <c r="BF663" s="201" t="s">
        <v>63</v>
      </c>
      <c r="BG663" s="201" t="s">
        <v>196</v>
      </c>
      <c r="BH663" s="455" t="s">
        <v>712</v>
      </c>
      <c r="BI663" s="218" t="s">
        <v>66</v>
      </c>
      <c r="BJ663" s="370">
        <v>214</v>
      </c>
      <c r="BK663" s="370">
        <v>7</v>
      </c>
      <c r="BL663" s="219" t="s">
        <v>65</v>
      </c>
      <c r="BM663" s="52"/>
      <c r="BN663" s="218" t="s">
        <v>357</v>
      </c>
      <c r="BO663" s="217" t="s">
        <v>57</v>
      </c>
      <c r="BP663" s="201" t="s">
        <v>681</v>
      </c>
      <c r="BQ663" s="52" t="s">
        <v>717</v>
      </c>
    </row>
    <row r="664" spans="1:69" ht="16.5" thickBot="1">
      <c r="A664" s="207" t="s">
        <v>37</v>
      </c>
      <c r="B664" s="208" t="s">
        <v>711</v>
      </c>
      <c r="C664" s="202" t="s">
        <v>35</v>
      </c>
      <c r="D664" s="210" t="s">
        <v>182</v>
      </c>
      <c r="E664" s="24" t="s">
        <v>607</v>
      </c>
      <c r="F664" s="86">
        <v>70</v>
      </c>
      <c r="G664" s="80">
        <v>1</v>
      </c>
      <c r="H664" s="204"/>
      <c r="I664" s="204"/>
      <c r="J664" s="204"/>
      <c r="K664" s="204"/>
      <c r="L664" s="80">
        <v>0</v>
      </c>
      <c r="M664" s="203"/>
      <c r="N664" s="52">
        <v>0</v>
      </c>
      <c r="O664" s="204"/>
      <c r="P664" s="204"/>
      <c r="Q664" s="11">
        <v>6.1468550000000004</v>
      </c>
      <c r="R664" s="204"/>
      <c r="S664" s="204"/>
      <c r="T664" s="53">
        <v>8.1374999999999993</v>
      </c>
      <c r="U664" s="204"/>
      <c r="V664" s="204"/>
      <c r="W664" s="11">
        <v>5.1693911159420001</v>
      </c>
      <c r="X664" s="204"/>
      <c r="Y664" s="204"/>
      <c r="Z664" s="53">
        <v>6.8964285714285714</v>
      </c>
      <c r="AA664" s="204"/>
      <c r="AB664" s="204"/>
      <c r="AC664" s="204"/>
      <c r="AD664" s="204"/>
      <c r="AE664" s="204"/>
      <c r="AF664" s="9">
        <v>3.7455486819364023</v>
      </c>
      <c r="AG664" s="9">
        <v>483</v>
      </c>
      <c r="AH664" s="9">
        <v>0.44628480198336107</v>
      </c>
      <c r="AI664" s="9">
        <v>7</v>
      </c>
      <c r="AJ664" s="9">
        <v>2.8298076923076922</v>
      </c>
      <c r="AK664" s="9" t="s">
        <v>248</v>
      </c>
      <c r="AL664" s="9">
        <v>68</v>
      </c>
      <c r="AM664" s="9">
        <v>3.7606722962956467</v>
      </c>
      <c r="AN664" s="9">
        <v>3.7995951417004048</v>
      </c>
      <c r="AO664" s="73">
        <v>137</v>
      </c>
      <c r="AP664" s="80">
        <v>0</v>
      </c>
      <c r="AQ664" s="80">
        <v>1</v>
      </c>
      <c r="AR664" s="224">
        <v>0</v>
      </c>
      <c r="AS664" s="224" t="s">
        <v>248</v>
      </c>
      <c r="AT664" s="11">
        <v>4893.9269999999997</v>
      </c>
      <c r="AU664" s="11">
        <v>27.452999999999999</v>
      </c>
      <c r="AV664" s="203">
        <v>0</v>
      </c>
      <c r="AW664" s="203">
        <v>0</v>
      </c>
      <c r="AX664" s="203" t="s">
        <v>248</v>
      </c>
      <c r="AY664" s="235" t="s">
        <v>248</v>
      </c>
      <c r="AZ664" s="138">
        <v>80759</v>
      </c>
      <c r="BA664" s="188" t="s">
        <v>248</v>
      </c>
      <c r="BB664" s="203" t="s">
        <v>248</v>
      </c>
      <c r="BC664" s="158" t="s">
        <v>248</v>
      </c>
      <c r="BD664" s="217" t="s">
        <v>61</v>
      </c>
      <c r="BE664" s="201" t="s">
        <v>62</v>
      </c>
      <c r="BF664" s="201" t="s">
        <v>63</v>
      </c>
      <c r="BG664" s="201" t="s">
        <v>196</v>
      </c>
      <c r="BH664" s="456" t="s">
        <v>712</v>
      </c>
      <c r="BI664" s="218" t="s">
        <v>67</v>
      </c>
      <c r="BJ664" s="370">
        <v>214</v>
      </c>
      <c r="BK664" s="370">
        <v>3</v>
      </c>
      <c r="BL664" s="219" t="s">
        <v>65</v>
      </c>
      <c r="BM664" s="52"/>
      <c r="BN664" s="218" t="s">
        <v>357</v>
      </c>
      <c r="BO664" s="217" t="s">
        <v>57</v>
      </c>
      <c r="BP664" s="201" t="s">
        <v>681</v>
      </c>
      <c r="BQ664" s="52" t="s">
        <v>717</v>
      </c>
    </row>
    <row r="665" spans="1:69" ht="16.5" thickBot="1">
      <c r="A665" s="207" t="s">
        <v>37</v>
      </c>
      <c r="B665" s="208" t="s">
        <v>711</v>
      </c>
      <c r="C665" s="202" t="s">
        <v>35</v>
      </c>
      <c r="D665" s="210" t="s">
        <v>182</v>
      </c>
      <c r="E665" s="24" t="s">
        <v>607</v>
      </c>
      <c r="F665" s="86">
        <v>71</v>
      </c>
      <c r="G665" s="80">
        <v>2</v>
      </c>
      <c r="H665" s="204"/>
      <c r="I665" s="204"/>
      <c r="J665" s="204"/>
      <c r="K665" s="204"/>
      <c r="L665" s="80">
        <v>1</v>
      </c>
      <c r="M665" s="203"/>
      <c r="N665" s="52">
        <v>0</v>
      </c>
      <c r="O665" s="204"/>
      <c r="P665" s="204"/>
      <c r="Q665" s="11">
        <v>6.2185732646999998</v>
      </c>
      <c r="R665" s="204"/>
      <c r="S665" s="204"/>
      <c r="T665" s="53">
        <v>10.6</v>
      </c>
      <c r="U665" s="204"/>
      <c r="V665" s="204"/>
      <c r="W665" s="11">
        <v>6.2284116176469997</v>
      </c>
      <c r="X665" s="204"/>
      <c r="Y665" s="204"/>
      <c r="Z665" s="53">
        <v>10.649999999999999</v>
      </c>
      <c r="AA665" s="204"/>
      <c r="AB665" s="204"/>
      <c r="AC665" s="204"/>
      <c r="AD665" s="204"/>
      <c r="AE665" s="204"/>
      <c r="AF665" s="9">
        <v>2.7753463224931192</v>
      </c>
      <c r="AG665" s="9">
        <v>462</v>
      </c>
      <c r="AH665" s="9">
        <v>0.42608837666899491</v>
      </c>
      <c r="AI665" s="9">
        <v>108</v>
      </c>
      <c r="AJ665" s="9">
        <v>1.956</v>
      </c>
      <c r="AK665" s="9" t="s">
        <v>248</v>
      </c>
      <c r="AL665" s="9">
        <v>0</v>
      </c>
      <c r="AM665" s="9"/>
      <c r="AN665" s="9"/>
      <c r="AO665" s="73">
        <v>136</v>
      </c>
      <c r="AP665" s="80">
        <v>2</v>
      </c>
      <c r="AQ665" s="80">
        <v>0</v>
      </c>
      <c r="AR665" s="224">
        <v>0</v>
      </c>
      <c r="AS665" s="224" t="s">
        <v>248</v>
      </c>
      <c r="AT665" s="11">
        <v>4808.43</v>
      </c>
      <c r="AU665" s="11">
        <v>71.763999999999996</v>
      </c>
      <c r="AV665" s="203">
        <v>0</v>
      </c>
      <c r="AW665" s="203">
        <v>0</v>
      </c>
      <c r="AX665" s="203" t="s">
        <v>248</v>
      </c>
      <c r="AY665" s="235" t="s">
        <v>248</v>
      </c>
      <c r="AZ665" s="138">
        <v>80759</v>
      </c>
      <c r="BA665" s="188" t="s">
        <v>248</v>
      </c>
      <c r="BB665" s="203" t="s">
        <v>248</v>
      </c>
      <c r="BC665" s="158" t="s">
        <v>248</v>
      </c>
      <c r="BD665" s="217" t="s">
        <v>61</v>
      </c>
      <c r="BE665" s="201" t="s">
        <v>62</v>
      </c>
      <c r="BF665" s="201" t="s">
        <v>63</v>
      </c>
      <c r="BG665" s="201" t="s">
        <v>196</v>
      </c>
      <c r="BH665" s="456" t="s">
        <v>712</v>
      </c>
      <c r="BI665" s="218" t="s">
        <v>68</v>
      </c>
      <c r="BJ665" s="370">
        <v>214</v>
      </c>
      <c r="BK665" s="370">
        <v>4</v>
      </c>
      <c r="BL665" s="219" t="s">
        <v>65</v>
      </c>
      <c r="BM665" s="52"/>
      <c r="BN665" s="218" t="s">
        <v>357</v>
      </c>
      <c r="BO665" s="217" t="s">
        <v>57</v>
      </c>
      <c r="BP665" s="201" t="s">
        <v>681</v>
      </c>
      <c r="BQ665" s="52" t="s">
        <v>717</v>
      </c>
    </row>
    <row r="666" spans="1:69" ht="16.5" thickBot="1">
      <c r="A666" s="207" t="s">
        <v>37</v>
      </c>
      <c r="B666" s="208" t="s">
        <v>711</v>
      </c>
      <c r="C666" s="202" t="s">
        <v>35</v>
      </c>
      <c r="D666" s="210" t="s">
        <v>182</v>
      </c>
      <c r="E666" s="24" t="s">
        <v>266</v>
      </c>
      <c r="F666" s="86">
        <v>104</v>
      </c>
      <c r="G666" s="80">
        <v>0</v>
      </c>
      <c r="H666" s="204"/>
      <c r="I666" s="204"/>
      <c r="J666" s="204"/>
      <c r="K666" s="204"/>
      <c r="L666" s="80">
        <v>1</v>
      </c>
      <c r="M666" s="203"/>
      <c r="N666" s="52">
        <v>0</v>
      </c>
      <c r="O666" s="204"/>
      <c r="P666" s="204"/>
      <c r="Q666" s="11">
        <v>4.9193685727999998</v>
      </c>
      <c r="R666" s="204"/>
      <c r="S666" s="204"/>
      <c r="T666" s="53">
        <v>6.1849999999999996</v>
      </c>
      <c r="U666" s="204"/>
      <c r="V666" s="204"/>
      <c r="W666" s="11">
        <v>4.5774075631066999</v>
      </c>
      <c r="X666" s="204"/>
      <c r="Y666" s="204"/>
      <c r="Z666" s="53">
        <v>5.8656249999999996</v>
      </c>
      <c r="AA666" s="204"/>
      <c r="AB666" s="204"/>
      <c r="AC666" s="204"/>
      <c r="AD666" s="204"/>
      <c r="AE666" s="204"/>
      <c r="AF666" s="9">
        <v>3.6811234562473056</v>
      </c>
      <c r="AG666" s="9">
        <v>722</v>
      </c>
      <c r="AH666" s="9">
        <v>0.40759291961530841</v>
      </c>
      <c r="AI666" s="9">
        <v>14</v>
      </c>
      <c r="AJ666" s="9">
        <v>2.8250000000000002</v>
      </c>
      <c r="AK666" s="9" t="s">
        <v>248</v>
      </c>
      <c r="AL666" s="9">
        <v>89</v>
      </c>
      <c r="AM666" s="9">
        <v>3.7755216907345091</v>
      </c>
      <c r="AN666" s="9">
        <v>3.7436440677966103</v>
      </c>
      <c r="AO666" s="73">
        <v>208</v>
      </c>
      <c r="AP666" s="80">
        <v>0</v>
      </c>
      <c r="AQ666" s="80">
        <v>0</v>
      </c>
      <c r="AR666" s="224">
        <v>0</v>
      </c>
      <c r="AS666" s="224" t="s">
        <v>248</v>
      </c>
      <c r="AT666" s="11">
        <v>7339.442</v>
      </c>
      <c r="AU666" s="11">
        <v>45.92</v>
      </c>
      <c r="AV666" s="203">
        <v>0</v>
      </c>
      <c r="AW666" s="203">
        <v>0</v>
      </c>
      <c r="AX666" s="203" t="s">
        <v>248</v>
      </c>
      <c r="AY666" s="235" t="s">
        <v>248</v>
      </c>
      <c r="AZ666" s="138">
        <v>30448</v>
      </c>
      <c r="BA666" s="188" t="s">
        <v>248</v>
      </c>
      <c r="BB666" s="203" t="s">
        <v>248</v>
      </c>
      <c r="BC666" s="158" t="s">
        <v>248</v>
      </c>
      <c r="BD666" s="217" t="s">
        <v>61</v>
      </c>
      <c r="BE666" s="201" t="s">
        <v>62</v>
      </c>
      <c r="BF666" s="201" t="s">
        <v>63</v>
      </c>
      <c r="BG666" s="201" t="s">
        <v>196</v>
      </c>
      <c r="BH666" s="456" t="s">
        <v>712</v>
      </c>
      <c r="BI666" s="218" t="s">
        <v>64</v>
      </c>
      <c r="BJ666" s="370">
        <v>214</v>
      </c>
      <c r="BK666" s="370">
        <v>1</v>
      </c>
      <c r="BL666" s="219" t="s">
        <v>65</v>
      </c>
      <c r="BM666" s="52"/>
      <c r="BN666" s="218" t="s">
        <v>357</v>
      </c>
      <c r="BO666" s="217" t="s">
        <v>83</v>
      </c>
      <c r="BP666" s="201" t="s">
        <v>683</v>
      </c>
      <c r="BQ666" s="52" t="s">
        <v>717</v>
      </c>
    </row>
    <row r="667" spans="1:69" ht="16.5" thickBot="1">
      <c r="A667" s="207" t="s">
        <v>37</v>
      </c>
      <c r="B667" s="208" t="s">
        <v>711</v>
      </c>
      <c r="C667" s="202" t="s">
        <v>35</v>
      </c>
      <c r="D667" s="210" t="s">
        <v>182</v>
      </c>
      <c r="E667" s="24" t="s">
        <v>266</v>
      </c>
      <c r="F667" s="86">
        <v>103</v>
      </c>
      <c r="G667" s="80">
        <v>0</v>
      </c>
      <c r="H667" s="204"/>
      <c r="I667" s="204"/>
      <c r="J667" s="204"/>
      <c r="K667" s="204"/>
      <c r="L667" s="80">
        <v>0</v>
      </c>
      <c r="M667" s="203"/>
      <c r="N667" s="52">
        <v>0</v>
      </c>
      <c r="O667" s="204"/>
      <c r="P667" s="204"/>
      <c r="Q667" s="11">
        <v>5.8106985727999998</v>
      </c>
      <c r="R667" s="204"/>
      <c r="S667" s="204"/>
      <c r="T667" s="53">
        <v>9.9624999999999986</v>
      </c>
      <c r="U667" s="204"/>
      <c r="V667" s="204"/>
      <c r="W667" s="11">
        <v>5.8723590582523997</v>
      </c>
      <c r="X667" s="204"/>
      <c r="Y667" s="204"/>
      <c r="Z667" s="53">
        <v>10.106249999999999</v>
      </c>
      <c r="AA667" s="204"/>
      <c r="AB667" s="204"/>
      <c r="AC667" s="204"/>
      <c r="AD667" s="204"/>
      <c r="AE667" s="204"/>
      <c r="AF667" s="9">
        <v>2.9526907094804664</v>
      </c>
      <c r="AG667" s="9">
        <v>721</v>
      </c>
      <c r="AH667" s="9">
        <v>0.56481230951867434</v>
      </c>
      <c r="AI667" s="9">
        <v>156</v>
      </c>
      <c r="AJ667" s="9">
        <v>2.0202</v>
      </c>
      <c r="AK667" s="9" t="s">
        <v>248</v>
      </c>
      <c r="AL667" s="9">
        <v>103</v>
      </c>
      <c r="AM667" s="9">
        <v>2.9526907094804664</v>
      </c>
      <c r="AN667" s="9">
        <v>2.9296218487394956</v>
      </c>
      <c r="AO667" s="73">
        <v>206</v>
      </c>
      <c r="AP667" s="80">
        <v>0</v>
      </c>
      <c r="AQ667" s="80">
        <v>0</v>
      </c>
      <c r="AR667" s="224">
        <v>0</v>
      </c>
      <c r="AS667" s="224" t="s">
        <v>248</v>
      </c>
      <c r="AT667" s="11">
        <v>7339.4880000000003</v>
      </c>
      <c r="AU667" s="11">
        <v>0</v>
      </c>
      <c r="AV667" s="203">
        <v>0</v>
      </c>
      <c r="AW667" s="203">
        <v>0</v>
      </c>
      <c r="AX667" s="203" t="s">
        <v>248</v>
      </c>
      <c r="AY667" s="235" t="s">
        <v>248</v>
      </c>
      <c r="AZ667" s="138">
        <v>30448</v>
      </c>
      <c r="BA667" s="188" t="s">
        <v>248</v>
      </c>
      <c r="BB667" s="203" t="s">
        <v>248</v>
      </c>
      <c r="BC667" s="158" t="s">
        <v>248</v>
      </c>
      <c r="BD667" s="217" t="s">
        <v>61</v>
      </c>
      <c r="BE667" s="201" t="s">
        <v>62</v>
      </c>
      <c r="BF667" s="201" t="s">
        <v>63</v>
      </c>
      <c r="BG667" s="201" t="s">
        <v>196</v>
      </c>
      <c r="BH667" s="456" t="s">
        <v>712</v>
      </c>
      <c r="BI667" s="218" t="s">
        <v>66</v>
      </c>
      <c r="BJ667" s="370">
        <v>214</v>
      </c>
      <c r="BK667" s="370">
        <v>7</v>
      </c>
      <c r="BL667" s="219" t="s">
        <v>65</v>
      </c>
      <c r="BM667" s="52"/>
      <c r="BN667" s="218" t="s">
        <v>357</v>
      </c>
      <c r="BO667" s="217" t="s">
        <v>83</v>
      </c>
      <c r="BP667" s="201" t="s">
        <v>683</v>
      </c>
      <c r="BQ667" s="52" t="s">
        <v>717</v>
      </c>
    </row>
    <row r="668" spans="1:69" ht="16.5" thickBot="1">
      <c r="A668" s="207" t="s">
        <v>37</v>
      </c>
      <c r="B668" s="208" t="s">
        <v>711</v>
      </c>
      <c r="C668" s="202" t="s">
        <v>35</v>
      </c>
      <c r="D668" s="210" t="s">
        <v>182</v>
      </c>
      <c r="E668" s="24" t="s">
        <v>266</v>
      </c>
      <c r="F668" s="86">
        <v>101</v>
      </c>
      <c r="G668" s="80">
        <v>2</v>
      </c>
      <c r="H668" s="204"/>
      <c r="I668" s="204"/>
      <c r="J668" s="204"/>
      <c r="K668" s="204"/>
      <c r="L668" s="80">
        <v>0</v>
      </c>
      <c r="M668" s="203"/>
      <c r="N668" s="52">
        <v>0</v>
      </c>
      <c r="O668" s="204"/>
      <c r="P668" s="204"/>
      <c r="Q668" s="11">
        <v>4.8350905656999998</v>
      </c>
      <c r="R668" s="204"/>
      <c r="S668" s="204"/>
      <c r="T668" s="53">
        <v>8.2624999999999993</v>
      </c>
      <c r="U668" s="204"/>
      <c r="V668" s="204"/>
      <c r="W668" s="11">
        <v>4.3617672121212001</v>
      </c>
      <c r="X668" s="204"/>
      <c r="Y668" s="204"/>
      <c r="Z668" s="53">
        <v>8.0083333333333329</v>
      </c>
      <c r="AA668" s="204"/>
      <c r="AB668" s="204"/>
      <c r="AC668" s="204"/>
      <c r="AD668" s="204"/>
      <c r="AE668" s="204"/>
      <c r="AF668" s="9">
        <v>3.5309235292767722</v>
      </c>
      <c r="AG668" s="9">
        <v>693</v>
      </c>
      <c r="AH668" s="9">
        <v>0.42549942737583274</v>
      </c>
      <c r="AI668" s="9">
        <v>20</v>
      </c>
      <c r="AJ668" s="9">
        <v>2.6077205882352943</v>
      </c>
      <c r="AK668" s="9" t="s">
        <v>248</v>
      </c>
      <c r="AL668" s="9">
        <v>99</v>
      </c>
      <c r="AM668" s="9">
        <v>3.5309235292767722</v>
      </c>
      <c r="AN668" s="9">
        <v>3.6092592592592592</v>
      </c>
      <c r="AO668" s="73">
        <v>198</v>
      </c>
      <c r="AP668" s="80">
        <v>0</v>
      </c>
      <c r="AQ668" s="80">
        <v>0</v>
      </c>
      <c r="AR668" s="224">
        <v>0</v>
      </c>
      <c r="AS668" s="224" t="s">
        <v>248</v>
      </c>
      <c r="AT668" s="11">
        <v>7066.4809999999998</v>
      </c>
      <c r="AU668" s="11">
        <v>0</v>
      </c>
      <c r="AV668" s="203">
        <v>0</v>
      </c>
      <c r="AW668" s="203">
        <v>0</v>
      </c>
      <c r="AX668" s="203" t="s">
        <v>248</v>
      </c>
      <c r="AY668" s="235" t="s">
        <v>248</v>
      </c>
      <c r="AZ668" s="138">
        <v>30448</v>
      </c>
      <c r="BA668" s="188" t="s">
        <v>248</v>
      </c>
      <c r="BB668" s="203" t="s">
        <v>248</v>
      </c>
      <c r="BC668" s="158" t="s">
        <v>248</v>
      </c>
      <c r="BD668" s="217" t="s">
        <v>61</v>
      </c>
      <c r="BE668" s="201" t="s">
        <v>62</v>
      </c>
      <c r="BF668" s="201" t="s">
        <v>63</v>
      </c>
      <c r="BG668" s="201" t="s">
        <v>196</v>
      </c>
      <c r="BH668" s="456" t="s">
        <v>712</v>
      </c>
      <c r="BI668" s="218" t="s">
        <v>67</v>
      </c>
      <c r="BJ668" s="370">
        <v>214</v>
      </c>
      <c r="BK668" s="370">
        <v>3</v>
      </c>
      <c r="BL668" s="219" t="s">
        <v>65</v>
      </c>
      <c r="BM668" s="52"/>
      <c r="BN668" s="218" t="s">
        <v>357</v>
      </c>
      <c r="BO668" s="217" t="s">
        <v>83</v>
      </c>
      <c r="BP668" s="201" t="s">
        <v>683</v>
      </c>
      <c r="BQ668" s="52" t="s">
        <v>717</v>
      </c>
    </row>
    <row r="669" spans="1:69" ht="16.5" thickBot="1">
      <c r="A669" s="207" t="s">
        <v>37</v>
      </c>
      <c r="B669" s="208" t="s">
        <v>711</v>
      </c>
      <c r="C669" s="202" t="s">
        <v>35</v>
      </c>
      <c r="D669" s="210" t="s">
        <v>182</v>
      </c>
      <c r="E669" s="24" t="s">
        <v>266</v>
      </c>
      <c r="F669" s="86">
        <v>101</v>
      </c>
      <c r="G669" s="80">
        <v>0</v>
      </c>
      <c r="H669" s="204"/>
      <c r="I669" s="204"/>
      <c r="J669" s="204"/>
      <c r="K669" s="204"/>
      <c r="L669" s="80">
        <v>1</v>
      </c>
      <c r="M669" s="203"/>
      <c r="N669" s="52">
        <v>0</v>
      </c>
      <c r="O669" s="204"/>
      <c r="P669" s="204"/>
      <c r="Q669" s="11">
        <v>6.0890197600000002</v>
      </c>
      <c r="R669" s="204"/>
      <c r="S669" s="204"/>
      <c r="T669" s="53">
        <v>8.5</v>
      </c>
      <c r="U669" s="204"/>
      <c r="V669" s="204"/>
      <c r="W669" s="11">
        <v>6.1066997799999996</v>
      </c>
      <c r="X669" s="204"/>
      <c r="Y669" s="204"/>
      <c r="Z669" s="53">
        <v>8.5</v>
      </c>
      <c r="AA669" s="204"/>
      <c r="AB669" s="204"/>
      <c r="AC669" s="204"/>
      <c r="AD669" s="204"/>
      <c r="AE669" s="204"/>
      <c r="AF669" s="9">
        <v>2.5297867845116389</v>
      </c>
      <c r="AG669" s="9">
        <v>469</v>
      </c>
      <c r="AH669" s="9">
        <v>0.46783906480534515</v>
      </c>
      <c r="AI669" s="9">
        <v>210</v>
      </c>
      <c r="AJ669" s="9">
        <v>1.5856164383561644</v>
      </c>
      <c r="AK669" s="9" t="s">
        <v>248</v>
      </c>
      <c r="AL669" s="427">
        <v>0</v>
      </c>
      <c r="AM669" s="9"/>
      <c r="AN669" s="9"/>
      <c r="AO669" s="73">
        <v>200</v>
      </c>
      <c r="AP669" s="80">
        <v>2</v>
      </c>
      <c r="AQ669" s="80">
        <v>0</v>
      </c>
      <c r="AR669" s="224">
        <v>0</v>
      </c>
      <c r="AS669" s="224" t="s">
        <v>248</v>
      </c>
      <c r="AT669" s="11">
        <v>7026.4409999999998</v>
      </c>
      <c r="AU669" s="11">
        <v>142.821</v>
      </c>
      <c r="AV669" s="203">
        <v>0</v>
      </c>
      <c r="AW669" s="203">
        <v>0</v>
      </c>
      <c r="AX669" s="203" t="s">
        <v>248</v>
      </c>
      <c r="AY669" s="235" t="s">
        <v>248</v>
      </c>
      <c r="AZ669" s="138">
        <v>30448</v>
      </c>
      <c r="BA669" s="188" t="s">
        <v>248</v>
      </c>
      <c r="BB669" s="203" t="s">
        <v>248</v>
      </c>
      <c r="BC669" s="158" t="s">
        <v>248</v>
      </c>
      <c r="BD669" s="217" t="s">
        <v>61</v>
      </c>
      <c r="BE669" s="201" t="s">
        <v>62</v>
      </c>
      <c r="BF669" s="201" t="s">
        <v>63</v>
      </c>
      <c r="BG669" s="201" t="s">
        <v>196</v>
      </c>
      <c r="BH669" s="456" t="s">
        <v>712</v>
      </c>
      <c r="BI669" s="218" t="s">
        <v>68</v>
      </c>
      <c r="BJ669" s="370">
        <v>214</v>
      </c>
      <c r="BK669" s="370">
        <v>4</v>
      </c>
      <c r="BL669" s="219" t="s">
        <v>65</v>
      </c>
      <c r="BM669" s="52"/>
      <c r="BN669" s="218" t="s">
        <v>357</v>
      </c>
      <c r="BO669" s="217" t="s">
        <v>83</v>
      </c>
      <c r="BP669" s="201" t="s">
        <v>683</v>
      </c>
      <c r="BQ669" s="52" t="s">
        <v>717</v>
      </c>
    </row>
    <row r="670" spans="1:69" ht="16.5" thickBot="1">
      <c r="A670" s="207" t="s">
        <v>37</v>
      </c>
      <c r="B670" s="208" t="s">
        <v>711</v>
      </c>
      <c r="C670" s="202" t="s">
        <v>35</v>
      </c>
      <c r="D670" s="210" t="s">
        <v>182</v>
      </c>
      <c r="E670" s="24" t="s">
        <v>670</v>
      </c>
      <c r="F670" s="86">
        <v>64</v>
      </c>
      <c r="G670" s="80">
        <v>0</v>
      </c>
      <c r="H670" s="204"/>
      <c r="I670" s="204"/>
      <c r="J670" s="204"/>
      <c r="K670" s="204"/>
      <c r="L670" s="80">
        <v>0</v>
      </c>
      <c r="M670" s="203"/>
      <c r="N670" s="52">
        <v>0</v>
      </c>
      <c r="O670" s="204"/>
      <c r="P670" s="204"/>
      <c r="Q670" s="11">
        <v>4.9067343750000001</v>
      </c>
      <c r="R670" s="204"/>
      <c r="S670" s="204"/>
      <c r="T670" s="53">
        <v>7.3999999999999986</v>
      </c>
      <c r="U670" s="204"/>
      <c r="V670" s="204"/>
      <c r="W670" s="11">
        <v>4.7704687031250002</v>
      </c>
      <c r="X670" s="204"/>
      <c r="Y670" s="204"/>
      <c r="Z670" s="53">
        <v>6.3999999999999986</v>
      </c>
      <c r="AA670" s="204"/>
      <c r="AB670" s="204"/>
      <c r="AC670" s="204"/>
      <c r="AD670" s="204"/>
      <c r="AE670" s="204"/>
      <c r="AF670" s="9">
        <v>3.7660937825483938</v>
      </c>
      <c r="AG670" s="9">
        <v>448</v>
      </c>
      <c r="AH670" s="9">
        <v>0.38004621171971387</v>
      </c>
      <c r="AI670" s="9">
        <v>8</v>
      </c>
      <c r="AJ670" s="9">
        <v>3.0132075471698112</v>
      </c>
      <c r="AK670" s="9" t="s">
        <v>248</v>
      </c>
      <c r="AL670" s="9">
        <v>64</v>
      </c>
      <c r="AM670" s="9">
        <v>3.7660937825483938</v>
      </c>
      <c r="AN670" s="9">
        <v>3.7516778523489931</v>
      </c>
      <c r="AO670" s="73">
        <v>128</v>
      </c>
      <c r="AP670" s="80">
        <v>0</v>
      </c>
      <c r="AQ670" s="80">
        <v>0</v>
      </c>
      <c r="AR670" s="224">
        <v>0</v>
      </c>
      <c r="AS670" s="224" t="s">
        <v>248</v>
      </c>
      <c r="AT670" s="11">
        <v>4613.3609999999999</v>
      </c>
      <c r="AU670" s="11">
        <v>0</v>
      </c>
      <c r="AV670" s="203">
        <v>0</v>
      </c>
      <c r="AW670" s="203">
        <v>0</v>
      </c>
      <c r="AX670" s="203" t="s">
        <v>248</v>
      </c>
      <c r="AY670" s="235" t="s">
        <v>248</v>
      </c>
      <c r="AZ670" s="138">
        <v>41896</v>
      </c>
      <c r="BA670" s="188" t="s">
        <v>248</v>
      </c>
      <c r="BB670" s="203" t="s">
        <v>248</v>
      </c>
      <c r="BC670" s="158" t="s">
        <v>248</v>
      </c>
      <c r="BD670" s="217" t="s">
        <v>61</v>
      </c>
      <c r="BE670" s="201" t="s">
        <v>62</v>
      </c>
      <c r="BF670" s="201" t="s">
        <v>63</v>
      </c>
      <c r="BG670" s="201" t="s">
        <v>196</v>
      </c>
      <c r="BH670" s="456" t="s">
        <v>713</v>
      </c>
      <c r="BI670" s="218" t="s">
        <v>64</v>
      </c>
      <c r="BJ670" s="370">
        <v>214</v>
      </c>
      <c r="BK670" s="370">
        <v>1</v>
      </c>
      <c r="BL670" s="219" t="s">
        <v>65</v>
      </c>
      <c r="BM670" s="52"/>
      <c r="BN670" s="218" t="s">
        <v>357</v>
      </c>
      <c r="BO670" s="217" t="s">
        <v>53</v>
      </c>
      <c r="BP670" s="201" t="s">
        <v>704</v>
      </c>
      <c r="BQ670" s="52" t="s">
        <v>714</v>
      </c>
    </row>
    <row r="671" spans="1:69" ht="16.5" thickBot="1">
      <c r="A671" s="207" t="s">
        <v>37</v>
      </c>
      <c r="B671" s="208" t="s">
        <v>711</v>
      </c>
      <c r="C671" s="202" t="s">
        <v>35</v>
      </c>
      <c r="D671" s="210" t="s">
        <v>182</v>
      </c>
      <c r="E671" s="24" t="s">
        <v>670</v>
      </c>
      <c r="F671" s="86">
        <v>70</v>
      </c>
      <c r="G671" s="80">
        <v>1</v>
      </c>
      <c r="H671" s="204"/>
      <c r="I671" s="204"/>
      <c r="J671" s="204"/>
      <c r="K671" s="204"/>
      <c r="L671" s="80">
        <v>0</v>
      </c>
      <c r="M671" s="203"/>
      <c r="N671" s="52">
        <v>0</v>
      </c>
      <c r="O671" s="204"/>
      <c r="P671" s="204"/>
      <c r="Q671" s="11">
        <v>5.8774781449000004</v>
      </c>
      <c r="R671" s="204"/>
      <c r="S671" s="204"/>
      <c r="T671" s="53">
        <v>11.774999999999999</v>
      </c>
      <c r="U671" s="204"/>
      <c r="V671" s="204"/>
      <c r="W671" s="11">
        <v>5.8663332463767999</v>
      </c>
      <c r="X671" s="204"/>
      <c r="Y671" s="204"/>
      <c r="Z671" s="53">
        <v>11.887499999999999</v>
      </c>
      <c r="AA671" s="204"/>
      <c r="AB671" s="204"/>
      <c r="AC671" s="204"/>
      <c r="AD671" s="204"/>
      <c r="AE671" s="204"/>
      <c r="AF671" s="9">
        <v>3.416359568152286</v>
      </c>
      <c r="AG671" s="9">
        <v>482</v>
      </c>
      <c r="AH671" s="9">
        <v>0.55632007400505279</v>
      </c>
      <c r="AI671" s="9">
        <v>29</v>
      </c>
      <c r="AJ671" s="9">
        <v>2.3833333333333333</v>
      </c>
      <c r="AK671" s="9" t="s">
        <v>248</v>
      </c>
      <c r="AL671" s="9">
        <v>61</v>
      </c>
      <c r="AM671" s="9">
        <v>3.5389500514870962</v>
      </c>
      <c r="AN671" s="9">
        <v>3.615023474178404</v>
      </c>
      <c r="AO671" s="73">
        <v>131</v>
      </c>
      <c r="AP671" s="80">
        <v>3</v>
      </c>
      <c r="AQ671" s="80">
        <v>4</v>
      </c>
      <c r="AR671" s="224">
        <v>0</v>
      </c>
      <c r="AS671" s="224" t="s">
        <v>248</v>
      </c>
      <c r="AT671" s="11">
        <v>4681.9939999999997</v>
      </c>
      <c r="AU671" s="11">
        <v>246.62</v>
      </c>
      <c r="AV671" s="203">
        <v>0</v>
      </c>
      <c r="AW671" s="203">
        <v>0</v>
      </c>
      <c r="AX671" s="203" t="s">
        <v>248</v>
      </c>
      <c r="AY671" s="235" t="s">
        <v>248</v>
      </c>
      <c r="AZ671" s="138">
        <v>41896</v>
      </c>
      <c r="BA671" s="188" t="s">
        <v>248</v>
      </c>
      <c r="BB671" s="203" t="s">
        <v>248</v>
      </c>
      <c r="BC671" s="158" t="s">
        <v>248</v>
      </c>
      <c r="BD671" s="217" t="s">
        <v>61</v>
      </c>
      <c r="BE671" s="201" t="s">
        <v>62</v>
      </c>
      <c r="BF671" s="201" t="s">
        <v>63</v>
      </c>
      <c r="BG671" s="201" t="s">
        <v>196</v>
      </c>
      <c r="BH671" s="455" t="s">
        <v>713</v>
      </c>
      <c r="BI671" s="218" t="s">
        <v>66</v>
      </c>
      <c r="BJ671" s="370">
        <v>214</v>
      </c>
      <c r="BK671" s="370">
        <v>7</v>
      </c>
      <c r="BL671" s="219" t="s">
        <v>65</v>
      </c>
      <c r="BM671" s="52"/>
      <c r="BN671" s="218" t="s">
        <v>357</v>
      </c>
      <c r="BO671" s="217" t="s">
        <v>53</v>
      </c>
      <c r="BP671" s="201" t="s">
        <v>704</v>
      </c>
      <c r="BQ671" s="52" t="s">
        <v>714</v>
      </c>
    </row>
    <row r="672" spans="1:69" ht="16.5" thickBot="1">
      <c r="A672" s="207" t="s">
        <v>37</v>
      </c>
      <c r="B672" s="208" t="s">
        <v>711</v>
      </c>
      <c r="C672" s="202" t="s">
        <v>35</v>
      </c>
      <c r="D672" s="210" t="s">
        <v>182</v>
      </c>
      <c r="E672" s="24" t="s">
        <v>670</v>
      </c>
      <c r="F672" s="86">
        <v>64</v>
      </c>
      <c r="G672" s="80">
        <v>0</v>
      </c>
      <c r="H672" s="204"/>
      <c r="I672" s="204"/>
      <c r="J672" s="204"/>
      <c r="K672" s="204"/>
      <c r="L672" s="80">
        <v>0</v>
      </c>
      <c r="M672" s="203"/>
      <c r="N672" s="52">
        <v>0</v>
      </c>
      <c r="O672" s="204"/>
      <c r="P672" s="204"/>
      <c r="Q672" s="11">
        <v>5.1683436875000002</v>
      </c>
      <c r="R672" s="204"/>
      <c r="S672" s="204"/>
      <c r="T672" s="53">
        <v>7.8999999999999986</v>
      </c>
      <c r="U672" s="204"/>
      <c r="V672" s="204"/>
      <c r="W672" s="11">
        <v>5.220937421875</v>
      </c>
      <c r="X672" s="204"/>
      <c r="Y672" s="204"/>
      <c r="Z672" s="53">
        <v>8.6999999999999993</v>
      </c>
      <c r="AA672" s="204"/>
      <c r="AB672" s="204"/>
      <c r="AC672" s="204"/>
      <c r="AD672" s="204"/>
      <c r="AE672" s="204"/>
      <c r="AF672" s="9">
        <v>3.6693303672862903</v>
      </c>
      <c r="AG672" s="9">
        <v>448</v>
      </c>
      <c r="AH672" s="9">
        <v>0.40990843866898152</v>
      </c>
      <c r="AI672" s="9">
        <v>7</v>
      </c>
      <c r="AJ672" s="9">
        <v>2.8850000000000002</v>
      </c>
      <c r="AK672" s="9" t="s">
        <v>248</v>
      </c>
      <c r="AL672" s="9">
        <v>64</v>
      </c>
      <c r="AM672" s="9">
        <v>3.6693303672862903</v>
      </c>
      <c r="AN672" s="9">
        <v>3.716417910447761</v>
      </c>
      <c r="AO672" s="73">
        <v>128</v>
      </c>
      <c r="AP672" s="80">
        <v>0</v>
      </c>
      <c r="AQ672" s="80">
        <v>0</v>
      </c>
      <c r="AR672" s="224">
        <v>0</v>
      </c>
      <c r="AS672" s="224" t="s">
        <v>248</v>
      </c>
      <c r="AT672" s="11">
        <v>4570.4960000000001</v>
      </c>
      <c r="AU672" s="11">
        <v>0</v>
      </c>
      <c r="AV672" s="203">
        <v>0</v>
      </c>
      <c r="AW672" s="203">
        <v>0</v>
      </c>
      <c r="AX672" s="203" t="s">
        <v>248</v>
      </c>
      <c r="AY672" s="235" t="s">
        <v>248</v>
      </c>
      <c r="AZ672" s="138">
        <v>41896</v>
      </c>
      <c r="BA672" s="188" t="s">
        <v>248</v>
      </c>
      <c r="BB672" s="203" t="s">
        <v>248</v>
      </c>
      <c r="BC672" s="158" t="s">
        <v>248</v>
      </c>
      <c r="BD672" s="217" t="s">
        <v>61</v>
      </c>
      <c r="BE672" s="201" t="s">
        <v>62</v>
      </c>
      <c r="BF672" s="201" t="s">
        <v>63</v>
      </c>
      <c r="BG672" s="201" t="s">
        <v>196</v>
      </c>
      <c r="BH672" s="456" t="s">
        <v>713</v>
      </c>
      <c r="BI672" s="218" t="s">
        <v>67</v>
      </c>
      <c r="BJ672" s="370">
        <v>214</v>
      </c>
      <c r="BK672" s="370">
        <v>3</v>
      </c>
      <c r="BL672" s="219" t="s">
        <v>65</v>
      </c>
      <c r="BM672" s="52"/>
      <c r="BN672" s="218" t="s">
        <v>357</v>
      </c>
      <c r="BO672" s="217" t="s">
        <v>53</v>
      </c>
      <c r="BP672" s="201" t="s">
        <v>704</v>
      </c>
      <c r="BQ672" s="52" t="s">
        <v>714</v>
      </c>
    </row>
    <row r="673" spans="1:69" ht="16.5" thickBot="1">
      <c r="A673" s="207" t="s">
        <v>37</v>
      </c>
      <c r="B673" s="208" t="s">
        <v>711</v>
      </c>
      <c r="C673" s="202" t="s">
        <v>35</v>
      </c>
      <c r="D673" s="210" t="s">
        <v>182</v>
      </c>
      <c r="E673" s="24" t="s">
        <v>670</v>
      </c>
      <c r="F673" s="86">
        <v>67</v>
      </c>
      <c r="G673" s="80">
        <v>3</v>
      </c>
      <c r="H673" s="204"/>
      <c r="I673" s="204"/>
      <c r="J673" s="204"/>
      <c r="K673" s="204"/>
      <c r="L673" s="80">
        <v>1</v>
      </c>
      <c r="M673" s="203"/>
      <c r="N673" s="52">
        <v>0</v>
      </c>
      <c r="O673" s="204"/>
      <c r="P673" s="204"/>
      <c r="Q673" s="11">
        <v>6.4219681905000003</v>
      </c>
      <c r="R673" s="204"/>
      <c r="S673" s="204"/>
      <c r="T673" s="53">
        <v>9.4249999999999972</v>
      </c>
      <c r="U673" s="204"/>
      <c r="V673" s="204"/>
      <c r="W673" s="11">
        <v>6.3544602698411996</v>
      </c>
      <c r="X673" s="204"/>
      <c r="Y673" s="204"/>
      <c r="Z673" s="53">
        <v>8.9624999999999986</v>
      </c>
      <c r="AA673" s="204"/>
      <c r="AB673" s="204"/>
      <c r="AC673" s="204"/>
      <c r="AD673" s="204"/>
      <c r="AE673" s="204"/>
      <c r="AF673" s="9">
        <v>2.6437939073218675</v>
      </c>
      <c r="AG673" s="9">
        <v>427</v>
      </c>
      <c r="AH673" s="9">
        <v>0.3781178365671754</v>
      </c>
      <c r="AI673" s="9">
        <v>127</v>
      </c>
      <c r="AJ673" s="9">
        <v>2.0087606837606837</v>
      </c>
      <c r="AK673" s="9" t="s">
        <v>248</v>
      </c>
      <c r="AL673" s="9">
        <v>0</v>
      </c>
      <c r="AM673" s="9"/>
      <c r="AN673" s="9"/>
      <c r="AO673" s="73">
        <v>124</v>
      </c>
      <c r="AP673" s="80">
        <v>3</v>
      </c>
      <c r="AQ673" s="80">
        <v>1</v>
      </c>
      <c r="AR673" s="224">
        <v>0</v>
      </c>
      <c r="AS673" s="224" t="s">
        <v>248</v>
      </c>
      <c r="AT673" s="11">
        <v>4503.9870000000001</v>
      </c>
      <c r="AU673" s="11">
        <v>72.216999999999999</v>
      </c>
      <c r="AV673" s="203">
        <v>0</v>
      </c>
      <c r="AW673" s="203">
        <v>0</v>
      </c>
      <c r="AX673" s="203" t="s">
        <v>248</v>
      </c>
      <c r="AY673" s="235" t="s">
        <v>248</v>
      </c>
      <c r="AZ673" s="138">
        <v>41896</v>
      </c>
      <c r="BA673" s="188" t="s">
        <v>248</v>
      </c>
      <c r="BB673" s="203" t="s">
        <v>248</v>
      </c>
      <c r="BC673" s="158" t="s">
        <v>248</v>
      </c>
      <c r="BD673" s="217" t="s">
        <v>61</v>
      </c>
      <c r="BE673" s="201" t="s">
        <v>62</v>
      </c>
      <c r="BF673" s="201" t="s">
        <v>63</v>
      </c>
      <c r="BG673" s="201" t="s">
        <v>196</v>
      </c>
      <c r="BH673" s="456" t="s">
        <v>713</v>
      </c>
      <c r="BI673" s="218" t="s">
        <v>68</v>
      </c>
      <c r="BJ673" s="370">
        <v>214</v>
      </c>
      <c r="BK673" s="370">
        <v>4</v>
      </c>
      <c r="BL673" s="219" t="s">
        <v>65</v>
      </c>
      <c r="BM673" s="52"/>
      <c r="BN673" s="218" t="s">
        <v>357</v>
      </c>
      <c r="BO673" s="217" t="s">
        <v>53</v>
      </c>
      <c r="BP673" s="201" t="s">
        <v>704</v>
      </c>
      <c r="BQ673" s="52" t="s">
        <v>714</v>
      </c>
    </row>
    <row r="674" spans="1:69" ht="16.5" thickBot="1">
      <c r="A674" s="207" t="s">
        <v>37</v>
      </c>
      <c r="B674" s="208" t="s">
        <v>711</v>
      </c>
      <c r="C674" s="202" t="s">
        <v>35</v>
      </c>
      <c r="D674" s="210" t="s">
        <v>182</v>
      </c>
      <c r="E674" s="24" t="s">
        <v>207</v>
      </c>
      <c r="F674" s="86">
        <v>93</v>
      </c>
      <c r="G674" s="80">
        <v>0</v>
      </c>
      <c r="H674" s="204"/>
      <c r="I674" s="204"/>
      <c r="J674" s="204"/>
      <c r="K674" s="204"/>
      <c r="L674" s="80">
        <v>0</v>
      </c>
      <c r="M674" s="203"/>
      <c r="N674" s="52">
        <v>0</v>
      </c>
      <c r="O674" s="204"/>
      <c r="P674" s="204"/>
      <c r="Q674" s="11">
        <v>5.0410966881999997</v>
      </c>
      <c r="R674" s="204"/>
      <c r="S674" s="204"/>
      <c r="T674" s="53">
        <v>6.5874999999999986</v>
      </c>
      <c r="U674" s="204"/>
      <c r="V674" s="204"/>
      <c r="W674" s="11">
        <v>4.8790858709676996</v>
      </c>
      <c r="X674" s="204"/>
      <c r="Y674" s="204"/>
      <c r="Z674" s="53">
        <v>6.3916666666666657</v>
      </c>
      <c r="AA674" s="204"/>
      <c r="AB674" s="204"/>
      <c r="AC674" s="204"/>
      <c r="AD674" s="204"/>
      <c r="AE674" s="204"/>
      <c r="AF674" s="9">
        <v>3.6984024725385165</v>
      </c>
      <c r="AG674" s="9">
        <v>651</v>
      </c>
      <c r="AH674" s="9">
        <v>0.3862902208236777</v>
      </c>
      <c r="AI674" s="9">
        <v>10</v>
      </c>
      <c r="AJ674" s="9">
        <v>2.8221428571428571</v>
      </c>
      <c r="AK674" s="9" t="s">
        <v>248</v>
      </c>
      <c r="AL674" s="9">
        <v>93</v>
      </c>
      <c r="AM674" s="9">
        <v>3.6984024725385165</v>
      </c>
      <c r="AN674" s="9">
        <v>3.7170758928571428</v>
      </c>
      <c r="AO674" s="73">
        <v>186</v>
      </c>
      <c r="AP674" s="80">
        <v>0</v>
      </c>
      <c r="AQ674" s="80">
        <v>0</v>
      </c>
      <c r="AR674" s="224">
        <v>0</v>
      </c>
      <c r="AS674" s="224" t="s">
        <v>248</v>
      </c>
      <c r="AT674" s="11">
        <v>7120.14</v>
      </c>
      <c r="AU674" s="11">
        <v>0</v>
      </c>
      <c r="AV674" s="203">
        <v>0</v>
      </c>
      <c r="AW674" s="203">
        <v>0</v>
      </c>
      <c r="AX674" s="203" t="s">
        <v>248</v>
      </c>
      <c r="AY674" s="235" t="s">
        <v>248</v>
      </c>
      <c r="AZ674" s="138">
        <v>35369</v>
      </c>
      <c r="BA674" s="188" t="s">
        <v>248</v>
      </c>
      <c r="BB674" s="203" t="s">
        <v>248</v>
      </c>
      <c r="BC674" s="158" t="s">
        <v>248</v>
      </c>
      <c r="BD674" s="217" t="s">
        <v>61</v>
      </c>
      <c r="BE674" s="201" t="s">
        <v>62</v>
      </c>
      <c r="BF674" s="201" t="s">
        <v>63</v>
      </c>
      <c r="BG674" s="201" t="s">
        <v>196</v>
      </c>
      <c r="BH674" s="456" t="s">
        <v>513</v>
      </c>
      <c r="BI674" s="218" t="s">
        <v>64</v>
      </c>
      <c r="BJ674" s="370">
        <v>214</v>
      </c>
      <c r="BK674" s="370">
        <v>1</v>
      </c>
      <c r="BL674" s="219" t="s">
        <v>65</v>
      </c>
      <c r="BM674" s="52"/>
      <c r="BN674" s="218" t="s">
        <v>357</v>
      </c>
      <c r="BO674" s="217" t="s">
        <v>356</v>
      </c>
      <c r="BP674" s="201" t="s">
        <v>688</v>
      </c>
      <c r="BQ674" s="52" t="s">
        <v>719</v>
      </c>
    </row>
    <row r="675" spans="1:69" ht="16.5" thickBot="1">
      <c r="A675" s="207" t="s">
        <v>37</v>
      </c>
      <c r="B675" s="208" t="s">
        <v>711</v>
      </c>
      <c r="C675" s="202" t="s">
        <v>35</v>
      </c>
      <c r="D675" s="210" t="s">
        <v>182</v>
      </c>
      <c r="E675" s="24" t="s">
        <v>207</v>
      </c>
      <c r="F675" s="86">
        <v>92</v>
      </c>
      <c r="G675" s="80">
        <v>2</v>
      </c>
      <c r="H675" s="204"/>
      <c r="I675" s="204"/>
      <c r="J675" s="204"/>
      <c r="K675" s="204"/>
      <c r="L675" s="80">
        <v>0</v>
      </c>
      <c r="M675" s="203"/>
      <c r="N675" s="52">
        <v>0</v>
      </c>
      <c r="O675" s="204"/>
      <c r="P675" s="204"/>
      <c r="Q675" s="11">
        <v>4.8996440777999997</v>
      </c>
      <c r="R675" s="204"/>
      <c r="S675" s="204"/>
      <c r="T675" s="53">
        <v>6.75</v>
      </c>
      <c r="U675" s="204"/>
      <c r="V675" s="204"/>
      <c r="W675" s="11">
        <v>4.7972107222222</v>
      </c>
      <c r="X675" s="204"/>
      <c r="Y675" s="204"/>
      <c r="Z675" s="53">
        <v>6.75</v>
      </c>
      <c r="AA675" s="204"/>
      <c r="AB675" s="204"/>
      <c r="AC675" s="204"/>
      <c r="AD675" s="204"/>
      <c r="AE675" s="204"/>
      <c r="AF675" s="9">
        <v>3.4138968321381427</v>
      </c>
      <c r="AG675" s="9">
        <v>627</v>
      </c>
      <c r="AH675" s="9">
        <v>0.51566534395051977</v>
      </c>
      <c r="AI675" s="9">
        <v>36</v>
      </c>
      <c r="AJ675" s="9">
        <v>2.4316176470588236</v>
      </c>
      <c r="AK675" s="9" t="s">
        <v>248</v>
      </c>
      <c r="AL675" s="9">
        <v>90</v>
      </c>
      <c r="AM675" s="9">
        <v>3.4138968321381427</v>
      </c>
      <c r="AN675" s="9">
        <v>3.519160583941606</v>
      </c>
      <c r="AO675" s="73">
        <v>180</v>
      </c>
      <c r="AP675" s="80">
        <v>0</v>
      </c>
      <c r="AQ675" s="80">
        <v>0</v>
      </c>
      <c r="AR675" s="224">
        <v>0</v>
      </c>
      <c r="AS675" s="224" t="s">
        <v>248</v>
      </c>
      <c r="AT675" s="11">
        <v>6831.6719999999996</v>
      </c>
      <c r="AU675" s="11">
        <v>0</v>
      </c>
      <c r="AV675" s="203">
        <v>0</v>
      </c>
      <c r="AW675" s="203">
        <v>0</v>
      </c>
      <c r="AX675" s="203" t="s">
        <v>248</v>
      </c>
      <c r="AY675" s="235" t="s">
        <v>248</v>
      </c>
      <c r="AZ675" s="138">
        <v>35369</v>
      </c>
      <c r="BA675" s="188" t="s">
        <v>248</v>
      </c>
      <c r="BB675" s="203" t="s">
        <v>248</v>
      </c>
      <c r="BC675" s="158" t="s">
        <v>248</v>
      </c>
      <c r="BD675" s="217" t="s">
        <v>61</v>
      </c>
      <c r="BE675" s="201" t="s">
        <v>62</v>
      </c>
      <c r="BF675" s="201" t="s">
        <v>63</v>
      </c>
      <c r="BG675" s="201" t="s">
        <v>196</v>
      </c>
      <c r="BH675" s="456" t="s">
        <v>513</v>
      </c>
      <c r="BI675" s="218" t="s">
        <v>66</v>
      </c>
      <c r="BJ675" s="370">
        <v>214</v>
      </c>
      <c r="BK675" s="370">
        <v>7</v>
      </c>
      <c r="BL675" s="219" t="s">
        <v>65</v>
      </c>
      <c r="BM675" s="52"/>
      <c r="BN675" s="218" t="s">
        <v>357</v>
      </c>
      <c r="BO675" s="217" t="s">
        <v>356</v>
      </c>
      <c r="BP675" s="201" t="s">
        <v>688</v>
      </c>
      <c r="BQ675" s="52" t="s">
        <v>719</v>
      </c>
    </row>
    <row r="676" spans="1:69" ht="16.5" thickBot="1">
      <c r="A676" s="207" t="s">
        <v>37</v>
      </c>
      <c r="B676" s="208" t="s">
        <v>711</v>
      </c>
      <c r="C676" s="202" t="s">
        <v>35</v>
      </c>
      <c r="D676" s="210" t="s">
        <v>182</v>
      </c>
      <c r="E676" s="24" t="s">
        <v>207</v>
      </c>
      <c r="F676" s="86">
        <v>92</v>
      </c>
      <c r="G676" s="80">
        <v>1</v>
      </c>
      <c r="H676" s="204"/>
      <c r="I676" s="204"/>
      <c r="J676" s="204"/>
      <c r="K676" s="204"/>
      <c r="L676" s="80">
        <v>0</v>
      </c>
      <c r="M676" s="203"/>
      <c r="N676" s="52">
        <v>0</v>
      </c>
      <c r="O676" s="204"/>
      <c r="P676" s="204"/>
      <c r="Q676" s="11">
        <v>4.8601097802000002</v>
      </c>
      <c r="R676" s="204"/>
      <c r="S676" s="204"/>
      <c r="T676" s="53">
        <v>7.2250000000000014</v>
      </c>
      <c r="U676" s="204"/>
      <c r="V676" s="204"/>
      <c r="W676" s="11">
        <v>5.0050987692306999</v>
      </c>
      <c r="X676" s="204"/>
      <c r="Y676" s="204"/>
      <c r="Z676" s="53">
        <v>7.2250000000000014</v>
      </c>
      <c r="AA676" s="204"/>
      <c r="AB676" s="204"/>
      <c r="AC676" s="204"/>
      <c r="AD676" s="204"/>
      <c r="AE676" s="204"/>
      <c r="AF676" s="9">
        <v>3.6136216804782868</v>
      </c>
      <c r="AG676" s="9">
        <v>632</v>
      </c>
      <c r="AH676" s="9">
        <v>0.4755715100893792</v>
      </c>
      <c r="AI676" s="9">
        <v>14</v>
      </c>
      <c r="AJ676" s="9">
        <v>2.7032051282051284</v>
      </c>
      <c r="AK676" s="9" t="s">
        <v>248</v>
      </c>
      <c r="AL676" s="9">
        <v>90</v>
      </c>
      <c r="AM676" s="9">
        <v>3.6194841439761811</v>
      </c>
      <c r="AN676" s="9">
        <v>3.6815384615384614</v>
      </c>
      <c r="AO676" s="73">
        <v>181</v>
      </c>
      <c r="AP676" s="80">
        <v>0</v>
      </c>
      <c r="AQ676" s="80">
        <v>1</v>
      </c>
      <c r="AR676" s="224">
        <v>0</v>
      </c>
      <c r="AS676" s="224" t="s">
        <v>248</v>
      </c>
      <c r="AT676" s="11">
        <v>6999.2479999999996</v>
      </c>
      <c r="AU676" s="11">
        <v>0</v>
      </c>
      <c r="AV676" s="203">
        <v>0</v>
      </c>
      <c r="AW676" s="203">
        <v>0</v>
      </c>
      <c r="AX676" s="203" t="s">
        <v>248</v>
      </c>
      <c r="AY676" s="235" t="s">
        <v>248</v>
      </c>
      <c r="AZ676" s="138">
        <v>35369</v>
      </c>
      <c r="BA676" s="188" t="s">
        <v>248</v>
      </c>
      <c r="BB676" s="203" t="s">
        <v>248</v>
      </c>
      <c r="BC676" s="158" t="s">
        <v>248</v>
      </c>
      <c r="BD676" s="217" t="s">
        <v>61</v>
      </c>
      <c r="BE676" s="201" t="s">
        <v>62</v>
      </c>
      <c r="BF676" s="201" t="s">
        <v>63</v>
      </c>
      <c r="BG676" s="201" t="s">
        <v>196</v>
      </c>
      <c r="BH676" s="456" t="s">
        <v>513</v>
      </c>
      <c r="BI676" s="218" t="s">
        <v>67</v>
      </c>
      <c r="BJ676" s="370">
        <v>214</v>
      </c>
      <c r="BK676" s="370">
        <v>3</v>
      </c>
      <c r="BL676" s="219" t="s">
        <v>65</v>
      </c>
      <c r="BM676" s="52"/>
      <c r="BN676" s="218" t="s">
        <v>357</v>
      </c>
      <c r="BO676" s="217" t="s">
        <v>356</v>
      </c>
      <c r="BP676" s="201" t="s">
        <v>688</v>
      </c>
      <c r="BQ676" s="52" t="s">
        <v>719</v>
      </c>
    </row>
    <row r="677" spans="1:69" ht="16.5" thickBot="1">
      <c r="A677" s="207" t="s">
        <v>37</v>
      </c>
      <c r="B677" s="208" t="s">
        <v>711</v>
      </c>
      <c r="C677" s="202" t="s">
        <v>35</v>
      </c>
      <c r="D677" s="210" t="s">
        <v>182</v>
      </c>
      <c r="E677" s="24" t="s">
        <v>207</v>
      </c>
      <c r="F677" s="86">
        <v>88</v>
      </c>
      <c r="G677" s="80">
        <v>4</v>
      </c>
      <c r="H677" s="204"/>
      <c r="I677" s="204"/>
      <c r="J677" s="204"/>
      <c r="K677" s="204"/>
      <c r="L677" s="80">
        <v>0</v>
      </c>
      <c r="M677" s="203"/>
      <c r="N677" s="52">
        <v>0</v>
      </c>
      <c r="O677" s="204"/>
      <c r="P677" s="204"/>
      <c r="Q677" s="11">
        <v>6.5692617142999996</v>
      </c>
      <c r="R677" s="204"/>
      <c r="S677" s="204"/>
      <c r="T677" s="53">
        <v>11.7</v>
      </c>
      <c r="U677" s="204"/>
      <c r="V677" s="204"/>
      <c r="W677" s="11">
        <v>6.5213689047618999</v>
      </c>
      <c r="X677" s="204"/>
      <c r="Y677" s="204"/>
      <c r="Z677" s="53">
        <v>11.7</v>
      </c>
      <c r="AA677" s="204"/>
      <c r="AB677" s="204"/>
      <c r="AC677" s="204"/>
      <c r="AD677" s="204"/>
      <c r="AE677" s="204"/>
      <c r="AF677" s="9">
        <v>2.9315913231563973</v>
      </c>
      <c r="AG677" s="9">
        <v>552</v>
      </c>
      <c r="AH677" s="9">
        <v>0.4500860589359682</v>
      </c>
      <c r="AI677" s="9">
        <v>70</v>
      </c>
      <c r="AJ677" s="9">
        <v>2.0172794117647057</v>
      </c>
      <c r="AK677" s="9" t="s">
        <v>248</v>
      </c>
      <c r="AL677" s="427">
        <v>0</v>
      </c>
      <c r="AM677" s="9"/>
      <c r="AN677" s="9"/>
      <c r="AO677" s="73">
        <v>158</v>
      </c>
      <c r="AP677" s="80">
        <v>1</v>
      </c>
      <c r="AQ677" s="80">
        <v>9</v>
      </c>
      <c r="AR677" s="224">
        <v>0</v>
      </c>
      <c r="AS677" s="224" t="s">
        <v>248</v>
      </c>
      <c r="AT677" s="11">
        <v>6280.0190000000002</v>
      </c>
      <c r="AU677" s="11">
        <v>325.11</v>
      </c>
      <c r="AV677" s="203">
        <v>0</v>
      </c>
      <c r="AW677" s="203">
        <v>0</v>
      </c>
      <c r="AX677" s="203" t="s">
        <v>248</v>
      </c>
      <c r="AY677" s="235" t="s">
        <v>248</v>
      </c>
      <c r="AZ677" s="138">
        <v>35369</v>
      </c>
      <c r="BA677" s="188" t="s">
        <v>248</v>
      </c>
      <c r="BB677" s="203" t="s">
        <v>248</v>
      </c>
      <c r="BC677" s="158" t="s">
        <v>248</v>
      </c>
      <c r="BD677" s="217" t="s">
        <v>61</v>
      </c>
      <c r="BE677" s="201" t="s">
        <v>62</v>
      </c>
      <c r="BF677" s="201" t="s">
        <v>63</v>
      </c>
      <c r="BG677" s="201" t="s">
        <v>196</v>
      </c>
      <c r="BH677" s="456" t="s">
        <v>513</v>
      </c>
      <c r="BI677" s="218" t="s">
        <v>68</v>
      </c>
      <c r="BJ677" s="370">
        <v>214</v>
      </c>
      <c r="BK677" s="370">
        <v>4</v>
      </c>
      <c r="BL677" s="219" t="s">
        <v>65</v>
      </c>
      <c r="BM677" s="52"/>
      <c r="BN677" s="218" t="s">
        <v>357</v>
      </c>
      <c r="BO677" s="217" t="s">
        <v>356</v>
      </c>
      <c r="BP677" s="201" t="s">
        <v>688</v>
      </c>
      <c r="BQ677" s="52" t="s">
        <v>719</v>
      </c>
    </row>
    <row r="678" spans="1:69" ht="16.5" thickBot="1">
      <c r="A678" s="207" t="s">
        <v>37</v>
      </c>
      <c r="B678" s="208" t="s">
        <v>711</v>
      </c>
      <c r="C678" s="202" t="s">
        <v>35</v>
      </c>
      <c r="D678" s="210" t="s">
        <v>182</v>
      </c>
      <c r="E678" s="24" t="s">
        <v>201</v>
      </c>
      <c r="F678" s="86">
        <v>44</v>
      </c>
      <c r="G678" s="80">
        <v>0</v>
      </c>
      <c r="H678" s="204"/>
      <c r="I678" s="204"/>
      <c r="J678" s="204"/>
      <c r="K678" s="204"/>
      <c r="L678" s="80">
        <v>0</v>
      </c>
      <c r="M678" s="203"/>
      <c r="N678" s="52">
        <v>0</v>
      </c>
      <c r="O678" s="204"/>
      <c r="P678" s="204"/>
      <c r="Q678" s="11">
        <v>5.1837952500000002</v>
      </c>
      <c r="R678" s="204"/>
      <c r="S678" s="204"/>
      <c r="T678" s="53">
        <v>6.4749999999999996</v>
      </c>
      <c r="U678" s="204"/>
      <c r="V678" s="204"/>
      <c r="W678" s="11">
        <v>4.9893862272726999</v>
      </c>
      <c r="X678" s="204"/>
      <c r="Y678" s="204"/>
      <c r="Z678" s="53">
        <v>6.4499999999999993</v>
      </c>
      <c r="AA678" s="204"/>
      <c r="AB678" s="204"/>
      <c r="AC678" s="204"/>
      <c r="AD678" s="204"/>
      <c r="AE678" s="204"/>
      <c r="AF678" s="9">
        <v>3.6862525155773977</v>
      </c>
      <c r="AG678" s="9">
        <v>301</v>
      </c>
      <c r="AH678" s="9">
        <v>0.54153981068363655</v>
      </c>
      <c r="AI678" s="9">
        <v>9</v>
      </c>
      <c r="AJ678" s="9">
        <v>2.5368421052631578</v>
      </c>
      <c r="AK678" s="9" t="s">
        <v>248</v>
      </c>
      <c r="AL678" s="9">
        <v>36</v>
      </c>
      <c r="AM678" s="9">
        <v>3.7508333613948213</v>
      </c>
      <c r="AN678" s="9">
        <v>3.7393048128342246</v>
      </c>
      <c r="AO678" s="73">
        <v>84</v>
      </c>
      <c r="AP678" s="80">
        <v>0</v>
      </c>
      <c r="AQ678" s="80">
        <v>4</v>
      </c>
      <c r="AR678" s="224">
        <v>0</v>
      </c>
      <c r="AS678" s="224" t="s">
        <v>248</v>
      </c>
      <c r="AT678" s="11">
        <v>3106.2040000000002</v>
      </c>
      <c r="AU678" s="11">
        <v>32.776000000000003</v>
      </c>
      <c r="AV678" s="203">
        <v>0</v>
      </c>
      <c r="AW678" s="203">
        <v>0</v>
      </c>
      <c r="AX678" s="203" t="s">
        <v>248</v>
      </c>
      <c r="AY678" s="235" t="s">
        <v>248</v>
      </c>
      <c r="AZ678" s="138">
        <v>12311</v>
      </c>
      <c r="BA678" s="188" t="s">
        <v>248</v>
      </c>
      <c r="BB678" s="203" t="s">
        <v>248</v>
      </c>
      <c r="BC678" s="158" t="s">
        <v>248</v>
      </c>
      <c r="BD678" s="217" t="s">
        <v>61</v>
      </c>
      <c r="BE678" s="201" t="s">
        <v>62</v>
      </c>
      <c r="BF678" s="201" t="s">
        <v>63</v>
      </c>
      <c r="BG678" s="201" t="s">
        <v>196</v>
      </c>
      <c r="BH678" s="456" t="s">
        <v>713</v>
      </c>
      <c r="BI678" s="218" t="s">
        <v>64</v>
      </c>
      <c r="BJ678" s="370">
        <v>214</v>
      </c>
      <c r="BK678" s="370">
        <v>1</v>
      </c>
      <c r="BL678" s="219" t="s">
        <v>65</v>
      </c>
      <c r="BM678" s="52"/>
      <c r="BN678" s="218" t="s">
        <v>357</v>
      </c>
      <c r="BO678" s="217" t="s">
        <v>57</v>
      </c>
      <c r="BP678" s="201" t="s">
        <v>681</v>
      </c>
      <c r="BQ678" s="52" t="s">
        <v>717</v>
      </c>
    </row>
    <row r="679" spans="1:69" ht="16.5" thickBot="1">
      <c r="A679" s="207" t="s">
        <v>37</v>
      </c>
      <c r="B679" s="208" t="s">
        <v>711</v>
      </c>
      <c r="C679" s="202" t="s">
        <v>35</v>
      </c>
      <c r="D679" s="210" t="s">
        <v>182</v>
      </c>
      <c r="E679" s="11" t="s">
        <v>201</v>
      </c>
      <c r="F679" s="86">
        <v>43</v>
      </c>
      <c r="G679" s="80">
        <v>1</v>
      </c>
      <c r="H679" s="204"/>
      <c r="I679" s="204"/>
      <c r="J679" s="204"/>
      <c r="K679" s="204"/>
      <c r="L679" s="80">
        <v>0</v>
      </c>
      <c r="M679" s="203"/>
      <c r="N679" s="52">
        <v>0</v>
      </c>
      <c r="O679" s="204"/>
      <c r="P679" s="204"/>
      <c r="Q679" s="11">
        <v>5.1495713571000001</v>
      </c>
      <c r="R679" s="204"/>
      <c r="S679" s="204"/>
      <c r="T679" s="53">
        <v>6.4833333333333334</v>
      </c>
      <c r="U679" s="204"/>
      <c r="V679" s="204"/>
      <c r="W679" s="11">
        <v>5.2057616904761002</v>
      </c>
      <c r="X679" s="204"/>
      <c r="Y679" s="204"/>
      <c r="Z679" s="53">
        <v>6.6499999999999995</v>
      </c>
      <c r="AA679" s="204"/>
      <c r="AB679" s="204"/>
      <c r="AC679" s="204"/>
      <c r="AD679" s="204"/>
      <c r="AE679" s="204"/>
      <c r="AF679" s="9">
        <v>2.9911904752659959</v>
      </c>
      <c r="AG679" s="9">
        <v>294</v>
      </c>
      <c r="AH679" s="9">
        <v>0.55844173024105304</v>
      </c>
      <c r="AI679" s="9">
        <v>58</v>
      </c>
      <c r="AJ679" s="9">
        <v>2.0670000000000002</v>
      </c>
      <c r="AK679" s="9" t="s">
        <v>248</v>
      </c>
      <c r="AL679" s="9">
        <v>42</v>
      </c>
      <c r="AM679" s="9">
        <v>2.9911904752659959</v>
      </c>
      <c r="AN679" s="9">
        <v>2.9836956521739131</v>
      </c>
      <c r="AO679" s="73">
        <v>84</v>
      </c>
      <c r="AP679" s="80">
        <v>0</v>
      </c>
      <c r="AQ679" s="80">
        <v>0</v>
      </c>
      <c r="AR679" s="224">
        <v>0</v>
      </c>
      <c r="AS679" s="224" t="s">
        <v>248</v>
      </c>
      <c r="AT679" s="11">
        <v>2995.6779999999999</v>
      </c>
      <c r="AU679" s="11">
        <v>0</v>
      </c>
      <c r="AV679" s="203">
        <v>0</v>
      </c>
      <c r="AW679" s="203">
        <v>0</v>
      </c>
      <c r="AX679" s="203" t="s">
        <v>248</v>
      </c>
      <c r="AY679" s="235" t="s">
        <v>248</v>
      </c>
      <c r="AZ679" s="138">
        <v>12311</v>
      </c>
      <c r="BA679" s="188" t="s">
        <v>248</v>
      </c>
      <c r="BB679" s="203" t="s">
        <v>248</v>
      </c>
      <c r="BC679" s="158" t="s">
        <v>248</v>
      </c>
      <c r="BD679" s="217" t="s">
        <v>61</v>
      </c>
      <c r="BE679" s="201" t="s">
        <v>62</v>
      </c>
      <c r="BF679" s="201" t="s">
        <v>63</v>
      </c>
      <c r="BG679" s="201" t="s">
        <v>196</v>
      </c>
      <c r="BH679" s="456" t="s">
        <v>713</v>
      </c>
      <c r="BI679" s="218" t="s">
        <v>66</v>
      </c>
      <c r="BJ679" s="370">
        <v>214</v>
      </c>
      <c r="BK679" s="370">
        <v>7</v>
      </c>
      <c r="BL679" s="219" t="s">
        <v>65</v>
      </c>
      <c r="BM679" s="52"/>
      <c r="BN679" s="218" t="s">
        <v>357</v>
      </c>
      <c r="BO679" s="217" t="s">
        <v>57</v>
      </c>
      <c r="BP679" s="201" t="s">
        <v>681</v>
      </c>
      <c r="BQ679" s="52" t="s">
        <v>717</v>
      </c>
    </row>
    <row r="680" spans="1:69" ht="16.5" thickBot="1">
      <c r="A680" s="207" t="s">
        <v>37</v>
      </c>
      <c r="B680" s="208" t="s">
        <v>711</v>
      </c>
      <c r="C680" s="202" t="s">
        <v>35</v>
      </c>
      <c r="D680" s="210" t="s">
        <v>182</v>
      </c>
      <c r="E680" s="11" t="s">
        <v>201</v>
      </c>
      <c r="F680" s="86">
        <v>44</v>
      </c>
      <c r="G680" s="80">
        <v>1</v>
      </c>
      <c r="H680" s="204"/>
      <c r="I680" s="204"/>
      <c r="J680" s="204"/>
      <c r="K680" s="204"/>
      <c r="L680" s="80">
        <v>0</v>
      </c>
      <c r="M680" s="203"/>
      <c r="N680" s="52">
        <v>0</v>
      </c>
      <c r="O680" s="204"/>
      <c r="P680" s="204"/>
      <c r="Q680" s="11">
        <v>6.5539766046999999</v>
      </c>
      <c r="R680" s="204"/>
      <c r="S680" s="204"/>
      <c r="T680" s="53">
        <v>7.9850000000000003</v>
      </c>
      <c r="U680" s="204"/>
      <c r="V680" s="204"/>
      <c r="W680" s="11">
        <v>6.7702556976743997</v>
      </c>
      <c r="X680" s="204"/>
      <c r="Y680" s="204"/>
      <c r="Z680" s="53">
        <v>8.4625000000000004</v>
      </c>
      <c r="AA680" s="204"/>
      <c r="AB680" s="204"/>
      <c r="AC680" s="204"/>
      <c r="AD680" s="204"/>
      <c r="AE680" s="204"/>
      <c r="AF680" s="9">
        <v>3.424149683543614</v>
      </c>
      <c r="AG680" s="9">
        <v>294</v>
      </c>
      <c r="AH680" s="9">
        <v>0.58616855678692792</v>
      </c>
      <c r="AI680" s="9">
        <v>18</v>
      </c>
      <c r="AJ680" s="9">
        <v>2.2711538461538461</v>
      </c>
      <c r="AK680" s="9" t="s">
        <v>248</v>
      </c>
      <c r="AL680" s="9">
        <v>24</v>
      </c>
      <c r="AM680" s="9">
        <v>3.6947024209158763</v>
      </c>
      <c r="AN680" s="9">
        <v>3.734375</v>
      </c>
      <c r="AO680" s="73">
        <v>84</v>
      </c>
      <c r="AP680" s="80">
        <v>0</v>
      </c>
      <c r="AQ680" s="80">
        <v>2</v>
      </c>
      <c r="AR680" s="224">
        <v>0</v>
      </c>
      <c r="AS680" s="224" t="s">
        <v>248</v>
      </c>
      <c r="AT680" s="11">
        <v>3070.2289999999998</v>
      </c>
      <c r="AU680" s="11">
        <v>0</v>
      </c>
      <c r="AV680" s="203">
        <v>0</v>
      </c>
      <c r="AW680" s="203">
        <v>0</v>
      </c>
      <c r="AX680" s="203" t="s">
        <v>248</v>
      </c>
      <c r="AY680" s="235" t="s">
        <v>248</v>
      </c>
      <c r="AZ680" s="138">
        <v>12311</v>
      </c>
      <c r="BA680" s="188" t="s">
        <v>248</v>
      </c>
      <c r="BB680" s="203" t="s">
        <v>248</v>
      </c>
      <c r="BC680" s="158" t="s">
        <v>248</v>
      </c>
      <c r="BD680" s="217" t="s">
        <v>61</v>
      </c>
      <c r="BE680" s="201" t="s">
        <v>62</v>
      </c>
      <c r="BF680" s="201" t="s">
        <v>63</v>
      </c>
      <c r="BG680" s="201" t="s">
        <v>196</v>
      </c>
      <c r="BH680" s="456" t="s">
        <v>713</v>
      </c>
      <c r="BI680" s="218" t="s">
        <v>67</v>
      </c>
      <c r="BJ680" s="370">
        <v>214</v>
      </c>
      <c r="BK680" s="370">
        <v>3</v>
      </c>
      <c r="BL680" s="219" t="s">
        <v>65</v>
      </c>
      <c r="BM680" s="52"/>
      <c r="BN680" s="218" t="s">
        <v>357</v>
      </c>
      <c r="BO680" s="217" t="s">
        <v>57</v>
      </c>
      <c r="BP680" s="201" t="s">
        <v>681</v>
      </c>
      <c r="BQ680" s="52" t="s">
        <v>717</v>
      </c>
    </row>
    <row r="681" spans="1:69" ht="16.5" thickBot="1">
      <c r="A681" s="207" t="s">
        <v>37</v>
      </c>
      <c r="B681" s="208" t="s">
        <v>711</v>
      </c>
      <c r="C681" s="202" t="s">
        <v>35</v>
      </c>
      <c r="D681" s="210" t="s">
        <v>182</v>
      </c>
      <c r="E681" s="11" t="s">
        <v>201</v>
      </c>
      <c r="F681" s="86">
        <v>42</v>
      </c>
      <c r="G681" s="80">
        <v>1</v>
      </c>
      <c r="H681" s="204"/>
      <c r="I681" s="204"/>
      <c r="J681" s="204"/>
      <c r="K681" s="204"/>
      <c r="L681" s="80">
        <v>0</v>
      </c>
      <c r="M681" s="203"/>
      <c r="N681" s="52">
        <v>0</v>
      </c>
      <c r="O681" s="204"/>
      <c r="P681" s="204"/>
      <c r="Q681" s="11">
        <v>5.6286094634000001</v>
      </c>
      <c r="R681" s="204"/>
      <c r="S681" s="204"/>
      <c r="T681" s="53">
        <v>6.9749999999999979</v>
      </c>
      <c r="U681" s="204"/>
      <c r="V681" s="204"/>
      <c r="W681" s="11">
        <v>5.5503167560974997</v>
      </c>
      <c r="X681" s="204"/>
      <c r="Y681" s="204"/>
      <c r="Z681" s="53">
        <v>6.9749999999999979</v>
      </c>
      <c r="AA681" s="204"/>
      <c r="AB681" s="204"/>
      <c r="AC681" s="204"/>
      <c r="AD681" s="204"/>
      <c r="AE681" s="204"/>
      <c r="AF681" s="9">
        <v>2.7384897947311395</v>
      </c>
      <c r="AG681" s="9">
        <v>245</v>
      </c>
      <c r="AH681" s="9">
        <v>0.5050788566611305</v>
      </c>
      <c r="AI681" s="9">
        <v>67</v>
      </c>
      <c r="AJ681" s="9">
        <v>1.6891666666666667</v>
      </c>
      <c r="AK681" s="9" t="s">
        <v>248</v>
      </c>
      <c r="AL681" s="9">
        <v>0</v>
      </c>
      <c r="AM681" s="9"/>
      <c r="AN681" s="9"/>
      <c r="AO681" s="73">
        <v>82</v>
      </c>
      <c r="AP681" s="80">
        <v>0</v>
      </c>
      <c r="AQ681" s="80">
        <v>0</v>
      </c>
      <c r="AR681" s="224">
        <v>0</v>
      </c>
      <c r="AS681" s="224" t="s">
        <v>248</v>
      </c>
      <c r="AT681" s="11">
        <v>2925.5839999999998</v>
      </c>
      <c r="AU681" s="11">
        <v>0</v>
      </c>
      <c r="AV681" s="203">
        <v>0</v>
      </c>
      <c r="AW681" s="203">
        <v>0</v>
      </c>
      <c r="AX681" s="203" t="s">
        <v>248</v>
      </c>
      <c r="AY681" s="235" t="s">
        <v>248</v>
      </c>
      <c r="AZ681" s="138">
        <v>12311</v>
      </c>
      <c r="BA681" s="188" t="s">
        <v>248</v>
      </c>
      <c r="BB681" s="203" t="s">
        <v>248</v>
      </c>
      <c r="BC681" s="158" t="s">
        <v>248</v>
      </c>
      <c r="BD681" s="217" t="s">
        <v>61</v>
      </c>
      <c r="BE681" s="201" t="s">
        <v>62</v>
      </c>
      <c r="BF681" s="201" t="s">
        <v>63</v>
      </c>
      <c r="BG681" s="201" t="s">
        <v>196</v>
      </c>
      <c r="BH681" s="456" t="s">
        <v>713</v>
      </c>
      <c r="BI681" s="218" t="s">
        <v>68</v>
      </c>
      <c r="BJ681" s="370">
        <v>214</v>
      </c>
      <c r="BK681" s="370">
        <v>4</v>
      </c>
      <c r="BL681" s="219" t="s">
        <v>65</v>
      </c>
      <c r="BM681" s="52"/>
      <c r="BN681" s="218" t="s">
        <v>357</v>
      </c>
      <c r="BO681" s="217" t="s">
        <v>57</v>
      </c>
      <c r="BP681" s="201" t="s">
        <v>681</v>
      </c>
      <c r="BQ681" s="52" t="s">
        <v>717</v>
      </c>
    </row>
    <row r="682" spans="1:69" ht="16.5" thickBot="1">
      <c r="A682" s="207" t="s">
        <v>37</v>
      </c>
      <c r="B682" s="208" t="s">
        <v>711</v>
      </c>
      <c r="C682" s="202" t="s">
        <v>35</v>
      </c>
      <c r="D682" s="210" t="s">
        <v>182</v>
      </c>
      <c r="E682" s="11" t="s">
        <v>671</v>
      </c>
      <c r="F682" s="86">
        <v>113</v>
      </c>
      <c r="G682" s="80">
        <v>2</v>
      </c>
      <c r="H682" s="204"/>
      <c r="I682" s="204"/>
      <c r="J682" s="204"/>
      <c r="K682" s="204"/>
      <c r="L682" s="80">
        <v>0</v>
      </c>
      <c r="M682" s="203"/>
      <c r="N682" s="52">
        <v>0</v>
      </c>
      <c r="O682" s="204"/>
      <c r="P682" s="204"/>
      <c r="Q682" s="11">
        <v>5.0916484955000003</v>
      </c>
      <c r="R682" s="204"/>
      <c r="S682" s="204"/>
      <c r="T682" s="53">
        <v>7.4083333333333314</v>
      </c>
      <c r="U682" s="204"/>
      <c r="V682" s="204"/>
      <c r="W682" s="11">
        <v>4.9305854684683998</v>
      </c>
      <c r="X682" s="204"/>
      <c r="Y682" s="204"/>
      <c r="Z682" s="53">
        <v>7.1124999999999972</v>
      </c>
      <c r="AA682" s="204"/>
      <c r="AB682" s="204"/>
      <c r="AC682" s="204"/>
      <c r="AD682" s="204"/>
      <c r="AE682" s="204"/>
      <c r="AF682" s="9">
        <v>3.6476061948631417</v>
      </c>
      <c r="AG682" s="9">
        <v>777</v>
      </c>
      <c r="AH682" s="9">
        <v>0.39312271572982044</v>
      </c>
      <c r="AI682" s="9">
        <v>15</v>
      </c>
      <c r="AJ682" s="9">
        <v>2.7433673469387756</v>
      </c>
      <c r="AK682" s="9" t="s">
        <v>248</v>
      </c>
      <c r="AL682" s="9">
        <v>111</v>
      </c>
      <c r="AM682" s="9">
        <v>3.6476061948631417</v>
      </c>
      <c r="AN682" s="9">
        <v>3.6826550387596901</v>
      </c>
      <c r="AO682" s="73">
        <v>222</v>
      </c>
      <c r="AP682" s="80">
        <v>0</v>
      </c>
      <c r="AQ682" s="80">
        <v>0</v>
      </c>
      <c r="AR682" s="224">
        <v>0</v>
      </c>
      <c r="AS682" s="224" t="s">
        <v>248</v>
      </c>
      <c r="AT682" s="11">
        <v>8600.4539999999997</v>
      </c>
      <c r="AU682" s="11">
        <v>0</v>
      </c>
      <c r="AV682" s="203">
        <v>0</v>
      </c>
      <c r="AW682" s="203">
        <v>0</v>
      </c>
      <c r="AX682" s="203" t="s">
        <v>248</v>
      </c>
      <c r="AY682" s="235" t="s">
        <v>248</v>
      </c>
      <c r="AZ682" s="138">
        <v>71578</v>
      </c>
      <c r="BA682" s="188" t="s">
        <v>248</v>
      </c>
      <c r="BB682" s="203" t="s">
        <v>248</v>
      </c>
      <c r="BC682" s="158" t="s">
        <v>248</v>
      </c>
      <c r="BD682" s="217" t="s">
        <v>61</v>
      </c>
      <c r="BE682" s="201" t="s">
        <v>62</v>
      </c>
      <c r="BF682" s="201" t="s">
        <v>63</v>
      </c>
      <c r="BG682" s="201" t="s">
        <v>196</v>
      </c>
      <c r="BH682" s="456" t="s">
        <v>511</v>
      </c>
      <c r="BI682" s="218" t="s">
        <v>64</v>
      </c>
      <c r="BJ682" s="370">
        <v>214</v>
      </c>
      <c r="BK682" s="370">
        <v>1</v>
      </c>
      <c r="BL682" s="219" t="s">
        <v>65</v>
      </c>
      <c r="BM682" s="52"/>
      <c r="BN682" s="218" t="s">
        <v>357</v>
      </c>
      <c r="BO682" s="217" t="s">
        <v>53</v>
      </c>
      <c r="BP682" s="201" t="s">
        <v>704</v>
      </c>
      <c r="BQ682" s="52" t="s">
        <v>714</v>
      </c>
    </row>
    <row r="683" spans="1:69" ht="16.5" thickBot="1">
      <c r="A683" s="207" t="s">
        <v>37</v>
      </c>
      <c r="B683" s="208" t="s">
        <v>711</v>
      </c>
      <c r="C683" s="202" t="s">
        <v>35</v>
      </c>
      <c r="D683" s="210" t="s">
        <v>182</v>
      </c>
      <c r="E683" s="24" t="s">
        <v>671</v>
      </c>
      <c r="F683" s="86">
        <v>112</v>
      </c>
      <c r="G683" s="80">
        <v>4</v>
      </c>
      <c r="H683" s="204"/>
      <c r="I683" s="204"/>
      <c r="J683" s="204"/>
      <c r="K683" s="204"/>
      <c r="L683" s="80">
        <v>1</v>
      </c>
      <c r="M683" s="203"/>
      <c r="N683" s="52">
        <v>1</v>
      </c>
      <c r="O683" s="204"/>
      <c r="P683" s="204"/>
      <c r="Q683" s="11">
        <v>5.3616447664000004</v>
      </c>
      <c r="R683" s="204"/>
      <c r="S683" s="204"/>
      <c r="T683" s="53">
        <v>8.3249999999999957</v>
      </c>
      <c r="U683" s="204"/>
      <c r="V683" s="204"/>
      <c r="W683" s="11">
        <v>5.2501587383177002</v>
      </c>
      <c r="X683" s="204"/>
      <c r="Y683" s="204"/>
      <c r="Z683" s="53">
        <v>8.3249999999999957</v>
      </c>
      <c r="AA683" s="204"/>
      <c r="AB683" s="204"/>
      <c r="AC683" s="204"/>
      <c r="AD683" s="204"/>
      <c r="AE683" s="204"/>
      <c r="AF683" s="9">
        <v>3.5055617256071963</v>
      </c>
      <c r="AG683" s="9">
        <v>749</v>
      </c>
      <c r="AH683" s="9">
        <v>0.5082188993623491</v>
      </c>
      <c r="AI683" s="9">
        <v>38</v>
      </c>
      <c r="AJ683" s="9">
        <v>2.4880434782608698</v>
      </c>
      <c r="AK683" s="9" t="s">
        <v>248</v>
      </c>
      <c r="AL683" s="9">
        <v>103</v>
      </c>
      <c r="AM683" s="9">
        <v>3.5159523866089786</v>
      </c>
      <c r="AN683" s="9">
        <v>3.5908521303258145</v>
      </c>
      <c r="AO683" s="73">
        <v>211</v>
      </c>
      <c r="AP683" s="80">
        <v>2</v>
      </c>
      <c r="AQ683" s="80">
        <v>3</v>
      </c>
      <c r="AR683" s="224">
        <v>0</v>
      </c>
      <c r="AS683" s="224" t="s">
        <v>248</v>
      </c>
      <c r="AT683" s="11">
        <v>8049.3069999999998</v>
      </c>
      <c r="AU683" s="11">
        <v>207.226</v>
      </c>
      <c r="AV683" s="203">
        <v>0</v>
      </c>
      <c r="AW683" s="203">
        <v>0</v>
      </c>
      <c r="AX683" s="203" t="s">
        <v>248</v>
      </c>
      <c r="AY683" s="235" t="s">
        <v>248</v>
      </c>
      <c r="AZ683" s="138">
        <v>71578</v>
      </c>
      <c r="BA683" s="188" t="s">
        <v>248</v>
      </c>
      <c r="BB683" s="203" t="s">
        <v>248</v>
      </c>
      <c r="BC683" s="158" t="s">
        <v>248</v>
      </c>
      <c r="BD683" s="217" t="s">
        <v>61</v>
      </c>
      <c r="BE683" s="201" t="s">
        <v>62</v>
      </c>
      <c r="BF683" s="201" t="s">
        <v>63</v>
      </c>
      <c r="BG683" s="201" t="s">
        <v>196</v>
      </c>
      <c r="BH683" s="455" t="s">
        <v>511</v>
      </c>
      <c r="BI683" s="218" t="s">
        <v>66</v>
      </c>
      <c r="BJ683" s="370">
        <v>214</v>
      </c>
      <c r="BK683" s="370">
        <v>7</v>
      </c>
      <c r="BL683" s="219" t="s">
        <v>65</v>
      </c>
      <c r="BM683" s="52"/>
      <c r="BN683" s="218" t="s">
        <v>357</v>
      </c>
      <c r="BO683" s="217" t="s">
        <v>53</v>
      </c>
      <c r="BP683" s="201" t="s">
        <v>704</v>
      </c>
      <c r="BQ683" s="52" t="s">
        <v>714</v>
      </c>
    </row>
    <row r="684" spans="1:69" ht="16.5" thickBot="1">
      <c r="A684" s="207" t="s">
        <v>37</v>
      </c>
      <c r="B684" s="208" t="s">
        <v>711</v>
      </c>
      <c r="C684" s="202" t="s">
        <v>35</v>
      </c>
      <c r="D684" s="210" t="s">
        <v>182</v>
      </c>
      <c r="E684" s="24" t="s">
        <v>671</v>
      </c>
      <c r="F684" s="86">
        <v>114</v>
      </c>
      <c r="G684" s="80">
        <v>2</v>
      </c>
      <c r="H684" s="204"/>
      <c r="I684" s="204"/>
      <c r="J684" s="204"/>
      <c r="K684" s="204"/>
      <c r="L684" s="80">
        <v>0</v>
      </c>
      <c r="M684" s="203"/>
      <c r="N684" s="52">
        <v>0</v>
      </c>
      <c r="O684" s="204"/>
      <c r="P684" s="204"/>
      <c r="Q684" s="11">
        <v>4.9758926696000003</v>
      </c>
      <c r="R684" s="204"/>
      <c r="S684" s="204"/>
      <c r="T684" s="53">
        <v>7.1999999999999957</v>
      </c>
      <c r="U684" s="204"/>
      <c r="V684" s="204"/>
      <c r="W684" s="11">
        <v>4.9624909285714001</v>
      </c>
      <c r="X684" s="204"/>
      <c r="Y684" s="204"/>
      <c r="Z684" s="53">
        <v>7.1999999999999957</v>
      </c>
      <c r="AA684" s="204"/>
      <c r="AB684" s="204"/>
      <c r="AC684" s="204"/>
      <c r="AD684" s="204"/>
      <c r="AE684" s="204"/>
      <c r="AF684" s="9">
        <v>3.5363091026439148</v>
      </c>
      <c r="AG684" s="9">
        <v>783</v>
      </c>
      <c r="AH684" s="9">
        <v>0.3909708575036856</v>
      </c>
      <c r="AI684" s="9">
        <v>12</v>
      </c>
      <c r="AJ684" s="9">
        <v>2.7088461538461539</v>
      </c>
      <c r="AK684" s="9" t="s">
        <v>248</v>
      </c>
      <c r="AL684" s="9">
        <v>111</v>
      </c>
      <c r="AM684" s="9">
        <v>3.5392127888031859</v>
      </c>
      <c r="AN684" s="9">
        <v>3.6038888888888887</v>
      </c>
      <c r="AO684" s="73">
        <v>224</v>
      </c>
      <c r="AP684" s="80">
        <v>0</v>
      </c>
      <c r="AQ684" s="80">
        <v>0</v>
      </c>
      <c r="AR684" s="224">
        <v>0</v>
      </c>
      <c r="AS684" s="224" t="s">
        <v>248</v>
      </c>
      <c r="AT684" s="11">
        <v>8522.0630000000001</v>
      </c>
      <c r="AU684" s="11">
        <v>0</v>
      </c>
      <c r="AV684" s="203">
        <v>0</v>
      </c>
      <c r="AW684" s="203">
        <v>0</v>
      </c>
      <c r="AX684" s="203" t="s">
        <v>248</v>
      </c>
      <c r="AY684" s="235" t="s">
        <v>248</v>
      </c>
      <c r="AZ684" s="138">
        <v>71578</v>
      </c>
      <c r="BA684" s="188" t="s">
        <v>248</v>
      </c>
      <c r="BB684" s="203" t="s">
        <v>248</v>
      </c>
      <c r="BC684" s="158" t="s">
        <v>248</v>
      </c>
      <c r="BD684" s="217" t="s">
        <v>61</v>
      </c>
      <c r="BE684" s="201" t="s">
        <v>62</v>
      </c>
      <c r="BF684" s="201" t="s">
        <v>63</v>
      </c>
      <c r="BG684" s="201" t="s">
        <v>196</v>
      </c>
      <c r="BH684" s="456" t="s">
        <v>511</v>
      </c>
      <c r="BI684" s="218" t="s">
        <v>67</v>
      </c>
      <c r="BJ684" s="370">
        <v>214</v>
      </c>
      <c r="BK684" s="370">
        <v>3</v>
      </c>
      <c r="BL684" s="219" t="s">
        <v>65</v>
      </c>
      <c r="BM684" s="52"/>
      <c r="BN684" s="218" t="s">
        <v>357</v>
      </c>
      <c r="BO684" s="217" t="s">
        <v>53</v>
      </c>
      <c r="BP684" s="201" t="s">
        <v>704</v>
      </c>
      <c r="BQ684" s="52" t="s">
        <v>714</v>
      </c>
    </row>
    <row r="685" spans="1:69" ht="16.5" thickBot="1">
      <c r="A685" s="207" t="s">
        <v>37</v>
      </c>
      <c r="B685" s="208" t="s">
        <v>711</v>
      </c>
      <c r="C685" s="202" t="s">
        <v>35</v>
      </c>
      <c r="D685" s="210" t="s">
        <v>182</v>
      </c>
      <c r="E685" s="24" t="s">
        <v>671</v>
      </c>
      <c r="F685" s="86">
        <v>109</v>
      </c>
      <c r="G685" s="80">
        <v>2</v>
      </c>
      <c r="H685" s="204"/>
      <c r="I685" s="204"/>
      <c r="J685" s="204"/>
      <c r="K685" s="204"/>
      <c r="L685" s="80">
        <v>0</v>
      </c>
      <c r="M685" s="203"/>
      <c r="N685" s="52">
        <v>0</v>
      </c>
      <c r="O685" s="204"/>
      <c r="P685" s="204"/>
      <c r="Q685" s="11">
        <v>6.1955513551000001</v>
      </c>
      <c r="R685" s="204"/>
      <c r="S685" s="204"/>
      <c r="T685" s="53">
        <v>9.8249999999999957</v>
      </c>
      <c r="U685" s="204"/>
      <c r="V685" s="204"/>
      <c r="W685" s="11">
        <v>6.1541119999999996</v>
      </c>
      <c r="X685" s="204"/>
      <c r="Y685" s="204"/>
      <c r="Z685" s="53">
        <v>9.4562499999999989</v>
      </c>
      <c r="AA685" s="204"/>
      <c r="AB685" s="204"/>
      <c r="AC685" s="204"/>
      <c r="AD685" s="204"/>
      <c r="AE685" s="204"/>
      <c r="AF685" s="9">
        <v>2.571847828833953</v>
      </c>
      <c r="AG685" s="9">
        <v>749</v>
      </c>
      <c r="AH685" s="9">
        <v>0.43923814237852821</v>
      </c>
      <c r="AI685" s="9">
        <v>359</v>
      </c>
      <c r="AJ685" s="9">
        <v>1.667537313432836</v>
      </c>
      <c r="AK685" s="9" t="s">
        <v>248</v>
      </c>
      <c r="AL685" s="427">
        <v>0</v>
      </c>
      <c r="AM685" s="9"/>
      <c r="AN685" s="9"/>
      <c r="AO685" s="73">
        <v>182</v>
      </c>
      <c r="AP685" s="80">
        <v>12</v>
      </c>
      <c r="AQ685" s="80">
        <v>20</v>
      </c>
      <c r="AR685" s="224">
        <v>0</v>
      </c>
      <c r="AS685" s="224" t="s">
        <v>248</v>
      </c>
      <c r="AT685" s="11">
        <v>7256.7969999999996</v>
      </c>
      <c r="AU685" s="11">
        <v>947.51300000000003</v>
      </c>
      <c r="AV685" s="203">
        <v>0</v>
      </c>
      <c r="AW685" s="203">
        <v>0</v>
      </c>
      <c r="AX685" s="203" t="s">
        <v>248</v>
      </c>
      <c r="AY685" s="235" t="s">
        <v>248</v>
      </c>
      <c r="AZ685" s="138">
        <v>71578</v>
      </c>
      <c r="BA685" s="188" t="s">
        <v>248</v>
      </c>
      <c r="BB685" s="203" t="s">
        <v>248</v>
      </c>
      <c r="BC685" s="158" t="s">
        <v>248</v>
      </c>
      <c r="BD685" s="217" t="s">
        <v>61</v>
      </c>
      <c r="BE685" s="201" t="s">
        <v>62</v>
      </c>
      <c r="BF685" s="201" t="s">
        <v>63</v>
      </c>
      <c r="BG685" s="201" t="s">
        <v>196</v>
      </c>
      <c r="BH685" s="456" t="s">
        <v>511</v>
      </c>
      <c r="BI685" s="218" t="s">
        <v>68</v>
      </c>
      <c r="BJ685" s="370">
        <v>214</v>
      </c>
      <c r="BK685" s="370">
        <v>4</v>
      </c>
      <c r="BL685" s="219" t="s">
        <v>65</v>
      </c>
      <c r="BM685" s="52"/>
      <c r="BN685" s="218" t="s">
        <v>357</v>
      </c>
      <c r="BO685" s="217" t="s">
        <v>53</v>
      </c>
      <c r="BP685" s="201" t="s">
        <v>704</v>
      </c>
      <c r="BQ685" s="52" t="s">
        <v>714</v>
      </c>
    </row>
    <row r="686" spans="1:69" ht="16.5" thickBot="1">
      <c r="A686" s="207" t="s">
        <v>37</v>
      </c>
      <c r="B686" s="208" t="s">
        <v>711</v>
      </c>
      <c r="C686" s="202" t="s">
        <v>35</v>
      </c>
      <c r="D686" s="210" t="s">
        <v>182</v>
      </c>
      <c r="E686" s="24" t="s">
        <v>601</v>
      </c>
      <c r="F686" s="86">
        <v>121</v>
      </c>
      <c r="G686" s="80">
        <v>0</v>
      </c>
      <c r="H686" s="204"/>
      <c r="I686" s="204"/>
      <c r="J686" s="204"/>
      <c r="K686" s="204"/>
      <c r="L686" s="80">
        <v>0</v>
      </c>
      <c r="M686" s="203"/>
      <c r="N686" s="52">
        <v>0</v>
      </c>
      <c r="O686" s="204"/>
      <c r="P686" s="204"/>
      <c r="Q686" s="11">
        <v>4.9370825206999998</v>
      </c>
      <c r="R686" s="204"/>
      <c r="S686" s="204"/>
      <c r="T686" s="53">
        <v>5.9984374999999996</v>
      </c>
      <c r="U686" s="204"/>
      <c r="V686" s="204"/>
      <c r="W686" s="11">
        <v>4.6892560578511997</v>
      </c>
      <c r="X686" s="204"/>
      <c r="Y686" s="204"/>
      <c r="Z686" s="53">
        <v>5.6949999999999985</v>
      </c>
      <c r="AA686" s="204"/>
      <c r="AB686" s="204"/>
      <c r="AC686" s="204"/>
      <c r="AD686" s="204"/>
      <c r="AE686" s="204"/>
      <c r="AF686" s="9">
        <v>3.7072156843638062</v>
      </c>
      <c r="AG686" s="9">
        <v>846</v>
      </c>
      <c r="AH686" s="9">
        <v>0.43653718977954947</v>
      </c>
      <c r="AI686" s="9">
        <v>26</v>
      </c>
      <c r="AJ686" s="9">
        <v>2.7910714285714286</v>
      </c>
      <c r="AK686" s="9" t="s">
        <v>248</v>
      </c>
      <c r="AL686" s="9">
        <v>121</v>
      </c>
      <c r="AM686" s="9">
        <v>3.7072156843638062</v>
      </c>
      <c r="AN686" s="9">
        <v>3.7256637168141591</v>
      </c>
      <c r="AO686" s="73">
        <v>242</v>
      </c>
      <c r="AP686" s="80">
        <v>0</v>
      </c>
      <c r="AQ686" s="80">
        <v>0</v>
      </c>
      <c r="AR686" s="224">
        <v>0</v>
      </c>
      <c r="AS686" s="224" t="s">
        <v>248</v>
      </c>
      <c r="AT686" s="11">
        <v>9252.7109999999993</v>
      </c>
      <c r="AU686" s="11">
        <v>0</v>
      </c>
      <c r="AV686" s="203">
        <v>0</v>
      </c>
      <c r="AW686" s="203">
        <v>0</v>
      </c>
      <c r="AX686" s="203" t="s">
        <v>248</v>
      </c>
      <c r="AY686" s="235" t="s">
        <v>248</v>
      </c>
      <c r="AZ686" s="138">
        <v>30869</v>
      </c>
      <c r="BA686" s="188" t="s">
        <v>248</v>
      </c>
      <c r="BB686" s="203" t="s">
        <v>248</v>
      </c>
      <c r="BC686" s="158" t="s">
        <v>248</v>
      </c>
      <c r="BD686" s="217" t="s">
        <v>61</v>
      </c>
      <c r="BE686" s="201" t="s">
        <v>62</v>
      </c>
      <c r="BF686" s="201" t="s">
        <v>63</v>
      </c>
      <c r="BG686" s="201" t="s">
        <v>196</v>
      </c>
      <c r="BH686" s="456" t="s">
        <v>513</v>
      </c>
      <c r="BI686" s="218" t="s">
        <v>64</v>
      </c>
      <c r="BJ686" s="370">
        <v>214</v>
      </c>
      <c r="BK686" s="370">
        <v>1</v>
      </c>
      <c r="BL686" s="219" t="s">
        <v>65</v>
      </c>
      <c r="BM686" s="52"/>
      <c r="BN686" s="218" t="s">
        <v>357</v>
      </c>
      <c r="BO686" s="217" t="s">
        <v>707</v>
      </c>
      <c r="BP686" s="201" t="s">
        <v>680</v>
      </c>
      <c r="BQ686" s="52" t="s">
        <v>714</v>
      </c>
    </row>
    <row r="687" spans="1:69" ht="16.5" thickBot="1">
      <c r="A687" s="207" t="s">
        <v>37</v>
      </c>
      <c r="B687" s="208" t="s">
        <v>711</v>
      </c>
      <c r="C687" s="202" t="s">
        <v>35</v>
      </c>
      <c r="D687" s="210" t="s">
        <v>182</v>
      </c>
      <c r="E687" s="24" t="s">
        <v>601</v>
      </c>
      <c r="F687" s="86">
        <v>121</v>
      </c>
      <c r="G687" s="80">
        <v>5</v>
      </c>
      <c r="H687" s="204"/>
      <c r="I687" s="204"/>
      <c r="J687" s="204"/>
      <c r="K687" s="204"/>
      <c r="L687" s="80">
        <v>0</v>
      </c>
      <c r="M687" s="203"/>
      <c r="N687" s="52">
        <v>0</v>
      </c>
      <c r="O687" s="204"/>
      <c r="P687" s="204"/>
      <c r="Q687" s="11">
        <v>5.1703360516999997</v>
      </c>
      <c r="R687" s="204"/>
      <c r="S687" s="204"/>
      <c r="T687" s="53">
        <v>6.8666666666666645</v>
      </c>
      <c r="U687" s="204"/>
      <c r="V687" s="204"/>
      <c r="W687" s="11">
        <v>5.0293877672412997</v>
      </c>
      <c r="X687" s="204"/>
      <c r="Y687" s="204"/>
      <c r="Z687" s="53">
        <v>6.7749999999999986</v>
      </c>
      <c r="AA687" s="204"/>
      <c r="AB687" s="204"/>
      <c r="AC687" s="204"/>
      <c r="AD687" s="204"/>
      <c r="AE687" s="204"/>
      <c r="AF687" s="9">
        <v>3.3715763627895585</v>
      </c>
      <c r="AG687" s="9">
        <v>812</v>
      </c>
      <c r="AH687" s="9">
        <v>0.4972484468862538</v>
      </c>
      <c r="AI687" s="9">
        <v>48</v>
      </c>
      <c r="AJ687" s="9">
        <v>2.4119047619047618</v>
      </c>
      <c r="AK687" s="9" t="s">
        <v>248</v>
      </c>
      <c r="AL687" s="9">
        <v>116</v>
      </c>
      <c r="AM687" s="9">
        <v>3.3715763627895585</v>
      </c>
      <c r="AN687" s="9">
        <v>3.4885844748858448</v>
      </c>
      <c r="AO687" s="73">
        <v>232</v>
      </c>
      <c r="AP687" s="80">
        <v>0</v>
      </c>
      <c r="AQ687" s="80">
        <v>0</v>
      </c>
      <c r="AR687" s="224">
        <v>0</v>
      </c>
      <c r="AS687" s="224" t="s">
        <v>248</v>
      </c>
      <c r="AT687" s="11">
        <v>8869.8459999999995</v>
      </c>
      <c r="AU687" s="11">
        <v>0</v>
      </c>
      <c r="AV687" s="203">
        <v>0</v>
      </c>
      <c r="AW687" s="203">
        <v>0</v>
      </c>
      <c r="AX687" s="203" t="s">
        <v>248</v>
      </c>
      <c r="AY687" s="235" t="s">
        <v>248</v>
      </c>
      <c r="AZ687" s="138">
        <v>30869</v>
      </c>
      <c r="BA687" s="188" t="s">
        <v>248</v>
      </c>
      <c r="BB687" s="203" t="s">
        <v>248</v>
      </c>
      <c r="BC687" s="158" t="s">
        <v>248</v>
      </c>
      <c r="BD687" s="217" t="s">
        <v>61</v>
      </c>
      <c r="BE687" s="201" t="s">
        <v>62</v>
      </c>
      <c r="BF687" s="201" t="s">
        <v>63</v>
      </c>
      <c r="BG687" s="201" t="s">
        <v>196</v>
      </c>
      <c r="BH687" s="456" t="s">
        <v>513</v>
      </c>
      <c r="BI687" s="218" t="s">
        <v>66</v>
      </c>
      <c r="BJ687" s="370">
        <v>214</v>
      </c>
      <c r="BK687" s="370">
        <v>7</v>
      </c>
      <c r="BL687" s="219" t="s">
        <v>65</v>
      </c>
      <c r="BM687" s="52"/>
      <c r="BN687" s="218" t="s">
        <v>357</v>
      </c>
      <c r="BO687" s="217" t="s">
        <v>707</v>
      </c>
      <c r="BP687" s="201" t="s">
        <v>680</v>
      </c>
      <c r="BQ687" s="52" t="s">
        <v>714</v>
      </c>
    </row>
    <row r="688" spans="1:69" ht="16.5" thickBot="1">
      <c r="A688" s="207" t="s">
        <v>37</v>
      </c>
      <c r="B688" s="208" t="s">
        <v>711</v>
      </c>
      <c r="C688" s="202" t="s">
        <v>35</v>
      </c>
      <c r="D688" s="210" t="s">
        <v>182</v>
      </c>
      <c r="E688" s="24" t="s">
        <v>601</v>
      </c>
      <c r="F688" s="86">
        <v>122</v>
      </c>
      <c r="G688" s="80">
        <v>0</v>
      </c>
      <c r="H688" s="204"/>
      <c r="I688" s="204"/>
      <c r="J688" s="204"/>
      <c r="K688" s="204"/>
      <c r="L688" s="80">
        <v>0</v>
      </c>
      <c r="M688" s="203"/>
      <c r="N688" s="52">
        <v>0</v>
      </c>
      <c r="O688" s="204"/>
      <c r="P688" s="204"/>
      <c r="Q688" s="11">
        <v>5.0692867704999998</v>
      </c>
      <c r="R688" s="204"/>
      <c r="S688" s="204"/>
      <c r="T688" s="53">
        <v>6.8624999999999989</v>
      </c>
      <c r="U688" s="204"/>
      <c r="V688" s="204"/>
      <c r="W688" s="11">
        <v>5.0660818196720996</v>
      </c>
      <c r="X688" s="204"/>
      <c r="Y688" s="204"/>
      <c r="Z688" s="53">
        <v>6.9874999999999989</v>
      </c>
      <c r="AA688" s="204"/>
      <c r="AB688" s="204"/>
      <c r="AC688" s="204"/>
      <c r="AD688" s="204"/>
      <c r="AE688" s="204"/>
      <c r="AF688" s="9">
        <v>3.6048594944929349</v>
      </c>
      <c r="AG688" s="9">
        <v>854</v>
      </c>
      <c r="AH688" s="9">
        <v>0.35093106828383452</v>
      </c>
      <c r="AI688" s="9">
        <v>7</v>
      </c>
      <c r="AJ688" s="9">
        <v>2.8642857142857143</v>
      </c>
      <c r="AK688" s="9" t="s">
        <v>248</v>
      </c>
      <c r="AL688" s="9">
        <v>122</v>
      </c>
      <c r="AM688" s="9">
        <v>3.6048594944929349</v>
      </c>
      <c r="AN688" s="9">
        <v>3.6504587155963302</v>
      </c>
      <c r="AO688" s="73">
        <v>244</v>
      </c>
      <c r="AP688" s="80">
        <v>0</v>
      </c>
      <c r="AQ688" s="80">
        <v>0</v>
      </c>
      <c r="AR688" s="224">
        <v>0</v>
      </c>
      <c r="AS688" s="224" t="s">
        <v>248</v>
      </c>
      <c r="AT688" s="11">
        <v>9258.8510000000006</v>
      </c>
      <c r="AU688" s="11">
        <v>0</v>
      </c>
      <c r="AV688" s="203">
        <v>0</v>
      </c>
      <c r="AW688" s="203">
        <v>0</v>
      </c>
      <c r="AX688" s="203" t="s">
        <v>248</v>
      </c>
      <c r="AY688" s="235" t="s">
        <v>248</v>
      </c>
      <c r="AZ688" s="138">
        <v>30869</v>
      </c>
      <c r="BA688" s="188" t="s">
        <v>248</v>
      </c>
      <c r="BB688" s="203" t="s">
        <v>248</v>
      </c>
      <c r="BC688" s="158" t="s">
        <v>248</v>
      </c>
      <c r="BD688" s="217" t="s">
        <v>61</v>
      </c>
      <c r="BE688" s="201" t="s">
        <v>62</v>
      </c>
      <c r="BF688" s="201" t="s">
        <v>63</v>
      </c>
      <c r="BG688" s="201" t="s">
        <v>196</v>
      </c>
      <c r="BH688" s="456" t="s">
        <v>513</v>
      </c>
      <c r="BI688" s="218" t="s">
        <v>67</v>
      </c>
      <c r="BJ688" s="370">
        <v>214</v>
      </c>
      <c r="BK688" s="370">
        <v>3</v>
      </c>
      <c r="BL688" s="219" t="s">
        <v>65</v>
      </c>
      <c r="BM688" s="52"/>
      <c r="BN688" s="218" t="s">
        <v>357</v>
      </c>
      <c r="BO688" s="217" t="s">
        <v>707</v>
      </c>
      <c r="BP688" s="201" t="s">
        <v>680</v>
      </c>
      <c r="BQ688" s="52" t="s">
        <v>714</v>
      </c>
    </row>
    <row r="689" spans="1:69" ht="16.5" thickBot="1">
      <c r="A689" s="207" t="s">
        <v>37</v>
      </c>
      <c r="B689" s="208" t="s">
        <v>711</v>
      </c>
      <c r="C689" s="202" t="s">
        <v>35</v>
      </c>
      <c r="D689" s="210" t="s">
        <v>182</v>
      </c>
      <c r="E689" s="24" t="s">
        <v>601</v>
      </c>
      <c r="F689" s="86">
        <v>111</v>
      </c>
      <c r="G689" s="80">
        <v>4</v>
      </c>
      <c r="H689" s="204"/>
      <c r="I689" s="204"/>
      <c r="J689" s="204"/>
      <c r="K689" s="204"/>
      <c r="L689" s="80">
        <v>0</v>
      </c>
      <c r="M689" s="203"/>
      <c r="N689" s="52">
        <v>0</v>
      </c>
      <c r="O689" s="204"/>
      <c r="P689" s="204"/>
      <c r="Q689" s="11">
        <v>6.3853111603999997</v>
      </c>
      <c r="R689" s="204"/>
      <c r="S689" s="204"/>
      <c r="T689" s="53">
        <v>10.849999999999994</v>
      </c>
      <c r="U689" s="204"/>
      <c r="V689" s="204"/>
      <c r="W689" s="11">
        <v>6.239121271028</v>
      </c>
      <c r="X689" s="204"/>
      <c r="Y689" s="204"/>
      <c r="Z689" s="53">
        <v>10.324999999999996</v>
      </c>
      <c r="AA689" s="204"/>
      <c r="AB689" s="204"/>
      <c r="AC689" s="204"/>
      <c r="AD689" s="204"/>
      <c r="AE689" s="204"/>
      <c r="AF689" s="9">
        <v>2.6393469429340488</v>
      </c>
      <c r="AG689" s="9">
        <v>749</v>
      </c>
      <c r="AH689" s="9">
        <v>0.3323204937001587</v>
      </c>
      <c r="AI689" s="9">
        <v>234</v>
      </c>
      <c r="AJ689" s="9">
        <v>2.015886699507389</v>
      </c>
      <c r="AK689" s="9" t="s">
        <v>248</v>
      </c>
      <c r="AL689" s="9">
        <v>0</v>
      </c>
      <c r="AM689" s="9"/>
      <c r="AN689" s="9"/>
      <c r="AO689" s="73">
        <v>199</v>
      </c>
      <c r="AP689" s="80">
        <v>0</v>
      </c>
      <c r="AQ689" s="80">
        <v>15</v>
      </c>
      <c r="AR689" s="224">
        <v>0</v>
      </c>
      <c r="AS689" s="224" t="s">
        <v>248</v>
      </c>
      <c r="AT689" s="11">
        <v>8256.027</v>
      </c>
      <c r="AU689" s="11">
        <v>0</v>
      </c>
      <c r="AV689" s="203">
        <v>0</v>
      </c>
      <c r="AW689" s="203">
        <v>0</v>
      </c>
      <c r="AX689" s="203" t="s">
        <v>248</v>
      </c>
      <c r="AY689" s="235" t="s">
        <v>248</v>
      </c>
      <c r="AZ689" s="138">
        <v>30869</v>
      </c>
      <c r="BA689" s="188" t="s">
        <v>248</v>
      </c>
      <c r="BB689" s="203" t="s">
        <v>248</v>
      </c>
      <c r="BC689" s="158" t="s">
        <v>248</v>
      </c>
      <c r="BD689" s="217" t="s">
        <v>61</v>
      </c>
      <c r="BE689" s="201" t="s">
        <v>62</v>
      </c>
      <c r="BF689" s="201" t="s">
        <v>63</v>
      </c>
      <c r="BG689" s="201" t="s">
        <v>196</v>
      </c>
      <c r="BH689" s="456" t="s">
        <v>513</v>
      </c>
      <c r="BI689" s="218" t="s">
        <v>68</v>
      </c>
      <c r="BJ689" s="370">
        <v>214</v>
      </c>
      <c r="BK689" s="370">
        <v>4</v>
      </c>
      <c r="BL689" s="219" t="s">
        <v>65</v>
      </c>
      <c r="BM689" s="52"/>
      <c r="BN689" s="218" t="s">
        <v>357</v>
      </c>
      <c r="BO689" s="217" t="s">
        <v>707</v>
      </c>
      <c r="BP689" s="201" t="s">
        <v>680</v>
      </c>
      <c r="BQ689" s="52" t="s">
        <v>714</v>
      </c>
    </row>
    <row r="690" spans="1:69" ht="16.5" thickBot="1">
      <c r="A690" s="207" t="s">
        <v>37</v>
      </c>
      <c r="B690" s="208" t="s">
        <v>711</v>
      </c>
      <c r="C690" s="202" t="s">
        <v>35</v>
      </c>
      <c r="D690" s="210" t="s">
        <v>182</v>
      </c>
      <c r="E690" s="24" t="s">
        <v>489</v>
      </c>
      <c r="F690" s="86">
        <v>47</v>
      </c>
      <c r="G690" s="80">
        <v>0</v>
      </c>
      <c r="H690" s="204"/>
      <c r="I690" s="204"/>
      <c r="J690" s="204"/>
      <c r="K690" s="204"/>
      <c r="L690" s="80">
        <v>0</v>
      </c>
      <c r="M690" s="203"/>
      <c r="N690" s="52">
        <v>0</v>
      </c>
      <c r="O690" s="204"/>
      <c r="P690" s="204"/>
      <c r="Q690" s="11">
        <v>6.0041059149000002</v>
      </c>
      <c r="R690" s="204"/>
      <c r="S690" s="204"/>
      <c r="T690" s="53">
        <v>7.3650000000000002</v>
      </c>
      <c r="U690" s="204"/>
      <c r="V690" s="204"/>
      <c r="W690" s="11">
        <v>5.5203190212765003</v>
      </c>
      <c r="X690" s="204"/>
      <c r="Y690" s="204"/>
      <c r="Z690" s="53">
        <v>6.7649999999999997</v>
      </c>
      <c r="AA690" s="204"/>
      <c r="AB690" s="204"/>
      <c r="AC690" s="204"/>
      <c r="AD690" s="204"/>
      <c r="AE690" s="204"/>
      <c r="AF690" s="9">
        <v>3.3737386070123923</v>
      </c>
      <c r="AG690" s="9">
        <v>329</v>
      </c>
      <c r="AH690" s="9">
        <v>0.40813667200469206</v>
      </c>
      <c r="AI690" s="9">
        <v>9</v>
      </c>
      <c r="AJ690" s="9">
        <v>2.5745</v>
      </c>
      <c r="AK690" s="9" t="s">
        <v>248</v>
      </c>
      <c r="AL690" s="9">
        <v>47</v>
      </c>
      <c r="AM690" s="9">
        <v>3.3737386070123923</v>
      </c>
      <c r="AN690" s="9">
        <v>3.4254032258064515</v>
      </c>
      <c r="AO690" s="73">
        <v>94</v>
      </c>
      <c r="AP690" s="80">
        <v>0</v>
      </c>
      <c r="AQ690" s="80">
        <v>0</v>
      </c>
      <c r="AR690" s="224">
        <v>0</v>
      </c>
      <c r="AS690" s="224" t="s">
        <v>248</v>
      </c>
      <c r="AT690" s="11">
        <v>3357.029</v>
      </c>
      <c r="AU690" s="11">
        <v>0</v>
      </c>
      <c r="AV690" s="158">
        <v>0</v>
      </c>
      <c r="AW690" s="158">
        <v>0</v>
      </c>
      <c r="AX690" s="158" t="s">
        <v>248</v>
      </c>
      <c r="AY690" s="235" t="s">
        <v>248</v>
      </c>
      <c r="AZ690" s="138">
        <v>12871</v>
      </c>
      <c r="BA690" s="188" t="s">
        <v>248</v>
      </c>
      <c r="BB690" s="203" t="s">
        <v>248</v>
      </c>
      <c r="BC690" s="158" t="s">
        <v>248</v>
      </c>
      <c r="BD690" s="217" t="s">
        <v>61</v>
      </c>
      <c r="BE690" s="201" t="s">
        <v>62</v>
      </c>
      <c r="BF690" s="201" t="s">
        <v>63</v>
      </c>
      <c r="BG690" s="201" t="s">
        <v>196</v>
      </c>
      <c r="BH690" s="456" t="s">
        <v>712</v>
      </c>
      <c r="BI690" s="218" t="s">
        <v>64</v>
      </c>
      <c r="BJ690" s="370">
        <v>214</v>
      </c>
      <c r="BK690" s="370">
        <v>1</v>
      </c>
      <c r="BL690" s="219" t="s">
        <v>65</v>
      </c>
      <c r="BM690" s="52"/>
      <c r="BN690" s="218" t="s">
        <v>357</v>
      </c>
      <c r="BO690" s="217" t="s">
        <v>346</v>
      </c>
      <c r="BP690" s="201" t="s">
        <v>685</v>
      </c>
      <c r="BQ690" s="52" t="s">
        <v>718</v>
      </c>
    </row>
    <row r="691" spans="1:69" ht="16.5" thickBot="1">
      <c r="A691" s="207" t="s">
        <v>37</v>
      </c>
      <c r="B691" s="208" t="s">
        <v>711</v>
      </c>
      <c r="C691" s="202" t="s">
        <v>35</v>
      </c>
      <c r="D691" s="210" t="s">
        <v>182</v>
      </c>
      <c r="E691" s="24" t="s">
        <v>489</v>
      </c>
      <c r="F691" s="86">
        <v>46</v>
      </c>
      <c r="G691" s="80">
        <v>1</v>
      </c>
      <c r="H691" s="204"/>
      <c r="I691" s="204"/>
      <c r="J691" s="204"/>
      <c r="K691" s="204"/>
      <c r="L691" s="80">
        <v>0</v>
      </c>
      <c r="M691" s="203"/>
      <c r="N691" s="52">
        <v>0</v>
      </c>
      <c r="O691" s="204"/>
      <c r="P691" s="204"/>
      <c r="Q691" s="11">
        <v>5.5435776444</v>
      </c>
      <c r="R691" s="204"/>
      <c r="S691" s="204"/>
      <c r="T691" s="53">
        <v>7.375</v>
      </c>
      <c r="U691" s="204"/>
      <c r="V691" s="204"/>
      <c r="W691" s="11">
        <v>5.6178222222222001</v>
      </c>
      <c r="X691" s="204"/>
      <c r="Y691" s="204"/>
      <c r="Z691" s="53">
        <v>7.375</v>
      </c>
      <c r="AA691" s="204"/>
      <c r="AB691" s="204"/>
      <c r="AC691" s="204"/>
      <c r="AD691" s="204"/>
      <c r="AE691" s="204"/>
      <c r="AF691" s="9">
        <v>2.4012053470526427</v>
      </c>
      <c r="AG691" s="9">
        <v>224</v>
      </c>
      <c r="AH691" s="9">
        <v>0.45772114242409645</v>
      </c>
      <c r="AI691" s="9">
        <v>138</v>
      </c>
      <c r="AJ691" s="9">
        <v>1.6026119402985075</v>
      </c>
      <c r="AK691" s="9" t="s">
        <v>248</v>
      </c>
      <c r="AL691" s="9">
        <v>0</v>
      </c>
      <c r="AM691" s="9"/>
      <c r="AN691" s="9"/>
      <c r="AO691" s="73">
        <v>90</v>
      </c>
      <c r="AP691" s="80">
        <v>0</v>
      </c>
      <c r="AQ691" s="80">
        <v>0</v>
      </c>
      <c r="AR691" s="224">
        <v>0</v>
      </c>
      <c r="AS691" s="224" t="s">
        <v>248</v>
      </c>
      <c r="AT691" s="11">
        <v>3206.951</v>
      </c>
      <c r="AU691" s="11">
        <v>0</v>
      </c>
      <c r="AV691" s="158">
        <v>0</v>
      </c>
      <c r="AW691" s="158">
        <v>0</v>
      </c>
      <c r="AX691" s="158" t="s">
        <v>248</v>
      </c>
      <c r="AY691" s="235" t="s">
        <v>248</v>
      </c>
      <c r="AZ691" s="138">
        <v>12871</v>
      </c>
      <c r="BA691" s="188" t="s">
        <v>248</v>
      </c>
      <c r="BB691" s="203" t="s">
        <v>248</v>
      </c>
      <c r="BC691" s="158" t="s">
        <v>248</v>
      </c>
      <c r="BD691" s="217" t="s">
        <v>61</v>
      </c>
      <c r="BE691" s="201" t="s">
        <v>62</v>
      </c>
      <c r="BF691" s="201" t="s">
        <v>63</v>
      </c>
      <c r="BG691" s="201" t="s">
        <v>196</v>
      </c>
      <c r="BH691" s="456" t="s">
        <v>712</v>
      </c>
      <c r="BI691" s="218" t="s">
        <v>66</v>
      </c>
      <c r="BJ691" s="370">
        <v>214</v>
      </c>
      <c r="BK691" s="370">
        <v>1</v>
      </c>
      <c r="BL691" s="219" t="s">
        <v>65</v>
      </c>
      <c r="BM691" s="52"/>
      <c r="BN691" s="218" t="s">
        <v>357</v>
      </c>
      <c r="BO691" s="217" t="s">
        <v>346</v>
      </c>
      <c r="BP691" s="201" t="s">
        <v>685</v>
      </c>
      <c r="BQ691" s="52" t="s">
        <v>718</v>
      </c>
    </row>
    <row r="692" spans="1:69" ht="16.5" thickBot="1">
      <c r="A692" s="207" t="s">
        <v>37</v>
      </c>
      <c r="B692" s="208" t="s">
        <v>711</v>
      </c>
      <c r="C692" s="202" t="s">
        <v>35</v>
      </c>
      <c r="D692" s="210" t="s">
        <v>182</v>
      </c>
      <c r="E692" s="24" t="s">
        <v>489</v>
      </c>
      <c r="F692" s="86">
        <v>47</v>
      </c>
      <c r="G692" s="80">
        <v>0</v>
      </c>
      <c r="H692" s="204"/>
      <c r="I692" s="204"/>
      <c r="J692" s="204"/>
      <c r="K692" s="204"/>
      <c r="L692" s="80">
        <v>0</v>
      </c>
      <c r="M692" s="203"/>
      <c r="N692" s="52">
        <v>0</v>
      </c>
      <c r="O692" s="204"/>
      <c r="P692" s="204"/>
      <c r="Q692" s="11">
        <v>5.1784037446999998</v>
      </c>
      <c r="R692" s="204"/>
      <c r="S692" s="204"/>
      <c r="T692" s="53">
        <v>6.4416666666666664</v>
      </c>
      <c r="U692" s="204"/>
      <c r="V692" s="204"/>
      <c r="W692" s="11">
        <v>5.3692761489361001</v>
      </c>
      <c r="X692" s="204"/>
      <c r="Y692" s="204"/>
      <c r="Z692" s="53">
        <v>6.9124999999999996</v>
      </c>
      <c r="AA692" s="204"/>
      <c r="AB692" s="204"/>
      <c r="AC692" s="204"/>
      <c r="AD692" s="204"/>
      <c r="AE692" s="204"/>
      <c r="AF692" s="9">
        <v>3.5891489468084647</v>
      </c>
      <c r="AG692" s="9">
        <v>329</v>
      </c>
      <c r="AH692" s="9">
        <v>0.37436159115765927</v>
      </c>
      <c r="AI692" s="9">
        <v>1</v>
      </c>
      <c r="AJ692" s="9">
        <v>2.7663793103448278</v>
      </c>
      <c r="AK692" s="9" t="s">
        <v>248</v>
      </c>
      <c r="AL692" s="9">
        <v>47</v>
      </c>
      <c r="AM692" s="9">
        <v>3.5891489468084647</v>
      </c>
      <c r="AN692" s="9">
        <v>3.6497524752475248</v>
      </c>
      <c r="AO692" s="73">
        <v>94</v>
      </c>
      <c r="AP692" s="80">
        <v>0</v>
      </c>
      <c r="AQ692" s="80">
        <v>0</v>
      </c>
      <c r="AR692" s="224">
        <v>0</v>
      </c>
      <c r="AS692" s="224" t="s">
        <v>248</v>
      </c>
      <c r="AT692" s="11">
        <v>3356.82</v>
      </c>
      <c r="AU692" s="11">
        <v>0</v>
      </c>
      <c r="AV692" s="158">
        <v>0</v>
      </c>
      <c r="AW692" s="158">
        <v>0</v>
      </c>
      <c r="AX692" s="158" t="s">
        <v>248</v>
      </c>
      <c r="AY692" s="235" t="s">
        <v>248</v>
      </c>
      <c r="AZ692" s="138">
        <v>12871</v>
      </c>
      <c r="BA692" s="188" t="s">
        <v>248</v>
      </c>
      <c r="BB692" s="203" t="s">
        <v>248</v>
      </c>
      <c r="BC692" s="158" t="s">
        <v>248</v>
      </c>
      <c r="BD692" s="217" t="s">
        <v>61</v>
      </c>
      <c r="BE692" s="201" t="s">
        <v>62</v>
      </c>
      <c r="BF692" s="201" t="s">
        <v>63</v>
      </c>
      <c r="BG692" s="201" t="s">
        <v>196</v>
      </c>
      <c r="BH692" s="456" t="s">
        <v>712</v>
      </c>
      <c r="BI692" s="218" t="s">
        <v>67</v>
      </c>
      <c r="BJ692" s="370">
        <v>214</v>
      </c>
      <c r="BK692" s="370">
        <v>1</v>
      </c>
      <c r="BL692" s="219" t="s">
        <v>65</v>
      </c>
      <c r="BM692" s="52"/>
      <c r="BN692" s="218" t="s">
        <v>357</v>
      </c>
      <c r="BO692" s="217" t="s">
        <v>346</v>
      </c>
      <c r="BP692" s="201" t="s">
        <v>685</v>
      </c>
      <c r="BQ692" s="52" t="s">
        <v>718</v>
      </c>
    </row>
    <row r="693" spans="1:69" ht="16.5" thickBot="1">
      <c r="A693" s="207" t="s">
        <v>37</v>
      </c>
      <c r="B693" s="208" t="s">
        <v>711</v>
      </c>
      <c r="C693" s="202" t="s">
        <v>35</v>
      </c>
      <c r="D693" s="210" t="s">
        <v>182</v>
      </c>
      <c r="E693" s="11" t="s">
        <v>489</v>
      </c>
      <c r="F693" s="86">
        <v>46</v>
      </c>
      <c r="G693" s="80">
        <v>1</v>
      </c>
      <c r="H693" s="204"/>
      <c r="I693" s="204"/>
      <c r="J693" s="204"/>
      <c r="K693" s="204"/>
      <c r="L693" s="80">
        <v>0</v>
      </c>
      <c r="M693" s="203"/>
      <c r="N693" s="52">
        <v>0</v>
      </c>
      <c r="O693" s="204"/>
      <c r="P693" s="204"/>
      <c r="Q693" s="11">
        <v>6.5915997777999999</v>
      </c>
      <c r="R693" s="204"/>
      <c r="S693" s="204"/>
      <c r="T693" s="53">
        <v>8.875</v>
      </c>
      <c r="U693" s="204"/>
      <c r="V693" s="204"/>
      <c r="W693" s="11">
        <v>6.4365994888887998</v>
      </c>
      <c r="X693" s="204"/>
      <c r="Y693" s="204"/>
      <c r="Z693" s="53">
        <v>8.375</v>
      </c>
      <c r="AA693" s="204"/>
      <c r="AB693" s="204"/>
      <c r="AC693" s="204"/>
      <c r="AD693" s="204"/>
      <c r="AE693" s="204"/>
      <c r="AF693" s="9">
        <v>2.7866349269473361</v>
      </c>
      <c r="AG693" s="9">
        <v>315</v>
      </c>
      <c r="AH693" s="9">
        <v>0.26700577467999803</v>
      </c>
      <c r="AI693" s="9">
        <v>43</v>
      </c>
      <c r="AJ693" s="9">
        <v>2.1506410256410255</v>
      </c>
      <c r="AK693" s="9" t="s">
        <v>248</v>
      </c>
      <c r="AL693" s="427">
        <v>0</v>
      </c>
      <c r="AM693" s="9"/>
      <c r="AN693" s="9"/>
      <c r="AO693" s="73">
        <v>89</v>
      </c>
      <c r="AP693" s="80">
        <v>0</v>
      </c>
      <c r="AQ693" s="80">
        <v>1</v>
      </c>
      <c r="AR693" s="224">
        <v>0</v>
      </c>
      <c r="AS693" s="224" t="s">
        <v>248</v>
      </c>
      <c r="AT693" s="11">
        <v>3208.3069999999998</v>
      </c>
      <c r="AU693" s="11">
        <v>0</v>
      </c>
      <c r="AV693" s="158">
        <v>0</v>
      </c>
      <c r="AW693" s="158">
        <v>0</v>
      </c>
      <c r="AX693" s="158" t="s">
        <v>248</v>
      </c>
      <c r="AY693" s="235" t="s">
        <v>248</v>
      </c>
      <c r="AZ693" s="138">
        <v>12871</v>
      </c>
      <c r="BA693" s="188" t="s">
        <v>248</v>
      </c>
      <c r="BB693" s="203" t="s">
        <v>248</v>
      </c>
      <c r="BC693" s="158" t="s">
        <v>248</v>
      </c>
      <c r="BD693" s="217" t="s">
        <v>61</v>
      </c>
      <c r="BE693" s="201" t="s">
        <v>62</v>
      </c>
      <c r="BF693" s="201" t="s">
        <v>63</v>
      </c>
      <c r="BG693" s="201" t="s">
        <v>196</v>
      </c>
      <c r="BH693" s="456" t="s">
        <v>712</v>
      </c>
      <c r="BI693" s="218" t="s">
        <v>68</v>
      </c>
      <c r="BJ693" s="370">
        <v>214</v>
      </c>
      <c r="BK693" s="370">
        <v>1</v>
      </c>
      <c r="BL693" s="219" t="s">
        <v>65</v>
      </c>
      <c r="BM693" s="52"/>
      <c r="BN693" s="218" t="s">
        <v>357</v>
      </c>
      <c r="BO693" s="217" t="s">
        <v>346</v>
      </c>
      <c r="BP693" s="201" t="s">
        <v>685</v>
      </c>
      <c r="BQ693" s="52" t="s">
        <v>718</v>
      </c>
    </row>
    <row r="694" spans="1:69" ht="16.5" thickBot="1">
      <c r="A694" s="207" t="s">
        <v>37</v>
      </c>
      <c r="B694" s="208" t="s">
        <v>711</v>
      </c>
      <c r="C694" s="202" t="s">
        <v>35</v>
      </c>
      <c r="D694" s="210" t="s">
        <v>182</v>
      </c>
      <c r="E694" s="11" t="s">
        <v>560</v>
      </c>
      <c r="F694" s="86">
        <v>63</v>
      </c>
      <c r="G694" s="80">
        <v>0</v>
      </c>
      <c r="H694" s="204"/>
      <c r="I694" s="204"/>
      <c r="J694" s="204"/>
      <c r="K694" s="204"/>
      <c r="L694" s="80">
        <v>1</v>
      </c>
      <c r="M694" s="203"/>
      <c r="N694" s="52">
        <v>0</v>
      </c>
      <c r="O694" s="204"/>
      <c r="P694" s="204"/>
      <c r="Q694" s="11">
        <v>5.1218543710000004</v>
      </c>
      <c r="R694" s="204"/>
      <c r="S694" s="204"/>
      <c r="T694" s="53">
        <v>6.8166666666666664</v>
      </c>
      <c r="U694" s="204"/>
      <c r="V694" s="204"/>
      <c r="W694" s="11">
        <v>4.8425804032258002</v>
      </c>
      <c r="X694" s="204"/>
      <c r="Y694" s="204"/>
      <c r="Z694" s="53">
        <v>6.6499999999999995</v>
      </c>
      <c r="AA694" s="204"/>
      <c r="AB694" s="204"/>
      <c r="AC694" s="204"/>
      <c r="AD694" s="204"/>
      <c r="AE694" s="204"/>
      <c r="AF694" s="9">
        <v>3.6817972541954114</v>
      </c>
      <c r="AG694" s="9">
        <v>428</v>
      </c>
      <c r="AH694" s="9">
        <v>0.40660861117327679</v>
      </c>
      <c r="AI694" s="9">
        <v>3</v>
      </c>
      <c r="AJ694" s="9">
        <v>2.794</v>
      </c>
      <c r="AK694" s="9" t="s">
        <v>248</v>
      </c>
      <c r="AL694" s="9">
        <v>62</v>
      </c>
      <c r="AM694" s="9">
        <v>3.6817972541954114</v>
      </c>
      <c r="AN694" s="9">
        <v>3.7173144876325086</v>
      </c>
      <c r="AO694" s="73">
        <v>124</v>
      </c>
      <c r="AP694" s="80">
        <v>0</v>
      </c>
      <c r="AQ694" s="80">
        <v>2</v>
      </c>
      <c r="AR694" s="224">
        <v>0</v>
      </c>
      <c r="AS694" s="224" t="s">
        <v>248</v>
      </c>
      <c r="AT694" s="11">
        <v>4425.4279999999999</v>
      </c>
      <c r="AU694" s="11">
        <v>59.639000000000003</v>
      </c>
      <c r="AV694" s="158">
        <v>0</v>
      </c>
      <c r="AW694" s="158">
        <v>0</v>
      </c>
      <c r="AX694" s="158" t="s">
        <v>248</v>
      </c>
      <c r="AY694" s="235" t="s">
        <v>248</v>
      </c>
      <c r="AZ694" s="138">
        <v>65444</v>
      </c>
      <c r="BA694" s="188" t="s">
        <v>248</v>
      </c>
      <c r="BB694" s="203" t="s">
        <v>248</v>
      </c>
      <c r="BC694" s="158" t="s">
        <v>248</v>
      </c>
      <c r="BD694" s="217" t="s">
        <v>61</v>
      </c>
      <c r="BE694" s="201" t="s">
        <v>62</v>
      </c>
      <c r="BF694" s="201" t="s">
        <v>63</v>
      </c>
      <c r="BG694" s="201" t="s">
        <v>196</v>
      </c>
      <c r="BH694" s="456" t="s">
        <v>515</v>
      </c>
      <c r="BI694" s="218" t="s">
        <v>64</v>
      </c>
      <c r="BJ694" s="370">
        <v>214</v>
      </c>
      <c r="BK694" s="370">
        <v>1</v>
      </c>
      <c r="BL694" s="219" t="s">
        <v>65</v>
      </c>
      <c r="BM694" s="52"/>
      <c r="BN694" s="218" t="s">
        <v>357</v>
      </c>
      <c r="BO694" s="217" t="s">
        <v>54</v>
      </c>
      <c r="BP694" s="201" t="s">
        <v>699</v>
      </c>
      <c r="BQ694" s="52" t="s">
        <v>715</v>
      </c>
    </row>
    <row r="695" spans="1:69" ht="16.5" thickBot="1">
      <c r="A695" s="207" t="s">
        <v>37</v>
      </c>
      <c r="B695" s="208" t="s">
        <v>711</v>
      </c>
      <c r="C695" s="202" t="s">
        <v>35</v>
      </c>
      <c r="D695" s="210" t="s">
        <v>182</v>
      </c>
      <c r="E695" s="11" t="s">
        <v>560</v>
      </c>
      <c r="F695" s="86">
        <v>63</v>
      </c>
      <c r="G695" s="80">
        <v>0</v>
      </c>
      <c r="H695" s="204"/>
      <c r="I695" s="204"/>
      <c r="J695" s="204"/>
      <c r="K695" s="204"/>
      <c r="L695" s="80">
        <v>0</v>
      </c>
      <c r="M695" s="203"/>
      <c r="N695" s="52">
        <v>0</v>
      </c>
      <c r="O695" s="204"/>
      <c r="P695" s="204"/>
      <c r="Q695" s="11">
        <v>5.3706823809999999</v>
      </c>
      <c r="R695" s="204"/>
      <c r="S695" s="204"/>
      <c r="T695" s="53">
        <v>7.4624999999999986</v>
      </c>
      <c r="U695" s="204"/>
      <c r="V695" s="204"/>
      <c r="W695" s="11">
        <v>5.2162377619046998</v>
      </c>
      <c r="X695" s="204"/>
      <c r="Y695" s="204"/>
      <c r="Z695" s="53">
        <v>7.4624999999999986</v>
      </c>
      <c r="AA695" s="204"/>
      <c r="AB695" s="204"/>
      <c r="AC695" s="204"/>
      <c r="AD695" s="204"/>
      <c r="AE695" s="204"/>
      <c r="AF695" s="9">
        <v>3.5034467214359455</v>
      </c>
      <c r="AG695" s="9">
        <v>441</v>
      </c>
      <c r="AH695" s="9">
        <v>0.43923717161607911</v>
      </c>
      <c r="AI695" s="9">
        <v>16</v>
      </c>
      <c r="AJ695" s="9">
        <v>2.5720238095238095</v>
      </c>
      <c r="AK695" s="9" t="s">
        <v>248</v>
      </c>
      <c r="AL695" s="9">
        <v>63</v>
      </c>
      <c r="AM695" s="9">
        <v>3.5034467214359455</v>
      </c>
      <c r="AN695" s="9">
        <v>3.575854700854701</v>
      </c>
      <c r="AO695" s="73">
        <v>126</v>
      </c>
      <c r="AP695" s="80">
        <v>0</v>
      </c>
      <c r="AQ695" s="80">
        <v>0</v>
      </c>
      <c r="AR695" s="224">
        <v>0</v>
      </c>
      <c r="AS695" s="224" t="s">
        <v>248</v>
      </c>
      <c r="AT695" s="11">
        <v>4517.5460000000003</v>
      </c>
      <c r="AU695" s="11">
        <v>0</v>
      </c>
      <c r="AV695" s="158">
        <v>0</v>
      </c>
      <c r="AW695" s="158">
        <v>0</v>
      </c>
      <c r="AX695" s="158" t="s">
        <v>248</v>
      </c>
      <c r="AY695" s="235" t="s">
        <v>248</v>
      </c>
      <c r="AZ695" s="138">
        <v>65444</v>
      </c>
      <c r="BA695" s="188" t="s">
        <v>248</v>
      </c>
      <c r="BB695" s="203" t="s">
        <v>248</v>
      </c>
      <c r="BC695" s="158" t="s">
        <v>248</v>
      </c>
      <c r="BD695" s="217" t="s">
        <v>61</v>
      </c>
      <c r="BE695" s="201" t="s">
        <v>62</v>
      </c>
      <c r="BF695" s="201" t="s">
        <v>63</v>
      </c>
      <c r="BG695" s="201" t="s">
        <v>196</v>
      </c>
      <c r="BH695" s="456" t="s">
        <v>515</v>
      </c>
      <c r="BI695" s="218" t="s">
        <v>66</v>
      </c>
      <c r="BJ695" s="370">
        <v>214</v>
      </c>
      <c r="BK695" s="370">
        <v>7</v>
      </c>
      <c r="BL695" s="219" t="s">
        <v>65</v>
      </c>
      <c r="BM695" s="52"/>
      <c r="BN695" s="218" t="s">
        <v>357</v>
      </c>
      <c r="BO695" s="217" t="s">
        <v>54</v>
      </c>
      <c r="BP695" s="201" t="s">
        <v>699</v>
      </c>
      <c r="BQ695" s="52" t="s">
        <v>715</v>
      </c>
    </row>
    <row r="696" spans="1:69" ht="16.5" thickBot="1">
      <c r="A696" s="207" t="s">
        <v>37</v>
      </c>
      <c r="B696" s="208" t="s">
        <v>711</v>
      </c>
      <c r="C696" s="202" t="s">
        <v>35</v>
      </c>
      <c r="D696" s="210" t="s">
        <v>182</v>
      </c>
      <c r="E696" s="11" t="s">
        <v>560</v>
      </c>
      <c r="F696" s="86">
        <v>63</v>
      </c>
      <c r="G696" s="80">
        <v>0</v>
      </c>
      <c r="H696" s="204"/>
      <c r="I696" s="204"/>
      <c r="J696" s="204"/>
      <c r="K696" s="204"/>
      <c r="L696" s="80">
        <v>0</v>
      </c>
      <c r="M696" s="203"/>
      <c r="N696" s="52">
        <v>0</v>
      </c>
      <c r="O696" s="204"/>
      <c r="P696" s="204"/>
      <c r="Q696" s="11">
        <v>5.9217140159000001</v>
      </c>
      <c r="R696" s="204"/>
      <c r="S696" s="204"/>
      <c r="T696" s="53">
        <v>10.924999999999997</v>
      </c>
      <c r="U696" s="204"/>
      <c r="V696" s="204"/>
      <c r="W696" s="11">
        <v>5.9395552539681997</v>
      </c>
      <c r="X696" s="204"/>
      <c r="Y696" s="204"/>
      <c r="Z696" s="53">
        <v>10.924999999999997</v>
      </c>
      <c r="AA696" s="204"/>
      <c r="AB696" s="204"/>
      <c r="AC696" s="204"/>
      <c r="AD696" s="204"/>
      <c r="AE696" s="204"/>
      <c r="AF696" s="9">
        <v>3.60165534322224</v>
      </c>
      <c r="AG696" s="9">
        <v>441</v>
      </c>
      <c r="AH696" s="9">
        <v>0.46683725568356921</v>
      </c>
      <c r="AI696" s="9">
        <v>8</v>
      </c>
      <c r="AJ696" s="9">
        <v>2.6713414634146342</v>
      </c>
      <c r="AK696" s="9" t="s">
        <v>248</v>
      </c>
      <c r="AL696" s="9">
        <v>63</v>
      </c>
      <c r="AM696" s="9">
        <v>3.60165534322224</v>
      </c>
      <c r="AN696" s="9">
        <v>3.6724537037037037</v>
      </c>
      <c r="AO696" s="73">
        <v>126</v>
      </c>
      <c r="AP696" s="80">
        <v>0</v>
      </c>
      <c r="AQ696" s="80">
        <v>0</v>
      </c>
      <c r="AR696" s="224">
        <v>0</v>
      </c>
      <c r="AS696" s="224" t="s">
        <v>248</v>
      </c>
      <c r="AT696" s="11">
        <v>4492.0619999999999</v>
      </c>
      <c r="AU696" s="11">
        <v>0</v>
      </c>
      <c r="AV696" s="158">
        <v>0</v>
      </c>
      <c r="AW696" s="158">
        <v>0</v>
      </c>
      <c r="AX696" s="158" t="s">
        <v>248</v>
      </c>
      <c r="AY696" s="235" t="s">
        <v>248</v>
      </c>
      <c r="AZ696" s="138">
        <v>65444</v>
      </c>
      <c r="BA696" s="188" t="s">
        <v>248</v>
      </c>
      <c r="BB696" s="203" t="s">
        <v>248</v>
      </c>
      <c r="BC696" s="158" t="s">
        <v>248</v>
      </c>
      <c r="BD696" s="217" t="s">
        <v>61</v>
      </c>
      <c r="BE696" s="201" t="s">
        <v>62</v>
      </c>
      <c r="BF696" s="201" t="s">
        <v>63</v>
      </c>
      <c r="BG696" s="201" t="s">
        <v>196</v>
      </c>
      <c r="BH696" s="456" t="s">
        <v>515</v>
      </c>
      <c r="BI696" s="218" t="s">
        <v>67</v>
      </c>
      <c r="BJ696" s="370">
        <v>214</v>
      </c>
      <c r="BK696" s="370">
        <v>3</v>
      </c>
      <c r="BL696" s="219" t="s">
        <v>65</v>
      </c>
      <c r="BM696" s="52"/>
      <c r="BN696" s="218" t="s">
        <v>357</v>
      </c>
      <c r="BO696" s="217" t="s">
        <v>54</v>
      </c>
      <c r="BP696" s="201" t="s">
        <v>699</v>
      </c>
      <c r="BQ696" s="52" t="s">
        <v>715</v>
      </c>
    </row>
    <row r="697" spans="1:69" ht="16.5" thickBot="1">
      <c r="A697" s="207" t="s">
        <v>37</v>
      </c>
      <c r="B697" s="208" t="s">
        <v>711</v>
      </c>
      <c r="C697" s="202" t="s">
        <v>35</v>
      </c>
      <c r="D697" s="210" t="s">
        <v>182</v>
      </c>
      <c r="E697" s="24" t="s">
        <v>560</v>
      </c>
      <c r="F697" s="86">
        <v>64</v>
      </c>
      <c r="G697" s="80">
        <v>1</v>
      </c>
      <c r="H697" s="204"/>
      <c r="I697" s="204"/>
      <c r="J697" s="204"/>
      <c r="K697" s="204"/>
      <c r="L697" s="80">
        <v>0</v>
      </c>
      <c r="M697" s="203"/>
      <c r="N697" s="52">
        <v>0</v>
      </c>
      <c r="O697" s="204"/>
      <c r="P697" s="204"/>
      <c r="Q697" s="11">
        <v>6.2455235873000001</v>
      </c>
      <c r="R697" s="204"/>
      <c r="S697" s="204"/>
      <c r="T697" s="53">
        <v>9.9249999999999972</v>
      </c>
      <c r="U697" s="204"/>
      <c r="V697" s="204"/>
      <c r="W697" s="11">
        <v>6.1843012380952</v>
      </c>
      <c r="X697" s="204"/>
      <c r="Y697" s="204"/>
      <c r="Z697" s="53">
        <v>9.4624999999999986</v>
      </c>
      <c r="AA697" s="204"/>
      <c r="AB697" s="204"/>
      <c r="AC697" s="204"/>
      <c r="AD697" s="204"/>
      <c r="AE697" s="204"/>
      <c r="AF697" s="9">
        <v>2.7557823111951487</v>
      </c>
      <c r="AG697" s="9">
        <v>441</v>
      </c>
      <c r="AH697" s="9">
        <v>0.34370835892159918</v>
      </c>
      <c r="AI697" s="9">
        <v>89</v>
      </c>
      <c r="AJ697" s="9">
        <v>2.0815625</v>
      </c>
      <c r="AK697" s="9" t="s">
        <v>248</v>
      </c>
      <c r="AL697" s="9">
        <v>0</v>
      </c>
      <c r="AM697" s="9"/>
      <c r="AN697" s="9"/>
      <c r="AO697" s="73">
        <v>126</v>
      </c>
      <c r="AP697" s="80">
        <v>0</v>
      </c>
      <c r="AQ697" s="80">
        <v>0</v>
      </c>
      <c r="AR697" s="224">
        <v>0</v>
      </c>
      <c r="AS697" s="224" t="s">
        <v>248</v>
      </c>
      <c r="AT697" s="11">
        <v>4507.1760000000004</v>
      </c>
      <c r="AU697" s="11">
        <v>0</v>
      </c>
      <c r="AV697" s="158">
        <v>0</v>
      </c>
      <c r="AW697" s="158">
        <v>0</v>
      </c>
      <c r="AX697" s="158" t="s">
        <v>248</v>
      </c>
      <c r="AY697" s="235" t="s">
        <v>248</v>
      </c>
      <c r="AZ697" s="138">
        <v>65444</v>
      </c>
      <c r="BA697" s="188" t="s">
        <v>248</v>
      </c>
      <c r="BB697" s="203" t="s">
        <v>248</v>
      </c>
      <c r="BC697" s="158" t="s">
        <v>248</v>
      </c>
      <c r="BD697" s="217" t="s">
        <v>61</v>
      </c>
      <c r="BE697" s="201" t="s">
        <v>62</v>
      </c>
      <c r="BF697" s="201" t="s">
        <v>63</v>
      </c>
      <c r="BG697" s="201" t="s">
        <v>196</v>
      </c>
      <c r="BH697" s="456" t="s">
        <v>515</v>
      </c>
      <c r="BI697" s="218" t="s">
        <v>68</v>
      </c>
      <c r="BJ697" s="370">
        <v>214</v>
      </c>
      <c r="BK697" s="370">
        <v>4</v>
      </c>
      <c r="BL697" s="219" t="s">
        <v>65</v>
      </c>
      <c r="BM697" s="52"/>
      <c r="BN697" s="218" t="s">
        <v>357</v>
      </c>
      <c r="BO697" s="217" t="s">
        <v>54</v>
      </c>
      <c r="BP697" s="201" t="s">
        <v>699</v>
      </c>
      <c r="BQ697" s="52" t="s">
        <v>715</v>
      </c>
    </row>
    <row r="698" spans="1:69" ht="16.5" thickBot="1">
      <c r="A698" s="207" t="s">
        <v>37</v>
      </c>
      <c r="B698" s="208" t="s">
        <v>711</v>
      </c>
      <c r="C698" s="202" t="s">
        <v>35</v>
      </c>
      <c r="D698" s="210" t="s">
        <v>182</v>
      </c>
      <c r="E698" s="24" t="s">
        <v>313</v>
      </c>
      <c r="F698" s="86">
        <v>58</v>
      </c>
      <c r="G698" s="80">
        <v>1</v>
      </c>
      <c r="H698" s="204"/>
      <c r="I698" s="204"/>
      <c r="J698" s="204"/>
      <c r="K698" s="204"/>
      <c r="L698" s="80">
        <v>0</v>
      </c>
      <c r="M698" s="203"/>
      <c r="N698" s="52">
        <v>0</v>
      </c>
      <c r="O698" s="204"/>
      <c r="P698" s="204"/>
      <c r="Q698" s="11">
        <v>5.1142805438999996</v>
      </c>
      <c r="R698" s="204"/>
      <c r="S698" s="204"/>
      <c r="T698" s="53">
        <v>7.0749999999999993</v>
      </c>
      <c r="U698" s="204"/>
      <c r="V698" s="204"/>
      <c r="W698" s="11">
        <v>4.9984208245613999</v>
      </c>
      <c r="X698" s="204"/>
      <c r="Y698" s="204"/>
      <c r="Z698" s="53">
        <v>7.0749999999999993</v>
      </c>
      <c r="AA698" s="204"/>
      <c r="AB698" s="204"/>
      <c r="AC698" s="204"/>
      <c r="AD698" s="204"/>
      <c r="AE698" s="204"/>
      <c r="AF698" s="9">
        <v>3.6582205745510596</v>
      </c>
      <c r="AG698" s="9">
        <v>400</v>
      </c>
      <c r="AH698" s="9">
        <v>0.4477299328075236</v>
      </c>
      <c r="AI698" s="9">
        <v>8</v>
      </c>
      <c r="AJ698" s="9">
        <v>2.7307692307692308</v>
      </c>
      <c r="AK698" s="9" t="s">
        <v>248</v>
      </c>
      <c r="AL698" s="9">
        <v>46</v>
      </c>
      <c r="AM698" s="9">
        <v>3.7777950600807708</v>
      </c>
      <c r="AN698" s="9">
        <v>3.7489270386266096</v>
      </c>
      <c r="AO698" s="73">
        <v>113</v>
      </c>
      <c r="AP698" s="80">
        <v>0</v>
      </c>
      <c r="AQ698" s="80">
        <v>1</v>
      </c>
      <c r="AR698" s="224">
        <v>0</v>
      </c>
      <c r="AS698" s="224" t="s">
        <v>248</v>
      </c>
      <c r="AT698" s="11">
        <v>4186.3419999999996</v>
      </c>
      <c r="AU698" s="11">
        <v>0</v>
      </c>
      <c r="AV698" s="158">
        <v>0</v>
      </c>
      <c r="AW698" s="158">
        <v>0</v>
      </c>
      <c r="AX698" s="158" t="s">
        <v>248</v>
      </c>
      <c r="AY698" s="235" t="s">
        <v>248</v>
      </c>
      <c r="AZ698" s="138">
        <v>38929</v>
      </c>
      <c r="BA698" s="188" t="s">
        <v>248</v>
      </c>
      <c r="BB698" s="203" t="s">
        <v>248</v>
      </c>
      <c r="BC698" s="158" t="s">
        <v>248</v>
      </c>
      <c r="BD698" s="217" t="s">
        <v>61</v>
      </c>
      <c r="BE698" s="201" t="s">
        <v>62</v>
      </c>
      <c r="BF698" s="201" t="s">
        <v>63</v>
      </c>
      <c r="BG698" s="201" t="s">
        <v>196</v>
      </c>
      <c r="BH698" s="456" t="s">
        <v>513</v>
      </c>
      <c r="BI698" s="218" t="s">
        <v>64</v>
      </c>
      <c r="BJ698" s="370">
        <v>214</v>
      </c>
      <c r="BK698" s="370">
        <v>1</v>
      </c>
      <c r="BL698" s="219" t="s">
        <v>65</v>
      </c>
      <c r="BM698" s="52"/>
      <c r="BN698" s="218" t="s">
        <v>357</v>
      </c>
      <c r="BO698" s="217" t="s">
        <v>54</v>
      </c>
      <c r="BP698" s="201" t="s">
        <v>699</v>
      </c>
      <c r="BQ698" s="52" t="s">
        <v>715</v>
      </c>
    </row>
    <row r="699" spans="1:69" ht="16.5" thickBot="1">
      <c r="A699" s="207" t="s">
        <v>37</v>
      </c>
      <c r="B699" s="208" t="s">
        <v>711</v>
      </c>
      <c r="C699" s="202" t="s">
        <v>35</v>
      </c>
      <c r="D699" s="210" t="s">
        <v>182</v>
      </c>
      <c r="E699" s="24" t="s">
        <v>313</v>
      </c>
      <c r="F699" s="86">
        <v>59</v>
      </c>
      <c r="G699" s="80">
        <v>1</v>
      </c>
      <c r="H699" s="204"/>
      <c r="I699" s="204"/>
      <c r="J699" s="204"/>
      <c r="K699" s="204"/>
      <c r="L699" s="80">
        <v>0</v>
      </c>
      <c r="M699" s="203"/>
      <c r="N699" s="52">
        <v>0</v>
      </c>
      <c r="O699" s="204"/>
      <c r="P699" s="204"/>
      <c r="Q699" s="11">
        <v>5.4582756378999999</v>
      </c>
      <c r="R699" s="204"/>
      <c r="S699" s="204"/>
      <c r="T699" s="53">
        <v>11.274999999999999</v>
      </c>
      <c r="U699" s="204"/>
      <c r="V699" s="204"/>
      <c r="W699" s="11">
        <v>5.3540167758620001</v>
      </c>
      <c r="X699" s="204"/>
      <c r="Y699" s="204"/>
      <c r="Z699" s="53">
        <v>11.274999999999999</v>
      </c>
      <c r="AA699" s="204"/>
      <c r="AB699" s="204"/>
      <c r="AC699" s="204"/>
      <c r="AD699" s="204"/>
      <c r="AE699" s="204"/>
      <c r="AF699" s="9">
        <v>3.5461576542830819</v>
      </c>
      <c r="AG699" s="9">
        <v>406</v>
      </c>
      <c r="AH699" s="9">
        <v>0.47193961085102265</v>
      </c>
      <c r="AI699" s="9">
        <v>15</v>
      </c>
      <c r="AJ699" s="9">
        <v>2.5679487179487182</v>
      </c>
      <c r="AK699" s="9" t="s">
        <v>248</v>
      </c>
      <c r="AL699" s="9">
        <v>58</v>
      </c>
      <c r="AM699" s="9">
        <v>3.5461576542830819</v>
      </c>
      <c r="AN699" s="9">
        <v>3.6303317535545023</v>
      </c>
      <c r="AO699" s="73">
        <v>116</v>
      </c>
      <c r="AP699" s="80">
        <v>0</v>
      </c>
      <c r="AQ699" s="80">
        <v>0</v>
      </c>
      <c r="AR699" s="224">
        <v>0</v>
      </c>
      <c r="AS699" s="224" t="s">
        <v>248</v>
      </c>
      <c r="AT699" s="11">
        <v>4258.6369999999997</v>
      </c>
      <c r="AU699" s="11">
        <v>0</v>
      </c>
      <c r="AV699" s="158">
        <v>0</v>
      </c>
      <c r="AW699" s="158">
        <v>0</v>
      </c>
      <c r="AX699" s="158" t="s">
        <v>248</v>
      </c>
      <c r="AY699" s="235" t="s">
        <v>248</v>
      </c>
      <c r="AZ699" s="138">
        <v>38929</v>
      </c>
      <c r="BA699" s="188" t="s">
        <v>248</v>
      </c>
      <c r="BB699" s="203" t="s">
        <v>248</v>
      </c>
      <c r="BC699" s="158" t="s">
        <v>248</v>
      </c>
      <c r="BD699" s="217" t="s">
        <v>61</v>
      </c>
      <c r="BE699" s="201" t="s">
        <v>62</v>
      </c>
      <c r="BF699" s="201" t="s">
        <v>63</v>
      </c>
      <c r="BG699" s="201" t="s">
        <v>196</v>
      </c>
      <c r="BH699" s="456" t="s">
        <v>513</v>
      </c>
      <c r="BI699" s="218" t="s">
        <v>66</v>
      </c>
      <c r="BJ699" s="370">
        <v>214</v>
      </c>
      <c r="BK699" s="370">
        <v>7</v>
      </c>
      <c r="BL699" s="219" t="s">
        <v>65</v>
      </c>
      <c r="BM699" s="52"/>
      <c r="BN699" s="218" t="s">
        <v>357</v>
      </c>
      <c r="BO699" s="217" t="s">
        <v>54</v>
      </c>
      <c r="BP699" s="201" t="s">
        <v>699</v>
      </c>
      <c r="BQ699" s="52" t="s">
        <v>715</v>
      </c>
    </row>
    <row r="700" spans="1:69" ht="16.5" thickBot="1">
      <c r="A700" s="207" t="s">
        <v>37</v>
      </c>
      <c r="B700" s="208" t="s">
        <v>711</v>
      </c>
      <c r="C700" s="202" t="s">
        <v>35</v>
      </c>
      <c r="D700" s="210" t="s">
        <v>182</v>
      </c>
      <c r="E700" s="24" t="s">
        <v>313</v>
      </c>
      <c r="F700" s="86">
        <v>57</v>
      </c>
      <c r="G700" s="80">
        <v>0</v>
      </c>
      <c r="H700" s="204"/>
      <c r="I700" s="204"/>
      <c r="J700" s="204"/>
      <c r="K700" s="204"/>
      <c r="L700" s="80">
        <v>0</v>
      </c>
      <c r="M700" s="203"/>
      <c r="N700" s="52">
        <v>0</v>
      </c>
      <c r="O700" s="204"/>
      <c r="P700" s="204"/>
      <c r="Q700" s="11">
        <v>5.2885260351000003</v>
      </c>
      <c r="R700" s="204"/>
      <c r="S700" s="204"/>
      <c r="T700" s="53">
        <v>8.5749999999999993</v>
      </c>
      <c r="U700" s="204"/>
      <c r="V700" s="204"/>
      <c r="W700" s="11">
        <v>5.3959821929823999</v>
      </c>
      <c r="X700" s="204"/>
      <c r="Y700" s="204"/>
      <c r="Z700" s="53">
        <v>8.5749999999999993</v>
      </c>
      <c r="AA700" s="204"/>
      <c r="AB700" s="204"/>
      <c r="AC700" s="204"/>
      <c r="AD700" s="204"/>
      <c r="AE700" s="204"/>
      <c r="AF700" s="9">
        <v>3.6258396098488257</v>
      </c>
      <c r="AG700" s="9">
        <v>399</v>
      </c>
      <c r="AH700" s="9">
        <v>0.41038673753135951</v>
      </c>
      <c r="AI700" s="9">
        <v>7</v>
      </c>
      <c r="AJ700" s="9">
        <v>2.7398148148148147</v>
      </c>
      <c r="AK700" s="9" t="s">
        <v>248</v>
      </c>
      <c r="AL700" s="9">
        <v>57</v>
      </c>
      <c r="AM700" s="9">
        <v>3.6258396098488257</v>
      </c>
      <c r="AN700" s="9">
        <v>3.6761603375527425</v>
      </c>
      <c r="AO700" s="73">
        <v>114</v>
      </c>
      <c r="AP700" s="80">
        <v>0</v>
      </c>
      <c r="AQ700" s="80">
        <v>0</v>
      </c>
      <c r="AR700" s="224">
        <v>0</v>
      </c>
      <c r="AS700" s="224" t="s">
        <v>248</v>
      </c>
      <c r="AT700" s="11">
        <v>4184.9809999999998</v>
      </c>
      <c r="AU700" s="11">
        <v>0</v>
      </c>
      <c r="AV700" s="158">
        <v>0</v>
      </c>
      <c r="AW700" s="158">
        <v>0</v>
      </c>
      <c r="AX700" s="158" t="s">
        <v>248</v>
      </c>
      <c r="AY700" s="235" t="s">
        <v>248</v>
      </c>
      <c r="AZ700" s="138">
        <v>38929</v>
      </c>
      <c r="BA700" s="188" t="s">
        <v>248</v>
      </c>
      <c r="BB700" s="203" t="s">
        <v>248</v>
      </c>
      <c r="BC700" s="158" t="s">
        <v>248</v>
      </c>
      <c r="BD700" s="217" t="s">
        <v>61</v>
      </c>
      <c r="BE700" s="201" t="s">
        <v>62</v>
      </c>
      <c r="BF700" s="201" t="s">
        <v>63</v>
      </c>
      <c r="BG700" s="201" t="s">
        <v>196</v>
      </c>
      <c r="BH700" s="456" t="s">
        <v>513</v>
      </c>
      <c r="BI700" s="218" t="s">
        <v>67</v>
      </c>
      <c r="BJ700" s="370">
        <v>214</v>
      </c>
      <c r="BK700" s="370">
        <v>3</v>
      </c>
      <c r="BL700" s="219" t="s">
        <v>65</v>
      </c>
      <c r="BM700" s="52"/>
      <c r="BN700" s="218" t="s">
        <v>357</v>
      </c>
      <c r="BO700" s="217" t="s">
        <v>54</v>
      </c>
      <c r="BP700" s="201" t="s">
        <v>699</v>
      </c>
      <c r="BQ700" s="52" t="s">
        <v>715</v>
      </c>
    </row>
    <row r="701" spans="1:69" ht="16.5" thickBot="1">
      <c r="A701" s="207" t="s">
        <v>37</v>
      </c>
      <c r="B701" s="208" t="s">
        <v>711</v>
      </c>
      <c r="C701" s="202" t="s">
        <v>35</v>
      </c>
      <c r="D701" s="210" t="s">
        <v>182</v>
      </c>
      <c r="E701" s="244" t="s">
        <v>313</v>
      </c>
      <c r="F701" s="86">
        <v>58</v>
      </c>
      <c r="G701" s="80">
        <v>2</v>
      </c>
      <c r="H701" s="204"/>
      <c r="I701" s="204"/>
      <c r="J701" s="204"/>
      <c r="K701" s="204"/>
      <c r="L701" s="80">
        <v>0</v>
      </c>
      <c r="M701" s="203"/>
      <c r="N701" s="52">
        <v>0</v>
      </c>
      <c r="O701" s="204"/>
      <c r="P701" s="204"/>
      <c r="Q701" s="11">
        <v>6.0154998571</v>
      </c>
      <c r="R701" s="204"/>
      <c r="S701" s="204"/>
      <c r="T701" s="53">
        <v>8.7999999999999989</v>
      </c>
      <c r="U701" s="204"/>
      <c r="V701" s="204"/>
      <c r="W701" s="11">
        <v>5.9944818571427998</v>
      </c>
      <c r="X701" s="204"/>
      <c r="Y701" s="204"/>
      <c r="Z701" s="53">
        <v>8.7999999999999989</v>
      </c>
      <c r="AA701" s="204"/>
      <c r="AB701" s="204"/>
      <c r="AC701" s="204"/>
      <c r="AD701" s="204"/>
      <c r="AE701" s="204"/>
      <c r="AF701" s="9">
        <v>2.7637301661350113</v>
      </c>
      <c r="AG701" s="9">
        <v>378</v>
      </c>
      <c r="AH701" s="9">
        <v>0.43407552831032187</v>
      </c>
      <c r="AI701" s="9">
        <v>80</v>
      </c>
      <c r="AJ701" s="9">
        <v>1.9055555555555557</v>
      </c>
      <c r="AK701" s="9" t="s">
        <v>248</v>
      </c>
      <c r="AL701" s="427">
        <v>0</v>
      </c>
      <c r="AM701" s="9"/>
      <c r="AN701" s="9"/>
      <c r="AO701" s="73">
        <v>99</v>
      </c>
      <c r="AP701" s="80">
        <v>6</v>
      </c>
      <c r="AQ701" s="80">
        <v>7</v>
      </c>
      <c r="AR701" s="224">
        <v>0</v>
      </c>
      <c r="AS701" s="224" t="s">
        <v>248</v>
      </c>
      <c r="AT701" s="11">
        <v>4026.95</v>
      </c>
      <c r="AU701" s="11">
        <v>90.242000000000004</v>
      </c>
      <c r="AV701" s="158">
        <v>0</v>
      </c>
      <c r="AW701" s="158">
        <v>0</v>
      </c>
      <c r="AX701" s="158" t="s">
        <v>248</v>
      </c>
      <c r="AY701" s="235" t="s">
        <v>248</v>
      </c>
      <c r="AZ701" s="138">
        <v>38929</v>
      </c>
      <c r="BA701" s="388" t="s">
        <v>248</v>
      </c>
      <c r="BB701" s="203" t="s">
        <v>248</v>
      </c>
      <c r="BC701" s="158" t="s">
        <v>248</v>
      </c>
      <c r="BD701" s="217" t="s">
        <v>61</v>
      </c>
      <c r="BE701" s="201" t="s">
        <v>62</v>
      </c>
      <c r="BF701" s="201" t="s">
        <v>63</v>
      </c>
      <c r="BG701" s="201" t="s">
        <v>196</v>
      </c>
      <c r="BH701" s="456" t="s">
        <v>513</v>
      </c>
      <c r="BI701" s="218" t="s">
        <v>68</v>
      </c>
      <c r="BJ701" s="370">
        <v>214</v>
      </c>
      <c r="BK701" s="370">
        <v>4</v>
      </c>
      <c r="BL701" s="219" t="s">
        <v>65</v>
      </c>
      <c r="BM701" s="52"/>
      <c r="BN701" s="218" t="s">
        <v>357</v>
      </c>
      <c r="BO701" s="217" t="s">
        <v>54</v>
      </c>
      <c r="BP701" s="201" t="s">
        <v>699</v>
      </c>
      <c r="BQ701" s="52" t="s">
        <v>715</v>
      </c>
    </row>
    <row r="702" spans="1:69" ht="16.5" thickBot="1">
      <c r="A702" s="207" t="s">
        <v>37</v>
      </c>
      <c r="B702" s="208" t="s">
        <v>711</v>
      </c>
      <c r="C702" s="202" t="s">
        <v>35</v>
      </c>
      <c r="D702" s="210" t="s">
        <v>182</v>
      </c>
      <c r="E702" s="24" t="s">
        <v>340</v>
      </c>
      <c r="F702" s="86">
        <v>68</v>
      </c>
      <c r="G702" s="80">
        <v>1</v>
      </c>
      <c r="H702" s="204"/>
      <c r="I702" s="204"/>
      <c r="J702" s="204"/>
      <c r="K702" s="204"/>
      <c r="L702" s="80">
        <v>0</v>
      </c>
      <c r="M702" s="203"/>
      <c r="N702" s="52">
        <v>0</v>
      </c>
      <c r="O702" s="204"/>
      <c r="P702" s="204"/>
      <c r="Q702" s="11">
        <v>5.7128357612</v>
      </c>
      <c r="R702" s="204"/>
      <c r="S702" s="204"/>
      <c r="T702" s="53">
        <v>9.4124999999999996</v>
      </c>
      <c r="U702" s="204"/>
      <c r="V702" s="204"/>
      <c r="W702" s="11">
        <v>5.5565520746267998</v>
      </c>
      <c r="X702" s="204"/>
      <c r="Y702" s="204"/>
      <c r="Z702" s="53">
        <v>9.3249999999999993</v>
      </c>
      <c r="AA702" s="204"/>
      <c r="AB702" s="204"/>
      <c r="AC702" s="204"/>
      <c r="AD702" s="204"/>
      <c r="AE702" s="204"/>
      <c r="AF702" s="9">
        <v>3.7191045007217665</v>
      </c>
      <c r="AG702" s="9">
        <v>469</v>
      </c>
      <c r="AH702" s="9">
        <v>0.40100549274092279</v>
      </c>
      <c r="AI702" s="9">
        <v>9</v>
      </c>
      <c r="AJ702" s="9">
        <v>2.8440476190476192</v>
      </c>
      <c r="AK702" s="9" t="s">
        <v>248</v>
      </c>
      <c r="AL702" s="9">
        <v>66</v>
      </c>
      <c r="AM702" s="9">
        <v>3.7264502396831261</v>
      </c>
      <c r="AN702" s="9">
        <v>3.7220338983050847</v>
      </c>
      <c r="AO702" s="73">
        <v>134</v>
      </c>
      <c r="AP702" s="80">
        <v>0</v>
      </c>
      <c r="AQ702" s="80">
        <v>0</v>
      </c>
      <c r="AR702" s="224">
        <v>0</v>
      </c>
      <c r="AS702" s="224" t="s">
        <v>248</v>
      </c>
      <c r="AT702" s="11">
        <v>4778.6109999999999</v>
      </c>
      <c r="AU702" s="11">
        <v>0</v>
      </c>
      <c r="AV702" s="158">
        <v>0</v>
      </c>
      <c r="AW702" s="158">
        <v>0</v>
      </c>
      <c r="AX702" s="158" t="s">
        <v>248</v>
      </c>
      <c r="AY702" s="235" t="s">
        <v>248</v>
      </c>
      <c r="AZ702" s="138">
        <v>65890</v>
      </c>
      <c r="BA702" s="188" t="s">
        <v>248</v>
      </c>
      <c r="BB702" s="203" t="s">
        <v>248</v>
      </c>
      <c r="BC702" s="158" t="s">
        <v>248</v>
      </c>
      <c r="BD702" s="217" t="s">
        <v>61</v>
      </c>
      <c r="BE702" s="201" t="s">
        <v>62</v>
      </c>
      <c r="BF702" s="201" t="s">
        <v>63</v>
      </c>
      <c r="BG702" s="201" t="s">
        <v>196</v>
      </c>
      <c r="BH702" s="456" t="s">
        <v>515</v>
      </c>
      <c r="BI702" s="218" t="s">
        <v>64</v>
      </c>
      <c r="BJ702" s="370">
        <v>214</v>
      </c>
      <c r="BK702" s="370">
        <v>1</v>
      </c>
      <c r="BL702" s="219" t="s">
        <v>65</v>
      </c>
      <c r="BM702" s="52"/>
      <c r="BN702" s="218" t="s">
        <v>357</v>
      </c>
      <c r="BO702" s="217" t="s">
        <v>54</v>
      </c>
      <c r="BP702" s="201" t="s">
        <v>699</v>
      </c>
      <c r="BQ702" s="52" t="s">
        <v>715</v>
      </c>
    </row>
    <row r="703" spans="1:69" ht="16.5" thickBot="1">
      <c r="A703" s="207" t="s">
        <v>37</v>
      </c>
      <c r="B703" s="208" t="s">
        <v>711</v>
      </c>
      <c r="C703" s="202" t="s">
        <v>35</v>
      </c>
      <c r="D703" s="210" t="s">
        <v>182</v>
      </c>
      <c r="E703" s="24" t="s">
        <v>340</v>
      </c>
      <c r="F703" s="86">
        <v>62</v>
      </c>
      <c r="G703" s="80">
        <v>3</v>
      </c>
      <c r="H703" s="204"/>
      <c r="I703" s="204"/>
      <c r="J703" s="204"/>
      <c r="K703" s="204"/>
      <c r="L703" s="80">
        <v>0</v>
      </c>
      <c r="M703" s="203"/>
      <c r="N703" s="52">
        <v>0</v>
      </c>
      <c r="O703" s="204"/>
      <c r="P703" s="204"/>
      <c r="Q703" s="11">
        <v>6.0161863389999999</v>
      </c>
      <c r="R703" s="204"/>
      <c r="S703" s="204"/>
      <c r="T703" s="53">
        <v>11.762499999999999</v>
      </c>
      <c r="U703" s="204"/>
      <c r="V703" s="204"/>
      <c r="W703" s="11">
        <v>5.8807456440676997</v>
      </c>
      <c r="X703" s="204"/>
      <c r="Y703" s="204"/>
      <c r="Z703" s="53">
        <v>11.762499999999999</v>
      </c>
      <c r="AA703" s="204"/>
      <c r="AB703" s="204"/>
      <c r="AC703" s="204"/>
      <c r="AD703" s="204"/>
      <c r="AE703" s="204"/>
      <c r="AF703" s="9">
        <v>3.4092009696775722</v>
      </c>
      <c r="AG703" s="9">
        <v>413</v>
      </c>
      <c r="AH703" s="9">
        <v>0.45306782902523784</v>
      </c>
      <c r="AI703" s="9">
        <v>16</v>
      </c>
      <c r="AJ703" s="9">
        <v>2.5352272727272727</v>
      </c>
      <c r="AK703" s="9" t="s">
        <v>248</v>
      </c>
      <c r="AL703" s="9">
        <v>59</v>
      </c>
      <c r="AM703" s="9">
        <v>3.4092009696775722</v>
      </c>
      <c r="AN703" s="9">
        <v>3.486328125</v>
      </c>
      <c r="AO703" s="73">
        <v>118</v>
      </c>
      <c r="AP703" s="80">
        <v>0</v>
      </c>
      <c r="AQ703" s="80">
        <v>0</v>
      </c>
      <c r="AR703" s="224">
        <v>0</v>
      </c>
      <c r="AS703" s="224" t="s">
        <v>248</v>
      </c>
      <c r="AT703" s="11">
        <v>4213.2870000000003</v>
      </c>
      <c r="AU703" s="11">
        <v>0</v>
      </c>
      <c r="AV703" s="158">
        <v>0</v>
      </c>
      <c r="AW703" s="158">
        <v>0</v>
      </c>
      <c r="AX703" s="158" t="s">
        <v>248</v>
      </c>
      <c r="AY703" s="235" t="s">
        <v>248</v>
      </c>
      <c r="AZ703" s="138">
        <v>65890</v>
      </c>
      <c r="BA703" s="188" t="s">
        <v>248</v>
      </c>
      <c r="BB703" s="203" t="s">
        <v>248</v>
      </c>
      <c r="BC703" s="158" t="s">
        <v>248</v>
      </c>
      <c r="BD703" s="217" t="s">
        <v>61</v>
      </c>
      <c r="BE703" s="201" t="s">
        <v>62</v>
      </c>
      <c r="BF703" s="201" t="s">
        <v>63</v>
      </c>
      <c r="BG703" s="201" t="s">
        <v>196</v>
      </c>
      <c r="BH703" s="456" t="s">
        <v>515</v>
      </c>
      <c r="BI703" s="218" t="s">
        <v>66</v>
      </c>
      <c r="BJ703" s="370">
        <v>214</v>
      </c>
      <c r="BK703" s="370">
        <v>7</v>
      </c>
      <c r="BL703" s="219" t="s">
        <v>65</v>
      </c>
      <c r="BM703" s="52"/>
      <c r="BN703" s="218" t="s">
        <v>357</v>
      </c>
      <c r="BO703" s="217" t="s">
        <v>54</v>
      </c>
      <c r="BP703" s="201" t="s">
        <v>699</v>
      </c>
      <c r="BQ703" s="52" t="s">
        <v>715</v>
      </c>
    </row>
    <row r="704" spans="1:69" ht="16.5" thickBot="1">
      <c r="A704" s="207" t="s">
        <v>37</v>
      </c>
      <c r="B704" s="208" t="s">
        <v>711</v>
      </c>
      <c r="C704" s="202" t="s">
        <v>35</v>
      </c>
      <c r="D704" s="210" t="s">
        <v>182</v>
      </c>
      <c r="E704" s="24" t="s">
        <v>340</v>
      </c>
      <c r="F704" s="86">
        <v>64</v>
      </c>
      <c r="G704" s="80">
        <v>0</v>
      </c>
      <c r="H704" s="204"/>
      <c r="I704" s="204"/>
      <c r="J704" s="204"/>
      <c r="K704" s="204"/>
      <c r="L704" s="80">
        <v>0</v>
      </c>
      <c r="M704" s="203"/>
      <c r="N704" s="52">
        <v>0</v>
      </c>
      <c r="O704" s="204"/>
      <c r="P704" s="204"/>
      <c r="Q704" s="11">
        <v>5.2917186875000004</v>
      </c>
      <c r="R704" s="204"/>
      <c r="S704" s="204"/>
      <c r="T704" s="53">
        <v>6.4666666666666659</v>
      </c>
      <c r="U704" s="204"/>
      <c r="V704" s="204"/>
      <c r="W704" s="11">
        <v>5.3542967968750004</v>
      </c>
      <c r="X704" s="204"/>
      <c r="Y704" s="204"/>
      <c r="Z704" s="53">
        <v>7.3999999999999986</v>
      </c>
      <c r="AA704" s="204"/>
      <c r="AB704" s="204"/>
      <c r="AC704" s="204"/>
      <c r="AD704" s="204"/>
      <c r="AE704" s="204"/>
      <c r="AF704" s="9">
        <v>3.6375000150430772</v>
      </c>
      <c r="AG704" s="9">
        <v>448</v>
      </c>
      <c r="AH704" s="9">
        <v>0.50636010633409212</v>
      </c>
      <c r="AI704" s="9">
        <v>21</v>
      </c>
      <c r="AJ704" s="9">
        <v>2.5233333333333334</v>
      </c>
      <c r="AK704" s="9" t="s">
        <v>248</v>
      </c>
      <c r="AL704" s="9">
        <v>63</v>
      </c>
      <c r="AM704" s="9">
        <v>3.6500000142726767</v>
      </c>
      <c r="AN704" s="9">
        <v>3.7145669291338583</v>
      </c>
      <c r="AO704" s="73">
        <v>127</v>
      </c>
      <c r="AP704" s="80">
        <v>0</v>
      </c>
      <c r="AQ704" s="80">
        <v>1</v>
      </c>
      <c r="AR704" s="224">
        <v>0</v>
      </c>
      <c r="AS704" s="224" t="s">
        <v>248</v>
      </c>
      <c r="AT704" s="11">
        <v>4525.3649999999998</v>
      </c>
      <c r="AU704" s="11">
        <v>41.564</v>
      </c>
      <c r="AV704" s="158">
        <v>0</v>
      </c>
      <c r="AW704" s="158">
        <v>0</v>
      </c>
      <c r="AX704" s="158" t="s">
        <v>248</v>
      </c>
      <c r="AY704" s="235" t="s">
        <v>248</v>
      </c>
      <c r="AZ704" s="138">
        <v>65890</v>
      </c>
      <c r="BA704" s="188" t="s">
        <v>248</v>
      </c>
      <c r="BB704" s="203" t="s">
        <v>248</v>
      </c>
      <c r="BC704" s="158" t="s">
        <v>248</v>
      </c>
      <c r="BD704" s="217" t="s">
        <v>61</v>
      </c>
      <c r="BE704" s="201" t="s">
        <v>62</v>
      </c>
      <c r="BF704" s="201" t="s">
        <v>63</v>
      </c>
      <c r="BG704" s="201" t="s">
        <v>196</v>
      </c>
      <c r="BH704" s="456" t="s">
        <v>515</v>
      </c>
      <c r="BI704" s="218" t="s">
        <v>67</v>
      </c>
      <c r="BJ704" s="370">
        <v>214</v>
      </c>
      <c r="BK704" s="370">
        <v>3</v>
      </c>
      <c r="BL704" s="219" t="s">
        <v>65</v>
      </c>
      <c r="BM704" s="52"/>
      <c r="BN704" s="218" t="s">
        <v>357</v>
      </c>
      <c r="BO704" s="217" t="s">
        <v>54</v>
      </c>
      <c r="BP704" s="201" t="s">
        <v>699</v>
      </c>
      <c r="BQ704" s="52" t="s">
        <v>715</v>
      </c>
    </row>
    <row r="705" spans="1:69" ht="16.5" thickBot="1">
      <c r="A705" s="207" t="s">
        <v>37</v>
      </c>
      <c r="B705" s="208" t="s">
        <v>711</v>
      </c>
      <c r="C705" s="202" t="s">
        <v>35</v>
      </c>
      <c r="D705" s="210" t="s">
        <v>182</v>
      </c>
      <c r="E705" s="24" t="s">
        <v>340</v>
      </c>
      <c r="F705" s="86">
        <v>64</v>
      </c>
      <c r="G705" s="80">
        <v>0</v>
      </c>
      <c r="H705" s="204"/>
      <c r="I705" s="204"/>
      <c r="J705" s="204"/>
      <c r="K705" s="204"/>
      <c r="L705" s="80">
        <v>0</v>
      </c>
      <c r="M705" s="203"/>
      <c r="N705" s="52">
        <v>0</v>
      </c>
      <c r="O705" s="204"/>
      <c r="P705" s="204"/>
      <c r="Q705" s="11">
        <v>6.0751248438000003</v>
      </c>
      <c r="R705" s="204"/>
      <c r="S705" s="204"/>
      <c r="T705" s="53">
        <v>10.399999999999999</v>
      </c>
      <c r="U705" s="204"/>
      <c r="V705" s="204"/>
      <c r="W705" s="11">
        <v>6.0104217812499998</v>
      </c>
      <c r="X705" s="204"/>
      <c r="Y705" s="204"/>
      <c r="Z705" s="53">
        <v>10.399999999999999</v>
      </c>
      <c r="AA705" s="204"/>
      <c r="AB705" s="204"/>
      <c r="AC705" s="204"/>
      <c r="AD705" s="204"/>
      <c r="AE705" s="204"/>
      <c r="AF705" s="9">
        <v>2.7840515232756218</v>
      </c>
      <c r="AG705" s="9">
        <v>427</v>
      </c>
      <c r="AH705" s="9">
        <v>0.4017737294473312</v>
      </c>
      <c r="AI705" s="9">
        <v>91</v>
      </c>
      <c r="AJ705" s="9">
        <v>2.038095238095238</v>
      </c>
      <c r="AK705" s="9" t="s">
        <v>248</v>
      </c>
      <c r="AL705" s="9">
        <v>0</v>
      </c>
      <c r="AM705" s="9"/>
      <c r="AN705" s="9"/>
      <c r="AO705" s="73">
        <v>128</v>
      </c>
      <c r="AP705" s="80">
        <v>0</v>
      </c>
      <c r="AQ705" s="80">
        <v>0</v>
      </c>
      <c r="AR705" s="224">
        <v>0</v>
      </c>
      <c r="AS705" s="224" t="s">
        <v>248</v>
      </c>
      <c r="AT705" s="11">
        <v>4577.027</v>
      </c>
      <c r="AU705" s="11">
        <v>0</v>
      </c>
      <c r="AV705" s="158">
        <v>0</v>
      </c>
      <c r="AW705" s="158">
        <v>0</v>
      </c>
      <c r="AX705" s="158" t="s">
        <v>248</v>
      </c>
      <c r="AY705" s="235" t="s">
        <v>248</v>
      </c>
      <c r="AZ705" s="138">
        <v>65890</v>
      </c>
      <c r="BA705" s="188" t="s">
        <v>248</v>
      </c>
      <c r="BB705" s="203" t="s">
        <v>248</v>
      </c>
      <c r="BC705" s="158" t="s">
        <v>248</v>
      </c>
      <c r="BD705" s="217" t="s">
        <v>61</v>
      </c>
      <c r="BE705" s="201" t="s">
        <v>62</v>
      </c>
      <c r="BF705" s="201" t="s">
        <v>63</v>
      </c>
      <c r="BG705" s="201" t="s">
        <v>196</v>
      </c>
      <c r="BH705" s="456" t="s">
        <v>515</v>
      </c>
      <c r="BI705" s="218" t="s">
        <v>68</v>
      </c>
      <c r="BJ705" s="370">
        <v>214</v>
      </c>
      <c r="BK705" s="370">
        <v>4</v>
      </c>
      <c r="BL705" s="219" t="s">
        <v>65</v>
      </c>
      <c r="BM705" s="52"/>
      <c r="BN705" s="218" t="s">
        <v>357</v>
      </c>
      <c r="BO705" s="217" t="s">
        <v>54</v>
      </c>
      <c r="BP705" s="201" t="s">
        <v>699</v>
      </c>
      <c r="BQ705" s="52" t="s">
        <v>715</v>
      </c>
    </row>
    <row r="706" spans="1:69" ht="16.5" thickBot="1">
      <c r="A706" s="207" t="s">
        <v>37</v>
      </c>
      <c r="B706" s="208" t="s">
        <v>711</v>
      </c>
      <c r="C706" s="202" t="s">
        <v>35</v>
      </c>
      <c r="D706" s="210" t="s">
        <v>182</v>
      </c>
      <c r="E706" s="24" t="s">
        <v>639</v>
      </c>
      <c r="F706" s="86">
        <v>58</v>
      </c>
      <c r="G706" s="80">
        <v>1</v>
      </c>
      <c r="H706" s="204"/>
      <c r="I706" s="204"/>
      <c r="J706" s="204"/>
      <c r="K706" s="204"/>
      <c r="L706" s="80">
        <v>0</v>
      </c>
      <c r="M706" s="203"/>
      <c r="N706" s="52">
        <v>0</v>
      </c>
      <c r="O706" s="204"/>
      <c r="P706" s="204"/>
      <c r="Q706" s="11">
        <v>4.9376840351000002</v>
      </c>
      <c r="R706" s="204"/>
      <c r="S706" s="204"/>
      <c r="T706" s="53">
        <v>6.7874999999999996</v>
      </c>
      <c r="U706" s="204"/>
      <c r="V706" s="204"/>
      <c r="W706" s="11">
        <v>4.6758594912279996</v>
      </c>
      <c r="X706" s="204"/>
      <c r="Y706" s="204"/>
      <c r="Z706" s="53">
        <v>6.5374999999999996</v>
      </c>
      <c r="AA706" s="204"/>
      <c r="AB706" s="204"/>
      <c r="AC706" s="204"/>
      <c r="AD706" s="204"/>
      <c r="AE706" s="204"/>
      <c r="AF706" s="9">
        <v>3.6867669372630298</v>
      </c>
      <c r="AG706" s="9">
        <v>399</v>
      </c>
      <c r="AH706" s="9">
        <v>0.41006437792792377</v>
      </c>
      <c r="AI706" s="9">
        <v>9</v>
      </c>
      <c r="AJ706" s="9">
        <v>2.822058823529412</v>
      </c>
      <c r="AK706" s="9" t="s">
        <v>248</v>
      </c>
      <c r="AL706" s="9">
        <v>57</v>
      </c>
      <c r="AM706" s="9">
        <v>3.6867669372630298</v>
      </c>
      <c r="AN706" s="9">
        <v>3.7035315985130111</v>
      </c>
      <c r="AO706" s="73">
        <v>114</v>
      </c>
      <c r="AP706" s="80">
        <v>0</v>
      </c>
      <c r="AQ706" s="80">
        <v>0</v>
      </c>
      <c r="AR706" s="224">
        <v>0</v>
      </c>
      <c r="AS706" s="224" t="s">
        <v>248</v>
      </c>
      <c r="AT706" s="11">
        <v>4060.3209999999999</v>
      </c>
      <c r="AU706" s="11">
        <v>0</v>
      </c>
      <c r="AV706" s="158">
        <v>0</v>
      </c>
      <c r="AW706" s="158">
        <v>0</v>
      </c>
      <c r="AX706" s="158" t="s">
        <v>248</v>
      </c>
      <c r="AY706" s="235" t="s">
        <v>248</v>
      </c>
      <c r="AZ706" s="138">
        <v>51180</v>
      </c>
      <c r="BA706" s="188" t="s">
        <v>248</v>
      </c>
      <c r="BB706" s="203" t="s">
        <v>248</v>
      </c>
      <c r="BC706" s="158" t="s">
        <v>248</v>
      </c>
      <c r="BD706" s="217" t="s">
        <v>61</v>
      </c>
      <c r="BE706" s="201" t="s">
        <v>62</v>
      </c>
      <c r="BF706" s="201" t="s">
        <v>63</v>
      </c>
      <c r="BG706" s="201" t="s">
        <v>196</v>
      </c>
      <c r="BH706" s="456" t="s">
        <v>514</v>
      </c>
      <c r="BI706" s="218" t="s">
        <v>64</v>
      </c>
      <c r="BJ706" s="370">
        <v>214</v>
      </c>
      <c r="BK706" s="370">
        <v>1</v>
      </c>
      <c r="BL706" s="219" t="s">
        <v>65</v>
      </c>
      <c r="BM706" s="52"/>
      <c r="BN706" s="218" t="s">
        <v>357</v>
      </c>
      <c r="BO706" s="217" t="s">
        <v>74</v>
      </c>
      <c r="BP706" s="201" t="s">
        <v>681</v>
      </c>
      <c r="BQ706" s="52" t="s">
        <v>717</v>
      </c>
    </row>
    <row r="707" spans="1:69" ht="16.5" thickBot="1">
      <c r="A707" s="207" t="s">
        <v>37</v>
      </c>
      <c r="B707" s="208" t="s">
        <v>711</v>
      </c>
      <c r="C707" s="202" t="s">
        <v>35</v>
      </c>
      <c r="D707" s="210" t="s">
        <v>182</v>
      </c>
      <c r="E707" s="24" t="s">
        <v>639</v>
      </c>
      <c r="F707" s="86">
        <v>60</v>
      </c>
      <c r="G707" s="80">
        <v>0</v>
      </c>
      <c r="H707" s="204"/>
      <c r="I707" s="204"/>
      <c r="J707" s="204"/>
      <c r="K707" s="204"/>
      <c r="L707" s="80">
        <v>0</v>
      </c>
      <c r="M707" s="203"/>
      <c r="N707" s="52">
        <v>0</v>
      </c>
      <c r="O707" s="204"/>
      <c r="P707" s="204"/>
      <c r="Q707" s="11">
        <v>5.4339665167</v>
      </c>
      <c r="R707" s="204"/>
      <c r="S707" s="204"/>
      <c r="T707" s="53">
        <v>7</v>
      </c>
      <c r="U707" s="204"/>
      <c r="V707" s="204"/>
      <c r="W707" s="11">
        <v>5.4855998833333004</v>
      </c>
      <c r="X707" s="204"/>
      <c r="Y707" s="204"/>
      <c r="Z707" s="53">
        <v>7</v>
      </c>
      <c r="AA707" s="204"/>
      <c r="AB707" s="204"/>
      <c r="AC707" s="204"/>
      <c r="AD707" s="204"/>
      <c r="AE707" s="204"/>
      <c r="AF707" s="9">
        <v>2.9461190456435791</v>
      </c>
      <c r="AG707" s="9">
        <v>420</v>
      </c>
      <c r="AH707" s="9">
        <v>0.58846837937695273</v>
      </c>
      <c r="AI707" s="9">
        <v>98</v>
      </c>
      <c r="AJ707" s="9">
        <v>2.0064102564102564</v>
      </c>
      <c r="AK707" s="9" t="s">
        <v>248</v>
      </c>
      <c r="AL707" s="9">
        <v>60</v>
      </c>
      <c r="AM707" s="9">
        <v>2.9461190456435791</v>
      </c>
      <c r="AN707" s="9">
        <v>2.9409448818897639</v>
      </c>
      <c r="AO707" s="73">
        <v>120</v>
      </c>
      <c r="AP707" s="80">
        <v>0</v>
      </c>
      <c r="AQ707" s="80">
        <v>0</v>
      </c>
      <c r="AR707" s="224">
        <v>0</v>
      </c>
      <c r="AS707" s="224" t="s">
        <v>248</v>
      </c>
      <c r="AT707" s="11">
        <v>4274.0240000000003</v>
      </c>
      <c r="AU707" s="11">
        <v>0</v>
      </c>
      <c r="AV707" s="158">
        <v>0</v>
      </c>
      <c r="AW707" s="158">
        <v>0</v>
      </c>
      <c r="AX707" s="158" t="s">
        <v>248</v>
      </c>
      <c r="AY707" s="235" t="s">
        <v>248</v>
      </c>
      <c r="AZ707" s="138">
        <v>51180</v>
      </c>
      <c r="BA707" s="188" t="s">
        <v>248</v>
      </c>
      <c r="BB707" s="203" t="s">
        <v>248</v>
      </c>
      <c r="BC707" s="158" t="s">
        <v>248</v>
      </c>
      <c r="BD707" s="217" t="s">
        <v>61</v>
      </c>
      <c r="BE707" s="201" t="s">
        <v>62</v>
      </c>
      <c r="BF707" s="201" t="s">
        <v>63</v>
      </c>
      <c r="BG707" s="201" t="s">
        <v>196</v>
      </c>
      <c r="BH707" s="455" t="s">
        <v>514</v>
      </c>
      <c r="BI707" s="218" t="s">
        <v>66</v>
      </c>
      <c r="BJ707" s="370">
        <v>214</v>
      </c>
      <c r="BK707" s="370">
        <v>7</v>
      </c>
      <c r="BL707" s="219" t="s">
        <v>65</v>
      </c>
      <c r="BM707" s="52"/>
      <c r="BN707" s="218" t="s">
        <v>357</v>
      </c>
      <c r="BO707" s="217" t="s">
        <v>74</v>
      </c>
      <c r="BP707" s="201" t="s">
        <v>681</v>
      </c>
      <c r="BQ707" s="52" t="s">
        <v>717</v>
      </c>
    </row>
    <row r="708" spans="1:69" ht="16.5" thickBot="1">
      <c r="A708" s="207" t="s">
        <v>37</v>
      </c>
      <c r="B708" s="208" t="s">
        <v>711</v>
      </c>
      <c r="C708" s="202" t="s">
        <v>35</v>
      </c>
      <c r="D708" s="210" t="s">
        <v>182</v>
      </c>
      <c r="E708" s="24" t="s">
        <v>639</v>
      </c>
      <c r="F708" s="86">
        <v>59</v>
      </c>
      <c r="G708" s="80">
        <v>0</v>
      </c>
      <c r="H708" s="204"/>
      <c r="I708" s="204"/>
      <c r="J708" s="204"/>
      <c r="K708" s="204"/>
      <c r="L708" s="80">
        <v>0</v>
      </c>
      <c r="M708" s="203"/>
      <c r="N708" s="52">
        <v>0</v>
      </c>
      <c r="O708" s="204"/>
      <c r="P708" s="204"/>
      <c r="Q708" s="11">
        <v>6.3081523558999999</v>
      </c>
      <c r="R708" s="204"/>
      <c r="S708" s="204"/>
      <c r="T708" s="53">
        <v>8.7624999999999993</v>
      </c>
      <c r="U708" s="204"/>
      <c r="V708" s="204"/>
      <c r="W708" s="11">
        <v>5.4192370847457001</v>
      </c>
      <c r="X708" s="204"/>
      <c r="Y708" s="204"/>
      <c r="Z708" s="53">
        <v>7.7624999999999993</v>
      </c>
      <c r="AA708" s="204"/>
      <c r="AB708" s="204"/>
      <c r="AC708" s="204"/>
      <c r="AD708" s="204"/>
      <c r="AE708" s="204"/>
      <c r="AF708" s="9">
        <v>3.8633414299089743</v>
      </c>
      <c r="AG708" s="9">
        <v>413</v>
      </c>
      <c r="AH708" s="9">
        <v>0.33655984072308781</v>
      </c>
      <c r="AI708" s="9">
        <v>2</v>
      </c>
      <c r="AJ708" s="9">
        <v>3.2362903225806452</v>
      </c>
      <c r="AK708" s="9" t="s">
        <v>248</v>
      </c>
      <c r="AL708" s="9">
        <v>59</v>
      </c>
      <c r="AM708" s="9">
        <v>3.8633414299089743</v>
      </c>
      <c r="AN708" s="9">
        <v>3.8487654320987654</v>
      </c>
      <c r="AO708" s="73">
        <v>118</v>
      </c>
      <c r="AP708" s="80">
        <v>0</v>
      </c>
      <c r="AQ708" s="80">
        <v>0</v>
      </c>
      <c r="AR708" s="224">
        <v>0</v>
      </c>
      <c r="AS708" s="224" t="s">
        <v>248</v>
      </c>
      <c r="AT708" s="11">
        <v>4206.4960000000001</v>
      </c>
      <c r="AU708" s="11">
        <v>0</v>
      </c>
      <c r="AV708" s="158">
        <v>0</v>
      </c>
      <c r="AW708" s="158">
        <v>0</v>
      </c>
      <c r="AX708" s="158" t="s">
        <v>248</v>
      </c>
      <c r="AY708" s="235" t="s">
        <v>248</v>
      </c>
      <c r="AZ708" s="138">
        <v>51180</v>
      </c>
      <c r="BA708" s="188" t="s">
        <v>248</v>
      </c>
      <c r="BB708" s="203" t="s">
        <v>248</v>
      </c>
      <c r="BC708" s="158" t="s">
        <v>248</v>
      </c>
      <c r="BD708" s="217" t="s">
        <v>61</v>
      </c>
      <c r="BE708" s="201" t="s">
        <v>62</v>
      </c>
      <c r="BF708" s="201" t="s">
        <v>63</v>
      </c>
      <c r="BG708" s="201" t="s">
        <v>196</v>
      </c>
      <c r="BH708" s="456" t="s">
        <v>514</v>
      </c>
      <c r="BI708" s="218" t="s">
        <v>67</v>
      </c>
      <c r="BJ708" s="370">
        <v>214</v>
      </c>
      <c r="BK708" s="370">
        <v>3</v>
      </c>
      <c r="BL708" s="219" t="s">
        <v>65</v>
      </c>
      <c r="BM708" s="52"/>
      <c r="BN708" s="218" t="s">
        <v>357</v>
      </c>
      <c r="BO708" s="217" t="s">
        <v>74</v>
      </c>
      <c r="BP708" s="201" t="s">
        <v>681</v>
      </c>
      <c r="BQ708" s="52" t="s">
        <v>717</v>
      </c>
    </row>
    <row r="709" spans="1:69" ht="16.5" thickBot="1">
      <c r="A709" s="207" t="s">
        <v>37</v>
      </c>
      <c r="B709" s="208" t="s">
        <v>711</v>
      </c>
      <c r="C709" s="202" t="s">
        <v>35</v>
      </c>
      <c r="D709" s="210" t="s">
        <v>182</v>
      </c>
      <c r="E709" s="24" t="s">
        <v>639</v>
      </c>
      <c r="F709" s="86">
        <v>59</v>
      </c>
      <c r="G709" s="80">
        <v>0</v>
      </c>
      <c r="H709" s="204"/>
      <c r="I709" s="204"/>
      <c r="J709" s="204"/>
      <c r="K709" s="204"/>
      <c r="L709" s="80">
        <v>0</v>
      </c>
      <c r="M709" s="203"/>
      <c r="N709" s="52">
        <v>0</v>
      </c>
      <c r="O709" s="204"/>
      <c r="P709" s="204"/>
      <c r="Q709" s="11">
        <v>5.7572372203000004</v>
      </c>
      <c r="R709" s="204"/>
      <c r="S709" s="204"/>
      <c r="T709" s="53">
        <v>8.5249999999999986</v>
      </c>
      <c r="U709" s="204"/>
      <c r="V709" s="204"/>
      <c r="W709" s="11">
        <v>5.7457286779660999</v>
      </c>
      <c r="X709" s="204"/>
      <c r="Y709" s="204"/>
      <c r="Z709" s="53">
        <v>8.5249999999999986</v>
      </c>
      <c r="AA709" s="204"/>
      <c r="AB709" s="204"/>
      <c r="AC709" s="204"/>
      <c r="AD709" s="204"/>
      <c r="AE709" s="204"/>
      <c r="AF709" s="9">
        <v>2.7583709282982625</v>
      </c>
      <c r="AG709" s="9">
        <v>399</v>
      </c>
      <c r="AH709" s="9">
        <v>0.40335810355422497</v>
      </c>
      <c r="AI709" s="9">
        <v>90</v>
      </c>
      <c r="AJ709" s="9">
        <v>2.0157738095238096</v>
      </c>
      <c r="AK709" s="9" t="s">
        <v>248</v>
      </c>
      <c r="AL709" s="427">
        <v>0</v>
      </c>
      <c r="AM709" s="9"/>
      <c r="AN709" s="9"/>
      <c r="AO709" s="73">
        <v>118</v>
      </c>
      <c r="AP709" s="80">
        <v>0</v>
      </c>
      <c r="AQ709" s="80">
        <v>0</v>
      </c>
      <c r="AR709" s="224">
        <v>0</v>
      </c>
      <c r="AS709" s="224" t="s">
        <v>248</v>
      </c>
      <c r="AT709" s="11">
        <v>4216.3040000000001</v>
      </c>
      <c r="AU709" s="11">
        <v>0</v>
      </c>
      <c r="AV709" s="158">
        <v>0</v>
      </c>
      <c r="AW709" s="158">
        <v>0</v>
      </c>
      <c r="AX709" s="158" t="s">
        <v>248</v>
      </c>
      <c r="AY709" s="235" t="s">
        <v>248</v>
      </c>
      <c r="AZ709" s="138">
        <v>51180</v>
      </c>
      <c r="BA709" s="188" t="s">
        <v>248</v>
      </c>
      <c r="BB709" s="203" t="s">
        <v>248</v>
      </c>
      <c r="BC709" s="158" t="s">
        <v>248</v>
      </c>
      <c r="BD709" s="217" t="s">
        <v>61</v>
      </c>
      <c r="BE709" s="201" t="s">
        <v>62</v>
      </c>
      <c r="BF709" s="201" t="s">
        <v>63</v>
      </c>
      <c r="BG709" s="201" t="s">
        <v>196</v>
      </c>
      <c r="BH709" s="456" t="s">
        <v>514</v>
      </c>
      <c r="BI709" s="218" t="s">
        <v>68</v>
      </c>
      <c r="BJ709" s="370">
        <v>214</v>
      </c>
      <c r="BK709" s="370">
        <v>4</v>
      </c>
      <c r="BL709" s="219" t="s">
        <v>65</v>
      </c>
      <c r="BM709" s="52"/>
      <c r="BN709" s="218" t="s">
        <v>357</v>
      </c>
      <c r="BO709" s="217" t="s">
        <v>74</v>
      </c>
      <c r="BP709" s="201" t="s">
        <v>681</v>
      </c>
      <c r="BQ709" s="52" t="s">
        <v>717</v>
      </c>
    </row>
    <row r="710" spans="1:69" ht="16.5" thickBot="1">
      <c r="A710" s="207" t="s">
        <v>37</v>
      </c>
      <c r="B710" s="208" t="s">
        <v>711</v>
      </c>
      <c r="C710" s="202" t="s">
        <v>35</v>
      </c>
      <c r="D710" s="210" t="s">
        <v>182</v>
      </c>
      <c r="E710" s="24" t="s">
        <v>490</v>
      </c>
      <c r="F710" s="86">
        <v>45</v>
      </c>
      <c r="G710" s="80">
        <v>0</v>
      </c>
      <c r="H710" s="204"/>
      <c r="I710" s="204"/>
      <c r="J710" s="204"/>
      <c r="K710" s="204"/>
      <c r="L710" s="80">
        <v>0</v>
      </c>
      <c r="M710" s="203"/>
      <c r="N710" s="52">
        <v>0</v>
      </c>
      <c r="O710" s="204"/>
      <c r="P710" s="204"/>
      <c r="Q710" s="11">
        <v>6.3261332889000004</v>
      </c>
      <c r="R710" s="204"/>
      <c r="S710" s="204"/>
      <c r="T710" s="53">
        <v>10.875</v>
      </c>
      <c r="U710" s="204"/>
      <c r="V710" s="204"/>
      <c r="W710" s="11">
        <v>6.0974884222221997</v>
      </c>
      <c r="X710" s="204"/>
      <c r="Y710" s="204"/>
      <c r="Z710" s="53">
        <v>10.375</v>
      </c>
      <c r="AA710" s="204"/>
      <c r="AB710" s="204"/>
      <c r="AC710" s="204"/>
      <c r="AD710" s="204"/>
      <c r="AE710" s="204"/>
      <c r="AF710" s="9">
        <v>3.6688889079623754</v>
      </c>
      <c r="AG710" s="9">
        <v>315</v>
      </c>
      <c r="AH710" s="9">
        <v>0.37597310805426204</v>
      </c>
      <c r="AI710" s="9">
        <v>2</v>
      </c>
      <c r="AJ710" s="9">
        <v>2.8125</v>
      </c>
      <c r="AK710" s="9" t="s">
        <v>248</v>
      </c>
      <c r="AL710" s="9">
        <v>45</v>
      </c>
      <c r="AM710" s="9">
        <v>3.6688889079623754</v>
      </c>
      <c r="AN710" s="9">
        <v>3.6933497536945814</v>
      </c>
      <c r="AO710" s="73">
        <v>90</v>
      </c>
      <c r="AP710" s="80">
        <v>0</v>
      </c>
      <c r="AQ710" s="80">
        <v>0</v>
      </c>
      <c r="AR710" s="224">
        <v>0</v>
      </c>
      <c r="AS710" s="224" t="s">
        <v>248</v>
      </c>
      <c r="AT710" s="11">
        <v>3236.1930000000002</v>
      </c>
      <c r="AU710" s="11">
        <v>0</v>
      </c>
      <c r="AV710" s="158">
        <v>0</v>
      </c>
      <c r="AW710" s="158">
        <v>0</v>
      </c>
      <c r="AX710" s="158" t="s">
        <v>248</v>
      </c>
      <c r="AY710" s="235" t="s">
        <v>248</v>
      </c>
      <c r="AZ710" s="138">
        <v>14971</v>
      </c>
      <c r="BA710" s="188" t="s">
        <v>248</v>
      </c>
      <c r="BB710" s="203" t="s">
        <v>248</v>
      </c>
      <c r="BC710" s="158" t="s">
        <v>248</v>
      </c>
      <c r="BD710" s="217" t="s">
        <v>61</v>
      </c>
      <c r="BE710" s="201" t="s">
        <v>62</v>
      </c>
      <c r="BF710" s="201" t="s">
        <v>63</v>
      </c>
      <c r="BG710" s="201" t="s">
        <v>196</v>
      </c>
      <c r="BH710" s="456" t="s">
        <v>712</v>
      </c>
      <c r="BI710" s="218" t="s">
        <v>64</v>
      </c>
      <c r="BJ710" s="370">
        <v>214</v>
      </c>
      <c r="BK710" s="370">
        <v>1</v>
      </c>
      <c r="BL710" s="219" t="s">
        <v>65</v>
      </c>
      <c r="BM710" s="52"/>
      <c r="BN710" s="218" t="s">
        <v>357</v>
      </c>
      <c r="BO710" s="217" t="s">
        <v>346</v>
      </c>
      <c r="BP710" s="201" t="s">
        <v>685</v>
      </c>
      <c r="BQ710" s="52" t="s">
        <v>718</v>
      </c>
    </row>
    <row r="711" spans="1:69" ht="16.5" thickBot="1">
      <c r="A711" s="207" t="s">
        <v>37</v>
      </c>
      <c r="B711" s="208" t="s">
        <v>711</v>
      </c>
      <c r="C711" s="202" t="s">
        <v>35</v>
      </c>
      <c r="D711" s="210" t="s">
        <v>182</v>
      </c>
      <c r="E711" s="24" t="s">
        <v>490</v>
      </c>
      <c r="F711" s="86">
        <v>45</v>
      </c>
      <c r="G711" s="80">
        <v>0</v>
      </c>
      <c r="H711" s="204"/>
      <c r="I711" s="204"/>
      <c r="J711" s="204"/>
      <c r="K711" s="204"/>
      <c r="L711" s="80">
        <v>0</v>
      </c>
      <c r="M711" s="203"/>
      <c r="N711" s="52">
        <v>0</v>
      </c>
      <c r="O711" s="204"/>
      <c r="P711" s="204"/>
      <c r="Q711" s="11">
        <v>6.2030222222000004</v>
      </c>
      <c r="R711" s="204"/>
      <c r="S711" s="204"/>
      <c r="T711" s="53">
        <v>7.4749999999999996</v>
      </c>
      <c r="U711" s="204"/>
      <c r="V711" s="204"/>
      <c r="W711" s="11">
        <v>6.2703999111110997</v>
      </c>
      <c r="X711" s="204"/>
      <c r="Y711" s="204"/>
      <c r="Z711" s="53">
        <v>7.875</v>
      </c>
      <c r="AA711" s="204"/>
      <c r="AB711" s="204"/>
      <c r="AC711" s="204"/>
      <c r="AD711" s="204"/>
      <c r="AE711" s="204"/>
      <c r="AF711" s="9">
        <v>2.6955149546018071</v>
      </c>
      <c r="AG711" s="9">
        <v>301</v>
      </c>
      <c r="AH711" s="9">
        <v>0.4176739417120483</v>
      </c>
      <c r="AI711" s="9">
        <v>85</v>
      </c>
      <c r="AJ711" s="9">
        <v>1.9375</v>
      </c>
      <c r="AK711" s="9" t="s">
        <v>248</v>
      </c>
      <c r="AL711" s="9">
        <v>0</v>
      </c>
      <c r="AM711" s="9"/>
      <c r="AN711" s="9"/>
      <c r="AO711" s="73">
        <v>90</v>
      </c>
      <c r="AP711" s="80">
        <v>0</v>
      </c>
      <c r="AQ711" s="80">
        <v>0</v>
      </c>
      <c r="AR711" s="224">
        <v>0</v>
      </c>
      <c r="AS711" s="224" t="s">
        <v>248</v>
      </c>
      <c r="AT711" s="11">
        <v>3237.2269999999999</v>
      </c>
      <c r="AU711" s="11">
        <v>0</v>
      </c>
      <c r="AV711" s="158">
        <v>0</v>
      </c>
      <c r="AW711" s="158">
        <v>0</v>
      </c>
      <c r="AX711" s="158" t="s">
        <v>248</v>
      </c>
      <c r="AY711" s="235" t="s">
        <v>248</v>
      </c>
      <c r="AZ711" s="138">
        <v>14971</v>
      </c>
      <c r="BA711" s="188" t="s">
        <v>248</v>
      </c>
      <c r="BB711" s="203" t="s">
        <v>248</v>
      </c>
      <c r="BC711" s="158" t="s">
        <v>248</v>
      </c>
      <c r="BD711" s="217" t="s">
        <v>61</v>
      </c>
      <c r="BE711" s="201" t="s">
        <v>62</v>
      </c>
      <c r="BF711" s="201" t="s">
        <v>63</v>
      </c>
      <c r="BG711" s="201" t="s">
        <v>196</v>
      </c>
      <c r="BH711" s="456" t="s">
        <v>712</v>
      </c>
      <c r="BI711" s="218" t="s">
        <v>66</v>
      </c>
      <c r="BJ711" s="370">
        <v>214</v>
      </c>
      <c r="BK711" s="370">
        <v>1</v>
      </c>
      <c r="BL711" s="219" t="s">
        <v>65</v>
      </c>
      <c r="BM711" s="52"/>
      <c r="BN711" s="218" t="s">
        <v>357</v>
      </c>
      <c r="BO711" s="217" t="s">
        <v>346</v>
      </c>
      <c r="BP711" s="201" t="s">
        <v>685</v>
      </c>
      <c r="BQ711" s="52" t="s">
        <v>718</v>
      </c>
    </row>
    <row r="712" spans="1:69" ht="16.5" thickBot="1">
      <c r="A712" s="207" t="s">
        <v>37</v>
      </c>
      <c r="B712" s="208" t="s">
        <v>711</v>
      </c>
      <c r="C712" s="202" t="s">
        <v>35</v>
      </c>
      <c r="D712" s="210" t="s">
        <v>182</v>
      </c>
      <c r="E712" s="11" t="s">
        <v>490</v>
      </c>
      <c r="F712" s="86">
        <v>46</v>
      </c>
      <c r="G712" s="80">
        <v>0</v>
      </c>
      <c r="H712" s="204"/>
      <c r="I712" s="204"/>
      <c r="J712" s="204"/>
      <c r="K712" s="204"/>
      <c r="L712" s="80">
        <v>0</v>
      </c>
      <c r="M712" s="203"/>
      <c r="N712" s="52">
        <v>0</v>
      </c>
      <c r="O712" s="204"/>
      <c r="P712" s="204"/>
      <c r="Q712" s="11">
        <v>5.1272823260999996</v>
      </c>
      <c r="R712" s="204"/>
      <c r="S712" s="204"/>
      <c r="T712" s="53">
        <v>6.8499999999999979</v>
      </c>
      <c r="U712" s="204"/>
      <c r="V712" s="204"/>
      <c r="W712" s="11">
        <v>5.1701952826086002</v>
      </c>
      <c r="X712" s="204"/>
      <c r="Y712" s="204"/>
      <c r="Z712" s="53">
        <v>6.8499999999999979</v>
      </c>
      <c r="AA712" s="204"/>
      <c r="AB712" s="204"/>
      <c r="AC712" s="204"/>
      <c r="AD712" s="204"/>
      <c r="AE712" s="204"/>
      <c r="AF712" s="9">
        <v>3.6853105747921875</v>
      </c>
      <c r="AG712" s="9">
        <v>322</v>
      </c>
      <c r="AH712" s="9">
        <v>0.3321314995375218</v>
      </c>
      <c r="AI712" s="9">
        <v>1</v>
      </c>
      <c r="AJ712" s="9">
        <v>2.9441176470588237</v>
      </c>
      <c r="AK712" s="9" t="s">
        <v>248</v>
      </c>
      <c r="AL712" s="9">
        <v>46</v>
      </c>
      <c r="AM712" s="9">
        <v>3.6853105747921875</v>
      </c>
      <c r="AN712" s="9">
        <v>3.6955555555555555</v>
      </c>
      <c r="AO712" s="73">
        <v>92</v>
      </c>
      <c r="AP712" s="80">
        <v>0</v>
      </c>
      <c r="AQ712" s="80">
        <v>0</v>
      </c>
      <c r="AR712" s="224">
        <v>0</v>
      </c>
      <c r="AS712" s="224" t="s">
        <v>248</v>
      </c>
      <c r="AT712" s="11">
        <v>3283.39</v>
      </c>
      <c r="AU712" s="11">
        <v>0</v>
      </c>
      <c r="AV712" s="158">
        <v>0</v>
      </c>
      <c r="AW712" s="158">
        <v>0</v>
      </c>
      <c r="AX712" s="158" t="s">
        <v>248</v>
      </c>
      <c r="AY712" s="235" t="s">
        <v>248</v>
      </c>
      <c r="AZ712" s="138">
        <v>14971</v>
      </c>
      <c r="BA712" s="188" t="s">
        <v>248</v>
      </c>
      <c r="BB712" s="203" t="s">
        <v>248</v>
      </c>
      <c r="BC712" s="158" t="s">
        <v>248</v>
      </c>
      <c r="BD712" s="217" t="s">
        <v>61</v>
      </c>
      <c r="BE712" s="201" t="s">
        <v>62</v>
      </c>
      <c r="BF712" s="201" t="s">
        <v>63</v>
      </c>
      <c r="BG712" s="201" t="s">
        <v>196</v>
      </c>
      <c r="BH712" s="456" t="s">
        <v>712</v>
      </c>
      <c r="BI712" s="218" t="s">
        <v>67</v>
      </c>
      <c r="BJ712" s="370">
        <v>214</v>
      </c>
      <c r="BK712" s="370">
        <v>1</v>
      </c>
      <c r="BL712" s="219" t="s">
        <v>65</v>
      </c>
      <c r="BM712" s="52"/>
      <c r="BN712" s="218" t="s">
        <v>357</v>
      </c>
      <c r="BO712" s="217" t="s">
        <v>346</v>
      </c>
      <c r="BP712" s="201" t="s">
        <v>685</v>
      </c>
      <c r="BQ712" s="52" t="s">
        <v>718</v>
      </c>
    </row>
    <row r="713" spans="1:69" ht="16.5" thickBot="1">
      <c r="A713" s="207" t="s">
        <v>37</v>
      </c>
      <c r="B713" s="208" t="s">
        <v>711</v>
      </c>
      <c r="C713" s="202" t="s">
        <v>35</v>
      </c>
      <c r="D713" s="210" t="s">
        <v>182</v>
      </c>
      <c r="E713" s="11" t="s">
        <v>490</v>
      </c>
      <c r="F713" s="86">
        <v>45</v>
      </c>
      <c r="G713" s="80">
        <v>0</v>
      </c>
      <c r="H713" s="204"/>
      <c r="I713" s="204"/>
      <c r="J713" s="204"/>
      <c r="K713" s="204"/>
      <c r="L713" s="80">
        <v>0</v>
      </c>
      <c r="M713" s="203"/>
      <c r="N713" s="52">
        <v>0</v>
      </c>
      <c r="O713" s="204"/>
      <c r="P713" s="204"/>
      <c r="Q713" s="11">
        <v>5.2319110444000003</v>
      </c>
      <c r="R713" s="204"/>
      <c r="S713" s="204"/>
      <c r="T713" s="53">
        <v>6.84375</v>
      </c>
      <c r="U713" s="204"/>
      <c r="V713" s="204"/>
      <c r="W713" s="11">
        <v>5.1546221111110997</v>
      </c>
      <c r="X713" s="204"/>
      <c r="Y713" s="204"/>
      <c r="Z713" s="53">
        <v>6.791666666666667</v>
      </c>
      <c r="AA713" s="204"/>
      <c r="AB713" s="204"/>
      <c r="AC713" s="204"/>
      <c r="AD713" s="204"/>
      <c r="AE713" s="204"/>
      <c r="AF713" s="9">
        <v>2.8556818215103892</v>
      </c>
      <c r="AG713" s="9">
        <v>308</v>
      </c>
      <c r="AH713" s="9">
        <v>0.40357817237716198</v>
      </c>
      <c r="AI713" s="9">
        <v>51</v>
      </c>
      <c r="AJ713" s="9">
        <v>2.0598958333333335</v>
      </c>
      <c r="AK713" s="9" t="s">
        <v>248</v>
      </c>
      <c r="AL713" s="9">
        <v>0</v>
      </c>
      <c r="AM713" s="9"/>
      <c r="AN713" s="9"/>
      <c r="AO713" s="73">
        <v>90</v>
      </c>
      <c r="AP713" s="80">
        <v>0</v>
      </c>
      <c r="AQ713" s="80">
        <v>0</v>
      </c>
      <c r="AR713" s="224">
        <v>0</v>
      </c>
      <c r="AS713" s="224" t="s">
        <v>248</v>
      </c>
      <c r="AT713" s="11">
        <v>3240.8119999999999</v>
      </c>
      <c r="AU713" s="11">
        <v>0</v>
      </c>
      <c r="AV713" s="158">
        <v>0</v>
      </c>
      <c r="AW713" s="158">
        <v>0</v>
      </c>
      <c r="AX713" s="158" t="s">
        <v>248</v>
      </c>
      <c r="AY713" s="235" t="s">
        <v>248</v>
      </c>
      <c r="AZ713" s="138">
        <v>14971</v>
      </c>
      <c r="BA713" s="188" t="s">
        <v>248</v>
      </c>
      <c r="BB713" s="203" t="s">
        <v>248</v>
      </c>
      <c r="BC713" s="158" t="s">
        <v>248</v>
      </c>
      <c r="BD713" s="217" t="s">
        <v>61</v>
      </c>
      <c r="BE713" s="201" t="s">
        <v>62</v>
      </c>
      <c r="BF713" s="201" t="s">
        <v>63</v>
      </c>
      <c r="BG713" s="201" t="s">
        <v>196</v>
      </c>
      <c r="BH713" s="456" t="s">
        <v>712</v>
      </c>
      <c r="BI713" s="218" t="s">
        <v>68</v>
      </c>
      <c r="BJ713" s="370">
        <v>214</v>
      </c>
      <c r="BK713" s="370">
        <v>1</v>
      </c>
      <c r="BL713" s="219" t="s">
        <v>65</v>
      </c>
      <c r="BM713" s="52"/>
      <c r="BN713" s="218" t="s">
        <v>357</v>
      </c>
      <c r="BO713" s="217" t="s">
        <v>346</v>
      </c>
      <c r="BP713" s="201" t="s">
        <v>685</v>
      </c>
      <c r="BQ713" s="52" t="s">
        <v>718</v>
      </c>
    </row>
    <row r="714" spans="1:69" ht="16.5" thickBot="1">
      <c r="A714" s="207" t="s">
        <v>37</v>
      </c>
      <c r="B714" s="208" t="s">
        <v>711</v>
      </c>
      <c r="C714" s="202" t="s">
        <v>35</v>
      </c>
      <c r="D714" s="210" t="s">
        <v>182</v>
      </c>
      <c r="E714" s="11" t="s">
        <v>678</v>
      </c>
      <c r="F714" s="86">
        <v>46</v>
      </c>
      <c r="G714" s="80">
        <v>0</v>
      </c>
      <c r="H714" s="204"/>
      <c r="I714" s="204"/>
      <c r="J714" s="204"/>
      <c r="K714" s="204"/>
      <c r="L714" s="80">
        <v>0</v>
      </c>
      <c r="M714" s="203"/>
      <c r="N714" s="52">
        <v>0</v>
      </c>
      <c r="O714" s="204"/>
      <c r="P714" s="204"/>
      <c r="Q714" s="11">
        <v>5.2191303261000002</v>
      </c>
      <c r="R714" s="204"/>
      <c r="S714" s="204"/>
      <c r="T714" s="53">
        <v>6.8499999999999979</v>
      </c>
      <c r="U714" s="204"/>
      <c r="V714" s="204"/>
      <c r="W714" s="11">
        <v>5.0339779347825999</v>
      </c>
      <c r="X714" s="204"/>
      <c r="Y714" s="204"/>
      <c r="Z714" s="53">
        <v>6.4249999999999989</v>
      </c>
      <c r="AA714" s="204"/>
      <c r="AB714" s="204"/>
      <c r="AC714" s="204"/>
      <c r="AD714" s="204"/>
      <c r="AE714" s="204"/>
      <c r="AF714" s="9">
        <v>3.6988281820625004</v>
      </c>
      <c r="AG714" s="9">
        <v>322</v>
      </c>
      <c r="AH714" s="9">
        <v>0.42780482639386452</v>
      </c>
      <c r="AI714" s="9">
        <v>8</v>
      </c>
      <c r="AJ714" s="9">
        <v>2.8374999999999999</v>
      </c>
      <c r="AK714" s="9" t="s">
        <v>248</v>
      </c>
      <c r="AL714" s="9">
        <v>44</v>
      </c>
      <c r="AM714" s="9">
        <v>3.7300324935417666</v>
      </c>
      <c r="AN714" s="9">
        <v>3.71</v>
      </c>
      <c r="AO714" s="73">
        <v>89</v>
      </c>
      <c r="AP714" s="80">
        <v>0</v>
      </c>
      <c r="AQ714" s="80">
        <v>3</v>
      </c>
      <c r="AR714" s="224">
        <v>0</v>
      </c>
      <c r="AS714" s="224" t="s">
        <v>248</v>
      </c>
      <c r="AT714" s="11">
        <v>3504.52</v>
      </c>
      <c r="AU714" s="11">
        <v>26.923999999999999</v>
      </c>
      <c r="AV714" s="158">
        <v>0</v>
      </c>
      <c r="AW714" s="158">
        <v>0</v>
      </c>
      <c r="AX714" s="158" t="s">
        <v>248</v>
      </c>
      <c r="AY714" s="235" t="s">
        <v>248</v>
      </c>
      <c r="AZ714" s="138">
        <v>26982</v>
      </c>
      <c r="BA714" s="188" t="s">
        <v>248</v>
      </c>
      <c r="BB714" s="203" t="s">
        <v>248</v>
      </c>
      <c r="BC714" s="158" t="s">
        <v>248</v>
      </c>
      <c r="BD714" s="217" t="s">
        <v>61</v>
      </c>
      <c r="BE714" s="201" t="s">
        <v>62</v>
      </c>
      <c r="BF714" s="201" t="s">
        <v>63</v>
      </c>
      <c r="BG714" s="201" t="s">
        <v>196</v>
      </c>
      <c r="BH714" s="456" t="s">
        <v>511</v>
      </c>
      <c r="BI714" s="218" t="s">
        <v>64</v>
      </c>
      <c r="BJ714" s="370">
        <v>214</v>
      </c>
      <c r="BK714" s="370">
        <v>1</v>
      </c>
      <c r="BL714" s="219" t="s">
        <v>65</v>
      </c>
      <c r="BM714" s="52"/>
      <c r="BN714" s="218" t="s">
        <v>357</v>
      </c>
      <c r="BO714" s="217" t="s">
        <v>53</v>
      </c>
      <c r="BP714" s="201" t="s">
        <v>704</v>
      </c>
      <c r="BQ714" s="52" t="s">
        <v>714</v>
      </c>
    </row>
    <row r="715" spans="1:69" ht="16.5" thickBot="1">
      <c r="A715" s="207" t="s">
        <v>37</v>
      </c>
      <c r="B715" s="208" t="s">
        <v>711</v>
      </c>
      <c r="C715" s="202" t="s">
        <v>35</v>
      </c>
      <c r="D715" s="210" t="s">
        <v>182</v>
      </c>
      <c r="E715" s="11" t="s">
        <v>678</v>
      </c>
      <c r="F715" s="86">
        <v>45</v>
      </c>
      <c r="G715" s="80">
        <v>0</v>
      </c>
      <c r="H715" s="204"/>
      <c r="I715" s="204"/>
      <c r="J715" s="204"/>
      <c r="K715" s="204"/>
      <c r="L715" s="80">
        <v>0</v>
      </c>
      <c r="M715" s="203"/>
      <c r="N715" s="52">
        <v>0</v>
      </c>
      <c r="O715" s="204"/>
      <c r="P715" s="204"/>
      <c r="Q715" s="11">
        <v>4.4348887556000003</v>
      </c>
      <c r="R715" s="204"/>
      <c r="S715" s="204"/>
      <c r="T715" s="53">
        <v>5.875</v>
      </c>
      <c r="U715" s="204"/>
      <c r="V715" s="204"/>
      <c r="W715" s="11">
        <v>4.2797109333333001</v>
      </c>
      <c r="X715" s="204"/>
      <c r="Y715" s="204"/>
      <c r="Z715" s="53">
        <v>5.458333333333333</v>
      </c>
      <c r="AA715" s="204"/>
      <c r="AB715" s="204"/>
      <c r="AC715" s="204"/>
      <c r="AD715" s="204"/>
      <c r="AE715" s="204"/>
      <c r="AF715" s="9">
        <v>3.4553968255482017</v>
      </c>
      <c r="AG715" s="9">
        <v>315</v>
      </c>
      <c r="AH715" s="9">
        <v>0.44323399517845219</v>
      </c>
      <c r="AI715" s="9">
        <v>11</v>
      </c>
      <c r="AJ715" s="9">
        <v>2.5516304347826089</v>
      </c>
      <c r="AK715" s="9" t="s">
        <v>248</v>
      </c>
      <c r="AL715" s="9">
        <v>45</v>
      </c>
      <c r="AM715" s="9">
        <v>3.4553968255482017</v>
      </c>
      <c r="AN715" s="9">
        <v>3.5724431818181817</v>
      </c>
      <c r="AO715" s="73">
        <v>90</v>
      </c>
      <c r="AP715" s="80">
        <v>0</v>
      </c>
      <c r="AQ715" s="80">
        <v>0</v>
      </c>
      <c r="AR715" s="224">
        <v>0</v>
      </c>
      <c r="AS715" s="224" t="s">
        <v>248</v>
      </c>
      <c r="AT715" s="11">
        <v>3414.9839999999999</v>
      </c>
      <c r="AU715" s="11">
        <v>0</v>
      </c>
      <c r="AV715" s="158">
        <v>0</v>
      </c>
      <c r="AW715" s="158">
        <v>0</v>
      </c>
      <c r="AX715" s="158" t="s">
        <v>248</v>
      </c>
      <c r="AY715" s="235" t="s">
        <v>248</v>
      </c>
      <c r="AZ715" s="138">
        <v>26982</v>
      </c>
      <c r="BA715" s="188" t="s">
        <v>248</v>
      </c>
      <c r="BB715" s="203" t="s">
        <v>248</v>
      </c>
      <c r="BC715" s="158" t="s">
        <v>248</v>
      </c>
      <c r="BD715" s="217" t="s">
        <v>61</v>
      </c>
      <c r="BE715" s="201" t="s">
        <v>62</v>
      </c>
      <c r="BF715" s="201" t="s">
        <v>63</v>
      </c>
      <c r="BG715" s="201" t="s">
        <v>196</v>
      </c>
      <c r="BH715" s="218" t="s">
        <v>511</v>
      </c>
      <c r="BI715" s="218" t="s">
        <v>66</v>
      </c>
      <c r="BJ715" s="370">
        <v>214</v>
      </c>
      <c r="BK715" s="370">
        <v>7</v>
      </c>
      <c r="BL715" s="219" t="s">
        <v>65</v>
      </c>
      <c r="BM715" s="52"/>
      <c r="BN715" s="218" t="s">
        <v>357</v>
      </c>
      <c r="BO715" s="217" t="s">
        <v>53</v>
      </c>
      <c r="BP715" s="201" t="s">
        <v>704</v>
      </c>
      <c r="BQ715" s="52" t="s">
        <v>714</v>
      </c>
    </row>
    <row r="716" spans="1:69" ht="16.5" thickBot="1">
      <c r="A716" s="207" t="s">
        <v>37</v>
      </c>
      <c r="B716" s="208" t="s">
        <v>711</v>
      </c>
      <c r="C716" s="202" t="s">
        <v>35</v>
      </c>
      <c r="D716" s="210" t="s">
        <v>182</v>
      </c>
      <c r="E716" s="24" t="s">
        <v>678</v>
      </c>
      <c r="F716" s="86">
        <v>43</v>
      </c>
      <c r="G716" s="80">
        <v>0</v>
      </c>
      <c r="H716" s="204"/>
      <c r="I716" s="204"/>
      <c r="J716" s="204"/>
      <c r="K716" s="204"/>
      <c r="L716" s="80">
        <v>0</v>
      </c>
      <c r="M716" s="203"/>
      <c r="N716" s="52">
        <v>0</v>
      </c>
      <c r="O716" s="204"/>
      <c r="P716" s="204"/>
      <c r="Q716" s="11">
        <v>4.9595579301999999</v>
      </c>
      <c r="R716" s="204"/>
      <c r="S716" s="204"/>
      <c r="T716" s="53">
        <v>7.9250000000000007</v>
      </c>
      <c r="U716" s="204"/>
      <c r="V716" s="204"/>
      <c r="W716" s="11">
        <v>4.9417673488371996</v>
      </c>
      <c r="X716" s="204"/>
      <c r="Y716" s="204"/>
      <c r="Z716" s="53">
        <v>7.9250000000000007</v>
      </c>
      <c r="AA716" s="204"/>
      <c r="AB716" s="204"/>
      <c r="AC716" s="204"/>
      <c r="AD716" s="204"/>
      <c r="AE716" s="204"/>
      <c r="AF716" s="9">
        <v>3.5194352298875979</v>
      </c>
      <c r="AG716" s="9">
        <v>301</v>
      </c>
      <c r="AH716" s="9">
        <v>0.3799589066782349</v>
      </c>
      <c r="AI716" s="9">
        <v>3</v>
      </c>
      <c r="AJ716" s="9">
        <v>2.7410000000000001</v>
      </c>
      <c r="AK716" s="9" t="s">
        <v>248</v>
      </c>
      <c r="AL716" s="9">
        <v>43</v>
      </c>
      <c r="AM716" s="9">
        <v>3.5194352298875979</v>
      </c>
      <c r="AN716" s="9">
        <v>3.5685975609756095</v>
      </c>
      <c r="AO716" s="73">
        <v>86</v>
      </c>
      <c r="AP716" s="80">
        <v>0</v>
      </c>
      <c r="AQ716" s="80">
        <v>0</v>
      </c>
      <c r="AR716" s="224">
        <v>0</v>
      </c>
      <c r="AS716" s="224" t="s">
        <v>248</v>
      </c>
      <c r="AT716" s="11">
        <v>3252.2310000000002</v>
      </c>
      <c r="AU716" s="11">
        <v>0</v>
      </c>
      <c r="AV716" s="158">
        <v>0</v>
      </c>
      <c r="AW716" s="158">
        <v>0</v>
      </c>
      <c r="AX716" s="158" t="s">
        <v>248</v>
      </c>
      <c r="AY716" s="235" t="s">
        <v>248</v>
      </c>
      <c r="AZ716" s="138">
        <v>26982</v>
      </c>
      <c r="BA716" s="188" t="s">
        <v>248</v>
      </c>
      <c r="BB716" s="203" t="s">
        <v>248</v>
      </c>
      <c r="BC716" s="158" t="s">
        <v>248</v>
      </c>
      <c r="BD716" s="217" t="s">
        <v>61</v>
      </c>
      <c r="BE716" s="201" t="s">
        <v>62</v>
      </c>
      <c r="BF716" s="201" t="s">
        <v>63</v>
      </c>
      <c r="BG716" s="201" t="s">
        <v>196</v>
      </c>
      <c r="BH716" s="218" t="s">
        <v>511</v>
      </c>
      <c r="BI716" s="218" t="s">
        <v>67</v>
      </c>
      <c r="BJ716" s="370">
        <v>214</v>
      </c>
      <c r="BK716" s="370">
        <v>3</v>
      </c>
      <c r="BL716" s="219" t="s">
        <v>65</v>
      </c>
      <c r="BM716" s="52"/>
      <c r="BN716" s="218" t="s">
        <v>357</v>
      </c>
      <c r="BO716" s="217" t="s">
        <v>53</v>
      </c>
      <c r="BP716" s="201" t="s">
        <v>704</v>
      </c>
      <c r="BQ716" s="52" t="s">
        <v>714</v>
      </c>
    </row>
    <row r="717" spans="1:69" ht="16.5" thickBot="1">
      <c r="A717" s="207" t="s">
        <v>37</v>
      </c>
      <c r="B717" s="208" t="s">
        <v>711</v>
      </c>
      <c r="C717" s="202" t="s">
        <v>35</v>
      </c>
      <c r="D717" s="210" t="s">
        <v>182</v>
      </c>
      <c r="E717" s="24" t="s">
        <v>678</v>
      </c>
      <c r="F717" s="86">
        <v>46</v>
      </c>
      <c r="G717" s="80">
        <v>0</v>
      </c>
      <c r="H717" s="204"/>
      <c r="I717" s="204"/>
      <c r="J717" s="204"/>
      <c r="K717" s="204"/>
      <c r="L717" s="80">
        <v>0</v>
      </c>
      <c r="M717" s="203"/>
      <c r="N717" s="52">
        <v>0</v>
      </c>
      <c r="O717" s="204"/>
      <c r="P717" s="204"/>
      <c r="Q717" s="11">
        <v>5.7800867825999998</v>
      </c>
      <c r="R717" s="204"/>
      <c r="S717" s="204"/>
      <c r="T717" s="53">
        <v>8.8499999999999979</v>
      </c>
      <c r="U717" s="204"/>
      <c r="V717" s="204"/>
      <c r="W717" s="11">
        <v>5.7338256086956001</v>
      </c>
      <c r="X717" s="204"/>
      <c r="Y717" s="204"/>
      <c r="Z717" s="53">
        <v>8.8499999999999979</v>
      </c>
      <c r="AA717" s="204"/>
      <c r="AB717" s="204"/>
      <c r="AC717" s="204"/>
      <c r="AD717" s="204"/>
      <c r="AE717" s="204"/>
      <c r="AF717" s="9">
        <v>2.8060317523895746</v>
      </c>
      <c r="AG717" s="9">
        <v>322</v>
      </c>
      <c r="AH717" s="9">
        <v>0.40364863285265279</v>
      </c>
      <c r="AI717" s="9">
        <v>71</v>
      </c>
      <c r="AJ717" s="9">
        <v>2.0499999999999998</v>
      </c>
      <c r="AK717" s="9" t="s">
        <v>248</v>
      </c>
      <c r="AL717" s="427">
        <v>0</v>
      </c>
      <c r="AM717" s="9"/>
      <c r="AN717" s="9"/>
      <c r="AO717" s="73">
        <v>88</v>
      </c>
      <c r="AP717" s="80">
        <v>0</v>
      </c>
      <c r="AQ717" s="80">
        <v>4</v>
      </c>
      <c r="AR717" s="224">
        <v>0</v>
      </c>
      <c r="AS717" s="224" t="s">
        <v>248</v>
      </c>
      <c r="AT717" s="11">
        <v>3375.3870000000002</v>
      </c>
      <c r="AU717" s="11">
        <v>155.655</v>
      </c>
      <c r="AV717" s="158">
        <v>0</v>
      </c>
      <c r="AW717" s="158">
        <v>0</v>
      </c>
      <c r="AX717" s="158" t="s">
        <v>248</v>
      </c>
      <c r="AY717" s="235" t="s">
        <v>248</v>
      </c>
      <c r="AZ717" s="138">
        <v>26982</v>
      </c>
      <c r="BA717" s="188" t="s">
        <v>248</v>
      </c>
      <c r="BB717" s="203" t="s">
        <v>248</v>
      </c>
      <c r="BC717" s="158" t="s">
        <v>248</v>
      </c>
      <c r="BD717" s="217" t="s">
        <v>61</v>
      </c>
      <c r="BE717" s="201" t="s">
        <v>62</v>
      </c>
      <c r="BF717" s="201" t="s">
        <v>63</v>
      </c>
      <c r="BG717" s="201" t="s">
        <v>196</v>
      </c>
      <c r="BH717" s="218" t="s">
        <v>511</v>
      </c>
      <c r="BI717" s="218" t="s">
        <v>68</v>
      </c>
      <c r="BJ717" s="370">
        <v>214</v>
      </c>
      <c r="BK717" s="370">
        <v>4</v>
      </c>
      <c r="BL717" s="219" t="s">
        <v>65</v>
      </c>
      <c r="BM717" s="52"/>
      <c r="BN717" s="218" t="s">
        <v>357</v>
      </c>
      <c r="BO717" s="217" t="s">
        <v>53</v>
      </c>
      <c r="BP717" s="201" t="s">
        <v>704</v>
      </c>
      <c r="BQ717" s="52" t="s">
        <v>714</v>
      </c>
    </row>
    <row r="718" spans="1:69" ht="16.5" thickBot="1">
      <c r="A718" s="207" t="s">
        <v>37</v>
      </c>
      <c r="B718" s="208" t="s">
        <v>711</v>
      </c>
      <c r="C718" s="202" t="s">
        <v>35</v>
      </c>
      <c r="D718" s="210" t="s">
        <v>182</v>
      </c>
      <c r="E718" s="24" t="s">
        <v>679</v>
      </c>
      <c r="F718" s="86">
        <v>73</v>
      </c>
      <c r="G718" s="80">
        <v>0</v>
      </c>
      <c r="H718" s="204"/>
      <c r="I718" s="204"/>
      <c r="J718" s="204"/>
      <c r="K718" s="204"/>
      <c r="L718" s="80">
        <v>0</v>
      </c>
      <c r="M718" s="203"/>
      <c r="N718" s="52">
        <v>0</v>
      </c>
      <c r="O718" s="204"/>
      <c r="P718" s="204"/>
      <c r="Q718" s="11">
        <v>4.8801779314999996</v>
      </c>
      <c r="R718" s="204"/>
      <c r="S718" s="204"/>
      <c r="T718" s="53">
        <v>6.5583333333333327</v>
      </c>
      <c r="U718" s="204"/>
      <c r="V718" s="204"/>
      <c r="W718" s="11">
        <v>4.6957259178081996</v>
      </c>
      <c r="X718" s="204"/>
      <c r="Y718" s="204"/>
      <c r="Z718" s="53">
        <v>6.2249999999999988</v>
      </c>
      <c r="AA718" s="204"/>
      <c r="AB718" s="204"/>
      <c r="AC718" s="204"/>
      <c r="AD718" s="204"/>
      <c r="AE718" s="204"/>
      <c r="AF718" s="9">
        <v>3.7852055074650717</v>
      </c>
      <c r="AG718" s="9">
        <v>511</v>
      </c>
      <c r="AH718" s="9">
        <v>0.32524825004710567</v>
      </c>
      <c r="AI718" s="9">
        <v>1</v>
      </c>
      <c r="AJ718" s="9">
        <v>3.0724576271186441</v>
      </c>
      <c r="AK718" s="9" t="s">
        <v>248</v>
      </c>
      <c r="AL718" s="9">
        <v>73</v>
      </c>
      <c r="AM718" s="9">
        <v>3.7852055074650717</v>
      </c>
      <c r="AN718" s="9">
        <v>3.7556980056980058</v>
      </c>
      <c r="AO718" s="73">
        <v>146</v>
      </c>
      <c r="AP718" s="80">
        <v>0</v>
      </c>
      <c r="AQ718" s="80">
        <v>0</v>
      </c>
      <c r="AR718" s="224">
        <v>0</v>
      </c>
      <c r="AS718" s="224" t="s">
        <v>248</v>
      </c>
      <c r="AT718" s="11">
        <v>5226.2520000000004</v>
      </c>
      <c r="AU718" s="11">
        <v>0</v>
      </c>
      <c r="AV718" s="158">
        <v>0</v>
      </c>
      <c r="AW718" s="158">
        <v>0</v>
      </c>
      <c r="AX718" s="158" t="s">
        <v>248</v>
      </c>
      <c r="AY718" s="235" t="s">
        <v>248</v>
      </c>
      <c r="AZ718" s="138">
        <v>28829</v>
      </c>
      <c r="BA718" s="188" t="s">
        <v>248</v>
      </c>
      <c r="BB718" s="203" t="s">
        <v>248</v>
      </c>
      <c r="BC718" s="158" t="s">
        <v>248</v>
      </c>
      <c r="BD718" s="217" t="s">
        <v>61</v>
      </c>
      <c r="BE718" s="201" t="s">
        <v>62</v>
      </c>
      <c r="BF718" s="201" t="s">
        <v>63</v>
      </c>
      <c r="BG718" s="201" t="s">
        <v>196</v>
      </c>
      <c r="BH718" s="218" t="s">
        <v>514</v>
      </c>
      <c r="BI718" s="218" t="s">
        <v>64</v>
      </c>
      <c r="BJ718" s="370">
        <v>214</v>
      </c>
      <c r="BK718" s="370">
        <v>1</v>
      </c>
      <c r="BL718" s="219" t="s">
        <v>65</v>
      </c>
      <c r="BM718" s="52"/>
      <c r="BN718" s="218" t="s">
        <v>357</v>
      </c>
      <c r="BO718" s="217" t="s">
        <v>74</v>
      </c>
      <c r="BP718" s="201" t="s">
        <v>681</v>
      </c>
      <c r="BQ718" s="52" t="s">
        <v>717</v>
      </c>
    </row>
    <row r="719" spans="1:69" ht="16.5" thickBot="1">
      <c r="A719" s="207" t="s">
        <v>37</v>
      </c>
      <c r="B719" s="208" t="s">
        <v>711</v>
      </c>
      <c r="C719" s="202" t="s">
        <v>35</v>
      </c>
      <c r="D719" s="210" t="s">
        <v>182</v>
      </c>
      <c r="E719" s="24" t="s">
        <v>679</v>
      </c>
      <c r="F719" s="86">
        <v>72</v>
      </c>
      <c r="G719" s="80">
        <v>1</v>
      </c>
      <c r="H719" s="204"/>
      <c r="I719" s="204"/>
      <c r="J719" s="204"/>
      <c r="K719" s="204"/>
      <c r="L719" s="80">
        <v>0</v>
      </c>
      <c r="M719" s="203"/>
      <c r="N719" s="52">
        <v>1</v>
      </c>
      <c r="O719" s="204"/>
      <c r="P719" s="204"/>
      <c r="Q719" s="11">
        <v>5.7521688731999996</v>
      </c>
      <c r="R719" s="204"/>
      <c r="S719" s="204"/>
      <c r="T719" s="53">
        <v>7.7250000000000014</v>
      </c>
      <c r="U719" s="204"/>
      <c r="V719" s="204"/>
      <c r="W719" s="11">
        <v>5.7997745070422004</v>
      </c>
      <c r="X719" s="204"/>
      <c r="Y719" s="204"/>
      <c r="Z719" s="53">
        <v>7.7250000000000014</v>
      </c>
      <c r="AA719" s="204"/>
      <c r="AB719" s="204"/>
      <c r="AC719" s="204"/>
      <c r="AD719" s="204"/>
      <c r="AE719" s="204"/>
      <c r="AF719" s="9">
        <v>3.0126760588805208</v>
      </c>
      <c r="AG719" s="9">
        <v>491</v>
      </c>
      <c r="AH719" s="9">
        <v>0.65498200580044408</v>
      </c>
      <c r="AI719" s="9">
        <v>101</v>
      </c>
      <c r="AJ719" s="9">
        <v>1.8048076923076923</v>
      </c>
      <c r="AK719" s="9" t="s">
        <v>248</v>
      </c>
      <c r="AL719" s="9">
        <v>70</v>
      </c>
      <c r="AM719" s="9">
        <v>3.0414285740073854</v>
      </c>
      <c r="AN719" s="9">
        <v>3.0806451612903225</v>
      </c>
      <c r="AO719" s="73">
        <v>142</v>
      </c>
      <c r="AP719" s="80">
        <v>0</v>
      </c>
      <c r="AQ719" s="80">
        <v>0</v>
      </c>
      <c r="AR719" s="224">
        <v>0</v>
      </c>
      <c r="AS719" s="224" t="s">
        <v>248</v>
      </c>
      <c r="AT719" s="11">
        <v>5077.9830000000002</v>
      </c>
      <c r="AU719" s="11">
        <v>0</v>
      </c>
      <c r="AV719" s="158">
        <v>0</v>
      </c>
      <c r="AW719" s="158">
        <v>0</v>
      </c>
      <c r="AX719" s="158" t="s">
        <v>248</v>
      </c>
      <c r="AY719" s="235" t="s">
        <v>248</v>
      </c>
      <c r="AZ719" s="138">
        <v>28829</v>
      </c>
      <c r="BA719" s="188" t="s">
        <v>248</v>
      </c>
      <c r="BB719" s="203" t="s">
        <v>248</v>
      </c>
      <c r="BC719" s="158" t="s">
        <v>248</v>
      </c>
      <c r="BD719" s="217" t="s">
        <v>61</v>
      </c>
      <c r="BE719" s="201" t="s">
        <v>62</v>
      </c>
      <c r="BF719" s="201" t="s">
        <v>63</v>
      </c>
      <c r="BG719" s="201" t="s">
        <v>196</v>
      </c>
      <c r="BH719" s="218" t="s">
        <v>514</v>
      </c>
      <c r="BI719" s="218" t="s">
        <v>66</v>
      </c>
      <c r="BJ719" s="370">
        <v>214</v>
      </c>
      <c r="BK719" s="370">
        <v>7</v>
      </c>
      <c r="BL719" s="219" t="s">
        <v>65</v>
      </c>
      <c r="BM719" s="52"/>
      <c r="BN719" s="218" t="s">
        <v>357</v>
      </c>
      <c r="BO719" s="217" t="s">
        <v>74</v>
      </c>
      <c r="BP719" s="201" t="s">
        <v>681</v>
      </c>
      <c r="BQ719" s="52" t="s">
        <v>717</v>
      </c>
    </row>
    <row r="720" spans="1:69" ht="16.5" thickBot="1">
      <c r="A720" s="207" t="s">
        <v>37</v>
      </c>
      <c r="B720" s="208" t="s">
        <v>711</v>
      </c>
      <c r="C720" s="202" t="s">
        <v>35</v>
      </c>
      <c r="D720" s="210" t="s">
        <v>182</v>
      </c>
      <c r="E720" s="11" t="s">
        <v>679</v>
      </c>
      <c r="F720" s="86">
        <v>72</v>
      </c>
      <c r="G720" s="80">
        <v>2</v>
      </c>
      <c r="H720" s="204"/>
      <c r="I720" s="204"/>
      <c r="J720" s="204"/>
      <c r="K720" s="204"/>
      <c r="L720" s="80">
        <v>0</v>
      </c>
      <c r="M720" s="203"/>
      <c r="N720" s="52">
        <v>0</v>
      </c>
      <c r="O720" s="204"/>
      <c r="P720" s="204"/>
      <c r="Q720" s="11">
        <v>6.6097855571000004</v>
      </c>
      <c r="R720" s="204"/>
      <c r="S720" s="204"/>
      <c r="T720" s="53">
        <v>10.25</v>
      </c>
      <c r="U720" s="204"/>
      <c r="V720" s="204"/>
      <c r="W720" s="11">
        <v>5.7370284428570999</v>
      </c>
      <c r="X720" s="204"/>
      <c r="Y720" s="204"/>
      <c r="Z720" s="53">
        <v>9.25</v>
      </c>
      <c r="AA720" s="204"/>
      <c r="AB720" s="204"/>
      <c r="AC720" s="204"/>
      <c r="AD720" s="204"/>
      <c r="AE720" s="204"/>
      <c r="AF720" s="9">
        <v>3.9291020853178842</v>
      </c>
      <c r="AG720" s="9">
        <v>490</v>
      </c>
      <c r="AH720" s="9">
        <v>0.31047573792553795</v>
      </c>
      <c r="AI720" s="9">
        <v>1</v>
      </c>
      <c r="AJ720" s="9">
        <v>3.4891304347826089</v>
      </c>
      <c r="AK720" s="9" t="s">
        <v>248</v>
      </c>
      <c r="AL720" s="9">
        <v>70</v>
      </c>
      <c r="AM720" s="9">
        <v>3.9291020853178842</v>
      </c>
      <c r="AN720" s="9">
        <v>3.9489795918367347</v>
      </c>
      <c r="AO720" s="73">
        <v>140</v>
      </c>
      <c r="AP720" s="80">
        <v>0</v>
      </c>
      <c r="AQ720" s="80">
        <v>0</v>
      </c>
      <c r="AR720" s="224">
        <v>0</v>
      </c>
      <c r="AS720" s="224" t="s">
        <v>248</v>
      </c>
      <c r="AT720" s="11">
        <v>5004.3670000000002</v>
      </c>
      <c r="AU720" s="11">
        <v>0</v>
      </c>
      <c r="AV720" s="158">
        <v>0</v>
      </c>
      <c r="AW720" s="158">
        <v>0</v>
      </c>
      <c r="AX720" s="158" t="s">
        <v>248</v>
      </c>
      <c r="AY720" s="235" t="s">
        <v>248</v>
      </c>
      <c r="AZ720" s="138">
        <v>28829</v>
      </c>
      <c r="BA720" s="188" t="s">
        <v>248</v>
      </c>
      <c r="BB720" s="203" t="s">
        <v>248</v>
      </c>
      <c r="BC720" s="158" t="s">
        <v>248</v>
      </c>
      <c r="BD720" s="217" t="s">
        <v>61</v>
      </c>
      <c r="BE720" s="201" t="s">
        <v>62</v>
      </c>
      <c r="BF720" s="201" t="s">
        <v>63</v>
      </c>
      <c r="BG720" s="201" t="s">
        <v>196</v>
      </c>
      <c r="BH720" s="218" t="s">
        <v>514</v>
      </c>
      <c r="BI720" s="218" t="s">
        <v>67</v>
      </c>
      <c r="BJ720" s="370">
        <v>214</v>
      </c>
      <c r="BK720" s="370">
        <v>3</v>
      </c>
      <c r="BL720" s="219" t="s">
        <v>65</v>
      </c>
      <c r="BM720" s="52"/>
      <c r="BN720" s="218" t="s">
        <v>357</v>
      </c>
      <c r="BO720" s="217" t="s">
        <v>74</v>
      </c>
      <c r="BP720" s="201" t="s">
        <v>681</v>
      </c>
      <c r="BQ720" s="52" t="s">
        <v>717</v>
      </c>
    </row>
    <row r="721" spans="1:69" ht="16.5" thickBot="1">
      <c r="A721" s="207" t="s">
        <v>37</v>
      </c>
      <c r="B721" s="208" t="s">
        <v>711</v>
      </c>
      <c r="C721" s="202" t="s">
        <v>35</v>
      </c>
      <c r="D721" s="210" t="s">
        <v>182</v>
      </c>
      <c r="E721" s="11" t="s">
        <v>679</v>
      </c>
      <c r="F721" s="86">
        <v>73</v>
      </c>
      <c r="G721" s="80">
        <v>1</v>
      </c>
      <c r="H721" s="204"/>
      <c r="I721" s="204"/>
      <c r="J721" s="204"/>
      <c r="K721" s="204"/>
      <c r="L721" s="80">
        <v>0</v>
      </c>
      <c r="M721" s="203"/>
      <c r="N721" s="52">
        <v>0</v>
      </c>
      <c r="O721" s="204"/>
      <c r="P721" s="204"/>
      <c r="Q721" s="11">
        <v>5.9611943056000003</v>
      </c>
      <c r="R721" s="204"/>
      <c r="S721" s="204"/>
      <c r="T721" s="53">
        <v>8.8499999999999979</v>
      </c>
      <c r="U721" s="204"/>
      <c r="V721" s="204"/>
      <c r="W721" s="11">
        <v>5.9537081944443999</v>
      </c>
      <c r="X721" s="204"/>
      <c r="Y721" s="204"/>
      <c r="Z721" s="53">
        <v>9.1999999999999957</v>
      </c>
      <c r="AA721" s="204"/>
      <c r="AB721" s="204"/>
      <c r="AC721" s="204"/>
      <c r="AD721" s="204"/>
      <c r="AE721" s="204"/>
      <c r="AF721" s="9">
        <v>2.7789450517067538</v>
      </c>
      <c r="AG721" s="9">
        <v>455</v>
      </c>
      <c r="AH721" s="9">
        <v>0.49771562788134061</v>
      </c>
      <c r="AI721" s="9">
        <v>118</v>
      </c>
      <c r="AJ721" s="9">
        <v>1.7452702702702703</v>
      </c>
      <c r="AK721" s="9" t="s">
        <v>248</v>
      </c>
      <c r="AL721" s="9">
        <v>0</v>
      </c>
      <c r="AM721" s="9"/>
      <c r="AN721" s="9"/>
      <c r="AO721" s="73">
        <v>142</v>
      </c>
      <c r="AP721" s="80">
        <v>2</v>
      </c>
      <c r="AQ721" s="80">
        <v>0</v>
      </c>
      <c r="AR721" s="224">
        <v>0</v>
      </c>
      <c r="AS721" s="224" t="s">
        <v>248</v>
      </c>
      <c r="AT721" s="11">
        <v>5141.8860000000004</v>
      </c>
      <c r="AU721" s="11">
        <v>0</v>
      </c>
      <c r="AV721" s="158">
        <v>0</v>
      </c>
      <c r="AW721" s="158">
        <v>0</v>
      </c>
      <c r="AX721" s="158" t="s">
        <v>248</v>
      </c>
      <c r="AY721" s="235" t="s">
        <v>248</v>
      </c>
      <c r="AZ721" s="138">
        <v>28829</v>
      </c>
      <c r="BA721" s="188" t="s">
        <v>248</v>
      </c>
      <c r="BB721" s="203" t="s">
        <v>248</v>
      </c>
      <c r="BC721" s="158" t="s">
        <v>248</v>
      </c>
      <c r="BD721" s="217" t="s">
        <v>61</v>
      </c>
      <c r="BE721" s="201" t="s">
        <v>62</v>
      </c>
      <c r="BF721" s="201" t="s">
        <v>63</v>
      </c>
      <c r="BG721" s="201" t="s">
        <v>196</v>
      </c>
      <c r="BH721" s="218" t="s">
        <v>514</v>
      </c>
      <c r="BI721" s="218" t="s">
        <v>68</v>
      </c>
      <c r="BJ721" s="370">
        <v>214</v>
      </c>
      <c r="BK721" s="370">
        <v>4</v>
      </c>
      <c r="BL721" s="219" t="s">
        <v>65</v>
      </c>
      <c r="BM721" s="52"/>
      <c r="BN721" s="218" t="s">
        <v>357</v>
      </c>
      <c r="BO721" s="217" t="s">
        <v>74</v>
      </c>
      <c r="BP721" s="201" t="s">
        <v>681</v>
      </c>
      <c r="BQ721" s="52" t="s">
        <v>717</v>
      </c>
    </row>
    <row r="722" spans="1:69" ht="16.5" thickBot="1">
      <c r="A722" s="207" t="s">
        <v>37</v>
      </c>
      <c r="B722" s="208" t="s">
        <v>711</v>
      </c>
      <c r="C722" s="202" t="s">
        <v>35</v>
      </c>
      <c r="D722" s="210" t="s">
        <v>182</v>
      </c>
      <c r="E722" s="11" t="s">
        <v>183</v>
      </c>
      <c r="F722" s="86">
        <v>87</v>
      </c>
      <c r="G722" s="80">
        <v>0</v>
      </c>
      <c r="H722" s="204"/>
      <c r="I722" s="204"/>
      <c r="J722" s="204"/>
      <c r="K722" s="204"/>
      <c r="L722" s="80">
        <v>0</v>
      </c>
      <c r="M722" s="203"/>
      <c r="N722" s="52">
        <v>0</v>
      </c>
      <c r="O722" s="204"/>
      <c r="P722" s="204"/>
      <c r="Q722" s="11">
        <v>4.8651031723999996</v>
      </c>
      <c r="R722" s="204"/>
      <c r="S722" s="204"/>
      <c r="T722" s="53">
        <v>6.464999999999999</v>
      </c>
      <c r="U722" s="204"/>
      <c r="V722" s="204"/>
      <c r="W722" s="11">
        <v>4.5157238965516999</v>
      </c>
      <c r="X722" s="204"/>
      <c r="Y722" s="204"/>
      <c r="Z722" s="53">
        <v>6.3312499999999989</v>
      </c>
      <c r="AA722" s="204"/>
      <c r="AB722" s="204"/>
      <c r="AC722" s="204"/>
      <c r="AD722" s="204"/>
      <c r="AE722" s="204"/>
      <c r="AF722" s="9">
        <v>3.6710673365099677</v>
      </c>
      <c r="AG722" s="9">
        <v>610</v>
      </c>
      <c r="AH722" s="9">
        <v>0.41746202588539794</v>
      </c>
      <c r="AI722" s="9">
        <v>14</v>
      </c>
      <c r="AJ722" s="9">
        <v>2.7844827586206895</v>
      </c>
      <c r="AK722" s="9" t="s">
        <v>248</v>
      </c>
      <c r="AL722" s="9">
        <v>85</v>
      </c>
      <c r="AM722" s="9">
        <v>3.672756315279408</v>
      </c>
      <c r="AN722" s="9">
        <v>3.7032418952618453</v>
      </c>
      <c r="AO722" s="73">
        <v>173</v>
      </c>
      <c r="AP722" s="80">
        <v>0</v>
      </c>
      <c r="AQ722" s="80">
        <v>1</v>
      </c>
      <c r="AR722" s="224">
        <v>0</v>
      </c>
      <c r="AS722" s="224" t="s">
        <v>248</v>
      </c>
      <c r="AT722" s="11">
        <v>6616.884</v>
      </c>
      <c r="AU722" s="11">
        <v>49.801000000000002</v>
      </c>
      <c r="AV722" s="158">
        <v>0</v>
      </c>
      <c r="AW722" s="158">
        <v>0</v>
      </c>
      <c r="AX722" s="158" t="s">
        <v>248</v>
      </c>
      <c r="AY722" s="235" t="s">
        <v>248</v>
      </c>
      <c r="AZ722" s="138">
        <v>29400</v>
      </c>
      <c r="BA722" s="188" t="s">
        <v>248</v>
      </c>
      <c r="BB722" s="203" t="s">
        <v>248</v>
      </c>
      <c r="BC722" s="158" t="s">
        <v>248</v>
      </c>
      <c r="BD722" s="217" t="s">
        <v>61</v>
      </c>
      <c r="BE722" s="201" t="s">
        <v>62</v>
      </c>
      <c r="BF722" s="201" t="s">
        <v>63</v>
      </c>
      <c r="BG722" s="201" t="s">
        <v>196</v>
      </c>
      <c r="BH722" s="456" t="s">
        <v>510</v>
      </c>
      <c r="BI722" s="218" t="s">
        <v>64</v>
      </c>
      <c r="BJ722" s="370">
        <v>214</v>
      </c>
      <c r="BK722" s="370">
        <v>1</v>
      </c>
      <c r="BL722" s="219" t="s">
        <v>65</v>
      </c>
      <c r="BM722" s="52"/>
      <c r="BN722" s="218" t="s">
        <v>357</v>
      </c>
      <c r="BO722" s="217" t="s">
        <v>57</v>
      </c>
      <c r="BP722" s="201" t="s">
        <v>681</v>
      </c>
      <c r="BQ722" s="52" t="s">
        <v>717</v>
      </c>
    </row>
    <row r="723" spans="1:69" ht="16.5" thickBot="1">
      <c r="A723" s="207" t="s">
        <v>37</v>
      </c>
      <c r="B723" s="208" t="s">
        <v>711</v>
      </c>
      <c r="C723" s="202" t="s">
        <v>35</v>
      </c>
      <c r="D723" s="210" t="s">
        <v>182</v>
      </c>
      <c r="E723" s="11" t="s">
        <v>183</v>
      </c>
      <c r="F723" s="86">
        <v>91</v>
      </c>
      <c r="G723" s="80">
        <v>1</v>
      </c>
      <c r="H723" s="204"/>
      <c r="I723" s="204"/>
      <c r="J723" s="204"/>
      <c r="K723" s="204"/>
      <c r="L723" s="80">
        <v>0</v>
      </c>
      <c r="M723" s="203"/>
      <c r="N723" s="52">
        <v>0</v>
      </c>
      <c r="O723" s="204"/>
      <c r="P723" s="204"/>
      <c r="Q723" s="11">
        <v>5.7517664111000002</v>
      </c>
      <c r="R723" s="204"/>
      <c r="S723" s="204"/>
      <c r="T723" s="53">
        <v>8.625</v>
      </c>
      <c r="U723" s="204"/>
      <c r="V723" s="204"/>
      <c r="W723" s="11">
        <v>5.7950107666666</v>
      </c>
      <c r="X723" s="204"/>
      <c r="Y723" s="204"/>
      <c r="Z723" s="53">
        <v>8.625</v>
      </c>
      <c r="AA723" s="204"/>
      <c r="AB723" s="204"/>
      <c r="AC723" s="204"/>
      <c r="AD723" s="204"/>
      <c r="AE723" s="204"/>
      <c r="AF723" s="9">
        <v>3.4180635018954204</v>
      </c>
      <c r="AG723" s="9">
        <v>630</v>
      </c>
      <c r="AH723" s="9">
        <v>0.56969416549452301</v>
      </c>
      <c r="AI723" s="9">
        <v>53</v>
      </c>
      <c r="AJ723" s="9">
        <v>2.2094594594594597</v>
      </c>
      <c r="AK723" s="9" t="s">
        <v>248</v>
      </c>
      <c r="AL723" s="9">
        <v>90</v>
      </c>
      <c r="AM723" s="9">
        <v>3.4180635018954204</v>
      </c>
      <c r="AN723" s="9">
        <v>3.5623003194888181</v>
      </c>
      <c r="AO723" s="73">
        <v>180</v>
      </c>
      <c r="AP723" s="80">
        <v>0</v>
      </c>
      <c r="AQ723" s="80">
        <v>0</v>
      </c>
      <c r="AR723" s="224">
        <v>0</v>
      </c>
      <c r="AS723" s="224" t="s">
        <v>248</v>
      </c>
      <c r="AT723" s="11">
        <v>6981.7929999999997</v>
      </c>
      <c r="AU723" s="11">
        <v>0</v>
      </c>
      <c r="AV723" s="158">
        <v>0</v>
      </c>
      <c r="AW723" s="158">
        <v>0</v>
      </c>
      <c r="AX723" s="158" t="s">
        <v>248</v>
      </c>
      <c r="AY723" s="235" t="s">
        <v>248</v>
      </c>
      <c r="AZ723" s="138">
        <v>29400</v>
      </c>
      <c r="BA723" s="188" t="s">
        <v>248</v>
      </c>
      <c r="BB723" s="203" t="s">
        <v>248</v>
      </c>
      <c r="BC723" s="158" t="s">
        <v>248</v>
      </c>
      <c r="BD723" s="217" t="s">
        <v>61</v>
      </c>
      <c r="BE723" s="201" t="s">
        <v>62</v>
      </c>
      <c r="BF723" s="201" t="s">
        <v>63</v>
      </c>
      <c r="BG723" s="201" t="s">
        <v>196</v>
      </c>
      <c r="BH723" s="455" t="s">
        <v>510</v>
      </c>
      <c r="BI723" s="218" t="s">
        <v>66</v>
      </c>
      <c r="BJ723" s="370">
        <v>214</v>
      </c>
      <c r="BK723" s="370">
        <v>7</v>
      </c>
      <c r="BL723" s="219" t="s">
        <v>65</v>
      </c>
      <c r="BM723" s="52"/>
      <c r="BN723" s="218" t="s">
        <v>357</v>
      </c>
      <c r="BO723" s="217" t="s">
        <v>57</v>
      </c>
      <c r="BP723" s="201" t="s">
        <v>681</v>
      </c>
      <c r="BQ723" s="52" t="s">
        <v>717</v>
      </c>
    </row>
    <row r="724" spans="1:69" ht="16.5" thickBot="1">
      <c r="A724" s="207" t="s">
        <v>37</v>
      </c>
      <c r="B724" s="208" t="s">
        <v>711</v>
      </c>
      <c r="C724" s="202" t="s">
        <v>35</v>
      </c>
      <c r="D724" s="210" t="s">
        <v>182</v>
      </c>
      <c r="E724" s="11" t="s">
        <v>183</v>
      </c>
      <c r="F724" s="86">
        <v>91</v>
      </c>
      <c r="G724" s="80">
        <v>2</v>
      </c>
      <c r="H724" s="204"/>
      <c r="I724" s="204"/>
      <c r="J724" s="204"/>
      <c r="K724" s="204"/>
      <c r="L724" s="80">
        <v>0</v>
      </c>
      <c r="M724" s="203"/>
      <c r="N724" s="52">
        <v>0</v>
      </c>
      <c r="O724" s="204"/>
      <c r="P724" s="204"/>
      <c r="Q724" s="11">
        <v>5.0139660562000001</v>
      </c>
      <c r="R724" s="204"/>
      <c r="S724" s="204"/>
      <c r="T724" s="53">
        <v>8.1374999999999993</v>
      </c>
      <c r="U724" s="204"/>
      <c r="V724" s="204"/>
      <c r="W724" s="11">
        <v>4.3453704943820002</v>
      </c>
      <c r="X724" s="204"/>
      <c r="Y724" s="204"/>
      <c r="Z724" s="53">
        <v>7.7749999999999986</v>
      </c>
      <c r="AA724" s="204"/>
      <c r="AB724" s="204"/>
      <c r="AC724" s="204"/>
      <c r="AD724" s="204"/>
      <c r="AE724" s="204"/>
      <c r="AF724" s="9">
        <v>3.5003544798249417</v>
      </c>
      <c r="AG724" s="9">
        <v>623</v>
      </c>
      <c r="AH724" s="9">
        <v>0.50210392793851544</v>
      </c>
      <c r="AI724" s="9">
        <v>29</v>
      </c>
      <c r="AJ724" s="9">
        <v>2.5129518072289159</v>
      </c>
      <c r="AK724" s="9" t="s">
        <v>248</v>
      </c>
      <c r="AL724" s="9">
        <v>86</v>
      </c>
      <c r="AM724" s="9">
        <v>3.5097176220725941</v>
      </c>
      <c r="AN724" s="9">
        <v>3.603787878787879</v>
      </c>
      <c r="AO724" s="73">
        <v>178</v>
      </c>
      <c r="AP724" s="80">
        <v>0</v>
      </c>
      <c r="AQ724" s="80">
        <v>0</v>
      </c>
      <c r="AR724" s="224">
        <v>0</v>
      </c>
      <c r="AS724" s="224" t="s">
        <v>248</v>
      </c>
      <c r="AT724" s="11">
        <v>6840.5360000000001</v>
      </c>
      <c r="AU724" s="11">
        <v>0</v>
      </c>
      <c r="AV724" s="158">
        <v>0</v>
      </c>
      <c r="AW724" s="158">
        <v>0</v>
      </c>
      <c r="AX724" s="158" t="s">
        <v>248</v>
      </c>
      <c r="AY724" s="235" t="s">
        <v>248</v>
      </c>
      <c r="AZ724" s="138">
        <v>29400</v>
      </c>
      <c r="BA724" s="188" t="s">
        <v>248</v>
      </c>
      <c r="BB724" s="203" t="s">
        <v>248</v>
      </c>
      <c r="BC724" s="158" t="s">
        <v>248</v>
      </c>
      <c r="BD724" s="217" t="s">
        <v>61</v>
      </c>
      <c r="BE724" s="201" t="s">
        <v>62</v>
      </c>
      <c r="BF724" s="201" t="s">
        <v>63</v>
      </c>
      <c r="BG724" s="201" t="s">
        <v>196</v>
      </c>
      <c r="BH724" s="456" t="s">
        <v>510</v>
      </c>
      <c r="BI724" s="218" t="s">
        <v>67</v>
      </c>
      <c r="BJ724" s="370">
        <v>214</v>
      </c>
      <c r="BK724" s="370">
        <v>3</v>
      </c>
      <c r="BL724" s="219" t="s">
        <v>65</v>
      </c>
      <c r="BM724" s="52"/>
      <c r="BN724" s="218" t="s">
        <v>357</v>
      </c>
      <c r="BO724" s="217" t="s">
        <v>57</v>
      </c>
      <c r="BP724" s="201" t="s">
        <v>681</v>
      </c>
      <c r="BQ724" s="52" t="s">
        <v>717</v>
      </c>
    </row>
    <row r="725" spans="1:69" ht="16.5" thickBot="1">
      <c r="A725" s="207" t="s">
        <v>37</v>
      </c>
      <c r="B725" s="208" t="s">
        <v>711</v>
      </c>
      <c r="C725" s="202" t="s">
        <v>35</v>
      </c>
      <c r="D725" s="210" t="s">
        <v>182</v>
      </c>
      <c r="E725" s="11" t="s">
        <v>183</v>
      </c>
      <c r="F725" s="86">
        <v>91</v>
      </c>
      <c r="G725" s="80">
        <v>0</v>
      </c>
      <c r="H725" s="204"/>
      <c r="I725" s="204"/>
      <c r="J725" s="204"/>
      <c r="K725" s="204"/>
      <c r="L725" s="80">
        <v>0</v>
      </c>
      <c r="M725" s="203"/>
      <c r="N725" s="52">
        <v>0</v>
      </c>
      <c r="O725" s="204"/>
      <c r="P725" s="204"/>
      <c r="Q725" s="11">
        <v>5.5021645713999998</v>
      </c>
      <c r="R725" s="204"/>
      <c r="S725" s="204"/>
      <c r="T725" s="53">
        <v>6.8625000000000007</v>
      </c>
      <c r="U725" s="204"/>
      <c r="V725" s="204"/>
      <c r="W725" s="11">
        <v>5.4562303846153002</v>
      </c>
      <c r="X725" s="204"/>
      <c r="Y725" s="204"/>
      <c r="Z725" s="53">
        <v>6.8625000000000007</v>
      </c>
      <c r="AA725" s="204"/>
      <c r="AB725" s="204"/>
      <c r="AC725" s="204"/>
      <c r="AD725" s="204"/>
      <c r="AE725" s="204"/>
      <c r="AF725" s="9">
        <v>2.792841450198666</v>
      </c>
      <c r="AG725" s="9">
        <v>637</v>
      </c>
      <c r="AH725" s="9">
        <v>0.3594043404199786</v>
      </c>
      <c r="AI725" s="9">
        <v>115</v>
      </c>
      <c r="AJ725" s="9">
        <v>2.0883663366336633</v>
      </c>
      <c r="AK725" s="9" t="s">
        <v>248</v>
      </c>
      <c r="AL725" s="427">
        <v>0</v>
      </c>
      <c r="AM725" s="9"/>
      <c r="AN725" s="9"/>
      <c r="AO725" s="73">
        <v>178</v>
      </c>
      <c r="AP725" s="80">
        <v>0</v>
      </c>
      <c r="AQ725" s="80">
        <v>4</v>
      </c>
      <c r="AR725" s="224">
        <v>0</v>
      </c>
      <c r="AS725" s="224" t="s">
        <v>248</v>
      </c>
      <c r="AT725" s="11">
        <v>6837.0010000000002</v>
      </c>
      <c r="AU725" s="11">
        <v>93.376999999999995</v>
      </c>
      <c r="AV725" s="158">
        <v>0</v>
      </c>
      <c r="AW725" s="158">
        <v>0</v>
      </c>
      <c r="AX725" s="158" t="s">
        <v>248</v>
      </c>
      <c r="AY725" s="235" t="s">
        <v>248</v>
      </c>
      <c r="AZ725" s="138">
        <v>29400</v>
      </c>
      <c r="BA725" s="188" t="s">
        <v>248</v>
      </c>
      <c r="BB725" s="203" t="s">
        <v>248</v>
      </c>
      <c r="BC725" s="158" t="s">
        <v>248</v>
      </c>
      <c r="BD725" s="217" t="s">
        <v>61</v>
      </c>
      <c r="BE725" s="201" t="s">
        <v>62</v>
      </c>
      <c r="BF725" s="201" t="s">
        <v>63</v>
      </c>
      <c r="BG725" s="201" t="s">
        <v>196</v>
      </c>
      <c r="BH725" s="456" t="s">
        <v>510</v>
      </c>
      <c r="BI725" s="218" t="s">
        <v>68</v>
      </c>
      <c r="BJ725" s="370">
        <v>214</v>
      </c>
      <c r="BK725" s="370">
        <v>4</v>
      </c>
      <c r="BL725" s="219" t="s">
        <v>65</v>
      </c>
      <c r="BM725" s="52"/>
      <c r="BN725" s="218" t="s">
        <v>357</v>
      </c>
      <c r="BO725" s="217" t="s">
        <v>57</v>
      </c>
      <c r="BP725" s="201" t="s">
        <v>681</v>
      </c>
      <c r="BQ725" s="52" t="s">
        <v>717</v>
      </c>
    </row>
    <row r="726" spans="1:69" ht="16.5" thickBot="1">
      <c r="A726" s="207" t="s">
        <v>37</v>
      </c>
      <c r="B726" s="208" t="s">
        <v>711</v>
      </c>
      <c r="C726" s="202" t="s">
        <v>35</v>
      </c>
      <c r="D726" s="210" t="s">
        <v>182</v>
      </c>
      <c r="E726" s="11" t="s">
        <v>608</v>
      </c>
      <c r="F726" s="86">
        <v>52</v>
      </c>
      <c r="G726" s="80">
        <v>1</v>
      </c>
      <c r="H726" s="204"/>
      <c r="I726" s="204"/>
      <c r="J726" s="204"/>
      <c r="K726" s="204"/>
      <c r="L726" s="80">
        <v>0</v>
      </c>
      <c r="M726" s="203"/>
      <c r="N726" s="52">
        <v>0</v>
      </c>
      <c r="O726" s="204"/>
      <c r="P726" s="204"/>
      <c r="Q726" s="11">
        <v>5.5076271373000001</v>
      </c>
      <c r="R726" s="204"/>
      <c r="S726" s="204"/>
      <c r="T726" s="53">
        <v>8.3624999999999989</v>
      </c>
      <c r="U726" s="204"/>
      <c r="V726" s="204"/>
      <c r="W726" s="11">
        <v>5.1617642549019003</v>
      </c>
      <c r="X726" s="204"/>
      <c r="Y726" s="204"/>
      <c r="Z726" s="53">
        <v>7.2249999999999979</v>
      </c>
      <c r="AA726" s="204"/>
      <c r="AB726" s="204"/>
      <c r="AC726" s="204"/>
      <c r="AD726" s="204"/>
      <c r="AE726" s="204"/>
      <c r="AF726" s="9">
        <v>3.5716694834742113</v>
      </c>
      <c r="AG726" s="9">
        <v>356</v>
      </c>
      <c r="AH726" s="9">
        <v>0.56601508918378807</v>
      </c>
      <c r="AI726" s="9">
        <v>27</v>
      </c>
      <c r="AJ726" s="9">
        <v>2.27</v>
      </c>
      <c r="AK726" s="9" t="s">
        <v>248</v>
      </c>
      <c r="AL726" s="9">
        <v>46</v>
      </c>
      <c r="AM726" s="9">
        <v>3.6177536407119248</v>
      </c>
      <c r="AN726" s="9">
        <v>3.6727053140096619</v>
      </c>
      <c r="AO726" s="73">
        <v>95</v>
      </c>
      <c r="AP726" s="80">
        <v>0</v>
      </c>
      <c r="AQ726" s="80">
        <v>7</v>
      </c>
      <c r="AR726" s="224">
        <v>0</v>
      </c>
      <c r="AS726" s="224" t="s">
        <v>248</v>
      </c>
      <c r="AT726" s="11">
        <v>3836.598</v>
      </c>
      <c r="AU726" s="11">
        <v>139.57300000000001</v>
      </c>
      <c r="AV726" s="158">
        <v>0</v>
      </c>
      <c r="AW726" s="158">
        <v>0</v>
      </c>
      <c r="AX726" s="158" t="s">
        <v>248</v>
      </c>
      <c r="AY726" s="235" t="s">
        <v>248</v>
      </c>
      <c r="AZ726" s="138">
        <v>29796</v>
      </c>
      <c r="BA726" s="188" t="s">
        <v>248</v>
      </c>
      <c r="BB726" s="203" t="s">
        <v>248</v>
      </c>
      <c r="BC726" s="158" t="s">
        <v>248</v>
      </c>
      <c r="BD726" s="217" t="s">
        <v>61</v>
      </c>
      <c r="BE726" s="201" t="s">
        <v>62</v>
      </c>
      <c r="BF726" s="201" t="s">
        <v>63</v>
      </c>
      <c r="BG726" s="201" t="s">
        <v>196</v>
      </c>
      <c r="BH726" s="456" t="s">
        <v>510</v>
      </c>
      <c r="BI726" s="218" t="s">
        <v>64</v>
      </c>
      <c r="BJ726" s="370">
        <v>214</v>
      </c>
      <c r="BK726" s="370">
        <v>1</v>
      </c>
      <c r="BL726" s="219" t="s">
        <v>65</v>
      </c>
      <c r="BM726" s="52"/>
      <c r="BN726" s="218" t="s">
        <v>357</v>
      </c>
      <c r="BO726" s="217" t="s">
        <v>57</v>
      </c>
      <c r="BP726" s="201" t="s">
        <v>681</v>
      </c>
      <c r="BQ726" s="52" t="s">
        <v>717</v>
      </c>
    </row>
    <row r="727" spans="1:69" ht="16.5" thickBot="1">
      <c r="A727" s="207" t="s">
        <v>37</v>
      </c>
      <c r="B727" s="208" t="s">
        <v>711</v>
      </c>
      <c r="C727" s="202" t="s">
        <v>35</v>
      </c>
      <c r="D727" s="210" t="s">
        <v>182</v>
      </c>
      <c r="E727" s="11" t="s">
        <v>608</v>
      </c>
      <c r="F727" s="86">
        <v>52</v>
      </c>
      <c r="G727" s="80">
        <v>4</v>
      </c>
      <c r="H727" s="204"/>
      <c r="I727" s="204"/>
      <c r="J727" s="204"/>
      <c r="K727" s="204"/>
      <c r="L727" s="80">
        <v>0</v>
      </c>
      <c r="M727" s="203"/>
      <c r="N727" s="52">
        <v>0</v>
      </c>
      <c r="O727" s="204"/>
      <c r="P727" s="204"/>
      <c r="Q727" s="11">
        <v>7.9883956249999999</v>
      </c>
      <c r="R727" s="204"/>
      <c r="S727" s="204"/>
      <c r="T727" s="53">
        <v>13.649999999999999</v>
      </c>
      <c r="U727" s="204"/>
      <c r="V727" s="204"/>
      <c r="W727" s="11">
        <v>7.9854371041665999</v>
      </c>
      <c r="X727" s="204"/>
      <c r="Y727" s="204"/>
      <c r="Z727" s="53">
        <v>13.649999999999999</v>
      </c>
      <c r="AA727" s="204"/>
      <c r="AB727" s="204"/>
      <c r="AC727" s="204"/>
      <c r="AD727" s="204"/>
      <c r="AE727" s="204"/>
      <c r="AF727" s="9">
        <v>2.9780275131785681</v>
      </c>
      <c r="AG727" s="9">
        <v>334</v>
      </c>
      <c r="AH727" s="9">
        <v>0.64073339369566717</v>
      </c>
      <c r="AI727" s="9">
        <v>86</v>
      </c>
      <c r="AJ727" s="9">
        <v>1.6456521739130434</v>
      </c>
      <c r="AK727" s="9" t="s">
        <v>248</v>
      </c>
      <c r="AL727" s="9">
        <v>27</v>
      </c>
      <c r="AM727" s="9">
        <v>3.1140211694455018</v>
      </c>
      <c r="AN727" s="9">
        <v>3.1666666666666665</v>
      </c>
      <c r="AO727" s="73">
        <v>78</v>
      </c>
      <c r="AP727" s="80">
        <v>7</v>
      </c>
      <c r="AQ727" s="80">
        <v>11</v>
      </c>
      <c r="AR727" s="224">
        <v>0</v>
      </c>
      <c r="AS727" s="224" t="s">
        <v>248</v>
      </c>
      <c r="AT727" s="11">
        <v>3673.2260000000001</v>
      </c>
      <c r="AU727" s="11">
        <v>144.874</v>
      </c>
      <c r="AV727" s="158">
        <v>0</v>
      </c>
      <c r="AW727" s="158">
        <v>0</v>
      </c>
      <c r="AX727" s="158" t="s">
        <v>248</v>
      </c>
      <c r="AY727" s="235" t="s">
        <v>248</v>
      </c>
      <c r="AZ727" s="138">
        <v>29796</v>
      </c>
      <c r="BA727" s="188" t="s">
        <v>248</v>
      </c>
      <c r="BB727" s="203" t="s">
        <v>248</v>
      </c>
      <c r="BC727" s="158" t="s">
        <v>248</v>
      </c>
      <c r="BD727" s="217" t="s">
        <v>61</v>
      </c>
      <c r="BE727" s="201" t="s">
        <v>62</v>
      </c>
      <c r="BF727" s="201" t="s">
        <v>63</v>
      </c>
      <c r="BG727" s="201" t="s">
        <v>196</v>
      </c>
      <c r="BH727" s="456" t="s">
        <v>510</v>
      </c>
      <c r="BI727" s="218" t="s">
        <v>66</v>
      </c>
      <c r="BJ727" s="370">
        <v>214</v>
      </c>
      <c r="BK727" s="370">
        <v>7</v>
      </c>
      <c r="BL727" s="219" t="s">
        <v>65</v>
      </c>
      <c r="BM727" s="52"/>
      <c r="BN727" s="218" t="s">
        <v>357</v>
      </c>
      <c r="BO727" s="217" t="s">
        <v>57</v>
      </c>
      <c r="BP727" s="201" t="s">
        <v>681</v>
      </c>
      <c r="BQ727" s="52" t="s">
        <v>717</v>
      </c>
    </row>
    <row r="728" spans="1:69" ht="16.5" thickBot="1">
      <c r="A728" s="207" t="s">
        <v>37</v>
      </c>
      <c r="B728" s="208" t="s">
        <v>711</v>
      </c>
      <c r="C728" s="202" t="s">
        <v>35</v>
      </c>
      <c r="D728" s="210" t="s">
        <v>182</v>
      </c>
      <c r="E728" s="11" t="s">
        <v>608</v>
      </c>
      <c r="F728" s="86">
        <v>52</v>
      </c>
      <c r="G728" s="80">
        <v>3</v>
      </c>
      <c r="H728" s="204"/>
      <c r="I728" s="204"/>
      <c r="J728" s="204"/>
      <c r="K728" s="204"/>
      <c r="L728" s="80">
        <v>0</v>
      </c>
      <c r="M728" s="203"/>
      <c r="N728" s="52">
        <v>0</v>
      </c>
      <c r="O728" s="204"/>
      <c r="P728" s="204"/>
      <c r="Q728" s="11">
        <v>5.7339384897999999</v>
      </c>
      <c r="R728" s="204"/>
      <c r="S728" s="204"/>
      <c r="T728" s="53">
        <v>9.2749999999999986</v>
      </c>
      <c r="U728" s="204"/>
      <c r="V728" s="204"/>
      <c r="W728" s="11">
        <v>5.0427140816326004</v>
      </c>
      <c r="X728" s="204"/>
      <c r="Y728" s="204"/>
      <c r="Z728" s="53">
        <v>9.2749999999999986</v>
      </c>
      <c r="AA728" s="204"/>
      <c r="AB728" s="204"/>
      <c r="AC728" s="204"/>
      <c r="AD728" s="204"/>
      <c r="AE728" s="204"/>
      <c r="AF728" s="9">
        <v>3.3186209937921416</v>
      </c>
      <c r="AG728" s="9">
        <v>343</v>
      </c>
      <c r="AH728" s="9">
        <v>0.58071799489635245</v>
      </c>
      <c r="AI728" s="9">
        <v>39</v>
      </c>
      <c r="AJ728" s="9">
        <v>2.0798076923076922</v>
      </c>
      <c r="AK728" s="9" t="s">
        <v>248</v>
      </c>
      <c r="AL728" s="9">
        <v>44</v>
      </c>
      <c r="AM728" s="9">
        <v>3.3819480557720385</v>
      </c>
      <c r="AN728" s="9">
        <v>3.5326086956521738</v>
      </c>
      <c r="AO728" s="73">
        <v>90</v>
      </c>
      <c r="AP728" s="80">
        <v>2</v>
      </c>
      <c r="AQ728" s="80">
        <v>6</v>
      </c>
      <c r="AR728" s="224">
        <v>0</v>
      </c>
      <c r="AS728" s="224" t="s">
        <v>248</v>
      </c>
      <c r="AT728" s="11">
        <v>3760.29</v>
      </c>
      <c r="AU728" s="11">
        <v>84.882999999999996</v>
      </c>
      <c r="AV728" s="158">
        <v>0</v>
      </c>
      <c r="AW728" s="158">
        <v>0</v>
      </c>
      <c r="AX728" s="158" t="s">
        <v>248</v>
      </c>
      <c r="AY728" s="235" t="s">
        <v>248</v>
      </c>
      <c r="AZ728" s="138">
        <v>29796</v>
      </c>
      <c r="BA728" s="188" t="s">
        <v>248</v>
      </c>
      <c r="BB728" s="203" t="s">
        <v>248</v>
      </c>
      <c r="BC728" s="158" t="s">
        <v>248</v>
      </c>
      <c r="BD728" s="217" t="s">
        <v>61</v>
      </c>
      <c r="BE728" s="201" t="s">
        <v>62</v>
      </c>
      <c r="BF728" s="201" t="s">
        <v>63</v>
      </c>
      <c r="BG728" s="201" t="s">
        <v>196</v>
      </c>
      <c r="BH728" s="456" t="s">
        <v>510</v>
      </c>
      <c r="BI728" s="218" t="s">
        <v>67</v>
      </c>
      <c r="BJ728" s="370">
        <v>214</v>
      </c>
      <c r="BK728" s="370">
        <v>3</v>
      </c>
      <c r="BL728" s="219" t="s">
        <v>65</v>
      </c>
      <c r="BM728" s="52"/>
      <c r="BN728" s="218" t="s">
        <v>357</v>
      </c>
      <c r="BO728" s="217" t="s">
        <v>57</v>
      </c>
      <c r="BP728" s="201" t="s">
        <v>681</v>
      </c>
      <c r="BQ728" s="52" t="s">
        <v>717</v>
      </c>
    </row>
    <row r="729" spans="1:69" ht="16.5" thickBot="1">
      <c r="A729" s="207" t="s">
        <v>37</v>
      </c>
      <c r="B729" s="208" t="s">
        <v>711</v>
      </c>
      <c r="C729" s="202" t="s">
        <v>35</v>
      </c>
      <c r="D729" s="210" t="s">
        <v>182</v>
      </c>
      <c r="E729" s="11" t="s">
        <v>608</v>
      </c>
      <c r="F729" s="86">
        <v>51</v>
      </c>
      <c r="G729" s="80">
        <v>2</v>
      </c>
      <c r="H729" s="204"/>
      <c r="I729" s="204"/>
      <c r="J729" s="204"/>
      <c r="K729" s="204"/>
      <c r="L729" s="80">
        <v>0</v>
      </c>
      <c r="M729" s="203"/>
      <c r="N729" s="52">
        <v>0</v>
      </c>
      <c r="O729" s="204"/>
      <c r="P729" s="204"/>
      <c r="Q729" s="11">
        <v>6.8836322245000003</v>
      </c>
      <c r="R729" s="204"/>
      <c r="S729" s="204"/>
      <c r="T729" s="53">
        <v>10.758333333333333</v>
      </c>
      <c r="U729" s="204"/>
      <c r="V729" s="204"/>
      <c r="W729" s="11">
        <v>6.8386117755102003</v>
      </c>
      <c r="X729" s="204"/>
      <c r="Y729" s="204"/>
      <c r="Z729" s="53">
        <v>10.637499999999999</v>
      </c>
      <c r="AA729" s="204"/>
      <c r="AB729" s="204"/>
      <c r="AC729" s="204"/>
      <c r="AD729" s="204"/>
      <c r="AE729" s="204"/>
      <c r="AF729" s="9">
        <v>2.8343181795888133</v>
      </c>
      <c r="AG729" s="9">
        <v>342</v>
      </c>
      <c r="AH729" s="9">
        <v>0.50211775619528476</v>
      </c>
      <c r="AI729" s="9">
        <v>89</v>
      </c>
      <c r="AJ729" s="9">
        <v>1.7275</v>
      </c>
      <c r="AK729" s="9" t="s">
        <v>248</v>
      </c>
      <c r="AL729" s="9">
        <v>0</v>
      </c>
      <c r="AM729" s="9"/>
      <c r="AN729" s="9"/>
      <c r="AO729" s="73">
        <v>83</v>
      </c>
      <c r="AP729" s="80">
        <v>4</v>
      </c>
      <c r="AQ729" s="80">
        <v>11</v>
      </c>
      <c r="AR729" s="224">
        <v>0</v>
      </c>
      <c r="AS729" s="224" t="s">
        <v>248</v>
      </c>
      <c r="AT729" s="11">
        <v>3483.4989999999998</v>
      </c>
      <c r="AU729" s="11">
        <v>334.04899999999998</v>
      </c>
      <c r="AV729" s="158">
        <v>0</v>
      </c>
      <c r="AW729" s="158">
        <v>0</v>
      </c>
      <c r="AX729" s="158" t="s">
        <v>248</v>
      </c>
      <c r="AY729" s="235" t="s">
        <v>248</v>
      </c>
      <c r="AZ729" s="138">
        <v>29796</v>
      </c>
      <c r="BA729" s="188" t="s">
        <v>248</v>
      </c>
      <c r="BB729" s="203" t="s">
        <v>248</v>
      </c>
      <c r="BC729" s="158" t="s">
        <v>248</v>
      </c>
      <c r="BD729" s="217" t="s">
        <v>61</v>
      </c>
      <c r="BE729" s="201" t="s">
        <v>62</v>
      </c>
      <c r="BF729" s="201" t="s">
        <v>63</v>
      </c>
      <c r="BG729" s="201" t="s">
        <v>196</v>
      </c>
      <c r="BH729" s="456" t="s">
        <v>510</v>
      </c>
      <c r="BI729" s="218" t="s">
        <v>68</v>
      </c>
      <c r="BJ729" s="370">
        <v>214</v>
      </c>
      <c r="BK729" s="370">
        <v>4</v>
      </c>
      <c r="BL729" s="219" t="s">
        <v>65</v>
      </c>
      <c r="BM729" s="52"/>
      <c r="BN729" s="218" t="s">
        <v>357</v>
      </c>
      <c r="BO729" s="217" t="s">
        <v>57</v>
      </c>
      <c r="BP729" s="201" t="s">
        <v>681</v>
      </c>
      <c r="BQ729" s="52" t="s">
        <v>717</v>
      </c>
    </row>
    <row r="730" spans="1:69" ht="16.5" thickBot="1">
      <c r="A730" s="207" t="s">
        <v>37</v>
      </c>
      <c r="B730" s="208" t="s">
        <v>711</v>
      </c>
      <c r="C730" s="202" t="s">
        <v>35</v>
      </c>
      <c r="D730" s="210" t="s">
        <v>182</v>
      </c>
      <c r="E730" s="11" t="s">
        <v>169</v>
      </c>
      <c r="F730" s="86">
        <v>123</v>
      </c>
      <c r="G730" s="80">
        <v>0</v>
      </c>
      <c r="H730" s="204"/>
      <c r="I730" s="204"/>
      <c r="J730" s="204"/>
      <c r="K730" s="204"/>
      <c r="L730" s="80">
        <v>0</v>
      </c>
      <c r="M730" s="203"/>
      <c r="N730" s="52">
        <v>0</v>
      </c>
      <c r="O730" s="204"/>
      <c r="P730" s="204"/>
      <c r="Q730" s="11">
        <v>6.1732924959000002</v>
      </c>
      <c r="R730" s="204"/>
      <c r="S730" s="204"/>
      <c r="T730" s="53">
        <v>8.4749999999999996</v>
      </c>
      <c r="U730" s="204"/>
      <c r="V730" s="204"/>
      <c r="W730" s="11">
        <v>5.7568290894308003</v>
      </c>
      <c r="X730" s="204"/>
      <c r="Y730" s="204"/>
      <c r="Z730" s="53">
        <v>8.4249999999999972</v>
      </c>
      <c r="AA730" s="204"/>
      <c r="AB730" s="204"/>
      <c r="AC730" s="204"/>
      <c r="AD730" s="204"/>
      <c r="AE730" s="204"/>
      <c r="AF730" s="9">
        <v>3.4231939664701141</v>
      </c>
      <c r="AG730" s="9">
        <v>861</v>
      </c>
      <c r="AH730" s="9">
        <v>0.4380126288920253</v>
      </c>
      <c r="AI730" s="9">
        <v>28</v>
      </c>
      <c r="AJ730" s="9">
        <v>2.5648706896551725</v>
      </c>
      <c r="AK730" s="9" t="s">
        <v>248</v>
      </c>
      <c r="AL730" s="9">
        <v>123</v>
      </c>
      <c r="AM730" s="9">
        <v>3.4231939664701141</v>
      </c>
      <c r="AN730" s="9">
        <v>3.5179814385150814</v>
      </c>
      <c r="AO730" s="73">
        <v>246</v>
      </c>
      <c r="AP730" s="80">
        <v>0</v>
      </c>
      <c r="AQ730" s="80">
        <v>0</v>
      </c>
      <c r="AR730" s="224">
        <v>0</v>
      </c>
      <c r="AS730" s="224" t="s">
        <v>248</v>
      </c>
      <c r="AT730" s="11">
        <v>8775.982</v>
      </c>
      <c r="AU730" s="11">
        <v>0</v>
      </c>
      <c r="AV730" s="158">
        <v>0</v>
      </c>
      <c r="AW730" s="158">
        <v>0</v>
      </c>
      <c r="AX730" s="158" t="s">
        <v>248</v>
      </c>
      <c r="AY730" s="235" t="s">
        <v>248</v>
      </c>
      <c r="AZ730" s="138">
        <v>66293</v>
      </c>
      <c r="BA730" s="188" t="s">
        <v>248</v>
      </c>
      <c r="BB730" s="203" t="s">
        <v>248</v>
      </c>
      <c r="BC730" s="158" t="s">
        <v>248</v>
      </c>
      <c r="BD730" s="217" t="s">
        <v>61</v>
      </c>
      <c r="BE730" s="201" t="s">
        <v>62</v>
      </c>
      <c r="BF730" s="201" t="s">
        <v>63</v>
      </c>
      <c r="BG730" s="201" t="s">
        <v>196</v>
      </c>
      <c r="BH730" s="456" t="s">
        <v>515</v>
      </c>
      <c r="BI730" s="218" t="s">
        <v>64</v>
      </c>
      <c r="BJ730" s="370">
        <v>214</v>
      </c>
      <c r="BK730" s="370">
        <v>1</v>
      </c>
      <c r="BL730" s="219" t="s">
        <v>65</v>
      </c>
      <c r="BM730" s="52"/>
      <c r="BN730" s="218" t="s">
        <v>357</v>
      </c>
      <c r="BO730" s="217" t="s">
        <v>169</v>
      </c>
      <c r="BP730" s="201" t="s">
        <v>696</v>
      </c>
      <c r="BQ730" s="52" t="s">
        <v>719</v>
      </c>
    </row>
    <row r="731" spans="1:69" ht="16.5" thickBot="1">
      <c r="A731" s="207" t="s">
        <v>37</v>
      </c>
      <c r="B731" s="208" t="s">
        <v>711</v>
      </c>
      <c r="C731" s="202" t="s">
        <v>35</v>
      </c>
      <c r="D731" s="210" t="s">
        <v>182</v>
      </c>
      <c r="E731" s="24" t="s">
        <v>169</v>
      </c>
      <c r="F731" s="420">
        <v>119</v>
      </c>
      <c r="G731" s="421">
        <v>1</v>
      </c>
      <c r="H731" s="422"/>
      <c r="I731" s="422"/>
      <c r="J731" s="422"/>
      <c r="K731" s="422"/>
      <c r="L731" s="421">
        <v>0</v>
      </c>
      <c r="M731" s="423"/>
      <c r="N731" s="424">
        <v>0</v>
      </c>
      <c r="O731" s="422"/>
      <c r="P731" s="422"/>
      <c r="Q731" s="425">
        <v>6.8651268982999998</v>
      </c>
      <c r="R731" s="422"/>
      <c r="S731" s="422"/>
      <c r="T731" s="426">
        <v>13.016666666666666</v>
      </c>
      <c r="U731" s="422"/>
      <c r="V731" s="422"/>
      <c r="W731" s="425">
        <v>6.8982116864406002</v>
      </c>
      <c r="X731" s="422"/>
      <c r="Y731" s="422"/>
      <c r="Z731" s="426">
        <v>13.137499999999999</v>
      </c>
      <c r="AA731" s="422"/>
      <c r="AB731" s="422"/>
      <c r="AC731" s="422"/>
      <c r="AD731" s="422"/>
      <c r="AE731" s="422"/>
      <c r="AF731" s="427">
        <v>3.0908383773617247</v>
      </c>
      <c r="AG731" s="427">
        <v>827</v>
      </c>
      <c r="AH731" s="427">
        <v>0.57871574760151778</v>
      </c>
      <c r="AI731" s="427">
        <v>144</v>
      </c>
      <c r="AJ731" s="427">
        <v>2.0650423728813561</v>
      </c>
      <c r="AK731" s="427" t="s">
        <v>248</v>
      </c>
      <c r="AL731" s="427">
        <v>118</v>
      </c>
      <c r="AM731" s="427">
        <v>3.0908383773617247</v>
      </c>
      <c r="AN731" s="427">
        <v>3.1233031674208145</v>
      </c>
      <c r="AO731" s="428">
        <v>236</v>
      </c>
      <c r="AP731" s="421">
        <v>0</v>
      </c>
      <c r="AQ731" s="421">
        <v>0</v>
      </c>
      <c r="AR731" s="429">
        <v>0</v>
      </c>
      <c r="AS731" s="429" t="s">
        <v>248</v>
      </c>
      <c r="AT731" s="425">
        <v>8461.1219999999994</v>
      </c>
      <c r="AU731" s="425">
        <v>0</v>
      </c>
      <c r="AV731" s="158">
        <v>0</v>
      </c>
      <c r="AW731" s="158">
        <v>0</v>
      </c>
      <c r="AX731" s="158" t="s">
        <v>248</v>
      </c>
      <c r="AY731" s="235" t="s">
        <v>248</v>
      </c>
      <c r="AZ731" s="138">
        <v>66293</v>
      </c>
      <c r="BA731" s="188" t="s">
        <v>248</v>
      </c>
      <c r="BB731" s="203" t="s">
        <v>248</v>
      </c>
      <c r="BC731" s="158" t="s">
        <v>248</v>
      </c>
      <c r="BD731" s="217" t="s">
        <v>61</v>
      </c>
      <c r="BE731" s="201" t="s">
        <v>62</v>
      </c>
      <c r="BF731" s="201" t="s">
        <v>63</v>
      </c>
      <c r="BG731" s="201" t="s">
        <v>196</v>
      </c>
      <c r="BH731" s="455" t="s">
        <v>515</v>
      </c>
      <c r="BI731" s="218" t="s">
        <v>66</v>
      </c>
      <c r="BJ731" s="370">
        <v>214</v>
      </c>
      <c r="BK731" s="370">
        <v>7</v>
      </c>
      <c r="BL731" s="219" t="s">
        <v>65</v>
      </c>
      <c r="BM731" s="52"/>
      <c r="BN731" s="218" t="s">
        <v>357</v>
      </c>
      <c r="BO731" s="217" t="s">
        <v>169</v>
      </c>
      <c r="BP731" s="201" t="s">
        <v>696</v>
      </c>
      <c r="BQ731" s="52" t="s">
        <v>719</v>
      </c>
    </row>
    <row r="732" spans="1:69" ht="16.5" thickBot="1">
      <c r="A732" s="207" t="s">
        <v>37</v>
      </c>
      <c r="B732" s="208" t="s">
        <v>711</v>
      </c>
      <c r="C732" s="202" t="s">
        <v>35</v>
      </c>
      <c r="D732" s="210" t="s">
        <v>182</v>
      </c>
      <c r="E732" s="24" t="s">
        <v>169</v>
      </c>
      <c r="F732" s="86">
        <v>122</v>
      </c>
      <c r="G732" s="80">
        <v>1</v>
      </c>
      <c r="H732" s="204"/>
      <c r="I732" s="204"/>
      <c r="J732" s="204"/>
      <c r="K732" s="204"/>
      <c r="L732" s="80">
        <v>0</v>
      </c>
      <c r="M732" s="203"/>
      <c r="N732" s="52">
        <v>0</v>
      </c>
      <c r="O732" s="204"/>
      <c r="P732" s="204"/>
      <c r="Q732" s="11">
        <v>5.2256031570000001</v>
      </c>
      <c r="R732" s="204"/>
      <c r="S732" s="204"/>
      <c r="T732" s="53">
        <v>7.3687499999999986</v>
      </c>
      <c r="U732" s="204"/>
      <c r="V732" s="204"/>
      <c r="W732" s="11">
        <v>5.2025784049585999</v>
      </c>
      <c r="X732" s="204"/>
      <c r="Y732" s="204"/>
      <c r="Z732" s="53">
        <v>7.3249999999999984</v>
      </c>
      <c r="AA732" s="204"/>
      <c r="AB732" s="204"/>
      <c r="AC732" s="204"/>
      <c r="AD732" s="204"/>
      <c r="AE732" s="204"/>
      <c r="AF732" s="9">
        <v>3.5960330687278561</v>
      </c>
      <c r="AG732" s="9">
        <v>847</v>
      </c>
      <c r="AH732" s="9">
        <v>0.43551389432275767</v>
      </c>
      <c r="AI732" s="9">
        <v>24</v>
      </c>
      <c r="AJ732" s="9">
        <v>2.6411538461538462</v>
      </c>
      <c r="AK732" s="9" t="s">
        <v>248</v>
      </c>
      <c r="AL732" s="9">
        <v>120</v>
      </c>
      <c r="AM732" s="9">
        <v>3.5993809634730933</v>
      </c>
      <c r="AN732" s="9">
        <v>3.6642066420664205</v>
      </c>
      <c r="AO732" s="73">
        <v>242</v>
      </c>
      <c r="AP732" s="80">
        <v>0</v>
      </c>
      <c r="AQ732" s="80">
        <v>0</v>
      </c>
      <c r="AR732" s="224">
        <v>0</v>
      </c>
      <c r="AS732" s="224" t="s">
        <v>248</v>
      </c>
      <c r="AT732" s="11">
        <v>8640.7189999999991</v>
      </c>
      <c r="AU732" s="11">
        <v>0</v>
      </c>
      <c r="AV732" s="158">
        <v>0</v>
      </c>
      <c r="AW732" s="158">
        <v>0</v>
      </c>
      <c r="AX732" s="158" t="s">
        <v>248</v>
      </c>
      <c r="AY732" s="235" t="s">
        <v>248</v>
      </c>
      <c r="AZ732" s="138">
        <v>66293</v>
      </c>
      <c r="BA732" s="188" t="s">
        <v>248</v>
      </c>
      <c r="BB732" s="203" t="s">
        <v>248</v>
      </c>
      <c r="BC732" s="158" t="s">
        <v>248</v>
      </c>
      <c r="BD732" s="217" t="s">
        <v>61</v>
      </c>
      <c r="BE732" s="201" t="s">
        <v>62</v>
      </c>
      <c r="BF732" s="201" t="s">
        <v>63</v>
      </c>
      <c r="BG732" s="201" t="s">
        <v>196</v>
      </c>
      <c r="BH732" s="456" t="s">
        <v>515</v>
      </c>
      <c r="BI732" s="218" t="s">
        <v>67</v>
      </c>
      <c r="BJ732" s="370">
        <v>214</v>
      </c>
      <c r="BK732" s="370">
        <v>3</v>
      </c>
      <c r="BL732" s="219" t="s">
        <v>65</v>
      </c>
      <c r="BM732" s="52"/>
      <c r="BN732" s="218" t="s">
        <v>357</v>
      </c>
      <c r="BO732" s="217" t="s">
        <v>169</v>
      </c>
      <c r="BP732" s="201" t="s">
        <v>696</v>
      </c>
      <c r="BQ732" s="52" t="s">
        <v>719</v>
      </c>
    </row>
    <row r="733" spans="1:69" ht="16.5" thickBot="1">
      <c r="A733" s="151" t="s">
        <v>37</v>
      </c>
      <c r="B733" s="152" t="s">
        <v>711</v>
      </c>
      <c r="C733" s="153" t="s">
        <v>35</v>
      </c>
      <c r="D733" s="154" t="s">
        <v>182</v>
      </c>
      <c r="E733" s="449" t="s">
        <v>169</v>
      </c>
      <c r="F733" s="191">
        <v>123</v>
      </c>
      <c r="G733" s="192">
        <v>2</v>
      </c>
      <c r="H733" s="161"/>
      <c r="I733" s="161"/>
      <c r="J733" s="161"/>
      <c r="K733" s="161"/>
      <c r="L733" s="192">
        <v>0</v>
      </c>
      <c r="M733" s="158"/>
      <c r="N733" s="160">
        <v>0</v>
      </c>
      <c r="O733" s="161"/>
      <c r="P733" s="161"/>
      <c r="Q733" s="194">
        <v>6.0809998429999998</v>
      </c>
      <c r="R733" s="161"/>
      <c r="S733" s="161"/>
      <c r="T733" s="193">
        <v>8.3949999999999996</v>
      </c>
      <c r="U733" s="161"/>
      <c r="V733" s="161"/>
      <c r="W733" s="194">
        <v>6.0629833305784997</v>
      </c>
      <c r="X733" s="161"/>
      <c r="Y733" s="161"/>
      <c r="Z733" s="193">
        <v>8.3687499999999986</v>
      </c>
      <c r="AA733" s="161"/>
      <c r="AB733" s="161"/>
      <c r="AC733" s="161"/>
      <c r="AD733" s="161"/>
      <c r="AE733" s="161"/>
      <c r="AF733" s="178">
        <v>2.626948685321993</v>
      </c>
      <c r="AG733" s="178">
        <v>721</v>
      </c>
      <c r="AH733" s="178">
        <v>0.45822099343578704</v>
      </c>
      <c r="AI733" s="178">
        <v>272</v>
      </c>
      <c r="AJ733" s="178">
        <v>1.7028350515463917</v>
      </c>
      <c r="AK733" s="178" t="s">
        <v>248</v>
      </c>
      <c r="AL733" s="178">
        <v>0</v>
      </c>
      <c r="AM733" s="178"/>
      <c r="AN733" s="178"/>
      <c r="AO733" s="195">
        <v>242</v>
      </c>
      <c r="AP733" s="192">
        <v>0</v>
      </c>
      <c r="AQ733" s="192">
        <v>0</v>
      </c>
      <c r="AR733" s="226">
        <v>0</v>
      </c>
      <c r="AS733" s="226" t="s">
        <v>248</v>
      </c>
      <c r="AT733" s="194">
        <v>8648.1919999999991</v>
      </c>
      <c r="AU733" s="194">
        <v>0</v>
      </c>
      <c r="AV733" s="158">
        <v>0</v>
      </c>
      <c r="AW733" s="158">
        <v>0</v>
      </c>
      <c r="AX733" s="158" t="s">
        <v>248</v>
      </c>
      <c r="AY733" s="235" t="s">
        <v>248</v>
      </c>
      <c r="AZ733" s="450">
        <v>66293</v>
      </c>
      <c r="BA733" s="389" t="s">
        <v>248</v>
      </c>
      <c r="BB733" s="158" t="s">
        <v>248</v>
      </c>
      <c r="BC733" s="158" t="s">
        <v>248</v>
      </c>
      <c r="BD733" s="162" t="s">
        <v>61</v>
      </c>
      <c r="BE733" s="163" t="s">
        <v>62</v>
      </c>
      <c r="BF733" s="163" t="s">
        <v>63</v>
      </c>
      <c r="BG733" s="163" t="s">
        <v>196</v>
      </c>
      <c r="BH733" s="460" t="s">
        <v>515</v>
      </c>
      <c r="BI733" s="164" t="s">
        <v>68</v>
      </c>
      <c r="BJ733" s="383">
        <v>214</v>
      </c>
      <c r="BK733" s="383">
        <v>4</v>
      </c>
      <c r="BL733" s="166" t="s">
        <v>65</v>
      </c>
      <c r="BM733" s="160"/>
      <c r="BN733" s="164" t="s">
        <v>357</v>
      </c>
      <c r="BO733" s="162" t="s">
        <v>169</v>
      </c>
      <c r="BP733" s="163" t="s">
        <v>696</v>
      </c>
      <c r="BQ733" s="160" t="s">
        <v>719</v>
      </c>
    </row>
    <row r="734" spans="1:69">
      <c r="A734" s="128"/>
      <c r="B734" s="128"/>
      <c r="C734" s="128"/>
      <c r="D734" s="128"/>
      <c r="E734" s="128"/>
      <c r="F734" s="128"/>
      <c r="G734" s="128"/>
      <c r="H734" s="128"/>
      <c r="I734" s="128"/>
      <c r="J734" s="128"/>
      <c r="K734" s="128"/>
      <c r="L734" s="128"/>
      <c r="M734" s="128"/>
      <c r="N734" s="128"/>
      <c r="AE734" s="128"/>
      <c r="AN734" s="128"/>
      <c r="AO734" s="128"/>
      <c r="AP734" s="128"/>
      <c r="AQ734" s="128"/>
      <c r="AR734" s="128"/>
      <c r="AS734" s="128"/>
      <c r="AT734" s="128"/>
      <c r="AU734" s="128"/>
      <c r="AY734" s="128"/>
      <c r="AZ734" s="176"/>
      <c r="BA734" s="128"/>
      <c r="BB734" s="128"/>
      <c r="BD734" s="128"/>
      <c r="BE734" s="128"/>
      <c r="BF734" s="128"/>
      <c r="BG734" s="128"/>
      <c r="BI734" s="128"/>
      <c r="BJ734" s="128"/>
      <c r="BK734" s="128"/>
      <c r="BL734" s="128"/>
      <c r="BM734" s="128"/>
      <c r="BN734" s="128"/>
    </row>
    <row r="735" spans="1:69">
      <c r="A735" s="128"/>
      <c r="B735" s="128"/>
      <c r="C735" s="128"/>
      <c r="D735" s="128"/>
      <c r="E735" s="128"/>
      <c r="F735" s="128"/>
      <c r="G735" s="128"/>
      <c r="H735" s="128"/>
      <c r="I735" s="128"/>
      <c r="J735" s="128"/>
      <c r="K735" s="128"/>
      <c r="L735" s="128"/>
      <c r="M735" s="128"/>
      <c r="N735" s="128"/>
      <c r="AE735" s="128"/>
      <c r="AN735" s="128"/>
      <c r="AO735" s="128"/>
      <c r="AP735" s="128"/>
      <c r="AQ735" s="128"/>
      <c r="AR735" s="128"/>
      <c r="AS735" s="128"/>
      <c r="AT735" s="128"/>
      <c r="AU735" s="128"/>
      <c r="AY735" s="128"/>
      <c r="AZ735" s="176"/>
      <c r="BA735" s="128"/>
      <c r="BB735" s="128"/>
      <c r="BD735" s="128"/>
      <c r="BE735" s="128"/>
      <c r="BF735" s="128"/>
      <c r="BG735" s="128"/>
      <c r="BI735" s="128"/>
      <c r="BJ735" s="128"/>
      <c r="BK735" s="128"/>
      <c r="BL735" s="128"/>
      <c r="BM735" s="128"/>
      <c r="BN735" s="128"/>
    </row>
    <row r="736" spans="1:69">
      <c r="A736" s="128"/>
      <c r="B736" s="128"/>
      <c r="C736" s="128"/>
      <c r="D736" s="128"/>
      <c r="E736" s="128"/>
      <c r="F736" s="128"/>
      <c r="G736" s="128"/>
      <c r="H736" s="128"/>
      <c r="I736" s="128"/>
      <c r="J736" s="128"/>
      <c r="K736" s="128"/>
      <c r="L736" s="128"/>
      <c r="M736" s="128"/>
      <c r="N736" s="128"/>
      <c r="AE736" s="128"/>
      <c r="AN736" s="128"/>
      <c r="AO736" s="128"/>
      <c r="AP736" s="128"/>
      <c r="AQ736" s="128"/>
      <c r="AR736" s="128"/>
      <c r="AS736" s="128"/>
      <c r="AT736" s="128"/>
      <c r="AU736" s="128"/>
      <c r="AY736" s="128"/>
      <c r="AZ736" s="176"/>
      <c r="BA736" s="128"/>
      <c r="BB736" s="128"/>
      <c r="BD736" s="128"/>
      <c r="BE736" s="128"/>
      <c r="BF736" s="128"/>
      <c r="BG736" s="128"/>
      <c r="BI736" s="128"/>
      <c r="BJ736" s="128"/>
      <c r="BK736" s="128"/>
      <c r="BL736" s="128"/>
      <c r="BM736" s="128"/>
      <c r="BN736" s="128"/>
    </row>
    <row r="737" spans="1:66">
      <c r="A737" s="128"/>
      <c r="B737" s="128"/>
      <c r="C737" s="128"/>
      <c r="D737" s="128"/>
      <c r="E737" s="128"/>
      <c r="F737" s="128"/>
      <c r="G737" s="128"/>
      <c r="H737" s="128"/>
      <c r="I737" s="128"/>
      <c r="J737" s="128"/>
      <c r="K737" s="128"/>
      <c r="L737" s="128"/>
      <c r="M737" s="128"/>
      <c r="N737" s="128"/>
      <c r="AE737" s="128"/>
      <c r="AN737" s="128"/>
      <c r="AO737" s="128"/>
      <c r="AP737" s="128"/>
      <c r="AQ737" s="128"/>
      <c r="AR737" s="128"/>
      <c r="AS737" s="128"/>
      <c r="AT737" s="128"/>
      <c r="AU737" s="128"/>
      <c r="AY737" s="128"/>
      <c r="AZ737" s="176"/>
      <c r="BA737" s="128"/>
      <c r="BB737" s="128"/>
      <c r="BD737" s="128"/>
      <c r="BE737" s="128"/>
      <c r="BF737" s="128"/>
      <c r="BG737" s="128"/>
      <c r="BI737" s="128"/>
      <c r="BJ737" s="128"/>
      <c r="BK737" s="128"/>
      <c r="BL737" s="128"/>
      <c r="BM737" s="128"/>
      <c r="BN737" s="128"/>
    </row>
    <row r="738" spans="1:66">
      <c r="A738" s="128"/>
      <c r="B738" s="128"/>
      <c r="C738" s="128"/>
      <c r="D738" s="128"/>
      <c r="E738" s="128"/>
      <c r="F738" s="128"/>
      <c r="G738" s="128"/>
      <c r="H738" s="128"/>
      <c r="I738" s="128"/>
      <c r="J738" s="128"/>
      <c r="K738" s="128"/>
      <c r="L738" s="128"/>
      <c r="M738" s="128"/>
      <c r="N738" s="128"/>
      <c r="AE738" s="128"/>
      <c r="AN738" s="128"/>
      <c r="AO738" s="128"/>
      <c r="AP738" s="128"/>
      <c r="AQ738" s="128"/>
      <c r="AR738" s="128"/>
      <c r="AS738" s="128"/>
      <c r="AT738" s="128"/>
      <c r="AU738" s="128"/>
      <c r="AY738" s="128"/>
      <c r="AZ738" s="176"/>
      <c r="BA738" s="128"/>
      <c r="BB738" s="128"/>
      <c r="BD738" s="128"/>
      <c r="BE738" s="128"/>
      <c r="BF738" s="128"/>
      <c r="BG738" s="128"/>
      <c r="BI738" s="128"/>
      <c r="BJ738" s="128"/>
      <c r="BK738" s="128"/>
      <c r="BL738" s="128"/>
      <c r="BM738" s="128"/>
      <c r="BN738" s="128"/>
    </row>
    <row r="739" spans="1:66">
      <c r="A739" s="128"/>
      <c r="B739" s="128"/>
      <c r="C739" s="128"/>
      <c r="D739" s="128"/>
      <c r="E739" s="128"/>
      <c r="F739" s="128"/>
      <c r="G739" s="128"/>
      <c r="H739" s="128"/>
      <c r="I739" s="128"/>
      <c r="J739" s="128"/>
      <c r="K739" s="128"/>
      <c r="L739" s="128"/>
      <c r="M739" s="128"/>
      <c r="N739" s="128"/>
      <c r="AE739" s="128"/>
      <c r="AN739" s="128"/>
      <c r="AO739" s="128"/>
      <c r="AP739" s="128"/>
      <c r="AQ739" s="128"/>
      <c r="AR739" s="128"/>
      <c r="AS739" s="128"/>
      <c r="AT739" s="128"/>
      <c r="AU739" s="128"/>
      <c r="AY739" s="128"/>
      <c r="AZ739" s="176"/>
      <c r="BA739" s="128"/>
      <c r="BB739" s="128"/>
      <c r="BD739" s="128"/>
      <c r="BE739" s="128"/>
      <c r="BF739" s="128"/>
      <c r="BG739" s="128"/>
      <c r="BI739" s="128"/>
      <c r="BJ739" s="128"/>
      <c r="BK739" s="128"/>
      <c r="BL739" s="128"/>
      <c r="BM739" s="128"/>
      <c r="BN739" s="128"/>
    </row>
    <row r="740" spans="1:66">
      <c r="A740" s="128"/>
      <c r="B740" s="128"/>
      <c r="C740" s="128"/>
      <c r="D740" s="128"/>
      <c r="E740" s="128"/>
      <c r="F740" s="128"/>
      <c r="G740" s="128"/>
      <c r="H740" s="128"/>
      <c r="I740" s="128"/>
      <c r="J740" s="128"/>
      <c r="K740" s="128"/>
      <c r="L740" s="128"/>
      <c r="M740" s="128"/>
      <c r="N740" s="128"/>
      <c r="AE740" s="128"/>
      <c r="AN740" s="128"/>
      <c r="AO740" s="128"/>
      <c r="AP740" s="128"/>
      <c r="AQ740" s="128"/>
      <c r="AR740" s="128"/>
      <c r="AS740" s="128"/>
      <c r="AT740" s="128"/>
      <c r="AU740" s="128"/>
      <c r="AY740" s="128"/>
      <c r="AZ740" s="176"/>
      <c r="BA740" s="128"/>
      <c r="BB740" s="128"/>
      <c r="BD740" s="128"/>
      <c r="BE740" s="128"/>
      <c r="BF740" s="128"/>
      <c r="BG740" s="128"/>
      <c r="BI740" s="128"/>
      <c r="BJ740" s="128"/>
      <c r="BK740" s="128"/>
      <c r="BL740" s="128"/>
      <c r="BM740" s="128"/>
      <c r="BN740" s="128"/>
    </row>
    <row r="741" spans="1:66">
      <c r="A741" s="128"/>
      <c r="B741" s="128"/>
      <c r="C741" s="128"/>
      <c r="D741" s="128"/>
      <c r="E741" s="128"/>
      <c r="F741" s="128"/>
      <c r="G741" s="128"/>
      <c r="H741" s="128"/>
      <c r="I741" s="128"/>
      <c r="J741" s="128"/>
      <c r="K741" s="128"/>
      <c r="L741" s="128"/>
      <c r="M741" s="128"/>
      <c r="N741" s="128"/>
      <c r="AE741" s="128"/>
      <c r="AN741" s="128"/>
      <c r="AO741" s="128"/>
      <c r="AP741" s="128"/>
      <c r="AQ741" s="128"/>
      <c r="AR741" s="128"/>
      <c r="AS741" s="128"/>
      <c r="AT741" s="128"/>
      <c r="AU741" s="128"/>
      <c r="AY741" s="128"/>
      <c r="AZ741" s="176"/>
      <c r="BA741" s="128"/>
      <c r="BB741" s="128"/>
      <c r="BD741" s="128"/>
      <c r="BE741" s="128"/>
      <c r="BF741" s="128"/>
      <c r="BG741" s="128"/>
      <c r="BI741" s="128"/>
      <c r="BJ741" s="128"/>
      <c r="BK741" s="128"/>
      <c r="BL741" s="128"/>
      <c r="BM741" s="128"/>
      <c r="BN741" s="128"/>
    </row>
    <row r="742" spans="1:66">
      <c r="A742" s="128"/>
      <c r="B742" s="128"/>
      <c r="C742" s="128"/>
      <c r="D742" s="128"/>
      <c r="E742" s="128"/>
      <c r="F742" s="128"/>
      <c r="G742" s="128"/>
      <c r="H742" s="128"/>
      <c r="I742" s="128"/>
      <c r="J742" s="128"/>
      <c r="K742" s="128"/>
      <c r="L742" s="128"/>
      <c r="M742" s="128"/>
      <c r="N742" s="128"/>
      <c r="AE742" s="128"/>
      <c r="AN742" s="128"/>
      <c r="AO742" s="128"/>
      <c r="AP742" s="128"/>
      <c r="AQ742" s="128"/>
      <c r="AR742" s="128"/>
      <c r="AS742" s="128"/>
      <c r="AT742" s="128"/>
      <c r="AU742" s="128"/>
      <c r="AY742" s="128"/>
      <c r="AZ742" s="176"/>
      <c r="BA742" s="128"/>
      <c r="BB742" s="128"/>
      <c r="BD742" s="128"/>
      <c r="BE742" s="128"/>
      <c r="BF742" s="128"/>
      <c r="BG742" s="128"/>
      <c r="BI742" s="128"/>
      <c r="BJ742" s="128"/>
      <c r="BK742" s="128"/>
      <c r="BL742" s="128"/>
      <c r="BM742" s="128"/>
      <c r="BN742" s="128"/>
    </row>
    <row r="743" spans="1:66">
      <c r="A743" s="128"/>
      <c r="B743" s="128"/>
      <c r="C743" s="128"/>
      <c r="D743" s="128"/>
      <c r="E743" s="128"/>
      <c r="F743" s="128"/>
      <c r="G743" s="128"/>
      <c r="H743" s="128"/>
      <c r="I743" s="128"/>
      <c r="J743" s="128"/>
      <c r="K743" s="128"/>
      <c r="L743" s="128"/>
      <c r="M743" s="128"/>
      <c r="N743" s="128"/>
      <c r="AE743" s="128"/>
      <c r="AN743" s="128"/>
      <c r="AO743" s="128"/>
      <c r="AP743" s="128"/>
      <c r="AQ743" s="128"/>
      <c r="AR743" s="128"/>
      <c r="AS743" s="128"/>
      <c r="AT743" s="128"/>
      <c r="AU743" s="128"/>
      <c r="AY743" s="128"/>
      <c r="AZ743" s="176"/>
      <c r="BA743" s="128"/>
      <c r="BB743" s="128"/>
      <c r="BD743" s="128"/>
      <c r="BE743" s="128"/>
      <c r="BF743" s="128"/>
      <c r="BG743" s="128"/>
      <c r="BI743" s="128"/>
      <c r="BJ743" s="128"/>
      <c r="BK743" s="128"/>
      <c r="BL743" s="128"/>
      <c r="BM743" s="128"/>
      <c r="BN743" s="128"/>
    </row>
    <row r="744" spans="1:66">
      <c r="A744" s="128"/>
      <c r="B744" s="128"/>
      <c r="C744" s="128"/>
      <c r="D744" s="128"/>
      <c r="E744" s="128"/>
      <c r="F744" s="128"/>
      <c r="G744" s="128"/>
      <c r="H744" s="128"/>
      <c r="I744" s="128"/>
      <c r="J744" s="128"/>
      <c r="K744" s="128"/>
      <c r="L744" s="128"/>
      <c r="M744" s="128"/>
      <c r="N744" s="128"/>
      <c r="AE744" s="128"/>
      <c r="AN744" s="128"/>
      <c r="AO744" s="128"/>
      <c r="AP744" s="128"/>
      <c r="AQ744" s="128"/>
      <c r="AR744" s="128"/>
      <c r="AS744" s="128"/>
      <c r="AT744" s="128"/>
      <c r="AU744" s="128"/>
      <c r="AY744" s="128"/>
      <c r="AZ744" s="176"/>
      <c r="BA744" s="128"/>
      <c r="BB744" s="128"/>
      <c r="BD744" s="128"/>
      <c r="BE744" s="128"/>
      <c r="BF744" s="128"/>
      <c r="BG744" s="128"/>
      <c r="BI744" s="128"/>
      <c r="BJ744" s="128"/>
      <c r="BK744" s="128"/>
      <c r="BL744" s="128"/>
      <c r="BM744" s="128"/>
      <c r="BN744" s="128"/>
    </row>
    <row r="745" spans="1:66">
      <c r="A745" s="128"/>
      <c r="B745" s="128"/>
      <c r="C745" s="128"/>
      <c r="D745" s="128"/>
      <c r="E745" s="128"/>
      <c r="F745" s="128"/>
      <c r="G745" s="128"/>
      <c r="H745" s="128"/>
      <c r="I745" s="128"/>
      <c r="J745" s="128"/>
      <c r="K745" s="128"/>
      <c r="L745" s="128"/>
      <c r="M745" s="128"/>
      <c r="N745" s="128"/>
      <c r="AE745" s="128"/>
      <c r="AN745" s="128"/>
      <c r="AO745" s="128"/>
      <c r="AP745" s="128"/>
      <c r="AQ745" s="128"/>
      <c r="AR745" s="128"/>
      <c r="AS745" s="128"/>
      <c r="AT745" s="128"/>
      <c r="AU745" s="128"/>
      <c r="AY745" s="128"/>
      <c r="AZ745" s="176"/>
      <c r="BA745" s="128"/>
      <c r="BB745" s="128"/>
      <c r="BD745" s="128"/>
      <c r="BE745" s="128"/>
      <c r="BF745" s="128"/>
      <c r="BG745" s="128"/>
      <c r="BI745" s="128"/>
      <c r="BJ745" s="128"/>
      <c r="BK745" s="128"/>
      <c r="BL745" s="128"/>
      <c r="BM745" s="128"/>
      <c r="BN745" s="128"/>
    </row>
    <row r="746" spans="1:66">
      <c r="A746" s="128"/>
      <c r="B746" s="128"/>
      <c r="C746" s="128"/>
      <c r="D746" s="128"/>
      <c r="E746" s="128"/>
      <c r="F746" s="128"/>
      <c r="G746" s="128"/>
      <c r="H746" s="128"/>
      <c r="I746" s="128"/>
      <c r="J746" s="128"/>
      <c r="K746" s="128"/>
      <c r="L746" s="128"/>
      <c r="M746" s="128"/>
      <c r="N746" s="128"/>
      <c r="AE746" s="128"/>
      <c r="AN746" s="128"/>
      <c r="AO746" s="128"/>
      <c r="AP746" s="128"/>
      <c r="AQ746" s="128"/>
      <c r="AR746" s="128"/>
      <c r="AS746" s="128"/>
      <c r="AT746" s="128"/>
      <c r="AU746" s="128"/>
      <c r="AY746" s="128"/>
      <c r="AZ746" s="176"/>
      <c r="BA746" s="128"/>
      <c r="BB746" s="128"/>
      <c r="BD746" s="128"/>
      <c r="BE746" s="128"/>
      <c r="BF746" s="128"/>
      <c r="BG746" s="128"/>
      <c r="BI746" s="128"/>
      <c r="BJ746" s="128"/>
      <c r="BK746" s="128"/>
      <c r="BL746" s="128"/>
      <c r="BM746" s="128"/>
      <c r="BN746" s="128"/>
    </row>
    <row r="747" spans="1:66">
      <c r="A747" s="128"/>
      <c r="B747" s="128"/>
      <c r="C747" s="128"/>
      <c r="D747" s="128"/>
      <c r="E747" s="128"/>
      <c r="F747" s="128"/>
      <c r="G747" s="128"/>
      <c r="H747" s="128"/>
      <c r="I747" s="128"/>
      <c r="J747" s="128"/>
      <c r="K747" s="128"/>
      <c r="L747" s="128"/>
      <c r="M747" s="128"/>
      <c r="N747" s="128"/>
      <c r="AE747" s="128"/>
      <c r="AN747" s="128"/>
      <c r="AO747" s="128"/>
      <c r="AP747" s="128"/>
      <c r="AQ747" s="128"/>
      <c r="AR747" s="128"/>
      <c r="AS747" s="128"/>
      <c r="AT747" s="128"/>
      <c r="AU747" s="128"/>
      <c r="AY747" s="128"/>
      <c r="AZ747" s="176"/>
      <c r="BA747" s="128"/>
      <c r="BB747" s="128"/>
      <c r="BD747" s="128"/>
      <c r="BE747" s="128"/>
      <c r="BF747" s="128"/>
      <c r="BG747" s="128"/>
      <c r="BI747" s="128"/>
      <c r="BJ747" s="128"/>
      <c r="BK747" s="128"/>
      <c r="BL747" s="128"/>
      <c r="BM747" s="128"/>
      <c r="BN747" s="128"/>
    </row>
    <row r="748" spans="1:66">
      <c r="A748" s="128"/>
      <c r="B748" s="128"/>
      <c r="C748" s="128"/>
      <c r="D748" s="128"/>
      <c r="E748" s="128"/>
      <c r="F748" s="128"/>
      <c r="G748" s="128"/>
      <c r="H748" s="128"/>
      <c r="I748" s="128"/>
      <c r="J748" s="128"/>
      <c r="K748" s="128"/>
      <c r="L748" s="128"/>
      <c r="M748" s="128"/>
      <c r="N748" s="128"/>
      <c r="AE748" s="128"/>
      <c r="AN748" s="128"/>
      <c r="AO748" s="128"/>
      <c r="AP748" s="128"/>
      <c r="AQ748" s="128"/>
      <c r="AR748" s="128"/>
      <c r="AS748" s="128"/>
      <c r="AT748" s="128"/>
      <c r="AU748" s="128"/>
      <c r="AY748" s="128"/>
      <c r="AZ748" s="176"/>
      <c r="BA748" s="128"/>
      <c r="BB748" s="128"/>
      <c r="BD748" s="128"/>
      <c r="BE748" s="128"/>
      <c r="BF748" s="128"/>
      <c r="BG748" s="128"/>
      <c r="BI748" s="128"/>
      <c r="BJ748" s="128"/>
      <c r="BK748" s="128"/>
      <c r="BL748" s="128"/>
      <c r="BM748" s="128"/>
      <c r="BN748" s="128"/>
    </row>
    <row r="749" spans="1:66">
      <c r="A749" s="128"/>
      <c r="B749" s="128"/>
      <c r="C749" s="128"/>
      <c r="D749" s="128"/>
      <c r="E749" s="128"/>
      <c r="F749" s="128"/>
      <c r="G749" s="128"/>
      <c r="H749" s="128"/>
      <c r="I749" s="128"/>
      <c r="J749" s="128"/>
      <c r="K749" s="128"/>
      <c r="L749" s="128"/>
      <c r="M749" s="128"/>
      <c r="N749" s="128"/>
      <c r="AE749" s="128"/>
      <c r="AN749" s="128"/>
      <c r="AO749" s="128"/>
      <c r="AP749" s="128"/>
      <c r="AQ749" s="128"/>
      <c r="AR749" s="128"/>
      <c r="AS749" s="128"/>
      <c r="AT749" s="128"/>
      <c r="AU749" s="128"/>
      <c r="AY749" s="128"/>
      <c r="AZ749" s="176"/>
      <c r="BA749" s="128"/>
      <c r="BB749" s="128"/>
      <c r="BD749" s="128"/>
      <c r="BE749" s="128"/>
      <c r="BF749" s="128"/>
      <c r="BG749" s="128"/>
      <c r="BI749" s="128"/>
      <c r="BJ749" s="128"/>
      <c r="BK749" s="128"/>
      <c r="BL749" s="128"/>
      <c r="BM749" s="128"/>
      <c r="BN749" s="128"/>
    </row>
    <row r="750" spans="1:66">
      <c r="A750" s="128"/>
      <c r="B750" s="128"/>
      <c r="C750" s="128"/>
      <c r="D750" s="128"/>
      <c r="E750" s="128"/>
      <c r="F750" s="128"/>
      <c r="G750" s="128"/>
      <c r="H750" s="128"/>
      <c r="I750" s="128"/>
      <c r="J750" s="128"/>
      <c r="K750" s="128"/>
      <c r="L750" s="128"/>
      <c r="M750" s="128"/>
      <c r="N750" s="128"/>
      <c r="AE750" s="128"/>
      <c r="AN750" s="128"/>
      <c r="AO750" s="128"/>
      <c r="AP750" s="128"/>
      <c r="AQ750" s="128"/>
      <c r="AR750" s="128"/>
      <c r="AS750" s="128"/>
      <c r="AT750" s="128"/>
      <c r="AU750" s="128"/>
      <c r="AY750" s="128"/>
      <c r="AZ750" s="176"/>
      <c r="BA750" s="128"/>
      <c r="BB750" s="128"/>
      <c r="BD750" s="128"/>
      <c r="BE750" s="128"/>
      <c r="BF750" s="128"/>
      <c r="BG750" s="128"/>
      <c r="BI750" s="128"/>
      <c r="BJ750" s="128"/>
      <c r="BK750" s="128"/>
      <c r="BL750" s="128"/>
      <c r="BM750" s="128"/>
      <c r="BN750" s="128"/>
    </row>
    <row r="751" spans="1:66">
      <c r="A751" s="128"/>
      <c r="B751" s="128"/>
      <c r="C751" s="128"/>
      <c r="D751" s="128"/>
      <c r="E751" s="128"/>
      <c r="F751" s="128"/>
      <c r="G751" s="128"/>
      <c r="H751" s="128"/>
      <c r="I751" s="128"/>
      <c r="J751" s="128"/>
      <c r="K751" s="128"/>
      <c r="L751" s="128"/>
      <c r="M751" s="128"/>
      <c r="N751" s="128"/>
      <c r="AE751" s="128"/>
      <c r="AN751" s="128"/>
      <c r="AO751" s="128"/>
      <c r="AP751" s="128"/>
      <c r="AQ751" s="128"/>
      <c r="AR751" s="128"/>
      <c r="AS751" s="128"/>
      <c r="AT751" s="128"/>
      <c r="AU751" s="128"/>
      <c r="AY751" s="128"/>
      <c r="AZ751" s="176"/>
      <c r="BA751" s="128"/>
      <c r="BB751" s="128"/>
      <c r="BD751" s="128"/>
      <c r="BE751" s="128"/>
      <c r="BF751" s="128"/>
      <c r="BG751" s="128"/>
      <c r="BI751" s="128"/>
      <c r="BJ751" s="128"/>
      <c r="BK751" s="128"/>
      <c r="BL751" s="128"/>
      <c r="BM751" s="128"/>
      <c r="BN751" s="128"/>
    </row>
    <row r="752" spans="1:66">
      <c r="A752" s="128"/>
      <c r="B752" s="128"/>
      <c r="C752" s="128"/>
      <c r="D752" s="128"/>
      <c r="E752" s="128"/>
      <c r="F752" s="128"/>
      <c r="G752" s="128"/>
      <c r="H752" s="128"/>
      <c r="I752" s="128"/>
      <c r="J752" s="128"/>
      <c r="K752" s="128"/>
      <c r="L752" s="128"/>
      <c r="M752" s="128"/>
      <c r="N752" s="128"/>
      <c r="AE752" s="128"/>
      <c r="AN752" s="128"/>
      <c r="AO752" s="128"/>
      <c r="AP752" s="128"/>
      <c r="AQ752" s="128"/>
      <c r="AR752" s="128"/>
      <c r="AS752" s="128"/>
      <c r="AT752" s="128"/>
      <c r="AU752" s="128"/>
      <c r="AY752" s="128"/>
      <c r="AZ752" s="176"/>
      <c r="BA752" s="128"/>
      <c r="BB752" s="128"/>
      <c r="BD752" s="128"/>
      <c r="BE752" s="128"/>
      <c r="BF752" s="128"/>
      <c r="BG752" s="128"/>
      <c r="BI752" s="128"/>
      <c r="BJ752" s="128"/>
      <c r="BK752" s="128"/>
      <c r="BL752" s="128"/>
      <c r="BM752" s="128"/>
      <c r="BN752" s="128"/>
    </row>
    <row r="753" spans="1:66">
      <c r="A753" s="128"/>
      <c r="B753" s="128"/>
      <c r="C753" s="128"/>
      <c r="D753" s="128"/>
      <c r="E753" s="128"/>
      <c r="F753" s="128"/>
      <c r="G753" s="128"/>
      <c r="H753" s="128"/>
      <c r="I753" s="128"/>
      <c r="J753" s="128"/>
      <c r="K753" s="128"/>
      <c r="L753" s="128"/>
      <c r="M753" s="128"/>
      <c r="N753" s="128"/>
      <c r="AE753" s="128"/>
      <c r="AN753" s="128"/>
      <c r="AO753" s="128"/>
      <c r="AP753" s="128"/>
      <c r="AQ753" s="128"/>
      <c r="AR753" s="128"/>
      <c r="AS753" s="128"/>
      <c r="AT753" s="128"/>
      <c r="AU753" s="128"/>
      <c r="AY753" s="128"/>
      <c r="AZ753" s="176"/>
      <c r="BA753" s="128"/>
      <c r="BB753" s="128"/>
      <c r="BD753" s="128"/>
      <c r="BE753" s="128"/>
      <c r="BF753" s="128"/>
      <c r="BG753" s="128"/>
      <c r="BI753" s="128"/>
      <c r="BJ753" s="128"/>
      <c r="BK753" s="128"/>
      <c r="BL753" s="128"/>
      <c r="BM753" s="128"/>
      <c r="BN753" s="128"/>
    </row>
    <row r="754" spans="1:66">
      <c r="A754" s="128"/>
      <c r="B754" s="128"/>
      <c r="C754" s="128"/>
      <c r="D754" s="128"/>
      <c r="E754" s="128"/>
      <c r="F754" s="128"/>
      <c r="G754" s="128"/>
      <c r="H754" s="128"/>
      <c r="I754" s="128"/>
      <c r="J754" s="128"/>
      <c r="K754" s="128"/>
      <c r="L754" s="128"/>
      <c r="M754" s="128"/>
      <c r="N754" s="128"/>
      <c r="AE754" s="128"/>
      <c r="AN754" s="128"/>
      <c r="AO754" s="128"/>
      <c r="AP754" s="128"/>
      <c r="AQ754" s="128"/>
      <c r="AR754" s="128"/>
      <c r="AS754" s="128"/>
      <c r="AT754" s="128"/>
      <c r="AU754" s="128"/>
      <c r="AY754" s="128"/>
      <c r="AZ754" s="176"/>
      <c r="BA754" s="128"/>
      <c r="BB754" s="128"/>
      <c r="BD754" s="128"/>
      <c r="BE754" s="128"/>
      <c r="BF754" s="128"/>
      <c r="BG754" s="128"/>
      <c r="BI754" s="128"/>
      <c r="BJ754" s="128"/>
      <c r="BK754" s="128"/>
      <c r="BL754" s="128"/>
      <c r="BM754" s="128"/>
      <c r="BN754" s="128"/>
    </row>
    <row r="755" spans="1:66">
      <c r="A755" s="128"/>
      <c r="B755" s="128"/>
      <c r="C755" s="128"/>
      <c r="D755" s="128"/>
      <c r="E755" s="128"/>
      <c r="F755" s="128"/>
      <c r="G755" s="128"/>
      <c r="H755" s="128"/>
      <c r="I755" s="128"/>
      <c r="J755" s="128"/>
      <c r="K755" s="128"/>
      <c r="L755" s="128"/>
      <c r="M755" s="128"/>
      <c r="N755" s="128"/>
      <c r="AE755" s="128"/>
      <c r="AN755" s="128"/>
      <c r="AO755" s="128"/>
      <c r="AP755" s="128"/>
      <c r="AQ755" s="128"/>
      <c r="AR755" s="128"/>
      <c r="AS755" s="128"/>
      <c r="AT755" s="128"/>
      <c r="AU755" s="128"/>
      <c r="AY755" s="128"/>
      <c r="AZ755" s="176"/>
      <c r="BA755" s="128"/>
      <c r="BB755" s="128"/>
      <c r="BD755" s="128"/>
      <c r="BE755" s="128"/>
      <c r="BF755" s="128"/>
      <c r="BG755" s="128"/>
      <c r="BI755" s="128"/>
      <c r="BJ755" s="128"/>
      <c r="BK755" s="128"/>
      <c r="BL755" s="128"/>
      <c r="BM755" s="128"/>
      <c r="BN755" s="128"/>
    </row>
    <row r="756" spans="1:66">
      <c r="A756" s="128"/>
      <c r="B756" s="128"/>
      <c r="C756" s="128"/>
      <c r="D756" s="128"/>
      <c r="E756" s="128"/>
      <c r="F756" s="128"/>
      <c r="G756" s="128"/>
      <c r="H756" s="128"/>
      <c r="I756" s="128"/>
      <c r="J756" s="128"/>
      <c r="K756" s="128"/>
      <c r="L756" s="128"/>
      <c r="M756" s="128"/>
      <c r="N756" s="128"/>
      <c r="AE756" s="128"/>
      <c r="AN756" s="128"/>
      <c r="AO756" s="128"/>
      <c r="AP756" s="128"/>
      <c r="AQ756" s="128"/>
      <c r="AR756" s="128"/>
      <c r="AS756" s="128"/>
      <c r="AT756" s="128"/>
      <c r="AU756" s="128"/>
      <c r="AY756" s="128"/>
      <c r="AZ756" s="176"/>
      <c r="BA756" s="128"/>
      <c r="BB756" s="128"/>
      <c r="BD756" s="128"/>
      <c r="BE756" s="128"/>
      <c r="BF756" s="128"/>
      <c r="BG756" s="128"/>
      <c r="BI756" s="128"/>
      <c r="BJ756" s="128"/>
      <c r="BK756" s="128"/>
      <c r="BL756" s="128"/>
      <c r="BM756" s="128"/>
      <c r="BN756" s="128"/>
    </row>
    <row r="757" spans="1:66">
      <c r="A757" s="128"/>
      <c r="B757" s="128"/>
      <c r="C757" s="128"/>
      <c r="D757" s="128"/>
      <c r="E757" s="128"/>
      <c r="F757" s="128"/>
      <c r="G757" s="128"/>
      <c r="H757" s="128"/>
      <c r="I757" s="128"/>
      <c r="J757" s="128"/>
      <c r="K757" s="128"/>
      <c r="L757" s="128"/>
      <c r="M757" s="128"/>
      <c r="N757" s="128"/>
      <c r="AE757" s="128"/>
      <c r="AN757" s="128"/>
      <c r="AO757" s="128"/>
      <c r="AP757" s="128"/>
      <c r="AQ757" s="128"/>
      <c r="AR757" s="128"/>
      <c r="AS757" s="128"/>
      <c r="AT757" s="128"/>
      <c r="AU757" s="128"/>
      <c r="AY757" s="128"/>
      <c r="AZ757" s="176"/>
      <c r="BA757" s="128"/>
      <c r="BB757" s="128"/>
      <c r="BD757" s="128"/>
      <c r="BE757" s="128"/>
      <c r="BF757" s="128"/>
      <c r="BG757" s="128"/>
      <c r="BI757" s="128"/>
      <c r="BJ757" s="128"/>
      <c r="BK757" s="128"/>
      <c r="BL757" s="128"/>
      <c r="BM757" s="128"/>
      <c r="BN757" s="128"/>
    </row>
    <row r="758" spans="1:66">
      <c r="A758" s="128"/>
      <c r="B758" s="128"/>
      <c r="C758" s="128"/>
      <c r="D758" s="128"/>
      <c r="E758" s="128"/>
      <c r="F758" s="128"/>
      <c r="G758" s="128"/>
      <c r="H758" s="128"/>
      <c r="I758" s="128"/>
      <c r="J758" s="128"/>
      <c r="K758" s="128"/>
      <c r="L758" s="128"/>
      <c r="M758" s="128"/>
      <c r="N758" s="128"/>
      <c r="AE758" s="128"/>
      <c r="AN758" s="128"/>
      <c r="AO758" s="128"/>
      <c r="AP758" s="128"/>
      <c r="AQ758" s="128"/>
      <c r="AR758" s="128"/>
      <c r="AS758" s="128"/>
      <c r="AT758" s="128"/>
      <c r="AU758" s="128"/>
      <c r="AY758" s="128"/>
      <c r="AZ758" s="176"/>
      <c r="BA758" s="128"/>
      <c r="BB758" s="128"/>
      <c r="BD758" s="128"/>
      <c r="BE758" s="128"/>
      <c r="BF758" s="128"/>
      <c r="BG758" s="128"/>
      <c r="BI758" s="128"/>
      <c r="BJ758" s="128"/>
      <c r="BK758" s="128"/>
      <c r="BL758" s="128"/>
      <c r="BM758" s="128"/>
      <c r="BN758" s="128"/>
    </row>
    <row r="759" spans="1:66">
      <c r="A759" s="128"/>
      <c r="B759" s="128"/>
      <c r="C759" s="128"/>
      <c r="D759" s="128"/>
      <c r="E759" s="128"/>
      <c r="F759" s="128"/>
      <c r="G759" s="128"/>
      <c r="H759" s="128"/>
      <c r="I759" s="128"/>
      <c r="J759" s="128"/>
      <c r="K759" s="128"/>
      <c r="L759" s="128"/>
      <c r="M759" s="128"/>
      <c r="N759" s="128"/>
      <c r="AE759" s="128"/>
      <c r="AN759" s="128"/>
      <c r="AO759" s="128"/>
      <c r="AP759" s="128"/>
      <c r="AQ759" s="128"/>
      <c r="AR759" s="128"/>
      <c r="AS759" s="128"/>
      <c r="AT759" s="128"/>
      <c r="AU759" s="128"/>
      <c r="AY759" s="128"/>
      <c r="AZ759" s="176"/>
      <c r="BA759" s="128"/>
      <c r="BB759" s="128"/>
      <c r="BD759" s="128"/>
      <c r="BE759" s="128"/>
      <c r="BF759" s="128"/>
      <c r="BG759" s="128"/>
      <c r="BI759" s="128"/>
      <c r="BJ759" s="128"/>
      <c r="BK759" s="128"/>
      <c r="BL759" s="128"/>
      <c r="BM759" s="128"/>
      <c r="BN759" s="128"/>
    </row>
    <row r="760" spans="1:66">
      <c r="A760" s="128"/>
      <c r="B760" s="128"/>
      <c r="C760" s="128"/>
      <c r="D760" s="128"/>
      <c r="E760" s="128"/>
      <c r="F760" s="128"/>
      <c r="G760" s="128"/>
      <c r="H760" s="128"/>
      <c r="I760" s="128"/>
      <c r="J760" s="128"/>
      <c r="K760" s="128"/>
      <c r="L760" s="128"/>
      <c r="M760" s="128"/>
      <c r="N760" s="128"/>
      <c r="AE760" s="128"/>
      <c r="AN760" s="128"/>
      <c r="AO760" s="128"/>
      <c r="AP760" s="128"/>
      <c r="AQ760" s="128"/>
      <c r="AR760" s="128"/>
      <c r="AS760" s="128"/>
      <c r="AT760" s="128"/>
      <c r="AU760" s="128"/>
      <c r="AY760" s="128"/>
      <c r="AZ760" s="176"/>
      <c r="BA760" s="128"/>
      <c r="BB760" s="128"/>
      <c r="BD760" s="128"/>
      <c r="BE760" s="128"/>
      <c r="BF760" s="128"/>
      <c r="BG760" s="128"/>
      <c r="BI760" s="128"/>
      <c r="BJ760" s="128"/>
      <c r="BK760" s="128"/>
      <c r="BL760" s="128"/>
      <c r="BM760" s="128"/>
      <c r="BN760" s="128"/>
    </row>
    <row r="761" spans="1:66">
      <c r="A761" s="128"/>
      <c r="B761" s="128"/>
      <c r="C761" s="128"/>
      <c r="D761" s="128"/>
      <c r="E761" s="128"/>
      <c r="F761" s="128"/>
      <c r="G761" s="128"/>
      <c r="H761" s="128"/>
      <c r="I761" s="128"/>
      <c r="J761" s="128"/>
      <c r="K761" s="128"/>
      <c r="L761" s="128"/>
      <c r="M761" s="128"/>
      <c r="N761" s="128"/>
      <c r="AE761" s="128"/>
      <c r="AN761" s="128"/>
      <c r="AO761" s="128"/>
      <c r="AP761" s="128"/>
      <c r="AQ761" s="128"/>
      <c r="AR761" s="128"/>
      <c r="AS761" s="128"/>
      <c r="AT761" s="128"/>
      <c r="AU761" s="128"/>
      <c r="AY761" s="128"/>
      <c r="AZ761" s="176"/>
      <c r="BA761" s="128"/>
      <c r="BB761" s="128"/>
      <c r="BD761" s="128"/>
      <c r="BE761" s="128"/>
      <c r="BF761" s="128"/>
      <c r="BG761" s="128"/>
      <c r="BI761" s="128"/>
      <c r="BJ761" s="128"/>
      <c r="BK761" s="128"/>
      <c r="BL761" s="128"/>
      <c r="BM761" s="128"/>
      <c r="BN761" s="128"/>
    </row>
    <row r="762" spans="1:66">
      <c r="A762" s="128"/>
      <c r="B762" s="128"/>
      <c r="C762" s="128"/>
      <c r="D762" s="128"/>
      <c r="E762" s="128"/>
      <c r="F762" s="128"/>
      <c r="G762" s="128"/>
      <c r="H762" s="128"/>
      <c r="I762" s="128"/>
      <c r="J762" s="128"/>
      <c r="K762" s="128"/>
      <c r="L762" s="128"/>
      <c r="M762" s="128"/>
      <c r="N762" s="128"/>
      <c r="AE762" s="128"/>
      <c r="AN762" s="128"/>
      <c r="AO762" s="128"/>
      <c r="AP762" s="128"/>
      <c r="AQ762" s="128"/>
      <c r="AR762" s="128"/>
      <c r="AS762" s="128"/>
      <c r="AT762" s="128"/>
      <c r="AU762" s="128"/>
      <c r="AY762" s="128"/>
      <c r="AZ762" s="176"/>
      <c r="BA762" s="128"/>
      <c r="BB762" s="128"/>
      <c r="BD762" s="128"/>
      <c r="BE762" s="128"/>
      <c r="BF762" s="128"/>
      <c r="BG762" s="128"/>
      <c r="BI762" s="128"/>
      <c r="BJ762" s="128"/>
      <c r="BK762" s="128"/>
      <c r="BL762" s="128"/>
      <c r="BM762" s="128"/>
      <c r="BN762" s="128"/>
    </row>
    <row r="763" spans="1:66">
      <c r="A763" s="128"/>
      <c r="B763" s="128"/>
      <c r="C763" s="128"/>
      <c r="D763" s="128"/>
      <c r="E763" s="128"/>
      <c r="F763" s="128"/>
      <c r="G763" s="128"/>
      <c r="H763" s="128"/>
      <c r="I763" s="128"/>
      <c r="J763" s="128"/>
      <c r="K763" s="128"/>
      <c r="L763" s="128"/>
      <c r="M763" s="128"/>
      <c r="N763" s="128"/>
      <c r="AE763" s="128"/>
      <c r="AN763" s="128"/>
      <c r="AO763" s="128"/>
      <c r="AP763" s="128"/>
      <c r="AQ763" s="128"/>
      <c r="AR763" s="128"/>
      <c r="AS763" s="128"/>
      <c r="AT763" s="128"/>
      <c r="AU763" s="128"/>
      <c r="AY763" s="128"/>
      <c r="AZ763" s="176"/>
      <c r="BA763" s="128"/>
      <c r="BB763" s="128"/>
      <c r="BD763" s="128"/>
      <c r="BE763" s="128"/>
      <c r="BF763" s="128"/>
      <c r="BG763" s="128"/>
      <c r="BI763" s="128"/>
      <c r="BJ763" s="128"/>
      <c r="BK763" s="128"/>
      <c r="BL763" s="128"/>
      <c r="BM763" s="128"/>
      <c r="BN763" s="128"/>
    </row>
    <row r="764" spans="1:66">
      <c r="A764" s="128"/>
      <c r="B764" s="128"/>
      <c r="C764" s="128"/>
      <c r="D764" s="128"/>
      <c r="E764" s="128"/>
      <c r="F764" s="128"/>
      <c r="G764" s="128"/>
      <c r="H764" s="128"/>
      <c r="I764" s="128"/>
      <c r="J764" s="128"/>
      <c r="K764" s="128"/>
      <c r="L764" s="128"/>
      <c r="M764" s="128"/>
      <c r="N764" s="128"/>
      <c r="AE764" s="128"/>
      <c r="AN764" s="128"/>
      <c r="AO764" s="128"/>
      <c r="AP764" s="128"/>
      <c r="AQ764" s="128"/>
      <c r="AR764" s="128"/>
      <c r="AS764" s="128"/>
      <c r="AT764" s="128"/>
      <c r="AU764" s="128"/>
      <c r="AY764" s="128"/>
      <c r="AZ764" s="176"/>
      <c r="BA764" s="128"/>
      <c r="BB764" s="128"/>
      <c r="BD764" s="128"/>
      <c r="BE764" s="128"/>
      <c r="BF764" s="128"/>
      <c r="BG764" s="128"/>
      <c r="BI764" s="128"/>
      <c r="BJ764" s="128"/>
      <c r="BK764" s="128"/>
      <c r="BL764" s="128"/>
      <c r="BM764" s="128"/>
      <c r="BN764" s="128"/>
    </row>
    <row r="765" spans="1:66">
      <c r="A765" s="128"/>
      <c r="B765" s="128"/>
      <c r="C765" s="128"/>
      <c r="D765" s="128"/>
      <c r="E765" s="128"/>
      <c r="F765" s="128"/>
      <c r="G765" s="128"/>
      <c r="H765" s="128"/>
      <c r="I765" s="128"/>
      <c r="J765" s="128"/>
      <c r="K765" s="128"/>
      <c r="L765" s="128"/>
      <c r="M765" s="128"/>
      <c r="N765" s="128"/>
      <c r="AE765" s="128"/>
      <c r="AN765" s="128"/>
      <c r="AO765" s="128"/>
      <c r="AP765" s="128"/>
      <c r="AQ765" s="128"/>
      <c r="AR765" s="128"/>
      <c r="AS765" s="128"/>
      <c r="AT765" s="128"/>
      <c r="AU765" s="128"/>
      <c r="AY765" s="128"/>
      <c r="AZ765" s="176"/>
      <c r="BA765" s="128"/>
      <c r="BB765" s="128"/>
      <c r="BD765" s="128"/>
      <c r="BE765" s="128"/>
      <c r="BF765" s="128"/>
      <c r="BG765" s="128"/>
      <c r="BI765" s="128"/>
      <c r="BJ765" s="128"/>
      <c r="BK765" s="128"/>
      <c r="BL765" s="128"/>
      <c r="BM765" s="128"/>
      <c r="BN765" s="128"/>
    </row>
    <row r="766" spans="1:66">
      <c r="A766" s="128"/>
      <c r="B766" s="128"/>
      <c r="C766" s="128"/>
      <c r="D766" s="128"/>
      <c r="E766" s="128"/>
      <c r="F766" s="128"/>
      <c r="G766" s="128"/>
      <c r="H766" s="128"/>
      <c r="I766" s="128"/>
      <c r="J766" s="128"/>
      <c r="K766" s="128"/>
      <c r="L766" s="128"/>
      <c r="M766" s="128"/>
      <c r="N766" s="128"/>
      <c r="AE766" s="128"/>
      <c r="AN766" s="128"/>
      <c r="AO766" s="128"/>
      <c r="AP766" s="128"/>
      <c r="AQ766" s="128"/>
      <c r="AR766" s="128"/>
      <c r="AS766" s="128"/>
      <c r="AT766" s="128"/>
      <c r="AU766" s="128"/>
      <c r="AY766" s="128"/>
      <c r="AZ766" s="176"/>
      <c r="BA766" s="128"/>
      <c r="BB766" s="128"/>
      <c r="BD766" s="128"/>
      <c r="BE766" s="128"/>
      <c r="BF766" s="128"/>
      <c r="BG766" s="128"/>
      <c r="BI766" s="128"/>
      <c r="BJ766" s="128"/>
      <c r="BK766" s="128"/>
      <c r="BL766" s="128"/>
      <c r="BM766" s="128"/>
      <c r="BN766" s="128"/>
    </row>
    <row r="767" spans="1:66">
      <c r="A767" s="128"/>
      <c r="B767" s="128"/>
      <c r="C767" s="128"/>
      <c r="D767" s="128"/>
      <c r="E767" s="128"/>
      <c r="F767" s="128"/>
      <c r="G767" s="128"/>
      <c r="H767" s="128"/>
      <c r="I767" s="128"/>
      <c r="J767" s="128"/>
      <c r="K767" s="128"/>
      <c r="L767" s="128"/>
      <c r="M767" s="128"/>
      <c r="N767" s="128"/>
      <c r="AE767" s="128"/>
      <c r="AN767" s="128"/>
      <c r="AO767" s="128"/>
      <c r="AP767" s="128"/>
      <c r="AQ767" s="128"/>
      <c r="AR767" s="128"/>
      <c r="AS767" s="128"/>
      <c r="AT767" s="128"/>
      <c r="AU767" s="128"/>
      <c r="AY767" s="128"/>
      <c r="AZ767" s="176"/>
      <c r="BA767" s="128"/>
      <c r="BB767" s="128"/>
      <c r="BD767" s="128"/>
      <c r="BE767" s="128"/>
      <c r="BF767" s="128"/>
      <c r="BG767" s="128"/>
      <c r="BI767" s="128"/>
      <c r="BJ767" s="128"/>
      <c r="BK767" s="128"/>
      <c r="BL767" s="128"/>
      <c r="BM767" s="128"/>
      <c r="BN767" s="128"/>
    </row>
    <row r="768" spans="1:66">
      <c r="A768" s="128"/>
      <c r="B768" s="128"/>
      <c r="C768" s="128"/>
      <c r="D768" s="128"/>
      <c r="E768" s="128"/>
      <c r="F768" s="128"/>
      <c r="G768" s="128"/>
      <c r="H768" s="128"/>
      <c r="I768" s="128"/>
      <c r="J768" s="128"/>
      <c r="K768" s="128"/>
      <c r="L768" s="128"/>
      <c r="M768" s="128"/>
      <c r="N768" s="128"/>
      <c r="AE768" s="128"/>
      <c r="AN768" s="128"/>
      <c r="AO768" s="128"/>
      <c r="AP768" s="128"/>
      <c r="AQ768" s="128"/>
      <c r="AR768" s="128"/>
      <c r="AS768" s="128"/>
      <c r="AT768" s="128"/>
      <c r="AU768" s="128"/>
      <c r="AY768" s="128"/>
      <c r="AZ768" s="176"/>
      <c r="BA768" s="128"/>
      <c r="BB768" s="128"/>
      <c r="BD768" s="128"/>
      <c r="BE768" s="128"/>
      <c r="BF768" s="128"/>
      <c r="BG768" s="128"/>
      <c r="BI768" s="128"/>
      <c r="BJ768" s="128"/>
      <c r="BK768" s="128"/>
      <c r="BL768" s="128"/>
      <c r="BM768" s="128"/>
      <c r="BN768" s="128"/>
    </row>
    <row r="769" spans="1:66">
      <c r="A769" s="128"/>
      <c r="B769" s="128"/>
      <c r="C769" s="128"/>
      <c r="D769" s="128"/>
      <c r="E769" s="128"/>
      <c r="F769" s="128"/>
      <c r="G769" s="128"/>
      <c r="H769" s="128"/>
      <c r="I769" s="128"/>
      <c r="J769" s="128"/>
      <c r="K769" s="128"/>
      <c r="L769" s="128"/>
      <c r="M769" s="128"/>
      <c r="N769" s="128"/>
      <c r="AE769" s="128"/>
      <c r="AN769" s="128"/>
      <c r="AO769" s="128"/>
      <c r="AP769" s="128"/>
      <c r="AQ769" s="128"/>
      <c r="AR769" s="128"/>
      <c r="AS769" s="128"/>
      <c r="AT769" s="128"/>
      <c r="AU769" s="128"/>
      <c r="AY769" s="128"/>
      <c r="AZ769" s="176"/>
      <c r="BA769" s="128"/>
      <c r="BB769" s="128"/>
      <c r="BD769" s="128"/>
      <c r="BE769" s="128"/>
      <c r="BF769" s="128"/>
      <c r="BG769" s="128"/>
      <c r="BI769" s="128"/>
      <c r="BJ769" s="128"/>
      <c r="BK769" s="128"/>
      <c r="BL769" s="128"/>
      <c r="BM769" s="128"/>
      <c r="BN769" s="128"/>
    </row>
    <row r="770" spans="1:66">
      <c r="A770" s="128"/>
      <c r="B770" s="128"/>
      <c r="C770" s="128"/>
      <c r="D770" s="128"/>
      <c r="E770" s="128"/>
      <c r="F770" s="128"/>
      <c r="G770" s="128"/>
      <c r="H770" s="128"/>
      <c r="I770" s="128"/>
      <c r="J770" s="128"/>
      <c r="K770" s="128"/>
      <c r="L770" s="128"/>
      <c r="M770" s="128"/>
      <c r="N770" s="128"/>
      <c r="AE770" s="128"/>
      <c r="AN770" s="128"/>
      <c r="AO770" s="128"/>
      <c r="AP770" s="128"/>
      <c r="AQ770" s="128"/>
      <c r="AR770" s="128"/>
      <c r="AS770" s="128"/>
      <c r="AT770" s="128"/>
      <c r="AU770" s="128"/>
      <c r="AY770" s="128"/>
      <c r="AZ770" s="176"/>
      <c r="BA770" s="128"/>
      <c r="BB770" s="128"/>
      <c r="BD770" s="128"/>
      <c r="BE770" s="128"/>
      <c r="BF770" s="128"/>
      <c r="BG770" s="128"/>
      <c r="BI770" s="128"/>
      <c r="BJ770" s="128"/>
      <c r="BK770" s="128"/>
      <c r="BL770" s="128"/>
      <c r="BM770" s="128"/>
      <c r="BN770" s="128"/>
    </row>
    <row r="771" spans="1:66">
      <c r="A771" s="128"/>
      <c r="B771" s="128"/>
      <c r="C771" s="128"/>
      <c r="D771" s="128"/>
      <c r="E771" s="128"/>
      <c r="F771" s="128"/>
      <c r="G771" s="128"/>
      <c r="H771" s="128"/>
      <c r="I771" s="128"/>
      <c r="J771" s="128"/>
      <c r="K771" s="128"/>
      <c r="L771" s="128"/>
      <c r="M771" s="128"/>
      <c r="N771" s="128"/>
      <c r="AE771" s="128"/>
      <c r="AN771" s="128"/>
      <c r="AO771" s="128"/>
      <c r="AP771" s="128"/>
      <c r="AQ771" s="128"/>
      <c r="AR771" s="128"/>
      <c r="AS771" s="128"/>
      <c r="AT771" s="128"/>
      <c r="AU771" s="128"/>
      <c r="AY771" s="128"/>
      <c r="AZ771" s="176"/>
      <c r="BA771" s="128"/>
      <c r="BB771" s="128"/>
      <c r="BD771" s="128"/>
      <c r="BE771" s="128"/>
      <c r="BF771" s="128"/>
      <c r="BG771" s="128"/>
      <c r="BI771" s="128"/>
      <c r="BJ771" s="128"/>
      <c r="BK771" s="128"/>
      <c r="BL771" s="128"/>
      <c r="BM771" s="128"/>
      <c r="BN771" s="128"/>
    </row>
    <row r="772" spans="1:66">
      <c r="A772" s="128"/>
      <c r="B772" s="128"/>
      <c r="C772" s="128"/>
      <c r="D772" s="128"/>
      <c r="E772" s="128"/>
      <c r="F772" s="128"/>
      <c r="G772" s="128"/>
      <c r="H772" s="128"/>
      <c r="I772" s="128"/>
      <c r="J772" s="128"/>
      <c r="K772" s="128"/>
      <c r="L772" s="128"/>
      <c r="M772" s="128"/>
      <c r="N772" s="128"/>
      <c r="AE772" s="128"/>
      <c r="AN772" s="128"/>
      <c r="AO772" s="128"/>
      <c r="AP772" s="128"/>
      <c r="AQ772" s="128"/>
      <c r="AR772" s="128"/>
      <c r="AS772" s="128"/>
      <c r="AT772" s="128"/>
      <c r="AU772" s="128"/>
      <c r="AY772" s="128"/>
      <c r="AZ772" s="176"/>
      <c r="BA772" s="128"/>
      <c r="BB772" s="128"/>
      <c r="BD772" s="128"/>
      <c r="BE772" s="128"/>
      <c r="BF772" s="128"/>
      <c r="BG772" s="128"/>
      <c r="BI772" s="128"/>
      <c r="BJ772" s="128"/>
      <c r="BK772" s="128"/>
      <c r="BL772" s="128"/>
      <c r="BM772" s="128"/>
      <c r="BN772" s="128"/>
    </row>
    <row r="773" spans="1:66">
      <c r="A773" s="128"/>
      <c r="B773" s="128"/>
      <c r="C773" s="128"/>
      <c r="D773" s="128"/>
      <c r="E773" s="128"/>
      <c r="F773" s="128"/>
      <c r="G773" s="128"/>
      <c r="H773" s="128"/>
      <c r="I773" s="128"/>
      <c r="J773" s="128"/>
      <c r="K773" s="128"/>
      <c r="L773" s="128"/>
      <c r="M773" s="128"/>
      <c r="N773" s="128"/>
      <c r="AE773" s="128"/>
      <c r="AN773" s="128"/>
      <c r="AO773" s="128"/>
      <c r="AP773" s="128"/>
      <c r="AQ773" s="128"/>
      <c r="AR773" s="128"/>
      <c r="AS773" s="128"/>
      <c r="AT773" s="128"/>
      <c r="AU773" s="128"/>
      <c r="AY773" s="128"/>
      <c r="AZ773" s="176"/>
      <c r="BA773" s="128"/>
      <c r="BB773" s="128"/>
      <c r="BD773" s="128"/>
      <c r="BE773" s="128"/>
      <c r="BF773" s="128"/>
      <c r="BG773" s="128"/>
      <c r="BI773" s="128"/>
      <c r="BJ773" s="128"/>
      <c r="BK773" s="128"/>
      <c r="BL773" s="128"/>
      <c r="BM773" s="128"/>
      <c r="BN773" s="128"/>
    </row>
    <row r="774" spans="1:66">
      <c r="A774" s="128"/>
      <c r="B774" s="128"/>
      <c r="C774" s="128"/>
      <c r="D774" s="128"/>
      <c r="E774" s="128"/>
      <c r="F774" s="128"/>
      <c r="G774" s="128"/>
      <c r="H774" s="128"/>
      <c r="I774" s="128"/>
      <c r="J774" s="128"/>
      <c r="K774" s="128"/>
      <c r="L774" s="128"/>
      <c r="M774" s="128"/>
      <c r="N774" s="128"/>
      <c r="AE774" s="128"/>
      <c r="AN774" s="128"/>
      <c r="AO774" s="128"/>
      <c r="AP774" s="128"/>
      <c r="AQ774" s="128"/>
      <c r="AR774" s="128"/>
      <c r="AS774" s="128"/>
      <c r="AT774" s="128"/>
      <c r="AU774" s="128"/>
      <c r="AY774" s="128"/>
      <c r="AZ774" s="176"/>
      <c r="BA774" s="128"/>
      <c r="BB774" s="128"/>
      <c r="BD774" s="128"/>
      <c r="BE774" s="128"/>
      <c r="BF774" s="128"/>
      <c r="BG774" s="128"/>
      <c r="BI774" s="128"/>
      <c r="BJ774" s="128"/>
      <c r="BK774" s="128"/>
      <c r="BL774" s="128"/>
      <c r="BM774" s="128"/>
      <c r="BN774" s="128"/>
    </row>
    <row r="775" spans="1:66">
      <c r="A775" s="128"/>
      <c r="B775" s="128"/>
      <c r="C775" s="128"/>
      <c r="D775" s="128"/>
      <c r="E775" s="128"/>
      <c r="F775" s="128"/>
      <c r="G775" s="128"/>
      <c r="H775" s="128"/>
      <c r="I775" s="128"/>
      <c r="J775" s="128"/>
      <c r="K775" s="128"/>
      <c r="L775" s="128"/>
      <c r="M775" s="128"/>
      <c r="N775" s="128"/>
      <c r="AE775" s="128"/>
      <c r="AN775" s="128"/>
      <c r="AO775" s="128"/>
      <c r="AP775" s="128"/>
      <c r="AQ775" s="128"/>
      <c r="AR775" s="128"/>
      <c r="AS775" s="128"/>
      <c r="AT775" s="128"/>
      <c r="AU775" s="128"/>
      <c r="AY775" s="128"/>
      <c r="AZ775" s="176"/>
      <c r="BA775" s="128"/>
      <c r="BB775" s="128"/>
      <c r="BD775" s="128"/>
      <c r="BE775" s="128"/>
      <c r="BF775" s="128"/>
      <c r="BG775" s="128"/>
      <c r="BI775" s="128"/>
      <c r="BJ775" s="128"/>
      <c r="BK775" s="128"/>
      <c r="BL775" s="128"/>
      <c r="BM775" s="128"/>
      <c r="BN775" s="128"/>
    </row>
    <row r="776" spans="1:66">
      <c r="A776" s="128"/>
      <c r="B776" s="128"/>
      <c r="C776" s="128"/>
      <c r="D776" s="128"/>
      <c r="E776" s="128"/>
      <c r="F776" s="128"/>
      <c r="G776" s="128"/>
      <c r="H776" s="128"/>
      <c r="I776" s="128"/>
      <c r="J776" s="128"/>
      <c r="K776" s="128"/>
      <c r="L776" s="128"/>
      <c r="M776" s="128"/>
      <c r="N776" s="128"/>
      <c r="AE776" s="128"/>
      <c r="AN776" s="128"/>
      <c r="AO776" s="128"/>
      <c r="AP776" s="128"/>
      <c r="AQ776" s="128"/>
      <c r="AR776" s="128"/>
      <c r="AS776" s="128"/>
      <c r="AT776" s="128"/>
      <c r="AU776" s="128"/>
      <c r="AY776" s="128"/>
      <c r="AZ776" s="176"/>
      <c r="BA776" s="128"/>
      <c r="BB776" s="128"/>
      <c r="BD776" s="128"/>
      <c r="BE776" s="128"/>
      <c r="BF776" s="128"/>
      <c r="BG776" s="128"/>
      <c r="BI776" s="128"/>
      <c r="BJ776" s="128"/>
      <c r="BK776" s="128"/>
      <c r="BL776" s="128"/>
      <c r="BM776" s="128"/>
      <c r="BN776" s="128"/>
    </row>
    <row r="777" spans="1:66">
      <c r="A777" s="128"/>
      <c r="B777" s="128"/>
      <c r="C777" s="128"/>
      <c r="D777" s="128"/>
      <c r="E777" s="128"/>
      <c r="F777" s="128"/>
      <c r="G777" s="128"/>
      <c r="H777" s="128"/>
      <c r="I777" s="128"/>
      <c r="J777" s="128"/>
      <c r="K777" s="128"/>
      <c r="L777" s="128"/>
      <c r="M777" s="128"/>
      <c r="N777" s="128"/>
      <c r="AE777" s="128"/>
      <c r="AN777" s="128"/>
      <c r="AO777" s="128"/>
      <c r="AP777" s="128"/>
      <c r="AQ777" s="128"/>
      <c r="AR777" s="128"/>
      <c r="AS777" s="128"/>
      <c r="AT777" s="128"/>
      <c r="AU777" s="128"/>
      <c r="AY777" s="128"/>
      <c r="AZ777" s="176"/>
      <c r="BA777" s="128"/>
      <c r="BB777" s="128"/>
      <c r="BD777" s="128"/>
      <c r="BE777" s="128"/>
      <c r="BF777" s="128"/>
      <c r="BG777" s="128"/>
      <c r="BI777" s="128"/>
      <c r="BJ777" s="128"/>
      <c r="BK777" s="128"/>
      <c r="BL777" s="128"/>
      <c r="BM777" s="128"/>
      <c r="BN777" s="128"/>
    </row>
    <row r="778" spans="1:66">
      <c r="A778" s="128"/>
      <c r="B778" s="128"/>
      <c r="C778" s="128"/>
      <c r="D778" s="128"/>
      <c r="E778" s="128"/>
      <c r="F778" s="128"/>
      <c r="G778" s="128"/>
      <c r="H778" s="128"/>
      <c r="I778" s="128"/>
      <c r="J778" s="128"/>
      <c r="K778" s="128"/>
      <c r="L778" s="128"/>
      <c r="M778" s="128"/>
      <c r="N778" s="128"/>
      <c r="AE778" s="128"/>
      <c r="AN778" s="128"/>
      <c r="AO778" s="128"/>
      <c r="AP778" s="128"/>
      <c r="AQ778" s="128"/>
      <c r="AR778" s="128"/>
      <c r="AS778" s="128"/>
      <c r="AT778" s="128"/>
      <c r="AU778" s="128"/>
      <c r="AY778" s="128"/>
      <c r="AZ778" s="176"/>
      <c r="BA778" s="128"/>
      <c r="BB778" s="128"/>
      <c r="BD778" s="128"/>
      <c r="BE778" s="128"/>
      <c r="BF778" s="128"/>
      <c r="BG778" s="128"/>
      <c r="BI778" s="128"/>
      <c r="BJ778" s="128"/>
      <c r="BK778" s="128"/>
      <c r="BL778" s="128"/>
      <c r="BM778" s="128"/>
      <c r="BN778" s="128"/>
    </row>
    <row r="779" spans="1:66">
      <c r="A779" s="128"/>
      <c r="B779" s="128"/>
      <c r="C779" s="128"/>
      <c r="D779" s="128"/>
      <c r="E779" s="128"/>
      <c r="F779" s="128"/>
      <c r="G779" s="128"/>
      <c r="H779" s="128"/>
      <c r="I779" s="128"/>
      <c r="J779" s="128"/>
      <c r="K779" s="128"/>
      <c r="L779" s="128"/>
      <c r="M779" s="128"/>
      <c r="N779" s="128"/>
      <c r="AE779" s="128"/>
      <c r="AN779" s="128"/>
      <c r="AO779" s="128"/>
      <c r="AP779" s="128"/>
      <c r="AQ779" s="128"/>
      <c r="AR779" s="128"/>
      <c r="AS779" s="128"/>
      <c r="AT779" s="128"/>
      <c r="AU779" s="128"/>
      <c r="AY779" s="128"/>
      <c r="AZ779" s="176"/>
      <c r="BA779" s="128"/>
      <c r="BB779" s="128"/>
      <c r="BD779" s="128"/>
      <c r="BE779" s="128"/>
      <c r="BF779" s="128"/>
      <c r="BG779" s="128"/>
      <c r="BI779" s="128"/>
      <c r="BJ779" s="128"/>
      <c r="BK779" s="128"/>
      <c r="BL779" s="128"/>
      <c r="BM779" s="128"/>
      <c r="BN779" s="128"/>
    </row>
    <row r="780" spans="1:66">
      <c r="A780" s="128"/>
      <c r="B780" s="128"/>
      <c r="C780" s="128"/>
      <c r="D780" s="128"/>
      <c r="E780" s="128"/>
      <c r="F780" s="128"/>
      <c r="G780" s="128"/>
      <c r="H780" s="128"/>
      <c r="I780" s="128"/>
      <c r="J780" s="128"/>
      <c r="K780" s="128"/>
      <c r="L780" s="128"/>
      <c r="M780" s="128"/>
      <c r="N780" s="128"/>
      <c r="AE780" s="128"/>
      <c r="AN780" s="128"/>
      <c r="AO780" s="128"/>
      <c r="AP780" s="128"/>
      <c r="AQ780" s="128"/>
      <c r="AR780" s="128"/>
      <c r="AS780" s="128"/>
      <c r="AT780" s="128"/>
      <c r="AU780" s="128"/>
      <c r="AY780" s="128"/>
      <c r="AZ780" s="176"/>
      <c r="BA780" s="128"/>
      <c r="BB780" s="128"/>
      <c r="BD780" s="128"/>
      <c r="BE780" s="128"/>
      <c r="BF780" s="128"/>
      <c r="BG780" s="128"/>
      <c r="BI780" s="128"/>
      <c r="BJ780" s="128"/>
      <c r="BK780" s="128"/>
      <c r="BL780" s="128"/>
      <c r="BM780" s="128"/>
      <c r="BN780" s="128"/>
    </row>
    <row r="781" spans="1:66">
      <c r="A781" s="128"/>
      <c r="B781" s="128"/>
      <c r="C781" s="128"/>
      <c r="D781" s="128"/>
      <c r="E781" s="128"/>
      <c r="F781" s="128"/>
      <c r="G781" s="128"/>
      <c r="H781" s="128"/>
      <c r="I781" s="128"/>
      <c r="J781" s="128"/>
      <c r="K781" s="128"/>
      <c r="L781" s="128"/>
      <c r="M781" s="128"/>
      <c r="N781" s="128"/>
      <c r="AE781" s="128"/>
      <c r="AN781" s="128"/>
      <c r="AO781" s="128"/>
      <c r="AP781" s="128"/>
      <c r="AQ781" s="128"/>
      <c r="AR781" s="128"/>
      <c r="AS781" s="128"/>
      <c r="AT781" s="128"/>
      <c r="AU781" s="128"/>
      <c r="AY781" s="128"/>
      <c r="AZ781" s="176"/>
      <c r="BA781" s="128"/>
      <c r="BB781" s="128"/>
      <c r="BD781" s="128"/>
      <c r="BE781" s="128"/>
      <c r="BF781" s="128"/>
      <c r="BG781" s="128"/>
      <c r="BI781" s="128"/>
      <c r="BJ781" s="128"/>
      <c r="BK781" s="128"/>
      <c r="BL781" s="128"/>
      <c r="BM781" s="128"/>
      <c r="BN781" s="128"/>
    </row>
    <row r="782" spans="1:66">
      <c r="A782" s="128"/>
      <c r="B782" s="128"/>
      <c r="C782" s="128"/>
      <c r="D782" s="128"/>
      <c r="E782" s="128"/>
      <c r="F782" s="128"/>
      <c r="G782" s="128"/>
      <c r="H782" s="128"/>
      <c r="I782" s="128"/>
      <c r="J782" s="128"/>
      <c r="K782" s="128"/>
      <c r="L782" s="128"/>
      <c r="M782" s="128"/>
      <c r="N782" s="128"/>
      <c r="AE782" s="128"/>
      <c r="AN782" s="128"/>
      <c r="AO782" s="128"/>
      <c r="AP782" s="128"/>
      <c r="AQ782" s="128"/>
      <c r="AR782" s="128"/>
      <c r="AS782" s="128"/>
      <c r="AT782" s="128"/>
      <c r="AU782" s="128"/>
      <c r="AY782" s="128"/>
      <c r="AZ782" s="176"/>
      <c r="BA782" s="128"/>
      <c r="BB782" s="128"/>
      <c r="BD782" s="128"/>
      <c r="BE782" s="128"/>
      <c r="BF782" s="128"/>
      <c r="BG782" s="128"/>
      <c r="BI782" s="128"/>
      <c r="BJ782" s="128"/>
      <c r="BK782" s="128"/>
      <c r="BL782" s="128"/>
      <c r="BM782" s="128"/>
      <c r="BN782" s="128"/>
    </row>
    <row r="783" spans="1:66">
      <c r="A783" s="128"/>
      <c r="B783" s="128"/>
      <c r="C783" s="128"/>
      <c r="D783" s="128"/>
      <c r="E783" s="128"/>
      <c r="F783" s="128"/>
      <c r="G783" s="128"/>
      <c r="H783" s="128"/>
      <c r="I783" s="128"/>
      <c r="J783" s="128"/>
      <c r="K783" s="128"/>
      <c r="L783" s="128"/>
      <c r="M783" s="128"/>
      <c r="N783" s="128"/>
      <c r="AE783" s="128"/>
      <c r="AN783" s="128"/>
      <c r="AO783" s="128"/>
      <c r="AP783" s="128"/>
      <c r="AQ783" s="128"/>
      <c r="AR783" s="128"/>
      <c r="AS783" s="128"/>
      <c r="AT783" s="128"/>
      <c r="AU783" s="128"/>
      <c r="AY783" s="128"/>
      <c r="AZ783" s="176"/>
      <c r="BA783" s="128"/>
      <c r="BB783" s="128"/>
      <c r="BD783" s="128"/>
      <c r="BE783" s="128"/>
      <c r="BF783" s="128"/>
      <c r="BG783" s="128"/>
      <c r="BI783" s="128"/>
      <c r="BJ783" s="128"/>
      <c r="BK783" s="128"/>
      <c r="BL783" s="128"/>
      <c r="BM783" s="128"/>
      <c r="BN783" s="128"/>
    </row>
    <row r="784" spans="1:66">
      <c r="A784" s="128"/>
      <c r="B784" s="128"/>
      <c r="C784" s="128"/>
      <c r="D784" s="128"/>
      <c r="E784" s="128"/>
      <c r="F784" s="128"/>
      <c r="G784" s="128"/>
      <c r="H784" s="128"/>
      <c r="I784" s="128"/>
      <c r="J784" s="128"/>
      <c r="K784" s="128"/>
      <c r="L784" s="128"/>
      <c r="M784" s="128"/>
      <c r="N784" s="128"/>
      <c r="AE784" s="128"/>
      <c r="AN784" s="128"/>
      <c r="AO784" s="128"/>
      <c r="AP784" s="128"/>
      <c r="AQ784" s="128"/>
      <c r="AR784" s="128"/>
      <c r="AS784" s="128"/>
      <c r="AT784" s="128"/>
      <c r="AU784" s="128"/>
      <c r="AY784" s="128"/>
      <c r="AZ784" s="176"/>
      <c r="BA784" s="128"/>
      <c r="BB784" s="128"/>
      <c r="BD784" s="128"/>
      <c r="BE784" s="128"/>
      <c r="BF784" s="128"/>
      <c r="BG784" s="128"/>
      <c r="BI784" s="128"/>
      <c r="BJ784" s="128"/>
      <c r="BK784" s="128"/>
      <c r="BL784" s="128"/>
      <c r="BM784" s="128"/>
      <c r="BN784" s="128"/>
    </row>
    <row r="785" spans="1:66">
      <c r="A785" s="128"/>
      <c r="B785" s="128"/>
      <c r="C785" s="128"/>
      <c r="D785" s="128"/>
      <c r="E785" s="128"/>
      <c r="F785" s="128"/>
      <c r="G785" s="128"/>
      <c r="H785" s="128"/>
      <c r="I785" s="128"/>
      <c r="J785" s="128"/>
      <c r="K785" s="128"/>
      <c r="L785" s="128"/>
      <c r="M785" s="128"/>
      <c r="N785" s="128"/>
      <c r="AE785" s="128"/>
      <c r="AN785" s="128"/>
      <c r="AO785" s="128"/>
      <c r="AP785" s="128"/>
      <c r="AQ785" s="128"/>
      <c r="AR785" s="128"/>
      <c r="AS785" s="128"/>
      <c r="AT785" s="128"/>
      <c r="AU785" s="128"/>
      <c r="AY785" s="128"/>
      <c r="AZ785" s="176"/>
      <c r="BA785" s="128"/>
      <c r="BB785" s="128"/>
      <c r="BD785" s="128"/>
      <c r="BE785" s="128"/>
      <c r="BF785" s="128"/>
      <c r="BG785" s="128"/>
      <c r="BI785" s="128"/>
      <c r="BJ785" s="128"/>
      <c r="BK785" s="128"/>
      <c r="BL785" s="128"/>
      <c r="BM785" s="128"/>
      <c r="BN785" s="128"/>
    </row>
    <row r="786" spans="1:66">
      <c r="A786" s="128"/>
      <c r="B786" s="128"/>
      <c r="C786" s="128"/>
      <c r="D786" s="128"/>
      <c r="E786" s="128"/>
      <c r="F786" s="128"/>
      <c r="G786" s="128"/>
      <c r="H786" s="128"/>
      <c r="I786" s="128"/>
      <c r="J786" s="128"/>
      <c r="K786" s="128"/>
      <c r="L786" s="128"/>
      <c r="M786" s="128"/>
      <c r="N786" s="128"/>
      <c r="AE786" s="128"/>
      <c r="AN786" s="128"/>
      <c r="AO786" s="128"/>
      <c r="AP786" s="128"/>
      <c r="AQ786" s="128"/>
      <c r="AR786" s="128"/>
      <c r="AS786" s="128"/>
      <c r="AT786" s="128"/>
      <c r="AU786" s="128"/>
      <c r="AY786" s="128"/>
      <c r="AZ786" s="176"/>
      <c r="BA786" s="128"/>
      <c r="BB786" s="128"/>
      <c r="BD786" s="128"/>
      <c r="BE786" s="128"/>
      <c r="BF786" s="128"/>
      <c r="BG786" s="128"/>
      <c r="BI786" s="128"/>
      <c r="BJ786" s="128"/>
      <c r="BK786" s="128"/>
      <c r="BL786" s="128"/>
      <c r="BM786" s="128"/>
      <c r="BN786" s="128"/>
    </row>
    <row r="787" spans="1:66">
      <c r="A787" s="128"/>
      <c r="B787" s="128"/>
      <c r="C787" s="128"/>
      <c r="D787" s="128"/>
      <c r="E787" s="128"/>
      <c r="F787" s="128"/>
      <c r="G787" s="128"/>
      <c r="H787" s="128"/>
      <c r="I787" s="128"/>
      <c r="J787" s="128"/>
      <c r="K787" s="128"/>
      <c r="L787" s="128"/>
      <c r="M787" s="128"/>
      <c r="N787" s="128"/>
      <c r="AE787" s="128"/>
      <c r="AN787" s="128"/>
      <c r="AO787" s="128"/>
      <c r="AP787" s="128"/>
      <c r="AQ787" s="128"/>
      <c r="AR787" s="128"/>
      <c r="AS787" s="128"/>
      <c r="AT787" s="128"/>
      <c r="AU787" s="128"/>
      <c r="AY787" s="128"/>
      <c r="AZ787" s="176"/>
      <c r="BA787" s="128"/>
      <c r="BB787" s="128"/>
      <c r="BD787" s="128"/>
      <c r="BE787" s="128"/>
      <c r="BF787" s="128"/>
      <c r="BG787" s="128"/>
      <c r="BI787" s="128"/>
      <c r="BJ787" s="128"/>
      <c r="BK787" s="128"/>
      <c r="BL787" s="128"/>
      <c r="BM787" s="128"/>
      <c r="BN787" s="128"/>
    </row>
    <row r="788" spans="1:66">
      <c r="A788" s="128"/>
      <c r="B788" s="128"/>
      <c r="C788" s="128"/>
      <c r="D788" s="128"/>
      <c r="E788" s="128"/>
      <c r="F788" s="128"/>
      <c r="G788" s="128"/>
      <c r="H788" s="128"/>
      <c r="I788" s="128"/>
      <c r="J788" s="128"/>
      <c r="K788" s="128"/>
      <c r="L788" s="128"/>
      <c r="M788" s="128"/>
      <c r="N788" s="128"/>
      <c r="AE788" s="128"/>
      <c r="AN788" s="128"/>
      <c r="AO788" s="128"/>
      <c r="AP788" s="128"/>
      <c r="AQ788" s="128"/>
      <c r="AR788" s="128"/>
      <c r="AS788" s="128"/>
      <c r="AT788" s="128"/>
      <c r="AU788" s="128"/>
      <c r="AY788" s="128"/>
      <c r="AZ788" s="176"/>
      <c r="BA788" s="128"/>
      <c r="BB788" s="128"/>
      <c r="BD788" s="128"/>
      <c r="BE788" s="128"/>
      <c r="BF788" s="128"/>
      <c r="BG788" s="128"/>
      <c r="BI788" s="128"/>
      <c r="BJ788" s="128"/>
      <c r="BK788" s="128"/>
      <c r="BL788" s="128"/>
      <c r="BM788" s="128"/>
      <c r="BN788" s="128"/>
    </row>
    <row r="789" spans="1:66">
      <c r="A789" s="128"/>
      <c r="B789" s="128"/>
      <c r="C789" s="128"/>
      <c r="D789" s="128"/>
      <c r="E789" s="128"/>
      <c r="F789" s="128"/>
      <c r="G789" s="128"/>
      <c r="H789" s="128"/>
      <c r="I789" s="128"/>
      <c r="J789" s="128"/>
      <c r="K789" s="128"/>
      <c r="L789" s="128"/>
      <c r="M789" s="128"/>
      <c r="N789" s="128"/>
      <c r="AE789" s="128"/>
      <c r="AN789" s="128"/>
      <c r="AO789" s="128"/>
      <c r="AP789" s="128"/>
      <c r="AQ789" s="128"/>
      <c r="AR789" s="128"/>
      <c r="AS789" s="128"/>
      <c r="AT789" s="128"/>
      <c r="AU789" s="128"/>
      <c r="AY789" s="128"/>
      <c r="AZ789" s="176"/>
      <c r="BA789" s="128"/>
      <c r="BB789" s="128"/>
      <c r="BD789" s="128"/>
      <c r="BE789" s="128"/>
      <c r="BF789" s="128"/>
      <c r="BG789" s="128"/>
      <c r="BI789" s="128"/>
      <c r="BJ789" s="128"/>
      <c r="BK789" s="128"/>
      <c r="BL789" s="128"/>
      <c r="BM789" s="128"/>
      <c r="BN789" s="128"/>
    </row>
    <row r="790" spans="1:66">
      <c r="A790" s="128"/>
      <c r="B790" s="128"/>
      <c r="C790" s="128"/>
      <c r="D790" s="128"/>
      <c r="E790" s="128"/>
      <c r="F790" s="128"/>
      <c r="G790" s="128"/>
      <c r="H790" s="128"/>
      <c r="I790" s="128"/>
      <c r="J790" s="128"/>
      <c r="K790" s="128"/>
      <c r="L790" s="128"/>
      <c r="M790" s="128"/>
      <c r="N790" s="128"/>
      <c r="AE790" s="128"/>
      <c r="AN790" s="128"/>
      <c r="AO790" s="128"/>
      <c r="AP790" s="128"/>
      <c r="AQ790" s="128"/>
      <c r="AR790" s="128"/>
      <c r="AS790" s="128"/>
      <c r="AT790" s="128"/>
      <c r="AU790" s="128"/>
      <c r="AY790" s="128"/>
      <c r="AZ790" s="176"/>
      <c r="BA790" s="128"/>
      <c r="BB790" s="128"/>
      <c r="BD790" s="128"/>
      <c r="BE790" s="128"/>
      <c r="BF790" s="128"/>
      <c r="BG790" s="128"/>
      <c r="BI790" s="128"/>
      <c r="BJ790" s="128"/>
      <c r="BK790" s="128"/>
      <c r="BL790" s="128"/>
      <c r="BM790" s="128"/>
      <c r="BN790" s="128"/>
    </row>
    <row r="791" spans="1:66">
      <c r="A791" s="128"/>
      <c r="B791" s="128"/>
      <c r="C791" s="128"/>
      <c r="D791" s="128"/>
      <c r="E791" s="128"/>
      <c r="F791" s="128"/>
      <c r="G791" s="128"/>
      <c r="H791" s="128"/>
      <c r="I791" s="128"/>
      <c r="J791" s="128"/>
      <c r="K791" s="128"/>
      <c r="L791" s="128"/>
      <c r="M791" s="128"/>
      <c r="N791" s="128"/>
      <c r="AE791" s="128"/>
      <c r="AN791" s="128"/>
      <c r="AO791" s="128"/>
      <c r="AP791" s="128"/>
      <c r="AQ791" s="128"/>
      <c r="AR791" s="128"/>
      <c r="AS791" s="128"/>
      <c r="AT791" s="128"/>
      <c r="AU791" s="128"/>
      <c r="AY791" s="128"/>
      <c r="AZ791" s="176"/>
      <c r="BA791" s="128"/>
      <c r="BB791" s="128"/>
      <c r="BD791" s="128"/>
      <c r="BE791" s="128"/>
      <c r="BF791" s="128"/>
      <c r="BG791" s="128"/>
      <c r="BI791" s="128"/>
      <c r="BJ791" s="128"/>
      <c r="BK791" s="128"/>
      <c r="BL791" s="128"/>
      <c r="BM791" s="128"/>
      <c r="BN791" s="128"/>
    </row>
    <row r="792" spans="1:66">
      <c r="A792" s="128"/>
      <c r="B792" s="128"/>
      <c r="C792" s="128"/>
      <c r="D792" s="128"/>
      <c r="E792" s="128"/>
      <c r="F792" s="128"/>
      <c r="G792" s="128"/>
      <c r="H792" s="128"/>
      <c r="I792" s="128"/>
      <c r="J792" s="128"/>
      <c r="K792" s="128"/>
      <c r="L792" s="128"/>
      <c r="M792" s="128"/>
      <c r="N792" s="128"/>
      <c r="AE792" s="128"/>
      <c r="AN792" s="128"/>
      <c r="AO792" s="128"/>
      <c r="AP792" s="128"/>
      <c r="AQ792" s="128"/>
      <c r="AR792" s="128"/>
      <c r="AS792" s="128"/>
      <c r="AT792" s="128"/>
      <c r="AU792" s="128"/>
      <c r="AY792" s="128"/>
      <c r="AZ792" s="176"/>
      <c r="BA792" s="128"/>
      <c r="BB792" s="128"/>
      <c r="BD792" s="128"/>
      <c r="BE792" s="128"/>
      <c r="BF792" s="128"/>
      <c r="BG792" s="128"/>
      <c r="BI792" s="128"/>
      <c r="BJ792" s="128"/>
      <c r="BK792" s="128"/>
      <c r="BL792" s="128"/>
      <c r="BM792" s="128"/>
      <c r="BN792" s="128"/>
    </row>
    <row r="793" spans="1:66">
      <c r="A793" s="128"/>
      <c r="B793" s="128"/>
      <c r="C793" s="128"/>
      <c r="D793" s="128"/>
      <c r="E793" s="128"/>
      <c r="F793" s="128"/>
      <c r="G793" s="128"/>
      <c r="H793" s="128"/>
      <c r="I793" s="128"/>
      <c r="J793" s="128"/>
      <c r="K793" s="128"/>
      <c r="L793" s="128"/>
      <c r="M793" s="128"/>
      <c r="N793" s="128"/>
      <c r="AE793" s="128"/>
      <c r="AN793" s="128"/>
      <c r="AO793" s="128"/>
      <c r="AP793" s="128"/>
      <c r="AQ793" s="128"/>
      <c r="AR793" s="128"/>
      <c r="AS793" s="128"/>
      <c r="AT793" s="128"/>
      <c r="AU793" s="128"/>
      <c r="AY793" s="128"/>
      <c r="AZ793" s="176"/>
      <c r="BA793" s="128"/>
      <c r="BB793" s="128"/>
      <c r="BD793" s="128"/>
      <c r="BE793" s="128"/>
      <c r="BF793" s="128"/>
      <c r="BG793" s="128"/>
      <c r="BI793" s="128"/>
      <c r="BJ793" s="128"/>
      <c r="BK793" s="128"/>
      <c r="BL793" s="128"/>
      <c r="BM793" s="128"/>
      <c r="BN793" s="128"/>
    </row>
    <row r="794" spans="1:66">
      <c r="A794" s="128"/>
      <c r="B794" s="128"/>
      <c r="C794" s="128"/>
      <c r="D794" s="128"/>
      <c r="E794" s="128"/>
      <c r="F794" s="128"/>
      <c r="G794" s="128"/>
      <c r="H794" s="128"/>
      <c r="I794" s="128"/>
      <c r="J794" s="128"/>
      <c r="K794" s="128"/>
      <c r="L794" s="128"/>
      <c r="M794" s="128"/>
      <c r="N794" s="128"/>
      <c r="AE794" s="128"/>
      <c r="AN794" s="128"/>
      <c r="AO794" s="128"/>
      <c r="AP794" s="128"/>
      <c r="AQ794" s="128"/>
      <c r="AR794" s="128"/>
      <c r="AS794" s="128"/>
      <c r="AT794" s="128"/>
      <c r="AU794" s="128"/>
      <c r="AY794" s="128"/>
      <c r="AZ794" s="176"/>
      <c r="BA794" s="128"/>
      <c r="BB794" s="128"/>
      <c r="BD794" s="128"/>
      <c r="BE794" s="128"/>
      <c r="BF794" s="128"/>
      <c r="BG794" s="128"/>
      <c r="BI794" s="128"/>
      <c r="BJ794" s="128"/>
      <c r="BK794" s="128"/>
      <c r="BL794" s="128"/>
      <c r="BM794" s="128"/>
      <c r="BN794" s="128"/>
    </row>
    <row r="795" spans="1:66">
      <c r="A795" s="128"/>
      <c r="B795" s="128"/>
      <c r="C795" s="128"/>
      <c r="D795" s="128"/>
      <c r="E795" s="128"/>
      <c r="F795" s="128"/>
      <c r="G795" s="128"/>
      <c r="H795" s="128"/>
      <c r="I795" s="128"/>
      <c r="J795" s="128"/>
      <c r="K795" s="128"/>
      <c r="L795" s="128"/>
      <c r="M795" s="128"/>
      <c r="N795" s="128"/>
      <c r="AE795" s="128"/>
      <c r="AN795" s="128"/>
      <c r="AO795" s="128"/>
      <c r="AP795" s="128"/>
      <c r="AQ795" s="128"/>
      <c r="AR795" s="128"/>
      <c r="AS795" s="128"/>
      <c r="AT795" s="128"/>
      <c r="AU795" s="128"/>
      <c r="AY795" s="128"/>
      <c r="AZ795" s="176"/>
      <c r="BA795" s="128"/>
      <c r="BB795" s="128"/>
      <c r="BD795" s="128"/>
      <c r="BE795" s="128"/>
      <c r="BF795" s="128"/>
      <c r="BG795" s="128"/>
      <c r="BI795" s="128"/>
      <c r="BJ795" s="128"/>
      <c r="BK795" s="128"/>
      <c r="BL795" s="128"/>
      <c r="BM795" s="128"/>
      <c r="BN795" s="128"/>
    </row>
    <row r="796" spans="1:66">
      <c r="A796" s="128"/>
      <c r="B796" s="128"/>
      <c r="C796" s="128"/>
      <c r="D796" s="128"/>
      <c r="E796" s="128"/>
      <c r="F796" s="128"/>
      <c r="G796" s="128"/>
      <c r="H796" s="128"/>
      <c r="I796" s="128"/>
      <c r="J796" s="128"/>
      <c r="K796" s="128"/>
      <c r="L796" s="128"/>
      <c r="M796" s="128"/>
      <c r="N796" s="128"/>
      <c r="AE796" s="128"/>
      <c r="AN796" s="128"/>
      <c r="AO796" s="128"/>
      <c r="AP796" s="128"/>
      <c r="AQ796" s="128"/>
      <c r="AR796" s="128"/>
      <c r="AS796" s="128"/>
      <c r="AT796" s="128"/>
      <c r="AU796" s="128"/>
      <c r="AY796" s="128"/>
      <c r="AZ796" s="176"/>
      <c r="BA796" s="128"/>
      <c r="BB796" s="128"/>
      <c r="BD796" s="128"/>
      <c r="BE796" s="128"/>
      <c r="BF796" s="128"/>
      <c r="BG796" s="128"/>
      <c r="BI796" s="128"/>
      <c r="BJ796" s="128"/>
      <c r="BK796" s="128"/>
      <c r="BL796" s="128"/>
      <c r="BM796" s="128"/>
      <c r="BN796" s="128"/>
    </row>
    <row r="797" spans="1:66">
      <c r="A797" s="128"/>
      <c r="B797" s="128"/>
      <c r="C797" s="128"/>
      <c r="D797" s="128"/>
      <c r="E797" s="128"/>
      <c r="F797" s="128"/>
      <c r="G797" s="128"/>
      <c r="H797" s="128"/>
      <c r="I797" s="128"/>
      <c r="J797" s="128"/>
      <c r="K797" s="128"/>
      <c r="L797" s="128"/>
      <c r="M797" s="128"/>
      <c r="N797" s="128"/>
      <c r="AE797" s="128"/>
      <c r="AN797" s="128"/>
      <c r="AO797" s="128"/>
      <c r="AP797" s="128"/>
      <c r="AQ797" s="128"/>
      <c r="AR797" s="128"/>
      <c r="AS797" s="128"/>
      <c r="AT797" s="128"/>
      <c r="AU797" s="128"/>
      <c r="AY797" s="128"/>
      <c r="AZ797" s="176"/>
      <c r="BA797" s="128"/>
      <c r="BB797" s="128"/>
      <c r="BD797" s="128"/>
      <c r="BE797" s="128"/>
      <c r="BF797" s="128"/>
      <c r="BG797" s="128"/>
      <c r="BI797" s="128"/>
      <c r="BJ797" s="128"/>
      <c r="BK797" s="128"/>
      <c r="BL797" s="128"/>
      <c r="BM797" s="128"/>
      <c r="BN797" s="128"/>
    </row>
    <row r="798" spans="1:66">
      <c r="A798" s="128"/>
      <c r="B798" s="128"/>
      <c r="C798" s="128"/>
      <c r="D798" s="128"/>
      <c r="E798" s="128"/>
      <c r="F798" s="128"/>
      <c r="G798" s="128"/>
      <c r="H798" s="128"/>
      <c r="I798" s="128"/>
      <c r="J798" s="128"/>
      <c r="K798" s="128"/>
      <c r="L798" s="128"/>
      <c r="M798" s="128"/>
      <c r="N798" s="128"/>
      <c r="AE798" s="128"/>
      <c r="AN798" s="128"/>
      <c r="AO798" s="128"/>
      <c r="AP798" s="128"/>
      <c r="AQ798" s="128"/>
      <c r="AR798" s="128"/>
      <c r="AS798" s="128"/>
      <c r="AT798" s="128"/>
      <c r="AU798" s="128"/>
      <c r="AY798" s="128"/>
      <c r="AZ798" s="176"/>
      <c r="BA798" s="128"/>
      <c r="BB798" s="128"/>
      <c r="BD798" s="128"/>
      <c r="BE798" s="128"/>
      <c r="BF798" s="128"/>
      <c r="BG798" s="128"/>
      <c r="BI798" s="128"/>
      <c r="BJ798" s="128"/>
      <c r="BK798" s="128"/>
      <c r="BL798" s="128"/>
      <c r="BM798" s="128"/>
      <c r="BN798" s="128"/>
    </row>
    <row r="799" spans="1:66">
      <c r="A799" s="128"/>
      <c r="B799" s="128"/>
      <c r="C799" s="128"/>
      <c r="D799" s="128"/>
      <c r="E799" s="128"/>
      <c r="F799" s="128"/>
      <c r="G799" s="128"/>
      <c r="H799" s="128"/>
      <c r="I799" s="128"/>
      <c r="J799" s="128"/>
      <c r="K799" s="128"/>
      <c r="L799" s="128"/>
      <c r="M799" s="128"/>
      <c r="N799" s="128"/>
      <c r="AE799" s="128"/>
      <c r="AN799" s="128"/>
      <c r="AO799" s="128"/>
      <c r="AP799" s="128"/>
      <c r="AQ799" s="128"/>
      <c r="AR799" s="128"/>
      <c r="AS799" s="128"/>
      <c r="AT799" s="128"/>
      <c r="AU799" s="128"/>
      <c r="AY799" s="128"/>
      <c r="AZ799" s="176"/>
      <c r="BA799" s="128"/>
      <c r="BB799" s="128"/>
      <c r="BD799" s="128"/>
      <c r="BE799" s="128"/>
      <c r="BF799" s="128"/>
      <c r="BG799" s="128"/>
      <c r="BI799" s="128"/>
      <c r="BJ799" s="128"/>
      <c r="BK799" s="128"/>
      <c r="BL799" s="128"/>
      <c r="BM799" s="128"/>
      <c r="BN799" s="128"/>
    </row>
    <row r="800" spans="1:66">
      <c r="A800" s="128"/>
      <c r="B800" s="128"/>
      <c r="C800" s="128"/>
      <c r="D800" s="128"/>
      <c r="E800" s="128"/>
      <c r="F800" s="128"/>
      <c r="G800" s="128"/>
      <c r="H800" s="128"/>
      <c r="I800" s="128"/>
      <c r="J800" s="128"/>
      <c r="K800" s="128"/>
      <c r="L800" s="128"/>
      <c r="M800" s="128"/>
      <c r="N800" s="128"/>
      <c r="AE800" s="128"/>
      <c r="AN800" s="128"/>
      <c r="AO800" s="128"/>
      <c r="AP800" s="128"/>
      <c r="AQ800" s="128"/>
      <c r="AR800" s="128"/>
      <c r="AS800" s="128"/>
      <c r="AT800" s="128"/>
      <c r="AU800" s="128"/>
      <c r="AY800" s="128"/>
      <c r="AZ800" s="176"/>
      <c r="BA800" s="128"/>
      <c r="BB800" s="128"/>
      <c r="BD800" s="128"/>
      <c r="BE800" s="128"/>
      <c r="BF800" s="128"/>
      <c r="BG800" s="128"/>
      <c r="BI800" s="128"/>
      <c r="BJ800" s="128"/>
      <c r="BK800" s="128"/>
      <c r="BL800" s="128"/>
      <c r="BM800" s="128"/>
      <c r="BN800" s="128"/>
    </row>
    <row r="801" spans="1:66">
      <c r="A801" s="128"/>
      <c r="B801" s="128"/>
      <c r="C801" s="128"/>
      <c r="D801" s="128"/>
      <c r="E801" s="128"/>
      <c r="F801" s="128"/>
      <c r="G801" s="128"/>
      <c r="H801" s="128"/>
      <c r="I801" s="128"/>
      <c r="J801" s="128"/>
      <c r="K801" s="128"/>
      <c r="L801" s="128"/>
      <c r="M801" s="128"/>
      <c r="N801" s="128"/>
      <c r="AE801" s="128"/>
      <c r="AN801" s="128"/>
      <c r="AO801" s="128"/>
      <c r="AP801" s="128"/>
      <c r="AQ801" s="128"/>
      <c r="AR801" s="128"/>
      <c r="AS801" s="128"/>
      <c r="AT801" s="128"/>
      <c r="AU801" s="128"/>
      <c r="AY801" s="128"/>
      <c r="AZ801" s="176"/>
      <c r="BA801" s="128"/>
      <c r="BB801" s="128"/>
      <c r="BD801" s="128"/>
      <c r="BE801" s="128"/>
      <c r="BF801" s="128"/>
      <c r="BG801" s="128"/>
      <c r="BI801" s="128"/>
      <c r="BJ801" s="128"/>
      <c r="BK801" s="128"/>
      <c r="BL801" s="128"/>
      <c r="BM801" s="128"/>
      <c r="BN801" s="128"/>
    </row>
    <row r="802" spans="1:66">
      <c r="A802" s="128"/>
      <c r="B802" s="128"/>
      <c r="C802" s="128"/>
      <c r="D802" s="128"/>
      <c r="E802" s="128"/>
      <c r="F802" s="128"/>
      <c r="G802" s="128"/>
      <c r="H802" s="128"/>
      <c r="I802" s="128"/>
      <c r="J802" s="128"/>
      <c r="K802" s="128"/>
      <c r="L802" s="128"/>
      <c r="M802" s="128"/>
      <c r="N802" s="128"/>
      <c r="AE802" s="128"/>
      <c r="AN802" s="128"/>
      <c r="AO802" s="128"/>
      <c r="AP802" s="128"/>
      <c r="AQ802" s="128"/>
      <c r="AR802" s="128"/>
      <c r="AS802" s="128"/>
      <c r="AT802" s="128"/>
      <c r="AU802" s="128"/>
      <c r="AY802" s="128"/>
      <c r="AZ802" s="176"/>
      <c r="BA802" s="128"/>
      <c r="BB802" s="128"/>
      <c r="BD802" s="128"/>
      <c r="BE802" s="128"/>
      <c r="BF802" s="128"/>
      <c r="BG802" s="128"/>
      <c r="BI802" s="128"/>
      <c r="BJ802" s="128"/>
      <c r="BK802" s="128"/>
      <c r="BL802" s="128"/>
      <c r="BM802" s="128"/>
      <c r="BN802" s="128"/>
    </row>
    <row r="803" spans="1:66">
      <c r="A803" s="128"/>
      <c r="B803" s="128"/>
      <c r="C803" s="128"/>
      <c r="D803" s="128"/>
      <c r="E803" s="128"/>
      <c r="F803" s="128"/>
      <c r="G803" s="128"/>
      <c r="H803" s="128"/>
      <c r="I803" s="128"/>
      <c r="J803" s="128"/>
      <c r="K803" s="128"/>
      <c r="L803" s="128"/>
      <c r="M803" s="128"/>
      <c r="N803" s="128"/>
      <c r="AE803" s="128"/>
      <c r="AN803" s="128"/>
      <c r="AO803" s="128"/>
      <c r="AP803" s="128"/>
      <c r="AQ803" s="128"/>
      <c r="AR803" s="128"/>
      <c r="AS803" s="128"/>
      <c r="AT803" s="128"/>
      <c r="AU803" s="128"/>
      <c r="AY803" s="128"/>
      <c r="AZ803" s="176"/>
      <c r="BA803" s="128"/>
      <c r="BB803" s="128"/>
      <c r="BD803" s="128"/>
      <c r="BE803" s="128"/>
      <c r="BF803" s="128"/>
      <c r="BG803" s="128"/>
      <c r="BI803" s="128"/>
      <c r="BJ803" s="128"/>
      <c r="BK803" s="128"/>
      <c r="BL803" s="128"/>
      <c r="BM803" s="128"/>
      <c r="BN803" s="128"/>
    </row>
    <row r="804" spans="1:66">
      <c r="A804" s="128"/>
      <c r="B804" s="128"/>
      <c r="C804" s="128"/>
      <c r="D804" s="128"/>
      <c r="E804" s="128"/>
      <c r="F804" s="128"/>
      <c r="G804" s="128"/>
      <c r="H804" s="128"/>
      <c r="I804" s="128"/>
      <c r="J804" s="128"/>
      <c r="K804" s="128"/>
      <c r="L804" s="128"/>
      <c r="M804" s="128"/>
      <c r="N804" s="128"/>
      <c r="AE804" s="128"/>
      <c r="AN804" s="128"/>
      <c r="AO804" s="128"/>
      <c r="AP804" s="128"/>
      <c r="AQ804" s="128"/>
      <c r="AR804" s="128"/>
      <c r="AS804" s="128"/>
      <c r="AT804" s="128"/>
      <c r="AU804" s="128"/>
      <c r="AY804" s="128"/>
      <c r="AZ804" s="176"/>
      <c r="BA804" s="128"/>
      <c r="BB804" s="128"/>
      <c r="BD804" s="128"/>
      <c r="BE804" s="128"/>
      <c r="BF804" s="128"/>
      <c r="BG804" s="128"/>
      <c r="BI804" s="128"/>
      <c r="BJ804" s="128"/>
      <c r="BK804" s="128"/>
      <c r="BL804" s="128"/>
      <c r="BM804" s="128"/>
      <c r="BN804" s="128"/>
    </row>
    <row r="805" spans="1:66">
      <c r="A805" s="128"/>
      <c r="B805" s="128"/>
      <c r="C805" s="128"/>
      <c r="D805" s="128"/>
      <c r="E805" s="128"/>
      <c r="F805" s="128"/>
      <c r="G805" s="128"/>
      <c r="H805" s="128"/>
      <c r="I805" s="128"/>
      <c r="J805" s="128"/>
      <c r="K805" s="128"/>
      <c r="L805" s="128"/>
      <c r="M805" s="128"/>
      <c r="N805" s="128"/>
      <c r="AE805" s="128"/>
      <c r="AN805" s="128"/>
      <c r="AO805" s="128"/>
      <c r="AP805" s="128"/>
      <c r="AQ805" s="128"/>
      <c r="AR805" s="128"/>
      <c r="AS805" s="128"/>
      <c r="AT805" s="128"/>
      <c r="AU805" s="128"/>
      <c r="AY805" s="128"/>
      <c r="AZ805" s="176"/>
      <c r="BA805" s="128"/>
      <c r="BB805" s="128"/>
      <c r="BD805" s="128"/>
      <c r="BE805" s="128"/>
      <c r="BF805" s="128"/>
      <c r="BG805" s="128"/>
      <c r="BI805" s="128"/>
      <c r="BJ805" s="128"/>
      <c r="BK805" s="128"/>
      <c r="BL805" s="128"/>
      <c r="BM805" s="128"/>
      <c r="BN805" s="128"/>
    </row>
    <row r="806" spans="1:66">
      <c r="A806" s="128"/>
      <c r="B806" s="128"/>
      <c r="C806" s="128"/>
      <c r="D806" s="128"/>
      <c r="E806" s="128"/>
      <c r="F806" s="128"/>
      <c r="G806" s="128"/>
      <c r="H806" s="128"/>
      <c r="I806" s="128"/>
      <c r="J806" s="128"/>
      <c r="K806" s="128"/>
      <c r="L806" s="128"/>
      <c r="M806" s="128"/>
      <c r="N806" s="128"/>
      <c r="AE806" s="128"/>
      <c r="AN806" s="128"/>
      <c r="AO806" s="128"/>
      <c r="AP806" s="128"/>
      <c r="AQ806" s="128"/>
      <c r="AR806" s="128"/>
      <c r="AS806" s="128"/>
      <c r="AT806" s="128"/>
      <c r="AU806" s="128"/>
      <c r="AY806" s="128"/>
      <c r="AZ806" s="176"/>
      <c r="BA806" s="128"/>
      <c r="BB806" s="128"/>
      <c r="BD806" s="128"/>
      <c r="BE806" s="128"/>
      <c r="BF806" s="128"/>
      <c r="BG806" s="128"/>
      <c r="BI806" s="128"/>
      <c r="BJ806" s="128"/>
      <c r="BK806" s="128"/>
      <c r="BL806" s="128"/>
      <c r="BM806" s="128"/>
      <c r="BN806" s="128"/>
    </row>
    <row r="807" spans="1:66">
      <c r="A807" s="128"/>
      <c r="B807" s="128"/>
      <c r="C807" s="128"/>
      <c r="D807" s="128"/>
      <c r="E807" s="128"/>
      <c r="F807" s="128"/>
      <c r="G807" s="128"/>
      <c r="H807" s="128"/>
      <c r="I807" s="128"/>
      <c r="J807" s="128"/>
      <c r="K807" s="128"/>
      <c r="L807" s="128"/>
      <c r="M807" s="128"/>
      <c r="N807" s="128"/>
      <c r="AE807" s="128"/>
      <c r="AN807" s="128"/>
      <c r="AO807" s="128"/>
      <c r="AP807" s="128"/>
      <c r="AQ807" s="128"/>
      <c r="AR807" s="128"/>
      <c r="AS807" s="128"/>
      <c r="AT807" s="128"/>
      <c r="AU807" s="128"/>
      <c r="AY807" s="128"/>
      <c r="AZ807" s="176"/>
      <c r="BA807" s="128"/>
      <c r="BB807" s="128"/>
      <c r="BD807" s="128"/>
      <c r="BE807" s="128"/>
      <c r="BF807" s="128"/>
      <c r="BG807" s="128"/>
      <c r="BI807" s="128"/>
      <c r="BJ807" s="128"/>
      <c r="BK807" s="128"/>
      <c r="BL807" s="128"/>
      <c r="BM807" s="128"/>
      <c r="BN807" s="128"/>
    </row>
    <row r="808" spans="1:66">
      <c r="A808" s="128"/>
      <c r="B808" s="128"/>
      <c r="C808" s="128"/>
      <c r="D808" s="128"/>
      <c r="E808" s="128"/>
      <c r="F808" s="128"/>
      <c r="G808" s="128"/>
      <c r="H808" s="128"/>
      <c r="I808" s="128"/>
      <c r="J808" s="128"/>
      <c r="K808" s="128"/>
      <c r="L808" s="128"/>
      <c r="M808" s="128"/>
      <c r="N808" s="128"/>
      <c r="AE808" s="128"/>
      <c r="AN808" s="128"/>
      <c r="AO808" s="128"/>
      <c r="AP808" s="128"/>
      <c r="AQ808" s="128"/>
      <c r="AR808" s="128"/>
      <c r="AS808" s="128"/>
      <c r="AT808" s="128"/>
      <c r="AU808" s="128"/>
      <c r="AY808" s="128"/>
      <c r="AZ808" s="176"/>
      <c r="BA808" s="128"/>
      <c r="BB808" s="128"/>
      <c r="BD808" s="128"/>
      <c r="BE808" s="128"/>
      <c r="BF808" s="128"/>
      <c r="BG808" s="128"/>
      <c r="BI808" s="128"/>
      <c r="BJ808" s="128"/>
      <c r="BK808" s="128"/>
      <c r="BL808" s="128"/>
      <c r="BM808" s="128"/>
      <c r="BN808" s="128"/>
    </row>
    <row r="809" spans="1:66">
      <c r="A809" s="128"/>
      <c r="B809" s="128"/>
      <c r="C809" s="128"/>
      <c r="D809" s="128"/>
      <c r="E809" s="128"/>
      <c r="F809" s="128"/>
      <c r="G809" s="128"/>
      <c r="H809" s="128"/>
      <c r="I809" s="128"/>
      <c r="J809" s="128"/>
      <c r="K809" s="128"/>
      <c r="L809" s="128"/>
      <c r="M809" s="128"/>
      <c r="N809" s="128"/>
      <c r="AE809" s="128"/>
      <c r="AN809" s="128"/>
      <c r="AO809" s="128"/>
      <c r="AP809" s="128"/>
      <c r="AQ809" s="128"/>
      <c r="AR809" s="128"/>
      <c r="AS809" s="128"/>
      <c r="AT809" s="128"/>
      <c r="AU809" s="128"/>
      <c r="AY809" s="128"/>
      <c r="AZ809" s="176"/>
      <c r="BA809" s="128"/>
      <c r="BB809" s="128"/>
      <c r="BD809" s="128"/>
      <c r="BE809" s="128"/>
      <c r="BF809" s="128"/>
      <c r="BG809" s="128"/>
      <c r="BI809" s="128"/>
      <c r="BJ809" s="128"/>
      <c r="BK809" s="128"/>
      <c r="BL809" s="128"/>
      <c r="BM809" s="128"/>
      <c r="BN809" s="128"/>
    </row>
    <row r="810" spans="1:66">
      <c r="A810" s="128"/>
      <c r="B810" s="128"/>
      <c r="C810" s="128"/>
      <c r="D810" s="128"/>
      <c r="E810" s="128"/>
      <c r="F810" s="128"/>
      <c r="G810" s="128"/>
      <c r="H810" s="128"/>
      <c r="I810" s="128"/>
      <c r="J810" s="128"/>
      <c r="K810" s="128"/>
      <c r="L810" s="128"/>
      <c r="M810" s="128"/>
      <c r="N810" s="128"/>
      <c r="AE810" s="128"/>
      <c r="AN810" s="128"/>
      <c r="AO810" s="128"/>
      <c r="AP810" s="128"/>
      <c r="AQ810" s="128"/>
      <c r="AR810" s="128"/>
      <c r="AS810" s="128"/>
      <c r="AT810" s="128"/>
      <c r="AU810" s="128"/>
      <c r="AY810" s="128"/>
      <c r="AZ810" s="176"/>
      <c r="BA810" s="128"/>
      <c r="BB810" s="128"/>
      <c r="BD810" s="128"/>
      <c r="BE810" s="128"/>
      <c r="BF810" s="128"/>
      <c r="BG810" s="128"/>
      <c r="BI810" s="128"/>
      <c r="BJ810" s="128"/>
      <c r="BK810" s="128"/>
      <c r="BL810" s="128"/>
      <c r="BM810" s="128"/>
      <c r="BN810" s="128"/>
    </row>
    <row r="811" spans="1:66">
      <c r="A811" s="128"/>
      <c r="B811" s="128"/>
      <c r="C811" s="128"/>
      <c r="D811" s="128"/>
      <c r="E811" s="128"/>
      <c r="F811" s="128"/>
      <c r="G811" s="128"/>
      <c r="H811" s="128"/>
      <c r="I811" s="128"/>
      <c r="J811" s="128"/>
      <c r="K811" s="128"/>
      <c r="L811" s="128"/>
      <c r="M811" s="128"/>
      <c r="N811" s="128"/>
      <c r="AE811" s="128"/>
      <c r="AN811" s="128"/>
      <c r="AO811" s="128"/>
      <c r="AP811" s="128"/>
      <c r="AQ811" s="128"/>
      <c r="AR811" s="128"/>
      <c r="AS811" s="128"/>
      <c r="AT811" s="128"/>
      <c r="AU811" s="128"/>
      <c r="AY811" s="128"/>
      <c r="AZ811" s="176"/>
      <c r="BA811" s="128"/>
      <c r="BB811" s="128"/>
      <c r="BD811" s="128"/>
      <c r="BE811" s="128"/>
      <c r="BF811" s="128"/>
      <c r="BG811" s="128"/>
      <c r="BI811" s="128"/>
      <c r="BJ811" s="128"/>
      <c r="BK811" s="128"/>
      <c r="BL811" s="128"/>
      <c r="BM811" s="128"/>
      <c r="BN811" s="128"/>
    </row>
    <row r="812" spans="1:66">
      <c r="A812" s="128"/>
      <c r="B812" s="128"/>
      <c r="C812" s="128"/>
      <c r="D812" s="128"/>
      <c r="E812" s="128"/>
      <c r="F812" s="128"/>
      <c r="G812" s="128"/>
      <c r="H812" s="128"/>
      <c r="I812" s="128"/>
      <c r="J812" s="128"/>
      <c r="K812" s="128"/>
      <c r="L812" s="128"/>
      <c r="M812" s="128"/>
      <c r="N812" s="128"/>
      <c r="AE812" s="128"/>
      <c r="AN812" s="128"/>
      <c r="AO812" s="128"/>
      <c r="AP812" s="128"/>
      <c r="AQ812" s="128"/>
      <c r="AR812" s="128"/>
      <c r="AS812" s="128"/>
      <c r="AT812" s="128"/>
      <c r="AU812" s="128"/>
      <c r="AY812" s="128"/>
      <c r="AZ812" s="176"/>
      <c r="BA812" s="128"/>
      <c r="BB812" s="128"/>
      <c r="BD812" s="128"/>
      <c r="BE812" s="128"/>
      <c r="BF812" s="128"/>
      <c r="BG812" s="128"/>
      <c r="BI812" s="128"/>
      <c r="BJ812" s="128"/>
      <c r="BK812" s="128"/>
      <c r="BL812" s="128"/>
      <c r="BM812" s="128"/>
      <c r="BN812" s="128"/>
    </row>
    <row r="813" spans="1:66">
      <c r="A813" s="128"/>
      <c r="B813" s="128"/>
      <c r="C813" s="128"/>
      <c r="D813" s="128"/>
      <c r="E813" s="128"/>
      <c r="F813" s="128"/>
      <c r="G813" s="128"/>
      <c r="H813" s="128"/>
      <c r="I813" s="128"/>
      <c r="J813" s="128"/>
      <c r="K813" s="128"/>
      <c r="L813" s="128"/>
      <c r="M813" s="128"/>
      <c r="N813" s="128"/>
      <c r="AE813" s="128"/>
      <c r="AN813" s="128"/>
      <c r="AO813" s="128"/>
      <c r="AP813" s="128"/>
      <c r="AQ813" s="128"/>
      <c r="AR813" s="128"/>
      <c r="AS813" s="128"/>
      <c r="AT813" s="128"/>
      <c r="AU813" s="128"/>
      <c r="AY813" s="128"/>
      <c r="AZ813" s="176"/>
      <c r="BA813" s="128"/>
      <c r="BB813" s="128"/>
      <c r="BD813" s="128"/>
      <c r="BE813" s="128"/>
      <c r="BF813" s="128"/>
      <c r="BG813" s="128"/>
      <c r="BI813" s="128"/>
      <c r="BJ813" s="128"/>
      <c r="BK813" s="128"/>
      <c r="BL813" s="128"/>
      <c r="BM813" s="128"/>
      <c r="BN813" s="128"/>
    </row>
    <row r="814" spans="1:66">
      <c r="A814" s="128"/>
      <c r="B814" s="128"/>
      <c r="C814" s="128"/>
      <c r="D814" s="128"/>
      <c r="E814" s="128"/>
      <c r="F814" s="128"/>
      <c r="G814" s="128"/>
      <c r="H814" s="128"/>
      <c r="I814" s="128"/>
      <c r="J814" s="128"/>
      <c r="K814" s="128"/>
      <c r="L814" s="128"/>
      <c r="M814" s="128"/>
      <c r="N814" s="128"/>
      <c r="AE814" s="128"/>
      <c r="AN814" s="128"/>
      <c r="AO814" s="128"/>
      <c r="AP814" s="128"/>
      <c r="AQ814" s="128"/>
      <c r="AR814" s="128"/>
      <c r="AS814" s="128"/>
      <c r="AT814" s="128"/>
      <c r="AU814" s="128"/>
      <c r="AY814" s="128"/>
      <c r="AZ814" s="176"/>
      <c r="BA814" s="128"/>
      <c r="BB814" s="128"/>
      <c r="BD814" s="128"/>
      <c r="BE814" s="128"/>
      <c r="BF814" s="128"/>
      <c r="BG814" s="128"/>
      <c r="BI814" s="128"/>
      <c r="BJ814" s="128"/>
      <c r="BK814" s="128"/>
      <c r="BL814" s="128"/>
      <c r="BM814" s="128"/>
      <c r="BN814" s="128"/>
    </row>
    <row r="815" spans="1:66">
      <c r="A815" s="128"/>
      <c r="B815" s="128"/>
      <c r="C815" s="128"/>
      <c r="D815" s="128"/>
      <c r="E815" s="128"/>
      <c r="F815" s="128"/>
      <c r="G815" s="128"/>
      <c r="H815" s="128"/>
      <c r="I815" s="128"/>
      <c r="J815" s="128"/>
      <c r="K815" s="128"/>
      <c r="L815" s="128"/>
      <c r="M815" s="128"/>
      <c r="N815" s="128"/>
      <c r="AE815" s="128"/>
      <c r="AN815" s="128"/>
      <c r="AO815" s="128"/>
      <c r="AP815" s="128"/>
      <c r="AQ815" s="128"/>
      <c r="AR815" s="128"/>
      <c r="AS815" s="128"/>
      <c r="AT815" s="128"/>
      <c r="AU815" s="128"/>
      <c r="AY815" s="128"/>
      <c r="AZ815" s="176"/>
      <c r="BA815" s="128"/>
      <c r="BB815" s="128"/>
      <c r="BD815" s="128"/>
      <c r="BE815" s="128"/>
      <c r="BF815" s="128"/>
      <c r="BG815" s="128"/>
      <c r="BI815" s="128"/>
      <c r="BJ815" s="128"/>
      <c r="BK815" s="128"/>
      <c r="BL815" s="128"/>
      <c r="BM815" s="128"/>
      <c r="BN815" s="128"/>
    </row>
    <row r="816" spans="1:66">
      <c r="A816" s="128"/>
      <c r="B816" s="128"/>
      <c r="C816" s="128"/>
      <c r="D816" s="128"/>
      <c r="E816" s="128"/>
      <c r="F816" s="128"/>
      <c r="G816" s="128"/>
      <c r="H816" s="128"/>
      <c r="I816" s="128"/>
      <c r="J816" s="128"/>
      <c r="K816" s="128"/>
      <c r="L816" s="128"/>
      <c r="M816" s="128"/>
      <c r="N816" s="128"/>
      <c r="AE816" s="128"/>
      <c r="AN816" s="128"/>
      <c r="AO816" s="128"/>
      <c r="AP816" s="128"/>
      <c r="AQ816" s="128"/>
      <c r="AR816" s="128"/>
      <c r="AS816" s="128"/>
      <c r="AT816" s="128"/>
      <c r="AU816" s="128"/>
      <c r="AY816" s="128"/>
      <c r="AZ816" s="176"/>
      <c r="BA816" s="128"/>
      <c r="BB816" s="128"/>
      <c r="BD816" s="128"/>
      <c r="BE816" s="128"/>
      <c r="BF816" s="128"/>
      <c r="BG816" s="128"/>
      <c r="BI816" s="128"/>
      <c r="BJ816" s="128"/>
      <c r="BK816" s="128"/>
      <c r="BL816" s="128"/>
      <c r="BM816" s="128"/>
      <c r="BN816" s="128"/>
    </row>
    <row r="817" spans="1:66">
      <c r="A817" s="128"/>
      <c r="B817" s="128"/>
      <c r="C817" s="128"/>
      <c r="D817" s="128"/>
      <c r="E817" s="128"/>
      <c r="F817" s="128"/>
      <c r="G817" s="128"/>
      <c r="H817" s="128"/>
      <c r="I817" s="128"/>
      <c r="J817" s="128"/>
      <c r="K817" s="128"/>
      <c r="L817" s="128"/>
      <c r="M817" s="128"/>
      <c r="N817" s="128"/>
      <c r="AE817" s="128"/>
      <c r="AN817" s="128"/>
      <c r="AO817" s="128"/>
      <c r="AP817" s="128"/>
      <c r="AQ817" s="128"/>
      <c r="AR817" s="128"/>
      <c r="AS817" s="128"/>
      <c r="AT817" s="128"/>
      <c r="AU817" s="128"/>
      <c r="AY817" s="128"/>
      <c r="AZ817" s="176"/>
      <c r="BA817" s="128"/>
      <c r="BB817" s="128"/>
      <c r="BD817" s="128"/>
      <c r="BE817" s="128"/>
      <c r="BF817" s="128"/>
      <c r="BG817" s="128"/>
      <c r="BI817" s="128"/>
      <c r="BJ817" s="128"/>
      <c r="BK817" s="128"/>
      <c r="BL817" s="128"/>
      <c r="BM817" s="128"/>
      <c r="BN817" s="128"/>
    </row>
    <row r="818" spans="1:66">
      <c r="A818" s="128"/>
      <c r="B818" s="128"/>
      <c r="C818" s="128"/>
      <c r="D818" s="128"/>
      <c r="E818" s="128"/>
      <c r="F818" s="128"/>
      <c r="G818" s="128"/>
      <c r="H818" s="128"/>
      <c r="I818" s="128"/>
      <c r="J818" s="128"/>
      <c r="K818" s="128"/>
      <c r="L818" s="128"/>
      <c r="M818" s="128"/>
      <c r="N818" s="128"/>
      <c r="AE818" s="128"/>
      <c r="AN818" s="128"/>
      <c r="AO818" s="128"/>
      <c r="AP818" s="128"/>
      <c r="AQ818" s="128"/>
      <c r="AR818" s="128"/>
      <c r="AS818" s="128"/>
      <c r="AT818" s="128"/>
      <c r="AU818" s="128"/>
      <c r="AY818" s="128"/>
      <c r="AZ818" s="176"/>
      <c r="BA818" s="128"/>
      <c r="BB818" s="128"/>
      <c r="BD818" s="128"/>
      <c r="BE818" s="128"/>
      <c r="BF818" s="128"/>
      <c r="BG818" s="128"/>
      <c r="BI818" s="128"/>
      <c r="BJ818" s="128"/>
      <c r="BK818" s="128"/>
      <c r="BL818" s="128"/>
      <c r="BM818" s="128"/>
      <c r="BN818" s="128"/>
    </row>
    <row r="819" spans="1:66">
      <c r="A819" s="128"/>
      <c r="B819" s="128"/>
      <c r="C819" s="128"/>
      <c r="D819" s="128"/>
      <c r="E819" s="128"/>
      <c r="F819" s="128"/>
      <c r="G819" s="128"/>
      <c r="H819" s="128"/>
      <c r="I819" s="128"/>
      <c r="J819" s="128"/>
      <c r="K819" s="128"/>
      <c r="L819" s="128"/>
      <c r="M819" s="128"/>
      <c r="N819" s="128"/>
      <c r="AE819" s="128"/>
      <c r="AN819" s="128"/>
      <c r="AO819" s="128"/>
      <c r="AP819" s="128"/>
      <c r="AQ819" s="128"/>
      <c r="AR819" s="128"/>
      <c r="AS819" s="128"/>
      <c r="AT819" s="128"/>
      <c r="AU819" s="128"/>
      <c r="AY819" s="128"/>
      <c r="AZ819" s="176"/>
      <c r="BA819" s="128"/>
      <c r="BB819" s="128"/>
      <c r="BD819" s="128"/>
      <c r="BE819" s="128"/>
      <c r="BF819" s="128"/>
      <c r="BG819" s="128"/>
      <c r="BI819" s="128"/>
      <c r="BJ819" s="128"/>
      <c r="BK819" s="128"/>
      <c r="BL819" s="128"/>
      <c r="BM819" s="128"/>
      <c r="BN819" s="128"/>
    </row>
    <row r="820" spans="1:66">
      <c r="A820" s="128"/>
      <c r="B820" s="128"/>
      <c r="C820" s="128"/>
      <c r="D820" s="128"/>
      <c r="E820" s="128"/>
      <c r="F820" s="128"/>
      <c r="G820" s="128"/>
      <c r="H820" s="128"/>
      <c r="I820" s="128"/>
      <c r="J820" s="128"/>
      <c r="K820" s="128"/>
      <c r="L820" s="128"/>
      <c r="M820" s="128"/>
      <c r="N820" s="128"/>
      <c r="AE820" s="128"/>
      <c r="AN820" s="128"/>
      <c r="AO820" s="128"/>
      <c r="AP820" s="128"/>
      <c r="AQ820" s="128"/>
      <c r="AR820" s="128"/>
      <c r="AS820" s="128"/>
      <c r="AT820" s="128"/>
      <c r="AU820" s="128"/>
      <c r="AY820" s="128"/>
      <c r="AZ820" s="176"/>
      <c r="BA820" s="128"/>
      <c r="BB820" s="128"/>
      <c r="BD820" s="128"/>
      <c r="BE820" s="128"/>
      <c r="BF820" s="128"/>
      <c r="BG820" s="128"/>
      <c r="BI820" s="128"/>
      <c r="BJ820" s="128"/>
      <c r="BK820" s="128"/>
      <c r="BL820" s="128"/>
      <c r="BM820" s="128"/>
      <c r="BN820" s="128"/>
    </row>
    <row r="821" spans="1:66">
      <c r="A821" s="128"/>
      <c r="B821" s="128"/>
      <c r="C821" s="128"/>
      <c r="D821" s="128"/>
      <c r="E821" s="128"/>
      <c r="F821" s="128"/>
      <c r="G821" s="128"/>
      <c r="H821" s="128"/>
      <c r="I821" s="128"/>
      <c r="J821" s="128"/>
      <c r="K821" s="128"/>
      <c r="L821" s="128"/>
      <c r="M821" s="128"/>
      <c r="N821" s="128"/>
      <c r="AE821" s="128"/>
      <c r="AN821" s="128"/>
      <c r="AO821" s="128"/>
      <c r="AP821" s="128"/>
      <c r="AQ821" s="128"/>
      <c r="AR821" s="128"/>
      <c r="AS821" s="128"/>
      <c r="AT821" s="128"/>
      <c r="AU821" s="128"/>
      <c r="AY821" s="128"/>
      <c r="AZ821" s="176"/>
      <c r="BA821" s="128"/>
      <c r="BB821" s="128"/>
      <c r="BD821" s="128"/>
      <c r="BE821" s="128"/>
      <c r="BF821" s="128"/>
      <c r="BG821" s="128"/>
      <c r="BI821" s="128"/>
      <c r="BJ821" s="128"/>
      <c r="BK821" s="128"/>
      <c r="BL821" s="128"/>
      <c r="BM821" s="128"/>
      <c r="BN821" s="128"/>
    </row>
    <row r="822" spans="1:66">
      <c r="A822" s="128"/>
      <c r="B822" s="128"/>
      <c r="C822" s="128"/>
      <c r="D822" s="128"/>
      <c r="E822" s="128"/>
      <c r="F822" s="128"/>
      <c r="G822" s="128"/>
      <c r="H822" s="128"/>
      <c r="I822" s="128"/>
      <c r="J822" s="128"/>
      <c r="K822" s="128"/>
      <c r="L822" s="128"/>
      <c r="M822" s="128"/>
      <c r="N822" s="128"/>
      <c r="AE822" s="128"/>
      <c r="AN822" s="128"/>
      <c r="AO822" s="128"/>
      <c r="AP822" s="128"/>
      <c r="AQ822" s="128"/>
      <c r="AR822" s="128"/>
      <c r="AS822" s="128"/>
      <c r="AT822" s="128"/>
      <c r="AU822" s="128"/>
      <c r="AY822" s="128"/>
      <c r="AZ822" s="176"/>
      <c r="BA822" s="128"/>
      <c r="BB822" s="128"/>
      <c r="BD822" s="128"/>
      <c r="BE822" s="128"/>
      <c r="BF822" s="128"/>
      <c r="BG822" s="128"/>
      <c r="BI822" s="128"/>
      <c r="BJ822" s="128"/>
      <c r="BK822" s="128"/>
      <c r="BL822" s="128"/>
      <c r="BM822" s="128"/>
      <c r="BN822" s="128"/>
    </row>
    <row r="823" spans="1:66">
      <c r="A823" s="128"/>
      <c r="B823" s="128"/>
      <c r="C823" s="128"/>
      <c r="D823" s="128"/>
      <c r="E823" s="128"/>
      <c r="F823" s="128"/>
      <c r="G823" s="128"/>
      <c r="H823" s="128"/>
      <c r="I823" s="128"/>
      <c r="J823" s="128"/>
      <c r="K823" s="128"/>
      <c r="L823" s="128"/>
      <c r="M823" s="128"/>
      <c r="N823" s="128"/>
      <c r="AE823" s="128"/>
      <c r="AN823" s="128"/>
      <c r="AO823" s="128"/>
      <c r="AP823" s="128"/>
      <c r="AQ823" s="128"/>
      <c r="AR823" s="128"/>
      <c r="AS823" s="128"/>
      <c r="AT823" s="128"/>
      <c r="AU823" s="128"/>
      <c r="AY823" s="128"/>
      <c r="AZ823" s="176"/>
      <c r="BA823" s="128"/>
      <c r="BB823" s="128"/>
      <c r="BD823" s="128"/>
      <c r="BE823" s="128"/>
      <c r="BF823" s="128"/>
      <c r="BG823" s="128"/>
      <c r="BI823" s="128"/>
      <c r="BJ823" s="128"/>
      <c r="BK823" s="128"/>
      <c r="BL823" s="128"/>
      <c r="BM823" s="128"/>
      <c r="BN823" s="128"/>
    </row>
    <row r="824" spans="1:66">
      <c r="A824" s="128"/>
      <c r="B824" s="128"/>
      <c r="C824" s="128"/>
      <c r="D824" s="128"/>
      <c r="E824" s="128"/>
      <c r="F824" s="128"/>
      <c r="G824" s="128"/>
      <c r="H824" s="128"/>
      <c r="I824" s="128"/>
      <c r="J824" s="128"/>
      <c r="K824" s="128"/>
      <c r="L824" s="128"/>
      <c r="M824" s="128"/>
      <c r="N824" s="128"/>
      <c r="AE824" s="128"/>
      <c r="AN824" s="128"/>
      <c r="AO824" s="128"/>
      <c r="AP824" s="128"/>
      <c r="AQ824" s="128"/>
      <c r="AR824" s="128"/>
      <c r="AS824" s="128"/>
      <c r="AT824" s="128"/>
      <c r="AU824" s="128"/>
      <c r="AY824" s="128"/>
      <c r="AZ824" s="176"/>
      <c r="BA824" s="128"/>
      <c r="BB824" s="128"/>
      <c r="BD824" s="128"/>
      <c r="BE824" s="128"/>
      <c r="BF824" s="128"/>
      <c r="BG824" s="128"/>
      <c r="BI824" s="128"/>
      <c r="BJ824" s="128"/>
      <c r="BK824" s="128"/>
      <c r="BL824" s="128"/>
      <c r="BM824" s="128"/>
      <c r="BN824" s="128"/>
    </row>
    <row r="825" spans="1:66">
      <c r="A825" s="128"/>
      <c r="B825" s="128"/>
      <c r="C825" s="128"/>
      <c r="D825" s="128"/>
      <c r="E825" s="128"/>
      <c r="F825" s="128"/>
      <c r="G825" s="128"/>
      <c r="H825" s="128"/>
      <c r="I825" s="128"/>
      <c r="J825" s="128"/>
      <c r="K825" s="128"/>
      <c r="L825" s="128"/>
      <c r="M825" s="128"/>
      <c r="N825" s="128"/>
      <c r="AE825" s="128"/>
      <c r="AN825" s="128"/>
      <c r="AO825" s="128"/>
      <c r="AP825" s="128"/>
      <c r="AQ825" s="128"/>
      <c r="AR825" s="128"/>
      <c r="AS825" s="128"/>
      <c r="AT825" s="128"/>
      <c r="AU825" s="128"/>
      <c r="AY825" s="128"/>
      <c r="AZ825" s="176"/>
      <c r="BA825" s="128"/>
      <c r="BB825" s="128"/>
      <c r="BD825" s="128"/>
      <c r="BE825" s="128"/>
      <c r="BF825" s="128"/>
      <c r="BG825" s="128"/>
      <c r="BI825" s="128"/>
      <c r="BJ825" s="128"/>
      <c r="BK825" s="128"/>
      <c r="BL825" s="128"/>
      <c r="BM825" s="128"/>
      <c r="BN825" s="128"/>
    </row>
    <row r="826" spans="1:66">
      <c r="A826" s="128"/>
      <c r="B826" s="128"/>
      <c r="C826" s="128"/>
      <c r="D826" s="128"/>
      <c r="E826" s="128"/>
      <c r="F826" s="128"/>
      <c r="G826" s="128"/>
      <c r="H826" s="128"/>
      <c r="I826" s="128"/>
      <c r="J826" s="128"/>
      <c r="K826" s="128"/>
      <c r="L826" s="128"/>
      <c r="M826" s="128"/>
      <c r="N826" s="128"/>
      <c r="AE826" s="128"/>
      <c r="AN826" s="128"/>
      <c r="AO826" s="128"/>
      <c r="AP826" s="128"/>
      <c r="AQ826" s="128"/>
      <c r="AR826" s="128"/>
      <c r="AS826" s="128"/>
      <c r="AT826" s="128"/>
      <c r="AU826" s="128"/>
      <c r="AY826" s="128"/>
      <c r="AZ826" s="176"/>
      <c r="BA826" s="128"/>
      <c r="BB826" s="128"/>
      <c r="BD826" s="128"/>
      <c r="BE826" s="128"/>
      <c r="BF826" s="128"/>
      <c r="BG826" s="128"/>
      <c r="BI826" s="128"/>
      <c r="BJ826" s="128"/>
      <c r="BK826" s="128"/>
      <c r="BL826" s="128"/>
      <c r="BM826" s="128"/>
      <c r="BN826" s="128"/>
    </row>
    <row r="827" spans="1:66">
      <c r="A827" s="128"/>
      <c r="B827" s="128"/>
      <c r="C827" s="128"/>
      <c r="D827" s="128"/>
      <c r="E827" s="128"/>
      <c r="F827" s="128"/>
      <c r="G827" s="128"/>
      <c r="H827" s="128"/>
      <c r="I827" s="128"/>
      <c r="J827" s="128"/>
      <c r="K827" s="128"/>
      <c r="L827" s="128"/>
      <c r="M827" s="128"/>
      <c r="N827" s="128"/>
      <c r="AE827" s="128"/>
      <c r="AN827" s="128"/>
      <c r="AO827" s="128"/>
      <c r="AP827" s="128"/>
      <c r="AQ827" s="128"/>
      <c r="AR827" s="128"/>
      <c r="AS827" s="128"/>
      <c r="AT827" s="128"/>
      <c r="AU827" s="128"/>
      <c r="AY827" s="128"/>
      <c r="AZ827" s="176"/>
      <c r="BA827" s="128"/>
      <c r="BB827" s="128"/>
      <c r="BD827" s="128"/>
      <c r="BE827" s="128"/>
      <c r="BF827" s="128"/>
      <c r="BG827" s="128"/>
      <c r="BI827" s="128"/>
      <c r="BJ827" s="128"/>
      <c r="BK827" s="128"/>
      <c r="BL827" s="128"/>
      <c r="BM827" s="128"/>
      <c r="BN827" s="128"/>
    </row>
    <row r="828" spans="1:66">
      <c r="A828" s="128"/>
      <c r="B828" s="128"/>
      <c r="C828" s="128"/>
      <c r="D828" s="128"/>
      <c r="E828" s="128"/>
      <c r="F828" s="128"/>
      <c r="G828" s="128"/>
      <c r="H828" s="128"/>
      <c r="I828" s="128"/>
      <c r="J828" s="128"/>
      <c r="K828" s="128"/>
      <c r="L828" s="128"/>
      <c r="M828" s="128"/>
      <c r="N828" s="128"/>
      <c r="AE828" s="128"/>
      <c r="AN828" s="128"/>
      <c r="AO828" s="128"/>
      <c r="AP828" s="128"/>
      <c r="AQ828" s="128"/>
      <c r="AR828" s="128"/>
      <c r="AS828" s="128"/>
      <c r="AT828" s="128"/>
      <c r="AU828" s="128"/>
      <c r="AY828" s="128"/>
      <c r="AZ828" s="176"/>
      <c r="BA828" s="128"/>
      <c r="BB828" s="128"/>
      <c r="BD828" s="128"/>
      <c r="BE828" s="128"/>
      <c r="BF828" s="128"/>
      <c r="BG828" s="128"/>
      <c r="BI828" s="128"/>
      <c r="BJ828" s="128"/>
      <c r="BK828" s="128"/>
      <c r="BL828" s="128"/>
      <c r="BM828" s="128"/>
      <c r="BN828" s="128"/>
    </row>
    <row r="829" spans="1:66">
      <c r="A829" s="128"/>
      <c r="B829" s="128"/>
      <c r="C829" s="128"/>
      <c r="D829" s="128"/>
      <c r="E829" s="128"/>
      <c r="F829" s="128"/>
      <c r="G829" s="128"/>
      <c r="H829" s="128"/>
      <c r="I829" s="128"/>
      <c r="J829" s="128"/>
      <c r="K829" s="128"/>
      <c r="L829" s="128"/>
      <c r="M829" s="128"/>
      <c r="N829" s="128"/>
      <c r="AE829" s="128"/>
      <c r="AN829" s="128"/>
      <c r="AO829" s="128"/>
      <c r="AP829" s="128"/>
      <c r="AQ829" s="128"/>
      <c r="AR829" s="128"/>
      <c r="AS829" s="128"/>
      <c r="AT829" s="128"/>
      <c r="AU829" s="128"/>
      <c r="AY829" s="128"/>
      <c r="AZ829" s="176"/>
      <c r="BA829" s="128"/>
      <c r="BB829" s="128"/>
      <c r="BD829" s="128"/>
      <c r="BE829" s="128"/>
      <c r="BF829" s="128"/>
      <c r="BG829" s="128"/>
      <c r="BI829" s="128"/>
      <c r="BJ829" s="128"/>
      <c r="BK829" s="128"/>
      <c r="BL829" s="128"/>
      <c r="BM829" s="128"/>
      <c r="BN829" s="128"/>
    </row>
    <row r="830" spans="1:66">
      <c r="A830" s="128"/>
      <c r="B830" s="128"/>
      <c r="C830" s="128"/>
      <c r="D830" s="128"/>
      <c r="E830" s="128"/>
      <c r="F830" s="128"/>
      <c r="G830" s="128"/>
      <c r="H830" s="128"/>
      <c r="I830" s="128"/>
      <c r="J830" s="128"/>
      <c r="K830" s="128"/>
      <c r="L830" s="128"/>
      <c r="M830" s="128"/>
      <c r="N830" s="128"/>
      <c r="AE830" s="128"/>
      <c r="AN830" s="128"/>
      <c r="AO830" s="128"/>
      <c r="AP830" s="128"/>
      <c r="AQ830" s="128"/>
      <c r="AR830" s="128"/>
      <c r="AS830" s="128"/>
      <c r="AT830" s="128"/>
      <c r="AU830" s="128"/>
      <c r="AY830" s="128"/>
      <c r="AZ830" s="176"/>
      <c r="BA830" s="128"/>
      <c r="BB830" s="128"/>
      <c r="BD830" s="128"/>
      <c r="BE830" s="128"/>
      <c r="BF830" s="128"/>
      <c r="BG830" s="128"/>
      <c r="BI830" s="128"/>
      <c r="BJ830" s="128"/>
      <c r="BK830" s="128"/>
      <c r="BL830" s="128"/>
      <c r="BM830" s="128"/>
      <c r="BN830" s="128"/>
    </row>
    <row r="831" spans="1:66">
      <c r="A831" s="128"/>
      <c r="B831" s="128"/>
      <c r="C831" s="128"/>
      <c r="D831" s="128"/>
      <c r="E831" s="128"/>
      <c r="F831" s="128"/>
      <c r="G831" s="128"/>
      <c r="H831" s="128"/>
      <c r="I831" s="128"/>
      <c r="J831" s="128"/>
      <c r="K831" s="128"/>
      <c r="L831" s="128"/>
      <c r="M831" s="128"/>
      <c r="N831" s="128"/>
      <c r="AE831" s="128"/>
      <c r="AN831" s="128"/>
      <c r="AO831" s="128"/>
      <c r="AP831" s="128"/>
      <c r="AQ831" s="128"/>
      <c r="AR831" s="128"/>
      <c r="AS831" s="128"/>
      <c r="AT831" s="128"/>
      <c r="AU831" s="128"/>
      <c r="AY831" s="128"/>
      <c r="AZ831" s="176"/>
      <c r="BA831" s="128"/>
      <c r="BB831" s="128"/>
      <c r="BD831" s="128"/>
      <c r="BE831" s="128"/>
      <c r="BF831" s="128"/>
      <c r="BG831" s="128"/>
      <c r="BI831" s="128"/>
      <c r="BJ831" s="128"/>
      <c r="BK831" s="128"/>
      <c r="BL831" s="128"/>
      <c r="BM831" s="128"/>
      <c r="BN831" s="128"/>
    </row>
    <row r="832" spans="1:66">
      <c r="A832" s="128"/>
      <c r="B832" s="128"/>
      <c r="C832" s="128"/>
      <c r="D832" s="128"/>
      <c r="E832" s="128"/>
      <c r="F832" s="128"/>
      <c r="G832" s="128"/>
      <c r="H832" s="128"/>
      <c r="I832" s="128"/>
      <c r="J832" s="128"/>
      <c r="K832" s="128"/>
      <c r="L832" s="128"/>
      <c r="M832" s="128"/>
      <c r="N832" s="128"/>
      <c r="AE832" s="128"/>
      <c r="AN832" s="128"/>
      <c r="AO832" s="128"/>
      <c r="AP832" s="128"/>
      <c r="AQ832" s="128"/>
      <c r="AR832" s="128"/>
      <c r="AS832" s="128"/>
      <c r="AT832" s="128"/>
      <c r="AU832" s="128"/>
      <c r="AY832" s="128"/>
      <c r="AZ832" s="176"/>
      <c r="BA832" s="128"/>
      <c r="BB832" s="128"/>
      <c r="BD832" s="128"/>
      <c r="BE832" s="128"/>
      <c r="BF832" s="128"/>
      <c r="BG832" s="128"/>
      <c r="BI832" s="128"/>
      <c r="BJ832" s="128"/>
      <c r="BK832" s="128"/>
      <c r="BL832" s="128"/>
      <c r="BM832" s="128"/>
      <c r="BN832" s="128"/>
    </row>
    <row r="833" spans="1:66">
      <c r="A833" s="128"/>
      <c r="B833" s="128"/>
      <c r="C833" s="128"/>
      <c r="D833" s="128"/>
      <c r="E833" s="128"/>
      <c r="F833" s="128"/>
      <c r="G833" s="128"/>
      <c r="H833" s="128"/>
      <c r="I833" s="128"/>
      <c r="J833" s="128"/>
      <c r="K833" s="128"/>
      <c r="L833" s="128"/>
      <c r="M833" s="128"/>
      <c r="N833" s="128"/>
      <c r="AE833" s="128"/>
      <c r="AN833" s="128"/>
      <c r="AO833" s="128"/>
      <c r="AP833" s="128"/>
      <c r="AQ833" s="128"/>
      <c r="AR833" s="128"/>
      <c r="AS833" s="128"/>
      <c r="AT833" s="128"/>
      <c r="AU833" s="128"/>
      <c r="AY833" s="128"/>
      <c r="AZ833" s="176"/>
      <c r="BA833" s="128"/>
      <c r="BB833" s="128"/>
      <c r="BD833" s="128"/>
      <c r="BE833" s="128"/>
      <c r="BF833" s="128"/>
      <c r="BG833" s="128"/>
      <c r="BI833" s="128"/>
      <c r="BJ833" s="128"/>
      <c r="BK833" s="128"/>
      <c r="BL833" s="128"/>
      <c r="BM833" s="128"/>
      <c r="BN833" s="128"/>
    </row>
    <row r="834" spans="1:66">
      <c r="A834" s="128"/>
      <c r="B834" s="128"/>
      <c r="C834" s="128"/>
      <c r="D834" s="128"/>
      <c r="E834" s="128"/>
      <c r="F834" s="128"/>
      <c r="G834" s="128"/>
      <c r="H834" s="128"/>
      <c r="I834" s="128"/>
      <c r="J834" s="128"/>
      <c r="K834" s="128"/>
      <c r="L834" s="128"/>
      <c r="M834" s="128"/>
      <c r="N834" s="128"/>
      <c r="AE834" s="128"/>
      <c r="AN834" s="128"/>
      <c r="AO834" s="128"/>
      <c r="AP834" s="128"/>
      <c r="AQ834" s="128"/>
      <c r="AR834" s="128"/>
      <c r="AS834" s="128"/>
      <c r="AT834" s="128"/>
      <c r="AU834" s="128"/>
      <c r="AY834" s="128"/>
      <c r="AZ834" s="176"/>
      <c r="BA834" s="128"/>
      <c r="BB834" s="128"/>
      <c r="BD834" s="128"/>
      <c r="BE834" s="128"/>
      <c r="BF834" s="128"/>
      <c r="BG834" s="128"/>
      <c r="BI834" s="128"/>
      <c r="BJ834" s="128"/>
      <c r="BK834" s="128"/>
      <c r="BL834" s="128"/>
      <c r="BM834" s="128"/>
      <c r="BN834" s="128"/>
    </row>
    <row r="835" spans="1:66">
      <c r="A835" s="128"/>
      <c r="B835" s="128"/>
      <c r="C835" s="128"/>
      <c r="D835" s="128"/>
      <c r="E835" s="128"/>
      <c r="F835" s="128"/>
      <c r="G835" s="128"/>
      <c r="H835" s="128"/>
      <c r="I835" s="128"/>
      <c r="J835" s="128"/>
      <c r="K835" s="128"/>
      <c r="L835" s="128"/>
      <c r="M835" s="128"/>
      <c r="N835" s="128"/>
      <c r="AE835" s="128"/>
      <c r="AN835" s="128"/>
      <c r="AO835" s="128"/>
      <c r="AP835" s="128"/>
      <c r="AQ835" s="128"/>
      <c r="AR835" s="128"/>
      <c r="AS835" s="128"/>
      <c r="AT835" s="128"/>
      <c r="AU835" s="128"/>
      <c r="AY835" s="128"/>
      <c r="AZ835" s="176"/>
      <c r="BA835" s="128"/>
      <c r="BB835" s="128"/>
      <c r="BD835" s="128"/>
      <c r="BE835" s="128"/>
      <c r="BF835" s="128"/>
      <c r="BG835" s="128"/>
      <c r="BI835" s="128"/>
      <c r="BJ835" s="128"/>
      <c r="BK835" s="128"/>
      <c r="BL835" s="128"/>
      <c r="BM835" s="128"/>
      <c r="BN835" s="128"/>
    </row>
    <row r="836" spans="1:66">
      <c r="A836" s="128"/>
      <c r="B836" s="128"/>
      <c r="C836" s="128"/>
      <c r="D836" s="128"/>
      <c r="E836" s="128"/>
      <c r="F836" s="128"/>
      <c r="G836" s="128"/>
      <c r="H836" s="128"/>
      <c r="I836" s="128"/>
      <c r="J836" s="128"/>
      <c r="K836" s="128"/>
      <c r="L836" s="128"/>
      <c r="M836" s="128"/>
      <c r="N836" s="128"/>
      <c r="AE836" s="128"/>
      <c r="AN836" s="128"/>
      <c r="AO836" s="128"/>
      <c r="AP836" s="128"/>
      <c r="AQ836" s="128"/>
      <c r="AR836" s="128"/>
      <c r="AS836" s="128"/>
      <c r="AT836" s="128"/>
      <c r="AU836" s="128"/>
      <c r="AY836" s="128"/>
      <c r="AZ836" s="176"/>
      <c r="BA836" s="128"/>
      <c r="BB836" s="128"/>
      <c r="BD836" s="128"/>
      <c r="BE836" s="128"/>
      <c r="BF836" s="128"/>
      <c r="BG836" s="128"/>
      <c r="BI836" s="128"/>
      <c r="BJ836" s="128"/>
      <c r="BK836" s="128"/>
      <c r="BL836" s="128"/>
      <c r="BM836" s="128"/>
      <c r="BN836" s="128"/>
    </row>
    <row r="837" spans="1:66">
      <c r="A837" s="128"/>
      <c r="B837" s="128"/>
      <c r="C837" s="128"/>
      <c r="D837" s="128"/>
      <c r="E837" s="128"/>
      <c r="F837" s="128"/>
      <c r="G837" s="128"/>
      <c r="H837" s="128"/>
      <c r="I837" s="128"/>
      <c r="J837" s="128"/>
      <c r="K837" s="128"/>
      <c r="L837" s="128"/>
      <c r="M837" s="128"/>
      <c r="N837" s="128"/>
      <c r="AE837" s="128"/>
      <c r="AN837" s="128"/>
      <c r="AO837" s="128"/>
      <c r="AP837" s="128"/>
      <c r="AQ837" s="128"/>
      <c r="AR837" s="128"/>
      <c r="AS837" s="128"/>
      <c r="AT837" s="128"/>
      <c r="AU837" s="128"/>
      <c r="AY837" s="128"/>
      <c r="AZ837" s="176"/>
      <c r="BA837" s="128"/>
      <c r="BB837" s="128"/>
      <c r="BD837" s="128"/>
      <c r="BE837" s="128"/>
      <c r="BF837" s="128"/>
      <c r="BG837" s="128"/>
      <c r="BI837" s="128"/>
      <c r="BJ837" s="128"/>
      <c r="BK837" s="128"/>
      <c r="BL837" s="128"/>
      <c r="BM837" s="128"/>
      <c r="BN837" s="128"/>
    </row>
    <row r="838" spans="1:66">
      <c r="A838" s="128"/>
      <c r="B838" s="128"/>
      <c r="C838" s="128"/>
      <c r="D838" s="128"/>
      <c r="E838" s="128"/>
      <c r="F838" s="128"/>
      <c r="G838" s="128"/>
      <c r="H838" s="128"/>
      <c r="I838" s="128"/>
      <c r="J838" s="128"/>
      <c r="K838" s="128"/>
      <c r="L838" s="128"/>
      <c r="M838" s="128"/>
      <c r="N838" s="128"/>
      <c r="AE838" s="128"/>
      <c r="AN838" s="128"/>
      <c r="AO838" s="128"/>
      <c r="AP838" s="128"/>
      <c r="AQ838" s="128"/>
      <c r="AR838" s="128"/>
      <c r="AS838" s="128"/>
      <c r="AT838" s="128"/>
      <c r="AU838" s="128"/>
      <c r="AY838" s="128"/>
      <c r="AZ838" s="176"/>
      <c r="BA838" s="128"/>
      <c r="BB838" s="128"/>
      <c r="BD838" s="128"/>
      <c r="BE838" s="128"/>
      <c r="BF838" s="128"/>
      <c r="BG838" s="128"/>
      <c r="BI838" s="128"/>
      <c r="BJ838" s="128"/>
      <c r="BK838" s="128"/>
      <c r="BL838" s="128"/>
      <c r="BM838" s="128"/>
      <c r="BN838" s="128"/>
    </row>
    <row r="839" spans="1:66">
      <c r="A839" s="128"/>
      <c r="B839" s="128"/>
      <c r="C839" s="128"/>
      <c r="D839" s="128"/>
      <c r="E839" s="128"/>
      <c r="F839" s="128"/>
      <c r="G839" s="128"/>
      <c r="H839" s="128"/>
      <c r="I839" s="128"/>
      <c r="J839" s="128"/>
      <c r="K839" s="128"/>
      <c r="L839" s="128"/>
      <c r="M839" s="128"/>
      <c r="N839" s="128"/>
      <c r="AE839" s="128"/>
      <c r="AN839" s="128"/>
      <c r="AO839" s="128"/>
      <c r="AP839" s="128"/>
      <c r="AQ839" s="128"/>
      <c r="AR839" s="128"/>
      <c r="AS839" s="128"/>
      <c r="AT839" s="128"/>
      <c r="AU839" s="128"/>
      <c r="AY839" s="128"/>
      <c r="AZ839" s="176"/>
      <c r="BA839" s="128"/>
      <c r="BB839" s="128"/>
      <c r="BD839" s="128"/>
      <c r="BE839" s="128"/>
      <c r="BF839" s="128"/>
      <c r="BG839" s="128"/>
      <c r="BI839" s="128"/>
      <c r="BJ839" s="128"/>
      <c r="BK839" s="128"/>
      <c r="BL839" s="128"/>
      <c r="BM839" s="128"/>
      <c r="BN839" s="128"/>
    </row>
    <row r="840" spans="1:66">
      <c r="A840" s="128"/>
      <c r="B840" s="128"/>
      <c r="C840" s="128"/>
      <c r="D840" s="128"/>
      <c r="E840" s="128"/>
      <c r="F840" s="128"/>
      <c r="G840" s="128"/>
      <c r="H840" s="128"/>
      <c r="I840" s="128"/>
      <c r="J840" s="128"/>
      <c r="K840" s="128"/>
      <c r="L840" s="128"/>
      <c r="M840" s="128"/>
      <c r="N840" s="128"/>
      <c r="AE840" s="128"/>
      <c r="AN840" s="128"/>
      <c r="AO840" s="128"/>
      <c r="AP840" s="128"/>
      <c r="AQ840" s="128"/>
      <c r="AR840" s="128"/>
      <c r="AS840" s="128"/>
      <c r="AT840" s="128"/>
      <c r="AU840" s="128"/>
      <c r="AY840" s="128"/>
      <c r="AZ840" s="176"/>
      <c r="BA840" s="128"/>
      <c r="BB840" s="128"/>
      <c r="BD840" s="128"/>
      <c r="BE840" s="128"/>
      <c r="BF840" s="128"/>
      <c r="BG840" s="128"/>
      <c r="BI840" s="128"/>
      <c r="BJ840" s="128"/>
      <c r="BK840" s="128"/>
      <c r="BL840" s="128"/>
      <c r="BM840" s="128"/>
      <c r="BN840" s="128"/>
    </row>
    <row r="841" spans="1:66">
      <c r="A841" s="128"/>
      <c r="B841" s="128"/>
      <c r="C841" s="128"/>
      <c r="D841" s="128"/>
      <c r="E841" s="128"/>
      <c r="F841" s="128"/>
      <c r="G841" s="128"/>
      <c r="H841" s="128"/>
      <c r="I841" s="128"/>
      <c r="J841" s="128"/>
      <c r="K841" s="128"/>
      <c r="L841" s="128"/>
      <c r="M841" s="128"/>
      <c r="N841" s="128"/>
      <c r="AE841" s="128"/>
      <c r="AN841" s="128"/>
      <c r="AO841" s="128"/>
      <c r="AP841" s="128"/>
      <c r="AQ841" s="128"/>
      <c r="AR841" s="128"/>
      <c r="AS841" s="128"/>
      <c r="AT841" s="128"/>
      <c r="AU841" s="128"/>
      <c r="AY841" s="128"/>
      <c r="AZ841" s="176"/>
      <c r="BA841" s="128"/>
      <c r="BB841" s="128"/>
      <c r="BD841" s="128"/>
      <c r="BE841" s="128"/>
      <c r="BF841" s="128"/>
      <c r="BG841" s="128"/>
      <c r="BI841" s="128"/>
      <c r="BJ841" s="128"/>
      <c r="BK841" s="128"/>
      <c r="BL841" s="128"/>
      <c r="BM841" s="128"/>
      <c r="BN841" s="128"/>
    </row>
    <row r="842" spans="1:66">
      <c r="A842" s="128"/>
      <c r="B842" s="128"/>
      <c r="C842" s="128"/>
      <c r="D842" s="128"/>
      <c r="E842" s="128"/>
      <c r="F842" s="128"/>
      <c r="G842" s="128"/>
      <c r="H842" s="128"/>
      <c r="I842" s="128"/>
      <c r="J842" s="128"/>
      <c r="K842" s="128"/>
      <c r="L842" s="128"/>
      <c r="M842" s="128"/>
      <c r="N842" s="128"/>
      <c r="AE842" s="128"/>
      <c r="AN842" s="128"/>
      <c r="AO842" s="128"/>
      <c r="AP842" s="128"/>
      <c r="AQ842" s="128"/>
      <c r="AR842" s="128"/>
      <c r="AS842" s="128"/>
      <c r="AT842" s="128"/>
      <c r="AU842" s="128"/>
      <c r="AY842" s="128"/>
      <c r="AZ842" s="176"/>
      <c r="BA842" s="128"/>
      <c r="BB842" s="128"/>
      <c r="BD842" s="128"/>
      <c r="BE842" s="128"/>
      <c r="BF842" s="128"/>
      <c r="BG842" s="128"/>
      <c r="BI842" s="128"/>
      <c r="BJ842" s="128"/>
      <c r="BK842" s="128"/>
      <c r="BL842" s="128"/>
      <c r="BM842" s="128"/>
      <c r="BN842" s="128"/>
    </row>
    <row r="843" spans="1:66">
      <c r="A843" s="128"/>
      <c r="B843" s="128"/>
      <c r="C843" s="128"/>
      <c r="D843" s="128"/>
      <c r="E843" s="128"/>
      <c r="F843" s="128"/>
      <c r="G843" s="128"/>
      <c r="H843" s="128"/>
      <c r="I843" s="128"/>
      <c r="J843" s="128"/>
      <c r="K843" s="128"/>
      <c r="L843" s="128"/>
      <c r="M843" s="128"/>
      <c r="N843" s="128"/>
      <c r="AE843" s="128"/>
      <c r="AN843" s="128"/>
      <c r="AO843" s="128"/>
      <c r="AP843" s="128"/>
      <c r="AQ843" s="128"/>
      <c r="AR843" s="128"/>
      <c r="AS843" s="128"/>
      <c r="AT843" s="128"/>
      <c r="AU843" s="128"/>
      <c r="AY843" s="128"/>
      <c r="AZ843" s="176"/>
      <c r="BA843" s="128"/>
      <c r="BB843" s="128"/>
      <c r="BD843" s="128"/>
      <c r="BE843" s="128"/>
      <c r="BF843" s="128"/>
      <c r="BG843" s="128"/>
      <c r="BI843" s="128"/>
      <c r="BJ843" s="128"/>
      <c r="BK843" s="128"/>
      <c r="BL843" s="128"/>
      <c r="BM843" s="128"/>
      <c r="BN843" s="128"/>
    </row>
    <row r="844" spans="1:66">
      <c r="A844" s="128"/>
      <c r="B844" s="128"/>
      <c r="C844" s="128"/>
      <c r="D844" s="128"/>
      <c r="E844" s="128"/>
      <c r="F844" s="128"/>
      <c r="G844" s="128"/>
      <c r="H844" s="128"/>
      <c r="I844" s="128"/>
      <c r="J844" s="128"/>
      <c r="K844" s="128"/>
      <c r="L844" s="128"/>
      <c r="M844" s="128"/>
      <c r="N844" s="128"/>
      <c r="AE844" s="128"/>
      <c r="AN844" s="128"/>
      <c r="AO844" s="128"/>
      <c r="AP844" s="128"/>
      <c r="AQ844" s="128"/>
      <c r="AR844" s="128"/>
      <c r="AS844" s="128"/>
      <c r="AT844" s="128"/>
      <c r="AU844" s="128"/>
      <c r="AY844" s="128"/>
      <c r="AZ844" s="176"/>
      <c r="BA844" s="128"/>
      <c r="BB844" s="128"/>
      <c r="BD844" s="128"/>
      <c r="BE844" s="128"/>
      <c r="BF844" s="128"/>
      <c r="BG844" s="128"/>
      <c r="BI844" s="128"/>
      <c r="BJ844" s="128"/>
      <c r="BK844" s="128"/>
      <c r="BL844" s="128"/>
      <c r="BM844" s="128"/>
      <c r="BN844" s="128"/>
    </row>
    <row r="845" spans="1:66">
      <c r="A845" s="128"/>
      <c r="B845" s="128"/>
      <c r="C845" s="128"/>
      <c r="D845" s="128"/>
      <c r="E845" s="128"/>
      <c r="F845" s="128"/>
      <c r="G845" s="128"/>
      <c r="H845" s="128"/>
      <c r="I845" s="128"/>
      <c r="J845" s="128"/>
      <c r="K845" s="128"/>
      <c r="L845" s="128"/>
      <c r="M845" s="128"/>
      <c r="N845" s="128"/>
      <c r="AE845" s="128"/>
      <c r="AN845" s="128"/>
      <c r="AO845" s="128"/>
      <c r="AP845" s="128"/>
      <c r="AQ845" s="128"/>
      <c r="AR845" s="128"/>
      <c r="AS845" s="128"/>
      <c r="AT845" s="128"/>
      <c r="AU845" s="128"/>
      <c r="AY845" s="128"/>
      <c r="AZ845" s="176"/>
      <c r="BA845" s="128"/>
      <c r="BB845" s="128"/>
      <c r="BD845" s="128"/>
      <c r="BE845" s="128"/>
      <c r="BF845" s="128"/>
      <c r="BG845" s="128"/>
      <c r="BI845" s="128"/>
      <c r="BJ845" s="128"/>
      <c r="BK845" s="128"/>
      <c r="BL845" s="128"/>
      <c r="BM845" s="128"/>
      <c r="BN845" s="128"/>
    </row>
    <row r="846" spans="1:66">
      <c r="A846" s="128"/>
      <c r="B846" s="128"/>
      <c r="C846" s="128"/>
      <c r="D846" s="128"/>
      <c r="E846" s="128"/>
      <c r="F846" s="128"/>
      <c r="G846" s="128"/>
      <c r="H846" s="128"/>
      <c r="I846" s="128"/>
      <c r="J846" s="128"/>
      <c r="K846" s="128"/>
      <c r="L846" s="128"/>
      <c r="M846" s="128"/>
      <c r="N846" s="128"/>
      <c r="AE846" s="128"/>
      <c r="AN846" s="128"/>
      <c r="AO846" s="128"/>
      <c r="AP846" s="128"/>
      <c r="AQ846" s="128"/>
      <c r="AR846" s="128"/>
      <c r="AS846" s="128"/>
      <c r="AT846" s="128"/>
      <c r="AU846" s="128"/>
      <c r="AY846" s="128"/>
      <c r="AZ846" s="176"/>
      <c r="BA846" s="128"/>
      <c r="BB846" s="128"/>
      <c r="BD846" s="128"/>
      <c r="BE846" s="128"/>
      <c r="BF846" s="128"/>
      <c r="BG846" s="128"/>
      <c r="BI846" s="128"/>
      <c r="BJ846" s="128"/>
      <c r="BK846" s="128"/>
      <c r="BL846" s="128"/>
      <c r="BM846" s="128"/>
      <c r="BN846" s="128"/>
    </row>
    <row r="847" spans="1:66">
      <c r="A847" s="128"/>
      <c r="B847" s="128"/>
      <c r="C847" s="128"/>
      <c r="D847" s="128"/>
      <c r="E847" s="128"/>
      <c r="F847" s="128"/>
      <c r="G847" s="128"/>
      <c r="H847" s="128"/>
      <c r="I847" s="128"/>
      <c r="J847" s="128"/>
      <c r="K847" s="128"/>
      <c r="L847" s="128"/>
      <c r="M847" s="128"/>
      <c r="N847" s="128"/>
      <c r="AE847" s="128"/>
      <c r="AN847" s="128"/>
      <c r="AO847" s="128"/>
      <c r="AP847" s="128"/>
      <c r="AQ847" s="128"/>
      <c r="AR847" s="128"/>
      <c r="AS847" s="128"/>
      <c r="AT847" s="128"/>
      <c r="AU847" s="128"/>
      <c r="AY847" s="128"/>
      <c r="AZ847" s="176"/>
      <c r="BA847" s="128"/>
      <c r="BB847" s="128"/>
      <c r="BD847" s="128"/>
      <c r="BE847" s="128"/>
      <c r="BF847" s="128"/>
      <c r="BG847" s="128"/>
      <c r="BI847" s="128"/>
      <c r="BJ847" s="128"/>
      <c r="BK847" s="128"/>
      <c r="BL847" s="128"/>
      <c r="BM847" s="128"/>
      <c r="BN847" s="128"/>
    </row>
    <row r="848" spans="1:66">
      <c r="A848" s="128"/>
      <c r="B848" s="128"/>
      <c r="C848" s="128"/>
      <c r="D848" s="128"/>
      <c r="E848" s="128"/>
      <c r="F848" s="128"/>
      <c r="G848" s="128"/>
      <c r="H848" s="128"/>
      <c r="I848" s="128"/>
      <c r="J848" s="128"/>
      <c r="K848" s="128"/>
      <c r="L848" s="128"/>
      <c r="M848" s="128"/>
      <c r="N848" s="128"/>
      <c r="AE848" s="128"/>
      <c r="AN848" s="128"/>
      <c r="AO848" s="128"/>
      <c r="AP848" s="128"/>
      <c r="AQ848" s="128"/>
      <c r="AR848" s="128"/>
      <c r="AS848" s="128"/>
      <c r="AT848" s="128"/>
      <c r="AU848" s="128"/>
      <c r="AY848" s="128"/>
      <c r="AZ848" s="176"/>
      <c r="BA848" s="128"/>
      <c r="BB848" s="128"/>
      <c r="BD848" s="128"/>
      <c r="BE848" s="128"/>
      <c r="BF848" s="128"/>
      <c r="BG848" s="128"/>
      <c r="BI848" s="128"/>
      <c r="BJ848" s="128"/>
      <c r="BK848" s="128"/>
      <c r="BL848" s="128"/>
      <c r="BM848" s="128"/>
      <c r="BN848" s="128"/>
    </row>
    <row r="849" spans="1:66">
      <c r="A849" s="128"/>
      <c r="B849" s="128"/>
      <c r="C849" s="128"/>
      <c r="D849" s="128"/>
      <c r="E849" s="128"/>
      <c r="F849" s="128"/>
      <c r="G849" s="128"/>
      <c r="H849" s="128"/>
      <c r="I849" s="128"/>
      <c r="J849" s="128"/>
      <c r="K849" s="128"/>
      <c r="L849" s="128"/>
      <c r="M849" s="128"/>
      <c r="N849" s="128"/>
      <c r="AE849" s="128"/>
      <c r="AN849" s="128"/>
      <c r="AO849" s="128"/>
      <c r="AP849" s="128"/>
      <c r="AQ849" s="128"/>
      <c r="AR849" s="128"/>
      <c r="AS849" s="128"/>
      <c r="AT849" s="128"/>
      <c r="AU849" s="128"/>
      <c r="AY849" s="128"/>
      <c r="AZ849" s="176"/>
      <c r="BA849" s="128"/>
      <c r="BB849" s="128"/>
      <c r="BD849" s="128"/>
      <c r="BE849" s="128"/>
      <c r="BF849" s="128"/>
      <c r="BG849" s="128"/>
      <c r="BI849" s="128"/>
      <c r="BJ849" s="128"/>
      <c r="BK849" s="128"/>
      <c r="BL849" s="128"/>
      <c r="BM849" s="128"/>
      <c r="BN849" s="128"/>
    </row>
    <row r="850" spans="1:66">
      <c r="A850" s="128"/>
      <c r="B850" s="128"/>
      <c r="C850" s="128"/>
      <c r="D850" s="128"/>
      <c r="E850" s="128"/>
      <c r="F850" s="128"/>
      <c r="G850" s="128"/>
      <c r="H850" s="128"/>
      <c r="I850" s="128"/>
      <c r="J850" s="128"/>
      <c r="K850" s="128"/>
      <c r="L850" s="128"/>
      <c r="M850" s="128"/>
      <c r="N850" s="128"/>
      <c r="AE850" s="128"/>
      <c r="AN850" s="128"/>
      <c r="AO850" s="128"/>
      <c r="AP850" s="128"/>
      <c r="AQ850" s="128"/>
      <c r="AR850" s="128"/>
      <c r="AS850" s="128"/>
      <c r="AT850" s="128"/>
      <c r="AU850" s="128"/>
      <c r="AY850" s="128"/>
      <c r="AZ850" s="176"/>
      <c r="BA850" s="128"/>
      <c r="BB850" s="128"/>
      <c r="BD850" s="128"/>
      <c r="BE850" s="128"/>
      <c r="BF850" s="128"/>
      <c r="BG850" s="128"/>
      <c r="BI850" s="128"/>
      <c r="BJ850" s="128"/>
      <c r="BK850" s="128"/>
      <c r="BL850" s="128"/>
      <c r="BM850" s="128"/>
      <c r="BN850" s="128"/>
    </row>
    <row r="851" spans="1:66">
      <c r="A851" s="128"/>
      <c r="B851" s="128"/>
      <c r="C851" s="128"/>
      <c r="D851" s="128"/>
      <c r="E851" s="128"/>
      <c r="F851" s="128"/>
      <c r="G851" s="128"/>
      <c r="H851" s="128"/>
      <c r="I851" s="128"/>
      <c r="J851" s="128"/>
      <c r="K851" s="128"/>
      <c r="L851" s="128"/>
      <c r="M851" s="128"/>
      <c r="N851" s="128"/>
      <c r="AE851" s="128"/>
      <c r="AN851" s="128"/>
      <c r="AO851" s="128"/>
      <c r="AP851" s="128"/>
      <c r="AQ851" s="128"/>
      <c r="AR851" s="128"/>
      <c r="AS851" s="128"/>
      <c r="AT851" s="128"/>
      <c r="AU851" s="128"/>
      <c r="AY851" s="128"/>
      <c r="AZ851" s="176"/>
      <c r="BA851" s="128"/>
      <c r="BB851" s="128"/>
      <c r="BD851" s="128"/>
      <c r="BE851" s="128"/>
      <c r="BF851" s="128"/>
      <c r="BG851" s="128"/>
      <c r="BI851" s="128"/>
      <c r="BJ851" s="128"/>
      <c r="BK851" s="128"/>
      <c r="BL851" s="128"/>
      <c r="BM851" s="128"/>
      <c r="BN851" s="128"/>
    </row>
    <row r="852" spans="1:66">
      <c r="A852" s="128"/>
      <c r="B852" s="128"/>
      <c r="C852" s="128"/>
      <c r="D852" s="128"/>
      <c r="E852" s="128"/>
      <c r="F852" s="128"/>
      <c r="G852" s="128"/>
      <c r="H852" s="128"/>
      <c r="I852" s="128"/>
      <c r="J852" s="128"/>
      <c r="K852" s="128"/>
      <c r="L852" s="128"/>
      <c r="M852" s="128"/>
      <c r="N852" s="128"/>
      <c r="AE852" s="128"/>
      <c r="AN852" s="128"/>
      <c r="AO852" s="128"/>
      <c r="AP852" s="128"/>
      <c r="AQ852" s="128"/>
      <c r="AR852" s="128"/>
      <c r="AS852" s="128"/>
      <c r="AT852" s="128"/>
      <c r="AU852" s="128"/>
      <c r="AY852" s="128"/>
      <c r="AZ852" s="176"/>
      <c r="BA852" s="128"/>
      <c r="BB852" s="128"/>
      <c r="BD852" s="128"/>
      <c r="BE852" s="128"/>
      <c r="BF852" s="128"/>
      <c r="BG852" s="128"/>
      <c r="BI852" s="128"/>
      <c r="BJ852" s="128"/>
      <c r="BK852" s="128"/>
      <c r="BL852" s="128"/>
      <c r="BM852" s="128"/>
      <c r="BN852" s="128"/>
    </row>
    <row r="853" spans="1:66">
      <c r="A853" s="128"/>
      <c r="B853" s="128"/>
      <c r="C853" s="128"/>
      <c r="D853" s="128"/>
      <c r="E853" s="128"/>
      <c r="F853" s="128"/>
      <c r="G853" s="128"/>
      <c r="H853" s="128"/>
      <c r="I853" s="128"/>
      <c r="J853" s="128"/>
      <c r="K853" s="128"/>
      <c r="L853" s="128"/>
      <c r="M853" s="128"/>
      <c r="N853" s="128"/>
      <c r="AE853" s="128"/>
      <c r="AN853" s="128"/>
      <c r="AO853" s="128"/>
      <c r="AP853" s="128"/>
      <c r="AQ853" s="128"/>
      <c r="AR853" s="128"/>
      <c r="AS853" s="128"/>
      <c r="AT853" s="128"/>
      <c r="AU853" s="128"/>
      <c r="AY853" s="128"/>
      <c r="AZ853" s="176"/>
      <c r="BA853" s="128"/>
      <c r="BB853" s="128"/>
      <c r="BD853" s="128"/>
      <c r="BE853" s="128"/>
      <c r="BF853" s="128"/>
      <c r="BG853" s="128"/>
      <c r="BI853" s="128"/>
      <c r="BJ853" s="128"/>
      <c r="BK853" s="128"/>
      <c r="BL853" s="128"/>
      <c r="BM853" s="128"/>
      <c r="BN853" s="128"/>
    </row>
    <row r="854" spans="1:66">
      <c r="A854" s="128"/>
      <c r="B854" s="128"/>
      <c r="C854" s="128"/>
      <c r="D854" s="128"/>
      <c r="E854" s="128"/>
      <c r="F854" s="128"/>
      <c r="G854" s="128"/>
      <c r="H854" s="128"/>
      <c r="I854" s="128"/>
      <c r="J854" s="128"/>
      <c r="K854" s="128"/>
      <c r="L854" s="128"/>
      <c r="M854" s="128"/>
      <c r="N854" s="128"/>
      <c r="AE854" s="128"/>
      <c r="AN854" s="128"/>
      <c r="AO854" s="128"/>
      <c r="AP854" s="128"/>
      <c r="AQ854" s="128"/>
      <c r="AR854" s="128"/>
      <c r="AS854" s="128"/>
      <c r="AT854" s="128"/>
      <c r="AU854" s="128"/>
      <c r="AY854" s="128"/>
      <c r="AZ854" s="176"/>
      <c r="BA854" s="128"/>
      <c r="BB854" s="128"/>
      <c r="BD854" s="128"/>
      <c r="BE854" s="128"/>
      <c r="BF854" s="128"/>
      <c r="BG854" s="128"/>
      <c r="BI854" s="128"/>
      <c r="BJ854" s="128"/>
      <c r="BK854" s="128"/>
      <c r="BL854" s="128"/>
      <c r="BM854" s="128"/>
      <c r="BN854" s="128"/>
    </row>
    <row r="855" spans="1:66">
      <c r="A855" s="128"/>
      <c r="B855" s="128"/>
      <c r="C855" s="128"/>
      <c r="D855" s="128"/>
      <c r="E855" s="128"/>
      <c r="F855" s="128"/>
      <c r="G855" s="128"/>
      <c r="H855" s="128"/>
      <c r="I855" s="128"/>
      <c r="J855" s="128"/>
      <c r="K855" s="128"/>
      <c r="L855" s="128"/>
      <c r="M855" s="128"/>
      <c r="N855" s="128"/>
      <c r="AE855" s="128"/>
      <c r="AN855" s="128"/>
      <c r="AO855" s="128"/>
      <c r="AP855" s="128"/>
      <c r="AQ855" s="128"/>
      <c r="AR855" s="128"/>
      <c r="AS855" s="128"/>
      <c r="AT855" s="128"/>
      <c r="AU855" s="128"/>
      <c r="AY855" s="128"/>
      <c r="AZ855" s="176"/>
      <c r="BA855" s="128"/>
      <c r="BB855" s="128"/>
      <c r="BD855" s="128"/>
      <c r="BE855" s="128"/>
      <c r="BF855" s="128"/>
      <c r="BG855" s="128"/>
      <c r="BI855" s="128"/>
      <c r="BJ855" s="128"/>
      <c r="BK855" s="128"/>
      <c r="BL855" s="128"/>
      <c r="BM855" s="128"/>
      <c r="BN855" s="128"/>
    </row>
    <row r="856" spans="1:66">
      <c r="A856" s="128"/>
      <c r="B856" s="128"/>
      <c r="C856" s="128"/>
      <c r="D856" s="128"/>
      <c r="E856" s="128"/>
      <c r="F856" s="128"/>
      <c r="G856" s="128"/>
      <c r="H856" s="128"/>
      <c r="I856" s="128"/>
      <c r="J856" s="128"/>
      <c r="K856" s="128"/>
      <c r="L856" s="128"/>
      <c r="M856" s="128"/>
      <c r="N856" s="128"/>
      <c r="AE856" s="128"/>
      <c r="AN856" s="128"/>
      <c r="AO856" s="128"/>
      <c r="AP856" s="128"/>
      <c r="AQ856" s="128"/>
      <c r="AR856" s="128"/>
      <c r="AS856" s="128"/>
      <c r="AT856" s="128"/>
      <c r="AU856" s="128"/>
      <c r="AY856" s="128"/>
      <c r="AZ856" s="176"/>
      <c r="BA856" s="128"/>
      <c r="BB856" s="128"/>
      <c r="BD856" s="128"/>
      <c r="BE856" s="128"/>
      <c r="BF856" s="128"/>
      <c r="BG856" s="128"/>
      <c r="BI856" s="128"/>
      <c r="BJ856" s="128"/>
      <c r="BK856" s="128"/>
      <c r="BL856" s="128"/>
      <c r="BM856" s="128"/>
      <c r="BN856" s="128"/>
    </row>
    <row r="857" spans="1:66">
      <c r="A857" s="128"/>
      <c r="B857" s="128"/>
      <c r="C857" s="128"/>
      <c r="D857" s="128"/>
      <c r="E857" s="128"/>
      <c r="F857" s="128"/>
      <c r="G857" s="128"/>
      <c r="H857" s="128"/>
      <c r="I857" s="128"/>
      <c r="J857" s="128"/>
      <c r="K857" s="128"/>
      <c r="L857" s="128"/>
      <c r="M857" s="128"/>
      <c r="N857" s="128"/>
      <c r="AE857" s="128"/>
      <c r="AN857" s="128"/>
      <c r="AO857" s="128"/>
      <c r="AP857" s="128"/>
      <c r="AQ857" s="128"/>
      <c r="AR857" s="128"/>
      <c r="AS857" s="128"/>
      <c r="AT857" s="128"/>
      <c r="AU857" s="128"/>
      <c r="AY857" s="128"/>
      <c r="AZ857" s="176"/>
      <c r="BA857" s="128"/>
      <c r="BB857" s="128"/>
      <c r="BD857" s="128"/>
      <c r="BE857" s="128"/>
      <c r="BF857" s="128"/>
      <c r="BG857" s="128"/>
      <c r="BI857" s="128"/>
      <c r="BJ857" s="128"/>
      <c r="BK857" s="128"/>
      <c r="BL857" s="128"/>
      <c r="BM857" s="128"/>
      <c r="BN857" s="128"/>
    </row>
    <row r="858" spans="1:66">
      <c r="A858" s="128"/>
      <c r="B858" s="128"/>
      <c r="C858" s="128"/>
      <c r="D858" s="128"/>
      <c r="E858" s="128"/>
      <c r="F858" s="128"/>
      <c r="G858" s="128"/>
      <c r="H858" s="128"/>
      <c r="I858" s="128"/>
      <c r="J858" s="128"/>
      <c r="K858" s="128"/>
      <c r="L858" s="128"/>
      <c r="M858" s="128"/>
      <c r="N858" s="128"/>
      <c r="AE858" s="128"/>
      <c r="AN858" s="128"/>
      <c r="AO858" s="128"/>
      <c r="AP858" s="128"/>
      <c r="AQ858" s="128"/>
      <c r="AR858" s="128"/>
      <c r="AS858" s="128"/>
      <c r="AT858" s="128"/>
      <c r="AU858" s="128"/>
      <c r="AY858" s="128"/>
      <c r="AZ858" s="176"/>
      <c r="BA858" s="128"/>
      <c r="BB858" s="128"/>
      <c r="BD858" s="128"/>
      <c r="BE858" s="128"/>
      <c r="BF858" s="128"/>
      <c r="BG858" s="128"/>
      <c r="BI858" s="128"/>
      <c r="BJ858" s="128"/>
      <c r="BK858" s="128"/>
      <c r="BL858" s="128"/>
      <c r="BM858" s="128"/>
      <c r="BN858" s="128"/>
    </row>
    <row r="859" spans="1:66">
      <c r="A859" s="128"/>
      <c r="B859" s="128"/>
      <c r="C859" s="128"/>
      <c r="D859" s="128"/>
      <c r="E859" s="128"/>
      <c r="F859" s="128"/>
      <c r="G859" s="128"/>
      <c r="H859" s="128"/>
      <c r="I859" s="128"/>
      <c r="J859" s="128"/>
      <c r="K859" s="128"/>
      <c r="L859" s="128"/>
      <c r="M859" s="128"/>
      <c r="N859" s="128"/>
      <c r="AE859" s="128"/>
      <c r="AN859" s="128"/>
      <c r="AO859" s="128"/>
      <c r="AP859" s="128"/>
      <c r="AQ859" s="128"/>
      <c r="AR859" s="128"/>
      <c r="AS859" s="128"/>
      <c r="AT859" s="128"/>
      <c r="AU859" s="128"/>
      <c r="AY859" s="128"/>
      <c r="AZ859" s="176"/>
      <c r="BA859" s="128"/>
      <c r="BB859" s="128"/>
      <c r="BD859" s="128"/>
      <c r="BE859" s="128"/>
      <c r="BF859" s="128"/>
      <c r="BG859" s="128"/>
      <c r="BI859" s="128"/>
      <c r="BJ859" s="128"/>
      <c r="BK859" s="128"/>
      <c r="BL859" s="128"/>
      <c r="BM859" s="128"/>
      <c r="BN859" s="128"/>
    </row>
    <row r="860" spans="1:66">
      <c r="A860" s="128"/>
      <c r="B860" s="128"/>
      <c r="C860" s="128"/>
      <c r="D860" s="128"/>
      <c r="E860" s="128"/>
      <c r="F860" s="128"/>
      <c r="G860" s="128"/>
      <c r="H860" s="128"/>
      <c r="I860" s="128"/>
      <c r="J860" s="128"/>
      <c r="K860" s="128"/>
      <c r="L860" s="128"/>
      <c r="M860" s="128"/>
      <c r="N860" s="128"/>
      <c r="AE860" s="128"/>
      <c r="AN860" s="128"/>
      <c r="AO860" s="128"/>
      <c r="AP860" s="128"/>
      <c r="AQ860" s="128"/>
      <c r="AR860" s="128"/>
      <c r="AS860" s="128"/>
      <c r="AT860" s="128"/>
      <c r="AU860" s="128"/>
      <c r="AY860" s="128"/>
      <c r="AZ860" s="176"/>
      <c r="BA860" s="128"/>
      <c r="BB860" s="128"/>
      <c r="BD860" s="128"/>
      <c r="BE860" s="128"/>
      <c r="BF860" s="128"/>
      <c r="BG860" s="128"/>
      <c r="BI860" s="128"/>
      <c r="BJ860" s="128"/>
      <c r="BK860" s="128"/>
      <c r="BL860" s="128"/>
      <c r="BM860" s="128"/>
      <c r="BN860" s="128"/>
    </row>
    <row r="861" spans="1:66">
      <c r="A861" s="128"/>
      <c r="B861" s="128"/>
      <c r="C861" s="128"/>
      <c r="D861" s="128"/>
      <c r="E861" s="128"/>
      <c r="F861" s="128"/>
      <c r="G861" s="128"/>
      <c r="H861" s="128"/>
      <c r="I861" s="128"/>
      <c r="J861" s="128"/>
      <c r="K861" s="128"/>
      <c r="L861" s="128"/>
      <c r="M861" s="128"/>
      <c r="N861" s="128"/>
      <c r="AE861" s="128"/>
      <c r="AN861" s="128"/>
      <c r="AO861" s="128"/>
      <c r="AP861" s="128"/>
      <c r="AQ861" s="128"/>
      <c r="AR861" s="128"/>
      <c r="AS861" s="128"/>
      <c r="AT861" s="128"/>
      <c r="AU861" s="128"/>
      <c r="AY861" s="128"/>
      <c r="AZ861" s="176"/>
      <c r="BA861" s="128"/>
      <c r="BB861" s="128"/>
      <c r="BD861" s="128"/>
      <c r="BE861" s="128"/>
      <c r="BF861" s="128"/>
      <c r="BG861" s="128"/>
      <c r="BI861" s="128"/>
      <c r="BJ861" s="128"/>
      <c r="BK861" s="128"/>
      <c r="BL861" s="128"/>
      <c r="BM861" s="128"/>
      <c r="BN861" s="128"/>
    </row>
    <row r="862" spans="1:66">
      <c r="A862" s="128"/>
      <c r="B862" s="128"/>
      <c r="C862" s="128"/>
      <c r="D862" s="128"/>
      <c r="E862" s="128"/>
      <c r="F862" s="128"/>
      <c r="G862" s="128"/>
      <c r="H862" s="128"/>
      <c r="I862" s="128"/>
      <c r="J862" s="128"/>
      <c r="K862" s="128"/>
      <c r="L862" s="128"/>
      <c r="M862" s="128"/>
      <c r="N862" s="128"/>
      <c r="AE862" s="128"/>
      <c r="AN862" s="128"/>
      <c r="AO862" s="128"/>
      <c r="AP862" s="128"/>
      <c r="AQ862" s="128"/>
      <c r="AR862" s="128"/>
      <c r="AS862" s="128"/>
      <c r="AT862" s="128"/>
      <c r="AU862" s="128"/>
      <c r="AY862" s="128"/>
      <c r="AZ862" s="176"/>
      <c r="BA862" s="128"/>
      <c r="BB862" s="128"/>
      <c r="BD862" s="128"/>
      <c r="BE862" s="128"/>
      <c r="BF862" s="128"/>
      <c r="BG862" s="128"/>
      <c r="BI862" s="128"/>
      <c r="BJ862" s="128"/>
      <c r="BK862" s="128"/>
      <c r="BL862" s="128"/>
      <c r="BM862" s="128"/>
      <c r="BN862" s="128"/>
    </row>
    <row r="863" spans="1:66">
      <c r="A863" s="128"/>
      <c r="B863" s="128"/>
      <c r="C863" s="128"/>
      <c r="D863" s="128"/>
      <c r="E863" s="128"/>
      <c r="F863" s="128"/>
      <c r="G863" s="128"/>
      <c r="H863" s="128"/>
      <c r="I863" s="128"/>
      <c r="J863" s="128"/>
      <c r="K863" s="128"/>
      <c r="L863" s="128"/>
      <c r="M863" s="128"/>
      <c r="N863" s="128"/>
      <c r="AE863" s="128"/>
      <c r="AN863" s="128"/>
      <c r="AO863" s="128"/>
      <c r="AP863" s="128"/>
      <c r="AQ863" s="128"/>
      <c r="AR863" s="128"/>
      <c r="AS863" s="128"/>
      <c r="AT863" s="128"/>
      <c r="AU863" s="128"/>
      <c r="AY863" s="128"/>
      <c r="AZ863" s="176"/>
      <c r="BA863" s="128"/>
      <c r="BB863" s="128"/>
      <c r="BD863" s="128"/>
      <c r="BE863" s="128"/>
      <c r="BF863" s="128"/>
      <c r="BG863" s="128"/>
      <c r="BI863" s="128"/>
      <c r="BJ863" s="128"/>
      <c r="BK863" s="128"/>
      <c r="BL863" s="128"/>
      <c r="BM863" s="128"/>
      <c r="BN863" s="128"/>
    </row>
    <row r="864" spans="1:66">
      <c r="A864" s="128"/>
      <c r="B864" s="128"/>
      <c r="C864" s="128"/>
      <c r="D864" s="128"/>
      <c r="E864" s="128"/>
      <c r="F864" s="128"/>
      <c r="G864" s="128"/>
      <c r="H864" s="128"/>
      <c r="I864" s="128"/>
      <c r="J864" s="128"/>
      <c r="K864" s="128"/>
      <c r="L864" s="128"/>
      <c r="M864" s="128"/>
      <c r="N864" s="128"/>
      <c r="AE864" s="128"/>
      <c r="AN864" s="128"/>
      <c r="AO864" s="128"/>
      <c r="AP864" s="128"/>
      <c r="AQ864" s="128"/>
      <c r="AR864" s="128"/>
      <c r="AS864" s="128"/>
      <c r="AT864" s="128"/>
      <c r="AU864" s="128"/>
      <c r="AY864" s="128"/>
      <c r="AZ864" s="176"/>
      <c r="BA864" s="128"/>
      <c r="BB864" s="128"/>
      <c r="BD864" s="128"/>
      <c r="BE864" s="128"/>
      <c r="BF864" s="128"/>
      <c r="BG864" s="128"/>
      <c r="BI864" s="128"/>
      <c r="BJ864" s="128"/>
      <c r="BK864" s="128"/>
      <c r="BL864" s="128"/>
      <c r="BM864" s="128"/>
      <c r="BN864" s="128"/>
    </row>
    <row r="865" spans="1:66">
      <c r="A865" s="128"/>
      <c r="B865" s="128"/>
      <c r="C865" s="128"/>
      <c r="D865" s="128"/>
      <c r="E865" s="128"/>
      <c r="F865" s="128"/>
      <c r="G865" s="128"/>
      <c r="H865" s="128"/>
      <c r="I865" s="128"/>
      <c r="J865" s="128"/>
      <c r="K865" s="128"/>
      <c r="L865" s="128"/>
      <c r="M865" s="128"/>
      <c r="N865" s="128"/>
      <c r="AE865" s="128"/>
      <c r="AN865" s="128"/>
      <c r="AO865" s="128"/>
      <c r="AP865" s="128"/>
      <c r="AQ865" s="128"/>
      <c r="AR865" s="128"/>
      <c r="AS865" s="128"/>
      <c r="AT865" s="128"/>
      <c r="AU865" s="128"/>
      <c r="AY865" s="128"/>
      <c r="AZ865" s="176"/>
      <c r="BA865" s="128"/>
      <c r="BB865" s="128"/>
      <c r="BD865" s="128"/>
      <c r="BE865" s="128"/>
      <c r="BF865" s="128"/>
      <c r="BG865" s="128"/>
      <c r="BI865" s="128"/>
      <c r="BJ865" s="128"/>
      <c r="BK865" s="128"/>
      <c r="BL865" s="128"/>
      <c r="BM865" s="128"/>
      <c r="BN865" s="128"/>
    </row>
    <row r="866" spans="1:66">
      <c r="A866" s="128"/>
      <c r="B866" s="128"/>
      <c r="C866" s="128"/>
      <c r="D866" s="128"/>
      <c r="E866" s="128"/>
      <c r="F866" s="128"/>
      <c r="G866" s="128"/>
      <c r="H866" s="128"/>
      <c r="I866" s="128"/>
      <c r="J866" s="128"/>
      <c r="K866" s="128"/>
      <c r="L866" s="128"/>
      <c r="M866" s="128"/>
      <c r="N866" s="128"/>
      <c r="AE866" s="128"/>
      <c r="AN866" s="128"/>
      <c r="AO866" s="128"/>
      <c r="AP866" s="128"/>
      <c r="AQ866" s="128"/>
      <c r="AR866" s="128"/>
      <c r="AS866" s="128"/>
      <c r="AT866" s="128"/>
      <c r="AU866" s="128"/>
      <c r="AY866" s="128"/>
      <c r="AZ866" s="176"/>
      <c r="BA866" s="128"/>
      <c r="BB866" s="128"/>
      <c r="BD866" s="128"/>
      <c r="BE866" s="128"/>
      <c r="BF866" s="128"/>
      <c r="BG866" s="128"/>
      <c r="BI866" s="128"/>
      <c r="BJ866" s="128"/>
      <c r="BK866" s="128"/>
      <c r="BL866" s="128"/>
      <c r="BM866" s="128"/>
      <c r="BN866" s="128"/>
    </row>
    <row r="867" spans="1:66">
      <c r="A867" s="128"/>
      <c r="B867" s="128"/>
      <c r="C867" s="128"/>
      <c r="D867" s="128"/>
      <c r="E867" s="128"/>
      <c r="F867" s="128"/>
      <c r="G867" s="128"/>
      <c r="H867" s="128"/>
      <c r="I867" s="128"/>
      <c r="J867" s="128"/>
      <c r="K867" s="128"/>
      <c r="L867" s="128"/>
      <c r="M867" s="128"/>
      <c r="N867" s="128"/>
      <c r="AE867" s="128"/>
      <c r="AN867" s="128"/>
      <c r="AO867" s="128"/>
      <c r="AP867" s="128"/>
      <c r="AQ867" s="128"/>
      <c r="AR867" s="128"/>
      <c r="AS867" s="128"/>
      <c r="AT867" s="128"/>
      <c r="AU867" s="128"/>
      <c r="AY867" s="128"/>
      <c r="AZ867" s="176"/>
      <c r="BA867" s="128"/>
      <c r="BB867" s="128"/>
      <c r="BD867" s="128"/>
      <c r="BE867" s="128"/>
      <c r="BF867" s="128"/>
      <c r="BG867" s="128"/>
      <c r="BI867" s="128"/>
      <c r="BJ867" s="128"/>
      <c r="BK867" s="128"/>
      <c r="BL867" s="128"/>
      <c r="BM867" s="128"/>
      <c r="BN867" s="128"/>
    </row>
    <row r="868" spans="1:66">
      <c r="A868" s="128"/>
      <c r="B868" s="128"/>
      <c r="C868" s="128"/>
      <c r="D868" s="128"/>
      <c r="E868" s="128"/>
      <c r="F868" s="128"/>
      <c r="G868" s="128"/>
      <c r="H868" s="128"/>
      <c r="I868" s="128"/>
      <c r="J868" s="128"/>
      <c r="K868" s="128"/>
      <c r="L868" s="128"/>
      <c r="M868" s="128"/>
      <c r="N868" s="128"/>
      <c r="AE868" s="128"/>
      <c r="AN868" s="128"/>
      <c r="AO868" s="128"/>
      <c r="AP868" s="128"/>
      <c r="AQ868" s="128"/>
      <c r="AR868" s="128"/>
      <c r="AS868" s="128"/>
      <c r="AT868" s="128"/>
      <c r="AU868" s="128"/>
      <c r="AY868" s="128"/>
      <c r="AZ868" s="176"/>
      <c r="BA868" s="128"/>
      <c r="BB868" s="128"/>
      <c r="BD868" s="128"/>
      <c r="BE868" s="128"/>
      <c r="BF868" s="128"/>
      <c r="BG868" s="128"/>
      <c r="BI868" s="128"/>
      <c r="BJ868" s="128"/>
      <c r="BK868" s="128"/>
      <c r="BL868" s="128"/>
      <c r="BM868" s="128"/>
      <c r="BN868" s="128"/>
    </row>
    <row r="869" spans="1:66">
      <c r="A869" s="128"/>
      <c r="B869" s="128"/>
      <c r="C869" s="128"/>
      <c r="D869" s="128"/>
      <c r="E869" s="128"/>
      <c r="F869" s="128"/>
      <c r="G869" s="128"/>
      <c r="H869" s="128"/>
      <c r="I869" s="128"/>
      <c r="J869" s="128"/>
      <c r="K869" s="128"/>
      <c r="L869" s="128"/>
      <c r="M869" s="128"/>
      <c r="N869" s="128"/>
      <c r="AE869" s="128"/>
      <c r="AN869" s="128"/>
      <c r="AO869" s="128"/>
      <c r="AP869" s="128"/>
      <c r="AQ869" s="128"/>
      <c r="AR869" s="128"/>
      <c r="AS869" s="128"/>
      <c r="AT869" s="128"/>
      <c r="AU869" s="128"/>
      <c r="AY869" s="128"/>
      <c r="AZ869" s="176"/>
      <c r="BA869" s="128"/>
      <c r="BB869" s="128"/>
      <c r="BD869" s="128"/>
      <c r="BE869" s="128"/>
      <c r="BF869" s="128"/>
      <c r="BG869" s="128"/>
      <c r="BI869" s="128"/>
      <c r="BJ869" s="128"/>
      <c r="BK869" s="128"/>
      <c r="BL869" s="128"/>
      <c r="BM869" s="128"/>
      <c r="BN869" s="128"/>
    </row>
    <row r="870" spans="1:66">
      <c r="A870" s="128"/>
      <c r="B870" s="128"/>
      <c r="C870" s="128"/>
      <c r="D870" s="128"/>
      <c r="E870" s="128"/>
      <c r="F870" s="128"/>
      <c r="G870" s="128"/>
      <c r="H870" s="128"/>
      <c r="I870" s="128"/>
      <c r="J870" s="128"/>
      <c r="K870" s="128"/>
      <c r="L870" s="128"/>
      <c r="M870" s="128"/>
      <c r="N870" s="128"/>
      <c r="AE870" s="128"/>
      <c r="AN870" s="128"/>
      <c r="AO870" s="128"/>
      <c r="AP870" s="128"/>
      <c r="AQ870" s="128"/>
      <c r="AR870" s="128"/>
      <c r="AS870" s="128"/>
      <c r="AT870" s="128"/>
      <c r="AU870" s="128"/>
      <c r="AY870" s="128"/>
      <c r="AZ870" s="176"/>
      <c r="BA870" s="128"/>
      <c r="BB870" s="128"/>
      <c r="BD870" s="128"/>
      <c r="BE870" s="128"/>
      <c r="BF870" s="128"/>
      <c r="BG870" s="128"/>
      <c r="BI870" s="128"/>
      <c r="BJ870" s="128"/>
      <c r="BK870" s="128"/>
      <c r="BL870" s="128"/>
      <c r="BM870" s="128"/>
      <c r="BN870" s="128"/>
    </row>
    <row r="871" spans="1:66">
      <c r="A871" s="128"/>
      <c r="B871" s="128"/>
      <c r="C871" s="128"/>
      <c r="D871" s="128"/>
      <c r="E871" s="128"/>
      <c r="F871" s="128"/>
      <c r="G871" s="128"/>
      <c r="H871" s="128"/>
      <c r="I871" s="128"/>
      <c r="J871" s="128"/>
      <c r="K871" s="128"/>
      <c r="L871" s="128"/>
      <c r="M871" s="128"/>
      <c r="N871" s="128"/>
      <c r="AE871" s="128"/>
      <c r="AN871" s="128"/>
      <c r="AO871" s="128"/>
      <c r="AP871" s="128"/>
      <c r="AQ871" s="128"/>
      <c r="AR871" s="128"/>
      <c r="AS871" s="128"/>
      <c r="AT871" s="128"/>
      <c r="AU871" s="128"/>
      <c r="AY871" s="128"/>
      <c r="AZ871" s="176"/>
      <c r="BA871" s="128"/>
      <c r="BB871" s="128"/>
      <c r="BD871" s="128"/>
      <c r="BE871" s="128"/>
      <c r="BF871" s="128"/>
      <c r="BG871" s="128"/>
      <c r="BI871" s="128"/>
      <c r="BJ871" s="128"/>
      <c r="BK871" s="128"/>
      <c r="BL871" s="128"/>
      <c r="BM871" s="128"/>
      <c r="BN871" s="128"/>
    </row>
    <row r="872" spans="1:66">
      <c r="A872" s="128"/>
      <c r="B872" s="128"/>
      <c r="C872" s="128"/>
      <c r="D872" s="128"/>
      <c r="E872" s="128"/>
      <c r="F872" s="128"/>
      <c r="G872" s="128"/>
      <c r="H872" s="128"/>
      <c r="I872" s="128"/>
      <c r="J872" s="128"/>
      <c r="K872" s="128"/>
      <c r="L872" s="128"/>
      <c r="M872" s="128"/>
      <c r="N872" s="128"/>
      <c r="AE872" s="128"/>
      <c r="AN872" s="128"/>
      <c r="AO872" s="128"/>
      <c r="AP872" s="128"/>
      <c r="AQ872" s="128"/>
      <c r="AR872" s="128"/>
      <c r="AS872" s="128"/>
      <c r="AT872" s="128"/>
      <c r="AU872" s="128"/>
      <c r="AY872" s="128"/>
      <c r="AZ872" s="176"/>
      <c r="BA872" s="128"/>
      <c r="BB872" s="128"/>
      <c r="BD872" s="128"/>
      <c r="BE872" s="128"/>
      <c r="BF872" s="128"/>
      <c r="BG872" s="128"/>
      <c r="BI872" s="128"/>
      <c r="BJ872" s="128"/>
      <c r="BK872" s="128"/>
      <c r="BL872" s="128"/>
      <c r="BM872" s="128"/>
      <c r="BN872" s="128"/>
    </row>
    <row r="873" spans="1:66">
      <c r="A873" s="128"/>
      <c r="B873" s="128"/>
      <c r="C873" s="128"/>
      <c r="D873" s="128"/>
      <c r="E873" s="128"/>
      <c r="F873" s="128"/>
      <c r="G873" s="128"/>
      <c r="H873" s="128"/>
      <c r="I873" s="128"/>
      <c r="J873" s="128"/>
      <c r="K873" s="128"/>
      <c r="L873" s="128"/>
      <c r="M873" s="128"/>
      <c r="N873" s="128"/>
      <c r="AE873" s="128"/>
      <c r="AN873" s="128"/>
      <c r="AO873" s="128"/>
      <c r="AP873" s="128"/>
      <c r="AQ873" s="128"/>
      <c r="AR873" s="128"/>
      <c r="AS873" s="128"/>
      <c r="AT873" s="128"/>
      <c r="AU873" s="128"/>
      <c r="AY873" s="128"/>
      <c r="AZ873" s="176"/>
      <c r="BA873" s="128"/>
      <c r="BB873" s="128"/>
      <c r="BD873" s="128"/>
      <c r="BE873" s="128"/>
      <c r="BF873" s="128"/>
      <c r="BG873" s="128"/>
      <c r="BI873" s="128"/>
      <c r="BJ873" s="128"/>
      <c r="BK873" s="128"/>
      <c r="BL873" s="128"/>
      <c r="BM873" s="128"/>
      <c r="BN873" s="128"/>
    </row>
    <row r="874" spans="1:66">
      <c r="A874" s="128"/>
      <c r="B874" s="128"/>
      <c r="C874" s="128"/>
      <c r="D874" s="128"/>
      <c r="E874" s="128"/>
      <c r="F874" s="128"/>
      <c r="G874" s="128"/>
      <c r="H874" s="128"/>
      <c r="I874" s="128"/>
      <c r="J874" s="128"/>
      <c r="K874" s="128"/>
      <c r="L874" s="128"/>
      <c r="M874" s="128"/>
      <c r="N874" s="128"/>
      <c r="AE874" s="128"/>
      <c r="AN874" s="128"/>
      <c r="AO874" s="128"/>
      <c r="AP874" s="128"/>
      <c r="AQ874" s="128"/>
      <c r="AR874" s="128"/>
      <c r="AS874" s="128"/>
      <c r="AT874" s="128"/>
      <c r="AU874" s="128"/>
      <c r="AY874" s="128"/>
      <c r="AZ874" s="176"/>
      <c r="BA874" s="128"/>
      <c r="BB874" s="128"/>
      <c r="BD874" s="128"/>
      <c r="BE874" s="128"/>
      <c r="BF874" s="128"/>
      <c r="BG874" s="128"/>
      <c r="BI874" s="128"/>
      <c r="BJ874" s="128"/>
      <c r="BK874" s="128"/>
      <c r="BL874" s="128"/>
      <c r="BM874" s="128"/>
      <c r="BN874" s="128"/>
    </row>
    <row r="875" spans="1:66">
      <c r="A875" s="128"/>
      <c r="B875" s="128"/>
      <c r="C875" s="128"/>
      <c r="D875" s="128"/>
      <c r="E875" s="128"/>
      <c r="F875" s="128"/>
      <c r="G875" s="128"/>
      <c r="H875" s="128"/>
      <c r="I875" s="128"/>
      <c r="J875" s="128"/>
      <c r="K875" s="128"/>
      <c r="L875" s="128"/>
      <c r="M875" s="128"/>
      <c r="N875" s="128"/>
      <c r="AE875" s="128"/>
      <c r="AN875" s="128"/>
      <c r="AO875" s="128"/>
      <c r="AP875" s="128"/>
      <c r="AQ875" s="128"/>
      <c r="AR875" s="128"/>
      <c r="AS875" s="128"/>
      <c r="AT875" s="128"/>
      <c r="AU875" s="128"/>
      <c r="AY875" s="128"/>
      <c r="AZ875" s="176"/>
      <c r="BA875" s="128"/>
      <c r="BB875" s="128"/>
      <c r="BD875" s="128"/>
      <c r="BE875" s="128"/>
      <c r="BF875" s="128"/>
      <c r="BG875" s="128"/>
      <c r="BI875" s="128"/>
      <c r="BJ875" s="128"/>
      <c r="BK875" s="128"/>
      <c r="BL875" s="128"/>
      <c r="BM875" s="128"/>
      <c r="BN875" s="128"/>
    </row>
    <row r="876" spans="1:66">
      <c r="A876" s="128"/>
      <c r="B876" s="128"/>
      <c r="C876" s="128"/>
      <c r="D876" s="128"/>
      <c r="E876" s="128"/>
      <c r="F876" s="128"/>
      <c r="G876" s="128"/>
      <c r="H876" s="128"/>
      <c r="I876" s="128"/>
      <c r="J876" s="128"/>
      <c r="K876" s="128"/>
      <c r="L876" s="128"/>
      <c r="M876" s="128"/>
      <c r="N876" s="128"/>
      <c r="AE876" s="128"/>
      <c r="AN876" s="128"/>
      <c r="AO876" s="128"/>
      <c r="AP876" s="128"/>
      <c r="AQ876" s="128"/>
      <c r="AR876" s="128"/>
      <c r="AS876" s="128"/>
      <c r="AT876" s="128"/>
      <c r="AU876" s="128"/>
      <c r="AY876" s="128"/>
      <c r="AZ876" s="176"/>
      <c r="BA876" s="128"/>
      <c r="BB876" s="128"/>
      <c r="BD876" s="128"/>
      <c r="BE876" s="128"/>
      <c r="BF876" s="128"/>
      <c r="BG876" s="128"/>
      <c r="BI876" s="128"/>
      <c r="BJ876" s="128"/>
      <c r="BK876" s="128"/>
      <c r="BL876" s="128"/>
      <c r="BM876" s="128"/>
      <c r="BN876" s="128"/>
    </row>
    <row r="877" spans="1:66">
      <c r="A877" s="128"/>
      <c r="B877" s="128"/>
      <c r="C877" s="128"/>
      <c r="D877" s="128"/>
      <c r="E877" s="128"/>
      <c r="F877" s="128"/>
      <c r="G877" s="128"/>
      <c r="H877" s="128"/>
      <c r="I877" s="128"/>
      <c r="J877" s="128"/>
      <c r="K877" s="128"/>
      <c r="L877" s="128"/>
      <c r="M877" s="128"/>
      <c r="N877" s="128"/>
      <c r="AE877" s="128"/>
      <c r="AN877" s="128"/>
      <c r="AO877" s="128"/>
      <c r="AP877" s="128"/>
      <c r="AQ877" s="128"/>
      <c r="AR877" s="128"/>
      <c r="AS877" s="128"/>
      <c r="AT877" s="128"/>
      <c r="AU877" s="128"/>
      <c r="AY877" s="128"/>
      <c r="AZ877" s="176"/>
      <c r="BA877" s="128"/>
      <c r="BB877" s="128"/>
      <c r="BD877" s="128"/>
      <c r="BE877" s="128"/>
      <c r="BF877" s="128"/>
      <c r="BG877" s="128"/>
      <c r="BI877" s="128"/>
      <c r="BJ877" s="128"/>
      <c r="BK877" s="128"/>
      <c r="BL877" s="128"/>
      <c r="BM877" s="128"/>
      <c r="BN877" s="128"/>
    </row>
    <row r="878" spans="1:66">
      <c r="A878" s="128"/>
      <c r="B878" s="128"/>
      <c r="C878" s="128"/>
      <c r="D878" s="128"/>
      <c r="E878" s="128"/>
      <c r="F878" s="128"/>
      <c r="G878" s="128"/>
      <c r="H878" s="128"/>
      <c r="I878" s="128"/>
      <c r="J878" s="128"/>
      <c r="K878" s="128"/>
      <c r="L878" s="128"/>
      <c r="M878" s="128"/>
      <c r="N878" s="128"/>
      <c r="AE878" s="128"/>
      <c r="AN878" s="128"/>
      <c r="AO878" s="128"/>
      <c r="AP878" s="128"/>
      <c r="AQ878" s="128"/>
      <c r="AR878" s="128"/>
      <c r="AS878" s="128"/>
      <c r="AT878" s="128"/>
      <c r="AU878" s="128"/>
      <c r="AY878" s="128"/>
      <c r="AZ878" s="176"/>
      <c r="BA878" s="128"/>
      <c r="BB878" s="128"/>
      <c r="BD878" s="128"/>
      <c r="BE878" s="128"/>
      <c r="BF878" s="128"/>
      <c r="BG878" s="128"/>
      <c r="BI878" s="128"/>
      <c r="BJ878" s="128"/>
      <c r="BK878" s="128"/>
      <c r="BL878" s="128"/>
      <c r="BM878" s="128"/>
      <c r="BN878" s="128"/>
    </row>
    <row r="879" spans="1:66">
      <c r="A879" s="128"/>
      <c r="B879" s="128"/>
      <c r="C879" s="128"/>
      <c r="D879" s="128"/>
      <c r="E879" s="128"/>
      <c r="F879" s="128"/>
      <c r="G879" s="128"/>
      <c r="H879" s="128"/>
      <c r="I879" s="128"/>
      <c r="J879" s="128"/>
      <c r="K879" s="128"/>
      <c r="L879" s="128"/>
      <c r="M879" s="128"/>
      <c r="N879" s="128"/>
      <c r="AE879" s="128"/>
      <c r="AN879" s="128"/>
      <c r="AO879" s="128"/>
      <c r="AP879" s="128"/>
      <c r="AQ879" s="128"/>
      <c r="AR879" s="128"/>
      <c r="AS879" s="128"/>
      <c r="AT879" s="128"/>
      <c r="AU879" s="128"/>
      <c r="AY879" s="128"/>
      <c r="AZ879" s="176"/>
      <c r="BA879" s="128"/>
      <c r="BB879" s="128"/>
      <c r="BD879" s="128"/>
      <c r="BE879" s="128"/>
      <c r="BF879" s="128"/>
      <c r="BG879" s="128"/>
      <c r="BI879" s="128"/>
      <c r="BJ879" s="128"/>
      <c r="BK879" s="128"/>
      <c r="BL879" s="128"/>
      <c r="BM879" s="128"/>
      <c r="BN879" s="128"/>
    </row>
    <row r="880" spans="1:66">
      <c r="A880" s="128"/>
      <c r="B880" s="128"/>
      <c r="C880" s="128"/>
      <c r="D880" s="128"/>
      <c r="E880" s="128"/>
      <c r="F880" s="128"/>
      <c r="G880" s="128"/>
      <c r="H880" s="128"/>
      <c r="I880" s="128"/>
      <c r="J880" s="128"/>
      <c r="K880" s="128"/>
      <c r="L880" s="128"/>
      <c r="M880" s="128"/>
      <c r="N880" s="128"/>
      <c r="AE880" s="128"/>
      <c r="AN880" s="128"/>
      <c r="AO880" s="128"/>
      <c r="AP880" s="128"/>
      <c r="AQ880" s="128"/>
      <c r="AR880" s="128"/>
      <c r="AS880" s="128"/>
      <c r="AT880" s="128"/>
      <c r="AU880" s="128"/>
      <c r="AY880" s="128"/>
      <c r="AZ880" s="176"/>
      <c r="BA880" s="128"/>
      <c r="BB880" s="128"/>
      <c r="BD880" s="128"/>
      <c r="BE880" s="128"/>
      <c r="BF880" s="128"/>
      <c r="BG880" s="128"/>
      <c r="BI880" s="128"/>
      <c r="BJ880" s="128"/>
      <c r="BK880" s="128"/>
      <c r="BL880" s="128"/>
      <c r="BM880" s="128"/>
      <c r="BN880" s="128"/>
    </row>
    <row r="881" spans="1:66">
      <c r="A881" s="128"/>
      <c r="B881" s="128"/>
      <c r="C881" s="128"/>
      <c r="D881" s="128"/>
      <c r="E881" s="128"/>
      <c r="F881" s="128"/>
      <c r="G881" s="128"/>
      <c r="H881" s="128"/>
      <c r="I881" s="128"/>
      <c r="J881" s="128"/>
      <c r="K881" s="128"/>
      <c r="L881" s="128"/>
      <c r="M881" s="128"/>
      <c r="N881" s="128"/>
      <c r="AE881" s="128"/>
      <c r="AN881" s="128"/>
      <c r="AO881" s="128"/>
      <c r="AP881" s="128"/>
      <c r="AQ881" s="128"/>
      <c r="AR881" s="128"/>
      <c r="AS881" s="128"/>
      <c r="AT881" s="128"/>
      <c r="AU881" s="128"/>
      <c r="AY881" s="128"/>
      <c r="AZ881" s="176"/>
      <c r="BA881" s="128"/>
      <c r="BB881" s="128"/>
      <c r="BD881" s="128"/>
      <c r="BE881" s="128"/>
      <c r="BF881" s="128"/>
      <c r="BG881" s="128"/>
      <c r="BI881" s="128"/>
      <c r="BJ881" s="128"/>
      <c r="BK881" s="128"/>
      <c r="BL881" s="128"/>
      <c r="BM881" s="128"/>
      <c r="BN881" s="128"/>
    </row>
    <row r="882" spans="1:66">
      <c r="A882" s="128"/>
      <c r="B882" s="128"/>
      <c r="C882" s="128"/>
      <c r="D882" s="128"/>
      <c r="E882" s="128"/>
      <c r="F882" s="128"/>
      <c r="G882" s="128"/>
      <c r="H882" s="128"/>
      <c r="I882" s="128"/>
      <c r="J882" s="128"/>
      <c r="K882" s="128"/>
      <c r="L882" s="128"/>
      <c r="M882" s="128"/>
      <c r="N882" s="128"/>
      <c r="AE882" s="128"/>
      <c r="AN882" s="128"/>
      <c r="AO882" s="128"/>
      <c r="AP882" s="128"/>
      <c r="AQ882" s="128"/>
      <c r="AR882" s="128"/>
      <c r="AS882" s="128"/>
      <c r="AT882" s="128"/>
      <c r="AU882" s="128"/>
      <c r="AY882" s="128"/>
      <c r="AZ882" s="176"/>
      <c r="BA882" s="128"/>
      <c r="BB882" s="128"/>
      <c r="BD882" s="128"/>
      <c r="BE882" s="128"/>
      <c r="BF882" s="128"/>
      <c r="BG882" s="128"/>
      <c r="BI882" s="128"/>
      <c r="BJ882" s="128"/>
      <c r="BK882" s="128"/>
      <c r="BL882" s="128"/>
      <c r="BM882" s="128"/>
      <c r="BN882" s="128"/>
    </row>
    <row r="883" spans="1:66">
      <c r="A883" s="128"/>
      <c r="B883" s="128"/>
      <c r="C883" s="128"/>
      <c r="D883" s="128"/>
      <c r="E883" s="128"/>
      <c r="F883" s="128"/>
      <c r="G883" s="128"/>
      <c r="H883" s="128"/>
      <c r="I883" s="128"/>
      <c r="J883" s="128"/>
      <c r="K883" s="128"/>
      <c r="L883" s="128"/>
      <c r="M883" s="128"/>
      <c r="N883" s="128"/>
      <c r="AE883" s="128"/>
      <c r="AN883" s="128"/>
      <c r="AO883" s="128"/>
      <c r="AP883" s="128"/>
      <c r="AQ883" s="128"/>
      <c r="AR883" s="128"/>
      <c r="AS883" s="128"/>
      <c r="AT883" s="128"/>
      <c r="AU883" s="128"/>
      <c r="AY883" s="128"/>
      <c r="AZ883" s="176"/>
      <c r="BA883" s="128"/>
      <c r="BB883" s="128"/>
      <c r="BD883" s="128"/>
      <c r="BE883" s="128"/>
      <c r="BF883" s="128"/>
      <c r="BG883" s="128"/>
      <c r="BI883" s="128"/>
      <c r="BJ883" s="128"/>
      <c r="BK883" s="128"/>
      <c r="BL883" s="128"/>
      <c r="BM883" s="128"/>
      <c r="BN883" s="128"/>
    </row>
    <row r="884" spans="1:66">
      <c r="A884" s="128"/>
      <c r="B884" s="128"/>
      <c r="C884" s="128"/>
      <c r="D884" s="128"/>
      <c r="E884" s="128"/>
      <c r="F884" s="128"/>
      <c r="G884" s="128"/>
      <c r="H884" s="128"/>
      <c r="I884" s="128"/>
      <c r="J884" s="128"/>
      <c r="K884" s="128"/>
      <c r="L884" s="128"/>
      <c r="M884" s="128"/>
      <c r="N884" s="128"/>
      <c r="AE884" s="128"/>
      <c r="AN884" s="128"/>
      <c r="AO884" s="128"/>
      <c r="AP884" s="128"/>
      <c r="AQ884" s="128"/>
      <c r="AR884" s="128"/>
      <c r="AS884" s="128"/>
      <c r="AT884" s="128"/>
      <c r="AU884" s="128"/>
      <c r="AY884" s="128"/>
      <c r="AZ884" s="176"/>
      <c r="BA884" s="128"/>
      <c r="BB884" s="128"/>
      <c r="BD884" s="128"/>
      <c r="BE884" s="128"/>
      <c r="BF884" s="128"/>
      <c r="BG884" s="128"/>
      <c r="BI884" s="128"/>
      <c r="BJ884" s="128"/>
      <c r="BK884" s="128"/>
      <c r="BL884" s="128"/>
      <c r="BM884" s="128"/>
      <c r="BN884" s="128"/>
    </row>
    <row r="885" spans="1:66">
      <c r="A885" s="128"/>
      <c r="B885" s="128"/>
      <c r="C885" s="128"/>
      <c r="D885" s="128"/>
      <c r="E885" s="128"/>
      <c r="F885" s="128"/>
      <c r="G885" s="128"/>
      <c r="H885" s="128"/>
      <c r="I885" s="128"/>
      <c r="J885" s="128"/>
      <c r="K885" s="128"/>
      <c r="L885" s="128"/>
      <c r="M885" s="128"/>
      <c r="N885" s="128"/>
      <c r="AE885" s="128"/>
      <c r="AN885" s="128"/>
      <c r="AO885" s="128"/>
      <c r="AP885" s="128"/>
      <c r="AQ885" s="128"/>
      <c r="AR885" s="128"/>
      <c r="AS885" s="128"/>
      <c r="AT885" s="128"/>
      <c r="AU885" s="128"/>
      <c r="AY885" s="128"/>
      <c r="AZ885" s="176"/>
      <c r="BA885" s="128"/>
      <c r="BB885" s="128"/>
      <c r="BD885" s="128"/>
      <c r="BE885" s="128"/>
      <c r="BF885" s="128"/>
      <c r="BG885" s="128"/>
      <c r="BI885" s="128"/>
      <c r="BJ885" s="128"/>
      <c r="BK885" s="128"/>
      <c r="BL885" s="128"/>
      <c r="BM885" s="128"/>
      <c r="BN885" s="128"/>
    </row>
    <row r="886" spans="1:66">
      <c r="A886" s="128"/>
      <c r="B886" s="128"/>
      <c r="C886" s="128"/>
      <c r="D886" s="128"/>
      <c r="E886" s="128"/>
      <c r="F886" s="128"/>
      <c r="G886" s="128"/>
      <c r="H886" s="128"/>
      <c r="I886" s="128"/>
      <c r="J886" s="128"/>
      <c r="K886" s="128"/>
      <c r="L886" s="128"/>
      <c r="M886" s="128"/>
      <c r="N886" s="128"/>
      <c r="AE886" s="128"/>
      <c r="AN886" s="128"/>
      <c r="AO886" s="128"/>
      <c r="AP886" s="128"/>
      <c r="AQ886" s="128"/>
      <c r="AR886" s="128"/>
      <c r="AS886" s="128"/>
      <c r="AT886" s="128"/>
      <c r="AU886" s="128"/>
      <c r="AY886" s="128"/>
      <c r="AZ886" s="176"/>
      <c r="BA886" s="128"/>
      <c r="BB886" s="128"/>
      <c r="BD886" s="128"/>
      <c r="BE886" s="128"/>
      <c r="BF886" s="128"/>
      <c r="BG886" s="128"/>
      <c r="BI886" s="128"/>
      <c r="BJ886" s="128"/>
      <c r="BK886" s="128"/>
      <c r="BL886" s="128"/>
      <c r="BM886" s="128"/>
      <c r="BN886" s="128"/>
    </row>
    <row r="887" spans="1:66">
      <c r="A887" s="128"/>
      <c r="B887" s="128"/>
      <c r="C887" s="128"/>
      <c r="D887" s="128"/>
      <c r="E887" s="128"/>
      <c r="F887" s="128"/>
      <c r="G887" s="128"/>
      <c r="H887" s="128"/>
      <c r="I887" s="128"/>
      <c r="J887" s="128"/>
      <c r="K887" s="128"/>
      <c r="L887" s="128"/>
      <c r="M887" s="128"/>
      <c r="N887" s="128"/>
      <c r="AE887" s="128"/>
      <c r="AN887" s="128"/>
      <c r="AO887" s="128"/>
      <c r="AP887" s="128"/>
      <c r="AQ887" s="128"/>
      <c r="AR887" s="128"/>
      <c r="AS887" s="128"/>
      <c r="AT887" s="128"/>
      <c r="AU887" s="128"/>
      <c r="AY887" s="128"/>
      <c r="AZ887" s="176"/>
      <c r="BA887" s="128"/>
      <c r="BB887" s="128"/>
      <c r="BD887" s="128"/>
      <c r="BE887" s="128"/>
      <c r="BF887" s="128"/>
      <c r="BG887" s="128"/>
      <c r="BI887" s="128"/>
      <c r="BJ887" s="128"/>
      <c r="BK887" s="128"/>
      <c r="BL887" s="128"/>
      <c r="BM887" s="128"/>
      <c r="BN887" s="128"/>
    </row>
    <row r="888" spans="1:66">
      <c r="A888" s="128"/>
      <c r="B888" s="128"/>
      <c r="C888" s="128"/>
      <c r="D888" s="128"/>
      <c r="E888" s="128"/>
      <c r="F888" s="128"/>
      <c r="G888" s="128"/>
      <c r="H888" s="128"/>
      <c r="I888" s="128"/>
      <c r="J888" s="128"/>
      <c r="K888" s="128"/>
      <c r="L888" s="128"/>
      <c r="M888" s="128"/>
      <c r="N888" s="128"/>
      <c r="AE888" s="128"/>
      <c r="AN888" s="128"/>
      <c r="AO888" s="128"/>
      <c r="AP888" s="128"/>
      <c r="AQ888" s="128"/>
      <c r="AR888" s="128"/>
      <c r="AS888" s="128"/>
      <c r="AT888" s="128"/>
      <c r="AU888" s="128"/>
      <c r="AY888" s="128"/>
      <c r="AZ888" s="176"/>
      <c r="BA888" s="128"/>
      <c r="BB888" s="128"/>
      <c r="BD888" s="128"/>
      <c r="BE888" s="128"/>
      <c r="BF888" s="128"/>
      <c r="BG888" s="128"/>
      <c r="BI888" s="128"/>
      <c r="BJ888" s="128"/>
      <c r="BK888" s="128"/>
      <c r="BL888" s="128"/>
      <c r="BM888" s="128"/>
      <c r="BN888" s="128"/>
    </row>
    <row r="889" spans="1:66">
      <c r="A889" s="128"/>
      <c r="B889" s="128"/>
      <c r="C889" s="128"/>
      <c r="D889" s="128"/>
      <c r="E889" s="128"/>
      <c r="F889" s="128"/>
      <c r="G889" s="128"/>
      <c r="H889" s="128"/>
      <c r="I889" s="128"/>
      <c r="J889" s="128"/>
      <c r="K889" s="128"/>
      <c r="L889" s="128"/>
      <c r="M889" s="128"/>
      <c r="N889" s="128"/>
      <c r="AE889" s="128"/>
      <c r="AN889" s="128"/>
      <c r="AO889" s="128"/>
      <c r="AP889" s="128"/>
      <c r="AQ889" s="128"/>
      <c r="AR889" s="128"/>
      <c r="AS889" s="128"/>
      <c r="AT889" s="128"/>
      <c r="AU889" s="128"/>
      <c r="AY889" s="128"/>
      <c r="AZ889" s="176"/>
      <c r="BA889" s="128"/>
      <c r="BB889" s="128"/>
      <c r="BD889" s="128"/>
      <c r="BE889" s="128"/>
      <c r="BF889" s="128"/>
      <c r="BG889" s="128"/>
      <c r="BI889" s="128"/>
      <c r="BJ889" s="128"/>
      <c r="BK889" s="128"/>
      <c r="BL889" s="128"/>
      <c r="BM889" s="128"/>
      <c r="BN889" s="128"/>
    </row>
    <row r="890" spans="1:66">
      <c r="A890" s="128"/>
      <c r="B890" s="128"/>
      <c r="C890" s="128"/>
      <c r="D890" s="128"/>
      <c r="E890" s="128"/>
      <c r="F890" s="128"/>
      <c r="G890" s="128"/>
      <c r="H890" s="128"/>
      <c r="I890" s="128"/>
      <c r="J890" s="128"/>
      <c r="K890" s="128"/>
      <c r="L890" s="128"/>
      <c r="M890" s="128"/>
      <c r="N890" s="128"/>
      <c r="AE890" s="128"/>
      <c r="AN890" s="128"/>
      <c r="AO890" s="128"/>
      <c r="AP890" s="128"/>
      <c r="AQ890" s="128"/>
      <c r="AR890" s="128"/>
      <c r="AS890" s="128"/>
      <c r="AT890" s="128"/>
      <c r="AU890" s="128"/>
      <c r="AY890" s="128"/>
      <c r="AZ890" s="176"/>
      <c r="BA890" s="128"/>
      <c r="BB890" s="128"/>
      <c r="BD890" s="128"/>
      <c r="BE890" s="128"/>
      <c r="BF890" s="128"/>
      <c r="BG890" s="128"/>
      <c r="BI890" s="128"/>
      <c r="BJ890" s="128"/>
      <c r="BK890" s="128"/>
      <c r="BL890" s="128"/>
      <c r="BM890" s="128"/>
      <c r="BN890" s="128"/>
    </row>
    <row r="891" spans="1:66">
      <c r="A891" s="128"/>
      <c r="B891" s="128"/>
      <c r="C891" s="128"/>
      <c r="D891" s="128"/>
      <c r="E891" s="128"/>
      <c r="F891" s="128"/>
      <c r="G891" s="128"/>
      <c r="H891" s="128"/>
      <c r="I891" s="128"/>
      <c r="J891" s="128"/>
      <c r="K891" s="128"/>
      <c r="L891" s="128"/>
      <c r="M891" s="128"/>
      <c r="N891" s="128"/>
      <c r="AE891" s="128"/>
      <c r="AN891" s="128"/>
      <c r="AO891" s="128"/>
      <c r="AP891" s="128"/>
      <c r="AQ891" s="128"/>
      <c r="AR891" s="128"/>
      <c r="AS891" s="128"/>
      <c r="AT891" s="128"/>
      <c r="AU891" s="128"/>
      <c r="AY891" s="128"/>
      <c r="AZ891" s="176"/>
      <c r="BA891" s="128"/>
      <c r="BB891" s="128"/>
      <c r="BD891" s="128"/>
      <c r="BE891" s="128"/>
      <c r="BF891" s="128"/>
      <c r="BG891" s="128"/>
      <c r="BI891" s="128"/>
      <c r="BJ891" s="128"/>
      <c r="BK891" s="128"/>
      <c r="BL891" s="128"/>
      <c r="BM891" s="128"/>
      <c r="BN891" s="128"/>
    </row>
    <row r="892" spans="1:66">
      <c r="A892" s="128"/>
      <c r="B892" s="128"/>
      <c r="C892" s="128"/>
      <c r="D892" s="128"/>
      <c r="E892" s="128"/>
      <c r="F892" s="128"/>
      <c r="G892" s="128"/>
      <c r="H892" s="128"/>
      <c r="I892" s="128"/>
      <c r="J892" s="128"/>
      <c r="K892" s="128"/>
      <c r="L892" s="128"/>
      <c r="M892" s="128"/>
      <c r="N892" s="128"/>
      <c r="AE892" s="128"/>
      <c r="AN892" s="128"/>
      <c r="AO892" s="128"/>
      <c r="AP892" s="128"/>
      <c r="AQ892" s="128"/>
      <c r="AR892" s="128"/>
      <c r="AS892" s="128"/>
      <c r="AT892" s="128"/>
      <c r="AU892" s="128"/>
      <c r="AY892" s="128"/>
      <c r="AZ892" s="176"/>
      <c r="BA892" s="128"/>
      <c r="BB892" s="128"/>
      <c r="BD892" s="128"/>
      <c r="BE892" s="128"/>
      <c r="BF892" s="128"/>
      <c r="BG892" s="128"/>
      <c r="BI892" s="128"/>
      <c r="BJ892" s="128"/>
      <c r="BK892" s="128"/>
      <c r="BL892" s="128"/>
      <c r="BM892" s="128"/>
      <c r="BN892" s="128"/>
    </row>
    <row r="893" spans="1:66">
      <c r="A893" s="128"/>
      <c r="B893" s="128"/>
      <c r="C893" s="128"/>
      <c r="D893" s="128"/>
      <c r="E893" s="128"/>
      <c r="F893" s="128"/>
      <c r="G893" s="128"/>
      <c r="H893" s="128"/>
      <c r="I893" s="128"/>
      <c r="J893" s="128"/>
      <c r="K893" s="128"/>
      <c r="L893" s="128"/>
      <c r="M893" s="128"/>
      <c r="N893" s="128"/>
      <c r="AE893" s="128"/>
      <c r="AN893" s="128"/>
      <c r="AO893" s="128"/>
      <c r="AP893" s="128"/>
      <c r="AQ893" s="128"/>
      <c r="AR893" s="128"/>
      <c r="AS893" s="128"/>
      <c r="AT893" s="128"/>
      <c r="AU893" s="128"/>
      <c r="AY893" s="128"/>
      <c r="AZ893" s="176"/>
      <c r="BA893" s="128"/>
      <c r="BB893" s="128"/>
      <c r="BD893" s="128"/>
      <c r="BE893" s="128"/>
      <c r="BF893" s="128"/>
      <c r="BG893" s="128"/>
      <c r="BI893" s="128"/>
      <c r="BJ893" s="128"/>
      <c r="BK893" s="128"/>
      <c r="BL893" s="128"/>
      <c r="BM893" s="128"/>
      <c r="BN893" s="128"/>
    </row>
    <row r="894" spans="1:66">
      <c r="A894" s="128"/>
      <c r="B894" s="128"/>
      <c r="C894" s="128"/>
      <c r="D894" s="128"/>
      <c r="E894" s="128"/>
      <c r="F894" s="128"/>
      <c r="G894" s="128"/>
      <c r="H894" s="128"/>
      <c r="I894" s="128"/>
      <c r="J894" s="128"/>
      <c r="K894" s="128"/>
      <c r="L894" s="128"/>
      <c r="M894" s="128"/>
      <c r="N894" s="128"/>
      <c r="AE894" s="128"/>
      <c r="AN894" s="128"/>
      <c r="AO894" s="128"/>
      <c r="AP894" s="128"/>
      <c r="AQ894" s="128"/>
      <c r="AR894" s="128"/>
      <c r="AS894" s="128"/>
      <c r="AT894" s="128"/>
      <c r="AU894" s="128"/>
      <c r="AY894" s="128"/>
      <c r="AZ894" s="176"/>
      <c r="BA894" s="128"/>
      <c r="BB894" s="128"/>
      <c r="BD894" s="128"/>
      <c r="BE894" s="128"/>
      <c r="BF894" s="128"/>
      <c r="BG894" s="128"/>
      <c r="BI894" s="128"/>
      <c r="BJ894" s="128"/>
      <c r="BK894" s="128"/>
      <c r="BL894" s="128"/>
      <c r="BM894" s="128"/>
      <c r="BN894" s="128"/>
    </row>
    <row r="895" spans="1:66">
      <c r="A895" s="128"/>
      <c r="B895" s="128"/>
      <c r="C895" s="128"/>
      <c r="D895" s="128"/>
      <c r="E895" s="128"/>
      <c r="F895" s="128"/>
      <c r="G895" s="128"/>
      <c r="H895" s="128"/>
      <c r="I895" s="128"/>
      <c r="J895" s="128"/>
      <c r="K895" s="128"/>
      <c r="L895" s="128"/>
      <c r="M895" s="128"/>
      <c r="N895" s="128"/>
      <c r="AE895" s="128"/>
      <c r="AN895" s="128"/>
      <c r="AO895" s="128"/>
      <c r="AP895" s="128"/>
      <c r="AQ895" s="128"/>
      <c r="AR895" s="128"/>
      <c r="AS895" s="128"/>
      <c r="AT895" s="128"/>
      <c r="AU895" s="128"/>
      <c r="AY895" s="128"/>
      <c r="AZ895" s="176"/>
      <c r="BA895" s="128"/>
      <c r="BB895" s="128"/>
      <c r="BD895" s="128"/>
      <c r="BE895" s="128"/>
      <c r="BF895" s="128"/>
      <c r="BG895" s="128"/>
      <c r="BI895" s="128"/>
      <c r="BJ895" s="128"/>
      <c r="BK895" s="128"/>
      <c r="BL895" s="128"/>
      <c r="BM895" s="128"/>
      <c r="BN895" s="128"/>
    </row>
    <row r="896" spans="1:66">
      <c r="A896" s="128"/>
      <c r="B896" s="128"/>
      <c r="C896" s="128"/>
      <c r="D896" s="128"/>
      <c r="E896" s="128"/>
      <c r="F896" s="128"/>
      <c r="G896" s="128"/>
      <c r="H896" s="128"/>
      <c r="I896" s="128"/>
      <c r="J896" s="128"/>
      <c r="K896" s="128"/>
      <c r="L896" s="128"/>
      <c r="M896" s="128"/>
      <c r="N896" s="128"/>
      <c r="AE896" s="128"/>
      <c r="AN896" s="128"/>
      <c r="AO896" s="128"/>
      <c r="AP896" s="128"/>
      <c r="AQ896" s="128"/>
      <c r="AR896" s="128"/>
      <c r="AS896" s="128"/>
      <c r="AT896" s="128"/>
      <c r="AU896" s="128"/>
      <c r="AY896" s="128"/>
      <c r="AZ896" s="176"/>
      <c r="BA896" s="128"/>
      <c r="BB896" s="128"/>
      <c r="BD896" s="128"/>
      <c r="BE896" s="128"/>
      <c r="BF896" s="128"/>
      <c r="BG896" s="128"/>
      <c r="BI896" s="128"/>
      <c r="BJ896" s="128"/>
      <c r="BK896" s="128"/>
      <c r="BL896" s="128"/>
      <c r="BM896" s="128"/>
      <c r="BN896" s="128"/>
    </row>
    <row r="897" spans="1:66">
      <c r="A897" s="128"/>
      <c r="B897" s="128"/>
      <c r="C897" s="128"/>
      <c r="D897" s="128"/>
      <c r="E897" s="128"/>
      <c r="F897" s="128"/>
      <c r="G897" s="128"/>
      <c r="H897" s="128"/>
      <c r="I897" s="128"/>
      <c r="J897" s="128"/>
      <c r="K897" s="128"/>
      <c r="L897" s="128"/>
      <c r="M897" s="128"/>
      <c r="N897" s="128"/>
      <c r="AE897" s="128"/>
      <c r="AN897" s="128"/>
      <c r="AO897" s="128"/>
      <c r="AP897" s="128"/>
      <c r="AQ897" s="128"/>
      <c r="AR897" s="128"/>
      <c r="AS897" s="128"/>
      <c r="AT897" s="128"/>
      <c r="AU897" s="128"/>
      <c r="AY897" s="128"/>
      <c r="AZ897" s="176"/>
      <c r="BA897" s="128"/>
      <c r="BB897" s="128"/>
      <c r="BD897" s="128"/>
      <c r="BE897" s="128"/>
      <c r="BF897" s="128"/>
      <c r="BG897" s="128"/>
      <c r="BI897" s="128"/>
      <c r="BJ897" s="128"/>
      <c r="BK897" s="128"/>
      <c r="BL897" s="128"/>
      <c r="BM897" s="128"/>
      <c r="BN897" s="128"/>
    </row>
    <row r="898" spans="1:66">
      <c r="A898" s="128"/>
      <c r="B898" s="128"/>
      <c r="C898" s="128"/>
      <c r="D898" s="128"/>
      <c r="E898" s="128"/>
      <c r="F898" s="128"/>
      <c r="G898" s="128"/>
      <c r="H898" s="128"/>
      <c r="I898" s="128"/>
      <c r="J898" s="128"/>
      <c r="K898" s="128"/>
      <c r="L898" s="128"/>
      <c r="M898" s="128"/>
      <c r="N898" s="128"/>
      <c r="AE898" s="128"/>
      <c r="AN898" s="128"/>
      <c r="AO898" s="128"/>
      <c r="AP898" s="128"/>
      <c r="AQ898" s="128"/>
      <c r="AR898" s="128"/>
      <c r="AS898" s="128"/>
      <c r="AT898" s="128"/>
      <c r="AU898" s="128"/>
      <c r="AY898" s="128"/>
      <c r="AZ898" s="176"/>
      <c r="BA898" s="128"/>
      <c r="BB898" s="128"/>
      <c r="BD898" s="128"/>
      <c r="BE898" s="128"/>
      <c r="BF898" s="128"/>
      <c r="BG898" s="128"/>
      <c r="BI898" s="128"/>
      <c r="BJ898" s="128"/>
      <c r="BK898" s="128"/>
      <c r="BL898" s="128"/>
      <c r="BM898" s="128"/>
      <c r="BN898" s="128"/>
    </row>
    <row r="899" spans="1:66">
      <c r="A899" s="128"/>
      <c r="B899" s="128"/>
      <c r="C899" s="128"/>
      <c r="D899" s="128"/>
      <c r="E899" s="128"/>
      <c r="F899" s="128"/>
      <c r="G899" s="128"/>
      <c r="H899" s="128"/>
      <c r="I899" s="128"/>
      <c r="J899" s="128"/>
      <c r="K899" s="128"/>
      <c r="L899" s="128"/>
      <c r="M899" s="128"/>
      <c r="N899" s="128"/>
      <c r="AE899" s="128"/>
      <c r="AN899" s="128"/>
      <c r="AO899" s="128"/>
      <c r="AP899" s="128"/>
      <c r="AQ899" s="128"/>
      <c r="AR899" s="128"/>
      <c r="AS899" s="128"/>
      <c r="AT899" s="128"/>
      <c r="AU899" s="128"/>
      <c r="AY899" s="128"/>
      <c r="AZ899" s="176"/>
      <c r="BA899" s="128"/>
      <c r="BB899" s="128"/>
      <c r="BD899" s="128"/>
      <c r="BE899" s="128"/>
      <c r="BF899" s="128"/>
      <c r="BG899" s="128"/>
      <c r="BI899" s="128"/>
      <c r="BJ899" s="128"/>
      <c r="BK899" s="128"/>
      <c r="BL899" s="128"/>
      <c r="BM899" s="128"/>
      <c r="BN899" s="128"/>
    </row>
    <row r="900" spans="1:66">
      <c r="A900" s="128"/>
      <c r="B900" s="128"/>
      <c r="C900" s="128"/>
      <c r="D900" s="128"/>
      <c r="E900" s="128"/>
      <c r="F900" s="128"/>
      <c r="G900" s="128"/>
      <c r="H900" s="128"/>
      <c r="I900" s="128"/>
      <c r="J900" s="128"/>
      <c r="K900" s="128"/>
      <c r="L900" s="128"/>
      <c r="M900" s="128"/>
      <c r="N900" s="128"/>
      <c r="AE900" s="128"/>
      <c r="AN900" s="128"/>
      <c r="AO900" s="128"/>
      <c r="AP900" s="128"/>
      <c r="AQ900" s="128"/>
      <c r="AR900" s="128"/>
      <c r="AS900" s="128"/>
      <c r="AT900" s="128"/>
      <c r="AU900" s="128"/>
      <c r="AY900" s="128"/>
      <c r="AZ900" s="176"/>
      <c r="BA900" s="128"/>
      <c r="BB900" s="128"/>
      <c r="BD900" s="128"/>
      <c r="BE900" s="128"/>
      <c r="BF900" s="128"/>
      <c r="BG900" s="128"/>
      <c r="BI900" s="128"/>
      <c r="BJ900" s="128"/>
      <c r="BK900" s="128"/>
      <c r="BL900" s="128"/>
      <c r="BM900" s="128"/>
      <c r="BN900" s="128"/>
    </row>
    <row r="901" spans="1:66">
      <c r="A901" s="128"/>
      <c r="B901" s="128"/>
      <c r="C901" s="128"/>
      <c r="D901" s="128"/>
      <c r="E901" s="128"/>
      <c r="F901" s="128"/>
      <c r="G901" s="128"/>
      <c r="H901" s="128"/>
      <c r="I901" s="128"/>
      <c r="J901" s="128"/>
      <c r="K901" s="128"/>
      <c r="L901" s="128"/>
      <c r="M901" s="128"/>
      <c r="N901" s="128"/>
      <c r="AE901" s="128"/>
      <c r="AN901" s="128"/>
      <c r="AO901" s="128"/>
      <c r="AP901" s="128"/>
      <c r="AQ901" s="128"/>
      <c r="AR901" s="128"/>
      <c r="AS901" s="128"/>
      <c r="AT901" s="128"/>
      <c r="AU901" s="128"/>
      <c r="AY901" s="128"/>
      <c r="AZ901" s="176"/>
      <c r="BA901" s="128"/>
      <c r="BB901" s="128"/>
      <c r="BD901" s="128"/>
      <c r="BE901" s="128"/>
      <c r="BF901" s="128"/>
      <c r="BG901" s="128"/>
      <c r="BI901" s="128"/>
      <c r="BJ901" s="128"/>
      <c r="BK901" s="128"/>
      <c r="BL901" s="128"/>
      <c r="BM901" s="128"/>
      <c r="BN901" s="128"/>
    </row>
    <row r="902" spans="1:66">
      <c r="A902" s="128"/>
      <c r="B902" s="128"/>
      <c r="C902" s="128"/>
      <c r="D902" s="128"/>
      <c r="E902" s="128"/>
      <c r="F902" s="128"/>
      <c r="G902" s="128"/>
      <c r="H902" s="128"/>
      <c r="I902" s="128"/>
      <c r="J902" s="128"/>
      <c r="K902" s="128"/>
      <c r="L902" s="128"/>
      <c r="M902" s="128"/>
      <c r="N902" s="128"/>
      <c r="AE902" s="128"/>
      <c r="AN902" s="128"/>
      <c r="AO902" s="128"/>
      <c r="AP902" s="128"/>
      <c r="AQ902" s="128"/>
      <c r="AR902" s="128"/>
      <c r="AS902" s="128"/>
      <c r="AT902" s="128"/>
      <c r="AU902" s="128"/>
      <c r="AY902" s="128"/>
      <c r="AZ902" s="176"/>
      <c r="BA902" s="128"/>
      <c r="BB902" s="128"/>
      <c r="BD902" s="128"/>
      <c r="BE902" s="128"/>
      <c r="BF902" s="128"/>
      <c r="BG902" s="128"/>
      <c r="BI902" s="128"/>
      <c r="BJ902" s="128"/>
      <c r="BK902" s="128"/>
      <c r="BL902" s="128"/>
      <c r="BM902" s="128"/>
      <c r="BN902" s="128"/>
    </row>
    <row r="903" spans="1:66">
      <c r="A903" s="128"/>
      <c r="B903" s="128"/>
      <c r="C903" s="128"/>
      <c r="D903" s="128"/>
      <c r="E903" s="128"/>
      <c r="F903" s="128"/>
      <c r="G903" s="128"/>
      <c r="H903" s="128"/>
      <c r="I903" s="128"/>
      <c r="J903" s="128"/>
      <c r="K903" s="128"/>
      <c r="L903" s="128"/>
      <c r="M903" s="128"/>
      <c r="N903" s="128"/>
      <c r="AE903" s="128"/>
      <c r="AN903" s="128"/>
      <c r="AO903" s="128"/>
      <c r="AP903" s="128"/>
      <c r="AQ903" s="128"/>
      <c r="AR903" s="128"/>
      <c r="AS903" s="128"/>
      <c r="AT903" s="128"/>
      <c r="AU903" s="128"/>
      <c r="AY903" s="128"/>
      <c r="AZ903" s="176"/>
      <c r="BA903" s="128"/>
      <c r="BB903" s="128"/>
      <c r="BD903" s="128"/>
      <c r="BE903" s="128"/>
      <c r="BF903" s="128"/>
      <c r="BG903" s="128"/>
      <c r="BI903" s="128"/>
      <c r="BJ903" s="128"/>
      <c r="BK903" s="128"/>
      <c r="BL903" s="128"/>
      <c r="BM903" s="128"/>
      <c r="BN903" s="128"/>
    </row>
    <row r="904" spans="1:66">
      <c r="A904" s="128"/>
      <c r="B904" s="128"/>
      <c r="C904" s="128"/>
      <c r="D904" s="128"/>
      <c r="E904" s="128"/>
      <c r="F904" s="128"/>
      <c r="G904" s="128"/>
      <c r="H904" s="128"/>
      <c r="I904" s="128"/>
      <c r="J904" s="128"/>
      <c r="K904" s="128"/>
      <c r="L904" s="128"/>
      <c r="M904" s="128"/>
      <c r="N904" s="128"/>
      <c r="AE904" s="128"/>
      <c r="AN904" s="128"/>
      <c r="AO904" s="128"/>
      <c r="AP904" s="128"/>
      <c r="AQ904" s="128"/>
      <c r="AR904" s="128"/>
      <c r="AS904" s="128"/>
      <c r="AT904" s="128"/>
      <c r="AU904" s="128"/>
      <c r="AY904" s="128"/>
      <c r="AZ904" s="176"/>
      <c r="BA904" s="128"/>
      <c r="BB904" s="128"/>
      <c r="BD904" s="128"/>
      <c r="BE904" s="128"/>
      <c r="BF904" s="128"/>
      <c r="BG904" s="128"/>
      <c r="BI904" s="128"/>
      <c r="BJ904" s="128"/>
      <c r="BK904" s="128"/>
      <c r="BL904" s="128"/>
      <c r="BM904" s="128"/>
      <c r="BN904" s="128"/>
    </row>
    <row r="905" spans="1:66">
      <c r="A905" s="128"/>
      <c r="B905" s="128"/>
      <c r="C905" s="128"/>
      <c r="D905" s="128"/>
      <c r="E905" s="128"/>
      <c r="F905" s="128"/>
      <c r="G905" s="128"/>
      <c r="H905" s="128"/>
      <c r="I905" s="128"/>
      <c r="J905" s="128"/>
      <c r="K905" s="128"/>
      <c r="L905" s="128"/>
      <c r="M905" s="128"/>
      <c r="N905" s="128"/>
      <c r="AE905" s="128"/>
      <c r="AN905" s="128"/>
      <c r="AO905" s="128"/>
      <c r="AP905" s="128"/>
      <c r="AQ905" s="128"/>
      <c r="AR905" s="128"/>
      <c r="AS905" s="128"/>
      <c r="AT905" s="128"/>
      <c r="AU905" s="128"/>
      <c r="AY905" s="128"/>
      <c r="AZ905" s="176"/>
      <c r="BA905" s="128"/>
      <c r="BB905" s="128"/>
      <c r="BD905" s="128"/>
      <c r="BE905" s="128"/>
      <c r="BF905" s="128"/>
      <c r="BG905" s="128"/>
      <c r="BI905" s="128"/>
      <c r="BJ905" s="128"/>
      <c r="BK905" s="128"/>
      <c r="BL905" s="128"/>
      <c r="BM905" s="128"/>
      <c r="BN905" s="128"/>
    </row>
    <row r="906" spans="1:66">
      <c r="A906" s="128"/>
      <c r="B906" s="128"/>
      <c r="C906" s="128"/>
      <c r="D906" s="128"/>
      <c r="E906" s="128"/>
      <c r="F906" s="128"/>
      <c r="G906" s="128"/>
      <c r="H906" s="128"/>
      <c r="I906" s="128"/>
      <c r="J906" s="128"/>
      <c r="K906" s="128"/>
      <c r="L906" s="128"/>
      <c r="M906" s="128"/>
      <c r="N906" s="128"/>
      <c r="AE906" s="128"/>
      <c r="AN906" s="128"/>
      <c r="AO906" s="128"/>
      <c r="AP906" s="128"/>
      <c r="AQ906" s="128"/>
      <c r="AR906" s="128"/>
      <c r="AS906" s="128"/>
      <c r="AT906" s="128"/>
      <c r="AU906" s="128"/>
      <c r="AY906" s="128"/>
      <c r="AZ906" s="176"/>
      <c r="BA906" s="128"/>
      <c r="BB906" s="128"/>
      <c r="BD906" s="128"/>
      <c r="BE906" s="128"/>
      <c r="BF906" s="128"/>
      <c r="BG906" s="128"/>
      <c r="BI906" s="128"/>
      <c r="BJ906" s="128"/>
      <c r="BK906" s="128"/>
      <c r="BL906" s="128"/>
      <c r="BM906" s="128"/>
      <c r="BN906" s="128"/>
    </row>
    <row r="907" spans="1:66">
      <c r="A907" s="128"/>
      <c r="B907" s="128"/>
      <c r="C907" s="128"/>
      <c r="D907" s="128"/>
      <c r="E907" s="128"/>
      <c r="F907" s="128"/>
      <c r="G907" s="128"/>
      <c r="H907" s="128"/>
      <c r="I907" s="128"/>
      <c r="J907" s="128"/>
      <c r="K907" s="128"/>
      <c r="L907" s="128"/>
      <c r="M907" s="128"/>
      <c r="N907" s="128"/>
      <c r="AE907" s="128"/>
      <c r="AN907" s="128"/>
      <c r="AO907" s="128"/>
      <c r="AP907" s="128"/>
      <c r="AQ907" s="128"/>
      <c r="AR907" s="128"/>
      <c r="AS907" s="128"/>
      <c r="AT907" s="128"/>
      <c r="AU907" s="128"/>
      <c r="AY907" s="128"/>
      <c r="AZ907" s="176"/>
      <c r="BA907" s="128"/>
      <c r="BB907" s="128"/>
      <c r="BD907" s="128"/>
      <c r="BE907" s="128"/>
      <c r="BF907" s="128"/>
      <c r="BG907" s="128"/>
      <c r="BI907" s="128"/>
      <c r="BJ907" s="128"/>
      <c r="BK907" s="128"/>
      <c r="BL907" s="128"/>
      <c r="BM907" s="128"/>
      <c r="BN907" s="128"/>
    </row>
    <row r="908" spans="1:66">
      <c r="A908" s="128"/>
      <c r="B908" s="128"/>
      <c r="C908" s="128"/>
      <c r="D908" s="128"/>
      <c r="E908" s="128"/>
      <c r="F908" s="128"/>
      <c r="G908" s="128"/>
      <c r="H908" s="128"/>
      <c r="I908" s="128"/>
      <c r="J908" s="128"/>
      <c r="K908" s="128"/>
      <c r="L908" s="128"/>
      <c r="M908" s="128"/>
      <c r="N908" s="128"/>
      <c r="AE908" s="128"/>
      <c r="AN908" s="128"/>
      <c r="AO908" s="128"/>
      <c r="AP908" s="128"/>
      <c r="AQ908" s="128"/>
      <c r="AR908" s="128"/>
      <c r="AS908" s="128"/>
      <c r="AT908" s="128"/>
      <c r="AU908" s="128"/>
      <c r="AY908" s="128"/>
      <c r="AZ908" s="176"/>
      <c r="BA908" s="128"/>
      <c r="BB908" s="128"/>
      <c r="BD908" s="128"/>
      <c r="BE908" s="128"/>
      <c r="BF908" s="128"/>
      <c r="BG908" s="128"/>
      <c r="BI908" s="128"/>
      <c r="BJ908" s="128"/>
      <c r="BK908" s="128"/>
      <c r="BL908" s="128"/>
      <c r="BM908" s="128"/>
      <c r="BN908" s="128"/>
    </row>
    <row r="909" spans="1:66">
      <c r="A909" s="128"/>
      <c r="B909" s="128"/>
      <c r="C909" s="128"/>
      <c r="D909" s="128"/>
      <c r="E909" s="128"/>
      <c r="F909" s="128"/>
      <c r="G909" s="128"/>
      <c r="H909" s="128"/>
      <c r="I909" s="128"/>
      <c r="J909" s="128"/>
      <c r="K909" s="128"/>
      <c r="L909" s="128"/>
      <c r="M909" s="128"/>
      <c r="N909" s="128"/>
      <c r="AE909" s="128"/>
      <c r="AN909" s="128"/>
      <c r="AO909" s="128"/>
      <c r="AP909" s="128"/>
      <c r="AQ909" s="128"/>
      <c r="AR909" s="128"/>
      <c r="AS909" s="128"/>
      <c r="AT909" s="128"/>
      <c r="AU909" s="128"/>
      <c r="AY909" s="128"/>
      <c r="AZ909" s="176"/>
      <c r="BA909" s="128"/>
      <c r="BB909" s="128"/>
      <c r="BD909" s="128"/>
      <c r="BE909" s="128"/>
      <c r="BF909" s="128"/>
      <c r="BG909" s="128"/>
      <c r="BI909" s="128"/>
      <c r="BJ909" s="128"/>
      <c r="BK909" s="128"/>
      <c r="BL909" s="128"/>
      <c r="BM909" s="128"/>
      <c r="BN909" s="128"/>
    </row>
    <row r="910" spans="1:66">
      <c r="A910" s="128"/>
      <c r="B910" s="128"/>
      <c r="C910" s="128"/>
      <c r="D910" s="128"/>
      <c r="E910" s="128"/>
      <c r="F910" s="128"/>
      <c r="G910" s="128"/>
      <c r="H910" s="128"/>
      <c r="I910" s="128"/>
      <c r="J910" s="128"/>
      <c r="K910" s="128"/>
      <c r="L910" s="128"/>
      <c r="M910" s="128"/>
      <c r="N910" s="128"/>
      <c r="AE910" s="128"/>
      <c r="AN910" s="128"/>
      <c r="AO910" s="128"/>
      <c r="AP910" s="128"/>
      <c r="AQ910" s="128"/>
      <c r="AR910" s="128"/>
      <c r="AS910" s="128"/>
      <c r="AT910" s="128"/>
      <c r="AU910" s="128"/>
      <c r="AY910" s="128"/>
      <c r="AZ910" s="176"/>
      <c r="BA910" s="128"/>
      <c r="BB910" s="128"/>
      <c r="BD910" s="128"/>
      <c r="BE910" s="128"/>
      <c r="BF910" s="128"/>
      <c r="BG910" s="128"/>
      <c r="BI910" s="128"/>
      <c r="BJ910" s="128"/>
      <c r="BK910" s="128"/>
      <c r="BL910" s="128"/>
      <c r="BM910" s="128"/>
      <c r="BN910" s="128"/>
    </row>
    <row r="911" spans="1:66">
      <c r="A911" s="128"/>
      <c r="B911" s="128"/>
      <c r="C911" s="128"/>
      <c r="D911" s="128"/>
      <c r="E911" s="128"/>
      <c r="F911" s="128"/>
      <c r="G911" s="128"/>
      <c r="H911" s="128"/>
      <c r="I911" s="128"/>
      <c r="J911" s="128"/>
      <c r="K911" s="128"/>
      <c r="L911" s="128"/>
      <c r="M911" s="128"/>
      <c r="N911" s="128"/>
      <c r="AE911" s="128"/>
      <c r="AN911" s="128"/>
      <c r="AO911" s="128"/>
      <c r="AP911" s="128"/>
      <c r="AQ911" s="128"/>
      <c r="AR911" s="128"/>
      <c r="AS911" s="128"/>
      <c r="AT911" s="128"/>
      <c r="AU911" s="128"/>
      <c r="AY911" s="128"/>
      <c r="AZ911" s="176"/>
      <c r="BA911" s="128"/>
      <c r="BB911" s="128"/>
      <c r="BD911" s="128"/>
      <c r="BE911" s="128"/>
      <c r="BF911" s="128"/>
      <c r="BG911" s="128"/>
      <c r="BI911" s="128"/>
      <c r="BJ911" s="128"/>
      <c r="BK911" s="128"/>
      <c r="BL911" s="128"/>
      <c r="BM911" s="128"/>
      <c r="BN911" s="128"/>
    </row>
    <row r="912" spans="1:66">
      <c r="A912" s="128"/>
      <c r="B912" s="128"/>
      <c r="C912" s="128"/>
      <c r="D912" s="128"/>
      <c r="E912" s="128"/>
      <c r="F912" s="128"/>
      <c r="G912" s="128"/>
      <c r="H912" s="128"/>
      <c r="I912" s="128"/>
      <c r="J912" s="128"/>
      <c r="K912" s="128"/>
      <c r="L912" s="128"/>
      <c r="M912" s="128"/>
      <c r="N912" s="128"/>
      <c r="AE912" s="128"/>
      <c r="AN912" s="128"/>
      <c r="AO912" s="128"/>
      <c r="AP912" s="128"/>
      <c r="AQ912" s="128"/>
      <c r="AR912" s="128"/>
      <c r="AS912" s="128"/>
      <c r="AT912" s="128"/>
      <c r="AU912" s="128"/>
      <c r="AY912" s="128"/>
      <c r="AZ912" s="176"/>
      <c r="BA912" s="128"/>
      <c r="BB912" s="128"/>
      <c r="BD912" s="128"/>
      <c r="BE912" s="128"/>
      <c r="BF912" s="128"/>
      <c r="BG912" s="128"/>
      <c r="BI912" s="128"/>
      <c r="BJ912" s="128"/>
      <c r="BK912" s="128"/>
      <c r="BL912" s="128"/>
      <c r="BM912" s="128"/>
      <c r="BN912" s="128"/>
    </row>
    <row r="913" spans="1:66">
      <c r="A913" s="128"/>
      <c r="B913" s="128"/>
      <c r="C913" s="128"/>
      <c r="D913" s="128"/>
      <c r="E913" s="128"/>
      <c r="F913" s="128"/>
      <c r="G913" s="128"/>
      <c r="H913" s="128"/>
      <c r="I913" s="128"/>
      <c r="J913" s="128"/>
      <c r="K913" s="128"/>
      <c r="L913" s="128"/>
      <c r="M913" s="128"/>
      <c r="N913" s="128"/>
      <c r="AE913" s="128"/>
      <c r="AN913" s="128"/>
      <c r="AO913" s="128"/>
      <c r="AP913" s="128"/>
      <c r="AQ913" s="128"/>
      <c r="AR913" s="128"/>
      <c r="AS913" s="128"/>
      <c r="AT913" s="128"/>
      <c r="AU913" s="128"/>
      <c r="AY913" s="128"/>
      <c r="AZ913" s="176"/>
      <c r="BA913" s="128"/>
      <c r="BB913" s="128"/>
      <c r="BD913" s="128"/>
      <c r="BE913" s="128"/>
      <c r="BF913" s="128"/>
      <c r="BG913" s="128"/>
      <c r="BI913" s="128"/>
      <c r="BJ913" s="128"/>
      <c r="BK913" s="128"/>
      <c r="BL913" s="128"/>
      <c r="BM913" s="128"/>
      <c r="BN913" s="128"/>
    </row>
    <row r="914" spans="1:66">
      <c r="A914" s="128"/>
      <c r="B914" s="128"/>
      <c r="C914" s="128"/>
      <c r="D914" s="128"/>
      <c r="E914" s="128"/>
      <c r="F914" s="128"/>
      <c r="G914" s="128"/>
      <c r="H914" s="128"/>
      <c r="I914" s="128"/>
      <c r="J914" s="128"/>
      <c r="K914" s="128"/>
      <c r="L914" s="128"/>
      <c r="M914" s="128"/>
      <c r="N914" s="128"/>
      <c r="AE914" s="128"/>
      <c r="AN914" s="128"/>
      <c r="AO914" s="128"/>
      <c r="AP914" s="128"/>
      <c r="AQ914" s="128"/>
      <c r="AR914" s="128"/>
      <c r="AS914" s="128"/>
      <c r="AT914" s="128"/>
      <c r="AU914" s="128"/>
      <c r="AY914" s="128"/>
      <c r="AZ914" s="176"/>
      <c r="BA914" s="128"/>
      <c r="BB914" s="128"/>
      <c r="BD914" s="128"/>
      <c r="BE914" s="128"/>
      <c r="BF914" s="128"/>
      <c r="BG914" s="128"/>
      <c r="BI914" s="128"/>
      <c r="BJ914" s="128"/>
      <c r="BK914" s="128"/>
      <c r="BL914" s="128"/>
      <c r="BM914" s="128"/>
      <c r="BN914" s="128"/>
    </row>
    <row r="915" spans="1:66">
      <c r="A915" s="128"/>
      <c r="B915" s="128"/>
      <c r="C915" s="128"/>
      <c r="D915" s="128"/>
      <c r="E915" s="128"/>
      <c r="F915" s="128"/>
      <c r="G915" s="128"/>
      <c r="H915" s="128"/>
      <c r="I915" s="128"/>
      <c r="J915" s="128"/>
      <c r="K915" s="128"/>
      <c r="L915" s="128"/>
      <c r="M915" s="128"/>
      <c r="N915" s="128"/>
      <c r="AE915" s="128"/>
      <c r="AN915" s="128"/>
      <c r="AO915" s="128"/>
      <c r="AP915" s="128"/>
      <c r="AQ915" s="128"/>
      <c r="AR915" s="128"/>
      <c r="AS915" s="128"/>
      <c r="AT915" s="128"/>
      <c r="AU915" s="128"/>
      <c r="AY915" s="128"/>
      <c r="AZ915" s="176"/>
      <c r="BA915" s="128"/>
      <c r="BB915" s="128"/>
      <c r="BD915" s="128"/>
      <c r="BE915" s="128"/>
      <c r="BF915" s="128"/>
      <c r="BG915" s="128"/>
      <c r="BI915" s="128"/>
      <c r="BJ915" s="128"/>
      <c r="BK915" s="128"/>
      <c r="BL915" s="128"/>
      <c r="BM915" s="128"/>
      <c r="BN915" s="128"/>
    </row>
    <row r="916" spans="1:66">
      <c r="A916" s="128"/>
      <c r="B916" s="128"/>
      <c r="C916" s="128"/>
      <c r="D916" s="128"/>
      <c r="E916" s="128"/>
      <c r="F916" s="128"/>
      <c r="G916" s="128"/>
      <c r="H916" s="128"/>
      <c r="I916" s="128"/>
      <c r="J916" s="128"/>
      <c r="K916" s="128"/>
      <c r="L916" s="128"/>
      <c r="M916" s="128"/>
      <c r="N916" s="128"/>
      <c r="AE916" s="128"/>
      <c r="AN916" s="128"/>
      <c r="AO916" s="128"/>
      <c r="AP916" s="128"/>
      <c r="AQ916" s="128"/>
      <c r="AR916" s="128"/>
      <c r="AS916" s="128"/>
      <c r="AT916" s="128"/>
      <c r="AU916" s="128"/>
      <c r="AY916" s="128"/>
      <c r="AZ916" s="176"/>
      <c r="BA916" s="128"/>
      <c r="BB916" s="128"/>
      <c r="BD916" s="128"/>
      <c r="BE916" s="128"/>
      <c r="BF916" s="128"/>
      <c r="BG916" s="128"/>
      <c r="BI916" s="128"/>
      <c r="BJ916" s="128"/>
      <c r="BK916" s="128"/>
      <c r="BL916" s="128"/>
      <c r="BM916" s="128"/>
      <c r="BN916" s="128"/>
    </row>
    <row r="917" spans="1:66">
      <c r="A917" s="128"/>
      <c r="B917" s="128"/>
      <c r="C917" s="128"/>
      <c r="D917" s="128"/>
      <c r="E917" s="128"/>
      <c r="F917" s="128"/>
      <c r="G917" s="128"/>
      <c r="H917" s="128"/>
      <c r="I917" s="128"/>
      <c r="J917" s="128"/>
      <c r="K917" s="128"/>
      <c r="L917" s="128"/>
      <c r="M917" s="128"/>
      <c r="N917" s="128"/>
      <c r="AE917" s="128"/>
      <c r="AN917" s="128"/>
      <c r="AO917" s="128"/>
      <c r="AP917" s="128"/>
      <c r="AQ917" s="128"/>
      <c r="AR917" s="128"/>
      <c r="AS917" s="128"/>
      <c r="AT917" s="128"/>
      <c r="AU917" s="128"/>
      <c r="AY917" s="128"/>
      <c r="AZ917" s="176"/>
      <c r="BA917" s="128"/>
      <c r="BB917" s="128"/>
      <c r="BD917" s="128"/>
      <c r="BE917" s="128"/>
      <c r="BF917" s="128"/>
      <c r="BG917" s="128"/>
      <c r="BI917" s="128"/>
      <c r="BJ917" s="128"/>
      <c r="BK917" s="128"/>
      <c r="BL917" s="128"/>
      <c r="BM917" s="128"/>
      <c r="BN917" s="128"/>
    </row>
    <row r="918" spans="1:66">
      <c r="A918" s="128"/>
      <c r="B918" s="128"/>
      <c r="C918" s="128"/>
      <c r="D918" s="128"/>
      <c r="E918" s="128"/>
      <c r="F918" s="128"/>
      <c r="G918" s="128"/>
      <c r="H918" s="128"/>
      <c r="I918" s="128"/>
      <c r="J918" s="128"/>
      <c r="K918" s="128"/>
      <c r="L918" s="128"/>
      <c r="M918" s="128"/>
      <c r="N918" s="128"/>
      <c r="AE918" s="128"/>
      <c r="AN918" s="128"/>
      <c r="AO918" s="128"/>
      <c r="AP918" s="128"/>
      <c r="AQ918" s="128"/>
      <c r="AR918" s="128"/>
      <c r="AS918" s="128"/>
      <c r="AT918" s="128"/>
      <c r="AU918" s="128"/>
      <c r="AY918" s="128"/>
      <c r="AZ918" s="176"/>
      <c r="BA918" s="128"/>
      <c r="BB918" s="128"/>
      <c r="BD918" s="128"/>
      <c r="BE918" s="128"/>
      <c r="BF918" s="128"/>
      <c r="BG918" s="128"/>
      <c r="BI918" s="128"/>
      <c r="BJ918" s="128"/>
      <c r="BK918" s="128"/>
      <c r="BL918" s="128"/>
      <c r="BM918" s="128"/>
      <c r="BN918" s="128"/>
    </row>
    <row r="919" spans="1:66">
      <c r="A919" s="128"/>
      <c r="B919" s="128"/>
      <c r="C919" s="128"/>
      <c r="D919" s="128"/>
      <c r="E919" s="128"/>
      <c r="F919" s="128"/>
      <c r="G919" s="128"/>
      <c r="H919" s="128"/>
      <c r="I919" s="128"/>
      <c r="J919" s="128"/>
      <c r="K919" s="128"/>
      <c r="L919" s="128"/>
      <c r="M919" s="128"/>
      <c r="N919" s="128"/>
      <c r="AE919" s="128"/>
      <c r="AN919" s="128"/>
      <c r="AO919" s="128"/>
      <c r="AP919" s="128"/>
      <c r="AQ919" s="128"/>
      <c r="AR919" s="128"/>
      <c r="AS919" s="128"/>
      <c r="AT919" s="128"/>
      <c r="AU919" s="128"/>
      <c r="AY919" s="128"/>
      <c r="AZ919" s="176"/>
      <c r="BA919" s="128"/>
      <c r="BB919" s="128"/>
      <c r="BD919" s="128"/>
      <c r="BE919" s="128"/>
      <c r="BF919" s="128"/>
      <c r="BG919" s="128"/>
      <c r="BI919" s="128"/>
      <c r="BJ919" s="128"/>
      <c r="BK919" s="128"/>
      <c r="BL919" s="128"/>
      <c r="BM919" s="128"/>
      <c r="BN919" s="128"/>
    </row>
    <row r="920" spans="1:66">
      <c r="A920" s="128"/>
      <c r="B920" s="128"/>
      <c r="C920" s="128"/>
      <c r="D920" s="128"/>
      <c r="E920" s="128"/>
      <c r="F920" s="128"/>
      <c r="G920" s="128"/>
      <c r="H920" s="128"/>
      <c r="I920" s="128"/>
      <c r="J920" s="128"/>
      <c r="K920" s="128"/>
      <c r="L920" s="128"/>
      <c r="M920" s="128"/>
      <c r="N920" s="128"/>
      <c r="AE920" s="128"/>
      <c r="AN920" s="128"/>
      <c r="AO920" s="128"/>
      <c r="AP920" s="128"/>
      <c r="AQ920" s="128"/>
      <c r="AR920" s="128"/>
      <c r="AS920" s="128"/>
      <c r="AT920" s="128"/>
      <c r="AU920" s="128"/>
      <c r="AY920" s="128"/>
      <c r="AZ920" s="176"/>
      <c r="BA920" s="128"/>
      <c r="BB920" s="128"/>
      <c r="BD920" s="128"/>
      <c r="BE920" s="128"/>
      <c r="BF920" s="128"/>
      <c r="BG920" s="128"/>
      <c r="BI920" s="128"/>
      <c r="BJ920" s="128"/>
      <c r="BK920" s="128"/>
      <c r="BL920" s="128"/>
      <c r="BM920" s="128"/>
      <c r="BN920" s="128"/>
    </row>
    <row r="921" spans="1:66">
      <c r="A921" s="128"/>
      <c r="B921" s="128"/>
      <c r="C921" s="128"/>
      <c r="D921" s="128"/>
      <c r="E921" s="128"/>
      <c r="F921" s="128"/>
      <c r="G921" s="128"/>
      <c r="H921" s="128"/>
      <c r="I921" s="128"/>
      <c r="J921" s="128"/>
      <c r="K921" s="128"/>
      <c r="L921" s="128"/>
      <c r="M921" s="128"/>
      <c r="N921" s="128"/>
      <c r="AE921" s="128"/>
      <c r="AN921" s="128"/>
      <c r="AO921" s="128"/>
      <c r="AP921" s="128"/>
      <c r="AQ921" s="128"/>
      <c r="AR921" s="128"/>
      <c r="AS921" s="128"/>
      <c r="AT921" s="128"/>
      <c r="AU921" s="128"/>
      <c r="AY921" s="128"/>
      <c r="AZ921" s="176"/>
      <c r="BA921" s="128"/>
      <c r="BB921" s="128"/>
      <c r="BD921" s="128"/>
      <c r="BE921" s="128"/>
      <c r="BF921" s="128"/>
      <c r="BG921" s="128"/>
      <c r="BI921" s="128"/>
      <c r="BJ921" s="128"/>
      <c r="BK921" s="128"/>
      <c r="BL921" s="128"/>
      <c r="BM921" s="128"/>
      <c r="BN921" s="128"/>
    </row>
    <row r="922" spans="1:66">
      <c r="A922" s="128"/>
      <c r="B922" s="128"/>
      <c r="C922" s="128"/>
      <c r="D922" s="128"/>
      <c r="E922" s="128"/>
      <c r="F922" s="128"/>
      <c r="G922" s="128"/>
      <c r="H922" s="128"/>
      <c r="I922" s="128"/>
      <c r="J922" s="128"/>
      <c r="K922" s="128"/>
      <c r="L922" s="128"/>
      <c r="M922" s="128"/>
      <c r="N922" s="128"/>
      <c r="AE922" s="128"/>
      <c r="AN922" s="128"/>
      <c r="AO922" s="128"/>
      <c r="AP922" s="128"/>
      <c r="AQ922" s="128"/>
      <c r="AR922" s="128"/>
      <c r="AS922" s="128"/>
      <c r="AT922" s="128"/>
      <c r="AU922" s="128"/>
      <c r="AY922" s="128"/>
      <c r="AZ922" s="176"/>
      <c r="BA922" s="128"/>
      <c r="BB922" s="128"/>
      <c r="BD922" s="128"/>
      <c r="BE922" s="128"/>
      <c r="BF922" s="128"/>
      <c r="BG922" s="128"/>
      <c r="BI922" s="128"/>
      <c r="BJ922" s="128"/>
      <c r="BK922" s="128"/>
      <c r="BL922" s="128"/>
      <c r="BM922" s="128"/>
      <c r="BN922" s="128"/>
    </row>
    <row r="923" spans="1:66">
      <c r="A923" s="128"/>
      <c r="B923" s="128"/>
      <c r="C923" s="128"/>
      <c r="D923" s="128"/>
      <c r="E923" s="128"/>
      <c r="F923" s="128"/>
      <c r="G923" s="128"/>
      <c r="H923" s="128"/>
      <c r="I923" s="128"/>
      <c r="J923" s="128"/>
      <c r="K923" s="128"/>
      <c r="L923" s="128"/>
      <c r="M923" s="128"/>
      <c r="N923" s="128"/>
      <c r="AE923" s="128"/>
      <c r="AN923" s="128"/>
      <c r="AO923" s="128"/>
      <c r="AP923" s="128"/>
      <c r="AQ923" s="128"/>
      <c r="AR923" s="128"/>
      <c r="AS923" s="128"/>
      <c r="AT923" s="128"/>
      <c r="AU923" s="128"/>
      <c r="AY923" s="128"/>
      <c r="AZ923" s="176"/>
      <c r="BA923" s="128"/>
      <c r="BB923" s="128"/>
      <c r="BD923" s="128"/>
      <c r="BE923" s="128"/>
      <c r="BF923" s="128"/>
      <c r="BG923" s="128"/>
      <c r="BI923" s="128"/>
      <c r="BJ923" s="128"/>
      <c r="BK923" s="128"/>
      <c r="BL923" s="128"/>
      <c r="BM923" s="128"/>
      <c r="BN923" s="128"/>
    </row>
    <row r="924" spans="1:66">
      <c r="A924" s="128"/>
      <c r="B924" s="128"/>
      <c r="C924" s="128"/>
      <c r="D924" s="128"/>
      <c r="E924" s="128"/>
      <c r="F924" s="128"/>
      <c r="G924" s="128"/>
      <c r="H924" s="128"/>
      <c r="I924" s="128"/>
      <c r="J924" s="128"/>
      <c r="K924" s="128"/>
      <c r="L924" s="128"/>
      <c r="M924" s="128"/>
      <c r="N924" s="128"/>
      <c r="AE924" s="128"/>
      <c r="AN924" s="128"/>
      <c r="AO924" s="128"/>
      <c r="AP924" s="128"/>
      <c r="AQ924" s="128"/>
      <c r="AR924" s="128"/>
      <c r="AS924" s="128"/>
      <c r="AT924" s="128"/>
      <c r="AU924" s="128"/>
      <c r="AY924" s="128"/>
      <c r="AZ924" s="176"/>
      <c r="BA924" s="128"/>
      <c r="BB924" s="128"/>
      <c r="BD924" s="128"/>
      <c r="BE924" s="128"/>
      <c r="BF924" s="128"/>
      <c r="BG924" s="128"/>
      <c r="BI924" s="128"/>
      <c r="BJ924" s="128"/>
      <c r="BK924" s="128"/>
      <c r="BL924" s="128"/>
      <c r="BM924" s="128"/>
      <c r="BN924" s="128"/>
    </row>
    <row r="925" spans="1:66">
      <c r="A925" s="128"/>
      <c r="B925" s="128"/>
      <c r="C925" s="128"/>
      <c r="D925" s="128"/>
      <c r="E925" s="128"/>
      <c r="F925" s="128"/>
      <c r="G925" s="128"/>
      <c r="H925" s="128"/>
      <c r="I925" s="128"/>
      <c r="J925" s="128"/>
      <c r="K925" s="128"/>
      <c r="L925" s="128"/>
      <c r="M925" s="128"/>
      <c r="N925" s="128"/>
      <c r="AE925" s="128"/>
      <c r="AN925" s="128"/>
      <c r="AO925" s="128"/>
      <c r="AP925" s="128"/>
      <c r="AQ925" s="128"/>
      <c r="AR925" s="128"/>
      <c r="AS925" s="128"/>
      <c r="AT925" s="128"/>
      <c r="AU925" s="128"/>
      <c r="AY925" s="128"/>
      <c r="AZ925" s="176"/>
      <c r="BA925" s="128"/>
      <c r="BB925" s="128"/>
      <c r="BD925" s="128"/>
      <c r="BE925" s="128"/>
      <c r="BF925" s="128"/>
      <c r="BG925" s="128"/>
      <c r="BI925" s="128"/>
      <c r="BJ925" s="128"/>
      <c r="BK925" s="128"/>
      <c r="BL925" s="128"/>
      <c r="BM925" s="128"/>
      <c r="BN925" s="128"/>
    </row>
    <row r="926" spans="1:66">
      <c r="A926" s="128"/>
      <c r="B926" s="128"/>
      <c r="C926" s="128"/>
      <c r="D926" s="128"/>
      <c r="E926" s="128"/>
      <c r="F926" s="128"/>
      <c r="G926" s="128"/>
      <c r="H926" s="128"/>
      <c r="I926" s="128"/>
      <c r="J926" s="128"/>
      <c r="K926" s="128"/>
      <c r="L926" s="128"/>
      <c r="M926" s="128"/>
      <c r="N926" s="128"/>
      <c r="AE926" s="128"/>
      <c r="AN926" s="128"/>
      <c r="AO926" s="128"/>
      <c r="AP926" s="128"/>
      <c r="AQ926" s="128"/>
      <c r="AR926" s="128"/>
      <c r="AS926" s="128"/>
      <c r="AT926" s="128"/>
      <c r="AU926" s="128"/>
      <c r="AY926" s="128"/>
      <c r="AZ926" s="176"/>
      <c r="BA926" s="128"/>
      <c r="BB926" s="128"/>
      <c r="BD926" s="128"/>
      <c r="BE926" s="128"/>
      <c r="BF926" s="128"/>
      <c r="BG926" s="128"/>
      <c r="BI926" s="128"/>
      <c r="BJ926" s="128"/>
      <c r="BK926" s="128"/>
      <c r="BL926" s="128"/>
      <c r="BM926" s="128"/>
      <c r="BN926" s="128"/>
    </row>
    <row r="927" spans="1:66">
      <c r="A927" s="128"/>
      <c r="B927" s="128"/>
      <c r="C927" s="128"/>
      <c r="D927" s="128"/>
      <c r="E927" s="128"/>
      <c r="F927" s="128"/>
      <c r="G927" s="128"/>
      <c r="H927" s="128"/>
      <c r="I927" s="128"/>
      <c r="J927" s="128"/>
      <c r="K927" s="128"/>
      <c r="L927" s="128"/>
      <c r="M927" s="128"/>
      <c r="N927" s="128"/>
      <c r="AE927" s="128"/>
      <c r="AN927" s="128"/>
      <c r="AO927" s="128"/>
      <c r="AP927" s="128"/>
      <c r="AQ927" s="128"/>
      <c r="AR927" s="128"/>
      <c r="AS927" s="128"/>
      <c r="AT927" s="128"/>
      <c r="AU927" s="128"/>
      <c r="AY927" s="128"/>
      <c r="AZ927" s="176"/>
      <c r="BA927" s="128"/>
      <c r="BB927" s="128"/>
      <c r="BD927" s="128"/>
      <c r="BE927" s="128"/>
      <c r="BF927" s="128"/>
      <c r="BG927" s="128"/>
      <c r="BI927" s="128"/>
      <c r="BJ927" s="128"/>
      <c r="BK927" s="128"/>
      <c r="BL927" s="128"/>
      <c r="BM927" s="128"/>
      <c r="BN927" s="128"/>
    </row>
    <row r="928" spans="1:66">
      <c r="A928" s="128"/>
      <c r="B928" s="128"/>
      <c r="C928" s="128"/>
      <c r="D928" s="128"/>
      <c r="E928" s="128"/>
      <c r="F928" s="128"/>
      <c r="G928" s="128"/>
      <c r="H928" s="128"/>
      <c r="I928" s="128"/>
      <c r="J928" s="128"/>
      <c r="K928" s="128"/>
      <c r="L928" s="128"/>
      <c r="M928" s="128"/>
      <c r="N928" s="128"/>
      <c r="AE928" s="128"/>
      <c r="AN928" s="128"/>
      <c r="AO928" s="128"/>
      <c r="AP928" s="128"/>
      <c r="AQ928" s="128"/>
      <c r="AR928" s="128"/>
      <c r="AS928" s="128"/>
      <c r="AT928" s="128"/>
      <c r="AU928" s="128"/>
      <c r="AY928" s="128"/>
      <c r="AZ928" s="176"/>
      <c r="BA928" s="128"/>
      <c r="BB928" s="128"/>
      <c r="BD928" s="128"/>
      <c r="BE928" s="128"/>
      <c r="BF928" s="128"/>
      <c r="BG928" s="128"/>
      <c r="BI928" s="128"/>
      <c r="BJ928" s="128"/>
      <c r="BK928" s="128"/>
      <c r="BL928" s="128"/>
      <c r="BM928" s="128"/>
      <c r="BN928" s="128"/>
    </row>
    <row r="929" spans="1:66">
      <c r="A929" s="128"/>
      <c r="B929" s="128"/>
      <c r="C929" s="128"/>
      <c r="D929" s="128"/>
      <c r="E929" s="128"/>
      <c r="F929" s="128"/>
      <c r="G929" s="128"/>
      <c r="H929" s="128"/>
      <c r="I929" s="128"/>
      <c r="J929" s="128"/>
      <c r="K929" s="128"/>
      <c r="L929" s="128"/>
      <c r="M929" s="128"/>
      <c r="N929" s="128"/>
      <c r="AE929" s="128"/>
      <c r="AN929" s="128"/>
      <c r="AO929" s="128"/>
      <c r="AP929" s="128"/>
      <c r="AQ929" s="128"/>
      <c r="AR929" s="128"/>
      <c r="AS929" s="128"/>
      <c r="AT929" s="128"/>
      <c r="AU929" s="128"/>
      <c r="AY929" s="128"/>
      <c r="AZ929" s="176"/>
      <c r="BA929" s="128"/>
      <c r="BB929" s="128"/>
      <c r="BD929" s="128"/>
      <c r="BE929" s="128"/>
      <c r="BF929" s="128"/>
      <c r="BG929" s="128"/>
      <c r="BI929" s="128"/>
      <c r="BJ929" s="128"/>
      <c r="BK929" s="128"/>
      <c r="BL929" s="128"/>
      <c r="BM929" s="128"/>
      <c r="BN929" s="128"/>
    </row>
    <row r="930" spans="1:66">
      <c r="A930" s="128"/>
      <c r="B930" s="128"/>
      <c r="C930" s="128"/>
      <c r="D930" s="128"/>
      <c r="E930" s="128"/>
      <c r="F930" s="128"/>
      <c r="G930" s="128"/>
      <c r="H930" s="128"/>
      <c r="I930" s="128"/>
      <c r="J930" s="128"/>
      <c r="K930" s="128"/>
      <c r="L930" s="128"/>
      <c r="M930" s="128"/>
      <c r="N930" s="128"/>
      <c r="AE930" s="128"/>
      <c r="AN930" s="128"/>
      <c r="AO930" s="128"/>
      <c r="AP930" s="128"/>
      <c r="AQ930" s="128"/>
      <c r="AR930" s="128"/>
      <c r="AS930" s="128"/>
      <c r="AT930" s="128"/>
      <c r="AU930" s="128"/>
      <c r="AY930" s="128"/>
      <c r="AZ930" s="176"/>
      <c r="BA930" s="128"/>
      <c r="BB930" s="128"/>
      <c r="BD930" s="128"/>
      <c r="BE930" s="128"/>
      <c r="BF930" s="128"/>
      <c r="BG930" s="128"/>
      <c r="BI930" s="128"/>
      <c r="BJ930" s="128"/>
      <c r="BK930" s="128"/>
      <c r="BL930" s="128"/>
      <c r="BM930" s="128"/>
      <c r="BN930" s="128"/>
    </row>
    <row r="931" spans="1:66">
      <c r="A931" s="128"/>
      <c r="B931" s="128"/>
      <c r="C931" s="128"/>
      <c r="D931" s="128"/>
      <c r="E931" s="128"/>
      <c r="F931" s="128"/>
      <c r="G931" s="128"/>
      <c r="H931" s="128"/>
      <c r="I931" s="128"/>
      <c r="J931" s="128"/>
      <c r="K931" s="128"/>
      <c r="L931" s="128"/>
      <c r="M931" s="128"/>
      <c r="N931" s="128"/>
      <c r="AE931" s="128"/>
      <c r="AN931" s="128"/>
      <c r="AO931" s="128"/>
      <c r="AP931" s="128"/>
      <c r="AQ931" s="128"/>
      <c r="AR931" s="128"/>
      <c r="AS931" s="128"/>
      <c r="AT931" s="128"/>
      <c r="AU931" s="128"/>
      <c r="AY931" s="128"/>
      <c r="AZ931" s="176"/>
      <c r="BA931" s="128"/>
      <c r="BB931" s="128"/>
      <c r="BD931" s="128"/>
      <c r="BE931" s="128"/>
      <c r="BF931" s="128"/>
      <c r="BG931" s="128"/>
      <c r="BI931" s="128"/>
      <c r="BJ931" s="128"/>
      <c r="BK931" s="128"/>
      <c r="BL931" s="128"/>
      <c r="BM931" s="128"/>
      <c r="BN931" s="128"/>
    </row>
    <row r="932" spans="1:66">
      <c r="A932" s="128"/>
      <c r="B932" s="128"/>
      <c r="C932" s="128"/>
      <c r="D932" s="128"/>
      <c r="E932" s="128"/>
      <c r="F932" s="128"/>
      <c r="G932" s="128"/>
      <c r="H932" s="128"/>
      <c r="I932" s="128"/>
      <c r="J932" s="128"/>
      <c r="K932" s="128"/>
      <c r="L932" s="128"/>
      <c r="M932" s="128"/>
      <c r="N932" s="128"/>
      <c r="AE932" s="128"/>
      <c r="AN932" s="128"/>
      <c r="AO932" s="128"/>
      <c r="AP932" s="128"/>
      <c r="AQ932" s="128"/>
      <c r="AR932" s="128"/>
      <c r="AS932" s="128"/>
      <c r="AT932" s="128"/>
      <c r="AU932" s="128"/>
      <c r="AY932" s="128"/>
      <c r="AZ932" s="176"/>
      <c r="BA932" s="128"/>
      <c r="BB932" s="128"/>
      <c r="BD932" s="128"/>
      <c r="BE932" s="128"/>
      <c r="BF932" s="128"/>
      <c r="BG932" s="128"/>
      <c r="BI932" s="128"/>
      <c r="BJ932" s="128"/>
      <c r="BK932" s="128"/>
      <c r="BL932" s="128"/>
      <c r="BM932" s="128"/>
      <c r="BN932" s="128"/>
    </row>
    <row r="933" spans="1:66">
      <c r="A933" s="128"/>
      <c r="B933" s="128"/>
      <c r="C933" s="128"/>
      <c r="D933" s="128"/>
      <c r="E933" s="128"/>
      <c r="F933" s="128"/>
      <c r="G933" s="128"/>
      <c r="H933" s="128"/>
      <c r="I933" s="128"/>
      <c r="J933" s="128"/>
      <c r="K933" s="128"/>
      <c r="L933" s="128"/>
      <c r="M933" s="128"/>
      <c r="N933" s="128"/>
      <c r="AE933" s="128"/>
      <c r="AN933" s="128"/>
      <c r="AO933" s="128"/>
      <c r="AP933" s="128"/>
      <c r="AQ933" s="128"/>
      <c r="AR933" s="128"/>
      <c r="AS933" s="128"/>
      <c r="AT933" s="128"/>
      <c r="AU933" s="128"/>
      <c r="AY933" s="128"/>
      <c r="AZ933" s="176"/>
      <c r="BA933" s="128"/>
      <c r="BB933" s="128"/>
      <c r="BD933" s="128"/>
      <c r="BE933" s="128"/>
      <c r="BF933" s="128"/>
      <c r="BG933" s="128"/>
      <c r="BI933" s="128"/>
      <c r="BJ933" s="128"/>
      <c r="BK933" s="128"/>
      <c r="BL933" s="128"/>
      <c r="BM933" s="128"/>
      <c r="BN933" s="128"/>
    </row>
    <row r="934" spans="1:66">
      <c r="A934" s="128"/>
      <c r="B934" s="128"/>
      <c r="C934" s="128"/>
      <c r="D934" s="128"/>
      <c r="E934" s="128"/>
      <c r="F934" s="128"/>
      <c r="G934" s="128"/>
      <c r="H934" s="128"/>
      <c r="I934" s="128"/>
      <c r="J934" s="128"/>
      <c r="K934" s="128"/>
      <c r="L934" s="128"/>
      <c r="M934" s="128"/>
      <c r="N934" s="128"/>
      <c r="AE934" s="128"/>
      <c r="AN934" s="128"/>
      <c r="AO934" s="128"/>
      <c r="AP934" s="128"/>
      <c r="AQ934" s="128"/>
      <c r="AR934" s="128"/>
      <c r="AS934" s="128"/>
      <c r="AT934" s="128"/>
      <c r="AU934" s="128"/>
      <c r="AY934" s="128"/>
      <c r="AZ934" s="176"/>
      <c r="BA934" s="128"/>
      <c r="BB934" s="128"/>
      <c r="BD934" s="128"/>
      <c r="BE934" s="128"/>
      <c r="BF934" s="128"/>
      <c r="BG934" s="128"/>
      <c r="BI934" s="128"/>
      <c r="BJ934" s="128"/>
      <c r="BK934" s="128"/>
      <c r="BL934" s="128"/>
      <c r="BM934" s="128"/>
      <c r="BN934" s="128"/>
    </row>
    <row r="935" spans="1:66">
      <c r="A935" s="128"/>
      <c r="B935" s="128"/>
      <c r="C935" s="128"/>
      <c r="D935" s="128"/>
      <c r="E935" s="128"/>
      <c r="F935" s="128"/>
      <c r="G935" s="128"/>
      <c r="H935" s="128"/>
      <c r="I935" s="128"/>
      <c r="J935" s="128"/>
      <c r="K935" s="128"/>
      <c r="L935" s="128"/>
      <c r="M935" s="128"/>
      <c r="N935" s="128"/>
      <c r="AE935" s="128"/>
      <c r="AN935" s="128"/>
      <c r="AO935" s="128"/>
      <c r="AP935" s="128"/>
      <c r="AQ935" s="128"/>
      <c r="AR935" s="128"/>
      <c r="AS935" s="128"/>
      <c r="AT935" s="128"/>
      <c r="AU935" s="128"/>
      <c r="AY935" s="128"/>
      <c r="AZ935" s="176"/>
      <c r="BA935" s="128"/>
      <c r="BB935" s="128"/>
      <c r="BD935" s="128"/>
      <c r="BE935" s="128"/>
      <c r="BF935" s="128"/>
      <c r="BG935" s="128"/>
      <c r="BI935" s="128"/>
      <c r="BJ935" s="128"/>
      <c r="BK935" s="128"/>
      <c r="BL935" s="128"/>
      <c r="BM935" s="128"/>
      <c r="BN935" s="128"/>
    </row>
    <row r="936" spans="1:66">
      <c r="A936" s="128"/>
      <c r="B936" s="128"/>
      <c r="C936" s="128"/>
      <c r="D936" s="128"/>
      <c r="E936" s="128"/>
      <c r="F936" s="128"/>
      <c r="G936" s="128"/>
      <c r="H936" s="128"/>
      <c r="I936" s="128"/>
      <c r="J936" s="128"/>
      <c r="K936" s="128"/>
      <c r="L936" s="128"/>
      <c r="M936" s="128"/>
      <c r="N936" s="128"/>
      <c r="AE936" s="128"/>
      <c r="AN936" s="128"/>
      <c r="AO936" s="128"/>
      <c r="AP936" s="128"/>
      <c r="AQ936" s="128"/>
      <c r="AR936" s="128"/>
      <c r="AS936" s="128"/>
      <c r="AT936" s="128"/>
      <c r="AU936" s="128"/>
      <c r="AY936" s="128"/>
      <c r="AZ936" s="176"/>
      <c r="BA936" s="128"/>
      <c r="BB936" s="128"/>
      <c r="BD936" s="128"/>
      <c r="BE936" s="128"/>
      <c r="BF936" s="128"/>
      <c r="BG936" s="128"/>
      <c r="BI936" s="128"/>
      <c r="BJ936" s="128"/>
      <c r="BK936" s="128"/>
      <c r="BL936" s="128"/>
      <c r="BM936" s="128"/>
      <c r="BN936" s="128"/>
    </row>
    <row r="937" spans="1:66">
      <c r="A937" s="128"/>
      <c r="B937" s="128"/>
      <c r="C937" s="128"/>
      <c r="D937" s="128"/>
      <c r="E937" s="128"/>
      <c r="F937" s="128"/>
      <c r="G937" s="128"/>
      <c r="H937" s="128"/>
      <c r="I937" s="128"/>
      <c r="J937" s="128"/>
      <c r="K937" s="128"/>
      <c r="L937" s="128"/>
      <c r="M937" s="128"/>
      <c r="N937" s="128"/>
      <c r="AE937" s="128"/>
      <c r="AN937" s="128"/>
      <c r="AO937" s="128"/>
      <c r="AP937" s="128"/>
      <c r="AQ937" s="128"/>
      <c r="AR937" s="128"/>
      <c r="AS937" s="128"/>
      <c r="AT937" s="128"/>
      <c r="AU937" s="128"/>
      <c r="AY937" s="128"/>
      <c r="AZ937" s="176"/>
      <c r="BA937" s="128"/>
      <c r="BB937" s="128"/>
      <c r="BD937" s="128"/>
      <c r="BE937" s="128"/>
      <c r="BF937" s="128"/>
      <c r="BG937" s="128"/>
      <c r="BI937" s="128"/>
      <c r="BJ937" s="128"/>
      <c r="BK937" s="128"/>
      <c r="BL937" s="128"/>
      <c r="BM937" s="128"/>
      <c r="BN937" s="128"/>
    </row>
    <row r="938" spans="1:66">
      <c r="A938" s="128"/>
      <c r="B938" s="128"/>
      <c r="C938" s="128"/>
      <c r="D938" s="128"/>
      <c r="E938" s="128"/>
      <c r="F938" s="128"/>
      <c r="G938" s="128"/>
      <c r="H938" s="128"/>
      <c r="I938" s="128"/>
      <c r="J938" s="128"/>
      <c r="K938" s="128"/>
      <c r="L938" s="128"/>
      <c r="M938" s="128"/>
      <c r="N938" s="128"/>
      <c r="AE938" s="128"/>
      <c r="AN938" s="128"/>
      <c r="AO938" s="128"/>
      <c r="AP938" s="128"/>
      <c r="AQ938" s="128"/>
      <c r="AR938" s="128"/>
      <c r="AS938" s="128"/>
      <c r="AT938" s="128"/>
      <c r="AU938" s="128"/>
      <c r="AY938" s="128"/>
      <c r="AZ938" s="176"/>
      <c r="BA938" s="128"/>
      <c r="BB938" s="128"/>
      <c r="BD938" s="128"/>
      <c r="BE938" s="128"/>
      <c r="BF938" s="128"/>
      <c r="BG938" s="128"/>
      <c r="BI938" s="128"/>
      <c r="BJ938" s="128"/>
      <c r="BK938" s="128"/>
      <c r="BL938" s="128"/>
      <c r="BM938" s="128"/>
      <c r="BN938" s="128"/>
    </row>
    <row r="939" spans="1:66">
      <c r="A939" s="128"/>
      <c r="B939" s="128"/>
      <c r="C939" s="128"/>
      <c r="D939" s="128"/>
      <c r="E939" s="128"/>
      <c r="F939" s="128"/>
      <c r="G939" s="128"/>
      <c r="H939" s="128"/>
      <c r="I939" s="128"/>
      <c r="J939" s="128"/>
      <c r="K939" s="128"/>
      <c r="L939" s="128"/>
      <c r="M939" s="128"/>
      <c r="N939" s="128"/>
      <c r="AE939" s="128"/>
      <c r="AN939" s="128"/>
      <c r="AO939" s="128"/>
      <c r="AP939" s="128"/>
      <c r="AQ939" s="128"/>
      <c r="AR939" s="128"/>
      <c r="AS939" s="128"/>
      <c r="AT939" s="128"/>
      <c r="AU939" s="128"/>
      <c r="AY939" s="128"/>
      <c r="AZ939" s="176"/>
      <c r="BA939" s="128"/>
      <c r="BB939" s="128"/>
      <c r="BD939" s="128"/>
      <c r="BE939" s="128"/>
      <c r="BF939" s="128"/>
      <c r="BG939" s="128"/>
      <c r="BI939" s="128"/>
      <c r="BJ939" s="128"/>
      <c r="BK939" s="128"/>
      <c r="BL939" s="128"/>
      <c r="BM939" s="128"/>
      <c r="BN939" s="128"/>
    </row>
    <row r="940" spans="1:66">
      <c r="A940" s="128"/>
      <c r="B940" s="128"/>
      <c r="C940" s="128"/>
      <c r="D940" s="128"/>
      <c r="E940" s="128"/>
      <c r="F940" s="128"/>
      <c r="G940" s="128"/>
      <c r="H940" s="128"/>
      <c r="I940" s="128"/>
      <c r="J940" s="128"/>
      <c r="K940" s="128"/>
      <c r="L940" s="128"/>
      <c r="M940" s="128"/>
      <c r="N940" s="128"/>
      <c r="AE940" s="128"/>
      <c r="AN940" s="128"/>
      <c r="AO940" s="128"/>
      <c r="AP940" s="128"/>
      <c r="AQ940" s="128"/>
      <c r="AR940" s="128"/>
      <c r="AS940" s="128"/>
      <c r="AT940" s="128"/>
      <c r="AU940" s="128"/>
      <c r="AY940" s="128"/>
      <c r="AZ940" s="176"/>
      <c r="BA940" s="128"/>
      <c r="BB940" s="128"/>
      <c r="BD940" s="128"/>
      <c r="BE940" s="128"/>
      <c r="BF940" s="128"/>
      <c r="BG940" s="128"/>
      <c r="BI940" s="128"/>
      <c r="BJ940" s="128"/>
      <c r="BK940" s="128"/>
      <c r="BL940" s="128"/>
      <c r="BM940" s="128"/>
      <c r="BN940" s="128"/>
    </row>
    <row r="941" spans="1:66">
      <c r="A941" s="128"/>
      <c r="B941" s="128"/>
      <c r="C941" s="128"/>
      <c r="D941" s="128"/>
      <c r="E941" s="128"/>
      <c r="F941" s="128"/>
      <c r="G941" s="128"/>
      <c r="H941" s="128"/>
      <c r="I941" s="128"/>
      <c r="J941" s="128"/>
      <c r="K941" s="128"/>
      <c r="L941" s="128"/>
      <c r="M941" s="128"/>
      <c r="N941" s="128"/>
      <c r="AE941" s="128"/>
      <c r="AN941" s="128"/>
      <c r="AO941" s="128"/>
      <c r="AP941" s="128"/>
      <c r="AQ941" s="128"/>
      <c r="AR941" s="128"/>
      <c r="AS941" s="128"/>
      <c r="AT941" s="128"/>
      <c r="AU941" s="128"/>
      <c r="AY941" s="128"/>
      <c r="AZ941" s="176"/>
      <c r="BA941" s="128"/>
      <c r="BB941" s="128"/>
      <c r="BD941" s="128"/>
      <c r="BE941" s="128"/>
      <c r="BF941" s="128"/>
      <c r="BG941" s="128"/>
      <c r="BI941" s="128"/>
      <c r="BJ941" s="128"/>
      <c r="BK941" s="128"/>
      <c r="BL941" s="128"/>
      <c r="BM941" s="128"/>
      <c r="BN941" s="128"/>
    </row>
    <row r="942" spans="1:66">
      <c r="A942" s="128"/>
      <c r="B942" s="128"/>
      <c r="C942" s="128"/>
      <c r="D942" s="128"/>
      <c r="E942" s="128"/>
      <c r="F942" s="128"/>
      <c r="G942" s="128"/>
      <c r="H942" s="128"/>
      <c r="I942" s="128"/>
      <c r="J942" s="128"/>
      <c r="K942" s="128"/>
      <c r="L942" s="128"/>
      <c r="M942" s="128"/>
      <c r="N942" s="128"/>
      <c r="AE942" s="128"/>
      <c r="AN942" s="128"/>
      <c r="AO942" s="128"/>
      <c r="AP942" s="128"/>
      <c r="AQ942" s="128"/>
      <c r="AR942" s="128"/>
      <c r="AS942" s="128"/>
      <c r="AT942" s="128"/>
      <c r="AU942" s="128"/>
      <c r="AY942" s="128"/>
      <c r="AZ942" s="176"/>
      <c r="BA942" s="128"/>
      <c r="BB942" s="128"/>
      <c r="BD942" s="128"/>
      <c r="BE942" s="128"/>
      <c r="BF942" s="128"/>
      <c r="BG942" s="128"/>
      <c r="BI942" s="128"/>
      <c r="BJ942" s="128"/>
      <c r="BK942" s="128"/>
      <c r="BL942" s="128"/>
      <c r="BM942" s="128"/>
      <c r="BN942" s="128"/>
    </row>
    <row r="943" spans="1:66">
      <c r="A943" s="128"/>
      <c r="B943" s="128"/>
      <c r="C943" s="128"/>
      <c r="D943" s="128"/>
      <c r="E943" s="128"/>
      <c r="F943" s="128"/>
      <c r="G943" s="128"/>
      <c r="H943" s="128"/>
      <c r="I943" s="128"/>
      <c r="J943" s="128"/>
      <c r="K943" s="128"/>
      <c r="L943" s="128"/>
      <c r="M943" s="128"/>
      <c r="N943" s="128"/>
      <c r="AE943" s="128"/>
      <c r="AN943" s="128"/>
      <c r="AO943" s="128"/>
      <c r="AP943" s="128"/>
      <c r="AQ943" s="128"/>
      <c r="AR943" s="128"/>
      <c r="AS943" s="128"/>
      <c r="AT943" s="128"/>
      <c r="AU943" s="128"/>
      <c r="AY943" s="128"/>
      <c r="AZ943" s="176"/>
      <c r="BA943" s="128"/>
      <c r="BB943" s="128"/>
      <c r="BD943" s="128"/>
      <c r="BE943" s="128"/>
      <c r="BF943" s="128"/>
      <c r="BG943" s="128"/>
      <c r="BI943" s="128"/>
      <c r="BJ943" s="128"/>
      <c r="BK943" s="128"/>
      <c r="BL943" s="128"/>
      <c r="BM943" s="128"/>
      <c r="BN943" s="128"/>
    </row>
    <row r="944" spans="1:66">
      <c r="A944" s="128"/>
      <c r="B944" s="128"/>
      <c r="C944" s="128"/>
      <c r="D944" s="128"/>
      <c r="E944" s="128"/>
      <c r="F944" s="128"/>
      <c r="G944" s="128"/>
      <c r="H944" s="128"/>
      <c r="I944" s="128"/>
      <c r="J944" s="128"/>
      <c r="K944" s="128"/>
      <c r="L944" s="128"/>
      <c r="M944" s="128"/>
      <c r="N944" s="128"/>
      <c r="AE944" s="128"/>
      <c r="AN944" s="128"/>
      <c r="AO944" s="128"/>
      <c r="AP944" s="128"/>
      <c r="AQ944" s="128"/>
      <c r="AR944" s="128"/>
      <c r="AS944" s="128"/>
      <c r="AT944" s="128"/>
      <c r="AU944" s="128"/>
      <c r="AY944" s="128"/>
      <c r="AZ944" s="176"/>
      <c r="BA944" s="128"/>
      <c r="BB944" s="128"/>
      <c r="BD944" s="128"/>
      <c r="BE944" s="128"/>
      <c r="BF944" s="128"/>
      <c r="BG944" s="128"/>
      <c r="BI944" s="128"/>
      <c r="BJ944" s="128"/>
      <c r="BK944" s="128"/>
      <c r="BL944" s="128"/>
      <c r="BM944" s="128"/>
      <c r="BN944" s="128"/>
    </row>
    <row r="945" spans="1:66">
      <c r="A945" s="128"/>
      <c r="B945" s="128"/>
      <c r="C945" s="128"/>
      <c r="D945" s="128"/>
      <c r="E945" s="128"/>
      <c r="F945" s="128"/>
      <c r="G945" s="128"/>
      <c r="H945" s="128"/>
      <c r="I945" s="128"/>
      <c r="J945" s="128"/>
      <c r="K945" s="128"/>
      <c r="L945" s="128"/>
      <c r="M945" s="128"/>
      <c r="N945" s="128"/>
      <c r="AE945" s="128"/>
      <c r="AN945" s="128"/>
      <c r="AO945" s="128"/>
      <c r="AP945" s="128"/>
      <c r="AQ945" s="128"/>
      <c r="AR945" s="128"/>
      <c r="AS945" s="128"/>
      <c r="AT945" s="128"/>
      <c r="AU945" s="128"/>
      <c r="AY945" s="128"/>
      <c r="AZ945" s="176"/>
      <c r="BA945" s="128"/>
      <c r="BB945" s="128"/>
      <c r="BD945" s="128"/>
      <c r="BE945" s="128"/>
      <c r="BF945" s="128"/>
      <c r="BG945" s="128"/>
      <c r="BI945" s="128"/>
      <c r="BJ945" s="128"/>
      <c r="BK945" s="128"/>
      <c r="BL945" s="128"/>
      <c r="BM945" s="128"/>
      <c r="BN945" s="128"/>
    </row>
    <row r="946" spans="1:66">
      <c r="A946" s="128"/>
      <c r="B946" s="128"/>
      <c r="C946" s="128"/>
      <c r="D946" s="128"/>
      <c r="E946" s="128"/>
      <c r="F946" s="128"/>
      <c r="G946" s="128"/>
      <c r="H946" s="128"/>
      <c r="I946" s="128"/>
      <c r="J946" s="128"/>
      <c r="K946" s="128"/>
      <c r="L946" s="128"/>
      <c r="M946" s="128"/>
      <c r="N946" s="128"/>
      <c r="AE946" s="128"/>
      <c r="AN946" s="128"/>
      <c r="AO946" s="128"/>
      <c r="AP946" s="128"/>
      <c r="AQ946" s="128"/>
      <c r="AR946" s="128"/>
      <c r="AS946" s="128"/>
      <c r="AT946" s="128"/>
      <c r="AU946" s="128"/>
      <c r="AY946" s="128"/>
      <c r="AZ946" s="176"/>
      <c r="BA946" s="128"/>
      <c r="BB946" s="128"/>
      <c r="BD946" s="128"/>
      <c r="BE946" s="128"/>
      <c r="BF946" s="128"/>
      <c r="BG946" s="128"/>
      <c r="BI946" s="128"/>
      <c r="BJ946" s="128"/>
      <c r="BK946" s="128"/>
      <c r="BL946" s="128"/>
      <c r="BM946" s="128"/>
      <c r="BN946" s="128"/>
    </row>
    <row r="947" spans="1:66">
      <c r="A947" s="128"/>
      <c r="B947" s="128"/>
      <c r="C947" s="128"/>
      <c r="D947" s="128"/>
      <c r="E947" s="128"/>
      <c r="F947" s="128"/>
      <c r="G947" s="128"/>
      <c r="H947" s="128"/>
      <c r="I947" s="128"/>
      <c r="J947" s="128"/>
      <c r="K947" s="128"/>
      <c r="L947" s="128"/>
      <c r="M947" s="128"/>
      <c r="N947" s="128"/>
      <c r="AE947" s="128"/>
      <c r="AN947" s="128"/>
      <c r="AO947" s="128"/>
      <c r="AP947" s="128"/>
      <c r="AQ947" s="128"/>
      <c r="AR947" s="128"/>
      <c r="AS947" s="128"/>
      <c r="AT947" s="128"/>
      <c r="AU947" s="128"/>
      <c r="AY947" s="128"/>
      <c r="AZ947" s="176"/>
      <c r="BA947" s="128"/>
      <c r="BB947" s="128"/>
      <c r="BD947" s="128"/>
      <c r="BE947" s="128"/>
      <c r="BF947" s="128"/>
      <c r="BG947" s="128"/>
      <c r="BI947" s="128"/>
      <c r="BJ947" s="128"/>
      <c r="BK947" s="128"/>
      <c r="BL947" s="128"/>
      <c r="BM947" s="128"/>
      <c r="BN947" s="128"/>
    </row>
    <row r="948" spans="1:66">
      <c r="A948" s="128"/>
      <c r="B948" s="128"/>
      <c r="C948" s="128"/>
      <c r="D948" s="128"/>
      <c r="E948" s="128"/>
      <c r="F948" s="128"/>
      <c r="G948" s="128"/>
      <c r="H948" s="128"/>
      <c r="I948" s="128"/>
      <c r="J948" s="128"/>
      <c r="K948" s="128"/>
      <c r="L948" s="128"/>
      <c r="M948" s="128"/>
      <c r="N948" s="128"/>
      <c r="AE948" s="128"/>
      <c r="AN948" s="128"/>
      <c r="AO948" s="128"/>
      <c r="AP948" s="128"/>
      <c r="AQ948" s="128"/>
      <c r="AR948" s="128"/>
      <c r="AS948" s="128"/>
      <c r="AT948" s="128"/>
      <c r="AU948" s="128"/>
      <c r="AY948" s="128"/>
      <c r="AZ948" s="176"/>
      <c r="BA948" s="128"/>
      <c r="BB948" s="128"/>
      <c r="BD948" s="128"/>
      <c r="BE948" s="128"/>
      <c r="BF948" s="128"/>
      <c r="BG948" s="128"/>
      <c r="BI948" s="128"/>
      <c r="BJ948" s="128"/>
      <c r="BK948" s="128"/>
      <c r="BL948" s="128"/>
      <c r="BM948" s="128"/>
      <c r="BN948" s="128"/>
    </row>
    <row r="949" spans="1:66">
      <c r="A949" s="128"/>
      <c r="B949" s="128"/>
      <c r="C949" s="128"/>
      <c r="D949" s="128"/>
      <c r="E949" s="128"/>
      <c r="F949" s="128"/>
      <c r="G949" s="128"/>
      <c r="H949" s="128"/>
      <c r="I949" s="128"/>
      <c r="J949" s="128"/>
      <c r="K949" s="128"/>
      <c r="L949" s="128"/>
      <c r="M949" s="128"/>
      <c r="N949" s="128"/>
      <c r="AE949" s="128"/>
      <c r="AN949" s="128"/>
      <c r="AO949" s="128"/>
      <c r="AP949" s="128"/>
      <c r="AQ949" s="128"/>
      <c r="AR949" s="128"/>
      <c r="AS949" s="128"/>
      <c r="AT949" s="128"/>
      <c r="AU949" s="128"/>
      <c r="AY949" s="128"/>
      <c r="AZ949" s="176"/>
      <c r="BA949" s="128"/>
      <c r="BB949" s="128"/>
      <c r="BD949" s="128"/>
      <c r="BE949" s="128"/>
      <c r="BF949" s="128"/>
      <c r="BG949" s="128"/>
      <c r="BI949" s="128"/>
      <c r="BJ949" s="128"/>
      <c r="BK949" s="128"/>
      <c r="BL949" s="128"/>
      <c r="BM949" s="128"/>
      <c r="BN949" s="128"/>
    </row>
    <row r="950" spans="1:66">
      <c r="A950" s="128"/>
      <c r="B950" s="128"/>
      <c r="C950" s="128"/>
      <c r="D950" s="128"/>
      <c r="E950" s="128"/>
      <c r="F950" s="128"/>
      <c r="G950" s="128"/>
      <c r="H950" s="128"/>
      <c r="I950" s="128"/>
      <c r="J950" s="128"/>
      <c r="K950" s="128"/>
      <c r="L950" s="128"/>
      <c r="M950" s="128"/>
      <c r="N950" s="128"/>
      <c r="AE950" s="128"/>
      <c r="AN950" s="128"/>
      <c r="AO950" s="128"/>
      <c r="AP950" s="128"/>
      <c r="AQ950" s="128"/>
      <c r="AR950" s="128"/>
      <c r="AS950" s="128"/>
      <c r="AT950" s="128"/>
      <c r="AU950" s="128"/>
      <c r="AY950" s="128"/>
      <c r="AZ950" s="176"/>
      <c r="BA950" s="128"/>
      <c r="BB950" s="128"/>
      <c r="BD950" s="128"/>
      <c r="BE950" s="128"/>
      <c r="BF950" s="128"/>
      <c r="BG950" s="128"/>
      <c r="BI950" s="128"/>
      <c r="BJ950" s="128"/>
      <c r="BK950" s="128"/>
      <c r="BL950" s="128"/>
      <c r="BM950" s="128"/>
      <c r="BN950" s="128"/>
    </row>
    <row r="951" spans="1:66">
      <c r="A951" s="128"/>
      <c r="B951" s="128"/>
      <c r="C951" s="128"/>
      <c r="D951" s="128"/>
      <c r="E951" s="128"/>
      <c r="F951" s="128"/>
      <c r="G951" s="128"/>
      <c r="H951" s="128"/>
      <c r="I951" s="128"/>
      <c r="J951" s="128"/>
      <c r="K951" s="128"/>
      <c r="L951" s="128"/>
      <c r="M951" s="128"/>
      <c r="N951" s="128"/>
      <c r="AE951" s="128"/>
      <c r="AN951" s="128"/>
      <c r="AO951" s="128"/>
      <c r="AP951" s="128"/>
      <c r="AQ951" s="128"/>
      <c r="AR951" s="128"/>
      <c r="AS951" s="128"/>
      <c r="AT951" s="128"/>
      <c r="AU951" s="128"/>
      <c r="AY951" s="128"/>
      <c r="AZ951" s="176"/>
      <c r="BA951" s="128"/>
      <c r="BB951" s="128"/>
      <c r="BD951" s="128"/>
      <c r="BE951" s="128"/>
      <c r="BF951" s="128"/>
      <c r="BG951" s="128"/>
      <c r="BI951" s="128"/>
      <c r="BJ951" s="128"/>
      <c r="BK951" s="128"/>
      <c r="BL951" s="128"/>
      <c r="BM951" s="128"/>
      <c r="BN951" s="128"/>
    </row>
    <row r="952" spans="1:66">
      <c r="A952" s="128"/>
      <c r="B952" s="128"/>
      <c r="C952" s="128"/>
      <c r="D952" s="128"/>
      <c r="E952" s="128"/>
      <c r="F952" s="128"/>
      <c r="G952" s="128"/>
      <c r="H952" s="128"/>
      <c r="I952" s="128"/>
      <c r="J952" s="128"/>
      <c r="K952" s="128"/>
      <c r="L952" s="128"/>
      <c r="M952" s="128"/>
      <c r="N952" s="128"/>
      <c r="AE952" s="128"/>
      <c r="AN952" s="128"/>
      <c r="AO952" s="128"/>
      <c r="AP952" s="128"/>
      <c r="AQ952" s="128"/>
      <c r="AR952" s="128"/>
      <c r="AS952" s="128"/>
      <c r="AT952" s="128"/>
      <c r="AU952" s="128"/>
      <c r="AY952" s="128"/>
      <c r="AZ952" s="176"/>
      <c r="BA952" s="128"/>
      <c r="BB952" s="128"/>
      <c r="BD952" s="128"/>
      <c r="BE952" s="128"/>
      <c r="BF952" s="128"/>
      <c r="BG952" s="128"/>
      <c r="BI952" s="128"/>
      <c r="BJ952" s="128"/>
      <c r="BK952" s="128"/>
      <c r="BL952" s="128"/>
      <c r="BM952" s="128"/>
      <c r="BN952" s="128"/>
    </row>
    <row r="953" spans="1:66">
      <c r="A953" s="128"/>
      <c r="B953" s="128"/>
      <c r="C953" s="128"/>
      <c r="D953" s="128"/>
      <c r="E953" s="128"/>
      <c r="F953" s="128"/>
      <c r="G953" s="128"/>
      <c r="H953" s="128"/>
      <c r="I953" s="128"/>
      <c r="J953" s="128"/>
      <c r="K953" s="128"/>
      <c r="L953" s="128"/>
      <c r="M953" s="128"/>
      <c r="N953" s="128"/>
      <c r="AE953" s="128"/>
      <c r="AN953" s="128"/>
      <c r="AO953" s="128"/>
      <c r="AP953" s="128"/>
      <c r="AQ953" s="128"/>
      <c r="AR953" s="128"/>
      <c r="AS953" s="128"/>
      <c r="AT953" s="128"/>
      <c r="AU953" s="128"/>
      <c r="AY953" s="128"/>
      <c r="AZ953" s="176"/>
      <c r="BA953" s="128"/>
      <c r="BB953" s="128"/>
      <c r="BD953" s="128"/>
      <c r="BE953" s="128"/>
      <c r="BF953" s="128"/>
      <c r="BG953" s="128"/>
      <c r="BI953" s="128"/>
      <c r="BJ953" s="128"/>
      <c r="BK953" s="128"/>
      <c r="BL953" s="128"/>
      <c r="BM953" s="128"/>
      <c r="BN953" s="128"/>
    </row>
    <row r="954" spans="1:66">
      <c r="A954" s="128"/>
      <c r="B954" s="128"/>
      <c r="C954" s="128"/>
      <c r="D954" s="128"/>
      <c r="E954" s="128"/>
      <c r="F954" s="128"/>
      <c r="G954" s="128"/>
      <c r="H954" s="128"/>
      <c r="I954" s="128"/>
      <c r="J954" s="128"/>
      <c r="K954" s="128"/>
      <c r="L954" s="128"/>
      <c r="M954" s="128"/>
      <c r="N954" s="128"/>
      <c r="AE954" s="128"/>
      <c r="AN954" s="128"/>
      <c r="AO954" s="128"/>
      <c r="AP954" s="128"/>
      <c r="AQ954" s="128"/>
      <c r="AR954" s="128"/>
      <c r="AS954" s="128"/>
      <c r="AT954" s="128"/>
      <c r="AU954" s="128"/>
      <c r="AY954" s="128"/>
      <c r="AZ954" s="176"/>
      <c r="BA954" s="128"/>
      <c r="BB954" s="128"/>
      <c r="BD954" s="128"/>
      <c r="BE954" s="128"/>
      <c r="BF954" s="128"/>
      <c r="BG954" s="128"/>
      <c r="BI954" s="128"/>
      <c r="BJ954" s="128"/>
      <c r="BK954" s="128"/>
      <c r="BL954" s="128"/>
      <c r="BM954" s="128"/>
      <c r="BN954" s="128"/>
    </row>
    <row r="955" spans="1:66">
      <c r="A955" s="128"/>
      <c r="B955" s="128"/>
      <c r="C955" s="128"/>
      <c r="D955" s="128"/>
      <c r="E955" s="128"/>
      <c r="F955" s="128"/>
      <c r="G955" s="128"/>
      <c r="H955" s="128"/>
      <c r="I955" s="128"/>
      <c r="J955" s="128"/>
      <c r="K955" s="128"/>
      <c r="L955" s="128"/>
      <c r="M955" s="128"/>
      <c r="N955" s="128"/>
      <c r="AE955" s="128"/>
      <c r="AN955" s="128"/>
      <c r="AO955" s="128"/>
      <c r="AP955" s="128"/>
      <c r="AQ955" s="128"/>
      <c r="AR955" s="128"/>
      <c r="AS955" s="128"/>
      <c r="AT955" s="128"/>
      <c r="AU955" s="128"/>
      <c r="AY955" s="128"/>
      <c r="AZ955" s="176"/>
      <c r="BA955" s="128"/>
      <c r="BB955" s="128"/>
      <c r="BD955" s="128"/>
      <c r="BE955" s="128"/>
      <c r="BF955" s="128"/>
      <c r="BG955" s="128"/>
      <c r="BI955" s="128"/>
      <c r="BJ955" s="128"/>
      <c r="BK955" s="128"/>
      <c r="BL955" s="128"/>
      <c r="BM955" s="128"/>
      <c r="BN955" s="128"/>
    </row>
    <row r="956" spans="1:66">
      <c r="A956" s="128"/>
      <c r="B956" s="128"/>
      <c r="C956" s="128"/>
      <c r="D956" s="128"/>
      <c r="E956" s="128"/>
      <c r="F956" s="128"/>
      <c r="G956" s="128"/>
      <c r="H956" s="128"/>
      <c r="I956" s="128"/>
      <c r="J956" s="128"/>
      <c r="K956" s="128"/>
      <c r="L956" s="128"/>
      <c r="M956" s="128"/>
      <c r="N956" s="128"/>
      <c r="AE956" s="128"/>
      <c r="AN956" s="128"/>
      <c r="AO956" s="128"/>
      <c r="AP956" s="128"/>
      <c r="AQ956" s="128"/>
      <c r="AR956" s="128"/>
      <c r="AS956" s="128"/>
      <c r="AT956" s="128"/>
      <c r="AU956" s="128"/>
      <c r="AY956" s="128"/>
      <c r="AZ956" s="176"/>
      <c r="BA956" s="128"/>
      <c r="BB956" s="128"/>
      <c r="BD956" s="128"/>
      <c r="BE956" s="128"/>
      <c r="BF956" s="128"/>
      <c r="BG956" s="128"/>
      <c r="BI956" s="128"/>
      <c r="BJ956" s="128"/>
      <c r="BK956" s="128"/>
      <c r="BL956" s="128"/>
      <c r="BM956" s="128"/>
      <c r="BN956" s="128"/>
    </row>
    <row r="957" spans="1:66">
      <c r="A957" s="128"/>
      <c r="B957" s="128"/>
      <c r="C957" s="128"/>
      <c r="D957" s="128"/>
      <c r="E957" s="128"/>
      <c r="F957" s="128"/>
      <c r="G957" s="128"/>
      <c r="H957" s="128"/>
      <c r="I957" s="128"/>
      <c r="J957" s="128"/>
      <c r="K957" s="128"/>
      <c r="L957" s="128"/>
      <c r="M957" s="128"/>
      <c r="N957" s="128"/>
      <c r="AE957" s="128"/>
      <c r="AN957" s="128"/>
      <c r="AO957" s="128"/>
      <c r="AP957" s="128"/>
      <c r="AQ957" s="128"/>
      <c r="AR957" s="128"/>
      <c r="AS957" s="128"/>
      <c r="AT957" s="128"/>
      <c r="AU957" s="128"/>
      <c r="AY957" s="128"/>
      <c r="AZ957" s="176"/>
      <c r="BA957" s="128"/>
      <c r="BB957" s="128"/>
      <c r="BD957" s="128"/>
      <c r="BE957" s="128"/>
      <c r="BF957" s="128"/>
      <c r="BG957" s="128"/>
      <c r="BI957" s="128"/>
      <c r="BJ957" s="128"/>
      <c r="BK957" s="128"/>
      <c r="BL957" s="128"/>
      <c r="BM957" s="128"/>
      <c r="BN957" s="128"/>
    </row>
    <row r="958" spans="1:66">
      <c r="A958" s="128"/>
      <c r="B958" s="128"/>
      <c r="C958" s="128"/>
      <c r="D958" s="128"/>
      <c r="E958" s="128"/>
      <c r="F958" s="128"/>
      <c r="G958" s="128"/>
      <c r="H958" s="128"/>
      <c r="I958" s="128"/>
      <c r="J958" s="128"/>
      <c r="K958" s="128"/>
      <c r="L958" s="128"/>
      <c r="M958" s="128"/>
      <c r="N958" s="128"/>
      <c r="AE958" s="128"/>
      <c r="AN958" s="128"/>
      <c r="AO958" s="128"/>
      <c r="AP958" s="128"/>
      <c r="AQ958" s="128"/>
      <c r="AR958" s="128"/>
      <c r="AS958" s="128"/>
      <c r="AT958" s="128"/>
      <c r="AU958" s="128"/>
      <c r="AY958" s="128"/>
      <c r="AZ958" s="176"/>
      <c r="BA958" s="128"/>
      <c r="BB958" s="128"/>
      <c r="BD958" s="128"/>
      <c r="BE958" s="128"/>
      <c r="BF958" s="128"/>
      <c r="BG958" s="128"/>
      <c r="BI958" s="128"/>
      <c r="BJ958" s="128"/>
      <c r="BK958" s="128"/>
      <c r="BL958" s="128"/>
      <c r="BM958" s="128"/>
      <c r="BN958" s="128"/>
    </row>
    <row r="959" spans="1:66">
      <c r="A959" s="128"/>
      <c r="B959" s="128"/>
      <c r="C959" s="128"/>
      <c r="D959" s="128"/>
      <c r="E959" s="128"/>
      <c r="F959" s="128"/>
      <c r="G959" s="128"/>
      <c r="H959" s="128"/>
      <c r="I959" s="128"/>
      <c r="J959" s="128"/>
      <c r="K959" s="128"/>
      <c r="L959" s="128"/>
      <c r="M959" s="128"/>
      <c r="N959" s="128"/>
      <c r="AE959" s="128"/>
      <c r="AN959" s="128"/>
      <c r="AO959" s="128"/>
      <c r="AP959" s="128"/>
      <c r="AQ959" s="128"/>
      <c r="AR959" s="128"/>
      <c r="AS959" s="128"/>
      <c r="AT959" s="128"/>
      <c r="AU959" s="128"/>
      <c r="AY959" s="128"/>
      <c r="AZ959" s="176"/>
      <c r="BA959" s="128"/>
      <c r="BB959" s="128"/>
      <c r="BD959" s="128"/>
      <c r="BE959" s="128"/>
      <c r="BF959" s="128"/>
      <c r="BG959" s="128"/>
      <c r="BI959" s="128"/>
      <c r="BJ959" s="128"/>
      <c r="BK959" s="128"/>
      <c r="BL959" s="128"/>
      <c r="BM959" s="128"/>
      <c r="BN959" s="128"/>
    </row>
    <row r="960" spans="1:66">
      <c r="A960" s="128"/>
      <c r="B960" s="128"/>
      <c r="C960" s="128"/>
      <c r="D960" s="128"/>
      <c r="E960" s="128"/>
      <c r="F960" s="128"/>
      <c r="G960" s="128"/>
      <c r="H960" s="128"/>
      <c r="I960" s="128"/>
      <c r="J960" s="128"/>
      <c r="K960" s="128"/>
      <c r="L960" s="128"/>
      <c r="M960" s="128"/>
      <c r="N960" s="128"/>
      <c r="AE960" s="128"/>
      <c r="AN960" s="128"/>
      <c r="AO960" s="128"/>
      <c r="AP960" s="128"/>
      <c r="AQ960" s="128"/>
      <c r="AR960" s="128"/>
      <c r="AS960" s="128"/>
      <c r="AT960" s="128"/>
      <c r="AU960" s="128"/>
      <c r="AY960" s="128"/>
      <c r="AZ960" s="176"/>
      <c r="BA960" s="128"/>
      <c r="BB960" s="128"/>
      <c r="BD960" s="128"/>
      <c r="BE960" s="128"/>
      <c r="BF960" s="128"/>
      <c r="BG960" s="128"/>
      <c r="BI960" s="128"/>
      <c r="BJ960" s="128"/>
      <c r="BK960" s="128"/>
      <c r="BL960" s="128"/>
      <c r="BM960" s="128"/>
      <c r="BN960" s="128"/>
    </row>
    <row r="961" spans="1:66">
      <c r="A961" s="128"/>
      <c r="B961" s="128"/>
      <c r="C961" s="128"/>
      <c r="D961" s="128"/>
      <c r="E961" s="128"/>
      <c r="F961" s="128"/>
      <c r="G961" s="128"/>
      <c r="H961" s="128"/>
      <c r="I961" s="128"/>
      <c r="J961" s="128"/>
      <c r="K961" s="128"/>
      <c r="L961" s="128"/>
      <c r="M961" s="128"/>
      <c r="N961" s="128"/>
      <c r="AE961" s="128"/>
      <c r="AN961" s="128"/>
      <c r="AO961" s="128"/>
      <c r="AP961" s="128"/>
      <c r="AQ961" s="128"/>
      <c r="AR961" s="128"/>
      <c r="AS961" s="128"/>
      <c r="AT961" s="128"/>
      <c r="AU961" s="128"/>
      <c r="AY961" s="128"/>
      <c r="AZ961" s="176"/>
      <c r="BA961" s="128"/>
      <c r="BB961" s="128"/>
      <c r="BD961" s="128"/>
      <c r="BE961" s="128"/>
      <c r="BF961" s="128"/>
      <c r="BG961" s="128"/>
      <c r="BI961" s="128"/>
      <c r="BJ961" s="128"/>
      <c r="BK961" s="128"/>
      <c r="BL961" s="128"/>
      <c r="BM961" s="128"/>
      <c r="BN961" s="128"/>
    </row>
    <row r="962" spans="1:66">
      <c r="A962" s="128"/>
      <c r="B962" s="128"/>
      <c r="C962" s="128"/>
      <c r="D962" s="128"/>
      <c r="E962" s="128"/>
      <c r="F962" s="128"/>
      <c r="G962" s="128"/>
      <c r="H962" s="128"/>
      <c r="I962" s="128"/>
      <c r="J962" s="128"/>
      <c r="K962" s="128"/>
      <c r="L962" s="128"/>
      <c r="M962" s="128"/>
      <c r="N962" s="128"/>
      <c r="AE962" s="128"/>
      <c r="AN962" s="128"/>
      <c r="AO962" s="128"/>
      <c r="AP962" s="128"/>
      <c r="AQ962" s="128"/>
      <c r="AR962" s="128"/>
      <c r="AS962" s="128"/>
      <c r="AT962" s="128"/>
      <c r="AU962" s="128"/>
      <c r="AY962" s="128"/>
      <c r="AZ962" s="176"/>
      <c r="BA962" s="128"/>
      <c r="BB962" s="128"/>
      <c r="BD962" s="128"/>
      <c r="BE962" s="128"/>
      <c r="BF962" s="128"/>
      <c r="BG962" s="128"/>
      <c r="BI962" s="128"/>
      <c r="BJ962" s="128"/>
      <c r="BK962" s="128"/>
      <c r="BL962" s="128"/>
      <c r="BM962" s="128"/>
      <c r="BN962" s="128"/>
    </row>
    <row r="963" spans="1:66">
      <c r="A963" s="128"/>
      <c r="B963" s="128"/>
      <c r="C963" s="128"/>
      <c r="D963" s="128"/>
      <c r="E963" s="128"/>
      <c r="F963" s="128"/>
      <c r="G963" s="128"/>
      <c r="H963" s="128"/>
      <c r="I963" s="128"/>
      <c r="J963" s="128"/>
      <c r="K963" s="128"/>
      <c r="L963" s="128"/>
      <c r="M963" s="128"/>
      <c r="N963" s="128"/>
      <c r="AE963" s="128"/>
      <c r="AN963" s="128"/>
      <c r="AO963" s="128"/>
      <c r="AP963" s="128"/>
      <c r="AQ963" s="128"/>
      <c r="AR963" s="128"/>
      <c r="AS963" s="128"/>
      <c r="AT963" s="128"/>
      <c r="AU963" s="128"/>
      <c r="AY963" s="128"/>
      <c r="AZ963" s="176"/>
      <c r="BA963" s="128"/>
      <c r="BB963" s="128"/>
      <c r="BD963" s="128"/>
      <c r="BE963" s="128"/>
      <c r="BF963" s="128"/>
      <c r="BG963" s="128"/>
      <c r="BI963" s="128"/>
      <c r="BJ963" s="128"/>
      <c r="BK963" s="128"/>
      <c r="BL963" s="128"/>
      <c r="BM963" s="128"/>
      <c r="BN963" s="128"/>
    </row>
    <row r="964" spans="1:66">
      <c r="A964" s="128"/>
      <c r="B964" s="128"/>
      <c r="C964" s="128"/>
      <c r="D964" s="128"/>
      <c r="E964" s="128"/>
      <c r="F964" s="128"/>
      <c r="G964" s="128"/>
      <c r="H964" s="128"/>
      <c r="I964" s="128"/>
      <c r="J964" s="128"/>
      <c r="K964" s="128"/>
      <c r="L964" s="128"/>
      <c r="M964" s="128"/>
      <c r="N964" s="128"/>
      <c r="AE964" s="128"/>
      <c r="AN964" s="128"/>
      <c r="AO964" s="128"/>
      <c r="AP964" s="128"/>
      <c r="AQ964" s="128"/>
      <c r="AR964" s="128"/>
      <c r="AS964" s="128"/>
      <c r="AT964" s="128"/>
      <c r="AU964" s="128"/>
      <c r="AY964" s="128"/>
      <c r="AZ964" s="176"/>
      <c r="BA964" s="128"/>
      <c r="BB964" s="128"/>
      <c r="BD964" s="128"/>
      <c r="BE964" s="128"/>
      <c r="BF964" s="128"/>
      <c r="BG964" s="128"/>
      <c r="BI964" s="128"/>
      <c r="BJ964" s="128"/>
      <c r="BK964" s="128"/>
      <c r="BL964" s="128"/>
      <c r="BM964" s="128"/>
      <c r="BN964" s="128"/>
    </row>
    <row r="965" spans="1:66">
      <c r="A965" s="128"/>
      <c r="B965" s="128"/>
      <c r="C965" s="128"/>
      <c r="D965" s="128"/>
      <c r="E965" s="128"/>
      <c r="F965" s="128"/>
      <c r="G965" s="128"/>
      <c r="H965" s="128"/>
      <c r="I965" s="128"/>
      <c r="J965" s="128"/>
      <c r="K965" s="128"/>
      <c r="L965" s="128"/>
      <c r="M965" s="128"/>
      <c r="N965" s="128"/>
      <c r="AE965" s="128"/>
      <c r="AN965" s="128"/>
      <c r="AO965" s="128"/>
      <c r="AP965" s="128"/>
      <c r="AQ965" s="128"/>
      <c r="AR965" s="128"/>
      <c r="AS965" s="128"/>
      <c r="AT965" s="128"/>
      <c r="AU965" s="128"/>
      <c r="AY965" s="128"/>
      <c r="AZ965" s="176"/>
      <c r="BA965" s="128"/>
      <c r="BB965" s="128"/>
      <c r="BD965" s="128"/>
      <c r="BE965" s="128"/>
      <c r="BF965" s="128"/>
      <c r="BG965" s="128"/>
      <c r="BI965" s="128"/>
      <c r="BJ965" s="128"/>
      <c r="BK965" s="128"/>
      <c r="BL965" s="128"/>
      <c r="BM965" s="128"/>
      <c r="BN965" s="128"/>
    </row>
    <row r="966" spans="1:66">
      <c r="A966" s="128"/>
      <c r="B966" s="128"/>
      <c r="C966" s="128"/>
      <c r="D966" s="128"/>
      <c r="E966" s="128"/>
      <c r="F966" s="128"/>
      <c r="G966" s="128"/>
      <c r="H966" s="128"/>
      <c r="I966" s="128"/>
      <c r="J966" s="128"/>
      <c r="K966" s="128"/>
      <c r="L966" s="128"/>
      <c r="M966" s="128"/>
      <c r="N966" s="128"/>
      <c r="AE966" s="128"/>
      <c r="AN966" s="128"/>
      <c r="AO966" s="128"/>
      <c r="AP966" s="128"/>
      <c r="AQ966" s="128"/>
      <c r="AR966" s="128"/>
      <c r="AS966" s="128"/>
      <c r="AT966" s="128"/>
      <c r="AU966" s="128"/>
      <c r="AY966" s="128"/>
      <c r="AZ966" s="176"/>
      <c r="BA966" s="128"/>
      <c r="BB966" s="128"/>
      <c r="BD966" s="128"/>
      <c r="BE966" s="128"/>
      <c r="BF966" s="128"/>
      <c r="BG966" s="128"/>
      <c r="BI966" s="128"/>
      <c r="BJ966" s="128"/>
      <c r="BK966" s="128"/>
      <c r="BL966" s="128"/>
      <c r="BM966" s="128"/>
      <c r="BN966" s="128"/>
    </row>
    <row r="967" spans="1:66">
      <c r="A967" s="128"/>
      <c r="B967" s="128"/>
      <c r="C967" s="128"/>
      <c r="D967" s="128"/>
      <c r="E967" s="128"/>
      <c r="F967" s="128"/>
      <c r="G967" s="128"/>
      <c r="H967" s="128"/>
      <c r="I967" s="128"/>
      <c r="J967" s="128"/>
      <c r="K967" s="128"/>
      <c r="L967" s="128"/>
      <c r="M967" s="128"/>
      <c r="N967" s="128"/>
      <c r="AE967" s="128"/>
      <c r="AN967" s="128"/>
      <c r="AO967" s="128"/>
      <c r="AP967" s="128"/>
      <c r="AQ967" s="128"/>
      <c r="AR967" s="128"/>
      <c r="AS967" s="128"/>
      <c r="AT967" s="128"/>
      <c r="AU967" s="128"/>
      <c r="AY967" s="128"/>
      <c r="AZ967" s="176"/>
      <c r="BA967" s="128"/>
      <c r="BB967" s="128"/>
      <c r="BD967" s="128"/>
      <c r="BE967" s="128"/>
      <c r="BF967" s="128"/>
      <c r="BG967" s="128"/>
      <c r="BI967" s="128"/>
      <c r="BJ967" s="128"/>
      <c r="BK967" s="128"/>
      <c r="BL967" s="128"/>
      <c r="BM967" s="128"/>
      <c r="BN967" s="128"/>
    </row>
    <row r="968" spans="1:66">
      <c r="A968" s="128"/>
      <c r="B968" s="128"/>
      <c r="C968" s="128"/>
      <c r="D968" s="128"/>
      <c r="E968" s="128"/>
      <c r="F968" s="128"/>
      <c r="G968" s="128"/>
      <c r="H968" s="128"/>
      <c r="I968" s="128"/>
      <c r="J968" s="128"/>
      <c r="K968" s="128"/>
      <c r="L968" s="128"/>
      <c r="M968" s="128"/>
      <c r="N968" s="128"/>
      <c r="AE968" s="128"/>
      <c r="AN968" s="128"/>
      <c r="AO968" s="128"/>
      <c r="AP968" s="128"/>
      <c r="AQ968" s="128"/>
      <c r="AR968" s="128"/>
      <c r="AS968" s="128"/>
      <c r="AT968" s="128"/>
      <c r="AU968" s="128"/>
      <c r="AY968" s="128"/>
      <c r="AZ968" s="176"/>
      <c r="BA968" s="128"/>
      <c r="BB968" s="128"/>
      <c r="BD968" s="128"/>
      <c r="BE968" s="128"/>
      <c r="BF968" s="128"/>
      <c r="BG968" s="128"/>
      <c r="BI968" s="128"/>
      <c r="BJ968" s="128"/>
      <c r="BK968" s="128"/>
      <c r="BL968" s="128"/>
      <c r="BM968" s="128"/>
      <c r="BN968" s="128"/>
    </row>
    <row r="969" spans="1:66">
      <c r="A969" s="128"/>
      <c r="B969" s="128"/>
      <c r="C969" s="128"/>
      <c r="D969" s="128"/>
      <c r="E969" s="128"/>
      <c r="F969" s="128"/>
      <c r="G969" s="128"/>
      <c r="H969" s="128"/>
      <c r="I969" s="128"/>
      <c r="J969" s="128"/>
      <c r="K969" s="128"/>
      <c r="L969" s="128"/>
      <c r="M969" s="128"/>
      <c r="N969" s="128"/>
      <c r="AE969" s="128"/>
      <c r="AN969" s="128"/>
      <c r="AO969" s="128"/>
      <c r="AP969" s="128"/>
      <c r="AQ969" s="128"/>
      <c r="AR969" s="128"/>
      <c r="AS969" s="128"/>
      <c r="AT969" s="128"/>
      <c r="AU969" s="128"/>
      <c r="AY969" s="128"/>
      <c r="AZ969" s="176"/>
      <c r="BA969" s="128"/>
      <c r="BB969" s="128"/>
      <c r="BD969" s="128"/>
      <c r="BE969" s="128"/>
      <c r="BF969" s="128"/>
      <c r="BG969" s="128"/>
      <c r="BI969" s="128"/>
      <c r="BJ969" s="128"/>
      <c r="BK969" s="128"/>
      <c r="BL969" s="128"/>
      <c r="BM969" s="128"/>
      <c r="BN969" s="128"/>
    </row>
    <row r="970" spans="1:66">
      <c r="A970" s="128"/>
      <c r="B970" s="128"/>
      <c r="C970" s="128"/>
      <c r="D970" s="128"/>
      <c r="E970" s="128"/>
      <c r="F970" s="128"/>
      <c r="G970" s="128"/>
      <c r="H970" s="128"/>
      <c r="I970" s="128"/>
      <c r="J970" s="128"/>
      <c r="K970" s="128"/>
      <c r="L970" s="128"/>
      <c r="M970" s="128"/>
      <c r="N970" s="128"/>
      <c r="AE970" s="128"/>
      <c r="AN970" s="128"/>
      <c r="AO970" s="128"/>
      <c r="AP970" s="128"/>
      <c r="AQ970" s="128"/>
      <c r="AR970" s="128"/>
      <c r="AS970" s="128"/>
      <c r="AT970" s="128"/>
      <c r="AU970" s="128"/>
      <c r="AY970" s="128"/>
      <c r="AZ970" s="176"/>
      <c r="BA970" s="128"/>
      <c r="BB970" s="128"/>
      <c r="BD970" s="128"/>
      <c r="BE970" s="128"/>
      <c r="BF970" s="128"/>
      <c r="BG970" s="128"/>
      <c r="BI970" s="128"/>
      <c r="BJ970" s="128"/>
      <c r="BK970" s="128"/>
      <c r="BL970" s="128"/>
      <c r="BM970" s="128"/>
      <c r="BN970" s="128"/>
    </row>
    <row r="971" spans="1:66">
      <c r="A971" s="128"/>
      <c r="B971" s="128"/>
      <c r="C971" s="128"/>
      <c r="D971" s="128"/>
      <c r="E971" s="128"/>
      <c r="F971" s="128"/>
      <c r="G971" s="128"/>
      <c r="H971" s="128"/>
      <c r="I971" s="128"/>
      <c r="J971" s="128"/>
      <c r="K971" s="128"/>
      <c r="L971" s="128"/>
      <c r="M971" s="128"/>
      <c r="N971" s="128"/>
      <c r="AE971" s="128"/>
      <c r="AN971" s="128"/>
      <c r="AO971" s="128"/>
      <c r="AP971" s="128"/>
      <c r="AQ971" s="128"/>
      <c r="AR971" s="128"/>
      <c r="AS971" s="128"/>
      <c r="AT971" s="128"/>
      <c r="AU971" s="128"/>
      <c r="AY971" s="128"/>
      <c r="AZ971" s="176"/>
      <c r="BA971" s="128"/>
      <c r="BB971" s="128"/>
      <c r="BD971" s="128"/>
      <c r="BE971" s="128"/>
      <c r="BF971" s="128"/>
      <c r="BG971" s="128"/>
      <c r="BI971" s="128"/>
      <c r="BJ971" s="128"/>
      <c r="BK971" s="128"/>
      <c r="BL971" s="128"/>
      <c r="BM971" s="128"/>
      <c r="BN971" s="128"/>
    </row>
    <row r="972" spans="1:66">
      <c r="A972" s="128"/>
      <c r="B972" s="128"/>
      <c r="C972" s="128"/>
      <c r="D972" s="128"/>
      <c r="E972" s="128"/>
      <c r="F972" s="128"/>
      <c r="G972" s="128"/>
      <c r="H972" s="128"/>
      <c r="I972" s="128"/>
      <c r="J972" s="128"/>
      <c r="K972" s="128"/>
      <c r="L972" s="128"/>
      <c r="M972" s="128"/>
      <c r="N972" s="128"/>
      <c r="AE972" s="128"/>
      <c r="AN972" s="128"/>
      <c r="AO972" s="128"/>
      <c r="AP972" s="128"/>
      <c r="AQ972" s="128"/>
      <c r="AR972" s="128"/>
      <c r="AS972" s="128"/>
      <c r="AT972" s="128"/>
      <c r="AU972" s="128"/>
      <c r="AY972" s="128"/>
      <c r="AZ972" s="176"/>
      <c r="BA972" s="128"/>
      <c r="BB972" s="128"/>
      <c r="BD972" s="128"/>
      <c r="BE972" s="128"/>
      <c r="BF972" s="128"/>
      <c r="BG972" s="128"/>
      <c r="BI972" s="128"/>
      <c r="BJ972" s="128"/>
      <c r="BK972" s="128"/>
      <c r="BL972" s="128"/>
      <c r="BM972" s="128"/>
      <c r="BN972" s="128"/>
    </row>
    <row r="973" spans="1:66">
      <c r="A973" s="128"/>
      <c r="B973" s="128"/>
      <c r="C973" s="128"/>
      <c r="D973" s="128"/>
      <c r="E973" s="128"/>
      <c r="F973" s="128"/>
      <c r="G973" s="128"/>
      <c r="H973" s="128"/>
      <c r="I973" s="128"/>
      <c r="J973" s="128"/>
      <c r="K973" s="128"/>
      <c r="L973" s="128"/>
      <c r="M973" s="128"/>
      <c r="N973" s="128"/>
      <c r="AE973" s="128"/>
      <c r="AN973" s="128"/>
      <c r="AO973" s="128"/>
      <c r="AP973" s="128"/>
      <c r="AQ973" s="128"/>
      <c r="AR973" s="128"/>
      <c r="AS973" s="128"/>
      <c r="AT973" s="128"/>
      <c r="AU973" s="128"/>
      <c r="AY973" s="128"/>
      <c r="AZ973" s="176"/>
      <c r="BA973" s="128"/>
      <c r="BB973" s="128"/>
      <c r="BD973" s="128"/>
      <c r="BE973" s="128"/>
      <c r="BF973" s="128"/>
      <c r="BG973" s="128"/>
      <c r="BI973" s="128"/>
      <c r="BJ973" s="128"/>
      <c r="BK973" s="128"/>
      <c r="BL973" s="128"/>
      <c r="BM973" s="128"/>
      <c r="BN973" s="128"/>
    </row>
    <row r="974" spans="1:66">
      <c r="A974" s="128"/>
      <c r="B974" s="128"/>
      <c r="C974" s="128"/>
      <c r="D974" s="128"/>
      <c r="E974" s="128"/>
      <c r="F974" s="128"/>
      <c r="G974" s="128"/>
      <c r="H974" s="128"/>
      <c r="I974" s="128"/>
      <c r="J974" s="128"/>
      <c r="K974" s="128"/>
      <c r="L974" s="128"/>
      <c r="M974" s="128"/>
      <c r="N974" s="128"/>
      <c r="AE974" s="128"/>
      <c r="AN974" s="128"/>
      <c r="AO974" s="128"/>
      <c r="AP974" s="128"/>
      <c r="AQ974" s="128"/>
      <c r="AR974" s="128"/>
      <c r="AS974" s="128"/>
      <c r="AT974" s="128"/>
      <c r="AU974" s="128"/>
      <c r="AY974" s="128"/>
      <c r="AZ974" s="176"/>
      <c r="BA974" s="128"/>
      <c r="BB974" s="128"/>
      <c r="BD974" s="128"/>
      <c r="BE974" s="128"/>
      <c r="BF974" s="128"/>
      <c r="BG974" s="128"/>
      <c r="BI974" s="128"/>
      <c r="BJ974" s="128"/>
      <c r="BK974" s="128"/>
      <c r="BL974" s="128"/>
      <c r="BM974" s="128"/>
      <c r="BN974" s="128"/>
    </row>
    <row r="975" spans="1:66">
      <c r="A975" s="128"/>
      <c r="B975" s="128"/>
      <c r="C975" s="128"/>
      <c r="D975" s="128"/>
      <c r="E975" s="128"/>
      <c r="F975" s="128"/>
      <c r="G975" s="128"/>
      <c r="H975" s="128"/>
      <c r="I975" s="128"/>
      <c r="J975" s="128"/>
      <c r="K975" s="128"/>
      <c r="L975" s="128"/>
      <c r="M975" s="128"/>
      <c r="N975" s="128"/>
      <c r="AE975" s="128"/>
      <c r="AN975" s="128"/>
      <c r="AO975" s="128"/>
      <c r="AP975" s="128"/>
      <c r="AQ975" s="128"/>
      <c r="AR975" s="128"/>
      <c r="AS975" s="128"/>
      <c r="AT975" s="128"/>
      <c r="AU975" s="128"/>
      <c r="AY975" s="128"/>
      <c r="AZ975" s="176"/>
      <c r="BA975" s="128"/>
      <c r="BB975" s="128"/>
      <c r="BD975" s="128"/>
      <c r="BE975" s="128"/>
      <c r="BF975" s="128"/>
      <c r="BG975" s="128"/>
      <c r="BI975" s="128"/>
      <c r="BJ975" s="128"/>
      <c r="BK975" s="128"/>
      <c r="BL975" s="128"/>
      <c r="BM975" s="128"/>
      <c r="BN975" s="128"/>
    </row>
    <row r="976" spans="1:66">
      <c r="A976" s="128"/>
      <c r="B976" s="128"/>
      <c r="C976" s="128"/>
      <c r="D976" s="128"/>
      <c r="E976" s="128"/>
      <c r="F976" s="128"/>
      <c r="G976" s="128"/>
      <c r="H976" s="128"/>
      <c r="I976" s="128"/>
      <c r="J976" s="128"/>
      <c r="K976" s="128"/>
      <c r="L976" s="128"/>
      <c r="M976" s="128"/>
      <c r="N976" s="128"/>
      <c r="AE976" s="128"/>
      <c r="AN976" s="128"/>
      <c r="AO976" s="128"/>
      <c r="AP976" s="128"/>
      <c r="AQ976" s="128"/>
      <c r="AR976" s="128"/>
      <c r="AS976" s="128"/>
      <c r="AT976" s="128"/>
      <c r="AU976" s="128"/>
      <c r="AY976" s="128"/>
      <c r="AZ976" s="176"/>
      <c r="BA976" s="128"/>
      <c r="BB976" s="128"/>
      <c r="BD976" s="128"/>
      <c r="BE976" s="128"/>
      <c r="BF976" s="128"/>
      <c r="BG976" s="128"/>
      <c r="BI976" s="128"/>
      <c r="BJ976" s="128"/>
      <c r="BK976" s="128"/>
      <c r="BL976" s="128"/>
      <c r="BM976" s="128"/>
      <c r="BN976" s="128"/>
    </row>
    <row r="977" spans="1:66">
      <c r="A977" s="128"/>
      <c r="B977" s="128"/>
      <c r="C977" s="128"/>
      <c r="D977" s="128"/>
      <c r="E977" s="128"/>
      <c r="F977" s="128"/>
      <c r="G977" s="128"/>
      <c r="H977" s="128"/>
      <c r="I977" s="128"/>
      <c r="J977" s="128"/>
      <c r="K977" s="128"/>
      <c r="L977" s="128"/>
      <c r="M977" s="128"/>
      <c r="N977" s="128"/>
      <c r="AE977" s="128"/>
      <c r="AN977" s="128"/>
      <c r="AO977" s="128"/>
      <c r="AP977" s="128"/>
      <c r="AQ977" s="128"/>
      <c r="AR977" s="128"/>
      <c r="AS977" s="128"/>
      <c r="AT977" s="128"/>
      <c r="AU977" s="128"/>
      <c r="AY977" s="128"/>
      <c r="AZ977" s="176"/>
      <c r="BA977" s="128"/>
      <c r="BB977" s="128"/>
      <c r="BD977" s="128"/>
      <c r="BE977" s="128"/>
      <c r="BF977" s="128"/>
      <c r="BG977" s="128"/>
      <c r="BI977" s="128"/>
      <c r="BJ977" s="128"/>
      <c r="BK977" s="128"/>
      <c r="BL977" s="128"/>
      <c r="BM977" s="128"/>
      <c r="BN977" s="128"/>
    </row>
    <row r="978" spans="1:66">
      <c r="A978" s="128"/>
      <c r="B978" s="128"/>
      <c r="C978" s="128"/>
      <c r="D978" s="128"/>
      <c r="E978" s="128"/>
      <c r="F978" s="128"/>
      <c r="G978" s="128"/>
      <c r="H978" s="128"/>
      <c r="I978" s="128"/>
      <c r="J978" s="128"/>
      <c r="K978" s="128"/>
      <c r="L978" s="128"/>
      <c r="M978" s="128"/>
      <c r="N978" s="128"/>
      <c r="AE978" s="128"/>
      <c r="AN978" s="128"/>
      <c r="AO978" s="128"/>
      <c r="AP978" s="128"/>
      <c r="AQ978" s="128"/>
      <c r="AR978" s="128"/>
      <c r="AS978" s="128"/>
      <c r="AT978" s="128"/>
      <c r="AU978" s="128"/>
      <c r="AY978" s="128"/>
      <c r="AZ978" s="176"/>
      <c r="BA978" s="128"/>
      <c r="BB978" s="128"/>
      <c r="BD978" s="128"/>
      <c r="BE978" s="128"/>
      <c r="BF978" s="128"/>
      <c r="BG978" s="128"/>
      <c r="BI978" s="128"/>
      <c r="BJ978" s="128"/>
      <c r="BK978" s="128"/>
      <c r="BL978" s="128"/>
      <c r="BM978" s="128"/>
      <c r="BN978" s="128"/>
    </row>
    <row r="979" spans="1:66">
      <c r="A979" s="128"/>
      <c r="B979" s="128"/>
      <c r="C979" s="128"/>
      <c r="D979" s="128"/>
      <c r="E979" s="128"/>
      <c r="F979" s="128"/>
      <c r="G979" s="128"/>
      <c r="H979" s="128"/>
      <c r="I979" s="128"/>
      <c r="J979" s="128"/>
      <c r="K979" s="128"/>
      <c r="L979" s="128"/>
      <c r="M979" s="128"/>
      <c r="N979" s="128"/>
      <c r="AE979" s="128"/>
      <c r="AN979" s="128"/>
      <c r="AO979" s="128"/>
      <c r="AP979" s="128"/>
      <c r="AQ979" s="128"/>
      <c r="AR979" s="128"/>
      <c r="AS979" s="128"/>
      <c r="AT979" s="128"/>
      <c r="AU979" s="128"/>
      <c r="AY979" s="128"/>
      <c r="AZ979" s="176"/>
      <c r="BA979" s="128"/>
      <c r="BB979" s="128"/>
      <c r="BD979" s="128"/>
      <c r="BE979" s="128"/>
      <c r="BF979" s="128"/>
      <c r="BG979" s="128"/>
      <c r="BI979" s="128"/>
      <c r="BJ979" s="128"/>
      <c r="BK979" s="128"/>
      <c r="BL979" s="128"/>
      <c r="BM979" s="128"/>
      <c r="BN979" s="128"/>
    </row>
    <row r="980" spans="1:66">
      <c r="A980" s="128"/>
      <c r="B980" s="128"/>
      <c r="C980" s="128"/>
      <c r="D980" s="128"/>
      <c r="E980" s="128"/>
      <c r="F980" s="128"/>
      <c r="G980" s="128"/>
      <c r="H980" s="128"/>
      <c r="I980" s="128"/>
      <c r="J980" s="128"/>
      <c r="K980" s="128"/>
      <c r="L980" s="128"/>
      <c r="M980" s="128"/>
      <c r="N980" s="128"/>
      <c r="AE980" s="128"/>
      <c r="AN980" s="128"/>
      <c r="AO980" s="128"/>
      <c r="AP980" s="128"/>
      <c r="AQ980" s="128"/>
      <c r="AR980" s="128"/>
      <c r="AS980" s="128"/>
      <c r="AT980" s="128"/>
      <c r="AU980" s="128"/>
      <c r="AY980" s="128"/>
      <c r="AZ980" s="176"/>
      <c r="BA980" s="128"/>
      <c r="BB980" s="128"/>
      <c r="BD980" s="128"/>
      <c r="BE980" s="128"/>
      <c r="BF980" s="128"/>
      <c r="BG980" s="128"/>
      <c r="BI980" s="128"/>
      <c r="BJ980" s="128"/>
      <c r="BK980" s="128"/>
      <c r="BL980" s="128"/>
      <c r="BM980" s="128"/>
      <c r="BN980" s="128"/>
    </row>
    <row r="981" spans="1:66">
      <c r="A981" s="128"/>
      <c r="B981" s="128"/>
      <c r="C981" s="128"/>
      <c r="D981" s="128"/>
      <c r="E981" s="128"/>
      <c r="F981" s="128"/>
      <c r="G981" s="128"/>
      <c r="H981" s="128"/>
      <c r="I981" s="128"/>
      <c r="J981" s="128"/>
      <c r="K981" s="128"/>
      <c r="L981" s="128"/>
      <c r="M981" s="128"/>
      <c r="N981" s="128"/>
      <c r="AE981" s="128"/>
      <c r="AN981" s="128"/>
      <c r="AO981" s="128"/>
      <c r="AP981" s="128"/>
      <c r="AQ981" s="128"/>
      <c r="AR981" s="128"/>
      <c r="AS981" s="128"/>
      <c r="AT981" s="128"/>
      <c r="AU981" s="128"/>
      <c r="AY981" s="128"/>
      <c r="AZ981" s="176"/>
      <c r="BA981" s="128"/>
      <c r="BB981" s="128"/>
      <c r="BD981" s="128"/>
      <c r="BE981" s="128"/>
      <c r="BF981" s="128"/>
      <c r="BG981" s="128"/>
      <c r="BI981" s="128"/>
      <c r="BJ981" s="128"/>
      <c r="BK981" s="128"/>
      <c r="BL981" s="128"/>
      <c r="BM981" s="128"/>
      <c r="BN981" s="128"/>
    </row>
    <row r="982" spans="1:66">
      <c r="A982" s="128"/>
      <c r="B982" s="128"/>
      <c r="C982" s="128"/>
      <c r="D982" s="128"/>
      <c r="E982" s="128"/>
      <c r="F982" s="128"/>
      <c r="G982" s="128"/>
      <c r="H982" s="128"/>
      <c r="I982" s="128"/>
      <c r="J982" s="128"/>
      <c r="K982" s="128"/>
      <c r="L982" s="128"/>
      <c r="M982" s="128"/>
      <c r="N982" s="128"/>
      <c r="AE982" s="128"/>
      <c r="AN982" s="128"/>
      <c r="AO982" s="128"/>
      <c r="AP982" s="128"/>
      <c r="AQ982" s="128"/>
      <c r="AR982" s="128"/>
      <c r="AS982" s="128"/>
      <c r="AT982" s="128"/>
      <c r="AU982" s="128"/>
      <c r="AY982" s="128"/>
      <c r="AZ982" s="176"/>
      <c r="BA982" s="128"/>
      <c r="BB982" s="128"/>
      <c r="BD982" s="128"/>
      <c r="BE982" s="128"/>
      <c r="BF982" s="128"/>
      <c r="BG982" s="128"/>
      <c r="BI982" s="128"/>
      <c r="BJ982" s="128"/>
      <c r="BK982" s="128"/>
      <c r="BL982" s="128"/>
      <c r="BM982" s="128"/>
      <c r="BN982" s="128"/>
    </row>
    <row r="983" spans="1:66">
      <c r="A983" s="128"/>
      <c r="B983" s="128"/>
      <c r="C983" s="128"/>
      <c r="D983" s="128"/>
      <c r="E983" s="128"/>
      <c r="F983" s="128"/>
      <c r="G983" s="128"/>
      <c r="H983" s="128"/>
      <c r="I983" s="128"/>
      <c r="J983" s="128"/>
      <c r="K983" s="128"/>
      <c r="L983" s="128"/>
      <c r="M983" s="128"/>
      <c r="N983" s="128"/>
      <c r="AE983" s="128"/>
      <c r="AN983" s="128"/>
      <c r="AO983" s="128"/>
      <c r="AP983" s="128"/>
      <c r="AQ983" s="128"/>
      <c r="AR983" s="128"/>
      <c r="AS983" s="128"/>
      <c r="AT983" s="128"/>
      <c r="AU983" s="128"/>
      <c r="AY983" s="128"/>
      <c r="AZ983" s="176"/>
      <c r="BA983" s="128"/>
      <c r="BB983" s="128"/>
      <c r="BD983" s="128"/>
      <c r="BE983" s="128"/>
      <c r="BF983" s="128"/>
      <c r="BG983" s="128"/>
      <c r="BI983" s="128"/>
      <c r="BJ983" s="128"/>
      <c r="BK983" s="128"/>
      <c r="BL983" s="128"/>
      <c r="BM983" s="128"/>
      <c r="BN983" s="128"/>
    </row>
    <row r="984" spans="1:66">
      <c r="A984" s="128"/>
      <c r="B984" s="128"/>
      <c r="C984" s="128"/>
      <c r="D984" s="128"/>
      <c r="E984" s="128"/>
      <c r="F984" s="128"/>
      <c r="G984" s="128"/>
      <c r="H984" s="128"/>
      <c r="I984" s="128"/>
      <c r="J984" s="128"/>
      <c r="K984" s="128"/>
      <c r="L984" s="128"/>
      <c r="M984" s="128"/>
      <c r="N984" s="128"/>
      <c r="AE984" s="128"/>
      <c r="AN984" s="128"/>
      <c r="AO984" s="128"/>
      <c r="AP984" s="128"/>
      <c r="AQ984" s="128"/>
      <c r="AR984" s="128"/>
      <c r="AS984" s="128"/>
      <c r="AT984" s="128"/>
      <c r="AU984" s="128"/>
      <c r="AY984" s="128"/>
      <c r="AZ984" s="176"/>
      <c r="BA984" s="128"/>
      <c r="BB984" s="128"/>
      <c r="BD984" s="128"/>
      <c r="BE984" s="128"/>
      <c r="BF984" s="128"/>
      <c r="BG984" s="128"/>
      <c r="BI984" s="128"/>
      <c r="BJ984" s="128"/>
      <c r="BK984" s="128"/>
      <c r="BL984" s="128"/>
      <c r="BM984" s="128"/>
      <c r="BN984" s="128"/>
    </row>
    <row r="985" spans="1:66">
      <c r="A985" s="128"/>
      <c r="B985" s="128"/>
      <c r="C985" s="128"/>
      <c r="D985" s="128"/>
      <c r="E985" s="128"/>
      <c r="F985" s="128"/>
      <c r="G985" s="128"/>
      <c r="H985" s="128"/>
      <c r="I985" s="128"/>
      <c r="J985" s="128"/>
      <c r="K985" s="128"/>
      <c r="L985" s="128"/>
      <c r="M985" s="128"/>
      <c r="N985" s="128"/>
      <c r="AE985" s="128"/>
      <c r="AN985" s="128"/>
      <c r="AO985" s="128"/>
      <c r="AP985" s="128"/>
      <c r="AQ985" s="128"/>
      <c r="AR985" s="128"/>
      <c r="AS985" s="128"/>
      <c r="AT985" s="128"/>
      <c r="AU985" s="128"/>
      <c r="AY985" s="128"/>
      <c r="AZ985" s="176"/>
      <c r="BA985" s="128"/>
      <c r="BB985" s="128"/>
      <c r="BD985" s="128"/>
      <c r="BE985" s="128"/>
      <c r="BF985" s="128"/>
      <c r="BG985" s="128"/>
      <c r="BI985" s="128"/>
      <c r="BJ985" s="128"/>
      <c r="BK985" s="128"/>
      <c r="BL985" s="128"/>
      <c r="BM985" s="128"/>
      <c r="BN985" s="128"/>
    </row>
    <row r="986" spans="1:66">
      <c r="A986" s="128"/>
      <c r="B986" s="128"/>
      <c r="C986" s="128"/>
      <c r="D986" s="128"/>
      <c r="E986" s="128"/>
      <c r="F986" s="128"/>
      <c r="G986" s="128"/>
      <c r="H986" s="128"/>
      <c r="I986" s="128"/>
      <c r="J986" s="128"/>
      <c r="K986" s="128"/>
      <c r="L986" s="128"/>
      <c r="M986" s="128"/>
      <c r="N986" s="128"/>
      <c r="AE986" s="128"/>
      <c r="AN986" s="128"/>
      <c r="AO986" s="128"/>
      <c r="AP986" s="128"/>
      <c r="AQ986" s="128"/>
      <c r="AR986" s="128"/>
      <c r="AS986" s="128"/>
      <c r="AT986" s="128"/>
      <c r="AU986" s="128"/>
      <c r="AY986" s="128"/>
      <c r="AZ986" s="176"/>
      <c r="BA986" s="128"/>
      <c r="BB986" s="128"/>
      <c r="BD986" s="128"/>
      <c r="BE986" s="128"/>
      <c r="BF986" s="128"/>
      <c r="BG986" s="128"/>
      <c r="BI986" s="128"/>
      <c r="BJ986" s="128"/>
      <c r="BK986" s="128"/>
      <c r="BL986" s="128"/>
      <c r="BM986" s="128"/>
      <c r="BN986" s="128"/>
    </row>
    <row r="987" spans="1:66">
      <c r="A987" s="128"/>
      <c r="B987" s="128"/>
      <c r="C987" s="128"/>
      <c r="D987" s="128"/>
      <c r="E987" s="128"/>
      <c r="F987" s="128"/>
      <c r="G987" s="128"/>
      <c r="H987" s="128"/>
      <c r="I987" s="128"/>
      <c r="J987" s="128"/>
      <c r="K987" s="128"/>
      <c r="L987" s="128"/>
      <c r="M987" s="128"/>
      <c r="N987" s="128"/>
      <c r="AE987" s="128"/>
      <c r="AN987" s="128"/>
      <c r="AO987" s="128"/>
      <c r="AP987" s="128"/>
      <c r="AQ987" s="128"/>
      <c r="AR987" s="128"/>
      <c r="AS987" s="128"/>
      <c r="AT987" s="128"/>
      <c r="AU987" s="128"/>
      <c r="AY987" s="128"/>
      <c r="AZ987" s="176"/>
      <c r="BA987" s="128"/>
      <c r="BB987" s="128"/>
      <c r="BD987" s="128"/>
      <c r="BE987" s="128"/>
      <c r="BF987" s="128"/>
      <c r="BG987" s="128"/>
      <c r="BI987" s="128"/>
      <c r="BJ987" s="128"/>
      <c r="BK987" s="128"/>
      <c r="BL987" s="128"/>
      <c r="BM987" s="128"/>
      <c r="BN987" s="128"/>
    </row>
    <row r="988" spans="1:66">
      <c r="A988" s="128"/>
      <c r="B988" s="128"/>
      <c r="C988" s="128"/>
      <c r="D988" s="128"/>
      <c r="E988" s="128"/>
      <c r="F988" s="128"/>
      <c r="G988" s="128"/>
      <c r="H988" s="128"/>
      <c r="I988" s="128"/>
      <c r="J988" s="128"/>
      <c r="K988" s="128"/>
      <c r="L988" s="128"/>
      <c r="M988" s="128"/>
      <c r="N988" s="128"/>
      <c r="AE988" s="128"/>
      <c r="AN988" s="128"/>
      <c r="AO988" s="128"/>
      <c r="AP988" s="128"/>
      <c r="AQ988" s="128"/>
      <c r="AR988" s="128"/>
      <c r="AS988" s="128"/>
      <c r="AT988" s="128"/>
      <c r="AU988" s="128"/>
      <c r="AY988" s="128"/>
      <c r="AZ988" s="176"/>
      <c r="BA988" s="128"/>
      <c r="BB988" s="128"/>
      <c r="BD988" s="128"/>
      <c r="BE988" s="128"/>
      <c r="BF988" s="128"/>
      <c r="BG988" s="128"/>
      <c r="BI988" s="128"/>
      <c r="BJ988" s="128"/>
      <c r="BK988" s="128"/>
      <c r="BL988" s="128"/>
      <c r="BM988" s="128"/>
      <c r="BN988" s="128"/>
    </row>
    <row r="989" spans="1:66">
      <c r="A989" s="128"/>
      <c r="B989" s="128"/>
      <c r="C989" s="128"/>
      <c r="D989" s="128"/>
      <c r="E989" s="128"/>
      <c r="F989" s="128"/>
      <c r="G989" s="128"/>
      <c r="H989" s="128"/>
      <c r="I989" s="128"/>
      <c r="J989" s="128"/>
      <c r="K989" s="128"/>
      <c r="L989" s="128"/>
      <c r="M989" s="128"/>
      <c r="N989" s="128"/>
      <c r="AE989" s="128"/>
      <c r="AN989" s="128"/>
      <c r="AO989" s="128"/>
      <c r="AP989" s="128"/>
      <c r="AQ989" s="128"/>
      <c r="AR989" s="128"/>
      <c r="AS989" s="128"/>
      <c r="AT989" s="128"/>
      <c r="AU989" s="128"/>
      <c r="AY989" s="128"/>
      <c r="AZ989" s="176"/>
      <c r="BA989" s="128"/>
      <c r="BB989" s="128"/>
      <c r="BD989" s="128"/>
      <c r="BE989" s="128"/>
      <c r="BF989" s="128"/>
      <c r="BG989" s="128"/>
      <c r="BI989" s="128"/>
      <c r="BJ989" s="128"/>
      <c r="BK989" s="128"/>
      <c r="BL989" s="128"/>
      <c r="BM989" s="128"/>
      <c r="BN989" s="128"/>
    </row>
    <row r="990" spans="1:66">
      <c r="A990" s="128"/>
      <c r="B990" s="128"/>
      <c r="C990" s="128"/>
      <c r="D990" s="128"/>
      <c r="E990" s="128"/>
      <c r="F990" s="128"/>
      <c r="G990" s="128"/>
      <c r="H990" s="128"/>
      <c r="I990" s="128"/>
      <c r="J990" s="128"/>
      <c r="K990" s="128"/>
      <c r="L990" s="128"/>
      <c r="M990" s="128"/>
      <c r="N990" s="128"/>
      <c r="AE990" s="128"/>
      <c r="AN990" s="128"/>
      <c r="AO990" s="128"/>
      <c r="AP990" s="128"/>
      <c r="AQ990" s="128"/>
      <c r="AR990" s="128"/>
      <c r="AS990" s="128"/>
      <c r="AT990" s="128"/>
      <c r="AU990" s="128"/>
      <c r="AY990" s="128"/>
      <c r="AZ990" s="176"/>
      <c r="BA990" s="128"/>
      <c r="BB990" s="128"/>
      <c r="BD990" s="128"/>
      <c r="BE990" s="128"/>
      <c r="BF990" s="128"/>
      <c r="BG990" s="128"/>
      <c r="BI990" s="128"/>
      <c r="BJ990" s="128"/>
      <c r="BK990" s="128"/>
      <c r="BL990" s="128"/>
      <c r="BM990" s="128"/>
      <c r="BN990" s="128"/>
    </row>
    <row r="991" spans="1:66">
      <c r="A991" s="128"/>
      <c r="B991" s="128"/>
      <c r="C991" s="128"/>
      <c r="D991" s="128"/>
      <c r="E991" s="128"/>
      <c r="F991" s="128"/>
      <c r="G991" s="128"/>
      <c r="H991" s="128"/>
      <c r="I991" s="128"/>
      <c r="J991" s="128"/>
      <c r="K991" s="128"/>
      <c r="L991" s="128"/>
      <c r="M991" s="128"/>
      <c r="N991" s="128"/>
      <c r="AE991" s="128"/>
      <c r="AN991" s="128"/>
      <c r="AO991" s="128"/>
      <c r="AP991" s="128"/>
      <c r="AQ991" s="128"/>
      <c r="AR991" s="128"/>
      <c r="AS991" s="128"/>
      <c r="AT991" s="128"/>
      <c r="AU991" s="128"/>
      <c r="AY991" s="128"/>
      <c r="AZ991" s="176"/>
      <c r="BA991" s="128"/>
      <c r="BB991" s="128"/>
      <c r="BD991" s="128"/>
      <c r="BE991" s="128"/>
      <c r="BF991" s="128"/>
      <c r="BG991" s="128"/>
      <c r="BI991" s="128"/>
      <c r="BJ991" s="128"/>
      <c r="BK991" s="128"/>
      <c r="BL991" s="128"/>
      <c r="BM991" s="128"/>
      <c r="BN991" s="128"/>
    </row>
    <row r="992" spans="1:66">
      <c r="A992" s="128"/>
      <c r="B992" s="128"/>
      <c r="C992" s="128"/>
      <c r="D992" s="128"/>
      <c r="E992" s="128"/>
      <c r="F992" s="128"/>
      <c r="G992" s="128"/>
      <c r="H992" s="128"/>
      <c r="I992" s="128"/>
      <c r="J992" s="128"/>
      <c r="K992" s="128"/>
      <c r="L992" s="128"/>
      <c r="M992" s="128"/>
      <c r="N992" s="128"/>
      <c r="AE992" s="128"/>
      <c r="AN992" s="128"/>
      <c r="AO992" s="128"/>
      <c r="AP992" s="128"/>
      <c r="AQ992" s="128"/>
      <c r="AR992" s="128"/>
      <c r="AS992" s="128"/>
      <c r="AT992" s="128"/>
      <c r="AU992" s="128"/>
      <c r="AY992" s="128"/>
      <c r="AZ992" s="176"/>
      <c r="BA992" s="128"/>
      <c r="BB992" s="128"/>
      <c r="BD992" s="128"/>
      <c r="BE992" s="128"/>
      <c r="BF992" s="128"/>
      <c r="BG992" s="128"/>
      <c r="BI992" s="128"/>
      <c r="BJ992" s="128"/>
      <c r="BK992" s="128"/>
      <c r="BL992" s="128"/>
      <c r="BM992" s="128"/>
      <c r="BN992" s="128"/>
    </row>
    <row r="993" spans="1:66">
      <c r="A993" s="128"/>
      <c r="B993" s="128"/>
      <c r="C993" s="128"/>
      <c r="D993" s="128"/>
      <c r="E993" s="128"/>
      <c r="F993" s="128"/>
      <c r="G993" s="128"/>
      <c r="H993" s="128"/>
      <c r="I993" s="128"/>
      <c r="J993" s="128"/>
      <c r="K993" s="128"/>
      <c r="L993" s="128"/>
      <c r="M993" s="128"/>
      <c r="N993" s="128"/>
      <c r="AE993" s="128"/>
      <c r="AN993" s="128"/>
      <c r="AO993" s="128"/>
      <c r="AP993" s="128"/>
      <c r="AQ993" s="128"/>
      <c r="AR993" s="128"/>
      <c r="AS993" s="128"/>
      <c r="AT993" s="128"/>
      <c r="AU993" s="128"/>
      <c r="AY993" s="128"/>
      <c r="AZ993" s="176"/>
      <c r="BA993" s="128"/>
      <c r="BB993" s="128"/>
      <c r="BD993" s="128"/>
      <c r="BE993" s="128"/>
      <c r="BF993" s="128"/>
      <c r="BG993" s="128"/>
      <c r="BI993" s="128"/>
      <c r="BJ993" s="128"/>
      <c r="BK993" s="128"/>
      <c r="BL993" s="128"/>
      <c r="BM993" s="128"/>
      <c r="BN993" s="128"/>
    </row>
    <row r="994" spans="1:66">
      <c r="A994" s="128"/>
      <c r="B994" s="128"/>
      <c r="C994" s="128"/>
      <c r="D994" s="128"/>
      <c r="E994" s="128"/>
      <c r="F994" s="128"/>
      <c r="G994" s="128"/>
      <c r="H994" s="128"/>
      <c r="I994" s="128"/>
      <c r="J994" s="128"/>
      <c r="K994" s="128"/>
      <c r="L994" s="128"/>
      <c r="M994" s="128"/>
      <c r="N994" s="128"/>
      <c r="AE994" s="128"/>
      <c r="AN994" s="128"/>
      <c r="AO994" s="128"/>
      <c r="AP994" s="128"/>
      <c r="AQ994" s="128"/>
      <c r="AR994" s="128"/>
      <c r="AS994" s="128"/>
      <c r="AT994" s="128"/>
      <c r="AU994" s="128"/>
      <c r="AY994" s="128"/>
      <c r="AZ994" s="176"/>
      <c r="BA994" s="128"/>
      <c r="BB994" s="128"/>
      <c r="BD994" s="128"/>
      <c r="BE994" s="128"/>
      <c r="BF994" s="128"/>
      <c r="BG994" s="128"/>
      <c r="BI994" s="128"/>
      <c r="BJ994" s="128"/>
      <c r="BK994" s="128"/>
      <c r="BL994" s="128"/>
      <c r="BM994" s="128"/>
      <c r="BN994" s="128"/>
    </row>
    <row r="995" spans="1:66">
      <c r="A995" s="128"/>
      <c r="B995" s="128"/>
      <c r="C995" s="128"/>
      <c r="D995" s="128"/>
      <c r="E995" s="128"/>
      <c r="F995" s="128"/>
      <c r="G995" s="128"/>
      <c r="H995" s="128"/>
      <c r="I995" s="128"/>
      <c r="J995" s="128"/>
      <c r="K995" s="128"/>
      <c r="L995" s="128"/>
      <c r="M995" s="128"/>
      <c r="N995" s="128"/>
      <c r="AE995" s="128"/>
      <c r="AN995" s="128"/>
      <c r="AO995" s="128"/>
      <c r="AP995" s="128"/>
      <c r="AQ995" s="128"/>
      <c r="AR995" s="128"/>
      <c r="AS995" s="128"/>
      <c r="AT995" s="128"/>
      <c r="AU995" s="128"/>
      <c r="AY995" s="128"/>
      <c r="AZ995" s="176"/>
      <c r="BA995" s="128"/>
      <c r="BB995" s="128"/>
      <c r="BD995" s="128"/>
      <c r="BE995" s="128"/>
      <c r="BF995" s="128"/>
      <c r="BG995" s="128"/>
      <c r="BI995" s="128"/>
      <c r="BJ995" s="128"/>
      <c r="BK995" s="128"/>
      <c r="BL995" s="128"/>
      <c r="BM995" s="128"/>
      <c r="BN995" s="128"/>
    </row>
    <row r="996" spans="1:66">
      <c r="A996" s="128"/>
      <c r="B996" s="128"/>
      <c r="C996" s="128"/>
      <c r="D996" s="128"/>
      <c r="E996" s="128"/>
      <c r="F996" s="128"/>
      <c r="G996" s="128"/>
      <c r="H996" s="128"/>
      <c r="I996" s="128"/>
      <c r="J996" s="128"/>
      <c r="K996" s="128"/>
      <c r="L996" s="128"/>
      <c r="M996" s="128"/>
      <c r="N996" s="128"/>
      <c r="AE996" s="128"/>
      <c r="AN996" s="128"/>
      <c r="AO996" s="128"/>
      <c r="AP996" s="128"/>
      <c r="AQ996" s="128"/>
      <c r="AR996" s="128"/>
      <c r="AS996" s="128"/>
      <c r="AT996" s="128"/>
      <c r="AU996" s="128"/>
      <c r="AY996" s="128"/>
      <c r="AZ996" s="176"/>
      <c r="BA996" s="128"/>
      <c r="BB996" s="128"/>
      <c r="BD996" s="128"/>
      <c r="BE996" s="128"/>
      <c r="BF996" s="128"/>
      <c r="BG996" s="128"/>
      <c r="BI996" s="128"/>
      <c r="BJ996" s="128"/>
      <c r="BK996" s="128"/>
      <c r="BL996" s="128"/>
      <c r="BM996" s="128"/>
      <c r="BN996" s="128"/>
    </row>
    <row r="997" spans="1:66">
      <c r="A997" s="128"/>
      <c r="B997" s="128"/>
      <c r="C997" s="128"/>
      <c r="D997" s="128"/>
      <c r="E997" s="128"/>
      <c r="F997" s="128"/>
      <c r="G997" s="128"/>
      <c r="H997" s="128"/>
      <c r="I997" s="128"/>
      <c r="J997" s="128"/>
      <c r="K997" s="128"/>
      <c r="L997" s="128"/>
      <c r="M997" s="128"/>
      <c r="N997" s="128"/>
      <c r="AE997" s="128"/>
      <c r="AN997" s="128"/>
      <c r="AO997" s="128"/>
      <c r="AP997" s="128"/>
      <c r="AQ997" s="128"/>
      <c r="AR997" s="128"/>
      <c r="AS997" s="128"/>
      <c r="AT997" s="128"/>
      <c r="AU997" s="128"/>
      <c r="AY997" s="128"/>
      <c r="AZ997" s="176"/>
      <c r="BA997" s="128"/>
      <c r="BB997" s="128"/>
      <c r="BD997" s="128"/>
      <c r="BE997" s="128"/>
      <c r="BF997" s="128"/>
      <c r="BG997" s="128"/>
      <c r="BI997" s="128"/>
      <c r="BJ997" s="128"/>
      <c r="BK997" s="128"/>
      <c r="BL997" s="128"/>
      <c r="BM997" s="128"/>
      <c r="BN997" s="128"/>
    </row>
    <row r="998" spans="1:66">
      <c r="A998" s="128"/>
      <c r="B998" s="128"/>
      <c r="C998" s="128"/>
      <c r="D998" s="128"/>
      <c r="E998" s="128"/>
      <c r="F998" s="128"/>
      <c r="G998" s="128"/>
      <c r="H998" s="128"/>
      <c r="I998" s="128"/>
      <c r="J998" s="128"/>
      <c r="K998" s="128"/>
      <c r="L998" s="128"/>
      <c r="M998" s="128"/>
      <c r="N998" s="128"/>
      <c r="AE998" s="128"/>
      <c r="AN998" s="128"/>
      <c r="AO998" s="128"/>
      <c r="AP998" s="128"/>
      <c r="AQ998" s="128"/>
      <c r="AR998" s="128"/>
      <c r="AS998" s="128"/>
      <c r="AT998" s="128"/>
      <c r="AU998" s="128"/>
      <c r="AY998" s="128"/>
      <c r="AZ998" s="176"/>
      <c r="BA998" s="128"/>
      <c r="BB998" s="128"/>
      <c r="BD998" s="128"/>
      <c r="BE998" s="128"/>
      <c r="BF998" s="128"/>
      <c r="BG998" s="128"/>
      <c r="BI998" s="128"/>
      <c r="BJ998" s="128"/>
      <c r="BK998" s="128"/>
      <c r="BL998" s="128"/>
      <c r="BM998" s="128"/>
      <c r="BN998" s="128"/>
    </row>
    <row r="999" spans="1:66">
      <c r="A999" s="128"/>
      <c r="B999" s="128"/>
      <c r="C999" s="128"/>
      <c r="D999" s="128"/>
      <c r="E999" s="128"/>
      <c r="F999" s="128"/>
      <c r="G999" s="128"/>
      <c r="H999" s="128"/>
      <c r="I999" s="128"/>
      <c r="J999" s="128"/>
      <c r="K999" s="128"/>
      <c r="L999" s="128"/>
      <c r="M999" s="128"/>
      <c r="N999" s="128"/>
      <c r="AE999" s="128"/>
      <c r="AN999" s="128"/>
      <c r="AO999" s="128"/>
      <c r="AP999" s="128"/>
      <c r="AQ999" s="128"/>
      <c r="AR999" s="128"/>
      <c r="AS999" s="128"/>
      <c r="AT999" s="128"/>
      <c r="AU999" s="128"/>
      <c r="AY999" s="128"/>
      <c r="AZ999" s="176"/>
      <c r="BA999" s="128"/>
      <c r="BB999" s="128"/>
      <c r="BD999" s="128"/>
      <c r="BE999" s="128"/>
      <c r="BF999" s="128"/>
      <c r="BG999" s="128"/>
      <c r="BI999" s="128"/>
      <c r="BJ999" s="128"/>
      <c r="BK999" s="128"/>
      <c r="BL999" s="128"/>
      <c r="BM999" s="128"/>
      <c r="BN999" s="128"/>
    </row>
    <row r="1000" spans="1:66">
      <c r="A1000" s="128"/>
      <c r="B1000" s="128"/>
      <c r="C1000" s="128"/>
      <c r="D1000" s="128"/>
      <c r="E1000" s="128"/>
      <c r="F1000" s="128"/>
      <c r="G1000" s="128"/>
      <c r="H1000" s="128"/>
      <c r="I1000" s="128"/>
      <c r="J1000" s="128"/>
      <c r="K1000" s="128"/>
      <c r="L1000" s="128"/>
      <c r="M1000" s="128"/>
      <c r="N1000" s="128"/>
      <c r="AE1000" s="128"/>
      <c r="AN1000" s="128"/>
      <c r="AO1000" s="128"/>
      <c r="AP1000" s="128"/>
      <c r="AQ1000" s="128"/>
      <c r="AR1000" s="128"/>
      <c r="AS1000" s="128"/>
      <c r="AT1000" s="128"/>
      <c r="AU1000" s="128"/>
      <c r="AY1000" s="128"/>
      <c r="AZ1000" s="176"/>
      <c r="BA1000" s="128"/>
      <c r="BB1000" s="128"/>
      <c r="BD1000" s="128"/>
      <c r="BE1000" s="128"/>
      <c r="BF1000" s="128"/>
      <c r="BG1000" s="128"/>
      <c r="BI1000" s="128"/>
      <c r="BJ1000" s="128"/>
      <c r="BK1000" s="128"/>
      <c r="BL1000" s="128"/>
      <c r="BM1000" s="128"/>
      <c r="BN1000" s="128"/>
    </row>
    <row r="1001" spans="1:66">
      <c r="A1001" s="128"/>
      <c r="B1001" s="128"/>
      <c r="C1001" s="128"/>
      <c r="D1001" s="128"/>
      <c r="E1001" s="128"/>
      <c r="F1001" s="128"/>
      <c r="G1001" s="128"/>
      <c r="H1001" s="128"/>
      <c r="I1001" s="128"/>
      <c r="J1001" s="128"/>
      <c r="K1001" s="128"/>
      <c r="L1001" s="128"/>
      <c r="M1001" s="128"/>
      <c r="N1001" s="128"/>
      <c r="AE1001" s="128"/>
      <c r="AN1001" s="128"/>
      <c r="AO1001" s="128"/>
      <c r="AP1001" s="128"/>
      <c r="AQ1001" s="128"/>
      <c r="AR1001" s="128"/>
      <c r="AS1001" s="128"/>
      <c r="AT1001" s="128"/>
      <c r="AU1001" s="128"/>
      <c r="AY1001" s="128"/>
      <c r="AZ1001" s="176"/>
      <c r="BA1001" s="128"/>
      <c r="BB1001" s="128"/>
      <c r="BD1001" s="128"/>
      <c r="BE1001" s="128"/>
      <c r="BF1001" s="128"/>
      <c r="BG1001" s="128"/>
      <c r="BI1001" s="128"/>
      <c r="BJ1001" s="128"/>
      <c r="BK1001" s="128"/>
      <c r="BL1001" s="128"/>
      <c r="BM1001" s="128"/>
      <c r="BN1001" s="128"/>
    </row>
    <row r="1002" spans="1:66">
      <c r="A1002" s="128"/>
      <c r="B1002" s="128"/>
      <c r="C1002" s="128"/>
      <c r="D1002" s="128"/>
      <c r="E1002" s="128"/>
      <c r="F1002" s="128"/>
      <c r="G1002" s="128"/>
      <c r="H1002" s="128"/>
      <c r="I1002" s="128"/>
      <c r="J1002" s="128"/>
      <c r="K1002" s="128"/>
      <c r="L1002" s="128"/>
      <c r="M1002" s="128"/>
      <c r="N1002" s="128"/>
      <c r="AE1002" s="128"/>
      <c r="AN1002" s="128"/>
      <c r="AO1002" s="128"/>
      <c r="AP1002" s="128"/>
      <c r="AQ1002" s="128"/>
      <c r="AR1002" s="128"/>
      <c r="AS1002" s="128"/>
      <c r="AT1002" s="128"/>
      <c r="AU1002" s="128"/>
      <c r="AY1002" s="128"/>
      <c r="AZ1002" s="176"/>
      <c r="BA1002" s="128"/>
      <c r="BB1002" s="128"/>
      <c r="BD1002" s="128"/>
      <c r="BE1002" s="128"/>
      <c r="BF1002" s="128"/>
      <c r="BG1002" s="128"/>
      <c r="BI1002" s="128"/>
      <c r="BJ1002" s="128"/>
      <c r="BK1002" s="128"/>
      <c r="BL1002" s="128"/>
      <c r="BM1002" s="128"/>
      <c r="BN1002" s="128"/>
    </row>
    <row r="1003" spans="1:66">
      <c r="A1003" s="128"/>
      <c r="B1003" s="128"/>
      <c r="C1003" s="128"/>
      <c r="D1003" s="128"/>
      <c r="E1003" s="128"/>
      <c r="F1003" s="128"/>
      <c r="G1003" s="128"/>
      <c r="H1003" s="128"/>
      <c r="I1003" s="128"/>
      <c r="J1003" s="128"/>
      <c r="K1003" s="128"/>
      <c r="L1003" s="128"/>
      <c r="M1003" s="128"/>
      <c r="N1003" s="128"/>
      <c r="AE1003" s="128"/>
      <c r="AN1003" s="128"/>
      <c r="AO1003" s="128"/>
      <c r="AP1003" s="128"/>
      <c r="AQ1003" s="128"/>
      <c r="AR1003" s="128"/>
      <c r="AS1003" s="128"/>
      <c r="AT1003" s="128"/>
      <c r="AU1003" s="128"/>
      <c r="AY1003" s="128"/>
      <c r="AZ1003" s="176"/>
      <c r="BA1003" s="128"/>
      <c r="BB1003" s="128"/>
      <c r="BD1003" s="128"/>
      <c r="BE1003" s="128"/>
      <c r="BF1003" s="128"/>
      <c r="BG1003" s="128"/>
      <c r="BI1003" s="128"/>
      <c r="BJ1003" s="128"/>
      <c r="BK1003" s="128"/>
      <c r="BL1003" s="128"/>
      <c r="BM1003" s="128"/>
      <c r="BN1003" s="128"/>
    </row>
    <row r="1004" spans="1:66">
      <c r="A1004" s="128"/>
      <c r="B1004" s="128"/>
      <c r="C1004" s="128"/>
      <c r="D1004" s="128"/>
      <c r="E1004" s="128"/>
      <c r="F1004" s="128"/>
      <c r="G1004" s="128"/>
      <c r="H1004" s="128"/>
      <c r="I1004" s="128"/>
      <c r="J1004" s="128"/>
      <c r="K1004" s="128"/>
      <c r="L1004" s="128"/>
      <c r="M1004" s="128"/>
      <c r="N1004" s="128"/>
      <c r="AE1004" s="128"/>
      <c r="AN1004" s="128"/>
      <c r="AO1004" s="128"/>
      <c r="AP1004" s="128"/>
      <c r="AQ1004" s="128"/>
      <c r="AR1004" s="128"/>
      <c r="AS1004" s="128"/>
      <c r="AT1004" s="128"/>
      <c r="AU1004" s="128"/>
      <c r="AY1004" s="128"/>
      <c r="AZ1004" s="176"/>
      <c r="BA1004" s="128"/>
      <c r="BB1004" s="128"/>
      <c r="BD1004" s="128"/>
      <c r="BE1004" s="128"/>
      <c r="BF1004" s="128"/>
      <c r="BG1004" s="128"/>
      <c r="BI1004" s="128"/>
      <c r="BJ1004" s="128"/>
      <c r="BK1004" s="128"/>
      <c r="BL1004" s="128"/>
      <c r="BM1004" s="128"/>
      <c r="BN1004" s="128"/>
    </row>
    <row r="1005" spans="1:66">
      <c r="A1005" s="128"/>
      <c r="B1005" s="128"/>
      <c r="C1005" s="128"/>
      <c r="D1005" s="128"/>
      <c r="E1005" s="128"/>
      <c r="F1005" s="128"/>
      <c r="G1005" s="128"/>
      <c r="H1005" s="128"/>
      <c r="I1005" s="128"/>
      <c r="J1005" s="128"/>
      <c r="K1005" s="128"/>
      <c r="L1005" s="128"/>
      <c r="M1005" s="128"/>
      <c r="N1005" s="128"/>
      <c r="AE1005" s="128"/>
      <c r="AN1005" s="128"/>
      <c r="AO1005" s="128"/>
      <c r="AP1005" s="128"/>
      <c r="AQ1005" s="128"/>
      <c r="AR1005" s="128"/>
      <c r="AS1005" s="128"/>
      <c r="AT1005" s="128"/>
      <c r="AU1005" s="128"/>
      <c r="AY1005" s="128"/>
      <c r="AZ1005" s="176"/>
      <c r="BA1005" s="128"/>
      <c r="BB1005" s="128"/>
      <c r="BD1005" s="128"/>
      <c r="BE1005" s="128"/>
      <c r="BF1005" s="128"/>
      <c r="BG1005" s="128"/>
      <c r="BI1005" s="128"/>
      <c r="BJ1005" s="128"/>
      <c r="BK1005" s="128"/>
      <c r="BL1005" s="128"/>
      <c r="BM1005" s="128"/>
      <c r="BN1005" s="128"/>
    </row>
    <row r="1006" spans="1:66">
      <c r="A1006" s="128"/>
      <c r="B1006" s="128"/>
      <c r="C1006" s="128"/>
      <c r="D1006" s="128"/>
      <c r="E1006" s="128"/>
      <c r="F1006" s="128"/>
      <c r="G1006" s="128"/>
      <c r="H1006" s="128"/>
      <c r="I1006" s="128"/>
      <c r="J1006" s="128"/>
      <c r="K1006" s="128"/>
      <c r="L1006" s="128"/>
      <c r="M1006" s="128"/>
      <c r="N1006" s="128"/>
      <c r="AE1006" s="128"/>
      <c r="AN1006" s="128"/>
      <c r="AO1006" s="128"/>
      <c r="AP1006" s="128"/>
      <c r="AQ1006" s="128"/>
      <c r="AR1006" s="128"/>
      <c r="AS1006" s="128"/>
      <c r="AT1006" s="128"/>
      <c r="AU1006" s="128"/>
      <c r="AY1006" s="128"/>
      <c r="AZ1006" s="176"/>
      <c r="BA1006" s="128"/>
      <c r="BB1006" s="128"/>
      <c r="BD1006" s="128"/>
      <c r="BE1006" s="128"/>
      <c r="BF1006" s="128"/>
      <c r="BG1006" s="128"/>
      <c r="BI1006" s="128"/>
      <c r="BJ1006" s="128"/>
      <c r="BK1006" s="128"/>
      <c r="BL1006" s="128"/>
      <c r="BM1006" s="128"/>
      <c r="BN1006" s="128"/>
    </row>
    <row r="1007" spans="1:66">
      <c r="A1007" s="128"/>
      <c r="B1007" s="128"/>
      <c r="C1007" s="128"/>
      <c r="D1007" s="128"/>
      <c r="E1007" s="128"/>
      <c r="F1007" s="128"/>
      <c r="G1007" s="128"/>
      <c r="H1007" s="128"/>
      <c r="I1007" s="128"/>
      <c r="J1007" s="128"/>
      <c r="K1007" s="128"/>
      <c r="L1007" s="128"/>
      <c r="M1007" s="128"/>
      <c r="N1007" s="128"/>
      <c r="AE1007" s="128"/>
      <c r="AN1007" s="128"/>
      <c r="AO1007" s="128"/>
      <c r="AP1007" s="128"/>
      <c r="AQ1007" s="128"/>
      <c r="AR1007" s="128"/>
      <c r="AS1007" s="128"/>
      <c r="AT1007" s="128"/>
      <c r="AU1007" s="128"/>
      <c r="AY1007" s="128"/>
      <c r="AZ1007" s="176"/>
      <c r="BA1007" s="128"/>
      <c r="BB1007" s="128"/>
      <c r="BD1007" s="128"/>
      <c r="BE1007" s="128"/>
      <c r="BF1007" s="128"/>
      <c r="BG1007" s="128"/>
      <c r="BI1007" s="128"/>
      <c r="BJ1007" s="128"/>
      <c r="BK1007" s="128"/>
      <c r="BL1007" s="128"/>
      <c r="BM1007" s="128"/>
      <c r="BN1007" s="128"/>
    </row>
    <row r="1008" spans="1:66">
      <c r="A1008" s="128"/>
      <c r="B1008" s="128"/>
      <c r="C1008" s="128"/>
      <c r="D1008" s="128"/>
      <c r="E1008" s="128"/>
      <c r="F1008" s="128"/>
      <c r="G1008" s="128"/>
      <c r="H1008" s="128"/>
      <c r="I1008" s="128"/>
      <c r="J1008" s="128"/>
      <c r="K1008" s="128"/>
      <c r="L1008" s="128"/>
      <c r="M1008" s="128"/>
      <c r="N1008" s="128"/>
      <c r="AE1008" s="128"/>
      <c r="AN1008" s="128"/>
      <c r="AO1008" s="128"/>
      <c r="AP1008" s="128"/>
      <c r="AQ1008" s="128"/>
      <c r="AR1008" s="128"/>
      <c r="AS1008" s="128"/>
      <c r="AT1008" s="128"/>
      <c r="AU1008" s="128"/>
      <c r="AY1008" s="128"/>
      <c r="AZ1008" s="176"/>
      <c r="BA1008" s="128"/>
      <c r="BB1008" s="128"/>
      <c r="BD1008" s="128"/>
      <c r="BE1008" s="128"/>
      <c r="BF1008" s="128"/>
      <c r="BG1008" s="128"/>
      <c r="BI1008" s="128"/>
      <c r="BJ1008" s="128"/>
      <c r="BK1008" s="128"/>
      <c r="BL1008" s="128"/>
      <c r="BM1008" s="128"/>
      <c r="BN1008" s="128"/>
    </row>
    <row r="1009" spans="1:66">
      <c r="A1009" s="128"/>
      <c r="B1009" s="128"/>
      <c r="C1009" s="128"/>
      <c r="D1009" s="128"/>
      <c r="E1009" s="128"/>
      <c r="F1009" s="128"/>
      <c r="G1009" s="128"/>
      <c r="H1009" s="128"/>
      <c r="I1009" s="128"/>
      <c r="J1009" s="128"/>
      <c r="K1009" s="128"/>
      <c r="L1009" s="128"/>
      <c r="M1009" s="128"/>
      <c r="N1009" s="128"/>
      <c r="AE1009" s="128"/>
      <c r="AN1009" s="128"/>
      <c r="AO1009" s="128"/>
      <c r="AP1009" s="128"/>
      <c r="AQ1009" s="128"/>
      <c r="AR1009" s="128"/>
      <c r="AS1009" s="128"/>
      <c r="AT1009" s="128"/>
      <c r="AU1009" s="128"/>
      <c r="AY1009" s="128"/>
      <c r="AZ1009" s="176"/>
      <c r="BA1009" s="128"/>
      <c r="BB1009" s="128"/>
      <c r="BD1009" s="128"/>
      <c r="BE1009" s="128"/>
      <c r="BF1009" s="128"/>
      <c r="BG1009" s="128"/>
      <c r="BI1009" s="128"/>
      <c r="BJ1009" s="128"/>
      <c r="BK1009" s="128"/>
      <c r="BL1009" s="128"/>
      <c r="BM1009" s="128"/>
      <c r="BN1009" s="128"/>
    </row>
    <row r="1010" spans="1:66">
      <c r="A1010" s="128"/>
      <c r="B1010" s="128"/>
      <c r="C1010" s="128"/>
      <c r="D1010" s="128"/>
      <c r="E1010" s="128"/>
      <c r="F1010" s="128"/>
      <c r="G1010" s="128"/>
      <c r="H1010" s="128"/>
      <c r="I1010" s="128"/>
      <c r="J1010" s="128"/>
      <c r="K1010" s="128"/>
      <c r="L1010" s="128"/>
      <c r="M1010" s="128"/>
      <c r="N1010" s="128"/>
      <c r="AE1010" s="128"/>
      <c r="AN1010" s="128"/>
      <c r="AO1010" s="128"/>
      <c r="AP1010" s="128"/>
      <c r="AQ1010" s="128"/>
      <c r="AR1010" s="128"/>
      <c r="AS1010" s="128"/>
      <c r="AT1010" s="128"/>
      <c r="AU1010" s="128"/>
      <c r="AY1010" s="128"/>
      <c r="AZ1010" s="176"/>
      <c r="BA1010" s="128"/>
      <c r="BB1010" s="128"/>
      <c r="BD1010" s="128"/>
      <c r="BE1010" s="128"/>
      <c r="BF1010" s="128"/>
      <c r="BG1010" s="128"/>
      <c r="BI1010" s="128"/>
      <c r="BJ1010" s="128"/>
      <c r="BK1010" s="128"/>
      <c r="BL1010" s="128"/>
      <c r="BM1010" s="128"/>
      <c r="BN1010" s="128"/>
    </row>
    <row r="1011" spans="1:66">
      <c r="A1011" s="128"/>
      <c r="B1011" s="128"/>
      <c r="C1011" s="128"/>
      <c r="D1011" s="128"/>
      <c r="E1011" s="128"/>
      <c r="F1011" s="128"/>
      <c r="G1011" s="128"/>
      <c r="H1011" s="128"/>
      <c r="I1011" s="128"/>
      <c r="J1011" s="128"/>
      <c r="K1011" s="128"/>
      <c r="L1011" s="128"/>
      <c r="M1011" s="128"/>
      <c r="N1011" s="128"/>
      <c r="AE1011" s="128"/>
      <c r="AN1011" s="128"/>
      <c r="AO1011" s="128"/>
      <c r="AP1011" s="128"/>
      <c r="AQ1011" s="128"/>
      <c r="AR1011" s="128"/>
      <c r="AS1011" s="128"/>
      <c r="AT1011" s="128"/>
      <c r="AU1011" s="128"/>
      <c r="AY1011" s="128"/>
      <c r="AZ1011" s="176"/>
      <c r="BA1011" s="128"/>
      <c r="BB1011" s="128"/>
      <c r="BD1011" s="128"/>
      <c r="BE1011" s="128"/>
      <c r="BF1011" s="128"/>
      <c r="BG1011" s="128"/>
      <c r="BI1011" s="128"/>
      <c r="BJ1011" s="128"/>
      <c r="BK1011" s="128"/>
      <c r="BL1011" s="128"/>
      <c r="BM1011" s="128"/>
      <c r="BN1011" s="128"/>
    </row>
    <row r="1012" spans="1:66">
      <c r="A1012" s="128"/>
      <c r="B1012" s="128"/>
      <c r="C1012" s="128"/>
      <c r="D1012" s="128"/>
      <c r="E1012" s="128"/>
      <c r="F1012" s="128"/>
      <c r="G1012" s="128"/>
      <c r="H1012" s="128"/>
      <c r="I1012" s="128"/>
      <c r="J1012" s="128"/>
      <c r="K1012" s="128"/>
      <c r="L1012" s="128"/>
      <c r="M1012" s="128"/>
      <c r="N1012" s="128"/>
      <c r="AE1012" s="128"/>
      <c r="AN1012" s="128"/>
      <c r="AO1012" s="128"/>
      <c r="AP1012" s="128"/>
      <c r="AQ1012" s="128"/>
      <c r="AR1012" s="128"/>
      <c r="AS1012" s="128"/>
      <c r="AT1012" s="128"/>
      <c r="AU1012" s="128"/>
      <c r="AY1012" s="128"/>
      <c r="AZ1012" s="176"/>
      <c r="BA1012" s="128"/>
      <c r="BB1012" s="128"/>
      <c r="BD1012" s="128"/>
      <c r="BE1012" s="128"/>
      <c r="BF1012" s="128"/>
      <c r="BG1012" s="128"/>
      <c r="BI1012" s="128"/>
      <c r="BJ1012" s="128"/>
      <c r="BK1012" s="128"/>
      <c r="BL1012" s="128"/>
      <c r="BM1012" s="128"/>
      <c r="BN1012" s="128"/>
    </row>
    <row r="1013" spans="1:66">
      <c r="A1013" s="128"/>
      <c r="B1013" s="128"/>
      <c r="C1013" s="128"/>
      <c r="D1013" s="128"/>
      <c r="E1013" s="128"/>
      <c r="F1013" s="128"/>
      <c r="G1013" s="128"/>
      <c r="H1013" s="128"/>
      <c r="I1013" s="128"/>
      <c r="J1013" s="128"/>
      <c r="K1013" s="128"/>
      <c r="L1013" s="128"/>
      <c r="M1013" s="128"/>
      <c r="N1013" s="128"/>
      <c r="AE1013" s="128"/>
      <c r="AN1013" s="128"/>
      <c r="AO1013" s="128"/>
      <c r="AP1013" s="128"/>
      <c r="AQ1013" s="128"/>
      <c r="AR1013" s="128"/>
      <c r="AS1013" s="128"/>
      <c r="AT1013" s="128"/>
      <c r="AU1013" s="128"/>
      <c r="AY1013" s="128"/>
      <c r="AZ1013" s="176"/>
      <c r="BA1013" s="128"/>
      <c r="BB1013" s="128"/>
      <c r="BD1013" s="128"/>
      <c r="BE1013" s="128"/>
      <c r="BF1013" s="128"/>
      <c r="BG1013" s="128"/>
      <c r="BI1013" s="128"/>
      <c r="BJ1013" s="128"/>
      <c r="BK1013" s="128"/>
      <c r="BL1013" s="128"/>
      <c r="BM1013" s="128"/>
      <c r="BN1013" s="128"/>
    </row>
    <row r="1014" spans="1:66">
      <c r="A1014" s="128"/>
      <c r="B1014" s="128"/>
      <c r="C1014" s="128"/>
      <c r="D1014" s="128"/>
      <c r="E1014" s="128"/>
      <c r="F1014" s="128"/>
      <c r="G1014" s="128"/>
      <c r="H1014" s="128"/>
      <c r="I1014" s="128"/>
      <c r="J1014" s="128"/>
      <c r="K1014" s="128"/>
      <c r="L1014" s="128"/>
      <c r="M1014" s="128"/>
      <c r="N1014" s="128"/>
      <c r="AE1014" s="128"/>
      <c r="AN1014" s="128"/>
      <c r="AO1014" s="128"/>
      <c r="AP1014" s="128"/>
      <c r="AQ1014" s="128"/>
      <c r="AR1014" s="128"/>
      <c r="AS1014" s="128"/>
      <c r="AT1014" s="128"/>
      <c r="AU1014" s="128"/>
      <c r="AY1014" s="128"/>
      <c r="AZ1014" s="176"/>
      <c r="BA1014" s="128"/>
      <c r="BB1014" s="128"/>
      <c r="BD1014" s="128"/>
      <c r="BE1014" s="128"/>
      <c r="BF1014" s="128"/>
      <c r="BG1014" s="128"/>
      <c r="BI1014" s="128"/>
      <c r="BJ1014" s="128"/>
      <c r="BK1014" s="128"/>
      <c r="BL1014" s="128"/>
      <c r="BM1014" s="128"/>
      <c r="BN1014" s="128"/>
    </row>
    <row r="1015" spans="1:66">
      <c r="A1015" s="128"/>
      <c r="B1015" s="128"/>
      <c r="C1015" s="128"/>
      <c r="D1015" s="128"/>
      <c r="E1015" s="128"/>
      <c r="F1015" s="128"/>
      <c r="G1015" s="128"/>
      <c r="H1015" s="128"/>
      <c r="I1015" s="128"/>
      <c r="J1015" s="128"/>
      <c r="K1015" s="128"/>
      <c r="L1015" s="128"/>
      <c r="M1015" s="128"/>
      <c r="N1015" s="128"/>
      <c r="AE1015" s="128"/>
      <c r="AN1015" s="128"/>
      <c r="AO1015" s="128"/>
      <c r="AP1015" s="128"/>
      <c r="AQ1015" s="128"/>
      <c r="AR1015" s="128"/>
      <c r="AS1015" s="128"/>
      <c r="AT1015" s="128"/>
      <c r="AU1015" s="128"/>
      <c r="AY1015" s="128"/>
      <c r="AZ1015" s="176"/>
      <c r="BA1015" s="128"/>
      <c r="BB1015" s="128"/>
      <c r="BD1015" s="128"/>
      <c r="BE1015" s="128"/>
      <c r="BF1015" s="128"/>
      <c r="BG1015" s="128"/>
      <c r="BI1015" s="128"/>
      <c r="BJ1015" s="128"/>
      <c r="BK1015" s="128"/>
      <c r="BL1015" s="128"/>
      <c r="BM1015" s="128"/>
      <c r="BN1015" s="128"/>
    </row>
    <row r="1016" spans="1:66">
      <c r="A1016" s="128"/>
      <c r="B1016" s="128"/>
      <c r="C1016" s="128"/>
      <c r="D1016" s="128"/>
      <c r="E1016" s="128"/>
      <c r="F1016" s="128"/>
      <c r="G1016" s="128"/>
      <c r="H1016" s="128"/>
      <c r="I1016" s="128"/>
      <c r="J1016" s="128"/>
      <c r="K1016" s="128"/>
      <c r="L1016" s="128"/>
      <c r="M1016" s="128"/>
      <c r="N1016" s="128"/>
      <c r="AE1016" s="128"/>
      <c r="AN1016" s="128"/>
      <c r="AO1016" s="128"/>
      <c r="AP1016" s="128"/>
      <c r="AQ1016" s="128"/>
      <c r="AR1016" s="128"/>
      <c r="AS1016" s="128"/>
      <c r="AT1016" s="128"/>
      <c r="AU1016" s="128"/>
      <c r="AY1016" s="128"/>
      <c r="AZ1016" s="176"/>
      <c r="BA1016" s="128"/>
      <c r="BB1016" s="128"/>
      <c r="BD1016" s="128"/>
      <c r="BE1016" s="128"/>
      <c r="BF1016" s="128"/>
      <c r="BG1016" s="128"/>
      <c r="BI1016" s="128"/>
      <c r="BJ1016" s="128"/>
      <c r="BK1016" s="128"/>
      <c r="BL1016" s="128"/>
      <c r="BM1016" s="128"/>
      <c r="BN1016" s="128"/>
    </row>
    <row r="1017" spans="1:66">
      <c r="A1017" s="128"/>
      <c r="B1017" s="128"/>
      <c r="C1017" s="128"/>
      <c r="D1017" s="128"/>
      <c r="E1017" s="128"/>
      <c r="F1017" s="128"/>
      <c r="G1017" s="128"/>
      <c r="H1017" s="128"/>
      <c r="I1017" s="128"/>
      <c r="J1017" s="128"/>
      <c r="K1017" s="128"/>
      <c r="L1017" s="128"/>
      <c r="M1017" s="128"/>
      <c r="N1017" s="128"/>
      <c r="AE1017" s="128"/>
      <c r="AN1017" s="128"/>
      <c r="AO1017" s="128"/>
      <c r="AP1017" s="128"/>
      <c r="AQ1017" s="128"/>
      <c r="AR1017" s="128"/>
      <c r="AS1017" s="128"/>
      <c r="AT1017" s="128"/>
      <c r="AU1017" s="128"/>
      <c r="AY1017" s="128"/>
      <c r="AZ1017" s="176"/>
      <c r="BA1017" s="128"/>
      <c r="BB1017" s="128"/>
      <c r="BD1017" s="128"/>
      <c r="BE1017" s="128"/>
      <c r="BF1017" s="128"/>
      <c r="BG1017" s="128"/>
      <c r="BI1017" s="128"/>
      <c r="BJ1017" s="128"/>
      <c r="BK1017" s="128"/>
      <c r="BL1017" s="128"/>
      <c r="BM1017" s="128"/>
      <c r="BN1017" s="128"/>
    </row>
    <row r="1018" spans="1:66">
      <c r="A1018" s="128"/>
      <c r="B1018" s="128"/>
      <c r="C1018" s="128"/>
      <c r="D1018" s="128"/>
      <c r="E1018" s="128"/>
      <c r="F1018" s="128"/>
      <c r="G1018" s="128"/>
      <c r="H1018" s="128"/>
      <c r="I1018" s="128"/>
      <c r="J1018" s="128"/>
      <c r="K1018" s="128"/>
      <c r="L1018" s="128"/>
      <c r="M1018" s="128"/>
      <c r="N1018" s="128"/>
      <c r="AE1018" s="128"/>
      <c r="AN1018" s="128"/>
      <c r="AO1018" s="128"/>
      <c r="AP1018" s="128"/>
      <c r="AQ1018" s="128"/>
      <c r="AR1018" s="128"/>
      <c r="AS1018" s="128"/>
      <c r="AT1018" s="128"/>
      <c r="AU1018" s="128"/>
      <c r="AY1018" s="128"/>
      <c r="AZ1018" s="176"/>
      <c r="BA1018" s="128"/>
      <c r="BB1018" s="128"/>
      <c r="BD1018" s="128"/>
      <c r="BE1018" s="128"/>
      <c r="BF1018" s="128"/>
      <c r="BG1018" s="128"/>
      <c r="BI1018" s="128"/>
      <c r="BJ1018" s="128"/>
      <c r="BK1018" s="128"/>
      <c r="BL1018" s="128"/>
      <c r="BM1018" s="128"/>
      <c r="BN1018" s="128"/>
    </row>
    <row r="1019" spans="1:66">
      <c r="A1019" s="128"/>
      <c r="B1019" s="128"/>
      <c r="C1019" s="128"/>
      <c r="D1019" s="128"/>
      <c r="E1019" s="128"/>
      <c r="F1019" s="128"/>
      <c r="G1019" s="128"/>
      <c r="H1019" s="128"/>
      <c r="I1019" s="128"/>
      <c r="J1019" s="128"/>
      <c r="K1019" s="128"/>
      <c r="L1019" s="128"/>
      <c r="M1019" s="128"/>
      <c r="N1019" s="128"/>
      <c r="AE1019" s="128"/>
      <c r="AN1019" s="128"/>
      <c r="AO1019" s="128"/>
      <c r="AP1019" s="128"/>
      <c r="AQ1019" s="128"/>
      <c r="AR1019" s="128"/>
      <c r="AS1019" s="128"/>
      <c r="AT1019" s="128"/>
      <c r="AU1019" s="128"/>
      <c r="AY1019" s="128"/>
      <c r="AZ1019" s="176"/>
      <c r="BA1019" s="128"/>
      <c r="BB1019" s="128"/>
      <c r="BD1019" s="128"/>
      <c r="BE1019" s="128"/>
      <c r="BF1019" s="128"/>
      <c r="BG1019" s="128"/>
      <c r="BI1019" s="128"/>
      <c r="BJ1019" s="128"/>
      <c r="BK1019" s="128"/>
      <c r="BL1019" s="128"/>
      <c r="BM1019" s="128"/>
      <c r="BN1019" s="128"/>
    </row>
    <row r="1020" spans="1:66">
      <c r="A1020" s="128"/>
      <c r="B1020" s="128"/>
      <c r="C1020" s="128"/>
      <c r="D1020" s="128"/>
      <c r="E1020" s="128"/>
      <c r="F1020" s="128"/>
      <c r="G1020" s="128"/>
      <c r="H1020" s="128"/>
      <c r="I1020" s="128"/>
      <c r="J1020" s="128"/>
      <c r="K1020" s="128"/>
      <c r="L1020" s="128"/>
      <c r="M1020" s="128"/>
      <c r="N1020" s="128"/>
      <c r="AE1020" s="128"/>
      <c r="AN1020" s="128"/>
      <c r="AO1020" s="128"/>
      <c r="AP1020" s="128"/>
      <c r="AQ1020" s="128"/>
      <c r="AR1020" s="128"/>
      <c r="AS1020" s="128"/>
      <c r="AT1020" s="128"/>
      <c r="AU1020" s="128"/>
      <c r="AY1020" s="128"/>
      <c r="AZ1020" s="176"/>
      <c r="BA1020" s="128"/>
      <c r="BB1020" s="128"/>
      <c r="BD1020" s="128"/>
      <c r="BE1020" s="128"/>
      <c r="BF1020" s="128"/>
      <c r="BG1020" s="128"/>
      <c r="BI1020" s="128"/>
      <c r="BJ1020" s="128"/>
      <c r="BK1020" s="128"/>
      <c r="BL1020" s="128"/>
      <c r="BM1020" s="128"/>
      <c r="BN1020" s="128"/>
    </row>
    <row r="1021" spans="1:66">
      <c r="A1021" s="128"/>
      <c r="B1021" s="128"/>
      <c r="C1021" s="128"/>
      <c r="D1021" s="128"/>
      <c r="E1021" s="128"/>
      <c r="F1021" s="128"/>
      <c r="G1021" s="128"/>
      <c r="H1021" s="128"/>
      <c r="I1021" s="128"/>
      <c r="J1021" s="128"/>
      <c r="K1021" s="128"/>
      <c r="L1021" s="128"/>
      <c r="M1021" s="128"/>
      <c r="N1021" s="128"/>
      <c r="AE1021" s="128"/>
      <c r="AN1021" s="128"/>
      <c r="AO1021" s="128"/>
      <c r="AP1021" s="128"/>
      <c r="AQ1021" s="128"/>
      <c r="AR1021" s="128"/>
      <c r="AS1021" s="128"/>
      <c r="AT1021" s="128"/>
      <c r="AU1021" s="128"/>
      <c r="AY1021" s="128"/>
      <c r="AZ1021" s="176"/>
      <c r="BA1021" s="128"/>
      <c r="BB1021" s="128"/>
      <c r="BD1021" s="128"/>
      <c r="BE1021" s="128"/>
      <c r="BF1021" s="128"/>
      <c r="BG1021" s="128"/>
      <c r="BI1021" s="128"/>
      <c r="BJ1021" s="128"/>
      <c r="BK1021" s="128"/>
      <c r="BL1021" s="128"/>
      <c r="BM1021" s="128"/>
      <c r="BN1021" s="128"/>
    </row>
    <row r="1022" spans="1:66">
      <c r="A1022" s="128"/>
      <c r="B1022" s="128"/>
      <c r="C1022" s="128"/>
      <c r="D1022" s="128"/>
      <c r="E1022" s="128"/>
      <c r="F1022" s="128"/>
      <c r="G1022" s="128"/>
      <c r="H1022" s="128"/>
      <c r="I1022" s="128"/>
      <c r="J1022" s="128"/>
      <c r="K1022" s="128"/>
      <c r="L1022" s="128"/>
      <c r="M1022" s="128"/>
      <c r="N1022" s="128"/>
      <c r="AE1022" s="128"/>
      <c r="AN1022" s="128"/>
      <c r="AO1022" s="128"/>
      <c r="AP1022" s="128"/>
      <c r="AQ1022" s="128"/>
      <c r="AR1022" s="128"/>
      <c r="AS1022" s="128"/>
      <c r="AT1022" s="128"/>
      <c r="AU1022" s="128"/>
      <c r="AY1022" s="128"/>
      <c r="AZ1022" s="176"/>
      <c r="BA1022" s="128"/>
      <c r="BB1022" s="128"/>
      <c r="BD1022" s="128"/>
      <c r="BE1022" s="128"/>
      <c r="BF1022" s="128"/>
      <c r="BG1022" s="128"/>
      <c r="BI1022" s="128"/>
      <c r="BJ1022" s="128"/>
      <c r="BK1022" s="128"/>
      <c r="BL1022" s="128"/>
      <c r="BM1022" s="128"/>
      <c r="BN1022" s="128"/>
    </row>
    <row r="1023" spans="1:66">
      <c r="A1023" s="128"/>
      <c r="B1023" s="128"/>
      <c r="C1023" s="128"/>
      <c r="D1023" s="128"/>
      <c r="E1023" s="128"/>
      <c r="F1023" s="128"/>
      <c r="G1023" s="128"/>
      <c r="H1023" s="128"/>
      <c r="I1023" s="128"/>
      <c r="J1023" s="128"/>
      <c r="K1023" s="128"/>
      <c r="L1023" s="128"/>
      <c r="M1023" s="128"/>
      <c r="N1023" s="128"/>
      <c r="AE1023" s="128"/>
      <c r="AN1023" s="128"/>
      <c r="AO1023" s="128"/>
      <c r="AP1023" s="128"/>
      <c r="AQ1023" s="128"/>
      <c r="AR1023" s="128"/>
      <c r="AS1023" s="128"/>
      <c r="AT1023" s="128"/>
      <c r="AU1023" s="128"/>
      <c r="AY1023" s="128"/>
      <c r="AZ1023" s="176"/>
      <c r="BA1023" s="128"/>
      <c r="BB1023" s="128"/>
      <c r="BD1023" s="128"/>
      <c r="BE1023" s="128"/>
      <c r="BF1023" s="128"/>
      <c r="BG1023" s="128"/>
      <c r="BI1023" s="128"/>
      <c r="BJ1023" s="128"/>
      <c r="BK1023" s="128"/>
      <c r="BL1023" s="128"/>
      <c r="BM1023" s="128"/>
      <c r="BN1023" s="128"/>
    </row>
    <row r="1024" spans="1:66">
      <c r="A1024" s="128"/>
      <c r="B1024" s="128"/>
      <c r="C1024" s="128"/>
      <c r="D1024" s="128"/>
      <c r="E1024" s="128"/>
      <c r="F1024" s="128"/>
      <c r="G1024" s="128"/>
      <c r="H1024" s="128"/>
      <c r="I1024" s="128"/>
      <c r="J1024" s="128"/>
      <c r="K1024" s="128"/>
      <c r="L1024" s="128"/>
      <c r="M1024" s="128"/>
      <c r="N1024" s="128"/>
      <c r="AE1024" s="128"/>
      <c r="AN1024" s="128"/>
      <c r="AO1024" s="128"/>
      <c r="AP1024" s="128"/>
      <c r="AQ1024" s="128"/>
      <c r="AR1024" s="128"/>
      <c r="AS1024" s="128"/>
      <c r="AT1024" s="128"/>
      <c r="AU1024" s="128"/>
      <c r="AY1024" s="128"/>
      <c r="AZ1024" s="176"/>
      <c r="BA1024" s="128"/>
      <c r="BB1024" s="128"/>
      <c r="BD1024" s="128"/>
      <c r="BE1024" s="128"/>
      <c r="BF1024" s="128"/>
      <c r="BG1024" s="128"/>
      <c r="BI1024" s="128"/>
      <c r="BJ1024" s="128"/>
      <c r="BK1024" s="128"/>
      <c r="BL1024" s="128"/>
      <c r="BM1024" s="128"/>
      <c r="BN1024" s="128"/>
    </row>
    <row r="1025" spans="1:66">
      <c r="A1025" s="128"/>
      <c r="B1025" s="128"/>
      <c r="C1025" s="128"/>
      <c r="D1025" s="128"/>
      <c r="E1025" s="128"/>
      <c r="F1025" s="128"/>
      <c r="G1025" s="128"/>
      <c r="H1025" s="128"/>
      <c r="I1025" s="128"/>
      <c r="J1025" s="128"/>
      <c r="K1025" s="128"/>
      <c r="L1025" s="128"/>
      <c r="M1025" s="128"/>
      <c r="N1025" s="128"/>
      <c r="AE1025" s="128"/>
      <c r="AN1025" s="128"/>
      <c r="AO1025" s="128"/>
      <c r="AP1025" s="128"/>
      <c r="AQ1025" s="128"/>
      <c r="AR1025" s="128"/>
      <c r="AS1025" s="128"/>
      <c r="AT1025" s="128"/>
      <c r="AU1025" s="128"/>
      <c r="AY1025" s="128"/>
      <c r="AZ1025" s="176"/>
      <c r="BA1025" s="128"/>
      <c r="BB1025" s="128"/>
      <c r="BD1025" s="128"/>
      <c r="BE1025" s="128"/>
      <c r="BF1025" s="128"/>
      <c r="BG1025" s="128"/>
      <c r="BI1025" s="128"/>
      <c r="BJ1025" s="128"/>
      <c r="BK1025" s="128"/>
      <c r="BL1025" s="128"/>
      <c r="BM1025" s="128"/>
      <c r="BN1025" s="128"/>
    </row>
    <row r="1026" spans="1:66">
      <c r="A1026" s="128"/>
      <c r="B1026" s="128"/>
      <c r="C1026" s="128"/>
      <c r="D1026" s="128"/>
      <c r="E1026" s="128"/>
      <c r="F1026" s="128"/>
      <c r="G1026" s="128"/>
      <c r="H1026" s="128"/>
      <c r="I1026" s="128"/>
      <c r="J1026" s="128"/>
      <c r="K1026" s="128"/>
      <c r="L1026" s="128"/>
      <c r="M1026" s="128"/>
      <c r="N1026" s="128"/>
      <c r="AE1026" s="128"/>
      <c r="AN1026" s="128"/>
      <c r="AO1026" s="128"/>
      <c r="AP1026" s="128"/>
      <c r="AQ1026" s="128"/>
      <c r="AR1026" s="128"/>
      <c r="AS1026" s="128"/>
      <c r="AT1026" s="128"/>
      <c r="AU1026" s="128"/>
      <c r="AY1026" s="128"/>
      <c r="AZ1026" s="176"/>
      <c r="BA1026" s="128"/>
      <c r="BB1026" s="128"/>
      <c r="BD1026" s="128"/>
      <c r="BE1026" s="128"/>
      <c r="BF1026" s="128"/>
      <c r="BG1026" s="128"/>
      <c r="BI1026" s="128"/>
      <c r="BJ1026" s="128"/>
      <c r="BK1026" s="128"/>
      <c r="BL1026" s="128"/>
      <c r="BM1026" s="128"/>
      <c r="BN1026" s="128"/>
    </row>
    <row r="1027" spans="1:66">
      <c r="A1027" s="128"/>
      <c r="B1027" s="128"/>
      <c r="C1027" s="128"/>
      <c r="D1027" s="128"/>
      <c r="E1027" s="128"/>
      <c r="F1027" s="128"/>
      <c r="G1027" s="128"/>
      <c r="H1027" s="128"/>
      <c r="I1027" s="128"/>
      <c r="J1027" s="128"/>
      <c r="K1027" s="128"/>
      <c r="L1027" s="128"/>
      <c r="M1027" s="128"/>
      <c r="N1027" s="128"/>
      <c r="AE1027" s="128"/>
      <c r="AN1027" s="128"/>
      <c r="AO1027" s="128"/>
      <c r="AP1027" s="128"/>
      <c r="AQ1027" s="128"/>
      <c r="AR1027" s="128"/>
      <c r="AS1027" s="128"/>
      <c r="AT1027" s="128"/>
      <c r="AU1027" s="128"/>
      <c r="AY1027" s="128"/>
      <c r="AZ1027" s="176"/>
      <c r="BA1027" s="128"/>
      <c r="BB1027" s="128"/>
      <c r="BD1027" s="128"/>
      <c r="BE1027" s="128"/>
      <c r="BF1027" s="128"/>
      <c r="BG1027" s="128"/>
      <c r="BI1027" s="128"/>
      <c r="BJ1027" s="128"/>
      <c r="BK1027" s="128"/>
      <c r="BL1027" s="128"/>
      <c r="BM1027" s="128"/>
      <c r="BN1027" s="128"/>
    </row>
    <row r="1028" spans="1:66">
      <c r="A1028" s="128"/>
      <c r="B1028" s="128"/>
      <c r="C1028" s="128"/>
      <c r="D1028" s="128"/>
      <c r="E1028" s="128"/>
      <c r="F1028" s="128"/>
      <c r="G1028" s="128"/>
      <c r="H1028" s="128"/>
      <c r="I1028" s="128"/>
      <c r="J1028" s="128"/>
      <c r="K1028" s="128"/>
      <c r="L1028" s="128"/>
      <c r="M1028" s="128"/>
      <c r="N1028" s="128"/>
      <c r="AE1028" s="128"/>
      <c r="AN1028" s="128"/>
      <c r="AO1028" s="128"/>
      <c r="AP1028" s="128"/>
      <c r="AQ1028" s="128"/>
      <c r="AR1028" s="128"/>
      <c r="AS1028" s="128"/>
      <c r="AT1028" s="128"/>
      <c r="AU1028" s="128"/>
      <c r="AY1028" s="128"/>
      <c r="AZ1028" s="176"/>
      <c r="BA1028" s="128"/>
      <c r="BB1028" s="128"/>
      <c r="BD1028" s="128"/>
      <c r="BE1028" s="128"/>
      <c r="BF1028" s="128"/>
      <c r="BG1028" s="128"/>
      <c r="BI1028" s="128"/>
      <c r="BJ1028" s="128"/>
      <c r="BK1028" s="128"/>
      <c r="BL1028" s="128"/>
      <c r="BM1028" s="128"/>
      <c r="BN1028" s="128"/>
    </row>
    <row r="1029" spans="1:66">
      <c r="A1029" s="128"/>
      <c r="B1029" s="128"/>
      <c r="C1029" s="128"/>
      <c r="D1029" s="128"/>
      <c r="E1029" s="128"/>
      <c r="F1029" s="128"/>
      <c r="G1029" s="128"/>
      <c r="H1029" s="128"/>
      <c r="I1029" s="128"/>
      <c r="J1029" s="128"/>
      <c r="K1029" s="128"/>
      <c r="L1029" s="128"/>
      <c r="M1029" s="128"/>
      <c r="N1029" s="128"/>
      <c r="AE1029" s="128"/>
      <c r="AN1029" s="128"/>
      <c r="AO1029" s="128"/>
      <c r="AP1029" s="128"/>
      <c r="AQ1029" s="128"/>
      <c r="AR1029" s="128"/>
      <c r="AS1029" s="128"/>
      <c r="AT1029" s="128"/>
      <c r="AU1029" s="128"/>
      <c r="AY1029" s="128"/>
      <c r="AZ1029" s="176"/>
      <c r="BA1029" s="128"/>
      <c r="BB1029" s="128"/>
      <c r="BD1029" s="128"/>
      <c r="BE1029" s="128"/>
      <c r="BF1029" s="128"/>
      <c r="BG1029" s="128"/>
      <c r="BI1029" s="128"/>
      <c r="BJ1029" s="128"/>
      <c r="BK1029" s="128"/>
      <c r="BL1029" s="128"/>
      <c r="BM1029" s="128"/>
      <c r="BN1029" s="128"/>
    </row>
    <row r="1030" spans="1:66">
      <c r="A1030" s="128"/>
      <c r="B1030" s="128"/>
      <c r="C1030" s="128"/>
      <c r="D1030" s="128"/>
      <c r="E1030" s="128"/>
      <c r="F1030" s="128"/>
      <c r="G1030" s="128"/>
      <c r="H1030" s="128"/>
      <c r="I1030" s="128"/>
      <c r="J1030" s="128"/>
      <c r="K1030" s="128"/>
      <c r="L1030" s="128"/>
      <c r="M1030" s="128"/>
      <c r="N1030" s="128"/>
      <c r="AE1030" s="128"/>
      <c r="AN1030" s="128"/>
      <c r="AO1030" s="128"/>
      <c r="AP1030" s="128"/>
      <c r="AQ1030" s="128"/>
      <c r="AR1030" s="128"/>
      <c r="AS1030" s="128"/>
      <c r="AT1030" s="128"/>
      <c r="AU1030" s="128"/>
      <c r="AY1030" s="128"/>
      <c r="AZ1030" s="176"/>
      <c r="BA1030" s="128"/>
      <c r="BB1030" s="128"/>
      <c r="BD1030" s="128"/>
      <c r="BE1030" s="128"/>
      <c r="BF1030" s="128"/>
      <c r="BG1030" s="128"/>
      <c r="BI1030" s="128"/>
      <c r="BJ1030" s="128"/>
      <c r="BK1030" s="128"/>
      <c r="BL1030" s="128"/>
      <c r="BM1030" s="128"/>
      <c r="BN1030" s="128"/>
    </row>
    <row r="1031" spans="1:66">
      <c r="A1031" s="128"/>
      <c r="B1031" s="128"/>
      <c r="C1031" s="128"/>
      <c r="D1031" s="128"/>
      <c r="E1031" s="128"/>
      <c r="F1031" s="128"/>
      <c r="G1031" s="128"/>
      <c r="H1031" s="128"/>
      <c r="I1031" s="128"/>
      <c r="J1031" s="128"/>
      <c r="K1031" s="128"/>
      <c r="L1031" s="128"/>
      <c r="M1031" s="128"/>
      <c r="N1031" s="128"/>
      <c r="AE1031" s="128"/>
      <c r="AN1031" s="128"/>
      <c r="AO1031" s="128"/>
      <c r="AP1031" s="128"/>
      <c r="AQ1031" s="128"/>
      <c r="AR1031" s="128"/>
      <c r="AS1031" s="128"/>
      <c r="AT1031" s="128"/>
      <c r="AU1031" s="128"/>
      <c r="AY1031" s="128"/>
      <c r="AZ1031" s="176"/>
      <c r="BA1031" s="128"/>
      <c r="BB1031" s="128"/>
      <c r="BD1031" s="128"/>
      <c r="BE1031" s="128"/>
      <c r="BF1031" s="128"/>
      <c r="BG1031" s="128"/>
      <c r="BI1031" s="128"/>
      <c r="BJ1031" s="128"/>
      <c r="BK1031" s="128"/>
      <c r="BL1031" s="128"/>
      <c r="BM1031" s="128"/>
      <c r="BN1031" s="128"/>
    </row>
    <row r="1032" spans="1:66">
      <c r="A1032" s="128"/>
      <c r="B1032" s="128"/>
      <c r="C1032" s="128"/>
      <c r="D1032" s="128"/>
      <c r="E1032" s="128"/>
      <c r="F1032" s="128"/>
      <c r="G1032" s="128"/>
      <c r="H1032" s="128"/>
      <c r="I1032" s="128"/>
      <c r="J1032" s="128"/>
      <c r="K1032" s="128"/>
      <c r="L1032" s="128"/>
      <c r="M1032" s="128"/>
      <c r="N1032" s="128"/>
      <c r="AE1032" s="128"/>
      <c r="AN1032" s="128"/>
      <c r="AO1032" s="128"/>
      <c r="AP1032" s="128"/>
      <c r="AQ1032" s="128"/>
      <c r="AR1032" s="128"/>
      <c r="AS1032" s="128"/>
      <c r="AT1032" s="128"/>
      <c r="AU1032" s="128"/>
      <c r="AY1032" s="128"/>
      <c r="AZ1032" s="176"/>
      <c r="BA1032" s="128"/>
      <c r="BB1032" s="128"/>
      <c r="BD1032" s="128"/>
      <c r="BE1032" s="128"/>
      <c r="BF1032" s="128"/>
      <c r="BG1032" s="128"/>
      <c r="BI1032" s="128"/>
      <c r="BJ1032" s="128"/>
      <c r="BK1032" s="128"/>
      <c r="BL1032" s="128"/>
      <c r="BM1032" s="128"/>
      <c r="BN1032" s="128"/>
    </row>
    <row r="1033" spans="1:66">
      <c r="A1033" s="128"/>
      <c r="B1033" s="128"/>
      <c r="C1033" s="128"/>
      <c r="D1033" s="128"/>
      <c r="E1033" s="128"/>
      <c r="F1033" s="128"/>
      <c r="G1033" s="128"/>
      <c r="H1033" s="128"/>
      <c r="I1033" s="128"/>
      <c r="J1033" s="128"/>
      <c r="K1033" s="128"/>
      <c r="L1033" s="128"/>
      <c r="M1033" s="128"/>
      <c r="N1033" s="128"/>
      <c r="AE1033" s="128"/>
      <c r="AN1033" s="128"/>
      <c r="AO1033" s="128"/>
      <c r="AP1033" s="128"/>
      <c r="AQ1033" s="128"/>
      <c r="AR1033" s="128"/>
      <c r="AS1033" s="128"/>
      <c r="AT1033" s="128"/>
      <c r="AU1033" s="128"/>
      <c r="AY1033" s="128"/>
      <c r="AZ1033" s="176"/>
      <c r="BA1033" s="128"/>
      <c r="BB1033" s="128"/>
      <c r="BD1033" s="128"/>
      <c r="BE1033" s="128"/>
      <c r="BF1033" s="128"/>
      <c r="BG1033" s="128"/>
      <c r="BI1033" s="128"/>
      <c r="BJ1033" s="128"/>
      <c r="BK1033" s="128"/>
      <c r="BL1033" s="128"/>
      <c r="BM1033" s="128"/>
      <c r="BN1033" s="128"/>
    </row>
    <row r="1034" spans="1:66">
      <c r="A1034" s="128"/>
      <c r="B1034" s="128"/>
      <c r="C1034" s="128"/>
      <c r="D1034" s="128"/>
      <c r="E1034" s="128"/>
      <c r="F1034" s="128"/>
      <c r="G1034" s="128"/>
      <c r="H1034" s="128"/>
      <c r="I1034" s="128"/>
      <c r="J1034" s="128"/>
      <c r="K1034" s="128"/>
      <c r="L1034" s="128"/>
      <c r="M1034" s="128"/>
      <c r="N1034" s="128"/>
      <c r="AE1034" s="128"/>
      <c r="AN1034" s="128"/>
      <c r="AO1034" s="128"/>
      <c r="AP1034" s="128"/>
      <c r="AQ1034" s="128"/>
      <c r="AR1034" s="128"/>
      <c r="AS1034" s="128"/>
      <c r="AT1034" s="128"/>
      <c r="AU1034" s="128"/>
      <c r="AY1034" s="128"/>
      <c r="AZ1034" s="176"/>
      <c r="BA1034" s="128"/>
      <c r="BB1034" s="128"/>
      <c r="BD1034" s="128"/>
      <c r="BE1034" s="128"/>
      <c r="BF1034" s="128"/>
      <c r="BG1034" s="128"/>
      <c r="BI1034" s="128"/>
      <c r="BJ1034" s="128"/>
      <c r="BK1034" s="128"/>
      <c r="BL1034" s="128"/>
      <c r="BM1034" s="128"/>
      <c r="BN1034" s="128"/>
    </row>
    <row r="1035" spans="1:66">
      <c r="A1035" s="128"/>
      <c r="B1035" s="128"/>
      <c r="C1035" s="128"/>
      <c r="D1035" s="128"/>
      <c r="E1035" s="128"/>
      <c r="F1035" s="128"/>
      <c r="G1035" s="128"/>
      <c r="H1035" s="128"/>
      <c r="I1035" s="128"/>
      <c r="J1035" s="128"/>
      <c r="K1035" s="128"/>
      <c r="L1035" s="128"/>
      <c r="M1035" s="128"/>
      <c r="N1035" s="128"/>
      <c r="AE1035" s="128"/>
      <c r="AN1035" s="128"/>
      <c r="AO1035" s="128"/>
      <c r="AP1035" s="128"/>
      <c r="AQ1035" s="128"/>
      <c r="AR1035" s="128"/>
      <c r="AS1035" s="128"/>
      <c r="AT1035" s="128"/>
      <c r="AU1035" s="128"/>
      <c r="AY1035" s="128"/>
      <c r="AZ1035" s="176"/>
      <c r="BA1035" s="128"/>
      <c r="BB1035" s="128"/>
      <c r="BD1035" s="128"/>
      <c r="BE1035" s="128"/>
      <c r="BF1035" s="128"/>
      <c r="BG1035" s="128"/>
      <c r="BI1035" s="128"/>
      <c r="BJ1035" s="128"/>
      <c r="BK1035" s="128"/>
      <c r="BL1035" s="128"/>
      <c r="BM1035" s="128"/>
      <c r="BN1035" s="128"/>
    </row>
    <row r="1036" spans="1:66">
      <c r="A1036" s="128"/>
      <c r="B1036" s="128"/>
      <c r="C1036" s="128"/>
      <c r="D1036" s="128"/>
      <c r="E1036" s="128"/>
      <c r="F1036" s="128"/>
      <c r="G1036" s="128"/>
      <c r="H1036" s="128"/>
      <c r="I1036" s="128"/>
      <c r="J1036" s="128"/>
      <c r="K1036" s="128"/>
      <c r="L1036" s="128"/>
      <c r="M1036" s="128"/>
      <c r="N1036" s="128"/>
      <c r="AE1036" s="128"/>
      <c r="AN1036" s="128"/>
      <c r="AO1036" s="128"/>
      <c r="AP1036" s="128"/>
      <c r="AQ1036" s="128"/>
      <c r="AR1036" s="128"/>
      <c r="AS1036" s="128"/>
      <c r="AT1036" s="128"/>
      <c r="AU1036" s="128"/>
      <c r="AY1036" s="128"/>
      <c r="AZ1036" s="176"/>
      <c r="BA1036" s="128"/>
      <c r="BB1036" s="128"/>
      <c r="BD1036" s="128"/>
      <c r="BE1036" s="128"/>
      <c r="BF1036" s="128"/>
      <c r="BG1036" s="128"/>
      <c r="BI1036" s="128"/>
      <c r="BJ1036" s="128"/>
      <c r="BK1036" s="128"/>
      <c r="BL1036" s="128"/>
      <c r="BM1036" s="128"/>
      <c r="BN1036" s="128"/>
    </row>
    <row r="1037" spans="1:66">
      <c r="A1037" s="128"/>
      <c r="B1037" s="128"/>
      <c r="C1037" s="128"/>
      <c r="D1037" s="128"/>
      <c r="E1037" s="128"/>
      <c r="F1037" s="128"/>
      <c r="G1037" s="128"/>
      <c r="H1037" s="128"/>
      <c r="I1037" s="128"/>
      <c r="J1037" s="128"/>
      <c r="K1037" s="128"/>
      <c r="L1037" s="128"/>
      <c r="M1037" s="128"/>
      <c r="N1037" s="128"/>
      <c r="AE1037" s="128"/>
      <c r="AN1037" s="128"/>
      <c r="AO1037" s="128"/>
      <c r="AP1037" s="128"/>
      <c r="AQ1037" s="128"/>
      <c r="AR1037" s="128"/>
      <c r="AS1037" s="128"/>
      <c r="AT1037" s="128"/>
      <c r="AU1037" s="128"/>
      <c r="AY1037" s="128"/>
      <c r="AZ1037" s="176"/>
      <c r="BA1037" s="128"/>
      <c r="BB1037" s="128"/>
      <c r="BD1037" s="128"/>
      <c r="BE1037" s="128"/>
      <c r="BF1037" s="128"/>
      <c r="BG1037" s="128"/>
      <c r="BI1037" s="128"/>
      <c r="BJ1037" s="128"/>
      <c r="BK1037" s="128"/>
      <c r="BL1037" s="128"/>
      <c r="BM1037" s="128"/>
      <c r="BN1037" s="128"/>
    </row>
    <row r="1038" spans="1:66">
      <c r="A1038" s="128"/>
      <c r="B1038" s="128"/>
      <c r="C1038" s="128"/>
      <c r="D1038" s="128"/>
      <c r="E1038" s="128"/>
      <c r="F1038" s="128"/>
      <c r="G1038" s="128"/>
      <c r="H1038" s="128"/>
      <c r="I1038" s="128"/>
      <c r="J1038" s="128"/>
      <c r="K1038" s="128"/>
      <c r="L1038" s="128"/>
      <c r="M1038" s="128"/>
      <c r="N1038" s="128"/>
      <c r="AE1038" s="128"/>
      <c r="AN1038" s="128"/>
      <c r="AO1038" s="128"/>
      <c r="AP1038" s="128"/>
      <c r="AQ1038" s="128"/>
      <c r="AR1038" s="128"/>
      <c r="AS1038" s="128"/>
      <c r="AT1038" s="128"/>
      <c r="AU1038" s="128"/>
      <c r="AY1038" s="128"/>
      <c r="AZ1038" s="176"/>
      <c r="BA1038" s="128"/>
      <c r="BB1038" s="128"/>
      <c r="BD1038" s="128"/>
      <c r="BE1038" s="128"/>
      <c r="BF1038" s="128"/>
      <c r="BG1038" s="128"/>
      <c r="BI1038" s="128"/>
      <c r="BJ1038" s="128"/>
      <c r="BK1038" s="128"/>
      <c r="BL1038" s="128"/>
      <c r="BM1038" s="128"/>
      <c r="BN1038" s="128"/>
    </row>
    <row r="1039" spans="1:66">
      <c r="A1039" s="128"/>
      <c r="B1039" s="128"/>
      <c r="C1039" s="128"/>
      <c r="D1039" s="128"/>
      <c r="E1039" s="128"/>
      <c r="F1039" s="128"/>
      <c r="G1039" s="128"/>
      <c r="H1039" s="128"/>
      <c r="I1039" s="128"/>
      <c r="J1039" s="128"/>
      <c r="K1039" s="128"/>
      <c r="L1039" s="128"/>
      <c r="M1039" s="128"/>
      <c r="N1039" s="128"/>
      <c r="AE1039" s="128"/>
      <c r="AN1039" s="128"/>
      <c r="AO1039" s="128"/>
      <c r="AP1039" s="128"/>
      <c r="AQ1039" s="128"/>
      <c r="AR1039" s="128"/>
      <c r="AS1039" s="128"/>
      <c r="AT1039" s="128"/>
      <c r="AU1039" s="128"/>
      <c r="AY1039" s="128"/>
      <c r="AZ1039" s="176"/>
      <c r="BA1039" s="128"/>
      <c r="BB1039" s="128"/>
      <c r="BD1039" s="128"/>
      <c r="BE1039" s="128"/>
      <c r="BF1039" s="128"/>
      <c r="BG1039" s="128"/>
      <c r="BI1039" s="128"/>
      <c r="BJ1039" s="128"/>
      <c r="BK1039" s="128"/>
      <c r="BL1039" s="128"/>
      <c r="BM1039" s="128"/>
      <c r="BN1039" s="128"/>
    </row>
    <row r="1040" spans="1:66">
      <c r="A1040" s="128"/>
      <c r="B1040" s="128"/>
      <c r="C1040" s="128"/>
      <c r="D1040" s="128"/>
      <c r="E1040" s="128"/>
      <c r="F1040" s="128"/>
      <c r="G1040" s="128"/>
      <c r="H1040" s="128"/>
      <c r="I1040" s="128"/>
      <c r="J1040" s="128"/>
      <c r="K1040" s="128"/>
      <c r="L1040" s="128"/>
      <c r="M1040" s="128"/>
      <c r="N1040" s="128"/>
      <c r="AE1040" s="128"/>
      <c r="AN1040" s="128"/>
      <c r="AO1040" s="128"/>
      <c r="AP1040" s="128"/>
      <c r="AQ1040" s="128"/>
      <c r="AR1040" s="128"/>
      <c r="AS1040" s="128"/>
      <c r="AT1040" s="128"/>
      <c r="AU1040" s="128"/>
      <c r="AY1040" s="128"/>
      <c r="AZ1040" s="176"/>
      <c r="BA1040" s="128"/>
      <c r="BB1040" s="128"/>
      <c r="BD1040" s="128"/>
      <c r="BE1040" s="128"/>
      <c r="BF1040" s="128"/>
      <c r="BG1040" s="128"/>
      <c r="BI1040" s="128"/>
      <c r="BJ1040" s="128"/>
      <c r="BK1040" s="128"/>
      <c r="BL1040" s="128"/>
      <c r="BM1040" s="128"/>
      <c r="BN1040" s="128"/>
    </row>
    <row r="1041" spans="1:66">
      <c r="A1041" s="128"/>
      <c r="B1041" s="128"/>
      <c r="C1041" s="128"/>
      <c r="D1041" s="128"/>
      <c r="E1041" s="128"/>
      <c r="F1041" s="128"/>
      <c r="G1041" s="128"/>
      <c r="H1041" s="128"/>
      <c r="I1041" s="128"/>
      <c r="J1041" s="128"/>
      <c r="K1041" s="128"/>
      <c r="L1041" s="128"/>
      <c r="M1041" s="128"/>
      <c r="N1041" s="128"/>
      <c r="AE1041" s="128"/>
      <c r="AN1041" s="128"/>
      <c r="AO1041" s="128"/>
      <c r="AP1041" s="128"/>
      <c r="AQ1041" s="128"/>
      <c r="AR1041" s="128"/>
      <c r="AS1041" s="128"/>
      <c r="AT1041" s="128"/>
      <c r="AU1041" s="128"/>
      <c r="AY1041" s="128"/>
      <c r="AZ1041" s="176"/>
      <c r="BA1041" s="128"/>
      <c r="BB1041" s="128"/>
      <c r="BD1041" s="128"/>
      <c r="BE1041" s="128"/>
      <c r="BF1041" s="128"/>
      <c r="BG1041" s="128"/>
      <c r="BI1041" s="128"/>
      <c r="BJ1041" s="128"/>
      <c r="BK1041" s="128"/>
      <c r="BL1041" s="128"/>
      <c r="BM1041" s="128"/>
      <c r="BN1041" s="128"/>
    </row>
    <row r="1042" spans="1:66">
      <c r="A1042" s="128"/>
      <c r="B1042" s="128"/>
      <c r="C1042" s="128"/>
      <c r="D1042" s="128"/>
      <c r="E1042" s="128"/>
      <c r="F1042" s="128"/>
      <c r="G1042" s="128"/>
      <c r="H1042" s="128"/>
      <c r="I1042" s="128"/>
      <c r="J1042" s="128"/>
      <c r="K1042" s="128"/>
      <c r="L1042" s="128"/>
      <c r="M1042" s="128"/>
      <c r="N1042" s="128"/>
      <c r="AE1042" s="128"/>
      <c r="AN1042" s="128"/>
      <c r="AO1042" s="128"/>
      <c r="AP1042" s="128"/>
      <c r="AQ1042" s="128"/>
      <c r="AR1042" s="128"/>
      <c r="AS1042" s="128"/>
      <c r="AT1042" s="128"/>
      <c r="AU1042" s="128"/>
      <c r="AY1042" s="128"/>
      <c r="AZ1042" s="176"/>
      <c r="BA1042" s="128"/>
      <c r="BB1042" s="128"/>
      <c r="BD1042" s="128"/>
      <c r="BE1042" s="128"/>
      <c r="BF1042" s="128"/>
      <c r="BG1042" s="128"/>
      <c r="BI1042" s="128"/>
      <c r="BJ1042" s="128"/>
      <c r="BK1042" s="128"/>
      <c r="BL1042" s="128"/>
      <c r="BM1042" s="128"/>
      <c r="BN1042" s="128"/>
    </row>
    <row r="1043" spans="1:66">
      <c r="A1043" s="128"/>
      <c r="B1043" s="128"/>
      <c r="C1043" s="128"/>
      <c r="D1043" s="128"/>
      <c r="E1043" s="128"/>
      <c r="F1043" s="128"/>
      <c r="G1043" s="128"/>
      <c r="H1043" s="128"/>
      <c r="I1043" s="128"/>
      <c r="J1043" s="128"/>
      <c r="K1043" s="128"/>
      <c r="L1043" s="128"/>
      <c r="M1043" s="128"/>
      <c r="N1043" s="128"/>
      <c r="AE1043" s="128"/>
      <c r="AN1043" s="128"/>
      <c r="AO1043" s="128"/>
      <c r="AP1043" s="128"/>
      <c r="AQ1043" s="128"/>
      <c r="AR1043" s="128"/>
      <c r="AS1043" s="128"/>
      <c r="AT1043" s="128"/>
      <c r="AU1043" s="128"/>
      <c r="AY1043" s="128"/>
      <c r="AZ1043" s="176"/>
      <c r="BA1043" s="128"/>
      <c r="BB1043" s="128"/>
      <c r="BD1043" s="128"/>
      <c r="BE1043" s="128"/>
      <c r="BF1043" s="128"/>
      <c r="BG1043" s="128"/>
      <c r="BI1043" s="128"/>
      <c r="BJ1043" s="128"/>
      <c r="BK1043" s="128"/>
      <c r="BL1043" s="128"/>
      <c r="BM1043" s="128"/>
      <c r="BN1043" s="128"/>
    </row>
    <row r="1044" spans="1:66">
      <c r="A1044" s="128"/>
      <c r="B1044" s="128"/>
      <c r="C1044" s="128"/>
      <c r="D1044" s="128"/>
      <c r="E1044" s="128"/>
      <c r="F1044" s="128"/>
      <c r="G1044" s="128"/>
      <c r="H1044" s="128"/>
      <c r="I1044" s="128"/>
      <c r="J1044" s="128"/>
      <c r="K1044" s="128"/>
      <c r="L1044" s="128"/>
      <c r="M1044" s="128"/>
      <c r="N1044" s="128"/>
      <c r="AE1044" s="128"/>
      <c r="AN1044" s="128"/>
      <c r="AO1044" s="128"/>
      <c r="AP1044" s="128"/>
      <c r="AQ1044" s="128"/>
      <c r="AR1044" s="128"/>
      <c r="AS1044" s="128"/>
      <c r="AT1044" s="128"/>
      <c r="AU1044" s="128"/>
      <c r="AY1044" s="128"/>
      <c r="AZ1044" s="176"/>
      <c r="BA1044" s="128"/>
      <c r="BB1044" s="128"/>
      <c r="BD1044" s="128"/>
      <c r="BE1044" s="128"/>
      <c r="BF1044" s="128"/>
      <c r="BG1044" s="128"/>
      <c r="BI1044" s="128"/>
      <c r="BJ1044" s="128"/>
      <c r="BK1044" s="128"/>
      <c r="BL1044" s="128"/>
      <c r="BM1044" s="128"/>
      <c r="BN1044" s="128"/>
    </row>
    <row r="1045" spans="1:66">
      <c r="A1045" s="128"/>
      <c r="B1045" s="128"/>
      <c r="C1045" s="128"/>
      <c r="D1045" s="128"/>
      <c r="E1045" s="128"/>
      <c r="F1045" s="128"/>
      <c r="G1045" s="128"/>
      <c r="H1045" s="128"/>
      <c r="I1045" s="128"/>
      <c r="J1045" s="128"/>
      <c r="K1045" s="128"/>
      <c r="L1045" s="128"/>
      <c r="M1045" s="128"/>
      <c r="N1045" s="128"/>
      <c r="AE1045" s="128"/>
      <c r="AN1045" s="128"/>
      <c r="AO1045" s="128"/>
      <c r="AP1045" s="128"/>
      <c r="AQ1045" s="128"/>
      <c r="AR1045" s="128"/>
      <c r="AS1045" s="128"/>
      <c r="AT1045" s="128"/>
      <c r="AU1045" s="128"/>
      <c r="AY1045" s="128"/>
      <c r="AZ1045" s="176"/>
      <c r="BA1045" s="128"/>
      <c r="BB1045" s="128"/>
      <c r="BD1045" s="128"/>
      <c r="BE1045" s="128"/>
      <c r="BF1045" s="128"/>
      <c r="BG1045" s="128"/>
      <c r="BI1045" s="128"/>
      <c r="BJ1045" s="128"/>
      <c r="BK1045" s="128"/>
      <c r="BL1045" s="128"/>
      <c r="BM1045" s="128"/>
      <c r="BN1045" s="128"/>
    </row>
    <row r="1046" spans="1:66">
      <c r="A1046" s="128"/>
      <c r="B1046" s="128"/>
      <c r="C1046" s="128"/>
      <c r="D1046" s="128"/>
      <c r="E1046" s="128"/>
      <c r="F1046" s="128"/>
      <c r="G1046" s="128"/>
      <c r="H1046" s="128"/>
      <c r="I1046" s="128"/>
      <c r="J1046" s="128"/>
      <c r="K1046" s="128"/>
      <c r="L1046" s="128"/>
      <c r="M1046" s="128"/>
      <c r="N1046" s="128"/>
      <c r="AE1046" s="128"/>
      <c r="AN1046" s="128"/>
      <c r="AO1046" s="128"/>
      <c r="AP1046" s="128"/>
      <c r="AQ1046" s="128"/>
      <c r="AR1046" s="128"/>
      <c r="AS1046" s="128"/>
      <c r="AT1046" s="128"/>
      <c r="AU1046" s="128"/>
      <c r="AY1046" s="128"/>
      <c r="AZ1046" s="176"/>
      <c r="BA1046" s="128"/>
      <c r="BB1046" s="128"/>
      <c r="BD1046" s="128"/>
      <c r="BE1046" s="128"/>
      <c r="BF1046" s="128"/>
      <c r="BG1046" s="128"/>
      <c r="BI1046" s="128"/>
      <c r="BJ1046" s="128"/>
      <c r="BK1046" s="128"/>
      <c r="BL1046" s="128"/>
      <c r="BM1046" s="128"/>
      <c r="BN1046" s="128"/>
    </row>
    <row r="1047" spans="1:66">
      <c r="A1047" s="128"/>
      <c r="B1047" s="128"/>
      <c r="C1047" s="128"/>
      <c r="D1047" s="128"/>
      <c r="E1047" s="128"/>
      <c r="F1047" s="128"/>
      <c r="G1047" s="128"/>
      <c r="H1047" s="128"/>
      <c r="I1047" s="128"/>
      <c r="J1047" s="128"/>
      <c r="K1047" s="128"/>
      <c r="L1047" s="128"/>
      <c r="M1047" s="128"/>
      <c r="N1047" s="128"/>
      <c r="AE1047" s="128"/>
      <c r="AN1047" s="128"/>
      <c r="AO1047" s="128"/>
      <c r="AP1047" s="128"/>
      <c r="AQ1047" s="128"/>
      <c r="AR1047" s="128"/>
      <c r="AS1047" s="128"/>
      <c r="AT1047" s="128"/>
      <c r="AU1047" s="128"/>
      <c r="AY1047" s="128"/>
      <c r="AZ1047" s="176"/>
      <c r="BA1047" s="128"/>
      <c r="BB1047" s="128"/>
      <c r="BD1047" s="128"/>
      <c r="BE1047" s="128"/>
      <c r="BF1047" s="128"/>
      <c r="BG1047" s="128"/>
      <c r="BI1047" s="128"/>
      <c r="BJ1047" s="128"/>
      <c r="BK1047" s="128"/>
      <c r="BL1047" s="128"/>
      <c r="BM1047" s="128"/>
      <c r="BN1047" s="128"/>
    </row>
    <row r="1048" spans="1:66">
      <c r="A1048" s="128"/>
      <c r="B1048" s="128"/>
      <c r="C1048" s="128"/>
      <c r="D1048" s="128"/>
      <c r="E1048" s="128"/>
      <c r="F1048" s="128"/>
      <c r="G1048" s="128"/>
      <c r="H1048" s="128"/>
      <c r="I1048" s="128"/>
      <c r="J1048" s="128"/>
      <c r="K1048" s="128"/>
      <c r="L1048" s="128"/>
      <c r="M1048" s="128"/>
      <c r="N1048" s="128"/>
      <c r="AE1048" s="128"/>
      <c r="AN1048" s="128"/>
      <c r="AO1048" s="128"/>
      <c r="AP1048" s="128"/>
      <c r="AQ1048" s="128"/>
      <c r="AR1048" s="128"/>
      <c r="AS1048" s="128"/>
      <c r="AT1048" s="128"/>
      <c r="AU1048" s="128"/>
      <c r="AY1048" s="128"/>
      <c r="AZ1048" s="176"/>
      <c r="BA1048" s="128"/>
      <c r="BB1048" s="128"/>
      <c r="BD1048" s="128"/>
      <c r="BE1048" s="128"/>
      <c r="BF1048" s="128"/>
      <c r="BG1048" s="128"/>
      <c r="BI1048" s="128"/>
      <c r="BJ1048" s="128"/>
      <c r="BK1048" s="128"/>
      <c r="BL1048" s="128"/>
      <c r="BM1048" s="128"/>
      <c r="BN1048" s="128"/>
    </row>
    <row r="1049" spans="1:66">
      <c r="A1049" s="128"/>
      <c r="B1049" s="128"/>
      <c r="C1049" s="128"/>
      <c r="D1049" s="128"/>
      <c r="E1049" s="128"/>
      <c r="F1049" s="128"/>
      <c r="G1049" s="128"/>
      <c r="H1049" s="128"/>
      <c r="I1049" s="128"/>
      <c r="J1049" s="128"/>
      <c r="K1049" s="128"/>
      <c r="L1049" s="128"/>
      <c r="M1049" s="128"/>
      <c r="N1049" s="128"/>
      <c r="AE1049" s="128"/>
      <c r="AN1049" s="128"/>
      <c r="AO1049" s="128"/>
      <c r="AP1049" s="128"/>
      <c r="AQ1049" s="128"/>
      <c r="AR1049" s="128"/>
      <c r="AS1049" s="128"/>
      <c r="AT1049" s="128"/>
      <c r="AU1049" s="128"/>
      <c r="AY1049" s="128"/>
      <c r="AZ1049" s="176"/>
      <c r="BA1049" s="128"/>
      <c r="BB1049" s="128"/>
      <c r="BD1049" s="128"/>
      <c r="BE1049" s="128"/>
      <c r="BF1049" s="128"/>
      <c r="BG1049" s="128"/>
      <c r="BI1049" s="128"/>
      <c r="BJ1049" s="128"/>
      <c r="BK1049" s="128"/>
      <c r="BL1049" s="128"/>
      <c r="BM1049" s="128"/>
      <c r="BN1049" s="128"/>
    </row>
    <row r="1050" spans="1:66">
      <c r="A1050" s="128"/>
      <c r="B1050" s="128"/>
      <c r="C1050" s="128"/>
      <c r="D1050" s="128"/>
      <c r="E1050" s="128"/>
      <c r="F1050" s="128"/>
      <c r="G1050" s="128"/>
      <c r="H1050" s="128"/>
      <c r="I1050" s="128"/>
      <c r="J1050" s="128"/>
      <c r="K1050" s="128"/>
      <c r="L1050" s="128"/>
      <c r="M1050" s="128"/>
      <c r="N1050" s="128"/>
      <c r="AE1050" s="128"/>
      <c r="AN1050" s="128"/>
      <c r="AO1050" s="128"/>
      <c r="AP1050" s="128"/>
      <c r="AQ1050" s="128"/>
      <c r="AR1050" s="128"/>
      <c r="AS1050" s="128"/>
      <c r="AT1050" s="128"/>
      <c r="AU1050" s="128"/>
      <c r="AY1050" s="128"/>
      <c r="AZ1050" s="176"/>
      <c r="BA1050" s="128"/>
      <c r="BB1050" s="128"/>
      <c r="BD1050" s="128"/>
      <c r="BE1050" s="128"/>
      <c r="BF1050" s="128"/>
      <c r="BG1050" s="128"/>
      <c r="BI1050" s="128"/>
      <c r="BJ1050" s="128"/>
      <c r="BK1050" s="128"/>
      <c r="BL1050" s="128"/>
      <c r="BM1050" s="128"/>
      <c r="BN1050" s="128"/>
    </row>
    <row r="1051" spans="1:66">
      <c r="A1051" s="128"/>
      <c r="B1051" s="128"/>
      <c r="C1051" s="128"/>
      <c r="D1051" s="128"/>
      <c r="E1051" s="128"/>
      <c r="F1051" s="128"/>
      <c r="G1051" s="128"/>
      <c r="H1051" s="128"/>
      <c r="I1051" s="128"/>
      <c r="J1051" s="128"/>
      <c r="K1051" s="128"/>
      <c r="L1051" s="128"/>
      <c r="M1051" s="128"/>
      <c r="N1051" s="128"/>
      <c r="AE1051" s="128"/>
      <c r="AN1051" s="128"/>
      <c r="AO1051" s="128"/>
      <c r="AP1051" s="128"/>
      <c r="AQ1051" s="128"/>
      <c r="AR1051" s="128"/>
      <c r="AS1051" s="128"/>
      <c r="AT1051" s="128"/>
      <c r="AU1051" s="128"/>
      <c r="AY1051" s="128"/>
      <c r="AZ1051" s="176"/>
      <c r="BA1051" s="128"/>
      <c r="BB1051" s="128"/>
      <c r="BD1051" s="128"/>
      <c r="BE1051" s="128"/>
      <c r="BF1051" s="128"/>
      <c r="BG1051" s="128"/>
      <c r="BI1051" s="128"/>
      <c r="BJ1051" s="128"/>
      <c r="BK1051" s="128"/>
      <c r="BL1051" s="128"/>
      <c r="BM1051" s="128"/>
      <c r="BN1051" s="128"/>
    </row>
    <row r="1052" spans="1:66">
      <c r="A1052" s="128"/>
      <c r="B1052" s="128"/>
      <c r="C1052" s="128"/>
      <c r="D1052" s="128"/>
      <c r="E1052" s="128"/>
      <c r="F1052" s="128"/>
      <c r="G1052" s="128"/>
      <c r="H1052" s="128"/>
      <c r="I1052" s="128"/>
      <c r="J1052" s="128"/>
      <c r="K1052" s="128"/>
      <c r="L1052" s="128"/>
      <c r="M1052" s="128"/>
      <c r="N1052" s="128"/>
      <c r="AE1052" s="128"/>
      <c r="AN1052" s="128"/>
      <c r="AO1052" s="128"/>
      <c r="AP1052" s="128"/>
      <c r="AQ1052" s="128"/>
      <c r="AR1052" s="128"/>
      <c r="AS1052" s="128"/>
      <c r="AT1052" s="128"/>
      <c r="AU1052" s="128"/>
      <c r="AY1052" s="128"/>
      <c r="AZ1052" s="176"/>
      <c r="BA1052" s="128"/>
      <c r="BB1052" s="128"/>
      <c r="BD1052" s="128"/>
      <c r="BE1052" s="128"/>
      <c r="BF1052" s="128"/>
      <c r="BG1052" s="128"/>
      <c r="BI1052" s="128"/>
      <c r="BJ1052" s="128"/>
      <c r="BK1052" s="128"/>
      <c r="BL1052" s="128"/>
      <c r="BM1052" s="128"/>
      <c r="BN1052" s="128"/>
    </row>
    <row r="1053" spans="1:66">
      <c r="A1053" s="128"/>
      <c r="B1053" s="128"/>
      <c r="C1053" s="128"/>
      <c r="D1053" s="128"/>
      <c r="E1053" s="128"/>
      <c r="F1053" s="128"/>
      <c r="G1053" s="128"/>
      <c r="H1053" s="128"/>
      <c r="I1053" s="128"/>
      <c r="J1053" s="128"/>
      <c r="K1053" s="128"/>
      <c r="L1053" s="128"/>
      <c r="M1053" s="128"/>
      <c r="N1053" s="128"/>
      <c r="AE1053" s="128"/>
      <c r="AN1053" s="128"/>
      <c r="AO1053" s="128"/>
      <c r="AP1053" s="128"/>
      <c r="AQ1053" s="128"/>
      <c r="AR1053" s="128"/>
      <c r="AS1053" s="128"/>
      <c r="AT1053" s="128"/>
      <c r="AU1053" s="128"/>
      <c r="AY1053" s="128"/>
      <c r="AZ1053" s="176"/>
      <c r="BA1053" s="128"/>
      <c r="BB1053" s="128"/>
      <c r="BD1053" s="128"/>
      <c r="BE1053" s="128"/>
      <c r="BF1053" s="128"/>
      <c r="BG1053" s="128"/>
      <c r="BI1053" s="128"/>
      <c r="BJ1053" s="128"/>
      <c r="BK1053" s="128"/>
      <c r="BL1053" s="128"/>
      <c r="BM1053" s="128"/>
      <c r="BN1053" s="128"/>
    </row>
    <row r="1054" spans="1:66">
      <c r="A1054" s="128"/>
      <c r="B1054" s="128"/>
      <c r="C1054" s="128"/>
      <c r="D1054" s="128"/>
      <c r="E1054" s="128"/>
      <c r="F1054" s="128"/>
      <c r="G1054" s="128"/>
      <c r="H1054" s="128"/>
      <c r="I1054" s="128"/>
      <c r="J1054" s="128"/>
      <c r="K1054" s="128"/>
      <c r="L1054" s="128"/>
      <c r="M1054" s="128"/>
      <c r="N1054" s="128"/>
      <c r="AE1054" s="128"/>
      <c r="AN1054" s="128"/>
      <c r="AO1054" s="128"/>
      <c r="AP1054" s="128"/>
      <c r="AQ1054" s="128"/>
      <c r="AR1054" s="128"/>
      <c r="AS1054" s="128"/>
      <c r="AT1054" s="128"/>
      <c r="AU1054" s="128"/>
      <c r="AY1054" s="128"/>
      <c r="AZ1054" s="176"/>
      <c r="BA1054" s="128"/>
      <c r="BB1054" s="128"/>
      <c r="BD1054" s="128"/>
      <c r="BE1054" s="128"/>
      <c r="BF1054" s="128"/>
      <c r="BG1054" s="128"/>
      <c r="BI1054" s="128"/>
      <c r="BJ1054" s="128"/>
      <c r="BK1054" s="128"/>
      <c r="BL1054" s="128"/>
      <c r="BM1054" s="128"/>
      <c r="BN1054" s="128"/>
    </row>
    <row r="1055" spans="1:66">
      <c r="A1055" s="128"/>
      <c r="B1055" s="128"/>
      <c r="C1055" s="128"/>
      <c r="D1055" s="128"/>
      <c r="E1055" s="128"/>
      <c r="F1055" s="128"/>
      <c r="G1055" s="128"/>
      <c r="H1055" s="128"/>
      <c r="I1055" s="128"/>
      <c r="J1055" s="128"/>
      <c r="K1055" s="128"/>
      <c r="L1055" s="128"/>
      <c r="M1055" s="128"/>
      <c r="N1055" s="128"/>
      <c r="AE1055" s="128"/>
      <c r="AN1055" s="128"/>
      <c r="AO1055" s="128"/>
      <c r="AP1055" s="128"/>
      <c r="AQ1055" s="128"/>
      <c r="AR1055" s="128"/>
      <c r="AS1055" s="128"/>
      <c r="AT1055" s="128"/>
      <c r="AU1055" s="128"/>
      <c r="AY1055" s="128"/>
      <c r="AZ1055" s="176"/>
      <c r="BA1055" s="128"/>
      <c r="BB1055" s="128"/>
      <c r="BD1055" s="128"/>
      <c r="BE1055" s="128"/>
      <c r="BF1055" s="128"/>
      <c r="BG1055" s="128"/>
      <c r="BI1055" s="128"/>
      <c r="BJ1055" s="128"/>
      <c r="BK1055" s="128"/>
      <c r="BL1055" s="128"/>
      <c r="BM1055" s="128"/>
      <c r="BN1055" s="128"/>
    </row>
    <row r="1056" spans="1:66">
      <c r="A1056" s="128"/>
      <c r="B1056" s="128"/>
      <c r="C1056" s="128"/>
      <c r="D1056" s="128"/>
      <c r="E1056" s="128"/>
      <c r="F1056" s="128"/>
      <c r="G1056" s="128"/>
      <c r="H1056" s="128"/>
      <c r="I1056" s="128"/>
      <c r="J1056" s="128"/>
      <c r="K1056" s="128"/>
      <c r="L1056" s="128"/>
      <c r="M1056" s="128"/>
      <c r="N1056" s="128"/>
      <c r="AE1056" s="128"/>
      <c r="AN1056" s="128"/>
      <c r="AO1056" s="128"/>
      <c r="AP1056" s="128"/>
      <c r="AQ1056" s="128"/>
      <c r="AR1056" s="128"/>
      <c r="AS1056" s="128"/>
      <c r="AT1056" s="128"/>
      <c r="AU1056" s="128"/>
      <c r="AY1056" s="128"/>
      <c r="AZ1056" s="176"/>
      <c r="BA1056" s="128"/>
      <c r="BB1056" s="128"/>
      <c r="BD1056" s="128"/>
      <c r="BE1056" s="128"/>
      <c r="BF1056" s="128"/>
      <c r="BG1056" s="128"/>
      <c r="BI1056" s="128"/>
      <c r="BJ1056" s="128"/>
      <c r="BK1056" s="128"/>
      <c r="BL1056" s="128"/>
      <c r="BM1056" s="128"/>
      <c r="BN1056" s="128"/>
    </row>
    <row r="1057" spans="1:66">
      <c r="A1057" s="128"/>
      <c r="B1057" s="128"/>
      <c r="C1057" s="128"/>
      <c r="D1057" s="128"/>
      <c r="E1057" s="128"/>
      <c r="F1057" s="128"/>
      <c r="G1057" s="128"/>
      <c r="H1057" s="128"/>
      <c r="I1057" s="128"/>
      <c r="J1057" s="128"/>
      <c r="K1057" s="128"/>
      <c r="L1057" s="128"/>
      <c r="M1057" s="128"/>
      <c r="N1057" s="128"/>
      <c r="AE1057" s="128"/>
      <c r="AN1057" s="128"/>
      <c r="AO1057" s="128"/>
      <c r="AP1057" s="128"/>
      <c r="AQ1057" s="128"/>
      <c r="AR1057" s="128"/>
      <c r="AS1057" s="128"/>
      <c r="AT1057" s="128"/>
      <c r="AU1057" s="128"/>
      <c r="AY1057" s="128"/>
      <c r="AZ1057" s="176"/>
      <c r="BA1057" s="128"/>
      <c r="BB1057" s="128"/>
      <c r="BD1057" s="128"/>
      <c r="BE1057" s="128"/>
      <c r="BF1057" s="128"/>
      <c r="BG1057" s="128"/>
      <c r="BI1057" s="128"/>
      <c r="BJ1057" s="128"/>
      <c r="BK1057" s="128"/>
      <c r="BL1057" s="128"/>
      <c r="BM1057" s="128"/>
      <c r="BN1057" s="128"/>
    </row>
    <row r="1058" spans="1:66">
      <c r="A1058" s="128"/>
      <c r="B1058" s="128"/>
      <c r="C1058" s="128"/>
      <c r="D1058" s="128"/>
      <c r="E1058" s="128"/>
      <c r="F1058" s="128"/>
      <c r="G1058" s="128"/>
      <c r="H1058" s="128"/>
      <c r="I1058" s="128"/>
      <c r="J1058" s="128"/>
      <c r="K1058" s="128"/>
      <c r="L1058" s="128"/>
      <c r="M1058" s="128"/>
      <c r="N1058" s="128"/>
      <c r="AE1058" s="128"/>
      <c r="AN1058" s="128"/>
      <c r="AO1058" s="128"/>
      <c r="AP1058" s="128"/>
      <c r="AQ1058" s="128"/>
      <c r="AR1058" s="128"/>
      <c r="AS1058" s="128"/>
      <c r="AT1058" s="128"/>
      <c r="AU1058" s="128"/>
      <c r="AY1058" s="128"/>
      <c r="AZ1058" s="176"/>
      <c r="BA1058" s="128"/>
      <c r="BB1058" s="128"/>
      <c r="BD1058" s="128"/>
      <c r="BE1058" s="128"/>
      <c r="BF1058" s="128"/>
      <c r="BG1058" s="128"/>
      <c r="BI1058" s="128"/>
      <c r="BJ1058" s="128"/>
      <c r="BK1058" s="128"/>
      <c r="BL1058" s="128"/>
      <c r="BM1058" s="128"/>
      <c r="BN1058" s="128"/>
    </row>
    <row r="1059" spans="1:66">
      <c r="A1059" s="128"/>
      <c r="B1059" s="128"/>
      <c r="C1059" s="128"/>
      <c r="D1059" s="128"/>
      <c r="E1059" s="128"/>
      <c r="F1059" s="128"/>
      <c r="G1059" s="128"/>
      <c r="H1059" s="128"/>
      <c r="I1059" s="128"/>
      <c r="J1059" s="128"/>
      <c r="K1059" s="128"/>
      <c r="L1059" s="128"/>
      <c r="M1059" s="128"/>
      <c r="N1059" s="128"/>
      <c r="AE1059" s="128"/>
      <c r="AN1059" s="128"/>
      <c r="AO1059" s="128"/>
      <c r="AP1059" s="128"/>
      <c r="AQ1059" s="128"/>
      <c r="AR1059" s="128"/>
      <c r="AS1059" s="128"/>
      <c r="AT1059" s="128"/>
      <c r="AU1059" s="128"/>
      <c r="AY1059" s="128"/>
      <c r="AZ1059" s="176"/>
      <c r="BA1059" s="128"/>
      <c r="BB1059" s="128"/>
      <c r="BD1059" s="128"/>
      <c r="BE1059" s="128"/>
      <c r="BF1059" s="128"/>
      <c r="BG1059" s="128"/>
      <c r="BI1059" s="128"/>
      <c r="BJ1059" s="128"/>
      <c r="BK1059" s="128"/>
      <c r="BL1059" s="128"/>
      <c r="BM1059" s="128"/>
      <c r="BN1059" s="128"/>
    </row>
    <row r="1060" spans="1:66">
      <c r="A1060" s="128"/>
      <c r="B1060" s="128"/>
      <c r="C1060" s="128"/>
      <c r="D1060" s="128"/>
      <c r="E1060" s="128"/>
      <c r="F1060" s="128"/>
      <c r="G1060" s="128"/>
      <c r="H1060" s="128"/>
      <c r="I1060" s="128"/>
      <c r="J1060" s="128"/>
      <c r="K1060" s="128"/>
      <c r="L1060" s="128"/>
      <c r="M1060" s="128"/>
      <c r="N1060" s="128"/>
      <c r="AE1060" s="128"/>
      <c r="AN1060" s="128"/>
      <c r="AO1060" s="128"/>
      <c r="AP1060" s="128"/>
      <c r="AQ1060" s="128"/>
      <c r="AR1060" s="128"/>
      <c r="AS1060" s="128"/>
      <c r="AT1060" s="128"/>
      <c r="AU1060" s="128"/>
      <c r="AY1060" s="128"/>
      <c r="AZ1060" s="176"/>
      <c r="BA1060" s="128"/>
      <c r="BB1060" s="128"/>
      <c r="BD1060" s="128"/>
      <c r="BE1060" s="128"/>
      <c r="BF1060" s="128"/>
      <c r="BG1060" s="128"/>
      <c r="BI1060" s="128"/>
      <c r="BJ1060" s="128"/>
      <c r="BK1060" s="128"/>
      <c r="BL1060" s="128"/>
      <c r="BM1060" s="128"/>
      <c r="BN1060" s="128"/>
    </row>
    <row r="1061" spans="1:66">
      <c r="A1061" s="128"/>
      <c r="B1061" s="128"/>
      <c r="C1061" s="128"/>
      <c r="D1061" s="128"/>
      <c r="E1061" s="128"/>
      <c r="F1061" s="128"/>
      <c r="G1061" s="128"/>
      <c r="H1061" s="128"/>
      <c r="I1061" s="128"/>
      <c r="J1061" s="128"/>
      <c r="K1061" s="128"/>
      <c r="L1061" s="128"/>
      <c r="M1061" s="128"/>
      <c r="N1061" s="128"/>
      <c r="AE1061" s="128"/>
      <c r="AN1061" s="128"/>
      <c r="AO1061" s="128"/>
      <c r="AP1061" s="128"/>
      <c r="AQ1061" s="128"/>
      <c r="AR1061" s="128"/>
      <c r="AS1061" s="128"/>
      <c r="AT1061" s="128"/>
      <c r="AU1061" s="128"/>
      <c r="AY1061" s="128"/>
      <c r="AZ1061" s="176"/>
      <c r="BA1061" s="128"/>
      <c r="BB1061" s="128"/>
      <c r="BD1061" s="128"/>
      <c r="BE1061" s="128"/>
      <c r="BF1061" s="128"/>
      <c r="BG1061" s="128"/>
      <c r="BI1061" s="128"/>
      <c r="BJ1061" s="128"/>
      <c r="BK1061" s="128"/>
      <c r="BL1061" s="128"/>
      <c r="BM1061" s="128"/>
      <c r="BN1061" s="128"/>
    </row>
    <row r="1062" spans="1:66">
      <c r="A1062" s="128"/>
      <c r="B1062" s="128"/>
      <c r="C1062" s="128"/>
      <c r="D1062" s="128"/>
      <c r="E1062" s="128"/>
      <c r="F1062" s="128"/>
      <c r="G1062" s="128"/>
      <c r="H1062" s="128"/>
      <c r="I1062" s="128"/>
      <c r="J1062" s="128"/>
      <c r="K1062" s="128"/>
      <c r="L1062" s="128"/>
      <c r="M1062" s="128"/>
      <c r="N1062" s="128"/>
      <c r="AE1062" s="128"/>
      <c r="AN1062" s="128"/>
      <c r="AO1062" s="128"/>
      <c r="AP1062" s="128"/>
      <c r="AQ1062" s="128"/>
      <c r="AR1062" s="128"/>
      <c r="AS1062" s="128"/>
      <c r="AT1062" s="128"/>
      <c r="AU1062" s="128"/>
      <c r="AY1062" s="128"/>
      <c r="AZ1062" s="176"/>
      <c r="BA1062" s="128"/>
      <c r="BB1062" s="128"/>
      <c r="BD1062" s="128"/>
      <c r="BE1062" s="128"/>
      <c r="BF1062" s="128"/>
      <c r="BG1062" s="128"/>
      <c r="BI1062" s="128"/>
      <c r="BJ1062" s="128"/>
      <c r="BK1062" s="128"/>
      <c r="BL1062" s="128"/>
      <c r="BM1062" s="128"/>
      <c r="BN1062" s="128"/>
    </row>
    <row r="1063" spans="1:66">
      <c r="A1063" s="128"/>
      <c r="B1063" s="128"/>
      <c r="C1063" s="128"/>
      <c r="D1063" s="128"/>
      <c r="E1063" s="128"/>
      <c r="F1063" s="128"/>
      <c r="G1063" s="128"/>
      <c r="H1063" s="128"/>
      <c r="I1063" s="128"/>
      <c r="J1063" s="128"/>
      <c r="K1063" s="128"/>
      <c r="L1063" s="128"/>
      <c r="M1063" s="128"/>
      <c r="N1063" s="128"/>
      <c r="AE1063" s="128"/>
      <c r="AN1063" s="128"/>
      <c r="AO1063" s="128"/>
      <c r="AP1063" s="128"/>
      <c r="AQ1063" s="128"/>
      <c r="AR1063" s="128"/>
      <c r="AS1063" s="128"/>
      <c r="AT1063" s="128"/>
      <c r="AU1063" s="128"/>
      <c r="AY1063" s="128"/>
      <c r="AZ1063" s="176"/>
      <c r="BA1063" s="128"/>
      <c r="BB1063" s="128"/>
      <c r="BD1063" s="128"/>
      <c r="BE1063" s="128"/>
      <c r="BF1063" s="128"/>
      <c r="BG1063" s="128"/>
      <c r="BI1063" s="128"/>
      <c r="BJ1063" s="128"/>
      <c r="BK1063" s="128"/>
      <c r="BL1063" s="128"/>
      <c r="BM1063" s="128"/>
      <c r="BN1063" s="128"/>
    </row>
    <row r="1064" spans="1:66">
      <c r="A1064" s="128"/>
      <c r="B1064" s="128"/>
      <c r="C1064" s="128"/>
      <c r="D1064" s="128"/>
      <c r="E1064" s="128"/>
      <c r="F1064" s="128"/>
      <c r="G1064" s="128"/>
      <c r="H1064" s="128"/>
      <c r="I1064" s="128"/>
      <c r="J1064" s="128"/>
      <c r="K1064" s="128"/>
      <c r="L1064" s="128"/>
      <c r="M1064" s="128"/>
      <c r="N1064" s="128"/>
      <c r="AE1064" s="128"/>
      <c r="AN1064" s="128"/>
      <c r="AO1064" s="128"/>
      <c r="AP1064" s="128"/>
      <c r="AQ1064" s="128"/>
      <c r="AR1064" s="128"/>
      <c r="AS1064" s="128"/>
      <c r="AT1064" s="128"/>
      <c r="AU1064" s="128"/>
      <c r="AY1064" s="128"/>
      <c r="AZ1064" s="176"/>
      <c r="BA1064" s="128"/>
      <c r="BB1064" s="128"/>
      <c r="BD1064" s="128"/>
      <c r="BE1064" s="128"/>
      <c r="BF1064" s="128"/>
      <c r="BG1064" s="128"/>
      <c r="BI1064" s="128"/>
      <c r="BJ1064" s="128"/>
      <c r="BK1064" s="128"/>
      <c r="BL1064" s="128"/>
      <c r="BM1064" s="128"/>
      <c r="BN1064" s="128"/>
    </row>
    <row r="1065" spans="1:66">
      <c r="A1065" s="128"/>
      <c r="B1065" s="128"/>
      <c r="C1065" s="128"/>
      <c r="D1065" s="128"/>
      <c r="E1065" s="128"/>
      <c r="F1065" s="128"/>
      <c r="G1065" s="128"/>
      <c r="H1065" s="128"/>
      <c r="I1065" s="128"/>
      <c r="J1065" s="128"/>
      <c r="K1065" s="128"/>
      <c r="L1065" s="128"/>
      <c r="M1065" s="128"/>
      <c r="N1065" s="128"/>
      <c r="AE1065" s="128"/>
      <c r="AN1065" s="128"/>
      <c r="AO1065" s="128"/>
      <c r="AP1065" s="128"/>
      <c r="AQ1065" s="128"/>
      <c r="AR1065" s="128"/>
      <c r="AS1065" s="128"/>
      <c r="AT1065" s="128"/>
      <c r="AU1065" s="128"/>
      <c r="AY1065" s="128"/>
      <c r="AZ1065" s="176"/>
      <c r="BA1065" s="128"/>
      <c r="BB1065" s="128"/>
      <c r="BD1065" s="128"/>
      <c r="BE1065" s="128"/>
      <c r="BF1065" s="128"/>
      <c r="BG1065" s="128"/>
      <c r="BI1065" s="128"/>
      <c r="BJ1065" s="128"/>
      <c r="BK1065" s="128"/>
      <c r="BL1065" s="128"/>
      <c r="BM1065" s="128"/>
      <c r="BN1065" s="128"/>
    </row>
    <row r="1066" spans="1:66">
      <c r="A1066" s="128"/>
      <c r="B1066" s="128"/>
      <c r="C1066" s="128"/>
      <c r="D1066" s="128"/>
      <c r="E1066" s="128"/>
      <c r="F1066" s="128"/>
      <c r="G1066" s="128"/>
      <c r="H1066" s="128"/>
      <c r="I1066" s="128"/>
      <c r="J1066" s="128"/>
      <c r="K1066" s="128"/>
      <c r="L1066" s="128"/>
      <c r="M1066" s="128"/>
      <c r="N1066" s="128"/>
      <c r="AE1066" s="128"/>
      <c r="AN1066" s="128"/>
      <c r="AO1066" s="128"/>
      <c r="AP1066" s="128"/>
      <c r="AQ1066" s="128"/>
      <c r="AR1066" s="128"/>
      <c r="AS1066" s="128"/>
      <c r="AT1066" s="128"/>
      <c r="AU1066" s="128"/>
      <c r="AY1066" s="128"/>
      <c r="AZ1066" s="176"/>
      <c r="BA1066" s="128"/>
      <c r="BB1066" s="128"/>
      <c r="BD1066" s="128"/>
      <c r="BE1066" s="128"/>
      <c r="BF1066" s="128"/>
      <c r="BG1066" s="128"/>
      <c r="BI1066" s="128"/>
      <c r="BJ1066" s="128"/>
      <c r="BK1066" s="128"/>
      <c r="BL1066" s="128"/>
      <c r="BM1066" s="128"/>
      <c r="BN1066" s="128"/>
    </row>
    <row r="1067" spans="1:66">
      <c r="A1067" s="128"/>
      <c r="B1067" s="128"/>
      <c r="C1067" s="128"/>
      <c r="D1067" s="128"/>
      <c r="E1067" s="128"/>
      <c r="F1067" s="128"/>
      <c r="G1067" s="128"/>
      <c r="H1067" s="128"/>
      <c r="I1067" s="128"/>
      <c r="J1067" s="128"/>
      <c r="K1067" s="128"/>
      <c r="L1067" s="128"/>
      <c r="M1067" s="128"/>
      <c r="N1067" s="128"/>
      <c r="AE1067" s="128"/>
      <c r="AN1067" s="128"/>
      <c r="AO1067" s="128"/>
      <c r="AP1067" s="128"/>
      <c r="AQ1067" s="128"/>
      <c r="AR1067" s="128"/>
      <c r="AS1067" s="128"/>
      <c r="AT1067" s="128"/>
      <c r="AU1067" s="128"/>
      <c r="AY1067" s="128"/>
      <c r="AZ1067" s="176"/>
      <c r="BA1067" s="128"/>
      <c r="BB1067" s="128"/>
      <c r="BD1067" s="128"/>
      <c r="BE1067" s="128"/>
      <c r="BF1067" s="128"/>
      <c r="BG1067" s="128"/>
      <c r="BI1067" s="128"/>
      <c r="BJ1067" s="128"/>
      <c r="BK1067" s="128"/>
      <c r="BL1067" s="128"/>
      <c r="BM1067" s="128"/>
      <c r="BN1067" s="128"/>
    </row>
    <row r="1068" spans="1:66">
      <c r="A1068" s="128"/>
      <c r="B1068" s="128"/>
      <c r="C1068" s="128"/>
      <c r="D1068" s="128"/>
      <c r="E1068" s="128"/>
      <c r="F1068" s="128"/>
      <c r="G1068" s="128"/>
      <c r="H1068" s="128"/>
      <c r="I1068" s="128"/>
      <c r="J1068" s="128"/>
      <c r="K1068" s="128"/>
      <c r="L1068" s="128"/>
      <c r="M1068" s="128"/>
      <c r="N1068" s="128"/>
      <c r="AE1068" s="128"/>
      <c r="AN1068" s="128"/>
      <c r="AO1068" s="128"/>
      <c r="AP1068" s="128"/>
      <c r="AQ1068" s="128"/>
      <c r="AR1068" s="128"/>
      <c r="AS1068" s="128"/>
      <c r="AT1068" s="128"/>
      <c r="AU1068" s="128"/>
      <c r="AY1068" s="128"/>
      <c r="AZ1068" s="176"/>
      <c r="BA1068" s="128"/>
      <c r="BB1068" s="128"/>
      <c r="BD1068" s="128"/>
      <c r="BE1068" s="128"/>
      <c r="BF1068" s="128"/>
      <c r="BG1068" s="128"/>
      <c r="BI1068" s="128"/>
      <c r="BJ1068" s="128"/>
      <c r="BK1068" s="128"/>
      <c r="BL1068" s="128"/>
      <c r="BM1068" s="128"/>
      <c r="BN1068" s="128"/>
    </row>
    <row r="1069" spans="1:66">
      <c r="A1069" s="128"/>
      <c r="B1069" s="128"/>
      <c r="C1069" s="128"/>
      <c r="D1069" s="128"/>
      <c r="E1069" s="128"/>
      <c r="F1069" s="128"/>
      <c r="G1069" s="128"/>
      <c r="H1069" s="128"/>
      <c r="I1069" s="128"/>
      <c r="J1069" s="128"/>
      <c r="K1069" s="128"/>
      <c r="L1069" s="128"/>
      <c r="M1069" s="128"/>
      <c r="N1069" s="128"/>
      <c r="AE1069" s="128"/>
      <c r="AN1069" s="128"/>
      <c r="AO1069" s="128"/>
      <c r="AP1069" s="128"/>
      <c r="AQ1069" s="128"/>
      <c r="AR1069" s="128"/>
      <c r="AS1069" s="128"/>
      <c r="AT1069" s="128"/>
      <c r="AU1069" s="128"/>
      <c r="AY1069" s="128"/>
      <c r="AZ1069" s="176"/>
      <c r="BA1069" s="128"/>
      <c r="BB1069" s="128"/>
      <c r="BD1069" s="128"/>
      <c r="BE1069" s="128"/>
      <c r="BF1069" s="128"/>
      <c r="BG1069" s="128"/>
      <c r="BI1069" s="128"/>
      <c r="BJ1069" s="128"/>
      <c r="BK1069" s="128"/>
      <c r="BL1069" s="128"/>
      <c r="BM1069" s="128"/>
      <c r="BN1069" s="128"/>
    </row>
    <row r="1070" spans="1:66">
      <c r="A1070" s="128"/>
      <c r="B1070" s="128"/>
      <c r="C1070" s="128"/>
      <c r="D1070" s="128"/>
      <c r="E1070" s="128"/>
      <c r="F1070" s="128"/>
      <c r="G1070" s="128"/>
      <c r="H1070" s="128"/>
      <c r="I1070" s="128"/>
      <c r="J1070" s="128"/>
      <c r="K1070" s="128"/>
      <c r="L1070" s="128"/>
      <c r="M1070" s="128"/>
      <c r="N1070" s="128"/>
      <c r="AE1070" s="128"/>
      <c r="AN1070" s="128"/>
      <c r="AO1070" s="128"/>
      <c r="AP1070" s="128"/>
      <c r="AQ1070" s="128"/>
      <c r="AR1070" s="128"/>
      <c r="AS1070" s="128"/>
      <c r="AT1070" s="128"/>
      <c r="AU1070" s="128"/>
      <c r="AY1070" s="128"/>
      <c r="AZ1070" s="176"/>
      <c r="BA1070" s="128"/>
      <c r="BB1070" s="128"/>
      <c r="BD1070" s="128"/>
      <c r="BE1070" s="128"/>
      <c r="BF1070" s="128"/>
      <c r="BG1070" s="128"/>
      <c r="BI1070" s="128"/>
      <c r="BJ1070" s="128"/>
      <c r="BK1070" s="128"/>
      <c r="BL1070" s="128"/>
      <c r="BM1070" s="128"/>
      <c r="BN1070" s="128"/>
    </row>
    <row r="1071" spans="1:66">
      <c r="A1071" s="128"/>
      <c r="B1071" s="128"/>
      <c r="C1071" s="128"/>
      <c r="D1071" s="128"/>
      <c r="E1071" s="128"/>
      <c r="F1071" s="128"/>
      <c r="G1071" s="128"/>
      <c r="H1071" s="128"/>
      <c r="I1071" s="128"/>
      <c r="J1071" s="128"/>
      <c r="K1071" s="128"/>
      <c r="L1071" s="128"/>
      <c r="M1071" s="128"/>
      <c r="N1071" s="128"/>
      <c r="AE1071" s="128"/>
      <c r="AN1071" s="128"/>
      <c r="AO1071" s="128"/>
      <c r="AP1071" s="128"/>
      <c r="AQ1071" s="128"/>
      <c r="AR1071" s="128"/>
      <c r="AS1071" s="128"/>
      <c r="AT1071" s="128"/>
      <c r="AU1071" s="128"/>
      <c r="AY1071" s="128"/>
      <c r="AZ1071" s="176"/>
      <c r="BA1071" s="128"/>
      <c r="BB1071" s="128"/>
      <c r="BD1071" s="128"/>
      <c r="BE1071" s="128"/>
      <c r="BF1071" s="128"/>
      <c r="BG1071" s="128"/>
      <c r="BI1071" s="128"/>
      <c r="BJ1071" s="128"/>
      <c r="BK1071" s="128"/>
      <c r="BL1071" s="128"/>
      <c r="BM1071" s="128"/>
      <c r="BN1071" s="128"/>
    </row>
    <row r="1072" spans="1:66">
      <c r="A1072" s="128"/>
      <c r="B1072" s="128"/>
      <c r="C1072" s="128"/>
      <c r="D1072" s="128"/>
      <c r="E1072" s="128"/>
      <c r="F1072" s="128"/>
      <c r="G1072" s="128"/>
      <c r="H1072" s="128"/>
      <c r="I1072" s="128"/>
      <c r="J1072" s="128"/>
      <c r="K1072" s="128"/>
      <c r="L1072" s="128"/>
      <c r="M1072" s="128"/>
      <c r="N1072" s="128"/>
      <c r="AE1072" s="128"/>
      <c r="AN1072" s="128"/>
      <c r="AO1072" s="128"/>
      <c r="AP1072" s="128"/>
      <c r="AQ1072" s="128"/>
      <c r="AR1072" s="128"/>
      <c r="AS1072" s="128"/>
      <c r="AT1072" s="128"/>
      <c r="AU1072" s="128"/>
      <c r="AY1072" s="128"/>
      <c r="AZ1072" s="176"/>
      <c r="BA1072" s="128"/>
      <c r="BB1072" s="128"/>
      <c r="BD1072" s="128"/>
      <c r="BE1072" s="128"/>
      <c r="BF1072" s="128"/>
      <c r="BG1072" s="128"/>
      <c r="BI1072" s="128"/>
      <c r="BJ1072" s="128"/>
      <c r="BK1072" s="128"/>
      <c r="BL1072" s="128"/>
      <c r="BM1072" s="128"/>
      <c r="BN1072" s="128"/>
    </row>
    <row r="1073" spans="1:66">
      <c r="A1073" s="128"/>
      <c r="B1073" s="128"/>
      <c r="C1073" s="128"/>
      <c r="D1073" s="128"/>
      <c r="E1073" s="128"/>
      <c r="F1073" s="128"/>
      <c r="G1073" s="128"/>
      <c r="H1073" s="128"/>
      <c r="I1073" s="128"/>
      <c r="J1073" s="128"/>
      <c r="K1073" s="128"/>
      <c r="L1073" s="128"/>
      <c r="M1073" s="128"/>
      <c r="N1073" s="128"/>
      <c r="AE1073" s="128"/>
      <c r="AN1073" s="128"/>
      <c r="AO1073" s="128"/>
      <c r="AP1073" s="128"/>
      <c r="AQ1073" s="128"/>
      <c r="AR1073" s="128"/>
      <c r="AS1073" s="128"/>
      <c r="AT1073" s="128"/>
      <c r="AU1073" s="128"/>
      <c r="AY1073" s="128"/>
      <c r="AZ1073" s="176"/>
      <c r="BA1073" s="128"/>
      <c r="BB1073" s="128"/>
      <c r="BD1073" s="128"/>
      <c r="BE1073" s="128"/>
      <c r="BF1073" s="128"/>
      <c r="BG1073" s="128"/>
      <c r="BI1073" s="128"/>
      <c r="BJ1073" s="128"/>
      <c r="BK1073" s="128"/>
      <c r="BL1073" s="128"/>
      <c r="BM1073" s="128"/>
      <c r="BN1073" s="128"/>
    </row>
    <row r="1074" spans="1:66">
      <c r="A1074" s="128"/>
      <c r="B1074" s="128"/>
      <c r="C1074" s="128"/>
      <c r="D1074" s="128"/>
      <c r="E1074" s="128"/>
      <c r="F1074" s="128"/>
      <c r="G1074" s="128"/>
      <c r="H1074" s="128"/>
      <c r="I1074" s="128"/>
      <c r="J1074" s="128"/>
      <c r="K1074" s="128"/>
      <c r="L1074" s="128"/>
      <c r="M1074" s="128"/>
      <c r="N1074" s="128"/>
      <c r="AE1074" s="128"/>
      <c r="AN1074" s="128"/>
      <c r="AO1074" s="128"/>
      <c r="AP1074" s="128"/>
      <c r="AQ1074" s="128"/>
      <c r="AR1074" s="128"/>
      <c r="AS1074" s="128"/>
      <c r="AT1074" s="128"/>
      <c r="AU1074" s="128"/>
      <c r="AY1074" s="128"/>
      <c r="AZ1074" s="176"/>
      <c r="BA1074" s="128"/>
      <c r="BB1074" s="128"/>
      <c r="BD1074" s="128"/>
      <c r="BE1074" s="128"/>
      <c r="BF1074" s="128"/>
      <c r="BG1074" s="128"/>
      <c r="BI1074" s="128"/>
      <c r="BJ1074" s="128"/>
      <c r="BK1074" s="128"/>
      <c r="BL1074" s="128"/>
      <c r="BM1074" s="128"/>
      <c r="BN1074" s="128"/>
    </row>
    <row r="1075" spans="1:66">
      <c r="A1075" s="128"/>
      <c r="B1075" s="128"/>
      <c r="C1075" s="128"/>
      <c r="D1075" s="128"/>
      <c r="E1075" s="128"/>
      <c r="F1075" s="128"/>
      <c r="G1075" s="128"/>
      <c r="H1075" s="128"/>
      <c r="I1075" s="128"/>
      <c r="J1075" s="128"/>
      <c r="K1075" s="128"/>
      <c r="L1075" s="128"/>
      <c r="M1075" s="128"/>
      <c r="N1075" s="128"/>
      <c r="AE1075" s="128"/>
      <c r="AN1075" s="128"/>
      <c r="AO1075" s="128"/>
      <c r="AP1075" s="128"/>
      <c r="AQ1075" s="128"/>
      <c r="AR1075" s="128"/>
      <c r="AS1075" s="128"/>
      <c r="AT1075" s="128"/>
      <c r="AU1075" s="128"/>
      <c r="AY1075" s="128"/>
      <c r="AZ1075" s="176"/>
      <c r="BA1075" s="128"/>
      <c r="BB1075" s="128"/>
      <c r="BD1075" s="128"/>
      <c r="BE1075" s="128"/>
      <c r="BF1075" s="128"/>
      <c r="BG1075" s="128"/>
      <c r="BI1075" s="128"/>
      <c r="BJ1075" s="128"/>
      <c r="BK1075" s="128"/>
      <c r="BL1075" s="128"/>
      <c r="BM1075" s="128"/>
      <c r="BN1075" s="128"/>
    </row>
    <row r="1076" spans="1:66">
      <c r="A1076" s="128"/>
      <c r="B1076" s="128"/>
      <c r="C1076" s="128"/>
      <c r="D1076" s="128"/>
      <c r="E1076" s="128"/>
      <c r="F1076" s="128"/>
      <c r="G1076" s="128"/>
      <c r="H1076" s="128"/>
      <c r="I1076" s="128"/>
      <c r="J1076" s="128"/>
      <c r="K1076" s="128"/>
      <c r="L1076" s="128"/>
      <c r="M1076" s="128"/>
      <c r="N1076" s="128"/>
      <c r="AE1076" s="128"/>
      <c r="AN1076" s="128"/>
      <c r="AO1076" s="128"/>
      <c r="AP1076" s="128"/>
      <c r="AQ1076" s="128"/>
      <c r="AR1076" s="128"/>
      <c r="AS1076" s="128"/>
      <c r="AT1076" s="128"/>
      <c r="AU1076" s="128"/>
      <c r="AY1076" s="128"/>
      <c r="AZ1076" s="176"/>
      <c r="BA1076" s="128"/>
      <c r="BB1076" s="128"/>
      <c r="BD1076" s="128"/>
      <c r="BE1076" s="128"/>
      <c r="BF1076" s="128"/>
      <c r="BG1076" s="128"/>
      <c r="BI1076" s="128"/>
      <c r="BJ1076" s="128"/>
      <c r="BK1076" s="128"/>
      <c r="BL1076" s="128"/>
      <c r="BM1076" s="128"/>
      <c r="BN1076" s="128"/>
    </row>
    <row r="1077" spans="1:66">
      <c r="A1077" s="128"/>
      <c r="B1077" s="128"/>
      <c r="C1077" s="128"/>
      <c r="D1077" s="128"/>
      <c r="E1077" s="128"/>
      <c r="F1077" s="128"/>
      <c r="G1077" s="128"/>
      <c r="H1077" s="128"/>
      <c r="I1077" s="128"/>
      <c r="J1077" s="128"/>
      <c r="K1077" s="128"/>
      <c r="L1077" s="128"/>
      <c r="M1077" s="128"/>
      <c r="N1077" s="128"/>
      <c r="AE1077" s="128"/>
      <c r="AN1077" s="128"/>
      <c r="AO1077" s="128"/>
      <c r="AP1077" s="128"/>
      <c r="AQ1077" s="128"/>
      <c r="AR1077" s="128"/>
      <c r="AS1077" s="128"/>
      <c r="AT1077" s="128"/>
      <c r="AU1077" s="128"/>
      <c r="AY1077" s="128"/>
      <c r="AZ1077" s="176"/>
      <c r="BA1077" s="128"/>
      <c r="BB1077" s="128"/>
      <c r="BD1077" s="128"/>
      <c r="BE1077" s="128"/>
      <c r="BF1077" s="128"/>
      <c r="BG1077" s="128"/>
      <c r="BI1077" s="128"/>
      <c r="BJ1077" s="128"/>
      <c r="BK1077" s="128"/>
      <c r="BL1077" s="128"/>
      <c r="BM1077" s="128"/>
      <c r="BN1077" s="128"/>
    </row>
    <row r="1078" spans="1:66">
      <c r="A1078" s="128"/>
      <c r="B1078" s="128"/>
      <c r="C1078" s="128"/>
      <c r="D1078" s="128"/>
      <c r="E1078" s="128"/>
      <c r="F1078" s="128"/>
      <c r="G1078" s="128"/>
      <c r="H1078" s="128"/>
      <c r="I1078" s="128"/>
      <c r="J1078" s="128"/>
      <c r="K1078" s="128"/>
      <c r="L1078" s="128"/>
      <c r="M1078" s="128"/>
      <c r="N1078" s="128"/>
      <c r="AE1078" s="128"/>
      <c r="AN1078" s="128"/>
      <c r="AO1078" s="128"/>
      <c r="AP1078" s="128"/>
      <c r="AQ1078" s="128"/>
      <c r="AR1078" s="128"/>
      <c r="AS1078" s="128"/>
      <c r="AT1078" s="128"/>
      <c r="AU1078" s="128"/>
      <c r="AY1078" s="128"/>
      <c r="AZ1078" s="176"/>
      <c r="BA1078" s="128"/>
      <c r="BB1078" s="128"/>
      <c r="BD1078" s="128"/>
      <c r="BE1078" s="128"/>
      <c r="BF1078" s="128"/>
      <c r="BG1078" s="128"/>
      <c r="BI1078" s="128"/>
      <c r="BJ1078" s="128"/>
      <c r="BK1078" s="128"/>
      <c r="BL1078" s="128"/>
      <c r="BM1078" s="128"/>
      <c r="BN1078" s="128"/>
    </row>
    <row r="1079" spans="1:66">
      <c r="A1079" s="128"/>
      <c r="B1079" s="128"/>
      <c r="C1079" s="128"/>
      <c r="D1079" s="128"/>
      <c r="E1079" s="128"/>
      <c r="F1079" s="128"/>
      <c r="G1079" s="128"/>
      <c r="H1079" s="128"/>
      <c r="I1079" s="128"/>
      <c r="J1079" s="128"/>
      <c r="K1079" s="128"/>
      <c r="L1079" s="128"/>
      <c r="M1079" s="128"/>
      <c r="N1079" s="128"/>
      <c r="AE1079" s="128"/>
      <c r="AN1079" s="128"/>
      <c r="AO1079" s="128"/>
      <c r="AP1079" s="128"/>
      <c r="AQ1079" s="128"/>
      <c r="AR1079" s="128"/>
      <c r="AS1079" s="128"/>
      <c r="AT1079" s="128"/>
      <c r="AU1079" s="128"/>
      <c r="AY1079" s="128"/>
      <c r="AZ1079" s="176"/>
      <c r="BA1079" s="128"/>
      <c r="BB1079" s="128"/>
      <c r="BD1079" s="128"/>
      <c r="BE1079" s="128"/>
      <c r="BF1079" s="128"/>
      <c r="BG1079" s="128"/>
      <c r="BI1079" s="128"/>
      <c r="BJ1079" s="128"/>
      <c r="BK1079" s="128"/>
      <c r="BL1079" s="128"/>
      <c r="BM1079" s="128"/>
      <c r="BN1079" s="128"/>
    </row>
    <row r="1080" spans="1:66">
      <c r="A1080" s="128"/>
      <c r="B1080" s="128"/>
      <c r="C1080" s="128"/>
      <c r="D1080" s="128"/>
      <c r="E1080" s="128"/>
      <c r="F1080" s="128"/>
      <c r="G1080" s="128"/>
      <c r="H1080" s="128"/>
      <c r="I1080" s="128"/>
      <c r="J1080" s="128"/>
      <c r="K1080" s="128"/>
      <c r="L1080" s="128"/>
      <c r="M1080" s="128"/>
      <c r="N1080" s="128"/>
      <c r="AE1080" s="128"/>
      <c r="AN1080" s="128"/>
      <c r="AO1080" s="128"/>
      <c r="AP1080" s="128"/>
      <c r="AQ1080" s="128"/>
      <c r="AR1080" s="128"/>
      <c r="AS1080" s="128"/>
      <c r="AT1080" s="128"/>
      <c r="AU1080" s="128"/>
      <c r="AY1080" s="128"/>
      <c r="AZ1080" s="176"/>
      <c r="BA1080" s="128"/>
      <c r="BB1080" s="128"/>
      <c r="BD1080" s="128"/>
      <c r="BE1080" s="128"/>
      <c r="BF1080" s="128"/>
      <c r="BG1080" s="128"/>
      <c r="BI1080" s="128"/>
      <c r="BJ1080" s="128"/>
      <c r="BK1080" s="128"/>
      <c r="BL1080" s="128"/>
      <c r="BM1080" s="128"/>
      <c r="BN1080" s="128"/>
    </row>
    <row r="1081" spans="1:66">
      <c r="A1081" s="128"/>
      <c r="B1081" s="128"/>
      <c r="C1081" s="128"/>
      <c r="D1081" s="128"/>
      <c r="E1081" s="128"/>
      <c r="F1081" s="128"/>
      <c r="G1081" s="128"/>
      <c r="H1081" s="128"/>
      <c r="I1081" s="128"/>
      <c r="J1081" s="128"/>
      <c r="K1081" s="128"/>
      <c r="L1081" s="128"/>
      <c r="M1081" s="128"/>
      <c r="N1081" s="128"/>
      <c r="AE1081" s="128"/>
      <c r="AN1081" s="128"/>
      <c r="AO1081" s="128"/>
      <c r="AP1081" s="128"/>
      <c r="AQ1081" s="128"/>
      <c r="AR1081" s="128"/>
      <c r="AS1081" s="128"/>
      <c r="AT1081" s="128"/>
      <c r="AU1081" s="128"/>
      <c r="AY1081" s="128"/>
      <c r="AZ1081" s="176"/>
      <c r="BA1081" s="128"/>
      <c r="BB1081" s="128"/>
      <c r="BD1081" s="128"/>
      <c r="BE1081" s="128"/>
      <c r="BF1081" s="128"/>
      <c r="BG1081" s="128"/>
      <c r="BI1081" s="128"/>
      <c r="BJ1081" s="128"/>
      <c r="BK1081" s="128"/>
      <c r="BL1081" s="128"/>
      <c r="BM1081" s="128"/>
      <c r="BN1081" s="128"/>
    </row>
    <row r="1082" spans="1:66">
      <c r="A1082" s="128"/>
      <c r="B1082" s="128"/>
      <c r="C1082" s="128"/>
      <c r="D1082" s="128"/>
      <c r="E1082" s="128"/>
      <c r="F1082" s="128"/>
      <c r="G1082" s="128"/>
      <c r="H1082" s="128"/>
      <c r="I1082" s="128"/>
      <c r="J1082" s="128"/>
      <c r="K1082" s="128"/>
      <c r="L1082" s="128"/>
      <c r="M1082" s="128"/>
      <c r="N1082" s="128"/>
      <c r="AE1082" s="128"/>
      <c r="AN1082" s="128"/>
      <c r="AO1082" s="128"/>
      <c r="AP1082" s="128"/>
      <c r="AQ1082" s="128"/>
      <c r="AR1082" s="128"/>
      <c r="AS1082" s="128"/>
      <c r="AT1082" s="128"/>
      <c r="AU1082" s="128"/>
      <c r="AY1082" s="128"/>
      <c r="AZ1082" s="176"/>
      <c r="BA1082" s="128"/>
      <c r="BB1082" s="128"/>
      <c r="BD1082" s="128"/>
      <c r="BE1082" s="128"/>
      <c r="BF1082" s="128"/>
      <c r="BG1082" s="128"/>
      <c r="BI1082" s="128"/>
      <c r="BJ1082" s="128"/>
      <c r="BK1082" s="128"/>
      <c r="BL1082" s="128"/>
      <c r="BM1082" s="128"/>
      <c r="BN1082" s="128"/>
    </row>
    <row r="1083" spans="1:66">
      <c r="A1083" s="128"/>
      <c r="B1083" s="128"/>
      <c r="C1083" s="128"/>
      <c r="D1083" s="128"/>
      <c r="E1083" s="128"/>
      <c r="F1083" s="128"/>
      <c r="G1083" s="128"/>
      <c r="H1083" s="128"/>
      <c r="I1083" s="128"/>
      <c r="J1083" s="128"/>
      <c r="K1083" s="128"/>
      <c r="L1083" s="128"/>
      <c r="M1083" s="128"/>
      <c r="N1083" s="128"/>
      <c r="AE1083" s="128"/>
      <c r="AN1083" s="128"/>
      <c r="AO1083" s="128"/>
      <c r="AP1083" s="128"/>
      <c r="AQ1083" s="128"/>
      <c r="AR1083" s="128"/>
      <c r="AS1083" s="128"/>
      <c r="AT1083" s="128"/>
      <c r="AU1083" s="128"/>
      <c r="AY1083" s="128"/>
      <c r="AZ1083" s="176"/>
      <c r="BA1083" s="128"/>
      <c r="BB1083" s="128"/>
      <c r="BD1083" s="128"/>
      <c r="BE1083" s="128"/>
      <c r="BF1083" s="128"/>
      <c r="BG1083" s="128"/>
      <c r="BI1083" s="128"/>
      <c r="BJ1083" s="128"/>
      <c r="BK1083" s="128"/>
      <c r="BL1083" s="128"/>
      <c r="BM1083" s="128"/>
      <c r="BN1083" s="128"/>
    </row>
    <row r="1084" spans="1:66">
      <c r="A1084" s="128"/>
      <c r="B1084" s="128"/>
      <c r="C1084" s="128"/>
      <c r="D1084" s="128"/>
      <c r="E1084" s="128"/>
      <c r="F1084" s="128"/>
      <c r="G1084" s="128"/>
      <c r="H1084" s="128"/>
      <c r="I1084" s="128"/>
      <c r="J1084" s="128"/>
      <c r="K1084" s="128"/>
      <c r="L1084" s="128"/>
      <c r="M1084" s="128"/>
      <c r="N1084" s="128"/>
      <c r="AE1084" s="128"/>
      <c r="AN1084" s="128"/>
      <c r="AO1084" s="128"/>
      <c r="AP1084" s="128"/>
      <c r="AQ1084" s="128"/>
      <c r="AR1084" s="128"/>
      <c r="AS1084" s="128"/>
      <c r="AT1084" s="128"/>
      <c r="AU1084" s="128"/>
      <c r="AY1084" s="128"/>
      <c r="AZ1084" s="176"/>
      <c r="BA1084" s="128"/>
      <c r="BB1084" s="128"/>
      <c r="BD1084" s="128"/>
      <c r="BE1084" s="128"/>
      <c r="BF1084" s="128"/>
      <c r="BG1084" s="128"/>
      <c r="BI1084" s="128"/>
      <c r="BJ1084" s="128"/>
      <c r="BK1084" s="128"/>
      <c r="BL1084" s="128"/>
      <c r="BM1084" s="128"/>
      <c r="BN1084" s="128"/>
    </row>
    <row r="1085" spans="1:66">
      <c r="A1085" s="128"/>
      <c r="B1085" s="128"/>
      <c r="C1085" s="128"/>
      <c r="D1085" s="128"/>
      <c r="E1085" s="128"/>
      <c r="F1085" s="128"/>
      <c r="G1085" s="128"/>
      <c r="H1085" s="128"/>
      <c r="I1085" s="128"/>
      <c r="J1085" s="128"/>
      <c r="K1085" s="128"/>
      <c r="L1085" s="128"/>
      <c r="M1085" s="128"/>
      <c r="N1085" s="128"/>
      <c r="AE1085" s="128"/>
      <c r="AN1085" s="128"/>
      <c r="AO1085" s="128"/>
      <c r="AP1085" s="128"/>
      <c r="AQ1085" s="128"/>
      <c r="AR1085" s="128"/>
      <c r="AS1085" s="128"/>
      <c r="AT1085" s="128"/>
      <c r="AU1085" s="128"/>
      <c r="AY1085" s="128"/>
      <c r="AZ1085" s="176"/>
      <c r="BA1085" s="128"/>
      <c r="BB1085" s="128"/>
      <c r="BD1085" s="128"/>
      <c r="BE1085" s="128"/>
      <c r="BF1085" s="128"/>
      <c r="BG1085" s="128"/>
      <c r="BI1085" s="128"/>
      <c r="BJ1085" s="128"/>
      <c r="BK1085" s="128"/>
      <c r="BL1085" s="128"/>
      <c r="BM1085" s="128"/>
      <c r="BN1085" s="128"/>
    </row>
    <row r="1086" spans="1:66">
      <c r="A1086" s="128"/>
      <c r="B1086" s="128"/>
      <c r="C1086" s="128"/>
      <c r="D1086" s="128"/>
      <c r="E1086" s="128"/>
      <c r="F1086" s="128"/>
      <c r="G1086" s="128"/>
      <c r="H1086" s="128"/>
      <c r="I1086" s="128"/>
      <c r="J1086" s="128"/>
      <c r="K1086" s="128"/>
      <c r="L1086" s="128"/>
      <c r="M1086" s="128"/>
      <c r="N1086" s="128"/>
      <c r="AE1086" s="128"/>
      <c r="AN1086" s="128"/>
      <c r="AO1086" s="128"/>
      <c r="AP1086" s="128"/>
      <c r="AQ1086" s="128"/>
      <c r="AR1086" s="128"/>
      <c r="AS1086" s="128"/>
      <c r="AT1086" s="128"/>
      <c r="AU1086" s="128"/>
      <c r="AY1086" s="128"/>
      <c r="AZ1086" s="176"/>
      <c r="BA1086" s="128"/>
      <c r="BB1086" s="128"/>
      <c r="BD1086" s="128"/>
      <c r="BE1086" s="128"/>
      <c r="BF1086" s="128"/>
      <c r="BG1086" s="128"/>
      <c r="BI1086" s="128"/>
      <c r="BJ1086" s="128"/>
      <c r="BK1086" s="128"/>
      <c r="BL1086" s="128"/>
      <c r="BM1086" s="128"/>
      <c r="BN1086" s="128"/>
    </row>
    <row r="1087" spans="1:66">
      <c r="A1087" s="128"/>
      <c r="B1087" s="128"/>
      <c r="C1087" s="128"/>
      <c r="D1087" s="128"/>
      <c r="E1087" s="128"/>
      <c r="F1087" s="128"/>
      <c r="G1087" s="128"/>
      <c r="H1087" s="128"/>
      <c r="I1087" s="128"/>
      <c r="J1087" s="128"/>
      <c r="K1087" s="128"/>
      <c r="L1087" s="128"/>
      <c r="M1087" s="128"/>
      <c r="N1087" s="128"/>
      <c r="AE1087" s="128"/>
      <c r="AN1087" s="128"/>
      <c r="AO1087" s="128"/>
      <c r="AP1087" s="128"/>
      <c r="AQ1087" s="128"/>
      <c r="AR1087" s="128"/>
      <c r="AS1087" s="128"/>
      <c r="AT1087" s="128"/>
      <c r="AU1087" s="128"/>
      <c r="AY1087" s="128"/>
      <c r="AZ1087" s="176"/>
      <c r="BA1087" s="128"/>
      <c r="BB1087" s="128"/>
      <c r="BD1087" s="128"/>
      <c r="BE1087" s="128"/>
      <c r="BF1087" s="128"/>
      <c r="BG1087" s="128"/>
      <c r="BI1087" s="128"/>
      <c r="BJ1087" s="128"/>
      <c r="BK1087" s="128"/>
      <c r="BL1087" s="128"/>
      <c r="BM1087" s="128"/>
      <c r="BN1087" s="128"/>
    </row>
    <row r="1088" spans="1:66">
      <c r="A1088" s="128"/>
      <c r="B1088" s="128"/>
      <c r="C1088" s="128"/>
      <c r="D1088" s="128"/>
      <c r="E1088" s="128"/>
      <c r="F1088" s="128"/>
      <c r="G1088" s="128"/>
      <c r="H1088" s="128"/>
      <c r="I1088" s="128"/>
      <c r="J1088" s="128"/>
      <c r="K1088" s="128"/>
      <c r="L1088" s="128"/>
      <c r="M1088" s="128"/>
      <c r="N1088" s="128"/>
      <c r="AE1088" s="128"/>
      <c r="AN1088" s="128"/>
      <c r="AO1088" s="128"/>
      <c r="AP1088" s="128"/>
      <c r="AQ1088" s="128"/>
      <c r="AR1088" s="128"/>
      <c r="AS1088" s="128"/>
      <c r="AT1088" s="128"/>
      <c r="AU1088" s="128"/>
      <c r="AY1088" s="128"/>
      <c r="AZ1088" s="176"/>
      <c r="BA1088" s="128"/>
      <c r="BB1088" s="128"/>
      <c r="BD1088" s="128"/>
      <c r="BE1088" s="128"/>
      <c r="BF1088" s="128"/>
      <c r="BG1088" s="128"/>
      <c r="BI1088" s="128"/>
      <c r="BJ1088" s="128"/>
      <c r="BK1088" s="128"/>
      <c r="BL1088" s="128"/>
      <c r="BM1088" s="128"/>
      <c r="BN1088" s="128"/>
    </row>
    <row r="1089" spans="1:66">
      <c r="A1089" s="128"/>
      <c r="B1089" s="128"/>
      <c r="C1089" s="128"/>
      <c r="D1089" s="128"/>
      <c r="E1089" s="128"/>
      <c r="F1089" s="128"/>
      <c r="G1089" s="128"/>
      <c r="H1089" s="128"/>
      <c r="I1089" s="128"/>
      <c r="J1089" s="128"/>
      <c r="K1089" s="128"/>
      <c r="L1089" s="128"/>
      <c r="M1089" s="128"/>
      <c r="N1089" s="128"/>
      <c r="AE1089" s="128"/>
      <c r="AN1089" s="128"/>
      <c r="AO1089" s="128"/>
      <c r="AP1089" s="128"/>
      <c r="AQ1089" s="128"/>
      <c r="AR1089" s="128"/>
      <c r="AS1089" s="128"/>
      <c r="AT1089" s="128"/>
      <c r="AU1089" s="128"/>
      <c r="AY1089" s="128"/>
      <c r="AZ1089" s="176"/>
      <c r="BA1089" s="128"/>
      <c r="BB1089" s="128"/>
      <c r="BD1089" s="128"/>
      <c r="BE1089" s="128"/>
      <c r="BF1089" s="128"/>
      <c r="BG1089" s="128"/>
      <c r="BI1089" s="128"/>
      <c r="BJ1089" s="128"/>
      <c r="BK1089" s="128"/>
      <c r="BL1089" s="128"/>
      <c r="BM1089" s="128"/>
      <c r="BN1089" s="128"/>
    </row>
    <row r="1090" spans="1:66">
      <c r="A1090" s="128"/>
      <c r="B1090" s="128"/>
      <c r="C1090" s="128"/>
      <c r="D1090" s="128"/>
      <c r="E1090" s="128"/>
      <c r="F1090" s="128"/>
      <c r="G1090" s="128"/>
      <c r="H1090" s="128"/>
      <c r="I1090" s="128"/>
      <c r="J1090" s="128"/>
      <c r="K1090" s="128"/>
      <c r="L1090" s="128"/>
      <c r="M1090" s="128"/>
      <c r="N1090" s="128"/>
      <c r="AE1090" s="128"/>
      <c r="AN1090" s="128"/>
      <c r="AO1090" s="128"/>
      <c r="AP1090" s="128"/>
      <c r="AQ1090" s="128"/>
      <c r="AR1090" s="128"/>
      <c r="AS1090" s="128"/>
      <c r="AT1090" s="128"/>
      <c r="AU1090" s="128"/>
      <c r="AY1090" s="128"/>
      <c r="AZ1090" s="176"/>
      <c r="BA1090" s="128"/>
      <c r="BB1090" s="128"/>
      <c r="BD1090" s="128"/>
      <c r="BE1090" s="128"/>
      <c r="BF1090" s="128"/>
      <c r="BG1090" s="128"/>
      <c r="BI1090" s="128"/>
      <c r="BJ1090" s="128"/>
      <c r="BK1090" s="128"/>
      <c r="BL1090" s="128"/>
      <c r="BM1090" s="128"/>
      <c r="BN1090" s="128"/>
    </row>
    <row r="1091" spans="1:66">
      <c r="A1091" s="128"/>
      <c r="B1091" s="128"/>
      <c r="C1091" s="128"/>
      <c r="D1091" s="128"/>
      <c r="E1091" s="128"/>
      <c r="F1091" s="128"/>
      <c r="G1091" s="128"/>
      <c r="H1091" s="128"/>
      <c r="I1091" s="128"/>
      <c r="J1091" s="128"/>
      <c r="K1091" s="128"/>
      <c r="L1091" s="128"/>
      <c r="M1091" s="128"/>
      <c r="N1091" s="128"/>
      <c r="AE1091" s="128"/>
      <c r="AN1091" s="128"/>
      <c r="AO1091" s="128"/>
      <c r="AP1091" s="128"/>
      <c r="AQ1091" s="128"/>
      <c r="AR1091" s="128"/>
      <c r="AS1091" s="128"/>
      <c r="AT1091" s="128"/>
      <c r="AU1091" s="128"/>
      <c r="AY1091" s="128"/>
      <c r="AZ1091" s="176"/>
      <c r="BA1091" s="128"/>
      <c r="BB1091" s="128"/>
      <c r="BD1091" s="128"/>
      <c r="BE1091" s="128"/>
      <c r="BF1091" s="128"/>
      <c r="BG1091" s="128"/>
      <c r="BI1091" s="128"/>
      <c r="BJ1091" s="128"/>
      <c r="BK1091" s="128"/>
      <c r="BL1091" s="128"/>
      <c r="BM1091" s="128"/>
      <c r="BN1091" s="128"/>
    </row>
    <row r="1092" spans="1:66">
      <c r="A1092" s="128"/>
      <c r="B1092" s="128"/>
      <c r="C1092" s="128"/>
      <c r="D1092" s="128"/>
      <c r="E1092" s="128"/>
      <c r="F1092" s="128"/>
      <c r="G1092" s="128"/>
      <c r="H1092" s="128"/>
      <c r="I1092" s="128"/>
      <c r="J1092" s="128"/>
      <c r="K1092" s="128"/>
      <c r="L1092" s="128"/>
      <c r="M1092" s="128"/>
      <c r="N1092" s="128"/>
      <c r="AE1092" s="128"/>
      <c r="AN1092" s="128"/>
      <c r="AO1092" s="128"/>
      <c r="AP1092" s="128"/>
      <c r="AQ1092" s="128"/>
      <c r="AR1092" s="128"/>
      <c r="AS1092" s="128"/>
      <c r="AT1092" s="128"/>
      <c r="AU1092" s="128"/>
      <c r="AY1092" s="128"/>
      <c r="AZ1092" s="176"/>
      <c r="BA1092" s="128"/>
      <c r="BB1092" s="128"/>
      <c r="BD1092" s="128"/>
      <c r="BE1092" s="128"/>
      <c r="BF1092" s="128"/>
      <c r="BG1092" s="128"/>
      <c r="BI1092" s="128"/>
      <c r="BJ1092" s="128"/>
      <c r="BK1092" s="128"/>
      <c r="BL1092" s="128"/>
      <c r="BM1092" s="128"/>
      <c r="BN1092" s="128"/>
    </row>
    <row r="1093" spans="1:66">
      <c r="A1093" s="128"/>
      <c r="B1093" s="128"/>
      <c r="C1093" s="128"/>
      <c r="D1093" s="128"/>
      <c r="E1093" s="128"/>
      <c r="F1093" s="128"/>
      <c r="G1093" s="128"/>
      <c r="H1093" s="128"/>
      <c r="I1093" s="128"/>
      <c r="J1093" s="128"/>
      <c r="K1093" s="128"/>
      <c r="L1093" s="128"/>
      <c r="M1093" s="128"/>
      <c r="N1093" s="128"/>
      <c r="AE1093" s="128"/>
      <c r="AN1093" s="128"/>
      <c r="AO1093" s="128"/>
      <c r="AP1093" s="128"/>
      <c r="AQ1093" s="128"/>
      <c r="AR1093" s="128"/>
      <c r="AS1093" s="128"/>
      <c r="AT1093" s="128"/>
      <c r="AU1093" s="128"/>
      <c r="AY1093" s="128"/>
      <c r="AZ1093" s="176"/>
      <c r="BA1093" s="128"/>
      <c r="BB1093" s="128"/>
      <c r="BD1093" s="128"/>
      <c r="BE1093" s="128"/>
      <c r="BF1093" s="128"/>
      <c r="BG1093" s="128"/>
      <c r="BI1093" s="128"/>
      <c r="BJ1093" s="128"/>
      <c r="BK1093" s="128"/>
      <c r="BL1093" s="128"/>
      <c r="BM1093" s="128"/>
      <c r="BN1093" s="128"/>
    </row>
    <row r="1094" spans="1:66">
      <c r="A1094" s="128"/>
      <c r="B1094" s="128"/>
      <c r="C1094" s="128"/>
      <c r="D1094" s="128"/>
      <c r="E1094" s="128"/>
      <c r="F1094" s="128"/>
      <c r="G1094" s="128"/>
      <c r="H1094" s="128"/>
      <c r="I1094" s="128"/>
      <c r="J1094" s="128"/>
      <c r="K1094" s="128"/>
      <c r="L1094" s="128"/>
      <c r="M1094" s="128"/>
      <c r="N1094" s="128"/>
      <c r="AE1094" s="128"/>
      <c r="AN1094" s="128"/>
      <c r="AO1094" s="128"/>
      <c r="AP1094" s="128"/>
      <c r="AQ1094" s="128"/>
      <c r="AR1094" s="128"/>
      <c r="AS1094" s="128"/>
      <c r="AT1094" s="128"/>
      <c r="AU1094" s="128"/>
      <c r="AY1094" s="128"/>
      <c r="AZ1094" s="176"/>
      <c r="BA1094" s="128"/>
      <c r="BB1094" s="128"/>
      <c r="BD1094" s="128"/>
      <c r="BE1094" s="128"/>
      <c r="BF1094" s="128"/>
      <c r="BG1094" s="128"/>
      <c r="BI1094" s="128"/>
      <c r="BJ1094" s="128"/>
      <c r="BK1094" s="128"/>
      <c r="BL1094" s="128"/>
      <c r="BM1094" s="128"/>
      <c r="BN1094" s="128"/>
    </row>
    <row r="1095" spans="1:66">
      <c r="A1095" s="128"/>
      <c r="B1095" s="128"/>
      <c r="C1095" s="128"/>
      <c r="D1095" s="128"/>
      <c r="E1095" s="128"/>
      <c r="F1095" s="128"/>
      <c r="G1095" s="128"/>
      <c r="H1095" s="128"/>
      <c r="I1095" s="128"/>
      <c r="J1095" s="128"/>
      <c r="K1095" s="128"/>
      <c r="L1095" s="128"/>
      <c r="M1095" s="128"/>
      <c r="N1095" s="128"/>
      <c r="AE1095" s="128"/>
      <c r="AN1095" s="128"/>
      <c r="AO1095" s="128"/>
      <c r="AP1095" s="128"/>
      <c r="AQ1095" s="128"/>
      <c r="AR1095" s="128"/>
      <c r="AS1095" s="128"/>
      <c r="AT1095" s="128"/>
      <c r="AU1095" s="128"/>
      <c r="AY1095" s="128"/>
      <c r="AZ1095" s="176"/>
      <c r="BA1095" s="128"/>
      <c r="BB1095" s="128"/>
      <c r="BD1095" s="128"/>
      <c r="BE1095" s="128"/>
      <c r="BF1095" s="128"/>
      <c r="BG1095" s="128"/>
      <c r="BI1095" s="128"/>
      <c r="BJ1095" s="128"/>
      <c r="BK1095" s="128"/>
      <c r="BL1095" s="128"/>
      <c r="BM1095" s="128"/>
      <c r="BN1095" s="128"/>
    </row>
    <row r="1096" spans="1:66">
      <c r="A1096" s="128"/>
      <c r="B1096" s="128"/>
      <c r="C1096" s="128"/>
      <c r="D1096" s="128"/>
      <c r="E1096" s="128"/>
      <c r="F1096" s="128"/>
      <c r="G1096" s="128"/>
      <c r="H1096" s="128"/>
      <c r="I1096" s="128"/>
      <c r="J1096" s="128"/>
      <c r="K1096" s="128"/>
      <c r="L1096" s="128"/>
      <c r="M1096" s="128"/>
      <c r="N1096" s="128"/>
      <c r="AE1096" s="128"/>
      <c r="AN1096" s="128"/>
      <c r="AO1096" s="128"/>
      <c r="AP1096" s="128"/>
      <c r="AQ1096" s="128"/>
      <c r="AR1096" s="128"/>
      <c r="AS1096" s="128"/>
      <c r="AT1096" s="128"/>
      <c r="AU1096" s="128"/>
      <c r="AY1096" s="128"/>
      <c r="AZ1096" s="176"/>
      <c r="BA1096" s="128"/>
      <c r="BB1096" s="128"/>
      <c r="BD1096" s="128"/>
      <c r="BE1096" s="128"/>
      <c r="BF1096" s="128"/>
      <c r="BG1096" s="128"/>
      <c r="BI1096" s="128"/>
      <c r="BJ1096" s="128"/>
      <c r="BK1096" s="128"/>
      <c r="BL1096" s="128"/>
      <c r="BM1096" s="128"/>
      <c r="BN1096" s="128"/>
    </row>
    <row r="1097" spans="1:66">
      <c r="A1097" s="128"/>
      <c r="B1097" s="128"/>
      <c r="C1097" s="128"/>
      <c r="D1097" s="128"/>
      <c r="E1097" s="128"/>
      <c r="F1097" s="128"/>
      <c r="G1097" s="128"/>
      <c r="H1097" s="128"/>
      <c r="I1097" s="128"/>
      <c r="J1097" s="128"/>
      <c r="K1097" s="128"/>
      <c r="L1097" s="128"/>
      <c r="M1097" s="128"/>
      <c r="N1097" s="128"/>
      <c r="AE1097" s="128"/>
      <c r="AN1097" s="128"/>
      <c r="AO1097" s="128"/>
      <c r="AP1097" s="128"/>
      <c r="AQ1097" s="128"/>
      <c r="AR1097" s="128"/>
      <c r="AS1097" s="128"/>
      <c r="AT1097" s="128"/>
      <c r="AU1097" s="128"/>
      <c r="AY1097" s="128"/>
      <c r="AZ1097" s="176"/>
      <c r="BA1097" s="128"/>
      <c r="BB1097" s="128"/>
      <c r="BD1097" s="128"/>
      <c r="BE1097" s="128"/>
      <c r="BF1097" s="128"/>
      <c r="BG1097" s="128"/>
      <c r="BI1097" s="128"/>
      <c r="BJ1097" s="128"/>
      <c r="BK1097" s="128"/>
      <c r="BL1097" s="128"/>
      <c r="BM1097" s="128"/>
      <c r="BN1097" s="128"/>
    </row>
    <row r="1098" spans="1:66">
      <c r="A1098" s="128"/>
      <c r="B1098" s="128"/>
      <c r="C1098" s="128"/>
      <c r="D1098" s="128"/>
      <c r="E1098" s="128"/>
      <c r="F1098" s="128"/>
      <c r="G1098" s="128"/>
      <c r="H1098" s="128"/>
      <c r="I1098" s="128"/>
      <c r="J1098" s="128"/>
      <c r="K1098" s="128"/>
      <c r="L1098" s="128"/>
      <c r="M1098" s="128"/>
      <c r="N1098" s="128"/>
      <c r="AE1098" s="128"/>
      <c r="AN1098" s="128"/>
      <c r="AO1098" s="128"/>
      <c r="AP1098" s="128"/>
      <c r="AQ1098" s="128"/>
      <c r="AR1098" s="128"/>
      <c r="AS1098" s="128"/>
      <c r="AT1098" s="128"/>
      <c r="AU1098" s="128"/>
      <c r="AY1098" s="128"/>
      <c r="AZ1098" s="176"/>
      <c r="BA1098" s="128"/>
      <c r="BB1098" s="128"/>
      <c r="BD1098" s="128"/>
      <c r="BE1098" s="128"/>
      <c r="BF1098" s="128"/>
      <c r="BG1098" s="128"/>
      <c r="BI1098" s="128"/>
      <c r="BJ1098" s="128"/>
      <c r="BK1098" s="128"/>
      <c r="BL1098" s="128"/>
      <c r="BM1098" s="128"/>
      <c r="BN1098" s="128"/>
    </row>
    <row r="1099" spans="1:66">
      <c r="A1099" s="128"/>
      <c r="B1099" s="128"/>
      <c r="C1099" s="128"/>
      <c r="D1099" s="128"/>
      <c r="E1099" s="128"/>
      <c r="F1099" s="128"/>
      <c r="G1099" s="128"/>
      <c r="H1099" s="128"/>
      <c r="I1099" s="128"/>
      <c r="J1099" s="128"/>
      <c r="K1099" s="128"/>
      <c r="L1099" s="128"/>
      <c r="M1099" s="128"/>
      <c r="N1099" s="128"/>
      <c r="AE1099" s="128"/>
      <c r="AN1099" s="128"/>
      <c r="AO1099" s="128"/>
      <c r="AP1099" s="128"/>
      <c r="AQ1099" s="128"/>
      <c r="AR1099" s="128"/>
      <c r="AS1099" s="128"/>
      <c r="AT1099" s="128"/>
      <c r="AU1099" s="128"/>
      <c r="AY1099" s="128"/>
      <c r="AZ1099" s="176"/>
      <c r="BA1099" s="128"/>
      <c r="BB1099" s="128"/>
      <c r="BD1099" s="128"/>
      <c r="BE1099" s="128"/>
      <c r="BF1099" s="128"/>
      <c r="BG1099" s="128"/>
      <c r="BI1099" s="128"/>
      <c r="BJ1099" s="128"/>
      <c r="BK1099" s="128"/>
      <c r="BL1099" s="128"/>
      <c r="BM1099" s="128"/>
      <c r="BN1099" s="128"/>
    </row>
    <row r="1100" spans="1:66">
      <c r="A1100" s="128"/>
      <c r="B1100" s="128"/>
      <c r="C1100" s="128"/>
      <c r="D1100" s="128"/>
      <c r="E1100" s="128"/>
      <c r="F1100" s="128"/>
      <c r="G1100" s="128"/>
      <c r="H1100" s="128"/>
      <c r="I1100" s="128"/>
      <c r="J1100" s="128"/>
      <c r="K1100" s="128"/>
      <c r="L1100" s="128"/>
      <c r="M1100" s="128"/>
      <c r="N1100" s="128"/>
      <c r="AE1100" s="128"/>
      <c r="AN1100" s="128"/>
      <c r="AO1100" s="128"/>
      <c r="AP1100" s="128"/>
      <c r="AQ1100" s="128"/>
      <c r="AR1100" s="128"/>
      <c r="AS1100" s="128"/>
      <c r="AT1100" s="128"/>
      <c r="AU1100" s="128"/>
      <c r="AY1100" s="128"/>
      <c r="AZ1100" s="176"/>
      <c r="BA1100" s="128"/>
      <c r="BB1100" s="128"/>
      <c r="BD1100" s="128"/>
      <c r="BE1100" s="128"/>
      <c r="BF1100" s="128"/>
      <c r="BG1100" s="128"/>
      <c r="BI1100" s="128"/>
      <c r="BJ1100" s="128"/>
      <c r="BK1100" s="128"/>
      <c r="BL1100" s="128"/>
      <c r="BM1100" s="128"/>
      <c r="BN1100" s="128"/>
    </row>
    <row r="1101" spans="1:66">
      <c r="A1101" s="128"/>
      <c r="B1101" s="128"/>
      <c r="C1101" s="128"/>
      <c r="D1101" s="128"/>
      <c r="E1101" s="128"/>
      <c r="F1101" s="128"/>
      <c r="G1101" s="128"/>
      <c r="H1101" s="128"/>
      <c r="I1101" s="128"/>
      <c r="J1101" s="128"/>
      <c r="K1101" s="128"/>
      <c r="L1101" s="128"/>
      <c r="M1101" s="128"/>
      <c r="N1101" s="128"/>
      <c r="AE1101" s="128"/>
      <c r="AN1101" s="128"/>
      <c r="AO1101" s="128"/>
      <c r="AP1101" s="128"/>
      <c r="AQ1101" s="128"/>
      <c r="AR1101" s="128"/>
      <c r="AS1101" s="128"/>
      <c r="AT1101" s="128"/>
      <c r="AU1101" s="128"/>
      <c r="AY1101" s="128"/>
      <c r="AZ1101" s="176"/>
      <c r="BA1101" s="128"/>
      <c r="BB1101" s="128"/>
      <c r="BD1101" s="128"/>
      <c r="BE1101" s="128"/>
      <c r="BF1101" s="128"/>
      <c r="BG1101" s="128"/>
      <c r="BI1101" s="128"/>
      <c r="BJ1101" s="128"/>
      <c r="BK1101" s="128"/>
      <c r="BL1101" s="128"/>
      <c r="BM1101" s="128"/>
      <c r="BN1101" s="128"/>
    </row>
  </sheetData>
  <autoFilter ref="A1:BQ733">
    <sortState ref="A2:BQ733">
      <sortCondition ref="E1:E733"/>
    </sortState>
  </autoFilter>
  <sortState ref="A2:BO1101">
    <sortCondition ref="BI2:BI1101" customList="VODAFONE,MOVISTAR,ORANGE,YOIGO"/>
    <sortCondition ref="E2:E1101"/>
  </sortState>
  <pageMargins left="0.7" right="0.7" top="0.75" bottom="0.75" header="0.3" footer="0.3"/>
  <pageSetup paperSize="9" scale="59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>
    <tabColor rgb="FFFFC000"/>
    <pageSetUpPr fitToPage="1"/>
  </sheetPr>
  <dimension ref="A1:BQ507"/>
  <sheetViews>
    <sheetView showGridLines="0" zoomScale="70" zoomScaleNormal="70" workbookViewId="0">
      <selection activeCell="E1" sqref="E1"/>
    </sheetView>
  </sheetViews>
  <sheetFormatPr baseColWidth="10" defaultColWidth="9.140625" defaultRowHeight="14.25"/>
  <cols>
    <col min="1" max="1" width="12.5703125" style="129" bestFit="1" customWidth="1"/>
    <col min="2" max="2" width="12.5703125" style="75" bestFit="1" customWidth="1"/>
    <col min="3" max="3" width="6.7109375" style="4" bestFit="1" customWidth="1"/>
    <col min="4" max="4" width="24.140625" style="129" bestFit="1" customWidth="1"/>
    <col min="5" max="5" width="33.42578125" style="5" bestFit="1" customWidth="1"/>
    <col min="6" max="7" width="6" style="12" bestFit="1" customWidth="1"/>
    <col min="8" max="12" width="6" style="10" bestFit="1" customWidth="1"/>
    <col min="13" max="13" width="6" style="12" bestFit="1" customWidth="1"/>
    <col min="14" max="14" width="12.5703125" style="12" bestFit="1" customWidth="1"/>
    <col min="15" max="16" width="6" style="128" bestFit="1" customWidth="1"/>
    <col min="17" max="17" width="14.85546875" style="128" bestFit="1" customWidth="1"/>
    <col min="18" max="19" width="6" style="128" bestFit="1" customWidth="1"/>
    <col min="20" max="20" width="14.85546875" style="128" bestFit="1" customWidth="1"/>
    <col min="21" max="22" width="6" style="128" bestFit="1" customWidth="1"/>
    <col min="23" max="23" width="14.85546875" style="128" bestFit="1" customWidth="1"/>
    <col min="24" max="25" width="6" style="128" bestFit="1" customWidth="1"/>
    <col min="26" max="26" width="14.85546875" style="128" bestFit="1" customWidth="1"/>
    <col min="27" max="30" width="6" style="128" bestFit="1" customWidth="1"/>
    <col min="31" max="31" width="6" style="10" bestFit="1" customWidth="1"/>
    <col min="32" max="32" width="14.85546875" style="128" bestFit="1" customWidth="1"/>
    <col min="33" max="33" width="6.28515625" style="128" bestFit="1" customWidth="1"/>
    <col min="34" max="34" width="14.85546875" style="128" bestFit="1" customWidth="1"/>
    <col min="35" max="35" width="6" style="128" bestFit="1" customWidth="1"/>
    <col min="36" max="36" width="14.85546875" style="128" bestFit="1" customWidth="1"/>
    <col min="37" max="38" width="6" style="128" bestFit="1" customWidth="1"/>
    <col min="39" max="39" width="14.85546875" style="128" bestFit="1" customWidth="1"/>
    <col min="40" max="40" width="14.85546875" style="12" bestFit="1" customWidth="1"/>
    <col min="41" max="45" width="6" style="12" bestFit="1" customWidth="1"/>
    <col min="46" max="46" width="12.42578125" style="12" bestFit="1" customWidth="1"/>
    <col min="47" max="47" width="11.140625" style="12" bestFit="1" customWidth="1"/>
    <col min="48" max="49" width="6" style="12" bestFit="1" customWidth="1"/>
    <col min="50" max="51" width="6" style="10" bestFit="1" customWidth="1"/>
    <col min="52" max="52" width="12.5703125" style="138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12.5703125" style="12" bestFit="1" customWidth="1"/>
    <col min="66" max="66" width="25.42578125" style="10" bestFit="1" customWidth="1"/>
    <col min="67" max="67" width="30" style="10" bestFit="1" customWidth="1"/>
    <col min="68" max="68" width="23.5703125" style="10" bestFit="1" customWidth="1"/>
    <col min="69" max="69" width="9.28515625" style="10" bestFit="1" customWidth="1"/>
    <col min="70" max="16384" width="9.140625" style="128"/>
  </cols>
  <sheetData>
    <row r="1" spans="1:69" ht="409.5" customHeight="1" thickBot="1">
      <c r="A1" s="167" t="s">
        <v>0</v>
      </c>
      <c r="B1" s="167" t="s">
        <v>1</v>
      </c>
      <c r="C1" s="168" t="s">
        <v>39</v>
      </c>
      <c r="D1" s="168" t="s">
        <v>2</v>
      </c>
      <c r="E1" s="169" t="s">
        <v>3</v>
      </c>
      <c r="F1" s="168" t="s">
        <v>42</v>
      </c>
      <c r="G1" s="168" t="s">
        <v>43</v>
      </c>
      <c r="H1" s="168" t="s">
        <v>12</v>
      </c>
      <c r="I1" s="168" t="s">
        <v>13</v>
      </c>
      <c r="J1" s="168" t="s">
        <v>14</v>
      </c>
      <c r="K1" s="168" t="s">
        <v>15</v>
      </c>
      <c r="L1" s="168" t="s">
        <v>16</v>
      </c>
      <c r="M1" s="168" t="s">
        <v>51</v>
      </c>
      <c r="N1" s="169" t="s">
        <v>52</v>
      </c>
      <c r="O1" s="170" t="s">
        <v>268</v>
      </c>
      <c r="P1" s="171" t="s">
        <v>269</v>
      </c>
      <c r="Q1" s="171" t="s">
        <v>270</v>
      </c>
      <c r="R1" s="171" t="s">
        <v>271</v>
      </c>
      <c r="S1" s="171" t="s">
        <v>272</v>
      </c>
      <c r="T1" s="172" t="s">
        <v>273</v>
      </c>
      <c r="U1" s="170" t="s">
        <v>274</v>
      </c>
      <c r="V1" s="171" t="s">
        <v>275</v>
      </c>
      <c r="W1" s="171" t="s">
        <v>276</v>
      </c>
      <c r="X1" s="171" t="s">
        <v>277</v>
      </c>
      <c r="Y1" s="171" t="s">
        <v>278</v>
      </c>
      <c r="Z1" s="172" t="s">
        <v>279</v>
      </c>
      <c r="AA1" s="170" t="s">
        <v>280</v>
      </c>
      <c r="AB1" s="171" t="s">
        <v>281</v>
      </c>
      <c r="AC1" s="171" t="s">
        <v>282</v>
      </c>
      <c r="AD1" s="171" t="s">
        <v>283</v>
      </c>
      <c r="AE1" s="172" t="s">
        <v>284</v>
      </c>
      <c r="AF1" s="170" t="s">
        <v>285</v>
      </c>
      <c r="AG1" s="171" t="s">
        <v>286</v>
      </c>
      <c r="AH1" s="171" t="s">
        <v>287</v>
      </c>
      <c r="AI1" s="171" t="s">
        <v>288</v>
      </c>
      <c r="AJ1" s="171" t="s">
        <v>289</v>
      </c>
      <c r="AK1" s="171" t="s">
        <v>223</v>
      </c>
      <c r="AL1" s="171" t="s">
        <v>44</v>
      </c>
      <c r="AM1" s="171" t="s">
        <v>45</v>
      </c>
      <c r="AN1" s="172" t="s">
        <v>46</v>
      </c>
      <c r="AO1" s="170" t="s">
        <v>47</v>
      </c>
      <c r="AP1" s="171" t="s">
        <v>17</v>
      </c>
      <c r="AQ1" s="171" t="s">
        <v>18</v>
      </c>
      <c r="AR1" s="171" t="s">
        <v>21</v>
      </c>
      <c r="AS1" s="171" t="s">
        <v>224</v>
      </c>
      <c r="AT1" s="171" t="s">
        <v>19</v>
      </c>
      <c r="AU1" s="171" t="s">
        <v>20</v>
      </c>
      <c r="AV1" s="171" t="s">
        <v>48</v>
      </c>
      <c r="AW1" s="171" t="s">
        <v>49</v>
      </c>
      <c r="AX1" s="57" t="s">
        <v>290</v>
      </c>
      <c r="AY1" s="171" t="s">
        <v>22</v>
      </c>
      <c r="AZ1" s="173" t="s">
        <v>23</v>
      </c>
      <c r="BA1" s="171" t="s">
        <v>24</v>
      </c>
      <c r="BB1" s="171" t="s">
        <v>25</v>
      </c>
      <c r="BC1" s="57" t="s">
        <v>26</v>
      </c>
      <c r="BD1" s="171" t="s">
        <v>50</v>
      </c>
      <c r="BE1" s="171" t="s">
        <v>27</v>
      </c>
      <c r="BF1" s="171" t="s">
        <v>28</v>
      </c>
      <c r="BG1" s="171" t="s">
        <v>29</v>
      </c>
      <c r="BH1" s="175" t="s">
        <v>30</v>
      </c>
      <c r="BI1" s="167" t="s">
        <v>4</v>
      </c>
      <c r="BJ1" s="170" t="s">
        <v>5</v>
      </c>
      <c r="BK1" s="171" t="s">
        <v>6</v>
      </c>
      <c r="BL1" s="172" t="s">
        <v>7</v>
      </c>
      <c r="BM1" s="169" t="s">
        <v>31</v>
      </c>
      <c r="BN1" s="167" t="s">
        <v>225</v>
      </c>
      <c r="BO1" s="170" t="s">
        <v>344</v>
      </c>
      <c r="BP1" s="171" t="s">
        <v>691</v>
      </c>
      <c r="BQ1" s="172" t="s">
        <v>692</v>
      </c>
    </row>
    <row r="2" spans="1:69" ht="15.75">
      <c r="A2" s="205" t="s">
        <v>37</v>
      </c>
      <c r="B2" s="206" t="s">
        <v>9</v>
      </c>
      <c r="C2" s="220" t="s">
        <v>35</v>
      </c>
      <c r="D2" s="209" t="s">
        <v>709</v>
      </c>
      <c r="E2" s="26" t="s">
        <v>431</v>
      </c>
      <c r="F2" s="93">
        <v>90</v>
      </c>
      <c r="G2" s="79">
        <v>0</v>
      </c>
      <c r="H2" s="222"/>
      <c r="I2" s="222"/>
      <c r="J2" s="222"/>
      <c r="K2" s="222"/>
      <c r="L2" s="79">
        <v>0</v>
      </c>
      <c r="M2" s="221"/>
      <c r="N2" s="62">
        <v>0</v>
      </c>
      <c r="O2" s="222"/>
      <c r="P2" s="222"/>
      <c r="Q2" s="68">
        <v>5.2063663889000003</v>
      </c>
      <c r="R2" s="222"/>
      <c r="S2" s="222"/>
      <c r="T2" s="71">
        <v>6.45</v>
      </c>
      <c r="U2" s="222"/>
      <c r="V2" s="222"/>
      <c r="W2" s="68">
        <v>4.8952108333332998</v>
      </c>
      <c r="X2" s="222"/>
      <c r="Y2" s="222"/>
      <c r="Z2" s="71">
        <v>6.25</v>
      </c>
      <c r="AA2" s="222"/>
      <c r="AB2" s="222"/>
      <c r="AC2" s="222"/>
      <c r="AD2" s="222"/>
      <c r="AE2" s="222"/>
      <c r="AF2" s="60">
        <v>3.6992539875091057</v>
      </c>
      <c r="AG2" s="60">
        <v>630</v>
      </c>
      <c r="AH2" s="60">
        <v>0.34257478531549007</v>
      </c>
      <c r="AI2" s="60">
        <v>3</v>
      </c>
      <c r="AJ2" s="60">
        <v>3.0021739130434781</v>
      </c>
      <c r="AK2" s="60" t="s">
        <v>248</v>
      </c>
      <c r="AL2" s="60">
        <v>90</v>
      </c>
      <c r="AM2" s="60">
        <v>3.6992539875091057</v>
      </c>
      <c r="AN2" s="60">
        <v>3.7007125890736341</v>
      </c>
      <c r="AO2" s="72">
        <v>0</v>
      </c>
      <c r="AP2" s="79">
        <v>0</v>
      </c>
      <c r="AQ2" s="79">
        <v>0</v>
      </c>
      <c r="AR2" s="225">
        <v>180</v>
      </c>
      <c r="AS2" s="225" t="s">
        <v>248</v>
      </c>
      <c r="AT2" s="68">
        <v>6811.3779999999997</v>
      </c>
      <c r="AU2" s="68">
        <v>0</v>
      </c>
      <c r="AV2" s="79">
        <v>0</v>
      </c>
      <c r="AW2" s="79">
        <v>180</v>
      </c>
      <c r="AX2" s="221" t="s">
        <v>248</v>
      </c>
      <c r="AY2" s="237" t="s">
        <v>248</v>
      </c>
      <c r="AZ2" s="212">
        <v>34930</v>
      </c>
      <c r="BA2" s="70" t="s">
        <v>248</v>
      </c>
      <c r="BB2" s="221" t="s">
        <v>248</v>
      </c>
      <c r="BC2" s="221" t="s">
        <v>248</v>
      </c>
      <c r="BD2" s="211" t="s">
        <v>61</v>
      </c>
      <c r="BE2" s="212" t="s">
        <v>62</v>
      </c>
      <c r="BF2" s="212" t="s">
        <v>63</v>
      </c>
      <c r="BG2" s="212" t="s">
        <v>196</v>
      </c>
      <c r="BH2" s="214" t="s">
        <v>510</v>
      </c>
      <c r="BI2" s="214" t="s">
        <v>64</v>
      </c>
      <c r="BJ2" s="382">
        <v>214</v>
      </c>
      <c r="BK2" s="382">
        <v>1</v>
      </c>
      <c r="BL2" s="216" t="s">
        <v>65</v>
      </c>
      <c r="BM2" s="62" t="s">
        <v>65</v>
      </c>
      <c r="BN2" s="214" t="s">
        <v>358</v>
      </c>
      <c r="BO2" s="217" t="s">
        <v>83</v>
      </c>
      <c r="BP2" s="201" t="s">
        <v>683</v>
      </c>
      <c r="BQ2" s="52" t="s">
        <v>717</v>
      </c>
    </row>
    <row r="3" spans="1:69" ht="15.75">
      <c r="A3" s="207" t="s">
        <v>37</v>
      </c>
      <c r="B3" s="208" t="s">
        <v>9</v>
      </c>
      <c r="C3" s="202" t="s">
        <v>35</v>
      </c>
      <c r="D3" s="210" t="s">
        <v>709</v>
      </c>
      <c r="E3" s="24" t="s">
        <v>431</v>
      </c>
      <c r="F3" s="86">
        <v>89</v>
      </c>
      <c r="G3" s="80">
        <v>0</v>
      </c>
      <c r="H3" s="204"/>
      <c r="I3" s="204"/>
      <c r="J3" s="204"/>
      <c r="K3" s="204"/>
      <c r="L3" s="80">
        <v>0</v>
      </c>
      <c r="M3" s="203"/>
      <c r="N3" s="52">
        <v>0</v>
      </c>
      <c r="O3" s="204"/>
      <c r="P3" s="204"/>
      <c r="Q3" s="11">
        <v>7.4249772247000001</v>
      </c>
      <c r="R3" s="204"/>
      <c r="S3" s="204"/>
      <c r="T3" s="53">
        <v>13.56875</v>
      </c>
      <c r="U3" s="204"/>
      <c r="V3" s="204"/>
      <c r="W3" s="11">
        <v>7.4519099213483004</v>
      </c>
      <c r="X3" s="204"/>
      <c r="Y3" s="204"/>
      <c r="Z3" s="53">
        <v>13.274999999999999</v>
      </c>
      <c r="AA3" s="204"/>
      <c r="AB3" s="204"/>
      <c r="AC3" s="204"/>
      <c r="AD3" s="204"/>
      <c r="AE3" s="204"/>
      <c r="AF3" s="9">
        <v>3.2021753298384805</v>
      </c>
      <c r="AG3" s="9">
        <v>623</v>
      </c>
      <c r="AH3" s="9">
        <v>0.52879613059907227</v>
      </c>
      <c r="AI3" s="9">
        <v>69</v>
      </c>
      <c r="AJ3" s="9">
        <v>2.1897540983606558</v>
      </c>
      <c r="AK3" s="9" t="s">
        <v>248</v>
      </c>
      <c r="AL3" s="9">
        <v>88</v>
      </c>
      <c r="AM3" s="9">
        <v>3.2021753298384805</v>
      </c>
      <c r="AN3" s="9">
        <v>3.2329545454545454</v>
      </c>
      <c r="AO3" s="73">
        <v>0</v>
      </c>
      <c r="AP3" s="80">
        <v>1</v>
      </c>
      <c r="AQ3" s="80">
        <v>0</v>
      </c>
      <c r="AR3" s="224">
        <v>177</v>
      </c>
      <c r="AS3" s="224" t="s">
        <v>248</v>
      </c>
      <c r="AT3" s="11">
        <v>6951.759</v>
      </c>
      <c r="AU3" s="11">
        <v>0</v>
      </c>
      <c r="AV3" s="80">
        <v>0</v>
      </c>
      <c r="AW3" s="80">
        <v>177</v>
      </c>
      <c r="AX3" s="203" t="s">
        <v>248</v>
      </c>
      <c r="AY3" s="235" t="s">
        <v>248</v>
      </c>
      <c r="AZ3" s="201">
        <v>34930</v>
      </c>
      <c r="BA3" s="188" t="s">
        <v>248</v>
      </c>
      <c r="BB3" s="203" t="s">
        <v>248</v>
      </c>
      <c r="BC3" s="203" t="s">
        <v>248</v>
      </c>
      <c r="BD3" s="217" t="s">
        <v>61</v>
      </c>
      <c r="BE3" s="201" t="s">
        <v>62</v>
      </c>
      <c r="BF3" s="201" t="s">
        <v>63</v>
      </c>
      <c r="BG3" s="201" t="s">
        <v>196</v>
      </c>
      <c r="BH3" s="218" t="s">
        <v>510</v>
      </c>
      <c r="BI3" s="218" t="s">
        <v>66</v>
      </c>
      <c r="BJ3" s="370">
        <v>214</v>
      </c>
      <c r="BK3" s="370">
        <v>7</v>
      </c>
      <c r="BL3" s="219" t="s">
        <v>65</v>
      </c>
      <c r="BM3" s="52" t="s">
        <v>65</v>
      </c>
      <c r="BN3" s="218" t="s">
        <v>358</v>
      </c>
      <c r="BO3" s="217" t="s">
        <v>83</v>
      </c>
      <c r="BP3" s="201" t="s">
        <v>683</v>
      </c>
      <c r="BQ3" s="52" t="s">
        <v>717</v>
      </c>
    </row>
    <row r="4" spans="1:69" ht="15.75">
      <c r="A4" s="207" t="s">
        <v>37</v>
      </c>
      <c r="B4" s="208" t="s">
        <v>9</v>
      </c>
      <c r="C4" s="202" t="s">
        <v>35</v>
      </c>
      <c r="D4" s="210" t="s">
        <v>709</v>
      </c>
      <c r="E4" s="24" t="s">
        <v>431</v>
      </c>
      <c r="F4" s="86">
        <v>90</v>
      </c>
      <c r="G4" s="80">
        <v>1</v>
      </c>
      <c r="H4" s="204"/>
      <c r="I4" s="204"/>
      <c r="J4" s="204"/>
      <c r="K4" s="204"/>
      <c r="L4" s="80">
        <v>0</v>
      </c>
      <c r="M4" s="203"/>
      <c r="N4" s="52">
        <v>0</v>
      </c>
      <c r="O4" s="204"/>
      <c r="P4" s="204"/>
      <c r="Q4" s="11">
        <v>6.0502583145999997</v>
      </c>
      <c r="R4" s="204"/>
      <c r="S4" s="204"/>
      <c r="T4" s="53">
        <v>7.1374999999999993</v>
      </c>
      <c r="U4" s="204"/>
      <c r="V4" s="204"/>
      <c r="W4" s="11">
        <v>5.4256739887640002</v>
      </c>
      <c r="X4" s="204"/>
      <c r="Y4" s="204"/>
      <c r="Z4" s="53">
        <v>6.6937499999999996</v>
      </c>
      <c r="AA4" s="204"/>
      <c r="AB4" s="204"/>
      <c r="AC4" s="204"/>
      <c r="AD4" s="204"/>
      <c r="AE4" s="204"/>
      <c r="AF4" s="9">
        <v>3.6280577944331531</v>
      </c>
      <c r="AG4" s="9">
        <v>623</v>
      </c>
      <c r="AH4" s="9">
        <v>0.42544523616531166</v>
      </c>
      <c r="AI4" s="9">
        <v>15</v>
      </c>
      <c r="AJ4" s="9">
        <v>2.6755434782608694</v>
      </c>
      <c r="AK4" s="9" t="s">
        <v>248</v>
      </c>
      <c r="AL4" s="9">
        <v>89</v>
      </c>
      <c r="AM4" s="9">
        <v>3.6280577944331531</v>
      </c>
      <c r="AN4" s="9">
        <v>3.6773182957393482</v>
      </c>
      <c r="AO4" s="73">
        <v>6</v>
      </c>
      <c r="AP4" s="80">
        <v>0</v>
      </c>
      <c r="AQ4" s="80">
        <v>0</v>
      </c>
      <c r="AR4" s="224">
        <v>172</v>
      </c>
      <c r="AS4" s="224" t="s">
        <v>248</v>
      </c>
      <c r="AT4" s="11">
        <v>6774.8320000000003</v>
      </c>
      <c r="AU4" s="11">
        <v>0</v>
      </c>
      <c r="AV4" s="80">
        <v>0</v>
      </c>
      <c r="AW4" s="80">
        <v>172</v>
      </c>
      <c r="AX4" s="203" t="s">
        <v>248</v>
      </c>
      <c r="AY4" s="235" t="s">
        <v>248</v>
      </c>
      <c r="AZ4" s="201">
        <v>34930</v>
      </c>
      <c r="BA4" s="188" t="s">
        <v>248</v>
      </c>
      <c r="BB4" s="203" t="s">
        <v>248</v>
      </c>
      <c r="BC4" s="203" t="s">
        <v>248</v>
      </c>
      <c r="BD4" s="217" t="s">
        <v>61</v>
      </c>
      <c r="BE4" s="201" t="s">
        <v>62</v>
      </c>
      <c r="BF4" s="201" t="s">
        <v>63</v>
      </c>
      <c r="BG4" s="201" t="s">
        <v>196</v>
      </c>
      <c r="BH4" s="218" t="s">
        <v>510</v>
      </c>
      <c r="BI4" s="218" t="s">
        <v>67</v>
      </c>
      <c r="BJ4" s="370">
        <v>214</v>
      </c>
      <c r="BK4" s="370">
        <v>3</v>
      </c>
      <c r="BL4" s="219" t="s">
        <v>65</v>
      </c>
      <c r="BM4" s="52" t="s">
        <v>65</v>
      </c>
      <c r="BN4" s="218" t="s">
        <v>358</v>
      </c>
      <c r="BO4" s="217" t="s">
        <v>83</v>
      </c>
      <c r="BP4" s="201" t="s">
        <v>683</v>
      </c>
      <c r="BQ4" s="52" t="s">
        <v>717</v>
      </c>
    </row>
    <row r="5" spans="1:69" ht="15.75">
      <c r="A5" s="207" t="s">
        <v>37</v>
      </c>
      <c r="B5" s="208" t="s">
        <v>9</v>
      </c>
      <c r="C5" s="202" t="s">
        <v>35</v>
      </c>
      <c r="D5" s="210" t="s">
        <v>709</v>
      </c>
      <c r="E5" s="24" t="s">
        <v>431</v>
      </c>
      <c r="F5" s="86">
        <v>85</v>
      </c>
      <c r="G5" s="80">
        <v>3</v>
      </c>
      <c r="H5" s="204"/>
      <c r="I5" s="204"/>
      <c r="J5" s="204"/>
      <c r="K5" s="204"/>
      <c r="L5" s="80">
        <v>0</v>
      </c>
      <c r="M5" s="203"/>
      <c r="N5" s="52">
        <v>0</v>
      </c>
      <c r="O5" s="204"/>
      <c r="P5" s="204"/>
      <c r="Q5" s="11">
        <v>6.9683291098</v>
      </c>
      <c r="R5" s="204"/>
      <c r="S5" s="204"/>
      <c r="T5" s="53">
        <v>8.9499999999999957</v>
      </c>
      <c r="U5" s="204"/>
      <c r="V5" s="204"/>
      <c r="W5" s="11">
        <v>7.0737435731706997</v>
      </c>
      <c r="X5" s="204"/>
      <c r="Y5" s="204"/>
      <c r="Z5" s="53">
        <v>8.9749999999999979</v>
      </c>
      <c r="AA5" s="204"/>
      <c r="AB5" s="204"/>
      <c r="AC5" s="204"/>
      <c r="AD5" s="204"/>
      <c r="AE5" s="204"/>
      <c r="AF5" s="9">
        <v>2.8518095245815456</v>
      </c>
      <c r="AG5" s="9">
        <v>574</v>
      </c>
      <c r="AH5" s="9">
        <v>0.46983355026272683</v>
      </c>
      <c r="AI5" s="9">
        <v>129</v>
      </c>
      <c r="AJ5" s="9">
        <v>1.8833333333333333</v>
      </c>
      <c r="AK5" s="9" t="s">
        <v>248</v>
      </c>
      <c r="AL5" s="9">
        <v>0</v>
      </c>
      <c r="AM5" s="9"/>
      <c r="AN5" s="9"/>
      <c r="AO5" s="73">
        <v>8</v>
      </c>
      <c r="AP5" s="80">
        <v>4</v>
      </c>
      <c r="AQ5" s="80">
        <v>1</v>
      </c>
      <c r="AR5" s="224">
        <v>151</v>
      </c>
      <c r="AS5" s="224" t="s">
        <v>248</v>
      </c>
      <c r="AT5" s="11">
        <v>5480.1260000000002</v>
      </c>
      <c r="AU5" s="11">
        <v>810.029</v>
      </c>
      <c r="AV5" s="80">
        <v>0</v>
      </c>
      <c r="AW5" s="80">
        <v>151</v>
      </c>
      <c r="AX5" s="203" t="s">
        <v>248</v>
      </c>
      <c r="AY5" s="235" t="s">
        <v>248</v>
      </c>
      <c r="AZ5" s="201">
        <v>34930</v>
      </c>
      <c r="BA5" s="188" t="s">
        <v>248</v>
      </c>
      <c r="BB5" s="203" t="s">
        <v>248</v>
      </c>
      <c r="BC5" s="203" t="s">
        <v>248</v>
      </c>
      <c r="BD5" s="217" t="s">
        <v>61</v>
      </c>
      <c r="BE5" s="201" t="s">
        <v>62</v>
      </c>
      <c r="BF5" s="201" t="s">
        <v>63</v>
      </c>
      <c r="BG5" s="201" t="s">
        <v>196</v>
      </c>
      <c r="BH5" s="218" t="s">
        <v>510</v>
      </c>
      <c r="BI5" s="218" t="s">
        <v>68</v>
      </c>
      <c r="BJ5" s="370">
        <v>214</v>
      </c>
      <c r="BK5" s="370">
        <v>4</v>
      </c>
      <c r="BL5" s="219" t="s">
        <v>65</v>
      </c>
      <c r="BM5" s="52" t="s">
        <v>65</v>
      </c>
      <c r="BN5" s="218" t="s">
        <v>358</v>
      </c>
      <c r="BO5" s="217" t="s">
        <v>83</v>
      </c>
      <c r="BP5" s="201" t="s">
        <v>683</v>
      </c>
      <c r="BQ5" s="52" t="s">
        <v>717</v>
      </c>
    </row>
    <row r="6" spans="1:69" ht="15.75">
      <c r="A6" s="207" t="s">
        <v>37</v>
      </c>
      <c r="B6" s="208" t="s">
        <v>9</v>
      </c>
      <c r="C6" s="202" t="s">
        <v>35</v>
      </c>
      <c r="D6" s="210" t="s">
        <v>709</v>
      </c>
      <c r="E6" s="24" t="s">
        <v>579</v>
      </c>
      <c r="F6" s="86">
        <v>102</v>
      </c>
      <c r="G6" s="80">
        <v>0</v>
      </c>
      <c r="H6" s="204"/>
      <c r="I6" s="204"/>
      <c r="J6" s="204"/>
      <c r="K6" s="204"/>
      <c r="L6" s="80">
        <v>0</v>
      </c>
      <c r="M6" s="203"/>
      <c r="N6" s="52">
        <v>0</v>
      </c>
      <c r="O6" s="204"/>
      <c r="P6" s="204"/>
      <c r="Q6" s="11">
        <v>6.3724116863000004</v>
      </c>
      <c r="R6" s="204"/>
      <c r="S6" s="204"/>
      <c r="T6" s="53">
        <v>8.9874999999999989</v>
      </c>
      <c r="U6" s="204"/>
      <c r="V6" s="204"/>
      <c r="W6" s="11">
        <v>6.4319999019607002</v>
      </c>
      <c r="X6" s="204"/>
      <c r="Y6" s="204"/>
      <c r="Z6" s="53">
        <v>8.9083333333333332</v>
      </c>
      <c r="AA6" s="204"/>
      <c r="AB6" s="204"/>
      <c r="AC6" s="204"/>
      <c r="AD6" s="204"/>
      <c r="AE6" s="204"/>
      <c r="AF6" s="9">
        <v>3.4507563090791891</v>
      </c>
      <c r="AG6" s="9">
        <v>714</v>
      </c>
      <c r="AH6" s="9">
        <v>0.43214850533790655</v>
      </c>
      <c r="AI6" s="9">
        <v>21</v>
      </c>
      <c r="AJ6" s="9">
        <v>2.5930379746835444</v>
      </c>
      <c r="AK6" s="9" t="s">
        <v>248</v>
      </c>
      <c r="AL6" s="9">
        <v>102</v>
      </c>
      <c r="AM6" s="9">
        <v>3.4507563090791891</v>
      </c>
      <c r="AN6" s="9">
        <v>3.5256410256410255</v>
      </c>
      <c r="AO6" s="73">
        <v>1</v>
      </c>
      <c r="AP6" s="80">
        <v>0</v>
      </c>
      <c r="AQ6" s="80">
        <v>0</v>
      </c>
      <c r="AR6" s="224">
        <v>203</v>
      </c>
      <c r="AS6" s="224" t="s">
        <v>248</v>
      </c>
      <c r="AT6" s="11">
        <v>7303.616</v>
      </c>
      <c r="AU6" s="11">
        <v>0</v>
      </c>
      <c r="AV6" s="80">
        <v>0</v>
      </c>
      <c r="AW6" s="80">
        <v>203</v>
      </c>
      <c r="AX6" s="203" t="s">
        <v>248</v>
      </c>
      <c r="AY6" s="235" t="s">
        <v>248</v>
      </c>
      <c r="AZ6" s="201">
        <v>30214</v>
      </c>
      <c r="BA6" s="188" t="s">
        <v>248</v>
      </c>
      <c r="BB6" s="203" t="s">
        <v>248</v>
      </c>
      <c r="BC6" s="203" t="s">
        <v>248</v>
      </c>
      <c r="BD6" s="217" t="s">
        <v>61</v>
      </c>
      <c r="BE6" s="201" t="s">
        <v>62</v>
      </c>
      <c r="BF6" s="201" t="s">
        <v>63</v>
      </c>
      <c r="BG6" s="201" t="s">
        <v>196</v>
      </c>
      <c r="BH6" s="218" t="s">
        <v>515</v>
      </c>
      <c r="BI6" s="218" t="s">
        <v>64</v>
      </c>
      <c r="BJ6" s="370">
        <v>214</v>
      </c>
      <c r="BK6" s="370">
        <v>1</v>
      </c>
      <c r="BL6" s="219" t="s">
        <v>65</v>
      </c>
      <c r="BM6" s="52" t="s">
        <v>65</v>
      </c>
      <c r="BN6" s="218" t="s">
        <v>358</v>
      </c>
      <c r="BO6" s="217" t="s">
        <v>697</v>
      </c>
      <c r="BP6" s="201" t="s">
        <v>698</v>
      </c>
      <c r="BQ6" s="52" t="s">
        <v>714</v>
      </c>
    </row>
    <row r="7" spans="1:69" ht="15.75">
      <c r="A7" s="207" t="s">
        <v>37</v>
      </c>
      <c r="B7" s="208" t="s">
        <v>9</v>
      </c>
      <c r="C7" s="202" t="s">
        <v>35</v>
      </c>
      <c r="D7" s="210" t="s">
        <v>709</v>
      </c>
      <c r="E7" s="24" t="s">
        <v>579</v>
      </c>
      <c r="F7" s="86">
        <v>101</v>
      </c>
      <c r="G7" s="80">
        <v>4</v>
      </c>
      <c r="H7" s="204"/>
      <c r="I7" s="204"/>
      <c r="J7" s="204"/>
      <c r="K7" s="204"/>
      <c r="L7" s="80">
        <v>0</v>
      </c>
      <c r="M7" s="203"/>
      <c r="N7" s="52">
        <v>0</v>
      </c>
      <c r="O7" s="204"/>
      <c r="P7" s="204"/>
      <c r="Q7" s="11">
        <v>8.2834121959000004</v>
      </c>
      <c r="R7" s="204"/>
      <c r="S7" s="204"/>
      <c r="T7" s="53">
        <v>14.358333333333333</v>
      </c>
      <c r="U7" s="204"/>
      <c r="V7" s="204"/>
      <c r="W7" s="11">
        <v>8.1948039999999995</v>
      </c>
      <c r="X7" s="204"/>
      <c r="Y7" s="204"/>
      <c r="Z7" s="53">
        <v>14.315</v>
      </c>
      <c r="AA7" s="204"/>
      <c r="AB7" s="204"/>
      <c r="AC7" s="204"/>
      <c r="AD7" s="204"/>
      <c r="AE7" s="204"/>
      <c r="AF7" s="9">
        <v>3.3495729019902885</v>
      </c>
      <c r="AG7" s="9">
        <v>678</v>
      </c>
      <c r="AH7" s="9">
        <v>0.50379707920696426</v>
      </c>
      <c r="AI7" s="9">
        <v>47</v>
      </c>
      <c r="AJ7" s="9">
        <v>2.3402439024390245</v>
      </c>
      <c r="AK7" s="9" t="s">
        <v>248</v>
      </c>
      <c r="AL7" s="9">
        <v>97</v>
      </c>
      <c r="AM7" s="9">
        <v>3.3495729019902885</v>
      </c>
      <c r="AN7" s="9">
        <v>3.4570707070707072</v>
      </c>
      <c r="AO7" s="73">
        <v>11</v>
      </c>
      <c r="AP7" s="80">
        <v>0</v>
      </c>
      <c r="AQ7" s="80">
        <v>0</v>
      </c>
      <c r="AR7" s="224">
        <v>183</v>
      </c>
      <c r="AS7" s="224" t="s">
        <v>248</v>
      </c>
      <c r="AT7" s="11">
        <v>6932.9430000000002</v>
      </c>
      <c r="AU7" s="11">
        <v>0</v>
      </c>
      <c r="AV7" s="80">
        <v>0</v>
      </c>
      <c r="AW7" s="80">
        <v>183</v>
      </c>
      <c r="AX7" s="203" t="s">
        <v>248</v>
      </c>
      <c r="AY7" s="235" t="s">
        <v>248</v>
      </c>
      <c r="AZ7" s="201">
        <v>30214</v>
      </c>
      <c r="BA7" s="188" t="s">
        <v>248</v>
      </c>
      <c r="BB7" s="203" t="s">
        <v>248</v>
      </c>
      <c r="BC7" s="203" t="s">
        <v>248</v>
      </c>
      <c r="BD7" s="217" t="s">
        <v>61</v>
      </c>
      <c r="BE7" s="201" t="s">
        <v>62</v>
      </c>
      <c r="BF7" s="201" t="s">
        <v>63</v>
      </c>
      <c r="BG7" s="201" t="s">
        <v>196</v>
      </c>
      <c r="BH7" s="218" t="s">
        <v>515</v>
      </c>
      <c r="BI7" s="218" t="s">
        <v>66</v>
      </c>
      <c r="BJ7" s="370">
        <v>214</v>
      </c>
      <c r="BK7" s="370">
        <v>7</v>
      </c>
      <c r="BL7" s="219" t="s">
        <v>65</v>
      </c>
      <c r="BM7" s="52" t="s">
        <v>65</v>
      </c>
      <c r="BN7" s="218" t="s">
        <v>358</v>
      </c>
      <c r="BO7" s="217" t="s">
        <v>697</v>
      </c>
      <c r="BP7" s="201" t="s">
        <v>698</v>
      </c>
      <c r="BQ7" s="52" t="s">
        <v>714</v>
      </c>
    </row>
    <row r="8" spans="1:69" ht="15.75">
      <c r="A8" s="207" t="s">
        <v>37</v>
      </c>
      <c r="B8" s="208" t="s">
        <v>9</v>
      </c>
      <c r="C8" s="202" t="s">
        <v>35</v>
      </c>
      <c r="D8" s="210" t="s">
        <v>709</v>
      </c>
      <c r="E8" s="24" t="s">
        <v>579</v>
      </c>
      <c r="F8" s="86">
        <v>101</v>
      </c>
      <c r="G8" s="80">
        <v>0</v>
      </c>
      <c r="H8" s="204"/>
      <c r="I8" s="204"/>
      <c r="J8" s="204"/>
      <c r="K8" s="204"/>
      <c r="L8" s="80">
        <v>0</v>
      </c>
      <c r="M8" s="203"/>
      <c r="N8" s="52">
        <v>0</v>
      </c>
      <c r="O8" s="204"/>
      <c r="P8" s="204"/>
      <c r="Q8" s="11">
        <v>6.6773661781999998</v>
      </c>
      <c r="R8" s="204"/>
      <c r="S8" s="204"/>
      <c r="T8" s="53">
        <v>11.487499999999997</v>
      </c>
      <c r="U8" s="204"/>
      <c r="V8" s="204"/>
      <c r="W8" s="11">
        <v>6.0486335643564004</v>
      </c>
      <c r="X8" s="204"/>
      <c r="Y8" s="204"/>
      <c r="Z8" s="53">
        <v>10.991666666666665</v>
      </c>
      <c r="AA8" s="204"/>
      <c r="AB8" s="204"/>
      <c r="AC8" s="204"/>
      <c r="AD8" s="204"/>
      <c r="AE8" s="204"/>
      <c r="AF8" s="9">
        <v>3.6928571600893769</v>
      </c>
      <c r="AG8" s="9">
        <v>707</v>
      </c>
      <c r="AH8" s="9">
        <v>0.36733847176776163</v>
      </c>
      <c r="AI8" s="9">
        <v>12</v>
      </c>
      <c r="AJ8" s="9">
        <v>2.9490384615384615</v>
      </c>
      <c r="AK8" s="9" t="s">
        <v>248</v>
      </c>
      <c r="AL8" s="9">
        <v>101</v>
      </c>
      <c r="AM8" s="9">
        <v>3.6928571600893769</v>
      </c>
      <c r="AN8" s="9">
        <v>3.706983805668016</v>
      </c>
      <c r="AO8" s="73">
        <v>5</v>
      </c>
      <c r="AP8" s="80">
        <v>0</v>
      </c>
      <c r="AQ8" s="80">
        <v>0</v>
      </c>
      <c r="AR8" s="224">
        <v>197</v>
      </c>
      <c r="AS8" s="224" t="s">
        <v>248</v>
      </c>
      <c r="AT8" s="11">
        <v>7246.7359999999999</v>
      </c>
      <c r="AU8" s="11">
        <v>0</v>
      </c>
      <c r="AV8" s="80">
        <v>0</v>
      </c>
      <c r="AW8" s="80">
        <v>184</v>
      </c>
      <c r="AX8" s="203" t="s">
        <v>248</v>
      </c>
      <c r="AY8" s="235" t="s">
        <v>248</v>
      </c>
      <c r="AZ8" s="201">
        <v>30214</v>
      </c>
      <c r="BA8" s="188" t="s">
        <v>248</v>
      </c>
      <c r="BB8" s="203" t="s">
        <v>248</v>
      </c>
      <c r="BC8" s="203" t="s">
        <v>248</v>
      </c>
      <c r="BD8" s="217" t="s">
        <v>61</v>
      </c>
      <c r="BE8" s="201" t="s">
        <v>62</v>
      </c>
      <c r="BF8" s="201" t="s">
        <v>63</v>
      </c>
      <c r="BG8" s="201" t="s">
        <v>196</v>
      </c>
      <c r="BH8" s="218" t="s">
        <v>515</v>
      </c>
      <c r="BI8" s="218" t="s">
        <v>67</v>
      </c>
      <c r="BJ8" s="370">
        <v>214</v>
      </c>
      <c r="BK8" s="370">
        <v>3</v>
      </c>
      <c r="BL8" s="219" t="s">
        <v>65</v>
      </c>
      <c r="BM8" s="52" t="s">
        <v>65</v>
      </c>
      <c r="BN8" s="218" t="s">
        <v>358</v>
      </c>
      <c r="BO8" s="217" t="s">
        <v>697</v>
      </c>
      <c r="BP8" s="201" t="s">
        <v>698</v>
      </c>
      <c r="BQ8" s="52" t="s">
        <v>714</v>
      </c>
    </row>
    <row r="9" spans="1:69" ht="15.75">
      <c r="A9" s="207" t="s">
        <v>37</v>
      </c>
      <c r="B9" s="208" t="s">
        <v>9</v>
      </c>
      <c r="C9" s="202" t="s">
        <v>35</v>
      </c>
      <c r="D9" s="210" t="s">
        <v>709</v>
      </c>
      <c r="E9" s="24" t="s">
        <v>579</v>
      </c>
      <c r="F9" s="86">
        <v>104</v>
      </c>
      <c r="G9" s="80">
        <v>5</v>
      </c>
      <c r="H9" s="204"/>
      <c r="I9" s="204"/>
      <c r="J9" s="204"/>
      <c r="K9" s="204"/>
      <c r="L9" s="80">
        <v>0</v>
      </c>
      <c r="M9" s="203"/>
      <c r="N9" s="52">
        <v>0</v>
      </c>
      <c r="O9" s="204"/>
      <c r="P9" s="204"/>
      <c r="Q9" s="11">
        <v>8.0241513635999997</v>
      </c>
      <c r="R9" s="204"/>
      <c r="S9" s="204"/>
      <c r="T9" s="53">
        <v>9.8812499999999996</v>
      </c>
      <c r="U9" s="204"/>
      <c r="V9" s="204"/>
      <c r="W9" s="11">
        <v>8.0510907777777003</v>
      </c>
      <c r="X9" s="204"/>
      <c r="Y9" s="204"/>
      <c r="Z9" s="53">
        <v>9.7624999999999993</v>
      </c>
      <c r="AA9" s="204"/>
      <c r="AB9" s="204"/>
      <c r="AC9" s="204"/>
      <c r="AD9" s="204"/>
      <c r="AE9" s="204"/>
      <c r="AF9" s="9">
        <v>2.8108892108886652</v>
      </c>
      <c r="AG9" s="9">
        <v>686</v>
      </c>
      <c r="AH9" s="9">
        <v>0.3944037327387192</v>
      </c>
      <c r="AI9" s="9">
        <v>133</v>
      </c>
      <c r="AJ9" s="9">
        <v>2.0663135593220341</v>
      </c>
      <c r="AK9" s="9" t="s">
        <v>248</v>
      </c>
      <c r="AL9" s="9">
        <v>0</v>
      </c>
      <c r="AM9" s="9"/>
      <c r="AN9" s="9"/>
      <c r="AO9" s="73">
        <v>7</v>
      </c>
      <c r="AP9" s="80">
        <v>0</v>
      </c>
      <c r="AQ9" s="80">
        <v>0</v>
      </c>
      <c r="AR9" s="224">
        <v>191</v>
      </c>
      <c r="AS9" s="224" t="s">
        <v>248</v>
      </c>
      <c r="AT9" s="11">
        <v>7083.4110000000001</v>
      </c>
      <c r="AU9" s="11">
        <v>0</v>
      </c>
      <c r="AV9" s="80">
        <v>0</v>
      </c>
      <c r="AW9" s="80">
        <v>189</v>
      </c>
      <c r="AX9" s="203" t="s">
        <v>248</v>
      </c>
      <c r="AY9" s="235" t="s">
        <v>248</v>
      </c>
      <c r="AZ9" s="201">
        <v>30214</v>
      </c>
      <c r="BA9" s="188" t="s">
        <v>248</v>
      </c>
      <c r="BB9" s="203" t="s">
        <v>248</v>
      </c>
      <c r="BC9" s="203" t="s">
        <v>248</v>
      </c>
      <c r="BD9" s="217" t="s">
        <v>61</v>
      </c>
      <c r="BE9" s="201" t="s">
        <v>62</v>
      </c>
      <c r="BF9" s="201" t="s">
        <v>63</v>
      </c>
      <c r="BG9" s="201" t="s">
        <v>196</v>
      </c>
      <c r="BH9" s="218" t="s">
        <v>515</v>
      </c>
      <c r="BI9" s="218" t="s">
        <v>68</v>
      </c>
      <c r="BJ9" s="370">
        <v>214</v>
      </c>
      <c r="BK9" s="370">
        <v>4</v>
      </c>
      <c r="BL9" s="219" t="s">
        <v>65</v>
      </c>
      <c r="BM9" s="52" t="s">
        <v>65</v>
      </c>
      <c r="BN9" s="218" t="s">
        <v>358</v>
      </c>
      <c r="BO9" s="217" t="s">
        <v>697</v>
      </c>
      <c r="BP9" s="201" t="s">
        <v>698</v>
      </c>
      <c r="BQ9" s="52" t="s">
        <v>714</v>
      </c>
    </row>
    <row r="10" spans="1:69" ht="15.75">
      <c r="A10" s="207" t="s">
        <v>37</v>
      </c>
      <c r="B10" s="208" t="s">
        <v>9</v>
      </c>
      <c r="C10" s="202" t="s">
        <v>35</v>
      </c>
      <c r="D10" s="210" t="s">
        <v>709</v>
      </c>
      <c r="E10" s="24" t="s">
        <v>432</v>
      </c>
      <c r="F10" s="86">
        <v>64</v>
      </c>
      <c r="G10" s="80">
        <v>0</v>
      </c>
      <c r="H10" s="204"/>
      <c r="I10" s="204"/>
      <c r="J10" s="204"/>
      <c r="K10" s="204"/>
      <c r="L10" s="80">
        <v>0</v>
      </c>
      <c r="M10" s="203"/>
      <c r="N10" s="52">
        <v>0</v>
      </c>
      <c r="O10" s="204"/>
      <c r="P10" s="204"/>
      <c r="Q10" s="11">
        <v>4.9379373437999998</v>
      </c>
      <c r="R10" s="204"/>
      <c r="S10" s="204"/>
      <c r="T10" s="53">
        <v>6.1333333333333329</v>
      </c>
      <c r="U10" s="204"/>
      <c r="V10" s="204"/>
      <c r="W10" s="11">
        <v>4.7209529687499998</v>
      </c>
      <c r="X10" s="204"/>
      <c r="Y10" s="204"/>
      <c r="Z10" s="53">
        <v>5.8999999999999995</v>
      </c>
      <c r="AA10" s="204"/>
      <c r="AB10" s="204"/>
      <c r="AC10" s="204"/>
      <c r="AD10" s="204"/>
      <c r="AE10" s="204"/>
      <c r="AF10" s="9">
        <v>3.7767634184232781</v>
      </c>
      <c r="AG10" s="9">
        <v>448</v>
      </c>
      <c r="AH10" s="9">
        <v>0.35695329940737908</v>
      </c>
      <c r="AI10" s="9">
        <v>7</v>
      </c>
      <c r="AJ10" s="9">
        <v>3.0472222222222221</v>
      </c>
      <c r="AK10" s="9" t="s">
        <v>248</v>
      </c>
      <c r="AL10" s="9">
        <v>64</v>
      </c>
      <c r="AM10" s="9">
        <v>3.7767634184232781</v>
      </c>
      <c r="AN10" s="9">
        <v>3.7545180722891565</v>
      </c>
      <c r="AO10" s="73">
        <v>0</v>
      </c>
      <c r="AP10" s="80">
        <v>0</v>
      </c>
      <c r="AQ10" s="80">
        <v>0</v>
      </c>
      <c r="AR10" s="224">
        <v>128</v>
      </c>
      <c r="AS10" s="224" t="s">
        <v>248</v>
      </c>
      <c r="AT10" s="11">
        <v>4831.0609999999997</v>
      </c>
      <c r="AU10" s="11">
        <v>0</v>
      </c>
      <c r="AV10" s="80">
        <v>0</v>
      </c>
      <c r="AW10" s="80">
        <v>128</v>
      </c>
      <c r="AX10" s="203" t="s">
        <v>248</v>
      </c>
      <c r="AY10" s="235" t="s">
        <v>248</v>
      </c>
      <c r="AZ10" s="201">
        <v>31973</v>
      </c>
      <c r="BA10" s="188" t="s">
        <v>248</v>
      </c>
      <c r="BB10" s="203" t="s">
        <v>248</v>
      </c>
      <c r="BC10" s="203" t="s">
        <v>248</v>
      </c>
      <c r="BD10" s="217" t="s">
        <v>61</v>
      </c>
      <c r="BE10" s="201" t="s">
        <v>62</v>
      </c>
      <c r="BF10" s="201" t="s">
        <v>63</v>
      </c>
      <c r="BG10" s="201" t="s">
        <v>196</v>
      </c>
      <c r="BH10" s="218" t="s">
        <v>512</v>
      </c>
      <c r="BI10" s="218" t="s">
        <v>64</v>
      </c>
      <c r="BJ10" s="370">
        <v>214</v>
      </c>
      <c r="BK10" s="370">
        <v>1</v>
      </c>
      <c r="BL10" s="219" t="s">
        <v>65</v>
      </c>
      <c r="BM10" s="52" t="s">
        <v>65</v>
      </c>
      <c r="BN10" s="218" t="s">
        <v>358</v>
      </c>
      <c r="BO10" s="217" t="s">
        <v>707</v>
      </c>
      <c r="BP10" s="201" t="s">
        <v>680</v>
      </c>
      <c r="BQ10" s="52" t="s">
        <v>714</v>
      </c>
    </row>
    <row r="11" spans="1:69" ht="15.75">
      <c r="A11" s="207" t="s">
        <v>37</v>
      </c>
      <c r="B11" s="208" t="s">
        <v>9</v>
      </c>
      <c r="C11" s="202" t="s">
        <v>35</v>
      </c>
      <c r="D11" s="210" t="s">
        <v>709</v>
      </c>
      <c r="E11" s="24" t="s">
        <v>432</v>
      </c>
      <c r="F11" s="86">
        <v>64</v>
      </c>
      <c r="G11" s="80">
        <v>0</v>
      </c>
      <c r="H11" s="204"/>
      <c r="I11" s="204"/>
      <c r="J11" s="204"/>
      <c r="K11" s="204"/>
      <c r="L11" s="80">
        <v>0</v>
      </c>
      <c r="M11" s="203"/>
      <c r="N11" s="52">
        <v>0</v>
      </c>
      <c r="O11" s="204"/>
      <c r="P11" s="204"/>
      <c r="Q11" s="11">
        <v>6.3780153750000004</v>
      </c>
      <c r="R11" s="204"/>
      <c r="S11" s="204"/>
      <c r="T11" s="53">
        <v>7.8166666666666664</v>
      </c>
      <c r="U11" s="204"/>
      <c r="V11" s="204"/>
      <c r="W11" s="11">
        <v>6.2897810937500003</v>
      </c>
      <c r="X11" s="204"/>
      <c r="Y11" s="204"/>
      <c r="Z11" s="53">
        <v>7.7799999999999994</v>
      </c>
      <c r="AA11" s="204"/>
      <c r="AB11" s="204"/>
      <c r="AC11" s="204"/>
      <c r="AD11" s="204"/>
      <c r="AE11" s="204"/>
      <c r="AF11" s="9">
        <v>3.3656696493604348</v>
      </c>
      <c r="AG11" s="9">
        <v>448</v>
      </c>
      <c r="AH11" s="9">
        <v>0.5019623822772743</v>
      </c>
      <c r="AI11" s="9">
        <v>33</v>
      </c>
      <c r="AJ11" s="9">
        <v>2.3233333333333333</v>
      </c>
      <c r="AK11" s="9" t="s">
        <v>248</v>
      </c>
      <c r="AL11" s="9">
        <v>62</v>
      </c>
      <c r="AM11" s="9">
        <v>3.3860138319604403</v>
      </c>
      <c r="AN11" s="9">
        <v>3.5265486725663715</v>
      </c>
      <c r="AO11" s="73">
        <v>3</v>
      </c>
      <c r="AP11" s="80">
        <v>0</v>
      </c>
      <c r="AQ11" s="80">
        <v>1</v>
      </c>
      <c r="AR11" s="224">
        <v>124</v>
      </c>
      <c r="AS11" s="224" t="s">
        <v>248</v>
      </c>
      <c r="AT11" s="11">
        <v>4868.3670000000002</v>
      </c>
      <c r="AU11" s="11">
        <v>0</v>
      </c>
      <c r="AV11" s="80">
        <v>0</v>
      </c>
      <c r="AW11" s="80">
        <v>124</v>
      </c>
      <c r="AX11" s="203" t="s">
        <v>248</v>
      </c>
      <c r="AY11" s="235" t="s">
        <v>248</v>
      </c>
      <c r="AZ11" s="201">
        <v>31973</v>
      </c>
      <c r="BA11" s="188" t="s">
        <v>248</v>
      </c>
      <c r="BB11" s="203" t="s">
        <v>248</v>
      </c>
      <c r="BC11" s="203" t="s">
        <v>248</v>
      </c>
      <c r="BD11" s="217" t="s">
        <v>61</v>
      </c>
      <c r="BE11" s="201" t="s">
        <v>62</v>
      </c>
      <c r="BF11" s="201" t="s">
        <v>63</v>
      </c>
      <c r="BG11" s="201" t="s">
        <v>196</v>
      </c>
      <c r="BH11" s="218" t="s">
        <v>512</v>
      </c>
      <c r="BI11" s="218" t="s">
        <v>66</v>
      </c>
      <c r="BJ11" s="370">
        <v>214</v>
      </c>
      <c r="BK11" s="370">
        <v>7</v>
      </c>
      <c r="BL11" s="219" t="s">
        <v>65</v>
      </c>
      <c r="BM11" s="52" t="s">
        <v>65</v>
      </c>
      <c r="BN11" s="218" t="s">
        <v>358</v>
      </c>
      <c r="BO11" s="217" t="s">
        <v>707</v>
      </c>
      <c r="BP11" s="201" t="s">
        <v>680</v>
      </c>
      <c r="BQ11" s="52" t="s">
        <v>714</v>
      </c>
    </row>
    <row r="12" spans="1:69" ht="15.75">
      <c r="A12" s="207" t="s">
        <v>37</v>
      </c>
      <c r="B12" s="208" t="s">
        <v>9</v>
      </c>
      <c r="C12" s="202" t="s">
        <v>35</v>
      </c>
      <c r="D12" s="210" t="s">
        <v>709</v>
      </c>
      <c r="E12" s="24" t="s">
        <v>432</v>
      </c>
      <c r="F12" s="86">
        <v>65</v>
      </c>
      <c r="G12" s="80">
        <v>1</v>
      </c>
      <c r="H12" s="204"/>
      <c r="I12" s="204"/>
      <c r="J12" s="204"/>
      <c r="K12" s="204"/>
      <c r="L12" s="80">
        <v>0</v>
      </c>
      <c r="M12" s="203"/>
      <c r="N12" s="52">
        <v>0</v>
      </c>
      <c r="O12" s="204"/>
      <c r="P12" s="204"/>
      <c r="Q12" s="11">
        <v>6.8146718125000003</v>
      </c>
      <c r="R12" s="204"/>
      <c r="S12" s="204"/>
      <c r="T12" s="53">
        <v>8.48</v>
      </c>
      <c r="U12" s="204"/>
      <c r="V12" s="204"/>
      <c r="W12" s="11">
        <v>6.9985936093749999</v>
      </c>
      <c r="X12" s="204"/>
      <c r="Y12" s="204"/>
      <c r="Z12" s="53">
        <v>8.6333333333333329</v>
      </c>
      <c r="AA12" s="204"/>
      <c r="AB12" s="204"/>
      <c r="AC12" s="204"/>
      <c r="AD12" s="204"/>
      <c r="AE12" s="204"/>
      <c r="AF12" s="9">
        <v>3.3581696477319509</v>
      </c>
      <c r="AG12" s="9">
        <v>448</v>
      </c>
      <c r="AH12" s="9">
        <v>0.51826267169072571</v>
      </c>
      <c r="AI12" s="9">
        <v>29</v>
      </c>
      <c r="AJ12" s="9">
        <v>2.335</v>
      </c>
      <c r="AK12" s="9" t="s">
        <v>248</v>
      </c>
      <c r="AL12" s="9">
        <v>60</v>
      </c>
      <c r="AM12" s="9">
        <v>3.3962142898922871</v>
      </c>
      <c r="AN12" s="9">
        <v>3.482394366197183</v>
      </c>
      <c r="AO12" s="73">
        <v>4</v>
      </c>
      <c r="AP12" s="80">
        <v>0</v>
      </c>
      <c r="AQ12" s="80">
        <v>1</v>
      </c>
      <c r="AR12" s="224">
        <v>123</v>
      </c>
      <c r="AS12" s="224" t="s">
        <v>248</v>
      </c>
      <c r="AT12" s="11">
        <v>4794.5829999999996</v>
      </c>
      <c r="AU12" s="11">
        <v>84.888999999999996</v>
      </c>
      <c r="AV12" s="80">
        <v>0</v>
      </c>
      <c r="AW12" s="80">
        <v>123</v>
      </c>
      <c r="AX12" s="203" t="s">
        <v>248</v>
      </c>
      <c r="AY12" s="235" t="s">
        <v>248</v>
      </c>
      <c r="AZ12" s="201">
        <v>31973</v>
      </c>
      <c r="BA12" s="188" t="s">
        <v>248</v>
      </c>
      <c r="BB12" s="203" t="s">
        <v>248</v>
      </c>
      <c r="BC12" s="203" t="s">
        <v>248</v>
      </c>
      <c r="BD12" s="217" t="s">
        <v>61</v>
      </c>
      <c r="BE12" s="201" t="s">
        <v>62</v>
      </c>
      <c r="BF12" s="201" t="s">
        <v>63</v>
      </c>
      <c r="BG12" s="201" t="s">
        <v>196</v>
      </c>
      <c r="BH12" s="218" t="s">
        <v>512</v>
      </c>
      <c r="BI12" s="218" t="s">
        <v>67</v>
      </c>
      <c r="BJ12" s="370">
        <v>214</v>
      </c>
      <c r="BK12" s="370">
        <v>3</v>
      </c>
      <c r="BL12" s="219" t="s">
        <v>65</v>
      </c>
      <c r="BM12" s="52" t="s">
        <v>65</v>
      </c>
      <c r="BN12" s="218" t="s">
        <v>358</v>
      </c>
      <c r="BO12" s="217" t="s">
        <v>707</v>
      </c>
      <c r="BP12" s="201" t="s">
        <v>680</v>
      </c>
      <c r="BQ12" s="52" t="s">
        <v>714</v>
      </c>
    </row>
    <row r="13" spans="1:69" ht="15.75">
      <c r="A13" s="207" t="s">
        <v>37</v>
      </c>
      <c r="B13" s="208" t="s">
        <v>9</v>
      </c>
      <c r="C13" s="202" t="s">
        <v>35</v>
      </c>
      <c r="D13" s="210" t="s">
        <v>709</v>
      </c>
      <c r="E13" s="24" t="s">
        <v>432</v>
      </c>
      <c r="F13" s="86">
        <v>64</v>
      </c>
      <c r="G13" s="80">
        <v>0</v>
      </c>
      <c r="H13" s="204"/>
      <c r="I13" s="204"/>
      <c r="J13" s="204"/>
      <c r="K13" s="204"/>
      <c r="L13" s="80">
        <v>0</v>
      </c>
      <c r="M13" s="203"/>
      <c r="N13" s="52">
        <v>0</v>
      </c>
      <c r="O13" s="204"/>
      <c r="P13" s="204"/>
      <c r="Q13" s="11">
        <v>6.7275935000000002</v>
      </c>
      <c r="R13" s="204"/>
      <c r="S13" s="204"/>
      <c r="T13" s="53">
        <v>8.1999999999999993</v>
      </c>
      <c r="U13" s="204"/>
      <c r="V13" s="204"/>
      <c r="W13" s="11">
        <v>6.7484840781250002</v>
      </c>
      <c r="X13" s="204"/>
      <c r="Y13" s="204"/>
      <c r="Z13" s="53">
        <v>8.1999999999999993</v>
      </c>
      <c r="AA13" s="204"/>
      <c r="AB13" s="204"/>
      <c r="AC13" s="204"/>
      <c r="AD13" s="204"/>
      <c r="AE13" s="204"/>
      <c r="AF13" s="9">
        <v>2.9225345613769669</v>
      </c>
      <c r="AG13" s="9">
        <v>448</v>
      </c>
      <c r="AH13" s="9">
        <v>0.40346825539268849</v>
      </c>
      <c r="AI13" s="9">
        <v>62</v>
      </c>
      <c r="AJ13" s="9">
        <v>2.1040000000000001</v>
      </c>
      <c r="AK13" s="9" t="s">
        <v>248</v>
      </c>
      <c r="AL13" s="9">
        <v>0</v>
      </c>
      <c r="AM13" s="9"/>
      <c r="AN13" s="9"/>
      <c r="AO13" s="73">
        <v>20</v>
      </c>
      <c r="AP13" s="80">
        <v>0</v>
      </c>
      <c r="AQ13" s="80">
        <v>0</v>
      </c>
      <c r="AR13" s="224">
        <v>108</v>
      </c>
      <c r="AS13" s="224" t="s">
        <v>248</v>
      </c>
      <c r="AT13" s="11">
        <v>4873.5349999999999</v>
      </c>
      <c r="AU13" s="11">
        <v>0</v>
      </c>
      <c r="AV13" s="80">
        <v>0</v>
      </c>
      <c r="AW13" s="80">
        <v>108</v>
      </c>
      <c r="AX13" s="203" t="s">
        <v>248</v>
      </c>
      <c r="AY13" s="235" t="s">
        <v>248</v>
      </c>
      <c r="AZ13" s="201">
        <v>31973</v>
      </c>
      <c r="BA13" s="188" t="s">
        <v>248</v>
      </c>
      <c r="BB13" s="203" t="s">
        <v>248</v>
      </c>
      <c r="BC13" s="203" t="s">
        <v>248</v>
      </c>
      <c r="BD13" s="217" t="s">
        <v>61</v>
      </c>
      <c r="BE13" s="201" t="s">
        <v>62</v>
      </c>
      <c r="BF13" s="201" t="s">
        <v>63</v>
      </c>
      <c r="BG13" s="201" t="s">
        <v>196</v>
      </c>
      <c r="BH13" s="218" t="s">
        <v>512</v>
      </c>
      <c r="BI13" s="218" t="s">
        <v>68</v>
      </c>
      <c r="BJ13" s="370">
        <v>214</v>
      </c>
      <c r="BK13" s="370">
        <v>4</v>
      </c>
      <c r="BL13" s="219" t="s">
        <v>65</v>
      </c>
      <c r="BM13" s="52" t="s">
        <v>65</v>
      </c>
      <c r="BN13" s="218" t="s">
        <v>358</v>
      </c>
      <c r="BO13" s="217" t="s">
        <v>707</v>
      </c>
      <c r="BP13" s="201" t="s">
        <v>680</v>
      </c>
      <c r="BQ13" s="52" t="s">
        <v>714</v>
      </c>
    </row>
    <row r="14" spans="1:69" ht="15.75">
      <c r="A14" s="207" t="s">
        <v>37</v>
      </c>
      <c r="B14" s="208" t="s">
        <v>9</v>
      </c>
      <c r="C14" s="202" t="s">
        <v>35</v>
      </c>
      <c r="D14" s="210" t="s">
        <v>709</v>
      </c>
      <c r="E14" s="24" t="s">
        <v>433</v>
      </c>
      <c r="F14" s="86">
        <v>55</v>
      </c>
      <c r="G14" s="80">
        <v>0</v>
      </c>
      <c r="H14" s="204"/>
      <c r="I14" s="204"/>
      <c r="J14" s="204"/>
      <c r="K14" s="204"/>
      <c r="L14" s="80">
        <v>0</v>
      </c>
      <c r="M14" s="203"/>
      <c r="N14" s="52">
        <v>0</v>
      </c>
      <c r="O14" s="204"/>
      <c r="P14" s="204"/>
      <c r="Q14" s="11">
        <v>5.3488543999999996</v>
      </c>
      <c r="R14" s="204"/>
      <c r="S14" s="204"/>
      <c r="T14" s="53">
        <v>6.9375</v>
      </c>
      <c r="U14" s="204"/>
      <c r="V14" s="204"/>
      <c r="W14" s="11">
        <v>5.1063269454544997</v>
      </c>
      <c r="X14" s="204"/>
      <c r="Y14" s="204"/>
      <c r="Z14" s="53">
        <v>6.708333333333333</v>
      </c>
      <c r="AA14" s="204"/>
      <c r="AB14" s="204"/>
      <c r="AC14" s="204"/>
      <c r="AD14" s="204"/>
      <c r="AE14" s="204"/>
      <c r="AF14" s="9">
        <v>3.7236363810378235</v>
      </c>
      <c r="AG14" s="9">
        <v>385</v>
      </c>
      <c r="AH14" s="9">
        <v>0.40826071666346098</v>
      </c>
      <c r="AI14" s="9">
        <v>6</v>
      </c>
      <c r="AJ14" s="9">
        <v>2.8486842105263159</v>
      </c>
      <c r="AK14" s="9" t="s">
        <v>248</v>
      </c>
      <c r="AL14" s="9">
        <v>55</v>
      </c>
      <c r="AM14" s="9">
        <v>3.7236363810378235</v>
      </c>
      <c r="AN14" s="9">
        <v>3.7359437751004014</v>
      </c>
      <c r="AO14" s="73">
        <v>0</v>
      </c>
      <c r="AP14" s="80">
        <v>0</v>
      </c>
      <c r="AQ14" s="80">
        <v>0</v>
      </c>
      <c r="AR14" s="224">
        <v>110</v>
      </c>
      <c r="AS14" s="224" t="s">
        <v>248</v>
      </c>
      <c r="AT14" s="11">
        <v>3928.66</v>
      </c>
      <c r="AU14" s="11">
        <v>0</v>
      </c>
      <c r="AV14" s="80">
        <v>0</v>
      </c>
      <c r="AW14" s="80">
        <v>110</v>
      </c>
      <c r="AX14" s="203" t="s">
        <v>248</v>
      </c>
      <c r="AY14" s="235" t="s">
        <v>248</v>
      </c>
      <c r="AZ14" s="201">
        <v>28000</v>
      </c>
      <c r="BA14" s="188" t="s">
        <v>248</v>
      </c>
      <c r="BB14" s="203" t="s">
        <v>248</v>
      </c>
      <c r="BC14" s="203" t="s">
        <v>248</v>
      </c>
      <c r="BD14" s="217" t="s">
        <v>61</v>
      </c>
      <c r="BE14" s="201" t="s">
        <v>62</v>
      </c>
      <c r="BF14" s="201" t="s">
        <v>63</v>
      </c>
      <c r="BG14" s="201" t="s">
        <v>196</v>
      </c>
      <c r="BH14" s="218" t="s">
        <v>712</v>
      </c>
      <c r="BI14" s="218" t="s">
        <v>64</v>
      </c>
      <c r="BJ14" s="370">
        <v>214</v>
      </c>
      <c r="BK14" s="370">
        <v>1</v>
      </c>
      <c r="BL14" s="219" t="s">
        <v>65</v>
      </c>
      <c r="BM14" s="52" t="s">
        <v>65</v>
      </c>
      <c r="BN14" s="218" t="s">
        <v>358</v>
      </c>
      <c r="BO14" s="217" t="s">
        <v>57</v>
      </c>
      <c r="BP14" s="201" t="s">
        <v>681</v>
      </c>
      <c r="BQ14" s="52" t="s">
        <v>717</v>
      </c>
    </row>
    <row r="15" spans="1:69" ht="15.75">
      <c r="A15" s="207" t="s">
        <v>37</v>
      </c>
      <c r="B15" s="208" t="s">
        <v>9</v>
      </c>
      <c r="C15" s="202" t="s">
        <v>35</v>
      </c>
      <c r="D15" s="210" t="s">
        <v>709</v>
      </c>
      <c r="E15" s="24" t="s">
        <v>433</v>
      </c>
      <c r="F15" s="86">
        <v>56</v>
      </c>
      <c r="G15" s="80">
        <v>0</v>
      </c>
      <c r="H15" s="204"/>
      <c r="I15" s="204"/>
      <c r="J15" s="204"/>
      <c r="K15" s="204"/>
      <c r="L15" s="80">
        <v>0</v>
      </c>
      <c r="M15" s="203"/>
      <c r="N15" s="52">
        <v>1</v>
      </c>
      <c r="O15" s="204"/>
      <c r="P15" s="204"/>
      <c r="Q15" s="11">
        <v>6.8375176250000003</v>
      </c>
      <c r="R15" s="204"/>
      <c r="S15" s="204"/>
      <c r="T15" s="53">
        <v>8.2999999999999989</v>
      </c>
      <c r="U15" s="204"/>
      <c r="V15" s="204"/>
      <c r="W15" s="11">
        <v>6.8796959642857001</v>
      </c>
      <c r="X15" s="204"/>
      <c r="Y15" s="204"/>
      <c r="Z15" s="53">
        <v>8.3666666666666654</v>
      </c>
      <c r="AA15" s="204"/>
      <c r="AB15" s="204"/>
      <c r="AC15" s="204"/>
      <c r="AD15" s="204"/>
      <c r="AE15" s="204"/>
      <c r="AF15" s="9">
        <v>2.9567012991224013</v>
      </c>
      <c r="AG15" s="9">
        <v>385</v>
      </c>
      <c r="AH15" s="9">
        <v>0.6172697740915184</v>
      </c>
      <c r="AI15" s="9">
        <v>95</v>
      </c>
      <c r="AJ15" s="9">
        <v>1.9866666666666668</v>
      </c>
      <c r="AK15" s="9" t="s">
        <v>248</v>
      </c>
      <c r="AL15" s="9">
        <v>55</v>
      </c>
      <c r="AM15" s="9">
        <v>2.9567012991224013</v>
      </c>
      <c r="AN15" s="9">
        <v>2.9414414414414414</v>
      </c>
      <c r="AO15" s="73">
        <v>6</v>
      </c>
      <c r="AP15" s="80">
        <v>0</v>
      </c>
      <c r="AQ15" s="80">
        <v>0</v>
      </c>
      <c r="AR15" s="224">
        <v>106</v>
      </c>
      <c r="AS15" s="224" t="s">
        <v>248</v>
      </c>
      <c r="AT15" s="11">
        <v>3997.395</v>
      </c>
      <c r="AU15" s="11">
        <v>0</v>
      </c>
      <c r="AV15" s="80">
        <v>0</v>
      </c>
      <c r="AW15" s="80">
        <v>106</v>
      </c>
      <c r="AX15" s="203" t="s">
        <v>248</v>
      </c>
      <c r="AY15" s="235" t="s">
        <v>248</v>
      </c>
      <c r="AZ15" s="201">
        <v>28000</v>
      </c>
      <c r="BA15" s="188" t="s">
        <v>248</v>
      </c>
      <c r="BB15" s="203" t="s">
        <v>248</v>
      </c>
      <c r="BC15" s="203" t="s">
        <v>248</v>
      </c>
      <c r="BD15" s="217" t="s">
        <v>61</v>
      </c>
      <c r="BE15" s="201" t="s">
        <v>62</v>
      </c>
      <c r="BF15" s="201" t="s">
        <v>63</v>
      </c>
      <c r="BG15" s="201" t="s">
        <v>196</v>
      </c>
      <c r="BH15" s="218" t="s">
        <v>712</v>
      </c>
      <c r="BI15" s="218" t="s">
        <v>66</v>
      </c>
      <c r="BJ15" s="370">
        <v>214</v>
      </c>
      <c r="BK15" s="370">
        <v>7</v>
      </c>
      <c r="BL15" s="219" t="s">
        <v>65</v>
      </c>
      <c r="BM15" s="52" t="s">
        <v>65</v>
      </c>
      <c r="BN15" s="218" t="s">
        <v>358</v>
      </c>
      <c r="BO15" s="217" t="s">
        <v>57</v>
      </c>
      <c r="BP15" s="201" t="s">
        <v>681</v>
      </c>
      <c r="BQ15" s="52" t="s">
        <v>717</v>
      </c>
    </row>
    <row r="16" spans="1:69" ht="15.75">
      <c r="A16" s="207" t="s">
        <v>37</v>
      </c>
      <c r="B16" s="208" t="s">
        <v>9</v>
      </c>
      <c r="C16" s="202" t="s">
        <v>35</v>
      </c>
      <c r="D16" s="210" t="s">
        <v>709</v>
      </c>
      <c r="E16" s="24" t="s">
        <v>433</v>
      </c>
      <c r="F16" s="86">
        <v>56</v>
      </c>
      <c r="G16" s="80">
        <v>1</v>
      </c>
      <c r="H16" s="204"/>
      <c r="I16" s="204"/>
      <c r="J16" s="204"/>
      <c r="K16" s="204"/>
      <c r="L16" s="80">
        <v>0</v>
      </c>
      <c r="M16" s="203"/>
      <c r="N16" s="52">
        <v>0</v>
      </c>
      <c r="O16" s="204"/>
      <c r="P16" s="204"/>
      <c r="Q16" s="11">
        <v>5.6887270181999998</v>
      </c>
      <c r="R16" s="204"/>
      <c r="S16" s="204"/>
      <c r="T16" s="53">
        <v>7.3125</v>
      </c>
      <c r="U16" s="204"/>
      <c r="V16" s="204"/>
      <c r="W16" s="11">
        <v>5.0667453272726997</v>
      </c>
      <c r="X16" s="204"/>
      <c r="Y16" s="204"/>
      <c r="Z16" s="53">
        <v>6.7249999999999996</v>
      </c>
      <c r="AA16" s="204"/>
      <c r="AB16" s="204"/>
      <c r="AC16" s="204"/>
      <c r="AD16" s="204"/>
      <c r="AE16" s="204"/>
      <c r="AF16" s="9">
        <v>3.6632294548538349</v>
      </c>
      <c r="AG16" s="9">
        <v>385</v>
      </c>
      <c r="AH16" s="9">
        <v>0.39112603149218095</v>
      </c>
      <c r="AI16" s="9">
        <v>6</v>
      </c>
      <c r="AJ16" s="9">
        <v>2.728448275862069</v>
      </c>
      <c r="AK16" s="9" t="s">
        <v>248</v>
      </c>
      <c r="AL16" s="9">
        <v>54</v>
      </c>
      <c r="AM16" s="9">
        <v>3.6719312346170825</v>
      </c>
      <c r="AN16" s="9">
        <v>3.691860465116279</v>
      </c>
      <c r="AO16" s="73">
        <v>1</v>
      </c>
      <c r="AP16" s="80">
        <v>0</v>
      </c>
      <c r="AQ16" s="80">
        <v>0</v>
      </c>
      <c r="AR16" s="224">
        <v>109</v>
      </c>
      <c r="AS16" s="224" t="s">
        <v>248</v>
      </c>
      <c r="AT16" s="11">
        <v>3934.3670000000002</v>
      </c>
      <c r="AU16" s="11">
        <v>0</v>
      </c>
      <c r="AV16" s="80">
        <v>0</v>
      </c>
      <c r="AW16" s="80">
        <v>109</v>
      </c>
      <c r="AX16" s="203" t="s">
        <v>248</v>
      </c>
      <c r="AY16" s="235" t="s">
        <v>248</v>
      </c>
      <c r="AZ16" s="201">
        <v>28000</v>
      </c>
      <c r="BA16" s="188" t="s">
        <v>248</v>
      </c>
      <c r="BB16" s="203" t="s">
        <v>248</v>
      </c>
      <c r="BC16" s="203" t="s">
        <v>248</v>
      </c>
      <c r="BD16" s="217" t="s">
        <v>61</v>
      </c>
      <c r="BE16" s="201" t="s">
        <v>62</v>
      </c>
      <c r="BF16" s="201" t="s">
        <v>63</v>
      </c>
      <c r="BG16" s="201" t="s">
        <v>196</v>
      </c>
      <c r="BH16" s="218" t="s">
        <v>712</v>
      </c>
      <c r="BI16" s="218" t="s">
        <v>67</v>
      </c>
      <c r="BJ16" s="370">
        <v>214</v>
      </c>
      <c r="BK16" s="370">
        <v>3</v>
      </c>
      <c r="BL16" s="219" t="s">
        <v>65</v>
      </c>
      <c r="BM16" s="52" t="s">
        <v>65</v>
      </c>
      <c r="BN16" s="218" t="s">
        <v>358</v>
      </c>
      <c r="BO16" s="217" t="s">
        <v>57</v>
      </c>
      <c r="BP16" s="201" t="s">
        <v>681</v>
      </c>
      <c r="BQ16" s="52" t="s">
        <v>717</v>
      </c>
    </row>
    <row r="17" spans="1:69" ht="15.75">
      <c r="A17" s="207" t="s">
        <v>37</v>
      </c>
      <c r="B17" s="208" t="s">
        <v>9</v>
      </c>
      <c r="C17" s="202" t="s">
        <v>35</v>
      </c>
      <c r="D17" s="210" t="s">
        <v>709</v>
      </c>
      <c r="E17" s="24" t="s">
        <v>433</v>
      </c>
      <c r="F17" s="86">
        <v>55</v>
      </c>
      <c r="G17" s="80">
        <v>4</v>
      </c>
      <c r="H17" s="204"/>
      <c r="I17" s="204"/>
      <c r="J17" s="204"/>
      <c r="K17" s="204"/>
      <c r="L17" s="80">
        <v>0</v>
      </c>
      <c r="M17" s="203"/>
      <c r="N17" s="52">
        <v>0</v>
      </c>
      <c r="O17" s="204"/>
      <c r="P17" s="204"/>
      <c r="Q17" s="11">
        <v>6.8148428039000004</v>
      </c>
      <c r="R17" s="204"/>
      <c r="S17" s="204"/>
      <c r="T17" s="53">
        <v>7.9449999999999994</v>
      </c>
      <c r="U17" s="204"/>
      <c r="V17" s="204"/>
      <c r="W17" s="11">
        <v>6.9235092745097999</v>
      </c>
      <c r="X17" s="204"/>
      <c r="Y17" s="204"/>
      <c r="Z17" s="53">
        <v>8.2416666666666654</v>
      </c>
      <c r="AA17" s="204"/>
      <c r="AB17" s="204"/>
      <c r="AC17" s="204"/>
      <c r="AD17" s="204"/>
      <c r="AE17" s="204"/>
      <c r="AF17" s="9">
        <v>2.9976190508914597</v>
      </c>
      <c r="AG17" s="9">
        <v>357</v>
      </c>
      <c r="AH17" s="9">
        <v>0.33402502746834789</v>
      </c>
      <c r="AI17" s="9">
        <v>29</v>
      </c>
      <c r="AJ17" s="9">
        <v>2.2855769230769232</v>
      </c>
      <c r="AK17" s="9" t="s">
        <v>248</v>
      </c>
      <c r="AL17" s="9">
        <v>0</v>
      </c>
      <c r="AM17" s="9"/>
      <c r="AN17" s="9"/>
      <c r="AO17" s="73">
        <v>0</v>
      </c>
      <c r="AP17" s="80">
        <v>0</v>
      </c>
      <c r="AQ17" s="80">
        <v>0</v>
      </c>
      <c r="AR17" s="224">
        <v>102</v>
      </c>
      <c r="AS17" s="224" t="s">
        <v>248</v>
      </c>
      <c r="AT17" s="11">
        <v>3661.9450000000002</v>
      </c>
      <c r="AU17" s="11">
        <v>0</v>
      </c>
      <c r="AV17" s="80">
        <v>0</v>
      </c>
      <c r="AW17" s="80">
        <v>102</v>
      </c>
      <c r="AX17" s="203" t="s">
        <v>248</v>
      </c>
      <c r="AY17" s="235" t="s">
        <v>248</v>
      </c>
      <c r="AZ17" s="201">
        <v>28000</v>
      </c>
      <c r="BA17" s="188" t="s">
        <v>248</v>
      </c>
      <c r="BB17" s="203" t="s">
        <v>248</v>
      </c>
      <c r="BC17" s="203" t="s">
        <v>248</v>
      </c>
      <c r="BD17" s="217" t="s">
        <v>61</v>
      </c>
      <c r="BE17" s="201" t="s">
        <v>62</v>
      </c>
      <c r="BF17" s="201" t="s">
        <v>63</v>
      </c>
      <c r="BG17" s="201" t="s">
        <v>196</v>
      </c>
      <c r="BH17" s="218" t="s">
        <v>712</v>
      </c>
      <c r="BI17" s="218" t="s">
        <v>68</v>
      </c>
      <c r="BJ17" s="370">
        <v>214</v>
      </c>
      <c r="BK17" s="370">
        <v>4</v>
      </c>
      <c r="BL17" s="219" t="s">
        <v>65</v>
      </c>
      <c r="BM17" s="52" t="s">
        <v>65</v>
      </c>
      <c r="BN17" s="218" t="s">
        <v>358</v>
      </c>
      <c r="BO17" s="217" t="s">
        <v>57</v>
      </c>
      <c r="BP17" s="201" t="s">
        <v>681</v>
      </c>
      <c r="BQ17" s="52" t="s">
        <v>717</v>
      </c>
    </row>
    <row r="18" spans="1:69" ht="15.75">
      <c r="A18" s="207" t="s">
        <v>37</v>
      </c>
      <c r="B18" s="208" t="s">
        <v>9</v>
      </c>
      <c r="C18" s="202" t="s">
        <v>35</v>
      </c>
      <c r="D18" s="210" t="s">
        <v>709</v>
      </c>
      <c r="E18" s="24" t="s">
        <v>570</v>
      </c>
      <c r="F18" s="86">
        <v>112</v>
      </c>
      <c r="G18" s="80">
        <v>0</v>
      </c>
      <c r="H18" s="204"/>
      <c r="I18" s="204"/>
      <c r="J18" s="204"/>
      <c r="K18" s="204"/>
      <c r="L18" s="80">
        <v>0</v>
      </c>
      <c r="M18" s="203"/>
      <c r="N18" s="52">
        <v>0</v>
      </c>
      <c r="O18" s="204"/>
      <c r="P18" s="204"/>
      <c r="Q18" s="11">
        <v>5.4059283750000002</v>
      </c>
      <c r="R18" s="204"/>
      <c r="S18" s="204"/>
      <c r="T18" s="53">
        <v>6.5499999999999989</v>
      </c>
      <c r="U18" s="204"/>
      <c r="V18" s="204"/>
      <c r="W18" s="11">
        <v>5.0074909642857</v>
      </c>
      <c r="X18" s="204"/>
      <c r="Y18" s="204"/>
      <c r="Z18" s="53">
        <v>6.2399999999999993</v>
      </c>
      <c r="AA18" s="204"/>
      <c r="AB18" s="204"/>
      <c r="AC18" s="204"/>
      <c r="AD18" s="204"/>
      <c r="AE18" s="204"/>
      <c r="AF18" s="9">
        <v>3.6198129366551126</v>
      </c>
      <c r="AG18" s="9">
        <v>783</v>
      </c>
      <c r="AH18" s="9">
        <v>0.46631369839393388</v>
      </c>
      <c r="AI18" s="9">
        <v>27</v>
      </c>
      <c r="AJ18" s="9">
        <v>2.6292553191489363</v>
      </c>
      <c r="AK18" s="9" t="s">
        <v>248</v>
      </c>
      <c r="AL18" s="9">
        <v>111</v>
      </c>
      <c r="AM18" s="9">
        <v>3.6343157559901744</v>
      </c>
      <c r="AN18" s="9">
        <v>3.6845238095238093</v>
      </c>
      <c r="AO18" s="73">
        <v>0</v>
      </c>
      <c r="AP18" s="80">
        <v>0</v>
      </c>
      <c r="AQ18" s="80">
        <v>0</v>
      </c>
      <c r="AR18" s="224">
        <v>224</v>
      </c>
      <c r="AS18" s="224" t="s">
        <v>248</v>
      </c>
      <c r="AT18" s="11">
        <v>7999.0320000000002</v>
      </c>
      <c r="AU18" s="11">
        <v>0</v>
      </c>
      <c r="AV18" s="80">
        <v>0</v>
      </c>
      <c r="AW18" s="80">
        <v>224</v>
      </c>
      <c r="AX18" s="203" t="s">
        <v>248</v>
      </c>
      <c r="AY18" s="235" t="s">
        <v>248</v>
      </c>
      <c r="AZ18" s="201">
        <v>38067</v>
      </c>
      <c r="BA18" s="188" t="s">
        <v>248</v>
      </c>
      <c r="BB18" s="203" t="s">
        <v>248</v>
      </c>
      <c r="BC18" s="203" t="s">
        <v>248</v>
      </c>
      <c r="BD18" s="217" t="s">
        <v>61</v>
      </c>
      <c r="BE18" s="201" t="s">
        <v>62</v>
      </c>
      <c r="BF18" s="201" t="s">
        <v>63</v>
      </c>
      <c r="BG18" s="201" t="s">
        <v>196</v>
      </c>
      <c r="BH18" s="218" t="s">
        <v>515</v>
      </c>
      <c r="BI18" s="218" t="s">
        <v>64</v>
      </c>
      <c r="BJ18" s="370">
        <v>214</v>
      </c>
      <c r="BK18" s="370">
        <v>1</v>
      </c>
      <c r="BL18" s="219" t="s">
        <v>65</v>
      </c>
      <c r="BM18" s="52" t="s">
        <v>65</v>
      </c>
      <c r="BN18" s="218" t="s">
        <v>358</v>
      </c>
      <c r="BO18" s="217" t="s">
        <v>56</v>
      </c>
      <c r="BP18" s="201" t="s">
        <v>684</v>
      </c>
      <c r="BQ18" s="52" t="s">
        <v>716</v>
      </c>
    </row>
    <row r="19" spans="1:69" ht="15.75">
      <c r="A19" s="207" t="s">
        <v>37</v>
      </c>
      <c r="B19" s="208" t="s">
        <v>9</v>
      </c>
      <c r="C19" s="202" t="s">
        <v>35</v>
      </c>
      <c r="D19" s="210" t="s">
        <v>709</v>
      </c>
      <c r="E19" s="24" t="s">
        <v>570</v>
      </c>
      <c r="F19" s="86">
        <v>112</v>
      </c>
      <c r="G19" s="80">
        <v>3</v>
      </c>
      <c r="H19" s="204"/>
      <c r="I19" s="204"/>
      <c r="J19" s="204"/>
      <c r="K19" s="204"/>
      <c r="L19" s="80">
        <v>0</v>
      </c>
      <c r="M19" s="203"/>
      <c r="N19" s="52">
        <v>1</v>
      </c>
      <c r="O19" s="204"/>
      <c r="P19" s="204"/>
      <c r="Q19" s="11">
        <v>7.2771832660999998</v>
      </c>
      <c r="R19" s="204"/>
      <c r="S19" s="204"/>
      <c r="T19" s="53">
        <v>12.94375</v>
      </c>
      <c r="U19" s="204"/>
      <c r="V19" s="204"/>
      <c r="W19" s="11">
        <v>7.3348714036697</v>
      </c>
      <c r="X19" s="204"/>
      <c r="Y19" s="204"/>
      <c r="Z19" s="53">
        <v>13.06875</v>
      </c>
      <c r="AA19" s="204"/>
      <c r="AB19" s="204"/>
      <c r="AC19" s="204"/>
      <c r="AD19" s="204"/>
      <c r="AE19" s="204"/>
      <c r="AF19" s="9">
        <v>3.0016455004139546</v>
      </c>
      <c r="AG19" s="9">
        <v>755</v>
      </c>
      <c r="AH19" s="9">
        <v>0.61043225223392106</v>
      </c>
      <c r="AI19" s="9">
        <v>161</v>
      </c>
      <c r="AJ19" s="9">
        <v>1.9712121212121212</v>
      </c>
      <c r="AK19" s="9" t="s">
        <v>248</v>
      </c>
      <c r="AL19" s="9">
        <v>107</v>
      </c>
      <c r="AM19" s="9">
        <v>3.0069692901998395</v>
      </c>
      <c r="AN19" s="9">
        <v>3.0088383838383836</v>
      </c>
      <c r="AO19" s="73">
        <v>0</v>
      </c>
      <c r="AP19" s="80">
        <v>0</v>
      </c>
      <c r="AQ19" s="80">
        <v>0</v>
      </c>
      <c r="AR19" s="224">
        <v>218</v>
      </c>
      <c r="AS19" s="224" t="s">
        <v>248</v>
      </c>
      <c r="AT19" s="11">
        <v>7791.3869999999997</v>
      </c>
      <c r="AU19" s="11">
        <v>0</v>
      </c>
      <c r="AV19" s="80">
        <v>0</v>
      </c>
      <c r="AW19" s="80">
        <v>218</v>
      </c>
      <c r="AX19" s="203" t="s">
        <v>248</v>
      </c>
      <c r="AY19" s="235" t="s">
        <v>248</v>
      </c>
      <c r="AZ19" s="201">
        <v>38067</v>
      </c>
      <c r="BA19" s="188" t="s">
        <v>248</v>
      </c>
      <c r="BB19" s="203" t="s">
        <v>248</v>
      </c>
      <c r="BC19" s="203" t="s">
        <v>248</v>
      </c>
      <c r="BD19" s="217" t="s">
        <v>61</v>
      </c>
      <c r="BE19" s="201" t="s">
        <v>62</v>
      </c>
      <c r="BF19" s="201" t="s">
        <v>63</v>
      </c>
      <c r="BG19" s="201" t="s">
        <v>196</v>
      </c>
      <c r="BH19" s="218" t="s">
        <v>515</v>
      </c>
      <c r="BI19" s="218" t="s">
        <v>66</v>
      </c>
      <c r="BJ19" s="370">
        <v>214</v>
      </c>
      <c r="BK19" s="370">
        <v>7</v>
      </c>
      <c r="BL19" s="219" t="s">
        <v>65</v>
      </c>
      <c r="BM19" s="52" t="s">
        <v>65</v>
      </c>
      <c r="BN19" s="218" t="s">
        <v>358</v>
      </c>
      <c r="BO19" s="217" t="s">
        <v>56</v>
      </c>
      <c r="BP19" s="201" t="s">
        <v>684</v>
      </c>
      <c r="BQ19" s="52" t="s">
        <v>716</v>
      </c>
    </row>
    <row r="20" spans="1:69" ht="15.75">
      <c r="A20" s="207" t="s">
        <v>37</v>
      </c>
      <c r="B20" s="208" t="s">
        <v>9</v>
      </c>
      <c r="C20" s="202" t="s">
        <v>35</v>
      </c>
      <c r="D20" s="210" t="s">
        <v>709</v>
      </c>
      <c r="E20" s="24" t="s">
        <v>570</v>
      </c>
      <c r="F20" s="86">
        <v>116</v>
      </c>
      <c r="G20" s="80">
        <v>4</v>
      </c>
      <c r="H20" s="204"/>
      <c r="I20" s="204"/>
      <c r="J20" s="204"/>
      <c r="K20" s="204"/>
      <c r="L20" s="80">
        <v>1</v>
      </c>
      <c r="M20" s="203"/>
      <c r="N20" s="52">
        <v>1</v>
      </c>
      <c r="O20" s="204"/>
      <c r="P20" s="204"/>
      <c r="Q20" s="11">
        <v>6.0914231351000003</v>
      </c>
      <c r="R20" s="204"/>
      <c r="S20" s="204"/>
      <c r="T20" s="53">
        <v>8.9083333333333314</v>
      </c>
      <c r="U20" s="204"/>
      <c r="V20" s="204"/>
      <c r="W20" s="11">
        <v>5.4210538018017997</v>
      </c>
      <c r="X20" s="204"/>
      <c r="Y20" s="204"/>
      <c r="Z20" s="53">
        <v>9.1449999999999996</v>
      </c>
      <c r="AA20" s="204"/>
      <c r="AB20" s="204"/>
      <c r="AC20" s="204"/>
      <c r="AD20" s="204"/>
      <c r="AE20" s="204"/>
      <c r="AF20" s="9">
        <v>3.5137426097369517</v>
      </c>
      <c r="AG20" s="9">
        <v>757</v>
      </c>
      <c r="AH20" s="9">
        <v>0.54287668299145642</v>
      </c>
      <c r="AI20" s="9">
        <v>44</v>
      </c>
      <c r="AJ20" s="9">
        <v>2.2941666666666669</v>
      </c>
      <c r="AK20" s="9" t="s">
        <v>248</v>
      </c>
      <c r="AL20" s="9">
        <v>100</v>
      </c>
      <c r="AM20" s="9">
        <v>3.5610876303740917</v>
      </c>
      <c r="AN20" s="9">
        <v>3.6399297423887589</v>
      </c>
      <c r="AO20" s="73">
        <v>38</v>
      </c>
      <c r="AP20" s="80">
        <v>2</v>
      </c>
      <c r="AQ20" s="80">
        <v>3</v>
      </c>
      <c r="AR20" s="224">
        <v>181</v>
      </c>
      <c r="AS20" s="224" t="s">
        <v>248</v>
      </c>
      <c r="AT20" s="11">
        <v>7596.7640000000001</v>
      </c>
      <c r="AU20" s="11">
        <v>353.90499999999997</v>
      </c>
      <c r="AV20" s="80">
        <v>0</v>
      </c>
      <c r="AW20" s="80">
        <v>181</v>
      </c>
      <c r="AX20" s="203" t="s">
        <v>248</v>
      </c>
      <c r="AY20" s="235" t="s">
        <v>248</v>
      </c>
      <c r="AZ20" s="201">
        <v>38067</v>
      </c>
      <c r="BA20" s="188" t="s">
        <v>248</v>
      </c>
      <c r="BB20" s="203" t="s">
        <v>248</v>
      </c>
      <c r="BC20" s="203" t="s">
        <v>248</v>
      </c>
      <c r="BD20" s="217" t="s">
        <v>61</v>
      </c>
      <c r="BE20" s="201" t="s">
        <v>62</v>
      </c>
      <c r="BF20" s="201" t="s">
        <v>63</v>
      </c>
      <c r="BG20" s="201" t="s">
        <v>196</v>
      </c>
      <c r="BH20" s="218" t="s">
        <v>515</v>
      </c>
      <c r="BI20" s="218" t="s">
        <v>67</v>
      </c>
      <c r="BJ20" s="370">
        <v>214</v>
      </c>
      <c r="BK20" s="370">
        <v>3</v>
      </c>
      <c r="BL20" s="219" t="s">
        <v>65</v>
      </c>
      <c r="BM20" s="52" t="s">
        <v>65</v>
      </c>
      <c r="BN20" s="218" t="s">
        <v>358</v>
      </c>
      <c r="BO20" s="217" t="s">
        <v>56</v>
      </c>
      <c r="BP20" s="201" t="s">
        <v>684</v>
      </c>
      <c r="BQ20" s="52" t="s">
        <v>716</v>
      </c>
    </row>
    <row r="21" spans="1:69" ht="15.75">
      <c r="A21" s="207" t="s">
        <v>37</v>
      </c>
      <c r="B21" s="208" t="s">
        <v>9</v>
      </c>
      <c r="C21" s="202" t="s">
        <v>35</v>
      </c>
      <c r="D21" s="210" t="s">
        <v>709</v>
      </c>
      <c r="E21" s="24" t="s">
        <v>570</v>
      </c>
      <c r="F21" s="86">
        <v>111</v>
      </c>
      <c r="G21" s="80">
        <v>1</v>
      </c>
      <c r="H21" s="204"/>
      <c r="I21" s="204"/>
      <c r="J21" s="204"/>
      <c r="K21" s="204"/>
      <c r="L21" s="80">
        <v>1</v>
      </c>
      <c r="M21" s="203"/>
      <c r="N21" s="52">
        <v>0</v>
      </c>
      <c r="O21" s="204"/>
      <c r="P21" s="204"/>
      <c r="Q21" s="11">
        <v>7.5908437798000001</v>
      </c>
      <c r="R21" s="204"/>
      <c r="S21" s="204"/>
      <c r="T21" s="53">
        <v>11.19375</v>
      </c>
      <c r="U21" s="204"/>
      <c r="V21" s="204"/>
      <c r="W21" s="11">
        <v>7.4904952110091001</v>
      </c>
      <c r="X21" s="204"/>
      <c r="Y21" s="204"/>
      <c r="Z21" s="53">
        <v>10.637499999999999</v>
      </c>
      <c r="AA21" s="204"/>
      <c r="AB21" s="204"/>
      <c r="AC21" s="204"/>
      <c r="AD21" s="204"/>
      <c r="AE21" s="204"/>
      <c r="AF21" s="9">
        <v>2.673858484587353</v>
      </c>
      <c r="AG21" s="9">
        <v>748</v>
      </c>
      <c r="AH21" s="9">
        <v>0.31730242383015206</v>
      </c>
      <c r="AI21" s="9">
        <v>163</v>
      </c>
      <c r="AJ21" s="9">
        <v>2.0322695035460994</v>
      </c>
      <c r="AK21" s="9" t="s">
        <v>248</v>
      </c>
      <c r="AL21" s="9">
        <v>0</v>
      </c>
      <c r="AM21" s="9"/>
      <c r="AN21" s="9"/>
      <c r="AO21" s="73">
        <v>28</v>
      </c>
      <c r="AP21" s="80">
        <v>2</v>
      </c>
      <c r="AQ21" s="80">
        <v>0</v>
      </c>
      <c r="AR21" s="224">
        <v>190</v>
      </c>
      <c r="AS21" s="224" t="s">
        <v>248</v>
      </c>
      <c r="AT21" s="11">
        <v>7677.7929999999997</v>
      </c>
      <c r="AU21" s="11">
        <v>156.749</v>
      </c>
      <c r="AV21" s="80">
        <v>0</v>
      </c>
      <c r="AW21" s="80">
        <v>190</v>
      </c>
      <c r="AX21" s="203" t="s">
        <v>248</v>
      </c>
      <c r="AY21" s="235" t="s">
        <v>248</v>
      </c>
      <c r="AZ21" s="201">
        <v>38067</v>
      </c>
      <c r="BA21" s="188" t="s">
        <v>248</v>
      </c>
      <c r="BB21" s="203" t="s">
        <v>248</v>
      </c>
      <c r="BC21" s="203" t="s">
        <v>248</v>
      </c>
      <c r="BD21" s="217" t="s">
        <v>61</v>
      </c>
      <c r="BE21" s="201" t="s">
        <v>62</v>
      </c>
      <c r="BF21" s="201" t="s">
        <v>63</v>
      </c>
      <c r="BG21" s="201" t="s">
        <v>196</v>
      </c>
      <c r="BH21" s="218" t="s">
        <v>515</v>
      </c>
      <c r="BI21" s="218" t="s">
        <v>68</v>
      </c>
      <c r="BJ21" s="370">
        <v>214</v>
      </c>
      <c r="BK21" s="370">
        <v>4</v>
      </c>
      <c r="BL21" s="219" t="s">
        <v>65</v>
      </c>
      <c r="BM21" s="52" t="s">
        <v>65</v>
      </c>
      <c r="BN21" s="218" t="s">
        <v>358</v>
      </c>
      <c r="BO21" s="217" t="s">
        <v>56</v>
      </c>
      <c r="BP21" s="201" t="s">
        <v>684</v>
      </c>
      <c r="BQ21" s="52" t="s">
        <v>716</v>
      </c>
    </row>
    <row r="22" spans="1:69" ht="15.75">
      <c r="A22" s="207" t="s">
        <v>37</v>
      </c>
      <c r="B22" s="208" t="s">
        <v>9</v>
      </c>
      <c r="C22" s="202" t="s">
        <v>35</v>
      </c>
      <c r="D22" s="210" t="s">
        <v>709</v>
      </c>
      <c r="E22" s="24" t="s">
        <v>434</v>
      </c>
      <c r="F22" s="86">
        <v>52</v>
      </c>
      <c r="G22" s="80">
        <v>0</v>
      </c>
      <c r="H22" s="204"/>
      <c r="I22" s="204"/>
      <c r="J22" s="204"/>
      <c r="K22" s="204"/>
      <c r="L22" s="80">
        <v>0</v>
      </c>
      <c r="M22" s="203"/>
      <c r="N22" s="52">
        <v>0</v>
      </c>
      <c r="O22" s="204"/>
      <c r="P22" s="204"/>
      <c r="Q22" s="11">
        <v>5.3010576538</v>
      </c>
      <c r="R22" s="204"/>
      <c r="S22" s="204"/>
      <c r="T22" s="53">
        <v>6.85</v>
      </c>
      <c r="U22" s="204"/>
      <c r="V22" s="204"/>
      <c r="W22" s="11">
        <v>4.9228845384615001</v>
      </c>
      <c r="X22" s="204"/>
      <c r="Y22" s="204"/>
      <c r="Z22" s="53">
        <v>6.35</v>
      </c>
      <c r="AA22" s="204"/>
      <c r="AB22" s="204"/>
      <c r="AC22" s="204"/>
      <c r="AD22" s="204"/>
      <c r="AE22" s="204"/>
      <c r="AF22" s="9">
        <v>3.7606593638986019</v>
      </c>
      <c r="AG22" s="9">
        <v>364</v>
      </c>
      <c r="AH22" s="9">
        <v>0.3532482223628145</v>
      </c>
      <c r="AI22" s="9">
        <v>6</v>
      </c>
      <c r="AJ22" s="9">
        <v>3.0035714285714286</v>
      </c>
      <c r="AK22" s="9" t="s">
        <v>248</v>
      </c>
      <c r="AL22" s="9">
        <v>52</v>
      </c>
      <c r="AM22" s="9">
        <v>3.7606593638986019</v>
      </c>
      <c r="AN22" s="9">
        <v>3.7446043165467624</v>
      </c>
      <c r="AO22" s="73">
        <v>0</v>
      </c>
      <c r="AP22" s="80">
        <v>0</v>
      </c>
      <c r="AQ22" s="80">
        <v>0</v>
      </c>
      <c r="AR22" s="224">
        <v>104</v>
      </c>
      <c r="AS22" s="224" t="s">
        <v>248</v>
      </c>
      <c r="AT22" s="11">
        <v>3731.0079999999998</v>
      </c>
      <c r="AU22" s="11">
        <v>0</v>
      </c>
      <c r="AV22" s="80">
        <v>0</v>
      </c>
      <c r="AW22" s="80">
        <v>104</v>
      </c>
      <c r="AX22" s="203" t="s">
        <v>248</v>
      </c>
      <c r="AY22" s="235" t="s">
        <v>248</v>
      </c>
      <c r="AZ22" s="201">
        <v>25279</v>
      </c>
      <c r="BA22" s="188" t="s">
        <v>248</v>
      </c>
      <c r="BB22" s="203" t="s">
        <v>248</v>
      </c>
      <c r="BC22" s="203" t="s">
        <v>248</v>
      </c>
      <c r="BD22" s="217" t="s">
        <v>61</v>
      </c>
      <c r="BE22" s="201" t="s">
        <v>62</v>
      </c>
      <c r="BF22" s="201" t="s">
        <v>63</v>
      </c>
      <c r="BG22" s="201" t="s">
        <v>196</v>
      </c>
      <c r="BH22" s="218" t="s">
        <v>514</v>
      </c>
      <c r="BI22" s="218" t="s">
        <v>64</v>
      </c>
      <c r="BJ22" s="370">
        <v>214</v>
      </c>
      <c r="BK22" s="370">
        <v>1</v>
      </c>
      <c r="BL22" s="219" t="s">
        <v>65</v>
      </c>
      <c r="BM22" s="52" t="s">
        <v>65</v>
      </c>
      <c r="BN22" s="218" t="s">
        <v>358</v>
      </c>
      <c r="BO22" s="217" t="s">
        <v>69</v>
      </c>
      <c r="BP22" s="201" t="s">
        <v>680</v>
      </c>
      <c r="BQ22" s="52" t="s">
        <v>714</v>
      </c>
    </row>
    <row r="23" spans="1:69" ht="15.75">
      <c r="A23" s="207" t="s">
        <v>37</v>
      </c>
      <c r="B23" s="208" t="s">
        <v>9</v>
      </c>
      <c r="C23" s="202" t="s">
        <v>35</v>
      </c>
      <c r="D23" s="210" t="s">
        <v>709</v>
      </c>
      <c r="E23" s="24" t="s">
        <v>434</v>
      </c>
      <c r="F23" s="86">
        <v>53</v>
      </c>
      <c r="G23" s="80">
        <v>2</v>
      </c>
      <c r="H23" s="204"/>
      <c r="I23" s="204"/>
      <c r="J23" s="204"/>
      <c r="K23" s="204"/>
      <c r="L23" s="80">
        <v>0</v>
      </c>
      <c r="M23" s="203"/>
      <c r="N23" s="52">
        <v>0</v>
      </c>
      <c r="O23" s="204"/>
      <c r="P23" s="204"/>
      <c r="Q23" s="11">
        <v>7.9797841960999998</v>
      </c>
      <c r="R23" s="204"/>
      <c r="S23" s="204"/>
      <c r="T23" s="53">
        <v>13.724999999999998</v>
      </c>
      <c r="U23" s="204"/>
      <c r="V23" s="204"/>
      <c r="W23" s="11">
        <v>8.0987646470588004</v>
      </c>
      <c r="X23" s="204"/>
      <c r="Y23" s="204"/>
      <c r="Z23" s="53">
        <v>13.862499999999999</v>
      </c>
      <c r="AA23" s="204"/>
      <c r="AB23" s="204"/>
      <c r="AC23" s="204"/>
      <c r="AD23" s="204"/>
      <c r="AE23" s="204"/>
      <c r="AF23" s="9">
        <v>3.3985434253008755</v>
      </c>
      <c r="AG23" s="9">
        <v>357</v>
      </c>
      <c r="AH23" s="9">
        <v>0.45811744027604129</v>
      </c>
      <c r="AI23" s="9">
        <v>14</v>
      </c>
      <c r="AJ23" s="9">
        <v>2.5331896551724138</v>
      </c>
      <c r="AK23" s="9" t="s">
        <v>248</v>
      </c>
      <c r="AL23" s="9">
        <v>51</v>
      </c>
      <c r="AM23" s="9">
        <v>3.3985434253008755</v>
      </c>
      <c r="AN23" s="9">
        <v>3.4840909090909089</v>
      </c>
      <c r="AO23" s="73">
        <v>22</v>
      </c>
      <c r="AP23" s="80">
        <v>0</v>
      </c>
      <c r="AQ23" s="80">
        <v>0</v>
      </c>
      <c r="AR23" s="224">
        <v>80</v>
      </c>
      <c r="AS23" s="224" t="s">
        <v>248</v>
      </c>
      <c r="AT23" s="11">
        <v>3637.4969999999998</v>
      </c>
      <c r="AU23" s="11">
        <v>0</v>
      </c>
      <c r="AV23" s="80">
        <v>0</v>
      </c>
      <c r="AW23" s="80">
        <v>80</v>
      </c>
      <c r="AX23" s="203" t="s">
        <v>248</v>
      </c>
      <c r="AY23" s="235" t="s">
        <v>248</v>
      </c>
      <c r="AZ23" s="201">
        <v>25279</v>
      </c>
      <c r="BA23" s="188" t="s">
        <v>248</v>
      </c>
      <c r="BB23" s="203" t="s">
        <v>248</v>
      </c>
      <c r="BC23" s="203" t="s">
        <v>248</v>
      </c>
      <c r="BD23" s="217" t="s">
        <v>61</v>
      </c>
      <c r="BE23" s="201" t="s">
        <v>62</v>
      </c>
      <c r="BF23" s="201" t="s">
        <v>63</v>
      </c>
      <c r="BG23" s="201" t="s">
        <v>196</v>
      </c>
      <c r="BH23" s="218" t="s">
        <v>514</v>
      </c>
      <c r="BI23" s="218" t="s">
        <v>66</v>
      </c>
      <c r="BJ23" s="370">
        <v>214</v>
      </c>
      <c r="BK23" s="370">
        <v>7</v>
      </c>
      <c r="BL23" s="219" t="s">
        <v>65</v>
      </c>
      <c r="BM23" s="52" t="s">
        <v>65</v>
      </c>
      <c r="BN23" s="218" t="s">
        <v>358</v>
      </c>
      <c r="BO23" s="217" t="s">
        <v>69</v>
      </c>
      <c r="BP23" s="201" t="s">
        <v>680</v>
      </c>
      <c r="BQ23" s="52" t="s">
        <v>714</v>
      </c>
    </row>
    <row r="24" spans="1:69" ht="15.75">
      <c r="A24" s="207" t="s">
        <v>37</v>
      </c>
      <c r="B24" s="208" t="s">
        <v>9</v>
      </c>
      <c r="C24" s="202" t="s">
        <v>35</v>
      </c>
      <c r="D24" s="210" t="s">
        <v>709</v>
      </c>
      <c r="E24" s="24" t="s">
        <v>434</v>
      </c>
      <c r="F24" s="86">
        <v>53</v>
      </c>
      <c r="G24" s="80">
        <v>0</v>
      </c>
      <c r="H24" s="204"/>
      <c r="I24" s="204"/>
      <c r="J24" s="204"/>
      <c r="K24" s="204"/>
      <c r="L24" s="80">
        <v>0</v>
      </c>
      <c r="M24" s="203"/>
      <c r="N24" s="52">
        <v>0</v>
      </c>
      <c r="O24" s="204"/>
      <c r="P24" s="204"/>
      <c r="Q24" s="11">
        <v>6.4368866037999997</v>
      </c>
      <c r="R24" s="204"/>
      <c r="S24" s="204"/>
      <c r="T24" s="53">
        <v>7.5874999999999986</v>
      </c>
      <c r="U24" s="204"/>
      <c r="V24" s="204"/>
      <c r="W24" s="11">
        <v>6.4804714716980998</v>
      </c>
      <c r="X24" s="204"/>
      <c r="Y24" s="204"/>
      <c r="Z24" s="53">
        <v>7.5874999999999986</v>
      </c>
      <c r="AA24" s="204"/>
      <c r="AB24" s="204"/>
      <c r="AC24" s="204"/>
      <c r="AD24" s="204"/>
      <c r="AE24" s="204"/>
      <c r="AF24" s="9">
        <v>3.6692452957687998</v>
      </c>
      <c r="AG24" s="9">
        <v>371</v>
      </c>
      <c r="AH24" s="9">
        <v>0.37064166774097579</v>
      </c>
      <c r="AI24" s="9">
        <v>4</v>
      </c>
      <c r="AJ24" s="9">
        <v>2.8828947368421054</v>
      </c>
      <c r="AK24" s="9" t="s">
        <v>248</v>
      </c>
      <c r="AL24" s="9">
        <v>53</v>
      </c>
      <c r="AM24" s="9">
        <v>3.6692452957687998</v>
      </c>
      <c r="AN24" s="9">
        <v>3.696138211382114</v>
      </c>
      <c r="AO24" s="73">
        <v>16</v>
      </c>
      <c r="AP24" s="80">
        <v>0</v>
      </c>
      <c r="AQ24" s="80">
        <v>0</v>
      </c>
      <c r="AR24" s="224">
        <v>90</v>
      </c>
      <c r="AS24" s="224" t="s">
        <v>248</v>
      </c>
      <c r="AT24" s="11">
        <v>3792.6419999999998</v>
      </c>
      <c r="AU24" s="11">
        <v>0</v>
      </c>
      <c r="AV24" s="80">
        <v>0</v>
      </c>
      <c r="AW24" s="80">
        <v>90</v>
      </c>
      <c r="AX24" s="203" t="s">
        <v>248</v>
      </c>
      <c r="AY24" s="235" t="s">
        <v>248</v>
      </c>
      <c r="AZ24" s="201">
        <v>25279</v>
      </c>
      <c r="BA24" s="188" t="s">
        <v>248</v>
      </c>
      <c r="BB24" s="203" t="s">
        <v>248</v>
      </c>
      <c r="BC24" s="203" t="s">
        <v>248</v>
      </c>
      <c r="BD24" s="217" t="s">
        <v>61</v>
      </c>
      <c r="BE24" s="201" t="s">
        <v>62</v>
      </c>
      <c r="BF24" s="201" t="s">
        <v>63</v>
      </c>
      <c r="BG24" s="201" t="s">
        <v>196</v>
      </c>
      <c r="BH24" s="218" t="s">
        <v>514</v>
      </c>
      <c r="BI24" s="218" t="s">
        <v>67</v>
      </c>
      <c r="BJ24" s="370">
        <v>214</v>
      </c>
      <c r="BK24" s="370">
        <v>3</v>
      </c>
      <c r="BL24" s="219" t="s">
        <v>65</v>
      </c>
      <c r="BM24" s="52" t="s">
        <v>65</v>
      </c>
      <c r="BN24" s="218" t="s">
        <v>358</v>
      </c>
      <c r="BO24" s="217" t="s">
        <v>69</v>
      </c>
      <c r="BP24" s="201" t="s">
        <v>680</v>
      </c>
      <c r="BQ24" s="52" t="s">
        <v>714</v>
      </c>
    </row>
    <row r="25" spans="1:69" ht="15.75">
      <c r="A25" s="207" t="s">
        <v>37</v>
      </c>
      <c r="B25" s="208" t="s">
        <v>9</v>
      </c>
      <c r="C25" s="202" t="s">
        <v>35</v>
      </c>
      <c r="D25" s="210" t="s">
        <v>709</v>
      </c>
      <c r="E25" s="24" t="s">
        <v>434</v>
      </c>
      <c r="F25" s="86">
        <v>54</v>
      </c>
      <c r="G25" s="80">
        <v>1</v>
      </c>
      <c r="H25" s="204"/>
      <c r="I25" s="204"/>
      <c r="J25" s="204"/>
      <c r="K25" s="204"/>
      <c r="L25" s="80">
        <v>0</v>
      </c>
      <c r="M25" s="203"/>
      <c r="N25" s="52">
        <v>0</v>
      </c>
      <c r="O25" s="204"/>
      <c r="P25" s="204"/>
      <c r="Q25" s="11">
        <v>6.9915471508999998</v>
      </c>
      <c r="R25" s="204"/>
      <c r="S25" s="204"/>
      <c r="T25" s="53">
        <v>8.1749999999999972</v>
      </c>
      <c r="U25" s="204"/>
      <c r="V25" s="204"/>
      <c r="W25" s="11">
        <v>6.9803584716981</v>
      </c>
      <c r="X25" s="204"/>
      <c r="Y25" s="204"/>
      <c r="Z25" s="53">
        <v>8.3374999999999986</v>
      </c>
      <c r="AA25" s="204"/>
      <c r="AB25" s="204"/>
      <c r="AC25" s="204"/>
      <c r="AD25" s="204"/>
      <c r="AE25" s="204"/>
      <c r="AF25" s="9">
        <v>2.7982210226136077</v>
      </c>
      <c r="AG25" s="9">
        <v>371</v>
      </c>
      <c r="AH25" s="9">
        <v>0.40065328745621426</v>
      </c>
      <c r="AI25" s="9">
        <v>73</v>
      </c>
      <c r="AJ25" s="9">
        <v>2.0462500000000001</v>
      </c>
      <c r="AK25" s="9" t="s">
        <v>248</v>
      </c>
      <c r="AL25" s="9">
        <v>0</v>
      </c>
      <c r="AM25" s="9"/>
      <c r="AN25" s="9"/>
      <c r="AO25" s="73">
        <v>43</v>
      </c>
      <c r="AP25" s="80">
        <v>0</v>
      </c>
      <c r="AQ25" s="80">
        <v>0</v>
      </c>
      <c r="AR25" s="224">
        <v>63</v>
      </c>
      <c r="AS25" s="224" t="s">
        <v>248</v>
      </c>
      <c r="AT25" s="11">
        <v>3782.3180000000002</v>
      </c>
      <c r="AU25" s="11">
        <v>0</v>
      </c>
      <c r="AV25" s="80">
        <v>0</v>
      </c>
      <c r="AW25" s="80">
        <v>63</v>
      </c>
      <c r="AX25" s="203" t="s">
        <v>248</v>
      </c>
      <c r="AY25" s="235" t="s">
        <v>248</v>
      </c>
      <c r="AZ25" s="201">
        <v>25279</v>
      </c>
      <c r="BA25" s="188" t="s">
        <v>248</v>
      </c>
      <c r="BB25" s="203" t="s">
        <v>248</v>
      </c>
      <c r="BC25" s="203" t="s">
        <v>248</v>
      </c>
      <c r="BD25" s="217" t="s">
        <v>61</v>
      </c>
      <c r="BE25" s="201" t="s">
        <v>62</v>
      </c>
      <c r="BF25" s="201" t="s">
        <v>63</v>
      </c>
      <c r="BG25" s="201" t="s">
        <v>196</v>
      </c>
      <c r="BH25" s="218" t="s">
        <v>514</v>
      </c>
      <c r="BI25" s="218" t="s">
        <v>68</v>
      </c>
      <c r="BJ25" s="370">
        <v>214</v>
      </c>
      <c r="BK25" s="370">
        <v>4</v>
      </c>
      <c r="BL25" s="219" t="s">
        <v>65</v>
      </c>
      <c r="BM25" s="52" t="s">
        <v>65</v>
      </c>
      <c r="BN25" s="218" t="s">
        <v>358</v>
      </c>
      <c r="BO25" s="217" t="s">
        <v>69</v>
      </c>
      <c r="BP25" s="201" t="s">
        <v>680</v>
      </c>
      <c r="BQ25" s="52" t="s">
        <v>714</v>
      </c>
    </row>
    <row r="26" spans="1:69" ht="15.75">
      <c r="A26" s="207" t="s">
        <v>37</v>
      </c>
      <c r="B26" s="208" t="s">
        <v>9</v>
      </c>
      <c r="C26" s="202" t="s">
        <v>35</v>
      </c>
      <c r="D26" s="210" t="s">
        <v>709</v>
      </c>
      <c r="E26" s="24" t="s">
        <v>435</v>
      </c>
      <c r="F26" s="86">
        <v>85</v>
      </c>
      <c r="G26" s="80">
        <v>0</v>
      </c>
      <c r="H26" s="204"/>
      <c r="I26" s="204"/>
      <c r="J26" s="204"/>
      <c r="K26" s="204"/>
      <c r="L26" s="80">
        <v>0</v>
      </c>
      <c r="M26" s="203"/>
      <c r="N26" s="52">
        <v>0</v>
      </c>
      <c r="O26" s="204"/>
      <c r="P26" s="204"/>
      <c r="Q26" s="11">
        <v>6.0605645175999996</v>
      </c>
      <c r="R26" s="204"/>
      <c r="S26" s="204"/>
      <c r="T26" s="53">
        <v>9.375</v>
      </c>
      <c r="U26" s="204"/>
      <c r="V26" s="204"/>
      <c r="W26" s="11">
        <v>5.7756116352940996</v>
      </c>
      <c r="X26" s="204"/>
      <c r="Y26" s="204"/>
      <c r="Z26" s="53">
        <v>9.375</v>
      </c>
      <c r="AA26" s="204"/>
      <c r="AB26" s="204"/>
      <c r="AC26" s="204"/>
      <c r="AD26" s="204"/>
      <c r="AE26" s="204"/>
      <c r="AF26" s="9">
        <v>3.530907572818403</v>
      </c>
      <c r="AG26" s="9">
        <v>595</v>
      </c>
      <c r="AH26" s="9">
        <v>0.47352001397297699</v>
      </c>
      <c r="AI26" s="9">
        <v>28</v>
      </c>
      <c r="AJ26" s="9">
        <v>2.5145833333333334</v>
      </c>
      <c r="AK26" s="9" t="s">
        <v>248</v>
      </c>
      <c r="AL26" s="9">
        <v>84</v>
      </c>
      <c r="AM26" s="9">
        <v>3.5435034115703736</v>
      </c>
      <c r="AN26" s="9">
        <v>3.6238938053097347</v>
      </c>
      <c r="AO26" s="73">
        <v>32</v>
      </c>
      <c r="AP26" s="80">
        <v>0</v>
      </c>
      <c r="AQ26" s="80">
        <v>2</v>
      </c>
      <c r="AR26" s="224">
        <v>136</v>
      </c>
      <c r="AS26" s="224" t="s">
        <v>248</v>
      </c>
      <c r="AT26" s="11">
        <v>6004.8010000000004</v>
      </c>
      <c r="AU26" s="11">
        <v>70.569999999999993</v>
      </c>
      <c r="AV26" s="80">
        <v>0</v>
      </c>
      <c r="AW26" s="80">
        <v>136</v>
      </c>
      <c r="AX26" s="203" t="s">
        <v>248</v>
      </c>
      <c r="AY26" s="235" t="s">
        <v>248</v>
      </c>
      <c r="AZ26" s="201">
        <v>25586</v>
      </c>
      <c r="BA26" s="188" t="s">
        <v>248</v>
      </c>
      <c r="BB26" s="203" t="s">
        <v>248</v>
      </c>
      <c r="BC26" s="203" t="s">
        <v>248</v>
      </c>
      <c r="BD26" s="217" t="s">
        <v>61</v>
      </c>
      <c r="BE26" s="201" t="s">
        <v>62</v>
      </c>
      <c r="BF26" s="201" t="s">
        <v>63</v>
      </c>
      <c r="BG26" s="201" t="s">
        <v>196</v>
      </c>
      <c r="BH26" s="218" t="s">
        <v>515</v>
      </c>
      <c r="BI26" s="218" t="s">
        <v>64</v>
      </c>
      <c r="BJ26" s="370">
        <v>214</v>
      </c>
      <c r="BK26" s="370">
        <v>1</v>
      </c>
      <c r="BL26" s="219" t="s">
        <v>65</v>
      </c>
      <c r="BM26" s="52" t="s">
        <v>65</v>
      </c>
      <c r="BN26" s="218" t="s">
        <v>358</v>
      </c>
      <c r="BO26" s="217" t="s">
        <v>78</v>
      </c>
      <c r="BP26" s="201" t="s">
        <v>684</v>
      </c>
      <c r="BQ26" s="52" t="s">
        <v>716</v>
      </c>
    </row>
    <row r="27" spans="1:69" ht="15.75">
      <c r="A27" s="207" t="s">
        <v>37</v>
      </c>
      <c r="B27" s="208" t="s">
        <v>9</v>
      </c>
      <c r="C27" s="202" t="s">
        <v>35</v>
      </c>
      <c r="D27" s="210" t="s">
        <v>709</v>
      </c>
      <c r="E27" s="24" t="s">
        <v>435</v>
      </c>
      <c r="F27" s="86">
        <v>88</v>
      </c>
      <c r="G27" s="80">
        <v>0</v>
      </c>
      <c r="H27" s="204"/>
      <c r="I27" s="204"/>
      <c r="J27" s="204"/>
      <c r="K27" s="204"/>
      <c r="L27" s="80">
        <v>0</v>
      </c>
      <c r="M27" s="203"/>
      <c r="N27" s="52">
        <v>0</v>
      </c>
      <c r="O27" s="204"/>
      <c r="P27" s="204"/>
      <c r="Q27" s="11">
        <v>6.8770452500000001</v>
      </c>
      <c r="R27" s="204"/>
      <c r="S27" s="204"/>
      <c r="T27" s="53">
        <v>12.6</v>
      </c>
      <c r="U27" s="204"/>
      <c r="V27" s="204"/>
      <c r="W27" s="11">
        <v>6.9438634090909002</v>
      </c>
      <c r="X27" s="204"/>
      <c r="Y27" s="204"/>
      <c r="Z27" s="53">
        <v>12.649999999999999</v>
      </c>
      <c r="AA27" s="204"/>
      <c r="AB27" s="204"/>
      <c r="AC27" s="204"/>
      <c r="AD27" s="204"/>
      <c r="AE27" s="204"/>
      <c r="AF27" s="9">
        <v>2.9515422085275889</v>
      </c>
      <c r="AG27" s="9">
        <v>616</v>
      </c>
      <c r="AH27" s="9">
        <v>0.58875839087478588</v>
      </c>
      <c r="AI27" s="9">
        <v>147</v>
      </c>
      <c r="AJ27" s="9">
        <v>2.0158333333333331</v>
      </c>
      <c r="AK27" s="9" t="s">
        <v>248</v>
      </c>
      <c r="AL27" s="9">
        <v>88</v>
      </c>
      <c r="AM27" s="9">
        <v>2.9515422085275889</v>
      </c>
      <c r="AN27" s="9">
        <v>2.9375</v>
      </c>
      <c r="AO27" s="73">
        <v>2</v>
      </c>
      <c r="AP27" s="80">
        <v>0</v>
      </c>
      <c r="AQ27" s="80">
        <v>0</v>
      </c>
      <c r="AR27" s="224">
        <v>174</v>
      </c>
      <c r="AS27" s="224" t="s">
        <v>248</v>
      </c>
      <c r="AT27" s="11">
        <v>6280.1809999999996</v>
      </c>
      <c r="AU27" s="11">
        <v>0</v>
      </c>
      <c r="AV27" s="80">
        <v>0</v>
      </c>
      <c r="AW27" s="80">
        <v>174</v>
      </c>
      <c r="AX27" s="203" t="s">
        <v>248</v>
      </c>
      <c r="AY27" s="235" t="s">
        <v>248</v>
      </c>
      <c r="AZ27" s="201">
        <v>25586</v>
      </c>
      <c r="BA27" s="188" t="s">
        <v>248</v>
      </c>
      <c r="BB27" s="203" t="s">
        <v>248</v>
      </c>
      <c r="BC27" s="203" t="s">
        <v>248</v>
      </c>
      <c r="BD27" s="217" t="s">
        <v>61</v>
      </c>
      <c r="BE27" s="201" t="s">
        <v>62</v>
      </c>
      <c r="BF27" s="201" t="s">
        <v>63</v>
      </c>
      <c r="BG27" s="201" t="s">
        <v>196</v>
      </c>
      <c r="BH27" s="218" t="s">
        <v>515</v>
      </c>
      <c r="BI27" s="218" t="s">
        <v>66</v>
      </c>
      <c r="BJ27" s="370">
        <v>214</v>
      </c>
      <c r="BK27" s="370">
        <v>7</v>
      </c>
      <c r="BL27" s="219" t="s">
        <v>65</v>
      </c>
      <c r="BM27" s="52" t="s">
        <v>65</v>
      </c>
      <c r="BN27" s="218" t="s">
        <v>358</v>
      </c>
      <c r="BO27" s="217" t="s">
        <v>78</v>
      </c>
      <c r="BP27" s="201" t="s">
        <v>684</v>
      </c>
      <c r="BQ27" s="52" t="s">
        <v>716</v>
      </c>
    </row>
    <row r="28" spans="1:69" ht="15.75">
      <c r="A28" s="207" t="s">
        <v>37</v>
      </c>
      <c r="B28" s="208" t="s">
        <v>9</v>
      </c>
      <c r="C28" s="202" t="s">
        <v>35</v>
      </c>
      <c r="D28" s="210" t="s">
        <v>709</v>
      </c>
      <c r="E28" s="24" t="s">
        <v>435</v>
      </c>
      <c r="F28" s="86">
        <v>88</v>
      </c>
      <c r="G28" s="80">
        <v>1</v>
      </c>
      <c r="H28" s="204"/>
      <c r="I28" s="204"/>
      <c r="J28" s="204"/>
      <c r="K28" s="204"/>
      <c r="L28" s="80">
        <v>0</v>
      </c>
      <c r="M28" s="203"/>
      <c r="N28" s="52">
        <v>0</v>
      </c>
      <c r="O28" s="204"/>
      <c r="P28" s="204"/>
      <c r="Q28" s="11">
        <v>6.1258618966</v>
      </c>
      <c r="R28" s="204"/>
      <c r="S28" s="204"/>
      <c r="T28" s="53">
        <v>8.8249999999999957</v>
      </c>
      <c r="U28" s="204"/>
      <c r="V28" s="204"/>
      <c r="W28" s="11">
        <v>5.4585169655171999</v>
      </c>
      <c r="X28" s="204"/>
      <c r="Y28" s="204"/>
      <c r="Z28" s="53">
        <v>8.3249999999999957</v>
      </c>
      <c r="AA28" s="204"/>
      <c r="AB28" s="204"/>
      <c r="AC28" s="204"/>
      <c r="AD28" s="204"/>
      <c r="AE28" s="204"/>
      <c r="AF28" s="9">
        <v>3.636748789957982</v>
      </c>
      <c r="AG28" s="9">
        <v>598</v>
      </c>
      <c r="AH28" s="9">
        <v>0.49153175877210675</v>
      </c>
      <c r="AI28" s="9">
        <v>17</v>
      </c>
      <c r="AJ28" s="9">
        <v>2.5741666666666667</v>
      </c>
      <c r="AK28" s="9" t="s">
        <v>248</v>
      </c>
      <c r="AL28" s="9">
        <v>87</v>
      </c>
      <c r="AM28" s="9">
        <v>3.636748789957982</v>
      </c>
      <c r="AN28" s="9">
        <v>3.704156479217604</v>
      </c>
      <c r="AO28" s="73">
        <v>5</v>
      </c>
      <c r="AP28" s="80">
        <v>0</v>
      </c>
      <c r="AQ28" s="80">
        <v>0</v>
      </c>
      <c r="AR28" s="224">
        <v>169</v>
      </c>
      <c r="AS28" s="224" t="s">
        <v>248</v>
      </c>
      <c r="AT28" s="11">
        <v>6121.6940000000004</v>
      </c>
      <c r="AU28" s="11">
        <v>105.575</v>
      </c>
      <c r="AV28" s="80">
        <v>0</v>
      </c>
      <c r="AW28" s="80">
        <v>169</v>
      </c>
      <c r="AX28" s="203" t="s">
        <v>248</v>
      </c>
      <c r="AY28" s="235" t="s">
        <v>248</v>
      </c>
      <c r="AZ28" s="201">
        <v>25586</v>
      </c>
      <c r="BA28" s="188" t="s">
        <v>248</v>
      </c>
      <c r="BB28" s="203" t="s">
        <v>248</v>
      </c>
      <c r="BC28" s="203" t="s">
        <v>248</v>
      </c>
      <c r="BD28" s="217" t="s">
        <v>61</v>
      </c>
      <c r="BE28" s="201" t="s">
        <v>62</v>
      </c>
      <c r="BF28" s="201" t="s">
        <v>63</v>
      </c>
      <c r="BG28" s="201" t="s">
        <v>196</v>
      </c>
      <c r="BH28" s="218" t="s">
        <v>515</v>
      </c>
      <c r="BI28" s="218" t="s">
        <v>67</v>
      </c>
      <c r="BJ28" s="370">
        <v>214</v>
      </c>
      <c r="BK28" s="370">
        <v>3</v>
      </c>
      <c r="BL28" s="219" t="s">
        <v>65</v>
      </c>
      <c r="BM28" s="52" t="s">
        <v>65</v>
      </c>
      <c r="BN28" s="218" t="s">
        <v>358</v>
      </c>
      <c r="BO28" s="217" t="s">
        <v>78</v>
      </c>
      <c r="BP28" s="201" t="s">
        <v>684</v>
      </c>
      <c r="BQ28" s="52" t="s">
        <v>716</v>
      </c>
    </row>
    <row r="29" spans="1:69" ht="15.75">
      <c r="A29" s="207" t="s">
        <v>37</v>
      </c>
      <c r="B29" s="208" t="s">
        <v>9</v>
      </c>
      <c r="C29" s="202" t="s">
        <v>35</v>
      </c>
      <c r="D29" s="210" t="s">
        <v>709</v>
      </c>
      <c r="E29" s="24" t="s">
        <v>435</v>
      </c>
      <c r="F29" s="86">
        <v>70</v>
      </c>
      <c r="G29" s="80">
        <v>6</v>
      </c>
      <c r="H29" s="204"/>
      <c r="I29" s="204"/>
      <c r="J29" s="204"/>
      <c r="K29" s="204"/>
      <c r="L29" s="80">
        <v>1</v>
      </c>
      <c r="M29" s="203"/>
      <c r="N29" s="52">
        <v>0</v>
      </c>
      <c r="O29" s="204"/>
      <c r="P29" s="204"/>
      <c r="Q29" s="11">
        <v>8.0037142540000001</v>
      </c>
      <c r="R29" s="204"/>
      <c r="S29" s="204"/>
      <c r="T29" s="53">
        <v>13.712499999999999</v>
      </c>
      <c r="U29" s="204"/>
      <c r="V29" s="204"/>
      <c r="W29" s="11">
        <v>8.0098253174602991</v>
      </c>
      <c r="X29" s="204"/>
      <c r="Y29" s="204"/>
      <c r="Z29" s="53">
        <v>13.924999999999997</v>
      </c>
      <c r="AA29" s="204"/>
      <c r="AB29" s="204"/>
      <c r="AC29" s="204"/>
      <c r="AD29" s="204"/>
      <c r="AE29" s="204"/>
      <c r="AF29" s="9">
        <v>2.660799031973462</v>
      </c>
      <c r="AG29" s="9">
        <v>413</v>
      </c>
      <c r="AH29" s="9">
        <v>0.33115786700578109</v>
      </c>
      <c r="AI29" s="9">
        <v>108</v>
      </c>
      <c r="AJ29" s="9">
        <v>2.0096698113207547</v>
      </c>
      <c r="AK29" s="9" t="s">
        <v>248</v>
      </c>
      <c r="AL29" s="9">
        <v>0</v>
      </c>
      <c r="AM29" s="9"/>
      <c r="AN29" s="9"/>
      <c r="AO29" s="73">
        <v>9</v>
      </c>
      <c r="AP29" s="80">
        <v>0</v>
      </c>
      <c r="AQ29" s="80">
        <v>0</v>
      </c>
      <c r="AR29" s="224">
        <v>119</v>
      </c>
      <c r="AS29" s="224" t="s">
        <v>248</v>
      </c>
      <c r="AT29" s="11">
        <v>4549.0969999999998</v>
      </c>
      <c r="AU29" s="11">
        <v>0</v>
      </c>
      <c r="AV29" s="80">
        <v>0</v>
      </c>
      <c r="AW29" s="80">
        <v>119</v>
      </c>
      <c r="AX29" s="203" t="s">
        <v>248</v>
      </c>
      <c r="AY29" s="235" t="s">
        <v>248</v>
      </c>
      <c r="AZ29" s="201">
        <v>25586</v>
      </c>
      <c r="BA29" s="188" t="s">
        <v>248</v>
      </c>
      <c r="BB29" s="203" t="s">
        <v>248</v>
      </c>
      <c r="BC29" s="203" t="s">
        <v>248</v>
      </c>
      <c r="BD29" s="217" t="s">
        <v>61</v>
      </c>
      <c r="BE29" s="201" t="s">
        <v>62</v>
      </c>
      <c r="BF29" s="201" t="s">
        <v>63</v>
      </c>
      <c r="BG29" s="201" t="s">
        <v>196</v>
      </c>
      <c r="BH29" s="218" t="s">
        <v>515</v>
      </c>
      <c r="BI29" s="218" t="s">
        <v>68</v>
      </c>
      <c r="BJ29" s="370">
        <v>214</v>
      </c>
      <c r="BK29" s="370">
        <v>4</v>
      </c>
      <c r="BL29" s="219" t="s">
        <v>65</v>
      </c>
      <c r="BM29" s="52" t="s">
        <v>65</v>
      </c>
      <c r="BN29" s="218" t="s">
        <v>358</v>
      </c>
      <c r="BO29" s="217" t="s">
        <v>78</v>
      </c>
      <c r="BP29" s="201" t="s">
        <v>684</v>
      </c>
      <c r="BQ29" s="52" t="s">
        <v>716</v>
      </c>
    </row>
    <row r="30" spans="1:69" ht="15.75">
      <c r="A30" s="207" t="s">
        <v>37</v>
      </c>
      <c r="B30" s="208" t="s">
        <v>9</v>
      </c>
      <c r="C30" s="202" t="s">
        <v>35</v>
      </c>
      <c r="D30" s="210" t="s">
        <v>709</v>
      </c>
      <c r="E30" s="24" t="s">
        <v>436</v>
      </c>
      <c r="F30" s="86">
        <v>122</v>
      </c>
      <c r="G30" s="80">
        <v>0</v>
      </c>
      <c r="H30" s="204"/>
      <c r="I30" s="204"/>
      <c r="J30" s="204"/>
      <c r="K30" s="204"/>
      <c r="L30" s="80">
        <v>0</v>
      </c>
      <c r="M30" s="203"/>
      <c r="N30" s="52">
        <v>0</v>
      </c>
      <c r="O30" s="204"/>
      <c r="P30" s="204"/>
      <c r="Q30" s="11">
        <v>5.4597456721000004</v>
      </c>
      <c r="R30" s="204"/>
      <c r="S30" s="204"/>
      <c r="T30" s="53">
        <v>6.8833333333333329</v>
      </c>
      <c r="U30" s="204"/>
      <c r="V30" s="204"/>
      <c r="W30" s="11">
        <v>5.1975408196721</v>
      </c>
      <c r="X30" s="204"/>
      <c r="Y30" s="204"/>
      <c r="Z30" s="53">
        <v>6.6124999999999989</v>
      </c>
      <c r="AA30" s="204"/>
      <c r="AB30" s="204"/>
      <c r="AC30" s="204"/>
      <c r="AD30" s="204"/>
      <c r="AE30" s="204"/>
      <c r="AF30" s="9">
        <v>3.6029664452982355</v>
      </c>
      <c r="AG30" s="9">
        <v>853</v>
      </c>
      <c r="AH30" s="9">
        <v>0.43484275569665437</v>
      </c>
      <c r="AI30" s="9">
        <v>22</v>
      </c>
      <c r="AJ30" s="9">
        <v>2.6518382352941177</v>
      </c>
      <c r="AK30" s="9" t="s">
        <v>248</v>
      </c>
      <c r="AL30" s="9">
        <v>122</v>
      </c>
      <c r="AM30" s="9">
        <v>3.6029664452982355</v>
      </c>
      <c r="AN30" s="9">
        <v>3.6625683060109289</v>
      </c>
      <c r="AO30" s="73">
        <v>0</v>
      </c>
      <c r="AP30" s="80">
        <v>0</v>
      </c>
      <c r="AQ30" s="80">
        <v>0</v>
      </c>
      <c r="AR30" s="224">
        <v>244</v>
      </c>
      <c r="AS30" s="224" t="s">
        <v>248</v>
      </c>
      <c r="AT30" s="11">
        <v>9246.9609999999993</v>
      </c>
      <c r="AU30" s="11">
        <v>6.7720000000000002</v>
      </c>
      <c r="AV30" s="80">
        <v>0</v>
      </c>
      <c r="AW30" s="80">
        <v>244</v>
      </c>
      <c r="AX30" s="203" t="s">
        <v>248</v>
      </c>
      <c r="AY30" s="235" t="s">
        <v>248</v>
      </c>
      <c r="AZ30" s="201">
        <v>44788</v>
      </c>
      <c r="BA30" s="188" t="s">
        <v>248</v>
      </c>
      <c r="BB30" s="203" t="s">
        <v>248</v>
      </c>
      <c r="BC30" s="203" t="s">
        <v>248</v>
      </c>
      <c r="BD30" s="217" t="s">
        <v>61</v>
      </c>
      <c r="BE30" s="201" t="s">
        <v>62</v>
      </c>
      <c r="BF30" s="201" t="s">
        <v>63</v>
      </c>
      <c r="BG30" s="201" t="s">
        <v>196</v>
      </c>
      <c r="BH30" s="218" t="s">
        <v>510</v>
      </c>
      <c r="BI30" s="218" t="s">
        <v>64</v>
      </c>
      <c r="BJ30" s="370">
        <v>214</v>
      </c>
      <c r="BK30" s="370">
        <v>1</v>
      </c>
      <c r="BL30" s="219" t="s">
        <v>65</v>
      </c>
      <c r="BM30" s="52" t="s">
        <v>65</v>
      </c>
      <c r="BN30" s="218" t="s">
        <v>358</v>
      </c>
      <c r="BO30" s="217" t="s">
        <v>57</v>
      </c>
      <c r="BP30" s="201" t="s">
        <v>681</v>
      </c>
      <c r="BQ30" s="52" t="s">
        <v>717</v>
      </c>
    </row>
    <row r="31" spans="1:69" ht="15.75">
      <c r="A31" s="207" t="s">
        <v>37</v>
      </c>
      <c r="B31" s="208" t="s">
        <v>9</v>
      </c>
      <c r="C31" s="202" t="s">
        <v>35</v>
      </c>
      <c r="D31" s="210" t="s">
        <v>709</v>
      </c>
      <c r="E31" s="24" t="s">
        <v>436</v>
      </c>
      <c r="F31" s="86">
        <v>117</v>
      </c>
      <c r="G31" s="80">
        <v>2</v>
      </c>
      <c r="H31" s="204"/>
      <c r="I31" s="204"/>
      <c r="J31" s="204"/>
      <c r="K31" s="204"/>
      <c r="L31" s="80">
        <v>0</v>
      </c>
      <c r="M31" s="203"/>
      <c r="N31" s="52">
        <v>1</v>
      </c>
      <c r="O31" s="204"/>
      <c r="P31" s="204"/>
      <c r="Q31" s="11">
        <v>6.5802258956999999</v>
      </c>
      <c r="R31" s="204"/>
      <c r="S31" s="204"/>
      <c r="T31" s="53">
        <v>9.625</v>
      </c>
      <c r="U31" s="204"/>
      <c r="V31" s="204"/>
      <c r="W31" s="11">
        <v>6.6015822956520998</v>
      </c>
      <c r="X31" s="204"/>
      <c r="Y31" s="204"/>
      <c r="Z31" s="53">
        <v>9.625</v>
      </c>
      <c r="AA31" s="204"/>
      <c r="AB31" s="204"/>
      <c r="AC31" s="204"/>
      <c r="AD31" s="204"/>
      <c r="AE31" s="204"/>
      <c r="AF31" s="9">
        <v>3.6272556566654295</v>
      </c>
      <c r="AG31" s="9">
        <v>805</v>
      </c>
      <c r="AH31" s="9">
        <v>0.49016390448039093</v>
      </c>
      <c r="AI31" s="9">
        <v>36</v>
      </c>
      <c r="AJ31" s="9">
        <v>2.5348360655737703</v>
      </c>
      <c r="AK31" s="9" t="s">
        <v>248</v>
      </c>
      <c r="AL31" s="9">
        <v>113</v>
      </c>
      <c r="AM31" s="9">
        <v>3.6289030797019302</v>
      </c>
      <c r="AN31" s="9">
        <v>3.6830628803245435</v>
      </c>
      <c r="AO31" s="73">
        <v>89</v>
      </c>
      <c r="AP31" s="80">
        <v>0</v>
      </c>
      <c r="AQ31" s="80">
        <v>1</v>
      </c>
      <c r="AR31" s="224">
        <v>140</v>
      </c>
      <c r="AS31" s="224" t="s">
        <v>248</v>
      </c>
      <c r="AT31" s="11">
        <v>8926.8469999999998</v>
      </c>
      <c r="AU31" s="11">
        <v>0</v>
      </c>
      <c r="AV31" s="80">
        <v>0</v>
      </c>
      <c r="AW31" s="80">
        <v>140</v>
      </c>
      <c r="AX31" s="203" t="s">
        <v>248</v>
      </c>
      <c r="AY31" s="235" t="s">
        <v>248</v>
      </c>
      <c r="AZ31" s="201">
        <v>44788</v>
      </c>
      <c r="BA31" s="188" t="s">
        <v>248</v>
      </c>
      <c r="BB31" s="203" t="s">
        <v>248</v>
      </c>
      <c r="BC31" s="203" t="s">
        <v>248</v>
      </c>
      <c r="BD31" s="217" t="s">
        <v>61</v>
      </c>
      <c r="BE31" s="201" t="s">
        <v>62</v>
      </c>
      <c r="BF31" s="201" t="s">
        <v>63</v>
      </c>
      <c r="BG31" s="201" t="s">
        <v>196</v>
      </c>
      <c r="BH31" s="218" t="s">
        <v>510</v>
      </c>
      <c r="BI31" s="218" t="s">
        <v>66</v>
      </c>
      <c r="BJ31" s="370">
        <v>214</v>
      </c>
      <c r="BK31" s="370">
        <v>7</v>
      </c>
      <c r="BL31" s="219" t="s">
        <v>65</v>
      </c>
      <c r="BM31" s="52" t="s">
        <v>65</v>
      </c>
      <c r="BN31" s="218" t="s">
        <v>358</v>
      </c>
      <c r="BO31" s="217" t="s">
        <v>57</v>
      </c>
      <c r="BP31" s="201" t="s">
        <v>681</v>
      </c>
      <c r="BQ31" s="52" t="s">
        <v>717</v>
      </c>
    </row>
    <row r="32" spans="1:69" ht="15.75">
      <c r="A32" s="207" t="s">
        <v>37</v>
      </c>
      <c r="B32" s="208" t="s">
        <v>9</v>
      </c>
      <c r="C32" s="202" t="s">
        <v>35</v>
      </c>
      <c r="D32" s="210" t="s">
        <v>709</v>
      </c>
      <c r="E32" s="24" t="s">
        <v>436</v>
      </c>
      <c r="F32" s="86">
        <v>118</v>
      </c>
      <c r="G32" s="80">
        <v>0</v>
      </c>
      <c r="H32" s="204"/>
      <c r="I32" s="204"/>
      <c r="J32" s="204"/>
      <c r="K32" s="204"/>
      <c r="L32" s="80">
        <v>0</v>
      </c>
      <c r="M32" s="203"/>
      <c r="N32" s="52">
        <v>0</v>
      </c>
      <c r="O32" s="204"/>
      <c r="P32" s="204"/>
      <c r="Q32" s="11">
        <v>6.1543895846999996</v>
      </c>
      <c r="R32" s="204"/>
      <c r="S32" s="204"/>
      <c r="T32" s="53">
        <v>7.81</v>
      </c>
      <c r="U32" s="204"/>
      <c r="V32" s="204"/>
      <c r="W32" s="11">
        <v>5.6011438559322002</v>
      </c>
      <c r="X32" s="204"/>
      <c r="Y32" s="204"/>
      <c r="Z32" s="53">
        <v>7.4099999999999993</v>
      </c>
      <c r="AA32" s="204"/>
      <c r="AB32" s="204"/>
      <c r="AC32" s="204"/>
      <c r="AD32" s="204"/>
      <c r="AE32" s="204"/>
      <c r="AF32" s="9">
        <v>3.4804661103176247</v>
      </c>
      <c r="AG32" s="9">
        <v>825</v>
      </c>
      <c r="AH32" s="9">
        <v>0.50287859220061715</v>
      </c>
      <c r="AI32" s="9">
        <v>38</v>
      </c>
      <c r="AJ32" s="9">
        <v>2.5137711864406778</v>
      </c>
      <c r="AK32" s="9" t="s">
        <v>248</v>
      </c>
      <c r="AL32" s="9">
        <v>118</v>
      </c>
      <c r="AM32" s="9">
        <v>3.4804661103176247</v>
      </c>
      <c r="AN32" s="9">
        <v>3.592741935483871</v>
      </c>
      <c r="AO32" s="73">
        <v>3</v>
      </c>
      <c r="AP32" s="80">
        <v>0</v>
      </c>
      <c r="AQ32" s="80">
        <v>0</v>
      </c>
      <c r="AR32" s="224">
        <v>233</v>
      </c>
      <c r="AS32" s="224" t="s">
        <v>248</v>
      </c>
      <c r="AT32" s="11">
        <v>9003.6039999999994</v>
      </c>
      <c r="AU32" s="11">
        <v>0</v>
      </c>
      <c r="AV32" s="80">
        <v>0</v>
      </c>
      <c r="AW32" s="80">
        <v>233</v>
      </c>
      <c r="AX32" s="203" t="s">
        <v>248</v>
      </c>
      <c r="AY32" s="235" t="s">
        <v>248</v>
      </c>
      <c r="AZ32" s="201">
        <v>44788</v>
      </c>
      <c r="BA32" s="188" t="s">
        <v>248</v>
      </c>
      <c r="BB32" s="203" t="s">
        <v>248</v>
      </c>
      <c r="BC32" s="203" t="s">
        <v>248</v>
      </c>
      <c r="BD32" s="217" t="s">
        <v>61</v>
      </c>
      <c r="BE32" s="201" t="s">
        <v>62</v>
      </c>
      <c r="BF32" s="201" t="s">
        <v>63</v>
      </c>
      <c r="BG32" s="201" t="s">
        <v>196</v>
      </c>
      <c r="BH32" s="218" t="s">
        <v>510</v>
      </c>
      <c r="BI32" s="218" t="s">
        <v>67</v>
      </c>
      <c r="BJ32" s="370">
        <v>214</v>
      </c>
      <c r="BK32" s="370">
        <v>3</v>
      </c>
      <c r="BL32" s="219" t="s">
        <v>65</v>
      </c>
      <c r="BM32" s="52" t="s">
        <v>65</v>
      </c>
      <c r="BN32" s="218" t="s">
        <v>358</v>
      </c>
      <c r="BO32" s="217" t="s">
        <v>57</v>
      </c>
      <c r="BP32" s="201" t="s">
        <v>681</v>
      </c>
      <c r="BQ32" s="52" t="s">
        <v>717</v>
      </c>
    </row>
    <row r="33" spans="1:69" ht="15.75">
      <c r="A33" s="207" t="s">
        <v>37</v>
      </c>
      <c r="B33" s="208" t="s">
        <v>9</v>
      </c>
      <c r="C33" s="202" t="s">
        <v>35</v>
      </c>
      <c r="D33" s="210" t="s">
        <v>709</v>
      </c>
      <c r="E33" s="24" t="s">
        <v>436</v>
      </c>
      <c r="F33" s="86">
        <v>118</v>
      </c>
      <c r="G33" s="80">
        <v>1</v>
      </c>
      <c r="H33" s="204"/>
      <c r="I33" s="204"/>
      <c r="J33" s="204"/>
      <c r="K33" s="204"/>
      <c r="L33" s="80">
        <v>0</v>
      </c>
      <c r="M33" s="203"/>
      <c r="N33" s="52">
        <v>0</v>
      </c>
      <c r="O33" s="204"/>
      <c r="P33" s="204"/>
      <c r="Q33" s="11">
        <v>6.9071621537999999</v>
      </c>
      <c r="R33" s="204"/>
      <c r="S33" s="204"/>
      <c r="T33" s="53">
        <v>8.8937499999999989</v>
      </c>
      <c r="U33" s="204"/>
      <c r="V33" s="204"/>
      <c r="W33" s="11">
        <v>6.9976834017094003</v>
      </c>
      <c r="X33" s="204"/>
      <c r="Y33" s="204"/>
      <c r="Z33" s="53">
        <v>8.8583333333333325</v>
      </c>
      <c r="AA33" s="204"/>
      <c r="AB33" s="204"/>
      <c r="AC33" s="204"/>
      <c r="AD33" s="204"/>
      <c r="AE33" s="204"/>
      <c r="AF33" s="9">
        <v>2.9272762725897419</v>
      </c>
      <c r="AG33" s="9">
        <v>818</v>
      </c>
      <c r="AH33" s="9">
        <v>0.38090628726026649</v>
      </c>
      <c r="AI33" s="9">
        <v>101</v>
      </c>
      <c r="AJ33" s="9">
        <v>2.1379518072289159</v>
      </c>
      <c r="AK33" s="9" t="s">
        <v>248</v>
      </c>
      <c r="AL33" s="9">
        <v>0</v>
      </c>
      <c r="AM33" s="9"/>
      <c r="AN33" s="9"/>
      <c r="AO33" s="73">
        <v>25</v>
      </c>
      <c r="AP33" s="80">
        <v>2</v>
      </c>
      <c r="AQ33" s="80">
        <v>1</v>
      </c>
      <c r="AR33" s="224">
        <v>206</v>
      </c>
      <c r="AS33" s="224" t="s">
        <v>248</v>
      </c>
      <c r="AT33" s="11">
        <v>8598.4599999999991</v>
      </c>
      <c r="AU33" s="11">
        <v>341.87599999999998</v>
      </c>
      <c r="AV33" s="80">
        <v>0</v>
      </c>
      <c r="AW33" s="80">
        <v>206</v>
      </c>
      <c r="AX33" s="203" t="s">
        <v>248</v>
      </c>
      <c r="AY33" s="235" t="s">
        <v>248</v>
      </c>
      <c r="AZ33" s="201">
        <v>44788</v>
      </c>
      <c r="BA33" s="188" t="s">
        <v>248</v>
      </c>
      <c r="BB33" s="203" t="s">
        <v>248</v>
      </c>
      <c r="BC33" s="203" t="s">
        <v>248</v>
      </c>
      <c r="BD33" s="217" t="s">
        <v>61</v>
      </c>
      <c r="BE33" s="201" t="s">
        <v>62</v>
      </c>
      <c r="BF33" s="201" t="s">
        <v>63</v>
      </c>
      <c r="BG33" s="201" t="s">
        <v>196</v>
      </c>
      <c r="BH33" s="218" t="s">
        <v>510</v>
      </c>
      <c r="BI33" s="218" t="s">
        <v>68</v>
      </c>
      <c r="BJ33" s="370">
        <v>214</v>
      </c>
      <c r="BK33" s="370">
        <v>4</v>
      </c>
      <c r="BL33" s="219" t="s">
        <v>65</v>
      </c>
      <c r="BM33" s="52" t="s">
        <v>65</v>
      </c>
      <c r="BN33" s="218" t="s">
        <v>358</v>
      </c>
      <c r="BO33" s="217" t="s">
        <v>57</v>
      </c>
      <c r="BP33" s="201" t="s">
        <v>681</v>
      </c>
      <c r="BQ33" s="52" t="s">
        <v>717</v>
      </c>
    </row>
    <row r="34" spans="1:69" ht="15.75">
      <c r="A34" s="207" t="s">
        <v>37</v>
      </c>
      <c r="B34" s="208" t="s">
        <v>9</v>
      </c>
      <c r="C34" s="202" t="s">
        <v>35</v>
      </c>
      <c r="D34" s="210" t="s">
        <v>709</v>
      </c>
      <c r="E34" s="24" t="s">
        <v>437</v>
      </c>
      <c r="F34" s="86">
        <v>75</v>
      </c>
      <c r="G34" s="80">
        <v>1</v>
      </c>
      <c r="H34" s="204"/>
      <c r="I34" s="204"/>
      <c r="J34" s="204"/>
      <c r="K34" s="204"/>
      <c r="L34" s="80">
        <v>2</v>
      </c>
      <c r="M34" s="203"/>
      <c r="N34" s="52">
        <v>0</v>
      </c>
      <c r="O34" s="204"/>
      <c r="P34" s="204"/>
      <c r="Q34" s="11">
        <v>5.8875691249999997</v>
      </c>
      <c r="R34" s="204"/>
      <c r="S34" s="204"/>
      <c r="T34" s="53">
        <v>7.0999999999999979</v>
      </c>
      <c r="U34" s="204"/>
      <c r="V34" s="204"/>
      <c r="W34" s="11">
        <v>5.8321941666666</v>
      </c>
      <c r="X34" s="204"/>
      <c r="Y34" s="204"/>
      <c r="Z34" s="53">
        <v>6.8999999999999995</v>
      </c>
      <c r="AA34" s="204"/>
      <c r="AB34" s="204"/>
      <c r="AC34" s="204"/>
      <c r="AD34" s="204"/>
      <c r="AE34" s="204"/>
      <c r="AF34" s="9">
        <v>3.3596686548420367</v>
      </c>
      <c r="AG34" s="9">
        <v>502</v>
      </c>
      <c r="AH34" s="9">
        <v>0.47421296205004282</v>
      </c>
      <c r="AI34" s="9">
        <v>23</v>
      </c>
      <c r="AJ34" s="9">
        <v>2.5138157894736843</v>
      </c>
      <c r="AK34" s="9" t="s">
        <v>248</v>
      </c>
      <c r="AL34" s="9">
        <v>69</v>
      </c>
      <c r="AM34" s="9">
        <v>3.4099585963085333</v>
      </c>
      <c r="AN34" s="9">
        <v>3.4873417721518987</v>
      </c>
      <c r="AO34" s="73">
        <v>5</v>
      </c>
      <c r="AP34" s="80">
        <v>0</v>
      </c>
      <c r="AQ34" s="80">
        <v>0</v>
      </c>
      <c r="AR34" s="224">
        <v>143</v>
      </c>
      <c r="AS34" s="224" t="s">
        <v>248</v>
      </c>
      <c r="AT34" s="11">
        <v>5551.5050000000001</v>
      </c>
      <c r="AU34" s="11">
        <v>0.871</v>
      </c>
      <c r="AV34" s="80">
        <v>0</v>
      </c>
      <c r="AW34" s="80">
        <v>143</v>
      </c>
      <c r="AX34" s="203" t="s">
        <v>248</v>
      </c>
      <c r="AY34" s="235" t="s">
        <v>248</v>
      </c>
      <c r="AZ34" s="201">
        <v>31410</v>
      </c>
      <c r="BA34" s="188" t="s">
        <v>248</v>
      </c>
      <c r="BB34" s="203" t="s">
        <v>248</v>
      </c>
      <c r="BC34" s="203" t="s">
        <v>248</v>
      </c>
      <c r="BD34" s="217" t="s">
        <v>61</v>
      </c>
      <c r="BE34" s="201" t="s">
        <v>62</v>
      </c>
      <c r="BF34" s="201" t="s">
        <v>63</v>
      </c>
      <c r="BG34" s="201" t="s">
        <v>196</v>
      </c>
      <c r="BH34" s="218" t="s">
        <v>512</v>
      </c>
      <c r="BI34" s="218" t="s">
        <v>64</v>
      </c>
      <c r="BJ34" s="370">
        <v>214</v>
      </c>
      <c r="BK34" s="370">
        <v>1</v>
      </c>
      <c r="BL34" s="219" t="s">
        <v>65</v>
      </c>
      <c r="BM34" s="52" t="s">
        <v>65</v>
      </c>
      <c r="BN34" s="218" t="s">
        <v>358</v>
      </c>
      <c r="BO34" s="217" t="s">
        <v>347</v>
      </c>
      <c r="BP34" s="201" t="s">
        <v>684</v>
      </c>
      <c r="BQ34" s="52" t="s">
        <v>716</v>
      </c>
    </row>
    <row r="35" spans="1:69" ht="15.75">
      <c r="A35" s="207" t="s">
        <v>37</v>
      </c>
      <c r="B35" s="208" t="s">
        <v>9</v>
      </c>
      <c r="C35" s="202" t="s">
        <v>35</v>
      </c>
      <c r="D35" s="210" t="s">
        <v>709</v>
      </c>
      <c r="E35" s="24" t="s">
        <v>437</v>
      </c>
      <c r="F35" s="86">
        <v>77</v>
      </c>
      <c r="G35" s="80">
        <v>0</v>
      </c>
      <c r="H35" s="204"/>
      <c r="I35" s="204"/>
      <c r="J35" s="204"/>
      <c r="K35" s="204"/>
      <c r="L35" s="80">
        <v>0</v>
      </c>
      <c r="M35" s="203"/>
      <c r="N35" s="52">
        <v>0</v>
      </c>
      <c r="O35" s="204"/>
      <c r="P35" s="204"/>
      <c r="Q35" s="11">
        <v>7.1691035064999999</v>
      </c>
      <c r="R35" s="204"/>
      <c r="S35" s="204"/>
      <c r="T35" s="53">
        <v>13.074999999999996</v>
      </c>
      <c r="U35" s="204"/>
      <c r="V35" s="204"/>
      <c r="W35" s="11">
        <v>7.2024414675323998</v>
      </c>
      <c r="X35" s="204"/>
      <c r="Y35" s="204"/>
      <c r="Z35" s="53">
        <v>13.074999999999996</v>
      </c>
      <c r="AA35" s="204"/>
      <c r="AB35" s="204"/>
      <c r="AC35" s="204"/>
      <c r="AD35" s="204"/>
      <c r="AE35" s="204"/>
      <c r="AF35" s="9">
        <v>3.1143970372283167</v>
      </c>
      <c r="AG35" s="9">
        <v>539</v>
      </c>
      <c r="AH35" s="9">
        <v>0.55463264360652254</v>
      </c>
      <c r="AI35" s="9">
        <v>75</v>
      </c>
      <c r="AJ35" s="9">
        <v>2.1186507936507937</v>
      </c>
      <c r="AK35" s="9" t="s">
        <v>248</v>
      </c>
      <c r="AL35" s="9">
        <v>75</v>
      </c>
      <c r="AM35" s="9">
        <v>3.1311428626378373</v>
      </c>
      <c r="AN35" s="9">
        <v>3.1599378881987579</v>
      </c>
      <c r="AO35" s="73">
        <v>12</v>
      </c>
      <c r="AP35" s="80">
        <v>2</v>
      </c>
      <c r="AQ35" s="80">
        <v>0</v>
      </c>
      <c r="AR35" s="224">
        <v>140</v>
      </c>
      <c r="AS35" s="224" t="s">
        <v>248</v>
      </c>
      <c r="AT35" s="11">
        <v>5919.0320000000002</v>
      </c>
      <c r="AU35" s="11">
        <v>74.465999999999994</v>
      </c>
      <c r="AV35" s="80">
        <v>0</v>
      </c>
      <c r="AW35" s="80">
        <v>140</v>
      </c>
      <c r="AX35" s="203" t="s">
        <v>248</v>
      </c>
      <c r="AY35" s="235" t="s">
        <v>248</v>
      </c>
      <c r="AZ35" s="201">
        <v>31410</v>
      </c>
      <c r="BA35" s="188" t="s">
        <v>248</v>
      </c>
      <c r="BB35" s="203" t="s">
        <v>248</v>
      </c>
      <c r="BC35" s="203" t="s">
        <v>248</v>
      </c>
      <c r="BD35" s="217" t="s">
        <v>61</v>
      </c>
      <c r="BE35" s="201" t="s">
        <v>62</v>
      </c>
      <c r="BF35" s="201" t="s">
        <v>63</v>
      </c>
      <c r="BG35" s="201" t="s">
        <v>196</v>
      </c>
      <c r="BH35" s="218" t="s">
        <v>512</v>
      </c>
      <c r="BI35" s="218" t="s">
        <v>66</v>
      </c>
      <c r="BJ35" s="370">
        <v>214</v>
      </c>
      <c r="BK35" s="370">
        <v>7</v>
      </c>
      <c r="BL35" s="219" t="s">
        <v>65</v>
      </c>
      <c r="BM35" s="52" t="s">
        <v>65</v>
      </c>
      <c r="BN35" s="218" t="s">
        <v>358</v>
      </c>
      <c r="BO35" s="217" t="s">
        <v>347</v>
      </c>
      <c r="BP35" s="201" t="s">
        <v>684</v>
      </c>
      <c r="BQ35" s="52" t="s">
        <v>716</v>
      </c>
    </row>
    <row r="36" spans="1:69" ht="15.75">
      <c r="A36" s="207" t="s">
        <v>37</v>
      </c>
      <c r="B36" s="208" t="s">
        <v>9</v>
      </c>
      <c r="C36" s="202" t="s">
        <v>35</v>
      </c>
      <c r="D36" s="210" t="s">
        <v>709</v>
      </c>
      <c r="E36" s="24" t="s">
        <v>437</v>
      </c>
      <c r="F36" s="86">
        <v>75</v>
      </c>
      <c r="G36" s="80">
        <v>2</v>
      </c>
      <c r="H36" s="204"/>
      <c r="I36" s="204"/>
      <c r="J36" s="204"/>
      <c r="K36" s="204"/>
      <c r="L36" s="80">
        <v>0</v>
      </c>
      <c r="M36" s="203"/>
      <c r="N36" s="52">
        <v>0</v>
      </c>
      <c r="O36" s="204"/>
      <c r="P36" s="204"/>
      <c r="Q36" s="11">
        <v>5.7982875204999997</v>
      </c>
      <c r="R36" s="204"/>
      <c r="S36" s="204"/>
      <c r="T36" s="53">
        <v>7.8374999999999986</v>
      </c>
      <c r="U36" s="204"/>
      <c r="V36" s="204"/>
      <c r="W36" s="11">
        <v>5.2439176027396996</v>
      </c>
      <c r="X36" s="204"/>
      <c r="Y36" s="204"/>
      <c r="Z36" s="53">
        <v>7.6749999999999972</v>
      </c>
      <c r="AA36" s="204"/>
      <c r="AB36" s="204"/>
      <c r="AC36" s="204"/>
      <c r="AD36" s="204"/>
      <c r="AE36" s="204"/>
      <c r="AF36" s="9">
        <v>3.6049510910086435</v>
      </c>
      <c r="AG36" s="9">
        <v>511</v>
      </c>
      <c r="AH36" s="9">
        <v>0.46519224176967278</v>
      </c>
      <c r="AI36" s="9">
        <v>19</v>
      </c>
      <c r="AJ36" s="9">
        <v>2.5992424242424241</v>
      </c>
      <c r="AK36" s="9" t="s">
        <v>248</v>
      </c>
      <c r="AL36" s="9">
        <v>73</v>
      </c>
      <c r="AM36" s="9">
        <v>3.6049510910086435</v>
      </c>
      <c r="AN36" s="9">
        <v>3.6669329073482428</v>
      </c>
      <c r="AO36" s="73">
        <v>3</v>
      </c>
      <c r="AP36" s="80">
        <v>0</v>
      </c>
      <c r="AQ36" s="80">
        <v>0</v>
      </c>
      <c r="AR36" s="224">
        <v>143</v>
      </c>
      <c r="AS36" s="224" t="s">
        <v>248</v>
      </c>
      <c r="AT36" s="11">
        <v>5566.9369999999999</v>
      </c>
      <c r="AU36" s="11">
        <v>0</v>
      </c>
      <c r="AV36" s="80">
        <v>0</v>
      </c>
      <c r="AW36" s="80">
        <v>143</v>
      </c>
      <c r="AX36" s="203" t="s">
        <v>248</v>
      </c>
      <c r="AY36" s="235" t="s">
        <v>248</v>
      </c>
      <c r="AZ36" s="201">
        <v>31410</v>
      </c>
      <c r="BA36" s="188" t="s">
        <v>248</v>
      </c>
      <c r="BB36" s="203" t="s">
        <v>248</v>
      </c>
      <c r="BC36" s="203" t="s">
        <v>248</v>
      </c>
      <c r="BD36" s="217" t="s">
        <v>61</v>
      </c>
      <c r="BE36" s="201" t="s">
        <v>62</v>
      </c>
      <c r="BF36" s="201" t="s">
        <v>63</v>
      </c>
      <c r="BG36" s="201" t="s">
        <v>196</v>
      </c>
      <c r="BH36" s="218" t="s">
        <v>512</v>
      </c>
      <c r="BI36" s="218" t="s">
        <v>67</v>
      </c>
      <c r="BJ36" s="370">
        <v>214</v>
      </c>
      <c r="BK36" s="370">
        <v>3</v>
      </c>
      <c r="BL36" s="219" t="s">
        <v>65</v>
      </c>
      <c r="BM36" s="52" t="s">
        <v>65</v>
      </c>
      <c r="BN36" s="218" t="s">
        <v>358</v>
      </c>
      <c r="BO36" s="217" t="s">
        <v>347</v>
      </c>
      <c r="BP36" s="201" t="s">
        <v>684</v>
      </c>
      <c r="BQ36" s="52" t="s">
        <v>716</v>
      </c>
    </row>
    <row r="37" spans="1:69" ht="15.75">
      <c r="A37" s="207" t="s">
        <v>37</v>
      </c>
      <c r="B37" s="208" t="s">
        <v>9</v>
      </c>
      <c r="C37" s="202" t="s">
        <v>35</v>
      </c>
      <c r="D37" s="210" t="s">
        <v>709</v>
      </c>
      <c r="E37" s="24" t="s">
        <v>437</v>
      </c>
      <c r="F37" s="86">
        <v>76</v>
      </c>
      <c r="G37" s="80">
        <v>1</v>
      </c>
      <c r="H37" s="204"/>
      <c r="I37" s="204"/>
      <c r="J37" s="204"/>
      <c r="K37" s="204"/>
      <c r="L37" s="80">
        <v>0</v>
      </c>
      <c r="M37" s="203"/>
      <c r="N37" s="52">
        <v>0</v>
      </c>
      <c r="O37" s="204"/>
      <c r="P37" s="204"/>
      <c r="Q37" s="11">
        <v>7.2830799600000002</v>
      </c>
      <c r="R37" s="204"/>
      <c r="S37" s="204"/>
      <c r="T37" s="53">
        <v>9.5416666666666661</v>
      </c>
      <c r="U37" s="204"/>
      <c r="V37" s="204"/>
      <c r="W37" s="11">
        <v>7.3233866133332999</v>
      </c>
      <c r="X37" s="204"/>
      <c r="Y37" s="204"/>
      <c r="Z37" s="53">
        <v>9.78125</v>
      </c>
      <c r="AA37" s="204"/>
      <c r="AB37" s="204"/>
      <c r="AC37" s="204"/>
      <c r="AD37" s="204"/>
      <c r="AE37" s="204"/>
      <c r="AF37" s="9">
        <v>2.6796139069045366</v>
      </c>
      <c r="AG37" s="9">
        <v>525</v>
      </c>
      <c r="AH37" s="9">
        <v>0.31378136062477674</v>
      </c>
      <c r="AI37" s="9">
        <v>132</v>
      </c>
      <c r="AJ37" s="9">
        <v>2.0236486486486487</v>
      </c>
      <c r="AK37" s="9" t="s">
        <v>248</v>
      </c>
      <c r="AL37" s="9">
        <v>0</v>
      </c>
      <c r="AM37" s="9"/>
      <c r="AN37" s="9"/>
      <c r="AO37" s="73">
        <v>23</v>
      </c>
      <c r="AP37" s="80">
        <v>0</v>
      </c>
      <c r="AQ37" s="80">
        <v>0</v>
      </c>
      <c r="AR37" s="224">
        <v>127</v>
      </c>
      <c r="AS37" s="224" t="s">
        <v>248</v>
      </c>
      <c r="AT37" s="11">
        <v>5761.33</v>
      </c>
      <c r="AU37" s="11">
        <v>0</v>
      </c>
      <c r="AV37" s="80">
        <v>0</v>
      </c>
      <c r="AW37" s="80">
        <v>127</v>
      </c>
      <c r="AX37" s="203" t="s">
        <v>248</v>
      </c>
      <c r="AY37" s="235" t="s">
        <v>248</v>
      </c>
      <c r="AZ37" s="201">
        <v>31410</v>
      </c>
      <c r="BA37" s="188" t="s">
        <v>248</v>
      </c>
      <c r="BB37" s="203" t="s">
        <v>248</v>
      </c>
      <c r="BC37" s="203" t="s">
        <v>248</v>
      </c>
      <c r="BD37" s="217" t="s">
        <v>61</v>
      </c>
      <c r="BE37" s="201" t="s">
        <v>62</v>
      </c>
      <c r="BF37" s="201" t="s">
        <v>63</v>
      </c>
      <c r="BG37" s="201" t="s">
        <v>196</v>
      </c>
      <c r="BH37" s="218" t="s">
        <v>512</v>
      </c>
      <c r="BI37" s="218" t="s">
        <v>68</v>
      </c>
      <c r="BJ37" s="370">
        <v>214</v>
      </c>
      <c r="BK37" s="370">
        <v>4</v>
      </c>
      <c r="BL37" s="219" t="s">
        <v>65</v>
      </c>
      <c r="BM37" s="52" t="s">
        <v>65</v>
      </c>
      <c r="BN37" s="218" t="s">
        <v>358</v>
      </c>
      <c r="BO37" s="217" t="s">
        <v>347</v>
      </c>
      <c r="BP37" s="201" t="s">
        <v>684</v>
      </c>
      <c r="BQ37" s="52" t="s">
        <v>716</v>
      </c>
    </row>
    <row r="38" spans="1:69" ht="15.75">
      <c r="A38" s="207" t="s">
        <v>37</v>
      </c>
      <c r="B38" s="208" t="s">
        <v>9</v>
      </c>
      <c r="C38" s="202" t="s">
        <v>35</v>
      </c>
      <c r="D38" s="210" t="s">
        <v>709</v>
      </c>
      <c r="E38" s="24" t="s">
        <v>438</v>
      </c>
      <c r="F38" s="86">
        <v>141</v>
      </c>
      <c r="G38" s="80">
        <v>3</v>
      </c>
      <c r="H38" s="204"/>
      <c r="I38" s="204"/>
      <c r="J38" s="204"/>
      <c r="K38" s="204"/>
      <c r="L38" s="80">
        <v>0</v>
      </c>
      <c r="M38" s="203"/>
      <c r="N38" s="52">
        <v>0</v>
      </c>
      <c r="O38" s="204"/>
      <c r="P38" s="204"/>
      <c r="Q38" s="11">
        <v>5.1345867899000002</v>
      </c>
      <c r="R38" s="204"/>
      <c r="S38" s="204"/>
      <c r="T38" s="53">
        <v>6.3964285714285714</v>
      </c>
      <c r="U38" s="204"/>
      <c r="V38" s="204"/>
      <c r="W38" s="11">
        <v>4.9200795797100998</v>
      </c>
      <c r="X38" s="204"/>
      <c r="Y38" s="204"/>
      <c r="Z38" s="53">
        <v>6.2833333333333332</v>
      </c>
      <c r="AA38" s="204"/>
      <c r="AB38" s="204"/>
      <c r="AC38" s="204"/>
      <c r="AD38" s="204"/>
      <c r="AE38" s="204"/>
      <c r="AF38" s="9">
        <v>3.6638224797774557</v>
      </c>
      <c r="AG38" s="9">
        <v>966</v>
      </c>
      <c r="AH38" s="9">
        <v>0.44702885547478161</v>
      </c>
      <c r="AI38" s="9">
        <v>30</v>
      </c>
      <c r="AJ38" s="9">
        <v>2.6794117647058826</v>
      </c>
      <c r="AK38" s="9" t="s">
        <v>248</v>
      </c>
      <c r="AL38" s="9">
        <v>135</v>
      </c>
      <c r="AM38" s="9">
        <v>3.6859682706298029</v>
      </c>
      <c r="AN38" s="9">
        <v>3.7091269841269843</v>
      </c>
      <c r="AO38" s="73">
        <v>0</v>
      </c>
      <c r="AP38" s="80">
        <v>0</v>
      </c>
      <c r="AQ38" s="80">
        <v>0</v>
      </c>
      <c r="AR38" s="224">
        <v>276</v>
      </c>
      <c r="AS38" s="224" t="s">
        <v>248</v>
      </c>
      <c r="AT38" s="11">
        <v>10466.075000000001</v>
      </c>
      <c r="AU38" s="11">
        <v>26.815999999999999</v>
      </c>
      <c r="AV38" s="80">
        <v>0</v>
      </c>
      <c r="AW38" s="80">
        <v>276</v>
      </c>
      <c r="AX38" s="203" t="s">
        <v>248</v>
      </c>
      <c r="AY38" s="235" t="s">
        <v>248</v>
      </c>
      <c r="AZ38" s="201">
        <v>55981</v>
      </c>
      <c r="BA38" s="188" t="s">
        <v>248</v>
      </c>
      <c r="BB38" s="203" t="s">
        <v>248</v>
      </c>
      <c r="BC38" s="203" t="s">
        <v>248</v>
      </c>
      <c r="BD38" s="217" t="s">
        <v>61</v>
      </c>
      <c r="BE38" s="201" t="s">
        <v>62</v>
      </c>
      <c r="BF38" s="201" t="s">
        <v>63</v>
      </c>
      <c r="BG38" s="201" t="s">
        <v>196</v>
      </c>
      <c r="BH38" s="218" t="s">
        <v>511</v>
      </c>
      <c r="BI38" s="218" t="s">
        <v>64</v>
      </c>
      <c r="BJ38" s="370">
        <v>214</v>
      </c>
      <c r="BK38" s="370">
        <v>1</v>
      </c>
      <c r="BL38" s="219" t="s">
        <v>65</v>
      </c>
      <c r="BM38" s="52" t="s">
        <v>65</v>
      </c>
      <c r="BN38" s="218" t="s">
        <v>358</v>
      </c>
      <c r="BO38" s="217" t="s">
        <v>53</v>
      </c>
      <c r="BP38" s="201" t="s">
        <v>704</v>
      </c>
      <c r="BQ38" s="52" t="s">
        <v>714</v>
      </c>
    </row>
    <row r="39" spans="1:69" ht="15.75">
      <c r="A39" s="207" t="s">
        <v>37</v>
      </c>
      <c r="B39" s="208" t="s">
        <v>9</v>
      </c>
      <c r="C39" s="202" t="s">
        <v>35</v>
      </c>
      <c r="D39" s="210" t="s">
        <v>709</v>
      </c>
      <c r="E39" s="24" t="s">
        <v>438</v>
      </c>
      <c r="F39" s="86">
        <v>142</v>
      </c>
      <c r="G39" s="80">
        <v>2</v>
      </c>
      <c r="H39" s="204"/>
      <c r="I39" s="204"/>
      <c r="J39" s="204"/>
      <c r="K39" s="204"/>
      <c r="L39" s="80">
        <v>0</v>
      </c>
      <c r="M39" s="203"/>
      <c r="N39" s="52">
        <v>0</v>
      </c>
      <c r="O39" s="204"/>
      <c r="P39" s="204"/>
      <c r="Q39" s="11">
        <v>7.6979996429000002</v>
      </c>
      <c r="R39" s="204"/>
      <c r="S39" s="204"/>
      <c r="T39" s="53">
        <v>12.333333333333334</v>
      </c>
      <c r="U39" s="204"/>
      <c r="V39" s="204"/>
      <c r="W39" s="11">
        <v>7.7252282071428002</v>
      </c>
      <c r="X39" s="204"/>
      <c r="Y39" s="204"/>
      <c r="Z39" s="53">
        <v>12.25</v>
      </c>
      <c r="AA39" s="204"/>
      <c r="AB39" s="204"/>
      <c r="AC39" s="204"/>
      <c r="AD39" s="204"/>
      <c r="AE39" s="204"/>
      <c r="AF39" s="9">
        <v>3.4160157699930465</v>
      </c>
      <c r="AG39" s="9">
        <v>980</v>
      </c>
      <c r="AH39" s="9">
        <v>0.55721038851090754</v>
      </c>
      <c r="AI39" s="9">
        <v>76</v>
      </c>
      <c r="AJ39" s="9">
        <v>2.2244897959183674</v>
      </c>
      <c r="AK39" s="9" t="s">
        <v>248</v>
      </c>
      <c r="AL39" s="9">
        <v>125</v>
      </c>
      <c r="AM39" s="9">
        <v>3.455154298237392</v>
      </c>
      <c r="AN39" s="9">
        <v>3.5489473684210529</v>
      </c>
      <c r="AO39" s="73">
        <v>38</v>
      </c>
      <c r="AP39" s="80">
        <v>1</v>
      </c>
      <c r="AQ39" s="80">
        <v>2</v>
      </c>
      <c r="AR39" s="224">
        <v>239</v>
      </c>
      <c r="AS39" s="224" t="s">
        <v>248</v>
      </c>
      <c r="AT39" s="11">
        <v>10327.25</v>
      </c>
      <c r="AU39" s="11">
        <v>433.96699999999998</v>
      </c>
      <c r="AV39" s="80">
        <v>0</v>
      </c>
      <c r="AW39" s="80">
        <v>235</v>
      </c>
      <c r="AX39" s="203" t="s">
        <v>248</v>
      </c>
      <c r="AY39" s="235" t="s">
        <v>248</v>
      </c>
      <c r="AZ39" s="201">
        <v>55981</v>
      </c>
      <c r="BA39" s="188" t="s">
        <v>248</v>
      </c>
      <c r="BB39" s="203" t="s">
        <v>248</v>
      </c>
      <c r="BC39" s="203" t="s">
        <v>248</v>
      </c>
      <c r="BD39" s="217" t="s">
        <v>61</v>
      </c>
      <c r="BE39" s="201" t="s">
        <v>62</v>
      </c>
      <c r="BF39" s="201" t="s">
        <v>63</v>
      </c>
      <c r="BG39" s="201" t="s">
        <v>196</v>
      </c>
      <c r="BH39" s="218" t="s">
        <v>511</v>
      </c>
      <c r="BI39" s="218" t="s">
        <v>66</v>
      </c>
      <c r="BJ39" s="370">
        <v>214</v>
      </c>
      <c r="BK39" s="370">
        <v>7</v>
      </c>
      <c r="BL39" s="219" t="s">
        <v>65</v>
      </c>
      <c r="BM39" s="52" t="s">
        <v>65</v>
      </c>
      <c r="BN39" s="218" t="s">
        <v>358</v>
      </c>
      <c r="BO39" s="217" t="s">
        <v>53</v>
      </c>
      <c r="BP39" s="201" t="s">
        <v>704</v>
      </c>
      <c r="BQ39" s="52" t="s">
        <v>714</v>
      </c>
    </row>
    <row r="40" spans="1:69" ht="15.75">
      <c r="A40" s="207" t="s">
        <v>37</v>
      </c>
      <c r="B40" s="208" t="s">
        <v>9</v>
      </c>
      <c r="C40" s="202" t="s">
        <v>35</v>
      </c>
      <c r="D40" s="210" t="s">
        <v>709</v>
      </c>
      <c r="E40" s="24" t="s">
        <v>438</v>
      </c>
      <c r="F40" s="86">
        <v>140</v>
      </c>
      <c r="G40" s="80">
        <v>1</v>
      </c>
      <c r="H40" s="204"/>
      <c r="I40" s="204"/>
      <c r="J40" s="204"/>
      <c r="K40" s="204"/>
      <c r="L40" s="80">
        <v>0</v>
      </c>
      <c r="M40" s="203"/>
      <c r="N40" s="52">
        <v>0</v>
      </c>
      <c r="O40" s="204"/>
      <c r="P40" s="204"/>
      <c r="Q40" s="11">
        <v>7.0017048993</v>
      </c>
      <c r="R40" s="204"/>
      <c r="S40" s="204"/>
      <c r="T40" s="53">
        <v>9.1749999999999972</v>
      </c>
      <c r="U40" s="204"/>
      <c r="V40" s="204"/>
      <c r="W40" s="11">
        <v>7.0715176618704998</v>
      </c>
      <c r="X40" s="204"/>
      <c r="Y40" s="204"/>
      <c r="Z40" s="53">
        <v>9.1749999999999972</v>
      </c>
      <c r="AA40" s="204"/>
      <c r="AB40" s="204"/>
      <c r="AC40" s="204"/>
      <c r="AD40" s="204"/>
      <c r="AE40" s="204"/>
      <c r="AF40" s="9">
        <v>3.3974854438302455</v>
      </c>
      <c r="AG40" s="9">
        <v>969</v>
      </c>
      <c r="AH40" s="9">
        <v>0.48673162097231326</v>
      </c>
      <c r="AI40" s="9">
        <v>60</v>
      </c>
      <c r="AJ40" s="9">
        <v>2.3930555555555557</v>
      </c>
      <c r="AK40" s="9" t="s">
        <v>248</v>
      </c>
      <c r="AL40" s="9">
        <v>139</v>
      </c>
      <c r="AM40" s="9">
        <v>3.3974854438302455</v>
      </c>
      <c r="AN40" s="9">
        <v>3.5183054393305437</v>
      </c>
      <c r="AO40" s="73">
        <v>6</v>
      </c>
      <c r="AP40" s="80">
        <v>0</v>
      </c>
      <c r="AQ40" s="80">
        <v>0</v>
      </c>
      <c r="AR40" s="224">
        <v>272</v>
      </c>
      <c r="AS40" s="224" t="s">
        <v>248</v>
      </c>
      <c r="AT40" s="11">
        <v>10653.352000000001</v>
      </c>
      <c r="AU40" s="11">
        <v>0</v>
      </c>
      <c r="AV40" s="80">
        <v>0</v>
      </c>
      <c r="AW40" s="80">
        <v>272</v>
      </c>
      <c r="AX40" s="203" t="s">
        <v>248</v>
      </c>
      <c r="AY40" s="235" t="s">
        <v>248</v>
      </c>
      <c r="AZ40" s="201">
        <v>55981</v>
      </c>
      <c r="BA40" s="188" t="s">
        <v>248</v>
      </c>
      <c r="BB40" s="203" t="s">
        <v>248</v>
      </c>
      <c r="BC40" s="203" t="s">
        <v>248</v>
      </c>
      <c r="BD40" s="217" t="s">
        <v>61</v>
      </c>
      <c r="BE40" s="201" t="s">
        <v>62</v>
      </c>
      <c r="BF40" s="201" t="s">
        <v>63</v>
      </c>
      <c r="BG40" s="201" t="s">
        <v>196</v>
      </c>
      <c r="BH40" s="218" t="s">
        <v>511</v>
      </c>
      <c r="BI40" s="218" t="s">
        <v>67</v>
      </c>
      <c r="BJ40" s="370">
        <v>214</v>
      </c>
      <c r="BK40" s="370">
        <v>3</v>
      </c>
      <c r="BL40" s="219" t="s">
        <v>65</v>
      </c>
      <c r="BM40" s="52" t="s">
        <v>65</v>
      </c>
      <c r="BN40" s="218" t="s">
        <v>358</v>
      </c>
      <c r="BO40" s="217" t="s">
        <v>53</v>
      </c>
      <c r="BP40" s="201" t="s">
        <v>704</v>
      </c>
      <c r="BQ40" s="52" t="s">
        <v>714</v>
      </c>
    </row>
    <row r="41" spans="1:69" ht="15.75">
      <c r="A41" s="207" t="s">
        <v>37</v>
      </c>
      <c r="B41" s="208" t="s">
        <v>9</v>
      </c>
      <c r="C41" s="202" t="s">
        <v>35</v>
      </c>
      <c r="D41" s="210" t="s">
        <v>709</v>
      </c>
      <c r="E41" s="24" t="s">
        <v>438</v>
      </c>
      <c r="F41" s="86">
        <v>142</v>
      </c>
      <c r="G41" s="80">
        <v>6</v>
      </c>
      <c r="H41" s="204"/>
      <c r="I41" s="204"/>
      <c r="J41" s="204"/>
      <c r="K41" s="204"/>
      <c r="L41" s="80">
        <v>1</v>
      </c>
      <c r="M41" s="203"/>
      <c r="N41" s="52">
        <v>0</v>
      </c>
      <c r="O41" s="204"/>
      <c r="P41" s="204"/>
      <c r="Q41" s="11">
        <v>7.9088294963000001</v>
      </c>
      <c r="R41" s="204"/>
      <c r="S41" s="204"/>
      <c r="T41" s="53">
        <v>13.0625</v>
      </c>
      <c r="U41" s="204"/>
      <c r="V41" s="204"/>
      <c r="W41" s="11">
        <v>7.8906443333332996</v>
      </c>
      <c r="X41" s="204"/>
      <c r="Y41" s="204"/>
      <c r="Z41" s="53">
        <v>12.854166666666666</v>
      </c>
      <c r="AA41" s="204"/>
      <c r="AB41" s="204"/>
      <c r="AC41" s="204"/>
      <c r="AD41" s="204"/>
      <c r="AE41" s="204"/>
      <c r="AF41" s="9">
        <v>2.6028046778751253</v>
      </c>
      <c r="AG41" s="9">
        <v>944</v>
      </c>
      <c r="AH41" s="9">
        <v>0.48852124793891794</v>
      </c>
      <c r="AI41" s="9">
        <v>483</v>
      </c>
      <c r="AJ41" s="9">
        <v>1.6835294117647059</v>
      </c>
      <c r="AK41" s="9" t="s">
        <v>248</v>
      </c>
      <c r="AL41" s="9">
        <v>0</v>
      </c>
      <c r="AM41" s="9"/>
      <c r="AN41" s="9"/>
      <c r="AO41" s="73">
        <v>115</v>
      </c>
      <c r="AP41" s="80">
        <v>5</v>
      </c>
      <c r="AQ41" s="80">
        <v>11</v>
      </c>
      <c r="AR41" s="224">
        <v>141</v>
      </c>
      <c r="AS41" s="224" t="s">
        <v>248</v>
      </c>
      <c r="AT41" s="11">
        <v>9667.4920000000002</v>
      </c>
      <c r="AU41" s="11">
        <v>823.476</v>
      </c>
      <c r="AV41" s="80">
        <v>0</v>
      </c>
      <c r="AW41" s="80">
        <v>141</v>
      </c>
      <c r="AX41" s="203" t="s">
        <v>248</v>
      </c>
      <c r="AY41" s="235" t="s">
        <v>248</v>
      </c>
      <c r="AZ41" s="201">
        <v>55981</v>
      </c>
      <c r="BA41" s="188" t="s">
        <v>248</v>
      </c>
      <c r="BB41" s="203" t="s">
        <v>248</v>
      </c>
      <c r="BC41" s="203" t="s">
        <v>248</v>
      </c>
      <c r="BD41" s="217" t="s">
        <v>61</v>
      </c>
      <c r="BE41" s="201" t="s">
        <v>62</v>
      </c>
      <c r="BF41" s="201" t="s">
        <v>63</v>
      </c>
      <c r="BG41" s="201" t="s">
        <v>196</v>
      </c>
      <c r="BH41" s="218" t="s">
        <v>511</v>
      </c>
      <c r="BI41" s="218" t="s">
        <v>68</v>
      </c>
      <c r="BJ41" s="370">
        <v>214</v>
      </c>
      <c r="BK41" s="370">
        <v>4</v>
      </c>
      <c r="BL41" s="219" t="s">
        <v>65</v>
      </c>
      <c r="BM41" s="52" t="s">
        <v>65</v>
      </c>
      <c r="BN41" s="218" t="s">
        <v>358</v>
      </c>
      <c r="BO41" s="217" t="s">
        <v>53</v>
      </c>
      <c r="BP41" s="201" t="s">
        <v>704</v>
      </c>
      <c r="BQ41" s="52" t="s">
        <v>714</v>
      </c>
    </row>
    <row r="42" spans="1:69" ht="15.75">
      <c r="A42" s="207" t="s">
        <v>37</v>
      </c>
      <c r="B42" s="208" t="s">
        <v>9</v>
      </c>
      <c r="C42" s="202" t="s">
        <v>35</v>
      </c>
      <c r="D42" s="210" t="s">
        <v>709</v>
      </c>
      <c r="E42" s="24" t="s">
        <v>634</v>
      </c>
      <c r="F42" s="86">
        <v>85</v>
      </c>
      <c r="G42" s="80">
        <v>1</v>
      </c>
      <c r="H42" s="204"/>
      <c r="I42" s="204"/>
      <c r="J42" s="204"/>
      <c r="K42" s="204"/>
      <c r="L42" s="80">
        <v>0</v>
      </c>
      <c r="M42" s="203"/>
      <c r="N42" s="52">
        <v>1</v>
      </c>
      <c r="O42" s="204"/>
      <c r="P42" s="204"/>
      <c r="Q42" s="11">
        <v>5.2864522857000003</v>
      </c>
      <c r="R42" s="204"/>
      <c r="S42" s="204"/>
      <c r="T42" s="53">
        <v>6.9749999999999996</v>
      </c>
      <c r="U42" s="204"/>
      <c r="V42" s="204"/>
      <c r="W42" s="11">
        <v>5.0852737380952</v>
      </c>
      <c r="X42" s="204"/>
      <c r="Y42" s="204"/>
      <c r="Z42" s="53">
        <v>6.4857142857142858</v>
      </c>
      <c r="AA42" s="204"/>
      <c r="AB42" s="204"/>
      <c r="AC42" s="204"/>
      <c r="AD42" s="204"/>
      <c r="AE42" s="204"/>
      <c r="AF42" s="9">
        <v>3.6448343533913565</v>
      </c>
      <c r="AG42" s="9">
        <v>589</v>
      </c>
      <c r="AH42" s="9">
        <v>0.440029938723974</v>
      </c>
      <c r="AI42" s="9">
        <v>13</v>
      </c>
      <c r="AJ42" s="9">
        <v>2.7056249999999999</v>
      </c>
      <c r="AK42" s="9" t="s">
        <v>248</v>
      </c>
      <c r="AL42" s="9">
        <v>84</v>
      </c>
      <c r="AM42" s="9">
        <v>3.6448343533913565</v>
      </c>
      <c r="AN42" s="9">
        <v>3.6843832020997374</v>
      </c>
      <c r="AO42" s="73">
        <v>2</v>
      </c>
      <c r="AP42" s="80">
        <v>0</v>
      </c>
      <c r="AQ42" s="80">
        <v>0</v>
      </c>
      <c r="AR42" s="224">
        <v>166</v>
      </c>
      <c r="AS42" s="224" t="s">
        <v>248</v>
      </c>
      <c r="AT42" s="11">
        <v>6367.0870000000004</v>
      </c>
      <c r="AU42" s="11">
        <v>0</v>
      </c>
      <c r="AV42" s="80">
        <v>0</v>
      </c>
      <c r="AW42" s="80">
        <v>166</v>
      </c>
      <c r="AX42" s="203" t="s">
        <v>248</v>
      </c>
      <c r="AY42" s="235" t="s">
        <v>248</v>
      </c>
      <c r="AZ42" s="201">
        <v>24313</v>
      </c>
      <c r="BA42" s="188" t="s">
        <v>248</v>
      </c>
      <c r="BB42" s="203" t="s">
        <v>248</v>
      </c>
      <c r="BC42" s="203" t="s">
        <v>248</v>
      </c>
      <c r="BD42" s="217" t="s">
        <v>61</v>
      </c>
      <c r="BE42" s="201" t="s">
        <v>62</v>
      </c>
      <c r="BF42" s="201" t="s">
        <v>63</v>
      </c>
      <c r="BG42" s="201" t="s">
        <v>196</v>
      </c>
      <c r="BH42" s="218" t="s">
        <v>510</v>
      </c>
      <c r="BI42" s="218" t="s">
        <v>64</v>
      </c>
      <c r="BJ42" s="370">
        <v>214</v>
      </c>
      <c r="BK42" s="370">
        <v>1</v>
      </c>
      <c r="BL42" s="219" t="s">
        <v>65</v>
      </c>
      <c r="BM42" s="52" t="s">
        <v>65</v>
      </c>
      <c r="BN42" s="218" t="s">
        <v>358</v>
      </c>
      <c r="BO42" s="217" t="s">
        <v>53</v>
      </c>
      <c r="BP42" s="201" t="s">
        <v>704</v>
      </c>
      <c r="BQ42" s="52" t="s">
        <v>714</v>
      </c>
    </row>
    <row r="43" spans="1:69" ht="15.75">
      <c r="A43" s="207" t="s">
        <v>37</v>
      </c>
      <c r="B43" s="208" t="s">
        <v>9</v>
      </c>
      <c r="C43" s="202" t="s">
        <v>35</v>
      </c>
      <c r="D43" s="210" t="s">
        <v>709</v>
      </c>
      <c r="E43" s="24" t="s">
        <v>634</v>
      </c>
      <c r="F43" s="86">
        <v>85</v>
      </c>
      <c r="G43" s="80">
        <v>2</v>
      </c>
      <c r="H43" s="204"/>
      <c r="I43" s="204"/>
      <c r="J43" s="204"/>
      <c r="K43" s="204"/>
      <c r="L43" s="80">
        <v>0</v>
      </c>
      <c r="M43" s="203"/>
      <c r="N43" s="52">
        <v>2</v>
      </c>
      <c r="O43" s="204"/>
      <c r="P43" s="204"/>
      <c r="Q43" s="11">
        <v>7.3425902047999996</v>
      </c>
      <c r="R43" s="204"/>
      <c r="S43" s="204"/>
      <c r="T43" s="53">
        <v>10.962499999999999</v>
      </c>
      <c r="U43" s="204"/>
      <c r="V43" s="204"/>
      <c r="W43" s="11">
        <v>7.2956625783132001</v>
      </c>
      <c r="X43" s="204"/>
      <c r="Y43" s="204"/>
      <c r="Z43" s="53">
        <v>10.808333333333332</v>
      </c>
      <c r="AA43" s="204"/>
      <c r="AB43" s="204"/>
      <c r="AC43" s="204"/>
      <c r="AD43" s="204"/>
      <c r="AE43" s="204"/>
      <c r="AF43" s="9">
        <v>3.478627093647761</v>
      </c>
      <c r="AG43" s="9">
        <v>580</v>
      </c>
      <c r="AH43" s="9">
        <v>0.56697456488548581</v>
      </c>
      <c r="AI43" s="9">
        <v>41</v>
      </c>
      <c r="AJ43" s="9">
        <v>2.2272727272727271</v>
      </c>
      <c r="AK43" s="9" t="s">
        <v>248</v>
      </c>
      <c r="AL43" s="9">
        <v>79</v>
      </c>
      <c r="AM43" s="9">
        <v>3.478627093647761</v>
      </c>
      <c r="AN43" s="9">
        <v>3.5602836879432624</v>
      </c>
      <c r="AO43" s="73">
        <v>14</v>
      </c>
      <c r="AP43" s="80">
        <v>2</v>
      </c>
      <c r="AQ43" s="80">
        <v>2</v>
      </c>
      <c r="AR43" s="224">
        <v>148</v>
      </c>
      <c r="AS43" s="224" t="s">
        <v>248</v>
      </c>
      <c r="AT43" s="11">
        <v>6297.6390000000001</v>
      </c>
      <c r="AU43" s="11">
        <v>71.206999999999994</v>
      </c>
      <c r="AV43" s="80">
        <v>0</v>
      </c>
      <c r="AW43" s="80">
        <v>148</v>
      </c>
      <c r="AX43" s="203" t="s">
        <v>248</v>
      </c>
      <c r="AY43" s="235" t="s">
        <v>248</v>
      </c>
      <c r="AZ43" s="201">
        <v>24313</v>
      </c>
      <c r="BA43" s="188" t="s">
        <v>248</v>
      </c>
      <c r="BB43" s="203" t="s">
        <v>248</v>
      </c>
      <c r="BC43" s="203" t="s">
        <v>248</v>
      </c>
      <c r="BD43" s="217" t="s">
        <v>61</v>
      </c>
      <c r="BE43" s="201" t="s">
        <v>62</v>
      </c>
      <c r="BF43" s="201" t="s">
        <v>63</v>
      </c>
      <c r="BG43" s="201" t="s">
        <v>196</v>
      </c>
      <c r="BH43" s="218" t="s">
        <v>510</v>
      </c>
      <c r="BI43" s="218" t="s">
        <v>66</v>
      </c>
      <c r="BJ43" s="370">
        <v>214</v>
      </c>
      <c r="BK43" s="370">
        <v>7</v>
      </c>
      <c r="BL43" s="219" t="s">
        <v>65</v>
      </c>
      <c r="BM43" s="52" t="s">
        <v>65</v>
      </c>
      <c r="BN43" s="218" t="s">
        <v>358</v>
      </c>
      <c r="BO43" s="217" t="s">
        <v>53</v>
      </c>
      <c r="BP43" s="201" t="s">
        <v>704</v>
      </c>
      <c r="BQ43" s="52" t="s">
        <v>714</v>
      </c>
    </row>
    <row r="44" spans="1:69" ht="15.75">
      <c r="A44" s="207" t="s">
        <v>37</v>
      </c>
      <c r="B44" s="208" t="s">
        <v>9</v>
      </c>
      <c r="C44" s="202" t="s">
        <v>35</v>
      </c>
      <c r="D44" s="210" t="s">
        <v>709</v>
      </c>
      <c r="E44" s="24" t="s">
        <v>634</v>
      </c>
      <c r="F44" s="86">
        <v>84</v>
      </c>
      <c r="G44" s="80">
        <v>1</v>
      </c>
      <c r="H44" s="204"/>
      <c r="I44" s="204"/>
      <c r="J44" s="204"/>
      <c r="K44" s="204"/>
      <c r="L44" s="80">
        <v>1</v>
      </c>
      <c r="M44" s="203"/>
      <c r="N44" s="52">
        <v>0</v>
      </c>
      <c r="O44" s="204"/>
      <c r="P44" s="204"/>
      <c r="Q44" s="11">
        <v>6.9201706098000004</v>
      </c>
      <c r="R44" s="204"/>
      <c r="S44" s="204"/>
      <c r="T44" s="53">
        <v>9.1124999999999989</v>
      </c>
      <c r="U44" s="204"/>
      <c r="V44" s="204"/>
      <c r="W44" s="11">
        <v>7.0163534756096997</v>
      </c>
      <c r="X44" s="204"/>
      <c r="Y44" s="204"/>
      <c r="Z44" s="53">
        <v>8.9083333333333332</v>
      </c>
      <c r="AA44" s="204"/>
      <c r="AB44" s="204"/>
      <c r="AC44" s="204"/>
      <c r="AD44" s="204"/>
      <c r="AE44" s="204"/>
      <c r="AF44" s="9">
        <v>3.3721878648981125</v>
      </c>
      <c r="AG44" s="9">
        <v>574</v>
      </c>
      <c r="AH44" s="9">
        <v>0.50211318650934977</v>
      </c>
      <c r="AI44" s="9">
        <v>33</v>
      </c>
      <c r="AJ44" s="9">
        <v>2.4104166666666669</v>
      </c>
      <c r="AK44" s="9" t="s">
        <v>248</v>
      </c>
      <c r="AL44" s="9">
        <v>78</v>
      </c>
      <c r="AM44" s="9">
        <v>3.3977289391961292</v>
      </c>
      <c r="AN44" s="9">
        <v>3.5100364963503647</v>
      </c>
      <c r="AO44" s="73">
        <v>14</v>
      </c>
      <c r="AP44" s="80">
        <v>1</v>
      </c>
      <c r="AQ44" s="80">
        <v>1</v>
      </c>
      <c r="AR44" s="224">
        <v>150</v>
      </c>
      <c r="AS44" s="224" t="s">
        <v>248</v>
      </c>
      <c r="AT44" s="11">
        <v>6239.4210000000003</v>
      </c>
      <c r="AU44" s="11">
        <v>111.64100000000001</v>
      </c>
      <c r="AV44" s="80">
        <v>0</v>
      </c>
      <c r="AW44" s="80">
        <v>150</v>
      </c>
      <c r="AX44" s="203" t="s">
        <v>248</v>
      </c>
      <c r="AY44" s="235" t="s">
        <v>248</v>
      </c>
      <c r="AZ44" s="201">
        <v>24313</v>
      </c>
      <c r="BA44" s="188" t="s">
        <v>248</v>
      </c>
      <c r="BB44" s="203" t="s">
        <v>248</v>
      </c>
      <c r="BC44" s="203" t="s">
        <v>248</v>
      </c>
      <c r="BD44" s="217" t="s">
        <v>61</v>
      </c>
      <c r="BE44" s="201" t="s">
        <v>62</v>
      </c>
      <c r="BF44" s="201" t="s">
        <v>63</v>
      </c>
      <c r="BG44" s="201" t="s">
        <v>196</v>
      </c>
      <c r="BH44" s="218" t="s">
        <v>510</v>
      </c>
      <c r="BI44" s="218" t="s">
        <v>67</v>
      </c>
      <c r="BJ44" s="370">
        <v>214</v>
      </c>
      <c r="BK44" s="370">
        <v>3</v>
      </c>
      <c r="BL44" s="219" t="s">
        <v>65</v>
      </c>
      <c r="BM44" s="52" t="s">
        <v>65</v>
      </c>
      <c r="BN44" s="218" t="s">
        <v>358</v>
      </c>
      <c r="BO44" s="217" t="s">
        <v>53</v>
      </c>
      <c r="BP44" s="201" t="s">
        <v>704</v>
      </c>
      <c r="BQ44" s="52" t="s">
        <v>714</v>
      </c>
    </row>
    <row r="45" spans="1:69" ht="15.75">
      <c r="A45" s="207" t="s">
        <v>37</v>
      </c>
      <c r="B45" s="208" t="s">
        <v>9</v>
      </c>
      <c r="C45" s="202" t="s">
        <v>35</v>
      </c>
      <c r="D45" s="210" t="s">
        <v>709</v>
      </c>
      <c r="E45" s="24" t="s">
        <v>634</v>
      </c>
      <c r="F45" s="86">
        <v>83</v>
      </c>
      <c r="G45" s="80">
        <v>7</v>
      </c>
      <c r="H45" s="204"/>
      <c r="I45" s="204"/>
      <c r="J45" s="204"/>
      <c r="K45" s="204"/>
      <c r="L45" s="80">
        <v>1</v>
      </c>
      <c r="M45" s="203"/>
      <c r="N45" s="52">
        <v>0</v>
      </c>
      <c r="O45" s="204"/>
      <c r="P45" s="204"/>
      <c r="Q45" s="11">
        <v>8.0661865867000007</v>
      </c>
      <c r="R45" s="204"/>
      <c r="S45" s="204"/>
      <c r="T45" s="53">
        <v>14.125</v>
      </c>
      <c r="U45" s="204"/>
      <c r="V45" s="204"/>
      <c r="W45" s="11">
        <v>8.0707332933332996</v>
      </c>
      <c r="X45" s="204"/>
      <c r="Y45" s="204"/>
      <c r="Z45" s="53">
        <v>14.0625</v>
      </c>
      <c r="AA45" s="204"/>
      <c r="AB45" s="204"/>
      <c r="AC45" s="204"/>
      <c r="AD45" s="204"/>
      <c r="AE45" s="204"/>
      <c r="AF45" s="9">
        <v>2.4741217749459401</v>
      </c>
      <c r="AG45" s="9">
        <v>525</v>
      </c>
      <c r="AH45" s="9">
        <v>0.43179479690888622</v>
      </c>
      <c r="AI45" s="9">
        <v>301</v>
      </c>
      <c r="AJ45" s="9">
        <v>1.5105932203389831</v>
      </c>
      <c r="AK45" s="9" t="s">
        <v>248</v>
      </c>
      <c r="AL45" s="9">
        <v>0</v>
      </c>
      <c r="AM45" s="9"/>
      <c r="AN45" s="9"/>
      <c r="AO45" s="73">
        <v>69</v>
      </c>
      <c r="AP45" s="80">
        <v>7</v>
      </c>
      <c r="AQ45" s="80">
        <v>8</v>
      </c>
      <c r="AR45" s="224">
        <v>68</v>
      </c>
      <c r="AS45" s="224" t="s">
        <v>248</v>
      </c>
      <c r="AT45" s="11">
        <v>4883.768</v>
      </c>
      <c r="AU45" s="11">
        <v>1036.075</v>
      </c>
      <c r="AV45" s="80">
        <v>0</v>
      </c>
      <c r="AW45" s="80">
        <v>68</v>
      </c>
      <c r="AX45" s="203" t="s">
        <v>248</v>
      </c>
      <c r="AY45" s="235" t="s">
        <v>248</v>
      </c>
      <c r="AZ45" s="201">
        <v>24313</v>
      </c>
      <c r="BA45" s="188" t="s">
        <v>248</v>
      </c>
      <c r="BB45" s="203" t="s">
        <v>248</v>
      </c>
      <c r="BC45" s="203" t="s">
        <v>248</v>
      </c>
      <c r="BD45" s="217" t="s">
        <v>61</v>
      </c>
      <c r="BE45" s="201" t="s">
        <v>62</v>
      </c>
      <c r="BF45" s="201" t="s">
        <v>63</v>
      </c>
      <c r="BG45" s="201" t="s">
        <v>196</v>
      </c>
      <c r="BH45" s="218" t="s">
        <v>510</v>
      </c>
      <c r="BI45" s="218" t="s">
        <v>68</v>
      </c>
      <c r="BJ45" s="370">
        <v>214</v>
      </c>
      <c r="BK45" s="370">
        <v>4</v>
      </c>
      <c r="BL45" s="219" t="s">
        <v>65</v>
      </c>
      <c r="BM45" s="52" t="s">
        <v>65</v>
      </c>
      <c r="BN45" s="218" t="s">
        <v>358</v>
      </c>
      <c r="BO45" s="217" t="s">
        <v>53</v>
      </c>
      <c r="BP45" s="201" t="s">
        <v>704</v>
      </c>
      <c r="BQ45" s="52" t="s">
        <v>714</v>
      </c>
    </row>
    <row r="46" spans="1:69" ht="15.75">
      <c r="A46" s="207" t="s">
        <v>37</v>
      </c>
      <c r="B46" s="208" t="s">
        <v>9</v>
      </c>
      <c r="C46" s="202" t="s">
        <v>35</v>
      </c>
      <c r="D46" s="210" t="s">
        <v>709</v>
      </c>
      <c r="E46" s="24" t="s">
        <v>439</v>
      </c>
      <c r="F46" s="86">
        <v>64</v>
      </c>
      <c r="G46" s="80">
        <v>0</v>
      </c>
      <c r="H46" s="204"/>
      <c r="I46" s="204"/>
      <c r="J46" s="204"/>
      <c r="K46" s="204"/>
      <c r="L46" s="80">
        <v>0</v>
      </c>
      <c r="M46" s="203"/>
      <c r="N46" s="52">
        <v>0</v>
      </c>
      <c r="O46" s="204"/>
      <c r="P46" s="204"/>
      <c r="Q46" s="11">
        <v>5.1461092031</v>
      </c>
      <c r="R46" s="204"/>
      <c r="S46" s="204"/>
      <c r="T46" s="53">
        <v>6.2249999999999996</v>
      </c>
      <c r="U46" s="204"/>
      <c r="V46" s="204"/>
      <c r="W46" s="11">
        <v>4.8775622812500004</v>
      </c>
      <c r="X46" s="204"/>
      <c r="Y46" s="204"/>
      <c r="Z46" s="53">
        <v>5.8624999999999998</v>
      </c>
      <c r="AA46" s="204"/>
      <c r="AB46" s="204"/>
      <c r="AC46" s="204"/>
      <c r="AD46" s="204"/>
      <c r="AE46" s="204"/>
      <c r="AF46" s="9">
        <v>3.7579055269736616</v>
      </c>
      <c r="AG46" s="9">
        <v>447</v>
      </c>
      <c r="AH46" s="9">
        <v>0.33887139136468064</v>
      </c>
      <c r="AI46" s="9">
        <v>5</v>
      </c>
      <c r="AJ46" s="9">
        <v>3.0310185185185183</v>
      </c>
      <c r="AK46" s="9" t="s">
        <v>248</v>
      </c>
      <c r="AL46" s="9">
        <v>64</v>
      </c>
      <c r="AM46" s="9">
        <v>3.7579055269736616</v>
      </c>
      <c r="AN46" s="9">
        <v>3.7351562500000002</v>
      </c>
      <c r="AO46" s="73">
        <v>0</v>
      </c>
      <c r="AP46" s="80">
        <v>0</v>
      </c>
      <c r="AQ46" s="80">
        <v>0</v>
      </c>
      <c r="AR46" s="224">
        <v>128</v>
      </c>
      <c r="AS46" s="224" t="s">
        <v>248</v>
      </c>
      <c r="AT46" s="11">
        <v>4563.4949999999999</v>
      </c>
      <c r="AU46" s="11">
        <v>0</v>
      </c>
      <c r="AV46" s="80">
        <v>0</v>
      </c>
      <c r="AW46" s="80">
        <v>128</v>
      </c>
      <c r="AX46" s="203" t="s">
        <v>248</v>
      </c>
      <c r="AY46" s="235" t="s">
        <v>248</v>
      </c>
      <c r="AZ46" s="201">
        <v>35397</v>
      </c>
      <c r="BA46" s="188" t="s">
        <v>248</v>
      </c>
      <c r="BB46" s="203" t="s">
        <v>248</v>
      </c>
      <c r="BC46" s="203" t="s">
        <v>248</v>
      </c>
      <c r="BD46" s="217" t="s">
        <v>61</v>
      </c>
      <c r="BE46" s="201" t="s">
        <v>62</v>
      </c>
      <c r="BF46" s="201" t="s">
        <v>63</v>
      </c>
      <c r="BG46" s="201" t="s">
        <v>196</v>
      </c>
      <c r="BH46" s="218" t="s">
        <v>513</v>
      </c>
      <c r="BI46" s="218" t="s">
        <v>64</v>
      </c>
      <c r="BJ46" s="370">
        <v>214</v>
      </c>
      <c r="BK46" s="370">
        <v>1</v>
      </c>
      <c r="BL46" s="219" t="s">
        <v>65</v>
      </c>
      <c r="BM46" s="52" t="s">
        <v>65</v>
      </c>
      <c r="BN46" s="218" t="s">
        <v>358</v>
      </c>
      <c r="BO46" s="217" t="s">
        <v>258</v>
      </c>
      <c r="BP46" s="201" t="s">
        <v>680</v>
      </c>
      <c r="BQ46" s="52" t="s">
        <v>714</v>
      </c>
    </row>
    <row r="47" spans="1:69" ht="15.75">
      <c r="A47" s="207" t="s">
        <v>37</v>
      </c>
      <c r="B47" s="208" t="s">
        <v>9</v>
      </c>
      <c r="C47" s="202" t="s">
        <v>35</v>
      </c>
      <c r="D47" s="210" t="s">
        <v>709</v>
      </c>
      <c r="E47" s="24" t="s">
        <v>439</v>
      </c>
      <c r="F47" s="86">
        <v>63</v>
      </c>
      <c r="G47" s="80">
        <v>2</v>
      </c>
      <c r="H47" s="204"/>
      <c r="I47" s="204"/>
      <c r="J47" s="204"/>
      <c r="K47" s="204"/>
      <c r="L47" s="80">
        <v>0</v>
      </c>
      <c r="M47" s="203"/>
      <c r="N47" s="52">
        <v>0</v>
      </c>
      <c r="O47" s="204"/>
      <c r="P47" s="204"/>
      <c r="Q47" s="11">
        <v>7.4265736885000004</v>
      </c>
      <c r="R47" s="204"/>
      <c r="S47" s="204"/>
      <c r="T47" s="53">
        <v>10.987499999999999</v>
      </c>
      <c r="U47" s="204"/>
      <c r="V47" s="204"/>
      <c r="W47" s="11">
        <v>7.4046228524590001</v>
      </c>
      <c r="X47" s="204"/>
      <c r="Y47" s="204"/>
      <c r="Z47" s="53">
        <v>10.974999999999998</v>
      </c>
      <c r="AA47" s="204"/>
      <c r="AB47" s="204"/>
      <c r="AC47" s="204"/>
      <c r="AD47" s="204"/>
      <c r="AE47" s="204"/>
      <c r="AF47" s="9">
        <v>3.2306190516267503</v>
      </c>
      <c r="AG47" s="9">
        <v>420</v>
      </c>
      <c r="AH47" s="9">
        <v>0.54270063059460283</v>
      </c>
      <c r="AI47" s="9">
        <v>43</v>
      </c>
      <c r="AJ47" s="9">
        <v>2.1398648648648648</v>
      </c>
      <c r="AK47" s="9" t="s">
        <v>248</v>
      </c>
      <c r="AL47" s="9">
        <v>57</v>
      </c>
      <c r="AM47" s="9">
        <v>3.2755889767094661</v>
      </c>
      <c r="AN47" s="9">
        <v>3.3192567567567566</v>
      </c>
      <c r="AO47" s="73">
        <v>21</v>
      </c>
      <c r="AP47" s="80">
        <v>4</v>
      </c>
      <c r="AQ47" s="80">
        <v>0</v>
      </c>
      <c r="AR47" s="224">
        <v>97</v>
      </c>
      <c r="AS47" s="224" t="s">
        <v>248</v>
      </c>
      <c r="AT47" s="11">
        <v>4135.2690000000002</v>
      </c>
      <c r="AU47" s="11">
        <v>215.614</v>
      </c>
      <c r="AV47" s="80">
        <v>0</v>
      </c>
      <c r="AW47" s="80">
        <v>97</v>
      </c>
      <c r="AX47" s="203" t="s">
        <v>248</v>
      </c>
      <c r="AY47" s="235" t="s">
        <v>248</v>
      </c>
      <c r="AZ47" s="201">
        <v>35397</v>
      </c>
      <c r="BA47" s="188" t="s">
        <v>248</v>
      </c>
      <c r="BB47" s="203" t="s">
        <v>248</v>
      </c>
      <c r="BC47" s="203" t="s">
        <v>248</v>
      </c>
      <c r="BD47" s="217" t="s">
        <v>61</v>
      </c>
      <c r="BE47" s="201" t="s">
        <v>62</v>
      </c>
      <c r="BF47" s="201" t="s">
        <v>63</v>
      </c>
      <c r="BG47" s="201" t="s">
        <v>196</v>
      </c>
      <c r="BH47" s="218" t="s">
        <v>513</v>
      </c>
      <c r="BI47" s="218" t="s">
        <v>66</v>
      </c>
      <c r="BJ47" s="370">
        <v>214</v>
      </c>
      <c r="BK47" s="370">
        <v>7</v>
      </c>
      <c r="BL47" s="219" t="s">
        <v>65</v>
      </c>
      <c r="BM47" s="52" t="s">
        <v>65</v>
      </c>
      <c r="BN47" s="218" t="s">
        <v>358</v>
      </c>
      <c r="BO47" s="217" t="s">
        <v>258</v>
      </c>
      <c r="BP47" s="201" t="s">
        <v>680</v>
      </c>
      <c r="BQ47" s="52" t="s">
        <v>714</v>
      </c>
    </row>
    <row r="48" spans="1:69" ht="15.75">
      <c r="A48" s="207" t="s">
        <v>37</v>
      </c>
      <c r="B48" s="208" t="s">
        <v>9</v>
      </c>
      <c r="C48" s="202" t="s">
        <v>35</v>
      </c>
      <c r="D48" s="210" t="s">
        <v>709</v>
      </c>
      <c r="E48" s="24" t="s">
        <v>439</v>
      </c>
      <c r="F48" s="86">
        <v>64</v>
      </c>
      <c r="G48" s="80">
        <v>2</v>
      </c>
      <c r="H48" s="204"/>
      <c r="I48" s="204"/>
      <c r="J48" s="204"/>
      <c r="K48" s="204"/>
      <c r="L48" s="80">
        <v>1</v>
      </c>
      <c r="M48" s="203"/>
      <c r="N48" s="52">
        <v>0</v>
      </c>
      <c r="O48" s="204"/>
      <c r="P48" s="204"/>
      <c r="Q48" s="11">
        <v>6.9514423606999998</v>
      </c>
      <c r="R48" s="204"/>
      <c r="S48" s="204"/>
      <c r="T48" s="53">
        <v>8.4916666666666654</v>
      </c>
      <c r="U48" s="204"/>
      <c r="V48" s="204"/>
      <c r="W48" s="11">
        <v>6.9965244262294997</v>
      </c>
      <c r="X48" s="204"/>
      <c r="Y48" s="204"/>
      <c r="Z48" s="53">
        <v>8.4937499999999986</v>
      </c>
      <c r="AA48" s="204"/>
      <c r="AB48" s="204"/>
      <c r="AC48" s="204"/>
      <c r="AD48" s="204"/>
      <c r="AE48" s="204"/>
      <c r="AF48" s="9">
        <v>3.36044497205167</v>
      </c>
      <c r="AG48" s="9">
        <v>427</v>
      </c>
      <c r="AH48" s="9">
        <v>0.46552131706877448</v>
      </c>
      <c r="AI48" s="9">
        <v>24</v>
      </c>
      <c r="AJ48" s="9">
        <v>2.4397727272727274</v>
      </c>
      <c r="AK48" s="9" t="s">
        <v>248</v>
      </c>
      <c r="AL48" s="9">
        <v>61</v>
      </c>
      <c r="AM48" s="9">
        <v>3.36044497205167</v>
      </c>
      <c r="AN48" s="9">
        <v>3.4353146853146854</v>
      </c>
      <c r="AO48" s="73">
        <v>0</v>
      </c>
      <c r="AP48" s="80">
        <v>0</v>
      </c>
      <c r="AQ48" s="80">
        <v>0</v>
      </c>
      <c r="AR48" s="224">
        <v>124</v>
      </c>
      <c r="AS48" s="224" t="s">
        <v>248</v>
      </c>
      <c r="AT48" s="11">
        <v>4418.0630000000001</v>
      </c>
      <c r="AU48" s="11">
        <v>0</v>
      </c>
      <c r="AV48" s="80">
        <v>0</v>
      </c>
      <c r="AW48" s="80">
        <v>124</v>
      </c>
      <c r="AX48" s="203" t="s">
        <v>248</v>
      </c>
      <c r="AY48" s="235" t="s">
        <v>248</v>
      </c>
      <c r="AZ48" s="201">
        <v>35397</v>
      </c>
      <c r="BA48" s="188" t="s">
        <v>248</v>
      </c>
      <c r="BB48" s="203" t="s">
        <v>248</v>
      </c>
      <c r="BC48" s="203" t="s">
        <v>248</v>
      </c>
      <c r="BD48" s="217" t="s">
        <v>61</v>
      </c>
      <c r="BE48" s="201" t="s">
        <v>62</v>
      </c>
      <c r="BF48" s="201" t="s">
        <v>63</v>
      </c>
      <c r="BG48" s="201" t="s">
        <v>196</v>
      </c>
      <c r="BH48" s="218" t="s">
        <v>513</v>
      </c>
      <c r="BI48" s="218" t="s">
        <v>67</v>
      </c>
      <c r="BJ48" s="370">
        <v>214</v>
      </c>
      <c r="BK48" s="370">
        <v>3</v>
      </c>
      <c r="BL48" s="219" t="s">
        <v>65</v>
      </c>
      <c r="BM48" s="52" t="s">
        <v>65</v>
      </c>
      <c r="BN48" s="218" t="s">
        <v>358</v>
      </c>
      <c r="BO48" s="217" t="s">
        <v>258</v>
      </c>
      <c r="BP48" s="201" t="s">
        <v>680</v>
      </c>
      <c r="BQ48" s="52" t="s">
        <v>714</v>
      </c>
    </row>
    <row r="49" spans="1:69" ht="16.5" thickBot="1">
      <c r="A49" s="207" t="s">
        <v>37</v>
      </c>
      <c r="B49" s="208" t="s">
        <v>9</v>
      </c>
      <c r="C49" s="202" t="s">
        <v>35</v>
      </c>
      <c r="D49" s="210" t="s">
        <v>709</v>
      </c>
      <c r="E49" s="24" t="s">
        <v>439</v>
      </c>
      <c r="F49" s="86">
        <v>59</v>
      </c>
      <c r="G49" s="80">
        <v>3</v>
      </c>
      <c r="H49" s="204"/>
      <c r="I49" s="204"/>
      <c r="J49" s="204"/>
      <c r="K49" s="204"/>
      <c r="L49" s="80">
        <v>0</v>
      </c>
      <c r="M49" s="203"/>
      <c r="N49" s="52">
        <v>0</v>
      </c>
      <c r="O49" s="204"/>
      <c r="P49" s="204"/>
      <c r="Q49" s="11">
        <v>7.7933567500000001</v>
      </c>
      <c r="R49" s="204"/>
      <c r="S49" s="204"/>
      <c r="T49" s="53">
        <v>15.049999999999999</v>
      </c>
      <c r="U49" s="204"/>
      <c r="V49" s="204"/>
      <c r="W49" s="11">
        <v>7.8409819107142003</v>
      </c>
      <c r="X49" s="204"/>
      <c r="Y49" s="204"/>
      <c r="Z49" s="53">
        <v>15.099999999999998</v>
      </c>
      <c r="AA49" s="204"/>
      <c r="AB49" s="204"/>
      <c r="AC49" s="204"/>
      <c r="AD49" s="204"/>
      <c r="AE49" s="204"/>
      <c r="AF49" s="9">
        <v>2.9353273816051932</v>
      </c>
      <c r="AG49" s="9">
        <v>336</v>
      </c>
      <c r="AH49" s="9">
        <v>0.49936020447242463</v>
      </c>
      <c r="AI49" s="9">
        <v>31</v>
      </c>
      <c r="AJ49" s="9">
        <v>1.69</v>
      </c>
      <c r="AK49" s="9" t="s">
        <v>248</v>
      </c>
      <c r="AL49" s="9">
        <v>0</v>
      </c>
      <c r="AM49" s="9"/>
      <c r="AN49" s="9"/>
      <c r="AO49" s="73">
        <v>20</v>
      </c>
      <c r="AP49" s="80">
        <v>11</v>
      </c>
      <c r="AQ49" s="80">
        <v>3</v>
      </c>
      <c r="AR49" s="224">
        <v>78</v>
      </c>
      <c r="AS49" s="224" t="s">
        <v>248</v>
      </c>
      <c r="AT49" s="11">
        <v>2662.1970000000001</v>
      </c>
      <c r="AU49" s="11">
        <v>1337.9349999999999</v>
      </c>
      <c r="AV49" s="80">
        <v>0</v>
      </c>
      <c r="AW49" s="80">
        <v>78</v>
      </c>
      <c r="AX49" s="203" t="s">
        <v>248</v>
      </c>
      <c r="AY49" s="235" t="s">
        <v>248</v>
      </c>
      <c r="AZ49" s="218">
        <v>35397</v>
      </c>
      <c r="BA49" s="188" t="s">
        <v>248</v>
      </c>
      <c r="BB49" s="203" t="s">
        <v>248</v>
      </c>
      <c r="BC49" s="158" t="s">
        <v>248</v>
      </c>
      <c r="BD49" s="217" t="s">
        <v>61</v>
      </c>
      <c r="BE49" s="201" t="s">
        <v>62</v>
      </c>
      <c r="BF49" s="201" t="s">
        <v>63</v>
      </c>
      <c r="BG49" s="201" t="s">
        <v>196</v>
      </c>
      <c r="BH49" s="218" t="s">
        <v>513</v>
      </c>
      <c r="BI49" s="218" t="s">
        <v>68</v>
      </c>
      <c r="BJ49" s="391">
        <v>214</v>
      </c>
      <c r="BK49" s="370">
        <v>4</v>
      </c>
      <c r="BL49" s="219" t="s">
        <v>65</v>
      </c>
      <c r="BM49" s="52" t="s">
        <v>65</v>
      </c>
      <c r="BN49" s="218" t="s">
        <v>358</v>
      </c>
      <c r="BO49" s="217" t="s">
        <v>258</v>
      </c>
      <c r="BP49" s="201" t="s">
        <v>680</v>
      </c>
      <c r="BQ49" s="52" t="s">
        <v>714</v>
      </c>
    </row>
    <row r="50" spans="1:69" ht="15.75">
      <c r="A50" s="207" t="s">
        <v>37</v>
      </c>
      <c r="B50" s="208" t="s">
        <v>9</v>
      </c>
      <c r="C50" s="202" t="s">
        <v>35</v>
      </c>
      <c r="D50" s="210" t="s">
        <v>709</v>
      </c>
      <c r="E50" s="24" t="s">
        <v>440</v>
      </c>
      <c r="F50" s="86">
        <v>37</v>
      </c>
      <c r="G50" s="80">
        <v>0</v>
      </c>
      <c r="H50" s="204"/>
      <c r="I50" s="204"/>
      <c r="J50" s="204"/>
      <c r="K50" s="204"/>
      <c r="L50" s="80">
        <v>0</v>
      </c>
      <c r="M50" s="203"/>
      <c r="N50" s="52">
        <v>0</v>
      </c>
      <c r="O50" s="204"/>
      <c r="P50" s="204"/>
      <c r="Q50" s="11">
        <v>5.2159187567999998</v>
      </c>
      <c r="R50" s="204"/>
      <c r="S50" s="204"/>
      <c r="T50" s="53">
        <v>6.5749999999999993</v>
      </c>
      <c r="U50" s="204"/>
      <c r="V50" s="204"/>
      <c r="W50" s="11">
        <v>4.8671079189188999</v>
      </c>
      <c r="X50" s="204"/>
      <c r="Y50" s="204"/>
      <c r="Z50" s="53">
        <v>6.2874999999999996</v>
      </c>
      <c r="AA50" s="204"/>
      <c r="AB50" s="204"/>
      <c r="AC50" s="204"/>
      <c r="AD50" s="204"/>
      <c r="AE50" s="204"/>
      <c r="AF50" s="9">
        <v>3.7540540796449284</v>
      </c>
      <c r="AG50" s="9">
        <v>259</v>
      </c>
      <c r="AH50" s="9">
        <v>0.35770360934427076</v>
      </c>
      <c r="AI50" s="9">
        <v>3</v>
      </c>
      <c r="AJ50" s="9">
        <v>2.9145833333333333</v>
      </c>
      <c r="AK50" s="9" t="s">
        <v>248</v>
      </c>
      <c r="AL50" s="9">
        <v>37</v>
      </c>
      <c r="AM50" s="9">
        <v>3.7540540796449284</v>
      </c>
      <c r="AN50" s="9">
        <v>3.7308743169398908</v>
      </c>
      <c r="AO50" s="73">
        <v>0</v>
      </c>
      <c r="AP50" s="80">
        <v>0</v>
      </c>
      <c r="AQ50" s="80">
        <v>0</v>
      </c>
      <c r="AR50" s="224">
        <v>74</v>
      </c>
      <c r="AS50" s="224" t="s">
        <v>248</v>
      </c>
      <c r="AT50" s="11">
        <v>2650.8330000000001</v>
      </c>
      <c r="AU50" s="11">
        <v>0</v>
      </c>
      <c r="AV50" s="80">
        <v>0</v>
      </c>
      <c r="AW50" s="80">
        <v>74</v>
      </c>
      <c r="AX50" s="203" t="s">
        <v>248</v>
      </c>
      <c r="AY50" s="235" t="s">
        <v>248</v>
      </c>
      <c r="AZ50" s="201">
        <v>26491</v>
      </c>
      <c r="BA50" s="188" t="s">
        <v>248</v>
      </c>
      <c r="BB50" s="203" t="s">
        <v>248</v>
      </c>
      <c r="BC50" s="203" t="s">
        <v>248</v>
      </c>
      <c r="BD50" s="217" t="s">
        <v>61</v>
      </c>
      <c r="BE50" s="201" t="s">
        <v>62</v>
      </c>
      <c r="BF50" s="201" t="s">
        <v>63</v>
      </c>
      <c r="BG50" s="201" t="s">
        <v>196</v>
      </c>
      <c r="BH50" s="218" t="s">
        <v>514</v>
      </c>
      <c r="BI50" s="218" t="s">
        <v>64</v>
      </c>
      <c r="BJ50" s="370">
        <v>214</v>
      </c>
      <c r="BK50" s="370">
        <v>1</v>
      </c>
      <c r="BL50" s="219" t="s">
        <v>65</v>
      </c>
      <c r="BM50" s="52" t="s">
        <v>65</v>
      </c>
      <c r="BN50" s="218" t="s">
        <v>358</v>
      </c>
      <c r="BO50" s="217" t="s">
        <v>74</v>
      </c>
      <c r="BP50" s="201" t="s">
        <v>681</v>
      </c>
      <c r="BQ50" s="52" t="s">
        <v>717</v>
      </c>
    </row>
    <row r="51" spans="1:69" ht="15.75">
      <c r="A51" s="207" t="s">
        <v>37</v>
      </c>
      <c r="B51" s="208" t="s">
        <v>9</v>
      </c>
      <c r="C51" s="202" t="s">
        <v>35</v>
      </c>
      <c r="D51" s="210" t="s">
        <v>709</v>
      </c>
      <c r="E51" s="24" t="s">
        <v>440</v>
      </c>
      <c r="F51" s="86">
        <v>36</v>
      </c>
      <c r="G51" s="80">
        <v>0</v>
      </c>
      <c r="H51" s="204"/>
      <c r="I51" s="204"/>
      <c r="J51" s="204"/>
      <c r="K51" s="204"/>
      <c r="L51" s="80">
        <v>0</v>
      </c>
      <c r="M51" s="203"/>
      <c r="N51" s="52">
        <v>0</v>
      </c>
      <c r="O51" s="204"/>
      <c r="P51" s="204"/>
      <c r="Q51" s="11">
        <v>7.545083</v>
      </c>
      <c r="R51" s="204"/>
      <c r="S51" s="204"/>
      <c r="T51" s="53">
        <v>13.099999999999998</v>
      </c>
      <c r="U51" s="204"/>
      <c r="V51" s="204"/>
      <c r="W51" s="11">
        <v>7.6303887499999998</v>
      </c>
      <c r="X51" s="204"/>
      <c r="Y51" s="204"/>
      <c r="Z51" s="53">
        <v>13.299999999999999</v>
      </c>
      <c r="AA51" s="204"/>
      <c r="AB51" s="204"/>
      <c r="AC51" s="204"/>
      <c r="AD51" s="204"/>
      <c r="AE51" s="204"/>
      <c r="AF51" s="9">
        <v>3.0370634936151046</v>
      </c>
      <c r="AG51" s="9">
        <v>252</v>
      </c>
      <c r="AH51" s="9">
        <v>0.58571012117291765</v>
      </c>
      <c r="AI51" s="9">
        <v>50</v>
      </c>
      <c r="AJ51" s="9">
        <v>2.0651162790697675</v>
      </c>
      <c r="AK51" s="9" t="s">
        <v>248</v>
      </c>
      <c r="AL51" s="9">
        <v>36</v>
      </c>
      <c r="AM51" s="9">
        <v>3.0370634936151046</v>
      </c>
      <c r="AN51" s="9">
        <v>3.0163934426229506</v>
      </c>
      <c r="AO51" s="73">
        <v>3</v>
      </c>
      <c r="AP51" s="80">
        <v>0</v>
      </c>
      <c r="AQ51" s="80">
        <v>0</v>
      </c>
      <c r="AR51" s="224">
        <v>69</v>
      </c>
      <c r="AS51" s="224" t="s">
        <v>248</v>
      </c>
      <c r="AT51" s="11">
        <v>2575.9459999999999</v>
      </c>
      <c r="AU51" s="11">
        <v>0</v>
      </c>
      <c r="AV51" s="80">
        <v>0</v>
      </c>
      <c r="AW51" s="80">
        <v>69</v>
      </c>
      <c r="AX51" s="203" t="s">
        <v>248</v>
      </c>
      <c r="AY51" s="235" t="s">
        <v>248</v>
      </c>
      <c r="AZ51" s="201">
        <v>26491</v>
      </c>
      <c r="BA51" s="188" t="s">
        <v>248</v>
      </c>
      <c r="BB51" s="203" t="s">
        <v>248</v>
      </c>
      <c r="BC51" s="203" t="s">
        <v>248</v>
      </c>
      <c r="BD51" s="217" t="s">
        <v>61</v>
      </c>
      <c r="BE51" s="201" t="s">
        <v>62</v>
      </c>
      <c r="BF51" s="201" t="s">
        <v>63</v>
      </c>
      <c r="BG51" s="201" t="s">
        <v>196</v>
      </c>
      <c r="BH51" s="218" t="s">
        <v>514</v>
      </c>
      <c r="BI51" s="218" t="s">
        <v>66</v>
      </c>
      <c r="BJ51" s="370">
        <v>214</v>
      </c>
      <c r="BK51" s="370">
        <v>7</v>
      </c>
      <c r="BL51" s="219" t="s">
        <v>65</v>
      </c>
      <c r="BM51" s="52" t="s">
        <v>65</v>
      </c>
      <c r="BN51" s="218" t="s">
        <v>358</v>
      </c>
      <c r="BO51" s="217" t="s">
        <v>74</v>
      </c>
      <c r="BP51" s="201" t="s">
        <v>681</v>
      </c>
      <c r="BQ51" s="52" t="s">
        <v>717</v>
      </c>
    </row>
    <row r="52" spans="1:69" ht="15.75">
      <c r="A52" s="207" t="s">
        <v>37</v>
      </c>
      <c r="B52" s="208" t="s">
        <v>9</v>
      </c>
      <c r="C52" s="202" t="s">
        <v>35</v>
      </c>
      <c r="D52" s="210" t="s">
        <v>709</v>
      </c>
      <c r="E52" s="24" t="s">
        <v>440</v>
      </c>
      <c r="F52" s="86">
        <v>35</v>
      </c>
      <c r="G52" s="80">
        <v>1</v>
      </c>
      <c r="H52" s="204"/>
      <c r="I52" s="204"/>
      <c r="J52" s="204"/>
      <c r="K52" s="204"/>
      <c r="L52" s="80">
        <v>0</v>
      </c>
      <c r="M52" s="203"/>
      <c r="N52" s="52">
        <v>0</v>
      </c>
      <c r="O52" s="204"/>
      <c r="P52" s="204"/>
      <c r="Q52" s="11">
        <v>6.3550881176000003</v>
      </c>
      <c r="R52" s="204"/>
      <c r="S52" s="204"/>
      <c r="T52" s="53">
        <v>8.6499999999999986</v>
      </c>
      <c r="U52" s="204"/>
      <c r="V52" s="204"/>
      <c r="W52" s="11">
        <v>6.0550879411764003</v>
      </c>
      <c r="X52" s="204"/>
      <c r="Y52" s="204"/>
      <c r="Z52" s="53">
        <v>8.1499999999999986</v>
      </c>
      <c r="AA52" s="204"/>
      <c r="AB52" s="204"/>
      <c r="AC52" s="204"/>
      <c r="AD52" s="204"/>
      <c r="AE52" s="204"/>
      <c r="AF52" s="9">
        <v>3.6624790089470998</v>
      </c>
      <c r="AG52" s="9">
        <v>238</v>
      </c>
      <c r="AH52" s="9">
        <v>0.38613734069841493</v>
      </c>
      <c r="AI52" s="9">
        <v>5</v>
      </c>
      <c r="AJ52" s="9">
        <v>2.8136363636363635</v>
      </c>
      <c r="AK52" s="9" t="s">
        <v>248</v>
      </c>
      <c r="AL52" s="9">
        <v>34</v>
      </c>
      <c r="AM52" s="9">
        <v>3.6624790089470998</v>
      </c>
      <c r="AN52" s="9">
        <v>3.6963190184049082</v>
      </c>
      <c r="AO52" s="73">
        <v>3</v>
      </c>
      <c r="AP52" s="80">
        <v>0</v>
      </c>
      <c r="AQ52" s="80">
        <v>0</v>
      </c>
      <c r="AR52" s="224">
        <v>65</v>
      </c>
      <c r="AS52" s="224" t="s">
        <v>248</v>
      </c>
      <c r="AT52" s="11">
        <v>2439.3690000000001</v>
      </c>
      <c r="AU52" s="11">
        <v>0</v>
      </c>
      <c r="AV52" s="80">
        <v>0</v>
      </c>
      <c r="AW52" s="80">
        <v>65</v>
      </c>
      <c r="AX52" s="203" t="s">
        <v>248</v>
      </c>
      <c r="AY52" s="235" t="s">
        <v>248</v>
      </c>
      <c r="AZ52" s="201">
        <v>26491</v>
      </c>
      <c r="BA52" s="188" t="s">
        <v>248</v>
      </c>
      <c r="BB52" s="203" t="s">
        <v>248</v>
      </c>
      <c r="BC52" s="203" t="s">
        <v>248</v>
      </c>
      <c r="BD52" s="217" t="s">
        <v>61</v>
      </c>
      <c r="BE52" s="201" t="s">
        <v>62</v>
      </c>
      <c r="BF52" s="201" t="s">
        <v>63</v>
      </c>
      <c r="BG52" s="201" t="s">
        <v>196</v>
      </c>
      <c r="BH52" s="218" t="s">
        <v>514</v>
      </c>
      <c r="BI52" s="218" t="s">
        <v>67</v>
      </c>
      <c r="BJ52" s="370">
        <v>214</v>
      </c>
      <c r="BK52" s="370">
        <v>3</v>
      </c>
      <c r="BL52" s="219" t="s">
        <v>65</v>
      </c>
      <c r="BM52" s="52" t="s">
        <v>65</v>
      </c>
      <c r="BN52" s="218" t="s">
        <v>358</v>
      </c>
      <c r="BO52" s="217" t="s">
        <v>74</v>
      </c>
      <c r="BP52" s="201" t="s">
        <v>681</v>
      </c>
      <c r="BQ52" s="52" t="s">
        <v>717</v>
      </c>
    </row>
    <row r="53" spans="1:69" ht="15.75">
      <c r="A53" s="207" t="s">
        <v>37</v>
      </c>
      <c r="B53" s="208" t="s">
        <v>9</v>
      </c>
      <c r="C53" s="202" t="s">
        <v>35</v>
      </c>
      <c r="D53" s="210" t="s">
        <v>709</v>
      </c>
      <c r="E53" s="24" t="s">
        <v>440</v>
      </c>
      <c r="F53" s="86">
        <v>35</v>
      </c>
      <c r="G53" s="80">
        <v>0</v>
      </c>
      <c r="H53" s="204"/>
      <c r="I53" s="204"/>
      <c r="J53" s="204"/>
      <c r="K53" s="204"/>
      <c r="L53" s="80">
        <v>0</v>
      </c>
      <c r="M53" s="203"/>
      <c r="N53" s="52">
        <v>0</v>
      </c>
      <c r="O53" s="204"/>
      <c r="P53" s="204"/>
      <c r="Q53" s="11">
        <v>7.4573141142999999</v>
      </c>
      <c r="R53" s="204"/>
      <c r="S53" s="204"/>
      <c r="T53" s="53">
        <v>10.125</v>
      </c>
      <c r="U53" s="204"/>
      <c r="V53" s="204"/>
      <c r="W53" s="11">
        <v>7.5055999714285004</v>
      </c>
      <c r="X53" s="204"/>
      <c r="Y53" s="204"/>
      <c r="Z53" s="53">
        <v>9.625</v>
      </c>
      <c r="AA53" s="204"/>
      <c r="AB53" s="204"/>
      <c r="AC53" s="204"/>
      <c r="AD53" s="204"/>
      <c r="AE53" s="204"/>
      <c r="AF53" s="9">
        <v>2.5764502132093754</v>
      </c>
      <c r="AG53" s="9">
        <v>231</v>
      </c>
      <c r="AH53" s="9">
        <v>0.43647091367134344</v>
      </c>
      <c r="AI53" s="9">
        <v>93</v>
      </c>
      <c r="AJ53" s="9">
        <v>1.7268518518518519</v>
      </c>
      <c r="AK53" s="9" t="s">
        <v>248</v>
      </c>
      <c r="AL53" s="9">
        <v>0</v>
      </c>
      <c r="AM53" s="9"/>
      <c r="AN53" s="9"/>
      <c r="AO53" s="73">
        <v>5</v>
      </c>
      <c r="AP53" s="80">
        <v>0</v>
      </c>
      <c r="AQ53" s="80">
        <v>0</v>
      </c>
      <c r="AR53" s="224">
        <v>65</v>
      </c>
      <c r="AS53" s="224" t="s">
        <v>248</v>
      </c>
      <c r="AT53" s="11">
        <v>2497.1280000000002</v>
      </c>
      <c r="AU53" s="11">
        <v>0</v>
      </c>
      <c r="AV53" s="80">
        <v>0</v>
      </c>
      <c r="AW53" s="80">
        <v>65</v>
      </c>
      <c r="AX53" s="203" t="s">
        <v>248</v>
      </c>
      <c r="AY53" s="235" t="s">
        <v>248</v>
      </c>
      <c r="AZ53" s="201">
        <v>26491</v>
      </c>
      <c r="BA53" s="188" t="s">
        <v>248</v>
      </c>
      <c r="BB53" s="203" t="s">
        <v>248</v>
      </c>
      <c r="BC53" s="203" t="s">
        <v>248</v>
      </c>
      <c r="BD53" s="217" t="s">
        <v>61</v>
      </c>
      <c r="BE53" s="201" t="s">
        <v>62</v>
      </c>
      <c r="BF53" s="201" t="s">
        <v>63</v>
      </c>
      <c r="BG53" s="201" t="s">
        <v>196</v>
      </c>
      <c r="BH53" s="218" t="s">
        <v>514</v>
      </c>
      <c r="BI53" s="218" t="s">
        <v>68</v>
      </c>
      <c r="BJ53" s="370">
        <v>214</v>
      </c>
      <c r="BK53" s="370">
        <v>4</v>
      </c>
      <c r="BL53" s="219" t="s">
        <v>65</v>
      </c>
      <c r="BM53" s="52" t="s">
        <v>65</v>
      </c>
      <c r="BN53" s="218" t="s">
        <v>358</v>
      </c>
      <c r="BO53" s="217" t="s">
        <v>74</v>
      </c>
      <c r="BP53" s="201" t="s">
        <v>681</v>
      </c>
      <c r="BQ53" s="52" t="s">
        <v>717</v>
      </c>
    </row>
    <row r="54" spans="1:69" ht="15.75">
      <c r="A54" s="207" t="s">
        <v>37</v>
      </c>
      <c r="B54" s="208" t="s">
        <v>9</v>
      </c>
      <c r="C54" s="202" t="s">
        <v>35</v>
      </c>
      <c r="D54" s="210" t="s">
        <v>709</v>
      </c>
      <c r="E54" s="24" t="s">
        <v>441</v>
      </c>
      <c r="F54" s="86">
        <v>47</v>
      </c>
      <c r="G54" s="80">
        <v>0</v>
      </c>
      <c r="H54" s="204"/>
      <c r="I54" s="204"/>
      <c r="J54" s="204"/>
      <c r="K54" s="204"/>
      <c r="L54" s="80">
        <v>0</v>
      </c>
      <c r="M54" s="203"/>
      <c r="N54" s="52">
        <v>0</v>
      </c>
      <c r="O54" s="204"/>
      <c r="P54" s="204"/>
      <c r="Q54" s="11">
        <v>6.6027445319</v>
      </c>
      <c r="R54" s="204"/>
      <c r="S54" s="204"/>
      <c r="T54" s="53">
        <v>7.9124999999999996</v>
      </c>
      <c r="U54" s="204"/>
      <c r="V54" s="204"/>
      <c r="W54" s="11">
        <v>6.7080848936170003</v>
      </c>
      <c r="X54" s="204"/>
      <c r="Y54" s="204"/>
      <c r="Z54" s="53">
        <v>8.3249999999999993</v>
      </c>
      <c r="AA54" s="204"/>
      <c r="AB54" s="204"/>
      <c r="AC54" s="204"/>
      <c r="AD54" s="204"/>
      <c r="AE54" s="204"/>
      <c r="AF54" s="9">
        <v>3.5595136848264195</v>
      </c>
      <c r="AG54" s="9">
        <v>329</v>
      </c>
      <c r="AH54" s="9">
        <v>0.39112802606672614</v>
      </c>
      <c r="AI54" s="9">
        <v>1</v>
      </c>
      <c r="AJ54" s="9">
        <v>2.7032894736842104</v>
      </c>
      <c r="AK54" s="9" t="s">
        <v>248</v>
      </c>
      <c r="AL54" s="9">
        <v>47</v>
      </c>
      <c r="AM54" s="9">
        <v>3.5595136848264195</v>
      </c>
      <c r="AN54" s="9">
        <v>3.6150793650793651</v>
      </c>
      <c r="AO54" s="73">
        <v>0</v>
      </c>
      <c r="AP54" s="80">
        <v>0</v>
      </c>
      <c r="AQ54" s="80">
        <v>0</v>
      </c>
      <c r="AR54" s="224">
        <v>94</v>
      </c>
      <c r="AS54" s="224" t="s">
        <v>248</v>
      </c>
      <c r="AT54" s="11">
        <v>3348.1039999999998</v>
      </c>
      <c r="AU54" s="11">
        <v>0</v>
      </c>
      <c r="AV54" s="80">
        <v>0</v>
      </c>
      <c r="AW54" s="80">
        <v>94</v>
      </c>
      <c r="AX54" s="203" t="s">
        <v>248</v>
      </c>
      <c r="AY54" s="235" t="s">
        <v>248</v>
      </c>
      <c r="AZ54" s="201">
        <v>39660</v>
      </c>
      <c r="BA54" s="188" t="s">
        <v>248</v>
      </c>
      <c r="BB54" s="203" t="s">
        <v>248</v>
      </c>
      <c r="BC54" s="203" t="s">
        <v>248</v>
      </c>
      <c r="BD54" s="217" t="s">
        <v>61</v>
      </c>
      <c r="BE54" s="201" t="s">
        <v>62</v>
      </c>
      <c r="BF54" s="201" t="s">
        <v>63</v>
      </c>
      <c r="BG54" s="201" t="s">
        <v>196</v>
      </c>
      <c r="BH54" s="218" t="s">
        <v>514</v>
      </c>
      <c r="BI54" s="218" t="s">
        <v>64</v>
      </c>
      <c r="BJ54" s="370">
        <v>214</v>
      </c>
      <c r="BK54" s="370">
        <v>1</v>
      </c>
      <c r="BL54" s="219" t="s">
        <v>65</v>
      </c>
      <c r="BM54" s="52" t="s">
        <v>65</v>
      </c>
      <c r="BN54" s="218" t="s">
        <v>358</v>
      </c>
      <c r="BO54" s="217" t="s">
        <v>349</v>
      </c>
      <c r="BP54" s="201" t="s">
        <v>699</v>
      </c>
      <c r="BQ54" s="52" t="s">
        <v>715</v>
      </c>
    </row>
    <row r="55" spans="1:69" ht="15.75">
      <c r="A55" s="207" t="s">
        <v>37</v>
      </c>
      <c r="B55" s="208" t="s">
        <v>9</v>
      </c>
      <c r="C55" s="202" t="s">
        <v>35</v>
      </c>
      <c r="D55" s="210" t="s">
        <v>709</v>
      </c>
      <c r="E55" s="24" t="s">
        <v>441</v>
      </c>
      <c r="F55" s="86">
        <v>46</v>
      </c>
      <c r="G55" s="80">
        <v>4</v>
      </c>
      <c r="H55" s="204"/>
      <c r="I55" s="204"/>
      <c r="J55" s="204"/>
      <c r="K55" s="204"/>
      <c r="L55" s="80">
        <v>0</v>
      </c>
      <c r="M55" s="203"/>
      <c r="N55" s="52">
        <v>0</v>
      </c>
      <c r="O55" s="204"/>
      <c r="P55" s="204"/>
      <c r="Q55" s="11">
        <v>6.6723569761999997</v>
      </c>
      <c r="R55" s="204"/>
      <c r="S55" s="204"/>
      <c r="T55" s="53">
        <v>12.725</v>
      </c>
      <c r="U55" s="204"/>
      <c r="V55" s="204"/>
      <c r="W55" s="11">
        <v>6.5744522380952004</v>
      </c>
      <c r="X55" s="204"/>
      <c r="Y55" s="204"/>
      <c r="Z55" s="53">
        <v>12.95</v>
      </c>
      <c r="AA55" s="204"/>
      <c r="AB55" s="204"/>
      <c r="AC55" s="204"/>
      <c r="AD55" s="204"/>
      <c r="AE55" s="204"/>
      <c r="AF55" s="9">
        <v>3.2897278958437388</v>
      </c>
      <c r="AG55" s="9">
        <v>294</v>
      </c>
      <c r="AH55" s="9">
        <v>0.48331557964253807</v>
      </c>
      <c r="AI55" s="9">
        <v>20</v>
      </c>
      <c r="AJ55" s="9">
        <v>2.3441176470588236</v>
      </c>
      <c r="AK55" s="9" t="s">
        <v>248</v>
      </c>
      <c r="AL55" s="9">
        <v>42</v>
      </c>
      <c r="AM55" s="9">
        <v>3.2897278958437388</v>
      </c>
      <c r="AN55" s="9">
        <v>3.3396226415094339</v>
      </c>
      <c r="AO55" s="73">
        <v>6</v>
      </c>
      <c r="AP55" s="80">
        <v>0</v>
      </c>
      <c r="AQ55" s="80">
        <v>0</v>
      </c>
      <c r="AR55" s="224">
        <v>78</v>
      </c>
      <c r="AS55" s="224" t="s">
        <v>248</v>
      </c>
      <c r="AT55" s="11">
        <v>2991.5650000000001</v>
      </c>
      <c r="AU55" s="11">
        <v>0</v>
      </c>
      <c r="AV55" s="80">
        <v>0</v>
      </c>
      <c r="AW55" s="80">
        <v>78</v>
      </c>
      <c r="AX55" s="203" t="s">
        <v>248</v>
      </c>
      <c r="AY55" s="235" t="s">
        <v>248</v>
      </c>
      <c r="AZ55" s="201">
        <v>39660</v>
      </c>
      <c r="BA55" s="188" t="s">
        <v>248</v>
      </c>
      <c r="BB55" s="203" t="s">
        <v>248</v>
      </c>
      <c r="BC55" s="203" t="s">
        <v>248</v>
      </c>
      <c r="BD55" s="217" t="s">
        <v>61</v>
      </c>
      <c r="BE55" s="201" t="s">
        <v>62</v>
      </c>
      <c r="BF55" s="201" t="s">
        <v>63</v>
      </c>
      <c r="BG55" s="201" t="s">
        <v>196</v>
      </c>
      <c r="BH55" s="218" t="s">
        <v>514</v>
      </c>
      <c r="BI55" s="218" t="s">
        <v>66</v>
      </c>
      <c r="BJ55" s="370">
        <v>214</v>
      </c>
      <c r="BK55" s="370">
        <v>7</v>
      </c>
      <c r="BL55" s="219" t="s">
        <v>65</v>
      </c>
      <c r="BM55" s="52" t="s">
        <v>65</v>
      </c>
      <c r="BN55" s="218" t="s">
        <v>358</v>
      </c>
      <c r="BO55" s="217" t="s">
        <v>349</v>
      </c>
      <c r="BP55" s="201" t="s">
        <v>699</v>
      </c>
      <c r="BQ55" s="52" t="s">
        <v>715</v>
      </c>
    </row>
    <row r="56" spans="1:69" ht="15.75">
      <c r="A56" s="207" t="s">
        <v>37</v>
      </c>
      <c r="B56" s="208" t="s">
        <v>9</v>
      </c>
      <c r="C56" s="202" t="s">
        <v>35</v>
      </c>
      <c r="D56" s="210" t="s">
        <v>709</v>
      </c>
      <c r="E56" s="24" t="s">
        <v>441</v>
      </c>
      <c r="F56" s="86">
        <v>47</v>
      </c>
      <c r="G56" s="80">
        <v>0</v>
      </c>
      <c r="H56" s="204"/>
      <c r="I56" s="204"/>
      <c r="J56" s="204"/>
      <c r="K56" s="204"/>
      <c r="L56" s="80">
        <v>0</v>
      </c>
      <c r="M56" s="203"/>
      <c r="N56" s="52">
        <v>0</v>
      </c>
      <c r="O56" s="204"/>
      <c r="P56" s="204"/>
      <c r="Q56" s="11">
        <v>7.296191383</v>
      </c>
      <c r="R56" s="204"/>
      <c r="S56" s="204"/>
      <c r="T56" s="53">
        <v>9.3249999999999993</v>
      </c>
      <c r="U56" s="204"/>
      <c r="V56" s="204"/>
      <c r="W56" s="11">
        <v>7.4994678510638</v>
      </c>
      <c r="X56" s="204"/>
      <c r="Y56" s="204"/>
      <c r="Z56" s="53">
        <v>9.4124999999999996</v>
      </c>
      <c r="AA56" s="204"/>
      <c r="AB56" s="204"/>
      <c r="AC56" s="204"/>
      <c r="AD56" s="204"/>
      <c r="AE56" s="204"/>
      <c r="AF56" s="9">
        <v>3.4464741673513029</v>
      </c>
      <c r="AG56" s="9">
        <v>329</v>
      </c>
      <c r="AH56" s="9">
        <v>0.48531420357889643</v>
      </c>
      <c r="AI56" s="9">
        <v>15</v>
      </c>
      <c r="AJ56" s="9">
        <v>2.513679245283019</v>
      </c>
      <c r="AK56" s="9" t="s">
        <v>248</v>
      </c>
      <c r="AL56" s="9">
        <v>47</v>
      </c>
      <c r="AM56" s="9">
        <v>3.4464741673513029</v>
      </c>
      <c r="AN56" s="9">
        <v>3.5776836158192089</v>
      </c>
      <c r="AO56" s="73">
        <v>0</v>
      </c>
      <c r="AP56" s="80">
        <v>0</v>
      </c>
      <c r="AQ56" s="80">
        <v>0</v>
      </c>
      <c r="AR56" s="224">
        <v>94</v>
      </c>
      <c r="AS56" s="224" t="s">
        <v>248</v>
      </c>
      <c r="AT56" s="11">
        <v>3351.53</v>
      </c>
      <c r="AU56" s="11">
        <v>0</v>
      </c>
      <c r="AV56" s="80">
        <v>0</v>
      </c>
      <c r="AW56" s="80">
        <v>94</v>
      </c>
      <c r="AX56" s="203" t="s">
        <v>248</v>
      </c>
      <c r="AY56" s="235" t="s">
        <v>248</v>
      </c>
      <c r="AZ56" s="201">
        <v>39660</v>
      </c>
      <c r="BA56" s="188" t="s">
        <v>248</v>
      </c>
      <c r="BB56" s="203" t="s">
        <v>248</v>
      </c>
      <c r="BC56" s="203" t="s">
        <v>248</v>
      </c>
      <c r="BD56" s="217" t="s">
        <v>61</v>
      </c>
      <c r="BE56" s="201" t="s">
        <v>62</v>
      </c>
      <c r="BF56" s="201" t="s">
        <v>63</v>
      </c>
      <c r="BG56" s="201" t="s">
        <v>196</v>
      </c>
      <c r="BH56" s="218" t="s">
        <v>514</v>
      </c>
      <c r="BI56" s="218" t="s">
        <v>67</v>
      </c>
      <c r="BJ56" s="370">
        <v>214</v>
      </c>
      <c r="BK56" s="370">
        <v>3</v>
      </c>
      <c r="BL56" s="219" t="s">
        <v>65</v>
      </c>
      <c r="BM56" s="52" t="s">
        <v>65</v>
      </c>
      <c r="BN56" s="218" t="s">
        <v>358</v>
      </c>
      <c r="BO56" s="217" t="s">
        <v>349</v>
      </c>
      <c r="BP56" s="201" t="s">
        <v>699</v>
      </c>
      <c r="BQ56" s="52" t="s">
        <v>715</v>
      </c>
    </row>
    <row r="57" spans="1:69" ht="15.75">
      <c r="A57" s="207" t="s">
        <v>37</v>
      </c>
      <c r="B57" s="208" t="s">
        <v>9</v>
      </c>
      <c r="C57" s="202" t="s">
        <v>35</v>
      </c>
      <c r="D57" s="210" t="s">
        <v>709</v>
      </c>
      <c r="E57" s="24" t="s">
        <v>441</v>
      </c>
      <c r="F57" s="86">
        <v>47</v>
      </c>
      <c r="G57" s="80">
        <v>2</v>
      </c>
      <c r="H57" s="204"/>
      <c r="I57" s="204"/>
      <c r="J57" s="204"/>
      <c r="K57" s="204"/>
      <c r="L57" s="80">
        <v>0</v>
      </c>
      <c r="M57" s="203"/>
      <c r="N57" s="52">
        <v>0</v>
      </c>
      <c r="O57" s="204"/>
      <c r="P57" s="204"/>
      <c r="Q57" s="11">
        <v>7.2426664444000002</v>
      </c>
      <c r="R57" s="204"/>
      <c r="S57" s="204"/>
      <c r="T57" s="53">
        <v>9.875</v>
      </c>
      <c r="U57" s="204"/>
      <c r="V57" s="204"/>
      <c r="W57" s="11">
        <v>7.1736887777777003</v>
      </c>
      <c r="X57" s="204"/>
      <c r="Y57" s="204"/>
      <c r="Z57" s="53">
        <v>9.875</v>
      </c>
      <c r="AA57" s="204"/>
      <c r="AB57" s="204"/>
      <c r="AC57" s="204"/>
      <c r="AD57" s="204"/>
      <c r="AE57" s="204"/>
      <c r="AF57" s="9">
        <v>2.6670044404459685</v>
      </c>
      <c r="AG57" s="9">
        <v>300</v>
      </c>
      <c r="AH57" s="9">
        <v>0.32786703850344268</v>
      </c>
      <c r="AI57" s="9">
        <v>81</v>
      </c>
      <c r="AJ57" s="9">
        <v>2.0305194805194806</v>
      </c>
      <c r="AK57" s="9" t="s">
        <v>248</v>
      </c>
      <c r="AL57" s="9">
        <v>0</v>
      </c>
      <c r="AM57" s="9"/>
      <c r="AN57" s="9"/>
      <c r="AO57" s="73">
        <v>44</v>
      </c>
      <c r="AP57" s="80">
        <v>0</v>
      </c>
      <c r="AQ57" s="80">
        <v>0</v>
      </c>
      <c r="AR57" s="224">
        <v>46</v>
      </c>
      <c r="AS57" s="224" t="s">
        <v>248</v>
      </c>
      <c r="AT57" s="11">
        <v>3206.605</v>
      </c>
      <c r="AU57" s="11">
        <v>0</v>
      </c>
      <c r="AV57" s="80">
        <v>0</v>
      </c>
      <c r="AW57" s="80">
        <v>46</v>
      </c>
      <c r="AX57" s="203" t="s">
        <v>248</v>
      </c>
      <c r="AY57" s="235" t="s">
        <v>248</v>
      </c>
      <c r="AZ57" s="201">
        <v>39660</v>
      </c>
      <c r="BA57" s="188" t="s">
        <v>248</v>
      </c>
      <c r="BB57" s="203" t="s">
        <v>248</v>
      </c>
      <c r="BC57" s="203" t="s">
        <v>248</v>
      </c>
      <c r="BD57" s="217" t="s">
        <v>61</v>
      </c>
      <c r="BE57" s="201" t="s">
        <v>62</v>
      </c>
      <c r="BF57" s="201" t="s">
        <v>63</v>
      </c>
      <c r="BG57" s="201" t="s">
        <v>196</v>
      </c>
      <c r="BH57" s="218" t="s">
        <v>514</v>
      </c>
      <c r="BI57" s="218" t="s">
        <v>68</v>
      </c>
      <c r="BJ57" s="370">
        <v>214</v>
      </c>
      <c r="BK57" s="370">
        <v>4</v>
      </c>
      <c r="BL57" s="219" t="s">
        <v>65</v>
      </c>
      <c r="BM57" s="52" t="s">
        <v>65</v>
      </c>
      <c r="BN57" s="218" t="s">
        <v>358</v>
      </c>
      <c r="BO57" s="217" t="s">
        <v>349</v>
      </c>
      <c r="BP57" s="201" t="s">
        <v>699</v>
      </c>
      <c r="BQ57" s="52" t="s">
        <v>715</v>
      </c>
    </row>
    <row r="58" spans="1:69" ht="15.75">
      <c r="A58" s="207" t="s">
        <v>37</v>
      </c>
      <c r="B58" s="208" t="s">
        <v>9</v>
      </c>
      <c r="C58" s="202" t="s">
        <v>35</v>
      </c>
      <c r="D58" s="210" t="s">
        <v>709</v>
      </c>
      <c r="E58" s="24" t="s">
        <v>580</v>
      </c>
      <c r="F58" s="86">
        <v>53</v>
      </c>
      <c r="G58" s="80">
        <v>0</v>
      </c>
      <c r="H58" s="204"/>
      <c r="I58" s="204"/>
      <c r="J58" s="204"/>
      <c r="K58" s="204"/>
      <c r="L58" s="80">
        <v>0</v>
      </c>
      <c r="M58" s="203"/>
      <c r="N58" s="52">
        <v>0</v>
      </c>
      <c r="O58" s="204"/>
      <c r="P58" s="204"/>
      <c r="Q58" s="11">
        <v>5.6325092075000001</v>
      </c>
      <c r="R58" s="204"/>
      <c r="S58" s="204"/>
      <c r="T58" s="53">
        <v>6.9187499999999993</v>
      </c>
      <c r="U58" s="204"/>
      <c r="V58" s="204"/>
      <c r="W58" s="11">
        <v>5.3647354905659999</v>
      </c>
      <c r="X58" s="204"/>
      <c r="Y58" s="204"/>
      <c r="Z58" s="53">
        <v>6.4458333333333329</v>
      </c>
      <c r="AA58" s="204"/>
      <c r="AB58" s="204"/>
      <c r="AC58" s="204"/>
      <c r="AD58" s="204"/>
      <c r="AE58" s="204"/>
      <c r="AF58" s="9">
        <v>3.7300808776742365</v>
      </c>
      <c r="AG58" s="9">
        <v>371</v>
      </c>
      <c r="AH58" s="9">
        <v>0.35570775995228815</v>
      </c>
      <c r="AI58" s="9">
        <v>4</v>
      </c>
      <c r="AJ58" s="9">
        <v>2.9546874999999999</v>
      </c>
      <c r="AK58" s="9" t="s">
        <v>248</v>
      </c>
      <c r="AL58" s="9">
        <v>53</v>
      </c>
      <c r="AM58" s="9">
        <v>3.7300808776742365</v>
      </c>
      <c r="AN58" s="9">
        <v>3.7278597785977858</v>
      </c>
      <c r="AO58" s="73">
        <v>0</v>
      </c>
      <c r="AP58" s="80">
        <v>0</v>
      </c>
      <c r="AQ58" s="80">
        <v>0</v>
      </c>
      <c r="AR58" s="224">
        <v>106</v>
      </c>
      <c r="AS58" s="224" t="s">
        <v>248</v>
      </c>
      <c r="AT58" s="11">
        <v>3788.884</v>
      </c>
      <c r="AU58" s="11">
        <v>0</v>
      </c>
      <c r="AV58" s="80">
        <v>0</v>
      </c>
      <c r="AW58" s="80">
        <v>106</v>
      </c>
      <c r="AX58" s="203" t="s">
        <v>248</v>
      </c>
      <c r="AY58" s="235" t="s">
        <v>248</v>
      </c>
      <c r="AZ58" s="201">
        <v>34744</v>
      </c>
      <c r="BA58" s="188" t="s">
        <v>248</v>
      </c>
      <c r="BB58" s="203" t="s">
        <v>248</v>
      </c>
      <c r="BC58" s="203" t="s">
        <v>248</v>
      </c>
      <c r="BD58" s="217" t="s">
        <v>61</v>
      </c>
      <c r="BE58" s="201" t="s">
        <v>62</v>
      </c>
      <c r="BF58" s="201" t="s">
        <v>63</v>
      </c>
      <c r="BG58" s="201" t="s">
        <v>196</v>
      </c>
      <c r="BH58" s="218" t="s">
        <v>514</v>
      </c>
      <c r="BI58" s="218" t="s">
        <v>64</v>
      </c>
      <c r="BJ58" s="370">
        <v>214</v>
      </c>
      <c r="BK58" s="370">
        <v>1</v>
      </c>
      <c r="BL58" s="219" t="s">
        <v>65</v>
      </c>
      <c r="BM58" s="52" t="s">
        <v>65</v>
      </c>
      <c r="BN58" s="218" t="s">
        <v>358</v>
      </c>
      <c r="BO58" s="217" t="s">
        <v>74</v>
      </c>
      <c r="BP58" s="201" t="s">
        <v>681</v>
      </c>
      <c r="BQ58" s="52" t="s">
        <v>717</v>
      </c>
    </row>
    <row r="59" spans="1:69" ht="15.75">
      <c r="A59" s="207" t="s">
        <v>37</v>
      </c>
      <c r="B59" s="208" t="s">
        <v>9</v>
      </c>
      <c r="C59" s="202" t="s">
        <v>35</v>
      </c>
      <c r="D59" s="210" t="s">
        <v>709</v>
      </c>
      <c r="E59" s="24" t="s">
        <v>580</v>
      </c>
      <c r="F59" s="86">
        <v>53</v>
      </c>
      <c r="G59" s="80">
        <v>0</v>
      </c>
      <c r="H59" s="204"/>
      <c r="I59" s="204"/>
      <c r="J59" s="204"/>
      <c r="K59" s="204"/>
      <c r="L59" s="80">
        <v>0</v>
      </c>
      <c r="M59" s="203"/>
      <c r="N59" s="52">
        <v>0</v>
      </c>
      <c r="O59" s="204"/>
      <c r="P59" s="204"/>
      <c r="Q59" s="11">
        <v>7.1962639622999998</v>
      </c>
      <c r="R59" s="204"/>
      <c r="S59" s="204"/>
      <c r="T59" s="53">
        <v>10.674999999999997</v>
      </c>
      <c r="U59" s="204"/>
      <c r="V59" s="204"/>
      <c r="W59" s="11">
        <v>7.2218299622641</v>
      </c>
      <c r="X59" s="204"/>
      <c r="Y59" s="204"/>
      <c r="Z59" s="53">
        <v>10.674999999999997</v>
      </c>
      <c r="AA59" s="204"/>
      <c r="AB59" s="204"/>
      <c r="AC59" s="204"/>
      <c r="AD59" s="204"/>
      <c r="AE59" s="204"/>
      <c r="AF59" s="9">
        <v>3.0344474424891712</v>
      </c>
      <c r="AG59" s="9">
        <v>371</v>
      </c>
      <c r="AH59" s="9">
        <v>0.61296547216486241</v>
      </c>
      <c r="AI59" s="9">
        <v>79</v>
      </c>
      <c r="AJ59" s="9">
        <v>2.0125000000000002</v>
      </c>
      <c r="AK59" s="9" t="s">
        <v>248</v>
      </c>
      <c r="AL59" s="9">
        <v>53</v>
      </c>
      <c r="AM59" s="9">
        <v>3.0344474424891712</v>
      </c>
      <c r="AN59" s="9">
        <v>3.0868421052631581</v>
      </c>
      <c r="AO59" s="73">
        <v>0</v>
      </c>
      <c r="AP59" s="80">
        <v>0</v>
      </c>
      <c r="AQ59" s="80">
        <v>0</v>
      </c>
      <c r="AR59" s="224">
        <v>106</v>
      </c>
      <c r="AS59" s="224" t="s">
        <v>248</v>
      </c>
      <c r="AT59" s="11">
        <v>3786.1840000000002</v>
      </c>
      <c r="AU59" s="11">
        <v>0</v>
      </c>
      <c r="AV59" s="80">
        <v>0</v>
      </c>
      <c r="AW59" s="80">
        <v>106</v>
      </c>
      <c r="AX59" s="203" t="s">
        <v>248</v>
      </c>
      <c r="AY59" s="235" t="s">
        <v>248</v>
      </c>
      <c r="AZ59" s="201">
        <v>34744</v>
      </c>
      <c r="BA59" s="188" t="s">
        <v>248</v>
      </c>
      <c r="BB59" s="203" t="s">
        <v>248</v>
      </c>
      <c r="BC59" s="203" t="s">
        <v>248</v>
      </c>
      <c r="BD59" s="217" t="s">
        <v>61</v>
      </c>
      <c r="BE59" s="201" t="s">
        <v>62</v>
      </c>
      <c r="BF59" s="201" t="s">
        <v>63</v>
      </c>
      <c r="BG59" s="201" t="s">
        <v>196</v>
      </c>
      <c r="BH59" s="218" t="s">
        <v>514</v>
      </c>
      <c r="BI59" s="218" t="s">
        <v>66</v>
      </c>
      <c r="BJ59" s="370">
        <v>214</v>
      </c>
      <c r="BK59" s="370">
        <v>7</v>
      </c>
      <c r="BL59" s="219" t="s">
        <v>65</v>
      </c>
      <c r="BM59" s="52" t="s">
        <v>65</v>
      </c>
      <c r="BN59" s="218" t="s">
        <v>358</v>
      </c>
      <c r="BO59" s="217" t="s">
        <v>74</v>
      </c>
      <c r="BP59" s="201" t="s">
        <v>681</v>
      </c>
      <c r="BQ59" s="52" t="s">
        <v>717</v>
      </c>
    </row>
    <row r="60" spans="1:69" ht="15.75">
      <c r="A60" s="207" t="s">
        <v>37</v>
      </c>
      <c r="B60" s="208" t="s">
        <v>9</v>
      </c>
      <c r="C60" s="202" t="s">
        <v>35</v>
      </c>
      <c r="D60" s="210" t="s">
        <v>709</v>
      </c>
      <c r="E60" s="24" t="s">
        <v>580</v>
      </c>
      <c r="F60" s="86">
        <v>54</v>
      </c>
      <c r="G60" s="80">
        <v>0</v>
      </c>
      <c r="H60" s="204"/>
      <c r="I60" s="204"/>
      <c r="J60" s="204"/>
      <c r="K60" s="204"/>
      <c r="L60" s="80">
        <v>0</v>
      </c>
      <c r="M60" s="203"/>
      <c r="N60" s="52">
        <v>0</v>
      </c>
      <c r="O60" s="204"/>
      <c r="P60" s="204"/>
      <c r="Q60" s="11">
        <v>5.7884073519000001</v>
      </c>
      <c r="R60" s="204"/>
      <c r="S60" s="204"/>
      <c r="T60" s="53">
        <v>6.8937499999999998</v>
      </c>
      <c r="U60" s="204"/>
      <c r="V60" s="204"/>
      <c r="W60" s="11">
        <v>5.1265739999999997</v>
      </c>
      <c r="X60" s="204"/>
      <c r="Y60" s="204"/>
      <c r="Z60" s="53">
        <v>6.3583333333333334</v>
      </c>
      <c r="AA60" s="204"/>
      <c r="AB60" s="204"/>
      <c r="AC60" s="204"/>
      <c r="AD60" s="204"/>
      <c r="AE60" s="204"/>
      <c r="AF60" s="9">
        <v>3.7193584847387178</v>
      </c>
      <c r="AG60" s="9">
        <v>378</v>
      </c>
      <c r="AH60" s="9">
        <v>0.34587830949140558</v>
      </c>
      <c r="AI60" s="9">
        <v>3</v>
      </c>
      <c r="AJ60" s="9">
        <v>3.0233870967741936</v>
      </c>
      <c r="AK60" s="9" t="s">
        <v>248</v>
      </c>
      <c r="AL60" s="9">
        <v>53</v>
      </c>
      <c r="AM60" s="9">
        <v>3.7308086446032043</v>
      </c>
      <c r="AN60" s="9">
        <v>3.7171814671814674</v>
      </c>
      <c r="AO60" s="73">
        <v>1</v>
      </c>
      <c r="AP60" s="80">
        <v>0</v>
      </c>
      <c r="AQ60" s="80">
        <v>0</v>
      </c>
      <c r="AR60" s="224">
        <v>107</v>
      </c>
      <c r="AS60" s="224" t="s">
        <v>248</v>
      </c>
      <c r="AT60" s="11">
        <v>3835.4780000000001</v>
      </c>
      <c r="AU60" s="11">
        <v>32.790999999999997</v>
      </c>
      <c r="AV60" s="80">
        <v>0</v>
      </c>
      <c r="AW60" s="80">
        <v>107</v>
      </c>
      <c r="AX60" s="203" t="s">
        <v>248</v>
      </c>
      <c r="AY60" s="235" t="s">
        <v>248</v>
      </c>
      <c r="AZ60" s="201">
        <v>34744</v>
      </c>
      <c r="BA60" s="188" t="s">
        <v>248</v>
      </c>
      <c r="BB60" s="203" t="s">
        <v>248</v>
      </c>
      <c r="BC60" s="203" t="s">
        <v>248</v>
      </c>
      <c r="BD60" s="217" t="s">
        <v>61</v>
      </c>
      <c r="BE60" s="201" t="s">
        <v>62</v>
      </c>
      <c r="BF60" s="201" t="s">
        <v>63</v>
      </c>
      <c r="BG60" s="201" t="s">
        <v>196</v>
      </c>
      <c r="BH60" s="218" t="s">
        <v>514</v>
      </c>
      <c r="BI60" s="218" t="s">
        <v>67</v>
      </c>
      <c r="BJ60" s="370">
        <v>214</v>
      </c>
      <c r="BK60" s="370">
        <v>3</v>
      </c>
      <c r="BL60" s="219" t="s">
        <v>65</v>
      </c>
      <c r="BM60" s="52" t="s">
        <v>65</v>
      </c>
      <c r="BN60" s="218" t="s">
        <v>358</v>
      </c>
      <c r="BO60" s="217" t="s">
        <v>74</v>
      </c>
      <c r="BP60" s="201" t="s">
        <v>681</v>
      </c>
      <c r="BQ60" s="52" t="s">
        <v>717</v>
      </c>
    </row>
    <row r="61" spans="1:69" ht="15.75">
      <c r="A61" s="207" t="s">
        <v>37</v>
      </c>
      <c r="B61" s="208" t="s">
        <v>9</v>
      </c>
      <c r="C61" s="202" t="s">
        <v>35</v>
      </c>
      <c r="D61" s="210" t="s">
        <v>709</v>
      </c>
      <c r="E61" s="24" t="s">
        <v>580</v>
      </c>
      <c r="F61" s="86">
        <v>53</v>
      </c>
      <c r="G61" s="80">
        <v>0</v>
      </c>
      <c r="H61" s="204"/>
      <c r="I61" s="204"/>
      <c r="J61" s="204"/>
      <c r="K61" s="204"/>
      <c r="L61" s="80">
        <v>0</v>
      </c>
      <c r="M61" s="203"/>
      <c r="N61" s="52">
        <v>0</v>
      </c>
      <c r="O61" s="204"/>
      <c r="P61" s="204"/>
      <c r="Q61" s="11">
        <v>7.2119244527999999</v>
      </c>
      <c r="R61" s="204"/>
      <c r="S61" s="204"/>
      <c r="T61" s="53">
        <v>8.8916666666666657</v>
      </c>
      <c r="U61" s="204"/>
      <c r="V61" s="204"/>
      <c r="W61" s="11">
        <v>7.2711507735848997</v>
      </c>
      <c r="X61" s="204"/>
      <c r="Y61" s="204"/>
      <c r="Z61" s="53">
        <v>9.0874999999999986</v>
      </c>
      <c r="AA61" s="204"/>
      <c r="AB61" s="204"/>
      <c r="AC61" s="204"/>
      <c r="AD61" s="204"/>
      <c r="AE61" s="204"/>
      <c r="AF61" s="9">
        <v>2.8251020334899946</v>
      </c>
      <c r="AG61" s="9">
        <v>343</v>
      </c>
      <c r="AH61" s="9">
        <v>0.40734317492119254</v>
      </c>
      <c r="AI61" s="9">
        <v>50</v>
      </c>
      <c r="AJ61" s="9">
        <v>1.9875</v>
      </c>
      <c r="AK61" s="9" t="s">
        <v>248</v>
      </c>
      <c r="AL61" s="9">
        <v>0</v>
      </c>
      <c r="AM61" s="9"/>
      <c r="AN61" s="9"/>
      <c r="AO61" s="73">
        <v>3</v>
      </c>
      <c r="AP61" s="80">
        <v>0</v>
      </c>
      <c r="AQ61" s="80">
        <v>0</v>
      </c>
      <c r="AR61" s="224">
        <v>103</v>
      </c>
      <c r="AS61" s="224" t="s">
        <v>248</v>
      </c>
      <c r="AT61" s="11">
        <v>3778.7310000000002</v>
      </c>
      <c r="AU61" s="11">
        <v>0</v>
      </c>
      <c r="AV61" s="80">
        <v>0</v>
      </c>
      <c r="AW61" s="80">
        <v>103</v>
      </c>
      <c r="AX61" s="203" t="s">
        <v>248</v>
      </c>
      <c r="AY61" s="235" t="s">
        <v>248</v>
      </c>
      <c r="AZ61" s="201">
        <v>34744</v>
      </c>
      <c r="BA61" s="188" t="s">
        <v>248</v>
      </c>
      <c r="BB61" s="203" t="s">
        <v>248</v>
      </c>
      <c r="BC61" s="203" t="s">
        <v>248</v>
      </c>
      <c r="BD61" s="217" t="s">
        <v>61</v>
      </c>
      <c r="BE61" s="201" t="s">
        <v>62</v>
      </c>
      <c r="BF61" s="201" t="s">
        <v>63</v>
      </c>
      <c r="BG61" s="201" t="s">
        <v>196</v>
      </c>
      <c r="BH61" s="218" t="s">
        <v>514</v>
      </c>
      <c r="BI61" s="218" t="s">
        <v>68</v>
      </c>
      <c r="BJ61" s="370">
        <v>214</v>
      </c>
      <c r="BK61" s="370">
        <v>4</v>
      </c>
      <c r="BL61" s="219" t="s">
        <v>65</v>
      </c>
      <c r="BM61" s="52" t="s">
        <v>65</v>
      </c>
      <c r="BN61" s="218" t="s">
        <v>358</v>
      </c>
      <c r="BO61" s="217" t="s">
        <v>74</v>
      </c>
      <c r="BP61" s="201" t="s">
        <v>681</v>
      </c>
      <c r="BQ61" s="52" t="s">
        <v>717</v>
      </c>
    </row>
    <row r="62" spans="1:69" ht="15.75">
      <c r="A62" s="207" t="s">
        <v>37</v>
      </c>
      <c r="B62" s="208" t="s">
        <v>9</v>
      </c>
      <c r="C62" s="202" t="s">
        <v>35</v>
      </c>
      <c r="D62" s="210" t="s">
        <v>709</v>
      </c>
      <c r="E62" s="24" t="s">
        <v>354</v>
      </c>
      <c r="F62" s="86">
        <v>262</v>
      </c>
      <c r="G62" s="80">
        <v>0</v>
      </c>
      <c r="H62" s="204"/>
      <c r="I62" s="204"/>
      <c r="J62" s="204"/>
      <c r="K62" s="204"/>
      <c r="L62" s="80">
        <v>2</v>
      </c>
      <c r="M62" s="203"/>
      <c r="N62" s="52">
        <v>0</v>
      </c>
      <c r="O62" s="204"/>
      <c r="P62" s="204"/>
      <c r="Q62" s="11">
        <v>6.4834074808000004</v>
      </c>
      <c r="R62" s="204"/>
      <c r="S62" s="204"/>
      <c r="T62" s="53">
        <v>8</v>
      </c>
      <c r="U62" s="204"/>
      <c r="V62" s="204"/>
      <c r="W62" s="11">
        <v>6.4798575038460999</v>
      </c>
      <c r="X62" s="204"/>
      <c r="Y62" s="204"/>
      <c r="Z62" s="53">
        <v>7.875</v>
      </c>
      <c r="AA62" s="204"/>
      <c r="AB62" s="204"/>
      <c r="AC62" s="204"/>
      <c r="AD62" s="204"/>
      <c r="AE62" s="204"/>
      <c r="AF62" s="9">
        <v>3.4729340709172769</v>
      </c>
      <c r="AG62" s="9">
        <v>1820</v>
      </c>
      <c r="AH62" s="9">
        <v>0.44021300915597011</v>
      </c>
      <c r="AI62" s="9">
        <v>44</v>
      </c>
      <c r="AJ62" s="9">
        <v>2.6039823008849559</v>
      </c>
      <c r="AK62" s="9" t="s">
        <v>248</v>
      </c>
      <c r="AL62" s="9">
        <v>254</v>
      </c>
      <c r="AM62" s="9">
        <v>3.4895613100316853</v>
      </c>
      <c r="AN62" s="9">
        <v>3.5627081021087679</v>
      </c>
      <c r="AO62" s="73">
        <v>6</v>
      </c>
      <c r="AP62" s="80">
        <v>0</v>
      </c>
      <c r="AQ62" s="80">
        <v>1</v>
      </c>
      <c r="AR62" s="224">
        <v>517</v>
      </c>
      <c r="AS62" s="224" t="s">
        <v>248</v>
      </c>
      <c r="AT62" s="11">
        <v>18481.498</v>
      </c>
      <c r="AU62" s="11">
        <v>215.26900000000001</v>
      </c>
      <c r="AV62" s="80">
        <v>0</v>
      </c>
      <c r="AW62" s="80">
        <v>517</v>
      </c>
      <c r="AX62" s="203" t="s">
        <v>248</v>
      </c>
      <c r="AY62" s="235" t="s">
        <v>248</v>
      </c>
      <c r="AZ62" s="138">
        <v>95925</v>
      </c>
      <c r="BA62" s="188" t="s">
        <v>248</v>
      </c>
      <c r="BB62" s="203" t="s">
        <v>248</v>
      </c>
      <c r="BC62" s="203" t="s">
        <v>248</v>
      </c>
      <c r="BD62" s="217" t="s">
        <v>61</v>
      </c>
      <c r="BE62" s="201" t="s">
        <v>62</v>
      </c>
      <c r="BF62" s="201" t="s">
        <v>63</v>
      </c>
      <c r="BG62" s="201" t="s">
        <v>196</v>
      </c>
      <c r="BH62" s="218" t="s">
        <v>514</v>
      </c>
      <c r="BI62" s="218" t="s">
        <v>64</v>
      </c>
      <c r="BJ62" s="370">
        <v>214</v>
      </c>
      <c r="BK62" s="370">
        <v>1</v>
      </c>
      <c r="BL62" s="219" t="s">
        <v>65</v>
      </c>
      <c r="BM62" s="52" t="s">
        <v>65</v>
      </c>
      <c r="BN62" s="218" t="s">
        <v>358</v>
      </c>
      <c r="BO62" s="217" t="s">
        <v>354</v>
      </c>
      <c r="BP62" s="201" t="s">
        <v>682</v>
      </c>
      <c r="BQ62" s="52" t="s">
        <v>716</v>
      </c>
    </row>
    <row r="63" spans="1:69" ht="15.75">
      <c r="A63" s="207" t="s">
        <v>37</v>
      </c>
      <c r="B63" s="208" t="s">
        <v>9</v>
      </c>
      <c r="C63" s="202" t="s">
        <v>35</v>
      </c>
      <c r="D63" s="210" t="s">
        <v>709</v>
      </c>
      <c r="E63" s="24" t="s">
        <v>354</v>
      </c>
      <c r="F63" s="86">
        <v>261</v>
      </c>
      <c r="G63" s="80">
        <v>7</v>
      </c>
      <c r="H63" s="204"/>
      <c r="I63" s="204"/>
      <c r="J63" s="204"/>
      <c r="K63" s="204"/>
      <c r="L63" s="80">
        <v>0</v>
      </c>
      <c r="M63" s="203"/>
      <c r="N63" s="52">
        <v>0</v>
      </c>
      <c r="O63" s="204"/>
      <c r="P63" s="204"/>
      <c r="Q63" s="11">
        <v>6.9065155353999996</v>
      </c>
      <c r="R63" s="204"/>
      <c r="S63" s="204"/>
      <c r="T63" s="53">
        <v>12.831249999999999</v>
      </c>
      <c r="U63" s="204"/>
      <c r="V63" s="204"/>
      <c r="W63" s="11">
        <v>6.8492202401573996</v>
      </c>
      <c r="X63" s="204"/>
      <c r="Y63" s="204"/>
      <c r="Z63" s="53">
        <v>12.941666666666665</v>
      </c>
      <c r="AA63" s="204"/>
      <c r="AB63" s="204"/>
      <c r="AC63" s="204"/>
      <c r="AD63" s="204"/>
      <c r="AE63" s="204"/>
      <c r="AF63" s="9">
        <v>2.8648256439594113</v>
      </c>
      <c r="AG63" s="9">
        <v>1778</v>
      </c>
      <c r="AH63" s="9">
        <v>0.37653442965413864</v>
      </c>
      <c r="AI63" s="9">
        <v>263</v>
      </c>
      <c r="AJ63" s="9">
        <v>2.1198689956331878</v>
      </c>
      <c r="AK63" s="9" t="s">
        <v>248</v>
      </c>
      <c r="AL63" s="9">
        <v>0</v>
      </c>
      <c r="AM63" s="9"/>
      <c r="AN63" s="9"/>
      <c r="AO63" s="73">
        <v>34</v>
      </c>
      <c r="AP63" s="80">
        <v>0</v>
      </c>
      <c r="AQ63" s="80">
        <v>0</v>
      </c>
      <c r="AR63" s="224">
        <v>474</v>
      </c>
      <c r="AS63" s="224" t="s">
        <v>248</v>
      </c>
      <c r="AT63" s="11">
        <v>18137.434000000001</v>
      </c>
      <c r="AU63" s="11">
        <v>0</v>
      </c>
      <c r="AV63" s="80">
        <v>0</v>
      </c>
      <c r="AW63" s="80">
        <v>474</v>
      </c>
      <c r="AX63" s="203" t="s">
        <v>248</v>
      </c>
      <c r="AY63" s="235" t="s">
        <v>248</v>
      </c>
      <c r="AZ63" s="138">
        <v>95925</v>
      </c>
      <c r="BA63" s="188" t="s">
        <v>248</v>
      </c>
      <c r="BB63" s="203" t="s">
        <v>248</v>
      </c>
      <c r="BC63" s="203" t="s">
        <v>248</v>
      </c>
      <c r="BD63" s="217" t="s">
        <v>61</v>
      </c>
      <c r="BE63" s="201" t="s">
        <v>62</v>
      </c>
      <c r="BF63" s="201" t="s">
        <v>63</v>
      </c>
      <c r="BG63" s="201" t="s">
        <v>196</v>
      </c>
      <c r="BH63" s="218" t="s">
        <v>514</v>
      </c>
      <c r="BI63" s="218" t="s">
        <v>66</v>
      </c>
      <c r="BJ63" s="370">
        <v>214</v>
      </c>
      <c r="BK63" s="370">
        <v>7</v>
      </c>
      <c r="BL63" s="219" t="s">
        <v>65</v>
      </c>
      <c r="BM63" s="52" t="s">
        <v>65</v>
      </c>
      <c r="BN63" s="218" t="s">
        <v>358</v>
      </c>
      <c r="BO63" s="217" t="s">
        <v>354</v>
      </c>
      <c r="BP63" s="201" t="s">
        <v>682</v>
      </c>
      <c r="BQ63" s="52" t="s">
        <v>716</v>
      </c>
    </row>
    <row r="64" spans="1:69" ht="15.75">
      <c r="A64" s="207" t="s">
        <v>37</v>
      </c>
      <c r="B64" s="208" t="s">
        <v>9</v>
      </c>
      <c r="C64" s="202" t="s">
        <v>35</v>
      </c>
      <c r="D64" s="210" t="s">
        <v>709</v>
      </c>
      <c r="E64" s="24" t="s">
        <v>354</v>
      </c>
      <c r="F64" s="86">
        <v>264</v>
      </c>
      <c r="G64" s="80">
        <v>2</v>
      </c>
      <c r="H64" s="204"/>
      <c r="I64" s="204"/>
      <c r="J64" s="204"/>
      <c r="K64" s="204"/>
      <c r="L64" s="80">
        <v>0</v>
      </c>
      <c r="M64" s="203"/>
      <c r="N64" s="52">
        <v>1</v>
      </c>
      <c r="O64" s="204"/>
      <c r="P64" s="204"/>
      <c r="Q64" s="11">
        <v>5.7731525610999999</v>
      </c>
      <c r="R64" s="204"/>
      <c r="S64" s="204"/>
      <c r="T64" s="53">
        <v>7.8687499999999986</v>
      </c>
      <c r="U64" s="204"/>
      <c r="V64" s="204"/>
      <c r="W64" s="11">
        <v>5.1857020992366003</v>
      </c>
      <c r="X64" s="204"/>
      <c r="Y64" s="204"/>
      <c r="Z64" s="53">
        <v>7.4928571428571411</v>
      </c>
      <c r="AA64" s="204"/>
      <c r="AB64" s="204"/>
      <c r="AC64" s="204"/>
      <c r="AD64" s="204"/>
      <c r="AE64" s="204"/>
      <c r="AF64" s="9">
        <v>3.6458182933230048</v>
      </c>
      <c r="AG64" s="9">
        <v>1827</v>
      </c>
      <c r="AH64" s="9">
        <v>0.40900864830182609</v>
      </c>
      <c r="AI64" s="9">
        <v>35</v>
      </c>
      <c r="AJ64" s="9">
        <v>2.7034090909090911</v>
      </c>
      <c r="AK64" s="9" t="s">
        <v>248</v>
      </c>
      <c r="AL64" s="9">
        <v>261</v>
      </c>
      <c r="AM64" s="9">
        <v>3.6458182933230048</v>
      </c>
      <c r="AN64" s="9">
        <v>3.6786303630363038</v>
      </c>
      <c r="AO64" s="73">
        <v>6</v>
      </c>
      <c r="AP64" s="80">
        <v>0</v>
      </c>
      <c r="AQ64" s="80">
        <v>0</v>
      </c>
      <c r="AR64" s="224">
        <v>518</v>
      </c>
      <c r="AS64" s="224" t="s">
        <v>248</v>
      </c>
      <c r="AT64" s="11">
        <v>18714.447</v>
      </c>
      <c r="AU64" s="11">
        <v>0</v>
      </c>
      <c r="AV64" s="80">
        <v>0</v>
      </c>
      <c r="AW64" s="80">
        <v>518</v>
      </c>
      <c r="AX64" s="203" t="s">
        <v>248</v>
      </c>
      <c r="AY64" s="235" t="s">
        <v>248</v>
      </c>
      <c r="AZ64" s="138">
        <v>95925</v>
      </c>
      <c r="BA64" s="188" t="s">
        <v>248</v>
      </c>
      <c r="BB64" s="203" t="s">
        <v>248</v>
      </c>
      <c r="BC64" s="203" t="s">
        <v>248</v>
      </c>
      <c r="BD64" s="217" t="s">
        <v>61</v>
      </c>
      <c r="BE64" s="201" t="s">
        <v>62</v>
      </c>
      <c r="BF64" s="201" t="s">
        <v>63</v>
      </c>
      <c r="BG64" s="201" t="s">
        <v>196</v>
      </c>
      <c r="BH64" s="218" t="s">
        <v>514</v>
      </c>
      <c r="BI64" s="218" t="s">
        <v>67</v>
      </c>
      <c r="BJ64" s="370">
        <v>214</v>
      </c>
      <c r="BK64" s="370">
        <v>3</v>
      </c>
      <c r="BL64" s="219" t="s">
        <v>65</v>
      </c>
      <c r="BM64" s="52" t="s">
        <v>65</v>
      </c>
      <c r="BN64" s="218" t="s">
        <v>358</v>
      </c>
      <c r="BO64" s="217" t="s">
        <v>354</v>
      </c>
      <c r="BP64" s="201" t="s">
        <v>682</v>
      </c>
      <c r="BQ64" s="52" t="s">
        <v>716</v>
      </c>
    </row>
    <row r="65" spans="1:69" ht="15.75">
      <c r="A65" s="207" t="s">
        <v>37</v>
      </c>
      <c r="B65" s="208" t="s">
        <v>9</v>
      </c>
      <c r="C65" s="202" t="s">
        <v>35</v>
      </c>
      <c r="D65" s="210" t="s">
        <v>709</v>
      </c>
      <c r="E65" s="24" t="s">
        <v>354</v>
      </c>
      <c r="F65" s="86">
        <v>262</v>
      </c>
      <c r="G65" s="80">
        <v>5</v>
      </c>
      <c r="H65" s="204"/>
      <c r="I65" s="204"/>
      <c r="J65" s="204"/>
      <c r="K65" s="204"/>
      <c r="L65" s="80">
        <v>0</v>
      </c>
      <c r="M65" s="203"/>
      <c r="N65" s="52">
        <v>0</v>
      </c>
      <c r="O65" s="204"/>
      <c r="P65" s="204"/>
      <c r="Q65" s="11">
        <v>7.4870542646000002</v>
      </c>
      <c r="R65" s="204"/>
      <c r="S65" s="204"/>
      <c r="T65" s="53">
        <v>9.8149999999999977</v>
      </c>
      <c r="U65" s="204"/>
      <c r="V65" s="204"/>
      <c r="W65" s="11">
        <v>7.5128402373540002</v>
      </c>
      <c r="X65" s="204"/>
      <c r="Y65" s="204"/>
      <c r="Z65" s="53">
        <v>9.858333333333329</v>
      </c>
      <c r="AA65" s="204"/>
      <c r="AB65" s="204"/>
      <c r="AC65" s="204"/>
      <c r="AD65" s="204"/>
      <c r="AE65" s="204"/>
      <c r="AF65" s="9">
        <v>2.7511395290866703</v>
      </c>
      <c r="AG65" s="9">
        <v>1799</v>
      </c>
      <c r="AH65" s="9">
        <v>0.26711892257045855</v>
      </c>
      <c r="AI65" s="9">
        <v>284</v>
      </c>
      <c r="AJ65" s="9">
        <v>2.1296755725190839</v>
      </c>
      <c r="AK65" s="9" t="s">
        <v>248</v>
      </c>
      <c r="AL65" s="9">
        <v>0</v>
      </c>
      <c r="AM65" s="9"/>
      <c r="AN65" s="9"/>
      <c r="AO65" s="73">
        <v>78</v>
      </c>
      <c r="AP65" s="80">
        <v>0</v>
      </c>
      <c r="AQ65" s="80">
        <v>0</v>
      </c>
      <c r="AR65" s="224">
        <v>436</v>
      </c>
      <c r="AS65" s="224" t="s">
        <v>248</v>
      </c>
      <c r="AT65" s="11">
        <v>18404.34</v>
      </c>
      <c r="AU65" s="11">
        <v>0</v>
      </c>
      <c r="AV65" s="80">
        <v>0</v>
      </c>
      <c r="AW65" s="80">
        <v>436</v>
      </c>
      <c r="AX65" s="203" t="s">
        <v>248</v>
      </c>
      <c r="AY65" s="235" t="s">
        <v>248</v>
      </c>
      <c r="AZ65" s="138">
        <v>95925</v>
      </c>
      <c r="BA65" s="188" t="s">
        <v>248</v>
      </c>
      <c r="BB65" s="203" t="s">
        <v>248</v>
      </c>
      <c r="BC65" s="203" t="s">
        <v>248</v>
      </c>
      <c r="BD65" s="217" t="s">
        <v>61</v>
      </c>
      <c r="BE65" s="201" t="s">
        <v>62</v>
      </c>
      <c r="BF65" s="201" t="s">
        <v>63</v>
      </c>
      <c r="BG65" s="201" t="s">
        <v>196</v>
      </c>
      <c r="BH65" s="218" t="s">
        <v>514</v>
      </c>
      <c r="BI65" s="218" t="s">
        <v>68</v>
      </c>
      <c r="BJ65" s="370">
        <v>214</v>
      </c>
      <c r="BK65" s="370">
        <v>4</v>
      </c>
      <c r="BL65" s="219" t="s">
        <v>65</v>
      </c>
      <c r="BM65" s="52" t="s">
        <v>65</v>
      </c>
      <c r="BN65" s="218" t="s">
        <v>358</v>
      </c>
      <c r="BO65" s="217" t="s">
        <v>354</v>
      </c>
      <c r="BP65" s="201" t="s">
        <v>682</v>
      </c>
      <c r="BQ65" s="52" t="s">
        <v>716</v>
      </c>
    </row>
    <row r="66" spans="1:69" ht="15.75">
      <c r="A66" s="207" t="s">
        <v>37</v>
      </c>
      <c r="B66" s="208" t="s">
        <v>9</v>
      </c>
      <c r="C66" s="202" t="s">
        <v>35</v>
      </c>
      <c r="D66" s="210" t="s">
        <v>709</v>
      </c>
      <c r="E66" s="24" t="s">
        <v>347</v>
      </c>
      <c r="F66" s="86">
        <v>204</v>
      </c>
      <c r="G66" s="80">
        <v>1</v>
      </c>
      <c r="H66" s="204"/>
      <c r="I66" s="204"/>
      <c r="J66" s="204"/>
      <c r="K66" s="204"/>
      <c r="L66" s="80">
        <v>0</v>
      </c>
      <c r="M66" s="203"/>
      <c r="N66" s="52">
        <v>0</v>
      </c>
      <c r="O66" s="204"/>
      <c r="P66" s="204"/>
      <c r="Q66" s="11">
        <v>6.3254036946000003</v>
      </c>
      <c r="R66" s="204"/>
      <c r="S66" s="204"/>
      <c r="T66" s="53">
        <v>8.4749999999999996</v>
      </c>
      <c r="U66" s="204"/>
      <c r="V66" s="204"/>
      <c r="W66" s="11">
        <v>6.2936993300491997</v>
      </c>
      <c r="X66" s="204"/>
      <c r="Y66" s="204"/>
      <c r="Z66" s="53">
        <v>8.2124999999999986</v>
      </c>
      <c r="AA66" s="204"/>
      <c r="AB66" s="204"/>
      <c r="AC66" s="204"/>
      <c r="AD66" s="204"/>
      <c r="AE66" s="204"/>
      <c r="AF66" s="9">
        <v>3.3955366067540669</v>
      </c>
      <c r="AG66" s="9">
        <v>1421</v>
      </c>
      <c r="AH66" s="9">
        <v>0.44220520138105052</v>
      </c>
      <c r="AI66" s="9">
        <v>45</v>
      </c>
      <c r="AJ66" s="9">
        <v>2.5581473214285713</v>
      </c>
      <c r="AK66" s="9" t="s">
        <v>248</v>
      </c>
      <c r="AL66" s="9">
        <v>195</v>
      </c>
      <c r="AM66" s="9">
        <v>3.4160073300421017</v>
      </c>
      <c r="AN66" s="9">
        <v>3.4848008385744236</v>
      </c>
      <c r="AO66" s="73">
        <v>14</v>
      </c>
      <c r="AP66" s="80">
        <v>0</v>
      </c>
      <c r="AQ66" s="80">
        <v>0</v>
      </c>
      <c r="AR66" s="224">
        <v>392</v>
      </c>
      <c r="AS66" s="224" t="s">
        <v>248</v>
      </c>
      <c r="AT66" s="11">
        <v>15133.959000000001</v>
      </c>
      <c r="AU66" s="11">
        <v>290.99400000000003</v>
      </c>
      <c r="AV66" s="80">
        <v>0</v>
      </c>
      <c r="AW66" s="80">
        <v>392</v>
      </c>
      <c r="AX66" s="203" t="s">
        <v>248</v>
      </c>
      <c r="AY66" s="235" t="s">
        <v>248</v>
      </c>
      <c r="AZ66" s="201">
        <v>126766</v>
      </c>
      <c r="BA66" s="188" t="s">
        <v>248</v>
      </c>
      <c r="BB66" s="203" t="s">
        <v>248</v>
      </c>
      <c r="BC66" s="203" t="s">
        <v>248</v>
      </c>
      <c r="BD66" s="217" t="s">
        <v>61</v>
      </c>
      <c r="BE66" s="201" t="s">
        <v>62</v>
      </c>
      <c r="BF66" s="201" t="s">
        <v>63</v>
      </c>
      <c r="BG66" s="201" t="s">
        <v>196</v>
      </c>
      <c r="BH66" s="218" t="s">
        <v>511</v>
      </c>
      <c r="BI66" s="218" t="s">
        <v>64</v>
      </c>
      <c r="BJ66" s="370">
        <v>214</v>
      </c>
      <c r="BK66" s="370">
        <v>1</v>
      </c>
      <c r="BL66" s="219" t="s">
        <v>65</v>
      </c>
      <c r="BM66" s="52" t="s">
        <v>65</v>
      </c>
      <c r="BN66" s="218" t="s">
        <v>358</v>
      </c>
      <c r="BO66" s="217" t="s">
        <v>347</v>
      </c>
      <c r="BP66" s="201" t="s">
        <v>684</v>
      </c>
      <c r="BQ66" s="52" t="s">
        <v>716</v>
      </c>
    </row>
    <row r="67" spans="1:69" ht="15.75">
      <c r="A67" s="207" t="s">
        <v>37</v>
      </c>
      <c r="B67" s="208" t="s">
        <v>9</v>
      </c>
      <c r="C67" s="202" t="s">
        <v>35</v>
      </c>
      <c r="D67" s="210" t="s">
        <v>709</v>
      </c>
      <c r="E67" s="24" t="s">
        <v>347</v>
      </c>
      <c r="F67" s="86">
        <v>202</v>
      </c>
      <c r="G67" s="80">
        <v>13</v>
      </c>
      <c r="H67" s="204"/>
      <c r="I67" s="204"/>
      <c r="J67" s="204"/>
      <c r="K67" s="204"/>
      <c r="L67" s="80">
        <v>0</v>
      </c>
      <c r="M67" s="203"/>
      <c r="N67" s="52">
        <v>0</v>
      </c>
      <c r="O67" s="204"/>
      <c r="P67" s="204"/>
      <c r="Q67" s="11">
        <v>7.7301213492</v>
      </c>
      <c r="R67" s="204"/>
      <c r="S67" s="204"/>
      <c r="T67" s="53">
        <v>13.545833333333333</v>
      </c>
      <c r="U67" s="204"/>
      <c r="V67" s="204"/>
      <c r="W67" s="11">
        <v>7.7854599735449002</v>
      </c>
      <c r="X67" s="204"/>
      <c r="Y67" s="204"/>
      <c r="Z67" s="53">
        <v>13.629166666666665</v>
      </c>
      <c r="AA67" s="204"/>
      <c r="AB67" s="204"/>
      <c r="AC67" s="204"/>
      <c r="AD67" s="204"/>
      <c r="AE67" s="204"/>
      <c r="AF67" s="9">
        <v>3.0924565411839446</v>
      </c>
      <c r="AG67" s="9">
        <v>1323</v>
      </c>
      <c r="AH67" s="9">
        <v>0.56430869649211735</v>
      </c>
      <c r="AI67" s="9">
        <v>214</v>
      </c>
      <c r="AJ67" s="9">
        <v>2.1004054054054055</v>
      </c>
      <c r="AK67" s="9" t="s">
        <v>248</v>
      </c>
      <c r="AL67" s="9">
        <v>188</v>
      </c>
      <c r="AM67" s="9">
        <v>3.0949772065533696</v>
      </c>
      <c r="AN67" s="9">
        <v>3.1195652173913042</v>
      </c>
      <c r="AO67" s="73">
        <v>6</v>
      </c>
      <c r="AP67" s="80">
        <v>0</v>
      </c>
      <c r="AQ67" s="80">
        <v>0</v>
      </c>
      <c r="AR67" s="224">
        <v>372</v>
      </c>
      <c r="AS67" s="224" t="s">
        <v>248</v>
      </c>
      <c r="AT67" s="11">
        <v>14830.787</v>
      </c>
      <c r="AU67" s="11">
        <v>0</v>
      </c>
      <c r="AV67" s="80">
        <v>0</v>
      </c>
      <c r="AW67" s="80">
        <v>372</v>
      </c>
      <c r="AX67" s="203" t="s">
        <v>248</v>
      </c>
      <c r="AY67" s="235" t="s">
        <v>248</v>
      </c>
      <c r="AZ67" s="201">
        <v>126766</v>
      </c>
      <c r="BA67" s="188" t="s">
        <v>248</v>
      </c>
      <c r="BB67" s="203" t="s">
        <v>248</v>
      </c>
      <c r="BC67" s="203" t="s">
        <v>248</v>
      </c>
      <c r="BD67" s="217" t="s">
        <v>61</v>
      </c>
      <c r="BE67" s="201" t="s">
        <v>62</v>
      </c>
      <c r="BF67" s="201" t="s">
        <v>63</v>
      </c>
      <c r="BG67" s="201" t="s">
        <v>196</v>
      </c>
      <c r="BH67" s="218" t="s">
        <v>511</v>
      </c>
      <c r="BI67" s="218" t="s">
        <v>66</v>
      </c>
      <c r="BJ67" s="370">
        <v>214</v>
      </c>
      <c r="BK67" s="370">
        <v>7</v>
      </c>
      <c r="BL67" s="219" t="s">
        <v>65</v>
      </c>
      <c r="BM67" s="52" t="s">
        <v>65</v>
      </c>
      <c r="BN67" s="218" t="s">
        <v>358</v>
      </c>
      <c r="BO67" s="217" t="s">
        <v>347</v>
      </c>
      <c r="BP67" s="201" t="s">
        <v>684</v>
      </c>
      <c r="BQ67" s="52" t="s">
        <v>716</v>
      </c>
    </row>
    <row r="68" spans="1:69" ht="15.75">
      <c r="A68" s="207" t="s">
        <v>37</v>
      </c>
      <c r="B68" s="208" t="s">
        <v>9</v>
      </c>
      <c r="C68" s="202" t="s">
        <v>35</v>
      </c>
      <c r="D68" s="210" t="s">
        <v>709</v>
      </c>
      <c r="E68" s="24" t="s">
        <v>347</v>
      </c>
      <c r="F68" s="86">
        <v>202</v>
      </c>
      <c r="G68" s="80">
        <v>1</v>
      </c>
      <c r="H68" s="204"/>
      <c r="I68" s="204"/>
      <c r="J68" s="204"/>
      <c r="K68" s="204"/>
      <c r="L68" s="80">
        <v>0</v>
      </c>
      <c r="M68" s="203"/>
      <c r="N68" s="52">
        <v>2</v>
      </c>
      <c r="O68" s="204"/>
      <c r="P68" s="204"/>
      <c r="Q68" s="11">
        <v>6.0072285522</v>
      </c>
      <c r="R68" s="204"/>
      <c r="S68" s="204"/>
      <c r="T68" s="53">
        <v>7.9937499999999986</v>
      </c>
      <c r="U68" s="204"/>
      <c r="V68" s="204"/>
      <c r="W68" s="11">
        <v>5.4115122238805</v>
      </c>
      <c r="X68" s="204"/>
      <c r="Y68" s="204"/>
      <c r="Z68" s="53">
        <v>7.4949999999999992</v>
      </c>
      <c r="AA68" s="204"/>
      <c r="AB68" s="204"/>
      <c r="AC68" s="204"/>
      <c r="AD68" s="204"/>
      <c r="AE68" s="204"/>
      <c r="AF68" s="9">
        <v>3.6208961655517942</v>
      </c>
      <c r="AG68" s="9">
        <v>1407</v>
      </c>
      <c r="AH68" s="9">
        <v>0.43746915894060262</v>
      </c>
      <c r="AI68" s="9">
        <v>37</v>
      </c>
      <c r="AJ68" s="9">
        <v>2.645</v>
      </c>
      <c r="AK68" s="9" t="s">
        <v>248</v>
      </c>
      <c r="AL68" s="9">
        <v>197</v>
      </c>
      <c r="AM68" s="9">
        <v>3.6255897616292092</v>
      </c>
      <c r="AN68" s="9">
        <v>3.6690929451287793</v>
      </c>
      <c r="AO68" s="73">
        <v>10</v>
      </c>
      <c r="AP68" s="80">
        <v>0</v>
      </c>
      <c r="AQ68" s="80">
        <v>0</v>
      </c>
      <c r="AR68" s="224">
        <v>392</v>
      </c>
      <c r="AS68" s="224" t="s">
        <v>248</v>
      </c>
      <c r="AT68" s="11">
        <v>15284.183999999999</v>
      </c>
      <c r="AU68" s="11">
        <v>25.457999999999998</v>
      </c>
      <c r="AV68" s="80">
        <v>0</v>
      </c>
      <c r="AW68" s="80">
        <v>392</v>
      </c>
      <c r="AX68" s="203" t="s">
        <v>248</v>
      </c>
      <c r="AY68" s="235" t="s">
        <v>248</v>
      </c>
      <c r="AZ68" s="201">
        <v>126766</v>
      </c>
      <c r="BA68" s="188" t="s">
        <v>248</v>
      </c>
      <c r="BB68" s="203" t="s">
        <v>248</v>
      </c>
      <c r="BC68" s="203" t="s">
        <v>248</v>
      </c>
      <c r="BD68" s="217" t="s">
        <v>61</v>
      </c>
      <c r="BE68" s="201" t="s">
        <v>62</v>
      </c>
      <c r="BF68" s="201" t="s">
        <v>63</v>
      </c>
      <c r="BG68" s="201" t="s">
        <v>196</v>
      </c>
      <c r="BH68" s="218" t="s">
        <v>511</v>
      </c>
      <c r="BI68" s="218" t="s">
        <v>67</v>
      </c>
      <c r="BJ68" s="370">
        <v>214</v>
      </c>
      <c r="BK68" s="370">
        <v>3</v>
      </c>
      <c r="BL68" s="219" t="s">
        <v>65</v>
      </c>
      <c r="BM68" s="52" t="s">
        <v>65</v>
      </c>
      <c r="BN68" s="218" t="s">
        <v>358</v>
      </c>
      <c r="BO68" s="217" t="s">
        <v>347</v>
      </c>
      <c r="BP68" s="201" t="s">
        <v>684</v>
      </c>
      <c r="BQ68" s="52" t="s">
        <v>716</v>
      </c>
    </row>
    <row r="69" spans="1:69" ht="15.75">
      <c r="A69" s="207" t="s">
        <v>37</v>
      </c>
      <c r="B69" s="208" t="s">
        <v>9</v>
      </c>
      <c r="C69" s="202" t="s">
        <v>35</v>
      </c>
      <c r="D69" s="210" t="s">
        <v>709</v>
      </c>
      <c r="E69" s="24" t="s">
        <v>347</v>
      </c>
      <c r="F69" s="86">
        <v>205</v>
      </c>
      <c r="G69" s="80">
        <v>1</v>
      </c>
      <c r="H69" s="204"/>
      <c r="I69" s="204"/>
      <c r="J69" s="204"/>
      <c r="K69" s="204"/>
      <c r="L69" s="80">
        <v>0</v>
      </c>
      <c r="M69" s="203"/>
      <c r="N69" s="52">
        <v>0</v>
      </c>
      <c r="O69" s="204"/>
      <c r="P69" s="204"/>
      <c r="Q69" s="11">
        <v>7.4029606225000002</v>
      </c>
      <c r="R69" s="204"/>
      <c r="S69" s="204"/>
      <c r="T69" s="53">
        <v>9.3499999999999979</v>
      </c>
      <c r="U69" s="204"/>
      <c r="V69" s="204"/>
      <c r="W69" s="11">
        <v>7.4852203284312999</v>
      </c>
      <c r="X69" s="204"/>
      <c r="Y69" s="204"/>
      <c r="Z69" s="53">
        <v>9.4799999999999986</v>
      </c>
      <c r="AA69" s="204"/>
      <c r="AB69" s="204"/>
      <c r="AC69" s="204"/>
      <c r="AD69" s="204"/>
      <c r="AE69" s="204"/>
      <c r="AF69" s="9">
        <v>2.7794928650345123</v>
      </c>
      <c r="AG69" s="9">
        <v>1427</v>
      </c>
      <c r="AH69" s="9">
        <v>0.29623816717455803</v>
      </c>
      <c r="AI69" s="9">
        <v>198</v>
      </c>
      <c r="AJ69" s="9">
        <v>2.1208083832335332</v>
      </c>
      <c r="AK69" s="9" t="s">
        <v>248</v>
      </c>
      <c r="AL69" s="9">
        <v>0</v>
      </c>
      <c r="AM69" s="9"/>
      <c r="AN69" s="9"/>
      <c r="AO69" s="73">
        <v>22</v>
      </c>
      <c r="AP69" s="80">
        <v>0</v>
      </c>
      <c r="AQ69" s="80">
        <v>0</v>
      </c>
      <c r="AR69" s="224">
        <v>386</v>
      </c>
      <c r="AS69" s="224" t="s">
        <v>248</v>
      </c>
      <c r="AT69" s="11">
        <v>15551.887000000001</v>
      </c>
      <c r="AU69" s="11">
        <v>0</v>
      </c>
      <c r="AV69" s="80">
        <v>0</v>
      </c>
      <c r="AW69" s="80">
        <v>386</v>
      </c>
      <c r="AX69" s="203" t="s">
        <v>248</v>
      </c>
      <c r="AY69" s="235" t="s">
        <v>248</v>
      </c>
      <c r="AZ69" s="201">
        <v>126766</v>
      </c>
      <c r="BA69" s="188" t="s">
        <v>248</v>
      </c>
      <c r="BB69" s="203" t="s">
        <v>248</v>
      </c>
      <c r="BC69" s="203" t="s">
        <v>248</v>
      </c>
      <c r="BD69" s="217" t="s">
        <v>61</v>
      </c>
      <c r="BE69" s="201" t="s">
        <v>62</v>
      </c>
      <c r="BF69" s="201" t="s">
        <v>63</v>
      </c>
      <c r="BG69" s="201" t="s">
        <v>196</v>
      </c>
      <c r="BH69" s="218" t="s">
        <v>511</v>
      </c>
      <c r="BI69" s="218" t="s">
        <v>68</v>
      </c>
      <c r="BJ69" s="370">
        <v>214</v>
      </c>
      <c r="BK69" s="370">
        <v>4</v>
      </c>
      <c r="BL69" s="219" t="s">
        <v>65</v>
      </c>
      <c r="BM69" s="52" t="s">
        <v>65</v>
      </c>
      <c r="BN69" s="218" t="s">
        <v>358</v>
      </c>
      <c r="BO69" s="217" t="s">
        <v>347</v>
      </c>
      <c r="BP69" s="201" t="s">
        <v>684</v>
      </c>
      <c r="BQ69" s="52" t="s">
        <v>716</v>
      </c>
    </row>
    <row r="70" spans="1:69" ht="15.75">
      <c r="A70" s="207" t="s">
        <v>37</v>
      </c>
      <c r="B70" s="208" t="s">
        <v>9</v>
      </c>
      <c r="C70" s="202" t="s">
        <v>35</v>
      </c>
      <c r="D70" s="210" t="s">
        <v>709</v>
      </c>
      <c r="E70" s="24" t="s">
        <v>442</v>
      </c>
      <c r="F70" s="86">
        <v>50</v>
      </c>
      <c r="G70" s="80">
        <v>0</v>
      </c>
      <c r="H70" s="204"/>
      <c r="I70" s="204"/>
      <c r="J70" s="204"/>
      <c r="K70" s="204"/>
      <c r="L70" s="80">
        <v>0</v>
      </c>
      <c r="M70" s="203"/>
      <c r="N70" s="52">
        <v>0</v>
      </c>
      <c r="O70" s="204"/>
      <c r="P70" s="204"/>
      <c r="Q70" s="11">
        <v>5.5734796199999996</v>
      </c>
      <c r="R70" s="204"/>
      <c r="S70" s="204"/>
      <c r="T70" s="53">
        <v>6.875</v>
      </c>
      <c r="U70" s="204"/>
      <c r="V70" s="204"/>
      <c r="W70" s="11">
        <v>5.3080199199999996</v>
      </c>
      <c r="X70" s="204"/>
      <c r="Y70" s="204"/>
      <c r="Z70" s="53">
        <v>6.416666666666667</v>
      </c>
      <c r="AA70" s="204"/>
      <c r="AB70" s="204"/>
      <c r="AC70" s="204"/>
      <c r="AD70" s="204"/>
      <c r="AE70" s="204"/>
      <c r="AF70" s="9">
        <v>3.7066857303891863</v>
      </c>
      <c r="AG70" s="9">
        <v>350</v>
      </c>
      <c r="AH70" s="9">
        <v>0.37186126753436372</v>
      </c>
      <c r="AI70" s="9">
        <v>5</v>
      </c>
      <c r="AJ70" s="9">
        <v>2.8289473684210527</v>
      </c>
      <c r="AK70" s="9" t="s">
        <v>248</v>
      </c>
      <c r="AL70" s="9">
        <v>50</v>
      </c>
      <c r="AM70" s="9">
        <v>3.7066857303891863</v>
      </c>
      <c r="AN70" s="9">
        <v>3.722448979591837</v>
      </c>
      <c r="AO70" s="73">
        <v>0</v>
      </c>
      <c r="AP70" s="80">
        <v>0</v>
      </c>
      <c r="AQ70" s="80">
        <v>0</v>
      </c>
      <c r="AR70" s="224">
        <v>100</v>
      </c>
      <c r="AS70" s="224" t="s">
        <v>248</v>
      </c>
      <c r="AT70" s="11">
        <v>3560.9450000000002</v>
      </c>
      <c r="AU70" s="11">
        <v>0</v>
      </c>
      <c r="AV70" s="80">
        <v>0</v>
      </c>
      <c r="AW70" s="80">
        <v>100</v>
      </c>
      <c r="AX70" s="203" t="s">
        <v>248</v>
      </c>
      <c r="AY70" s="235" t="s">
        <v>248</v>
      </c>
      <c r="AZ70" s="201">
        <v>29442</v>
      </c>
      <c r="BA70" s="188" t="s">
        <v>248</v>
      </c>
      <c r="BB70" s="203" t="s">
        <v>248</v>
      </c>
      <c r="BC70" s="203" t="s">
        <v>248</v>
      </c>
      <c r="BD70" s="217" t="s">
        <v>61</v>
      </c>
      <c r="BE70" s="201" t="s">
        <v>62</v>
      </c>
      <c r="BF70" s="201" t="s">
        <v>63</v>
      </c>
      <c r="BG70" s="201" t="s">
        <v>196</v>
      </c>
      <c r="BH70" s="218" t="s">
        <v>713</v>
      </c>
      <c r="BI70" s="218" t="s">
        <v>64</v>
      </c>
      <c r="BJ70" s="370">
        <v>214</v>
      </c>
      <c r="BK70" s="370">
        <v>1</v>
      </c>
      <c r="BL70" s="219" t="s">
        <v>65</v>
      </c>
      <c r="BM70" s="52" t="s">
        <v>65</v>
      </c>
      <c r="BN70" s="218" t="s">
        <v>358</v>
      </c>
      <c r="BO70" s="217" t="s">
        <v>70</v>
      </c>
      <c r="BP70" s="201" t="s">
        <v>681</v>
      </c>
      <c r="BQ70" s="52" t="s">
        <v>717</v>
      </c>
    </row>
    <row r="71" spans="1:69" ht="15.75">
      <c r="A71" s="207" t="s">
        <v>37</v>
      </c>
      <c r="B71" s="208" t="s">
        <v>9</v>
      </c>
      <c r="C71" s="202" t="s">
        <v>35</v>
      </c>
      <c r="D71" s="210" t="s">
        <v>709</v>
      </c>
      <c r="E71" s="24" t="s">
        <v>442</v>
      </c>
      <c r="F71" s="86">
        <v>52</v>
      </c>
      <c r="G71" s="80">
        <v>0</v>
      </c>
      <c r="H71" s="204"/>
      <c r="I71" s="204"/>
      <c r="J71" s="204"/>
      <c r="K71" s="204"/>
      <c r="L71" s="80">
        <v>0</v>
      </c>
      <c r="M71" s="203"/>
      <c r="N71" s="52">
        <v>0</v>
      </c>
      <c r="O71" s="204"/>
      <c r="P71" s="204"/>
      <c r="Q71" s="11">
        <v>7.2617304807999998</v>
      </c>
      <c r="R71" s="204"/>
      <c r="S71" s="204"/>
      <c r="T71" s="53">
        <v>12.85</v>
      </c>
      <c r="U71" s="204"/>
      <c r="V71" s="204"/>
      <c r="W71" s="11">
        <v>7.3268652884614998</v>
      </c>
      <c r="X71" s="204"/>
      <c r="Y71" s="204"/>
      <c r="Z71" s="53">
        <v>12.85</v>
      </c>
      <c r="AA71" s="204"/>
      <c r="AB71" s="204"/>
      <c r="AC71" s="204"/>
      <c r="AD71" s="204"/>
      <c r="AE71" s="204"/>
      <c r="AF71" s="9">
        <v>3.0771428572607564</v>
      </c>
      <c r="AG71" s="9">
        <v>364</v>
      </c>
      <c r="AH71" s="9">
        <v>0.57195053810317287</v>
      </c>
      <c r="AI71" s="9">
        <v>58</v>
      </c>
      <c r="AJ71" s="9">
        <v>2.093877551020408</v>
      </c>
      <c r="AK71" s="9" t="s">
        <v>248</v>
      </c>
      <c r="AL71" s="9">
        <v>52</v>
      </c>
      <c r="AM71" s="9">
        <v>3.0771428572607564</v>
      </c>
      <c r="AN71" s="9">
        <v>3.0659340659340661</v>
      </c>
      <c r="AO71" s="73">
        <v>0</v>
      </c>
      <c r="AP71" s="80">
        <v>0</v>
      </c>
      <c r="AQ71" s="80">
        <v>0</v>
      </c>
      <c r="AR71" s="224">
        <v>104</v>
      </c>
      <c r="AS71" s="224" t="s">
        <v>248</v>
      </c>
      <c r="AT71" s="11">
        <v>3710.6060000000002</v>
      </c>
      <c r="AU71" s="11">
        <v>0</v>
      </c>
      <c r="AV71" s="80">
        <v>0</v>
      </c>
      <c r="AW71" s="80">
        <v>104</v>
      </c>
      <c r="AX71" s="203" t="s">
        <v>248</v>
      </c>
      <c r="AY71" s="235" t="s">
        <v>248</v>
      </c>
      <c r="AZ71" s="201">
        <v>29442</v>
      </c>
      <c r="BA71" s="188" t="s">
        <v>248</v>
      </c>
      <c r="BB71" s="203" t="s">
        <v>248</v>
      </c>
      <c r="BC71" s="203" t="s">
        <v>248</v>
      </c>
      <c r="BD71" s="217" t="s">
        <v>61</v>
      </c>
      <c r="BE71" s="201" t="s">
        <v>62</v>
      </c>
      <c r="BF71" s="201" t="s">
        <v>63</v>
      </c>
      <c r="BG71" s="201" t="s">
        <v>196</v>
      </c>
      <c r="BH71" s="218" t="s">
        <v>713</v>
      </c>
      <c r="BI71" s="218" t="s">
        <v>66</v>
      </c>
      <c r="BJ71" s="370">
        <v>214</v>
      </c>
      <c r="BK71" s="370">
        <v>7</v>
      </c>
      <c r="BL71" s="219" t="s">
        <v>65</v>
      </c>
      <c r="BM71" s="52" t="s">
        <v>65</v>
      </c>
      <c r="BN71" s="218" t="s">
        <v>358</v>
      </c>
      <c r="BO71" s="217" t="s">
        <v>70</v>
      </c>
      <c r="BP71" s="201" t="s">
        <v>681</v>
      </c>
      <c r="BQ71" s="52" t="s">
        <v>717</v>
      </c>
    </row>
    <row r="72" spans="1:69" ht="15.75">
      <c r="A72" s="207" t="s">
        <v>37</v>
      </c>
      <c r="B72" s="208" t="s">
        <v>9</v>
      </c>
      <c r="C72" s="202" t="s">
        <v>35</v>
      </c>
      <c r="D72" s="210" t="s">
        <v>709</v>
      </c>
      <c r="E72" s="24" t="s">
        <v>442</v>
      </c>
      <c r="F72" s="86">
        <v>49</v>
      </c>
      <c r="G72" s="80">
        <v>0</v>
      </c>
      <c r="H72" s="204"/>
      <c r="I72" s="204"/>
      <c r="J72" s="204"/>
      <c r="K72" s="204"/>
      <c r="L72" s="80">
        <v>0</v>
      </c>
      <c r="M72" s="203"/>
      <c r="N72" s="52">
        <v>0</v>
      </c>
      <c r="O72" s="204"/>
      <c r="P72" s="204"/>
      <c r="Q72" s="11">
        <v>5.9239999795999996</v>
      </c>
      <c r="R72" s="204"/>
      <c r="S72" s="204"/>
      <c r="T72" s="53">
        <v>8.2749999999999986</v>
      </c>
      <c r="U72" s="204"/>
      <c r="V72" s="204"/>
      <c r="W72" s="11">
        <v>5.2894896326529999</v>
      </c>
      <c r="X72" s="204"/>
      <c r="Y72" s="204"/>
      <c r="Z72" s="53">
        <v>7.2749999999999986</v>
      </c>
      <c r="AA72" s="204"/>
      <c r="AB72" s="204"/>
      <c r="AC72" s="204"/>
      <c r="AD72" s="204"/>
      <c r="AE72" s="204"/>
      <c r="AF72" s="9">
        <v>3.6408163409886485</v>
      </c>
      <c r="AG72" s="9">
        <v>343</v>
      </c>
      <c r="AH72" s="9">
        <v>0.43194953011857234</v>
      </c>
      <c r="AI72" s="9">
        <v>9</v>
      </c>
      <c r="AJ72" s="9">
        <v>2.6273437500000001</v>
      </c>
      <c r="AK72" s="9" t="s">
        <v>248</v>
      </c>
      <c r="AL72" s="9">
        <v>49</v>
      </c>
      <c r="AM72" s="9">
        <v>3.6408163409886485</v>
      </c>
      <c r="AN72" s="9">
        <v>3.6930379746835444</v>
      </c>
      <c r="AO72" s="73">
        <v>0</v>
      </c>
      <c r="AP72" s="80">
        <v>0</v>
      </c>
      <c r="AQ72" s="80">
        <v>0</v>
      </c>
      <c r="AR72" s="224">
        <v>98</v>
      </c>
      <c r="AS72" s="224" t="s">
        <v>248</v>
      </c>
      <c r="AT72" s="11">
        <v>3498.752</v>
      </c>
      <c r="AU72" s="11">
        <v>0</v>
      </c>
      <c r="AV72" s="80">
        <v>0</v>
      </c>
      <c r="AW72" s="80">
        <v>98</v>
      </c>
      <c r="AX72" s="203" t="s">
        <v>248</v>
      </c>
      <c r="AY72" s="235" t="s">
        <v>248</v>
      </c>
      <c r="AZ72" s="201">
        <v>29442</v>
      </c>
      <c r="BA72" s="188" t="s">
        <v>248</v>
      </c>
      <c r="BB72" s="203" t="s">
        <v>248</v>
      </c>
      <c r="BC72" s="203" t="s">
        <v>248</v>
      </c>
      <c r="BD72" s="217" t="s">
        <v>61</v>
      </c>
      <c r="BE72" s="201" t="s">
        <v>62</v>
      </c>
      <c r="BF72" s="201" t="s">
        <v>63</v>
      </c>
      <c r="BG72" s="201" t="s">
        <v>196</v>
      </c>
      <c r="BH72" s="218" t="s">
        <v>713</v>
      </c>
      <c r="BI72" s="218" t="s">
        <v>67</v>
      </c>
      <c r="BJ72" s="370">
        <v>214</v>
      </c>
      <c r="BK72" s="370">
        <v>3</v>
      </c>
      <c r="BL72" s="219" t="s">
        <v>65</v>
      </c>
      <c r="BM72" s="52" t="s">
        <v>65</v>
      </c>
      <c r="BN72" s="218" t="s">
        <v>358</v>
      </c>
      <c r="BO72" s="217" t="s">
        <v>70</v>
      </c>
      <c r="BP72" s="201" t="s">
        <v>681</v>
      </c>
      <c r="BQ72" s="52" t="s">
        <v>717</v>
      </c>
    </row>
    <row r="73" spans="1:69" ht="15.75">
      <c r="A73" s="207" t="s">
        <v>37</v>
      </c>
      <c r="B73" s="208" t="s">
        <v>9</v>
      </c>
      <c r="C73" s="202" t="s">
        <v>35</v>
      </c>
      <c r="D73" s="210" t="s">
        <v>709</v>
      </c>
      <c r="E73" s="24" t="s">
        <v>442</v>
      </c>
      <c r="F73" s="86">
        <v>51</v>
      </c>
      <c r="G73" s="80">
        <v>0</v>
      </c>
      <c r="H73" s="204"/>
      <c r="I73" s="204"/>
      <c r="J73" s="204"/>
      <c r="K73" s="204"/>
      <c r="L73" s="80">
        <v>0</v>
      </c>
      <c r="M73" s="203"/>
      <c r="N73" s="52">
        <v>0</v>
      </c>
      <c r="O73" s="204"/>
      <c r="P73" s="204"/>
      <c r="Q73" s="11">
        <v>7.3970978235000002</v>
      </c>
      <c r="R73" s="204"/>
      <c r="S73" s="204"/>
      <c r="T73" s="53">
        <v>9.1124999999999989</v>
      </c>
      <c r="U73" s="204"/>
      <c r="V73" s="204"/>
      <c r="W73" s="11">
        <v>7.4988429411763997</v>
      </c>
      <c r="X73" s="204"/>
      <c r="Y73" s="204"/>
      <c r="Z73" s="53">
        <v>9.2249999999999979</v>
      </c>
      <c r="AA73" s="204"/>
      <c r="AB73" s="204"/>
      <c r="AC73" s="204"/>
      <c r="AD73" s="204"/>
      <c r="AE73" s="204"/>
      <c r="AF73" s="9">
        <v>2.7721714387621206</v>
      </c>
      <c r="AG73" s="9">
        <v>350</v>
      </c>
      <c r="AH73" s="9">
        <v>0.29824046791723352</v>
      </c>
      <c r="AI73" s="9">
        <v>48</v>
      </c>
      <c r="AJ73" s="9">
        <v>2.1234375000000001</v>
      </c>
      <c r="AK73" s="9" t="s">
        <v>248</v>
      </c>
      <c r="AL73" s="9">
        <v>0</v>
      </c>
      <c r="AM73" s="9"/>
      <c r="AN73" s="9"/>
      <c r="AO73" s="73">
        <v>0</v>
      </c>
      <c r="AP73" s="80">
        <v>0</v>
      </c>
      <c r="AQ73" s="80">
        <v>0</v>
      </c>
      <c r="AR73" s="224">
        <v>102</v>
      </c>
      <c r="AS73" s="224" t="s">
        <v>248</v>
      </c>
      <c r="AT73" s="11">
        <v>3636.9319999999998</v>
      </c>
      <c r="AU73" s="11">
        <v>0</v>
      </c>
      <c r="AV73" s="80">
        <v>0</v>
      </c>
      <c r="AW73" s="80">
        <v>102</v>
      </c>
      <c r="AX73" s="203" t="s">
        <v>248</v>
      </c>
      <c r="AY73" s="235" t="s">
        <v>248</v>
      </c>
      <c r="AZ73" s="201">
        <v>29442</v>
      </c>
      <c r="BA73" s="188" t="s">
        <v>248</v>
      </c>
      <c r="BB73" s="203" t="s">
        <v>248</v>
      </c>
      <c r="BC73" s="203" t="s">
        <v>248</v>
      </c>
      <c r="BD73" s="217" t="s">
        <v>61</v>
      </c>
      <c r="BE73" s="201" t="s">
        <v>62</v>
      </c>
      <c r="BF73" s="201" t="s">
        <v>63</v>
      </c>
      <c r="BG73" s="201" t="s">
        <v>196</v>
      </c>
      <c r="BH73" s="218" t="s">
        <v>713</v>
      </c>
      <c r="BI73" s="218" t="s">
        <v>68</v>
      </c>
      <c r="BJ73" s="370">
        <v>214</v>
      </c>
      <c r="BK73" s="370">
        <v>4</v>
      </c>
      <c r="BL73" s="219" t="s">
        <v>65</v>
      </c>
      <c r="BM73" s="52" t="s">
        <v>65</v>
      </c>
      <c r="BN73" s="218" t="s">
        <v>358</v>
      </c>
      <c r="BO73" s="217" t="s">
        <v>70</v>
      </c>
      <c r="BP73" s="201" t="s">
        <v>681</v>
      </c>
      <c r="BQ73" s="52" t="s">
        <v>717</v>
      </c>
    </row>
    <row r="74" spans="1:69" ht="15.75" thickBot="1">
      <c r="A74" s="404" t="s">
        <v>37</v>
      </c>
      <c r="B74" s="405" t="s">
        <v>9</v>
      </c>
      <c r="C74" s="406" t="s">
        <v>35</v>
      </c>
      <c r="D74" s="210" t="s">
        <v>709</v>
      </c>
      <c r="E74" s="24" t="s">
        <v>360</v>
      </c>
      <c r="F74" s="86">
        <v>175</v>
      </c>
      <c r="G74" s="80">
        <v>3</v>
      </c>
      <c r="H74" s="407"/>
      <c r="I74" s="407"/>
      <c r="J74" s="407"/>
      <c r="K74" s="407"/>
      <c r="L74" s="80">
        <v>1</v>
      </c>
      <c r="M74" s="408"/>
      <c r="N74" s="409">
        <v>1</v>
      </c>
      <c r="O74" s="407"/>
      <c r="P74" s="407"/>
      <c r="Q74" s="11">
        <v>5.3825262456000003</v>
      </c>
      <c r="R74" s="407"/>
      <c r="S74" s="407"/>
      <c r="T74" s="53">
        <v>6.9607142857142845</v>
      </c>
      <c r="U74" s="407"/>
      <c r="V74" s="407"/>
      <c r="W74" s="11">
        <v>5.0328712339181001</v>
      </c>
      <c r="X74" s="407"/>
      <c r="Y74" s="407"/>
      <c r="Z74" s="53">
        <v>6.4656249999999993</v>
      </c>
      <c r="AA74" s="407"/>
      <c r="AB74" s="407"/>
      <c r="AC74" s="407"/>
      <c r="AD74" s="407"/>
      <c r="AE74" s="407"/>
      <c r="AF74" s="410">
        <v>3.7482294351914334</v>
      </c>
      <c r="AG74" s="410">
        <v>1182</v>
      </c>
      <c r="AH74" s="410">
        <v>0.44549106933347782</v>
      </c>
      <c r="AI74" s="410">
        <v>27</v>
      </c>
      <c r="AJ74" s="410">
        <v>2.7438679245283017</v>
      </c>
      <c r="AK74" s="410" t="s">
        <v>248</v>
      </c>
      <c r="AL74" s="410">
        <v>168</v>
      </c>
      <c r="AM74" s="410">
        <v>3.7599643095618185</v>
      </c>
      <c r="AN74" s="410">
        <v>3.751194743130227</v>
      </c>
      <c r="AO74" s="73">
        <v>33</v>
      </c>
      <c r="AP74" s="80">
        <v>0</v>
      </c>
      <c r="AQ74" s="80">
        <v>0</v>
      </c>
      <c r="AR74" s="224">
        <v>311</v>
      </c>
      <c r="AS74" s="224" t="s">
        <v>248</v>
      </c>
      <c r="AT74" s="11">
        <v>12209.633</v>
      </c>
      <c r="AU74" s="11">
        <v>51.463999999999999</v>
      </c>
      <c r="AV74" s="80">
        <v>0</v>
      </c>
      <c r="AW74" s="80">
        <v>311</v>
      </c>
      <c r="AX74" s="416" t="s">
        <v>248</v>
      </c>
      <c r="AY74" s="235" t="s">
        <v>248</v>
      </c>
      <c r="AZ74" s="138">
        <v>51774</v>
      </c>
      <c r="BA74" s="188" t="s">
        <v>248</v>
      </c>
      <c r="BB74" s="408" t="s">
        <v>248</v>
      </c>
      <c r="BC74" s="416" t="s">
        <v>248</v>
      </c>
      <c r="BD74" s="411" t="s">
        <v>61</v>
      </c>
      <c r="BE74" s="412" t="s">
        <v>62</v>
      </c>
      <c r="BF74" s="412" t="s">
        <v>63</v>
      </c>
      <c r="BG74" s="412" t="s">
        <v>196</v>
      </c>
      <c r="BH74" s="413" t="s">
        <v>514</v>
      </c>
      <c r="BI74" s="413" t="s">
        <v>64</v>
      </c>
      <c r="BJ74" s="417">
        <v>214</v>
      </c>
      <c r="BK74" s="414">
        <v>1</v>
      </c>
      <c r="BL74" s="415" t="s">
        <v>65</v>
      </c>
      <c r="BM74" s="409" t="s">
        <v>65</v>
      </c>
      <c r="BN74" s="413" t="s">
        <v>358</v>
      </c>
      <c r="BO74" s="217" t="s">
        <v>701</v>
      </c>
      <c r="BP74" s="201" t="s">
        <v>687</v>
      </c>
      <c r="BQ74" s="52" t="s">
        <v>717</v>
      </c>
    </row>
    <row r="75" spans="1:69" ht="15.75" thickBot="1">
      <c r="A75" s="404" t="s">
        <v>37</v>
      </c>
      <c r="B75" s="405" t="s">
        <v>9</v>
      </c>
      <c r="C75" s="406" t="s">
        <v>35</v>
      </c>
      <c r="D75" s="210" t="s">
        <v>709</v>
      </c>
      <c r="E75" s="24" t="s">
        <v>360</v>
      </c>
      <c r="F75" s="86">
        <v>178</v>
      </c>
      <c r="G75" s="80">
        <v>1</v>
      </c>
      <c r="H75" s="407"/>
      <c r="I75" s="407"/>
      <c r="J75" s="407"/>
      <c r="K75" s="407"/>
      <c r="L75" s="80">
        <v>0</v>
      </c>
      <c r="M75" s="408"/>
      <c r="N75" s="409">
        <v>0</v>
      </c>
      <c r="O75" s="407"/>
      <c r="P75" s="407"/>
      <c r="Q75" s="11">
        <v>7.4124575537000004</v>
      </c>
      <c r="R75" s="407"/>
      <c r="S75" s="407"/>
      <c r="T75" s="53">
        <v>12.915000000000001</v>
      </c>
      <c r="U75" s="407"/>
      <c r="V75" s="407"/>
      <c r="W75" s="11">
        <v>7.4764236327682996</v>
      </c>
      <c r="X75" s="407"/>
      <c r="Y75" s="407"/>
      <c r="Z75" s="53">
        <v>13.082142857142857</v>
      </c>
      <c r="AA75" s="407"/>
      <c r="AB75" s="407"/>
      <c r="AC75" s="407"/>
      <c r="AD75" s="407"/>
      <c r="AE75" s="407"/>
      <c r="AF75" s="410">
        <v>3.2880952394807204</v>
      </c>
      <c r="AG75" s="410">
        <v>1239</v>
      </c>
      <c r="AH75" s="410">
        <v>0.52888255584123878</v>
      </c>
      <c r="AI75" s="410">
        <v>105</v>
      </c>
      <c r="AJ75" s="410">
        <v>2.2581460674157303</v>
      </c>
      <c r="AK75" s="410" t="s">
        <v>248</v>
      </c>
      <c r="AL75" s="410">
        <v>177</v>
      </c>
      <c r="AM75" s="410">
        <v>3.2880952394807204</v>
      </c>
      <c r="AN75" s="410">
        <v>3.3592436974789917</v>
      </c>
      <c r="AO75" s="73">
        <v>9</v>
      </c>
      <c r="AP75" s="80">
        <v>0</v>
      </c>
      <c r="AQ75" s="80">
        <v>0</v>
      </c>
      <c r="AR75" s="224">
        <v>345</v>
      </c>
      <c r="AS75" s="224" t="s">
        <v>248</v>
      </c>
      <c r="AT75" s="11">
        <v>12678.117</v>
      </c>
      <c r="AU75" s="11">
        <v>0</v>
      </c>
      <c r="AV75" s="80">
        <v>0</v>
      </c>
      <c r="AW75" s="80">
        <v>345</v>
      </c>
      <c r="AX75" s="416" t="s">
        <v>248</v>
      </c>
      <c r="AY75" s="235" t="s">
        <v>248</v>
      </c>
      <c r="AZ75" s="138">
        <v>51774</v>
      </c>
      <c r="BA75" s="188" t="s">
        <v>248</v>
      </c>
      <c r="BB75" s="408" t="s">
        <v>248</v>
      </c>
      <c r="BC75" s="416" t="s">
        <v>248</v>
      </c>
      <c r="BD75" s="411" t="s">
        <v>61</v>
      </c>
      <c r="BE75" s="412" t="s">
        <v>62</v>
      </c>
      <c r="BF75" s="412" t="s">
        <v>63</v>
      </c>
      <c r="BG75" s="412" t="s">
        <v>196</v>
      </c>
      <c r="BH75" s="413" t="s">
        <v>514</v>
      </c>
      <c r="BI75" s="413" t="s">
        <v>66</v>
      </c>
      <c r="BJ75" s="417">
        <v>214</v>
      </c>
      <c r="BK75" s="414">
        <v>7</v>
      </c>
      <c r="BL75" s="415" t="s">
        <v>65</v>
      </c>
      <c r="BM75" s="409" t="s">
        <v>65</v>
      </c>
      <c r="BN75" s="413" t="s">
        <v>358</v>
      </c>
      <c r="BO75" s="217" t="s">
        <v>701</v>
      </c>
      <c r="BP75" s="201" t="s">
        <v>687</v>
      </c>
      <c r="BQ75" s="52" t="s">
        <v>717</v>
      </c>
    </row>
    <row r="76" spans="1:69" ht="15.75" thickBot="1">
      <c r="A76" s="404" t="s">
        <v>37</v>
      </c>
      <c r="B76" s="405" t="s">
        <v>9</v>
      </c>
      <c r="C76" s="406" t="s">
        <v>35</v>
      </c>
      <c r="D76" s="210" t="s">
        <v>709</v>
      </c>
      <c r="E76" s="24" t="s">
        <v>360</v>
      </c>
      <c r="F76" s="86">
        <v>176</v>
      </c>
      <c r="G76" s="80">
        <v>7</v>
      </c>
      <c r="H76" s="407"/>
      <c r="I76" s="407"/>
      <c r="J76" s="407"/>
      <c r="K76" s="407"/>
      <c r="L76" s="80">
        <v>0</v>
      </c>
      <c r="M76" s="408"/>
      <c r="N76" s="409">
        <v>0</v>
      </c>
      <c r="O76" s="407"/>
      <c r="P76" s="407"/>
      <c r="Q76" s="11">
        <v>5.8079229763000004</v>
      </c>
      <c r="R76" s="407"/>
      <c r="S76" s="407"/>
      <c r="T76" s="53">
        <v>9.2749999999999915</v>
      </c>
      <c r="U76" s="407"/>
      <c r="V76" s="407"/>
      <c r="W76" s="11">
        <v>5.2075324319526004</v>
      </c>
      <c r="X76" s="407"/>
      <c r="Y76" s="407"/>
      <c r="Z76" s="53">
        <v>8.8874999999999957</v>
      </c>
      <c r="AA76" s="407"/>
      <c r="AB76" s="407"/>
      <c r="AC76" s="407"/>
      <c r="AD76" s="407"/>
      <c r="AE76" s="407"/>
      <c r="AF76" s="410">
        <v>3.622078764796357</v>
      </c>
      <c r="AG76" s="410">
        <v>1177</v>
      </c>
      <c r="AH76" s="410">
        <v>0.48361314367400521</v>
      </c>
      <c r="AI76" s="410">
        <v>46</v>
      </c>
      <c r="AJ76" s="410">
        <v>2.5753731343283581</v>
      </c>
      <c r="AK76" s="410" t="s">
        <v>248</v>
      </c>
      <c r="AL76" s="410">
        <v>163</v>
      </c>
      <c r="AM76" s="410">
        <v>3.6513161079736611</v>
      </c>
      <c r="AN76" s="410">
        <v>3.6963613550815557</v>
      </c>
      <c r="AO76" s="73">
        <v>59</v>
      </c>
      <c r="AP76" s="80">
        <v>1</v>
      </c>
      <c r="AQ76" s="80">
        <v>3</v>
      </c>
      <c r="AR76" s="224">
        <v>275</v>
      </c>
      <c r="AS76" s="224" t="s">
        <v>248</v>
      </c>
      <c r="AT76" s="11">
        <v>11943.316999999999</v>
      </c>
      <c r="AU76" s="11">
        <v>186.27199999999999</v>
      </c>
      <c r="AV76" s="80">
        <v>0</v>
      </c>
      <c r="AW76" s="80">
        <v>275</v>
      </c>
      <c r="AX76" s="416" t="s">
        <v>248</v>
      </c>
      <c r="AY76" s="235" t="s">
        <v>248</v>
      </c>
      <c r="AZ76" s="138">
        <v>51774</v>
      </c>
      <c r="BA76" s="188" t="s">
        <v>248</v>
      </c>
      <c r="BB76" s="408" t="s">
        <v>248</v>
      </c>
      <c r="BC76" s="416" t="s">
        <v>248</v>
      </c>
      <c r="BD76" s="411" t="s">
        <v>61</v>
      </c>
      <c r="BE76" s="412" t="s">
        <v>62</v>
      </c>
      <c r="BF76" s="412" t="s">
        <v>63</v>
      </c>
      <c r="BG76" s="412" t="s">
        <v>196</v>
      </c>
      <c r="BH76" s="413" t="s">
        <v>514</v>
      </c>
      <c r="BI76" s="413" t="s">
        <v>67</v>
      </c>
      <c r="BJ76" s="417">
        <v>214</v>
      </c>
      <c r="BK76" s="414">
        <v>3</v>
      </c>
      <c r="BL76" s="415" t="s">
        <v>65</v>
      </c>
      <c r="BM76" s="409" t="s">
        <v>65</v>
      </c>
      <c r="BN76" s="413" t="s">
        <v>358</v>
      </c>
      <c r="BO76" s="217" t="s">
        <v>701</v>
      </c>
      <c r="BP76" s="201" t="s">
        <v>687</v>
      </c>
      <c r="BQ76" s="52" t="s">
        <v>717</v>
      </c>
    </row>
    <row r="77" spans="1:69" ht="15.75" thickBot="1">
      <c r="A77" s="404" t="s">
        <v>37</v>
      </c>
      <c r="B77" s="405" t="s">
        <v>9</v>
      </c>
      <c r="C77" s="406" t="s">
        <v>35</v>
      </c>
      <c r="D77" s="210" t="s">
        <v>709</v>
      </c>
      <c r="E77" s="24" t="s">
        <v>360</v>
      </c>
      <c r="F77" s="86">
        <v>177</v>
      </c>
      <c r="G77" s="80">
        <v>6</v>
      </c>
      <c r="H77" s="407"/>
      <c r="I77" s="407"/>
      <c r="J77" s="407"/>
      <c r="K77" s="407"/>
      <c r="L77" s="80">
        <v>4</v>
      </c>
      <c r="M77" s="408"/>
      <c r="N77" s="409">
        <v>0</v>
      </c>
      <c r="O77" s="407"/>
      <c r="P77" s="407"/>
      <c r="Q77" s="11">
        <v>7.9237184611</v>
      </c>
      <c r="R77" s="407"/>
      <c r="S77" s="407"/>
      <c r="T77" s="53">
        <v>13.412500000000001</v>
      </c>
      <c r="U77" s="407"/>
      <c r="V77" s="407"/>
      <c r="W77" s="11">
        <v>7.9687364670658001</v>
      </c>
      <c r="X77" s="407"/>
      <c r="Y77" s="407"/>
      <c r="Z77" s="53">
        <v>13.412500000000001</v>
      </c>
      <c r="AA77" s="407"/>
      <c r="AB77" s="407"/>
      <c r="AC77" s="407"/>
      <c r="AD77" s="407"/>
      <c r="AE77" s="407"/>
      <c r="AF77" s="410">
        <v>2.5610840923880378</v>
      </c>
      <c r="AG77" s="410">
        <v>984</v>
      </c>
      <c r="AH77" s="410">
        <v>0.44756819299070877</v>
      </c>
      <c r="AI77" s="410">
        <v>446</v>
      </c>
      <c r="AJ77" s="410">
        <v>1.6925531914893617</v>
      </c>
      <c r="AK77" s="410" t="s">
        <v>248</v>
      </c>
      <c r="AL77" s="9">
        <v>0</v>
      </c>
      <c r="AM77" s="9"/>
      <c r="AN77" s="9"/>
      <c r="AO77" s="73">
        <v>65</v>
      </c>
      <c r="AP77" s="80">
        <v>2</v>
      </c>
      <c r="AQ77" s="80">
        <v>0</v>
      </c>
      <c r="AR77" s="224">
        <v>275</v>
      </c>
      <c r="AS77" s="224" t="s">
        <v>248</v>
      </c>
      <c r="AT77" s="11">
        <v>11919.55</v>
      </c>
      <c r="AU77" s="11">
        <v>143.02600000000001</v>
      </c>
      <c r="AV77" s="80">
        <v>0</v>
      </c>
      <c r="AW77" s="80">
        <v>275</v>
      </c>
      <c r="AX77" s="416" t="s">
        <v>248</v>
      </c>
      <c r="AY77" s="235" t="s">
        <v>248</v>
      </c>
      <c r="AZ77" s="138">
        <v>51774</v>
      </c>
      <c r="BA77" s="188" t="s">
        <v>248</v>
      </c>
      <c r="BB77" s="408" t="s">
        <v>248</v>
      </c>
      <c r="BC77" s="416" t="s">
        <v>248</v>
      </c>
      <c r="BD77" s="411" t="s">
        <v>61</v>
      </c>
      <c r="BE77" s="412" t="s">
        <v>62</v>
      </c>
      <c r="BF77" s="412" t="s">
        <v>63</v>
      </c>
      <c r="BG77" s="412" t="s">
        <v>196</v>
      </c>
      <c r="BH77" s="413" t="s">
        <v>514</v>
      </c>
      <c r="BI77" s="413" t="s">
        <v>68</v>
      </c>
      <c r="BJ77" s="417">
        <v>214</v>
      </c>
      <c r="BK77" s="414">
        <v>4</v>
      </c>
      <c r="BL77" s="415" t="s">
        <v>65</v>
      </c>
      <c r="BM77" s="409" t="s">
        <v>65</v>
      </c>
      <c r="BN77" s="413" t="s">
        <v>358</v>
      </c>
      <c r="BO77" s="217" t="s">
        <v>701</v>
      </c>
      <c r="BP77" s="201" t="s">
        <v>687</v>
      </c>
      <c r="BQ77" s="52" t="s">
        <v>717</v>
      </c>
    </row>
    <row r="78" spans="1:69" ht="15.75" thickBot="1">
      <c r="A78" s="404" t="s">
        <v>37</v>
      </c>
      <c r="B78" s="405" t="s">
        <v>9</v>
      </c>
      <c r="C78" s="406" t="s">
        <v>35</v>
      </c>
      <c r="D78" s="210" t="s">
        <v>709</v>
      </c>
      <c r="E78" s="24" t="s">
        <v>361</v>
      </c>
      <c r="F78" s="86">
        <v>89</v>
      </c>
      <c r="G78" s="80">
        <v>2</v>
      </c>
      <c r="H78" s="407"/>
      <c r="I78" s="407"/>
      <c r="J78" s="407"/>
      <c r="K78" s="407"/>
      <c r="L78" s="80">
        <v>0</v>
      </c>
      <c r="M78" s="408"/>
      <c r="N78" s="409">
        <v>0</v>
      </c>
      <c r="O78" s="407"/>
      <c r="P78" s="407"/>
      <c r="Q78" s="11">
        <v>6.2271835861999998</v>
      </c>
      <c r="R78" s="407"/>
      <c r="S78" s="407"/>
      <c r="T78" s="53">
        <v>7.9124999999999979</v>
      </c>
      <c r="U78" s="407"/>
      <c r="V78" s="407"/>
      <c r="W78" s="11">
        <v>6.2899881954022003</v>
      </c>
      <c r="X78" s="407"/>
      <c r="Y78" s="407"/>
      <c r="Z78" s="53">
        <v>7.9124999999999979</v>
      </c>
      <c r="AA78" s="407"/>
      <c r="AB78" s="407"/>
      <c r="AC78" s="407"/>
      <c r="AD78" s="407"/>
      <c r="AE78" s="407"/>
      <c r="AF78" s="410">
        <v>3.453776688802809</v>
      </c>
      <c r="AG78" s="410">
        <v>609</v>
      </c>
      <c r="AH78" s="410">
        <v>0.42582568098555523</v>
      </c>
      <c r="AI78" s="410">
        <v>13</v>
      </c>
      <c r="AJ78" s="410">
        <v>2.6026470588235293</v>
      </c>
      <c r="AK78" s="410" t="s">
        <v>248</v>
      </c>
      <c r="AL78" s="410">
        <v>87</v>
      </c>
      <c r="AM78" s="410">
        <v>3.453776688802809</v>
      </c>
      <c r="AN78" s="410">
        <v>3.5397727272727271</v>
      </c>
      <c r="AO78" s="73">
        <v>1</v>
      </c>
      <c r="AP78" s="80">
        <v>0</v>
      </c>
      <c r="AQ78" s="80">
        <v>0</v>
      </c>
      <c r="AR78" s="224">
        <v>173</v>
      </c>
      <c r="AS78" s="224" t="s">
        <v>248</v>
      </c>
      <c r="AT78" s="11">
        <v>6255.0110000000004</v>
      </c>
      <c r="AU78" s="11">
        <v>0</v>
      </c>
      <c r="AV78" s="80">
        <v>0</v>
      </c>
      <c r="AW78" s="80">
        <v>173</v>
      </c>
      <c r="AX78" s="416" t="s">
        <v>248</v>
      </c>
      <c r="AY78" s="235" t="s">
        <v>248</v>
      </c>
      <c r="AZ78" s="138">
        <v>24319</v>
      </c>
      <c r="BA78" s="188" t="s">
        <v>248</v>
      </c>
      <c r="BB78" s="408" t="s">
        <v>248</v>
      </c>
      <c r="BC78" s="416" t="s">
        <v>248</v>
      </c>
      <c r="BD78" s="411" t="s">
        <v>61</v>
      </c>
      <c r="BE78" s="412" t="s">
        <v>62</v>
      </c>
      <c r="BF78" s="412" t="s">
        <v>63</v>
      </c>
      <c r="BG78" s="412" t="s">
        <v>196</v>
      </c>
      <c r="BH78" s="413" t="s">
        <v>712</v>
      </c>
      <c r="BI78" s="413" t="s">
        <v>64</v>
      </c>
      <c r="BJ78" s="417">
        <v>214</v>
      </c>
      <c r="BK78" s="414">
        <v>1</v>
      </c>
      <c r="BL78" s="415" t="s">
        <v>65</v>
      </c>
      <c r="BM78" s="409" t="s">
        <v>65</v>
      </c>
      <c r="BN78" s="413" t="s">
        <v>358</v>
      </c>
      <c r="BO78" s="217" t="s">
        <v>702</v>
      </c>
      <c r="BP78" s="201" t="s">
        <v>698</v>
      </c>
      <c r="BQ78" s="52" t="s">
        <v>714</v>
      </c>
    </row>
    <row r="79" spans="1:69" ht="15.75" thickBot="1">
      <c r="A79" s="404" t="s">
        <v>37</v>
      </c>
      <c r="B79" s="405" t="s">
        <v>9</v>
      </c>
      <c r="C79" s="406" t="s">
        <v>35</v>
      </c>
      <c r="D79" s="210" t="s">
        <v>709</v>
      </c>
      <c r="E79" s="24" t="s">
        <v>361</v>
      </c>
      <c r="F79" s="86">
        <v>95</v>
      </c>
      <c r="G79" s="80">
        <v>6</v>
      </c>
      <c r="H79" s="407"/>
      <c r="I79" s="407"/>
      <c r="J79" s="407"/>
      <c r="K79" s="407"/>
      <c r="L79" s="80">
        <v>0</v>
      </c>
      <c r="M79" s="408"/>
      <c r="N79" s="409">
        <v>1</v>
      </c>
      <c r="O79" s="407"/>
      <c r="P79" s="407"/>
      <c r="Q79" s="11">
        <v>7.8897301909999999</v>
      </c>
      <c r="R79" s="407"/>
      <c r="S79" s="407"/>
      <c r="T79" s="53">
        <v>14.258333333333333</v>
      </c>
      <c r="U79" s="407"/>
      <c r="V79" s="407"/>
      <c r="W79" s="11">
        <v>7.8244718202246997</v>
      </c>
      <c r="X79" s="407"/>
      <c r="Y79" s="407"/>
      <c r="Z79" s="53">
        <v>14.31875</v>
      </c>
      <c r="AA79" s="407"/>
      <c r="AB79" s="407"/>
      <c r="AC79" s="407"/>
      <c r="AD79" s="407"/>
      <c r="AE79" s="407"/>
      <c r="AF79" s="410">
        <v>3.320811685223084</v>
      </c>
      <c r="AG79" s="410">
        <v>611</v>
      </c>
      <c r="AH79" s="410">
        <v>0.48955559046941038</v>
      </c>
      <c r="AI79" s="410">
        <v>27</v>
      </c>
      <c r="AJ79" s="410">
        <v>2.500619834710744</v>
      </c>
      <c r="AK79" s="410" t="s">
        <v>248</v>
      </c>
      <c r="AL79" s="410">
        <v>88</v>
      </c>
      <c r="AM79" s="410">
        <v>3.320811685223084</v>
      </c>
      <c r="AN79" s="410">
        <v>3.4070351758793969</v>
      </c>
      <c r="AO79" s="73">
        <v>10</v>
      </c>
      <c r="AP79" s="80">
        <v>0</v>
      </c>
      <c r="AQ79" s="80">
        <v>0</v>
      </c>
      <c r="AR79" s="224">
        <v>168</v>
      </c>
      <c r="AS79" s="224" t="s">
        <v>248</v>
      </c>
      <c r="AT79" s="11">
        <v>6342.3879999999999</v>
      </c>
      <c r="AU79" s="11">
        <v>34.332999999999998</v>
      </c>
      <c r="AV79" s="80">
        <v>0</v>
      </c>
      <c r="AW79" s="80">
        <v>168</v>
      </c>
      <c r="AX79" s="416" t="s">
        <v>248</v>
      </c>
      <c r="AY79" s="235" t="s">
        <v>248</v>
      </c>
      <c r="AZ79" s="138">
        <v>24319</v>
      </c>
      <c r="BA79" s="188" t="s">
        <v>248</v>
      </c>
      <c r="BB79" s="408" t="s">
        <v>248</v>
      </c>
      <c r="BC79" s="416" t="s">
        <v>248</v>
      </c>
      <c r="BD79" s="411" t="s">
        <v>61</v>
      </c>
      <c r="BE79" s="412" t="s">
        <v>62</v>
      </c>
      <c r="BF79" s="412" t="s">
        <v>63</v>
      </c>
      <c r="BG79" s="412" t="s">
        <v>196</v>
      </c>
      <c r="BH79" s="413" t="s">
        <v>712</v>
      </c>
      <c r="BI79" s="413" t="s">
        <v>66</v>
      </c>
      <c r="BJ79" s="417">
        <v>214</v>
      </c>
      <c r="BK79" s="414">
        <v>7</v>
      </c>
      <c r="BL79" s="415" t="s">
        <v>65</v>
      </c>
      <c r="BM79" s="409" t="s">
        <v>65</v>
      </c>
      <c r="BN79" s="413" t="s">
        <v>358</v>
      </c>
      <c r="BO79" s="217" t="s">
        <v>702</v>
      </c>
      <c r="BP79" s="201" t="s">
        <v>698</v>
      </c>
      <c r="BQ79" s="52" t="s">
        <v>714</v>
      </c>
    </row>
    <row r="80" spans="1:69" ht="15.75" thickBot="1">
      <c r="A80" s="404" t="s">
        <v>37</v>
      </c>
      <c r="B80" s="405" t="s">
        <v>9</v>
      </c>
      <c r="C80" s="406" t="s">
        <v>35</v>
      </c>
      <c r="D80" s="210" t="s">
        <v>709</v>
      </c>
      <c r="E80" s="24" t="s">
        <v>361</v>
      </c>
      <c r="F80" s="86">
        <v>100</v>
      </c>
      <c r="G80" s="80">
        <v>0</v>
      </c>
      <c r="H80" s="407"/>
      <c r="I80" s="407"/>
      <c r="J80" s="407"/>
      <c r="K80" s="407"/>
      <c r="L80" s="80">
        <v>0</v>
      </c>
      <c r="M80" s="408"/>
      <c r="N80" s="409">
        <v>0</v>
      </c>
      <c r="O80" s="407"/>
      <c r="P80" s="407"/>
      <c r="Q80" s="11">
        <v>6.8371097199999999</v>
      </c>
      <c r="R80" s="407"/>
      <c r="S80" s="407"/>
      <c r="T80" s="53">
        <v>8.6666666666666661</v>
      </c>
      <c r="U80" s="407"/>
      <c r="V80" s="407"/>
      <c r="W80" s="11">
        <v>7.0163496500000004</v>
      </c>
      <c r="X80" s="407"/>
      <c r="Y80" s="407"/>
      <c r="Z80" s="53">
        <v>9</v>
      </c>
      <c r="AA80" s="407"/>
      <c r="AB80" s="407"/>
      <c r="AC80" s="407"/>
      <c r="AD80" s="407"/>
      <c r="AE80" s="407"/>
      <c r="AF80" s="410">
        <v>3.4749809588420955</v>
      </c>
      <c r="AG80" s="410">
        <v>699</v>
      </c>
      <c r="AH80" s="410">
        <v>0.42160753005104085</v>
      </c>
      <c r="AI80" s="410">
        <v>9</v>
      </c>
      <c r="AJ80" s="410">
        <v>2.6441666666666666</v>
      </c>
      <c r="AK80" s="410" t="s">
        <v>248</v>
      </c>
      <c r="AL80" s="410">
        <v>100</v>
      </c>
      <c r="AM80" s="410">
        <v>3.4749809588420955</v>
      </c>
      <c r="AN80" s="410">
        <v>3.5638440860215055</v>
      </c>
      <c r="AO80" s="73">
        <v>68</v>
      </c>
      <c r="AP80" s="80">
        <v>0</v>
      </c>
      <c r="AQ80" s="80">
        <v>0</v>
      </c>
      <c r="AR80" s="224">
        <v>132</v>
      </c>
      <c r="AS80" s="224" t="s">
        <v>248</v>
      </c>
      <c r="AT80" s="11">
        <v>7185.3059999999996</v>
      </c>
      <c r="AU80" s="11">
        <v>0</v>
      </c>
      <c r="AV80" s="80">
        <v>0</v>
      </c>
      <c r="AW80" s="80">
        <v>132</v>
      </c>
      <c r="AX80" s="416" t="s">
        <v>248</v>
      </c>
      <c r="AY80" s="235" t="s">
        <v>248</v>
      </c>
      <c r="AZ80" s="138">
        <v>24319</v>
      </c>
      <c r="BA80" s="188" t="s">
        <v>248</v>
      </c>
      <c r="BB80" s="408" t="s">
        <v>248</v>
      </c>
      <c r="BC80" s="416" t="s">
        <v>248</v>
      </c>
      <c r="BD80" s="411" t="s">
        <v>61</v>
      </c>
      <c r="BE80" s="412" t="s">
        <v>62</v>
      </c>
      <c r="BF80" s="412" t="s">
        <v>63</v>
      </c>
      <c r="BG80" s="412" t="s">
        <v>196</v>
      </c>
      <c r="BH80" s="413" t="s">
        <v>712</v>
      </c>
      <c r="BI80" s="413" t="s">
        <v>67</v>
      </c>
      <c r="BJ80" s="417">
        <v>214</v>
      </c>
      <c r="BK80" s="414">
        <v>3</v>
      </c>
      <c r="BL80" s="415" t="s">
        <v>65</v>
      </c>
      <c r="BM80" s="409" t="s">
        <v>65</v>
      </c>
      <c r="BN80" s="413" t="s">
        <v>358</v>
      </c>
      <c r="BO80" s="217" t="s">
        <v>702</v>
      </c>
      <c r="BP80" s="201" t="s">
        <v>698</v>
      </c>
      <c r="BQ80" s="52" t="s">
        <v>714</v>
      </c>
    </row>
    <row r="81" spans="1:69" ht="15.75" thickBot="1">
      <c r="A81" s="404" t="s">
        <v>37</v>
      </c>
      <c r="B81" s="405" t="s">
        <v>9</v>
      </c>
      <c r="C81" s="406" t="s">
        <v>35</v>
      </c>
      <c r="D81" s="210" t="s">
        <v>709</v>
      </c>
      <c r="E81" s="24" t="s">
        <v>361</v>
      </c>
      <c r="F81" s="86">
        <v>89</v>
      </c>
      <c r="G81" s="80">
        <v>7</v>
      </c>
      <c r="H81" s="407"/>
      <c r="I81" s="407"/>
      <c r="J81" s="407"/>
      <c r="K81" s="407"/>
      <c r="L81" s="80">
        <v>0</v>
      </c>
      <c r="M81" s="408"/>
      <c r="N81" s="409">
        <v>0</v>
      </c>
      <c r="O81" s="407"/>
      <c r="P81" s="407"/>
      <c r="Q81" s="11">
        <v>8.7720852073</v>
      </c>
      <c r="R81" s="407"/>
      <c r="S81" s="407"/>
      <c r="T81" s="53">
        <v>15.724999999999998</v>
      </c>
      <c r="U81" s="407"/>
      <c r="V81" s="407"/>
      <c r="W81" s="11">
        <v>8.7915849878048</v>
      </c>
      <c r="X81" s="407"/>
      <c r="Y81" s="407"/>
      <c r="Z81" s="53">
        <v>15.949999999999996</v>
      </c>
      <c r="AA81" s="407"/>
      <c r="AB81" s="407"/>
      <c r="AC81" s="407"/>
      <c r="AD81" s="407"/>
      <c r="AE81" s="407"/>
      <c r="AF81" s="410">
        <v>2.8224642862166678</v>
      </c>
      <c r="AG81" s="410">
        <v>560</v>
      </c>
      <c r="AH81" s="410">
        <v>0.41655704512939534</v>
      </c>
      <c r="AI81" s="410">
        <v>111</v>
      </c>
      <c r="AJ81" s="410">
        <v>2.0434999999999999</v>
      </c>
      <c r="AK81" s="410" t="s">
        <v>248</v>
      </c>
      <c r="AL81" s="9">
        <v>0</v>
      </c>
      <c r="AM81" s="9"/>
      <c r="AN81" s="9"/>
      <c r="AO81" s="73">
        <v>13</v>
      </c>
      <c r="AP81" s="80">
        <v>0</v>
      </c>
      <c r="AQ81" s="80">
        <v>0</v>
      </c>
      <c r="AR81" s="224">
        <v>151</v>
      </c>
      <c r="AS81" s="224" t="s">
        <v>248</v>
      </c>
      <c r="AT81" s="11">
        <v>5892.2849999999999</v>
      </c>
      <c r="AU81" s="11">
        <v>0</v>
      </c>
      <c r="AV81" s="80">
        <v>0</v>
      </c>
      <c r="AW81" s="80">
        <v>151</v>
      </c>
      <c r="AX81" s="416" t="s">
        <v>248</v>
      </c>
      <c r="AY81" s="235" t="s">
        <v>248</v>
      </c>
      <c r="AZ81" s="138">
        <v>24319</v>
      </c>
      <c r="BA81" s="188" t="s">
        <v>248</v>
      </c>
      <c r="BB81" s="408" t="s">
        <v>248</v>
      </c>
      <c r="BC81" s="416" t="s">
        <v>248</v>
      </c>
      <c r="BD81" s="411" t="s">
        <v>61</v>
      </c>
      <c r="BE81" s="412" t="s">
        <v>62</v>
      </c>
      <c r="BF81" s="412" t="s">
        <v>63</v>
      </c>
      <c r="BG81" s="412" t="s">
        <v>196</v>
      </c>
      <c r="BH81" s="413" t="s">
        <v>712</v>
      </c>
      <c r="BI81" s="413" t="s">
        <v>68</v>
      </c>
      <c r="BJ81" s="417">
        <v>214</v>
      </c>
      <c r="BK81" s="414">
        <v>4</v>
      </c>
      <c r="BL81" s="415" t="s">
        <v>65</v>
      </c>
      <c r="BM81" s="409" t="s">
        <v>65</v>
      </c>
      <c r="BN81" s="413" t="s">
        <v>358</v>
      </c>
      <c r="BO81" s="217" t="s">
        <v>702</v>
      </c>
      <c r="BP81" s="201" t="s">
        <v>698</v>
      </c>
      <c r="BQ81" s="52" t="s">
        <v>714</v>
      </c>
    </row>
    <row r="82" spans="1:69" ht="16.5" thickBot="1">
      <c r="A82" s="207" t="s">
        <v>37</v>
      </c>
      <c r="B82" s="208" t="s">
        <v>9</v>
      </c>
      <c r="C82" s="202" t="s">
        <v>35</v>
      </c>
      <c r="D82" s="210" t="s">
        <v>709</v>
      </c>
      <c r="E82" s="24" t="s">
        <v>443</v>
      </c>
      <c r="F82" s="86">
        <v>54</v>
      </c>
      <c r="G82" s="80">
        <v>0</v>
      </c>
      <c r="H82" s="204"/>
      <c r="I82" s="204"/>
      <c r="J82" s="204"/>
      <c r="K82" s="204"/>
      <c r="L82" s="80">
        <v>0</v>
      </c>
      <c r="M82" s="203"/>
      <c r="N82" s="52">
        <v>0</v>
      </c>
      <c r="O82" s="204"/>
      <c r="P82" s="204"/>
      <c r="Q82" s="11">
        <v>6.4157961296000003</v>
      </c>
      <c r="R82" s="204"/>
      <c r="S82" s="204"/>
      <c r="T82" s="53">
        <v>10.074999999999999</v>
      </c>
      <c r="U82" s="204"/>
      <c r="V82" s="204"/>
      <c r="W82" s="11">
        <v>6.2971479444443998</v>
      </c>
      <c r="X82" s="204"/>
      <c r="Y82" s="204"/>
      <c r="Z82" s="53">
        <v>9.6499999999999986</v>
      </c>
      <c r="AA82" s="204"/>
      <c r="AB82" s="204"/>
      <c r="AC82" s="204"/>
      <c r="AD82" s="204"/>
      <c r="AE82" s="204"/>
      <c r="AF82" s="9">
        <v>3.594153439241742</v>
      </c>
      <c r="AG82" s="9">
        <v>378</v>
      </c>
      <c r="AH82" s="9">
        <v>0.41194431416634458</v>
      </c>
      <c r="AI82" s="9">
        <v>7</v>
      </c>
      <c r="AJ82" s="9">
        <v>2.6749999999999998</v>
      </c>
      <c r="AK82" s="9" t="s">
        <v>248</v>
      </c>
      <c r="AL82" s="9">
        <v>53</v>
      </c>
      <c r="AM82" s="9">
        <v>3.6108894884746991</v>
      </c>
      <c r="AN82" s="9">
        <v>3.6711618257261409</v>
      </c>
      <c r="AO82" s="73">
        <v>1</v>
      </c>
      <c r="AP82" s="80">
        <v>0</v>
      </c>
      <c r="AQ82" s="80">
        <v>0</v>
      </c>
      <c r="AR82" s="224">
        <v>107</v>
      </c>
      <c r="AS82" s="224" t="s">
        <v>248</v>
      </c>
      <c r="AT82" s="11">
        <v>3816.4850000000001</v>
      </c>
      <c r="AU82" s="11">
        <v>65.513000000000005</v>
      </c>
      <c r="AV82" s="80">
        <v>0</v>
      </c>
      <c r="AW82" s="80">
        <v>107</v>
      </c>
      <c r="AX82" s="158" t="s">
        <v>248</v>
      </c>
      <c r="AY82" s="235" t="s">
        <v>248</v>
      </c>
      <c r="AZ82" s="201">
        <v>26415</v>
      </c>
      <c r="BA82" s="188" t="s">
        <v>248</v>
      </c>
      <c r="BB82" s="203" t="s">
        <v>248</v>
      </c>
      <c r="BC82" s="158" t="s">
        <v>248</v>
      </c>
      <c r="BD82" s="217" t="s">
        <v>61</v>
      </c>
      <c r="BE82" s="201" t="s">
        <v>62</v>
      </c>
      <c r="BF82" s="201" t="s">
        <v>63</v>
      </c>
      <c r="BG82" s="201" t="s">
        <v>196</v>
      </c>
      <c r="BH82" s="218" t="s">
        <v>712</v>
      </c>
      <c r="BI82" s="218" t="s">
        <v>64</v>
      </c>
      <c r="BJ82" s="391">
        <v>214</v>
      </c>
      <c r="BK82" s="370">
        <v>1</v>
      </c>
      <c r="BL82" s="219" t="s">
        <v>65</v>
      </c>
      <c r="BM82" s="52" t="s">
        <v>65</v>
      </c>
      <c r="BN82" s="218" t="s">
        <v>358</v>
      </c>
      <c r="BO82" s="217" t="s">
        <v>83</v>
      </c>
      <c r="BP82" s="201" t="s">
        <v>683</v>
      </c>
      <c r="BQ82" s="52" t="s">
        <v>717</v>
      </c>
    </row>
    <row r="83" spans="1:69" ht="16.5" thickBot="1">
      <c r="A83" s="207" t="s">
        <v>37</v>
      </c>
      <c r="B83" s="208" t="s">
        <v>9</v>
      </c>
      <c r="C83" s="202" t="s">
        <v>35</v>
      </c>
      <c r="D83" s="210" t="s">
        <v>709</v>
      </c>
      <c r="E83" s="24" t="s">
        <v>443</v>
      </c>
      <c r="F83" s="86">
        <v>53</v>
      </c>
      <c r="G83" s="80">
        <v>2</v>
      </c>
      <c r="H83" s="204"/>
      <c r="I83" s="204"/>
      <c r="J83" s="204"/>
      <c r="K83" s="204"/>
      <c r="L83" s="80">
        <v>0</v>
      </c>
      <c r="M83" s="203"/>
      <c r="N83" s="52">
        <v>0</v>
      </c>
      <c r="O83" s="204"/>
      <c r="P83" s="204"/>
      <c r="Q83" s="11">
        <v>6.6924704510000002</v>
      </c>
      <c r="R83" s="204"/>
      <c r="S83" s="204"/>
      <c r="T83" s="53">
        <v>8.7249999999999979</v>
      </c>
      <c r="U83" s="204"/>
      <c r="V83" s="204"/>
      <c r="W83" s="11">
        <v>6.7639015882351998</v>
      </c>
      <c r="X83" s="204"/>
      <c r="Y83" s="204"/>
      <c r="Z83" s="53">
        <v>8.7249999999999979</v>
      </c>
      <c r="AA83" s="204"/>
      <c r="AB83" s="204"/>
      <c r="AC83" s="204"/>
      <c r="AD83" s="204"/>
      <c r="AE83" s="204"/>
      <c r="AF83" s="9">
        <v>2.9873109264534059</v>
      </c>
      <c r="AG83" s="9">
        <v>357</v>
      </c>
      <c r="AH83" s="9">
        <v>0.54585472902712084</v>
      </c>
      <c r="AI83" s="9">
        <v>71</v>
      </c>
      <c r="AJ83" s="9">
        <v>2.0643442622950818</v>
      </c>
      <c r="AK83" s="9" t="s">
        <v>248</v>
      </c>
      <c r="AL83" s="9">
        <v>50</v>
      </c>
      <c r="AM83" s="9">
        <v>2.9980285739898682</v>
      </c>
      <c r="AN83" s="9">
        <v>2.9734513274336285</v>
      </c>
      <c r="AO83" s="73">
        <v>1</v>
      </c>
      <c r="AP83" s="80">
        <v>1</v>
      </c>
      <c r="AQ83" s="80">
        <v>0</v>
      </c>
      <c r="AR83" s="224">
        <v>100</v>
      </c>
      <c r="AS83" s="224" t="s">
        <v>248</v>
      </c>
      <c r="AT83" s="11">
        <v>3561.9050000000002</v>
      </c>
      <c r="AU83" s="11">
        <v>71.319999999999993</v>
      </c>
      <c r="AV83" s="80">
        <v>0</v>
      </c>
      <c r="AW83" s="80">
        <v>100</v>
      </c>
      <c r="AX83" s="158" t="s">
        <v>248</v>
      </c>
      <c r="AY83" s="235" t="s">
        <v>248</v>
      </c>
      <c r="AZ83" s="218">
        <v>26415</v>
      </c>
      <c r="BA83" s="188" t="s">
        <v>248</v>
      </c>
      <c r="BB83" s="203" t="s">
        <v>248</v>
      </c>
      <c r="BC83" s="158" t="s">
        <v>248</v>
      </c>
      <c r="BD83" s="217" t="s">
        <v>61</v>
      </c>
      <c r="BE83" s="201" t="s">
        <v>62</v>
      </c>
      <c r="BF83" s="201" t="s">
        <v>63</v>
      </c>
      <c r="BG83" s="201" t="s">
        <v>196</v>
      </c>
      <c r="BH83" s="218" t="s">
        <v>712</v>
      </c>
      <c r="BI83" s="218" t="s">
        <v>66</v>
      </c>
      <c r="BJ83" s="391">
        <v>214</v>
      </c>
      <c r="BK83" s="370">
        <v>7</v>
      </c>
      <c r="BL83" s="219" t="s">
        <v>65</v>
      </c>
      <c r="BM83" s="52" t="s">
        <v>65</v>
      </c>
      <c r="BN83" s="218" t="s">
        <v>358</v>
      </c>
      <c r="BO83" s="217" t="s">
        <v>83</v>
      </c>
      <c r="BP83" s="201" t="s">
        <v>683</v>
      </c>
      <c r="BQ83" s="52" t="s">
        <v>717</v>
      </c>
    </row>
    <row r="84" spans="1:69" ht="16.5" thickBot="1">
      <c r="A84" s="207" t="s">
        <v>37</v>
      </c>
      <c r="B84" s="208" t="s">
        <v>9</v>
      </c>
      <c r="C84" s="202" t="s">
        <v>35</v>
      </c>
      <c r="D84" s="210" t="s">
        <v>709</v>
      </c>
      <c r="E84" s="24" t="s">
        <v>443</v>
      </c>
      <c r="F84" s="86">
        <v>55</v>
      </c>
      <c r="G84" s="80">
        <v>1</v>
      </c>
      <c r="H84" s="204"/>
      <c r="I84" s="204"/>
      <c r="J84" s="204"/>
      <c r="K84" s="204"/>
      <c r="L84" s="80">
        <v>0</v>
      </c>
      <c r="M84" s="203"/>
      <c r="N84" s="52">
        <v>0</v>
      </c>
      <c r="O84" s="204"/>
      <c r="P84" s="204"/>
      <c r="Q84" s="11">
        <v>5.8602589259000002</v>
      </c>
      <c r="R84" s="204"/>
      <c r="S84" s="204"/>
      <c r="T84" s="53">
        <v>8.7166666666666668</v>
      </c>
      <c r="U84" s="204"/>
      <c r="V84" s="204"/>
      <c r="W84" s="11">
        <v>5.2837775925925001</v>
      </c>
      <c r="X84" s="204"/>
      <c r="Y84" s="204"/>
      <c r="Z84" s="53">
        <v>8.33</v>
      </c>
      <c r="AA84" s="204"/>
      <c r="AB84" s="204"/>
      <c r="AC84" s="204"/>
      <c r="AD84" s="204"/>
      <c r="AE84" s="204"/>
      <c r="AF84" s="9">
        <v>3.5876455158783642</v>
      </c>
      <c r="AG84" s="9">
        <v>378</v>
      </c>
      <c r="AH84" s="9">
        <v>0.43200982936384147</v>
      </c>
      <c r="AI84" s="9">
        <v>10</v>
      </c>
      <c r="AJ84" s="9">
        <v>2.6779999999999999</v>
      </c>
      <c r="AK84" s="9" t="s">
        <v>248</v>
      </c>
      <c r="AL84" s="9">
        <v>54</v>
      </c>
      <c r="AM84" s="9">
        <v>3.5876455158783642</v>
      </c>
      <c r="AN84" s="9">
        <v>3.6343612334801763</v>
      </c>
      <c r="AO84" s="73">
        <v>1</v>
      </c>
      <c r="AP84" s="80">
        <v>0</v>
      </c>
      <c r="AQ84" s="80">
        <v>0</v>
      </c>
      <c r="AR84" s="224">
        <v>107</v>
      </c>
      <c r="AS84" s="224" t="s">
        <v>248</v>
      </c>
      <c r="AT84" s="11">
        <v>3852.7579999999998</v>
      </c>
      <c r="AU84" s="11">
        <v>0</v>
      </c>
      <c r="AV84" s="80">
        <v>0</v>
      </c>
      <c r="AW84" s="80">
        <v>107</v>
      </c>
      <c r="AX84" s="158" t="s">
        <v>248</v>
      </c>
      <c r="AY84" s="235" t="s">
        <v>248</v>
      </c>
      <c r="AZ84" s="218">
        <v>26415</v>
      </c>
      <c r="BA84" s="188" t="s">
        <v>248</v>
      </c>
      <c r="BB84" s="203" t="s">
        <v>248</v>
      </c>
      <c r="BC84" s="158" t="s">
        <v>248</v>
      </c>
      <c r="BD84" s="217" t="s">
        <v>61</v>
      </c>
      <c r="BE84" s="201" t="s">
        <v>62</v>
      </c>
      <c r="BF84" s="201" t="s">
        <v>63</v>
      </c>
      <c r="BG84" s="201" t="s">
        <v>196</v>
      </c>
      <c r="BH84" s="218" t="s">
        <v>712</v>
      </c>
      <c r="BI84" s="218" t="s">
        <v>67</v>
      </c>
      <c r="BJ84" s="391">
        <v>214</v>
      </c>
      <c r="BK84" s="370">
        <v>3</v>
      </c>
      <c r="BL84" s="219" t="s">
        <v>65</v>
      </c>
      <c r="BM84" s="52" t="s">
        <v>65</v>
      </c>
      <c r="BN84" s="218" t="s">
        <v>358</v>
      </c>
      <c r="BO84" s="217" t="s">
        <v>83</v>
      </c>
      <c r="BP84" s="201" t="s">
        <v>683</v>
      </c>
      <c r="BQ84" s="52" t="s">
        <v>717</v>
      </c>
    </row>
    <row r="85" spans="1:69" ht="16.5" thickBot="1">
      <c r="A85" s="207" t="s">
        <v>37</v>
      </c>
      <c r="B85" s="208" t="s">
        <v>9</v>
      </c>
      <c r="C85" s="202" t="s">
        <v>35</v>
      </c>
      <c r="D85" s="210" t="s">
        <v>709</v>
      </c>
      <c r="E85" s="24" t="s">
        <v>443</v>
      </c>
      <c r="F85" s="86">
        <v>56</v>
      </c>
      <c r="G85" s="80">
        <v>0</v>
      </c>
      <c r="H85" s="204"/>
      <c r="I85" s="204"/>
      <c r="J85" s="204"/>
      <c r="K85" s="204"/>
      <c r="L85" s="80">
        <v>0</v>
      </c>
      <c r="M85" s="203"/>
      <c r="N85" s="52">
        <v>0</v>
      </c>
      <c r="O85" s="204"/>
      <c r="P85" s="204"/>
      <c r="Q85" s="11">
        <v>6.9986070179000004</v>
      </c>
      <c r="R85" s="204"/>
      <c r="S85" s="204"/>
      <c r="T85" s="53">
        <v>7.91</v>
      </c>
      <c r="U85" s="204"/>
      <c r="V85" s="204"/>
      <c r="W85" s="11">
        <v>7.1148745178570998</v>
      </c>
      <c r="X85" s="204"/>
      <c r="Y85" s="204"/>
      <c r="Z85" s="53">
        <v>8.1999999999999993</v>
      </c>
      <c r="AA85" s="204"/>
      <c r="AB85" s="204"/>
      <c r="AC85" s="204"/>
      <c r="AD85" s="204"/>
      <c r="AE85" s="204"/>
      <c r="AF85" s="9">
        <v>2.7263520439060365</v>
      </c>
      <c r="AG85" s="9">
        <v>392</v>
      </c>
      <c r="AH85" s="9">
        <v>0.2610744580473357</v>
      </c>
      <c r="AI85" s="9">
        <v>75</v>
      </c>
      <c r="AJ85" s="9">
        <v>2.1205479452054794</v>
      </c>
      <c r="AK85" s="9" t="s">
        <v>248</v>
      </c>
      <c r="AL85" s="9">
        <v>0</v>
      </c>
      <c r="AM85" s="9"/>
      <c r="AN85" s="9"/>
      <c r="AO85" s="73">
        <v>3</v>
      </c>
      <c r="AP85" s="80">
        <v>0</v>
      </c>
      <c r="AQ85" s="80">
        <v>0</v>
      </c>
      <c r="AR85" s="224">
        <v>109</v>
      </c>
      <c r="AS85" s="224" t="s">
        <v>248</v>
      </c>
      <c r="AT85" s="11">
        <v>4019.2049999999999</v>
      </c>
      <c r="AU85" s="11">
        <v>0</v>
      </c>
      <c r="AV85" s="80">
        <v>0</v>
      </c>
      <c r="AW85" s="80">
        <v>109</v>
      </c>
      <c r="AX85" s="158" t="s">
        <v>248</v>
      </c>
      <c r="AY85" s="235" t="s">
        <v>248</v>
      </c>
      <c r="AZ85" s="218">
        <v>26415</v>
      </c>
      <c r="BA85" s="188" t="s">
        <v>248</v>
      </c>
      <c r="BB85" s="203" t="s">
        <v>248</v>
      </c>
      <c r="BC85" s="158" t="s">
        <v>248</v>
      </c>
      <c r="BD85" s="217" t="s">
        <v>61</v>
      </c>
      <c r="BE85" s="201" t="s">
        <v>62</v>
      </c>
      <c r="BF85" s="201" t="s">
        <v>63</v>
      </c>
      <c r="BG85" s="201" t="s">
        <v>196</v>
      </c>
      <c r="BH85" s="218" t="s">
        <v>712</v>
      </c>
      <c r="BI85" s="218" t="s">
        <v>68</v>
      </c>
      <c r="BJ85" s="391">
        <v>214</v>
      </c>
      <c r="BK85" s="370">
        <v>4</v>
      </c>
      <c r="BL85" s="219" t="s">
        <v>65</v>
      </c>
      <c r="BM85" s="52" t="s">
        <v>65</v>
      </c>
      <c r="BN85" s="218" t="s">
        <v>358</v>
      </c>
      <c r="BO85" s="217" t="s">
        <v>83</v>
      </c>
      <c r="BP85" s="201" t="s">
        <v>683</v>
      </c>
      <c r="BQ85" s="52" t="s">
        <v>717</v>
      </c>
    </row>
    <row r="86" spans="1:69" ht="16.5" thickBot="1">
      <c r="A86" s="207" t="s">
        <v>37</v>
      </c>
      <c r="B86" s="208" t="s">
        <v>9</v>
      </c>
      <c r="C86" s="202" t="s">
        <v>35</v>
      </c>
      <c r="D86" s="210" t="s">
        <v>709</v>
      </c>
      <c r="E86" s="24" t="s">
        <v>444</v>
      </c>
      <c r="F86" s="86">
        <v>104</v>
      </c>
      <c r="G86" s="80">
        <v>1</v>
      </c>
      <c r="H86" s="204"/>
      <c r="I86" s="204"/>
      <c r="J86" s="204"/>
      <c r="K86" s="204"/>
      <c r="L86" s="80">
        <v>4</v>
      </c>
      <c r="M86" s="203"/>
      <c r="N86" s="52">
        <v>0</v>
      </c>
      <c r="O86" s="204"/>
      <c r="P86" s="204"/>
      <c r="Q86" s="11">
        <v>6.6731614544999998</v>
      </c>
      <c r="R86" s="204"/>
      <c r="S86" s="204"/>
      <c r="T86" s="53">
        <v>10.024999999999999</v>
      </c>
      <c r="U86" s="204"/>
      <c r="V86" s="204"/>
      <c r="W86" s="11">
        <v>6.5942523636362997</v>
      </c>
      <c r="X86" s="204"/>
      <c r="Y86" s="204"/>
      <c r="Z86" s="53">
        <v>10.024999999999999</v>
      </c>
      <c r="AA86" s="204"/>
      <c r="AB86" s="204"/>
      <c r="AC86" s="204"/>
      <c r="AD86" s="204"/>
      <c r="AE86" s="204"/>
      <c r="AF86" s="9">
        <v>3.3737361728571655</v>
      </c>
      <c r="AG86" s="9">
        <v>691</v>
      </c>
      <c r="AH86" s="9">
        <v>0.4995068773653133</v>
      </c>
      <c r="AI86" s="9">
        <v>32</v>
      </c>
      <c r="AJ86" s="9">
        <v>2.5131443298969072</v>
      </c>
      <c r="AK86" s="9" t="s">
        <v>248</v>
      </c>
      <c r="AL86" s="9">
        <v>96</v>
      </c>
      <c r="AM86" s="9">
        <v>3.4002976202893826</v>
      </c>
      <c r="AN86" s="9">
        <v>3.4803493449781659</v>
      </c>
      <c r="AO86" s="73">
        <v>24</v>
      </c>
      <c r="AP86" s="80">
        <v>1</v>
      </c>
      <c r="AQ86" s="80">
        <v>0</v>
      </c>
      <c r="AR86" s="224">
        <v>181</v>
      </c>
      <c r="AS86" s="224" t="s">
        <v>248</v>
      </c>
      <c r="AT86" s="11">
        <v>7306.866</v>
      </c>
      <c r="AU86" s="11">
        <v>0</v>
      </c>
      <c r="AV86" s="80">
        <v>0</v>
      </c>
      <c r="AW86" s="80">
        <v>181</v>
      </c>
      <c r="AX86" s="158" t="s">
        <v>248</v>
      </c>
      <c r="AY86" s="235" t="s">
        <v>248</v>
      </c>
      <c r="AZ86" s="218">
        <v>84180</v>
      </c>
      <c r="BA86" s="188" t="s">
        <v>248</v>
      </c>
      <c r="BB86" s="203" t="s">
        <v>248</v>
      </c>
      <c r="BC86" s="158" t="s">
        <v>248</v>
      </c>
      <c r="BD86" s="217" t="s">
        <v>61</v>
      </c>
      <c r="BE86" s="201" t="s">
        <v>62</v>
      </c>
      <c r="BF86" s="201" t="s">
        <v>63</v>
      </c>
      <c r="BG86" s="201" t="s">
        <v>196</v>
      </c>
      <c r="BH86" s="218" t="s">
        <v>712</v>
      </c>
      <c r="BI86" s="218" t="s">
        <v>64</v>
      </c>
      <c r="BJ86" s="391">
        <v>214</v>
      </c>
      <c r="BK86" s="370">
        <v>1</v>
      </c>
      <c r="BL86" s="219" t="s">
        <v>65</v>
      </c>
      <c r="BM86" s="52" t="s">
        <v>65</v>
      </c>
      <c r="BN86" s="218" t="s">
        <v>358</v>
      </c>
      <c r="BO86" s="217" t="s">
        <v>444</v>
      </c>
      <c r="BP86" s="201" t="s">
        <v>708</v>
      </c>
      <c r="BQ86" s="52" t="s">
        <v>716</v>
      </c>
    </row>
    <row r="87" spans="1:69" ht="16.5" thickBot="1">
      <c r="A87" s="207" t="s">
        <v>37</v>
      </c>
      <c r="B87" s="208" t="s">
        <v>9</v>
      </c>
      <c r="C87" s="202" t="s">
        <v>35</v>
      </c>
      <c r="D87" s="210" t="s">
        <v>709</v>
      </c>
      <c r="E87" s="24" t="s">
        <v>444</v>
      </c>
      <c r="F87" s="86">
        <v>108</v>
      </c>
      <c r="G87" s="80">
        <v>15</v>
      </c>
      <c r="H87" s="204"/>
      <c r="I87" s="204"/>
      <c r="J87" s="204"/>
      <c r="K87" s="204"/>
      <c r="L87" s="80">
        <v>3</v>
      </c>
      <c r="M87" s="203"/>
      <c r="N87" s="52">
        <v>2</v>
      </c>
      <c r="O87" s="204"/>
      <c r="P87" s="204"/>
      <c r="Q87" s="11">
        <v>8.1161998444000005</v>
      </c>
      <c r="R87" s="204"/>
      <c r="S87" s="204"/>
      <c r="T87" s="53">
        <v>13.75</v>
      </c>
      <c r="U87" s="204"/>
      <c r="V87" s="204"/>
      <c r="W87" s="11">
        <v>8.1689776777777006</v>
      </c>
      <c r="X87" s="204"/>
      <c r="Y87" s="204"/>
      <c r="Z87" s="53">
        <v>13.75</v>
      </c>
      <c r="AA87" s="204"/>
      <c r="AB87" s="204"/>
      <c r="AC87" s="204"/>
      <c r="AD87" s="204"/>
      <c r="AE87" s="204"/>
      <c r="AF87" s="9">
        <v>2.8920799154496675</v>
      </c>
      <c r="AG87" s="9">
        <v>608</v>
      </c>
      <c r="AH87" s="9">
        <v>0.61489725974451626</v>
      </c>
      <c r="AI87" s="9">
        <v>160</v>
      </c>
      <c r="AJ87" s="9">
        <v>1.80390625</v>
      </c>
      <c r="AK87" s="9" t="s">
        <v>248</v>
      </c>
      <c r="AL87" s="9">
        <v>84</v>
      </c>
      <c r="AM87" s="9">
        <v>2.9146882118551636</v>
      </c>
      <c r="AN87" s="9">
        <v>2.8997252747252746</v>
      </c>
      <c r="AO87" s="73">
        <v>7</v>
      </c>
      <c r="AP87" s="80">
        <v>5</v>
      </c>
      <c r="AQ87" s="80">
        <v>1</v>
      </c>
      <c r="AR87" s="224">
        <v>173</v>
      </c>
      <c r="AS87" s="224" t="s">
        <v>248</v>
      </c>
      <c r="AT87" s="11">
        <v>6360.8980000000001</v>
      </c>
      <c r="AU87" s="11">
        <v>215.04599999999999</v>
      </c>
      <c r="AV87" s="80">
        <v>0</v>
      </c>
      <c r="AW87" s="80">
        <v>173</v>
      </c>
      <c r="AX87" s="158" t="s">
        <v>248</v>
      </c>
      <c r="AY87" s="235" t="s">
        <v>248</v>
      </c>
      <c r="AZ87" s="218">
        <v>84180</v>
      </c>
      <c r="BA87" s="188" t="s">
        <v>248</v>
      </c>
      <c r="BB87" s="203" t="s">
        <v>248</v>
      </c>
      <c r="BC87" s="158" t="s">
        <v>248</v>
      </c>
      <c r="BD87" s="217" t="s">
        <v>61</v>
      </c>
      <c r="BE87" s="201" t="s">
        <v>62</v>
      </c>
      <c r="BF87" s="201" t="s">
        <v>63</v>
      </c>
      <c r="BG87" s="201" t="s">
        <v>196</v>
      </c>
      <c r="BH87" s="218" t="s">
        <v>712</v>
      </c>
      <c r="BI87" s="218" t="s">
        <v>66</v>
      </c>
      <c r="BJ87" s="391">
        <v>214</v>
      </c>
      <c r="BK87" s="370">
        <v>7</v>
      </c>
      <c r="BL87" s="219" t="s">
        <v>65</v>
      </c>
      <c r="BM87" s="52" t="s">
        <v>65</v>
      </c>
      <c r="BN87" s="218" t="s">
        <v>358</v>
      </c>
      <c r="BO87" s="217" t="s">
        <v>444</v>
      </c>
      <c r="BP87" s="201" t="s">
        <v>708</v>
      </c>
      <c r="BQ87" s="52" t="s">
        <v>716</v>
      </c>
    </row>
    <row r="88" spans="1:69" ht="16.5" thickBot="1">
      <c r="A88" s="207" t="s">
        <v>37</v>
      </c>
      <c r="B88" s="208" t="s">
        <v>9</v>
      </c>
      <c r="C88" s="202" t="s">
        <v>35</v>
      </c>
      <c r="D88" s="210" t="s">
        <v>709</v>
      </c>
      <c r="E88" s="24" t="s">
        <v>444</v>
      </c>
      <c r="F88" s="86">
        <v>103</v>
      </c>
      <c r="G88" s="80">
        <v>3</v>
      </c>
      <c r="H88" s="204"/>
      <c r="I88" s="204"/>
      <c r="J88" s="204"/>
      <c r="K88" s="204"/>
      <c r="L88" s="80">
        <v>0</v>
      </c>
      <c r="M88" s="203"/>
      <c r="N88" s="52">
        <v>1</v>
      </c>
      <c r="O88" s="204"/>
      <c r="P88" s="204"/>
      <c r="Q88" s="11">
        <v>6.1711999100000003</v>
      </c>
      <c r="R88" s="204"/>
      <c r="S88" s="204"/>
      <c r="T88" s="53">
        <v>8.5</v>
      </c>
      <c r="U88" s="204"/>
      <c r="V88" s="204"/>
      <c r="W88" s="11">
        <v>5.6036298899999997</v>
      </c>
      <c r="X88" s="204"/>
      <c r="Y88" s="204"/>
      <c r="Z88" s="53">
        <v>7.875</v>
      </c>
      <c r="AA88" s="204"/>
      <c r="AB88" s="204"/>
      <c r="AC88" s="204"/>
      <c r="AD88" s="204"/>
      <c r="AE88" s="204"/>
      <c r="AF88" s="9">
        <v>3.544273220517991</v>
      </c>
      <c r="AG88" s="9">
        <v>687</v>
      </c>
      <c r="AH88" s="9">
        <v>0.52115417498729233</v>
      </c>
      <c r="AI88" s="9">
        <v>28</v>
      </c>
      <c r="AJ88" s="9">
        <v>2.5165254237288135</v>
      </c>
      <c r="AK88" s="9" t="s">
        <v>248</v>
      </c>
      <c r="AL88" s="9">
        <v>96</v>
      </c>
      <c r="AM88" s="9">
        <v>3.5561012027873868</v>
      </c>
      <c r="AN88" s="9">
        <v>3.6312351543942993</v>
      </c>
      <c r="AO88" s="73">
        <v>15</v>
      </c>
      <c r="AP88" s="80">
        <v>0</v>
      </c>
      <c r="AQ88" s="80">
        <v>0</v>
      </c>
      <c r="AR88" s="224">
        <v>185</v>
      </c>
      <c r="AS88" s="224" t="s">
        <v>248</v>
      </c>
      <c r="AT88" s="11">
        <v>7068.0929999999998</v>
      </c>
      <c r="AU88" s="11">
        <v>77.709000000000003</v>
      </c>
      <c r="AV88" s="80">
        <v>0</v>
      </c>
      <c r="AW88" s="80">
        <v>185</v>
      </c>
      <c r="AX88" s="158" t="s">
        <v>248</v>
      </c>
      <c r="AY88" s="235" t="s">
        <v>248</v>
      </c>
      <c r="AZ88" s="218">
        <v>84180</v>
      </c>
      <c r="BA88" s="188" t="s">
        <v>248</v>
      </c>
      <c r="BB88" s="203" t="s">
        <v>248</v>
      </c>
      <c r="BC88" s="158" t="s">
        <v>248</v>
      </c>
      <c r="BD88" s="217" t="s">
        <v>61</v>
      </c>
      <c r="BE88" s="201" t="s">
        <v>62</v>
      </c>
      <c r="BF88" s="201" t="s">
        <v>63</v>
      </c>
      <c r="BG88" s="201" t="s">
        <v>196</v>
      </c>
      <c r="BH88" s="218" t="s">
        <v>712</v>
      </c>
      <c r="BI88" s="218" t="s">
        <v>67</v>
      </c>
      <c r="BJ88" s="391">
        <v>214</v>
      </c>
      <c r="BK88" s="370">
        <v>3</v>
      </c>
      <c r="BL88" s="219" t="s">
        <v>65</v>
      </c>
      <c r="BM88" s="52" t="s">
        <v>65</v>
      </c>
      <c r="BN88" s="218" t="s">
        <v>358</v>
      </c>
      <c r="BO88" s="217" t="s">
        <v>444</v>
      </c>
      <c r="BP88" s="201" t="s">
        <v>708</v>
      </c>
      <c r="BQ88" s="52" t="s">
        <v>716</v>
      </c>
    </row>
    <row r="89" spans="1:69" ht="16.5" thickBot="1">
      <c r="A89" s="207" t="s">
        <v>37</v>
      </c>
      <c r="B89" s="208" t="s">
        <v>9</v>
      </c>
      <c r="C89" s="202" t="s">
        <v>35</v>
      </c>
      <c r="D89" s="210" t="s">
        <v>709</v>
      </c>
      <c r="E89" s="24" t="s">
        <v>444</v>
      </c>
      <c r="F89" s="86">
        <v>109</v>
      </c>
      <c r="G89" s="80">
        <v>7</v>
      </c>
      <c r="H89" s="204"/>
      <c r="I89" s="204"/>
      <c r="J89" s="204"/>
      <c r="K89" s="204"/>
      <c r="L89" s="80">
        <v>2</v>
      </c>
      <c r="M89" s="203"/>
      <c r="N89" s="52">
        <v>0</v>
      </c>
      <c r="O89" s="204"/>
      <c r="P89" s="204"/>
      <c r="Q89" s="11">
        <v>7.55896992</v>
      </c>
      <c r="R89" s="204"/>
      <c r="S89" s="204"/>
      <c r="T89" s="53">
        <v>10.5</v>
      </c>
      <c r="U89" s="204"/>
      <c r="V89" s="204"/>
      <c r="W89" s="11">
        <v>7.4921697700000003</v>
      </c>
      <c r="X89" s="204"/>
      <c r="Y89" s="204"/>
      <c r="Z89" s="53">
        <v>10.5</v>
      </c>
      <c r="AA89" s="204"/>
      <c r="AB89" s="204"/>
      <c r="AC89" s="204"/>
      <c r="AD89" s="204"/>
      <c r="AE89" s="204"/>
      <c r="AF89" s="9">
        <v>2.7383211838955783</v>
      </c>
      <c r="AG89" s="9">
        <v>682</v>
      </c>
      <c r="AH89" s="9">
        <v>0.36712457218343236</v>
      </c>
      <c r="AI89" s="9">
        <v>132</v>
      </c>
      <c r="AJ89" s="9">
        <v>2.0408333333333335</v>
      </c>
      <c r="AK89" s="9" t="s">
        <v>248</v>
      </c>
      <c r="AL89" s="9">
        <v>0</v>
      </c>
      <c r="AM89" s="9"/>
      <c r="AN89" s="9"/>
      <c r="AO89" s="73">
        <v>23</v>
      </c>
      <c r="AP89" s="80">
        <v>0</v>
      </c>
      <c r="AQ89" s="80">
        <v>0</v>
      </c>
      <c r="AR89" s="224">
        <v>181</v>
      </c>
      <c r="AS89" s="224" t="s">
        <v>248</v>
      </c>
      <c r="AT89" s="11">
        <v>7166.2060000000001</v>
      </c>
      <c r="AU89" s="11">
        <v>54.398000000000003</v>
      </c>
      <c r="AV89" s="80">
        <v>0</v>
      </c>
      <c r="AW89" s="80">
        <v>181</v>
      </c>
      <c r="AX89" s="158" t="s">
        <v>248</v>
      </c>
      <c r="AY89" s="235" t="s">
        <v>248</v>
      </c>
      <c r="AZ89" s="218">
        <v>84180</v>
      </c>
      <c r="BA89" s="188" t="s">
        <v>248</v>
      </c>
      <c r="BB89" s="203" t="s">
        <v>248</v>
      </c>
      <c r="BC89" s="158" t="s">
        <v>248</v>
      </c>
      <c r="BD89" s="217" t="s">
        <v>61</v>
      </c>
      <c r="BE89" s="201" t="s">
        <v>62</v>
      </c>
      <c r="BF89" s="201" t="s">
        <v>63</v>
      </c>
      <c r="BG89" s="201" t="s">
        <v>196</v>
      </c>
      <c r="BH89" s="218" t="s">
        <v>712</v>
      </c>
      <c r="BI89" s="218" t="s">
        <v>68</v>
      </c>
      <c r="BJ89" s="391">
        <v>214</v>
      </c>
      <c r="BK89" s="370">
        <v>4</v>
      </c>
      <c r="BL89" s="219" t="s">
        <v>65</v>
      </c>
      <c r="BM89" s="52" t="s">
        <v>65</v>
      </c>
      <c r="BN89" s="218" t="s">
        <v>358</v>
      </c>
      <c r="BO89" s="217" t="s">
        <v>444</v>
      </c>
      <c r="BP89" s="201" t="s">
        <v>708</v>
      </c>
      <c r="BQ89" s="52" t="s">
        <v>716</v>
      </c>
    </row>
    <row r="90" spans="1:69" ht="16.5" thickBot="1">
      <c r="A90" s="207" t="s">
        <v>37</v>
      </c>
      <c r="B90" s="208" t="s">
        <v>9</v>
      </c>
      <c r="C90" s="202" t="s">
        <v>35</v>
      </c>
      <c r="D90" s="210" t="s">
        <v>709</v>
      </c>
      <c r="E90" s="24" t="s">
        <v>445</v>
      </c>
      <c r="F90" s="86">
        <v>61</v>
      </c>
      <c r="G90" s="80">
        <v>0</v>
      </c>
      <c r="H90" s="204"/>
      <c r="I90" s="204"/>
      <c r="J90" s="204"/>
      <c r="K90" s="204"/>
      <c r="L90" s="80">
        <v>0</v>
      </c>
      <c r="M90" s="203"/>
      <c r="N90" s="52">
        <v>0</v>
      </c>
      <c r="O90" s="204"/>
      <c r="P90" s="204"/>
      <c r="Q90" s="11">
        <v>7.4355407212999998</v>
      </c>
      <c r="R90" s="204"/>
      <c r="S90" s="204"/>
      <c r="T90" s="53">
        <v>15.974999999999998</v>
      </c>
      <c r="U90" s="204"/>
      <c r="V90" s="204"/>
      <c r="W90" s="11">
        <v>7.2129339508196004</v>
      </c>
      <c r="X90" s="204"/>
      <c r="Y90" s="204"/>
      <c r="Z90" s="53">
        <v>15.658333333333333</v>
      </c>
      <c r="AA90" s="204"/>
      <c r="AB90" s="204"/>
      <c r="AC90" s="204"/>
      <c r="AD90" s="204"/>
      <c r="AE90" s="204"/>
      <c r="AF90" s="9">
        <v>3.4450952475979215</v>
      </c>
      <c r="AG90" s="9">
        <v>420</v>
      </c>
      <c r="AH90" s="9">
        <v>0.57939385876164917</v>
      </c>
      <c r="AI90" s="9">
        <v>33</v>
      </c>
      <c r="AJ90" s="9">
        <v>2.2301724137931034</v>
      </c>
      <c r="AK90" s="9" t="s">
        <v>248</v>
      </c>
      <c r="AL90" s="9">
        <v>52</v>
      </c>
      <c r="AM90" s="9">
        <v>3.5873626477115761</v>
      </c>
      <c r="AN90" s="9">
        <v>3.6607142857142856</v>
      </c>
      <c r="AO90" s="73">
        <v>8</v>
      </c>
      <c r="AP90" s="80">
        <v>1</v>
      </c>
      <c r="AQ90" s="80">
        <v>0</v>
      </c>
      <c r="AR90" s="224">
        <v>113</v>
      </c>
      <c r="AS90" s="224" t="s">
        <v>248</v>
      </c>
      <c r="AT90" s="11">
        <v>4071.2910000000002</v>
      </c>
      <c r="AU90" s="11">
        <v>284.73</v>
      </c>
      <c r="AV90" s="80">
        <v>1</v>
      </c>
      <c r="AW90" s="80">
        <v>98</v>
      </c>
      <c r="AX90" s="158" t="s">
        <v>248</v>
      </c>
      <c r="AY90" s="235" t="s">
        <v>248</v>
      </c>
      <c r="AZ90" s="218">
        <v>35200</v>
      </c>
      <c r="BA90" s="188" t="s">
        <v>248</v>
      </c>
      <c r="BB90" s="203" t="s">
        <v>248</v>
      </c>
      <c r="BC90" s="158" t="s">
        <v>248</v>
      </c>
      <c r="BD90" s="217" t="s">
        <v>61</v>
      </c>
      <c r="BE90" s="201" t="s">
        <v>62</v>
      </c>
      <c r="BF90" s="201" t="s">
        <v>63</v>
      </c>
      <c r="BG90" s="201" t="s">
        <v>196</v>
      </c>
      <c r="BH90" s="218" t="s">
        <v>514</v>
      </c>
      <c r="BI90" s="218" t="s">
        <v>64</v>
      </c>
      <c r="BJ90" s="391">
        <v>214</v>
      </c>
      <c r="BK90" s="370">
        <v>1</v>
      </c>
      <c r="BL90" s="219" t="s">
        <v>65</v>
      </c>
      <c r="BM90" s="52" t="s">
        <v>65</v>
      </c>
      <c r="BN90" s="218" t="s">
        <v>358</v>
      </c>
      <c r="BO90" s="217" t="s">
        <v>83</v>
      </c>
      <c r="BP90" s="201" t="s">
        <v>683</v>
      </c>
      <c r="BQ90" s="52" t="s">
        <v>717</v>
      </c>
    </row>
    <row r="91" spans="1:69" ht="16.5" thickBot="1">
      <c r="A91" s="207" t="s">
        <v>37</v>
      </c>
      <c r="B91" s="208" t="s">
        <v>9</v>
      </c>
      <c r="C91" s="202" t="s">
        <v>35</v>
      </c>
      <c r="D91" s="210" t="s">
        <v>709</v>
      </c>
      <c r="E91" s="24" t="s">
        <v>445</v>
      </c>
      <c r="F91" s="86">
        <v>60</v>
      </c>
      <c r="G91" s="80">
        <v>1</v>
      </c>
      <c r="H91" s="204"/>
      <c r="I91" s="204"/>
      <c r="J91" s="204"/>
      <c r="K91" s="204"/>
      <c r="L91" s="80">
        <v>0</v>
      </c>
      <c r="M91" s="203"/>
      <c r="N91" s="52">
        <v>0</v>
      </c>
      <c r="O91" s="204"/>
      <c r="P91" s="204"/>
      <c r="Q91" s="11">
        <v>7.1585930338999999</v>
      </c>
      <c r="R91" s="204"/>
      <c r="S91" s="204"/>
      <c r="T91" s="53">
        <v>13.262499999999999</v>
      </c>
      <c r="U91" s="204"/>
      <c r="V91" s="204"/>
      <c r="W91" s="11">
        <v>7.3283895593219999</v>
      </c>
      <c r="X91" s="204"/>
      <c r="Y91" s="204"/>
      <c r="Z91" s="53">
        <v>13.524999999999999</v>
      </c>
      <c r="AA91" s="204"/>
      <c r="AB91" s="204"/>
      <c r="AC91" s="204"/>
      <c r="AD91" s="204"/>
      <c r="AE91" s="204"/>
      <c r="AF91" s="9">
        <v>3.1461016973052129</v>
      </c>
      <c r="AG91" s="9">
        <v>413</v>
      </c>
      <c r="AH91" s="9">
        <v>0.54854652377605773</v>
      </c>
      <c r="AI91" s="9">
        <v>55</v>
      </c>
      <c r="AJ91" s="9">
        <v>2.1494897959183672</v>
      </c>
      <c r="AK91" s="9" t="s">
        <v>248</v>
      </c>
      <c r="AL91" s="9">
        <v>59</v>
      </c>
      <c r="AM91" s="9">
        <v>3.1461016973052129</v>
      </c>
      <c r="AN91" s="9">
        <v>3.1942307692307694</v>
      </c>
      <c r="AO91" s="73">
        <v>5</v>
      </c>
      <c r="AP91" s="80">
        <v>0</v>
      </c>
      <c r="AQ91" s="80">
        <v>0</v>
      </c>
      <c r="AR91" s="224">
        <v>113</v>
      </c>
      <c r="AS91" s="224" t="s">
        <v>248</v>
      </c>
      <c r="AT91" s="11">
        <v>4212.9520000000002</v>
      </c>
      <c r="AU91" s="11">
        <v>0</v>
      </c>
      <c r="AV91" s="80">
        <v>0</v>
      </c>
      <c r="AW91" s="80">
        <v>113</v>
      </c>
      <c r="AX91" s="158" t="s">
        <v>248</v>
      </c>
      <c r="AY91" s="235" t="s">
        <v>248</v>
      </c>
      <c r="AZ91" s="218">
        <v>35200</v>
      </c>
      <c r="BA91" s="188" t="s">
        <v>248</v>
      </c>
      <c r="BB91" s="203" t="s">
        <v>248</v>
      </c>
      <c r="BC91" s="158" t="s">
        <v>248</v>
      </c>
      <c r="BD91" s="217" t="s">
        <v>61</v>
      </c>
      <c r="BE91" s="201" t="s">
        <v>62</v>
      </c>
      <c r="BF91" s="201" t="s">
        <v>63</v>
      </c>
      <c r="BG91" s="201" t="s">
        <v>196</v>
      </c>
      <c r="BH91" s="218" t="s">
        <v>514</v>
      </c>
      <c r="BI91" s="218" t="s">
        <v>66</v>
      </c>
      <c r="BJ91" s="391">
        <v>214</v>
      </c>
      <c r="BK91" s="370">
        <v>7</v>
      </c>
      <c r="BL91" s="219" t="s">
        <v>65</v>
      </c>
      <c r="BM91" s="52" t="s">
        <v>65</v>
      </c>
      <c r="BN91" s="218" t="s">
        <v>358</v>
      </c>
      <c r="BO91" s="217" t="s">
        <v>83</v>
      </c>
      <c r="BP91" s="201" t="s">
        <v>683</v>
      </c>
      <c r="BQ91" s="52" t="s">
        <v>717</v>
      </c>
    </row>
    <row r="92" spans="1:69" ht="16.5" thickBot="1">
      <c r="A92" s="207" t="s">
        <v>37</v>
      </c>
      <c r="B92" s="208" t="s">
        <v>9</v>
      </c>
      <c r="C92" s="202" t="s">
        <v>35</v>
      </c>
      <c r="D92" s="210" t="s">
        <v>709</v>
      </c>
      <c r="E92" s="24" t="s">
        <v>445</v>
      </c>
      <c r="F92" s="86">
        <v>63</v>
      </c>
      <c r="G92" s="80">
        <v>1</v>
      </c>
      <c r="H92" s="204"/>
      <c r="I92" s="204"/>
      <c r="J92" s="204"/>
      <c r="K92" s="204"/>
      <c r="L92" s="80">
        <v>0</v>
      </c>
      <c r="M92" s="203"/>
      <c r="N92" s="52">
        <v>0</v>
      </c>
      <c r="O92" s="204"/>
      <c r="P92" s="204"/>
      <c r="Q92" s="11">
        <v>6.0677741613</v>
      </c>
      <c r="R92" s="204"/>
      <c r="S92" s="204"/>
      <c r="T92" s="53">
        <v>7.49</v>
      </c>
      <c r="U92" s="204"/>
      <c r="V92" s="204"/>
      <c r="W92" s="11">
        <v>5.4226127580645</v>
      </c>
      <c r="X92" s="204"/>
      <c r="Y92" s="204"/>
      <c r="Z92" s="53">
        <v>6.9874999999999998</v>
      </c>
      <c r="AA92" s="204"/>
      <c r="AB92" s="204"/>
      <c r="AC92" s="204"/>
      <c r="AD92" s="204"/>
      <c r="AE92" s="204"/>
      <c r="AF92" s="9">
        <v>3.6287788089519268</v>
      </c>
      <c r="AG92" s="9">
        <v>434</v>
      </c>
      <c r="AH92" s="9">
        <v>0.39618018400708971</v>
      </c>
      <c r="AI92" s="9">
        <v>5</v>
      </c>
      <c r="AJ92" s="9">
        <v>2.7455882352941177</v>
      </c>
      <c r="AK92" s="9" t="s">
        <v>248</v>
      </c>
      <c r="AL92" s="9">
        <v>62</v>
      </c>
      <c r="AM92" s="9">
        <v>3.6287788089519268</v>
      </c>
      <c r="AN92" s="9">
        <v>3.6732142857142858</v>
      </c>
      <c r="AO92" s="73">
        <v>1</v>
      </c>
      <c r="AP92" s="80">
        <v>0</v>
      </c>
      <c r="AQ92" s="80">
        <v>0</v>
      </c>
      <c r="AR92" s="224">
        <v>123</v>
      </c>
      <c r="AS92" s="224" t="s">
        <v>248</v>
      </c>
      <c r="AT92" s="11">
        <v>4448.3249999999998</v>
      </c>
      <c r="AU92" s="11">
        <v>0</v>
      </c>
      <c r="AV92" s="80">
        <v>0</v>
      </c>
      <c r="AW92" s="80">
        <v>123</v>
      </c>
      <c r="AX92" s="158" t="s">
        <v>248</v>
      </c>
      <c r="AY92" s="235" t="s">
        <v>248</v>
      </c>
      <c r="AZ92" s="218">
        <v>35200</v>
      </c>
      <c r="BA92" s="188" t="s">
        <v>248</v>
      </c>
      <c r="BB92" s="203" t="s">
        <v>248</v>
      </c>
      <c r="BC92" s="158" t="s">
        <v>248</v>
      </c>
      <c r="BD92" s="217" t="s">
        <v>61</v>
      </c>
      <c r="BE92" s="201" t="s">
        <v>62</v>
      </c>
      <c r="BF92" s="201" t="s">
        <v>63</v>
      </c>
      <c r="BG92" s="201" t="s">
        <v>196</v>
      </c>
      <c r="BH92" s="218" t="s">
        <v>514</v>
      </c>
      <c r="BI92" s="218" t="s">
        <v>67</v>
      </c>
      <c r="BJ92" s="391">
        <v>214</v>
      </c>
      <c r="BK92" s="370">
        <v>3</v>
      </c>
      <c r="BL92" s="219" t="s">
        <v>65</v>
      </c>
      <c r="BM92" s="52" t="s">
        <v>65</v>
      </c>
      <c r="BN92" s="218" t="s">
        <v>358</v>
      </c>
      <c r="BO92" s="217" t="s">
        <v>83</v>
      </c>
      <c r="BP92" s="201" t="s">
        <v>683</v>
      </c>
      <c r="BQ92" s="52" t="s">
        <v>717</v>
      </c>
    </row>
    <row r="93" spans="1:69" ht="16.5" thickBot="1">
      <c r="A93" s="207" t="s">
        <v>37</v>
      </c>
      <c r="B93" s="208" t="s">
        <v>9</v>
      </c>
      <c r="C93" s="202" t="s">
        <v>35</v>
      </c>
      <c r="D93" s="210" t="s">
        <v>709</v>
      </c>
      <c r="E93" s="24" t="s">
        <v>445</v>
      </c>
      <c r="F93" s="86">
        <v>63</v>
      </c>
      <c r="G93" s="80">
        <v>0</v>
      </c>
      <c r="H93" s="204"/>
      <c r="I93" s="204"/>
      <c r="J93" s="204"/>
      <c r="K93" s="204"/>
      <c r="L93" s="80">
        <v>0</v>
      </c>
      <c r="M93" s="203"/>
      <c r="N93" s="52">
        <v>0</v>
      </c>
      <c r="O93" s="204"/>
      <c r="P93" s="204"/>
      <c r="Q93" s="11">
        <v>7.0635075713999997</v>
      </c>
      <c r="R93" s="204"/>
      <c r="S93" s="204"/>
      <c r="T93" s="53">
        <v>8.4624999999999986</v>
      </c>
      <c r="U93" s="204"/>
      <c r="V93" s="204"/>
      <c r="W93" s="11">
        <v>7.0824917142857</v>
      </c>
      <c r="X93" s="204"/>
      <c r="Y93" s="204"/>
      <c r="Z93" s="53">
        <v>8.9249999999999972</v>
      </c>
      <c r="AA93" s="204"/>
      <c r="AB93" s="204"/>
      <c r="AC93" s="204"/>
      <c r="AD93" s="204"/>
      <c r="AE93" s="204"/>
      <c r="AF93" s="9">
        <v>2.8989761900334132</v>
      </c>
      <c r="AG93" s="9">
        <v>420</v>
      </c>
      <c r="AH93" s="9">
        <v>0.41071506995345164</v>
      </c>
      <c r="AI93" s="9">
        <v>52</v>
      </c>
      <c r="AJ93" s="9">
        <v>2.039705882352941</v>
      </c>
      <c r="AK93" s="9" t="s">
        <v>248</v>
      </c>
      <c r="AL93" s="9">
        <v>0</v>
      </c>
      <c r="AM93" s="9"/>
      <c r="AN93" s="9"/>
      <c r="AO93" s="73">
        <v>1</v>
      </c>
      <c r="AP93" s="80">
        <v>0</v>
      </c>
      <c r="AQ93" s="80">
        <v>0</v>
      </c>
      <c r="AR93" s="224">
        <v>125</v>
      </c>
      <c r="AS93" s="224" t="s">
        <v>248</v>
      </c>
      <c r="AT93" s="11">
        <v>4500.0280000000002</v>
      </c>
      <c r="AU93" s="11">
        <v>0</v>
      </c>
      <c r="AV93" s="80">
        <v>0</v>
      </c>
      <c r="AW93" s="80">
        <v>125</v>
      </c>
      <c r="AX93" s="158" t="s">
        <v>248</v>
      </c>
      <c r="AY93" s="235" t="s">
        <v>248</v>
      </c>
      <c r="AZ93" s="218">
        <v>35200</v>
      </c>
      <c r="BA93" s="188" t="s">
        <v>248</v>
      </c>
      <c r="BB93" s="203" t="s">
        <v>248</v>
      </c>
      <c r="BC93" s="158" t="s">
        <v>248</v>
      </c>
      <c r="BD93" s="217" t="s">
        <v>61</v>
      </c>
      <c r="BE93" s="201" t="s">
        <v>62</v>
      </c>
      <c r="BF93" s="201" t="s">
        <v>63</v>
      </c>
      <c r="BG93" s="201" t="s">
        <v>196</v>
      </c>
      <c r="BH93" s="218" t="s">
        <v>514</v>
      </c>
      <c r="BI93" s="218" t="s">
        <v>68</v>
      </c>
      <c r="BJ93" s="391">
        <v>214</v>
      </c>
      <c r="BK93" s="370">
        <v>4</v>
      </c>
      <c r="BL93" s="219" t="s">
        <v>65</v>
      </c>
      <c r="BM93" s="52" t="s">
        <v>65</v>
      </c>
      <c r="BN93" s="218" t="s">
        <v>358</v>
      </c>
      <c r="BO93" s="217" t="s">
        <v>83</v>
      </c>
      <c r="BP93" s="201" t="s">
        <v>683</v>
      </c>
      <c r="BQ93" s="52" t="s">
        <v>717</v>
      </c>
    </row>
    <row r="94" spans="1:69" ht="16.5" thickBot="1">
      <c r="A94" s="207" t="s">
        <v>37</v>
      </c>
      <c r="B94" s="208" t="s">
        <v>9</v>
      </c>
      <c r="C94" s="202" t="s">
        <v>35</v>
      </c>
      <c r="D94" s="210" t="s">
        <v>709</v>
      </c>
      <c r="E94" s="24" t="s">
        <v>446</v>
      </c>
      <c r="F94" s="86">
        <v>129</v>
      </c>
      <c r="G94" s="80">
        <v>0</v>
      </c>
      <c r="H94" s="204"/>
      <c r="I94" s="204"/>
      <c r="J94" s="204"/>
      <c r="K94" s="204"/>
      <c r="L94" s="80">
        <v>0</v>
      </c>
      <c r="M94" s="203"/>
      <c r="N94" s="52">
        <v>0</v>
      </c>
      <c r="O94" s="204"/>
      <c r="P94" s="204"/>
      <c r="Q94" s="11">
        <v>5.1981703101000001</v>
      </c>
      <c r="R94" s="204"/>
      <c r="S94" s="204"/>
      <c r="T94" s="53">
        <v>6.4678571428571425</v>
      </c>
      <c r="U94" s="204"/>
      <c r="V94" s="204"/>
      <c r="W94" s="11">
        <v>4.9269610775192998</v>
      </c>
      <c r="X94" s="204"/>
      <c r="Y94" s="204"/>
      <c r="Z94" s="53">
        <v>6.3187499999999996</v>
      </c>
      <c r="AA94" s="204"/>
      <c r="AB94" s="204"/>
      <c r="AC94" s="204"/>
      <c r="AD94" s="204"/>
      <c r="AE94" s="204"/>
      <c r="AF94" s="9">
        <v>3.7037541711845274</v>
      </c>
      <c r="AG94" s="9">
        <v>903</v>
      </c>
      <c r="AH94" s="9">
        <v>0.37697895644837925</v>
      </c>
      <c r="AI94" s="9">
        <v>13</v>
      </c>
      <c r="AJ94" s="9">
        <v>2.828061224489796</v>
      </c>
      <c r="AK94" s="9" t="s">
        <v>248</v>
      </c>
      <c r="AL94" s="9">
        <v>129</v>
      </c>
      <c r="AM94" s="9">
        <v>3.7037541711845274</v>
      </c>
      <c r="AN94" s="9">
        <v>3.7159969088098919</v>
      </c>
      <c r="AO94" s="73">
        <v>3</v>
      </c>
      <c r="AP94" s="80">
        <v>0</v>
      </c>
      <c r="AQ94" s="80">
        <v>0</v>
      </c>
      <c r="AR94" s="224">
        <v>255</v>
      </c>
      <c r="AS94" s="224" t="s">
        <v>248</v>
      </c>
      <c r="AT94" s="11">
        <v>9764.1260000000002</v>
      </c>
      <c r="AU94" s="11">
        <v>0</v>
      </c>
      <c r="AV94" s="80">
        <v>0</v>
      </c>
      <c r="AW94" s="80">
        <v>255</v>
      </c>
      <c r="AX94" s="158" t="s">
        <v>248</v>
      </c>
      <c r="AY94" s="235" t="s">
        <v>248</v>
      </c>
      <c r="AZ94" s="218">
        <v>74872</v>
      </c>
      <c r="BA94" s="188" t="s">
        <v>248</v>
      </c>
      <c r="BB94" s="203" t="s">
        <v>248</v>
      </c>
      <c r="BC94" s="158" t="s">
        <v>248</v>
      </c>
      <c r="BD94" s="217" t="s">
        <v>61</v>
      </c>
      <c r="BE94" s="201" t="s">
        <v>62</v>
      </c>
      <c r="BF94" s="201" t="s">
        <v>63</v>
      </c>
      <c r="BG94" s="201" t="s">
        <v>196</v>
      </c>
      <c r="BH94" s="218" t="s">
        <v>512</v>
      </c>
      <c r="BI94" s="218" t="s">
        <v>64</v>
      </c>
      <c r="BJ94" s="391">
        <v>214</v>
      </c>
      <c r="BK94" s="370">
        <v>1</v>
      </c>
      <c r="BL94" s="219" t="s">
        <v>65</v>
      </c>
      <c r="BM94" s="52" t="s">
        <v>65</v>
      </c>
      <c r="BN94" s="218" t="s">
        <v>358</v>
      </c>
      <c r="BO94" s="217" t="s">
        <v>707</v>
      </c>
      <c r="BP94" s="201" t="s">
        <v>680</v>
      </c>
      <c r="BQ94" s="52" t="s">
        <v>714</v>
      </c>
    </row>
    <row r="95" spans="1:69" ht="16.5" thickBot="1">
      <c r="A95" s="207" t="s">
        <v>37</v>
      </c>
      <c r="B95" s="208" t="s">
        <v>9</v>
      </c>
      <c r="C95" s="202" t="s">
        <v>35</v>
      </c>
      <c r="D95" s="210" t="s">
        <v>709</v>
      </c>
      <c r="E95" s="24" t="s">
        <v>446</v>
      </c>
      <c r="F95" s="86">
        <v>133</v>
      </c>
      <c r="G95" s="80">
        <v>0</v>
      </c>
      <c r="H95" s="204"/>
      <c r="I95" s="204"/>
      <c r="J95" s="204"/>
      <c r="K95" s="204"/>
      <c r="L95" s="80">
        <v>0</v>
      </c>
      <c r="M95" s="203"/>
      <c r="N95" s="52">
        <v>0</v>
      </c>
      <c r="O95" s="204"/>
      <c r="P95" s="204"/>
      <c r="Q95" s="11">
        <v>6.9052553683999998</v>
      </c>
      <c r="R95" s="204"/>
      <c r="S95" s="204"/>
      <c r="T95" s="53">
        <v>9.0874999999999986</v>
      </c>
      <c r="U95" s="204"/>
      <c r="V95" s="204"/>
      <c r="W95" s="11">
        <v>6.8269171353382996</v>
      </c>
      <c r="X95" s="204"/>
      <c r="Y95" s="204"/>
      <c r="Z95" s="53">
        <v>8.8624999999999989</v>
      </c>
      <c r="AA95" s="204"/>
      <c r="AB95" s="204"/>
      <c r="AC95" s="204"/>
      <c r="AD95" s="204"/>
      <c r="AE95" s="204"/>
      <c r="AF95" s="9">
        <v>3.3263694976249392</v>
      </c>
      <c r="AG95" s="9">
        <v>931</v>
      </c>
      <c r="AH95" s="9">
        <v>0.49774911157319796</v>
      </c>
      <c r="AI95" s="9">
        <v>61</v>
      </c>
      <c r="AJ95" s="9">
        <v>2.3732456140350879</v>
      </c>
      <c r="AK95" s="9" t="s">
        <v>248</v>
      </c>
      <c r="AL95" s="9">
        <v>133</v>
      </c>
      <c r="AM95" s="9">
        <v>3.3263694976249392</v>
      </c>
      <c r="AN95" s="9">
        <v>3.4091726618705036</v>
      </c>
      <c r="AO95" s="73">
        <v>15</v>
      </c>
      <c r="AP95" s="80">
        <v>0</v>
      </c>
      <c r="AQ95" s="80">
        <v>0</v>
      </c>
      <c r="AR95" s="224">
        <v>251</v>
      </c>
      <c r="AS95" s="224" t="s">
        <v>248</v>
      </c>
      <c r="AT95" s="11">
        <v>10101.298000000001</v>
      </c>
      <c r="AU95" s="11">
        <v>0</v>
      </c>
      <c r="AV95" s="80">
        <v>0</v>
      </c>
      <c r="AW95" s="80">
        <v>251</v>
      </c>
      <c r="AX95" s="158" t="s">
        <v>248</v>
      </c>
      <c r="AY95" s="235" t="s">
        <v>248</v>
      </c>
      <c r="AZ95" s="218">
        <v>74872</v>
      </c>
      <c r="BA95" s="188" t="s">
        <v>248</v>
      </c>
      <c r="BB95" s="203" t="s">
        <v>248</v>
      </c>
      <c r="BC95" s="158" t="s">
        <v>248</v>
      </c>
      <c r="BD95" s="217" t="s">
        <v>61</v>
      </c>
      <c r="BE95" s="201" t="s">
        <v>62</v>
      </c>
      <c r="BF95" s="201" t="s">
        <v>63</v>
      </c>
      <c r="BG95" s="201" t="s">
        <v>196</v>
      </c>
      <c r="BH95" s="218" t="s">
        <v>512</v>
      </c>
      <c r="BI95" s="218" t="s">
        <v>66</v>
      </c>
      <c r="BJ95" s="391">
        <v>214</v>
      </c>
      <c r="BK95" s="370">
        <v>7</v>
      </c>
      <c r="BL95" s="219" t="s">
        <v>65</v>
      </c>
      <c r="BM95" s="52" t="s">
        <v>65</v>
      </c>
      <c r="BN95" s="218" t="s">
        <v>358</v>
      </c>
      <c r="BO95" s="217" t="s">
        <v>707</v>
      </c>
      <c r="BP95" s="201" t="s">
        <v>680</v>
      </c>
      <c r="BQ95" s="52" t="s">
        <v>714</v>
      </c>
    </row>
    <row r="96" spans="1:69" ht="16.5" thickBot="1">
      <c r="A96" s="207" t="s">
        <v>37</v>
      </c>
      <c r="B96" s="208" t="s">
        <v>9</v>
      </c>
      <c r="C96" s="202" t="s">
        <v>35</v>
      </c>
      <c r="D96" s="210" t="s">
        <v>709</v>
      </c>
      <c r="E96" s="24" t="s">
        <v>446</v>
      </c>
      <c r="F96" s="86">
        <v>129</v>
      </c>
      <c r="G96" s="80">
        <v>3</v>
      </c>
      <c r="H96" s="204"/>
      <c r="I96" s="204"/>
      <c r="J96" s="204"/>
      <c r="K96" s="204"/>
      <c r="L96" s="80">
        <v>0</v>
      </c>
      <c r="M96" s="203"/>
      <c r="N96" s="52">
        <v>1</v>
      </c>
      <c r="O96" s="204"/>
      <c r="P96" s="204"/>
      <c r="Q96" s="11">
        <v>7.2274124999999998</v>
      </c>
      <c r="R96" s="204"/>
      <c r="S96" s="204"/>
      <c r="T96" s="53">
        <v>9.4624999999999986</v>
      </c>
      <c r="U96" s="204"/>
      <c r="V96" s="204"/>
      <c r="W96" s="11">
        <v>7.2498331825396001</v>
      </c>
      <c r="X96" s="204"/>
      <c r="Y96" s="204"/>
      <c r="Z96" s="53">
        <v>9.4249999999999972</v>
      </c>
      <c r="AA96" s="204"/>
      <c r="AB96" s="204"/>
      <c r="AC96" s="204"/>
      <c r="AD96" s="204"/>
      <c r="AE96" s="204"/>
      <c r="AF96" s="9">
        <v>3.4038914380754748</v>
      </c>
      <c r="AG96" s="9">
        <v>882</v>
      </c>
      <c r="AH96" s="9">
        <v>0.57893849837632305</v>
      </c>
      <c r="AI96" s="9">
        <v>60</v>
      </c>
      <c r="AJ96" s="9">
        <v>2.2515624999999999</v>
      </c>
      <c r="AK96" s="9" t="s">
        <v>248</v>
      </c>
      <c r="AL96" s="9">
        <v>125</v>
      </c>
      <c r="AM96" s="9">
        <v>3.4113018527833003</v>
      </c>
      <c r="AN96" s="9">
        <v>3.5501152073732718</v>
      </c>
      <c r="AO96" s="73">
        <v>47</v>
      </c>
      <c r="AP96" s="80">
        <v>0</v>
      </c>
      <c r="AQ96" s="80">
        <v>2</v>
      </c>
      <c r="AR96" s="224">
        <v>203</v>
      </c>
      <c r="AS96" s="224" t="s">
        <v>248</v>
      </c>
      <c r="AT96" s="11">
        <v>9686.6319999999996</v>
      </c>
      <c r="AU96" s="11">
        <v>45.000999999999998</v>
      </c>
      <c r="AV96" s="80">
        <v>0</v>
      </c>
      <c r="AW96" s="80">
        <v>203</v>
      </c>
      <c r="AX96" s="158" t="s">
        <v>248</v>
      </c>
      <c r="AY96" s="235" t="s">
        <v>248</v>
      </c>
      <c r="AZ96" s="218">
        <v>74872</v>
      </c>
      <c r="BA96" s="188" t="s">
        <v>248</v>
      </c>
      <c r="BB96" s="203" t="s">
        <v>248</v>
      </c>
      <c r="BC96" s="158" t="s">
        <v>248</v>
      </c>
      <c r="BD96" s="217" t="s">
        <v>61</v>
      </c>
      <c r="BE96" s="201" t="s">
        <v>62</v>
      </c>
      <c r="BF96" s="201" t="s">
        <v>63</v>
      </c>
      <c r="BG96" s="201" t="s">
        <v>196</v>
      </c>
      <c r="BH96" s="218" t="s">
        <v>512</v>
      </c>
      <c r="BI96" s="218" t="s">
        <v>67</v>
      </c>
      <c r="BJ96" s="391">
        <v>214</v>
      </c>
      <c r="BK96" s="370">
        <v>3</v>
      </c>
      <c r="BL96" s="219" t="s">
        <v>65</v>
      </c>
      <c r="BM96" s="52" t="s">
        <v>65</v>
      </c>
      <c r="BN96" s="218" t="s">
        <v>358</v>
      </c>
      <c r="BO96" s="217" t="s">
        <v>707</v>
      </c>
      <c r="BP96" s="201" t="s">
        <v>680</v>
      </c>
      <c r="BQ96" s="52" t="s">
        <v>714</v>
      </c>
    </row>
    <row r="97" spans="1:69" ht="16.5" thickBot="1">
      <c r="A97" s="207" t="s">
        <v>37</v>
      </c>
      <c r="B97" s="208" t="s">
        <v>9</v>
      </c>
      <c r="C97" s="202" t="s">
        <v>35</v>
      </c>
      <c r="D97" s="210" t="s">
        <v>709</v>
      </c>
      <c r="E97" s="24" t="s">
        <v>446</v>
      </c>
      <c r="F97" s="86">
        <v>130</v>
      </c>
      <c r="G97" s="80">
        <v>2</v>
      </c>
      <c r="H97" s="204"/>
      <c r="I97" s="204"/>
      <c r="J97" s="204"/>
      <c r="K97" s="204"/>
      <c r="L97" s="80">
        <v>0</v>
      </c>
      <c r="M97" s="203"/>
      <c r="N97" s="52">
        <v>0</v>
      </c>
      <c r="O97" s="204"/>
      <c r="P97" s="204"/>
      <c r="Q97" s="11">
        <v>6.8960467109000003</v>
      </c>
      <c r="R97" s="204"/>
      <c r="S97" s="204"/>
      <c r="T97" s="53">
        <v>8.7999999999999972</v>
      </c>
      <c r="U97" s="204"/>
      <c r="V97" s="204"/>
      <c r="W97" s="11">
        <v>6.9508592421874997</v>
      </c>
      <c r="X97" s="204"/>
      <c r="Y97" s="204"/>
      <c r="Z97" s="53">
        <v>9.0599999999999987</v>
      </c>
      <c r="AA97" s="204"/>
      <c r="AB97" s="204"/>
      <c r="AC97" s="204"/>
      <c r="AD97" s="204"/>
      <c r="AE97" s="204"/>
      <c r="AF97" s="9">
        <v>2.9465222473166865</v>
      </c>
      <c r="AG97" s="9">
        <v>896</v>
      </c>
      <c r="AH97" s="9">
        <v>0.44299437283731125</v>
      </c>
      <c r="AI97" s="9">
        <v>112</v>
      </c>
      <c r="AJ97" s="9">
        <v>2.0333333333333332</v>
      </c>
      <c r="AK97" s="9" t="s">
        <v>248</v>
      </c>
      <c r="AL97" s="9">
        <v>0</v>
      </c>
      <c r="AM97" s="9"/>
      <c r="AN97" s="9"/>
      <c r="AO97" s="73">
        <v>16</v>
      </c>
      <c r="AP97" s="80">
        <v>0</v>
      </c>
      <c r="AQ97" s="80">
        <v>3</v>
      </c>
      <c r="AR97" s="224">
        <v>237</v>
      </c>
      <c r="AS97" s="224" t="s">
        <v>248</v>
      </c>
      <c r="AT97" s="11">
        <v>8725.0239999999994</v>
      </c>
      <c r="AU97" s="11">
        <v>1050.1310000000001</v>
      </c>
      <c r="AV97" s="80">
        <v>0</v>
      </c>
      <c r="AW97" s="80">
        <v>237</v>
      </c>
      <c r="AX97" s="158" t="s">
        <v>248</v>
      </c>
      <c r="AY97" s="235" t="s">
        <v>248</v>
      </c>
      <c r="AZ97" s="218">
        <v>74872</v>
      </c>
      <c r="BA97" s="188" t="s">
        <v>248</v>
      </c>
      <c r="BB97" s="203" t="s">
        <v>248</v>
      </c>
      <c r="BC97" s="158" t="s">
        <v>248</v>
      </c>
      <c r="BD97" s="217" t="s">
        <v>61</v>
      </c>
      <c r="BE97" s="201" t="s">
        <v>62</v>
      </c>
      <c r="BF97" s="201" t="s">
        <v>63</v>
      </c>
      <c r="BG97" s="201" t="s">
        <v>196</v>
      </c>
      <c r="BH97" s="218" t="s">
        <v>512</v>
      </c>
      <c r="BI97" s="218" t="s">
        <v>68</v>
      </c>
      <c r="BJ97" s="391">
        <v>214</v>
      </c>
      <c r="BK97" s="370">
        <v>4</v>
      </c>
      <c r="BL97" s="219" t="s">
        <v>65</v>
      </c>
      <c r="BM97" s="52" t="s">
        <v>65</v>
      </c>
      <c r="BN97" s="218" t="s">
        <v>358</v>
      </c>
      <c r="BO97" s="217" t="s">
        <v>707</v>
      </c>
      <c r="BP97" s="201" t="s">
        <v>680</v>
      </c>
      <c r="BQ97" s="52" t="s">
        <v>714</v>
      </c>
    </row>
    <row r="98" spans="1:69" ht="15.75" thickBot="1">
      <c r="A98" s="404" t="s">
        <v>37</v>
      </c>
      <c r="B98" s="405" t="s">
        <v>9</v>
      </c>
      <c r="C98" s="406" t="s">
        <v>35</v>
      </c>
      <c r="D98" s="210" t="s">
        <v>709</v>
      </c>
      <c r="E98" s="24" t="s">
        <v>571</v>
      </c>
      <c r="F98" s="86">
        <v>59</v>
      </c>
      <c r="G98" s="80">
        <v>1</v>
      </c>
      <c r="H98" s="407"/>
      <c r="I98" s="407"/>
      <c r="J98" s="407"/>
      <c r="K98" s="407"/>
      <c r="L98" s="80">
        <v>0</v>
      </c>
      <c r="M98" s="408"/>
      <c r="N98" s="409">
        <v>0</v>
      </c>
      <c r="O98" s="407"/>
      <c r="P98" s="407"/>
      <c r="Q98" s="11">
        <v>5.5767755689999996</v>
      </c>
      <c r="R98" s="407"/>
      <c r="S98" s="407"/>
      <c r="T98" s="53">
        <v>7.5499999999999972</v>
      </c>
      <c r="U98" s="407"/>
      <c r="V98" s="407"/>
      <c r="W98" s="11">
        <v>5.1486721206896</v>
      </c>
      <c r="X98" s="407"/>
      <c r="Y98" s="407"/>
      <c r="Z98" s="53">
        <v>7.0499999999999972</v>
      </c>
      <c r="AA98" s="407"/>
      <c r="AB98" s="407"/>
      <c r="AC98" s="407"/>
      <c r="AD98" s="407"/>
      <c r="AE98" s="407"/>
      <c r="AF98" s="410">
        <v>3.8225369744112925</v>
      </c>
      <c r="AG98" s="410">
        <v>406</v>
      </c>
      <c r="AH98" s="410">
        <v>0.31287326427624801</v>
      </c>
      <c r="AI98" s="410">
        <v>4</v>
      </c>
      <c r="AJ98" s="410">
        <v>3.210294117647059</v>
      </c>
      <c r="AK98" s="410" t="s">
        <v>248</v>
      </c>
      <c r="AL98" s="410">
        <v>58</v>
      </c>
      <c r="AM98" s="410">
        <v>3.8225369744112925</v>
      </c>
      <c r="AN98" s="410">
        <v>3.7800687285223367</v>
      </c>
      <c r="AO98" s="73">
        <v>2</v>
      </c>
      <c r="AP98" s="80">
        <v>0</v>
      </c>
      <c r="AQ98" s="80">
        <v>0</v>
      </c>
      <c r="AR98" s="224">
        <v>114</v>
      </c>
      <c r="AS98" s="224" t="s">
        <v>248</v>
      </c>
      <c r="AT98" s="11">
        <v>4166.5860000000002</v>
      </c>
      <c r="AU98" s="11">
        <v>0</v>
      </c>
      <c r="AV98" s="80">
        <v>0</v>
      </c>
      <c r="AW98" s="80">
        <v>114</v>
      </c>
      <c r="AX98" s="416" t="s">
        <v>248</v>
      </c>
      <c r="AY98" s="235" t="s">
        <v>248</v>
      </c>
      <c r="AZ98" s="242">
        <v>29629</v>
      </c>
      <c r="BA98" s="188" t="s">
        <v>248</v>
      </c>
      <c r="BB98" s="408" t="s">
        <v>248</v>
      </c>
      <c r="BC98" s="416" t="s">
        <v>248</v>
      </c>
      <c r="BD98" s="411" t="s">
        <v>61</v>
      </c>
      <c r="BE98" s="412" t="s">
        <v>62</v>
      </c>
      <c r="BF98" s="412" t="s">
        <v>63</v>
      </c>
      <c r="BG98" s="412" t="s">
        <v>196</v>
      </c>
      <c r="BH98" s="413" t="s">
        <v>514</v>
      </c>
      <c r="BI98" s="413" t="s">
        <v>64</v>
      </c>
      <c r="BJ98" s="417">
        <v>214</v>
      </c>
      <c r="BK98" s="414">
        <v>1</v>
      </c>
      <c r="BL98" s="415" t="s">
        <v>65</v>
      </c>
      <c r="BM98" s="409" t="s">
        <v>65</v>
      </c>
      <c r="BN98" s="413" t="s">
        <v>358</v>
      </c>
      <c r="BO98" s="217" t="s">
        <v>701</v>
      </c>
      <c r="BP98" s="201" t="s">
        <v>687</v>
      </c>
      <c r="BQ98" s="52" t="s">
        <v>717</v>
      </c>
    </row>
    <row r="99" spans="1:69" ht="15.75" thickBot="1">
      <c r="A99" s="557" t="s">
        <v>37</v>
      </c>
      <c r="B99" s="559" t="s">
        <v>9</v>
      </c>
      <c r="C99" s="561" t="s">
        <v>35</v>
      </c>
      <c r="D99" s="154" t="s">
        <v>709</v>
      </c>
      <c r="E99" s="190" t="s">
        <v>571</v>
      </c>
      <c r="F99" s="191">
        <v>59</v>
      </c>
      <c r="G99" s="192">
        <v>1</v>
      </c>
      <c r="H99" s="563"/>
      <c r="I99" s="563"/>
      <c r="J99" s="563"/>
      <c r="K99" s="563"/>
      <c r="L99" s="192">
        <v>0</v>
      </c>
      <c r="M99" s="416"/>
      <c r="N99" s="566">
        <v>0</v>
      </c>
      <c r="O99" s="563"/>
      <c r="P99" s="563"/>
      <c r="Q99" s="194">
        <v>7.5125687585999996</v>
      </c>
      <c r="R99" s="563"/>
      <c r="S99" s="563"/>
      <c r="T99" s="193">
        <v>13.274999999999999</v>
      </c>
      <c r="U99" s="563"/>
      <c r="V99" s="563"/>
      <c r="W99" s="194">
        <v>7.5690514827586002</v>
      </c>
      <c r="X99" s="563"/>
      <c r="Y99" s="563"/>
      <c r="Z99" s="193">
        <v>13.274999999999999</v>
      </c>
      <c r="AA99" s="563"/>
      <c r="AB99" s="563"/>
      <c r="AC99" s="563"/>
      <c r="AD99" s="563"/>
      <c r="AE99" s="563"/>
      <c r="AF99" s="568">
        <v>3.2540640428735705</v>
      </c>
      <c r="AG99" s="568">
        <v>406</v>
      </c>
      <c r="AH99" s="568">
        <v>0.5369078920396424</v>
      </c>
      <c r="AI99" s="568">
        <v>40</v>
      </c>
      <c r="AJ99" s="568">
        <v>2.2185714285714284</v>
      </c>
      <c r="AK99" s="568" t="s">
        <v>248</v>
      </c>
      <c r="AL99" s="568">
        <v>58</v>
      </c>
      <c r="AM99" s="568">
        <v>3.2540640428735705</v>
      </c>
      <c r="AN99" s="568">
        <v>3.3245614035087718</v>
      </c>
      <c r="AO99" s="195">
        <v>0</v>
      </c>
      <c r="AP99" s="192">
        <v>0</v>
      </c>
      <c r="AQ99" s="192">
        <v>0</v>
      </c>
      <c r="AR99" s="226">
        <v>116</v>
      </c>
      <c r="AS99" s="226" t="s">
        <v>248</v>
      </c>
      <c r="AT99" s="194">
        <v>4153.7700000000004</v>
      </c>
      <c r="AU99" s="194">
        <v>0</v>
      </c>
      <c r="AV99" s="192">
        <v>0</v>
      </c>
      <c r="AW99" s="192">
        <v>116</v>
      </c>
      <c r="AX99" s="416" t="s">
        <v>248</v>
      </c>
      <c r="AY99" s="236" t="s">
        <v>248</v>
      </c>
      <c r="AZ99" s="387">
        <v>29629</v>
      </c>
      <c r="BA99" s="232" t="s">
        <v>248</v>
      </c>
      <c r="BB99" s="416" t="s">
        <v>248</v>
      </c>
      <c r="BC99" s="416" t="s">
        <v>248</v>
      </c>
      <c r="BD99" s="571" t="s">
        <v>61</v>
      </c>
      <c r="BE99" s="573" t="s">
        <v>62</v>
      </c>
      <c r="BF99" s="573" t="s">
        <v>63</v>
      </c>
      <c r="BG99" s="573" t="s">
        <v>196</v>
      </c>
      <c r="BH99" s="575" t="s">
        <v>514</v>
      </c>
      <c r="BI99" s="575" t="s">
        <v>66</v>
      </c>
      <c r="BJ99" s="577">
        <v>214</v>
      </c>
      <c r="BK99" s="579">
        <v>7</v>
      </c>
      <c r="BL99" s="581" t="s">
        <v>65</v>
      </c>
      <c r="BM99" s="566" t="s">
        <v>65</v>
      </c>
      <c r="BN99" s="575" t="s">
        <v>358</v>
      </c>
      <c r="BO99" s="162" t="s">
        <v>701</v>
      </c>
      <c r="BP99" s="163" t="s">
        <v>687</v>
      </c>
      <c r="BQ99" s="160" t="s">
        <v>717</v>
      </c>
    </row>
    <row r="100" spans="1:69" ht="15.75" thickBot="1">
      <c r="A100" s="556" t="s">
        <v>37</v>
      </c>
      <c r="B100" s="558" t="s">
        <v>9</v>
      </c>
      <c r="C100" s="560" t="s">
        <v>35</v>
      </c>
      <c r="D100" s="209" t="s">
        <v>709</v>
      </c>
      <c r="E100" s="26" t="s">
        <v>571</v>
      </c>
      <c r="F100" s="93">
        <v>60</v>
      </c>
      <c r="G100" s="79">
        <v>1</v>
      </c>
      <c r="H100" s="562"/>
      <c r="I100" s="562"/>
      <c r="J100" s="562"/>
      <c r="K100" s="562"/>
      <c r="L100" s="79">
        <v>0</v>
      </c>
      <c r="M100" s="564"/>
      <c r="N100" s="565">
        <v>0</v>
      </c>
      <c r="O100" s="562"/>
      <c r="P100" s="562"/>
      <c r="Q100" s="68">
        <v>5.7093387119000001</v>
      </c>
      <c r="R100" s="562"/>
      <c r="S100" s="562"/>
      <c r="T100" s="71">
        <v>8.0124999999999993</v>
      </c>
      <c r="U100" s="562"/>
      <c r="V100" s="562"/>
      <c r="W100" s="68">
        <v>5.1760335762710996</v>
      </c>
      <c r="X100" s="562"/>
      <c r="Y100" s="562"/>
      <c r="Z100" s="71">
        <v>7.5249999999999986</v>
      </c>
      <c r="AA100" s="562"/>
      <c r="AB100" s="562"/>
      <c r="AC100" s="562"/>
      <c r="AD100" s="562"/>
      <c r="AE100" s="562"/>
      <c r="AF100" s="567">
        <v>3.6390557046663963</v>
      </c>
      <c r="AG100" s="567">
        <v>413</v>
      </c>
      <c r="AH100" s="567">
        <v>0.41333185966719654</v>
      </c>
      <c r="AI100" s="567">
        <v>10</v>
      </c>
      <c r="AJ100" s="567">
        <v>2.7048076923076922</v>
      </c>
      <c r="AK100" s="567" t="s">
        <v>248</v>
      </c>
      <c r="AL100" s="567">
        <v>59</v>
      </c>
      <c r="AM100" s="567">
        <v>3.6390557046663963</v>
      </c>
      <c r="AN100" s="567">
        <v>3.6819029850746268</v>
      </c>
      <c r="AO100" s="72">
        <v>27</v>
      </c>
      <c r="AP100" s="79">
        <v>0</v>
      </c>
      <c r="AQ100" s="79">
        <v>0</v>
      </c>
      <c r="AR100" s="225">
        <v>91</v>
      </c>
      <c r="AS100" s="225" t="s">
        <v>248</v>
      </c>
      <c r="AT100" s="68">
        <v>4250.4549999999999</v>
      </c>
      <c r="AU100" s="68">
        <v>0</v>
      </c>
      <c r="AV100" s="79">
        <v>0</v>
      </c>
      <c r="AW100" s="79">
        <v>91</v>
      </c>
      <c r="AX100" s="569" t="s">
        <v>248</v>
      </c>
      <c r="AY100" s="237" t="s">
        <v>248</v>
      </c>
      <c r="AZ100" s="553">
        <v>29629</v>
      </c>
      <c r="BA100" s="70" t="s">
        <v>248</v>
      </c>
      <c r="BB100" s="564" t="s">
        <v>248</v>
      </c>
      <c r="BC100" s="569" t="s">
        <v>248</v>
      </c>
      <c r="BD100" s="570" t="s">
        <v>61</v>
      </c>
      <c r="BE100" s="572" t="s">
        <v>62</v>
      </c>
      <c r="BF100" s="572" t="s">
        <v>63</v>
      </c>
      <c r="BG100" s="572" t="s">
        <v>196</v>
      </c>
      <c r="BH100" s="574" t="s">
        <v>514</v>
      </c>
      <c r="BI100" s="574" t="s">
        <v>67</v>
      </c>
      <c r="BJ100" s="576">
        <v>214</v>
      </c>
      <c r="BK100" s="578">
        <v>3</v>
      </c>
      <c r="BL100" s="580" t="s">
        <v>65</v>
      </c>
      <c r="BM100" s="565" t="s">
        <v>65</v>
      </c>
      <c r="BN100" s="574" t="s">
        <v>358</v>
      </c>
      <c r="BO100" s="211" t="s">
        <v>701</v>
      </c>
      <c r="BP100" s="212" t="s">
        <v>687</v>
      </c>
      <c r="BQ100" s="62" t="s">
        <v>717</v>
      </c>
    </row>
    <row r="101" spans="1:69" ht="15.75" thickBot="1">
      <c r="A101" s="404" t="s">
        <v>37</v>
      </c>
      <c r="B101" s="405" t="s">
        <v>9</v>
      </c>
      <c r="C101" s="406" t="s">
        <v>35</v>
      </c>
      <c r="D101" s="210" t="s">
        <v>709</v>
      </c>
      <c r="E101" s="24" t="s">
        <v>571</v>
      </c>
      <c r="F101" s="86">
        <v>61</v>
      </c>
      <c r="G101" s="80">
        <v>0</v>
      </c>
      <c r="H101" s="407"/>
      <c r="I101" s="407"/>
      <c r="J101" s="407"/>
      <c r="K101" s="407"/>
      <c r="L101" s="80">
        <v>0</v>
      </c>
      <c r="M101" s="408"/>
      <c r="N101" s="409">
        <v>0</v>
      </c>
      <c r="O101" s="407"/>
      <c r="P101" s="407"/>
      <c r="Q101" s="11">
        <v>7.9970327704999997</v>
      </c>
      <c r="R101" s="407"/>
      <c r="S101" s="407"/>
      <c r="T101" s="53">
        <v>9.4749999999999979</v>
      </c>
      <c r="U101" s="407"/>
      <c r="V101" s="407"/>
      <c r="W101" s="11">
        <v>8.0212622622950001</v>
      </c>
      <c r="X101" s="407"/>
      <c r="Y101" s="407"/>
      <c r="Z101" s="53">
        <v>9.4749999999999979</v>
      </c>
      <c r="AA101" s="407"/>
      <c r="AB101" s="407"/>
      <c r="AC101" s="407"/>
      <c r="AD101" s="407"/>
      <c r="AE101" s="407"/>
      <c r="AF101" s="410">
        <v>2.319179329103974</v>
      </c>
      <c r="AG101" s="410">
        <v>329</v>
      </c>
      <c r="AH101" s="410">
        <v>0.32298592619829625</v>
      </c>
      <c r="AI101" s="410">
        <v>241</v>
      </c>
      <c r="AJ101" s="410">
        <v>1.6297619047619047</v>
      </c>
      <c r="AK101" s="410" t="s">
        <v>248</v>
      </c>
      <c r="AL101" s="9">
        <v>0</v>
      </c>
      <c r="AM101" s="9"/>
      <c r="AN101" s="9"/>
      <c r="AO101" s="73">
        <v>0</v>
      </c>
      <c r="AP101" s="80">
        <v>0</v>
      </c>
      <c r="AQ101" s="80">
        <v>0</v>
      </c>
      <c r="AR101" s="224">
        <v>122</v>
      </c>
      <c r="AS101" s="224" t="s">
        <v>248</v>
      </c>
      <c r="AT101" s="11">
        <v>4392.0609999999997</v>
      </c>
      <c r="AU101" s="11">
        <v>0</v>
      </c>
      <c r="AV101" s="80">
        <v>0</v>
      </c>
      <c r="AW101" s="80">
        <v>122</v>
      </c>
      <c r="AX101" s="416" t="s">
        <v>248</v>
      </c>
      <c r="AY101" s="235" t="s">
        <v>248</v>
      </c>
      <c r="AZ101" s="242">
        <v>29629</v>
      </c>
      <c r="BA101" s="188" t="s">
        <v>248</v>
      </c>
      <c r="BB101" s="408" t="s">
        <v>248</v>
      </c>
      <c r="BC101" s="416" t="s">
        <v>248</v>
      </c>
      <c r="BD101" s="411" t="s">
        <v>61</v>
      </c>
      <c r="BE101" s="412" t="s">
        <v>62</v>
      </c>
      <c r="BF101" s="412" t="s">
        <v>63</v>
      </c>
      <c r="BG101" s="412" t="s">
        <v>196</v>
      </c>
      <c r="BH101" s="413" t="s">
        <v>514</v>
      </c>
      <c r="BI101" s="413" t="s">
        <v>68</v>
      </c>
      <c r="BJ101" s="417">
        <v>214</v>
      </c>
      <c r="BK101" s="414">
        <v>4</v>
      </c>
      <c r="BL101" s="415" t="s">
        <v>65</v>
      </c>
      <c r="BM101" s="409" t="s">
        <v>65</v>
      </c>
      <c r="BN101" s="413" t="s">
        <v>358</v>
      </c>
      <c r="BO101" s="217" t="s">
        <v>701</v>
      </c>
      <c r="BP101" s="201" t="s">
        <v>687</v>
      </c>
      <c r="BQ101" s="52" t="s">
        <v>717</v>
      </c>
    </row>
    <row r="102" spans="1:69" ht="16.5" thickBot="1">
      <c r="A102" s="207" t="s">
        <v>37</v>
      </c>
      <c r="B102" s="208" t="s">
        <v>9</v>
      </c>
      <c r="C102" s="202" t="s">
        <v>35</v>
      </c>
      <c r="D102" s="210" t="s">
        <v>709</v>
      </c>
      <c r="E102" s="24" t="s">
        <v>355</v>
      </c>
      <c r="F102" s="86">
        <v>121</v>
      </c>
      <c r="G102" s="80">
        <v>2</v>
      </c>
      <c r="H102" s="204"/>
      <c r="I102" s="204"/>
      <c r="J102" s="204"/>
      <c r="K102" s="204"/>
      <c r="L102" s="80">
        <v>0</v>
      </c>
      <c r="M102" s="203"/>
      <c r="N102" s="52">
        <v>0</v>
      </c>
      <c r="O102" s="204"/>
      <c r="P102" s="204"/>
      <c r="Q102" s="11">
        <v>5.6986133697000003</v>
      </c>
      <c r="R102" s="204"/>
      <c r="S102" s="204"/>
      <c r="T102" s="53">
        <v>7.7624999999999993</v>
      </c>
      <c r="U102" s="204"/>
      <c r="V102" s="204"/>
      <c r="W102" s="11">
        <v>5.3670418739494998</v>
      </c>
      <c r="X102" s="204"/>
      <c r="Y102" s="204"/>
      <c r="Z102" s="53">
        <v>7.2562499999999996</v>
      </c>
      <c r="AA102" s="204"/>
      <c r="AB102" s="204"/>
      <c r="AC102" s="204"/>
      <c r="AD102" s="204"/>
      <c r="AE102" s="204"/>
      <c r="AF102" s="9">
        <v>3.6365946526048476</v>
      </c>
      <c r="AG102" s="9">
        <v>833</v>
      </c>
      <c r="AH102" s="9">
        <v>0.41736261406677078</v>
      </c>
      <c r="AI102" s="9">
        <v>16</v>
      </c>
      <c r="AJ102" s="9">
        <v>2.7250000000000001</v>
      </c>
      <c r="AK102" s="9" t="s">
        <v>248</v>
      </c>
      <c r="AL102" s="9">
        <v>118</v>
      </c>
      <c r="AM102" s="9">
        <v>3.6397578838951077</v>
      </c>
      <c r="AN102" s="9">
        <v>3.6814159292035398</v>
      </c>
      <c r="AO102" s="73">
        <v>2</v>
      </c>
      <c r="AP102" s="80">
        <v>0</v>
      </c>
      <c r="AQ102" s="80">
        <v>0</v>
      </c>
      <c r="AR102" s="224">
        <v>236</v>
      </c>
      <c r="AS102" s="224" t="s">
        <v>248</v>
      </c>
      <c r="AT102" s="11">
        <v>8494.6149999999998</v>
      </c>
      <c r="AU102" s="11">
        <v>0</v>
      </c>
      <c r="AV102" s="80">
        <v>0</v>
      </c>
      <c r="AW102" s="80">
        <v>236</v>
      </c>
      <c r="AX102" s="158" t="s">
        <v>248</v>
      </c>
      <c r="AY102" s="235" t="s">
        <v>248</v>
      </c>
      <c r="AZ102" s="218">
        <v>56107</v>
      </c>
      <c r="BA102" s="188" t="s">
        <v>248</v>
      </c>
      <c r="BB102" s="203" t="s">
        <v>248</v>
      </c>
      <c r="BC102" s="158" t="s">
        <v>248</v>
      </c>
      <c r="BD102" s="217" t="s">
        <v>61</v>
      </c>
      <c r="BE102" s="201" t="s">
        <v>62</v>
      </c>
      <c r="BF102" s="201" t="s">
        <v>63</v>
      </c>
      <c r="BG102" s="201" t="s">
        <v>196</v>
      </c>
      <c r="BH102" s="218" t="s">
        <v>712</v>
      </c>
      <c r="BI102" s="218" t="s">
        <v>64</v>
      </c>
      <c r="BJ102" s="391">
        <v>214</v>
      </c>
      <c r="BK102" s="370">
        <v>1</v>
      </c>
      <c r="BL102" s="219" t="s">
        <v>65</v>
      </c>
      <c r="BM102" s="52" t="s">
        <v>65</v>
      </c>
      <c r="BN102" s="218" t="s">
        <v>358</v>
      </c>
      <c r="BO102" s="217" t="s">
        <v>355</v>
      </c>
      <c r="BP102" s="201" t="s">
        <v>680</v>
      </c>
      <c r="BQ102" s="52" t="s">
        <v>714</v>
      </c>
    </row>
    <row r="103" spans="1:69" ht="16.5" thickBot="1">
      <c r="A103" s="207" t="s">
        <v>37</v>
      </c>
      <c r="B103" s="208" t="s">
        <v>9</v>
      </c>
      <c r="C103" s="202" t="s">
        <v>35</v>
      </c>
      <c r="D103" s="210" t="s">
        <v>709</v>
      </c>
      <c r="E103" s="24" t="s">
        <v>355</v>
      </c>
      <c r="F103" s="86">
        <v>105</v>
      </c>
      <c r="G103" s="80">
        <v>17</v>
      </c>
      <c r="H103" s="204"/>
      <c r="I103" s="204"/>
      <c r="J103" s="204"/>
      <c r="K103" s="204"/>
      <c r="L103" s="80">
        <v>0</v>
      </c>
      <c r="M103" s="203"/>
      <c r="N103" s="52">
        <v>0</v>
      </c>
      <c r="O103" s="204"/>
      <c r="P103" s="204"/>
      <c r="Q103" s="11">
        <v>8.4327384772999991</v>
      </c>
      <c r="R103" s="204"/>
      <c r="S103" s="204"/>
      <c r="T103" s="53">
        <v>13.766666666666666</v>
      </c>
      <c r="U103" s="204"/>
      <c r="V103" s="204"/>
      <c r="W103" s="11">
        <v>8.5612043409090006</v>
      </c>
      <c r="X103" s="204"/>
      <c r="Y103" s="204"/>
      <c r="Z103" s="53">
        <v>14.149999999999999</v>
      </c>
      <c r="AA103" s="204"/>
      <c r="AB103" s="204"/>
      <c r="AC103" s="204"/>
      <c r="AD103" s="204"/>
      <c r="AE103" s="204"/>
      <c r="AF103" s="9">
        <v>3.3400162400363325</v>
      </c>
      <c r="AG103" s="9">
        <v>616</v>
      </c>
      <c r="AH103" s="9">
        <v>0.50297853724839081</v>
      </c>
      <c r="AI103" s="9">
        <v>45</v>
      </c>
      <c r="AJ103" s="9">
        <v>2.3309523809523811</v>
      </c>
      <c r="AK103" s="9" t="s">
        <v>248</v>
      </c>
      <c r="AL103" s="9">
        <v>88</v>
      </c>
      <c r="AM103" s="9">
        <v>3.3400162400363325</v>
      </c>
      <c r="AN103" s="9">
        <v>3.3943298969072164</v>
      </c>
      <c r="AO103" s="73">
        <v>9</v>
      </c>
      <c r="AP103" s="80">
        <v>0</v>
      </c>
      <c r="AQ103" s="80">
        <v>0</v>
      </c>
      <c r="AR103" s="224">
        <v>167</v>
      </c>
      <c r="AS103" s="224" t="s">
        <v>248</v>
      </c>
      <c r="AT103" s="11">
        <v>6279.27</v>
      </c>
      <c r="AU103" s="11">
        <v>0</v>
      </c>
      <c r="AV103" s="80">
        <v>0</v>
      </c>
      <c r="AW103" s="80">
        <v>167</v>
      </c>
      <c r="AX103" s="158" t="s">
        <v>248</v>
      </c>
      <c r="AY103" s="235" t="s">
        <v>248</v>
      </c>
      <c r="AZ103" s="218">
        <v>56107</v>
      </c>
      <c r="BA103" s="188" t="s">
        <v>248</v>
      </c>
      <c r="BB103" s="203" t="s">
        <v>248</v>
      </c>
      <c r="BC103" s="158" t="s">
        <v>248</v>
      </c>
      <c r="BD103" s="217" t="s">
        <v>61</v>
      </c>
      <c r="BE103" s="201" t="s">
        <v>62</v>
      </c>
      <c r="BF103" s="201" t="s">
        <v>63</v>
      </c>
      <c r="BG103" s="201" t="s">
        <v>196</v>
      </c>
      <c r="BH103" s="218" t="s">
        <v>712</v>
      </c>
      <c r="BI103" s="218" t="s">
        <v>66</v>
      </c>
      <c r="BJ103" s="391">
        <v>214</v>
      </c>
      <c r="BK103" s="370">
        <v>7</v>
      </c>
      <c r="BL103" s="219" t="s">
        <v>65</v>
      </c>
      <c r="BM103" s="52" t="s">
        <v>65</v>
      </c>
      <c r="BN103" s="218" t="s">
        <v>358</v>
      </c>
      <c r="BO103" s="217" t="s">
        <v>355</v>
      </c>
      <c r="BP103" s="201" t="s">
        <v>680</v>
      </c>
      <c r="BQ103" s="52" t="s">
        <v>714</v>
      </c>
    </row>
    <row r="104" spans="1:69" ht="16.5" thickBot="1">
      <c r="A104" s="207" t="s">
        <v>37</v>
      </c>
      <c r="B104" s="208" t="s">
        <v>9</v>
      </c>
      <c r="C104" s="202" t="s">
        <v>35</v>
      </c>
      <c r="D104" s="210" t="s">
        <v>709</v>
      </c>
      <c r="E104" s="24" t="s">
        <v>355</v>
      </c>
      <c r="F104" s="86">
        <v>121</v>
      </c>
      <c r="G104" s="80">
        <v>0</v>
      </c>
      <c r="H104" s="204"/>
      <c r="I104" s="204"/>
      <c r="J104" s="204"/>
      <c r="K104" s="204"/>
      <c r="L104" s="80">
        <v>0</v>
      </c>
      <c r="M104" s="203"/>
      <c r="N104" s="52">
        <v>0</v>
      </c>
      <c r="O104" s="204"/>
      <c r="P104" s="204"/>
      <c r="Q104" s="11">
        <v>6.7730659587000002</v>
      </c>
      <c r="R104" s="204"/>
      <c r="S104" s="204"/>
      <c r="T104" s="53">
        <v>8.8249999999999975</v>
      </c>
      <c r="U104" s="204"/>
      <c r="V104" s="204"/>
      <c r="W104" s="11">
        <v>6.8771237520661002</v>
      </c>
      <c r="X104" s="204"/>
      <c r="Y104" s="204"/>
      <c r="Z104" s="53">
        <v>8.7374999999999972</v>
      </c>
      <c r="AA104" s="204"/>
      <c r="AB104" s="204"/>
      <c r="AC104" s="204"/>
      <c r="AD104" s="204"/>
      <c r="AE104" s="204"/>
      <c r="AF104" s="9">
        <v>3.3835773407498109</v>
      </c>
      <c r="AG104" s="9">
        <v>847</v>
      </c>
      <c r="AH104" s="9">
        <v>0.49522957290044167</v>
      </c>
      <c r="AI104" s="9">
        <v>47</v>
      </c>
      <c r="AJ104" s="9">
        <v>2.4432926829268293</v>
      </c>
      <c r="AK104" s="9" t="s">
        <v>248</v>
      </c>
      <c r="AL104" s="9">
        <v>121</v>
      </c>
      <c r="AM104" s="9">
        <v>3.3835773407498109</v>
      </c>
      <c r="AN104" s="9">
        <v>3.4846938775510203</v>
      </c>
      <c r="AO104" s="73">
        <v>0</v>
      </c>
      <c r="AP104" s="80">
        <v>0</v>
      </c>
      <c r="AQ104" s="80">
        <v>0</v>
      </c>
      <c r="AR104" s="224">
        <v>242</v>
      </c>
      <c r="AS104" s="224" t="s">
        <v>248</v>
      </c>
      <c r="AT104" s="11">
        <v>8640.5939999999991</v>
      </c>
      <c r="AU104" s="11">
        <v>0</v>
      </c>
      <c r="AV104" s="80">
        <v>0</v>
      </c>
      <c r="AW104" s="80">
        <v>242</v>
      </c>
      <c r="AX104" s="158" t="s">
        <v>248</v>
      </c>
      <c r="AY104" s="235" t="s">
        <v>248</v>
      </c>
      <c r="AZ104" s="218">
        <v>56107</v>
      </c>
      <c r="BA104" s="188" t="s">
        <v>248</v>
      </c>
      <c r="BB104" s="203" t="s">
        <v>248</v>
      </c>
      <c r="BC104" s="158" t="s">
        <v>248</v>
      </c>
      <c r="BD104" s="217" t="s">
        <v>61</v>
      </c>
      <c r="BE104" s="201" t="s">
        <v>62</v>
      </c>
      <c r="BF104" s="201" t="s">
        <v>63</v>
      </c>
      <c r="BG104" s="201" t="s">
        <v>196</v>
      </c>
      <c r="BH104" s="218" t="s">
        <v>712</v>
      </c>
      <c r="BI104" s="218" t="s">
        <v>67</v>
      </c>
      <c r="BJ104" s="391">
        <v>214</v>
      </c>
      <c r="BK104" s="370">
        <v>3</v>
      </c>
      <c r="BL104" s="219" t="s">
        <v>65</v>
      </c>
      <c r="BM104" s="52" t="s">
        <v>65</v>
      </c>
      <c r="BN104" s="218" t="s">
        <v>358</v>
      </c>
      <c r="BO104" s="217" t="s">
        <v>355</v>
      </c>
      <c r="BP104" s="201" t="s">
        <v>680</v>
      </c>
      <c r="BQ104" s="52" t="s">
        <v>714</v>
      </c>
    </row>
    <row r="105" spans="1:69" ht="16.5" thickBot="1">
      <c r="A105" s="207" t="s">
        <v>37</v>
      </c>
      <c r="B105" s="208" t="s">
        <v>9</v>
      </c>
      <c r="C105" s="202" t="s">
        <v>35</v>
      </c>
      <c r="D105" s="210" t="s">
        <v>709</v>
      </c>
      <c r="E105" s="24" t="s">
        <v>355</v>
      </c>
      <c r="F105" s="86">
        <v>119</v>
      </c>
      <c r="G105" s="80">
        <v>0</v>
      </c>
      <c r="H105" s="204"/>
      <c r="I105" s="204"/>
      <c r="J105" s="204"/>
      <c r="K105" s="204"/>
      <c r="L105" s="80">
        <v>0</v>
      </c>
      <c r="M105" s="203"/>
      <c r="N105" s="52">
        <v>0</v>
      </c>
      <c r="O105" s="204"/>
      <c r="P105" s="204"/>
      <c r="Q105" s="11">
        <v>7.5448234033999997</v>
      </c>
      <c r="R105" s="204"/>
      <c r="S105" s="204"/>
      <c r="T105" s="53">
        <v>9.5083333333333329</v>
      </c>
      <c r="U105" s="204"/>
      <c r="V105" s="204"/>
      <c r="W105" s="11">
        <v>7.6217141680672</v>
      </c>
      <c r="X105" s="204"/>
      <c r="Y105" s="204"/>
      <c r="Z105" s="53">
        <v>9.4525000000000006</v>
      </c>
      <c r="AA105" s="204"/>
      <c r="AB105" s="204"/>
      <c r="AC105" s="204"/>
      <c r="AD105" s="204"/>
      <c r="AE105" s="204"/>
      <c r="AF105" s="9">
        <v>2.9963985575633614</v>
      </c>
      <c r="AG105" s="9">
        <v>833</v>
      </c>
      <c r="AH105" s="9">
        <v>0.33155335150788673</v>
      </c>
      <c r="AI105" s="9">
        <v>65</v>
      </c>
      <c r="AJ105" s="9">
        <v>2.2987068965517241</v>
      </c>
      <c r="AK105" s="9" t="s">
        <v>248</v>
      </c>
      <c r="AL105" s="9">
        <v>0</v>
      </c>
      <c r="AM105" s="9"/>
      <c r="AN105" s="9"/>
      <c r="AO105" s="73">
        <v>4</v>
      </c>
      <c r="AP105" s="80">
        <v>0</v>
      </c>
      <c r="AQ105" s="80">
        <v>0</v>
      </c>
      <c r="AR105" s="224">
        <v>234</v>
      </c>
      <c r="AS105" s="224" t="s">
        <v>248</v>
      </c>
      <c r="AT105" s="11">
        <v>8484.6470000000008</v>
      </c>
      <c r="AU105" s="11">
        <v>0</v>
      </c>
      <c r="AV105" s="80">
        <v>0</v>
      </c>
      <c r="AW105" s="80">
        <v>234</v>
      </c>
      <c r="AX105" s="158" t="s">
        <v>248</v>
      </c>
      <c r="AY105" s="235" t="s">
        <v>248</v>
      </c>
      <c r="AZ105" s="218">
        <v>56107</v>
      </c>
      <c r="BA105" s="188" t="s">
        <v>248</v>
      </c>
      <c r="BB105" s="203" t="s">
        <v>248</v>
      </c>
      <c r="BC105" s="158" t="s">
        <v>248</v>
      </c>
      <c r="BD105" s="217" t="s">
        <v>61</v>
      </c>
      <c r="BE105" s="201" t="s">
        <v>62</v>
      </c>
      <c r="BF105" s="201" t="s">
        <v>63</v>
      </c>
      <c r="BG105" s="201" t="s">
        <v>196</v>
      </c>
      <c r="BH105" s="218" t="s">
        <v>712</v>
      </c>
      <c r="BI105" s="218" t="s">
        <v>68</v>
      </c>
      <c r="BJ105" s="391">
        <v>214</v>
      </c>
      <c r="BK105" s="370">
        <v>4</v>
      </c>
      <c r="BL105" s="219" t="s">
        <v>65</v>
      </c>
      <c r="BM105" s="52" t="s">
        <v>65</v>
      </c>
      <c r="BN105" s="218" t="s">
        <v>358</v>
      </c>
      <c r="BO105" s="217" t="s">
        <v>355</v>
      </c>
      <c r="BP105" s="201" t="s">
        <v>680</v>
      </c>
      <c r="BQ105" s="52" t="s">
        <v>714</v>
      </c>
    </row>
    <row r="106" spans="1:69" ht="16.5" thickBot="1">
      <c r="A106" s="207" t="s">
        <v>37</v>
      </c>
      <c r="B106" s="208" t="s">
        <v>9</v>
      </c>
      <c r="C106" s="202" t="s">
        <v>35</v>
      </c>
      <c r="D106" s="210" t="s">
        <v>709</v>
      </c>
      <c r="E106" s="24" t="s">
        <v>447</v>
      </c>
      <c r="F106" s="86">
        <v>48</v>
      </c>
      <c r="G106" s="80">
        <v>0</v>
      </c>
      <c r="H106" s="204"/>
      <c r="I106" s="204"/>
      <c r="J106" s="204"/>
      <c r="K106" s="204"/>
      <c r="L106" s="80">
        <v>0</v>
      </c>
      <c r="M106" s="203"/>
      <c r="N106" s="52">
        <v>0</v>
      </c>
      <c r="O106" s="204"/>
      <c r="P106" s="204"/>
      <c r="Q106" s="11">
        <v>5.2930204999999999</v>
      </c>
      <c r="R106" s="204"/>
      <c r="S106" s="204"/>
      <c r="T106" s="53">
        <v>6.2999999999999972</v>
      </c>
      <c r="U106" s="204"/>
      <c r="V106" s="204"/>
      <c r="W106" s="11">
        <v>4.9874789791665997</v>
      </c>
      <c r="X106" s="204"/>
      <c r="Y106" s="204"/>
      <c r="Z106" s="53">
        <v>5.8999999999999986</v>
      </c>
      <c r="AA106" s="204"/>
      <c r="AB106" s="204"/>
      <c r="AC106" s="204"/>
      <c r="AD106" s="204"/>
      <c r="AE106" s="204"/>
      <c r="AF106" s="9">
        <v>3.6980357262350267</v>
      </c>
      <c r="AG106" s="9">
        <v>336</v>
      </c>
      <c r="AH106" s="9">
        <v>0.41669154154604565</v>
      </c>
      <c r="AI106" s="9">
        <v>5</v>
      </c>
      <c r="AJ106" s="9">
        <v>2.7458333333333336</v>
      </c>
      <c r="AK106" s="9" t="s">
        <v>248</v>
      </c>
      <c r="AL106" s="9">
        <v>48</v>
      </c>
      <c r="AM106" s="9">
        <v>3.6980357262350267</v>
      </c>
      <c r="AN106" s="9">
        <v>3.7292576419213974</v>
      </c>
      <c r="AO106" s="73">
        <v>1</v>
      </c>
      <c r="AP106" s="80">
        <v>0</v>
      </c>
      <c r="AQ106" s="80">
        <v>0</v>
      </c>
      <c r="AR106" s="224">
        <v>95</v>
      </c>
      <c r="AS106" s="224" t="s">
        <v>248</v>
      </c>
      <c r="AT106" s="11">
        <v>3438.752</v>
      </c>
      <c r="AU106" s="11">
        <v>0</v>
      </c>
      <c r="AV106" s="80">
        <v>0</v>
      </c>
      <c r="AW106" s="80">
        <v>95</v>
      </c>
      <c r="AX106" s="158" t="s">
        <v>248</v>
      </c>
      <c r="AY106" s="235" t="s">
        <v>248</v>
      </c>
      <c r="AZ106" s="218">
        <v>44464</v>
      </c>
      <c r="BA106" s="188" t="s">
        <v>248</v>
      </c>
      <c r="BB106" s="203" t="s">
        <v>248</v>
      </c>
      <c r="BC106" s="158" t="s">
        <v>248</v>
      </c>
      <c r="BD106" s="217" t="s">
        <v>61</v>
      </c>
      <c r="BE106" s="201" t="s">
        <v>62</v>
      </c>
      <c r="BF106" s="201" t="s">
        <v>63</v>
      </c>
      <c r="BG106" s="201" t="s">
        <v>196</v>
      </c>
      <c r="BH106" s="218" t="s">
        <v>713</v>
      </c>
      <c r="BI106" s="218" t="s">
        <v>64</v>
      </c>
      <c r="BJ106" s="391">
        <v>214</v>
      </c>
      <c r="BK106" s="370">
        <v>1</v>
      </c>
      <c r="BL106" s="219" t="s">
        <v>65</v>
      </c>
      <c r="BM106" s="52" t="s">
        <v>65</v>
      </c>
      <c r="BN106" s="218" t="s">
        <v>358</v>
      </c>
      <c r="BO106" s="217" t="s">
        <v>70</v>
      </c>
      <c r="BP106" s="201" t="s">
        <v>681</v>
      </c>
      <c r="BQ106" s="52" t="s">
        <v>717</v>
      </c>
    </row>
    <row r="107" spans="1:69" ht="16.5" thickBot="1">
      <c r="A107" s="207" t="s">
        <v>37</v>
      </c>
      <c r="B107" s="208" t="s">
        <v>9</v>
      </c>
      <c r="C107" s="202" t="s">
        <v>35</v>
      </c>
      <c r="D107" s="210" t="s">
        <v>709</v>
      </c>
      <c r="E107" s="24" t="s">
        <v>447</v>
      </c>
      <c r="F107" s="86">
        <v>47</v>
      </c>
      <c r="G107" s="80">
        <v>0</v>
      </c>
      <c r="H107" s="204"/>
      <c r="I107" s="204"/>
      <c r="J107" s="204"/>
      <c r="K107" s="204"/>
      <c r="L107" s="80">
        <v>0</v>
      </c>
      <c r="M107" s="203"/>
      <c r="N107" s="52">
        <v>0</v>
      </c>
      <c r="O107" s="204"/>
      <c r="P107" s="204"/>
      <c r="Q107" s="11">
        <v>7.9924677871999998</v>
      </c>
      <c r="R107" s="204"/>
      <c r="S107" s="204"/>
      <c r="T107" s="53">
        <v>13.608333333333333</v>
      </c>
      <c r="U107" s="204"/>
      <c r="V107" s="204"/>
      <c r="W107" s="11">
        <v>8.0379148723403997</v>
      </c>
      <c r="X107" s="204"/>
      <c r="Y107" s="204"/>
      <c r="Z107" s="53">
        <v>13.441666666666666</v>
      </c>
      <c r="AA107" s="204"/>
      <c r="AB107" s="204"/>
      <c r="AC107" s="204"/>
      <c r="AD107" s="204"/>
      <c r="AE107" s="204"/>
      <c r="AF107" s="9">
        <v>3.1839209766011107</v>
      </c>
      <c r="AG107" s="9">
        <v>329</v>
      </c>
      <c r="AH107" s="9">
        <v>0.55294167460489341</v>
      </c>
      <c r="AI107" s="9">
        <v>43</v>
      </c>
      <c r="AJ107" s="9">
        <v>2.1412162162162161</v>
      </c>
      <c r="AK107" s="9" t="s">
        <v>248</v>
      </c>
      <c r="AL107" s="9">
        <v>47</v>
      </c>
      <c r="AM107" s="9">
        <v>3.1839209766011107</v>
      </c>
      <c r="AN107" s="9">
        <v>3.2231182795698925</v>
      </c>
      <c r="AO107" s="73">
        <v>0</v>
      </c>
      <c r="AP107" s="80">
        <v>0</v>
      </c>
      <c r="AQ107" s="80">
        <v>0</v>
      </c>
      <c r="AR107" s="224">
        <v>94</v>
      </c>
      <c r="AS107" s="224" t="s">
        <v>248</v>
      </c>
      <c r="AT107" s="11">
        <v>3367.62</v>
      </c>
      <c r="AU107" s="11">
        <v>0</v>
      </c>
      <c r="AV107" s="80">
        <v>0</v>
      </c>
      <c r="AW107" s="80">
        <v>94</v>
      </c>
      <c r="AX107" s="158" t="s">
        <v>248</v>
      </c>
      <c r="AY107" s="235" t="s">
        <v>248</v>
      </c>
      <c r="AZ107" s="218">
        <v>44464</v>
      </c>
      <c r="BA107" s="188" t="s">
        <v>248</v>
      </c>
      <c r="BB107" s="203" t="s">
        <v>248</v>
      </c>
      <c r="BC107" s="158" t="s">
        <v>248</v>
      </c>
      <c r="BD107" s="217" t="s">
        <v>61</v>
      </c>
      <c r="BE107" s="201" t="s">
        <v>62</v>
      </c>
      <c r="BF107" s="201" t="s">
        <v>63</v>
      </c>
      <c r="BG107" s="201" t="s">
        <v>196</v>
      </c>
      <c r="BH107" s="218" t="s">
        <v>713</v>
      </c>
      <c r="BI107" s="218" t="s">
        <v>66</v>
      </c>
      <c r="BJ107" s="391">
        <v>214</v>
      </c>
      <c r="BK107" s="370">
        <v>7</v>
      </c>
      <c r="BL107" s="219" t="s">
        <v>65</v>
      </c>
      <c r="BM107" s="52" t="s">
        <v>65</v>
      </c>
      <c r="BN107" s="218" t="s">
        <v>358</v>
      </c>
      <c r="BO107" s="217" t="s">
        <v>70</v>
      </c>
      <c r="BP107" s="201" t="s">
        <v>681</v>
      </c>
      <c r="BQ107" s="52" t="s">
        <v>717</v>
      </c>
    </row>
    <row r="108" spans="1:69" ht="16.5" thickBot="1">
      <c r="A108" s="207" t="s">
        <v>37</v>
      </c>
      <c r="B108" s="208" t="s">
        <v>9</v>
      </c>
      <c r="C108" s="202" t="s">
        <v>35</v>
      </c>
      <c r="D108" s="210" t="s">
        <v>709</v>
      </c>
      <c r="E108" s="24" t="s">
        <v>447</v>
      </c>
      <c r="F108" s="86">
        <v>48</v>
      </c>
      <c r="G108" s="80">
        <v>0</v>
      </c>
      <c r="H108" s="204"/>
      <c r="I108" s="204"/>
      <c r="J108" s="204"/>
      <c r="K108" s="204"/>
      <c r="L108" s="80">
        <v>0</v>
      </c>
      <c r="M108" s="203"/>
      <c r="N108" s="52">
        <v>0</v>
      </c>
      <c r="O108" s="204"/>
      <c r="P108" s="204"/>
      <c r="Q108" s="11">
        <v>5.9675206041999997</v>
      </c>
      <c r="R108" s="204"/>
      <c r="S108" s="204"/>
      <c r="T108" s="53">
        <v>8.1499999999999986</v>
      </c>
      <c r="U108" s="204"/>
      <c r="V108" s="204"/>
      <c r="W108" s="11">
        <v>5.3433331458333004</v>
      </c>
      <c r="X108" s="204"/>
      <c r="Y108" s="204"/>
      <c r="Z108" s="53">
        <v>7.7666666666666657</v>
      </c>
      <c r="AA108" s="204"/>
      <c r="AB108" s="204"/>
      <c r="AC108" s="204"/>
      <c r="AD108" s="204"/>
      <c r="AE108" s="204"/>
      <c r="AF108" s="9">
        <v>3.6002976362194326</v>
      </c>
      <c r="AG108" s="9">
        <v>336</v>
      </c>
      <c r="AH108" s="9">
        <v>0.40386151369734813</v>
      </c>
      <c r="AI108" s="9">
        <v>8</v>
      </c>
      <c r="AJ108" s="9">
        <v>2.6760000000000002</v>
      </c>
      <c r="AK108" s="9" t="s">
        <v>248</v>
      </c>
      <c r="AL108" s="9">
        <v>48</v>
      </c>
      <c r="AM108" s="9">
        <v>3.6002976362194326</v>
      </c>
      <c r="AN108" s="9">
        <v>3.6604651162790698</v>
      </c>
      <c r="AO108" s="73">
        <v>2</v>
      </c>
      <c r="AP108" s="80">
        <v>0</v>
      </c>
      <c r="AQ108" s="80">
        <v>0</v>
      </c>
      <c r="AR108" s="224">
        <v>94</v>
      </c>
      <c r="AS108" s="224" t="s">
        <v>248</v>
      </c>
      <c r="AT108" s="11">
        <v>3434.5630000000001</v>
      </c>
      <c r="AU108" s="11">
        <v>0</v>
      </c>
      <c r="AV108" s="80">
        <v>0</v>
      </c>
      <c r="AW108" s="80">
        <v>94</v>
      </c>
      <c r="AX108" s="158" t="s">
        <v>248</v>
      </c>
      <c r="AY108" s="235" t="s">
        <v>248</v>
      </c>
      <c r="AZ108" s="218">
        <v>44464</v>
      </c>
      <c r="BA108" s="188" t="s">
        <v>248</v>
      </c>
      <c r="BB108" s="203" t="s">
        <v>248</v>
      </c>
      <c r="BC108" s="158" t="s">
        <v>248</v>
      </c>
      <c r="BD108" s="217" t="s">
        <v>61</v>
      </c>
      <c r="BE108" s="201" t="s">
        <v>62</v>
      </c>
      <c r="BF108" s="201" t="s">
        <v>63</v>
      </c>
      <c r="BG108" s="201" t="s">
        <v>196</v>
      </c>
      <c r="BH108" s="218" t="s">
        <v>713</v>
      </c>
      <c r="BI108" s="218" t="s">
        <v>67</v>
      </c>
      <c r="BJ108" s="391">
        <v>214</v>
      </c>
      <c r="BK108" s="370">
        <v>3</v>
      </c>
      <c r="BL108" s="219" t="s">
        <v>65</v>
      </c>
      <c r="BM108" s="52" t="s">
        <v>65</v>
      </c>
      <c r="BN108" s="218" t="s">
        <v>358</v>
      </c>
      <c r="BO108" s="217" t="s">
        <v>70</v>
      </c>
      <c r="BP108" s="201" t="s">
        <v>681</v>
      </c>
      <c r="BQ108" s="52" t="s">
        <v>717</v>
      </c>
    </row>
    <row r="109" spans="1:69" ht="16.5" thickBot="1">
      <c r="A109" s="207" t="s">
        <v>37</v>
      </c>
      <c r="B109" s="208" t="s">
        <v>9</v>
      </c>
      <c r="C109" s="202" t="s">
        <v>35</v>
      </c>
      <c r="D109" s="210" t="s">
        <v>709</v>
      </c>
      <c r="E109" s="24" t="s">
        <v>447</v>
      </c>
      <c r="F109" s="86">
        <v>48</v>
      </c>
      <c r="G109" s="80">
        <v>0</v>
      </c>
      <c r="H109" s="204"/>
      <c r="I109" s="204"/>
      <c r="J109" s="204"/>
      <c r="K109" s="204"/>
      <c r="L109" s="80">
        <v>0</v>
      </c>
      <c r="M109" s="203"/>
      <c r="N109" s="52">
        <v>0</v>
      </c>
      <c r="O109" s="204"/>
      <c r="P109" s="204"/>
      <c r="Q109" s="11">
        <v>7.4505832500000002</v>
      </c>
      <c r="R109" s="204"/>
      <c r="S109" s="204"/>
      <c r="T109" s="53">
        <v>8.6499999999999986</v>
      </c>
      <c r="U109" s="204"/>
      <c r="V109" s="204"/>
      <c r="W109" s="11">
        <v>7.4962499999999999</v>
      </c>
      <c r="X109" s="204"/>
      <c r="Y109" s="204"/>
      <c r="Z109" s="53">
        <v>8.6499999999999986</v>
      </c>
      <c r="AA109" s="204"/>
      <c r="AB109" s="204"/>
      <c r="AC109" s="204"/>
      <c r="AD109" s="204"/>
      <c r="AE109" s="204"/>
      <c r="AF109" s="9">
        <v>2.6117460356818301</v>
      </c>
      <c r="AG109" s="9">
        <v>315</v>
      </c>
      <c r="AH109" s="9">
        <v>0.34148373420259232</v>
      </c>
      <c r="AI109" s="9">
        <v>96</v>
      </c>
      <c r="AJ109" s="9">
        <v>1.8434782608695652</v>
      </c>
      <c r="AK109" s="9" t="s">
        <v>248</v>
      </c>
      <c r="AL109" s="9">
        <v>0</v>
      </c>
      <c r="AM109" s="9"/>
      <c r="AN109" s="9"/>
      <c r="AO109" s="73">
        <v>2</v>
      </c>
      <c r="AP109" s="80">
        <v>0</v>
      </c>
      <c r="AQ109" s="80">
        <v>0</v>
      </c>
      <c r="AR109" s="224">
        <v>94</v>
      </c>
      <c r="AS109" s="224" t="s">
        <v>248</v>
      </c>
      <c r="AT109" s="11">
        <v>3444.5059999999999</v>
      </c>
      <c r="AU109" s="11">
        <v>0</v>
      </c>
      <c r="AV109" s="80">
        <v>0</v>
      </c>
      <c r="AW109" s="80">
        <v>94</v>
      </c>
      <c r="AX109" s="158" t="s">
        <v>248</v>
      </c>
      <c r="AY109" s="235" t="s">
        <v>248</v>
      </c>
      <c r="AZ109" s="218">
        <v>44464</v>
      </c>
      <c r="BA109" s="188" t="s">
        <v>248</v>
      </c>
      <c r="BB109" s="203" t="s">
        <v>248</v>
      </c>
      <c r="BC109" s="158" t="s">
        <v>248</v>
      </c>
      <c r="BD109" s="217" t="s">
        <v>61</v>
      </c>
      <c r="BE109" s="201" t="s">
        <v>62</v>
      </c>
      <c r="BF109" s="201" t="s">
        <v>63</v>
      </c>
      <c r="BG109" s="201" t="s">
        <v>196</v>
      </c>
      <c r="BH109" s="218" t="s">
        <v>713</v>
      </c>
      <c r="BI109" s="218" t="s">
        <v>68</v>
      </c>
      <c r="BJ109" s="391">
        <v>214</v>
      </c>
      <c r="BK109" s="370">
        <v>4</v>
      </c>
      <c r="BL109" s="219" t="s">
        <v>65</v>
      </c>
      <c r="BM109" s="52" t="s">
        <v>65</v>
      </c>
      <c r="BN109" s="218" t="s">
        <v>358</v>
      </c>
      <c r="BO109" s="217" t="s">
        <v>70</v>
      </c>
      <c r="BP109" s="201" t="s">
        <v>681</v>
      </c>
      <c r="BQ109" s="52" t="s">
        <v>717</v>
      </c>
    </row>
    <row r="110" spans="1:69" ht="16.5" thickBot="1">
      <c r="A110" s="207" t="s">
        <v>37</v>
      </c>
      <c r="B110" s="208" t="s">
        <v>9</v>
      </c>
      <c r="C110" s="202" t="s">
        <v>35</v>
      </c>
      <c r="D110" s="210" t="s">
        <v>709</v>
      </c>
      <c r="E110" s="24" t="s">
        <v>572</v>
      </c>
      <c r="F110" s="86">
        <v>79</v>
      </c>
      <c r="G110" s="80">
        <v>0</v>
      </c>
      <c r="H110" s="204"/>
      <c r="I110" s="204"/>
      <c r="J110" s="204"/>
      <c r="K110" s="204"/>
      <c r="L110" s="80">
        <v>0</v>
      </c>
      <c r="M110" s="203"/>
      <c r="N110" s="52">
        <v>0</v>
      </c>
      <c r="O110" s="204"/>
      <c r="P110" s="204"/>
      <c r="Q110" s="11">
        <v>6.4915315063000003</v>
      </c>
      <c r="R110" s="204"/>
      <c r="S110" s="204"/>
      <c r="T110" s="53">
        <v>7.9208333333333334</v>
      </c>
      <c r="U110" s="204"/>
      <c r="V110" s="204"/>
      <c r="W110" s="11">
        <v>6.5351897088606998</v>
      </c>
      <c r="X110" s="204"/>
      <c r="Y110" s="204"/>
      <c r="Z110" s="53">
        <v>7.9049999999999994</v>
      </c>
      <c r="AA110" s="204"/>
      <c r="AB110" s="204"/>
      <c r="AC110" s="204"/>
      <c r="AD110" s="204"/>
      <c r="AE110" s="204"/>
      <c r="AF110" s="9">
        <v>3.4847377967662014</v>
      </c>
      <c r="AG110" s="9">
        <v>553</v>
      </c>
      <c r="AH110" s="9">
        <v>0.43068954878601184</v>
      </c>
      <c r="AI110" s="9">
        <v>16</v>
      </c>
      <c r="AJ110" s="9">
        <v>2.5869402985074625</v>
      </c>
      <c r="AK110" s="9" t="s">
        <v>248</v>
      </c>
      <c r="AL110" s="9">
        <v>78</v>
      </c>
      <c r="AM110" s="9">
        <v>3.4990842525775614</v>
      </c>
      <c r="AN110" s="9">
        <v>3.5716723549488054</v>
      </c>
      <c r="AO110" s="73">
        <v>0</v>
      </c>
      <c r="AP110" s="80">
        <v>0</v>
      </c>
      <c r="AQ110" s="80">
        <v>0</v>
      </c>
      <c r="AR110" s="224">
        <v>158</v>
      </c>
      <c r="AS110" s="224" t="s">
        <v>248</v>
      </c>
      <c r="AT110" s="11">
        <v>5574.3140000000003</v>
      </c>
      <c r="AU110" s="11">
        <v>71.933000000000007</v>
      </c>
      <c r="AV110" s="80">
        <v>0</v>
      </c>
      <c r="AW110" s="80">
        <v>158</v>
      </c>
      <c r="AX110" s="158" t="s">
        <v>248</v>
      </c>
      <c r="AY110" s="235" t="s">
        <v>248</v>
      </c>
      <c r="AZ110" s="218">
        <v>37149</v>
      </c>
      <c r="BA110" s="188" t="s">
        <v>248</v>
      </c>
      <c r="BB110" s="203" t="s">
        <v>248</v>
      </c>
      <c r="BC110" s="158" t="s">
        <v>248</v>
      </c>
      <c r="BD110" s="217" t="s">
        <v>61</v>
      </c>
      <c r="BE110" s="201" t="s">
        <v>62</v>
      </c>
      <c r="BF110" s="201" t="s">
        <v>63</v>
      </c>
      <c r="BG110" s="201" t="s">
        <v>196</v>
      </c>
      <c r="BH110" s="218" t="s">
        <v>514</v>
      </c>
      <c r="BI110" s="218" t="s">
        <v>64</v>
      </c>
      <c r="BJ110" s="391">
        <v>214</v>
      </c>
      <c r="BK110" s="370">
        <v>1</v>
      </c>
      <c r="BL110" s="219" t="s">
        <v>65</v>
      </c>
      <c r="BM110" s="52" t="s">
        <v>65</v>
      </c>
      <c r="BN110" s="218" t="s">
        <v>358</v>
      </c>
      <c r="BO110" s="217" t="s">
        <v>71</v>
      </c>
      <c r="BP110" s="201" t="s">
        <v>682</v>
      </c>
      <c r="BQ110" s="52" t="s">
        <v>716</v>
      </c>
    </row>
    <row r="111" spans="1:69" ht="16.5" thickBot="1">
      <c r="A111" s="207" t="s">
        <v>37</v>
      </c>
      <c r="B111" s="208" t="s">
        <v>9</v>
      </c>
      <c r="C111" s="202" t="s">
        <v>35</v>
      </c>
      <c r="D111" s="210" t="s">
        <v>709</v>
      </c>
      <c r="E111" s="24" t="s">
        <v>572</v>
      </c>
      <c r="F111" s="86">
        <v>77</v>
      </c>
      <c r="G111" s="80">
        <v>2</v>
      </c>
      <c r="H111" s="204"/>
      <c r="I111" s="204"/>
      <c r="J111" s="204"/>
      <c r="K111" s="204"/>
      <c r="L111" s="80">
        <v>0</v>
      </c>
      <c r="M111" s="203"/>
      <c r="N111" s="52">
        <v>0</v>
      </c>
      <c r="O111" s="204"/>
      <c r="P111" s="204"/>
      <c r="Q111" s="11">
        <v>6.8105732533000003</v>
      </c>
      <c r="R111" s="204"/>
      <c r="S111" s="204"/>
      <c r="T111" s="53">
        <v>8.375</v>
      </c>
      <c r="U111" s="204"/>
      <c r="V111" s="204"/>
      <c r="W111" s="11">
        <v>6.7767865733333004</v>
      </c>
      <c r="X111" s="204"/>
      <c r="Y111" s="204"/>
      <c r="Z111" s="53">
        <v>8.375</v>
      </c>
      <c r="AA111" s="204"/>
      <c r="AB111" s="204"/>
      <c r="AC111" s="204"/>
      <c r="AD111" s="204"/>
      <c r="AE111" s="204"/>
      <c r="AF111" s="9">
        <v>3.3489142867497046</v>
      </c>
      <c r="AG111" s="9">
        <v>525</v>
      </c>
      <c r="AH111" s="9">
        <v>0.46659980307199728</v>
      </c>
      <c r="AI111" s="9">
        <v>26</v>
      </c>
      <c r="AJ111" s="9">
        <v>2.5013440860215055</v>
      </c>
      <c r="AK111" s="9" t="s">
        <v>248</v>
      </c>
      <c r="AL111" s="9">
        <v>75</v>
      </c>
      <c r="AM111" s="9">
        <v>3.3489142867497046</v>
      </c>
      <c r="AN111" s="9">
        <v>3.4195906432748537</v>
      </c>
      <c r="AO111" s="73">
        <v>1</v>
      </c>
      <c r="AP111" s="80">
        <v>0</v>
      </c>
      <c r="AQ111" s="80">
        <v>0</v>
      </c>
      <c r="AR111" s="224">
        <v>149</v>
      </c>
      <c r="AS111" s="224" t="s">
        <v>248</v>
      </c>
      <c r="AT111" s="11">
        <v>5348.74</v>
      </c>
      <c r="AU111" s="11">
        <v>0</v>
      </c>
      <c r="AV111" s="80">
        <v>0</v>
      </c>
      <c r="AW111" s="80">
        <v>149</v>
      </c>
      <c r="AX111" s="158" t="s">
        <v>248</v>
      </c>
      <c r="AY111" s="235" t="s">
        <v>248</v>
      </c>
      <c r="AZ111" s="218">
        <v>37149</v>
      </c>
      <c r="BA111" s="188" t="s">
        <v>248</v>
      </c>
      <c r="BB111" s="203" t="s">
        <v>248</v>
      </c>
      <c r="BC111" s="158" t="s">
        <v>248</v>
      </c>
      <c r="BD111" s="217" t="s">
        <v>61</v>
      </c>
      <c r="BE111" s="201" t="s">
        <v>62</v>
      </c>
      <c r="BF111" s="201" t="s">
        <v>63</v>
      </c>
      <c r="BG111" s="201" t="s">
        <v>196</v>
      </c>
      <c r="BH111" s="218" t="s">
        <v>514</v>
      </c>
      <c r="BI111" s="218" t="s">
        <v>66</v>
      </c>
      <c r="BJ111" s="391">
        <v>214</v>
      </c>
      <c r="BK111" s="370">
        <v>7</v>
      </c>
      <c r="BL111" s="219" t="s">
        <v>65</v>
      </c>
      <c r="BM111" s="52" t="s">
        <v>65</v>
      </c>
      <c r="BN111" s="218" t="s">
        <v>358</v>
      </c>
      <c r="BO111" s="217" t="s">
        <v>71</v>
      </c>
      <c r="BP111" s="201" t="s">
        <v>682</v>
      </c>
      <c r="BQ111" s="52" t="s">
        <v>716</v>
      </c>
    </row>
    <row r="112" spans="1:69" ht="16.5" thickBot="1">
      <c r="A112" s="207" t="s">
        <v>37</v>
      </c>
      <c r="B112" s="208" t="s">
        <v>9</v>
      </c>
      <c r="C112" s="202" t="s">
        <v>35</v>
      </c>
      <c r="D112" s="210" t="s">
        <v>709</v>
      </c>
      <c r="E112" s="24" t="s">
        <v>572</v>
      </c>
      <c r="F112" s="86">
        <v>79</v>
      </c>
      <c r="G112" s="80">
        <v>0</v>
      </c>
      <c r="H112" s="204"/>
      <c r="I112" s="204"/>
      <c r="J112" s="204"/>
      <c r="K112" s="204"/>
      <c r="L112" s="80">
        <v>0</v>
      </c>
      <c r="M112" s="203"/>
      <c r="N112" s="52">
        <v>0</v>
      </c>
      <c r="O112" s="204"/>
      <c r="P112" s="204"/>
      <c r="Q112" s="11">
        <v>5.5253669746999998</v>
      </c>
      <c r="R112" s="204"/>
      <c r="S112" s="204"/>
      <c r="T112" s="53">
        <v>6.7562499999999996</v>
      </c>
      <c r="U112" s="204"/>
      <c r="V112" s="204"/>
      <c r="W112" s="11">
        <v>4.9537213797468</v>
      </c>
      <c r="X112" s="204"/>
      <c r="Y112" s="204"/>
      <c r="Z112" s="53">
        <v>7.0124999999999993</v>
      </c>
      <c r="AA112" s="204"/>
      <c r="AB112" s="204"/>
      <c r="AC112" s="204"/>
      <c r="AD112" s="204"/>
      <c r="AE112" s="204"/>
      <c r="AF112" s="9">
        <v>3.6701446803956945</v>
      </c>
      <c r="AG112" s="9">
        <v>553</v>
      </c>
      <c r="AH112" s="9">
        <v>0.40354093219694886</v>
      </c>
      <c r="AI112" s="9">
        <v>14</v>
      </c>
      <c r="AJ112" s="9">
        <v>2.7527777777777778</v>
      </c>
      <c r="AK112" s="9" t="s">
        <v>248</v>
      </c>
      <c r="AL112" s="9">
        <v>79</v>
      </c>
      <c r="AM112" s="9">
        <v>3.6701446803956945</v>
      </c>
      <c r="AN112" s="9">
        <v>3.6966666666666668</v>
      </c>
      <c r="AO112" s="73">
        <v>3</v>
      </c>
      <c r="AP112" s="80">
        <v>0</v>
      </c>
      <c r="AQ112" s="80">
        <v>0</v>
      </c>
      <c r="AR112" s="224">
        <v>155</v>
      </c>
      <c r="AS112" s="224" t="s">
        <v>248</v>
      </c>
      <c r="AT112" s="11">
        <v>5654.7610000000004</v>
      </c>
      <c r="AU112" s="11">
        <v>0</v>
      </c>
      <c r="AV112" s="80">
        <v>0</v>
      </c>
      <c r="AW112" s="80">
        <v>155</v>
      </c>
      <c r="AX112" s="158" t="s">
        <v>248</v>
      </c>
      <c r="AY112" s="235" t="s">
        <v>248</v>
      </c>
      <c r="AZ112" s="218">
        <v>37149</v>
      </c>
      <c r="BA112" s="188" t="s">
        <v>248</v>
      </c>
      <c r="BB112" s="203" t="s">
        <v>248</v>
      </c>
      <c r="BC112" s="158" t="s">
        <v>248</v>
      </c>
      <c r="BD112" s="217" t="s">
        <v>61</v>
      </c>
      <c r="BE112" s="201" t="s">
        <v>62</v>
      </c>
      <c r="BF112" s="201" t="s">
        <v>63</v>
      </c>
      <c r="BG112" s="201" t="s">
        <v>196</v>
      </c>
      <c r="BH112" s="218" t="s">
        <v>514</v>
      </c>
      <c r="BI112" s="218" t="s">
        <v>67</v>
      </c>
      <c r="BJ112" s="391">
        <v>214</v>
      </c>
      <c r="BK112" s="370">
        <v>3</v>
      </c>
      <c r="BL112" s="219" t="s">
        <v>65</v>
      </c>
      <c r="BM112" s="52" t="s">
        <v>65</v>
      </c>
      <c r="BN112" s="218" t="s">
        <v>358</v>
      </c>
      <c r="BO112" s="217" t="s">
        <v>71</v>
      </c>
      <c r="BP112" s="201" t="s">
        <v>682</v>
      </c>
      <c r="BQ112" s="52" t="s">
        <v>716</v>
      </c>
    </row>
    <row r="113" spans="1:69" ht="16.5" thickBot="1">
      <c r="A113" s="207" t="s">
        <v>37</v>
      </c>
      <c r="B113" s="208" t="s">
        <v>9</v>
      </c>
      <c r="C113" s="202" t="s">
        <v>35</v>
      </c>
      <c r="D113" s="210" t="s">
        <v>709</v>
      </c>
      <c r="E113" s="24" t="s">
        <v>572</v>
      </c>
      <c r="F113" s="86">
        <v>78</v>
      </c>
      <c r="G113" s="80">
        <v>2</v>
      </c>
      <c r="H113" s="204"/>
      <c r="I113" s="204"/>
      <c r="J113" s="204"/>
      <c r="K113" s="204"/>
      <c r="L113" s="80">
        <v>0</v>
      </c>
      <c r="M113" s="203"/>
      <c r="N113" s="52">
        <v>0</v>
      </c>
      <c r="O113" s="204"/>
      <c r="P113" s="204"/>
      <c r="Q113" s="11">
        <v>6.9776050395000002</v>
      </c>
      <c r="R113" s="204"/>
      <c r="S113" s="204"/>
      <c r="T113" s="53">
        <v>11.600000000000001</v>
      </c>
      <c r="U113" s="204"/>
      <c r="V113" s="204"/>
      <c r="W113" s="11">
        <v>6.9804472368420996</v>
      </c>
      <c r="X113" s="204"/>
      <c r="Y113" s="204"/>
      <c r="Z113" s="53">
        <v>11.100000000000001</v>
      </c>
      <c r="AA113" s="204"/>
      <c r="AB113" s="204"/>
      <c r="AC113" s="204"/>
      <c r="AD113" s="204"/>
      <c r="AE113" s="204"/>
      <c r="AF113" s="9">
        <v>2.656484964572098</v>
      </c>
      <c r="AG113" s="9">
        <v>531</v>
      </c>
      <c r="AH113" s="9">
        <v>0.32025011988855373</v>
      </c>
      <c r="AI113" s="9">
        <v>144</v>
      </c>
      <c r="AJ113" s="9">
        <v>2.0339285714285715</v>
      </c>
      <c r="AK113" s="9" t="s">
        <v>248</v>
      </c>
      <c r="AL113" s="9">
        <v>0</v>
      </c>
      <c r="AM113" s="9"/>
      <c r="AN113" s="9"/>
      <c r="AO113" s="73">
        <v>97</v>
      </c>
      <c r="AP113" s="80">
        <v>0</v>
      </c>
      <c r="AQ113" s="80">
        <v>0</v>
      </c>
      <c r="AR113" s="224">
        <v>55</v>
      </c>
      <c r="AS113" s="224" t="s">
        <v>248</v>
      </c>
      <c r="AT113" s="11">
        <v>5418.0039999999999</v>
      </c>
      <c r="AU113" s="11">
        <v>0</v>
      </c>
      <c r="AV113" s="80">
        <v>0</v>
      </c>
      <c r="AW113" s="80">
        <v>55</v>
      </c>
      <c r="AX113" s="158" t="s">
        <v>248</v>
      </c>
      <c r="AY113" s="235" t="s">
        <v>248</v>
      </c>
      <c r="AZ113" s="218">
        <v>37149</v>
      </c>
      <c r="BA113" s="188" t="s">
        <v>248</v>
      </c>
      <c r="BB113" s="203" t="s">
        <v>248</v>
      </c>
      <c r="BC113" s="158" t="s">
        <v>248</v>
      </c>
      <c r="BD113" s="217" t="s">
        <v>61</v>
      </c>
      <c r="BE113" s="201" t="s">
        <v>62</v>
      </c>
      <c r="BF113" s="201" t="s">
        <v>63</v>
      </c>
      <c r="BG113" s="201" t="s">
        <v>196</v>
      </c>
      <c r="BH113" s="218" t="s">
        <v>514</v>
      </c>
      <c r="BI113" s="218" t="s">
        <v>68</v>
      </c>
      <c r="BJ113" s="391">
        <v>214</v>
      </c>
      <c r="BK113" s="370">
        <v>4</v>
      </c>
      <c r="BL113" s="219" t="s">
        <v>65</v>
      </c>
      <c r="BM113" s="52" t="s">
        <v>65</v>
      </c>
      <c r="BN113" s="218" t="s">
        <v>358</v>
      </c>
      <c r="BO113" s="217" t="s">
        <v>71</v>
      </c>
      <c r="BP113" s="201" t="s">
        <v>682</v>
      </c>
      <c r="BQ113" s="52" t="s">
        <v>716</v>
      </c>
    </row>
    <row r="114" spans="1:69" ht="16.5" thickBot="1">
      <c r="A114" s="207" t="s">
        <v>37</v>
      </c>
      <c r="B114" s="208" t="s">
        <v>9</v>
      </c>
      <c r="C114" s="202" t="s">
        <v>35</v>
      </c>
      <c r="D114" s="210" t="s">
        <v>709</v>
      </c>
      <c r="E114" s="24" t="s">
        <v>448</v>
      </c>
      <c r="F114" s="86">
        <v>178</v>
      </c>
      <c r="G114" s="80">
        <v>1</v>
      </c>
      <c r="H114" s="204"/>
      <c r="I114" s="204"/>
      <c r="J114" s="204"/>
      <c r="K114" s="204"/>
      <c r="L114" s="80">
        <v>1</v>
      </c>
      <c r="M114" s="203"/>
      <c r="N114" s="52">
        <v>0</v>
      </c>
      <c r="O114" s="204"/>
      <c r="P114" s="204"/>
      <c r="Q114" s="11">
        <v>6.3280622614000004</v>
      </c>
      <c r="R114" s="204"/>
      <c r="S114" s="204"/>
      <c r="T114" s="53">
        <v>8.5249999999999986</v>
      </c>
      <c r="U114" s="204"/>
      <c r="V114" s="204"/>
      <c r="W114" s="11">
        <v>6.2641076988636</v>
      </c>
      <c r="X114" s="204"/>
      <c r="Y114" s="204"/>
      <c r="Z114" s="53">
        <v>8.2999999999999972</v>
      </c>
      <c r="AA114" s="204"/>
      <c r="AB114" s="204"/>
      <c r="AC114" s="204"/>
      <c r="AD114" s="204"/>
      <c r="AE114" s="204"/>
      <c r="AF114" s="9">
        <v>3.3454383162709025</v>
      </c>
      <c r="AG114" s="9">
        <v>1232</v>
      </c>
      <c r="AH114" s="9">
        <v>0.44308805893182263</v>
      </c>
      <c r="AI114" s="9">
        <v>42</v>
      </c>
      <c r="AJ114" s="9">
        <v>2.5443438914027148</v>
      </c>
      <c r="AK114" s="9" t="s">
        <v>248</v>
      </c>
      <c r="AL114" s="9">
        <v>169</v>
      </c>
      <c r="AM114" s="9">
        <v>3.3698309426174666</v>
      </c>
      <c r="AN114" s="9">
        <v>3.4042669584245075</v>
      </c>
      <c r="AO114" s="73">
        <v>5</v>
      </c>
      <c r="AP114" s="80">
        <v>0</v>
      </c>
      <c r="AQ114" s="80">
        <v>0</v>
      </c>
      <c r="AR114" s="224">
        <v>349</v>
      </c>
      <c r="AS114" s="224" t="s">
        <v>248</v>
      </c>
      <c r="AT114" s="11">
        <v>12146.424000000001</v>
      </c>
      <c r="AU114" s="11">
        <v>431.59699999999998</v>
      </c>
      <c r="AV114" s="80">
        <v>0</v>
      </c>
      <c r="AW114" s="80">
        <v>349</v>
      </c>
      <c r="AX114" s="158" t="s">
        <v>248</v>
      </c>
      <c r="AY114" s="235" t="s">
        <v>248</v>
      </c>
      <c r="AZ114" s="218">
        <v>82983</v>
      </c>
      <c r="BA114" s="188" t="s">
        <v>248</v>
      </c>
      <c r="BB114" s="203" t="s">
        <v>248</v>
      </c>
      <c r="BC114" s="158" t="s">
        <v>248</v>
      </c>
      <c r="BD114" s="217" t="s">
        <v>61</v>
      </c>
      <c r="BE114" s="201" t="s">
        <v>62</v>
      </c>
      <c r="BF114" s="201" t="s">
        <v>63</v>
      </c>
      <c r="BG114" s="201" t="s">
        <v>196</v>
      </c>
      <c r="BH114" s="218" t="s">
        <v>515</v>
      </c>
      <c r="BI114" s="218" t="s">
        <v>64</v>
      </c>
      <c r="BJ114" s="391">
        <v>214</v>
      </c>
      <c r="BK114" s="370">
        <v>1</v>
      </c>
      <c r="BL114" s="219" t="s">
        <v>65</v>
      </c>
      <c r="BM114" s="52" t="s">
        <v>65</v>
      </c>
      <c r="BN114" s="218" t="s">
        <v>358</v>
      </c>
      <c r="BO114" s="217" t="s">
        <v>315</v>
      </c>
      <c r="BP114" s="201" t="s">
        <v>684</v>
      </c>
      <c r="BQ114" s="52" t="s">
        <v>716</v>
      </c>
    </row>
    <row r="115" spans="1:69" ht="16.5" thickBot="1">
      <c r="A115" s="207" t="s">
        <v>37</v>
      </c>
      <c r="B115" s="208" t="s">
        <v>9</v>
      </c>
      <c r="C115" s="202" t="s">
        <v>35</v>
      </c>
      <c r="D115" s="210" t="s">
        <v>709</v>
      </c>
      <c r="E115" s="24" t="s">
        <v>448</v>
      </c>
      <c r="F115" s="86">
        <v>181</v>
      </c>
      <c r="G115" s="80">
        <v>1</v>
      </c>
      <c r="H115" s="204"/>
      <c r="I115" s="204"/>
      <c r="J115" s="204"/>
      <c r="K115" s="204"/>
      <c r="L115" s="80">
        <v>0</v>
      </c>
      <c r="M115" s="203"/>
      <c r="N115" s="52">
        <v>1</v>
      </c>
      <c r="O115" s="204"/>
      <c r="P115" s="204"/>
      <c r="Q115" s="11">
        <v>8.0437443056000006</v>
      </c>
      <c r="R115" s="204"/>
      <c r="S115" s="204"/>
      <c r="T115" s="53">
        <v>13.9</v>
      </c>
      <c r="U115" s="204"/>
      <c r="V115" s="204"/>
      <c r="W115" s="11">
        <v>8.1040553888887992</v>
      </c>
      <c r="X115" s="204"/>
      <c r="Y115" s="204"/>
      <c r="Z115" s="53">
        <v>13.916666666666666</v>
      </c>
      <c r="AA115" s="204"/>
      <c r="AB115" s="204"/>
      <c r="AC115" s="204"/>
      <c r="AD115" s="204"/>
      <c r="AE115" s="204"/>
      <c r="AF115" s="9">
        <v>2.9591800419323704</v>
      </c>
      <c r="AG115" s="9">
        <v>1246</v>
      </c>
      <c r="AH115" s="9">
        <v>0.60046333564717769</v>
      </c>
      <c r="AI115" s="9">
        <v>290</v>
      </c>
      <c r="AJ115" s="9">
        <v>1.9230769230769231</v>
      </c>
      <c r="AK115" s="9" t="s">
        <v>248</v>
      </c>
      <c r="AL115" s="9">
        <v>176</v>
      </c>
      <c r="AM115" s="9">
        <v>2.959805193562786</v>
      </c>
      <c r="AN115" s="9">
        <v>2.9737960339943341</v>
      </c>
      <c r="AO115" s="73">
        <v>10</v>
      </c>
      <c r="AP115" s="80">
        <v>0</v>
      </c>
      <c r="AQ115" s="80">
        <v>0</v>
      </c>
      <c r="AR115" s="224">
        <v>350</v>
      </c>
      <c r="AS115" s="224" t="s">
        <v>248</v>
      </c>
      <c r="AT115" s="11">
        <v>12843.352000000001</v>
      </c>
      <c r="AU115" s="11">
        <v>0</v>
      </c>
      <c r="AV115" s="80">
        <v>0</v>
      </c>
      <c r="AW115" s="80">
        <v>350</v>
      </c>
      <c r="AX115" s="158" t="s">
        <v>248</v>
      </c>
      <c r="AY115" s="235" t="s">
        <v>248</v>
      </c>
      <c r="AZ115" s="218">
        <v>82983</v>
      </c>
      <c r="BA115" s="188" t="s">
        <v>248</v>
      </c>
      <c r="BB115" s="203" t="s">
        <v>248</v>
      </c>
      <c r="BC115" s="158" t="s">
        <v>248</v>
      </c>
      <c r="BD115" s="217" t="s">
        <v>61</v>
      </c>
      <c r="BE115" s="201" t="s">
        <v>62</v>
      </c>
      <c r="BF115" s="201" t="s">
        <v>63</v>
      </c>
      <c r="BG115" s="201" t="s">
        <v>196</v>
      </c>
      <c r="BH115" s="218" t="s">
        <v>515</v>
      </c>
      <c r="BI115" s="218" t="s">
        <v>66</v>
      </c>
      <c r="BJ115" s="391">
        <v>214</v>
      </c>
      <c r="BK115" s="370">
        <v>7</v>
      </c>
      <c r="BL115" s="219" t="s">
        <v>65</v>
      </c>
      <c r="BM115" s="52" t="s">
        <v>65</v>
      </c>
      <c r="BN115" s="218" t="s">
        <v>358</v>
      </c>
      <c r="BO115" s="217" t="s">
        <v>315</v>
      </c>
      <c r="BP115" s="201" t="s">
        <v>684</v>
      </c>
      <c r="BQ115" s="52" t="s">
        <v>716</v>
      </c>
    </row>
    <row r="116" spans="1:69" ht="16.5" thickBot="1">
      <c r="A116" s="207" t="s">
        <v>37</v>
      </c>
      <c r="B116" s="208" t="s">
        <v>9</v>
      </c>
      <c r="C116" s="202" t="s">
        <v>35</v>
      </c>
      <c r="D116" s="210" t="s">
        <v>709</v>
      </c>
      <c r="E116" s="24" t="s">
        <v>448</v>
      </c>
      <c r="F116" s="86">
        <v>179</v>
      </c>
      <c r="G116" s="80">
        <v>3</v>
      </c>
      <c r="H116" s="204"/>
      <c r="I116" s="204"/>
      <c r="J116" s="204"/>
      <c r="K116" s="204"/>
      <c r="L116" s="80">
        <v>0</v>
      </c>
      <c r="M116" s="203"/>
      <c r="N116" s="52">
        <v>0</v>
      </c>
      <c r="O116" s="204"/>
      <c r="P116" s="204"/>
      <c r="Q116" s="11">
        <v>6.1561303294999998</v>
      </c>
      <c r="R116" s="204"/>
      <c r="S116" s="204"/>
      <c r="T116" s="53">
        <v>8.52</v>
      </c>
      <c r="U116" s="204"/>
      <c r="V116" s="204"/>
      <c r="W116" s="11">
        <v>5.5505678806818004</v>
      </c>
      <c r="X116" s="204"/>
      <c r="Y116" s="204"/>
      <c r="Z116" s="53">
        <v>8.1499999999999986</v>
      </c>
      <c r="AA116" s="204"/>
      <c r="AB116" s="204"/>
      <c r="AC116" s="204"/>
      <c r="AD116" s="204"/>
      <c r="AE116" s="204"/>
      <c r="AF116" s="9">
        <v>3.5688609374582252</v>
      </c>
      <c r="AG116" s="9">
        <v>1232</v>
      </c>
      <c r="AH116" s="9">
        <v>0.43924072021942667</v>
      </c>
      <c r="AI116" s="9">
        <v>38</v>
      </c>
      <c r="AJ116" s="9">
        <v>2.620408163265306</v>
      </c>
      <c r="AK116" s="9" t="s">
        <v>248</v>
      </c>
      <c r="AL116" s="9">
        <v>174</v>
      </c>
      <c r="AM116" s="9">
        <v>3.5760837508539849</v>
      </c>
      <c r="AN116" s="9">
        <v>3.646551724137931</v>
      </c>
      <c r="AO116" s="73">
        <v>13</v>
      </c>
      <c r="AP116" s="80">
        <v>0</v>
      </c>
      <c r="AQ116" s="80">
        <v>0</v>
      </c>
      <c r="AR116" s="224">
        <v>339</v>
      </c>
      <c r="AS116" s="224" t="s">
        <v>248</v>
      </c>
      <c r="AT116" s="11">
        <v>12481.342000000001</v>
      </c>
      <c r="AU116" s="11">
        <v>82.914000000000001</v>
      </c>
      <c r="AV116" s="80">
        <v>0</v>
      </c>
      <c r="AW116" s="80">
        <v>339</v>
      </c>
      <c r="AX116" s="158" t="s">
        <v>248</v>
      </c>
      <c r="AY116" s="235" t="s">
        <v>248</v>
      </c>
      <c r="AZ116" s="218">
        <v>82983</v>
      </c>
      <c r="BA116" s="188" t="s">
        <v>248</v>
      </c>
      <c r="BB116" s="203" t="s">
        <v>248</v>
      </c>
      <c r="BC116" s="158" t="s">
        <v>248</v>
      </c>
      <c r="BD116" s="217" t="s">
        <v>61</v>
      </c>
      <c r="BE116" s="201" t="s">
        <v>62</v>
      </c>
      <c r="BF116" s="201" t="s">
        <v>63</v>
      </c>
      <c r="BG116" s="201" t="s">
        <v>196</v>
      </c>
      <c r="BH116" s="218" t="s">
        <v>515</v>
      </c>
      <c r="BI116" s="218" t="s">
        <v>67</v>
      </c>
      <c r="BJ116" s="391">
        <v>214</v>
      </c>
      <c r="BK116" s="370">
        <v>3</v>
      </c>
      <c r="BL116" s="219" t="s">
        <v>65</v>
      </c>
      <c r="BM116" s="52" t="s">
        <v>65</v>
      </c>
      <c r="BN116" s="218" t="s">
        <v>358</v>
      </c>
      <c r="BO116" s="217" t="s">
        <v>315</v>
      </c>
      <c r="BP116" s="201" t="s">
        <v>684</v>
      </c>
      <c r="BQ116" s="52" t="s">
        <v>716</v>
      </c>
    </row>
    <row r="117" spans="1:69" ht="16.5" thickBot="1">
      <c r="A117" s="207" t="s">
        <v>37</v>
      </c>
      <c r="B117" s="208" t="s">
        <v>9</v>
      </c>
      <c r="C117" s="202" t="s">
        <v>35</v>
      </c>
      <c r="D117" s="210" t="s">
        <v>709</v>
      </c>
      <c r="E117" s="24" t="s">
        <v>448</v>
      </c>
      <c r="F117" s="86">
        <v>182</v>
      </c>
      <c r="G117" s="80">
        <v>3</v>
      </c>
      <c r="H117" s="204"/>
      <c r="I117" s="204"/>
      <c r="J117" s="204"/>
      <c r="K117" s="204"/>
      <c r="L117" s="80">
        <v>1</v>
      </c>
      <c r="M117" s="203"/>
      <c r="N117" s="52">
        <v>0</v>
      </c>
      <c r="O117" s="204"/>
      <c r="P117" s="204"/>
      <c r="Q117" s="11">
        <v>7.8664322753000002</v>
      </c>
      <c r="R117" s="204"/>
      <c r="S117" s="204"/>
      <c r="T117" s="53">
        <v>9.8874999999999993</v>
      </c>
      <c r="U117" s="204"/>
      <c r="V117" s="204"/>
      <c r="W117" s="11">
        <v>7.9128480393257998</v>
      </c>
      <c r="X117" s="204"/>
      <c r="Y117" s="204"/>
      <c r="Z117" s="53">
        <v>9.8099999999999987</v>
      </c>
      <c r="AA117" s="204"/>
      <c r="AB117" s="204"/>
      <c r="AC117" s="204"/>
      <c r="AD117" s="204"/>
      <c r="AE117" s="204"/>
      <c r="AF117" s="9">
        <v>2.6596452601232556</v>
      </c>
      <c r="AG117" s="9">
        <v>1043</v>
      </c>
      <c r="AH117" s="9">
        <v>0.42459338801596952</v>
      </c>
      <c r="AI117" s="9">
        <v>274</v>
      </c>
      <c r="AJ117" s="9">
        <v>1.6488636363636364</v>
      </c>
      <c r="AK117" s="9" t="s">
        <v>248</v>
      </c>
      <c r="AL117" s="9">
        <v>0</v>
      </c>
      <c r="AM117" s="9"/>
      <c r="AN117" s="9"/>
      <c r="AO117" s="73">
        <v>20</v>
      </c>
      <c r="AP117" s="80">
        <v>0</v>
      </c>
      <c r="AQ117" s="80">
        <v>0</v>
      </c>
      <c r="AR117" s="224">
        <v>338</v>
      </c>
      <c r="AS117" s="224" t="s">
        <v>248</v>
      </c>
      <c r="AT117" s="11">
        <v>12707.741</v>
      </c>
      <c r="AU117" s="11">
        <v>51.177999999999997</v>
      </c>
      <c r="AV117" s="80">
        <v>0</v>
      </c>
      <c r="AW117" s="80">
        <v>338</v>
      </c>
      <c r="AX117" s="158" t="s">
        <v>248</v>
      </c>
      <c r="AY117" s="235" t="s">
        <v>248</v>
      </c>
      <c r="AZ117" s="218">
        <v>82983</v>
      </c>
      <c r="BA117" s="188" t="s">
        <v>248</v>
      </c>
      <c r="BB117" s="203" t="s">
        <v>248</v>
      </c>
      <c r="BC117" s="158" t="s">
        <v>248</v>
      </c>
      <c r="BD117" s="217" t="s">
        <v>61</v>
      </c>
      <c r="BE117" s="201" t="s">
        <v>62</v>
      </c>
      <c r="BF117" s="201" t="s">
        <v>63</v>
      </c>
      <c r="BG117" s="201" t="s">
        <v>196</v>
      </c>
      <c r="BH117" s="218" t="s">
        <v>515</v>
      </c>
      <c r="BI117" s="218" t="s">
        <v>68</v>
      </c>
      <c r="BJ117" s="391">
        <v>214</v>
      </c>
      <c r="BK117" s="370">
        <v>4</v>
      </c>
      <c r="BL117" s="219" t="s">
        <v>65</v>
      </c>
      <c r="BM117" s="52" t="s">
        <v>65</v>
      </c>
      <c r="BN117" s="218" t="s">
        <v>358</v>
      </c>
      <c r="BO117" s="217" t="s">
        <v>315</v>
      </c>
      <c r="BP117" s="201" t="s">
        <v>684</v>
      </c>
      <c r="BQ117" s="52" t="s">
        <v>716</v>
      </c>
    </row>
    <row r="118" spans="1:69" ht="16.5" thickBot="1">
      <c r="A118" s="207" t="s">
        <v>37</v>
      </c>
      <c r="B118" s="208" t="s">
        <v>9</v>
      </c>
      <c r="C118" s="202" t="s">
        <v>35</v>
      </c>
      <c r="D118" s="210" t="s">
        <v>709</v>
      </c>
      <c r="E118" s="24" t="s">
        <v>449</v>
      </c>
      <c r="F118" s="86">
        <v>71</v>
      </c>
      <c r="G118" s="80">
        <v>0</v>
      </c>
      <c r="H118" s="204"/>
      <c r="I118" s="204"/>
      <c r="J118" s="204"/>
      <c r="K118" s="204"/>
      <c r="L118" s="80">
        <v>0</v>
      </c>
      <c r="M118" s="203"/>
      <c r="N118" s="52">
        <v>0</v>
      </c>
      <c r="O118" s="204"/>
      <c r="P118" s="204"/>
      <c r="Q118" s="11">
        <v>6.1620561690000004</v>
      </c>
      <c r="R118" s="204"/>
      <c r="S118" s="204"/>
      <c r="T118" s="53">
        <v>7.4312500000000004</v>
      </c>
      <c r="U118" s="204"/>
      <c r="V118" s="204"/>
      <c r="W118" s="11">
        <v>6.2293096478873</v>
      </c>
      <c r="X118" s="204"/>
      <c r="Y118" s="204"/>
      <c r="Z118" s="53">
        <v>7.5562500000000004</v>
      </c>
      <c r="AA118" s="204"/>
      <c r="AB118" s="204"/>
      <c r="AC118" s="204"/>
      <c r="AD118" s="204"/>
      <c r="AE118" s="204"/>
      <c r="AF118" s="9">
        <v>3.4480684168142091</v>
      </c>
      <c r="AG118" s="9">
        <v>497</v>
      </c>
      <c r="AH118" s="9">
        <v>0.39868237663273803</v>
      </c>
      <c r="AI118" s="9">
        <v>8</v>
      </c>
      <c r="AJ118" s="9">
        <v>2.6316406250000002</v>
      </c>
      <c r="AK118" s="9" t="s">
        <v>248</v>
      </c>
      <c r="AL118" s="9">
        <v>71</v>
      </c>
      <c r="AM118" s="9">
        <v>3.4480684168142091</v>
      </c>
      <c r="AN118" s="9">
        <v>3.5112244897959184</v>
      </c>
      <c r="AO118" s="73">
        <v>0</v>
      </c>
      <c r="AP118" s="80">
        <v>0</v>
      </c>
      <c r="AQ118" s="80">
        <v>0</v>
      </c>
      <c r="AR118" s="224">
        <v>142</v>
      </c>
      <c r="AS118" s="224" t="s">
        <v>248</v>
      </c>
      <c r="AT118" s="11">
        <v>5081.7939999999999</v>
      </c>
      <c r="AU118" s="11">
        <v>0</v>
      </c>
      <c r="AV118" s="80">
        <v>0</v>
      </c>
      <c r="AW118" s="80">
        <v>142</v>
      </c>
      <c r="AX118" s="158" t="s">
        <v>248</v>
      </c>
      <c r="AY118" s="235" t="s">
        <v>248</v>
      </c>
      <c r="AZ118" s="218">
        <v>45123</v>
      </c>
      <c r="BA118" s="188" t="s">
        <v>248</v>
      </c>
      <c r="BB118" s="203" t="s">
        <v>248</v>
      </c>
      <c r="BC118" s="158" t="s">
        <v>248</v>
      </c>
      <c r="BD118" s="217" t="s">
        <v>61</v>
      </c>
      <c r="BE118" s="201" t="s">
        <v>62</v>
      </c>
      <c r="BF118" s="201" t="s">
        <v>63</v>
      </c>
      <c r="BG118" s="201" t="s">
        <v>196</v>
      </c>
      <c r="BH118" s="218" t="s">
        <v>514</v>
      </c>
      <c r="BI118" s="218" t="s">
        <v>64</v>
      </c>
      <c r="BJ118" s="391">
        <v>214</v>
      </c>
      <c r="BK118" s="370">
        <v>1</v>
      </c>
      <c r="BL118" s="219" t="s">
        <v>65</v>
      </c>
      <c r="BM118" s="52" t="s">
        <v>65</v>
      </c>
      <c r="BN118" s="218" t="s">
        <v>358</v>
      </c>
      <c r="BO118" s="217" t="s">
        <v>349</v>
      </c>
      <c r="BP118" s="201" t="s">
        <v>699</v>
      </c>
      <c r="BQ118" s="52" t="s">
        <v>715</v>
      </c>
    </row>
    <row r="119" spans="1:69" ht="16.5" thickBot="1">
      <c r="A119" s="207" t="s">
        <v>37</v>
      </c>
      <c r="B119" s="208" t="s">
        <v>9</v>
      </c>
      <c r="C119" s="202" t="s">
        <v>35</v>
      </c>
      <c r="D119" s="210" t="s">
        <v>709</v>
      </c>
      <c r="E119" s="24" t="s">
        <v>449</v>
      </c>
      <c r="F119" s="86">
        <v>69</v>
      </c>
      <c r="G119" s="80">
        <v>4</v>
      </c>
      <c r="H119" s="204"/>
      <c r="I119" s="204"/>
      <c r="J119" s="204"/>
      <c r="K119" s="204"/>
      <c r="L119" s="80">
        <v>0</v>
      </c>
      <c r="M119" s="203"/>
      <c r="N119" s="52">
        <v>0</v>
      </c>
      <c r="O119" s="204"/>
      <c r="P119" s="204"/>
      <c r="Q119" s="11">
        <v>7.2815230769000001</v>
      </c>
      <c r="R119" s="204"/>
      <c r="S119" s="204"/>
      <c r="T119" s="53">
        <v>13.375</v>
      </c>
      <c r="U119" s="204"/>
      <c r="V119" s="204"/>
      <c r="W119" s="11">
        <v>7.1738921384615004</v>
      </c>
      <c r="X119" s="204"/>
      <c r="Y119" s="204"/>
      <c r="Z119" s="53">
        <v>13.4375</v>
      </c>
      <c r="AA119" s="204"/>
      <c r="AB119" s="204"/>
      <c r="AC119" s="204"/>
      <c r="AD119" s="204"/>
      <c r="AE119" s="204"/>
      <c r="AF119" s="9">
        <v>3.3331692319387916</v>
      </c>
      <c r="AG119" s="9">
        <v>453</v>
      </c>
      <c r="AH119" s="9">
        <v>0.47342131583652025</v>
      </c>
      <c r="AI119" s="9">
        <v>25</v>
      </c>
      <c r="AJ119" s="9">
        <v>2.4489130434782611</v>
      </c>
      <c r="AK119" s="9" t="s">
        <v>248</v>
      </c>
      <c r="AL119" s="9">
        <v>65</v>
      </c>
      <c r="AM119" s="9">
        <v>3.3331692319387916</v>
      </c>
      <c r="AN119" s="9">
        <v>3.4267857142857143</v>
      </c>
      <c r="AO119" s="73">
        <v>8</v>
      </c>
      <c r="AP119" s="80">
        <v>0</v>
      </c>
      <c r="AQ119" s="80">
        <v>0</v>
      </c>
      <c r="AR119" s="224">
        <v>122</v>
      </c>
      <c r="AS119" s="224" t="s">
        <v>248</v>
      </c>
      <c r="AT119" s="11">
        <v>4634.9030000000002</v>
      </c>
      <c r="AU119" s="11">
        <v>0</v>
      </c>
      <c r="AV119" s="80">
        <v>0</v>
      </c>
      <c r="AW119" s="80">
        <v>122</v>
      </c>
      <c r="AX119" s="158" t="s">
        <v>248</v>
      </c>
      <c r="AY119" s="235" t="s">
        <v>248</v>
      </c>
      <c r="AZ119" s="218">
        <v>45123</v>
      </c>
      <c r="BA119" s="188" t="s">
        <v>248</v>
      </c>
      <c r="BB119" s="203" t="s">
        <v>248</v>
      </c>
      <c r="BC119" s="158" t="s">
        <v>248</v>
      </c>
      <c r="BD119" s="217" t="s">
        <v>61</v>
      </c>
      <c r="BE119" s="201" t="s">
        <v>62</v>
      </c>
      <c r="BF119" s="201" t="s">
        <v>63</v>
      </c>
      <c r="BG119" s="201" t="s">
        <v>196</v>
      </c>
      <c r="BH119" s="218" t="s">
        <v>514</v>
      </c>
      <c r="BI119" s="218" t="s">
        <v>66</v>
      </c>
      <c r="BJ119" s="391">
        <v>214</v>
      </c>
      <c r="BK119" s="370">
        <v>7</v>
      </c>
      <c r="BL119" s="219" t="s">
        <v>65</v>
      </c>
      <c r="BM119" s="52" t="s">
        <v>65</v>
      </c>
      <c r="BN119" s="218" t="s">
        <v>358</v>
      </c>
      <c r="BO119" s="217" t="s">
        <v>349</v>
      </c>
      <c r="BP119" s="201" t="s">
        <v>699</v>
      </c>
      <c r="BQ119" s="52" t="s">
        <v>715</v>
      </c>
    </row>
    <row r="120" spans="1:69" ht="16.5" thickBot="1">
      <c r="A120" s="207" t="s">
        <v>37</v>
      </c>
      <c r="B120" s="208" t="s">
        <v>9</v>
      </c>
      <c r="C120" s="202" t="s">
        <v>35</v>
      </c>
      <c r="D120" s="210" t="s">
        <v>709</v>
      </c>
      <c r="E120" s="24" t="s">
        <v>449</v>
      </c>
      <c r="F120" s="86">
        <v>69</v>
      </c>
      <c r="G120" s="80">
        <v>0</v>
      </c>
      <c r="H120" s="204"/>
      <c r="I120" s="204"/>
      <c r="J120" s="204"/>
      <c r="K120" s="204"/>
      <c r="L120" s="80">
        <v>0</v>
      </c>
      <c r="M120" s="203"/>
      <c r="N120" s="52">
        <v>0</v>
      </c>
      <c r="O120" s="204"/>
      <c r="P120" s="204"/>
      <c r="Q120" s="11">
        <v>7.0696953333000003</v>
      </c>
      <c r="R120" s="204"/>
      <c r="S120" s="204"/>
      <c r="T120" s="53">
        <v>9.2749999999999986</v>
      </c>
      <c r="U120" s="204"/>
      <c r="V120" s="204"/>
      <c r="W120" s="11">
        <v>7.1199416811593998</v>
      </c>
      <c r="X120" s="204"/>
      <c r="Y120" s="204"/>
      <c r="Z120" s="53">
        <v>8.7749999999999986</v>
      </c>
      <c r="AA120" s="204"/>
      <c r="AB120" s="204"/>
      <c r="AC120" s="204"/>
      <c r="AD120" s="204"/>
      <c r="AE120" s="204"/>
      <c r="AF120" s="9">
        <v>3.3829399638541244</v>
      </c>
      <c r="AG120" s="9">
        <v>483</v>
      </c>
      <c r="AH120" s="9">
        <v>0.48010288938475593</v>
      </c>
      <c r="AI120" s="9">
        <v>26</v>
      </c>
      <c r="AJ120" s="9">
        <v>2.4597826086956522</v>
      </c>
      <c r="AK120" s="9" t="s">
        <v>248</v>
      </c>
      <c r="AL120" s="9">
        <v>69</v>
      </c>
      <c r="AM120" s="9">
        <v>3.3829399638541244</v>
      </c>
      <c r="AN120" s="9">
        <v>3.4835766423357666</v>
      </c>
      <c r="AO120" s="73">
        <v>13</v>
      </c>
      <c r="AP120" s="80">
        <v>0</v>
      </c>
      <c r="AQ120" s="80">
        <v>0</v>
      </c>
      <c r="AR120" s="224">
        <v>125</v>
      </c>
      <c r="AS120" s="224" t="s">
        <v>248</v>
      </c>
      <c r="AT120" s="11">
        <v>4941.5569999999998</v>
      </c>
      <c r="AU120" s="11">
        <v>0</v>
      </c>
      <c r="AV120" s="80">
        <v>0</v>
      </c>
      <c r="AW120" s="80">
        <v>125</v>
      </c>
      <c r="AX120" s="158" t="s">
        <v>248</v>
      </c>
      <c r="AY120" s="235" t="s">
        <v>248</v>
      </c>
      <c r="AZ120" s="218">
        <v>45123</v>
      </c>
      <c r="BA120" s="188" t="s">
        <v>248</v>
      </c>
      <c r="BB120" s="203" t="s">
        <v>248</v>
      </c>
      <c r="BC120" s="158" t="s">
        <v>248</v>
      </c>
      <c r="BD120" s="217" t="s">
        <v>61</v>
      </c>
      <c r="BE120" s="201" t="s">
        <v>62</v>
      </c>
      <c r="BF120" s="201" t="s">
        <v>63</v>
      </c>
      <c r="BG120" s="201" t="s">
        <v>196</v>
      </c>
      <c r="BH120" s="218" t="s">
        <v>514</v>
      </c>
      <c r="BI120" s="218" t="s">
        <v>67</v>
      </c>
      <c r="BJ120" s="391">
        <v>214</v>
      </c>
      <c r="BK120" s="370">
        <v>3</v>
      </c>
      <c r="BL120" s="219" t="s">
        <v>65</v>
      </c>
      <c r="BM120" s="52" t="s">
        <v>65</v>
      </c>
      <c r="BN120" s="218" t="s">
        <v>358</v>
      </c>
      <c r="BO120" s="217" t="s">
        <v>349</v>
      </c>
      <c r="BP120" s="201" t="s">
        <v>699</v>
      </c>
      <c r="BQ120" s="52" t="s">
        <v>715</v>
      </c>
    </row>
    <row r="121" spans="1:69" ht="16.5" thickBot="1">
      <c r="A121" s="207" t="s">
        <v>37</v>
      </c>
      <c r="B121" s="208" t="s">
        <v>9</v>
      </c>
      <c r="C121" s="202" t="s">
        <v>35</v>
      </c>
      <c r="D121" s="210" t="s">
        <v>709</v>
      </c>
      <c r="E121" s="24" t="s">
        <v>449</v>
      </c>
      <c r="F121" s="86">
        <v>66</v>
      </c>
      <c r="G121" s="80">
        <v>1</v>
      </c>
      <c r="H121" s="204"/>
      <c r="I121" s="204"/>
      <c r="J121" s="204"/>
      <c r="K121" s="204"/>
      <c r="L121" s="80">
        <v>1</v>
      </c>
      <c r="M121" s="203"/>
      <c r="N121" s="52">
        <v>0</v>
      </c>
      <c r="O121" s="204"/>
      <c r="P121" s="204"/>
      <c r="Q121" s="11">
        <v>7.1135780313000003</v>
      </c>
      <c r="R121" s="204"/>
      <c r="S121" s="204"/>
      <c r="T121" s="53">
        <v>8.4749999999999996</v>
      </c>
      <c r="U121" s="204"/>
      <c r="V121" s="204"/>
      <c r="W121" s="11">
        <v>7.1876091718749997</v>
      </c>
      <c r="X121" s="204"/>
      <c r="Y121" s="204"/>
      <c r="Z121" s="53">
        <v>8.6333333333333329</v>
      </c>
      <c r="AA121" s="204"/>
      <c r="AB121" s="204"/>
      <c r="AC121" s="204"/>
      <c r="AD121" s="204"/>
      <c r="AE121" s="204"/>
      <c r="AF121" s="9">
        <v>2.7489732208528692</v>
      </c>
      <c r="AG121" s="9">
        <v>448</v>
      </c>
      <c r="AH121" s="9">
        <v>0.22936360258854005</v>
      </c>
      <c r="AI121" s="9">
        <v>58</v>
      </c>
      <c r="AJ121" s="9">
        <v>2.1576923076923076</v>
      </c>
      <c r="AK121" s="9" t="s">
        <v>248</v>
      </c>
      <c r="AL121" s="9">
        <v>0</v>
      </c>
      <c r="AM121" s="9"/>
      <c r="AN121" s="9"/>
      <c r="AO121" s="73">
        <v>10</v>
      </c>
      <c r="AP121" s="80">
        <v>0</v>
      </c>
      <c r="AQ121" s="80">
        <v>0</v>
      </c>
      <c r="AR121" s="224">
        <v>120</v>
      </c>
      <c r="AS121" s="224" t="s">
        <v>248</v>
      </c>
      <c r="AT121" s="11">
        <v>4636.5969999999998</v>
      </c>
      <c r="AU121" s="11">
        <v>0</v>
      </c>
      <c r="AV121" s="80">
        <v>0</v>
      </c>
      <c r="AW121" s="80">
        <v>120</v>
      </c>
      <c r="AX121" s="158" t="s">
        <v>248</v>
      </c>
      <c r="AY121" s="235" t="s">
        <v>248</v>
      </c>
      <c r="AZ121" s="218">
        <v>45123</v>
      </c>
      <c r="BA121" s="188" t="s">
        <v>248</v>
      </c>
      <c r="BB121" s="203" t="s">
        <v>248</v>
      </c>
      <c r="BC121" s="158" t="s">
        <v>248</v>
      </c>
      <c r="BD121" s="217" t="s">
        <v>61</v>
      </c>
      <c r="BE121" s="201" t="s">
        <v>62</v>
      </c>
      <c r="BF121" s="201" t="s">
        <v>63</v>
      </c>
      <c r="BG121" s="201" t="s">
        <v>196</v>
      </c>
      <c r="BH121" s="218" t="s">
        <v>514</v>
      </c>
      <c r="BI121" s="218" t="s">
        <v>68</v>
      </c>
      <c r="BJ121" s="391">
        <v>214</v>
      </c>
      <c r="BK121" s="370">
        <v>4</v>
      </c>
      <c r="BL121" s="219" t="s">
        <v>65</v>
      </c>
      <c r="BM121" s="52" t="s">
        <v>65</v>
      </c>
      <c r="BN121" s="218" t="s">
        <v>358</v>
      </c>
      <c r="BO121" s="217" t="s">
        <v>349</v>
      </c>
      <c r="BP121" s="201" t="s">
        <v>699</v>
      </c>
      <c r="BQ121" s="52" t="s">
        <v>715</v>
      </c>
    </row>
    <row r="122" spans="1:69" ht="16.5" thickBot="1">
      <c r="A122" s="207" t="s">
        <v>37</v>
      </c>
      <c r="B122" s="208" t="s">
        <v>9</v>
      </c>
      <c r="C122" s="202" t="s">
        <v>35</v>
      </c>
      <c r="D122" s="210" t="s">
        <v>709</v>
      </c>
      <c r="E122" s="24" t="s">
        <v>450</v>
      </c>
      <c r="F122" s="86">
        <v>48</v>
      </c>
      <c r="G122" s="80">
        <v>1</v>
      </c>
      <c r="H122" s="204"/>
      <c r="I122" s="204"/>
      <c r="J122" s="204"/>
      <c r="K122" s="204"/>
      <c r="L122" s="80">
        <v>0</v>
      </c>
      <c r="M122" s="203"/>
      <c r="N122" s="52">
        <v>0</v>
      </c>
      <c r="O122" s="204"/>
      <c r="P122" s="204"/>
      <c r="Q122" s="11">
        <v>5.8691275106000003</v>
      </c>
      <c r="R122" s="204"/>
      <c r="S122" s="204"/>
      <c r="T122" s="53">
        <v>7.9124999999999996</v>
      </c>
      <c r="U122" s="204"/>
      <c r="V122" s="204"/>
      <c r="W122" s="11">
        <v>5.6488295319148003</v>
      </c>
      <c r="X122" s="204"/>
      <c r="Y122" s="204"/>
      <c r="Z122" s="53">
        <v>7.4416666666666664</v>
      </c>
      <c r="AA122" s="204"/>
      <c r="AB122" s="204"/>
      <c r="AC122" s="204"/>
      <c r="AD122" s="204"/>
      <c r="AE122" s="204"/>
      <c r="AF122" s="9">
        <v>3.1972340573655798</v>
      </c>
      <c r="AG122" s="9">
        <v>329</v>
      </c>
      <c r="AH122" s="9">
        <v>0.60262894905034525</v>
      </c>
      <c r="AI122" s="9">
        <v>43</v>
      </c>
      <c r="AJ122" s="9">
        <v>2.176219512195122</v>
      </c>
      <c r="AK122" s="9" t="s">
        <v>248</v>
      </c>
      <c r="AL122" s="9">
        <v>24</v>
      </c>
      <c r="AM122" s="9">
        <v>3.6838095443589345</v>
      </c>
      <c r="AN122" s="9">
        <v>3.7072072072072073</v>
      </c>
      <c r="AO122" s="73">
        <v>1</v>
      </c>
      <c r="AP122" s="80">
        <v>0</v>
      </c>
      <c r="AQ122" s="80">
        <v>0</v>
      </c>
      <c r="AR122" s="224">
        <v>93</v>
      </c>
      <c r="AS122" s="224" t="s">
        <v>248</v>
      </c>
      <c r="AT122" s="11">
        <v>3590.8240000000001</v>
      </c>
      <c r="AU122" s="11">
        <v>0</v>
      </c>
      <c r="AV122" s="80">
        <v>0</v>
      </c>
      <c r="AW122" s="80">
        <v>93</v>
      </c>
      <c r="AX122" s="158" t="s">
        <v>248</v>
      </c>
      <c r="AY122" s="235" t="s">
        <v>248</v>
      </c>
      <c r="AZ122" s="218">
        <v>32523</v>
      </c>
      <c r="BA122" s="188" t="s">
        <v>248</v>
      </c>
      <c r="BB122" s="203" t="s">
        <v>248</v>
      </c>
      <c r="BC122" s="158" t="s">
        <v>248</v>
      </c>
      <c r="BD122" s="217" t="s">
        <v>61</v>
      </c>
      <c r="BE122" s="201" t="s">
        <v>62</v>
      </c>
      <c r="BF122" s="201" t="s">
        <v>63</v>
      </c>
      <c r="BG122" s="201" t="s">
        <v>196</v>
      </c>
      <c r="BH122" s="218" t="s">
        <v>510</v>
      </c>
      <c r="BI122" s="218" t="s">
        <v>64</v>
      </c>
      <c r="BJ122" s="391">
        <v>214</v>
      </c>
      <c r="BK122" s="370">
        <v>1</v>
      </c>
      <c r="BL122" s="219" t="s">
        <v>65</v>
      </c>
      <c r="BM122" s="52" t="s">
        <v>65</v>
      </c>
      <c r="BN122" s="218" t="s">
        <v>358</v>
      </c>
      <c r="BO122" s="217" t="s">
        <v>53</v>
      </c>
      <c r="BP122" s="201" t="s">
        <v>704</v>
      </c>
      <c r="BQ122" s="52" t="s">
        <v>714</v>
      </c>
    </row>
    <row r="123" spans="1:69" ht="16.5" thickBot="1">
      <c r="A123" s="207" t="s">
        <v>37</v>
      </c>
      <c r="B123" s="208" t="s">
        <v>9</v>
      </c>
      <c r="C123" s="202" t="s">
        <v>35</v>
      </c>
      <c r="D123" s="210" t="s">
        <v>709</v>
      </c>
      <c r="E123" s="24" t="s">
        <v>450</v>
      </c>
      <c r="F123" s="86">
        <v>44</v>
      </c>
      <c r="G123" s="80">
        <v>2</v>
      </c>
      <c r="H123" s="204"/>
      <c r="I123" s="204"/>
      <c r="J123" s="204"/>
      <c r="K123" s="204"/>
      <c r="L123" s="80">
        <v>0</v>
      </c>
      <c r="M123" s="203"/>
      <c r="N123" s="52">
        <v>0</v>
      </c>
      <c r="O123" s="204"/>
      <c r="P123" s="204"/>
      <c r="Q123" s="11">
        <v>6.5847380238</v>
      </c>
      <c r="R123" s="204"/>
      <c r="S123" s="204"/>
      <c r="T123" s="53">
        <v>8.4749999999999996</v>
      </c>
      <c r="U123" s="204"/>
      <c r="V123" s="204"/>
      <c r="W123" s="11">
        <v>6.5801189285713999</v>
      </c>
      <c r="X123" s="204"/>
      <c r="Y123" s="204"/>
      <c r="Z123" s="53">
        <v>8.4749999999999996</v>
      </c>
      <c r="AA123" s="204"/>
      <c r="AB123" s="204"/>
      <c r="AC123" s="204"/>
      <c r="AD123" s="204"/>
      <c r="AE123" s="204"/>
      <c r="AF123" s="9">
        <v>3.0219860658413031</v>
      </c>
      <c r="AG123" s="9">
        <v>294</v>
      </c>
      <c r="AH123" s="9">
        <v>0.5532518619601885</v>
      </c>
      <c r="AI123" s="9">
        <v>36</v>
      </c>
      <c r="AJ123" s="9">
        <v>2.1055555555555556</v>
      </c>
      <c r="AK123" s="9" t="s">
        <v>248</v>
      </c>
      <c r="AL123" s="9">
        <v>18</v>
      </c>
      <c r="AM123" s="9">
        <v>3.3708730302159742</v>
      </c>
      <c r="AN123" s="9">
        <v>3.5084745762711864</v>
      </c>
      <c r="AO123" s="73">
        <v>7</v>
      </c>
      <c r="AP123" s="80">
        <v>1</v>
      </c>
      <c r="AQ123" s="80">
        <v>0</v>
      </c>
      <c r="AR123" s="224">
        <v>76</v>
      </c>
      <c r="AS123" s="224" t="s">
        <v>248</v>
      </c>
      <c r="AT123" s="11">
        <v>3098.6179999999999</v>
      </c>
      <c r="AU123" s="11">
        <v>109.059</v>
      </c>
      <c r="AV123" s="80">
        <v>0</v>
      </c>
      <c r="AW123" s="80">
        <v>76</v>
      </c>
      <c r="AX123" s="158" t="s">
        <v>248</v>
      </c>
      <c r="AY123" s="235" t="s">
        <v>248</v>
      </c>
      <c r="AZ123" s="218">
        <v>32523</v>
      </c>
      <c r="BA123" s="188" t="s">
        <v>248</v>
      </c>
      <c r="BB123" s="203" t="s">
        <v>248</v>
      </c>
      <c r="BC123" s="158" t="s">
        <v>248</v>
      </c>
      <c r="BD123" s="217" t="s">
        <v>61</v>
      </c>
      <c r="BE123" s="201" t="s">
        <v>62</v>
      </c>
      <c r="BF123" s="201" t="s">
        <v>63</v>
      </c>
      <c r="BG123" s="201" t="s">
        <v>196</v>
      </c>
      <c r="BH123" s="218" t="s">
        <v>510</v>
      </c>
      <c r="BI123" s="218" t="s">
        <v>66</v>
      </c>
      <c r="BJ123" s="391">
        <v>214</v>
      </c>
      <c r="BK123" s="370">
        <v>7</v>
      </c>
      <c r="BL123" s="219" t="s">
        <v>65</v>
      </c>
      <c r="BM123" s="52" t="s">
        <v>65</v>
      </c>
      <c r="BN123" s="218" t="s">
        <v>358</v>
      </c>
      <c r="BO123" s="217" t="s">
        <v>53</v>
      </c>
      <c r="BP123" s="201" t="s">
        <v>704</v>
      </c>
      <c r="BQ123" s="52" t="s">
        <v>714</v>
      </c>
    </row>
    <row r="124" spans="1:69" ht="16.5" thickBot="1">
      <c r="A124" s="207" t="s">
        <v>37</v>
      </c>
      <c r="B124" s="208" t="s">
        <v>9</v>
      </c>
      <c r="C124" s="202" t="s">
        <v>35</v>
      </c>
      <c r="D124" s="210" t="s">
        <v>709</v>
      </c>
      <c r="E124" s="24" t="s">
        <v>450</v>
      </c>
      <c r="F124" s="86">
        <v>48</v>
      </c>
      <c r="G124" s="80">
        <v>0</v>
      </c>
      <c r="H124" s="204"/>
      <c r="I124" s="204"/>
      <c r="J124" s="204"/>
      <c r="K124" s="204"/>
      <c r="L124" s="80">
        <v>0</v>
      </c>
      <c r="M124" s="203"/>
      <c r="N124" s="52">
        <v>0</v>
      </c>
      <c r="O124" s="204"/>
      <c r="P124" s="204"/>
      <c r="Q124" s="11">
        <v>7.2019164375000004</v>
      </c>
      <c r="R124" s="204"/>
      <c r="S124" s="204"/>
      <c r="T124" s="53">
        <v>10.399999999999999</v>
      </c>
      <c r="U124" s="204"/>
      <c r="V124" s="204"/>
      <c r="W124" s="11">
        <v>7.2853540208333003</v>
      </c>
      <c r="X124" s="204"/>
      <c r="Y124" s="204"/>
      <c r="Z124" s="53">
        <v>10.399999999999999</v>
      </c>
      <c r="AA124" s="204"/>
      <c r="AB124" s="204"/>
      <c r="AC124" s="204"/>
      <c r="AD124" s="204"/>
      <c r="AE124" s="204"/>
      <c r="AF124" s="9">
        <v>3.4661607174646281</v>
      </c>
      <c r="AG124" s="9">
        <v>336</v>
      </c>
      <c r="AH124" s="9">
        <v>0.45534172598175388</v>
      </c>
      <c r="AI124" s="9">
        <v>12</v>
      </c>
      <c r="AJ124" s="9">
        <v>2.5615384615384618</v>
      </c>
      <c r="AK124" s="9" t="s">
        <v>248</v>
      </c>
      <c r="AL124" s="9">
        <v>48</v>
      </c>
      <c r="AM124" s="9">
        <v>3.4661607174646281</v>
      </c>
      <c r="AN124" s="9">
        <v>3.5632183908045976</v>
      </c>
      <c r="AO124" s="73">
        <v>2</v>
      </c>
      <c r="AP124" s="80">
        <v>0</v>
      </c>
      <c r="AQ124" s="80">
        <v>0</v>
      </c>
      <c r="AR124" s="224">
        <v>94</v>
      </c>
      <c r="AS124" s="224" t="s">
        <v>248</v>
      </c>
      <c r="AT124" s="11">
        <v>3657.0590000000002</v>
      </c>
      <c r="AU124" s="11">
        <v>0</v>
      </c>
      <c r="AV124" s="80">
        <v>0</v>
      </c>
      <c r="AW124" s="80">
        <v>94</v>
      </c>
      <c r="AX124" s="158" t="s">
        <v>248</v>
      </c>
      <c r="AY124" s="235" t="s">
        <v>248</v>
      </c>
      <c r="AZ124" s="218">
        <v>32523</v>
      </c>
      <c r="BA124" s="188" t="s">
        <v>248</v>
      </c>
      <c r="BB124" s="203" t="s">
        <v>248</v>
      </c>
      <c r="BC124" s="158" t="s">
        <v>248</v>
      </c>
      <c r="BD124" s="217" t="s">
        <v>61</v>
      </c>
      <c r="BE124" s="201" t="s">
        <v>62</v>
      </c>
      <c r="BF124" s="201" t="s">
        <v>63</v>
      </c>
      <c r="BG124" s="201" t="s">
        <v>196</v>
      </c>
      <c r="BH124" s="218" t="s">
        <v>510</v>
      </c>
      <c r="BI124" s="218" t="s">
        <v>67</v>
      </c>
      <c r="BJ124" s="391">
        <v>214</v>
      </c>
      <c r="BK124" s="370">
        <v>3</v>
      </c>
      <c r="BL124" s="219" t="s">
        <v>65</v>
      </c>
      <c r="BM124" s="52" t="s">
        <v>65</v>
      </c>
      <c r="BN124" s="218" t="s">
        <v>358</v>
      </c>
      <c r="BO124" s="217" t="s">
        <v>53</v>
      </c>
      <c r="BP124" s="201" t="s">
        <v>704</v>
      </c>
      <c r="BQ124" s="52" t="s">
        <v>714</v>
      </c>
    </row>
    <row r="125" spans="1:69" ht="16.5" thickBot="1">
      <c r="A125" s="207" t="s">
        <v>37</v>
      </c>
      <c r="B125" s="208" t="s">
        <v>9</v>
      </c>
      <c r="C125" s="202" t="s">
        <v>35</v>
      </c>
      <c r="D125" s="210" t="s">
        <v>709</v>
      </c>
      <c r="E125" s="24" t="s">
        <v>450</v>
      </c>
      <c r="F125" s="86">
        <v>46</v>
      </c>
      <c r="G125" s="80">
        <v>2</v>
      </c>
      <c r="H125" s="204"/>
      <c r="I125" s="204"/>
      <c r="J125" s="204"/>
      <c r="K125" s="204"/>
      <c r="L125" s="80">
        <v>0</v>
      </c>
      <c r="M125" s="203"/>
      <c r="N125" s="52">
        <v>0</v>
      </c>
      <c r="O125" s="204"/>
      <c r="P125" s="204"/>
      <c r="Q125" s="11">
        <v>8.0829771591000004</v>
      </c>
      <c r="R125" s="204"/>
      <c r="S125" s="204"/>
      <c r="T125" s="53">
        <v>13.399999999999999</v>
      </c>
      <c r="U125" s="204"/>
      <c r="V125" s="204"/>
      <c r="W125" s="11">
        <v>8.1043179999999992</v>
      </c>
      <c r="X125" s="204"/>
      <c r="Y125" s="204"/>
      <c r="Z125" s="53">
        <v>13.399999999999999</v>
      </c>
      <c r="AA125" s="204"/>
      <c r="AB125" s="204"/>
      <c r="AC125" s="204"/>
      <c r="AD125" s="204"/>
      <c r="AE125" s="204"/>
      <c r="AF125" s="9">
        <v>2.7150751903541108</v>
      </c>
      <c r="AG125" s="9">
        <v>308</v>
      </c>
      <c r="AH125" s="9">
        <v>0.458514126865115</v>
      </c>
      <c r="AI125" s="9">
        <v>90</v>
      </c>
      <c r="AJ125" s="9">
        <v>1.6391304347826088</v>
      </c>
      <c r="AK125" s="9" t="s">
        <v>248</v>
      </c>
      <c r="AL125" s="9">
        <v>0</v>
      </c>
      <c r="AM125" s="9"/>
      <c r="AN125" s="9"/>
      <c r="AO125" s="73">
        <v>45</v>
      </c>
      <c r="AP125" s="80">
        <v>5</v>
      </c>
      <c r="AQ125" s="80">
        <v>4</v>
      </c>
      <c r="AR125" s="224">
        <v>34</v>
      </c>
      <c r="AS125" s="224" t="s">
        <v>248</v>
      </c>
      <c r="AT125" s="11">
        <v>3046.864</v>
      </c>
      <c r="AU125" s="11">
        <v>445.13</v>
      </c>
      <c r="AV125" s="80">
        <v>0</v>
      </c>
      <c r="AW125" s="80">
        <v>34</v>
      </c>
      <c r="AX125" s="158" t="s">
        <v>248</v>
      </c>
      <c r="AY125" s="235" t="s">
        <v>248</v>
      </c>
      <c r="AZ125" s="218">
        <v>32523</v>
      </c>
      <c r="BA125" s="188" t="s">
        <v>248</v>
      </c>
      <c r="BB125" s="203" t="s">
        <v>248</v>
      </c>
      <c r="BC125" s="158" t="s">
        <v>248</v>
      </c>
      <c r="BD125" s="217" t="s">
        <v>61</v>
      </c>
      <c r="BE125" s="201" t="s">
        <v>62</v>
      </c>
      <c r="BF125" s="201" t="s">
        <v>63</v>
      </c>
      <c r="BG125" s="201" t="s">
        <v>196</v>
      </c>
      <c r="BH125" s="218" t="s">
        <v>510</v>
      </c>
      <c r="BI125" s="218" t="s">
        <v>68</v>
      </c>
      <c r="BJ125" s="391">
        <v>214</v>
      </c>
      <c r="BK125" s="370">
        <v>4</v>
      </c>
      <c r="BL125" s="219" t="s">
        <v>65</v>
      </c>
      <c r="BM125" s="52" t="s">
        <v>65</v>
      </c>
      <c r="BN125" s="218" t="s">
        <v>358</v>
      </c>
      <c r="BO125" s="217" t="s">
        <v>53</v>
      </c>
      <c r="BP125" s="201" t="s">
        <v>704</v>
      </c>
      <c r="BQ125" s="52" t="s">
        <v>714</v>
      </c>
    </row>
    <row r="126" spans="1:69" ht="16.5" thickBot="1">
      <c r="A126" s="207" t="s">
        <v>37</v>
      </c>
      <c r="B126" s="208" t="s">
        <v>9</v>
      </c>
      <c r="C126" s="202" t="s">
        <v>35</v>
      </c>
      <c r="D126" s="210" t="s">
        <v>709</v>
      </c>
      <c r="E126" s="24" t="s">
        <v>349</v>
      </c>
      <c r="F126" s="86">
        <v>150</v>
      </c>
      <c r="G126" s="80">
        <v>1</v>
      </c>
      <c r="H126" s="204"/>
      <c r="I126" s="204"/>
      <c r="J126" s="204"/>
      <c r="K126" s="204"/>
      <c r="L126" s="80">
        <v>0</v>
      </c>
      <c r="M126" s="203"/>
      <c r="N126" s="52">
        <v>0</v>
      </c>
      <c r="O126" s="204"/>
      <c r="P126" s="204"/>
      <c r="Q126" s="11">
        <v>6.2794561945999998</v>
      </c>
      <c r="R126" s="204"/>
      <c r="S126" s="204"/>
      <c r="T126" s="53">
        <v>7.7749999999999915</v>
      </c>
      <c r="U126" s="204"/>
      <c r="V126" s="204"/>
      <c r="W126" s="11">
        <v>6.3770670000000003</v>
      </c>
      <c r="X126" s="204"/>
      <c r="Y126" s="204"/>
      <c r="Z126" s="53">
        <v>8.2749999999999915</v>
      </c>
      <c r="AA126" s="204"/>
      <c r="AB126" s="204"/>
      <c r="AC126" s="204"/>
      <c r="AD126" s="204"/>
      <c r="AE126" s="204"/>
      <c r="AF126" s="9">
        <v>3.4500287668359819</v>
      </c>
      <c r="AG126" s="9">
        <v>1043</v>
      </c>
      <c r="AH126" s="9">
        <v>0.45572943817263634</v>
      </c>
      <c r="AI126" s="9">
        <v>31</v>
      </c>
      <c r="AJ126" s="9">
        <v>2.5826171874999999</v>
      </c>
      <c r="AK126" s="9" t="s">
        <v>248</v>
      </c>
      <c r="AL126" s="9">
        <v>149</v>
      </c>
      <c r="AM126" s="9">
        <v>3.4500287668359819</v>
      </c>
      <c r="AN126" s="9">
        <v>3.53369140625</v>
      </c>
      <c r="AO126" s="73">
        <v>10</v>
      </c>
      <c r="AP126" s="80">
        <v>0</v>
      </c>
      <c r="AQ126" s="80">
        <v>0</v>
      </c>
      <c r="AR126" s="224">
        <v>288</v>
      </c>
      <c r="AS126" s="224" t="s">
        <v>248</v>
      </c>
      <c r="AT126" s="11">
        <v>10664.938</v>
      </c>
      <c r="AU126" s="11">
        <v>0</v>
      </c>
      <c r="AV126" s="80">
        <v>0</v>
      </c>
      <c r="AW126" s="80">
        <v>288</v>
      </c>
      <c r="AX126" s="158" t="s">
        <v>248</v>
      </c>
      <c r="AY126" s="235" t="s">
        <v>248</v>
      </c>
      <c r="AZ126" s="218">
        <v>97292</v>
      </c>
      <c r="BA126" s="188" t="s">
        <v>248</v>
      </c>
      <c r="BB126" s="203" t="s">
        <v>248</v>
      </c>
      <c r="BC126" s="158" t="s">
        <v>248</v>
      </c>
      <c r="BD126" s="217" t="s">
        <v>61</v>
      </c>
      <c r="BE126" s="201" t="s">
        <v>62</v>
      </c>
      <c r="BF126" s="201" t="s">
        <v>63</v>
      </c>
      <c r="BG126" s="201" t="s">
        <v>196</v>
      </c>
      <c r="BH126" s="218" t="s">
        <v>514</v>
      </c>
      <c r="BI126" s="218" t="s">
        <v>64</v>
      </c>
      <c r="BJ126" s="391">
        <v>214</v>
      </c>
      <c r="BK126" s="370">
        <v>1</v>
      </c>
      <c r="BL126" s="219" t="s">
        <v>65</v>
      </c>
      <c r="BM126" s="52" t="s">
        <v>65</v>
      </c>
      <c r="BN126" s="218" t="s">
        <v>358</v>
      </c>
      <c r="BO126" s="217" t="s">
        <v>349</v>
      </c>
      <c r="BP126" s="201" t="s">
        <v>699</v>
      </c>
      <c r="BQ126" s="52" t="s">
        <v>715</v>
      </c>
    </row>
    <row r="127" spans="1:69" ht="16.5" thickBot="1">
      <c r="A127" s="207" t="s">
        <v>37</v>
      </c>
      <c r="B127" s="208" t="s">
        <v>9</v>
      </c>
      <c r="C127" s="202" t="s">
        <v>35</v>
      </c>
      <c r="D127" s="210" t="s">
        <v>709</v>
      </c>
      <c r="E127" s="24" t="s">
        <v>349</v>
      </c>
      <c r="F127" s="86">
        <v>151</v>
      </c>
      <c r="G127" s="80">
        <v>5</v>
      </c>
      <c r="H127" s="204"/>
      <c r="I127" s="204"/>
      <c r="J127" s="204"/>
      <c r="K127" s="204"/>
      <c r="L127" s="80">
        <v>0</v>
      </c>
      <c r="M127" s="203"/>
      <c r="N127" s="52">
        <v>0</v>
      </c>
      <c r="O127" s="204"/>
      <c r="P127" s="204"/>
      <c r="Q127" s="11">
        <v>7.0467533151000001</v>
      </c>
      <c r="R127" s="204"/>
      <c r="S127" s="204"/>
      <c r="T127" s="53">
        <v>12.424999999999997</v>
      </c>
      <c r="U127" s="204"/>
      <c r="V127" s="204"/>
      <c r="W127" s="11">
        <v>6.9720204178082001</v>
      </c>
      <c r="X127" s="204"/>
      <c r="Y127" s="204"/>
      <c r="Z127" s="53">
        <v>12.349999999999994</v>
      </c>
      <c r="AA127" s="204"/>
      <c r="AB127" s="204"/>
      <c r="AC127" s="204"/>
      <c r="AD127" s="204"/>
      <c r="AE127" s="204"/>
      <c r="AF127" s="9">
        <v>3.3191780869041647</v>
      </c>
      <c r="AG127" s="9">
        <v>1022</v>
      </c>
      <c r="AH127" s="9">
        <v>0.51311968515872852</v>
      </c>
      <c r="AI127" s="9">
        <v>80</v>
      </c>
      <c r="AJ127" s="9">
        <v>2.2964788732394368</v>
      </c>
      <c r="AK127" s="9" t="s">
        <v>248</v>
      </c>
      <c r="AL127" s="9">
        <v>143</v>
      </c>
      <c r="AM127" s="9">
        <v>3.3355744304237787</v>
      </c>
      <c r="AN127" s="9">
        <v>3.4194915254237288</v>
      </c>
      <c r="AO127" s="73">
        <v>15</v>
      </c>
      <c r="AP127" s="80">
        <v>0</v>
      </c>
      <c r="AQ127" s="80">
        <v>0</v>
      </c>
      <c r="AR127" s="224">
        <v>277</v>
      </c>
      <c r="AS127" s="224" t="s">
        <v>248</v>
      </c>
      <c r="AT127" s="11">
        <v>10280.483</v>
      </c>
      <c r="AU127" s="11">
        <v>144.483</v>
      </c>
      <c r="AV127" s="80">
        <v>0</v>
      </c>
      <c r="AW127" s="80">
        <v>277</v>
      </c>
      <c r="AX127" s="158" t="s">
        <v>248</v>
      </c>
      <c r="AY127" s="235" t="s">
        <v>248</v>
      </c>
      <c r="AZ127" s="218">
        <v>97292</v>
      </c>
      <c r="BA127" s="188" t="s">
        <v>248</v>
      </c>
      <c r="BB127" s="203" t="s">
        <v>248</v>
      </c>
      <c r="BC127" s="158" t="s">
        <v>248</v>
      </c>
      <c r="BD127" s="217" t="s">
        <v>61</v>
      </c>
      <c r="BE127" s="201" t="s">
        <v>62</v>
      </c>
      <c r="BF127" s="201" t="s">
        <v>63</v>
      </c>
      <c r="BG127" s="201" t="s">
        <v>196</v>
      </c>
      <c r="BH127" s="218" t="s">
        <v>514</v>
      </c>
      <c r="BI127" s="218" t="s">
        <v>66</v>
      </c>
      <c r="BJ127" s="391">
        <v>214</v>
      </c>
      <c r="BK127" s="370">
        <v>7</v>
      </c>
      <c r="BL127" s="219" t="s">
        <v>65</v>
      </c>
      <c r="BM127" s="52" t="s">
        <v>65</v>
      </c>
      <c r="BN127" s="218" t="s">
        <v>358</v>
      </c>
      <c r="BO127" s="217" t="s">
        <v>349</v>
      </c>
      <c r="BP127" s="201" t="s">
        <v>699</v>
      </c>
      <c r="BQ127" s="52" t="s">
        <v>715</v>
      </c>
    </row>
    <row r="128" spans="1:69" ht="16.5" thickBot="1">
      <c r="A128" s="207" t="s">
        <v>37</v>
      </c>
      <c r="B128" s="208" t="s">
        <v>9</v>
      </c>
      <c r="C128" s="202" t="s">
        <v>35</v>
      </c>
      <c r="D128" s="210" t="s">
        <v>709</v>
      </c>
      <c r="E128" s="24" t="s">
        <v>349</v>
      </c>
      <c r="F128" s="86">
        <v>149</v>
      </c>
      <c r="G128" s="80">
        <v>1</v>
      </c>
      <c r="H128" s="204"/>
      <c r="I128" s="204"/>
      <c r="J128" s="204"/>
      <c r="K128" s="204"/>
      <c r="L128" s="80">
        <v>0</v>
      </c>
      <c r="M128" s="203"/>
      <c r="N128" s="52">
        <v>0</v>
      </c>
      <c r="O128" s="204"/>
      <c r="P128" s="204"/>
      <c r="Q128" s="11">
        <v>7.5242093446</v>
      </c>
      <c r="R128" s="204"/>
      <c r="S128" s="204"/>
      <c r="T128" s="53">
        <v>9.9333333333333318</v>
      </c>
      <c r="U128" s="204"/>
      <c r="V128" s="204"/>
      <c r="W128" s="11">
        <v>7.5996957770269997</v>
      </c>
      <c r="X128" s="204"/>
      <c r="Y128" s="204"/>
      <c r="Z128" s="53">
        <v>10.399999999999999</v>
      </c>
      <c r="AA128" s="204"/>
      <c r="AB128" s="204"/>
      <c r="AC128" s="204"/>
      <c r="AD128" s="204"/>
      <c r="AE128" s="204"/>
      <c r="AF128" s="9">
        <v>3.3750340194813369</v>
      </c>
      <c r="AG128" s="9">
        <v>1029</v>
      </c>
      <c r="AH128" s="9">
        <v>0.53847954854326141</v>
      </c>
      <c r="AI128" s="9">
        <v>69</v>
      </c>
      <c r="AJ128" s="9">
        <v>2.2716981132075471</v>
      </c>
      <c r="AK128" s="9" t="s">
        <v>248</v>
      </c>
      <c r="AL128" s="9">
        <v>145</v>
      </c>
      <c r="AM128" s="9">
        <v>3.3855172475570527</v>
      </c>
      <c r="AN128" s="9">
        <v>3.5098140495867769</v>
      </c>
      <c r="AO128" s="73">
        <v>13</v>
      </c>
      <c r="AP128" s="80">
        <v>1</v>
      </c>
      <c r="AQ128" s="80">
        <v>1</v>
      </c>
      <c r="AR128" s="224">
        <v>281</v>
      </c>
      <c r="AS128" s="224" t="s">
        <v>248</v>
      </c>
      <c r="AT128" s="11">
        <v>10447.620999999999</v>
      </c>
      <c r="AU128" s="11">
        <v>133.267</v>
      </c>
      <c r="AV128" s="80">
        <v>0</v>
      </c>
      <c r="AW128" s="80">
        <v>281</v>
      </c>
      <c r="AX128" s="158" t="s">
        <v>248</v>
      </c>
      <c r="AY128" s="235" t="s">
        <v>248</v>
      </c>
      <c r="AZ128" s="218">
        <v>97292</v>
      </c>
      <c r="BA128" s="188" t="s">
        <v>248</v>
      </c>
      <c r="BB128" s="203" t="s">
        <v>248</v>
      </c>
      <c r="BC128" s="158" t="s">
        <v>248</v>
      </c>
      <c r="BD128" s="217" t="s">
        <v>61</v>
      </c>
      <c r="BE128" s="201" t="s">
        <v>62</v>
      </c>
      <c r="BF128" s="201" t="s">
        <v>63</v>
      </c>
      <c r="BG128" s="201" t="s">
        <v>196</v>
      </c>
      <c r="BH128" s="218" t="s">
        <v>514</v>
      </c>
      <c r="BI128" s="218" t="s">
        <v>67</v>
      </c>
      <c r="BJ128" s="391">
        <v>214</v>
      </c>
      <c r="BK128" s="370">
        <v>3</v>
      </c>
      <c r="BL128" s="219" t="s">
        <v>65</v>
      </c>
      <c r="BM128" s="52" t="s">
        <v>65</v>
      </c>
      <c r="BN128" s="218" t="s">
        <v>358</v>
      </c>
      <c r="BO128" s="217" t="s">
        <v>349</v>
      </c>
      <c r="BP128" s="201" t="s">
        <v>699</v>
      </c>
      <c r="BQ128" s="52" t="s">
        <v>715</v>
      </c>
    </row>
    <row r="129" spans="1:69" ht="16.5" thickBot="1">
      <c r="A129" s="207" t="s">
        <v>37</v>
      </c>
      <c r="B129" s="208" t="s">
        <v>9</v>
      </c>
      <c r="C129" s="202" t="s">
        <v>35</v>
      </c>
      <c r="D129" s="210" t="s">
        <v>709</v>
      </c>
      <c r="E129" s="24" t="s">
        <v>349</v>
      </c>
      <c r="F129" s="86">
        <v>145</v>
      </c>
      <c r="G129" s="80">
        <v>4</v>
      </c>
      <c r="H129" s="204"/>
      <c r="I129" s="204"/>
      <c r="J129" s="204"/>
      <c r="K129" s="204"/>
      <c r="L129" s="80">
        <v>0</v>
      </c>
      <c r="M129" s="203"/>
      <c r="N129" s="52">
        <v>0</v>
      </c>
      <c r="O129" s="204"/>
      <c r="P129" s="204"/>
      <c r="Q129" s="11">
        <v>7.5561912978999999</v>
      </c>
      <c r="R129" s="204"/>
      <c r="S129" s="204"/>
      <c r="T129" s="53">
        <v>10.395</v>
      </c>
      <c r="U129" s="204"/>
      <c r="V129" s="204"/>
      <c r="W129" s="11">
        <v>7.5733402411346997</v>
      </c>
      <c r="X129" s="204"/>
      <c r="Y129" s="204"/>
      <c r="Z129" s="53">
        <v>10.618749999999999</v>
      </c>
      <c r="AA129" s="204"/>
      <c r="AB129" s="204"/>
      <c r="AC129" s="204"/>
      <c r="AD129" s="204"/>
      <c r="AE129" s="204"/>
      <c r="AF129" s="9">
        <v>2.7456507923741817</v>
      </c>
      <c r="AG129" s="9">
        <v>945</v>
      </c>
      <c r="AH129" s="9">
        <v>0.39299348068751855</v>
      </c>
      <c r="AI129" s="9">
        <v>209</v>
      </c>
      <c r="AJ129" s="9">
        <v>2.0311868686868686</v>
      </c>
      <c r="AK129" s="9" t="s">
        <v>248</v>
      </c>
      <c r="AL129" s="9">
        <v>0</v>
      </c>
      <c r="AM129" s="9"/>
      <c r="AN129" s="9"/>
      <c r="AO129" s="73">
        <v>40</v>
      </c>
      <c r="AP129" s="80">
        <v>0</v>
      </c>
      <c r="AQ129" s="80">
        <v>1</v>
      </c>
      <c r="AR129" s="224">
        <v>241</v>
      </c>
      <c r="AS129" s="224" t="s">
        <v>248</v>
      </c>
      <c r="AT129" s="11">
        <v>9997.6309999999994</v>
      </c>
      <c r="AU129" s="11">
        <v>71.724999999999994</v>
      </c>
      <c r="AV129" s="80">
        <v>0</v>
      </c>
      <c r="AW129" s="80">
        <v>241</v>
      </c>
      <c r="AX129" s="158" t="s">
        <v>248</v>
      </c>
      <c r="AY129" s="235" t="s">
        <v>248</v>
      </c>
      <c r="AZ129" s="218">
        <v>97292</v>
      </c>
      <c r="BA129" s="188" t="s">
        <v>248</v>
      </c>
      <c r="BB129" s="203" t="s">
        <v>248</v>
      </c>
      <c r="BC129" s="158" t="s">
        <v>248</v>
      </c>
      <c r="BD129" s="217" t="s">
        <v>61</v>
      </c>
      <c r="BE129" s="201" t="s">
        <v>62</v>
      </c>
      <c r="BF129" s="201" t="s">
        <v>63</v>
      </c>
      <c r="BG129" s="201" t="s">
        <v>196</v>
      </c>
      <c r="BH129" s="218" t="s">
        <v>514</v>
      </c>
      <c r="BI129" s="218" t="s">
        <v>68</v>
      </c>
      <c r="BJ129" s="391">
        <v>214</v>
      </c>
      <c r="BK129" s="370">
        <v>4</v>
      </c>
      <c r="BL129" s="219" t="s">
        <v>65</v>
      </c>
      <c r="BM129" s="52" t="s">
        <v>65</v>
      </c>
      <c r="BN129" s="218" t="s">
        <v>358</v>
      </c>
      <c r="BO129" s="217" t="s">
        <v>349</v>
      </c>
      <c r="BP129" s="201" t="s">
        <v>699</v>
      </c>
      <c r="BQ129" s="52" t="s">
        <v>715</v>
      </c>
    </row>
    <row r="130" spans="1:69" ht="15.75" thickBot="1">
      <c r="A130" s="404" t="s">
        <v>37</v>
      </c>
      <c r="B130" s="405" t="s">
        <v>9</v>
      </c>
      <c r="C130" s="406" t="s">
        <v>35</v>
      </c>
      <c r="D130" s="210" t="s">
        <v>709</v>
      </c>
      <c r="E130" s="24" t="s">
        <v>362</v>
      </c>
      <c r="F130" s="86">
        <v>152</v>
      </c>
      <c r="G130" s="80">
        <v>0</v>
      </c>
      <c r="H130" s="407"/>
      <c r="I130" s="407"/>
      <c r="J130" s="407"/>
      <c r="K130" s="407"/>
      <c r="L130" s="80">
        <v>0</v>
      </c>
      <c r="M130" s="408"/>
      <c r="N130" s="409">
        <v>1</v>
      </c>
      <c r="O130" s="407"/>
      <c r="P130" s="407"/>
      <c r="Q130" s="11">
        <v>7.0277761711000002</v>
      </c>
      <c r="R130" s="407"/>
      <c r="S130" s="407"/>
      <c r="T130" s="53">
        <v>12.366666666666667</v>
      </c>
      <c r="U130" s="407"/>
      <c r="V130" s="407"/>
      <c r="W130" s="11">
        <v>6.9187236184209997</v>
      </c>
      <c r="X130" s="407"/>
      <c r="Y130" s="407"/>
      <c r="Z130" s="53">
        <v>11.05</v>
      </c>
      <c r="AA130" s="407"/>
      <c r="AB130" s="407"/>
      <c r="AC130" s="407"/>
      <c r="AD130" s="407"/>
      <c r="AE130" s="407"/>
      <c r="AF130" s="410">
        <v>3.524060158353103</v>
      </c>
      <c r="AG130" s="410">
        <v>1058</v>
      </c>
      <c r="AH130" s="410">
        <v>0.46548684030860044</v>
      </c>
      <c r="AI130" s="410">
        <v>32</v>
      </c>
      <c r="AJ130" s="410">
        <v>2.6045977011494252</v>
      </c>
      <c r="AK130" s="410" t="s">
        <v>248</v>
      </c>
      <c r="AL130" s="410">
        <v>148</v>
      </c>
      <c r="AM130" s="410">
        <v>3.5557432518732588</v>
      </c>
      <c r="AN130" s="410">
        <v>3.6280193236714977</v>
      </c>
      <c r="AO130" s="73">
        <v>7</v>
      </c>
      <c r="AP130" s="80">
        <v>0</v>
      </c>
      <c r="AQ130" s="80">
        <v>0</v>
      </c>
      <c r="AR130" s="224">
        <v>297</v>
      </c>
      <c r="AS130" s="224" t="s">
        <v>248</v>
      </c>
      <c r="AT130" s="11">
        <v>10951.416999999999</v>
      </c>
      <c r="AU130" s="11">
        <v>25.507999999999999</v>
      </c>
      <c r="AV130" s="80">
        <v>0</v>
      </c>
      <c r="AW130" s="80">
        <v>297</v>
      </c>
      <c r="AX130" s="416" t="s">
        <v>248</v>
      </c>
      <c r="AY130" s="235" t="s">
        <v>248</v>
      </c>
      <c r="AZ130" s="138">
        <v>43608</v>
      </c>
      <c r="BA130" s="188" t="s">
        <v>248</v>
      </c>
      <c r="BB130" s="408" t="s">
        <v>248</v>
      </c>
      <c r="BC130" s="416" t="s">
        <v>248</v>
      </c>
      <c r="BD130" s="411" t="s">
        <v>61</v>
      </c>
      <c r="BE130" s="412" t="s">
        <v>62</v>
      </c>
      <c r="BF130" s="412" t="s">
        <v>63</v>
      </c>
      <c r="BG130" s="412" t="s">
        <v>196</v>
      </c>
      <c r="BH130" s="413" t="s">
        <v>712</v>
      </c>
      <c r="BI130" s="413" t="s">
        <v>64</v>
      </c>
      <c r="BJ130" s="417">
        <v>214</v>
      </c>
      <c r="BK130" s="414">
        <v>1</v>
      </c>
      <c r="BL130" s="415" t="s">
        <v>65</v>
      </c>
      <c r="BM130" s="409" t="s">
        <v>65</v>
      </c>
      <c r="BN130" s="413" t="s">
        <v>358</v>
      </c>
      <c r="BO130" s="217" t="s">
        <v>702</v>
      </c>
      <c r="BP130" s="201" t="s">
        <v>698</v>
      </c>
      <c r="BQ130" s="52" t="s">
        <v>714</v>
      </c>
    </row>
    <row r="131" spans="1:69" ht="15.75" thickBot="1">
      <c r="A131" s="404" t="s">
        <v>37</v>
      </c>
      <c r="B131" s="405" t="s">
        <v>9</v>
      </c>
      <c r="C131" s="406" t="s">
        <v>35</v>
      </c>
      <c r="D131" s="210" t="s">
        <v>709</v>
      </c>
      <c r="E131" s="24" t="s">
        <v>362</v>
      </c>
      <c r="F131" s="86">
        <v>151</v>
      </c>
      <c r="G131" s="80">
        <v>6</v>
      </c>
      <c r="H131" s="407"/>
      <c r="I131" s="407"/>
      <c r="J131" s="407"/>
      <c r="K131" s="407"/>
      <c r="L131" s="80">
        <v>0</v>
      </c>
      <c r="M131" s="408"/>
      <c r="N131" s="409">
        <v>0</v>
      </c>
      <c r="O131" s="407"/>
      <c r="P131" s="407"/>
      <c r="Q131" s="11">
        <v>8.2031033102999995</v>
      </c>
      <c r="R131" s="407"/>
      <c r="S131" s="407"/>
      <c r="T131" s="53">
        <v>14.46875</v>
      </c>
      <c r="U131" s="407"/>
      <c r="V131" s="407"/>
      <c r="W131" s="11">
        <v>8.1053308758620002</v>
      </c>
      <c r="X131" s="407"/>
      <c r="Y131" s="407"/>
      <c r="Z131" s="53">
        <v>14.875</v>
      </c>
      <c r="AA131" s="407"/>
      <c r="AB131" s="407"/>
      <c r="AC131" s="407"/>
      <c r="AD131" s="407"/>
      <c r="AE131" s="407"/>
      <c r="AF131" s="410">
        <v>3.1665221673514465</v>
      </c>
      <c r="AG131" s="410">
        <v>1015</v>
      </c>
      <c r="AH131" s="410">
        <v>0.54922876665774412</v>
      </c>
      <c r="AI131" s="410">
        <v>132</v>
      </c>
      <c r="AJ131" s="410">
        <v>2.1404867256637168</v>
      </c>
      <c r="AK131" s="410" t="s">
        <v>248</v>
      </c>
      <c r="AL131" s="410">
        <v>145</v>
      </c>
      <c r="AM131" s="410">
        <v>3.1665221673514465</v>
      </c>
      <c r="AN131" s="410">
        <v>3.2330645161290321</v>
      </c>
      <c r="AO131" s="73">
        <v>18</v>
      </c>
      <c r="AP131" s="80">
        <v>0</v>
      </c>
      <c r="AQ131" s="80">
        <v>0</v>
      </c>
      <c r="AR131" s="224">
        <v>272</v>
      </c>
      <c r="AS131" s="224" t="s">
        <v>248</v>
      </c>
      <c r="AT131" s="11">
        <v>10416.955</v>
      </c>
      <c r="AU131" s="11">
        <v>0</v>
      </c>
      <c r="AV131" s="80">
        <v>0</v>
      </c>
      <c r="AW131" s="80">
        <v>272</v>
      </c>
      <c r="AX131" s="416" t="s">
        <v>248</v>
      </c>
      <c r="AY131" s="235" t="s">
        <v>248</v>
      </c>
      <c r="AZ131" s="242">
        <v>43608</v>
      </c>
      <c r="BA131" s="188" t="s">
        <v>248</v>
      </c>
      <c r="BB131" s="408" t="s">
        <v>248</v>
      </c>
      <c r="BC131" s="416" t="s">
        <v>248</v>
      </c>
      <c r="BD131" s="411" t="s">
        <v>61</v>
      </c>
      <c r="BE131" s="412" t="s">
        <v>62</v>
      </c>
      <c r="BF131" s="412" t="s">
        <v>63</v>
      </c>
      <c r="BG131" s="412" t="s">
        <v>196</v>
      </c>
      <c r="BH131" s="413" t="s">
        <v>712</v>
      </c>
      <c r="BI131" s="413" t="s">
        <v>66</v>
      </c>
      <c r="BJ131" s="417">
        <v>214</v>
      </c>
      <c r="BK131" s="414">
        <v>7</v>
      </c>
      <c r="BL131" s="415" t="s">
        <v>65</v>
      </c>
      <c r="BM131" s="409" t="s">
        <v>65</v>
      </c>
      <c r="BN131" s="413" t="s">
        <v>358</v>
      </c>
      <c r="BO131" s="217" t="s">
        <v>702</v>
      </c>
      <c r="BP131" s="201" t="s">
        <v>698</v>
      </c>
      <c r="BQ131" s="52" t="s">
        <v>714</v>
      </c>
    </row>
    <row r="132" spans="1:69" ht="15.75" thickBot="1">
      <c r="A132" s="404" t="s">
        <v>37</v>
      </c>
      <c r="B132" s="405" t="s">
        <v>9</v>
      </c>
      <c r="C132" s="406" t="s">
        <v>35</v>
      </c>
      <c r="D132" s="210" t="s">
        <v>709</v>
      </c>
      <c r="E132" s="24" t="s">
        <v>362</v>
      </c>
      <c r="F132" s="86">
        <v>150</v>
      </c>
      <c r="G132" s="80">
        <v>4</v>
      </c>
      <c r="H132" s="407"/>
      <c r="I132" s="407"/>
      <c r="J132" s="407"/>
      <c r="K132" s="407"/>
      <c r="L132" s="80">
        <v>3</v>
      </c>
      <c r="M132" s="408"/>
      <c r="N132" s="409">
        <v>0</v>
      </c>
      <c r="O132" s="407"/>
      <c r="P132" s="407"/>
      <c r="Q132" s="11">
        <v>5.7207830979000001</v>
      </c>
      <c r="R132" s="407"/>
      <c r="S132" s="407"/>
      <c r="T132" s="53">
        <v>7.8464285714285706</v>
      </c>
      <c r="U132" s="407"/>
      <c r="V132" s="407"/>
      <c r="W132" s="11">
        <v>5.1605033496503001</v>
      </c>
      <c r="X132" s="407"/>
      <c r="Y132" s="407"/>
      <c r="Z132" s="53">
        <v>7.9812499999999993</v>
      </c>
      <c r="AA132" s="407"/>
      <c r="AB132" s="407"/>
      <c r="AC132" s="407"/>
      <c r="AD132" s="407"/>
      <c r="AE132" s="407"/>
      <c r="AF132" s="410">
        <v>3.7449159391157396</v>
      </c>
      <c r="AG132" s="410">
        <v>1001</v>
      </c>
      <c r="AH132" s="410">
        <v>0.38235298638013304</v>
      </c>
      <c r="AI132" s="410">
        <v>13</v>
      </c>
      <c r="AJ132" s="410">
        <v>3.030128205128205</v>
      </c>
      <c r="AK132" s="410" t="s">
        <v>248</v>
      </c>
      <c r="AL132" s="410">
        <v>139</v>
      </c>
      <c r="AM132" s="410">
        <v>3.7547893340394038</v>
      </c>
      <c r="AN132" s="410">
        <v>3.7429971988795518</v>
      </c>
      <c r="AO132" s="73">
        <v>17</v>
      </c>
      <c r="AP132" s="80">
        <v>0</v>
      </c>
      <c r="AQ132" s="80">
        <v>0</v>
      </c>
      <c r="AR132" s="224">
        <v>275</v>
      </c>
      <c r="AS132" s="224" t="s">
        <v>248</v>
      </c>
      <c r="AT132" s="11">
        <v>10349.105</v>
      </c>
      <c r="AU132" s="11">
        <v>46.094999999999999</v>
      </c>
      <c r="AV132" s="80">
        <v>0</v>
      </c>
      <c r="AW132" s="80">
        <v>275</v>
      </c>
      <c r="AX132" s="416" t="s">
        <v>248</v>
      </c>
      <c r="AY132" s="235" t="s">
        <v>248</v>
      </c>
      <c r="AZ132" s="242">
        <v>43608</v>
      </c>
      <c r="BA132" s="188" t="s">
        <v>248</v>
      </c>
      <c r="BB132" s="408" t="s">
        <v>248</v>
      </c>
      <c r="BC132" s="416" t="s">
        <v>248</v>
      </c>
      <c r="BD132" s="411" t="s">
        <v>61</v>
      </c>
      <c r="BE132" s="412" t="s">
        <v>62</v>
      </c>
      <c r="BF132" s="412" t="s">
        <v>63</v>
      </c>
      <c r="BG132" s="412" t="s">
        <v>196</v>
      </c>
      <c r="BH132" s="413" t="s">
        <v>712</v>
      </c>
      <c r="BI132" s="413" t="s">
        <v>67</v>
      </c>
      <c r="BJ132" s="417">
        <v>214</v>
      </c>
      <c r="BK132" s="414">
        <v>3</v>
      </c>
      <c r="BL132" s="415" t="s">
        <v>65</v>
      </c>
      <c r="BM132" s="409" t="s">
        <v>65</v>
      </c>
      <c r="BN132" s="413" t="s">
        <v>358</v>
      </c>
      <c r="BO132" s="217" t="s">
        <v>702</v>
      </c>
      <c r="BP132" s="201" t="s">
        <v>698</v>
      </c>
      <c r="BQ132" s="52" t="s">
        <v>714</v>
      </c>
    </row>
    <row r="133" spans="1:69" ht="15.75" thickBot="1">
      <c r="A133" s="404" t="s">
        <v>37</v>
      </c>
      <c r="B133" s="405" t="s">
        <v>9</v>
      </c>
      <c r="C133" s="406" t="s">
        <v>35</v>
      </c>
      <c r="D133" s="210" t="s">
        <v>709</v>
      </c>
      <c r="E133" s="24" t="s">
        <v>362</v>
      </c>
      <c r="F133" s="86">
        <v>150</v>
      </c>
      <c r="G133" s="80">
        <v>4</v>
      </c>
      <c r="H133" s="407"/>
      <c r="I133" s="407"/>
      <c r="J133" s="407"/>
      <c r="K133" s="407"/>
      <c r="L133" s="80">
        <v>2</v>
      </c>
      <c r="M133" s="408"/>
      <c r="N133" s="409">
        <v>0</v>
      </c>
      <c r="O133" s="407"/>
      <c r="P133" s="407"/>
      <c r="Q133" s="11">
        <v>8.3676734792000005</v>
      </c>
      <c r="R133" s="407"/>
      <c r="S133" s="407"/>
      <c r="T133" s="53">
        <v>14.466666666666663</v>
      </c>
      <c r="U133" s="407"/>
      <c r="V133" s="407"/>
      <c r="W133" s="11">
        <v>8.3226110138887996</v>
      </c>
      <c r="X133" s="407"/>
      <c r="Y133" s="407"/>
      <c r="Z133" s="53">
        <v>14.349999999999998</v>
      </c>
      <c r="AA133" s="407"/>
      <c r="AB133" s="407"/>
      <c r="AC133" s="407"/>
      <c r="AD133" s="407"/>
      <c r="AE133" s="407"/>
      <c r="AF133" s="410">
        <v>2.6235441716962704</v>
      </c>
      <c r="AG133" s="410">
        <v>917</v>
      </c>
      <c r="AH133" s="410">
        <v>0.39538002643032255</v>
      </c>
      <c r="AI133" s="410">
        <v>315</v>
      </c>
      <c r="AJ133" s="410">
        <v>1.8072463768115943</v>
      </c>
      <c r="AK133" s="410" t="s">
        <v>248</v>
      </c>
      <c r="AL133" s="9">
        <v>0</v>
      </c>
      <c r="AM133" s="9"/>
      <c r="AN133" s="9"/>
      <c r="AO133" s="73">
        <v>13</v>
      </c>
      <c r="AP133" s="80">
        <v>0</v>
      </c>
      <c r="AQ133" s="80">
        <v>0</v>
      </c>
      <c r="AR133" s="224">
        <v>279</v>
      </c>
      <c r="AS133" s="224" t="s">
        <v>248</v>
      </c>
      <c r="AT133" s="11">
        <v>10473.373</v>
      </c>
      <c r="AU133" s="11">
        <v>0</v>
      </c>
      <c r="AV133" s="80">
        <v>0</v>
      </c>
      <c r="AW133" s="80">
        <v>279</v>
      </c>
      <c r="AX133" s="416" t="s">
        <v>248</v>
      </c>
      <c r="AY133" s="235" t="s">
        <v>248</v>
      </c>
      <c r="AZ133" s="242">
        <v>43608</v>
      </c>
      <c r="BA133" s="188" t="s">
        <v>248</v>
      </c>
      <c r="BB133" s="408" t="s">
        <v>248</v>
      </c>
      <c r="BC133" s="416" t="s">
        <v>248</v>
      </c>
      <c r="BD133" s="411" t="s">
        <v>61</v>
      </c>
      <c r="BE133" s="412" t="s">
        <v>62</v>
      </c>
      <c r="BF133" s="412" t="s">
        <v>63</v>
      </c>
      <c r="BG133" s="412" t="s">
        <v>196</v>
      </c>
      <c r="BH133" s="413" t="s">
        <v>712</v>
      </c>
      <c r="BI133" s="413" t="s">
        <v>68</v>
      </c>
      <c r="BJ133" s="417">
        <v>214</v>
      </c>
      <c r="BK133" s="414">
        <v>4</v>
      </c>
      <c r="BL133" s="415" t="s">
        <v>65</v>
      </c>
      <c r="BM133" s="409" t="s">
        <v>65</v>
      </c>
      <c r="BN133" s="413" t="s">
        <v>358</v>
      </c>
      <c r="BO133" s="217" t="s">
        <v>702</v>
      </c>
      <c r="BP133" s="201" t="s">
        <v>698</v>
      </c>
      <c r="BQ133" s="52" t="s">
        <v>714</v>
      </c>
    </row>
    <row r="134" spans="1:69" ht="16.5" thickBot="1">
      <c r="A134" s="207" t="s">
        <v>37</v>
      </c>
      <c r="B134" s="208" t="s">
        <v>9</v>
      </c>
      <c r="C134" s="202" t="s">
        <v>35</v>
      </c>
      <c r="D134" s="210" t="s">
        <v>709</v>
      </c>
      <c r="E134" s="24" t="s">
        <v>451</v>
      </c>
      <c r="F134" s="86">
        <v>91</v>
      </c>
      <c r="G134" s="80">
        <v>0</v>
      </c>
      <c r="H134" s="204"/>
      <c r="I134" s="204"/>
      <c r="J134" s="204"/>
      <c r="K134" s="204"/>
      <c r="L134" s="80">
        <v>0</v>
      </c>
      <c r="M134" s="203"/>
      <c r="N134" s="52">
        <v>1</v>
      </c>
      <c r="O134" s="204"/>
      <c r="P134" s="204"/>
      <c r="Q134" s="11">
        <v>5.4415053077</v>
      </c>
      <c r="R134" s="204"/>
      <c r="S134" s="204"/>
      <c r="T134" s="53">
        <v>6.6125000000000007</v>
      </c>
      <c r="U134" s="204"/>
      <c r="V134" s="204"/>
      <c r="W134" s="11">
        <v>5.0566481318680996</v>
      </c>
      <c r="X134" s="204"/>
      <c r="Y134" s="204"/>
      <c r="Z134" s="53">
        <v>6.2416666666666671</v>
      </c>
      <c r="AA134" s="204"/>
      <c r="AB134" s="204"/>
      <c r="AC134" s="204"/>
      <c r="AD134" s="204"/>
      <c r="AE134" s="204"/>
      <c r="AF134" s="9">
        <v>3.7144920814604987</v>
      </c>
      <c r="AG134" s="9">
        <v>630</v>
      </c>
      <c r="AH134" s="9">
        <v>0.41982575608458605</v>
      </c>
      <c r="AI134" s="9">
        <v>9</v>
      </c>
      <c r="AJ134" s="9">
        <v>2.7789062499999999</v>
      </c>
      <c r="AK134" s="9" t="s">
        <v>248</v>
      </c>
      <c r="AL134" s="9">
        <v>90</v>
      </c>
      <c r="AM134" s="9">
        <v>3.7144920814604987</v>
      </c>
      <c r="AN134" s="9">
        <v>3.7137276785714284</v>
      </c>
      <c r="AO134" s="73">
        <v>0</v>
      </c>
      <c r="AP134" s="80">
        <v>0</v>
      </c>
      <c r="AQ134" s="80">
        <v>0</v>
      </c>
      <c r="AR134" s="224">
        <v>182</v>
      </c>
      <c r="AS134" s="224" t="s">
        <v>248</v>
      </c>
      <c r="AT134" s="11">
        <v>6498.0259999999998</v>
      </c>
      <c r="AU134" s="11">
        <v>0</v>
      </c>
      <c r="AV134" s="80">
        <v>0</v>
      </c>
      <c r="AW134" s="80">
        <v>182</v>
      </c>
      <c r="AX134" s="158" t="s">
        <v>248</v>
      </c>
      <c r="AY134" s="235" t="s">
        <v>248</v>
      </c>
      <c r="AZ134" s="218">
        <v>31029</v>
      </c>
      <c r="BA134" s="188" t="s">
        <v>248</v>
      </c>
      <c r="BB134" s="203" t="s">
        <v>248</v>
      </c>
      <c r="BC134" s="158" t="s">
        <v>248</v>
      </c>
      <c r="BD134" s="217" t="s">
        <v>61</v>
      </c>
      <c r="BE134" s="201" t="s">
        <v>62</v>
      </c>
      <c r="BF134" s="201" t="s">
        <v>63</v>
      </c>
      <c r="BG134" s="201" t="s">
        <v>196</v>
      </c>
      <c r="BH134" s="218" t="s">
        <v>514</v>
      </c>
      <c r="BI134" s="218" t="s">
        <v>64</v>
      </c>
      <c r="BJ134" s="391">
        <v>214</v>
      </c>
      <c r="BK134" s="370">
        <v>1</v>
      </c>
      <c r="BL134" s="219" t="s">
        <v>65</v>
      </c>
      <c r="BM134" s="52" t="s">
        <v>65</v>
      </c>
      <c r="BN134" s="218" t="s">
        <v>358</v>
      </c>
      <c r="BO134" s="217" t="s">
        <v>69</v>
      </c>
      <c r="BP134" s="201" t="s">
        <v>680</v>
      </c>
      <c r="BQ134" s="52" t="s">
        <v>714</v>
      </c>
    </row>
    <row r="135" spans="1:69" ht="16.5" thickBot="1">
      <c r="A135" s="207" t="s">
        <v>37</v>
      </c>
      <c r="B135" s="208" t="s">
        <v>9</v>
      </c>
      <c r="C135" s="202" t="s">
        <v>35</v>
      </c>
      <c r="D135" s="210" t="s">
        <v>709</v>
      </c>
      <c r="E135" s="24" t="s">
        <v>451</v>
      </c>
      <c r="F135" s="86">
        <v>90</v>
      </c>
      <c r="G135" s="80">
        <v>1</v>
      </c>
      <c r="H135" s="204"/>
      <c r="I135" s="204"/>
      <c r="J135" s="204"/>
      <c r="K135" s="204"/>
      <c r="L135" s="80">
        <v>0</v>
      </c>
      <c r="M135" s="203"/>
      <c r="N135" s="52">
        <v>0</v>
      </c>
      <c r="O135" s="204"/>
      <c r="P135" s="204"/>
      <c r="Q135" s="11">
        <v>6.8483593145999997</v>
      </c>
      <c r="R135" s="204"/>
      <c r="S135" s="204"/>
      <c r="T135" s="53">
        <v>12.637499999999999</v>
      </c>
      <c r="U135" s="204"/>
      <c r="V135" s="204"/>
      <c r="W135" s="11">
        <v>6.9899323370786002</v>
      </c>
      <c r="X135" s="204"/>
      <c r="Y135" s="204"/>
      <c r="Z135" s="53">
        <v>12.637499999999999</v>
      </c>
      <c r="AA135" s="204"/>
      <c r="AB135" s="204"/>
      <c r="AC135" s="204"/>
      <c r="AD135" s="204"/>
      <c r="AE135" s="204"/>
      <c r="AF135" s="9">
        <v>3.2756179800768344</v>
      </c>
      <c r="AG135" s="9">
        <v>623</v>
      </c>
      <c r="AH135" s="9">
        <v>0.48279054826710216</v>
      </c>
      <c r="AI135" s="9">
        <v>41</v>
      </c>
      <c r="AJ135" s="9">
        <v>2.3592857142857144</v>
      </c>
      <c r="AK135" s="9" t="s">
        <v>248</v>
      </c>
      <c r="AL135" s="9">
        <v>88</v>
      </c>
      <c r="AM135" s="9">
        <v>3.2834090933010174</v>
      </c>
      <c r="AN135" s="9">
        <v>3.3516746411483256</v>
      </c>
      <c r="AO135" s="73">
        <v>60</v>
      </c>
      <c r="AP135" s="80">
        <v>1</v>
      </c>
      <c r="AQ135" s="80">
        <v>0</v>
      </c>
      <c r="AR135" s="224">
        <v>117</v>
      </c>
      <c r="AS135" s="224" t="s">
        <v>248</v>
      </c>
      <c r="AT135" s="11">
        <v>6352.4480000000003</v>
      </c>
      <c r="AU135" s="11">
        <v>0</v>
      </c>
      <c r="AV135" s="80">
        <v>0</v>
      </c>
      <c r="AW135" s="80">
        <v>117</v>
      </c>
      <c r="AX135" s="158" t="s">
        <v>248</v>
      </c>
      <c r="AY135" s="235" t="s">
        <v>248</v>
      </c>
      <c r="AZ135" s="218">
        <v>31029</v>
      </c>
      <c r="BA135" s="188" t="s">
        <v>248</v>
      </c>
      <c r="BB135" s="203" t="s">
        <v>248</v>
      </c>
      <c r="BC135" s="158" t="s">
        <v>248</v>
      </c>
      <c r="BD135" s="217" t="s">
        <v>61</v>
      </c>
      <c r="BE135" s="201" t="s">
        <v>62</v>
      </c>
      <c r="BF135" s="201" t="s">
        <v>63</v>
      </c>
      <c r="BG135" s="201" t="s">
        <v>196</v>
      </c>
      <c r="BH135" s="218" t="s">
        <v>514</v>
      </c>
      <c r="BI135" s="218" t="s">
        <v>66</v>
      </c>
      <c r="BJ135" s="391">
        <v>214</v>
      </c>
      <c r="BK135" s="370">
        <v>7</v>
      </c>
      <c r="BL135" s="219" t="s">
        <v>65</v>
      </c>
      <c r="BM135" s="52" t="s">
        <v>65</v>
      </c>
      <c r="BN135" s="218" t="s">
        <v>358</v>
      </c>
      <c r="BO135" s="217" t="s">
        <v>69</v>
      </c>
      <c r="BP135" s="201" t="s">
        <v>680</v>
      </c>
      <c r="BQ135" s="52" t="s">
        <v>714</v>
      </c>
    </row>
    <row r="136" spans="1:69" ht="16.5" thickBot="1">
      <c r="A136" s="207" t="s">
        <v>37</v>
      </c>
      <c r="B136" s="208" t="s">
        <v>9</v>
      </c>
      <c r="C136" s="202" t="s">
        <v>35</v>
      </c>
      <c r="D136" s="210" t="s">
        <v>709</v>
      </c>
      <c r="E136" s="24" t="s">
        <v>451</v>
      </c>
      <c r="F136" s="86">
        <v>88</v>
      </c>
      <c r="G136" s="80">
        <v>0</v>
      </c>
      <c r="H136" s="204"/>
      <c r="I136" s="204"/>
      <c r="J136" s="204"/>
      <c r="K136" s="204"/>
      <c r="L136" s="80">
        <v>0</v>
      </c>
      <c r="M136" s="203"/>
      <c r="N136" s="52">
        <v>0</v>
      </c>
      <c r="O136" s="204"/>
      <c r="P136" s="204"/>
      <c r="Q136" s="11">
        <v>6.8824543294999998</v>
      </c>
      <c r="R136" s="204"/>
      <c r="S136" s="204"/>
      <c r="T136" s="53">
        <v>8.6499999999999986</v>
      </c>
      <c r="U136" s="204"/>
      <c r="V136" s="204"/>
      <c r="W136" s="11">
        <v>6.9762837613636002</v>
      </c>
      <c r="X136" s="204"/>
      <c r="Y136" s="204"/>
      <c r="Z136" s="53">
        <v>8.2666666666666657</v>
      </c>
      <c r="AA136" s="204"/>
      <c r="AB136" s="204"/>
      <c r="AC136" s="204"/>
      <c r="AD136" s="204"/>
      <c r="AE136" s="204"/>
      <c r="AF136" s="9">
        <v>3.5430844267467396</v>
      </c>
      <c r="AG136" s="9">
        <v>616</v>
      </c>
      <c r="AH136" s="9">
        <v>0.4134619658085969</v>
      </c>
      <c r="AI136" s="9">
        <v>14</v>
      </c>
      <c r="AJ136" s="9">
        <v>2.6680000000000001</v>
      </c>
      <c r="AK136" s="9" t="s">
        <v>248</v>
      </c>
      <c r="AL136" s="9">
        <v>88</v>
      </c>
      <c r="AM136" s="9">
        <v>3.5430844267467396</v>
      </c>
      <c r="AN136" s="9">
        <v>3.6069364161849711</v>
      </c>
      <c r="AO136" s="73">
        <v>1</v>
      </c>
      <c r="AP136" s="80">
        <v>0</v>
      </c>
      <c r="AQ136" s="80">
        <v>0</v>
      </c>
      <c r="AR136" s="224">
        <v>175</v>
      </c>
      <c r="AS136" s="224" t="s">
        <v>248</v>
      </c>
      <c r="AT136" s="11">
        <v>6304.7969999999996</v>
      </c>
      <c r="AU136" s="11">
        <v>0</v>
      </c>
      <c r="AV136" s="80">
        <v>0</v>
      </c>
      <c r="AW136" s="80">
        <v>175</v>
      </c>
      <c r="AX136" s="158" t="s">
        <v>248</v>
      </c>
      <c r="AY136" s="235" t="s">
        <v>248</v>
      </c>
      <c r="AZ136" s="218">
        <v>31029</v>
      </c>
      <c r="BA136" s="188" t="s">
        <v>248</v>
      </c>
      <c r="BB136" s="203" t="s">
        <v>248</v>
      </c>
      <c r="BC136" s="158" t="s">
        <v>248</v>
      </c>
      <c r="BD136" s="217" t="s">
        <v>61</v>
      </c>
      <c r="BE136" s="201" t="s">
        <v>62</v>
      </c>
      <c r="BF136" s="201" t="s">
        <v>63</v>
      </c>
      <c r="BG136" s="201" t="s">
        <v>196</v>
      </c>
      <c r="BH136" s="218" t="s">
        <v>514</v>
      </c>
      <c r="BI136" s="218" t="s">
        <v>67</v>
      </c>
      <c r="BJ136" s="391">
        <v>214</v>
      </c>
      <c r="BK136" s="370">
        <v>3</v>
      </c>
      <c r="BL136" s="219" t="s">
        <v>65</v>
      </c>
      <c r="BM136" s="52" t="s">
        <v>65</v>
      </c>
      <c r="BN136" s="218" t="s">
        <v>358</v>
      </c>
      <c r="BO136" s="217" t="s">
        <v>69</v>
      </c>
      <c r="BP136" s="201" t="s">
        <v>680</v>
      </c>
      <c r="BQ136" s="52" t="s">
        <v>714</v>
      </c>
    </row>
    <row r="137" spans="1:69" ht="16.5" thickBot="1">
      <c r="A137" s="207" t="s">
        <v>37</v>
      </c>
      <c r="B137" s="208" t="s">
        <v>9</v>
      </c>
      <c r="C137" s="202" t="s">
        <v>35</v>
      </c>
      <c r="D137" s="210" t="s">
        <v>709</v>
      </c>
      <c r="E137" s="24" t="s">
        <v>451</v>
      </c>
      <c r="F137" s="86">
        <v>90</v>
      </c>
      <c r="G137" s="80">
        <v>10</v>
      </c>
      <c r="H137" s="204"/>
      <c r="I137" s="204"/>
      <c r="J137" s="204"/>
      <c r="K137" s="204"/>
      <c r="L137" s="80">
        <v>0</v>
      </c>
      <c r="M137" s="203"/>
      <c r="N137" s="52">
        <v>0</v>
      </c>
      <c r="O137" s="204"/>
      <c r="P137" s="204"/>
      <c r="Q137" s="11">
        <v>7.8121746999999999</v>
      </c>
      <c r="R137" s="204"/>
      <c r="S137" s="204"/>
      <c r="T137" s="53">
        <v>13.25</v>
      </c>
      <c r="U137" s="204"/>
      <c r="V137" s="204"/>
      <c r="W137" s="11">
        <v>7.7797748000000002</v>
      </c>
      <c r="X137" s="204"/>
      <c r="Y137" s="204"/>
      <c r="Z137" s="53">
        <v>13.25</v>
      </c>
      <c r="AA137" s="204"/>
      <c r="AB137" s="204"/>
      <c r="AC137" s="204"/>
      <c r="AD137" s="204"/>
      <c r="AE137" s="204"/>
      <c r="AF137" s="9">
        <v>2.6776964266385348</v>
      </c>
      <c r="AG137" s="9">
        <v>560</v>
      </c>
      <c r="AH137" s="9">
        <v>0.38979769599461322</v>
      </c>
      <c r="AI137" s="9">
        <v>149</v>
      </c>
      <c r="AJ137" s="9">
        <v>2.0346153846153845</v>
      </c>
      <c r="AK137" s="9" t="s">
        <v>248</v>
      </c>
      <c r="AL137" s="9">
        <v>0</v>
      </c>
      <c r="AM137" s="9"/>
      <c r="AN137" s="9"/>
      <c r="AO137" s="73">
        <v>44</v>
      </c>
      <c r="AP137" s="80">
        <v>2</v>
      </c>
      <c r="AQ137" s="80">
        <v>0</v>
      </c>
      <c r="AR137" s="224">
        <v>114</v>
      </c>
      <c r="AS137" s="224" t="s">
        <v>248</v>
      </c>
      <c r="AT137" s="11">
        <v>5716.9260000000004</v>
      </c>
      <c r="AU137" s="11">
        <v>0</v>
      </c>
      <c r="AV137" s="80">
        <v>0</v>
      </c>
      <c r="AW137" s="80">
        <v>114</v>
      </c>
      <c r="AX137" s="158" t="s">
        <v>248</v>
      </c>
      <c r="AY137" s="235" t="s">
        <v>248</v>
      </c>
      <c r="AZ137" s="218">
        <v>31029</v>
      </c>
      <c r="BA137" s="188" t="s">
        <v>248</v>
      </c>
      <c r="BB137" s="203" t="s">
        <v>248</v>
      </c>
      <c r="BC137" s="158" t="s">
        <v>248</v>
      </c>
      <c r="BD137" s="217" t="s">
        <v>61</v>
      </c>
      <c r="BE137" s="201" t="s">
        <v>62</v>
      </c>
      <c r="BF137" s="201" t="s">
        <v>63</v>
      </c>
      <c r="BG137" s="201" t="s">
        <v>196</v>
      </c>
      <c r="BH137" s="218" t="s">
        <v>514</v>
      </c>
      <c r="BI137" s="218" t="s">
        <v>68</v>
      </c>
      <c r="BJ137" s="391">
        <v>214</v>
      </c>
      <c r="BK137" s="370">
        <v>4</v>
      </c>
      <c r="BL137" s="219" t="s">
        <v>65</v>
      </c>
      <c r="BM137" s="52" t="s">
        <v>65</v>
      </c>
      <c r="BN137" s="218" t="s">
        <v>358</v>
      </c>
      <c r="BO137" s="217" t="s">
        <v>69</v>
      </c>
      <c r="BP137" s="201" t="s">
        <v>680</v>
      </c>
      <c r="BQ137" s="52" t="s">
        <v>714</v>
      </c>
    </row>
    <row r="138" spans="1:69" ht="16.5" thickBot="1">
      <c r="A138" s="207" t="s">
        <v>37</v>
      </c>
      <c r="B138" s="208" t="s">
        <v>9</v>
      </c>
      <c r="C138" s="202" t="s">
        <v>35</v>
      </c>
      <c r="D138" s="210" t="s">
        <v>709</v>
      </c>
      <c r="E138" s="24" t="s">
        <v>452</v>
      </c>
      <c r="F138" s="86">
        <v>187</v>
      </c>
      <c r="G138" s="80">
        <v>1</v>
      </c>
      <c r="H138" s="204"/>
      <c r="I138" s="204"/>
      <c r="J138" s="204"/>
      <c r="K138" s="204"/>
      <c r="L138" s="80">
        <v>0</v>
      </c>
      <c r="M138" s="203"/>
      <c r="N138" s="52">
        <v>2</v>
      </c>
      <c r="O138" s="204"/>
      <c r="P138" s="204"/>
      <c r="Q138" s="11">
        <v>6.6960858547999997</v>
      </c>
      <c r="R138" s="204"/>
      <c r="S138" s="204"/>
      <c r="T138" s="53">
        <v>10.62142857142857</v>
      </c>
      <c r="U138" s="204"/>
      <c r="V138" s="204"/>
      <c r="W138" s="11">
        <v>6.6773923494623002</v>
      </c>
      <c r="X138" s="204"/>
      <c r="Y138" s="204"/>
      <c r="Z138" s="53">
        <v>10.62142857142857</v>
      </c>
      <c r="AA138" s="204"/>
      <c r="AB138" s="204"/>
      <c r="AC138" s="204"/>
      <c r="AD138" s="204"/>
      <c r="AE138" s="204"/>
      <c r="AF138" s="9">
        <v>3.4660623808763518</v>
      </c>
      <c r="AG138" s="9">
        <v>1298</v>
      </c>
      <c r="AH138" s="9">
        <v>0.47128026589551975</v>
      </c>
      <c r="AI138" s="9">
        <v>47</v>
      </c>
      <c r="AJ138" s="9">
        <v>2.5505649717514123</v>
      </c>
      <c r="AK138" s="9" t="s">
        <v>248</v>
      </c>
      <c r="AL138" s="9">
        <v>184</v>
      </c>
      <c r="AM138" s="9">
        <v>3.4756580424957519</v>
      </c>
      <c r="AN138" s="9">
        <v>3.5591317365269459</v>
      </c>
      <c r="AO138" s="73">
        <v>1</v>
      </c>
      <c r="AP138" s="80">
        <v>0</v>
      </c>
      <c r="AQ138" s="80">
        <v>0</v>
      </c>
      <c r="AR138" s="224">
        <v>371</v>
      </c>
      <c r="AS138" s="224" t="s">
        <v>248</v>
      </c>
      <c r="AT138" s="11">
        <v>13954.258</v>
      </c>
      <c r="AU138" s="11">
        <v>73.992000000000004</v>
      </c>
      <c r="AV138" s="80">
        <v>0</v>
      </c>
      <c r="AW138" s="80">
        <v>371</v>
      </c>
      <c r="AX138" s="158" t="s">
        <v>248</v>
      </c>
      <c r="AY138" s="235" t="s">
        <v>248</v>
      </c>
      <c r="AZ138" s="218">
        <v>148101</v>
      </c>
      <c r="BA138" s="188" t="s">
        <v>248</v>
      </c>
      <c r="BB138" s="203" t="s">
        <v>248</v>
      </c>
      <c r="BC138" s="158" t="s">
        <v>248</v>
      </c>
      <c r="BD138" s="217" t="s">
        <v>61</v>
      </c>
      <c r="BE138" s="201" t="s">
        <v>62</v>
      </c>
      <c r="BF138" s="201" t="s">
        <v>63</v>
      </c>
      <c r="BG138" s="201" t="s">
        <v>196</v>
      </c>
      <c r="BH138" s="218" t="s">
        <v>512</v>
      </c>
      <c r="BI138" s="218" t="s">
        <v>64</v>
      </c>
      <c r="BJ138" s="391">
        <v>214</v>
      </c>
      <c r="BK138" s="370">
        <v>1</v>
      </c>
      <c r="BL138" s="219" t="s">
        <v>65</v>
      </c>
      <c r="BM138" s="52" t="s">
        <v>65</v>
      </c>
      <c r="BN138" s="218" t="s">
        <v>358</v>
      </c>
      <c r="BO138" s="217" t="s">
        <v>452</v>
      </c>
      <c r="BP138" s="201" t="s">
        <v>684</v>
      </c>
      <c r="BQ138" s="52" t="s">
        <v>716</v>
      </c>
    </row>
    <row r="139" spans="1:69" ht="16.5" thickBot="1">
      <c r="A139" s="207" t="s">
        <v>37</v>
      </c>
      <c r="B139" s="208" t="s">
        <v>9</v>
      </c>
      <c r="C139" s="202" t="s">
        <v>35</v>
      </c>
      <c r="D139" s="210" t="s">
        <v>709</v>
      </c>
      <c r="E139" s="24" t="s">
        <v>452</v>
      </c>
      <c r="F139" s="86">
        <v>190</v>
      </c>
      <c r="G139" s="80">
        <v>6</v>
      </c>
      <c r="H139" s="204"/>
      <c r="I139" s="204"/>
      <c r="J139" s="204"/>
      <c r="K139" s="204"/>
      <c r="L139" s="80">
        <v>1</v>
      </c>
      <c r="M139" s="203"/>
      <c r="N139" s="52">
        <v>1</v>
      </c>
      <c r="O139" s="204"/>
      <c r="P139" s="204"/>
      <c r="Q139" s="11">
        <v>7.8835955027000004</v>
      </c>
      <c r="R139" s="204"/>
      <c r="S139" s="204"/>
      <c r="T139" s="53">
        <v>13.553125</v>
      </c>
      <c r="U139" s="204"/>
      <c r="V139" s="204"/>
      <c r="W139" s="11">
        <v>7.9569889289617004</v>
      </c>
      <c r="X139" s="204"/>
      <c r="Y139" s="204"/>
      <c r="Z139" s="53">
        <v>13.547222222222222</v>
      </c>
      <c r="AA139" s="204"/>
      <c r="AB139" s="204"/>
      <c r="AC139" s="204"/>
      <c r="AD139" s="204"/>
      <c r="AE139" s="204"/>
      <c r="AF139" s="9">
        <v>3.2476373674169623</v>
      </c>
      <c r="AG139" s="9">
        <v>1281</v>
      </c>
      <c r="AH139" s="9">
        <v>0.55568778107065264</v>
      </c>
      <c r="AI139" s="9">
        <v>142</v>
      </c>
      <c r="AJ139" s="9">
        <v>2.1581140350877193</v>
      </c>
      <c r="AK139" s="9" t="s">
        <v>248</v>
      </c>
      <c r="AL139" s="9">
        <v>183</v>
      </c>
      <c r="AM139" s="9">
        <v>3.2476373674169623</v>
      </c>
      <c r="AN139" s="9">
        <v>3.3056282722513091</v>
      </c>
      <c r="AO139" s="73">
        <v>3</v>
      </c>
      <c r="AP139" s="80">
        <v>0</v>
      </c>
      <c r="AQ139" s="80">
        <v>0</v>
      </c>
      <c r="AR139" s="224">
        <v>365</v>
      </c>
      <c r="AS139" s="224" t="s">
        <v>248</v>
      </c>
      <c r="AT139" s="11">
        <v>14526.438</v>
      </c>
      <c r="AU139" s="11">
        <v>0</v>
      </c>
      <c r="AV139" s="80">
        <v>0</v>
      </c>
      <c r="AW139" s="80">
        <v>365</v>
      </c>
      <c r="AX139" s="158" t="s">
        <v>248</v>
      </c>
      <c r="AY139" s="235" t="s">
        <v>248</v>
      </c>
      <c r="AZ139" s="218">
        <v>148101</v>
      </c>
      <c r="BA139" s="188" t="s">
        <v>248</v>
      </c>
      <c r="BB139" s="203" t="s">
        <v>248</v>
      </c>
      <c r="BC139" s="158" t="s">
        <v>248</v>
      </c>
      <c r="BD139" s="217" t="s">
        <v>61</v>
      </c>
      <c r="BE139" s="201" t="s">
        <v>62</v>
      </c>
      <c r="BF139" s="201" t="s">
        <v>63</v>
      </c>
      <c r="BG139" s="201" t="s">
        <v>196</v>
      </c>
      <c r="BH139" s="218" t="s">
        <v>512</v>
      </c>
      <c r="BI139" s="218" t="s">
        <v>66</v>
      </c>
      <c r="BJ139" s="391">
        <v>214</v>
      </c>
      <c r="BK139" s="370">
        <v>7</v>
      </c>
      <c r="BL139" s="219" t="s">
        <v>65</v>
      </c>
      <c r="BM139" s="52" t="s">
        <v>65</v>
      </c>
      <c r="BN139" s="218" t="s">
        <v>358</v>
      </c>
      <c r="BO139" s="217" t="s">
        <v>452</v>
      </c>
      <c r="BP139" s="201" t="s">
        <v>684</v>
      </c>
      <c r="BQ139" s="52" t="s">
        <v>716</v>
      </c>
    </row>
    <row r="140" spans="1:69" ht="16.5" thickBot="1">
      <c r="A140" s="207" t="s">
        <v>37</v>
      </c>
      <c r="B140" s="208" t="s">
        <v>9</v>
      </c>
      <c r="C140" s="202" t="s">
        <v>35</v>
      </c>
      <c r="D140" s="210" t="s">
        <v>709</v>
      </c>
      <c r="E140" s="24" t="s">
        <v>452</v>
      </c>
      <c r="F140" s="86">
        <v>189</v>
      </c>
      <c r="G140" s="80">
        <v>1</v>
      </c>
      <c r="H140" s="204"/>
      <c r="I140" s="204"/>
      <c r="J140" s="204"/>
      <c r="K140" s="204"/>
      <c r="L140" s="80">
        <v>0</v>
      </c>
      <c r="M140" s="203"/>
      <c r="N140" s="52">
        <v>0</v>
      </c>
      <c r="O140" s="204"/>
      <c r="P140" s="204"/>
      <c r="Q140" s="11">
        <v>5.8847764149000001</v>
      </c>
      <c r="R140" s="204"/>
      <c r="S140" s="204"/>
      <c r="T140" s="53">
        <v>7.8249999999999993</v>
      </c>
      <c r="U140" s="204"/>
      <c r="V140" s="204"/>
      <c r="W140" s="11">
        <v>5.3892392021275999</v>
      </c>
      <c r="X140" s="204"/>
      <c r="Y140" s="204"/>
      <c r="Z140" s="53">
        <v>7.4599999999999991</v>
      </c>
      <c r="AA140" s="204"/>
      <c r="AB140" s="204"/>
      <c r="AC140" s="204"/>
      <c r="AD140" s="204"/>
      <c r="AE140" s="204"/>
      <c r="AF140" s="9">
        <v>3.5815501601681508</v>
      </c>
      <c r="AG140" s="9">
        <v>1316</v>
      </c>
      <c r="AH140" s="9">
        <v>0.41198823112757921</v>
      </c>
      <c r="AI140" s="9">
        <v>32</v>
      </c>
      <c r="AJ140" s="9">
        <v>2.6673267326732675</v>
      </c>
      <c r="AK140" s="9" t="s">
        <v>248</v>
      </c>
      <c r="AL140" s="9">
        <v>187</v>
      </c>
      <c r="AM140" s="9">
        <v>3.5915584495907238</v>
      </c>
      <c r="AN140" s="9">
        <v>3.6484848484848484</v>
      </c>
      <c r="AO140" s="73">
        <v>4</v>
      </c>
      <c r="AP140" s="80">
        <v>0</v>
      </c>
      <c r="AQ140" s="80">
        <v>1</v>
      </c>
      <c r="AR140" s="224">
        <v>371</v>
      </c>
      <c r="AS140" s="224" t="s">
        <v>248</v>
      </c>
      <c r="AT140" s="11">
        <v>14331.985000000001</v>
      </c>
      <c r="AU140" s="11">
        <v>0</v>
      </c>
      <c r="AV140" s="80">
        <v>0</v>
      </c>
      <c r="AW140" s="80">
        <v>371</v>
      </c>
      <c r="AX140" s="158" t="s">
        <v>248</v>
      </c>
      <c r="AY140" s="235" t="s">
        <v>248</v>
      </c>
      <c r="AZ140" s="218">
        <v>148101</v>
      </c>
      <c r="BA140" s="188" t="s">
        <v>248</v>
      </c>
      <c r="BB140" s="203" t="s">
        <v>248</v>
      </c>
      <c r="BC140" s="158" t="s">
        <v>248</v>
      </c>
      <c r="BD140" s="217" t="s">
        <v>61</v>
      </c>
      <c r="BE140" s="201" t="s">
        <v>62</v>
      </c>
      <c r="BF140" s="201" t="s">
        <v>63</v>
      </c>
      <c r="BG140" s="201" t="s">
        <v>196</v>
      </c>
      <c r="BH140" s="218" t="s">
        <v>512</v>
      </c>
      <c r="BI140" s="218" t="s">
        <v>67</v>
      </c>
      <c r="BJ140" s="391">
        <v>214</v>
      </c>
      <c r="BK140" s="370">
        <v>3</v>
      </c>
      <c r="BL140" s="219" t="s">
        <v>65</v>
      </c>
      <c r="BM140" s="52" t="s">
        <v>65</v>
      </c>
      <c r="BN140" s="218" t="s">
        <v>358</v>
      </c>
      <c r="BO140" s="217" t="s">
        <v>452</v>
      </c>
      <c r="BP140" s="201" t="s">
        <v>684</v>
      </c>
      <c r="BQ140" s="52" t="s">
        <v>716</v>
      </c>
    </row>
    <row r="141" spans="1:69" ht="16.5" thickBot="1">
      <c r="A141" s="207" t="s">
        <v>37</v>
      </c>
      <c r="B141" s="208" t="s">
        <v>9</v>
      </c>
      <c r="C141" s="202" t="s">
        <v>35</v>
      </c>
      <c r="D141" s="210" t="s">
        <v>709</v>
      </c>
      <c r="E141" s="24" t="s">
        <v>452</v>
      </c>
      <c r="F141" s="86">
        <v>189</v>
      </c>
      <c r="G141" s="80">
        <v>0</v>
      </c>
      <c r="H141" s="204"/>
      <c r="I141" s="204"/>
      <c r="J141" s="204"/>
      <c r="K141" s="204"/>
      <c r="L141" s="80">
        <v>0</v>
      </c>
      <c r="M141" s="203"/>
      <c r="N141" s="52">
        <v>0</v>
      </c>
      <c r="O141" s="204"/>
      <c r="P141" s="204"/>
      <c r="Q141" s="11">
        <v>7.4653437724999998</v>
      </c>
      <c r="R141" s="204"/>
      <c r="S141" s="204"/>
      <c r="T141" s="53">
        <v>9.1821428571428552</v>
      </c>
      <c r="U141" s="204"/>
      <c r="V141" s="204"/>
      <c r="W141" s="11">
        <v>7.5128887671957001</v>
      </c>
      <c r="X141" s="204"/>
      <c r="Y141" s="204"/>
      <c r="Z141" s="53">
        <v>9.3549999999999986</v>
      </c>
      <c r="AA141" s="204"/>
      <c r="AB141" s="204"/>
      <c r="AC141" s="204"/>
      <c r="AD141" s="204"/>
      <c r="AE141" s="204"/>
      <c r="AF141" s="9">
        <v>2.7846560937747391</v>
      </c>
      <c r="AG141" s="9">
        <v>1323</v>
      </c>
      <c r="AH141" s="9">
        <v>0.25306990576963739</v>
      </c>
      <c r="AI141" s="9">
        <v>166</v>
      </c>
      <c r="AJ141" s="9">
        <v>2.1779032258064515</v>
      </c>
      <c r="AK141" s="9" t="s">
        <v>248</v>
      </c>
      <c r="AL141" s="9">
        <v>0</v>
      </c>
      <c r="AM141" s="9"/>
      <c r="AN141" s="9"/>
      <c r="AO141" s="73">
        <v>5</v>
      </c>
      <c r="AP141" s="80">
        <v>0</v>
      </c>
      <c r="AQ141" s="80">
        <v>0</v>
      </c>
      <c r="AR141" s="224">
        <v>373</v>
      </c>
      <c r="AS141" s="224" t="s">
        <v>248</v>
      </c>
      <c r="AT141" s="11">
        <v>14414.082</v>
      </c>
      <c r="AU141" s="11">
        <v>0</v>
      </c>
      <c r="AV141" s="80">
        <v>0</v>
      </c>
      <c r="AW141" s="80">
        <v>373</v>
      </c>
      <c r="AX141" s="158" t="s">
        <v>248</v>
      </c>
      <c r="AY141" s="235" t="s">
        <v>248</v>
      </c>
      <c r="AZ141" s="218">
        <v>148101</v>
      </c>
      <c r="BA141" s="188" t="s">
        <v>248</v>
      </c>
      <c r="BB141" s="203" t="s">
        <v>248</v>
      </c>
      <c r="BC141" s="158" t="s">
        <v>248</v>
      </c>
      <c r="BD141" s="217" t="s">
        <v>61</v>
      </c>
      <c r="BE141" s="201" t="s">
        <v>62</v>
      </c>
      <c r="BF141" s="201" t="s">
        <v>63</v>
      </c>
      <c r="BG141" s="201" t="s">
        <v>196</v>
      </c>
      <c r="BH141" s="218" t="s">
        <v>512</v>
      </c>
      <c r="BI141" s="218" t="s">
        <v>68</v>
      </c>
      <c r="BJ141" s="391">
        <v>214</v>
      </c>
      <c r="BK141" s="370">
        <v>4</v>
      </c>
      <c r="BL141" s="219" t="s">
        <v>65</v>
      </c>
      <c r="BM141" s="52" t="s">
        <v>65</v>
      </c>
      <c r="BN141" s="218" t="s">
        <v>358</v>
      </c>
      <c r="BO141" s="217" t="s">
        <v>452</v>
      </c>
      <c r="BP141" s="201" t="s">
        <v>684</v>
      </c>
      <c r="BQ141" s="52" t="s">
        <v>716</v>
      </c>
    </row>
    <row r="142" spans="1:69" ht="15.75" thickBot="1">
      <c r="A142" s="404" t="s">
        <v>37</v>
      </c>
      <c r="B142" s="405" t="s">
        <v>9</v>
      </c>
      <c r="C142" s="406" t="s">
        <v>35</v>
      </c>
      <c r="D142" s="210" t="s">
        <v>709</v>
      </c>
      <c r="E142" s="24" t="s">
        <v>353</v>
      </c>
      <c r="F142" s="86">
        <v>96</v>
      </c>
      <c r="G142" s="80">
        <v>0</v>
      </c>
      <c r="H142" s="407"/>
      <c r="I142" s="407"/>
      <c r="J142" s="407"/>
      <c r="K142" s="407"/>
      <c r="L142" s="80">
        <v>0</v>
      </c>
      <c r="M142" s="408"/>
      <c r="N142" s="409">
        <v>0</v>
      </c>
      <c r="O142" s="407"/>
      <c r="P142" s="407"/>
      <c r="Q142" s="11">
        <v>5.3984893541999996</v>
      </c>
      <c r="R142" s="407"/>
      <c r="S142" s="407"/>
      <c r="T142" s="53">
        <v>6.871428571428571</v>
      </c>
      <c r="U142" s="407"/>
      <c r="V142" s="407"/>
      <c r="W142" s="11">
        <v>5.1836977500000003</v>
      </c>
      <c r="X142" s="407"/>
      <c r="Y142" s="407"/>
      <c r="Z142" s="53">
        <v>6.8999999999999986</v>
      </c>
      <c r="AA142" s="407"/>
      <c r="AB142" s="407"/>
      <c r="AC142" s="407"/>
      <c r="AD142" s="407"/>
      <c r="AE142" s="407"/>
      <c r="AF142" s="410">
        <v>3.6747916768349351</v>
      </c>
      <c r="AG142" s="410">
        <v>672</v>
      </c>
      <c r="AH142" s="410">
        <v>0.36056878221868621</v>
      </c>
      <c r="AI142" s="410">
        <v>8</v>
      </c>
      <c r="AJ142" s="410">
        <v>2.845945945945946</v>
      </c>
      <c r="AK142" s="410" t="s">
        <v>248</v>
      </c>
      <c r="AL142" s="410">
        <v>96</v>
      </c>
      <c r="AM142" s="410">
        <v>3.6747916768349351</v>
      </c>
      <c r="AN142" s="410">
        <v>3.6934460887949259</v>
      </c>
      <c r="AO142" s="73">
        <v>3</v>
      </c>
      <c r="AP142" s="80">
        <v>0</v>
      </c>
      <c r="AQ142" s="80">
        <v>0</v>
      </c>
      <c r="AR142" s="224">
        <v>189</v>
      </c>
      <c r="AS142" s="224" t="s">
        <v>248</v>
      </c>
      <c r="AT142" s="11">
        <v>7263.5919999999996</v>
      </c>
      <c r="AU142" s="11">
        <v>0</v>
      </c>
      <c r="AV142" s="80">
        <v>0</v>
      </c>
      <c r="AW142" s="80">
        <v>189</v>
      </c>
      <c r="AX142" s="416" t="s">
        <v>248</v>
      </c>
      <c r="AY142" s="235" t="s">
        <v>248</v>
      </c>
      <c r="AZ142" s="242">
        <v>52418</v>
      </c>
      <c r="BA142" s="188" t="s">
        <v>248</v>
      </c>
      <c r="BB142" s="408" t="s">
        <v>248</v>
      </c>
      <c r="BC142" s="416" t="s">
        <v>248</v>
      </c>
      <c r="BD142" s="411" t="s">
        <v>61</v>
      </c>
      <c r="BE142" s="412" t="s">
        <v>62</v>
      </c>
      <c r="BF142" s="412" t="s">
        <v>63</v>
      </c>
      <c r="BG142" s="412" t="s">
        <v>196</v>
      </c>
      <c r="BH142" s="218" t="s">
        <v>513</v>
      </c>
      <c r="BI142" s="413" t="s">
        <v>64</v>
      </c>
      <c r="BJ142" s="417">
        <v>214</v>
      </c>
      <c r="BK142" s="414">
        <v>1</v>
      </c>
      <c r="BL142" s="415" t="s">
        <v>65</v>
      </c>
      <c r="BM142" s="409" t="s">
        <v>65</v>
      </c>
      <c r="BN142" s="413" t="s">
        <v>358</v>
      </c>
      <c r="BO142" s="217" t="s">
        <v>353</v>
      </c>
      <c r="BP142" s="201" t="s">
        <v>693</v>
      </c>
      <c r="BQ142" s="52" t="s">
        <v>715</v>
      </c>
    </row>
    <row r="143" spans="1:69" ht="15.75" thickBot="1">
      <c r="A143" s="404" t="s">
        <v>37</v>
      </c>
      <c r="B143" s="405" t="s">
        <v>9</v>
      </c>
      <c r="C143" s="406" t="s">
        <v>35</v>
      </c>
      <c r="D143" s="210" t="s">
        <v>709</v>
      </c>
      <c r="E143" s="24" t="s">
        <v>353</v>
      </c>
      <c r="F143" s="86">
        <v>96</v>
      </c>
      <c r="G143" s="80">
        <v>2</v>
      </c>
      <c r="H143" s="407"/>
      <c r="I143" s="407"/>
      <c r="J143" s="407"/>
      <c r="K143" s="407"/>
      <c r="L143" s="80">
        <v>0</v>
      </c>
      <c r="M143" s="408"/>
      <c r="N143" s="409">
        <v>0</v>
      </c>
      <c r="O143" s="407"/>
      <c r="P143" s="407"/>
      <c r="Q143" s="11">
        <v>7.2587657978999998</v>
      </c>
      <c r="R143" s="407"/>
      <c r="S143" s="407"/>
      <c r="T143" s="53">
        <v>14.074999999999999</v>
      </c>
      <c r="U143" s="407"/>
      <c r="V143" s="407"/>
      <c r="W143" s="11">
        <v>7.2062018829787</v>
      </c>
      <c r="X143" s="407"/>
      <c r="Y143" s="407"/>
      <c r="Z143" s="53">
        <v>14.149999999999999</v>
      </c>
      <c r="AA143" s="407"/>
      <c r="AB143" s="407"/>
      <c r="AC143" s="407"/>
      <c r="AD143" s="407"/>
      <c r="AE143" s="407"/>
      <c r="AF143" s="410">
        <v>3.3918389147175847</v>
      </c>
      <c r="AG143" s="410">
        <v>658</v>
      </c>
      <c r="AH143" s="410">
        <v>0.4997935063742755</v>
      </c>
      <c r="AI143" s="410">
        <v>36</v>
      </c>
      <c r="AJ143" s="410">
        <v>2.4500000000000002</v>
      </c>
      <c r="AK143" s="410" t="s">
        <v>248</v>
      </c>
      <c r="AL143" s="410">
        <v>94</v>
      </c>
      <c r="AM143" s="410">
        <v>3.3918389147175847</v>
      </c>
      <c r="AN143" s="410">
        <v>3.504950495049505</v>
      </c>
      <c r="AO143" s="73">
        <v>7</v>
      </c>
      <c r="AP143" s="80">
        <v>0</v>
      </c>
      <c r="AQ143" s="80">
        <v>0</v>
      </c>
      <c r="AR143" s="224">
        <v>181</v>
      </c>
      <c r="AS143" s="224" t="s">
        <v>248</v>
      </c>
      <c r="AT143" s="11">
        <v>7188.0420000000004</v>
      </c>
      <c r="AU143" s="11">
        <v>0</v>
      </c>
      <c r="AV143" s="80">
        <v>0</v>
      </c>
      <c r="AW143" s="80">
        <v>181</v>
      </c>
      <c r="AX143" s="416" t="s">
        <v>248</v>
      </c>
      <c r="AY143" s="235" t="s">
        <v>248</v>
      </c>
      <c r="AZ143" s="242">
        <v>52418</v>
      </c>
      <c r="BA143" s="188" t="s">
        <v>248</v>
      </c>
      <c r="BB143" s="408" t="s">
        <v>248</v>
      </c>
      <c r="BC143" s="416" t="s">
        <v>248</v>
      </c>
      <c r="BD143" s="411" t="s">
        <v>61</v>
      </c>
      <c r="BE143" s="412" t="s">
        <v>62</v>
      </c>
      <c r="BF143" s="412" t="s">
        <v>63</v>
      </c>
      <c r="BG143" s="412" t="s">
        <v>196</v>
      </c>
      <c r="BH143" s="218" t="s">
        <v>513</v>
      </c>
      <c r="BI143" s="413" t="s">
        <v>66</v>
      </c>
      <c r="BJ143" s="417">
        <v>214</v>
      </c>
      <c r="BK143" s="414">
        <v>7</v>
      </c>
      <c r="BL143" s="415" t="s">
        <v>65</v>
      </c>
      <c r="BM143" s="409" t="s">
        <v>65</v>
      </c>
      <c r="BN143" s="413" t="s">
        <v>358</v>
      </c>
      <c r="BO143" s="217" t="s">
        <v>353</v>
      </c>
      <c r="BP143" s="201" t="s">
        <v>693</v>
      </c>
      <c r="BQ143" s="52" t="s">
        <v>715</v>
      </c>
    </row>
    <row r="144" spans="1:69" ht="15.75" thickBot="1">
      <c r="A144" s="404" t="s">
        <v>37</v>
      </c>
      <c r="B144" s="405" t="s">
        <v>9</v>
      </c>
      <c r="C144" s="406" t="s">
        <v>35</v>
      </c>
      <c r="D144" s="210" t="s">
        <v>709</v>
      </c>
      <c r="E144" s="24" t="s">
        <v>353</v>
      </c>
      <c r="F144" s="86">
        <v>103</v>
      </c>
      <c r="G144" s="80">
        <v>1</v>
      </c>
      <c r="H144" s="407"/>
      <c r="I144" s="407"/>
      <c r="J144" s="407"/>
      <c r="K144" s="407"/>
      <c r="L144" s="80">
        <v>0</v>
      </c>
      <c r="M144" s="408"/>
      <c r="N144" s="409">
        <v>0</v>
      </c>
      <c r="O144" s="407"/>
      <c r="P144" s="407"/>
      <c r="Q144" s="11">
        <v>6.9077448528999996</v>
      </c>
      <c r="R144" s="407"/>
      <c r="S144" s="407"/>
      <c r="T144" s="53">
        <v>8.4899999999999984</v>
      </c>
      <c r="U144" s="407"/>
      <c r="V144" s="407"/>
      <c r="W144" s="11">
        <v>7.0536470098038997</v>
      </c>
      <c r="X144" s="407"/>
      <c r="Y144" s="407"/>
      <c r="Z144" s="53">
        <v>8.7249999999999979</v>
      </c>
      <c r="AA144" s="407"/>
      <c r="AB144" s="407"/>
      <c r="AC144" s="407"/>
      <c r="AD144" s="407"/>
      <c r="AE144" s="407"/>
      <c r="AF144" s="410">
        <v>3.5030952515889284</v>
      </c>
      <c r="AG144" s="410">
        <v>714</v>
      </c>
      <c r="AH144" s="410">
        <v>0.50866950170042213</v>
      </c>
      <c r="AI144" s="410">
        <v>34</v>
      </c>
      <c r="AJ144" s="410">
        <v>2.5098837209302327</v>
      </c>
      <c r="AK144" s="410" t="s">
        <v>248</v>
      </c>
      <c r="AL144" s="410">
        <v>100</v>
      </c>
      <c r="AM144" s="410">
        <v>3.5021142997060508</v>
      </c>
      <c r="AN144" s="410">
        <v>3.5856697819314642</v>
      </c>
      <c r="AO144" s="73">
        <v>1</v>
      </c>
      <c r="AP144" s="80">
        <v>0</v>
      </c>
      <c r="AQ144" s="80">
        <v>1</v>
      </c>
      <c r="AR144" s="224">
        <v>202</v>
      </c>
      <c r="AS144" s="224" t="s">
        <v>248</v>
      </c>
      <c r="AT144" s="11">
        <v>7737.0349999999999</v>
      </c>
      <c r="AU144" s="11">
        <v>53.04</v>
      </c>
      <c r="AV144" s="80">
        <v>0</v>
      </c>
      <c r="AW144" s="80">
        <v>202</v>
      </c>
      <c r="AX144" s="416" t="s">
        <v>248</v>
      </c>
      <c r="AY144" s="235" t="s">
        <v>248</v>
      </c>
      <c r="AZ144" s="242">
        <v>52418</v>
      </c>
      <c r="BA144" s="188" t="s">
        <v>248</v>
      </c>
      <c r="BB144" s="408" t="s">
        <v>248</v>
      </c>
      <c r="BC144" s="416" t="s">
        <v>248</v>
      </c>
      <c r="BD144" s="411" t="s">
        <v>61</v>
      </c>
      <c r="BE144" s="412" t="s">
        <v>62</v>
      </c>
      <c r="BF144" s="412" t="s">
        <v>63</v>
      </c>
      <c r="BG144" s="412" t="s">
        <v>196</v>
      </c>
      <c r="BH144" s="218" t="s">
        <v>513</v>
      </c>
      <c r="BI144" s="413" t="s">
        <v>67</v>
      </c>
      <c r="BJ144" s="417">
        <v>214</v>
      </c>
      <c r="BK144" s="414">
        <v>3</v>
      </c>
      <c r="BL144" s="415" t="s">
        <v>65</v>
      </c>
      <c r="BM144" s="409" t="s">
        <v>65</v>
      </c>
      <c r="BN144" s="413" t="s">
        <v>358</v>
      </c>
      <c r="BO144" s="217" t="s">
        <v>353</v>
      </c>
      <c r="BP144" s="201" t="s">
        <v>693</v>
      </c>
      <c r="BQ144" s="52" t="s">
        <v>715</v>
      </c>
    </row>
    <row r="145" spans="1:69" ht="15.75" thickBot="1">
      <c r="A145" s="404" t="s">
        <v>37</v>
      </c>
      <c r="B145" s="405" t="s">
        <v>9</v>
      </c>
      <c r="C145" s="406" t="s">
        <v>35</v>
      </c>
      <c r="D145" s="210" t="s">
        <v>709</v>
      </c>
      <c r="E145" s="24" t="s">
        <v>353</v>
      </c>
      <c r="F145" s="86">
        <v>104</v>
      </c>
      <c r="G145" s="80">
        <v>1</v>
      </c>
      <c r="H145" s="407"/>
      <c r="I145" s="407"/>
      <c r="J145" s="407"/>
      <c r="K145" s="407"/>
      <c r="L145" s="80">
        <v>1</v>
      </c>
      <c r="M145" s="408"/>
      <c r="N145" s="409">
        <v>0</v>
      </c>
      <c r="O145" s="407"/>
      <c r="P145" s="407"/>
      <c r="Q145" s="11">
        <v>7.9850978038999996</v>
      </c>
      <c r="R145" s="407"/>
      <c r="S145" s="407"/>
      <c r="T145" s="53">
        <v>9.992857142857142</v>
      </c>
      <c r="U145" s="407"/>
      <c r="V145" s="407"/>
      <c r="W145" s="11">
        <v>8.0626958039214998</v>
      </c>
      <c r="X145" s="407"/>
      <c r="Y145" s="407"/>
      <c r="Z145" s="53">
        <v>10.19</v>
      </c>
      <c r="AA145" s="407"/>
      <c r="AB145" s="407"/>
      <c r="AC145" s="407"/>
      <c r="AD145" s="407"/>
      <c r="AE145" s="407"/>
      <c r="AF145" s="410">
        <v>2.7919327818712931</v>
      </c>
      <c r="AG145" s="410">
        <v>714</v>
      </c>
      <c r="AH145" s="410">
        <v>0.27264225798931963</v>
      </c>
      <c r="AI145" s="410">
        <v>88</v>
      </c>
      <c r="AJ145" s="410">
        <v>2.1689873417721519</v>
      </c>
      <c r="AK145" s="410" t="s">
        <v>248</v>
      </c>
      <c r="AL145" s="9">
        <v>0</v>
      </c>
      <c r="AM145" s="9"/>
      <c r="AN145" s="9"/>
      <c r="AO145" s="73">
        <v>36</v>
      </c>
      <c r="AP145" s="80">
        <v>0</v>
      </c>
      <c r="AQ145" s="80">
        <v>0</v>
      </c>
      <c r="AR145" s="224">
        <v>170</v>
      </c>
      <c r="AS145" s="224" t="s">
        <v>248</v>
      </c>
      <c r="AT145" s="11">
        <v>7876.6390000000001</v>
      </c>
      <c r="AU145" s="11">
        <v>0</v>
      </c>
      <c r="AV145" s="80">
        <v>0</v>
      </c>
      <c r="AW145" s="80">
        <v>170</v>
      </c>
      <c r="AX145" s="416" t="s">
        <v>248</v>
      </c>
      <c r="AY145" s="235" t="s">
        <v>248</v>
      </c>
      <c r="AZ145" s="242">
        <v>52418</v>
      </c>
      <c r="BA145" s="188" t="s">
        <v>248</v>
      </c>
      <c r="BB145" s="408" t="s">
        <v>248</v>
      </c>
      <c r="BC145" s="416" t="s">
        <v>248</v>
      </c>
      <c r="BD145" s="411" t="s">
        <v>61</v>
      </c>
      <c r="BE145" s="412" t="s">
        <v>62</v>
      </c>
      <c r="BF145" s="412" t="s">
        <v>63</v>
      </c>
      <c r="BG145" s="412" t="s">
        <v>196</v>
      </c>
      <c r="BH145" s="218" t="s">
        <v>513</v>
      </c>
      <c r="BI145" s="413" t="s">
        <v>68</v>
      </c>
      <c r="BJ145" s="417">
        <v>214</v>
      </c>
      <c r="BK145" s="414">
        <v>4</v>
      </c>
      <c r="BL145" s="415" t="s">
        <v>65</v>
      </c>
      <c r="BM145" s="409" t="s">
        <v>65</v>
      </c>
      <c r="BN145" s="413" t="s">
        <v>358</v>
      </c>
      <c r="BO145" s="217" t="s">
        <v>353</v>
      </c>
      <c r="BP145" s="201" t="s">
        <v>693</v>
      </c>
      <c r="BQ145" s="52" t="s">
        <v>715</v>
      </c>
    </row>
    <row r="146" spans="1:69" ht="16.5" thickBot="1">
      <c r="A146" s="207" t="s">
        <v>37</v>
      </c>
      <c r="B146" s="208" t="s">
        <v>9</v>
      </c>
      <c r="C146" s="202" t="s">
        <v>35</v>
      </c>
      <c r="D146" s="210" t="s">
        <v>709</v>
      </c>
      <c r="E146" s="24" t="s">
        <v>591</v>
      </c>
      <c r="F146" s="86">
        <v>66</v>
      </c>
      <c r="G146" s="80">
        <v>0</v>
      </c>
      <c r="H146" s="204"/>
      <c r="I146" s="204"/>
      <c r="J146" s="204"/>
      <c r="K146" s="204"/>
      <c r="L146" s="80">
        <v>2</v>
      </c>
      <c r="M146" s="203"/>
      <c r="N146" s="52">
        <v>1</v>
      </c>
      <c r="O146" s="204"/>
      <c r="P146" s="204"/>
      <c r="Q146" s="11">
        <v>5.8363748437999998</v>
      </c>
      <c r="R146" s="204"/>
      <c r="S146" s="204"/>
      <c r="T146" s="53">
        <v>8.8999999999999986</v>
      </c>
      <c r="U146" s="204"/>
      <c r="V146" s="204"/>
      <c r="W146" s="11">
        <v>5.4221874531249998</v>
      </c>
      <c r="X146" s="204"/>
      <c r="Y146" s="204"/>
      <c r="Z146" s="53">
        <v>8.3999999999999986</v>
      </c>
      <c r="AA146" s="204"/>
      <c r="AB146" s="204"/>
      <c r="AC146" s="204"/>
      <c r="AD146" s="204"/>
      <c r="AE146" s="204"/>
      <c r="AF146" s="9">
        <v>3.5862396213473118</v>
      </c>
      <c r="AG146" s="9">
        <v>441</v>
      </c>
      <c r="AH146" s="9">
        <v>0.51969814230690392</v>
      </c>
      <c r="AI146" s="9">
        <v>21</v>
      </c>
      <c r="AJ146" s="9">
        <v>2.4346153846153848</v>
      </c>
      <c r="AK146" s="9" t="s">
        <v>248</v>
      </c>
      <c r="AL146" s="9">
        <v>62</v>
      </c>
      <c r="AM146" s="9">
        <v>3.5963133790525985</v>
      </c>
      <c r="AN146" s="9">
        <v>3.6628113879003559</v>
      </c>
      <c r="AO146" s="73">
        <v>1</v>
      </c>
      <c r="AP146" s="80">
        <v>0</v>
      </c>
      <c r="AQ146" s="80">
        <v>0</v>
      </c>
      <c r="AR146" s="224">
        <v>131</v>
      </c>
      <c r="AS146" s="224" t="s">
        <v>248</v>
      </c>
      <c r="AT146" s="11">
        <v>4649.0460000000003</v>
      </c>
      <c r="AU146" s="11">
        <v>0</v>
      </c>
      <c r="AV146" s="80">
        <v>0</v>
      </c>
      <c r="AW146" s="80">
        <v>131</v>
      </c>
      <c r="AX146" s="158" t="s">
        <v>248</v>
      </c>
      <c r="AY146" s="235" t="s">
        <v>248</v>
      </c>
      <c r="AZ146" s="218">
        <v>25382</v>
      </c>
      <c r="BA146" s="188" t="s">
        <v>248</v>
      </c>
      <c r="BB146" s="203" t="s">
        <v>248</v>
      </c>
      <c r="BC146" s="158" t="s">
        <v>248</v>
      </c>
      <c r="BD146" s="217" t="s">
        <v>61</v>
      </c>
      <c r="BE146" s="201" t="s">
        <v>62</v>
      </c>
      <c r="BF146" s="201" t="s">
        <v>63</v>
      </c>
      <c r="BG146" s="201" t="s">
        <v>196</v>
      </c>
      <c r="BH146" s="218" t="s">
        <v>514</v>
      </c>
      <c r="BI146" s="218" t="s">
        <v>64</v>
      </c>
      <c r="BJ146" s="391">
        <v>214</v>
      </c>
      <c r="BK146" s="370">
        <v>1</v>
      </c>
      <c r="BL146" s="219" t="s">
        <v>65</v>
      </c>
      <c r="BM146" s="52" t="s">
        <v>65</v>
      </c>
      <c r="BN146" s="218" t="s">
        <v>358</v>
      </c>
      <c r="BO146" s="217" t="s">
        <v>159</v>
      </c>
      <c r="BP146" s="201" t="s">
        <v>680</v>
      </c>
      <c r="BQ146" s="52" t="s">
        <v>714</v>
      </c>
    </row>
    <row r="147" spans="1:69" ht="16.5" thickBot="1">
      <c r="A147" s="207" t="s">
        <v>37</v>
      </c>
      <c r="B147" s="208" t="s">
        <v>9</v>
      </c>
      <c r="C147" s="202" t="s">
        <v>35</v>
      </c>
      <c r="D147" s="210" t="s">
        <v>709</v>
      </c>
      <c r="E147" s="24" t="s">
        <v>591</v>
      </c>
      <c r="F147" s="86">
        <v>62</v>
      </c>
      <c r="G147" s="80">
        <v>4</v>
      </c>
      <c r="H147" s="204"/>
      <c r="I147" s="204"/>
      <c r="J147" s="204"/>
      <c r="K147" s="204"/>
      <c r="L147" s="80">
        <v>0</v>
      </c>
      <c r="M147" s="203"/>
      <c r="N147" s="52">
        <v>0</v>
      </c>
      <c r="O147" s="204"/>
      <c r="P147" s="204"/>
      <c r="Q147" s="11">
        <v>7.1096895345000002</v>
      </c>
      <c r="R147" s="204"/>
      <c r="S147" s="204"/>
      <c r="T147" s="53">
        <v>13.024999999999999</v>
      </c>
      <c r="U147" s="204"/>
      <c r="V147" s="204"/>
      <c r="W147" s="11">
        <v>7.2336033448275003</v>
      </c>
      <c r="X147" s="204"/>
      <c r="Y147" s="204"/>
      <c r="Z147" s="53">
        <v>13.024999999999999</v>
      </c>
      <c r="AA147" s="204"/>
      <c r="AB147" s="204"/>
      <c r="AC147" s="204"/>
      <c r="AD147" s="204"/>
      <c r="AE147" s="204"/>
      <c r="AF147" s="9">
        <v>3.2806650221054188</v>
      </c>
      <c r="AG147" s="9">
        <v>406</v>
      </c>
      <c r="AH147" s="9">
        <v>0.48162741813148929</v>
      </c>
      <c r="AI147" s="9">
        <v>20</v>
      </c>
      <c r="AJ147" s="9">
        <v>2.5018072289156628</v>
      </c>
      <c r="AK147" s="9" t="s">
        <v>248</v>
      </c>
      <c r="AL147" s="9">
        <v>57</v>
      </c>
      <c r="AM147" s="9">
        <v>3.2928822031594756</v>
      </c>
      <c r="AN147" s="9">
        <v>3.3404605263157894</v>
      </c>
      <c r="AO147" s="73">
        <v>50</v>
      </c>
      <c r="AP147" s="80">
        <v>1</v>
      </c>
      <c r="AQ147" s="80">
        <v>0</v>
      </c>
      <c r="AR147" s="224">
        <v>65</v>
      </c>
      <c r="AS147" s="224" t="s">
        <v>248</v>
      </c>
      <c r="AT147" s="11">
        <v>4140.9250000000002</v>
      </c>
      <c r="AU147" s="11">
        <v>0</v>
      </c>
      <c r="AV147" s="80">
        <v>0</v>
      </c>
      <c r="AW147" s="80">
        <v>65</v>
      </c>
      <c r="AX147" s="158" t="s">
        <v>248</v>
      </c>
      <c r="AY147" s="235" t="s">
        <v>248</v>
      </c>
      <c r="AZ147" s="218">
        <v>25382</v>
      </c>
      <c r="BA147" s="188" t="s">
        <v>248</v>
      </c>
      <c r="BB147" s="203" t="s">
        <v>248</v>
      </c>
      <c r="BC147" s="158" t="s">
        <v>248</v>
      </c>
      <c r="BD147" s="217" t="s">
        <v>61</v>
      </c>
      <c r="BE147" s="201" t="s">
        <v>62</v>
      </c>
      <c r="BF147" s="201" t="s">
        <v>63</v>
      </c>
      <c r="BG147" s="201" t="s">
        <v>196</v>
      </c>
      <c r="BH147" s="218" t="s">
        <v>514</v>
      </c>
      <c r="BI147" s="218" t="s">
        <v>66</v>
      </c>
      <c r="BJ147" s="391">
        <v>214</v>
      </c>
      <c r="BK147" s="370">
        <v>7</v>
      </c>
      <c r="BL147" s="219" t="s">
        <v>65</v>
      </c>
      <c r="BM147" s="52" t="s">
        <v>65</v>
      </c>
      <c r="BN147" s="218" t="s">
        <v>358</v>
      </c>
      <c r="BO147" s="217" t="s">
        <v>159</v>
      </c>
      <c r="BP147" s="201" t="s">
        <v>680</v>
      </c>
      <c r="BQ147" s="52" t="s">
        <v>714</v>
      </c>
    </row>
    <row r="148" spans="1:69" ht="15.75" thickBot="1">
      <c r="A148" s="404" t="s">
        <v>37</v>
      </c>
      <c r="B148" s="405" t="s">
        <v>9</v>
      </c>
      <c r="C148" s="406" t="s">
        <v>35</v>
      </c>
      <c r="D148" s="210" t="s">
        <v>709</v>
      </c>
      <c r="E148" s="24" t="s">
        <v>591</v>
      </c>
      <c r="F148" s="86">
        <v>64</v>
      </c>
      <c r="G148" s="80">
        <v>2</v>
      </c>
      <c r="H148" s="407"/>
      <c r="I148" s="407"/>
      <c r="J148" s="407"/>
      <c r="K148" s="407"/>
      <c r="L148" s="80">
        <v>0</v>
      </c>
      <c r="M148" s="408"/>
      <c r="N148" s="409">
        <v>0</v>
      </c>
      <c r="O148" s="407"/>
      <c r="P148" s="407"/>
      <c r="Q148" s="11">
        <v>7.0206127258000004</v>
      </c>
      <c r="R148" s="407"/>
      <c r="S148" s="407"/>
      <c r="T148" s="53">
        <v>10.45</v>
      </c>
      <c r="U148" s="407"/>
      <c r="V148" s="407"/>
      <c r="W148" s="11">
        <v>7.1317093870967003</v>
      </c>
      <c r="X148" s="407"/>
      <c r="Y148" s="407"/>
      <c r="Z148" s="53">
        <v>10.45</v>
      </c>
      <c r="AA148" s="407"/>
      <c r="AB148" s="407"/>
      <c r="AC148" s="407"/>
      <c r="AD148" s="407"/>
      <c r="AE148" s="407"/>
      <c r="AF148" s="410">
        <v>3.4064707279903268</v>
      </c>
      <c r="AG148" s="410">
        <v>427</v>
      </c>
      <c r="AH148" s="410">
        <v>0.54632856337582236</v>
      </c>
      <c r="AI148" s="410">
        <v>24</v>
      </c>
      <c r="AJ148" s="410">
        <v>2.3023809523809526</v>
      </c>
      <c r="AK148" s="410" t="s">
        <v>248</v>
      </c>
      <c r="AL148" s="410">
        <v>55</v>
      </c>
      <c r="AM148" s="410">
        <v>3.4526753270780883</v>
      </c>
      <c r="AN148" s="410">
        <v>3.5449999999999999</v>
      </c>
      <c r="AO148" s="73">
        <v>17</v>
      </c>
      <c r="AP148" s="80">
        <v>1</v>
      </c>
      <c r="AQ148" s="80">
        <v>0</v>
      </c>
      <c r="AR148" s="224">
        <v>106</v>
      </c>
      <c r="AS148" s="224" t="s">
        <v>248</v>
      </c>
      <c r="AT148" s="11">
        <v>4354.2340000000004</v>
      </c>
      <c r="AU148" s="11">
        <v>78.978999999999999</v>
      </c>
      <c r="AV148" s="80">
        <v>0</v>
      </c>
      <c r="AW148" s="80">
        <v>106</v>
      </c>
      <c r="AX148" s="416" t="s">
        <v>248</v>
      </c>
      <c r="AY148" s="235" t="s">
        <v>248</v>
      </c>
      <c r="AZ148" s="242">
        <v>25382</v>
      </c>
      <c r="BA148" s="188" t="s">
        <v>248</v>
      </c>
      <c r="BB148" s="408" t="s">
        <v>248</v>
      </c>
      <c r="BC148" s="416" t="s">
        <v>248</v>
      </c>
      <c r="BD148" s="411" t="s">
        <v>61</v>
      </c>
      <c r="BE148" s="412" t="s">
        <v>62</v>
      </c>
      <c r="BF148" s="412" t="s">
        <v>63</v>
      </c>
      <c r="BG148" s="412" t="s">
        <v>196</v>
      </c>
      <c r="BH148" s="413" t="s">
        <v>514</v>
      </c>
      <c r="BI148" s="413" t="s">
        <v>67</v>
      </c>
      <c r="BJ148" s="417">
        <v>214</v>
      </c>
      <c r="BK148" s="414">
        <v>3</v>
      </c>
      <c r="BL148" s="415" t="s">
        <v>65</v>
      </c>
      <c r="BM148" s="409" t="s">
        <v>65</v>
      </c>
      <c r="BN148" s="413" t="s">
        <v>358</v>
      </c>
      <c r="BO148" s="217" t="s">
        <v>159</v>
      </c>
      <c r="BP148" s="201" t="s">
        <v>680</v>
      </c>
      <c r="BQ148" s="52" t="s">
        <v>714</v>
      </c>
    </row>
    <row r="149" spans="1:69" ht="16.5" thickBot="1">
      <c r="A149" s="207" t="s">
        <v>37</v>
      </c>
      <c r="B149" s="208" t="s">
        <v>9</v>
      </c>
      <c r="C149" s="202" t="s">
        <v>35</v>
      </c>
      <c r="D149" s="210" t="s">
        <v>709</v>
      </c>
      <c r="E149" s="24" t="s">
        <v>591</v>
      </c>
      <c r="F149" s="86">
        <v>64</v>
      </c>
      <c r="G149" s="80">
        <v>13</v>
      </c>
      <c r="H149" s="204"/>
      <c r="I149" s="204"/>
      <c r="J149" s="204"/>
      <c r="K149" s="204"/>
      <c r="L149" s="80">
        <v>0</v>
      </c>
      <c r="M149" s="203"/>
      <c r="N149" s="52">
        <v>0</v>
      </c>
      <c r="O149" s="204"/>
      <c r="P149" s="204"/>
      <c r="Q149" s="11">
        <v>8.7520977647000002</v>
      </c>
      <c r="R149" s="204"/>
      <c r="S149" s="204"/>
      <c r="T149" s="53">
        <v>14.612499999999999</v>
      </c>
      <c r="U149" s="204"/>
      <c r="V149" s="204"/>
      <c r="W149" s="11">
        <v>8.7053724509803008</v>
      </c>
      <c r="X149" s="204"/>
      <c r="Y149" s="204"/>
      <c r="Z149" s="53">
        <v>14.612499999999999</v>
      </c>
      <c r="AA149" s="204"/>
      <c r="AB149" s="204"/>
      <c r="AC149" s="204"/>
      <c r="AD149" s="204"/>
      <c r="AE149" s="204"/>
      <c r="AF149" s="9">
        <v>2.5358631000632328</v>
      </c>
      <c r="AG149" s="9">
        <v>336</v>
      </c>
      <c r="AH149" s="9">
        <v>0.38148189484369838</v>
      </c>
      <c r="AI149" s="9">
        <v>144</v>
      </c>
      <c r="AJ149" s="9">
        <v>1.7294642857142857</v>
      </c>
      <c r="AK149" s="9" t="s">
        <v>248</v>
      </c>
      <c r="AL149" s="9">
        <v>0</v>
      </c>
      <c r="AM149" s="9"/>
      <c r="AN149" s="9"/>
      <c r="AO149" s="73">
        <v>16</v>
      </c>
      <c r="AP149" s="80">
        <v>0</v>
      </c>
      <c r="AQ149" s="80">
        <v>0</v>
      </c>
      <c r="AR149" s="224">
        <v>86</v>
      </c>
      <c r="AS149" s="224" t="s">
        <v>248</v>
      </c>
      <c r="AT149" s="11">
        <v>3642.578</v>
      </c>
      <c r="AU149" s="11">
        <v>0</v>
      </c>
      <c r="AV149" s="80">
        <v>0</v>
      </c>
      <c r="AW149" s="80">
        <v>86</v>
      </c>
      <c r="AX149" s="158" t="s">
        <v>248</v>
      </c>
      <c r="AY149" s="235" t="s">
        <v>248</v>
      </c>
      <c r="AZ149" s="218">
        <v>25382</v>
      </c>
      <c r="BA149" s="188" t="s">
        <v>248</v>
      </c>
      <c r="BB149" s="203" t="s">
        <v>248</v>
      </c>
      <c r="BC149" s="158" t="s">
        <v>248</v>
      </c>
      <c r="BD149" s="217" t="s">
        <v>61</v>
      </c>
      <c r="BE149" s="201" t="s">
        <v>62</v>
      </c>
      <c r="BF149" s="201" t="s">
        <v>63</v>
      </c>
      <c r="BG149" s="201" t="s">
        <v>196</v>
      </c>
      <c r="BH149" s="218" t="s">
        <v>514</v>
      </c>
      <c r="BI149" s="218" t="s">
        <v>68</v>
      </c>
      <c r="BJ149" s="391">
        <v>214</v>
      </c>
      <c r="BK149" s="370">
        <v>4</v>
      </c>
      <c r="BL149" s="219" t="s">
        <v>65</v>
      </c>
      <c r="BM149" s="52" t="s">
        <v>65</v>
      </c>
      <c r="BN149" s="218" t="s">
        <v>358</v>
      </c>
      <c r="BO149" s="217" t="s">
        <v>159</v>
      </c>
      <c r="BP149" s="201" t="s">
        <v>680</v>
      </c>
      <c r="BQ149" s="52" t="s">
        <v>714</v>
      </c>
    </row>
    <row r="150" spans="1:69" ht="15.75" thickBot="1">
      <c r="A150" s="404" t="s">
        <v>37</v>
      </c>
      <c r="B150" s="405" t="s">
        <v>9</v>
      </c>
      <c r="C150" s="406" t="s">
        <v>35</v>
      </c>
      <c r="D150" s="210" t="s">
        <v>709</v>
      </c>
      <c r="E150" s="24" t="s">
        <v>364</v>
      </c>
      <c r="F150" s="86">
        <v>64</v>
      </c>
      <c r="G150" s="80">
        <v>0</v>
      </c>
      <c r="H150" s="407"/>
      <c r="I150" s="407"/>
      <c r="J150" s="407"/>
      <c r="K150" s="407"/>
      <c r="L150" s="80">
        <v>0</v>
      </c>
      <c r="M150" s="408"/>
      <c r="N150" s="409">
        <v>0</v>
      </c>
      <c r="O150" s="407"/>
      <c r="P150" s="407"/>
      <c r="Q150" s="11">
        <v>5.3707654063000003</v>
      </c>
      <c r="R150" s="407"/>
      <c r="S150" s="407"/>
      <c r="T150" s="53">
        <v>6.3999999999999995</v>
      </c>
      <c r="U150" s="407"/>
      <c r="V150" s="407"/>
      <c r="W150" s="11">
        <v>5.0026715312499999</v>
      </c>
      <c r="X150" s="407"/>
      <c r="Y150" s="407"/>
      <c r="Z150" s="53">
        <v>5.9833333333333334</v>
      </c>
      <c r="AA150" s="407"/>
      <c r="AB150" s="407"/>
      <c r="AC150" s="407"/>
      <c r="AD150" s="407"/>
      <c r="AE150" s="407"/>
      <c r="AF150" s="410">
        <v>3.7829910921198979</v>
      </c>
      <c r="AG150" s="410">
        <v>448</v>
      </c>
      <c r="AH150" s="410">
        <v>0.34758323886780623</v>
      </c>
      <c r="AI150" s="410">
        <v>6</v>
      </c>
      <c r="AJ150" s="410">
        <v>3.0511627906976746</v>
      </c>
      <c r="AK150" s="410" t="s">
        <v>248</v>
      </c>
      <c r="AL150" s="410">
        <v>64</v>
      </c>
      <c r="AM150" s="410">
        <v>3.7829910921198979</v>
      </c>
      <c r="AN150" s="410">
        <v>3.7531055900621118</v>
      </c>
      <c r="AO150" s="73">
        <v>0</v>
      </c>
      <c r="AP150" s="80">
        <v>0</v>
      </c>
      <c r="AQ150" s="80">
        <v>0</v>
      </c>
      <c r="AR150" s="224">
        <v>128</v>
      </c>
      <c r="AS150" s="224" t="s">
        <v>248</v>
      </c>
      <c r="AT150" s="11">
        <v>4583.2359999999999</v>
      </c>
      <c r="AU150" s="11">
        <v>0</v>
      </c>
      <c r="AV150" s="80">
        <v>0</v>
      </c>
      <c r="AW150" s="80">
        <v>128</v>
      </c>
      <c r="AX150" s="416" t="s">
        <v>248</v>
      </c>
      <c r="AY150" s="235" t="s">
        <v>248</v>
      </c>
      <c r="AZ150" s="413">
        <v>31032</v>
      </c>
      <c r="BA150" s="188" t="s">
        <v>248</v>
      </c>
      <c r="BB150" s="408" t="s">
        <v>248</v>
      </c>
      <c r="BC150" s="416" t="s">
        <v>248</v>
      </c>
      <c r="BD150" s="411" t="s">
        <v>61</v>
      </c>
      <c r="BE150" s="412" t="s">
        <v>62</v>
      </c>
      <c r="BF150" s="412" t="s">
        <v>63</v>
      </c>
      <c r="BG150" s="412" t="s">
        <v>196</v>
      </c>
      <c r="BH150" s="413" t="s">
        <v>514</v>
      </c>
      <c r="BI150" s="413" t="s">
        <v>64</v>
      </c>
      <c r="BJ150" s="417">
        <v>214</v>
      </c>
      <c r="BK150" s="414">
        <v>1</v>
      </c>
      <c r="BL150" s="415" t="s">
        <v>65</v>
      </c>
      <c r="BM150" s="409" t="s">
        <v>65</v>
      </c>
      <c r="BN150" s="413" t="s">
        <v>358</v>
      </c>
      <c r="BO150" s="217" t="s">
        <v>701</v>
      </c>
      <c r="BP150" s="201" t="s">
        <v>687</v>
      </c>
      <c r="BQ150" s="52" t="s">
        <v>717</v>
      </c>
    </row>
    <row r="151" spans="1:69" ht="15.75" thickBot="1">
      <c r="A151" s="404" t="s">
        <v>37</v>
      </c>
      <c r="B151" s="405" t="s">
        <v>9</v>
      </c>
      <c r="C151" s="406" t="s">
        <v>35</v>
      </c>
      <c r="D151" s="210" t="s">
        <v>709</v>
      </c>
      <c r="E151" s="24" t="s">
        <v>364</v>
      </c>
      <c r="F151" s="86">
        <v>63</v>
      </c>
      <c r="G151" s="80">
        <v>2</v>
      </c>
      <c r="H151" s="407"/>
      <c r="I151" s="407"/>
      <c r="J151" s="407"/>
      <c r="K151" s="407"/>
      <c r="L151" s="80">
        <v>0</v>
      </c>
      <c r="M151" s="408"/>
      <c r="N151" s="409">
        <v>0</v>
      </c>
      <c r="O151" s="407"/>
      <c r="P151" s="407"/>
      <c r="Q151" s="11">
        <v>7.1636882131000004</v>
      </c>
      <c r="R151" s="407"/>
      <c r="S151" s="407"/>
      <c r="T151" s="53">
        <v>9.9749999999999979</v>
      </c>
      <c r="U151" s="407"/>
      <c r="V151" s="407"/>
      <c r="W151" s="11">
        <v>7.2309996885245003</v>
      </c>
      <c r="X151" s="407"/>
      <c r="Y151" s="407"/>
      <c r="Z151" s="53">
        <v>9.9749999999999979</v>
      </c>
      <c r="AA151" s="407"/>
      <c r="AB151" s="407"/>
      <c r="AC151" s="407"/>
      <c r="AD151" s="407"/>
      <c r="AE151" s="407"/>
      <c r="AF151" s="410">
        <v>3.1339344308303718</v>
      </c>
      <c r="AG151" s="410">
        <v>427</v>
      </c>
      <c r="AH151" s="410">
        <v>0.56702427715157366</v>
      </c>
      <c r="AI151" s="410">
        <v>60</v>
      </c>
      <c r="AJ151" s="410">
        <v>2.1135000000000002</v>
      </c>
      <c r="AK151" s="410" t="s">
        <v>248</v>
      </c>
      <c r="AL151" s="410">
        <v>61</v>
      </c>
      <c r="AM151" s="410">
        <v>3.1339344308303718</v>
      </c>
      <c r="AN151" s="410">
        <v>3.1754032258064515</v>
      </c>
      <c r="AO151" s="73">
        <v>3</v>
      </c>
      <c r="AP151" s="80">
        <v>0</v>
      </c>
      <c r="AQ151" s="80">
        <v>0</v>
      </c>
      <c r="AR151" s="224">
        <v>119</v>
      </c>
      <c r="AS151" s="224" t="s">
        <v>248</v>
      </c>
      <c r="AT151" s="11">
        <v>4357.7030000000004</v>
      </c>
      <c r="AU151" s="11">
        <v>0</v>
      </c>
      <c r="AV151" s="80">
        <v>0</v>
      </c>
      <c r="AW151" s="80">
        <v>119</v>
      </c>
      <c r="AX151" s="416" t="s">
        <v>248</v>
      </c>
      <c r="AY151" s="235" t="s">
        <v>248</v>
      </c>
      <c r="AZ151" s="413">
        <v>31032</v>
      </c>
      <c r="BA151" s="188" t="s">
        <v>248</v>
      </c>
      <c r="BB151" s="408" t="s">
        <v>248</v>
      </c>
      <c r="BC151" s="416" t="s">
        <v>248</v>
      </c>
      <c r="BD151" s="411" t="s">
        <v>61</v>
      </c>
      <c r="BE151" s="412" t="s">
        <v>62</v>
      </c>
      <c r="BF151" s="412" t="s">
        <v>63</v>
      </c>
      <c r="BG151" s="412" t="s">
        <v>196</v>
      </c>
      <c r="BH151" s="413" t="s">
        <v>514</v>
      </c>
      <c r="BI151" s="413" t="s">
        <v>66</v>
      </c>
      <c r="BJ151" s="417">
        <v>214</v>
      </c>
      <c r="BK151" s="414">
        <v>7</v>
      </c>
      <c r="BL151" s="415" t="s">
        <v>65</v>
      </c>
      <c r="BM151" s="409" t="s">
        <v>65</v>
      </c>
      <c r="BN151" s="413" t="s">
        <v>358</v>
      </c>
      <c r="BO151" s="217" t="s">
        <v>701</v>
      </c>
      <c r="BP151" s="201" t="s">
        <v>687</v>
      </c>
      <c r="BQ151" s="52" t="s">
        <v>717</v>
      </c>
    </row>
    <row r="152" spans="1:69" ht="15.75" thickBot="1">
      <c r="A152" s="404" t="s">
        <v>37</v>
      </c>
      <c r="B152" s="405" t="s">
        <v>9</v>
      </c>
      <c r="C152" s="406" t="s">
        <v>35</v>
      </c>
      <c r="D152" s="210" t="s">
        <v>709</v>
      </c>
      <c r="E152" s="24" t="s">
        <v>364</v>
      </c>
      <c r="F152" s="86">
        <v>64</v>
      </c>
      <c r="G152" s="80">
        <v>1</v>
      </c>
      <c r="H152" s="407"/>
      <c r="I152" s="407"/>
      <c r="J152" s="407"/>
      <c r="K152" s="407"/>
      <c r="L152" s="80">
        <v>0</v>
      </c>
      <c r="M152" s="408"/>
      <c r="N152" s="409">
        <v>0</v>
      </c>
      <c r="O152" s="407"/>
      <c r="P152" s="407"/>
      <c r="Q152" s="11">
        <v>5.6383966824999998</v>
      </c>
      <c r="R152" s="407"/>
      <c r="S152" s="407"/>
      <c r="T152" s="53">
        <v>7.1416666666666657</v>
      </c>
      <c r="U152" s="407"/>
      <c r="V152" s="407"/>
      <c r="W152" s="11">
        <v>5.0575394285713999</v>
      </c>
      <c r="X152" s="407"/>
      <c r="Y152" s="407"/>
      <c r="Z152" s="53">
        <v>6.4624999999999986</v>
      </c>
      <c r="AA152" s="407"/>
      <c r="AB152" s="407"/>
      <c r="AC152" s="407"/>
      <c r="AD152" s="407"/>
      <c r="AE152" s="407"/>
      <c r="AF152" s="410">
        <v>3.6662131704711047</v>
      </c>
      <c r="AG152" s="410">
        <v>441</v>
      </c>
      <c r="AH152" s="410">
        <v>0.38873277780725407</v>
      </c>
      <c r="AI152" s="410">
        <v>7</v>
      </c>
      <c r="AJ152" s="410">
        <v>2.7687499999999998</v>
      </c>
      <c r="AK152" s="410" t="s">
        <v>248</v>
      </c>
      <c r="AL152" s="410">
        <v>63</v>
      </c>
      <c r="AM152" s="410">
        <v>3.6662131704711047</v>
      </c>
      <c r="AN152" s="410">
        <v>3.6864261168384882</v>
      </c>
      <c r="AO152" s="73">
        <v>5</v>
      </c>
      <c r="AP152" s="80">
        <v>0</v>
      </c>
      <c r="AQ152" s="80">
        <v>0</v>
      </c>
      <c r="AR152" s="224">
        <v>121</v>
      </c>
      <c r="AS152" s="224" t="s">
        <v>248</v>
      </c>
      <c r="AT152" s="11">
        <v>4507.6940000000004</v>
      </c>
      <c r="AU152" s="11">
        <v>0</v>
      </c>
      <c r="AV152" s="80">
        <v>0</v>
      </c>
      <c r="AW152" s="80">
        <v>121</v>
      </c>
      <c r="AX152" s="416" t="s">
        <v>248</v>
      </c>
      <c r="AY152" s="235" t="s">
        <v>248</v>
      </c>
      <c r="AZ152" s="413">
        <v>31032</v>
      </c>
      <c r="BA152" s="188" t="s">
        <v>248</v>
      </c>
      <c r="BB152" s="408" t="s">
        <v>248</v>
      </c>
      <c r="BC152" s="416" t="s">
        <v>248</v>
      </c>
      <c r="BD152" s="411" t="s">
        <v>61</v>
      </c>
      <c r="BE152" s="412" t="s">
        <v>62</v>
      </c>
      <c r="BF152" s="412" t="s">
        <v>63</v>
      </c>
      <c r="BG152" s="412" t="s">
        <v>196</v>
      </c>
      <c r="BH152" s="413" t="s">
        <v>514</v>
      </c>
      <c r="BI152" s="413" t="s">
        <v>67</v>
      </c>
      <c r="BJ152" s="417">
        <v>214</v>
      </c>
      <c r="BK152" s="414">
        <v>3</v>
      </c>
      <c r="BL152" s="415" t="s">
        <v>65</v>
      </c>
      <c r="BM152" s="409" t="s">
        <v>65</v>
      </c>
      <c r="BN152" s="413" t="s">
        <v>358</v>
      </c>
      <c r="BO152" s="217" t="s">
        <v>701</v>
      </c>
      <c r="BP152" s="201" t="s">
        <v>687</v>
      </c>
      <c r="BQ152" s="52" t="s">
        <v>717</v>
      </c>
    </row>
    <row r="153" spans="1:69" ht="15.75" thickBot="1">
      <c r="A153" s="404" t="s">
        <v>37</v>
      </c>
      <c r="B153" s="405" t="s">
        <v>9</v>
      </c>
      <c r="C153" s="406" t="s">
        <v>35</v>
      </c>
      <c r="D153" s="210" t="s">
        <v>709</v>
      </c>
      <c r="E153" s="24" t="s">
        <v>364</v>
      </c>
      <c r="F153" s="86">
        <v>63</v>
      </c>
      <c r="G153" s="80">
        <v>1</v>
      </c>
      <c r="H153" s="407"/>
      <c r="I153" s="407"/>
      <c r="J153" s="407"/>
      <c r="K153" s="407"/>
      <c r="L153" s="80">
        <v>1</v>
      </c>
      <c r="M153" s="408"/>
      <c r="N153" s="409">
        <v>0</v>
      </c>
      <c r="O153" s="407"/>
      <c r="P153" s="407"/>
      <c r="Q153" s="11">
        <v>8.1845737376999992</v>
      </c>
      <c r="R153" s="407"/>
      <c r="S153" s="407"/>
      <c r="T153" s="53">
        <v>14.158333333333333</v>
      </c>
      <c r="U153" s="407"/>
      <c r="V153" s="407"/>
      <c r="W153" s="11">
        <v>8.2371966393441998</v>
      </c>
      <c r="X153" s="407"/>
      <c r="Y153" s="407"/>
      <c r="Z153" s="53">
        <v>14.474999999999998</v>
      </c>
      <c r="AA153" s="407"/>
      <c r="AB153" s="407"/>
      <c r="AC153" s="407"/>
      <c r="AD153" s="407"/>
      <c r="AE153" s="407"/>
      <c r="AF153" s="410">
        <v>2.6713975131141474</v>
      </c>
      <c r="AG153" s="410">
        <v>322</v>
      </c>
      <c r="AH153" s="410">
        <v>0.52084348980212791</v>
      </c>
      <c r="AI153" s="410">
        <v>111</v>
      </c>
      <c r="AJ153" s="410">
        <v>1.6128676470588235</v>
      </c>
      <c r="AK153" s="410" t="s">
        <v>248</v>
      </c>
      <c r="AL153" s="9">
        <v>0</v>
      </c>
      <c r="AM153" s="9"/>
      <c r="AN153" s="9"/>
      <c r="AO153" s="73">
        <v>5</v>
      </c>
      <c r="AP153" s="80">
        <v>0</v>
      </c>
      <c r="AQ153" s="80">
        <v>0</v>
      </c>
      <c r="AR153" s="224">
        <v>119</v>
      </c>
      <c r="AS153" s="224" t="s">
        <v>248</v>
      </c>
      <c r="AT153" s="11">
        <v>4375.6809999999996</v>
      </c>
      <c r="AU153" s="11">
        <v>0</v>
      </c>
      <c r="AV153" s="80">
        <v>0</v>
      </c>
      <c r="AW153" s="80">
        <v>119</v>
      </c>
      <c r="AX153" s="416" t="s">
        <v>248</v>
      </c>
      <c r="AY153" s="235" t="s">
        <v>248</v>
      </c>
      <c r="AZ153" s="413">
        <v>31032</v>
      </c>
      <c r="BA153" s="188" t="s">
        <v>248</v>
      </c>
      <c r="BB153" s="408" t="s">
        <v>248</v>
      </c>
      <c r="BC153" s="416" t="s">
        <v>248</v>
      </c>
      <c r="BD153" s="411" t="s">
        <v>61</v>
      </c>
      <c r="BE153" s="412" t="s">
        <v>62</v>
      </c>
      <c r="BF153" s="412" t="s">
        <v>63</v>
      </c>
      <c r="BG153" s="412" t="s">
        <v>196</v>
      </c>
      <c r="BH153" s="413" t="s">
        <v>514</v>
      </c>
      <c r="BI153" s="413" t="s">
        <v>68</v>
      </c>
      <c r="BJ153" s="417">
        <v>214</v>
      </c>
      <c r="BK153" s="414">
        <v>4</v>
      </c>
      <c r="BL153" s="415" t="s">
        <v>65</v>
      </c>
      <c r="BM153" s="409" t="s">
        <v>65</v>
      </c>
      <c r="BN153" s="413" t="s">
        <v>358</v>
      </c>
      <c r="BO153" s="217" t="s">
        <v>701</v>
      </c>
      <c r="BP153" s="201" t="s">
        <v>687</v>
      </c>
      <c r="BQ153" s="52" t="s">
        <v>717</v>
      </c>
    </row>
    <row r="154" spans="1:69" ht="15.75" thickBot="1">
      <c r="A154" s="404" t="s">
        <v>37</v>
      </c>
      <c r="B154" s="405" t="s">
        <v>9</v>
      </c>
      <c r="C154" s="406" t="s">
        <v>35</v>
      </c>
      <c r="D154" s="210" t="s">
        <v>709</v>
      </c>
      <c r="E154" s="24" t="s">
        <v>365</v>
      </c>
      <c r="F154" s="86">
        <v>91</v>
      </c>
      <c r="G154" s="80">
        <v>3</v>
      </c>
      <c r="H154" s="407"/>
      <c r="I154" s="407"/>
      <c r="J154" s="407"/>
      <c r="K154" s="407"/>
      <c r="L154" s="80">
        <v>0</v>
      </c>
      <c r="M154" s="408"/>
      <c r="N154" s="409">
        <v>2</v>
      </c>
      <c r="O154" s="407"/>
      <c r="P154" s="407"/>
      <c r="Q154" s="11">
        <v>8.1354772045000008</v>
      </c>
      <c r="R154" s="407"/>
      <c r="S154" s="407"/>
      <c r="T154" s="53">
        <v>13.649999999999999</v>
      </c>
      <c r="U154" s="407"/>
      <c r="V154" s="407"/>
      <c r="W154" s="11">
        <v>7.8878862386363</v>
      </c>
      <c r="X154" s="407"/>
      <c r="Y154" s="407"/>
      <c r="Z154" s="53">
        <v>12.6</v>
      </c>
      <c r="AA154" s="407"/>
      <c r="AB154" s="407"/>
      <c r="AC154" s="407"/>
      <c r="AD154" s="407"/>
      <c r="AE154" s="407"/>
      <c r="AF154" s="410">
        <v>3.3296806790247682</v>
      </c>
      <c r="AG154" s="410">
        <v>589</v>
      </c>
      <c r="AH154" s="410">
        <v>0.67327082723054643</v>
      </c>
      <c r="AI154" s="410">
        <v>59</v>
      </c>
      <c r="AJ154" s="410">
        <v>1.8217391304347825</v>
      </c>
      <c r="AK154" s="410" t="s">
        <v>248</v>
      </c>
      <c r="AL154" s="410">
        <v>75</v>
      </c>
      <c r="AM154" s="410">
        <v>3.4638857237497964</v>
      </c>
      <c r="AN154" s="410">
        <v>3.5839100346020762</v>
      </c>
      <c r="AO154" s="73">
        <v>11</v>
      </c>
      <c r="AP154" s="80">
        <v>1</v>
      </c>
      <c r="AQ154" s="80">
        <v>3</v>
      </c>
      <c r="AR154" s="224">
        <v>161</v>
      </c>
      <c r="AS154" s="224" t="s">
        <v>248</v>
      </c>
      <c r="AT154" s="11">
        <v>5888.9489999999996</v>
      </c>
      <c r="AU154" s="11">
        <v>477.404</v>
      </c>
      <c r="AV154" s="80">
        <v>0</v>
      </c>
      <c r="AW154" s="80">
        <v>161</v>
      </c>
      <c r="AX154" s="416" t="s">
        <v>248</v>
      </c>
      <c r="AY154" s="235" t="s">
        <v>248</v>
      </c>
      <c r="AZ154" s="242">
        <v>29978</v>
      </c>
      <c r="BA154" s="188" t="s">
        <v>248</v>
      </c>
      <c r="BB154" s="408" t="s">
        <v>248</v>
      </c>
      <c r="BC154" s="416" t="s">
        <v>248</v>
      </c>
      <c r="BD154" s="411" t="s">
        <v>61</v>
      </c>
      <c r="BE154" s="412" t="s">
        <v>62</v>
      </c>
      <c r="BF154" s="412" t="s">
        <v>63</v>
      </c>
      <c r="BG154" s="412" t="s">
        <v>196</v>
      </c>
      <c r="BH154" s="413" t="s">
        <v>712</v>
      </c>
      <c r="BI154" s="413" t="s">
        <v>64</v>
      </c>
      <c r="BJ154" s="417">
        <v>214</v>
      </c>
      <c r="BK154" s="414">
        <v>1</v>
      </c>
      <c r="BL154" s="415" t="s">
        <v>65</v>
      </c>
      <c r="BM154" s="409" t="s">
        <v>65</v>
      </c>
      <c r="BN154" s="413" t="s">
        <v>358</v>
      </c>
      <c r="BO154" s="217" t="s">
        <v>697</v>
      </c>
      <c r="BP154" s="201" t="s">
        <v>698</v>
      </c>
      <c r="BQ154" s="52" t="s">
        <v>714</v>
      </c>
    </row>
    <row r="155" spans="1:69" ht="15.75" thickBot="1">
      <c r="A155" s="404" t="s">
        <v>37</v>
      </c>
      <c r="B155" s="405" t="s">
        <v>9</v>
      </c>
      <c r="C155" s="406" t="s">
        <v>35</v>
      </c>
      <c r="D155" s="210" t="s">
        <v>709</v>
      </c>
      <c r="E155" s="24" t="s">
        <v>365</v>
      </c>
      <c r="F155" s="86">
        <v>91</v>
      </c>
      <c r="G155" s="80">
        <v>8</v>
      </c>
      <c r="H155" s="407"/>
      <c r="I155" s="407"/>
      <c r="J155" s="407"/>
      <c r="K155" s="407"/>
      <c r="L155" s="80">
        <v>0</v>
      </c>
      <c r="M155" s="408"/>
      <c r="N155" s="409">
        <v>1</v>
      </c>
      <c r="O155" s="407"/>
      <c r="P155" s="407"/>
      <c r="Q155" s="11">
        <v>7.9257469517999999</v>
      </c>
      <c r="R155" s="407"/>
      <c r="S155" s="407"/>
      <c r="T155" s="53">
        <v>13.808333333333332</v>
      </c>
      <c r="U155" s="407"/>
      <c r="V155" s="407"/>
      <c r="W155" s="11">
        <v>7.8190601325301001</v>
      </c>
      <c r="X155" s="407"/>
      <c r="Y155" s="407"/>
      <c r="Z155" s="53">
        <v>13.712499999999999</v>
      </c>
      <c r="AA155" s="407"/>
      <c r="AB155" s="407"/>
      <c r="AC155" s="407"/>
      <c r="AD155" s="407"/>
      <c r="AE155" s="407"/>
      <c r="AF155" s="410">
        <v>3.4108188218771369</v>
      </c>
      <c r="AG155" s="410">
        <v>571</v>
      </c>
      <c r="AH155" s="410">
        <v>0.57658090995949285</v>
      </c>
      <c r="AI155" s="410">
        <v>46</v>
      </c>
      <c r="AJ155" s="410">
        <v>2.1219696969696971</v>
      </c>
      <c r="AK155" s="410" t="s">
        <v>248</v>
      </c>
      <c r="AL155" s="410">
        <v>82</v>
      </c>
      <c r="AM155" s="410">
        <v>3.4108188218771369</v>
      </c>
      <c r="AN155" s="410">
        <v>3.558252427184466</v>
      </c>
      <c r="AO155" s="73">
        <v>21</v>
      </c>
      <c r="AP155" s="80">
        <v>0</v>
      </c>
      <c r="AQ155" s="80">
        <v>0</v>
      </c>
      <c r="AR155" s="224">
        <v>145</v>
      </c>
      <c r="AS155" s="224" t="s">
        <v>248</v>
      </c>
      <c r="AT155" s="11">
        <v>5973.8029999999999</v>
      </c>
      <c r="AU155" s="11">
        <v>0</v>
      </c>
      <c r="AV155" s="80">
        <v>0</v>
      </c>
      <c r="AW155" s="80">
        <v>145</v>
      </c>
      <c r="AX155" s="416" t="s">
        <v>248</v>
      </c>
      <c r="AY155" s="235" t="s">
        <v>248</v>
      </c>
      <c r="AZ155" s="242">
        <v>29978</v>
      </c>
      <c r="BA155" s="188" t="s">
        <v>248</v>
      </c>
      <c r="BB155" s="408" t="s">
        <v>248</v>
      </c>
      <c r="BC155" s="416" t="s">
        <v>248</v>
      </c>
      <c r="BD155" s="411" t="s">
        <v>61</v>
      </c>
      <c r="BE155" s="412" t="s">
        <v>62</v>
      </c>
      <c r="BF155" s="412" t="s">
        <v>63</v>
      </c>
      <c r="BG155" s="412" t="s">
        <v>196</v>
      </c>
      <c r="BH155" s="413" t="s">
        <v>712</v>
      </c>
      <c r="BI155" s="413" t="s">
        <v>66</v>
      </c>
      <c r="BJ155" s="417">
        <v>214</v>
      </c>
      <c r="BK155" s="414">
        <v>7</v>
      </c>
      <c r="BL155" s="415" t="s">
        <v>65</v>
      </c>
      <c r="BM155" s="409" t="s">
        <v>65</v>
      </c>
      <c r="BN155" s="413" t="s">
        <v>358</v>
      </c>
      <c r="BO155" s="217" t="s">
        <v>697</v>
      </c>
      <c r="BP155" s="201" t="s">
        <v>698</v>
      </c>
      <c r="BQ155" s="52" t="s">
        <v>714</v>
      </c>
    </row>
    <row r="156" spans="1:69" ht="15.75" thickBot="1">
      <c r="A156" s="404" t="s">
        <v>37</v>
      </c>
      <c r="B156" s="405" t="s">
        <v>9</v>
      </c>
      <c r="C156" s="406" t="s">
        <v>35</v>
      </c>
      <c r="D156" s="210" t="s">
        <v>709</v>
      </c>
      <c r="E156" s="24" t="s">
        <v>365</v>
      </c>
      <c r="F156" s="86">
        <v>90</v>
      </c>
      <c r="G156" s="80">
        <v>1</v>
      </c>
      <c r="H156" s="407"/>
      <c r="I156" s="407"/>
      <c r="J156" s="407"/>
      <c r="K156" s="407"/>
      <c r="L156" s="80">
        <v>1</v>
      </c>
      <c r="M156" s="408"/>
      <c r="N156" s="409">
        <v>0</v>
      </c>
      <c r="O156" s="407"/>
      <c r="P156" s="407"/>
      <c r="Q156" s="11">
        <v>6.7595340226999996</v>
      </c>
      <c r="R156" s="407"/>
      <c r="S156" s="407"/>
      <c r="T156" s="53">
        <v>10.399999999999999</v>
      </c>
      <c r="U156" s="407"/>
      <c r="V156" s="407"/>
      <c r="W156" s="11">
        <v>6.1840908409089996</v>
      </c>
      <c r="X156" s="407"/>
      <c r="Y156" s="407"/>
      <c r="Z156" s="53">
        <v>9.9499999999999993</v>
      </c>
      <c r="AA156" s="407"/>
      <c r="AB156" s="407"/>
      <c r="AC156" s="407"/>
      <c r="AD156" s="407"/>
      <c r="AE156" s="407"/>
      <c r="AF156" s="410">
        <v>3.4841904776565964</v>
      </c>
      <c r="AG156" s="410">
        <v>616</v>
      </c>
      <c r="AH156" s="410">
        <v>0.53556838191919109</v>
      </c>
      <c r="AI156" s="410">
        <v>36</v>
      </c>
      <c r="AJ156" s="410">
        <v>2.3631578947368421</v>
      </c>
      <c r="AK156" s="410" t="s">
        <v>248</v>
      </c>
      <c r="AL156" s="410">
        <v>78</v>
      </c>
      <c r="AM156" s="410">
        <v>3.5476007339281921</v>
      </c>
      <c r="AN156" s="410">
        <v>3.6341642228739004</v>
      </c>
      <c r="AO156" s="73">
        <v>46</v>
      </c>
      <c r="AP156" s="80">
        <v>0</v>
      </c>
      <c r="AQ156" s="80">
        <v>7</v>
      </c>
      <c r="AR156" s="224">
        <v>125</v>
      </c>
      <c r="AS156" s="224" t="s">
        <v>248</v>
      </c>
      <c r="AT156" s="11">
        <v>6296.9989999999998</v>
      </c>
      <c r="AU156" s="11">
        <v>119.05500000000001</v>
      </c>
      <c r="AV156" s="80">
        <v>0</v>
      </c>
      <c r="AW156" s="80">
        <v>125</v>
      </c>
      <c r="AX156" s="416" t="s">
        <v>248</v>
      </c>
      <c r="AY156" s="235" t="s">
        <v>248</v>
      </c>
      <c r="AZ156" s="242">
        <v>29978</v>
      </c>
      <c r="BA156" s="188" t="s">
        <v>248</v>
      </c>
      <c r="BB156" s="408" t="s">
        <v>248</v>
      </c>
      <c r="BC156" s="416" t="s">
        <v>248</v>
      </c>
      <c r="BD156" s="411" t="s">
        <v>61</v>
      </c>
      <c r="BE156" s="412" t="s">
        <v>62</v>
      </c>
      <c r="BF156" s="412" t="s">
        <v>63</v>
      </c>
      <c r="BG156" s="412" t="s">
        <v>196</v>
      </c>
      <c r="BH156" s="413" t="s">
        <v>712</v>
      </c>
      <c r="BI156" s="413" t="s">
        <v>67</v>
      </c>
      <c r="BJ156" s="417">
        <v>214</v>
      </c>
      <c r="BK156" s="414">
        <v>3</v>
      </c>
      <c r="BL156" s="415" t="s">
        <v>65</v>
      </c>
      <c r="BM156" s="409" t="s">
        <v>65</v>
      </c>
      <c r="BN156" s="413" t="s">
        <v>358</v>
      </c>
      <c r="BO156" s="217" t="s">
        <v>697</v>
      </c>
      <c r="BP156" s="201" t="s">
        <v>698</v>
      </c>
      <c r="BQ156" s="52" t="s">
        <v>714</v>
      </c>
    </row>
    <row r="157" spans="1:69" ht="15.75" thickBot="1">
      <c r="A157" s="404" t="s">
        <v>37</v>
      </c>
      <c r="B157" s="405" t="s">
        <v>9</v>
      </c>
      <c r="C157" s="406" t="s">
        <v>35</v>
      </c>
      <c r="D157" s="210" t="s">
        <v>709</v>
      </c>
      <c r="E157" s="24" t="s">
        <v>365</v>
      </c>
      <c r="F157" s="86">
        <v>92</v>
      </c>
      <c r="G157" s="80">
        <v>4</v>
      </c>
      <c r="H157" s="407"/>
      <c r="I157" s="407"/>
      <c r="J157" s="407"/>
      <c r="K157" s="407"/>
      <c r="L157" s="80">
        <v>1</v>
      </c>
      <c r="M157" s="408"/>
      <c r="N157" s="409">
        <v>0</v>
      </c>
      <c r="O157" s="407"/>
      <c r="P157" s="407"/>
      <c r="Q157" s="11">
        <v>8.5480113677999991</v>
      </c>
      <c r="R157" s="407"/>
      <c r="S157" s="407"/>
      <c r="T157" s="53">
        <v>13.864999999999998</v>
      </c>
      <c r="U157" s="407"/>
      <c r="V157" s="407"/>
      <c r="W157" s="11">
        <v>8.4679999080459005</v>
      </c>
      <c r="X157" s="407"/>
      <c r="Y157" s="407"/>
      <c r="Z157" s="53">
        <v>13.662499999999998</v>
      </c>
      <c r="AA157" s="407"/>
      <c r="AB157" s="407"/>
      <c r="AC157" s="407"/>
      <c r="AD157" s="407"/>
      <c r="AE157" s="407"/>
      <c r="AF157" s="410">
        <v>2.6267770088508158</v>
      </c>
      <c r="AG157" s="410">
        <v>574</v>
      </c>
      <c r="AH157" s="410">
        <v>0.38563758771975398</v>
      </c>
      <c r="AI157" s="410">
        <v>170</v>
      </c>
      <c r="AJ157" s="410">
        <v>1.7493589743589744</v>
      </c>
      <c r="AK157" s="410" t="s">
        <v>248</v>
      </c>
      <c r="AL157" s="9">
        <v>0</v>
      </c>
      <c r="AM157" s="9"/>
      <c r="AN157" s="9"/>
      <c r="AO157" s="73">
        <v>14</v>
      </c>
      <c r="AP157" s="80">
        <v>0</v>
      </c>
      <c r="AQ157" s="80">
        <v>1</v>
      </c>
      <c r="AR157" s="224">
        <v>161</v>
      </c>
      <c r="AS157" s="224" t="s">
        <v>248</v>
      </c>
      <c r="AT157" s="11">
        <v>6347.0460000000003</v>
      </c>
      <c r="AU157" s="11">
        <v>2.3650000000000002</v>
      </c>
      <c r="AV157" s="80">
        <v>0</v>
      </c>
      <c r="AW157" s="80">
        <v>161</v>
      </c>
      <c r="AX157" s="416" t="s">
        <v>248</v>
      </c>
      <c r="AY157" s="235" t="s">
        <v>248</v>
      </c>
      <c r="AZ157" s="242">
        <v>29978</v>
      </c>
      <c r="BA157" s="188" t="s">
        <v>248</v>
      </c>
      <c r="BB157" s="408" t="s">
        <v>248</v>
      </c>
      <c r="BC157" s="416" t="s">
        <v>248</v>
      </c>
      <c r="BD157" s="411" t="s">
        <v>61</v>
      </c>
      <c r="BE157" s="412" t="s">
        <v>62</v>
      </c>
      <c r="BF157" s="412" t="s">
        <v>63</v>
      </c>
      <c r="BG157" s="412" t="s">
        <v>196</v>
      </c>
      <c r="BH157" s="413" t="s">
        <v>712</v>
      </c>
      <c r="BI157" s="413" t="s">
        <v>68</v>
      </c>
      <c r="BJ157" s="417">
        <v>214</v>
      </c>
      <c r="BK157" s="414">
        <v>4</v>
      </c>
      <c r="BL157" s="415" t="s">
        <v>65</v>
      </c>
      <c r="BM157" s="409" t="s">
        <v>65</v>
      </c>
      <c r="BN157" s="413" t="s">
        <v>358</v>
      </c>
      <c r="BO157" s="217" t="s">
        <v>697</v>
      </c>
      <c r="BP157" s="201" t="s">
        <v>698</v>
      </c>
      <c r="BQ157" s="52" t="s">
        <v>714</v>
      </c>
    </row>
    <row r="158" spans="1:69" ht="15.75" thickBot="1">
      <c r="A158" s="404" t="s">
        <v>37</v>
      </c>
      <c r="B158" s="405" t="s">
        <v>9</v>
      </c>
      <c r="C158" s="406" t="s">
        <v>35</v>
      </c>
      <c r="D158" s="210" t="s">
        <v>709</v>
      </c>
      <c r="E158" s="24" t="s">
        <v>366</v>
      </c>
      <c r="F158" s="86">
        <v>60</v>
      </c>
      <c r="G158" s="80">
        <v>0</v>
      </c>
      <c r="H158" s="407"/>
      <c r="I158" s="407"/>
      <c r="J158" s="407"/>
      <c r="K158" s="407"/>
      <c r="L158" s="80">
        <v>0</v>
      </c>
      <c r="M158" s="408"/>
      <c r="N158" s="409">
        <v>0</v>
      </c>
      <c r="O158" s="407"/>
      <c r="P158" s="407"/>
      <c r="Q158" s="11">
        <v>5.4869164166999997</v>
      </c>
      <c r="R158" s="407"/>
      <c r="S158" s="407"/>
      <c r="T158" s="53">
        <v>6.75</v>
      </c>
      <c r="U158" s="407"/>
      <c r="V158" s="407"/>
      <c r="W158" s="11">
        <v>5.2576997333333004</v>
      </c>
      <c r="X158" s="407"/>
      <c r="Y158" s="407"/>
      <c r="Z158" s="53">
        <v>6.5</v>
      </c>
      <c r="AA158" s="407"/>
      <c r="AB158" s="407"/>
      <c r="AC158" s="407"/>
      <c r="AD158" s="407"/>
      <c r="AE158" s="407"/>
      <c r="AF158" s="410">
        <v>3.6563333437556316</v>
      </c>
      <c r="AG158" s="410">
        <v>420</v>
      </c>
      <c r="AH158" s="410">
        <v>0.39934562623935121</v>
      </c>
      <c r="AI158" s="410">
        <v>7</v>
      </c>
      <c r="AJ158" s="410">
        <v>2.7</v>
      </c>
      <c r="AK158" s="410" t="s">
        <v>248</v>
      </c>
      <c r="AL158" s="410">
        <v>60</v>
      </c>
      <c r="AM158" s="410">
        <v>3.6563333437556316</v>
      </c>
      <c r="AN158" s="410">
        <v>3.6875</v>
      </c>
      <c r="AO158" s="73">
        <v>4</v>
      </c>
      <c r="AP158" s="80">
        <v>0</v>
      </c>
      <c r="AQ158" s="80">
        <v>0</v>
      </c>
      <c r="AR158" s="224">
        <v>116</v>
      </c>
      <c r="AS158" s="224" t="s">
        <v>248</v>
      </c>
      <c r="AT158" s="11">
        <v>4555.0969999999998</v>
      </c>
      <c r="AU158" s="11">
        <v>0</v>
      </c>
      <c r="AV158" s="80">
        <v>0</v>
      </c>
      <c r="AW158" s="80">
        <v>116</v>
      </c>
      <c r="AX158" s="416" t="s">
        <v>248</v>
      </c>
      <c r="AY158" s="235" t="s">
        <v>248</v>
      </c>
      <c r="AZ158" s="242">
        <v>13396</v>
      </c>
      <c r="BA158" s="188" t="s">
        <v>248</v>
      </c>
      <c r="BB158" s="408" t="s">
        <v>248</v>
      </c>
      <c r="BC158" s="416" t="s">
        <v>248</v>
      </c>
      <c r="BD158" s="411" t="s">
        <v>61</v>
      </c>
      <c r="BE158" s="412" t="s">
        <v>62</v>
      </c>
      <c r="BF158" s="412" t="s">
        <v>63</v>
      </c>
      <c r="BG158" s="412" t="s">
        <v>196</v>
      </c>
      <c r="BH158" s="218" t="s">
        <v>513</v>
      </c>
      <c r="BI158" s="413" t="s">
        <v>64</v>
      </c>
      <c r="BJ158" s="417">
        <v>214</v>
      </c>
      <c r="BK158" s="414">
        <v>1</v>
      </c>
      <c r="BL158" s="415" t="s">
        <v>65</v>
      </c>
      <c r="BM158" s="409" t="s">
        <v>65</v>
      </c>
      <c r="BN158" s="413" t="s">
        <v>358</v>
      </c>
      <c r="BO158" s="217" t="s">
        <v>353</v>
      </c>
      <c r="BP158" s="201" t="s">
        <v>693</v>
      </c>
      <c r="BQ158" s="52" t="s">
        <v>715</v>
      </c>
    </row>
    <row r="159" spans="1:69" ht="15.75" thickBot="1">
      <c r="A159" s="404" t="s">
        <v>37</v>
      </c>
      <c r="B159" s="405" t="s">
        <v>9</v>
      </c>
      <c r="C159" s="406" t="s">
        <v>35</v>
      </c>
      <c r="D159" s="210" t="s">
        <v>709</v>
      </c>
      <c r="E159" s="24" t="s">
        <v>366</v>
      </c>
      <c r="F159" s="86">
        <v>59</v>
      </c>
      <c r="G159" s="80">
        <v>1</v>
      </c>
      <c r="H159" s="407"/>
      <c r="I159" s="407"/>
      <c r="J159" s="407"/>
      <c r="K159" s="407"/>
      <c r="L159" s="80">
        <v>0</v>
      </c>
      <c r="M159" s="408"/>
      <c r="N159" s="409">
        <v>0</v>
      </c>
      <c r="O159" s="407"/>
      <c r="P159" s="407"/>
      <c r="Q159" s="11">
        <v>6.3445342930999997</v>
      </c>
      <c r="R159" s="407"/>
      <c r="S159" s="407"/>
      <c r="T159" s="53">
        <v>8.1833333333333318</v>
      </c>
      <c r="U159" s="407"/>
      <c r="V159" s="407"/>
      <c r="W159" s="11">
        <v>6.2964308965517004</v>
      </c>
      <c r="X159" s="407"/>
      <c r="Y159" s="407"/>
      <c r="Z159" s="53">
        <v>8.1374999999999993</v>
      </c>
      <c r="AA159" s="407"/>
      <c r="AB159" s="407"/>
      <c r="AC159" s="407"/>
      <c r="AD159" s="407"/>
      <c r="AE159" s="407"/>
      <c r="AF159" s="410">
        <v>3.3530541905041398</v>
      </c>
      <c r="AG159" s="410">
        <v>406</v>
      </c>
      <c r="AH159" s="410">
        <v>0.46389433772925803</v>
      </c>
      <c r="AI159" s="410">
        <v>18</v>
      </c>
      <c r="AJ159" s="410">
        <v>2.5153333333333334</v>
      </c>
      <c r="AK159" s="410" t="s">
        <v>248</v>
      </c>
      <c r="AL159" s="410">
        <v>58</v>
      </c>
      <c r="AM159" s="410">
        <v>3.3530541905041398</v>
      </c>
      <c r="AN159" s="410">
        <v>3.4508196721311477</v>
      </c>
      <c r="AO159" s="73">
        <v>0</v>
      </c>
      <c r="AP159" s="80">
        <v>0</v>
      </c>
      <c r="AQ159" s="80">
        <v>0</v>
      </c>
      <c r="AR159" s="224">
        <v>116</v>
      </c>
      <c r="AS159" s="224" t="s">
        <v>248</v>
      </c>
      <c r="AT159" s="11">
        <v>4397.22</v>
      </c>
      <c r="AU159" s="11">
        <v>0</v>
      </c>
      <c r="AV159" s="80">
        <v>0</v>
      </c>
      <c r="AW159" s="80">
        <v>116</v>
      </c>
      <c r="AX159" s="416" t="s">
        <v>248</v>
      </c>
      <c r="AY159" s="235" t="s">
        <v>248</v>
      </c>
      <c r="AZ159" s="242">
        <v>13396</v>
      </c>
      <c r="BA159" s="188" t="s">
        <v>248</v>
      </c>
      <c r="BB159" s="408" t="s">
        <v>248</v>
      </c>
      <c r="BC159" s="416" t="s">
        <v>248</v>
      </c>
      <c r="BD159" s="411" t="s">
        <v>61</v>
      </c>
      <c r="BE159" s="412" t="s">
        <v>62</v>
      </c>
      <c r="BF159" s="412" t="s">
        <v>63</v>
      </c>
      <c r="BG159" s="412" t="s">
        <v>196</v>
      </c>
      <c r="BH159" s="218" t="s">
        <v>513</v>
      </c>
      <c r="BI159" s="413" t="s">
        <v>66</v>
      </c>
      <c r="BJ159" s="417">
        <v>214</v>
      </c>
      <c r="BK159" s="414">
        <v>7</v>
      </c>
      <c r="BL159" s="415" t="s">
        <v>65</v>
      </c>
      <c r="BM159" s="409" t="s">
        <v>65</v>
      </c>
      <c r="BN159" s="413" t="s">
        <v>358</v>
      </c>
      <c r="BO159" s="217" t="s">
        <v>353</v>
      </c>
      <c r="BP159" s="201" t="s">
        <v>693</v>
      </c>
      <c r="BQ159" s="52" t="s">
        <v>715</v>
      </c>
    </row>
    <row r="160" spans="1:69" ht="15.75" thickBot="1">
      <c r="A160" s="404" t="s">
        <v>37</v>
      </c>
      <c r="B160" s="405" t="s">
        <v>9</v>
      </c>
      <c r="C160" s="406" t="s">
        <v>35</v>
      </c>
      <c r="D160" s="210" t="s">
        <v>709</v>
      </c>
      <c r="E160" s="24" t="s">
        <v>366</v>
      </c>
      <c r="F160" s="86">
        <v>60</v>
      </c>
      <c r="G160" s="80">
        <v>0</v>
      </c>
      <c r="H160" s="407"/>
      <c r="I160" s="407"/>
      <c r="J160" s="407"/>
      <c r="K160" s="407"/>
      <c r="L160" s="80">
        <v>0</v>
      </c>
      <c r="M160" s="408"/>
      <c r="N160" s="409">
        <v>0</v>
      </c>
      <c r="O160" s="407"/>
      <c r="P160" s="407"/>
      <c r="Q160" s="11">
        <v>6.0687164666999998</v>
      </c>
      <c r="R160" s="407"/>
      <c r="S160" s="407"/>
      <c r="T160" s="53">
        <v>7.5</v>
      </c>
      <c r="U160" s="407"/>
      <c r="V160" s="407"/>
      <c r="W160" s="11">
        <v>6.2047331000000003</v>
      </c>
      <c r="X160" s="407"/>
      <c r="Y160" s="407"/>
      <c r="Z160" s="53">
        <v>7.5</v>
      </c>
      <c r="AA160" s="407"/>
      <c r="AB160" s="407"/>
      <c r="AC160" s="407"/>
      <c r="AD160" s="407"/>
      <c r="AE160" s="407"/>
      <c r="AF160" s="410">
        <v>3.726333364986238</v>
      </c>
      <c r="AG160" s="410">
        <v>420</v>
      </c>
      <c r="AH160" s="410">
        <v>0.40994290805215433</v>
      </c>
      <c r="AI160" s="410">
        <v>4</v>
      </c>
      <c r="AJ160" s="410">
        <v>2.9473684210526314</v>
      </c>
      <c r="AK160" s="410" t="s">
        <v>248</v>
      </c>
      <c r="AL160" s="410">
        <v>60</v>
      </c>
      <c r="AM160" s="410">
        <v>3.726333364986238</v>
      </c>
      <c r="AN160" s="410">
        <v>3.7665198237885464</v>
      </c>
      <c r="AO160" s="73">
        <v>0</v>
      </c>
      <c r="AP160" s="80">
        <v>0</v>
      </c>
      <c r="AQ160" s="80">
        <v>0</v>
      </c>
      <c r="AR160" s="224">
        <v>120</v>
      </c>
      <c r="AS160" s="224" t="s">
        <v>248</v>
      </c>
      <c r="AT160" s="11">
        <v>4599.317</v>
      </c>
      <c r="AU160" s="11">
        <v>0</v>
      </c>
      <c r="AV160" s="80">
        <v>0</v>
      </c>
      <c r="AW160" s="80">
        <v>120</v>
      </c>
      <c r="AX160" s="416" t="s">
        <v>248</v>
      </c>
      <c r="AY160" s="235" t="s">
        <v>248</v>
      </c>
      <c r="AZ160" s="242">
        <v>13396</v>
      </c>
      <c r="BA160" s="188" t="s">
        <v>248</v>
      </c>
      <c r="BB160" s="408" t="s">
        <v>248</v>
      </c>
      <c r="BC160" s="416" t="s">
        <v>248</v>
      </c>
      <c r="BD160" s="411" t="s">
        <v>61</v>
      </c>
      <c r="BE160" s="412" t="s">
        <v>62</v>
      </c>
      <c r="BF160" s="412" t="s">
        <v>63</v>
      </c>
      <c r="BG160" s="412" t="s">
        <v>196</v>
      </c>
      <c r="BH160" s="218" t="s">
        <v>513</v>
      </c>
      <c r="BI160" s="413" t="s">
        <v>67</v>
      </c>
      <c r="BJ160" s="417">
        <v>214</v>
      </c>
      <c r="BK160" s="414">
        <v>3</v>
      </c>
      <c r="BL160" s="415" t="s">
        <v>65</v>
      </c>
      <c r="BM160" s="409" t="s">
        <v>65</v>
      </c>
      <c r="BN160" s="413" t="s">
        <v>358</v>
      </c>
      <c r="BO160" s="217" t="s">
        <v>353</v>
      </c>
      <c r="BP160" s="201" t="s">
        <v>693</v>
      </c>
      <c r="BQ160" s="52" t="s">
        <v>715</v>
      </c>
    </row>
    <row r="161" spans="1:69" ht="15.75" thickBot="1">
      <c r="A161" s="404" t="s">
        <v>37</v>
      </c>
      <c r="B161" s="405" t="s">
        <v>9</v>
      </c>
      <c r="C161" s="406" t="s">
        <v>35</v>
      </c>
      <c r="D161" s="210" t="s">
        <v>709</v>
      </c>
      <c r="E161" s="24" t="s">
        <v>366</v>
      </c>
      <c r="F161" s="86">
        <v>59</v>
      </c>
      <c r="G161" s="80">
        <v>1</v>
      </c>
      <c r="H161" s="407"/>
      <c r="I161" s="407"/>
      <c r="J161" s="407"/>
      <c r="K161" s="407"/>
      <c r="L161" s="80">
        <v>2</v>
      </c>
      <c r="M161" s="408"/>
      <c r="N161" s="409">
        <v>0</v>
      </c>
      <c r="O161" s="407"/>
      <c r="P161" s="407"/>
      <c r="Q161" s="11">
        <v>7.2490356250000003</v>
      </c>
      <c r="R161" s="407"/>
      <c r="S161" s="407"/>
      <c r="T161" s="53">
        <v>11.599999999999998</v>
      </c>
      <c r="U161" s="407"/>
      <c r="V161" s="407"/>
      <c r="W161" s="11">
        <v>7.2188212857142</v>
      </c>
      <c r="X161" s="407"/>
      <c r="Y161" s="407"/>
      <c r="Z161" s="53">
        <v>11.599999999999998</v>
      </c>
      <c r="AA161" s="407"/>
      <c r="AB161" s="407"/>
      <c r="AC161" s="407"/>
      <c r="AD161" s="407"/>
      <c r="AE161" s="407"/>
      <c r="AF161" s="410">
        <v>2.6679100488859508</v>
      </c>
      <c r="AG161" s="410">
        <v>391</v>
      </c>
      <c r="AH161" s="410">
        <v>0.36917598015254843</v>
      </c>
      <c r="AI161" s="410">
        <v>109</v>
      </c>
      <c r="AJ161" s="410">
        <v>1.8921874999999999</v>
      </c>
      <c r="AK161" s="410" t="s">
        <v>248</v>
      </c>
      <c r="AL161" s="9">
        <v>0</v>
      </c>
      <c r="AM161" s="9"/>
      <c r="AN161" s="9"/>
      <c r="AO161" s="73">
        <v>77</v>
      </c>
      <c r="AP161" s="80">
        <v>1</v>
      </c>
      <c r="AQ161" s="80">
        <v>0</v>
      </c>
      <c r="AR161" s="224">
        <v>38</v>
      </c>
      <c r="AS161" s="224" t="s">
        <v>248</v>
      </c>
      <c r="AT161" s="11">
        <v>4396.5519999999997</v>
      </c>
      <c r="AU161" s="11">
        <v>0</v>
      </c>
      <c r="AV161" s="80">
        <v>0</v>
      </c>
      <c r="AW161" s="80">
        <v>38</v>
      </c>
      <c r="AX161" s="416" t="s">
        <v>248</v>
      </c>
      <c r="AY161" s="235" t="s">
        <v>248</v>
      </c>
      <c r="AZ161" s="242">
        <v>13396</v>
      </c>
      <c r="BA161" s="188" t="s">
        <v>248</v>
      </c>
      <c r="BB161" s="408" t="s">
        <v>248</v>
      </c>
      <c r="BC161" s="416" t="s">
        <v>248</v>
      </c>
      <c r="BD161" s="411" t="s">
        <v>61</v>
      </c>
      <c r="BE161" s="412" t="s">
        <v>62</v>
      </c>
      <c r="BF161" s="412" t="s">
        <v>63</v>
      </c>
      <c r="BG161" s="412" t="s">
        <v>196</v>
      </c>
      <c r="BH161" s="218" t="s">
        <v>513</v>
      </c>
      <c r="BI161" s="413" t="s">
        <v>68</v>
      </c>
      <c r="BJ161" s="417">
        <v>214</v>
      </c>
      <c r="BK161" s="414">
        <v>4</v>
      </c>
      <c r="BL161" s="415" t="s">
        <v>65</v>
      </c>
      <c r="BM161" s="409" t="s">
        <v>65</v>
      </c>
      <c r="BN161" s="413" t="s">
        <v>358</v>
      </c>
      <c r="BO161" s="217" t="s">
        <v>353</v>
      </c>
      <c r="BP161" s="201" t="s">
        <v>693</v>
      </c>
      <c r="BQ161" s="52" t="s">
        <v>715</v>
      </c>
    </row>
    <row r="162" spans="1:69" ht="16.5" thickBot="1">
      <c r="A162" s="207" t="s">
        <v>37</v>
      </c>
      <c r="B162" s="208" t="s">
        <v>9</v>
      </c>
      <c r="C162" s="202" t="s">
        <v>35</v>
      </c>
      <c r="D162" s="210" t="s">
        <v>709</v>
      </c>
      <c r="E162" s="24" t="s">
        <v>351</v>
      </c>
      <c r="F162" s="86">
        <v>212</v>
      </c>
      <c r="G162" s="80">
        <v>0</v>
      </c>
      <c r="H162" s="204"/>
      <c r="I162" s="204"/>
      <c r="J162" s="204"/>
      <c r="K162" s="204"/>
      <c r="L162" s="80">
        <v>0</v>
      </c>
      <c r="M162" s="203"/>
      <c r="N162" s="52">
        <v>1</v>
      </c>
      <c r="O162" s="204"/>
      <c r="P162" s="204"/>
      <c r="Q162" s="11">
        <v>5.7437922500000003</v>
      </c>
      <c r="R162" s="204"/>
      <c r="S162" s="204"/>
      <c r="T162" s="53">
        <v>7.2999999999999972</v>
      </c>
      <c r="U162" s="204"/>
      <c r="V162" s="204"/>
      <c r="W162" s="11">
        <v>5.7112827735848999</v>
      </c>
      <c r="X162" s="204"/>
      <c r="Y162" s="204"/>
      <c r="Z162" s="53">
        <v>7.2833333333333314</v>
      </c>
      <c r="AA162" s="204"/>
      <c r="AB162" s="204"/>
      <c r="AC162" s="204"/>
      <c r="AD162" s="204"/>
      <c r="AE162" s="204"/>
      <c r="AF162" s="9">
        <v>3.40381517059995</v>
      </c>
      <c r="AG162" s="9">
        <v>1472</v>
      </c>
      <c r="AH162" s="9">
        <v>0.4512481687545975</v>
      </c>
      <c r="AI162" s="9">
        <v>30</v>
      </c>
      <c r="AJ162" s="9">
        <v>2.5819004524886879</v>
      </c>
      <c r="AK162" s="9" t="s">
        <v>248</v>
      </c>
      <c r="AL162" s="9">
        <v>203</v>
      </c>
      <c r="AM162" s="9">
        <v>3.4355102087896019</v>
      </c>
      <c r="AN162" s="9">
        <v>3.4970238095238093</v>
      </c>
      <c r="AO162" s="73">
        <v>9</v>
      </c>
      <c r="AP162" s="80">
        <v>0</v>
      </c>
      <c r="AQ162" s="80">
        <v>0</v>
      </c>
      <c r="AR162" s="224">
        <v>415</v>
      </c>
      <c r="AS162" s="224" t="s">
        <v>248</v>
      </c>
      <c r="AT162" s="11">
        <v>14833.668</v>
      </c>
      <c r="AU162" s="11">
        <v>287.23399999999998</v>
      </c>
      <c r="AV162" s="80">
        <v>0</v>
      </c>
      <c r="AW162" s="80">
        <v>415</v>
      </c>
      <c r="AX162" s="158" t="s">
        <v>248</v>
      </c>
      <c r="AY162" s="235" t="s">
        <v>248</v>
      </c>
      <c r="AZ162" s="218">
        <v>116176</v>
      </c>
      <c r="BA162" s="188" t="s">
        <v>248</v>
      </c>
      <c r="BB162" s="203" t="s">
        <v>248</v>
      </c>
      <c r="BC162" s="158" t="s">
        <v>248</v>
      </c>
      <c r="BD162" s="217" t="s">
        <v>61</v>
      </c>
      <c r="BE162" s="201" t="s">
        <v>62</v>
      </c>
      <c r="BF162" s="201" t="s">
        <v>63</v>
      </c>
      <c r="BG162" s="201" t="s">
        <v>196</v>
      </c>
      <c r="BH162" s="218" t="s">
        <v>514</v>
      </c>
      <c r="BI162" s="218" t="s">
        <v>64</v>
      </c>
      <c r="BJ162" s="391">
        <v>214</v>
      </c>
      <c r="BK162" s="370">
        <v>1</v>
      </c>
      <c r="BL162" s="219" t="s">
        <v>65</v>
      </c>
      <c r="BM162" s="52" t="s">
        <v>65</v>
      </c>
      <c r="BN162" s="218" t="s">
        <v>358</v>
      </c>
      <c r="BO162" s="217" t="s">
        <v>351</v>
      </c>
      <c r="BP162" s="201" t="s">
        <v>684</v>
      </c>
      <c r="BQ162" s="52" t="s">
        <v>716</v>
      </c>
    </row>
    <row r="163" spans="1:69" ht="16.5" thickBot="1">
      <c r="A163" s="207" t="s">
        <v>37</v>
      </c>
      <c r="B163" s="208" t="s">
        <v>9</v>
      </c>
      <c r="C163" s="202" t="s">
        <v>35</v>
      </c>
      <c r="D163" s="210" t="s">
        <v>709</v>
      </c>
      <c r="E163" s="24" t="s">
        <v>351</v>
      </c>
      <c r="F163" s="86">
        <v>214</v>
      </c>
      <c r="G163" s="80">
        <v>6</v>
      </c>
      <c r="H163" s="204"/>
      <c r="I163" s="204"/>
      <c r="J163" s="204"/>
      <c r="K163" s="204"/>
      <c r="L163" s="80">
        <v>0</v>
      </c>
      <c r="M163" s="203"/>
      <c r="N163" s="52">
        <v>0</v>
      </c>
      <c r="O163" s="204"/>
      <c r="P163" s="204"/>
      <c r="Q163" s="11">
        <v>7.8005430721</v>
      </c>
      <c r="R163" s="204"/>
      <c r="S163" s="204"/>
      <c r="T163" s="53">
        <v>13.366666666666667</v>
      </c>
      <c r="U163" s="204"/>
      <c r="V163" s="204"/>
      <c r="W163" s="11">
        <v>7.8550911538461001</v>
      </c>
      <c r="X163" s="204"/>
      <c r="Y163" s="204"/>
      <c r="Z163" s="53">
        <v>13.4125</v>
      </c>
      <c r="AA163" s="204"/>
      <c r="AB163" s="204"/>
      <c r="AC163" s="204"/>
      <c r="AD163" s="204"/>
      <c r="AE163" s="204"/>
      <c r="AF163" s="9">
        <v>2.5119075619039073</v>
      </c>
      <c r="AG163" s="9">
        <v>1189</v>
      </c>
      <c r="AH163" s="9">
        <v>0.47860634633471333</v>
      </c>
      <c r="AI163" s="9">
        <v>584</v>
      </c>
      <c r="AJ163" s="9">
        <v>1.6273255813953489</v>
      </c>
      <c r="AK163" s="9" t="s">
        <v>248</v>
      </c>
      <c r="AL163" s="9">
        <v>0</v>
      </c>
      <c r="AM163" s="9"/>
      <c r="AN163" s="9"/>
      <c r="AO163" s="73">
        <v>6</v>
      </c>
      <c r="AP163" s="80">
        <v>3</v>
      </c>
      <c r="AQ163" s="80">
        <v>0</v>
      </c>
      <c r="AR163" s="224">
        <v>407</v>
      </c>
      <c r="AS163" s="224" t="s">
        <v>248</v>
      </c>
      <c r="AT163" s="11">
        <v>14850.716</v>
      </c>
      <c r="AU163" s="11">
        <v>0</v>
      </c>
      <c r="AV163" s="80">
        <v>0</v>
      </c>
      <c r="AW163" s="80">
        <v>407</v>
      </c>
      <c r="AX163" s="158" t="s">
        <v>248</v>
      </c>
      <c r="AY163" s="235" t="s">
        <v>248</v>
      </c>
      <c r="AZ163" s="218">
        <v>116176</v>
      </c>
      <c r="BA163" s="188" t="s">
        <v>248</v>
      </c>
      <c r="BB163" s="203" t="s">
        <v>248</v>
      </c>
      <c r="BC163" s="158" t="s">
        <v>248</v>
      </c>
      <c r="BD163" s="217" t="s">
        <v>61</v>
      </c>
      <c r="BE163" s="201" t="s">
        <v>62</v>
      </c>
      <c r="BF163" s="201" t="s">
        <v>63</v>
      </c>
      <c r="BG163" s="201" t="s">
        <v>196</v>
      </c>
      <c r="BH163" s="218" t="s">
        <v>514</v>
      </c>
      <c r="BI163" s="218" t="s">
        <v>66</v>
      </c>
      <c r="BJ163" s="391">
        <v>214</v>
      </c>
      <c r="BK163" s="370">
        <v>7</v>
      </c>
      <c r="BL163" s="219" t="s">
        <v>65</v>
      </c>
      <c r="BM163" s="52" t="s">
        <v>65</v>
      </c>
      <c r="BN163" s="218" t="s">
        <v>358</v>
      </c>
      <c r="BO163" s="217" t="s">
        <v>351</v>
      </c>
      <c r="BP163" s="201" t="s">
        <v>684</v>
      </c>
      <c r="BQ163" s="52" t="s">
        <v>716</v>
      </c>
    </row>
    <row r="164" spans="1:69" ht="16.5" thickBot="1">
      <c r="A164" s="207" t="s">
        <v>37</v>
      </c>
      <c r="B164" s="208" t="s">
        <v>9</v>
      </c>
      <c r="C164" s="202" t="s">
        <v>35</v>
      </c>
      <c r="D164" s="210" t="s">
        <v>709</v>
      </c>
      <c r="E164" s="24" t="s">
        <v>351</v>
      </c>
      <c r="F164" s="86">
        <v>214</v>
      </c>
      <c r="G164" s="80">
        <v>3</v>
      </c>
      <c r="H164" s="204"/>
      <c r="I164" s="204"/>
      <c r="J164" s="204"/>
      <c r="K164" s="204"/>
      <c r="L164" s="80">
        <v>1</v>
      </c>
      <c r="M164" s="203"/>
      <c r="N164" s="52">
        <v>1</v>
      </c>
      <c r="O164" s="204"/>
      <c r="P164" s="204"/>
      <c r="Q164" s="11">
        <v>6.6348378523999996</v>
      </c>
      <c r="R164" s="204"/>
      <c r="S164" s="204"/>
      <c r="T164" s="53">
        <v>10.75</v>
      </c>
      <c r="U164" s="204"/>
      <c r="V164" s="204"/>
      <c r="W164" s="11">
        <v>6.0317855428570999</v>
      </c>
      <c r="X164" s="204"/>
      <c r="Y164" s="204"/>
      <c r="Z164" s="53">
        <v>10.75</v>
      </c>
      <c r="AA164" s="204"/>
      <c r="AB164" s="204"/>
      <c r="AC164" s="204"/>
      <c r="AD164" s="204"/>
      <c r="AE164" s="204"/>
      <c r="AF164" s="9">
        <v>3.5922510439632358</v>
      </c>
      <c r="AG164" s="9">
        <v>1452</v>
      </c>
      <c r="AH164" s="9">
        <v>0.51539599152932902</v>
      </c>
      <c r="AI164" s="9">
        <v>64</v>
      </c>
      <c r="AJ164" s="9">
        <v>2.5019230769230769</v>
      </c>
      <c r="AK164" s="9" t="s">
        <v>248</v>
      </c>
      <c r="AL164" s="9">
        <v>202</v>
      </c>
      <c r="AM164" s="9">
        <v>3.6144890518668458</v>
      </c>
      <c r="AN164" s="9">
        <v>3.6687568157033805</v>
      </c>
      <c r="AO164" s="73">
        <v>9</v>
      </c>
      <c r="AP164" s="80">
        <v>0</v>
      </c>
      <c r="AQ164" s="80">
        <v>0</v>
      </c>
      <c r="AR164" s="224">
        <v>413</v>
      </c>
      <c r="AS164" s="224" t="s">
        <v>248</v>
      </c>
      <c r="AT164" s="11">
        <v>14849.424999999999</v>
      </c>
      <c r="AU164" s="11">
        <v>243.142</v>
      </c>
      <c r="AV164" s="80">
        <v>0</v>
      </c>
      <c r="AW164" s="80">
        <v>413</v>
      </c>
      <c r="AX164" s="158" t="s">
        <v>248</v>
      </c>
      <c r="AY164" s="235" t="s">
        <v>248</v>
      </c>
      <c r="AZ164" s="218">
        <v>116176</v>
      </c>
      <c r="BA164" s="188" t="s">
        <v>248</v>
      </c>
      <c r="BB164" s="203" t="s">
        <v>248</v>
      </c>
      <c r="BC164" s="158" t="s">
        <v>248</v>
      </c>
      <c r="BD164" s="217" t="s">
        <v>61</v>
      </c>
      <c r="BE164" s="201" t="s">
        <v>62</v>
      </c>
      <c r="BF164" s="201" t="s">
        <v>63</v>
      </c>
      <c r="BG164" s="201" t="s">
        <v>196</v>
      </c>
      <c r="BH164" s="218" t="s">
        <v>514</v>
      </c>
      <c r="BI164" s="218" t="s">
        <v>67</v>
      </c>
      <c r="BJ164" s="391">
        <v>214</v>
      </c>
      <c r="BK164" s="370">
        <v>3</v>
      </c>
      <c r="BL164" s="219" t="s">
        <v>65</v>
      </c>
      <c r="BM164" s="52" t="s">
        <v>65</v>
      </c>
      <c r="BN164" s="218" t="s">
        <v>358</v>
      </c>
      <c r="BO164" s="217" t="s">
        <v>351</v>
      </c>
      <c r="BP164" s="201" t="s">
        <v>684</v>
      </c>
      <c r="BQ164" s="52" t="s">
        <v>716</v>
      </c>
    </row>
    <row r="165" spans="1:69" ht="16.5" thickBot="1">
      <c r="A165" s="207" t="s">
        <v>37</v>
      </c>
      <c r="B165" s="208" t="s">
        <v>9</v>
      </c>
      <c r="C165" s="202" t="s">
        <v>35</v>
      </c>
      <c r="D165" s="210" t="s">
        <v>709</v>
      </c>
      <c r="E165" s="24" t="s">
        <v>351</v>
      </c>
      <c r="F165" s="86">
        <v>204</v>
      </c>
      <c r="G165" s="80">
        <v>3</v>
      </c>
      <c r="H165" s="204"/>
      <c r="I165" s="204"/>
      <c r="J165" s="204"/>
      <c r="K165" s="204"/>
      <c r="L165" s="80">
        <v>1</v>
      </c>
      <c r="M165" s="203"/>
      <c r="N165" s="52">
        <v>0</v>
      </c>
      <c r="O165" s="204"/>
      <c r="P165" s="204"/>
      <c r="Q165" s="11">
        <v>7.8268389346999996</v>
      </c>
      <c r="R165" s="204"/>
      <c r="S165" s="204"/>
      <c r="T165" s="53">
        <v>11.008333333333331</v>
      </c>
      <c r="U165" s="204"/>
      <c r="V165" s="204"/>
      <c r="W165" s="11">
        <v>7.8372598</v>
      </c>
      <c r="X165" s="204"/>
      <c r="Y165" s="204"/>
      <c r="Z165" s="53">
        <v>10.75</v>
      </c>
      <c r="AA165" s="204"/>
      <c r="AB165" s="204"/>
      <c r="AC165" s="204"/>
      <c r="AD165" s="204"/>
      <c r="AE165" s="204"/>
      <c r="AF165" s="9">
        <v>2.6712665711188932</v>
      </c>
      <c r="AG165" s="9">
        <v>1357</v>
      </c>
      <c r="AH165" s="9">
        <v>0.36876093097076623</v>
      </c>
      <c r="AI165" s="9">
        <v>356</v>
      </c>
      <c r="AJ165" s="9">
        <v>1.9174657534246575</v>
      </c>
      <c r="AK165" s="9" t="s">
        <v>248</v>
      </c>
      <c r="AL165" s="9">
        <v>0</v>
      </c>
      <c r="AM165" s="9"/>
      <c r="AN165" s="9"/>
      <c r="AO165" s="73">
        <v>42</v>
      </c>
      <c r="AP165" s="80">
        <v>1</v>
      </c>
      <c r="AQ165" s="80">
        <v>0</v>
      </c>
      <c r="AR165" s="224">
        <v>359</v>
      </c>
      <c r="AS165" s="224" t="s">
        <v>248</v>
      </c>
      <c r="AT165" s="11">
        <v>14277.455</v>
      </c>
      <c r="AU165" s="11">
        <v>0</v>
      </c>
      <c r="AV165" s="80">
        <v>0</v>
      </c>
      <c r="AW165" s="80">
        <v>359</v>
      </c>
      <c r="AX165" s="158" t="s">
        <v>248</v>
      </c>
      <c r="AY165" s="235" t="s">
        <v>248</v>
      </c>
      <c r="AZ165" s="218">
        <v>116176</v>
      </c>
      <c r="BA165" s="188" t="s">
        <v>248</v>
      </c>
      <c r="BB165" s="203" t="s">
        <v>248</v>
      </c>
      <c r="BC165" s="158" t="s">
        <v>248</v>
      </c>
      <c r="BD165" s="217" t="s">
        <v>61</v>
      </c>
      <c r="BE165" s="201" t="s">
        <v>62</v>
      </c>
      <c r="BF165" s="201" t="s">
        <v>63</v>
      </c>
      <c r="BG165" s="201" t="s">
        <v>196</v>
      </c>
      <c r="BH165" s="218" t="s">
        <v>514</v>
      </c>
      <c r="BI165" s="218" t="s">
        <v>68</v>
      </c>
      <c r="BJ165" s="391">
        <v>214</v>
      </c>
      <c r="BK165" s="370">
        <v>4</v>
      </c>
      <c r="BL165" s="219" t="s">
        <v>65</v>
      </c>
      <c r="BM165" s="52" t="s">
        <v>65</v>
      </c>
      <c r="BN165" s="218" t="s">
        <v>358</v>
      </c>
      <c r="BO165" s="217" t="s">
        <v>351</v>
      </c>
      <c r="BP165" s="201" t="s">
        <v>684</v>
      </c>
      <c r="BQ165" s="52" t="s">
        <v>716</v>
      </c>
    </row>
    <row r="166" spans="1:69" ht="16.5" thickBot="1">
      <c r="A166" s="207" t="s">
        <v>37</v>
      </c>
      <c r="B166" s="208" t="s">
        <v>9</v>
      </c>
      <c r="C166" s="202" t="s">
        <v>35</v>
      </c>
      <c r="D166" s="210" t="s">
        <v>709</v>
      </c>
      <c r="E166" s="24" t="s">
        <v>453</v>
      </c>
      <c r="F166" s="86">
        <v>68</v>
      </c>
      <c r="G166" s="80">
        <v>0</v>
      </c>
      <c r="H166" s="204"/>
      <c r="I166" s="204"/>
      <c r="J166" s="204"/>
      <c r="K166" s="204"/>
      <c r="L166" s="80">
        <v>0</v>
      </c>
      <c r="M166" s="203"/>
      <c r="N166" s="52">
        <v>0</v>
      </c>
      <c r="O166" s="204"/>
      <c r="P166" s="204"/>
      <c r="Q166" s="11">
        <v>5.5156761911999999</v>
      </c>
      <c r="R166" s="204"/>
      <c r="S166" s="204"/>
      <c r="T166" s="53">
        <v>7.0999999999999988</v>
      </c>
      <c r="U166" s="204"/>
      <c r="V166" s="204"/>
      <c r="W166" s="11">
        <v>5.2873528529411002</v>
      </c>
      <c r="X166" s="204"/>
      <c r="Y166" s="204"/>
      <c r="Z166" s="53">
        <v>7.1499999999999986</v>
      </c>
      <c r="AA166" s="204"/>
      <c r="AB166" s="204"/>
      <c r="AC166" s="204"/>
      <c r="AD166" s="204"/>
      <c r="AE166" s="204"/>
      <c r="AF166" s="9">
        <v>3.6895798464783098</v>
      </c>
      <c r="AG166" s="9">
        <v>476</v>
      </c>
      <c r="AH166" s="9">
        <v>0.38279420324045926</v>
      </c>
      <c r="AI166" s="9">
        <v>8</v>
      </c>
      <c r="AJ166" s="9">
        <v>2.7925925925925927</v>
      </c>
      <c r="AK166" s="9" t="s">
        <v>248</v>
      </c>
      <c r="AL166" s="9">
        <v>68</v>
      </c>
      <c r="AM166" s="9">
        <v>3.6895798464783098</v>
      </c>
      <c r="AN166" s="9">
        <v>3.7065217391304346</v>
      </c>
      <c r="AO166" s="73">
        <v>0</v>
      </c>
      <c r="AP166" s="80">
        <v>0</v>
      </c>
      <c r="AQ166" s="80">
        <v>0</v>
      </c>
      <c r="AR166" s="224">
        <v>136</v>
      </c>
      <c r="AS166" s="224" t="s">
        <v>248</v>
      </c>
      <c r="AT166" s="11">
        <v>5142.2370000000001</v>
      </c>
      <c r="AU166" s="11">
        <v>0</v>
      </c>
      <c r="AV166" s="80">
        <v>0</v>
      </c>
      <c r="AW166" s="80">
        <v>136</v>
      </c>
      <c r="AX166" s="158" t="s">
        <v>248</v>
      </c>
      <c r="AY166" s="235" t="s">
        <v>248</v>
      </c>
      <c r="AZ166" s="218">
        <v>25685</v>
      </c>
      <c r="BA166" s="188" t="s">
        <v>248</v>
      </c>
      <c r="BB166" s="203" t="s">
        <v>248</v>
      </c>
      <c r="BC166" s="158" t="s">
        <v>248</v>
      </c>
      <c r="BD166" s="217" t="s">
        <v>61</v>
      </c>
      <c r="BE166" s="201" t="s">
        <v>62</v>
      </c>
      <c r="BF166" s="201" t="s">
        <v>63</v>
      </c>
      <c r="BG166" s="201" t="s">
        <v>196</v>
      </c>
      <c r="BH166" s="218" t="s">
        <v>511</v>
      </c>
      <c r="BI166" s="218" t="s">
        <v>64</v>
      </c>
      <c r="BJ166" s="391">
        <v>214</v>
      </c>
      <c r="BK166" s="370">
        <v>1</v>
      </c>
      <c r="BL166" s="219" t="s">
        <v>65</v>
      </c>
      <c r="BM166" s="52" t="s">
        <v>65</v>
      </c>
      <c r="BN166" s="218" t="s">
        <v>358</v>
      </c>
      <c r="BO166" s="217" t="s">
        <v>83</v>
      </c>
      <c r="BP166" s="201" t="s">
        <v>683</v>
      </c>
      <c r="BQ166" s="52" t="s">
        <v>717</v>
      </c>
    </row>
    <row r="167" spans="1:69" ht="16.5" thickBot="1">
      <c r="A167" s="207" t="s">
        <v>37</v>
      </c>
      <c r="B167" s="208" t="s">
        <v>9</v>
      </c>
      <c r="C167" s="202" t="s">
        <v>35</v>
      </c>
      <c r="D167" s="210" t="s">
        <v>709</v>
      </c>
      <c r="E167" s="24" t="s">
        <v>453</v>
      </c>
      <c r="F167" s="86">
        <v>70</v>
      </c>
      <c r="G167" s="80">
        <v>0</v>
      </c>
      <c r="H167" s="204"/>
      <c r="I167" s="204"/>
      <c r="J167" s="204"/>
      <c r="K167" s="204"/>
      <c r="L167" s="80">
        <v>0</v>
      </c>
      <c r="M167" s="203"/>
      <c r="N167" s="52">
        <v>0</v>
      </c>
      <c r="O167" s="204"/>
      <c r="P167" s="204"/>
      <c r="Q167" s="11">
        <v>6.7833712857000004</v>
      </c>
      <c r="R167" s="204"/>
      <c r="S167" s="204"/>
      <c r="T167" s="53">
        <v>12.875</v>
      </c>
      <c r="U167" s="204"/>
      <c r="V167" s="204"/>
      <c r="W167" s="11">
        <v>6.8323855857142002</v>
      </c>
      <c r="X167" s="204"/>
      <c r="Y167" s="204"/>
      <c r="Z167" s="53">
        <v>12.875</v>
      </c>
      <c r="AA167" s="204"/>
      <c r="AB167" s="204"/>
      <c r="AC167" s="204"/>
      <c r="AD167" s="204"/>
      <c r="AE167" s="204"/>
      <c r="AF167" s="9">
        <v>3.096448983708207</v>
      </c>
      <c r="AG167" s="9">
        <v>490</v>
      </c>
      <c r="AH167" s="9">
        <v>0.52304275539205669</v>
      </c>
      <c r="AI167" s="9">
        <v>64</v>
      </c>
      <c r="AJ167" s="9">
        <v>2.1409090909090911</v>
      </c>
      <c r="AK167" s="9" t="s">
        <v>248</v>
      </c>
      <c r="AL167" s="9">
        <v>68</v>
      </c>
      <c r="AM167" s="9">
        <v>3.1111764742546733</v>
      </c>
      <c r="AN167" s="9">
        <v>3.1088435374149661</v>
      </c>
      <c r="AO167" s="73">
        <v>24</v>
      </c>
      <c r="AP167" s="80">
        <v>4</v>
      </c>
      <c r="AQ167" s="80">
        <v>0</v>
      </c>
      <c r="AR167" s="224">
        <v>112</v>
      </c>
      <c r="AS167" s="224" t="s">
        <v>248</v>
      </c>
      <c r="AT167" s="11">
        <v>5266.174</v>
      </c>
      <c r="AU167" s="11">
        <v>153.56800000000001</v>
      </c>
      <c r="AV167" s="80">
        <v>0</v>
      </c>
      <c r="AW167" s="80">
        <v>112</v>
      </c>
      <c r="AX167" s="158" t="s">
        <v>248</v>
      </c>
      <c r="AY167" s="235" t="s">
        <v>248</v>
      </c>
      <c r="AZ167" s="218">
        <v>25685</v>
      </c>
      <c r="BA167" s="188" t="s">
        <v>248</v>
      </c>
      <c r="BB167" s="203" t="s">
        <v>248</v>
      </c>
      <c r="BC167" s="158" t="s">
        <v>248</v>
      </c>
      <c r="BD167" s="217" t="s">
        <v>61</v>
      </c>
      <c r="BE167" s="201" t="s">
        <v>62</v>
      </c>
      <c r="BF167" s="201" t="s">
        <v>63</v>
      </c>
      <c r="BG167" s="201" t="s">
        <v>196</v>
      </c>
      <c r="BH167" s="218" t="s">
        <v>511</v>
      </c>
      <c r="BI167" s="218" t="s">
        <v>66</v>
      </c>
      <c r="BJ167" s="391">
        <v>214</v>
      </c>
      <c r="BK167" s="370">
        <v>7</v>
      </c>
      <c r="BL167" s="219" t="s">
        <v>65</v>
      </c>
      <c r="BM167" s="52" t="s">
        <v>65</v>
      </c>
      <c r="BN167" s="218" t="s">
        <v>358</v>
      </c>
      <c r="BO167" s="217" t="s">
        <v>83</v>
      </c>
      <c r="BP167" s="201" t="s">
        <v>683</v>
      </c>
      <c r="BQ167" s="52" t="s">
        <v>717</v>
      </c>
    </row>
    <row r="168" spans="1:69" ht="16.5" thickBot="1">
      <c r="A168" s="207" t="s">
        <v>37</v>
      </c>
      <c r="B168" s="208" t="s">
        <v>9</v>
      </c>
      <c r="C168" s="202" t="s">
        <v>35</v>
      </c>
      <c r="D168" s="210" t="s">
        <v>709</v>
      </c>
      <c r="E168" s="24" t="s">
        <v>453</v>
      </c>
      <c r="F168" s="86">
        <v>70</v>
      </c>
      <c r="G168" s="80">
        <v>0</v>
      </c>
      <c r="H168" s="204"/>
      <c r="I168" s="204"/>
      <c r="J168" s="204"/>
      <c r="K168" s="204"/>
      <c r="L168" s="80">
        <v>0</v>
      </c>
      <c r="M168" s="203"/>
      <c r="N168" s="52">
        <v>0</v>
      </c>
      <c r="O168" s="204"/>
      <c r="P168" s="204"/>
      <c r="Q168" s="11">
        <v>6.1353713000000001</v>
      </c>
      <c r="R168" s="204"/>
      <c r="S168" s="204"/>
      <c r="T168" s="53">
        <v>7.4642857142857144</v>
      </c>
      <c r="U168" s="204"/>
      <c r="V168" s="204"/>
      <c r="W168" s="11">
        <v>5.4276855428571</v>
      </c>
      <c r="X168" s="204"/>
      <c r="Y168" s="204"/>
      <c r="Z168" s="53">
        <v>6.75</v>
      </c>
      <c r="AA168" s="204"/>
      <c r="AB168" s="204"/>
      <c r="AC168" s="204"/>
      <c r="AD168" s="204"/>
      <c r="AE168" s="204"/>
      <c r="AF168" s="9">
        <v>3.6648653246918506</v>
      </c>
      <c r="AG168" s="9">
        <v>490</v>
      </c>
      <c r="AH168" s="9">
        <v>0.39974638260014694</v>
      </c>
      <c r="AI168" s="9">
        <v>11</v>
      </c>
      <c r="AJ168" s="9">
        <v>2.7327586206896552</v>
      </c>
      <c r="AK168" s="9" t="s">
        <v>248</v>
      </c>
      <c r="AL168" s="9">
        <v>69</v>
      </c>
      <c r="AM168" s="9">
        <v>3.6699793143795638</v>
      </c>
      <c r="AN168" s="9">
        <v>3.6951951951951951</v>
      </c>
      <c r="AO168" s="73">
        <v>3</v>
      </c>
      <c r="AP168" s="80">
        <v>0</v>
      </c>
      <c r="AQ168" s="80">
        <v>0</v>
      </c>
      <c r="AR168" s="224">
        <v>137</v>
      </c>
      <c r="AS168" s="224" t="s">
        <v>248</v>
      </c>
      <c r="AT168" s="11">
        <v>5303.0020000000004</v>
      </c>
      <c r="AU168" s="11">
        <v>17.353999999999999</v>
      </c>
      <c r="AV168" s="80">
        <v>0</v>
      </c>
      <c r="AW168" s="80">
        <v>137</v>
      </c>
      <c r="AX168" s="158" t="s">
        <v>248</v>
      </c>
      <c r="AY168" s="235" t="s">
        <v>248</v>
      </c>
      <c r="AZ168" s="218">
        <v>25685</v>
      </c>
      <c r="BA168" s="188" t="s">
        <v>248</v>
      </c>
      <c r="BB168" s="203" t="s">
        <v>248</v>
      </c>
      <c r="BC168" s="158" t="s">
        <v>248</v>
      </c>
      <c r="BD168" s="217" t="s">
        <v>61</v>
      </c>
      <c r="BE168" s="201" t="s">
        <v>62</v>
      </c>
      <c r="BF168" s="201" t="s">
        <v>63</v>
      </c>
      <c r="BG168" s="201" t="s">
        <v>196</v>
      </c>
      <c r="BH168" s="218" t="s">
        <v>511</v>
      </c>
      <c r="BI168" s="218" t="s">
        <v>67</v>
      </c>
      <c r="BJ168" s="391">
        <v>214</v>
      </c>
      <c r="BK168" s="370">
        <v>3</v>
      </c>
      <c r="BL168" s="219" t="s">
        <v>65</v>
      </c>
      <c r="BM168" s="52" t="s">
        <v>65</v>
      </c>
      <c r="BN168" s="218" t="s">
        <v>358</v>
      </c>
      <c r="BO168" s="217" t="s">
        <v>83</v>
      </c>
      <c r="BP168" s="201" t="s">
        <v>683</v>
      </c>
      <c r="BQ168" s="52" t="s">
        <v>717</v>
      </c>
    </row>
    <row r="169" spans="1:69" ht="16.5" thickBot="1">
      <c r="A169" s="207" t="s">
        <v>37</v>
      </c>
      <c r="B169" s="208" t="s">
        <v>9</v>
      </c>
      <c r="C169" s="202" t="s">
        <v>35</v>
      </c>
      <c r="D169" s="210" t="s">
        <v>709</v>
      </c>
      <c r="E169" s="24" t="s">
        <v>453</v>
      </c>
      <c r="F169" s="86">
        <v>69</v>
      </c>
      <c r="G169" s="80">
        <v>2</v>
      </c>
      <c r="H169" s="204"/>
      <c r="I169" s="204"/>
      <c r="J169" s="204"/>
      <c r="K169" s="204"/>
      <c r="L169" s="80">
        <v>1</v>
      </c>
      <c r="M169" s="203"/>
      <c r="N169" s="52">
        <v>0</v>
      </c>
      <c r="O169" s="204"/>
      <c r="P169" s="204"/>
      <c r="Q169" s="11">
        <v>6.6822876666999997</v>
      </c>
      <c r="R169" s="204"/>
      <c r="S169" s="204"/>
      <c r="T169" s="53">
        <v>8.4249999999999989</v>
      </c>
      <c r="U169" s="204"/>
      <c r="V169" s="204"/>
      <c r="W169" s="11">
        <v>6.7207119393939001</v>
      </c>
      <c r="X169" s="204"/>
      <c r="Y169" s="204"/>
      <c r="Z169" s="53">
        <v>8.4249999999999989</v>
      </c>
      <c r="AA169" s="204"/>
      <c r="AB169" s="204"/>
      <c r="AC169" s="204"/>
      <c r="AD169" s="204"/>
      <c r="AE169" s="204"/>
      <c r="AF169" s="9">
        <v>2.5406779654089533</v>
      </c>
      <c r="AG169" s="9">
        <v>462</v>
      </c>
      <c r="AH169" s="9">
        <v>0.35887518751262887</v>
      </c>
      <c r="AI169" s="9">
        <v>206</v>
      </c>
      <c r="AJ169" s="9">
        <v>1.7851351351351352</v>
      </c>
      <c r="AK169" s="9" t="s">
        <v>248</v>
      </c>
      <c r="AL169" s="9">
        <v>0</v>
      </c>
      <c r="AM169" s="9"/>
      <c r="AN169" s="9"/>
      <c r="AO169" s="73">
        <v>86</v>
      </c>
      <c r="AP169" s="80">
        <v>0</v>
      </c>
      <c r="AQ169" s="80">
        <v>0</v>
      </c>
      <c r="AR169" s="224">
        <v>48</v>
      </c>
      <c r="AS169" s="224" t="s">
        <v>248</v>
      </c>
      <c r="AT169" s="11">
        <v>5077.3450000000003</v>
      </c>
      <c r="AU169" s="11">
        <v>7.3570000000000002</v>
      </c>
      <c r="AV169" s="80">
        <v>0</v>
      </c>
      <c r="AW169" s="80">
        <v>48</v>
      </c>
      <c r="AX169" s="158" t="s">
        <v>248</v>
      </c>
      <c r="AY169" s="235" t="s">
        <v>248</v>
      </c>
      <c r="AZ169" s="218">
        <v>25685</v>
      </c>
      <c r="BA169" s="188" t="s">
        <v>248</v>
      </c>
      <c r="BB169" s="203" t="s">
        <v>248</v>
      </c>
      <c r="BC169" s="158" t="s">
        <v>248</v>
      </c>
      <c r="BD169" s="217" t="s">
        <v>61</v>
      </c>
      <c r="BE169" s="201" t="s">
        <v>62</v>
      </c>
      <c r="BF169" s="201" t="s">
        <v>63</v>
      </c>
      <c r="BG169" s="201" t="s">
        <v>196</v>
      </c>
      <c r="BH169" s="218" t="s">
        <v>511</v>
      </c>
      <c r="BI169" s="218" t="s">
        <v>68</v>
      </c>
      <c r="BJ169" s="391">
        <v>214</v>
      </c>
      <c r="BK169" s="370">
        <v>4</v>
      </c>
      <c r="BL169" s="219" t="s">
        <v>65</v>
      </c>
      <c r="BM169" s="52" t="s">
        <v>65</v>
      </c>
      <c r="BN169" s="218" t="s">
        <v>358</v>
      </c>
      <c r="BO169" s="217" t="s">
        <v>83</v>
      </c>
      <c r="BP169" s="201" t="s">
        <v>683</v>
      </c>
      <c r="BQ169" s="52" t="s">
        <v>717</v>
      </c>
    </row>
    <row r="170" spans="1:69" ht="16.5" thickBot="1">
      <c r="A170" s="207" t="s">
        <v>37</v>
      </c>
      <c r="B170" s="208" t="s">
        <v>9</v>
      </c>
      <c r="C170" s="202" t="s">
        <v>35</v>
      </c>
      <c r="D170" s="210" t="s">
        <v>709</v>
      </c>
      <c r="E170" s="24" t="s">
        <v>575</v>
      </c>
      <c r="F170" s="86">
        <v>154</v>
      </c>
      <c r="G170" s="80">
        <v>0</v>
      </c>
      <c r="H170" s="204"/>
      <c r="I170" s="204"/>
      <c r="J170" s="204"/>
      <c r="K170" s="204"/>
      <c r="L170" s="80">
        <v>0</v>
      </c>
      <c r="M170" s="203"/>
      <c r="N170" s="52">
        <v>1</v>
      </c>
      <c r="O170" s="204"/>
      <c r="P170" s="204"/>
      <c r="Q170" s="11">
        <v>6.3437141428999997</v>
      </c>
      <c r="R170" s="204"/>
      <c r="S170" s="204"/>
      <c r="T170" s="53">
        <v>9.6499999999999915</v>
      </c>
      <c r="U170" s="204"/>
      <c r="V170" s="204"/>
      <c r="W170" s="11">
        <v>6.3652271103895997</v>
      </c>
      <c r="X170" s="204"/>
      <c r="Y170" s="204"/>
      <c r="Z170" s="53">
        <v>9.1499999999999915</v>
      </c>
      <c r="AA170" s="204"/>
      <c r="AB170" s="204"/>
      <c r="AC170" s="204"/>
      <c r="AD170" s="204"/>
      <c r="AE170" s="204"/>
      <c r="AF170" s="9">
        <v>3.4699253085391972</v>
      </c>
      <c r="AG170" s="9">
        <v>1078</v>
      </c>
      <c r="AH170" s="9">
        <v>0.44645512950220662</v>
      </c>
      <c r="AI170" s="9">
        <v>31</v>
      </c>
      <c r="AJ170" s="9">
        <v>2.5923387096774193</v>
      </c>
      <c r="AK170" s="9" t="s">
        <v>248</v>
      </c>
      <c r="AL170" s="9">
        <v>153</v>
      </c>
      <c r="AM170" s="9">
        <v>3.4766165467357282</v>
      </c>
      <c r="AN170" s="9">
        <v>3.5433768656716418</v>
      </c>
      <c r="AO170" s="73">
        <v>1</v>
      </c>
      <c r="AP170" s="80">
        <v>0</v>
      </c>
      <c r="AQ170" s="80">
        <v>0</v>
      </c>
      <c r="AR170" s="224">
        <v>307</v>
      </c>
      <c r="AS170" s="224" t="s">
        <v>248</v>
      </c>
      <c r="AT170" s="11">
        <v>11563.334000000001</v>
      </c>
      <c r="AU170" s="11">
        <v>74.768000000000001</v>
      </c>
      <c r="AV170" s="80">
        <v>0</v>
      </c>
      <c r="AW170" s="80">
        <v>307</v>
      </c>
      <c r="AX170" s="158" t="s">
        <v>248</v>
      </c>
      <c r="AY170" s="235" t="s">
        <v>248</v>
      </c>
      <c r="AZ170" s="218">
        <v>62697</v>
      </c>
      <c r="BA170" s="188" t="s">
        <v>248</v>
      </c>
      <c r="BB170" s="203" t="s">
        <v>248</v>
      </c>
      <c r="BC170" s="158" t="s">
        <v>248</v>
      </c>
      <c r="BD170" s="217" t="s">
        <v>61</v>
      </c>
      <c r="BE170" s="201" t="s">
        <v>62</v>
      </c>
      <c r="BF170" s="201" t="s">
        <v>63</v>
      </c>
      <c r="BG170" s="201" t="s">
        <v>196</v>
      </c>
      <c r="BH170" s="218" t="s">
        <v>511</v>
      </c>
      <c r="BI170" s="218" t="s">
        <v>64</v>
      </c>
      <c r="BJ170" s="391">
        <v>214</v>
      </c>
      <c r="BK170" s="370">
        <v>1</v>
      </c>
      <c r="BL170" s="219" t="s">
        <v>65</v>
      </c>
      <c r="BM170" s="52" t="s">
        <v>65</v>
      </c>
      <c r="BN170" s="218" t="s">
        <v>358</v>
      </c>
      <c r="BO170" s="217" t="s">
        <v>347</v>
      </c>
      <c r="BP170" s="201" t="s">
        <v>684</v>
      </c>
      <c r="BQ170" s="52" t="s">
        <v>716</v>
      </c>
    </row>
    <row r="171" spans="1:69" ht="16.5" thickBot="1">
      <c r="A171" s="207" t="s">
        <v>37</v>
      </c>
      <c r="B171" s="208" t="s">
        <v>9</v>
      </c>
      <c r="C171" s="202" t="s">
        <v>35</v>
      </c>
      <c r="D171" s="210" t="s">
        <v>709</v>
      </c>
      <c r="E171" s="24" t="s">
        <v>575</v>
      </c>
      <c r="F171" s="86">
        <v>155</v>
      </c>
      <c r="G171" s="80">
        <v>4</v>
      </c>
      <c r="H171" s="204"/>
      <c r="I171" s="204"/>
      <c r="J171" s="204"/>
      <c r="K171" s="204"/>
      <c r="L171" s="80">
        <v>0</v>
      </c>
      <c r="M171" s="203"/>
      <c r="N171" s="52">
        <v>0</v>
      </c>
      <c r="O171" s="204"/>
      <c r="P171" s="204"/>
      <c r="Q171" s="11">
        <v>7.4302647285000001</v>
      </c>
      <c r="R171" s="204"/>
      <c r="S171" s="204"/>
      <c r="T171" s="53">
        <v>12.954166666666666</v>
      </c>
      <c r="U171" s="204"/>
      <c r="V171" s="204"/>
      <c r="W171" s="11">
        <v>7.4997812649005997</v>
      </c>
      <c r="X171" s="204"/>
      <c r="Y171" s="204"/>
      <c r="Z171" s="53">
        <v>12.944999999999999</v>
      </c>
      <c r="AA171" s="204"/>
      <c r="AB171" s="204"/>
      <c r="AC171" s="204"/>
      <c r="AD171" s="204"/>
      <c r="AE171" s="204"/>
      <c r="AF171" s="9">
        <v>3.2573226169245131</v>
      </c>
      <c r="AG171" s="9">
        <v>1057</v>
      </c>
      <c r="AH171" s="9">
        <v>0.53211187121762804</v>
      </c>
      <c r="AI171" s="9">
        <v>100</v>
      </c>
      <c r="AJ171" s="9">
        <v>2.2290229885057471</v>
      </c>
      <c r="AK171" s="9" t="s">
        <v>248</v>
      </c>
      <c r="AL171" s="9">
        <v>151</v>
      </c>
      <c r="AM171" s="9">
        <v>3.2573226169245131</v>
      </c>
      <c r="AN171" s="9">
        <v>3.3208598726114649</v>
      </c>
      <c r="AO171" s="73">
        <v>4</v>
      </c>
      <c r="AP171" s="80">
        <v>0</v>
      </c>
      <c r="AQ171" s="80">
        <v>0</v>
      </c>
      <c r="AR171" s="224">
        <v>298</v>
      </c>
      <c r="AS171" s="224" t="s">
        <v>248</v>
      </c>
      <c r="AT171" s="11">
        <v>11706.844999999999</v>
      </c>
      <c r="AU171" s="11">
        <v>0</v>
      </c>
      <c r="AV171" s="80">
        <v>0</v>
      </c>
      <c r="AW171" s="80">
        <v>298</v>
      </c>
      <c r="AX171" s="158" t="s">
        <v>248</v>
      </c>
      <c r="AY171" s="235" t="s">
        <v>248</v>
      </c>
      <c r="AZ171" s="218">
        <v>62697</v>
      </c>
      <c r="BA171" s="188" t="s">
        <v>248</v>
      </c>
      <c r="BB171" s="203" t="s">
        <v>248</v>
      </c>
      <c r="BC171" s="158" t="s">
        <v>248</v>
      </c>
      <c r="BD171" s="217" t="s">
        <v>61</v>
      </c>
      <c r="BE171" s="201" t="s">
        <v>62</v>
      </c>
      <c r="BF171" s="201" t="s">
        <v>63</v>
      </c>
      <c r="BG171" s="201" t="s">
        <v>196</v>
      </c>
      <c r="BH171" s="218" t="s">
        <v>511</v>
      </c>
      <c r="BI171" s="218" t="s">
        <v>66</v>
      </c>
      <c r="BJ171" s="391">
        <v>214</v>
      </c>
      <c r="BK171" s="370">
        <v>7</v>
      </c>
      <c r="BL171" s="219" t="s">
        <v>65</v>
      </c>
      <c r="BM171" s="52" t="s">
        <v>65</v>
      </c>
      <c r="BN171" s="218" t="s">
        <v>358</v>
      </c>
      <c r="BO171" s="217" t="s">
        <v>347</v>
      </c>
      <c r="BP171" s="201" t="s">
        <v>684</v>
      </c>
      <c r="BQ171" s="52" t="s">
        <v>716</v>
      </c>
    </row>
    <row r="172" spans="1:69" ht="16.5" thickBot="1">
      <c r="A172" s="207" t="s">
        <v>37</v>
      </c>
      <c r="B172" s="208" t="s">
        <v>9</v>
      </c>
      <c r="C172" s="202" t="s">
        <v>35</v>
      </c>
      <c r="D172" s="210" t="s">
        <v>709</v>
      </c>
      <c r="E172" s="24" t="s">
        <v>575</v>
      </c>
      <c r="F172" s="86">
        <v>156</v>
      </c>
      <c r="G172" s="80">
        <v>3</v>
      </c>
      <c r="H172" s="204"/>
      <c r="I172" s="204"/>
      <c r="J172" s="204"/>
      <c r="K172" s="204"/>
      <c r="L172" s="80">
        <v>0</v>
      </c>
      <c r="M172" s="203"/>
      <c r="N172" s="52">
        <v>1</v>
      </c>
      <c r="O172" s="204"/>
      <c r="P172" s="204"/>
      <c r="Q172" s="11">
        <v>5.7063069281000001</v>
      </c>
      <c r="R172" s="204"/>
      <c r="S172" s="204"/>
      <c r="T172" s="53">
        <v>7.6749999999999972</v>
      </c>
      <c r="U172" s="204"/>
      <c r="V172" s="204"/>
      <c r="W172" s="11">
        <v>5.1711827712418001</v>
      </c>
      <c r="X172" s="204"/>
      <c r="Y172" s="204"/>
      <c r="Z172" s="53">
        <v>7.5583333333333327</v>
      </c>
      <c r="AA172" s="204"/>
      <c r="AB172" s="204"/>
      <c r="AC172" s="204"/>
      <c r="AD172" s="204"/>
      <c r="AE172" s="204"/>
      <c r="AF172" s="9">
        <v>3.5924005442842799</v>
      </c>
      <c r="AG172" s="9">
        <v>1067</v>
      </c>
      <c r="AH172" s="9">
        <v>0.47227892456656501</v>
      </c>
      <c r="AI172" s="9">
        <v>38</v>
      </c>
      <c r="AJ172" s="9">
        <v>2.5834239130434784</v>
      </c>
      <c r="AK172" s="9" t="s">
        <v>248</v>
      </c>
      <c r="AL172" s="9">
        <v>149</v>
      </c>
      <c r="AM172" s="9">
        <v>3.6109676753462043</v>
      </c>
      <c r="AN172" s="9">
        <v>3.6598053892215567</v>
      </c>
      <c r="AO172" s="73">
        <v>7</v>
      </c>
      <c r="AP172" s="80">
        <v>0</v>
      </c>
      <c r="AQ172" s="80">
        <v>0</v>
      </c>
      <c r="AR172" s="224">
        <v>299</v>
      </c>
      <c r="AS172" s="224" t="s">
        <v>248</v>
      </c>
      <c r="AT172" s="11">
        <v>11567.402</v>
      </c>
      <c r="AU172" s="11">
        <v>65.308999999999997</v>
      </c>
      <c r="AV172" s="80">
        <v>0</v>
      </c>
      <c r="AW172" s="80">
        <v>299</v>
      </c>
      <c r="AX172" s="158" t="s">
        <v>248</v>
      </c>
      <c r="AY172" s="235" t="s">
        <v>248</v>
      </c>
      <c r="AZ172" s="218">
        <v>62697</v>
      </c>
      <c r="BA172" s="188" t="s">
        <v>248</v>
      </c>
      <c r="BB172" s="203" t="s">
        <v>248</v>
      </c>
      <c r="BC172" s="158" t="s">
        <v>248</v>
      </c>
      <c r="BD172" s="217" t="s">
        <v>61</v>
      </c>
      <c r="BE172" s="201" t="s">
        <v>62</v>
      </c>
      <c r="BF172" s="201" t="s">
        <v>63</v>
      </c>
      <c r="BG172" s="201" t="s">
        <v>196</v>
      </c>
      <c r="BH172" s="218" t="s">
        <v>511</v>
      </c>
      <c r="BI172" s="218" t="s">
        <v>67</v>
      </c>
      <c r="BJ172" s="391">
        <v>214</v>
      </c>
      <c r="BK172" s="370">
        <v>3</v>
      </c>
      <c r="BL172" s="219" t="s">
        <v>65</v>
      </c>
      <c r="BM172" s="52" t="s">
        <v>65</v>
      </c>
      <c r="BN172" s="218" t="s">
        <v>358</v>
      </c>
      <c r="BO172" s="217" t="s">
        <v>347</v>
      </c>
      <c r="BP172" s="201" t="s">
        <v>684</v>
      </c>
      <c r="BQ172" s="52" t="s">
        <v>716</v>
      </c>
    </row>
    <row r="173" spans="1:69" ht="16.5" thickBot="1">
      <c r="A173" s="207" t="s">
        <v>37</v>
      </c>
      <c r="B173" s="208" t="s">
        <v>9</v>
      </c>
      <c r="C173" s="202" t="s">
        <v>35</v>
      </c>
      <c r="D173" s="210" t="s">
        <v>709</v>
      </c>
      <c r="E173" s="24" t="s">
        <v>575</v>
      </c>
      <c r="F173" s="86">
        <v>154</v>
      </c>
      <c r="G173" s="80">
        <v>1</v>
      </c>
      <c r="H173" s="204"/>
      <c r="I173" s="204"/>
      <c r="J173" s="204"/>
      <c r="K173" s="204"/>
      <c r="L173" s="80">
        <v>0</v>
      </c>
      <c r="M173" s="203"/>
      <c r="N173" s="52">
        <v>0</v>
      </c>
      <c r="O173" s="204"/>
      <c r="P173" s="204"/>
      <c r="Q173" s="11">
        <v>7.0991567124000001</v>
      </c>
      <c r="R173" s="204"/>
      <c r="S173" s="204"/>
      <c r="T173" s="53">
        <v>8.8624999999999989</v>
      </c>
      <c r="U173" s="204"/>
      <c r="V173" s="204"/>
      <c r="W173" s="11">
        <v>7.1689867647058003</v>
      </c>
      <c r="X173" s="204"/>
      <c r="Y173" s="204"/>
      <c r="Z173" s="53">
        <v>9.0350000000000001</v>
      </c>
      <c r="AA173" s="204"/>
      <c r="AB173" s="204"/>
      <c r="AC173" s="204"/>
      <c r="AD173" s="204"/>
      <c r="AE173" s="204"/>
      <c r="AF173" s="9">
        <v>2.7757612851105242</v>
      </c>
      <c r="AG173" s="9">
        <v>1071</v>
      </c>
      <c r="AH173" s="9">
        <v>0.27251371374898048</v>
      </c>
      <c r="AI173" s="9">
        <v>131</v>
      </c>
      <c r="AJ173" s="9">
        <v>2.1447247706422017</v>
      </c>
      <c r="AK173" s="9" t="s">
        <v>248</v>
      </c>
      <c r="AL173" s="9">
        <v>0</v>
      </c>
      <c r="AM173" s="9"/>
      <c r="AN173" s="9"/>
      <c r="AO173" s="73">
        <v>10</v>
      </c>
      <c r="AP173" s="80">
        <v>0</v>
      </c>
      <c r="AQ173" s="80">
        <v>0</v>
      </c>
      <c r="AR173" s="224">
        <v>296</v>
      </c>
      <c r="AS173" s="224" t="s">
        <v>248</v>
      </c>
      <c r="AT173" s="11">
        <v>11674.734</v>
      </c>
      <c r="AU173" s="11">
        <v>0</v>
      </c>
      <c r="AV173" s="80">
        <v>0</v>
      </c>
      <c r="AW173" s="80">
        <v>296</v>
      </c>
      <c r="AX173" s="158" t="s">
        <v>248</v>
      </c>
      <c r="AY173" s="235" t="s">
        <v>248</v>
      </c>
      <c r="AZ173" s="218">
        <v>62697</v>
      </c>
      <c r="BA173" s="188" t="s">
        <v>248</v>
      </c>
      <c r="BB173" s="203" t="s">
        <v>248</v>
      </c>
      <c r="BC173" s="158" t="s">
        <v>248</v>
      </c>
      <c r="BD173" s="217" t="s">
        <v>61</v>
      </c>
      <c r="BE173" s="201" t="s">
        <v>62</v>
      </c>
      <c r="BF173" s="201" t="s">
        <v>63</v>
      </c>
      <c r="BG173" s="201" t="s">
        <v>196</v>
      </c>
      <c r="BH173" s="218" t="s">
        <v>511</v>
      </c>
      <c r="BI173" s="218" t="s">
        <v>68</v>
      </c>
      <c r="BJ173" s="391">
        <v>214</v>
      </c>
      <c r="BK173" s="370">
        <v>4</v>
      </c>
      <c r="BL173" s="219" t="s">
        <v>65</v>
      </c>
      <c r="BM173" s="52" t="s">
        <v>65</v>
      </c>
      <c r="BN173" s="218" t="s">
        <v>358</v>
      </c>
      <c r="BO173" s="217" t="s">
        <v>347</v>
      </c>
      <c r="BP173" s="201" t="s">
        <v>684</v>
      </c>
      <c r="BQ173" s="52" t="s">
        <v>716</v>
      </c>
    </row>
    <row r="174" spans="1:69" ht="16.5" thickBot="1">
      <c r="A174" s="207" t="s">
        <v>37</v>
      </c>
      <c r="B174" s="208" t="s">
        <v>9</v>
      </c>
      <c r="C174" s="202" t="s">
        <v>35</v>
      </c>
      <c r="D174" s="210" t="s">
        <v>709</v>
      </c>
      <c r="E174" s="24" t="s">
        <v>573</v>
      </c>
      <c r="F174" s="86">
        <v>79</v>
      </c>
      <c r="G174" s="80">
        <v>0</v>
      </c>
      <c r="H174" s="204"/>
      <c r="I174" s="204"/>
      <c r="J174" s="204"/>
      <c r="K174" s="204"/>
      <c r="L174" s="80">
        <v>1</v>
      </c>
      <c r="M174" s="203"/>
      <c r="N174" s="52">
        <v>0</v>
      </c>
      <c r="O174" s="204"/>
      <c r="P174" s="204"/>
      <c r="Q174" s="11">
        <v>5.7685127435999997</v>
      </c>
      <c r="R174" s="204"/>
      <c r="S174" s="204"/>
      <c r="T174" s="53">
        <v>8.0499999999999972</v>
      </c>
      <c r="U174" s="204"/>
      <c r="V174" s="204"/>
      <c r="W174" s="11">
        <v>5.4208074999999996</v>
      </c>
      <c r="X174" s="204"/>
      <c r="Y174" s="204"/>
      <c r="Z174" s="53">
        <v>8.0499999999999972</v>
      </c>
      <c r="AA174" s="204"/>
      <c r="AB174" s="204"/>
      <c r="AC174" s="204"/>
      <c r="AD174" s="204"/>
      <c r="AE174" s="204"/>
      <c r="AF174" s="9">
        <v>3.6567948903792944</v>
      </c>
      <c r="AG174" s="9">
        <v>546</v>
      </c>
      <c r="AH174" s="9">
        <v>0.42734854263567101</v>
      </c>
      <c r="AI174" s="9">
        <v>11</v>
      </c>
      <c r="AJ174" s="9">
        <v>2.7546875000000002</v>
      </c>
      <c r="AK174" s="9" t="s">
        <v>248</v>
      </c>
      <c r="AL174" s="9">
        <v>78</v>
      </c>
      <c r="AM174" s="9">
        <v>3.6567948903792944</v>
      </c>
      <c r="AN174" s="9">
        <v>3.6851851851851851</v>
      </c>
      <c r="AO174" s="73">
        <v>3</v>
      </c>
      <c r="AP174" s="80">
        <v>0</v>
      </c>
      <c r="AQ174" s="80">
        <v>0</v>
      </c>
      <c r="AR174" s="224">
        <v>155</v>
      </c>
      <c r="AS174" s="224" t="s">
        <v>248</v>
      </c>
      <c r="AT174" s="11">
        <v>5972.3230000000003</v>
      </c>
      <c r="AU174" s="11">
        <v>0</v>
      </c>
      <c r="AV174" s="80">
        <v>0</v>
      </c>
      <c r="AW174" s="80">
        <v>155</v>
      </c>
      <c r="AX174" s="158" t="s">
        <v>248</v>
      </c>
      <c r="AY174" s="235" t="s">
        <v>248</v>
      </c>
      <c r="AZ174" s="218">
        <v>37755</v>
      </c>
      <c r="BA174" s="188" t="s">
        <v>248</v>
      </c>
      <c r="BB174" s="203" t="s">
        <v>248</v>
      </c>
      <c r="BC174" s="158" t="s">
        <v>248</v>
      </c>
      <c r="BD174" s="217" t="s">
        <v>61</v>
      </c>
      <c r="BE174" s="201" t="s">
        <v>62</v>
      </c>
      <c r="BF174" s="201" t="s">
        <v>63</v>
      </c>
      <c r="BG174" s="201" t="s">
        <v>196</v>
      </c>
      <c r="BH174" s="218" t="s">
        <v>512</v>
      </c>
      <c r="BI174" s="218" t="s">
        <v>64</v>
      </c>
      <c r="BJ174" s="391">
        <v>214</v>
      </c>
      <c r="BK174" s="370">
        <v>1</v>
      </c>
      <c r="BL174" s="219" t="s">
        <v>65</v>
      </c>
      <c r="BM174" s="52" t="s">
        <v>65</v>
      </c>
      <c r="BN174" s="218" t="s">
        <v>358</v>
      </c>
      <c r="BO174" s="217" t="s">
        <v>55</v>
      </c>
      <c r="BP174" s="201" t="s">
        <v>684</v>
      </c>
      <c r="BQ174" s="52" t="s">
        <v>716</v>
      </c>
    </row>
    <row r="175" spans="1:69" ht="16.5" thickBot="1">
      <c r="A175" s="207" t="s">
        <v>37</v>
      </c>
      <c r="B175" s="208" t="s">
        <v>9</v>
      </c>
      <c r="C175" s="202" t="s">
        <v>35</v>
      </c>
      <c r="D175" s="210" t="s">
        <v>709</v>
      </c>
      <c r="E175" s="24" t="s">
        <v>573</v>
      </c>
      <c r="F175" s="86">
        <v>78</v>
      </c>
      <c r="G175" s="80">
        <v>2</v>
      </c>
      <c r="H175" s="204"/>
      <c r="I175" s="204"/>
      <c r="J175" s="204"/>
      <c r="K175" s="204"/>
      <c r="L175" s="80">
        <v>0</v>
      </c>
      <c r="M175" s="203"/>
      <c r="N175" s="52">
        <v>2</v>
      </c>
      <c r="O175" s="204"/>
      <c r="P175" s="204"/>
      <c r="Q175" s="11">
        <v>7.3538418684</v>
      </c>
      <c r="R175" s="204"/>
      <c r="S175" s="204"/>
      <c r="T175" s="53">
        <v>13.033333333333333</v>
      </c>
      <c r="U175" s="204"/>
      <c r="V175" s="204"/>
      <c r="W175" s="11">
        <v>7.3940524868421003</v>
      </c>
      <c r="X175" s="204"/>
      <c r="Y175" s="204"/>
      <c r="Z175" s="53">
        <v>13.05</v>
      </c>
      <c r="AA175" s="204"/>
      <c r="AB175" s="204"/>
      <c r="AC175" s="204"/>
      <c r="AD175" s="204"/>
      <c r="AE175" s="204"/>
      <c r="AF175" s="9">
        <v>3.1722200830470642</v>
      </c>
      <c r="AG175" s="9">
        <v>531</v>
      </c>
      <c r="AH175" s="9">
        <v>0.58553310843278461</v>
      </c>
      <c r="AI175" s="9">
        <v>73</v>
      </c>
      <c r="AJ175" s="9">
        <v>2.0699074074074075</v>
      </c>
      <c r="AK175" s="9" t="s">
        <v>248</v>
      </c>
      <c r="AL175" s="9">
        <v>76</v>
      </c>
      <c r="AM175" s="9">
        <v>3.1722200830470642</v>
      </c>
      <c r="AN175" s="9">
        <v>3.2196969696969697</v>
      </c>
      <c r="AO175" s="73">
        <v>2</v>
      </c>
      <c r="AP175" s="80">
        <v>0</v>
      </c>
      <c r="AQ175" s="80">
        <v>0</v>
      </c>
      <c r="AR175" s="224">
        <v>150</v>
      </c>
      <c r="AS175" s="224" t="s">
        <v>248</v>
      </c>
      <c r="AT175" s="11">
        <v>5952.5069999999996</v>
      </c>
      <c r="AU175" s="11">
        <v>0</v>
      </c>
      <c r="AV175" s="80">
        <v>0</v>
      </c>
      <c r="AW175" s="80">
        <v>150</v>
      </c>
      <c r="AX175" s="158" t="s">
        <v>248</v>
      </c>
      <c r="AY175" s="235" t="s">
        <v>248</v>
      </c>
      <c r="AZ175" s="218">
        <v>37755</v>
      </c>
      <c r="BA175" s="188" t="s">
        <v>248</v>
      </c>
      <c r="BB175" s="203" t="s">
        <v>248</v>
      </c>
      <c r="BC175" s="158" t="s">
        <v>248</v>
      </c>
      <c r="BD175" s="217" t="s">
        <v>61</v>
      </c>
      <c r="BE175" s="201" t="s">
        <v>62</v>
      </c>
      <c r="BF175" s="201" t="s">
        <v>63</v>
      </c>
      <c r="BG175" s="201" t="s">
        <v>196</v>
      </c>
      <c r="BH175" s="218" t="s">
        <v>512</v>
      </c>
      <c r="BI175" s="218" t="s">
        <v>66</v>
      </c>
      <c r="BJ175" s="391">
        <v>214</v>
      </c>
      <c r="BK175" s="370">
        <v>7</v>
      </c>
      <c r="BL175" s="219" t="s">
        <v>65</v>
      </c>
      <c r="BM175" s="52" t="s">
        <v>65</v>
      </c>
      <c r="BN175" s="218" t="s">
        <v>358</v>
      </c>
      <c r="BO175" s="217" t="s">
        <v>55</v>
      </c>
      <c r="BP175" s="201" t="s">
        <v>684</v>
      </c>
      <c r="BQ175" s="52" t="s">
        <v>716</v>
      </c>
    </row>
    <row r="176" spans="1:69" ht="16.5" thickBot="1">
      <c r="A176" s="207" t="s">
        <v>37</v>
      </c>
      <c r="B176" s="208" t="s">
        <v>9</v>
      </c>
      <c r="C176" s="202" t="s">
        <v>35</v>
      </c>
      <c r="D176" s="210" t="s">
        <v>709</v>
      </c>
      <c r="E176" s="24" t="s">
        <v>573</v>
      </c>
      <c r="F176" s="86">
        <v>80</v>
      </c>
      <c r="G176" s="80">
        <v>1</v>
      </c>
      <c r="H176" s="204"/>
      <c r="I176" s="204"/>
      <c r="J176" s="204"/>
      <c r="K176" s="204"/>
      <c r="L176" s="80">
        <v>0</v>
      </c>
      <c r="M176" s="203"/>
      <c r="N176" s="52">
        <v>0</v>
      </c>
      <c r="O176" s="204"/>
      <c r="P176" s="204"/>
      <c r="Q176" s="11">
        <v>6.1973034936999998</v>
      </c>
      <c r="R176" s="204"/>
      <c r="S176" s="204"/>
      <c r="T176" s="53">
        <v>8.5083333333333329</v>
      </c>
      <c r="U176" s="204"/>
      <c r="V176" s="204"/>
      <c r="W176" s="11">
        <v>5.5687593291138997</v>
      </c>
      <c r="X176" s="204"/>
      <c r="Y176" s="204"/>
      <c r="Z176" s="53">
        <v>7.6749999999999998</v>
      </c>
      <c r="AA176" s="204"/>
      <c r="AB176" s="204"/>
      <c r="AC176" s="204"/>
      <c r="AD176" s="204"/>
      <c r="AE176" s="204"/>
      <c r="AF176" s="9">
        <v>3.6239059781941974</v>
      </c>
      <c r="AG176" s="9">
        <v>553</v>
      </c>
      <c r="AH176" s="9">
        <v>0.4155336168137409</v>
      </c>
      <c r="AI176" s="9">
        <v>15</v>
      </c>
      <c r="AJ176" s="9">
        <v>2.7258928571428571</v>
      </c>
      <c r="AK176" s="9" t="s">
        <v>248</v>
      </c>
      <c r="AL176" s="9">
        <v>77</v>
      </c>
      <c r="AM176" s="9">
        <v>3.6496846116318995</v>
      </c>
      <c r="AN176" s="9">
        <v>3.6801994301994303</v>
      </c>
      <c r="AO176" s="73">
        <v>4</v>
      </c>
      <c r="AP176" s="80">
        <v>0</v>
      </c>
      <c r="AQ176" s="80">
        <v>0</v>
      </c>
      <c r="AR176" s="224">
        <v>154</v>
      </c>
      <c r="AS176" s="224" t="s">
        <v>248</v>
      </c>
      <c r="AT176" s="11">
        <v>6038.0659999999998</v>
      </c>
      <c r="AU176" s="11">
        <v>0</v>
      </c>
      <c r="AV176" s="80">
        <v>0</v>
      </c>
      <c r="AW176" s="80">
        <v>154</v>
      </c>
      <c r="AX176" s="158" t="s">
        <v>248</v>
      </c>
      <c r="AY176" s="235" t="s">
        <v>248</v>
      </c>
      <c r="AZ176" s="218">
        <v>37755</v>
      </c>
      <c r="BA176" s="188" t="s">
        <v>248</v>
      </c>
      <c r="BB176" s="203" t="s">
        <v>248</v>
      </c>
      <c r="BC176" s="158" t="s">
        <v>248</v>
      </c>
      <c r="BD176" s="217" t="s">
        <v>61</v>
      </c>
      <c r="BE176" s="201" t="s">
        <v>62</v>
      </c>
      <c r="BF176" s="201" t="s">
        <v>63</v>
      </c>
      <c r="BG176" s="201" t="s">
        <v>196</v>
      </c>
      <c r="BH176" s="218" t="s">
        <v>512</v>
      </c>
      <c r="BI176" s="218" t="s">
        <v>67</v>
      </c>
      <c r="BJ176" s="391">
        <v>214</v>
      </c>
      <c r="BK176" s="370">
        <v>3</v>
      </c>
      <c r="BL176" s="219" t="s">
        <v>65</v>
      </c>
      <c r="BM176" s="52" t="s">
        <v>65</v>
      </c>
      <c r="BN176" s="218" t="s">
        <v>358</v>
      </c>
      <c r="BO176" s="217" t="s">
        <v>55</v>
      </c>
      <c r="BP176" s="201" t="s">
        <v>684</v>
      </c>
      <c r="BQ176" s="52" t="s">
        <v>716</v>
      </c>
    </row>
    <row r="177" spans="1:69" ht="16.5" thickBot="1">
      <c r="A177" s="207" t="s">
        <v>37</v>
      </c>
      <c r="B177" s="208" t="s">
        <v>9</v>
      </c>
      <c r="C177" s="202" t="s">
        <v>35</v>
      </c>
      <c r="D177" s="210" t="s">
        <v>709</v>
      </c>
      <c r="E177" s="24" t="s">
        <v>573</v>
      </c>
      <c r="F177" s="86">
        <v>81</v>
      </c>
      <c r="G177" s="80">
        <v>0</v>
      </c>
      <c r="H177" s="204"/>
      <c r="I177" s="204"/>
      <c r="J177" s="204"/>
      <c r="K177" s="204"/>
      <c r="L177" s="80">
        <v>0</v>
      </c>
      <c r="M177" s="203"/>
      <c r="N177" s="52">
        <v>0</v>
      </c>
      <c r="O177" s="204"/>
      <c r="P177" s="204"/>
      <c r="Q177" s="11">
        <v>6.7892590369999999</v>
      </c>
      <c r="R177" s="204"/>
      <c r="S177" s="204"/>
      <c r="T177" s="53">
        <v>8.6583333333333332</v>
      </c>
      <c r="U177" s="204"/>
      <c r="V177" s="204"/>
      <c r="W177" s="11">
        <v>6.8026787901233998</v>
      </c>
      <c r="X177" s="204"/>
      <c r="Y177" s="204"/>
      <c r="Z177" s="53">
        <v>8.4750000000000014</v>
      </c>
      <c r="AA177" s="204"/>
      <c r="AB177" s="204"/>
      <c r="AC177" s="204"/>
      <c r="AD177" s="204"/>
      <c r="AE177" s="204"/>
      <c r="AF177" s="9">
        <v>2.6734065924371997</v>
      </c>
      <c r="AG177" s="9">
        <v>567</v>
      </c>
      <c r="AH177" s="9">
        <v>0.32349417546920078</v>
      </c>
      <c r="AI177" s="9">
        <v>149</v>
      </c>
      <c r="AJ177" s="9">
        <v>2.0014462809917357</v>
      </c>
      <c r="AK177" s="9" t="s">
        <v>248</v>
      </c>
      <c r="AL177" s="9">
        <v>0</v>
      </c>
      <c r="AM177" s="9"/>
      <c r="AN177" s="9"/>
      <c r="AO177" s="73">
        <v>49</v>
      </c>
      <c r="AP177" s="80">
        <v>0</v>
      </c>
      <c r="AQ177" s="80">
        <v>0</v>
      </c>
      <c r="AR177" s="224">
        <v>113</v>
      </c>
      <c r="AS177" s="224" t="s">
        <v>248</v>
      </c>
      <c r="AT177" s="11">
        <v>6182.3850000000002</v>
      </c>
      <c r="AU177" s="11">
        <v>0</v>
      </c>
      <c r="AV177" s="80">
        <v>0</v>
      </c>
      <c r="AW177" s="80">
        <v>113</v>
      </c>
      <c r="AX177" s="158" t="s">
        <v>248</v>
      </c>
      <c r="AY177" s="235" t="s">
        <v>248</v>
      </c>
      <c r="AZ177" s="218">
        <v>37755</v>
      </c>
      <c r="BA177" s="188" t="s">
        <v>248</v>
      </c>
      <c r="BB177" s="203" t="s">
        <v>248</v>
      </c>
      <c r="BC177" s="158" t="s">
        <v>248</v>
      </c>
      <c r="BD177" s="217" t="s">
        <v>61</v>
      </c>
      <c r="BE177" s="201" t="s">
        <v>62</v>
      </c>
      <c r="BF177" s="201" t="s">
        <v>63</v>
      </c>
      <c r="BG177" s="201" t="s">
        <v>196</v>
      </c>
      <c r="BH177" s="218" t="s">
        <v>512</v>
      </c>
      <c r="BI177" s="218" t="s">
        <v>68</v>
      </c>
      <c r="BJ177" s="391">
        <v>214</v>
      </c>
      <c r="BK177" s="370">
        <v>4</v>
      </c>
      <c r="BL177" s="219" t="s">
        <v>65</v>
      </c>
      <c r="BM177" s="52" t="s">
        <v>65</v>
      </c>
      <c r="BN177" s="218" t="s">
        <v>358</v>
      </c>
      <c r="BO177" s="217" t="s">
        <v>55</v>
      </c>
      <c r="BP177" s="201" t="s">
        <v>684</v>
      </c>
      <c r="BQ177" s="52" t="s">
        <v>716</v>
      </c>
    </row>
    <row r="178" spans="1:69" ht="16.5" thickBot="1">
      <c r="A178" s="207" t="s">
        <v>37</v>
      </c>
      <c r="B178" s="208" t="s">
        <v>9</v>
      </c>
      <c r="C178" s="202" t="s">
        <v>35</v>
      </c>
      <c r="D178" s="210" t="s">
        <v>709</v>
      </c>
      <c r="E178" s="24" t="s">
        <v>585</v>
      </c>
      <c r="F178" s="86">
        <v>45</v>
      </c>
      <c r="G178" s="80">
        <v>0</v>
      </c>
      <c r="H178" s="204"/>
      <c r="I178" s="204"/>
      <c r="J178" s="204"/>
      <c r="K178" s="204"/>
      <c r="L178" s="80">
        <v>0</v>
      </c>
      <c r="M178" s="203"/>
      <c r="N178" s="52">
        <v>0</v>
      </c>
      <c r="O178" s="204"/>
      <c r="P178" s="204"/>
      <c r="Q178" s="11">
        <v>5.3051777110999998</v>
      </c>
      <c r="R178" s="204"/>
      <c r="S178" s="204"/>
      <c r="T178" s="53">
        <v>6.291666666666667</v>
      </c>
      <c r="U178" s="204"/>
      <c r="V178" s="204"/>
      <c r="W178" s="11">
        <v>5.0413333333333004</v>
      </c>
      <c r="X178" s="204"/>
      <c r="Y178" s="204"/>
      <c r="Z178" s="53">
        <v>5.875</v>
      </c>
      <c r="AA178" s="204"/>
      <c r="AB178" s="204"/>
      <c r="AC178" s="204"/>
      <c r="AD178" s="204"/>
      <c r="AE178" s="204"/>
      <c r="AF178" s="9">
        <v>3.7188571596902515</v>
      </c>
      <c r="AG178" s="9">
        <v>315</v>
      </c>
      <c r="AH178" s="9">
        <v>0.38878994076055889</v>
      </c>
      <c r="AI178" s="9">
        <v>5</v>
      </c>
      <c r="AJ178" s="9">
        <v>2.9886363636363638</v>
      </c>
      <c r="AK178" s="9" t="s">
        <v>248</v>
      </c>
      <c r="AL178" s="9">
        <v>45</v>
      </c>
      <c r="AM178" s="9">
        <v>3.7188571596902515</v>
      </c>
      <c r="AN178" s="9">
        <v>3.726525821596244</v>
      </c>
      <c r="AO178" s="73">
        <v>2</v>
      </c>
      <c r="AP178" s="80">
        <v>0</v>
      </c>
      <c r="AQ178" s="80">
        <v>0</v>
      </c>
      <c r="AR178" s="224">
        <v>88</v>
      </c>
      <c r="AS178" s="224" t="s">
        <v>248</v>
      </c>
      <c r="AT178" s="11">
        <v>3234.0039999999999</v>
      </c>
      <c r="AU178" s="11">
        <v>0</v>
      </c>
      <c r="AV178" s="80">
        <v>0</v>
      </c>
      <c r="AW178" s="80">
        <v>88</v>
      </c>
      <c r="AX178" s="158" t="s">
        <v>248</v>
      </c>
      <c r="AY178" s="235" t="s">
        <v>248</v>
      </c>
      <c r="AZ178" s="218">
        <v>32202</v>
      </c>
      <c r="BA178" s="188" t="s">
        <v>248</v>
      </c>
      <c r="BB178" s="203" t="s">
        <v>248</v>
      </c>
      <c r="BC178" s="158" t="s">
        <v>248</v>
      </c>
      <c r="BD178" s="217" t="s">
        <v>61</v>
      </c>
      <c r="BE178" s="201" t="s">
        <v>62</v>
      </c>
      <c r="BF178" s="201" t="s">
        <v>63</v>
      </c>
      <c r="BG178" s="201" t="s">
        <v>196</v>
      </c>
      <c r="BH178" s="218" t="s">
        <v>514</v>
      </c>
      <c r="BI178" s="218" t="s">
        <v>64</v>
      </c>
      <c r="BJ178" s="391">
        <v>214</v>
      </c>
      <c r="BK178" s="370">
        <v>1</v>
      </c>
      <c r="BL178" s="219" t="s">
        <v>65</v>
      </c>
      <c r="BM178" s="52" t="s">
        <v>65</v>
      </c>
      <c r="BN178" s="218" t="s">
        <v>358</v>
      </c>
      <c r="BO178" s="217" t="s">
        <v>74</v>
      </c>
      <c r="BP178" s="201" t="s">
        <v>681</v>
      </c>
      <c r="BQ178" s="52" t="s">
        <v>717</v>
      </c>
    </row>
    <row r="179" spans="1:69" ht="16.5" thickBot="1">
      <c r="A179" s="207" t="s">
        <v>37</v>
      </c>
      <c r="B179" s="208" t="s">
        <v>9</v>
      </c>
      <c r="C179" s="202" t="s">
        <v>35</v>
      </c>
      <c r="D179" s="210" t="s">
        <v>709</v>
      </c>
      <c r="E179" s="24" t="s">
        <v>585</v>
      </c>
      <c r="F179" s="86">
        <v>46</v>
      </c>
      <c r="G179" s="80">
        <v>1</v>
      </c>
      <c r="H179" s="204"/>
      <c r="I179" s="204"/>
      <c r="J179" s="204"/>
      <c r="K179" s="204"/>
      <c r="L179" s="80">
        <v>1</v>
      </c>
      <c r="M179" s="203"/>
      <c r="N179" s="52">
        <v>0</v>
      </c>
      <c r="O179" s="204"/>
      <c r="P179" s="204"/>
      <c r="Q179" s="11">
        <v>7.6238408635999999</v>
      </c>
      <c r="R179" s="204"/>
      <c r="S179" s="204"/>
      <c r="T179" s="53">
        <v>12.899999999999999</v>
      </c>
      <c r="U179" s="204"/>
      <c r="V179" s="204"/>
      <c r="W179" s="11">
        <v>7.6562499318180999</v>
      </c>
      <c r="X179" s="204"/>
      <c r="Y179" s="204"/>
      <c r="Z179" s="53">
        <v>12.899999999999999</v>
      </c>
      <c r="AA179" s="204"/>
      <c r="AB179" s="204"/>
      <c r="AC179" s="204"/>
      <c r="AD179" s="204"/>
      <c r="AE179" s="204"/>
      <c r="AF179" s="9">
        <v>3.2841558479643491</v>
      </c>
      <c r="AG179" s="9">
        <v>308</v>
      </c>
      <c r="AH179" s="9">
        <v>0.52960295759585441</v>
      </c>
      <c r="AI179" s="9">
        <v>29</v>
      </c>
      <c r="AJ179" s="9">
        <v>2.2571428571428571</v>
      </c>
      <c r="AK179" s="9" t="s">
        <v>248</v>
      </c>
      <c r="AL179" s="9">
        <v>44</v>
      </c>
      <c r="AM179" s="9">
        <v>3.2841558479643491</v>
      </c>
      <c r="AN179" s="9">
        <v>3.4</v>
      </c>
      <c r="AO179" s="73">
        <v>9</v>
      </c>
      <c r="AP179" s="80">
        <v>0</v>
      </c>
      <c r="AQ179" s="80">
        <v>0</v>
      </c>
      <c r="AR179" s="224">
        <v>81</v>
      </c>
      <c r="AS179" s="224" t="s">
        <v>248</v>
      </c>
      <c r="AT179" s="11">
        <v>3191.567</v>
      </c>
      <c r="AU179" s="11">
        <v>0</v>
      </c>
      <c r="AV179" s="80">
        <v>0</v>
      </c>
      <c r="AW179" s="80">
        <v>81</v>
      </c>
      <c r="AX179" s="158" t="s">
        <v>248</v>
      </c>
      <c r="AY179" s="235" t="s">
        <v>248</v>
      </c>
      <c r="AZ179" s="218">
        <v>32202</v>
      </c>
      <c r="BA179" s="188" t="s">
        <v>248</v>
      </c>
      <c r="BB179" s="203" t="s">
        <v>248</v>
      </c>
      <c r="BC179" s="158" t="s">
        <v>248</v>
      </c>
      <c r="BD179" s="217" t="s">
        <v>61</v>
      </c>
      <c r="BE179" s="201" t="s">
        <v>62</v>
      </c>
      <c r="BF179" s="201" t="s">
        <v>63</v>
      </c>
      <c r="BG179" s="201" t="s">
        <v>196</v>
      </c>
      <c r="BH179" s="218" t="s">
        <v>514</v>
      </c>
      <c r="BI179" s="218" t="s">
        <v>66</v>
      </c>
      <c r="BJ179" s="391">
        <v>214</v>
      </c>
      <c r="BK179" s="370">
        <v>7</v>
      </c>
      <c r="BL179" s="219" t="s">
        <v>65</v>
      </c>
      <c r="BM179" s="52" t="s">
        <v>65</v>
      </c>
      <c r="BN179" s="218" t="s">
        <v>358</v>
      </c>
      <c r="BO179" s="217" t="s">
        <v>74</v>
      </c>
      <c r="BP179" s="201" t="s">
        <v>681</v>
      </c>
      <c r="BQ179" s="52" t="s">
        <v>717</v>
      </c>
    </row>
    <row r="180" spans="1:69" ht="16.5" thickBot="1">
      <c r="A180" s="207" t="s">
        <v>37</v>
      </c>
      <c r="B180" s="208" t="s">
        <v>9</v>
      </c>
      <c r="C180" s="202" t="s">
        <v>35</v>
      </c>
      <c r="D180" s="210" t="s">
        <v>709</v>
      </c>
      <c r="E180" s="24" t="s">
        <v>585</v>
      </c>
      <c r="F180" s="86">
        <v>45</v>
      </c>
      <c r="G180" s="80">
        <v>0</v>
      </c>
      <c r="H180" s="204"/>
      <c r="I180" s="204"/>
      <c r="J180" s="204"/>
      <c r="K180" s="204"/>
      <c r="L180" s="80">
        <v>0</v>
      </c>
      <c r="M180" s="203"/>
      <c r="N180" s="52">
        <v>0</v>
      </c>
      <c r="O180" s="204"/>
      <c r="P180" s="204"/>
      <c r="Q180" s="11">
        <v>6.2947109333000002</v>
      </c>
      <c r="R180" s="204"/>
      <c r="S180" s="204"/>
      <c r="T180" s="53">
        <v>8.4375</v>
      </c>
      <c r="U180" s="204"/>
      <c r="V180" s="204"/>
      <c r="W180" s="11">
        <v>5.4851332444444001</v>
      </c>
      <c r="X180" s="204"/>
      <c r="Y180" s="204"/>
      <c r="Z180" s="53">
        <v>8.375</v>
      </c>
      <c r="AA180" s="204"/>
      <c r="AB180" s="204"/>
      <c r="AC180" s="204"/>
      <c r="AD180" s="204"/>
      <c r="AE180" s="204"/>
      <c r="AF180" s="9">
        <v>3.68882541467273</v>
      </c>
      <c r="AG180" s="9">
        <v>315</v>
      </c>
      <c r="AH180" s="9">
        <v>0.41450302661609789</v>
      </c>
      <c r="AI180" s="9">
        <v>8</v>
      </c>
      <c r="AJ180" s="9">
        <v>2.8522727272727275</v>
      </c>
      <c r="AK180" s="9" t="s">
        <v>248</v>
      </c>
      <c r="AL180" s="9">
        <v>45</v>
      </c>
      <c r="AM180" s="9">
        <v>3.68882541467273</v>
      </c>
      <c r="AN180" s="9">
        <v>3.7160633484162897</v>
      </c>
      <c r="AO180" s="73">
        <v>6</v>
      </c>
      <c r="AP180" s="80">
        <v>0</v>
      </c>
      <c r="AQ180" s="80">
        <v>0</v>
      </c>
      <c r="AR180" s="224">
        <v>84</v>
      </c>
      <c r="AS180" s="224" t="s">
        <v>248</v>
      </c>
      <c r="AT180" s="11">
        <v>3209.192</v>
      </c>
      <c r="AU180" s="11">
        <v>0</v>
      </c>
      <c r="AV180" s="80">
        <v>0</v>
      </c>
      <c r="AW180" s="80">
        <v>84</v>
      </c>
      <c r="AX180" s="158" t="s">
        <v>248</v>
      </c>
      <c r="AY180" s="235" t="s">
        <v>248</v>
      </c>
      <c r="AZ180" s="218">
        <v>32202</v>
      </c>
      <c r="BA180" s="188" t="s">
        <v>248</v>
      </c>
      <c r="BB180" s="203" t="s">
        <v>248</v>
      </c>
      <c r="BC180" s="158" t="s">
        <v>248</v>
      </c>
      <c r="BD180" s="217" t="s">
        <v>61</v>
      </c>
      <c r="BE180" s="201" t="s">
        <v>62</v>
      </c>
      <c r="BF180" s="201" t="s">
        <v>63</v>
      </c>
      <c r="BG180" s="201" t="s">
        <v>196</v>
      </c>
      <c r="BH180" s="218" t="s">
        <v>514</v>
      </c>
      <c r="BI180" s="218" t="s">
        <v>67</v>
      </c>
      <c r="BJ180" s="391">
        <v>214</v>
      </c>
      <c r="BK180" s="370">
        <v>3</v>
      </c>
      <c r="BL180" s="219" t="s">
        <v>65</v>
      </c>
      <c r="BM180" s="52" t="s">
        <v>65</v>
      </c>
      <c r="BN180" s="218" t="s">
        <v>358</v>
      </c>
      <c r="BO180" s="217" t="s">
        <v>74</v>
      </c>
      <c r="BP180" s="201" t="s">
        <v>681</v>
      </c>
      <c r="BQ180" s="52" t="s">
        <v>717</v>
      </c>
    </row>
    <row r="181" spans="1:69" ht="16.5" thickBot="1">
      <c r="A181" s="207" t="s">
        <v>37</v>
      </c>
      <c r="B181" s="208" t="s">
        <v>9</v>
      </c>
      <c r="C181" s="202" t="s">
        <v>35</v>
      </c>
      <c r="D181" s="210" t="s">
        <v>709</v>
      </c>
      <c r="E181" s="24" t="s">
        <v>585</v>
      </c>
      <c r="F181" s="86">
        <v>44</v>
      </c>
      <c r="G181" s="80">
        <v>1</v>
      </c>
      <c r="H181" s="204"/>
      <c r="I181" s="204"/>
      <c r="J181" s="204"/>
      <c r="K181" s="204"/>
      <c r="L181" s="80">
        <v>1</v>
      </c>
      <c r="M181" s="203"/>
      <c r="N181" s="52">
        <v>0</v>
      </c>
      <c r="O181" s="204"/>
      <c r="P181" s="204"/>
      <c r="Q181" s="11">
        <v>7.7916665714000004</v>
      </c>
      <c r="R181" s="204"/>
      <c r="S181" s="204"/>
      <c r="T181" s="53">
        <v>11.45</v>
      </c>
      <c r="U181" s="204"/>
      <c r="V181" s="204"/>
      <c r="W181" s="11">
        <v>7.8191664761904001</v>
      </c>
      <c r="X181" s="204"/>
      <c r="Y181" s="204"/>
      <c r="Z181" s="53">
        <v>11.95</v>
      </c>
      <c r="AA181" s="204"/>
      <c r="AB181" s="204"/>
      <c r="AC181" s="204"/>
      <c r="AD181" s="204"/>
      <c r="AE181" s="204"/>
      <c r="AF181" s="9">
        <v>2.7341428573642461</v>
      </c>
      <c r="AG181" s="9">
        <v>280</v>
      </c>
      <c r="AH181" s="9">
        <v>0.42766304945695033</v>
      </c>
      <c r="AI181" s="9">
        <v>74</v>
      </c>
      <c r="AJ181" s="9">
        <v>1.9593750000000001</v>
      </c>
      <c r="AK181" s="9" t="s">
        <v>248</v>
      </c>
      <c r="AL181" s="9">
        <v>0</v>
      </c>
      <c r="AM181" s="9"/>
      <c r="AN181" s="9"/>
      <c r="AO181" s="73">
        <v>6</v>
      </c>
      <c r="AP181" s="80">
        <v>0</v>
      </c>
      <c r="AQ181" s="80">
        <v>0</v>
      </c>
      <c r="AR181" s="224">
        <v>80</v>
      </c>
      <c r="AS181" s="224" t="s">
        <v>248</v>
      </c>
      <c r="AT181" s="11">
        <v>3067.1529999999998</v>
      </c>
      <c r="AU181" s="11">
        <v>0</v>
      </c>
      <c r="AV181" s="80">
        <v>0</v>
      </c>
      <c r="AW181" s="80">
        <v>80</v>
      </c>
      <c r="AX181" s="158" t="s">
        <v>248</v>
      </c>
      <c r="AY181" s="235" t="s">
        <v>248</v>
      </c>
      <c r="AZ181" s="218">
        <v>32202</v>
      </c>
      <c r="BA181" s="188" t="s">
        <v>248</v>
      </c>
      <c r="BB181" s="203" t="s">
        <v>248</v>
      </c>
      <c r="BC181" s="158" t="s">
        <v>248</v>
      </c>
      <c r="BD181" s="217" t="s">
        <v>61</v>
      </c>
      <c r="BE181" s="201" t="s">
        <v>62</v>
      </c>
      <c r="BF181" s="201" t="s">
        <v>63</v>
      </c>
      <c r="BG181" s="201" t="s">
        <v>196</v>
      </c>
      <c r="BH181" s="218" t="s">
        <v>514</v>
      </c>
      <c r="BI181" s="218" t="s">
        <v>68</v>
      </c>
      <c r="BJ181" s="391">
        <v>214</v>
      </c>
      <c r="BK181" s="370">
        <v>4</v>
      </c>
      <c r="BL181" s="219" t="s">
        <v>65</v>
      </c>
      <c r="BM181" s="52" t="s">
        <v>65</v>
      </c>
      <c r="BN181" s="218" t="s">
        <v>358</v>
      </c>
      <c r="BO181" s="217" t="s">
        <v>74</v>
      </c>
      <c r="BP181" s="201" t="s">
        <v>681</v>
      </c>
      <c r="BQ181" s="52" t="s">
        <v>717</v>
      </c>
    </row>
    <row r="182" spans="1:69" ht="16.5" thickBot="1">
      <c r="A182" s="207" t="s">
        <v>37</v>
      </c>
      <c r="B182" s="208" t="s">
        <v>9</v>
      </c>
      <c r="C182" s="202" t="s">
        <v>35</v>
      </c>
      <c r="D182" s="210" t="s">
        <v>709</v>
      </c>
      <c r="E182" s="24" t="s">
        <v>574</v>
      </c>
      <c r="F182" s="86">
        <v>44</v>
      </c>
      <c r="G182" s="80">
        <v>0</v>
      </c>
      <c r="H182" s="204"/>
      <c r="I182" s="204"/>
      <c r="J182" s="204"/>
      <c r="K182" s="204"/>
      <c r="L182" s="80">
        <v>0</v>
      </c>
      <c r="M182" s="203"/>
      <c r="N182" s="52">
        <v>0</v>
      </c>
      <c r="O182" s="204"/>
      <c r="P182" s="204"/>
      <c r="Q182" s="11">
        <v>5.9461817727000001</v>
      </c>
      <c r="R182" s="204"/>
      <c r="S182" s="204"/>
      <c r="T182" s="53">
        <v>9.3999999999999986</v>
      </c>
      <c r="U182" s="204"/>
      <c r="V182" s="204"/>
      <c r="W182" s="11">
        <v>5.6272044545454003</v>
      </c>
      <c r="X182" s="204"/>
      <c r="Y182" s="204"/>
      <c r="Z182" s="53">
        <v>9.3999999999999986</v>
      </c>
      <c r="AA182" s="204"/>
      <c r="AB182" s="204"/>
      <c r="AC182" s="204"/>
      <c r="AD182" s="204"/>
      <c r="AE182" s="204"/>
      <c r="AF182" s="9">
        <v>3.6903571571622567</v>
      </c>
      <c r="AG182" s="9">
        <v>308</v>
      </c>
      <c r="AH182" s="9">
        <v>0.39587788346495534</v>
      </c>
      <c r="AI182" s="9">
        <v>5</v>
      </c>
      <c r="AJ182" s="9">
        <v>2.8058823529411763</v>
      </c>
      <c r="AK182" s="9" t="s">
        <v>248</v>
      </c>
      <c r="AL182" s="9">
        <v>44</v>
      </c>
      <c r="AM182" s="9">
        <v>3.6903571571622567</v>
      </c>
      <c r="AN182" s="9">
        <v>3.7169811320754715</v>
      </c>
      <c r="AO182" s="73">
        <v>0</v>
      </c>
      <c r="AP182" s="80">
        <v>0</v>
      </c>
      <c r="AQ182" s="80">
        <v>0</v>
      </c>
      <c r="AR182" s="224">
        <v>88</v>
      </c>
      <c r="AS182" s="224" t="s">
        <v>248</v>
      </c>
      <c r="AT182" s="11">
        <v>3147.2249999999999</v>
      </c>
      <c r="AU182" s="11">
        <v>0</v>
      </c>
      <c r="AV182" s="80">
        <v>0</v>
      </c>
      <c r="AW182" s="80">
        <v>88</v>
      </c>
      <c r="AX182" s="158" t="s">
        <v>248</v>
      </c>
      <c r="AY182" s="235" t="s">
        <v>248</v>
      </c>
      <c r="AZ182" s="218">
        <v>33797</v>
      </c>
      <c r="BA182" s="188" t="s">
        <v>248</v>
      </c>
      <c r="BB182" s="203" t="s">
        <v>248</v>
      </c>
      <c r="BC182" s="158" t="s">
        <v>248</v>
      </c>
      <c r="BD182" s="217" t="s">
        <v>61</v>
      </c>
      <c r="BE182" s="201" t="s">
        <v>62</v>
      </c>
      <c r="BF182" s="201" t="s">
        <v>63</v>
      </c>
      <c r="BG182" s="201" t="s">
        <v>196</v>
      </c>
      <c r="BH182" s="218" t="s">
        <v>713</v>
      </c>
      <c r="BI182" s="218" t="s">
        <v>64</v>
      </c>
      <c r="BJ182" s="391">
        <v>214</v>
      </c>
      <c r="BK182" s="370">
        <v>1</v>
      </c>
      <c r="BL182" s="219" t="s">
        <v>65</v>
      </c>
      <c r="BM182" s="52" t="s">
        <v>65</v>
      </c>
      <c r="BN182" s="218" t="s">
        <v>358</v>
      </c>
      <c r="BO182" s="217" t="s">
        <v>70</v>
      </c>
      <c r="BP182" s="201" t="s">
        <v>681</v>
      </c>
      <c r="BQ182" s="52" t="s">
        <v>717</v>
      </c>
    </row>
    <row r="183" spans="1:69" ht="16.5" thickBot="1">
      <c r="A183" s="207" t="s">
        <v>37</v>
      </c>
      <c r="B183" s="208" t="s">
        <v>9</v>
      </c>
      <c r="C183" s="202" t="s">
        <v>35</v>
      </c>
      <c r="D183" s="210" t="s">
        <v>709</v>
      </c>
      <c r="E183" s="24" t="s">
        <v>574</v>
      </c>
      <c r="F183" s="86">
        <v>43</v>
      </c>
      <c r="G183" s="80">
        <v>0</v>
      </c>
      <c r="H183" s="204"/>
      <c r="I183" s="204"/>
      <c r="J183" s="204"/>
      <c r="K183" s="204"/>
      <c r="L183" s="80">
        <v>0</v>
      </c>
      <c r="M183" s="203"/>
      <c r="N183" s="52">
        <v>0</v>
      </c>
      <c r="O183" s="204"/>
      <c r="P183" s="204"/>
      <c r="Q183" s="11">
        <v>7.4893487208999998</v>
      </c>
      <c r="R183" s="204"/>
      <c r="S183" s="204"/>
      <c r="T183" s="53">
        <v>12.425000000000001</v>
      </c>
      <c r="U183" s="204"/>
      <c r="V183" s="204"/>
      <c r="W183" s="11">
        <v>7.5257441860465004</v>
      </c>
      <c r="X183" s="204"/>
      <c r="Y183" s="204"/>
      <c r="Z183" s="53">
        <v>12.425000000000001</v>
      </c>
      <c r="AA183" s="204"/>
      <c r="AB183" s="204"/>
      <c r="AC183" s="204"/>
      <c r="AD183" s="204"/>
      <c r="AE183" s="204"/>
      <c r="AF183" s="9">
        <v>3.326976746419736</v>
      </c>
      <c r="AG183" s="9">
        <v>301</v>
      </c>
      <c r="AH183" s="9">
        <v>0.55222794497518601</v>
      </c>
      <c r="AI183" s="9">
        <v>34</v>
      </c>
      <c r="AJ183" s="9">
        <v>2.1841666666666666</v>
      </c>
      <c r="AK183" s="9" t="s">
        <v>248</v>
      </c>
      <c r="AL183" s="9">
        <v>43</v>
      </c>
      <c r="AM183" s="9">
        <v>3.326976746419736</v>
      </c>
      <c r="AN183" s="9">
        <v>3.4651898734177213</v>
      </c>
      <c r="AO183" s="73">
        <v>0</v>
      </c>
      <c r="AP183" s="80">
        <v>0</v>
      </c>
      <c r="AQ183" s="80">
        <v>0</v>
      </c>
      <c r="AR183" s="224">
        <v>86</v>
      </c>
      <c r="AS183" s="224" t="s">
        <v>248</v>
      </c>
      <c r="AT183" s="11">
        <v>3085.4290000000001</v>
      </c>
      <c r="AU183" s="11">
        <v>0</v>
      </c>
      <c r="AV183" s="80">
        <v>0</v>
      </c>
      <c r="AW183" s="80">
        <v>86</v>
      </c>
      <c r="AX183" s="158" t="s">
        <v>248</v>
      </c>
      <c r="AY183" s="235" t="s">
        <v>248</v>
      </c>
      <c r="AZ183" s="218">
        <v>33797</v>
      </c>
      <c r="BA183" s="188" t="s">
        <v>248</v>
      </c>
      <c r="BB183" s="203" t="s">
        <v>248</v>
      </c>
      <c r="BC183" s="158" t="s">
        <v>248</v>
      </c>
      <c r="BD183" s="217" t="s">
        <v>61</v>
      </c>
      <c r="BE183" s="201" t="s">
        <v>62</v>
      </c>
      <c r="BF183" s="201" t="s">
        <v>63</v>
      </c>
      <c r="BG183" s="201" t="s">
        <v>196</v>
      </c>
      <c r="BH183" s="218" t="s">
        <v>713</v>
      </c>
      <c r="BI183" s="218" t="s">
        <v>66</v>
      </c>
      <c r="BJ183" s="391">
        <v>214</v>
      </c>
      <c r="BK183" s="370">
        <v>7</v>
      </c>
      <c r="BL183" s="219" t="s">
        <v>65</v>
      </c>
      <c r="BM183" s="52" t="s">
        <v>65</v>
      </c>
      <c r="BN183" s="218" t="s">
        <v>358</v>
      </c>
      <c r="BO183" s="217" t="s">
        <v>70</v>
      </c>
      <c r="BP183" s="201" t="s">
        <v>681</v>
      </c>
      <c r="BQ183" s="52" t="s">
        <v>717</v>
      </c>
    </row>
    <row r="184" spans="1:69" ht="16.5" thickBot="1">
      <c r="A184" s="207" t="s">
        <v>37</v>
      </c>
      <c r="B184" s="208" t="s">
        <v>9</v>
      </c>
      <c r="C184" s="202" t="s">
        <v>35</v>
      </c>
      <c r="D184" s="210" t="s">
        <v>709</v>
      </c>
      <c r="E184" s="24" t="s">
        <v>574</v>
      </c>
      <c r="F184" s="86">
        <v>43</v>
      </c>
      <c r="G184" s="80">
        <v>0</v>
      </c>
      <c r="H184" s="204"/>
      <c r="I184" s="204"/>
      <c r="J184" s="204"/>
      <c r="K184" s="204"/>
      <c r="L184" s="80">
        <v>0</v>
      </c>
      <c r="M184" s="203"/>
      <c r="N184" s="52">
        <v>0</v>
      </c>
      <c r="O184" s="204"/>
      <c r="P184" s="204"/>
      <c r="Q184" s="11">
        <v>5.7696511163000004</v>
      </c>
      <c r="R184" s="204"/>
      <c r="S184" s="204"/>
      <c r="T184" s="53">
        <v>8.2125000000000004</v>
      </c>
      <c r="U184" s="204"/>
      <c r="V184" s="204"/>
      <c r="W184" s="11">
        <v>5.1370697209302003</v>
      </c>
      <c r="X184" s="204"/>
      <c r="Y184" s="204"/>
      <c r="Z184" s="53">
        <v>7.4625000000000004</v>
      </c>
      <c r="AA184" s="204"/>
      <c r="AB184" s="204"/>
      <c r="AC184" s="204"/>
      <c r="AD184" s="204"/>
      <c r="AE184" s="204"/>
      <c r="AF184" s="9">
        <v>3.6604319117790038</v>
      </c>
      <c r="AG184" s="9">
        <v>301</v>
      </c>
      <c r="AH184" s="9">
        <v>0.41160491329813204</v>
      </c>
      <c r="AI184" s="9">
        <v>6</v>
      </c>
      <c r="AJ184" s="9">
        <v>2.7262499999999998</v>
      </c>
      <c r="AK184" s="9" t="s">
        <v>248</v>
      </c>
      <c r="AL184" s="9">
        <v>43</v>
      </c>
      <c r="AM184" s="9">
        <v>3.6604319117790038</v>
      </c>
      <c r="AN184" s="9">
        <v>3.6930051813471501</v>
      </c>
      <c r="AO184" s="73">
        <v>0</v>
      </c>
      <c r="AP184" s="80">
        <v>0</v>
      </c>
      <c r="AQ184" s="80">
        <v>0</v>
      </c>
      <c r="AR184" s="224">
        <v>86</v>
      </c>
      <c r="AS184" s="224" t="s">
        <v>248</v>
      </c>
      <c r="AT184" s="11">
        <v>3082.0749999999998</v>
      </c>
      <c r="AU184" s="11">
        <v>0</v>
      </c>
      <c r="AV184" s="80">
        <v>0</v>
      </c>
      <c r="AW184" s="80">
        <v>86</v>
      </c>
      <c r="AX184" s="158" t="s">
        <v>248</v>
      </c>
      <c r="AY184" s="235" t="s">
        <v>248</v>
      </c>
      <c r="AZ184" s="218">
        <v>33797</v>
      </c>
      <c r="BA184" s="188" t="s">
        <v>248</v>
      </c>
      <c r="BB184" s="203" t="s">
        <v>248</v>
      </c>
      <c r="BC184" s="158" t="s">
        <v>248</v>
      </c>
      <c r="BD184" s="217" t="s">
        <v>61</v>
      </c>
      <c r="BE184" s="201" t="s">
        <v>62</v>
      </c>
      <c r="BF184" s="201" t="s">
        <v>63</v>
      </c>
      <c r="BG184" s="201" t="s">
        <v>196</v>
      </c>
      <c r="BH184" s="218" t="s">
        <v>713</v>
      </c>
      <c r="BI184" s="218" t="s">
        <v>67</v>
      </c>
      <c r="BJ184" s="391">
        <v>214</v>
      </c>
      <c r="BK184" s="370">
        <v>3</v>
      </c>
      <c r="BL184" s="219" t="s">
        <v>65</v>
      </c>
      <c r="BM184" s="52" t="s">
        <v>65</v>
      </c>
      <c r="BN184" s="218" t="s">
        <v>358</v>
      </c>
      <c r="BO184" s="217" t="s">
        <v>70</v>
      </c>
      <c r="BP184" s="201" t="s">
        <v>681</v>
      </c>
      <c r="BQ184" s="52" t="s">
        <v>717</v>
      </c>
    </row>
    <row r="185" spans="1:69" ht="16.5" thickBot="1">
      <c r="A185" s="207" t="s">
        <v>37</v>
      </c>
      <c r="B185" s="208" t="s">
        <v>9</v>
      </c>
      <c r="C185" s="202" t="s">
        <v>35</v>
      </c>
      <c r="D185" s="210" t="s">
        <v>709</v>
      </c>
      <c r="E185" s="24" t="s">
        <v>574</v>
      </c>
      <c r="F185" s="86">
        <v>44</v>
      </c>
      <c r="G185" s="80">
        <v>0</v>
      </c>
      <c r="H185" s="204"/>
      <c r="I185" s="204"/>
      <c r="J185" s="204"/>
      <c r="K185" s="204"/>
      <c r="L185" s="80">
        <v>0</v>
      </c>
      <c r="M185" s="203"/>
      <c r="N185" s="52">
        <v>0</v>
      </c>
      <c r="O185" s="204"/>
      <c r="P185" s="204"/>
      <c r="Q185" s="11">
        <v>7.3512497727000001</v>
      </c>
      <c r="R185" s="204"/>
      <c r="S185" s="204"/>
      <c r="T185" s="53">
        <v>8.6333333333333329</v>
      </c>
      <c r="U185" s="204"/>
      <c r="V185" s="204"/>
      <c r="W185" s="11">
        <v>7.4405452045454004</v>
      </c>
      <c r="X185" s="204"/>
      <c r="Y185" s="204"/>
      <c r="Z185" s="53">
        <v>8.7999999999999989</v>
      </c>
      <c r="AA185" s="204"/>
      <c r="AB185" s="204"/>
      <c r="AC185" s="204"/>
      <c r="AD185" s="204"/>
      <c r="AE185" s="204"/>
      <c r="AF185" s="9">
        <v>2.8020400412670976</v>
      </c>
      <c r="AG185" s="9">
        <v>307</v>
      </c>
      <c r="AH185" s="9">
        <v>0.23878698588482986</v>
      </c>
      <c r="AI185" s="9">
        <v>27</v>
      </c>
      <c r="AJ185" s="9">
        <v>2.2669999999999999</v>
      </c>
      <c r="AK185" s="9" t="s">
        <v>248</v>
      </c>
      <c r="AL185" s="9">
        <v>0</v>
      </c>
      <c r="AM185" s="9"/>
      <c r="AN185" s="9"/>
      <c r="AO185" s="73">
        <v>0</v>
      </c>
      <c r="AP185" s="80">
        <v>0</v>
      </c>
      <c r="AQ185" s="80">
        <v>0</v>
      </c>
      <c r="AR185" s="224">
        <v>88</v>
      </c>
      <c r="AS185" s="224" t="s">
        <v>248</v>
      </c>
      <c r="AT185" s="11">
        <v>3137.3119999999999</v>
      </c>
      <c r="AU185" s="11">
        <v>0</v>
      </c>
      <c r="AV185" s="80">
        <v>0</v>
      </c>
      <c r="AW185" s="80">
        <v>88</v>
      </c>
      <c r="AX185" s="158" t="s">
        <v>248</v>
      </c>
      <c r="AY185" s="235" t="s">
        <v>248</v>
      </c>
      <c r="AZ185" s="218">
        <v>33797</v>
      </c>
      <c r="BA185" s="188" t="s">
        <v>248</v>
      </c>
      <c r="BB185" s="203" t="s">
        <v>248</v>
      </c>
      <c r="BC185" s="158" t="s">
        <v>248</v>
      </c>
      <c r="BD185" s="217" t="s">
        <v>61</v>
      </c>
      <c r="BE185" s="201" t="s">
        <v>62</v>
      </c>
      <c r="BF185" s="201" t="s">
        <v>63</v>
      </c>
      <c r="BG185" s="201" t="s">
        <v>196</v>
      </c>
      <c r="BH185" s="218" t="s">
        <v>713</v>
      </c>
      <c r="BI185" s="218" t="s">
        <v>68</v>
      </c>
      <c r="BJ185" s="391">
        <v>214</v>
      </c>
      <c r="BK185" s="370">
        <v>4</v>
      </c>
      <c r="BL185" s="219" t="s">
        <v>65</v>
      </c>
      <c r="BM185" s="52" t="s">
        <v>65</v>
      </c>
      <c r="BN185" s="218" t="s">
        <v>358</v>
      </c>
      <c r="BO185" s="217" t="s">
        <v>70</v>
      </c>
      <c r="BP185" s="201" t="s">
        <v>681</v>
      </c>
      <c r="BQ185" s="52" t="s">
        <v>717</v>
      </c>
    </row>
    <row r="186" spans="1:69" ht="16.5" thickBot="1">
      <c r="A186" s="207" t="s">
        <v>37</v>
      </c>
      <c r="B186" s="208" t="s">
        <v>9</v>
      </c>
      <c r="C186" s="202" t="s">
        <v>35</v>
      </c>
      <c r="D186" s="210" t="s">
        <v>709</v>
      </c>
      <c r="E186" s="24" t="s">
        <v>454</v>
      </c>
      <c r="F186" s="86">
        <v>89</v>
      </c>
      <c r="G186" s="80">
        <v>0</v>
      </c>
      <c r="H186" s="204"/>
      <c r="I186" s="204"/>
      <c r="J186" s="204"/>
      <c r="K186" s="204"/>
      <c r="L186" s="80">
        <v>0</v>
      </c>
      <c r="M186" s="203"/>
      <c r="N186" s="52">
        <v>0</v>
      </c>
      <c r="O186" s="204"/>
      <c r="P186" s="204"/>
      <c r="Q186" s="11">
        <v>6.0626178539</v>
      </c>
      <c r="R186" s="204"/>
      <c r="S186" s="204"/>
      <c r="T186" s="53">
        <v>7.8874999999999993</v>
      </c>
      <c r="U186" s="204"/>
      <c r="V186" s="204"/>
      <c r="W186" s="11">
        <v>5.8129324157303</v>
      </c>
      <c r="X186" s="204"/>
      <c r="Y186" s="204"/>
      <c r="Z186" s="53">
        <v>7.4624999999999995</v>
      </c>
      <c r="AA186" s="204"/>
      <c r="AB186" s="204"/>
      <c r="AC186" s="204"/>
      <c r="AD186" s="204"/>
      <c r="AE186" s="204"/>
      <c r="AF186" s="9">
        <v>3.6188282694900784</v>
      </c>
      <c r="AG186" s="9">
        <v>623</v>
      </c>
      <c r="AH186" s="9">
        <v>0.42603622732162882</v>
      </c>
      <c r="AI186" s="9">
        <v>15</v>
      </c>
      <c r="AJ186" s="9">
        <v>2.6877906976744188</v>
      </c>
      <c r="AK186" s="9" t="s">
        <v>248</v>
      </c>
      <c r="AL186" s="9">
        <v>89</v>
      </c>
      <c r="AM186" s="9">
        <v>3.6188282694900784</v>
      </c>
      <c r="AN186" s="9">
        <v>3.6729765013054831</v>
      </c>
      <c r="AO186" s="73">
        <v>0</v>
      </c>
      <c r="AP186" s="80">
        <v>0</v>
      </c>
      <c r="AQ186" s="80">
        <v>0</v>
      </c>
      <c r="AR186" s="224">
        <v>178</v>
      </c>
      <c r="AS186" s="224" t="s">
        <v>248</v>
      </c>
      <c r="AT186" s="11">
        <v>6343.5659999999998</v>
      </c>
      <c r="AU186" s="11">
        <v>0</v>
      </c>
      <c r="AV186" s="80">
        <v>0</v>
      </c>
      <c r="AW186" s="80">
        <v>178</v>
      </c>
      <c r="AX186" s="158" t="s">
        <v>248</v>
      </c>
      <c r="AY186" s="235" t="s">
        <v>248</v>
      </c>
      <c r="AZ186" s="218">
        <v>27395</v>
      </c>
      <c r="BA186" s="188" t="s">
        <v>248</v>
      </c>
      <c r="BB186" s="203" t="s">
        <v>248</v>
      </c>
      <c r="BC186" s="158" t="s">
        <v>248</v>
      </c>
      <c r="BD186" s="217" t="s">
        <v>61</v>
      </c>
      <c r="BE186" s="201" t="s">
        <v>62</v>
      </c>
      <c r="BF186" s="201" t="s">
        <v>63</v>
      </c>
      <c r="BG186" s="201" t="s">
        <v>196</v>
      </c>
      <c r="BH186" s="218" t="s">
        <v>513</v>
      </c>
      <c r="BI186" s="218" t="s">
        <v>64</v>
      </c>
      <c r="BJ186" s="391">
        <v>214</v>
      </c>
      <c r="BK186" s="370">
        <v>1</v>
      </c>
      <c r="BL186" s="219" t="s">
        <v>65</v>
      </c>
      <c r="BM186" s="52" t="s">
        <v>65</v>
      </c>
      <c r="BN186" s="218" t="s">
        <v>358</v>
      </c>
      <c r="BO186" s="217" t="s">
        <v>55</v>
      </c>
      <c r="BP186" s="201" t="s">
        <v>684</v>
      </c>
      <c r="BQ186" s="52" t="s">
        <v>716</v>
      </c>
    </row>
    <row r="187" spans="1:69" ht="16.5" thickBot="1">
      <c r="A187" s="207" t="s">
        <v>37</v>
      </c>
      <c r="B187" s="208" t="s">
        <v>9</v>
      </c>
      <c r="C187" s="202" t="s">
        <v>35</v>
      </c>
      <c r="D187" s="210" t="s">
        <v>709</v>
      </c>
      <c r="E187" s="24" t="s">
        <v>454</v>
      </c>
      <c r="F187" s="86">
        <v>90</v>
      </c>
      <c r="G187" s="80">
        <v>0</v>
      </c>
      <c r="H187" s="204"/>
      <c r="I187" s="204"/>
      <c r="J187" s="204"/>
      <c r="K187" s="204"/>
      <c r="L187" s="80">
        <v>0</v>
      </c>
      <c r="M187" s="203"/>
      <c r="N187" s="52">
        <v>1</v>
      </c>
      <c r="O187" s="204"/>
      <c r="P187" s="204"/>
      <c r="Q187" s="11">
        <v>7.5810776443999996</v>
      </c>
      <c r="R187" s="204"/>
      <c r="S187" s="204"/>
      <c r="T187" s="53">
        <v>11.75</v>
      </c>
      <c r="U187" s="204"/>
      <c r="V187" s="204"/>
      <c r="W187" s="11">
        <v>7.6500665222222004</v>
      </c>
      <c r="X187" s="204"/>
      <c r="Y187" s="204"/>
      <c r="Z187" s="53">
        <v>11.75</v>
      </c>
      <c r="AA187" s="204"/>
      <c r="AB187" s="204"/>
      <c r="AC187" s="204"/>
      <c r="AD187" s="204"/>
      <c r="AE187" s="204"/>
      <c r="AF187" s="9">
        <v>3.1467761386595727</v>
      </c>
      <c r="AG187" s="9">
        <v>609</v>
      </c>
      <c r="AH187" s="9">
        <v>0.60663344664828189</v>
      </c>
      <c r="AI187" s="9">
        <v>93</v>
      </c>
      <c r="AJ187" s="9">
        <v>2.0406249999999999</v>
      </c>
      <c r="AK187" s="9" t="s">
        <v>248</v>
      </c>
      <c r="AL187" s="9">
        <v>82</v>
      </c>
      <c r="AM187" s="9">
        <v>3.1828571441696911</v>
      </c>
      <c r="AN187" s="9">
        <v>3.2039877300613497</v>
      </c>
      <c r="AO187" s="73">
        <v>26</v>
      </c>
      <c r="AP187" s="80">
        <v>3</v>
      </c>
      <c r="AQ187" s="80">
        <v>0</v>
      </c>
      <c r="AR187" s="224">
        <v>151</v>
      </c>
      <c r="AS187" s="224" t="s">
        <v>248</v>
      </c>
      <c r="AT187" s="11">
        <v>6359.8519999999999</v>
      </c>
      <c r="AU187" s="11">
        <v>72.033000000000001</v>
      </c>
      <c r="AV187" s="80">
        <v>0</v>
      </c>
      <c r="AW187" s="80">
        <v>151</v>
      </c>
      <c r="AX187" s="158" t="s">
        <v>248</v>
      </c>
      <c r="AY187" s="235" t="s">
        <v>248</v>
      </c>
      <c r="AZ187" s="218">
        <v>27395</v>
      </c>
      <c r="BA187" s="188" t="s">
        <v>248</v>
      </c>
      <c r="BB187" s="203" t="s">
        <v>248</v>
      </c>
      <c r="BC187" s="158" t="s">
        <v>248</v>
      </c>
      <c r="BD187" s="217" t="s">
        <v>61</v>
      </c>
      <c r="BE187" s="201" t="s">
        <v>62</v>
      </c>
      <c r="BF187" s="201" t="s">
        <v>63</v>
      </c>
      <c r="BG187" s="201" t="s">
        <v>196</v>
      </c>
      <c r="BH187" s="218" t="s">
        <v>513</v>
      </c>
      <c r="BI187" s="218" t="s">
        <v>66</v>
      </c>
      <c r="BJ187" s="391">
        <v>214</v>
      </c>
      <c r="BK187" s="370">
        <v>7</v>
      </c>
      <c r="BL187" s="219" t="s">
        <v>65</v>
      </c>
      <c r="BM187" s="52" t="s">
        <v>65</v>
      </c>
      <c r="BN187" s="218" t="s">
        <v>358</v>
      </c>
      <c r="BO187" s="217" t="s">
        <v>55</v>
      </c>
      <c r="BP187" s="201" t="s">
        <v>684</v>
      </c>
      <c r="BQ187" s="52" t="s">
        <v>716</v>
      </c>
    </row>
    <row r="188" spans="1:69" ht="16.5" thickBot="1">
      <c r="A188" s="207" t="s">
        <v>37</v>
      </c>
      <c r="B188" s="208" t="s">
        <v>9</v>
      </c>
      <c r="C188" s="202" t="s">
        <v>35</v>
      </c>
      <c r="D188" s="210" t="s">
        <v>709</v>
      </c>
      <c r="E188" s="24" t="s">
        <v>454</v>
      </c>
      <c r="F188" s="86">
        <v>91</v>
      </c>
      <c r="G188" s="80">
        <v>0</v>
      </c>
      <c r="H188" s="204"/>
      <c r="I188" s="204"/>
      <c r="J188" s="204"/>
      <c r="K188" s="204"/>
      <c r="L188" s="80">
        <v>0</v>
      </c>
      <c r="M188" s="203"/>
      <c r="N188" s="52">
        <v>0</v>
      </c>
      <c r="O188" s="204"/>
      <c r="P188" s="204"/>
      <c r="Q188" s="11">
        <v>5.8001647363000002</v>
      </c>
      <c r="R188" s="204"/>
      <c r="S188" s="204"/>
      <c r="T188" s="53">
        <v>7.4450000000000003</v>
      </c>
      <c r="U188" s="204"/>
      <c r="V188" s="204"/>
      <c r="W188" s="11">
        <v>5.2097800879119998</v>
      </c>
      <c r="X188" s="204"/>
      <c r="Y188" s="204"/>
      <c r="Z188" s="53">
        <v>6.9083333333333341</v>
      </c>
      <c r="AA188" s="204"/>
      <c r="AB188" s="204"/>
      <c r="AC188" s="204"/>
      <c r="AD188" s="204"/>
      <c r="AE188" s="204"/>
      <c r="AF188" s="9">
        <v>3.6239560550572922</v>
      </c>
      <c r="AG188" s="9">
        <v>637</v>
      </c>
      <c r="AH188" s="9">
        <v>0.41212062440714842</v>
      </c>
      <c r="AI188" s="9">
        <v>19</v>
      </c>
      <c r="AJ188" s="9">
        <v>2.6529761904761906</v>
      </c>
      <c r="AK188" s="9" t="s">
        <v>248</v>
      </c>
      <c r="AL188" s="9">
        <v>91</v>
      </c>
      <c r="AM188" s="9">
        <v>3.6239560550572922</v>
      </c>
      <c r="AN188" s="9">
        <v>3.6747630331753554</v>
      </c>
      <c r="AO188" s="73">
        <v>2</v>
      </c>
      <c r="AP188" s="80">
        <v>0</v>
      </c>
      <c r="AQ188" s="80">
        <v>0</v>
      </c>
      <c r="AR188" s="224">
        <v>180</v>
      </c>
      <c r="AS188" s="224" t="s">
        <v>248</v>
      </c>
      <c r="AT188" s="11">
        <v>6522.4340000000002</v>
      </c>
      <c r="AU188" s="11">
        <v>0</v>
      </c>
      <c r="AV188" s="80">
        <v>0</v>
      </c>
      <c r="AW188" s="80">
        <v>180</v>
      </c>
      <c r="AX188" s="158" t="s">
        <v>248</v>
      </c>
      <c r="AY188" s="235" t="s">
        <v>248</v>
      </c>
      <c r="AZ188" s="218">
        <v>27395</v>
      </c>
      <c r="BA188" s="188" t="s">
        <v>248</v>
      </c>
      <c r="BB188" s="203" t="s">
        <v>248</v>
      </c>
      <c r="BC188" s="158" t="s">
        <v>248</v>
      </c>
      <c r="BD188" s="217" t="s">
        <v>61</v>
      </c>
      <c r="BE188" s="201" t="s">
        <v>62</v>
      </c>
      <c r="BF188" s="201" t="s">
        <v>63</v>
      </c>
      <c r="BG188" s="201" t="s">
        <v>196</v>
      </c>
      <c r="BH188" s="218" t="s">
        <v>513</v>
      </c>
      <c r="BI188" s="218" t="s">
        <v>67</v>
      </c>
      <c r="BJ188" s="391">
        <v>214</v>
      </c>
      <c r="BK188" s="370">
        <v>3</v>
      </c>
      <c r="BL188" s="219" t="s">
        <v>65</v>
      </c>
      <c r="BM188" s="52" t="s">
        <v>65</v>
      </c>
      <c r="BN188" s="218" t="s">
        <v>358</v>
      </c>
      <c r="BO188" s="217" t="s">
        <v>55</v>
      </c>
      <c r="BP188" s="201" t="s">
        <v>684</v>
      </c>
      <c r="BQ188" s="52" t="s">
        <v>716</v>
      </c>
    </row>
    <row r="189" spans="1:69" ht="16.5" thickBot="1">
      <c r="A189" s="207" t="s">
        <v>37</v>
      </c>
      <c r="B189" s="208" t="s">
        <v>9</v>
      </c>
      <c r="C189" s="202" t="s">
        <v>35</v>
      </c>
      <c r="D189" s="210" t="s">
        <v>709</v>
      </c>
      <c r="E189" s="24" t="s">
        <v>454</v>
      </c>
      <c r="F189" s="86">
        <v>91</v>
      </c>
      <c r="G189" s="80">
        <v>1</v>
      </c>
      <c r="H189" s="204"/>
      <c r="I189" s="204"/>
      <c r="J189" s="204"/>
      <c r="K189" s="204"/>
      <c r="L189" s="80">
        <v>0</v>
      </c>
      <c r="M189" s="203"/>
      <c r="N189" s="52">
        <v>1</v>
      </c>
      <c r="O189" s="204"/>
      <c r="P189" s="204"/>
      <c r="Q189" s="11">
        <v>7.1133997555999997</v>
      </c>
      <c r="R189" s="204"/>
      <c r="S189" s="204"/>
      <c r="T189" s="53">
        <v>8.875</v>
      </c>
      <c r="U189" s="204"/>
      <c r="V189" s="204"/>
      <c r="W189" s="11">
        <v>7.1266777111110997</v>
      </c>
      <c r="X189" s="204"/>
      <c r="Y189" s="204"/>
      <c r="Z189" s="53">
        <v>8.875</v>
      </c>
      <c r="AA189" s="204"/>
      <c r="AB189" s="204"/>
      <c r="AC189" s="204"/>
      <c r="AD189" s="204"/>
      <c r="AE189" s="204"/>
      <c r="AF189" s="9">
        <v>2.5928653566708117</v>
      </c>
      <c r="AG189" s="9">
        <v>604</v>
      </c>
      <c r="AH189" s="9">
        <v>0.38507825185274475</v>
      </c>
      <c r="AI189" s="9">
        <v>203</v>
      </c>
      <c r="AJ189" s="9">
        <v>1.7865853658536586</v>
      </c>
      <c r="AK189" s="9" t="s">
        <v>248</v>
      </c>
      <c r="AL189" s="9">
        <v>0</v>
      </c>
      <c r="AM189" s="9"/>
      <c r="AN189" s="9"/>
      <c r="AO189" s="73">
        <v>65</v>
      </c>
      <c r="AP189" s="80">
        <v>1</v>
      </c>
      <c r="AQ189" s="80">
        <v>0</v>
      </c>
      <c r="AR189" s="224">
        <v>114</v>
      </c>
      <c r="AS189" s="224" t="s">
        <v>248</v>
      </c>
      <c r="AT189" s="11">
        <v>6440.1890000000003</v>
      </c>
      <c r="AU189" s="11">
        <v>0</v>
      </c>
      <c r="AV189" s="80">
        <v>0</v>
      </c>
      <c r="AW189" s="80">
        <v>114</v>
      </c>
      <c r="AX189" s="158" t="s">
        <v>248</v>
      </c>
      <c r="AY189" s="235" t="s">
        <v>248</v>
      </c>
      <c r="AZ189" s="218">
        <v>27395</v>
      </c>
      <c r="BA189" s="188" t="s">
        <v>248</v>
      </c>
      <c r="BB189" s="203" t="s">
        <v>248</v>
      </c>
      <c r="BC189" s="158" t="s">
        <v>248</v>
      </c>
      <c r="BD189" s="217" t="s">
        <v>61</v>
      </c>
      <c r="BE189" s="201" t="s">
        <v>62</v>
      </c>
      <c r="BF189" s="201" t="s">
        <v>63</v>
      </c>
      <c r="BG189" s="201" t="s">
        <v>196</v>
      </c>
      <c r="BH189" s="218" t="s">
        <v>513</v>
      </c>
      <c r="BI189" s="218" t="s">
        <v>68</v>
      </c>
      <c r="BJ189" s="391">
        <v>214</v>
      </c>
      <c r="BK189" s="370">
        <v>4</v>
      </c>
      <c r="BL189" s="219" t="s">
        <v>65</v>
      </c>
      <c r="BM189" s="52" t="s">
        <v>65</v>
      </c>
      <c r="BN189" s="218" t="s">
        <v>358</v>
      </c>
      <c r="BO189" s="217" t="s">
        <v>55</v>
      </c>
      <c r="BP189" s="201" t="s">
        <v>684</v>
      </c>
      <c r="BQ189" s="52" t="s">
        <v>716</v>
      </c>
    </row>
    <row r="190" spans="1:69" ht="16.5" thickBot="1">
      <c r="A190" s="207" t="s">
        <v>37</v>
      </c>
      <c r="B190" s="208" t="s">
        <v>9</v>
      </c>
      <c r="C190" s="202" t="s">
        <v>35</v>
      </c>
      <c r="D190" s="210" t="s">
        <v>709</v>
      </c>
      <c r="E190" s="24" t="s">
        <v>455</v>
      </c>
      <c r="F190" s="86">
        <v>84</v>
      </c>
      <c r="G190" s="80">
        <v>0</v>
      </c>
      <c r="H190" s="204"/>
      <c r="I190" s="204"/>
      <c r="J190" s="204"/>
      <c r="K190" s="204"/>
      <c r="L190" s="80">
        <v>0</v>
      </c>
      <c r="M190" s="203"/>
      <c r="N190" s="52">
        <v>0</v>
      </c>
      <c r="O190" s="204"/>
      <c r="P190" s="204"/>
      <c r="Q190" s="11">
        <v>6.4276544761999999</v>
      </c>
      <c r="R190" s="204"/>
      <c r="S190" s="204"/>
      <c r="T190" s="53">
        <v>10.18</v>
      </c>
      <c r="U190" s="204"/>
      <c r="V190" s="204"/>
      <c r="W190" s="11">
        <v>6.4476665714285</v>
      </c>
      <c r="X190" s="204"/>
      <c r="Y190" s="204"/>
      <c r="Z190" s="53">
        <v>10.18</v>
      </c>
      <c r="AA190" s="204"/>
      <c r="AB190" s="204"/>
      <c r="AC190" s="204"/>
      <c r="AD190" s="204"/>
      <c r="AE190" s="204"/>
      <c r="AF190" s="9">
        <v>3.5757568116698946</v>
      </c>
      <c r="AG190" s="9">
        <v>585</v>
      </c>
      <c r="AH190" s="9">
        <v>0.37901540249804822</v>
      </c>
      <c r="AI190" s="9">
        <v>5</v>
      </c>
      <c r="AJ190" s="9">
        <v>2.7474489795918369</v>
      </c>
      <c r="AK190" s="9" t="s">
        <v>248</v>
      </c>
      <c r="AL190" s="9">
        <v>84</v>
      </c>
      <c r="AM190" s="9">
        <v>3.5757568116698946</v>
      </c>
      <c r="AN190" s="9">
        <v>3.6264450867052025</v>
      </c>
      <c r="AO190" s="73">
        <v>0</v>
      </c>
      <c r="AP190" s="80">
        <v>0</v>
      </c>
      <c r="AQ190" s="80">
        <v>0</v>
      </c>
      <c r="AR190" s="224">
        <v>168</v>
      </c>
      <c r="AS190" s="224" t="s">
        <v>248</v>
      </c>
      <c r="AT190" s="11">
        <v>6330.2740000000003</v>
      </c>
      <c r="AU190" s="11">
        <v>0</v>
      </c>
      <c r="AV190" s="80">
        <v>0</v>
      </c>
      <c r="AW190" s="80">
        <v>168</v>
      </c>
      <c r="AX190" s="158" t="s">
        <v>248</v>
      </c>
      <c r="AY190" s="235" t="s">
        <v>248</v>
      </c>
      <c r="AZ190" s="218">
        <v>25886</v>
      </c>
      <c r="BA190" s="188" t="s">
        <v>248</v>
      </c>
      <c r="BB190" s="203" t="s">
        <v>248</v>
      </c>
      <c r="BC190" s="158" t="s">
        <v>248</v>
      </c>
      <c r="BD190" s="217" t="s">
        <v>61</v>
      </c>
      <c r="BE190" s="201" t="s">
        <v>62</v>
      </c>
      <c r="BF190" s="201" t="s">
        <v>63</v>
      </c>
      <c r="BG190" s="201" t="s">
        <v>196</v>
      </c>
      <c r="BH190" s="218" t="s">
        <v>512</v>
      </c>
      <c r="BI190" s="218" t="s">
        <v>64</v>
      </c>
      <c r="BJ190" s="391">
        <v>214</v>
      </c>
      <c r="BK190" s="370">
        <v>1</v>
      </c>
      <c r="BL190" s="219" t="s">
        <v>65</v>
      </c>
      <c r="BM190" s="52" t="s">
        <v>65</v>
      </c>
      <c r="BN190" s="218" t="s">
        <v>358</v>
      </c>
      <c r="BO190" s="217" t="s">
        <v>452</v>
      </c>
      <c r="BP190" s="201" t="s">
        <v>684</v>
      </c>
      <c r="BQ190" s="52" t="s">
        <v>716</v>
      </c>
    </row>
    <row r="191" spans="1:69" ht="16.5" thickBot="1">
      <c r="A191" s="207" t="s">
        <v>37</v>
      </c>
      <c r="B191" s="208" t="s">
        <v>9</v>
      </c>
      <c r="C191" s="202" t="s">
        <v>35</v>
      </c>
      <c r="D191" s="210" t="s">
        <v>709</v>
      </c>
      <c r="E191" s="24" t="s">
        <v>455</v>
      </c>
      <c r="F191" s="86">
        <v>85</v>
      </c>
      <c r="G191" s="80">
        <v>0</v>
      </c>
      <c r="H191" s="204"/>
      <c r="I191" s="204"/>
      <c r="J191" s="204"/>
      <c r="K191" s="204"/>
      <c r="L191" s="80">
        <v>0</v>
      </c>
      <c r="M191" s="203"/>
      <c r="N191" s="52">
        <v>0</v>
      </c>
      <c r="O191" s="204"/>
      <c r="P191" s="204"/>
      <c r="Q191" s="11">
        <v>6.8356468235000003</v>
      </c>
      <c r="R191" s="204"/>
      <c r="S191" s="204"/>
      <c r="T191" s="53">
        <v>8.875</v>
      </c>
      <c r="U191" s="204"/>
      <c r="V191" s="204"/>
      <c r="W191" s="11">
        <v>6.9188116235294004</v>
      </c>
      <c r="X191" s="204"/>
      <c r="Y191" s="204"/>
      <c r="Z191" s="53">
        <v>8.875</v>
      </c>
      <c r="AA191" s="204"/>
      <c r="AB191" s="204"/>
      <c r="AC191" s="204"/>
      <c r="AD191" s="204"/>
      <c r="AE191" s="204"/>
      <c r="AF191" s="9">
        <v>3.4088067289160082</v>
      </c>
      <c r="AG191" s="9">
        <v>595</v>
      </c>
      <c r="AH191" s="9">
        <v>0.4761998131670987</v>
      </c>
      <c r="AI191" s="9">
        <v>29</v>
      </c>
      <c r="AJ191" s="9">
        <v>2.5041208791208791</v>
      </c>
      <c r="AK191" s="9" t="s">
        <v>248</v>
      </c>
      <c r="AL191" s="9">
        <v>85</v>
      </c>
      <c r="AM191" s="9">
        <v>3.4088067289160082</v>
      </c>
      <c r="AN191" s="9">
        <v>3.506161971830986</v>
      </c>
      <c r="AO191" s="73">
        <v>17</v>
      </c>
      <c r="AP191" s="80">
        <v>0</v>
      </c>
      <c r="AQ191" s="80">
        <v>0</v>
      </c>
      <c r="AR191" s="224">
        <v>153</v>
      </c>
      <c r="AS191" s="224" t="s">
        <v>248</v>
      </c>
      <c r="AT191" s="11">
        <v>6596.5940000000001</v>
      </c>
      <c r="AU191" s="11">
        <v>0</v>
      </c>
      <c r="AV191" s="80">
        <v>0</v>
      </c>
      <c r="AW191" s="80">
        <v>153</v>
      </c>
      <c r="AX191" s="158" t="s">
        <v>248</v>
      </c>
      <c r="AY191" s="235" t="s">
        <v>248</v>
      </c>
      <c r="AZ191" s="218">
        <v>25886</v>
      </c>
      <c r="BA191" s="188" t="s">
        <v>248</v>
      </c>
      <c r="BB191" s="203" t="s">
        <v>248</v>
      </c>
      <c r="BC191" s="158" t="s">
        <v>248</v>
      </c>
      <c r="BD191" s="217" t="s">
        <v>61</v>
      </c>
      <c r="BE191" s="201" t="s">
        <v>62</v>
      </c>
      <c r="BF191" s="201" t="s">
        <v>63</v>
      </c>
      <c r="BG191" s="201" t="s">
        <v>196</v>
      </c>
      <c r="BH191" s="218" t="s">
        <v>512</v>
      </c>
      <c r="BI191" s="218" t="s">
        <v>66</v>
      </c>
      <c r="BJ191" s="391">
        <v>214</v>
      </c>
      <c r="BK191" s="370">
        <v>7</v>
      </c>
      <c r="BL191" s="219" t="s">
        <v>65</v>
      </c>
      <c r="BM191" s="52" t="s">
        <v>65</v>
      </c>
      <c r="BN191" s="218" t="s">
        <v>358</v>
      </c>
      <c r="BO191" s="217" t="s">
        <v>452</v>
      </c>
      <c r="BP191" s="201" t="s">
        <v>684</v>
      </c>
      <c r="BQ191" s="52" t="s">
        <v>716</v>
      </c>
    </row>
    <row r="192" spans="1:69" ht="16.5" thickBot="1">
      <c r="A192" s="207" t="s">
        <v>37</v>
      </c>
      <c r="B192" s="208" t="s">
        <v>9</v>
      </c>
      <c r="C192" s="202" t="s">
        <v>35</v>
      </c>
      <c r="D192" s="210" t="s">
        <v>709</v>
      </c>
      <c r="E192" s="24" t="s">
        <v>455</v>
      </c>
      <c r="F192" s="86">
        <v>85</v>
      </c>
      <c r="G192" s="80">
        <v>0</v>
      </c>
      <c r="H192" s="204"/>
      <c r="I192" s="204"/>
      <c r="J192" s="204"/>
      <c r="K192" s="204"/>
      <c r="L192" s="80">
        <v>0</v>
      </c>
      <c r="M192" s="203"/>
      <c r="N192" s="52">
        <v>0</v>
      </c>
      <c r="O192" s="204"/>
      <c r="P192" s="204"/>
      <c r="Q192" s="11">
        <v>5.6632822118000004</v>
      </c>
      <c r="R192" s="204"/>
      <c r="S192" s="204"/>
      <c r="T192" s="53">
        <v>7.791666666666667</v>
      </c>
      <c r="U192" s="204"/>
      <c r="V192" s="204"/>
      <c r="W192" s="11">
        <v>5.2312468941176</v>
      </c>
      <c r="X192" s="204"/>
      <c r="Y192" s="204"/>
      <c r="Z192" s="53">
        <v>7.46875</v>
      </c>
      <c r="AA192" s="204"/>
      <c r="AB192" s="204"/>
      <c r="AC192" s="204"/>
      <c r="AD192" s="204"/>
      <c r="AE192" s="204"/>
      <c r="AF192" s="9">
        <v>3.6387647154952298</v>
      </c>
      <c r="AG192" s="9">
        <v>595</v>
      </c>
      <c r="AH192" s="9">
        <v>0.40655196179263337</v>
      </c>
      <c r="AI192" s="9">
        <v>12</v>
      </c>
      <c r="AJ192" s="9">
        <v>2.7218749999999998</v>
      </c>
      <c r="AK192" s="9" t="s">
        <v>248</v>
      </c>
      <c r="AL192" s="9">
        <v>84</v>
      </c>
      <c r="AM192" s="9">
        <v>3.6444047713766294</v>
      </c>
      <c r="AN192" s="9">
        <v>3.6807980049875311</v>
      </c>
      <c r="AO192" s="73">
        <v>1</v>
      </c>
      <c r="AP192" s="80">
        <v>0</v>
      </c>
      <c r="AQ192" s="80">
        <v>0</v>
      </c>
      <c r="AR192" s="224">
        <v>169</v>
      </c>
      <c r="AS192" s="224" t="s">
        <v>248</v>
      </c>
      <c r="AT192" s="11">
        <v>6466.308</v>
      </c>
      <c r="AU192" s="11">
        <v>32.067</v>
      </c>
      <c r="AV192" s="80">
        <v>0</v>
      </c>
      <c r="AW192" s="80">
        <v>169</v>
      </c>
      <c r="AX192" s="158" t="s">
        <v>248</v>
      </c>
      <c r="AY192" s="235" t="s">
        <v>248</v>
      </c>
      <c r="AZ192" s="218">
        <v>25886</v>
      </c>
      <c r="BA192" s="188" t="s">
        <v>248</v>
      </c>
      <c r="BB192" s="203" t="s">
        <v>248</v>
      </c>
      <c r="BC192" s="158" t="s">
        <v>248</v>
      </c>
      <c r="BD192" s="217" t="s">
        <v>61</v>
      </c>
      <c r="BE192" s="201" t="s">
        <v>62</v>
      </c>
      <c r="BF192" s="201" t="s">
        <v>63</v>
      </c>
      <c r="BG192" s="201" t="s">
        <v>196</v>
      </c>
      <c r="BH192" s="218" t="s">
        <v>512</v>
      </c>
      <c r="BI192" s="218" t="s">
        <v>67</v>
      </c>
      <c r="BJ192" s="391">
        <v>214</v>
      </c>
      <c r="BK192" s="370">
        <v>3</v>
      </c>
      <c r="BL192" s="219" t="s">
        <v>65</v>
      </c>
      <c r="BM192" s="52" t="s">
        <v>65</v>
      </c>
      <c r="BN192" s="218" t="s">
        <v>358</v>
      </c>
      <c r="BO192" s="217" t="s">
        <v>452</v>
      </c>
      <c r="BP192" s="201" t="s">
        <v>684</v>
      </c>
      <c r="BQ192" s="52" t="s">
        <v>716</v>
      </c>
    </row>
    <row r="193" spans="1:69" ht="16.5" thickBot="1">
      <c r="A193" s="207" t="s">
        <v>37</v>
      </c>
      <c r="B193" s="208" t="s">
        <v>9</v>
      </c>
      <c r="C193" s="202" t="s">
        <v>35</v>
      </c>
      <c r="D193" s="210" t="s">
        <v>709</v>
      </c>
      <c r="E193" s="24" t="s">
        <v>455</v>
      </c>
      <c r="F193" s="86">
        <v>85</v>
      </c>
      <c r="G193" s="80">
        <v>3</v>
      </c>
      <c r="H193" s="204"/>
      <c r="I193" s="204"/>
      <c r="J193" s="204"/>
      <c r="K193" s="204"/>
      <c r="L193" s="80">
        <v>0</v>
      </c>
      <c r="M193" s="203"/>
      <c r="N193" s="52">
        <v>0</v>
      </c>
      <c r="O193" s="204"/>
      <c r="P193" s="204"/>
      <c r="Q193" s="11">
        <v>6.8683778659000003</v>
      </c>
      <c r="R193" s="204"/>
      <c r="S193" s="204"/>
      <c r="T193" s="53">
        <v>8.2899999999999991</v>
      </c>
      <c r="U193" s="204"/>
      <c r="V193" s="204"/>
      <c r="W193" s="11">
        <v>6.9071705243902004</v>
      </c>
      <c r="X193" s="204"/>
      <c r="Y193" s="204"/>
      <c r="Z193" s="53">
        <v>8.3249999999999993</v>
      </c>
      <c r="AA193" s="204"/>
      <c r="AB193" s="204"/>
      <c r="AC193" s="204"/>
      <c r="AD193" s="204"/>
      <c r="AE193" s="204"/>
      <c r="AF193" s="9">
        <v>2.7993650844277953</v>
      </c>
      <c r="AG193" s="9">
        <v>574</v>
      </c>
      <c r="AH193" s="9">
        <v>0.25737446657289986</v>
      </c>
      <c r="AI193" s="9">
        <v>62</v>
      </c>
      <c r="AJ193" s="9">
        <v>2.2177966101694917</v>
      </c>
      <c r="AK193" s="9" t="s">
        <v>248</v>
      </c>
      <c r="AL193" s="9">
        <v>0</v>
      </c>
      <c r="AM193" s="9"/>
      <c r="AN193" s="9"/>
      <c r="AO193" s="73">
        <v>5</v>
      </c>
      <c r="AP193" s="80">
        <v>0</v>
      </c>
      <c r="AQ193" s="80">
        <v>0</v>
      </c>
      <c r="AR193" s="224">
        <v>159</v>
      </c>
      <c r="AS193" s="224" t="s">
        <v>248</v>
      </c>
      <c r="AT193" s="11">
        <v>6290.2790000000005</v>
      </c>
      <c r="AU193" s="11">
        <v>3.6579999999999999</v>
      </c>
      <c r="AV193" s="80">
        <v>0</v>
      </c>
      <c r="AW193" s="80">
        <v>159</v>
      </c>
      <c r="AX193" s="158" t="s">
        <v>248</v>
      </c>
      <c r="AY193" s="235" t="s">
        <v>248</v>
      </c>
      <c r="AZ193" s="218">
        <v>25886</v>
      </c>
      <c r="BA193" s="188" t="s">
        <v>248</v>
      </c>
      <c r="BB193" s="203" t="s">
        <v>248</v>
      </c>
      <c r="BC193" s="158" t="s">
        <v>248</v>
      </c>
      <c r="BD193" s="217" t="s">
        <v>61</v>
      </c>
      <c r="BE193" s="201" t="s">
        <v>62</v>
      </c>
      <c r="BF193" s="201" t="s">
        <v>63</v>
      </c>
      <c r="BG193" s="201" t="s">
        <v>196</v>
      </c>
      <c r="BH193" s="218" t="s">
        <v>512</v>
      </c>
      <c r="BI193" s="218" t="s">
        <v>68</v>
      </c>
      <c r="BJ193" s="391">
        <v>214</v>
      </c>
      <c r="BK193" s="370">
        <v>4</v>
      </c>
      <c r="BL193" s="219" t="s">
        <v>65</v>
      </c>
      <c r="BM193" s="52" t="s">
        <v>65</v>
      </c>
      <c r="BN193" s="218" t="s">
        <v>358</v>
      </c>
      <c r="BO193" s="217" t="s">
        <v>452</v>
      </c>
      <c r="BP193" s="201" t="s">
        <v>684</v>
      </c>
      <c r="BQ193" s="52" t="s">
        <v>716</v>
      </c>
    </row>
    <row r="194" spans="1:69" ht="16.5" thickBot="1">
      <c r="A194" s="207" t="s">
        <v>37</v>
      </c>
      <c r="B194" s="208" t="s">
        <v>9</v>
      </c>
      <c r="C194" s="202" t="s">
        <v>35</v>
      </c>
      <c r="D194" s="210" t="s">
        <v>709</v>
      </c>
      <c r="E194" s="24" t="s">
        <v>576</v>
      </c>
      <c r="F194" s="86">
        <v>50</v>
      </c>
      <c r="G194" s="80">
        <v>0</v>
      </c>
      <c r="H194" s="204"/>
      <c r="I194" s="204"/>
      <c r="J194" s="204"/>
      <c r="K194" s="204"/>
      <c r="L194" s="80">
        <v>0</v>
      </c>
      <c r="M194" s="203"/>
      <c r="N194" s="52">
        <v>0</v>
      </c>
      <c r="O194" s="204"/>
      <c r="P194" s="204"/>
      <c r="Q194" s="11">
        <v>4.9258797799999998</v>
      </c>
      <c r="R194" s="204"/>
      <c r="S194" s="204"/>
      <c r="T194" s="53">
        <v>5.96875</v>
      </c>
      <c r="U194" s="204"/>
      <c r="V194" s="204"/>
      <c r="W194" s="11">
        <v>4.6094397999999996</v>
      </c>
      <c r="X194" s="204"/>
      <c r="Y194" s="204"/>
      <c r="Z194" s="53">
        <v>5.583333333333333</v>
      </c>
      <c r="AA194" s="204"/>
      <c r="AB194" s="204"/>
      <c r="AC194" s="204"/>
      <c r="AD194" s="204"/>
      <c r="AE194" s="204"/>
      <c r="AF194" s="9">
        <v>3.8015714492116661</v>
      </c>
      <c r="AG194" s="9">
        <v>350</v>
      </c>
      <c r="AH194" s="9">
        <v>0.32997351634634459</v>
      </c>
      <c r="AI194" s="9">
        <v>3</v>
      </c>
      <c r="AJ194" s="9">
        <v>3.125</v>
      </c>
      <c r="AK194" s="9" t="s">
        <v>248</v>
      </c>
      <c r="AL194" s="9">
        <v>50</v>
      </c>
      <c r="AM194" s="9">
        <v>3.8015714492116661</v>
      </c>
      <c r="AN194" s="9">
        <v>3.7660377358490567</v>
      </c>
      <c r="AO194" s="73">
        <v>0</v>
      </c>
      <c r="AP194" s="80">
        <v>0</v>
      </c>
      <c r="AQ194" s="80">
        <v>0</v>
      </c>
      <c r="AR194" s="224">
        <v>100</v>
      </c>
      <c r="AS194" s="224" t="s">
        <v>248</v>
      </c>
      <c r="AT194" s="11">
        <v>3587.0129999999999</v>
      </c>
      <c r="AU194" s="11">
        <v>0</v>
      </c>
      <c r="AV194" s="80">
        <v>0</v>
      </c>
      <c r="AW194" s="80">
        <v>100</v>
      </c>
      <c r="AX194" s="158" t="s">
        <v>248</v>
      </c>
      <c r="AY194" s="235" t="s">
        <v>248</v>
      </c>
      <c r="AZ194" s="218">
        <v>37257</v>
      </c>
      <c r="BA194" s="188" t="s">
        <v>248</v>
      </c>
      <c r="BB194" s="203" t="s">
        <v>248</v>
      </c>
      <c r="BC194" s="158" t="s">
        <v>248</v>
      </c>
      <c r="BD194" s="217" t="s">
        <v>61</v>
      </c>
      <c r="BE194" s="201" t="s">
        <v>62</v>
      </c>
      <c r="BF194" s="201" t="s">
        <v>63</v>
      </c>
      <c r="BG194" s="201" t="s">
        <v>196</v>
      </c>
      <c r="BH194" s="413" t="s">
        <v>514</v>
      </c>
      <c r="BI194" s="218" t="s">
        <v>64</v>
      </c>
      <c r="BJ194" s="391">
        <v>214</v>
      </c>
      <c r="BK194" s="370">
        <v>1</v>
      </c>
      <c r="BL194" s="219" t="s">
        <v>65</v>
      </c>
      <c r="BM194" s="52" t="s">
        <v>65</v>
      </c>
      <c r="BN194" s="218" t="s">
        <v>358</v>
      </c>
      <c r="BO194" s="217" t="s">
        <v>701</v>
      </c>
      <c r="BP194" s="201" t="s">
        <v>687</v>
      </c>
      <c r="BQ194" s="52" t="s">
        <v>717</v>
      </c>
    </row>
    <row r="195" spans="1:69" ht="16.5" thickBot="1">
      <c r="A195" s="207" t="s">
        <v>37</v>
      </c>
      <c r="B195" s="208" t="s">
        <v>9</v>
      </c>
      <c r="C195" s="202" t="s">
        <v>35</v>
      </c>
      <c r="D195" s="210" t="s">
        <v>709</v>
      </c>
      <c r="E195" s="24" t="s">
        <v>576</v>
      </c>
      <c r="F195" s="86">
        <v>50</v>
      </c>
      <c r="G195" s="80">
        <v>0</v>
      </c>
      <c r="H195" s="204"/>
      <c r="I195" s="204"/>
      <c r="J195" s="204"/>
      <c r="K195" s="204"/>
      <c r="L195" s="80">
        <v>0</v>
      </c>
      <c r="M195" s="203"/>
      <c r="N195" s="52">
        <v>0</v>
      </c>
      <c r="O195" s="204"/>
      <c r="P195" s="204"/>
      <c r="Q195" s="11">
        <v>7.2308397199999996</v>
      </c>
      <c r="R195" s="204"/>
      <c r="S195" s="204"/>
      <c r="T195" s="53">
        <v>13.125</v>
      </c>
      <c r="U195" s="204"/>
      <c r="V195" s="204"/>
      <c r="W195" s="11">
        <v>7.2998797800000004</v>
      </c>
      <c r="X195" s="204"/>
      <c r="Y195" s="204"/>
      <c r="Z195" s="53">
        <v>13.3125</v>
      </c>
      <c r="AA195" s="204"/>
      <c r="AB195" s="204"/>
      <c r="AC195" s="204"/>
      <c r="AD195" s="204"/>
      <c r="AE195" s="204"/>
      <c r="AF195" s="9">
        <v>3.2281380971272786</v>
      </c>
      <c r="AG195" s="9">
        <v>350</v>
      </c>
      <c r="AH195" s="9">
        <v>0.56653863538035332</v>
      </c>
      <c r="AI195" s="9">
        <v>47</v>
      </c>
      <c r="AJ195" s="9">
        <v>2.1488095238095237</v>
      </c>
      <c r="AK195" s="9" t="s">
        <v>248</v>
      </c>
      <c r="AL195" s="9">
        <v>45</v>
      </c>
      <c r="AM195" s="9">
        <v>3.2958095266705465</v>
      </c>
      <c r="AN195" s="9">
        <v>3.3634020618556701</v>
      </c>
      <c r="AO195" s="73">
        <v>2</v>
      </c>
      <c r="AP195" s="80">
        <v>5</v>
      </c>
      <c r="AQ195" s="80">
        <v>0</v>
      </c>
      <c r="AR195" s="224">
        <v>93</v>
      </c>
      <c r="AS195" s="224" t="s">
        <v>248</v>
      </c>
      <c r="AT195" s="11">
        <v>3298.058</v>
      </c>
      <c r="AU195" s="11">
        <v>287.90800000000002</v>
      </c>
      <c r="AV195" s="80">
        <v>0</v>
      </c>
      <c r="AW195" s="80">
        <v>93</v>
      </c>
      <c r="AX195" s="158" t="s">
        <v>248</v>
      </c>
      <c r="AY195" s="235" t="s">
        <v>248</v>
      </c>
      <c r="AZ195" s="218">
        <v>37257</v>
      </c>
      <c r="BA195" s="188" t="s">
        <v>248</v>
      </c>
      <c r="BB195" s="203" t="s">
        <v>248</v>
      </c>
      <c r="BC195" s="158" t="s">
        <v>248</v>
      </c>
      <c r="BD195" s="217" t="s">
        <v>61</v>
      </c>
      <c r="BE195" s="201" t="s">
        <v>62</v>
      </c>
      <c r="BF195" s="201" t="s">
        <v>63</v>
      </c>
      <c r="BG195" s="201" t="s">
        <v>196</v>
      </c>
      <c r="BH195" s="413" t="s">
        <v>514</v>
      </c>
      <c r="BI195" s="218" t="s">
        <v>66</v>
      </c>
      <c r="BJ195" s="391">
        <v>214</v>
      </c>
      <c r="BK195" s="370">
        <v>7</v>
      </c>
      <c r="BL195" s="219" t="s">
        <v>65</v>
      </c>
      <c r="BM195" s="52" t="s">
        <v>65</v>
      </c>
      <c r="BN195" s="218" t="s">
        <v>358</v>
      </c>
      <c r="BO195" s="217" t="s">
        <v>701</v>
      </c>
      <c r="BP195" s="201" t="s">
        <v>687</v>
      </c>
      <c r="BQ195" s="52" t="s">
        <v>717</v>
      </c>
    </row>
    <row r="196" spans="1:69" ht="16.5" thickBot="1">
      <c r="A196" s="207" t="s">
        <v>37</v>
      </c>
      <c r="B196" s="208" t="s">
        <v>9</v>
      </c>
      <c r="C196" s="202" t="s">
        <v>35</v>
      </c>
      <c r="D196" s="210" t="s">
        <v>709</v>
      </c>
      <c r="E196" s="24" t="s">
        <v>576</v>
      </c>
      <c r="F196" s="86">
        <v>48</v>
      </c>
      <c r="G196" s="80">
        <v>1</v>
      </c>
      <c r="H196" s="204"/>
      <c r="I196" s="204"/>
      <c r="J196" s="204"/>
      <c r="K196" s="204"/>
      <c r="L196" s="80">
        <v>0</v>
      </c>
      <c r="M196" s="203"/>
      <c r="N196" s="52">
        <v>0</v>
      </c>
      <c r="O196" s="204"/>
      <c r="P196" s="204"/>
      <c r="Q196" s="11">
        <v>5.4414252979000004</v>
      </c>
      <c r="R196" s="204"/>
      <c r="S196" s="204"/>
      <c r="T196" s="53">
        <v>6.4156250000000004</v>
      </c>
      <c r="U196" s="204"/>
      <c r="V196" s="204"/>
      <c r="W196" s="11">
        <v>4.7880210638297003</v>
      </c>
      <c r="X196" s="204"/>
      <c r="Y196" s="204"/>
      <c r="Z196" s="53">
        <v>5.8875000000000002</v>
      </c>
      <c r="AA196" s="204"/>
      <c r="AB196" s="204"/>
      <c r="AC196" s="204"/>
      <c r="AD196" s="204"/>
      <c r="AE196" s="204"/>
      <c r="AF196" s="9">
        <v>3.7354508815927714</v>
      </c>
      <c r="AG196" s="9">
        <v>329</v>
      </c>
      <c r="AH196" s="9">
        <v>0.37660128378416807</v>
      </c>
      <c r="AI196" s="9">
        <v>3</v>
      </c>
      <c r="AJ196" s="9">
        <v>2.9483333333333333</v>
      </c>
      <c r="AK196" s="9" t="s">
        <v>248</v>
      </c>
      <c r="AL196" s="9">
        <v>46</v>
      </c>
      <c r="AM196" s="9">
        <v>3.7331056102462443</v>
      </c>
      <c r="AN196" s="9">
        <v>3.7435344827586206</v>
      </c>
      <c r="AO196" s="73">
        <v>0</v>
      </c>
      <c r="AP196" s="80">
        <v>0</v>
      </c>
      <c r="AQ196" s="80">
        <v>0</v>
      </c>
      <c r="AR196" s="224">
        <v>94</v>
      </c>
      <c r="AS196" s="224" t="s">
        <v>248</v>
      </c>
      <c r="AT196" s="11">
        <v>3360.3249999999998</v>
      </c>
      <c r="AU196" s="11">
        <v>0</v>
      </c>
      <c r="AV196" s="80">
        <v>0</v>
      </c>
      <c r="AW196" s="80">
        <v>94</v>
      </c>
      <c r="AX196" s="158" t="s">
        <v>248</v>
      </c>
      <c r="AY196" s="235" t="s">
        <v>248</v>
      </c>
      <c r="AZ196" s="218">
        <v>37257</v>
      </c>
      <c r="BA196" s="188" t="s">
        <v>248</v>
      </c>
      <c r="BB196" s="203" t="s">
        <v>248</v>
      </c>
      <c r="BC196" s="158" t="s">
        <v>248</v>
      </c>
      <c r="BD196" s="217" t="s">
        <v>61</v>
      </c>
      <c r="BE196" s="201" t="s">
        <v>62</v>
      </c>
      <c r="BF196" s="201" t="s">
        <v>63</v>
      </c>
      <c r="BG196" s="201" t="s">
        <v>196</v>
      </c>
      <c r="BH196" s="413" t="s">
        <v>514</v>
      </c>
      <c r="BI196" s="218" t="s">
        <v>67</v>
      </c>
      <c r="BJ196" s="391">
        <v>214</v>
      </c>
      <c r="BK196" s="370">
        <v>3</v>
      </c>
      <c r="BL196" s="219" t="s">
        <v>65</v>
      </c>
      <c r="BM196" s="52" t="s">
        <v>65</v>
      </c>
      <c r="BN196" s="218" t="s">
        <v>358</v>
      </c>
      <c r="BO196" s="217" t="s">
        <v>701</v>
      </c>
      <c r="BP196" s="201" t="s">
        <v>687</v>
      </c>
      <c r="BQ196" s="52" t="s">
        <v>717</v>
      </c>
    </row>
    <row r="197" spans="1:69" ht="16.5" thickBot="1">
      <c r="A197" s="151" t="s">
        <v>37</v>
      </c>
      <c r="B197" s="152" t="s">
        <v>9</v>
      </c>
      <c r="C197" s="153" t="s">
        <v>35</v>
      </c>
      <c r="D197" s="154" t="s">
        <v>709</v>
      </c>
      <c r="E197" s="190" t="s">
        <v>576</v>
      </c>
      <c r="F197" s="191">
        <v>49</v>
      </c>
      <c r="G197" s="192">
        <v>3</v>
      </c>
      <c r="H197" s="161"/>
      <c r="I197" s="161"/>
      <c r="J197" s="161"/>
      <c r="K197" s="161"/>
      <c r="L197" s="192">
        <v>0</v>
      </c>
      <c r="M197" s="158"/>
      <c r="N197" s="160">
        <v>0</v>
      </c>
      <c r="O197" s="161"/>
      <c r="P197" s="161"/>
      <c r="Q197" s="194">
        <v>7.5829997390999999</v>
      </c>
      <c r="R197" s="161"/>
      <c r="S197" s="161"/>
      <c r="T197" s="193">
        <v>13.349999999999998</v>
      </c>
      <c r="U197" s="161"/>
      <c r="V197" s="161"/>
      <c r="W197" s="194">
        <v>7.6423258913043002</v>
      </c>
      <c r="X197" s="161"/>
      <c r="Y197" s="161"/>
      <c r="Z197" s="193">
        <v>13.174999999999999</v>
      </c>
      <c r="AA197" s="161"/>
      <c r="AB197" s="161"/>
      <c r="AC197" s="161"/>
      <c r="AD197" s="161"/>
      <c r="AE197" s="161"/>
      <c r="AF197" s="178">
        <v>2.5494642853736877</v>
      </c>
      <c r="AG197" s="178">
        <v>280</v>
      </c>
      <c r="AH197" s="178">
        <v>0.48855439508246501</v>
      </c>
      <c r="AI197" s="178">
        <v>139</v>
      </c>
      <c r="AJ197" s="178">
        <v>1.6532608695652173</v>
      </c>
      <c r="AK197" s="178" t="s">
        <v>248</v>
      </c>
      <c r="AL197" s="178">
        <v>0</v>
      </c>
      <c r="AM197" s="178"/>
      <c r="AN197" s="178"/>
      <c r="AO197" s="195">
        <v>27</v>
      </c>
      <c r="AP197" s="192">
        <v>1</v>
      </c>
      <c r="AQ197" s="192">
        <v>0</v>
      </c>
      <c r="AR197" s="226">
        <v>64</v>
      </c>
      <c r="AS197" s="226" t="s">
        <v>248</v>
      </c>
      <c r="AT197" s="194">
        <v>3217.6779999999999</v>
      </c>
      <c r="AU197" s="194">
        <v>71.882000000000005</v>
      </c>
      <c r="AV197" s="192">
        <v>0</v>
      </c>
      <c r="AW197" s="192">
        <v>64</v>
      </c>
      <c r="AX197" s="158" t="s">
        <v>248</v>
      </c>
      <c r="AY197" s="236" t="s">
        <v>248</v>
      </c>
      <c r="AZ197" s="164">
        <v>37257</v>
      </c>
      <c r="BA197" s="232" t="s">
        <v>248</v>
      </c>
      <c r="BB197" s="158" t="s">
        <v>248</v>
      </c>
      <c r="BC197" s="158" t="s">
        <v>248</v>
      </c>
      <c r="BD197" s="162" t="s">
        <v>61</v>
      </c>
      <c r="BE197" s="163" t="s">
        <v>62</v>
      </c>
      <c r="BF197" s="163" t="s">
        <v>63</v>
      </c>
      <c r="BG197" s="163" t="s">
        <v>196</v>
      </c>
      <c r="BH197" s="575" t="s">
        <v>514</v>
      </c>
      <c r="BI197" s="164" t="s">
        <v>68</v>
      </c>
      <c r="BJ197" s="392">
        <v>214</v>
      </c>
      <c r="BK197" s="383">
        <v>4</v>
      </c>
      <c r="BL197" s="166" t="s">
        <v>65</v>
      </c>
      <c r="BM197" s="160" t="s">
        <v>65</v>
      </c>
      <c r="BN197" s="164" t="s">
        <v>358</v>
      </c>
      <c r="BO197" s="162" t="s">
        <v>701</v>
      </c>
      <c r="BP197" s="163" t="s">
        <v>687</v>
      </c>
      <c r="BQ197" s="160" t="s">
        <v>717</v>
      </c>
    </row>
    <row r="198" spans="1:69" ht="16.5" thickBot="1">
      <c r="A198" s="205" t="s">
        <v>37</v>
      </c>
      <c r="B198" s="206" t="s">
        <v>9</v>
      </c>
      <c r="C198" s="220" t="s">
        <v>35</v>
      </c>
      <c r="D198" s="209" t="s">
        <v>709</v>
      </c>
      <c r="E198" s="26" t="s">
        <v>456</v>
      </c>
      <c r="F198" s="93">
        <v>97</v>
      </c>
      <c r="G198" s="79">
        <v>1</v>
      </c>
      <c r="H198" s="222"/>
      <c r="I198" s="222"/>
      <c r="J198" s="222"/>
      <c r="K198" s="222"/>
      <c r="L198" s="79">
        <v>0</v>
      </c>
      <c r="M198" s="221"/>
      <c r="N198" s="62">
        <v>0</v>
      </c>
      <c r="O198" s="222"/>
      <c r="P198" s="222"/>
      <c r="Q198" s="68">
        <v>6.3395101563000003</v>
      </c>
      <c r="R198" s="222"/>
      <c r="S198" s="222"/>
      <c r="T198" s="71">
        <v>8.3999999999999986</v>
      </c>
      <c r="U198" s="222"/>
      <c r="V198" s="222"/>
      <c r="W198" s="68">
        <v>6.4058644270832996</v>
      </c>
      <c r="X198" s="222"/>
      <c r="Y198" s="222"/>
      <c r="Z198" s="71">
        <v>8.7999999999999972</v>
      </c>
      <c r="AA198" s="222"/>
      <c r="AB198" s="222"/>
      <c r="AC198" s="222"/>
      <c r="AD198" s="222"/>
      <c r="AE198" s="222"/>
      <c r="AF198" s="60">
        <v>3.4175595233128178</v>
      </c>
      <c r="AG198" s="60">
        <v>672</v>
      </c>
      <c r="AH198" s="60">
        <v>0.42943261253719939</v>
      </c>
      <c r="AI198" s="60">
        <v>15</v>
      </c>
      <c r="AJ198" s="60">
        <v>2.5958762886597939</v>
      </c>
      <c r="AK198" s="60" t="s">
        <v>248</v>
      </c>
      <c r="AL198" s="60">
        <v>95</v>
      </c>
      <c r="AM198" s="60">
        <v>3.4235639088135912</v>
      </c>
      <c r="AN198" s="60">
        <v>3.5101880877742948</v>
      </c>
      <c r="AO198" s="72">
        <v>0</v>
      </c>
      <c r="AP198" s="79">
        <v>0</v>
      </c>
      <c r="AQ198" s="79">
        <v>0</v>
      </c>
      <c r="AR198" s="225">
        <v>192</v>
      </c>
      <c r="AS198" s="225" t="s">
        <v>248</v>
      </c>
      <c r="AT198" s="68">
        <v>6841.9170000000004</v>
      </c>
      <c r="AU198" s="68">
        <v>0</v>
      </c>
      <c r="AV198" s="79">
        <v>0</v>
      </c>
      <c r="AW198" s="79">
        <v>192</v>
      </c>
      <c r="AX198" s="394" t="s">
        <v>248</v>
      </c>
      <c r="AY198" s="237" t="s">
        <v>248</v>
      </c>
      <c r="AZ198" s="214">
        <v>37936</v>
      </c>
      <c r="BA198" s="70" t="s">
        <v>248</v>
      </c>
      <c r="BB198" s="221" t="s">
        <v>248</v>
      </c>
      <c r="BC198" s="394" t="s">
        <v>248</v>
      </c>
      <c r="BD198" s="211" t="s">
        <v>61</v>
      </c>
      <c r="BE198" s="212" t="s">
        <v>62</v>
      </c>
      <c r="BF198" s="212" t="s">
        <v>63</v>
      </c>
      <c r="BG198" s="212" t="s">
        <v>196</v>
      </c>
      <c r="BH198" s="214" t="s">
        <v>513</v>
      </c>
      <c r="BI198" s="214" t="s">
        <v>64</v>
      </c>
      <c r="BJ198" s="390">
        <v>214</v>
      </c>
      <c r="BK198" s="382">
        <v>1</v>
      </c>
      <c r="BL198" s="216" t="s">
        <v>65</v>
      </c>
      <c r="BM198" s="62" t="s">
        <v>65</v>
      </c>
      <c r="BN198" s="214" t="s">
        <v>358</v>
      </c>
      <c r="BO198" s="211" t="s">
        <v>55</v>
      </c>
      <c r="BP198" s="212" t="s">
        <v>684</v>
      </c>
      <c r="BQ198" s="62" t="s">
        <v>716</v>
      </c>
    </row>
    <row r="199" spans="1:69" ht="15.75" thickBot="1">
      <c r="A199" s="404" t="s">
        <v>37</v>
      </c>
      <c r="B199" s="405" t="s">
        <v>9</v>
      </c>
      <c r="C199" s="406" t="s">
        <v>35</v>
      </c>
      <c r="D199" s="210" t="s">
        <v>709</v>
      </c>
      <c r="E199" s="24" t="s">
        <v>456</v>
      </c>
      <c r="F199" s="86">
        <v>96</v>
      </c>
      <c r="G199" s="80">
        <v>2</v>
      </c>
      <c r="H199" s="407"/>
      <c r="I199" s="407"/>
      <c r="J199" s="407"/>
      <c r="K199" s="407"/>
      <c r="L199" s="80">
        <v>0</v>
      </c>
      <c r="M199" s="408"/>
      <c r="N199" s="409">
        <v>0</v>
      </c>
      <c r="O199" s="407"/>
      <c r="P199" s="407"/>
      <c r="Q199" s="11">
        <v>7.0998720851000003</v>
      </c>
      <c r="R199" s="407"/>
      <c r="S199" s="407"/>
      <c r="T199" s="53">
        <v>9.3249999999999993</v>
      </c>
      <c r="U199" s="407"/>
      <c r="V199" s="407"/>
      <c r="W199" s="11">
        <v>7.1752975957445999</v>
      </c>
      <c r="X199" s="407"/>
      <c r="Y199" s="407"/>
      <c r="Z199" s="53">
        <v>9.6499999999999986</v>
      </c>
      <c r="AA199" s="407"/>
      <c r="AB199" s="407"/>
      <c r="AC199" s="407"/>
      <c r="AD199" s="407"/>
      <c r="AE199" s="407"/>
      <c r="AF199" s="410">
        <v>3.2381554001370456</v>
      </c>
      <c r="AG199" s="410">
        <v>659</v>
      </c>
      <c r="AH199" s="410">
        <v>0.51375160665460728</v>
      </c>
      <c r="AI199" s="410">
        <v>63</v>
      </c>
      <c r="AJ199" s="410">
        <v>2.2316964285714285</v>
      </c>
      <c r="AK199" s="410" t="s">
        <v>248</v>
      </c>
      <c r="AL199" s="410">
        <v>94</v>
      </c>
      <c r="AM199" s="410">
        <v>3.2381554001370456</v>
      </c>
      <c r="AN199" s="410">
        <v>3.2776497695852536</v>
      </c>
      <c r="AO199" s="73">
        <v>0</v>
      </c>
      <c r="AP199" s="80">
        <v>0</v>
      </c>
      <c r="AQ199" s="80">
        <v>0</v>
      </c>
      <c r="AR199" s="224">
        <v>188</v>
      </c>
      <c r="AS199" s="224" t="s">
        <v>248</v>
      </c>
      <c r="AT199" s="11">
        <v>6709.87</v>
      </c>
      <c r="AU199" s="11">
        <v>0</v>
      </c>
      <c r="AV199" s="80">
        <v>0</v>
      </c>
      <c r="AW199" s="80">
        <v>188</v>
      </c>
      <c r="AX199" s="416" t="s">
        <v>248</v>
      </c>
      <c r="AY199" s="235" t="s">
        <v>248</v>
      </c>
      <c r="AZ199" s="242">
        <v>37936</v>
      </c>
      <c r="BA199" s="188" t="s">
        <v>248</v>
      </c>
      <c r="BB199" s="408" t="s">
        <v>248</v>
      </c>
      <c r="BC199" s="416" t="s">
        <v>248</v>
      </c>
      <c r="BD199" s="411" t="s">
        <v>61</v>
      </c>
      <c r="BE199" s="412" t="s">
        <v>62</v>
      </c>
      <c r="BF199" s="412" t="s">
        <v>63</v>
      </c>
      <c r="BG199" s="412" t="s">
        <v>196</v>
      </c>
      <c r="BH199" s="218" t="s">
        <v>513</v>
      </c>
      <c r="BI199" s="413" t="s">
        <v>66</v>
      </c>
      <c r="BJ199" s="417">
        <v>214</v>
      </c>
      <c r="BK199" s="414">
        <v>7</v>
      </c>
      <c r="BL199" s="415" t="s">
        <v>65</v>
      </c>
      <c r="BM199" s="409" t="s">
        <v>65</v>
      </c>
      <c r="BN199" s="413" t="s">
        <v>358</v>
      </c>
      <c r="BO199" s="217" t="s">
        <v>55</v>
      </c>
      <c r="BP199" s="201" t="s">
        <v>684</v>
      </c>
      <c r="BQ199" s="52" t="s">
        <v>716</v>
      </c>
    </row>
    <row r="200" spans="1:69" ht="15.75" thickBot="1">
      <c r="A200" s="404" t="s">
        <v>37</v>
      </c>
      <c r="B200" s="405" t="s">
        <v>9</v>
      </c>
      <c r="C200" s="406" t="s">
        <v>35</v>
      </c>
      <c r="D200" s="210" t="s">
        <v>709</v>
      </c>
      <c r="E200" s="24" t="s">
        <v>456</v>
      </c>
      <c r="F200" s="86">
        <v>95</v>
      </c>
      <c r="G200" s="80">
        <v>0</v>
      </c>
      <c r="H200" s="407"/>
      <c r="I200" s="407"/>
      <c r="J200" s="407"/>
      <c r="K200" s="407"/>
      <c r="L200" s="80">
        <v>0</v>
      </c>
      <c r="M200" s="408"/>
      <c r="N200" s="409">
        <v>0</v>
      </c>
      <c r="O200" s="407"/>
      <c r="P200" s="407"/>
      <c r="Q200" s="11">
        <v>5.7140629368000004</v>
      </c>
      <c r="R200" s="407"/>
      <c r="S200" s="407"/>
      <c r="T200" s="53">
        <v>8.0416666666666661</v>
      </c>
      <c r="U200" s="407"/>
      <c r="V200" s="407"/>
      <c r="W200" s="11">
        <v>5.0333786315789002</v>
      </c>
      <c r="X200" s="407"/>
      <c r="Y200" s="407"/>
      <c r="Z200" s="53">
        <v>7.0625</v>
      </c>
      <c r="AA200" s="407"/>
      <c r="AB200" s="407"/>
      <c r="AC200" s="407"/>
      <c r="AD200" s="407"/>
      <c r="AE200" s="407"/>
      <c r="AF200" s="410">
        <v>3.6563759527708348</v>
      </c>
      <c r="AG200" s="410">
        <v>665</v>
      </c>
      <c r="AH200" s="410">
        <v>0.39503325525860961</v>
      </c>
      <c r="AI200" s="410">
        <v>10</v>
      </c>
      <c r="AJ200" s="410">
        <v>2.7835365853658538</v>
      </c>
      <c r="AK200" s="410" t="s">
        <v>248</v>
      </c>
      <c r="AL200" s="410">
        <v>95</v>
      </c>
      <c r="AM200" s="410">
        <v>3.6563759527708348</v>
      </c>
      <c r="AN200" s="410">
        <v>3.6880681818181817</v>
      </c>
      <c r="AO200" s="73">
        <v>3</v>
      </c>
      <c r="AP200" s="80">
        <v>0</v>
      </c>
      <c r="AQ200" s="80">
        <v>0</v>
      </c>
      <c r="AR200" s="224">
        <v>187</v>
      </c>
      <c r="AS200" s="224" t="s">
        <v>248</v>
      </c>
      <c r="AT200" s="11">
        <v>6791.99</v>
      </c>
      <c r="AU200" s="11">
        <v>0</v>
      </c>
      <c r="AV200" s="80">
        <v>0</v>
      </c>
      <c r="AW200" s="80">
        <v>187</v>
      </c>
      <c r="AX200" s="416" t="s">
        <v>248</v>
      </c>
      <c r="AY200" s="235" t="s">
        <v>248</v>
      </c>
      <c r="AZ200" s="242">
        <v>37936</v>
      </c>
      <c r="BA200" s="188" t="s">
        <v>248</v>
      </c>
      <c r="BB200" s="408" t="s">
        <v>248</v>
      </c>
      <c r="BC200" s="416" t="s">
        <v>248</v>
      </c>
      <c r="BD200" s="411" t="s">
        <v>61</v>
      </c>
      <c r="BE200" s="412" t="s">
        <v>62</v>
      </c>
      <c r="BF200" s="412" t="s">
        <v>63</v>
      </c>
      <c r="BG200" s="412" t="s">
        <v>196</v>
      </c>
      <c r="BH200" s="218" t="s">
        <v>513</v>
      </c>
      <c r="BI200" s="413" t="s">
        <v>67</v>
      </c>
      <c r="BJ200" s="417">
        <v>214</v>
      </c>
      <c r="BK200" s="414">
        <v>3</v>
      </c>
      <c r="BL200" s="415" t="s">
        <v>65</v>
      </c>
      <c r="BM200" s="409" t="s">
        <v>65</v>
      </c>
      <c r="BN200" s="413" t="s">
        <v>358</v>
      </c>
      <c r="BO200" s="217" t="s">
        <v>55</v>
      </c>
      <c r="BP200" s="201" t="s">
        <v>684</v>
      </c>
      <c r="BQ200" s="52" t="s">
        <v>716</v>
      </c>
    </row>
    <row r="201" spans="1:69" ht="15.75" thickBot="1">
      <c r="A201" s="404" t="s">
        <v>37</v>
      </c>
      <c r="B201" s="405" t="s">
        <v>9</v>
      </c>
      <c r="C201" s="406" t="s">
        <v>35</v>
      </c>
      <c r="D201" s="210" t="s">
        <v>709</v>
      </c>
      <c r="E201" s="24" t="s">
        <v>456</v>
      </c>
      <c r="F201" s="86">
        <v>95</v>
      </c>
      <c r="G201" s="80">
        <v>0</v>
      </c>
      <c r="H201" s="407"/>
      <c r="I201" s="407"/>
      <c r="J201" s="407"/>
      <c r="K201" s="407"/>
      <c r="L201" s="80">
        <v>1</v>
      </c>
      <c r="M201" s="408"/>
      <c r="N201" s="409">
        <v>0</v>
      </c>
      <c r="O201" s="407"/>
      <c r="P201" s="407"/>
      <c r="Q201" s="11">
        <v>6.9761699680999998</v>
      </c>
      <c r="R201" s="407"/>
      <c r="S201" s="407"/>
      <c r="T201" s="53">
        <v>8.6499999999999986</v>
      </c>
      <c r="U201" s="407"/>
      <c r="V201" s="407"/>
      <c r="W201" s="11">
        <v>6.9589784468084996</v>
      </c>
      <c r="X201" s="407"/>
      <c r="Y201" s="407"/>
      <c r="Z201" s="53">
        <v>8.8833333333333329</v>
      </c>
      <c r="AA201" s="407"/>
      <c r="AB201" s="407"/>
      <c r="AC201" s="407"/>
      <c r="AD201" s="407"/>
      <c r="AE201" s="407"/>
      <c r="AF201" s="410">
        <v>2.6140345378049314</v>
      </c>
      <c r="AG201" s="410">
        <v>637</v>
      </c>
      <c r="AH201" s="410">
        <v>0.35262311031264143</v>
      </c>
      <c r="AI201" s="410">
        <v>200</v>
      </c>
      <c r="AJ201" s="410">
        <v>1.855952380952381</v>
      </c>
      <c r="AK201" s="410" t="s">
        <v>248</v>
      </c>
      <c r="AL201" s="9">
        <v>0</v>
      </c>
      <c r="AM201" s="9"/>
      <c r="AN201" s="9"/>
      <c r="AO201" s="73">
        <v>63</v>
      </c>
      <c r="AP201" s="80">
        <v>3</v>
      </c>
      <c r="AQ201" s="80">
        <v>0</v>
      </c>
      <c r="AR201" s="224">
        <v>124</v>
      </c>
      <c r="AS201" s="224" t="s">
        <v>248</v>
      </c>
      <c r="AT201" s="11">
        <v>6527.0889999999999</v>
      </c>
      <c r="AU201" s="11">
        <v>215.875</v>
      </c>
      <c r="AV201" s="80">
        <v>0</v>
      </c>
      <c r="AW201" s="80">
        <v>124</v>
      </c>
      <c r="AX201" s="416" t="s">
        <v>248</v>
      </c>
      <c r="AY201" s="235" t="s">
        <v>248</v>
      </c>
      <c r="AZ201" s="242">
        <v>37936</v>
      </c>
      <c r="BA201" s="188" t="s">
        <v>248</v>
      </c>
      <c r="BB201" s="408" t="s">
        <v>248</v>
      </c>
      <c r="BC201" s="416" t="s">
        <v>248</v>
      </c>
      <c r="BD201" s="411" t="s">
        <v>61</v>
      </c>
      <c r="BE201" s="412" t="s">
        <v>62</v>
      </c>
      <c r="BF201" s="412" t="s">
        <v>63</v>
      </c>
      <c r="BG201" s="412" t="s">
        <v>196</v>
      </c>
      <c r="BH201" s="218" t="s">
        <v>513</v>
      </c>
      <c r="BI201" s="413" t="s">
        <v>68</v>
      </c>
      <c r="BJ201" s="417">
        <v>214</v>
      </c>
      <c r="BK201" s="414">
        <v>4</v>
      </c>
      <c r="BL201" s="415" t="s">
        <v>65</v>
      </c>
      <c r="BM201" s="409" t="s">
        <v>65</v>
      </c>
      <c r="BN201" s="413" t="s">
        <v>358</v>
      </c>
      <c r="BO201" s="217" t="s">
        <v>55</v>
      </c>
      <c r="BP201" s="201" t="s">
        <v>684</v>
      </c>
      <c r="BQ201" s="52" t="s">
        <v>716</v>
      </c>
    </row>
    <row r="202" spans="1:69" ht="16.5" thickBot="1">
      <c r="A202" s="207" t="s">
        <v>37</v>
      </c>
      <c r="B202" s="208" t="s">
        <v>9</v>
      </c>
      <c r="C202" s="202" t="s">
        <v>35</v>
      </c>
      <c r="D202" s="210" t="s">
        <v>709</v>
      </c>
      <c r="E202" s="24" t="s">
        <v>457</v>
      </c>
      <c r="F202" s="86">
        <v>79</v>
      </c>
      <c r="G202" s="80">
        <v>0</v>
      </c>
      <c r="H202" s="204"/>
      <c r="I202" s="204"/>
      <c r="J202" s="204"/>
      <c r="K202" s="204"/>
      <c r="L202" s="80">
        <v>0</v>
      </c>
      <c r="M202" s="203"/>
      <c r="N202" s="52">
        <v>0</v>
      </c>
      <c r="O202" s="204"/>
      <c r="P202" s="204"/>
      <c r="Q202" s="11">
        <v>6.4003922911000002</v>
      </c>
      <c r="R202" s="204"/>
      <c r="S202" s="204"/>
      <c r="T202" s="53">
        <v>7.4208333333333334</v>
      </c>
      <c r="U202" s="204"/>
      <c r="V202" s="204"/>
      <c r="W202" s="11">
        <v>6.4162910506328998</v>
      </c>
      <c r="X202" s="204"/>
      <c r="Y202" s="204"/>
      <c r="Z202" s="53">
        <v>7.5124999999999993</v>
      </c>
      <c r="AA202" s="204"/>
      <c r="AB202" s="204"/>
      <c r="AC202" s="204"/>
      <c r="AD202" s="204"/>
      <c r="AE202" s="204"/>
      <c r="AF202" s="9">
        <v>3.4502893378031838</v>
      </c>
      <c r="AG202" s="9">
        <v>553</v>
      </c>
      <c r="AH202" s="9">
        <v>0.40293975356563916</v>
      </c>
      <c r="AI202" s="9">
        <v>6</v>
      </c>
      <c r="AJ202" s="9">
        <v>2.6336419753086422</v>
      </c>
      <c r="AK202" s="9" t="s">
        <v>248</v>
      </c>
      <c r="AL202" s="9">
        <v>79</v>
      </c>
      <c r="AM202" s="9">
        <v>3.4502893378031838</v>
      </c>
      <c r="AN202" s="9">
        <v>3.5228102189781021</v>
      </c>
      <c r="AO202" s="73">
        <v>2</v>
      </c>
      <c r="AP202" s="80">
        <v>0</v>
      </c>
      <c r="AQ202" s="80">
        <v>0</v>
      </c>
      <c r="AR202" s="224">
        <v>156</v>
      </c>
      <c r="AS202" s="224" t="s">
        <v>248</v>
      </c>
      <c r="AT202" s="11">
        <v>5636.4139999999998</v>
      </c>
      <c r="AU202" s="11">
        <v>0</v>
      </c>
      <c r="AV202" s="80">
        <v>0</v>
      </c>
      <c r="AW202" s="80">
        <v>156</v>
      </c>
      <c r="AX202" s="158" t="s">
        <v>248</v>
      </c>
      <c r="AY202" s="235" t="s">
        <v>248</v>
      </c>
      <c r="AZ202" s="218">
        <v>42754</v>
      </c>
      <c r="BA202" s="188" t="s">
        <v>248</v>
      </c>
      <c r="BB202" s="203" t="s">
        <v>248</v>
      </c>
      <c r="BC202" s="158" t="s">
        <v>248</v>
      </c>
      <c r="BD202" s="217" t="s">
        <v>61</v>
      </c>
      <c r="BE202" s="201" t="s">
        <v>62</v>
      </c>
      <c r="BF202" s="201" t="s">
        <v>63</v>
      </c>
      <c r="BG202" s="201" t="s">
        <v>196</v>
      </c>
      <c r="BH202" s="413" t="s">
        <v>514</v>
      </c>
      <c r="BI202" s="218" t="s">
        <v>64</v>
      </c>
      <c r="BJ202" s="391">
        <v>214</v>
      </c>
      <c r="BK202" s="370">
        <v>1</v>
      </c>
      <c r="BL202" s="219" t="s">
        <v>65</v>
      </c>
      <c r="BM202" s="52" t="s">
        <v>65</v>
      </c>
      <c r="BN202" s="218" t="s">
        <v>358</v>
      </c>
      <c r="BO202" s="217" t="s">
        <v>75</v>
      </c>
      <c r="BP202" s="201" t="s">
        <v>684</v>
      </c>
      <c r="BQ202" s="52" t="s">
        <v>716</v>
      </c>
    </row>
    <row r="203" spans="1:69" ht="16.5" thickBot="1">
      <c r="A203" s="207" t="s">
        <v>37</v>
      </c>
      <c r="B203" s="208" t="s">
        <v>9</v>
      </c>
      <c r="C203" s="202" t="s">
        <v>35</v>
      </c>
      <c r="D203" s="210" t="s">
        <v>709</v>
      </c>
      <c r="E203" s="24" t="s">
        <v>457</v>
      </c>
      <c r="F203" s="86">
        <v>79</v>
      </c>
      <c r="G203" s="80">
        <v>2</v>
      </c>
      <c r="H203" s="204"/>
      <c r="I203" s="204"/>
      <c r="J203" s="204"/>
      <c r="K203" s="204"/>
      <c r="L203" s="80">
        <v>0</v>
      </c>
      <c r="M203" s="203"/>
      <c r="N203" s="52">
        <v>0</v>
      </c>
      <c r="O203" s="204"/>
      <c r="P203" s="204"/>
      <c r="Q203" s="11">
        <v>7.1434933117000003</v>
      </c>
      <c r="R203" s="204"/>
      <c r="S203" s="204"/>
      <c r="T203" s="53">
        <v>13.191666666666665</v>
      </c>
      <c r="U203" s="204"/>
      <c r="V203" s="204"/>
      <c r="W203" s="11">
        <v>7.1808567922076998</v>
      </c>
      <c r="X203" s="204"/>
      <c r="Y203" s="204"/>
      <c r="Z203" s="53">
        <v>13.287499999999998</v>
      </c>
      <c r="AA203" s="204"/>
      <c r="AB203" s="204"/>
      <c r="AC203" s="204"/>
      <c r="AD203" s="204"/>
      <c r="AE203" s="204"/>
      <c r="AF203" s="9">
        <v>3.1294248650379211</v>
      </c>
      <c r="AG203" s="9">
        <v>539</v>
      </c>
      <c r="AH203" s="9">
        <v>0.53548611951782699</v>
      </c>
      <c r="AI203" s="9">
        <v>73</v>
      </c>
      <c r="AJ203" s="9">
        <v>2.1457692307692309</v>
      </c>
      <c r="AK203" s="9" t="s">
        <v>248</v>
      </c>
      <c r="AL203" s="9">
        <v>77</v>
      </c>
      <c r="AM203" s="9">
        <v>3.1294248650379211</v>
      </c>
      <c r="AN203" s="9">
        <v>3.17296511627907</v>
      </c>
      <c r="AO203" s="73">
        <v>3</v>
      </c>
      <c r="AP203" s="80">
        <v>0</v>
      </c>
      <c r="AQ203" s="80">
        <v>0</v>
      </c>
      <c r="AR203" s="224">
        <v>151</v>
      </c>
      <c r="AS203" s="224" t="s">
        <v>248</v>
      </c>
      <c r="AT203" s="11">
        <v>5494.9229999999998</v>
      </c>
      <c r="AU203" s="11">
        <v>0</v>
      </c>
      <c r="AV203" s="80">
        <v>0</v>
      </c>
      <c r="AW203" s="80">
        <v>151</v>
      </c>
      <c r="AX203" s="158" t="s">
        <v>248</v>
      </c>
      <c r="AY203" s="235" t="s">
        <v>248</v>
      </c>
      <c r="AZ203" s="218">
        <v>42754</v>
      </c>
      <c r="BA203" s="188" t="s">
        <v>248</v>
      </c>
      <c r="BB203" s="203" t="s">
        <v>248</v>
      </c>
      <c r="BC203" s="158" t="s">
        <v>248</v>
      </c>
      <c r="BD203" s="217" t="s">
        <v>61</v>
      </c>
      <c r="BE203" s="201" t="s">
        <v>62</v>
      </c>
      <c r="BF203" s="201" t="s">
        <v>63</v>
      </c>
      <c r="BG203" s="201" t="s">
        <v>196</v>
      </c>
      <c r="BH203" s="413" t="s">
        <v>514</v>
      </c>
      <c r="BI203" s="218" t="s">
        <v>66</v>
      </c>
      <c r="BJ203" s="391">
        <v>214</v>
      </c>
      <c r="BK203" s="370">
        <v>7</v>
      </c>
      <c r="BL203" s="219" t="s">
        <v>65</v>
      </c>
      <c r="BM203" s="52" t="s">
        <v>65</v>
      </c>
      <c r="BN203" s="218" t="s">
        <v>358</v>
      </c>
      <c r="BO203" s="217" t="s">
        <v>75</v>
      </c>
      <c r="BP203" s="201" t="s">
        <v>684</v>
      </c>
      <c r="BQ203" s="52" t="s">
        <v>716</v>
      </c>
    </row>
    <row r="204" spans="1:69" ht="16.5" thickBot="1">
      <c r="A204" s="207" t="s">
        <v>37</v>
      </c>
      <c r="B204" s="208" t="s">
        <v>9</v>
      </c>
      <c r="C204" s="202" t="s">
        <v>35</v>
      </c>
      <c r="D204" s="210" t="s">
        <v>709</v>
      </c>
      <c r="E204" s="24" t="s">
        <v>457</v>
      </c>
      <c r="F204" s="86">
        <v>81</v>
      </c>
      <c r="G204" s="80">
        <v>0</v>
      </c>
      <c r="H204" s="204"/>
      <c r="I204" s="204"/>
      <c r="J204" s="204"/>
      <c r="K204" s="204"/>
      <c r="L204" s="80">
        <v>0</v>
      </c>
      <c r="M204" s="203"/>
      <c r="N204" s="52">
        <v>1</v>
      </c>
      <c r="O204" s="204"/>
      <c r="P204" s="204"/>
      <c r="Q204" s="11">
        <v>6.4005180988000001</v>
      </c>
      <c r="R204" s="204"/>
      <c r="S204" s="204"/>
      <c r="T204" s="53">
        <v>8.9750000000000014</v>
      </c>
      <c r="U204" s="204"/>
      <c r="V204" s="204"/>
      <c r="W204" s="11">
        <v>5.6148886666665998</v>
      </c>
      <c r="X204" s="204"/>
      <c r="Y204" s="204"/>
      <c r="Z204" s="53">
        <v>8.4750000000000014</v>
      </c>
      <c r="AA204" s="204"/>
      <c r="AB204" s="204"/>
      <c r="AC204" s="204"/>
      <c r="AD204" s="204"/>
      <c r="AE204" s="204"/>
      <c r="AF204" s="9">
        <v>3.5176785803976514</v>
      </c>
      <c r="AG204" s="9">
        <v>560</v>
      </c>
      <c r="AH204" s="9">
        <v>0.50561162543268323</v>
      </c>
      <c r="AI204" s="9">
        <v>29</v>
      </c>
      <c r="AJ204" s="9">
        <v>2.4337499999999999</v>
      </c>
      <c r="AK204" s="9" t="s">
        <v>248</v>
      </c>
      <c r="AL204" s="9">
        <v>77</v>
      </c>
      <c r="AM204" s="9">
        <v>3.5503339612638802</v>
      </c>
      <c r="AN204" s="9">
        <v>3.624242424242424</v>
      </c>
      <c r="AO204" s="73">
        <v>5</v>
      </c>
      <c r="AP204" s="80">
        <v>0</v>
      </c>
      <c r="AQ204" s="80">
        <v>0</v>
      </c>
      <c r="AR204" s="224">
        <v>157</v>
      </c>
      <c r="AS204" s="224" t="s">
        <v>248</v>
      </c>
      <c r="AT204" s="11">
        <v>5737.1570000000002</v>
      </c>
      <c r="AU204" s="11">
        <v>63.469000000000001</v>
      </c>
      <c r="AV204" s="80">
        <v>0</v>
      </c>
      <c r="AW204" s="80">
        <v>157</v>
      </c>
      <c r="AX204" s="158" t="s">
        <v>248</v>
      </c>
      <c r="AY204" s="235" t="s">
        <v>248</v>
      </c>
      <c r="AZ204" s="218">
        <v>42754</v>
      </c>
      <c r="BA204" s="188" t="s">
        <v>248</v>
      </c>
      <c r="BB204" s="203" t="s">
        <v>248</v>
      </c>
      <c r="BC204" s="158" t="s">
        <v>248</v>
      </c>
      <c r="BD204" s="217" t="s">
        <v>61</v>
      </c>
      <c r="BE204" s="201" t="s">
        <v>62</v>
      </c>
      <c r="BF204" s="201" t="s">
        <v>63</v>
      </c>
      <c r="BG204" s="201" t="s">
        <v>196</v>
      </c>
      <c r="BH204" s="413" t="s">
        <v>514</v>
      </c>
      <c r="BI204" s="218" t="s">
        <v>67</v>
      </c>
      <c r="BJ204" s="391">
        <v>214</v>
      </c>
      <c r="BK204" s="370">
        <v>3</v>
      </c>
      <c r="BL204" s="219" t="s">
        <v>65</v>
      </c>
      <c r="BM204" s="52" t="s">
        <v>65</v>
      </c>
      <c r="BN204" s="218" t="s">
        <v>358</v>
      </c>
      <c r="BO204" s="217" t="s">
        <v>75</v>
      </c>
      <c r="BP204" s="201" t="s">
        <v>684</v>
      </c>
      <c r="BQ204" s="52" t="s">
        <v>716</v>
      </c>
    </row>
    <row r="205" spans="1:69" ht="16.5" thickBot="1">
      <c r="A205" s="207" t="s">
        <v>37</v>
      </c>
      <c r="B205" s="208" t="s">
        <v>9</v>
      </c>
      <c r="C205" s="202" t="s">
        <v>35</v>
      </c>
      <c r="D205" s="210" t="s">
        <v>709</v>
      </c>
      <c r="E205" s="24" t="s">
        <v>457</v>
      </c>
      <c r="F205" s="86">
        <v>80</v>
      </c>
      <c r="G205" s="80">
        <v>3</v>
      </c>
      <c r="H205" s="204"/>
      <c r="I205" s="204"/>
      <c r="J205" s="204"/>
      <c r="K205" s="204"/>
      <c r="L205" s="80">
        <v>1</v>
      </c>
      <c r="M205" s="203"/>
      <c r="N205" s="52">
        <v>0</v>
      </c>
      <c r="O205" s="204"/>
      <c r="P205" s="204"/>
      <c r="Q205" s="11">
        <v>7.3071972499999998</v>
      </c>
      <c r="R205" s="204"/>
      <c r="S205" s="204"/>
      <c r="T205" s="53">
        <v>9.8666666666666671</v>
      </c>
      <c r="U205" s="204"/>
      <c r="V205" s="204"/>
      <c r="W205" s="11">
        <v>7.3382892499999999</v>
      </c>
      <c r="X205" s="204"/>
      <c r="Y205" s="204"/>
      <c r="Z205" s="53">
        <v>9.8000000000000007</v>
      </c>
      <c r="AA205" s="204"/>
      <c r="AB205" s="204"/>
      <c r="AC205" s="204"/>
      <c r="AD205" s="204"/>
      <c r="AE205" s="204"/>
      <c r="AF205" s="9">
        <v>2.6018590990111314</v>
      </c>
      <c r="AG205" s="9">
        <v>511</v>
      </c>
      <c r="AH205" s="9">
        <v>0.34565805311704173</v>
      </c>
      <c r="AI205" s="9">
        <v>173</v>
      </c>
      <c r="AJ205" s="9">
        <v>1.9153846153846155</v>
      </c>
      <c r="AK205" s="9" t="s">
        <v>248</v>
      </c>
      <c r="AL205" s="9">
        <v>0</v>
      </c>
      <c r="AM205" s="9"/>
      <c r="AN205" s="9"/>
      <c r="AO205" s="73">
        <v>66</v>
      </c>
      <c r="AP205" s="80">
        <v>0</v>
      </c>
      <c r="AQ205" s="80">
        <v>0</v>
      </c>
      <c r="AR205" s="224">
        <v>88</v>
      </c>
      <c r="AS205" s="224" t="s">
        <v>248</v>
      </c>
      <c r="AT205" s="11">
        <v>5453.8689999999997</v>
      </c>
      <c r="AU205" s="11">
        <v>0</v>
      </c>
      <c r="AV205" s="80">
        <v>0</v>
      </c>
      <c r="AW205" s="80">
        <v>88</v>
      </c>
      <c r="AX205" s="158" t="s">
        <v>248</v>
      </c>
      <c r="AY205" s="235" t="s">
        <v>248</v>
      </c>
      <c r="AZ205" s="218">
        <v>42754</v>
      </c>
      <c r="BA205" s="188" t="s">
        <v>248</v>
      </c>
      <c r="BB205" s="203" t="s">
        <v>248</v>
      </c>
      <c r="BC205" s="158" t="s">
        <v>248</v>
      </c>
      <c r="BD205" s="217" t="s">
        <v>61</v>
      </c>
      <c r="BE205" s="201" t="s">
        <v>62</v>
      </c>
      <c r="BF205" s="201" t="s">
        <v>63</v>
      </c>
      <c r="BG205" s="201" t="s">
        <v>196</v>
      </c>
      <c r="BH205" s="413" t="s">
        <v>514</v>
      </c>
      <c r="BI205" s="218" t="s">
        <v>68</v>
      </c>
      <c r="BJ205" s="391">
        <v>214</v>
      </c>
      <c r="BK205" s="370">
        <v>4</v>
      </c>
      <c r="BL205" s="219" t="s">
        <v>65</v>
      </c>
      <c r="BM205" s="52" t="s">
        <v>65</v>
      </c>
      <c r="BN205" s="218" t="s">
        <v>358</v>
      </c>
      <c r="BO205" s="217" t="s">
        <v>75</v>
      </c>
      <c r="BP205" s="201" t="s">
        <v>684</v>
      </c>
      <c r="BQ205" s="52" t="s">
        <v>716</v>
      </c>
    </row>
    <row r="206" spans="1:69" ht="16.5" thickBot="1">
      <c r="A206" s="207" t="s">
        <v>37</v>
      </c>
      <c r="B206" s="208" t="s">
        <v>9</v>
      </c>
      <c r="C206" s="202" t="s">
        <v>35</v>
      </c>
      <c r="D206" s="210" t="s">
        <v>709</v>
      </c>
      <c r="E206" s="24" t="s">
        <v>458</v>
      </c>
      <c r="F206" s="86">
        <v>51</v>
      </c>
      <c r="G206" s="80">
        <v>0</v>
      </c>
      <c r="H206" s="204"/>
      <c r="I206" s="204"/>
      <c r="J206" s="204"/>
      <c r="K206" s="204"/>
      <c r="L206" s="80">
        <v>0</v>
      </c>
      <c r="M206" s="203"/>
      <c r="N206" s="52">
        <v>0</v>
      </c>
      <c r="O206" s="204"/>
      <c r="P206" s="204"/>
      <c r="Q206" s="11">
        <v>5.7333724706</v>
      </c>
      <c r="R206" s="204"/>
      <c r="S206" s="204"/>
      <c r="T206" s="53">
        <v>7.7249999999999979</v>
      </c>
      <c r="U206" s="204"/>
      <c r="V206" s="204"/>
      <c r="W206" s="11">
        <v>5.4795685294116998</v>
      </c>
      <c r="X206" s="204"/>
      <c r="Y206" s="204"/>
      <c r="Z206" s="53">
        <v>7.3624999999999989</v>
      </c>
      <c r="AA206" s="204"/>
      <c r="AB206" s="204"/>
      <c r="AC206" s="204"/>
      <c r="AD206" s="204"/>
      <c r="AE206" s="204"/>
      <c r="AF206" s="9">
        <v>3.5421568722951982</v>
      </c>
      <c r="AG206" s="9">
        <v>357</v>
      </c>
      <c r="AH206" s="9">
        <v>0.49647436687705981</v>
      </c>
      <c r="AI206" s="9">
        <v>20</v>
      </c>
      <c r="AJ206" s="9">
        <v>2.4104166666666669</v>
      </c>
      <c r="AK206" s="9" t="s">
        <v>248</v>
      </c>
      <c r="AL206" s="9">
        <v>51</v>
      </c>
      <c r="AM206" s="9">
        <v>3.5421568722951982</v>
      </c>
      <c r="AN206" s="9">
        <v>3.6423766816143499</v>
      </c>
      <c r="AO206" s="73">
        <v>0</v>
      </c>
      <c r="AP206" s="80">
        <v>0</v>
      </c>
      <c r="AQ206" s="80">
        <v>0</v>
      </c>
      <c r="AR206" s="224">
        <v>102</v>
      </c>
      <c r="AS206" s="224" t="s">
        <v>248</v>
      </c>
      <c r="AT206" s="11">
        <v>3652.2069999999999</v>
      </c>
      <c r="AU206" s="11">
        <v>0</v>
      </c>
      <c r="AV206" s="80">
        <v>0</v>
      </c>
      <c r="AW206" s="80">
        <v>102</v>
      </c>
      <c r="AX206" s="158" t="s">
        <v>248</v>
      </c>
      <c r="AY206" s="235" t="s">
        <v>248</v>
      </c>
      <c r="AZ206" s="218">
        <v>76170</v>
      </c>
      <c r="BA206" s="188" t="s">
        <v>248</v>
      </c>
      <c r="BB206" s="203" t="s">
        <v>248</v>
      </c>
      <c r="BC206" s="158" t="s">
        <v>248</v>
      </c>
      <c r="BD206" s="217" t="s">
        <v>61</v>
      </c>
      <c r="BE206" s="201" t="s">
        <v>62</v>
      </c>
      <c r="BF206" s="201" t="s">
        <v>63</v>
      </c>
      <c r="BG206" s="201" t="s">
        <v>196</v>
      </c>
      <c r="BH206" s="218" t="s">
        <v>515</v>
      </c>
      <c r="BI206" s="218" t="s">
        <v>64</v>
      </c>
      <c r="BJ206" s="391">
        <v>214</v>
      </c>
      <c r="BK206" s="370">
        <v>1</v>
      </c>
      <c r="BL206" s="219" t="s">
        <v>65</v>
      </c>
      <c r="BM206" s="52" t="s">
        <v>65</v>
      </c>
      <c r="BN206" s="218" t="s">
        <v>358</v>
      </c>
      <c r="BO206" s="217" t="s">
        <v>54</v>
      </c>
      <c r="BP206" s="201" t="s">
        <v>699</v>
      </c>
      <c r="BQ206" s="52" t="s">
        <v>715</v>
      </c>
    </row>
    <row r="207" spans="1:69" ht="16.5" thickBot="1">
      <c r="A207" s="207" t="s">
        <v>37</v>
      </c>
      <c r="B207" s="208" t="s">
        <v>9</v>
      </c>
      <c r="C207" s="202" t="s">
        <v>35</v>
      </c>
      <c r="D207" s="210" t="s">
        <v>709</v>
      </c>
      <c r="E207" s="24" t="s">
        <v>458</v>
      </c>
      <c r="F207" s="86">
        <v>53</v>
      </c>
      <c r="G207" s="80">
        <v>4</v>
      </c>
      <c r="H207" s="204"/>
      <c r="I207" s="204"/>
      <c r="J207" s="204"/>
      <c r="K207" s="204"/>
      <c r="L207" s="80">
        <v>0</v>
      </c>
      <c r="M207" s="203"/>
      <c r="N207" s="52">
        <v>0</v>
      </c>
      <c r="O207" s="204"/>
      <c r="P207" s="204"/>
      <c r="Q207" s="11">
        <v>7.1955099591999998</v>
      </c>
      <c r="R207" s="204"/>
      <c r="S207" s="204"/>
      <c r="T207" s="53">
        <v>13.274999999999999</v>
      </c>
      <c r="U207" s="204"/>
      <c r="V207" s="204"/>
      <c r="W207" s="11">
        <v>7.2343262857142001</v>
      </c>
      <c r="X207" s="204"/>
      <c r="Y207" s="204"/>
      <c r="Z207" s="53">
        <v>13.591666666666667</v>
      </c>
      <c r="AA207" s="204"/>
      <c r="AB207" s="204"/>
      <c r="AC207" s="204"/>
      <c r="AD207" s="204"/>
      <c r="AE207" s="204"/>
      <c r="AF207" s="9">
        <v>3.3326822136998526</v>
      </c>
      <c r="AG207" s="9">
        <v>343</v>
      </c>
      <c r="AH207" s="9">
        <v>0.49374637630919321</v>
      </c>
      <c r="AI207" s="9">
        <v>18</v>
      </c>
      <c r="AJ207" s="9">
        <v>2.469642857142857</v>
      </c>
      <c r="AK207" s="9" t="s">
        <v>248</v>
      </c>
      <c r="AL207" s="9">
        <v>49</v>
      </c>
      <c r="AM207" s="9">
        <v>3.3326822136998526</v>
      </c>
      <c r="AN207" s="9">
        <v>3.4004629629629628</v>
      </c>
      <c r="AO207" s="73">
        <v>2</v>
      </c>
      <c r="AP207" s="80">
        <v>0</v>
      </c>
      <c r="AQ207" s="80">
        <v>0</v>
      </c>
      <c r="AR207" s="224">
        <v>96</v>
      </c>
      <c r="AS207" s="224" t="s">
        <v>248</v>
      </c>
      <c r="AT207" s="11">
        <v>3494.0970000000002</v>
      </c>
      <c r="AU207" s="11">
        <v>0</v>
      </c>
      <c r="AV207" s="80">
        <v>0</v>
      </c>
      <c r="AW207" s="80">
        <v>96</v>
      </c>
      <c r="AX207" s="158" t="s">
        <v>248</v>
      </c>
      <c r="AY207" s="235" t="s">
        <v>248</v>
      </c>
      <c r="AZ207" s="218">
        <v>76170</v>
      </c>
      <c r="BA207" s="188" t="s">
        <v>248</v>
      </c>
      <c r="BB207" s="203" t="s">
        <v>248</v>
      </c>
      <c r="BC207" s="158" t="s">
        <v>248</v>
      </c>
      <c r="BD207" s="217" t="s">
        <v>61</v>
      </c>
      <c r="BE207" s="201" t="s">
        <v>62</v>
      </c>
      <c r="BF207" s="201" t="s">
        <v>63</v>
      </c>
      <c r="BG207" s="201" t="s">
        <v>196</v>
      </c>
      <c r="BH207" s="218" t="s">
        <v>515</v>
      </c>
      <c r="BI207" s="218" t="s">
        <v>66</v>
      </c>
      <c r="BJ207" s="391">
        <v>214</v>
      </c>
      <c r="BK207" s="370">
        <v>7</v>
      </c>
      <c r="BL207" s="219" t="s">
        <v>65</v>
      </c>
      <c r="BM207" s="52" t="s">
        <v>65</v>
      </c>
      <c r="BN207" s="218" t="s">
        <v>358</v>
      </c>
      <c r="BO207" s="217" t="s">
        <v>54</v>
      </c>
      <c r="BP207" s="201" t="s">
        <v>699</v>
      </c>
      <c r="BQ207" s="52" t="s">
        <v>715</v>
      </c>
    </row>
    <row r="208" spans="1:69" ht="16.5" thickBot="1">
      <c r="A208" s="207" t="s">
        <v>37</v>
      </c>
      <c r="B208" s="208" t="s">
        <v>9</v>
      </c>
      <c r="C208" s="202" t="s">
        <v>35</v>
      </c>
      <c r="D208" s="210" t="s">
        <v>709</v>
      </c>
      <c r="E208" s="24" t="s">
        <v>458</v>
      </c>
      <c r="F208" s="86">
        <v>54</v>
      </c>
      <c r="G208" s="80">
        <v>0</v>
      </c>
      <c r="H208" s="204"/>
      <c r="I208" s="204"/>
      <c r="J208" s="204"/>
      <c r="K208" s="204"/>
      <c r="L208" s="80">
        <v>0</v>
      </c>
      <c r="M208" s="203"/>
      <c r="N208" s="52">
        <v>0</v>
      </c>
      <c r="O208" s="204"/>
      <c r="P208" s="204"/>
      <c r="Q208" s="11">
        <v>6.9689072777999996</v>
      </c>
      <c r="R208" s="204"/>
      <c r="S208" s="204"/>
      <c r="T208" s="53">
        <v>8.0749999999999993</v>
      </c>
      <c r="U208" s="204"/>
      <c r="V208" s="204"/>
      <c r="W208" s="11">
        <v>7.0728703148148</v>
      </c>
      <c r="X208" s="204"/>
      <c r="Y208" s="204"/>
      <c r="Z208" s="53">
        <v>8.0749999999999993</v>
      </c>
      <c r="AA208" s="204"/>
      <c r="AB208" s="204"/>
      <c r="AC208" s="204"/>
      <c r="AD208" s="204"/>
      <c r="AE208" s="204"/>
      <c r="AF208" s="9">
        <v>3.3727248642179699</v>
      </c>
      <c r="AG208" s="9">
        <v>378</v>
      </c>
      <c r="AH208" s="9">
        <v>0.48912248353145282</v>
      </c>
      <c r="AI208" s="9">
        <v>24</v>
      </c>
      <c r="AJ208" s="9">
        <v>2.3891304347826088</v>
      </c>
      <c r="AK208" s="9" t="s">
        <v>248</v>
      </c>
      <c r="AL208" s="9">
        <v>54</v>
      </c>
      <c r="AM208" s="9">
        <v>3.3727248642179699</v>
      </c>
      <c r="AN208" s="9">
        <v>3.5</v>
      </c>
      <c r="AO208" s="73">
        <v>0</v>
      </c>
      <c r="AP208" s="80">
        <v>0</v>
      </c>
      <c r="AQ208" s="80">
        <v>0</v>
      </c>
      <c r="AR208" s="224">
        <v>108</v>
      </c>
      <c r="AS208" s="224" t="s">
        <v>248</v>
      </c>
      <c r="AT208" s="11">
        <v>3858.5749999999998</v>
      </c>
      <c r="AU208" s="11">
        <v>0</v>
      </c>
      <c r="AV208" s="80">
        <v>0</v>
      </c>
      <c r="AW208" s="80">
        <v>108</v>
      </c>
      <c r="AX208" s="158" t="s">
        <v>248</v>
      </c>
      <c r="AY208" s="235" t="s">
        <v>248</v>
      </c>
      <c r="AZ208" s="218">
        <v>76170</v>
      </c>
      <c r="BA208" s="188" t="s">
        <v>248</v>
      </c>
      <c r="BB208" s="203" t="s">
        <v>248</v>
      </c>
      <c r="BC208" s="158" t="s">
        <v>248</v>
      </c>
      <c r="BD208" s="217" t="s">
        <v>61</v>
      </c>
      <c r="BE208" s="201" t="s">
        <v>62</v>
      </c>
      <c r="BF208" s="201" t="s">
        <v>63</v>
      </c>
      <c r="BG208" s="201" t="s">
        <v>196</v>
      </c>
      <c r="BH208" s="218" t="s">
        <v>515</v>
      </c>
      <c r="BI208" s="218" t="s">
        <v>67</v>
      </c>
      <c r="BJ208" s="391">
        <v>214</v>
      </c>
      <c r="BK208" s="370">
        <v>3</v>
      </c>
      <c r="BL208" s="219" t="s">
        <v>65</v>
      </c>
      <c r="BM208" s="52" t="s">
        <v>65</v>
      </c>
      <c r="BN208" s="218" t="s">
        <v>358</v>
      </c>
      <c r="BO208" s="217" t="s">
        <v>54</v>
      </c>
      <c r="BP208" s="201" t="s">
        <v>699</v>
      </c>
      <c r="BQ208" s="52" t="s">
        <v>715</v>
      </c>
    </row>
    <row r="209" spans="1:69" ht="16.5" thickBot="1">
      <c r="A209" s="207" t="s">
        <v>37</v>
      </c>
      <c r="B209" s="208" t="s">
        <v>9</v>
      </c>
      <c r="C209" s="202" t="s">
        <v>35</v>
      </c>
      <c r="D209" s="210" t="s">
        <v>709</v>
      </c>
      <c r="E209" s="24" t="s">
        <v>458</v>
      </c>
      <c r="F209" s="86">
        <v>52</v>
      </c>
      <c r="G209" s="80">
        <v>0</v>
      </c>
      <c r="H209" s="204"/>
      <c r="I209" s="204"/>
      <c r="J209" s="204"/>
      <c r="K209" s="204"/>
      <c r="L209" s="80">
        <v>0</v>
      </c>
      <c r="M209" s="203"/>
      <c r="N209" s="52">
        <v>0</v>
      </c>
      <c r="O209" s="204"/>
      <c r="P209" s="204"/>
      <c r="Q209" s="11">
        <v>7.5964229423000003</v>
      </c>
      <c r="R209" s="204"/>
      <c r="S209" s="204"/>
      <c r="T209" s="53">
        <v>9.6999999999999993</v>
      </c>
      <c r="U209" s="204"/>
      <c r="V209" s="204"/>
      <c r="W209" s="11">
        <v>7.6385960769230001</v>
      </c>
      <c r="X209" s="204"/>
      <c r="Y209" s="204"/>
      <c r="Z209" s="53">
        <v>9.35</v>
      </c>
      <c r="AA209" s="204"/>
      <c r="AB209" s="204"/>
      <c r="AC209" s="204"/>
      <c r="AD209" s="204"/>
      <c r="AE209" s="204"/>
      <c r="AF209" s="9">
        <v>2.7401923150806633</v>
      </c>
      <c r="AG209" s="9">
        <v>364</v>
      </c>
      <c r="AH209" s="9">
        <v>0.26743109337025095</v>
      </c>
      <c r="AI209" s="9">
        <v>61</v>
      </c>
      <c r="AJ209" s="9">
        <v>2.1310344827586207</v>
      </c>
      <c r="AK209" s="9" t="s">
        <v>248</v>
      </c>
      <c r="AL209" s="9">
        <v>0</v>
      </c>
      <c r="AM209" s="9"/>
      <c r="AN209" s="9"/>
      <c r="AO209" s="73">
        <v>1</v>
      </c>
      <c r="AP209" s="80">
        <v>0</v>
      </c>
      <c r="AQ209" s="80">
        <v>0</v>
      </c>
      <c r="AR209" s="224">
        <v>103</v>
      </c>
      <c r="AS209" s="224" t="s">
        <v>248</v>
      </c>
      <c r="AT209" s="11">
        <v>3723.5659999999998</v>
      </c>
      <c r="AU209" s="11">
        <v>0</v>
      </c>
      <c r="AV209" s="80">
        <v>0</v>
      </c>
      <c r="AW209" s="80">
        <v>103</v>
      </c>
      <c r="AX209" s="158" t="s">
        <v>248</v>
      </c>
      <c r="AY209" s="235" t="s">
        <v>248</v>
      </c>
      <c r="AZ209" s="218">
        <v>76170</v>
      </c>
      <c r="BA209" s="188" t="s">
        <v>248</v>
      </c>
      <c r="BB209" s="203" t="s">
        <v>248</v>
      </c>
      <c r="BC209" s="158" t="s">
        <v>248</v>
      </c>
      <c r="BD209" s="217" t="s">
        <v>61</v>
      </c>
      <c r="BE209" s="201" t="s">
        <v>62</v>
      </c>
      <c r="BF209" s="201" t="s">
        <v>63</v>
      </c>
      <c r="BG209" s="201" t="s">
        <v>196</v>
      </c>
      <c r="BH209" s="218" t="s">
        <v>515</v>
      </c>
      <c r="BI209" s="218" t="s">
        <v>68</v>
      </c>
      <c r="BJ209" s="391">
        <v>214</v>
      </c>
      <c r="BK209" s="370">
        <v>4</v>
      </c>
      <c r="BL209" s="219" t="s">
        <v>65</v>
      </c>
      <c r="BM209" s="52" t="s">
        <v>65</v>
      </c>
      <c r="BN209" s="218" t="s">
        <v>358</v>
      </c>
      <c r="BO209" s="217" t="s">
        <v>54</v>
      </c>
      <c r="BP209" s="201" t="s">
        <v>699</v>
      </c>
      <c r="BQ209" s="52" t="s">
        <v>715</v>
      </c>
    </row>
    <row r="210" spans="1:69" ht="16.5" thickBot="1">
      <c r="A210" s="207" t="s">
        <v>37</v>
      </c>
      <c r="B210" s="208" t="s">
        <v>9</v>
      </c>
      <c r="C210" s="202" t="s">
        <v>35</v>
      </c>
      <c r="D210" s="210" t="s">
        <v>709</v>
      </c>
      <c r="E210" s="24" t="s">
        <v>367</v>
      </c>
      <c r="F210" s="86">
        <v>47</v>
      </c>
      <c r="G210" s="80">
        <v>0</v>
      </c>
      <c r="H210" s="204"/>
      <c r="I210" s="204"/>
      <c r="J210" s="204"/>
      <c r="K210" s="204"/>
      <c r="L210" s="80">
        <v>0</v>
      </c>
      <c r="M210" s="203"/>
      <c r="N210" s="52">
        <v>0</v>
      </c>
      <c r="O210" s="204"/>
      <c r="P210" s="204"/>
      <c r="Q210" s="11">
        <v>5.1705743404</v>
      </c>
      <c r="R210" s="204"/>
      <c r="S210" s="204"/>
      <c r="T210" s="53">
        <v>6.2062499999999998</v>
      </c>
      <c r="U210" s="204"/>
      <c r="V210" s="204"/>
      <c r="W210" s="11">
        <v>4.796680787234</v>
      </c>
      <c r="X210" s="204"/>
      <c r="Y210" s="204"/>
      <c r="Z210" s="53">
        <v>5.7649999999999997</v>
      </c>
      <c r="AA210" s="204"/>
      <c r="AB210" s="204"/>
      <c r="AC210" s="204"/>
      <c r="AD210" s="204"/>
      <c r="AE210" s="204"/>
      <c r="AF210" s="9">
        <v>3.7706991035525195</v>
      </c>
      <c r="AG210" s="9">
        <v>329</v>
      </c>
      <c r="AH210" s="9">
        <v>0.34495667427131121</v>
      </c>
      <c r="AI210" s="9">
        <v>5</v>
      </c>
      <c r="AJ210" s="9">
        <v>3.0879032258064516</v>
      </c>
      <c r="AK210" s="9" t="s">
        <v>248</v>
      </c>
      <c r="AL210" s="9">
        <v>47</v>
      </c>
      <c r="AM210" s="9">
        <v>3.7706991035525195</v>
      </c>
      <c r="AN210" s="9">
        <v>3.7510245901639343</v>
      </c>
      <c r="AO210" s="73">
        <v>1</v>
      </c>
      <c r="AP210" s="80">
        <v>0</v>
      </c>
      <c r="AQ210" s="80">
        <v>0</v>
      </c>
      <c r="AR210" s="224">
        <v>93</v>
      </c>
      <c r="AS210" s="224" t="s">
        <v>248</v>
      </c>
      <c r="AT210" s="11">
        <v>3357.049</v>
      </c>
      <c r="AU210" s="11">
        <v>0</v>
      </c>
      <c r="AV210" s="80">
        <v>0</v>
      </c>
      <c r="AW210" s="80">
        <v>93</v>
      </c>
      <c r="AX210" s="158" t="s">
        <v>248</v>
      </c>
      <c r="AY210" s="235" t="s">
        <v>248</v>
      </c>
      <c r="AZ210" s="218">
        <v>28765</v>
      </c>
      <c r="BA210" s="188" t="s">
        <v>248</v>
      </c>
      <c r="BB210" s="203" t="s">
        <v>248</v>
      </c>
      <c r="BC210" s="158" t="s">
        <v>248</v>
      </c>
      <c r="BD210" s="217" t="s">
        <v>61</v>
      </c>
      <c r="BE210" s="201" t="s">
        <v>62</v>
      </c>
      <c r="BF210" s="201" t="s">
        <v>63</v>
      </c>
      <c r="BG210" s="201" t="s">
        <v>196</v>
      </c>
      <c r="BH210" s="413" t="s">
        <v>514</v>
      </c>
      <c r="BI210" s="218" t="s">
        <v>64</v>
      </c>
      <c r="BJ210" s="391">
        <v>214</v>
      </c>
      <c r="BK210" s="370">
        <v>1</v>
      </c>
      <c r="BL210" s="219" t="s">
        <v>65</v>
      </c>
      <c r="BM210" s="52" t="s">
        <v>65</v>
      </c>
      <c r="BN210" s="218" t="s">
        <v>358</v>
      </c>
      <c r="BO210" s="217" t="s">
        <v>701</v>
      </c>
      <c r="BP210" s="201" t="s">
        <v>687</v>
      </c>
      <c r="BQ210" s="52" t="s">
        <v>717</v>
      </c>
    </row>
    <row r="211" spans="1:69" ht="16.5" thickBot="1">
      <c r="A211" s="207" t="s">
        <v>37</v>
      </c>
      <c r="B211" s="208" t="s">
        <v>9</v>
      </c>
      <c r="C211" s="202" t="s">
        <v>35</v>
      </c>
      <c r="D211" s="210" t="s">
        <v>709</v>
      </c>
      <c r="E211" s="24" t="s">
        <v>367</v>
      </c>
      <c r="F211" s="86">
        <v>46</v>
      </c>
      <c r="G211" s="80">
        <v>0</v>
      </c>
      <c r="H211" s="204"/>
      <c r="I211" s="204"/>
      <c r="J211" s="204"/>
      <c r="K211" s="204"/>
      <c r="L211" s="80">
        <v>0</v>
      </c>
      <c r="M211" s="203"/>
      <c r="N211" s="52">
        <v>0</v>
      </c>
      <c r="O211" s="204"/>
      <c r="P211" s="204"/>
      <c r="Q211" s="11">
        <v>6.9149347174000004</v>
      </c>
      <c r="R211" s="204"/>
      <c r="S211" s="204"/>
      <c r="T211" s="53">
        <v>8.2833333333333332</v>
      </c>
      <c r="U211" s="204"/>
      <c r="V211" s="204"/>
      <c r="W211" s="11">
        <v>6.9683695217391</v>
      </c>
      <c r="X211" s="204"/>
      <c r="Y211" s="204"/>
      <c r="Z211" s="53">
        <v>8.6166666666666654</v>
      </c>
      <c r="AA211" s="204"/>
      <c r="AB211" s="204"/>
      <c r="AC211" s="204"/>
      <c r="AD211" s="204"/>
      <c r="AE211" s="204"/>
      <c r="AF211" s="9">
        <v>3.1068115985911824</v>
      </c>
      <c r="AG211" s="9">
        <v>322</v>
      </c>
      <c r="AH211" s="9">
        <v>0.56073097438448938</v>
      </c>
      <c r="AI211" s="9">
        <v>43</v>
      </c>
      <c r="AJ211" s="9">
        <v>2.1157142857142857</v>
      </c>
      <c r="AK211" s="9" t="s">
        <v>248</v>
      </c>
      <c r="AL211" s="9">
        <v>45</v>
      </c>
      <c r="AM211" s="9">
        <v>3.1151111152436997</v>
      </c>
      <c r="AN211" s="9">
        <v>3.1338383838383836</v>
      </c>
      <c r="AO211" s="73">
        <v>3</v>
      </c>
      <c r="AP211" s="80">
        <v>0</v>
      </c>
      <c r="AQ211" s="80">
        <v>0</v>
      </c>
      <c r="AR211" s="224">
        <v>89</v>
      </c>
      <c r="AS211" s="224" t="s">
        <v>248</v>
      </c>
      <c r="AT211" s="11">
        <v>3281.8440000000001</v>
      </c>
      <c r="AU211" s="11">
        <v>0</v>
      </c>
      <c r="AV211" s="80">
        <v>0</v>
      </c>
      <c r="AW211" s="80">
        <v>89</v>
      </c>
      <c r="AX211" s="158" t="s">
        <v>248</v>
      </c>
      <c r="AY211" s="235" t="s">
        <v>248</v>
      </c>
      <c r="AZ211" s="218">
        <v>28765</v>
      </c>
      <c r="BA211" s="188" t="s">
        <v>248</v>
      </c>
      <c r="BB211" s="203" t="s">
        <v>248</v>
      </c>
      <c r="BC211" s="158" t="s">
        <v>248</v>
      </c>
      <c r="BD211" s="217" t="s">
        <v>61</v>
      </c>
      <c r="BE211" s="201" t="s">
        <v>62</v>
      </c>
      <c r="BF211" s="201" t="s">
        <v>63</v>
      </c>
      <c r="BG211" s="201" t="s">
        <v>196</v>
      </c>
      <c r="BH211" s="413" t="s">
        <v>514</v>
      </c>
      <c r="BI211" s="218" t="s">
        <v>66</v>
      </c>
      <c r="BJ211" s="391">
        <v>214</v>
      </c>
      <c r="BK211" s="370">
        <v>7</v>
      </c>
      <c r="BL211" s="219" t="s">
        <v>65</v>
      </c>
      <c r="BM211" s="52" t="s">
        <v>65</v>
      </c>
      <c r="BN211" s="218" t="s">
        <v>358</v>
      </c>
      <c r="BO211" s="217" t="s">
        <v>701</v>
      </c>
      <c r="BP211" s="201" t="s">
        <v>687</v>
      </c>
      <c r="BQ211" s="52" t="s">
        <v>717</v>
      </c>
    </row>
    <row r="212" spans="1:69" ht="16.5" thickBot="1">
      <c r="A212" s="207" t="s">
        <v>37</v>
      </c>
      <c r="B212" s="208" t="s">
        <v>9</v>
      </c>
      <c r="C212" s="202" t="s">
        <v>35</v>
      </c>
      <c r="D212" s="210" t="s">
        <v>709</v>
      </c>
      <c r="E212" s="24" t="s">
        <v>367</v>
      </c>
      <c r="F212" s="86">
        <v>47</v>
      </c>
      <c r="G212" s="80">
        <v>0</v>
      </c>
      <c r="H212" s="204"/>
      <c r="I212" s="204"/>
      <c r="J212" s="204"/>
      <c r="K212" s="204"/>
      <c r="L212" s="80">
        <v>0</v>
      </c>
      <c r="M212" s="203"/>
      <c r="N212" s="52">
        <v>0</v>
      </c>
      <c r="O212" s="204"/>
      <c r="P212" s="204"/>
      <c r="Q212" s="11">
        <v>5.5337231702</v>
      </c>
      <c r="R212" s="204"/>
      <c r="S212" s="204"/>
      <c r="T212" s="53">
        <v>7.6624999999999996</v>
      </c>
      <c r="U212" s="204"/>
      <c r="V212" s="204"/>
      <c r="W212" s="11">
        <v>4.9120850212764999</v>
      </c>
      <c r="X212" s="204"/>
      <c r="Y212" s="204"/>
      <c r="Z212" s="53">
        <v>6.8249999999999993</v>
      </c>
      <c r="AA212" s="204"/>
      <c r="AB212" s="204"/>
      <c r="AC212" s="204"/>
      <c r="AD212" s="204"/>
      <c r="AE212" s="204"/>
      <c r="AF212" s="9">
        <v>3.6127355765426779</v>
      </c>
      <c r="AG212" s="9">
        <v>329</v>
      </c>
      <c r="AH212" s="9">
        <v>0.4602096722120354</v>
      </c>
      <c r="AI212" s="9">
        <v>16</v>
      </c>
      <c r="AJ212" s="9">
        <v>2.5118421052631579</v>
      </c>
      <c r="AK212" s="9" t="s">
        <v>248</v>
      </c>
      <c r="AL212" s="9">
        <v>47</v>
      </c>
      <c r="AM212" s="9">
        <v>3.6127355765426779</v>
      </c>
      <c r="AN212" s="9">
        <v>3.6837899543378994</v>
      </c>
      <c r="AO212" s="73">
        <v>20</v>
      </c>
      <c r="AP212" s="80">
        <v>0</v>
      </c>
      <c r="AQ212" s="80">
        <v>0</v>
      </c>
      <c r="AR212" s="224">
        <v>74</v>
      </c>
      <c r="AS212" s="224" t="s">
        <v>248</v>
      </c>
      <c r="AT212" s="11">
        <v>3370.6930000000002</v>
      </c>
      <c r="AU212" s="11">
        <v>0</v>
      </c>
      <c r="AV212" s="80">
        <v>0</v>
      </c>
      <c r="AW212" s="80">
        <v>74</v>
      </c>
      <c r="AX212" s="158" t="s">
        <v>248</v>
      </c>
      <c r="AY212" s="235" t="s">
        <v>248</v>
      </c>
      <c r="AZ212" s="218">
        <v>28765</v>
      </c>
      <c r="BA212" s="188" t="s">
        <v>248</v>
      </c>
      <c r="BB212" s="203" t="s">
        <v>248</v>
      </c>
      <c r="BC212" s="158" t="s">
        <v>248</v>
      </c>
      <c r="BD212" s="217" t="s">
        <v>61</v>
      </c>
      <c r="BE212" s="201" t="s">
        <v>62</v>
      </c>
      <c r="BF212" s="201" t="s">
        <v>63</v>
      </c>
      <c r="BG212" s="201" t="s">
        <v>196</v>
      </c>
      <c r="BH212" s="413" t="s">
        <v>514</v>
      </c>
      <c r="BI212" s="218" t="s">
        <v>67</v>
      </c>
      <c r="BJ212" s="391">
        <v>214</v>
      </c>
      <c r="BK212" s="370">
        <v>3</v>
      </c>
      <c r="BL212" s="219" t="s">
        <v>65</v>
      </c>
      <c r="BM212" s="52" t="s">
        <v>65</v>
      </c>
      <c r="BN212" s="218" t="s">
        <v>358</v>
      </c>
      <c r="BO212" s="217" t="s">
        <v>701</v>
      </c>
      <c r="BP212" s="201" t="s">
        <v>687</v>
      </c>
      <c r="BQ212" s="52" t="s">
        <v>717</v>
      </c>
    </row>
    <row r="213" spans="1:69" ht="16.5" thickBot="1">
      <c r="A213" s="207" t="s">
        <v>37</v>
      </c>
      <c r="B213" s="208" t="s">
        <v>9</v>
      </c>
      <c r="C213" s="202" t="s">
        <v>35</v>
      </c>
      <c r="D213" s="210" t="s">
        <v>709</v>
      </c>
      <c r="E213" s="24" t="s">
        <v>367</v>
      </c>
      <c r="F213" s="86">
        <v>46</v>
      </c>
      <c r="G213" s="80">
        <v>0</v>
      </c>
      <c r="H213" s="204"/>
      <c r="I213" s="204"/>
      <c r="J213" s="204"/>
      <c r="K213" s="204"/>
      <c r="L213" s="80">
        <v>0</v>
      </c>
      <c r="M213" s="203"/>
      <c r="N213" s="52">
        <v>0</v>
      </c>
      <c r="O213" s="204"/>
      <c r="P213" s="204"/>
      <c r="Q213" s="11">
        <v>9.2244781738999997</v>
      </c>
      <c r="R213" s="204"/>
      <c r="S213" s="204"/>
      <c r="T213" s="53">
        <v>15.174999999999999</v>
      </c>
      <c r="U213" s="204"/>
      <c r="V213" s="204"/>
      <c r="W213" s="11">
        <v>9.2558042608694997</v>
      </c>
      <c r="X213" s="204"/>
      <c r="Y213" s="204"/>
      <c r="Z213" s="53">
        <v>15.174999999999999</v>
      </c>
      <c r="AA213" s="204"/>
      <c r="AB213" s="204"/>
      <c r="AC213" s="204"/>
      <c r="AD213" s="204"/>
      <c r="AE213" s="204"/>
      <c r="AF213" s="9">
        <v>2.2064880920307979</v>
      </c>
      <c r="AG213" s="9">
        <v>168</v>
      </c>
      <c r="AH213" s="9">
        <v>0.3321314995375218</v>
      </c>
      <c r="AI213" s="9">
        <v>142</v>
      </c>
      <c r="AJ213" s="9">
        <v>1.5572164948453608</v>
      </c>
      <c r="AK213" s="9" t="s">
        <v>248</v>
      </c>
      <c r="AL213" s="9">
        <v>0</v>
      </c>
      <c r="AM213" s="9"/>
      <c r="AN213" s="9"/>
      <c r="AO213" s="73">
        <v>1</v>
      </c>
      <c r="AP213" s="80">
        <v>0</v>
      </c>
      <c r="AQ213" s="80">
        <v>0</v>
      </c>
      <c r="AR213" s="224">
        <v>91</v>
      </c>
      <c r="AS213" s="224" t="s">
        <v>248</v>
      </c>
      <c r="AT213" s="11">
        <v>3285.5830000000001</v>
      </c>
      <c r="AU213" s="11">
        <v>0</v>
      </c>
      <c r="AV213" s="80">
        <v>0</v>
      </c>
      <c r="AW213" s="80">
        <v>91</v>
      </c>
      <c r="AX213" s="158" t="s">
        <v>248</v>
      </c>
      <c r="AY213" s="235" t="s">
        <v>248</v>
      </c>
      <c r="AZ213" s="218">
        <v>28765</v>
      </c>
      <c r="BA213" s="188" t="s">
        <v>248</v>
      </c>
      <c r="BB213" s="203" t="s">
        <v>248</v>
      </c>
      <c r="BC213" s="158" t="s">
        <v>248</v>
      </c>
      <c r="BD213" s="217" t="s">
        <v>61</v>
      </c>
      <c r="BE213" s="201" t="s">
        <v>62</v>
      </c>
      <c r="BF213" s="201" t="s">
        <v>63</v>
      </c>
      <c r="BG213" s="201" t="s">
        <v>196</v>
      </c>
      <c r="BH213" s="413" t="s">
        <v>514</v>
      </c>
      <c r="BI213" s="218" t="s">
        <v>68</v>
      </c>
      <c r="BJ213" s="391">
        <v>214</v>
      </c>
      <c r="BK213" s="370">
        <v>4</v>
      </c>
      <c r="BL213" s="219" t="s">
        <v>65</v>
      </c>
      <c r="BM213" s="52" t="s">
        <v>65</v>
      </c>
      <c r="BN213" s="218" t="s">
        <v>358</v>
      </c>
      <c r="BO213" s="217" t="s">
        <v>701</v>
      </c>
      <c r="BP213" s="201" t="s">
        <v>687</v>
      </c>
      <c r="BQ213" s="52" t="s">
        <v>717</v>
      </c>
    </row>
    <row r="214" spans="1:69" ht="15.75" thickBot="1">
      <c r="A214" s="404" t="s">
        <v>37</v>
      </c>
      <c r="B214" s="405" t="s">
        <v>9</v>
      </c>
      <c r="C214" s="406" t="s">
        <v>35</v>
      </c>
      <c r="D214" s="210" t="s">
        <v>709</v>
      </c>
      <c r="E214" s="24" t="s">
        <v>459</v>
      </c>
      <c r="F214" s="86">
        <v>179</v>
      </c>
      <c r="G214" s="80">
        <v>1</v>
      </c>
      <c r="H214" s="407"/>
      <c r="I214" s="407"/>
      <c r="J214" s="407"/>
      <c r="K214" s="407"/>
      <c r="L214" s="80">
        <v>0</v>
      </c>
      <c r="M214" s="408"/>
      <c r="N214" s="409">
        <v>0</v>
      </c>
      <c r="O214" s="407"/>
      <c r="P214" s="407"/>
      <c r="Q214" s="11">
        <v>6.4069715617999998</v>
      </c>
      <c r="R214" s="407"/>
      <c r="S214" s="407"/>
      <c r="T214" s="53">
        <v>8.1833333333333318</v>
      </c>
      <c r="U214" s="407"/>
      <c r="V214" s="407"/>
      <c r="W214" s="11">
        <v>6.4114827134830996</v>
      </c>
      <c r="X214" s="407"/>
      <c r="Y214" s="407"/>
      <c r="Z214" s="53">
        <v>8.35</v>
      </c>
      <c r="AA214" s="407"/>
      <c r="AB214" s="407"/>
      <c r="AC214" s="407"/>
      <c r="AD214" s="407"/>
      <c r="AE214" s="407"/>
      <c r="AF214" s="410">
        <v>3.4521829930010046</v>
      </c>
      <c r="AG214" s="410">
        <v>1246</v>
      </c>
      <c r="AH214" s="410">
        <v>0.44720656840794065</v>
      </c>
      <c r="AI214" s="410">
        <v>40</v>
      </c>
      <c r="AJ214" s="410">
        <v>2.5659763313609467</v>
      </c>
      <c r="AK214" s="410" t="s">
        <v>248</v>
      </c>
      <c r="AL214" s="410">
        <v>176</v>
      </c>
      <c r="AM214" s="410">
        <v>3.4577029293233696</v>
      </c>
      <c r="AN214" s="410">
        <v>3.5387438825448614</v>
      </c>
      <c r="AO214" s="73">
        <v>1</v>
      </c>
      <c r="AP214" s="80">
        <v>0</v>
      </c>
      <c r="AQ214" s="80">
        <v>0</v>
      </c>
      <c r="AR214" s="224">
        <v>355</v>
      </c>
      <c r="AS214" s="224" t="s">
        <v>248</v>
      </c>
      <c r="AT214" s="11">
        <v>12740.27</v>
      </c>
      <c r="AU214" s="11">
        <v>0</v>
      </c>
      <c r="AV214" s="80">
        <v>0</v>
      </c>
      <c r="AW214" s="80">
        <v>355</v>
      </c>
      <c r="AX214" s="416" t="s">
        <v>248</v>
      </c>
      <c r="AY214" s="235" t="s">
        <v>248</v>
      </c>
      <c r="AZ214" s="242">
        <v>83679</v>
      </c>
      <c r="BA214" s="188" t="s">
        <v>248</v>
      </c>
      <c r="BB214" s="408" t="s">
        <v>248</v>
      </c>
      <c r="BC214" s="416" t="s">
        <v>248</v>
      </c>
      <c r="BD214" s="411" t="s">
        <v>61</v>
      </c>
      <c r="BE214" s="412" t="s">
        <v>62</v>
      </c>
      <c r="BF214" s="412" t="s">
        <v>63</v>
      </c>
      <c r="BG214" s="412" t="s">
        <v>196</v>
      </c>
      <c r="BH214" s="413" t="s">
        <v>515</v>
      </c>
      <c r="BI214" s="413" t="s">
        <v>64</v>
      </c>
      <c r="BJ214" s="417">
        <v>214</v>
      </c>
      <c r="BK214" s="414">
        <v>1</v>
      </c>
      <c r="BL214" s="415" t="s">
        <v>65</v>
      </c>
      <c r="BM214" s="409" t="s">
        <v>65</v>
      </c>
      <c r="BN214" s="413" t="s">
        <v>358</v>
      </c>
      <c r="BO214" s="217" t="s">
        <v>459</v>
      </c>
      <c r="BP214" s="201" t="s">
        <v>708</v>
      </c>
      <c r="BQ214" s="52" t="s">
        <v>716</v>
      </c>
    </row>
    <row r="215" spans="1:69" ht="15.75" thickBot="1">
      <c r="A215" s="404" t="s">
        <v>37</v>
      </c>
      <c r="B215" s="405" t="s">
        <v>9</v>
      </c>
      <c r="C215" s="406" t="s">
        <v>35</v>
      </c>
      <c r="D215" s="210" t="s">
        <v>709</v>
      </c>
      <c r="E215" s="24" t="s">
        <v>459</v>
      </c>
      <c r="F215" s="86">
        <v>176</v>
      </c>
      <c r="G215" s="80">
        <v>4</v>
      </c>
      <c r="H215" s="407"/>
      <c r="I215" s="407"/>
      <c r="J215" s="407"/>
      <c r="K215" s="407"/>
      <c r="L215" s="80">
        <v>2</v>
      </c>
      <c r="M215" s="408"/>
      <c r="N215" s="409">
        <v>2</v>
      </c>
      <c r="O215" s="407"/>
      <c r="P215" s="407"/>
      <c r="Q215" s="11">
        <v>8.0647879000000007</v>
      </c>
      <c r="R215" s="407"/>
      <c r="S215" s="407"/>
      <c r="T215" s="53">
        <v>13.472222222222221</v>
      </c>
      <c r="U215" s="407"/>
      <c r="V215" s="407"/>
      <c r="W215" s="11">
        <v>8.1195350470588004</v>
      </c>
      <c r="X215" s="407"/>
      <c r="Y215" s="407"/>
      <c r="Z215" s="53">
        <v>13.541666666666666</v>
      </c>
      <c r="AA215" s="407"/>
      <c r="AB215" s="407"/>
      <c r="AC215" s="407"/>
      <c r="AD215" s="407"/>
      <c r="AE215" s="407"/>
      <c r="AF215" s="410">
        <v>3.1370238140394364</v>
      </c>
      <c r="AG215" s="410">
        <v>1176</v>
      </c>
      <c r="AH215" s="410">
        <v>0.60247936980658501</v>
      </c>
      <c r="AI215" s="410">
        <v>194</v>
      </c>
      <c r="AJ215" s="410">
        <v>2.0560897435897436</v>
      </c>
      <c r="AK215" s="410" t="s">
        <v>248</v>
      </c>
      <c r="AL215" s="410">
        <v>165</v>
      </c>
      <c r="AM215" s="410">
        <v>3.1457835543207282</v>
      </c>
      <c r="AN215" s="410">
        <v>3.1947278911564627</v>
      </c>
      <c r="AO215" s="73">
        <v>5</v>
      </c>
      <c r="AP215" s="80">
        <v>1</v>
      </c>
      <c r="AQ215" s="80">
        <v>0</v>
      </c>
      <c r="AR215" s="224">
        <v>338</v>
      </c>
      <c r="AS215" s="224" t="s">
        <v>248</v>
      </c>
      <c r="AT215" s="11">
        <v>12183.95</v>
      </c>
      <c r="AU215" s="11">
        <v>72.185000000000002</v>
      </c>
      <c r="AV215" s="80">
        <v>0</v>
      </c>
      <c r="AW215" s="80">
        <v>338</v>
      </c>
      <c r="AX215" s="416" t="s">
        <v>248</v>
      </c>
      <c r="AY215" s="235" t="s">
        <v>248</v>
      </c>
      <c r="AZ215" s="242">
        <v>83679</v>
      </c>
      <c r="BA215" s="188" t="s">
        <v>248</v>
      </c>
      <c r="BB215" s="408" t="s">
        <v>248</v>
      </c>
      <c r="BC215" s="416" t="s">
        <v>248</v>
      </c>
      <c r="BD215" s="411" t="s">
        <v>61</v>
      </c>
      <c r="BE215" s="412" t="s">
        <v>62</v>
      </c>
      <c r="BF215" s="412" t="s">
        <v>63</v>
      </c>
      <c r="BG215" s="412" t="s">
        <v>196</v>
      </c>
      <c r="BH215" s="413" t="s">
        <v>515</v>
      </c>
      <c r="BI215" s="413" t="s">
        <v>66</v>
      </c>
      <c r="BJ215" s="417">
        <v>214</v>
      </c>
      <c r="BK215" s="414">
        <v>7</v>
      </c>
      <c r="BL215" s="415" t="s">
        <v>65</v>
      </c>
      <c r="BM215" s="409" t="s">
        <v>65</v>
      </c>
      <c r="BN215" s="413" t="s">
        <v>358</v>
      </c>
      <c r="BO215" s="217" t="s">
        <v>459</v>
      </c>
      <c r="BP215" s="201" t="s">
        <v>708</v>
      </c>
      <c r="BQ215" s="52" t="s">
        <v>716</v>
      </c>
    </row>
    <row r="216" spans="1:69" ht="15.75" thickBot="1">
      <c r="A216" s="404" t="s">
        <v>37</v>
      </c>
      <c r="B216" s="405" t="s">
        <v>9</v>
      </c>
      <c r="C216" s="406" t="s">
        <v>35</v>
      </c>
      <c r="D216" s="210" t="s">
        <v>709</v>
      </c>
      <c r="E216" s="24" t="s">
        <v>459</v>
      </c>
      <c r="F216" s="86">
        <v>180</v>
      </c>
      <c r="G216" s="80">
        <v>5</v>
      </c>
      <c r="H216" s="407"/>
      <c r="I216" s="407"/>
      <c r="J216" s="407"/>
      <c r="K216" s="407"/>
      <c r="L216" s="80">
        <v>1</v>
      </c>
      <c r="M216" s="408"/>
      <c r="N216" s="409">
        <v>0</v>
      </c>
      <c r="O216" s="407"/>
      <c r="P216" s="407"/>
      <c r="Q216" s="11">
        <v>6.1068905632000003</v>
      </c>
      <c r="R216" s="407"/>
      <c r="S216" s="407"/>
      <c r="T216" s="53">
        <v>8.4499999999999993</v>
      </c>
      <c r="U216" s="407"/>
      <c r="V216" s="407"/>
      <c r="W216" s="11">
        <v>5.3651090172413003</v>
      </c>
      <c r="X216" s="407"/>
      <c r="Y216" s="407"/>
      <c r="Z216" s="53">
        <v>7.9416666666666655</v>
      </c>
      <c r="AA216" s="407"/>
      <c r="AB216" s="407"/>
      <c r="AC216" s="407"/>
      <c r="AD216" s="407"/>
      <c r="AE216" s="407"/>
      <c r="AF216" s="410">
        <v>3.5519827740826617</v>
      </c>
      <c r="AG216" s="410">
        <v>1212</v>
      </c>
      <c r="AH216" s="410">
        <v>0.5132324799671929</v>
      </c>
      <c r="AI216" s="410">
        <v>60</v>
      </c>
      <c r="AJ216" s="410">
        <v>2.4624999999999999</v>
      </c>
      <c r="AK216" s="410" t="s">
        <v>248</v>
      </c>
      <c r="AL216" s="410">
        <v>165</v>
      </c>
      <c r="AM216" s="410">
        <v>3.5945671156887364</v>
      </c>
      <c r="AN216" s="410">
        <v>3.661682892906815</v>
      </c>
      <c r="AO216" s="73">
        <v>18</v>
      </c>
      <c r="AP216" s="80">
        <v>2</v>
      </c>
      <c r="AQ216" s="80">
        <v>3</v>
      </c>
      <c r="AR216" s="224">
        <v>327</v>
      </c>
      <c r="AS216" s="224" t="s">
        <v>248</v>
      </c>
      <c r="AT216" s="11">
        <v>12170.157999999999</v>
      </c>
      <c r="AU216" s="11">
        <v>352.95499999999998</v>
      </c>
      <c r="AV216" s="80">
        <v>0</v>
      </c>
      <c r="AW216" s="80">
        <v>327</v>
      </c>
      <c r="AX216" s="416" t="s">
        <v>248</v>
      </c>
      <c r="AY216" s="235" t="s">
        <v>248</v>
      </c>
      <c r="AZ216" s="242">
        <v>83679</v>
      </c>
      <c r="BA216" s="188" t="s">
        <v>248</v>
      </c>
      <c r="BB216" s="408" t="s">
        <v>248</v>
      </c>
      <c r="BC216" s="416" t="s">
        <v>248</v>
      </c>
      <c r="BD216" s="411" t="s">
        <v>61</v>
      </c>
      <c r="BE216" s="412" t="s">
        <v>62</v>
      </c>
      <c r="BF216" s="412" t="s">
        <v>63</v>
      </c>
      <c r="BG216" s="412" t="s">
        <v>196</v>
      </c>
      <c r="BH216" s="413" t="s">
        <v>515</v>
      </c>
      <c r="BI216" s="413" t="s">
        <v>67</v>
      </c>
      <c r="BJ216" s="417">
        <v>214</v>
      </c>
      <c r="BK216" s="414">
        <v>3</v>
      </c>
      <c r="BL216" s="415" t="s">
        <v>65</v>
      </c>
      <c r="BM216" s="409" t="s">
        <v>65</v>
      </c>
      <c r="BN216" s="413" t="s">
        <v>358</v>
      </c>
      <c r="BO216" s="217" t="s">
        <v>459</v>
      </c>
      <c r="BP216" s="201" t="s">
        <v>708</v>
      </c>
      <c r="BQ216" s="52" t="s">
        <v>716</v>
      </c>
    </row>
    <row r="217" spans="1:69" ht="15.75" thickBot="1">
      <c r="A217" s="404" t="s">
        <v>37</v>
      </c>
      <c r="B217" s="405" t="s">
        <v>9</v>
      </c>
      <c r="C217" s="406" t="s">
        <v>35</v>
      </c>
      <c r="D217" s="210" t="s">
        <v>709</v>
      </c>
      <c r="E217" s="24" t="s">
        <v>459</v>
      </c>
      <c r="F217" s="86">
        <v>178</v>
      </c>
      <c r="G217" s="80">
        <v>3</v>
      </c>
      <c r="H217" s="407"/>
      <c r="I217" s="407"/>
      <c r="J217" s="407"/>
      <c r="K217" s="407"/>
      <c r="L217" s="80">
        <v>0</v>
      </c>
      <c r="M217" s="408"/>
      <c r="N217" s="409">
        <v>0</v>
      </c>
      <c r="O217" s="407"/>
      <c r="P217" s="407"/>
      <c r="Q217" s="11">
        <v>7.5186283600000001</v>
      </c>
      <c r="R217" s="407"/>
      <c r="S217" s="407"/>
      <c r="T217" s="53">
        <v>10.041666666666666</v>
      </c>
      <c r="U217" s="407"/>
      <c r="V217" s="407"/>
      <c r="W217" s="11">
        <v>7.5449653999999997</v>
      </c>
      <c r="X217" s="407"/>
      <c r="Y217" s="407"/>
      <c r="Z217" s="53">
        <v>10.041666666666666</v>
      </c>
      <c r="AA217" s="407"/>
      <c r="AB217" s="407"/>
      <c r="AC217" s="407"/>
      <c r="AD217" s="407"/>
      <c r="AE217" s="407"/>
      <c r="AF217" s="410">
        <v>2.755418373711255</v>
      </c>
      <c r="AG217" s="410">
        <v>1222</v>
      </c>
      <c r="AH217" s="410">
        <v>0.27090535559044238</v>
      </c>
      <c r="AI217" s="410">
        <v>173</v>
      </c>
      <c r="AJ217" s="410">
        <v>2.1436305732484078</v>
      </c>
      <c r="AK217" s="410" t="s">
        <v>248</v>
      </c>
      <c r="AL217" s="9">
        <v>0</v>
      </c>
      <c r="AM217" s="9"/>
      <c r="AN217" s="9"/>
      <c r="AO217" s="73">
        <v>9</v>
      </c>
      <c r="AP217" s="80">
        <v>2</v>
      </c>
      <c r="AQ217" s="80">
        <v>1</v>
      </c>
      <c r="AR217" s="224">
        <v>338</v>
      </c>
      <c r="AS217" s="224" t="s">
        <v>248</v>
      </c>
      <c r="AT217" s="11">
        <v>12243.965</v>
      </c>
      <c r="AU217" s="11">
        <v>235.58500000000001</v>
      </c>
      <c r="AV217" s="80">
        <v>0</v>
      </c>
      <c r="AW217" s="80">
        <v>338</v>
      </c>
      <c r="AX217" s="416" t="s">
        <v>248</v>
      </c>
      <c r="AY217" s="235" t="s">
        <v>248</v>
      </c>
      <c r="AZ217" s="242">
        <v>83679</v>
      </c>
      <c r="BA217" s="188" t="s">
        <v>248</v>
      </c>
      <c r="BB217" s="408" t="s">
        <v>248</v>
      </c>
      <c r="BC217" s="416" t="s">
        <v>248</v>
      </c>
      <c r="BD217" s="411" t="s">
        <v>61</v>
      </c>
      <c r="BE217" s="412" t="s">
        <v>62</v>
      </c>
      <c r="BF217" s="412" t="s">
        <v>63</v>
      </c>
      <c r="BG217" s="412" t="s">
        <v>196</v>
      </c>
      <c r="BH217" s="413" t="s">
        <v>515</v>
      </c>
      <c r="BI217" s="413" t="s">
        <v>68</v>
      </c>
      <c r="BJ217" s="417">
        <v>214</v>
      </c>
      <c r="BK217" s="414">
        <v>4</v>
      </c>
      <c r="BL217" s="415" t="s">
        <v>65</v>
      </c>
      <c r="BM217" s="409" t="s">
        <v>65</v>
      </c>
      <c r="BN217" s="413" t="s">
        <v>358</v>
      </c>
      <c r="BO217" s="217" t="s">
        <v>459</v>
      </c>
      <c r="BP217" s="201" t="s">
        <v>708</v>
      </c>
      <c r="BQ217" s="52" t="s">
        <v>716</v>
      </c>
    </row>
    <row r="218" spans="1:69" ht="16.5" thickBot="1">
      <c r="A218" s="207" t="s">
        <v>37</v>
      </c>
      <c r="B218" s="208" t="s">
        <v>9</v>
      </c>
      <c r="C218" s="202" t="s">
        <v>35</v>
      </c>
      <c r="D218" s="210" t="s">
        <v>709</v>
      </c>
      <c r="E218" s="24" t="s">
        <v>460</v>
      </c>
      <c r="F218" s="86">
        <v>146</v>
      </c>
      <c r="G218" s="80">
        <v>0</v>
      </c>
      <c r="H218" s="204"/>
      <c r="I218" s="204"/>
      <c r="J218" s="204"/>
      <c r="K218" s="204"/>
      <c r="L218" s="80">
        <v>0</v>
      </c>
      <c r="M218" s="203"/>
      <c r="N218" s="52">
        <v>0</v>
      </c>
      <c r="O218" s="204"/>
      <c r="P218" s="204"/>
      <c r="Q218" s="11">
        <v>5.9176916507000001</v>
      </c>
      <c r="R218" s="204"/>
      <c r="S218" s="204"/>
      <c r="T218" s="53">
        <v>7.8374999999999986</v>
      </c>
      <c r="U218" s="204"/>
      <c r="V218" s="204"/>
      <c r="W218" s="11">
        <v>5.9352943698629996</v>
      </c>
      <c r="X218" s="204"/>
      <c r="Y218" s="204"/>
      <c r="Z218" s="53">
        <v>7.7833333333333314</v>
      </c>
      <c r="AA218" s="204"/>
      <c r="AB218" s="204"/>
      <c r="AC218" s="204"/>
      <c r="AD218" s="204"/>
      <c r="AE218" s="204"/>
      <c r="AF218" s="9">
        <v>3.4704745712423355</v>
      </c>
      <c r="AG218" s="9">
        <v>1021</v>
      </c>
      <c r="AH218" s="9">
        <v>0.44862525504243356</v>
      </c>
      <c r="AI218" s="9">
        <v>33</v>
      </c>
      <c r="AJ218" s="9">
        <v>2.5733739837398373</v>
      </c>
      <c r="AK218" s="9" t="s">
        <v>248</v>
      </c>
      <c r="AL218" s="9">
        <v>145</v>
      </c>
      <c r="AM218" s="9">
        <v>3.4708341659974971</v>
      </c>
      <c r="AN218" s="9">
        <v>3.5460784313725489</v>
      </c>
      <c r="AO218" s="73">
        <v>3</v>
      </c>
      <c r="AP218" s="80">
        <v>0</v>
      </c>
      <c r="AQ218" s="80">
        <v>0</v>
      </c>
      <c r="AR218" s="224">
        <v>289</v>
      </c>
      <c r="AS218" s="224" t="s">
        <v>248</v>
      </c>
      <c r="AT218" s="11">
        <v>10449.609</v>
      </c>
      <c r="AU218" s="11">
        <v>0</v>
      </c>
      <c r="AV218" s="80">
        <v>0</v>
      </c>
      <c r="AW218" s="80">
        <v>289</v>
      </c>
      <c r="AX218" s="158" t="s">
        <v>248</v>
      </c>
      <c r="AY218" s="235" t="s">
        <v>248</v>
      </c>
      <c r="AZ218" s="218">
        <v>73787</v>
      </c>
      <c r="BA218" s="188" t="s">
        <v>248</v>
      </c>
      <c r="BB218" s="203" t="s">
        <v>248</v>
      </c>
      <c r="BC218" s="158" t="s">
        <v>248</v>
      </c>
      <c r="BD218" s="217" t="s">
        <v>61</v>
      </c>
      <c r="BE218" s="201" t="s">
        <v>62</v>
      </c>
      <c r="BF218" s="201" t="s">
        <v>63</v>
      </c>
      <c r="BG218" s="201" t="s">
        <v>196</v>
      </c>
      <c r="BH218" s="218" t="s">
        <v>515</v>
      </c>
      <c r="BI218" s="218" t="s">
        <v>64</v>
      </c>
      <c r="BJ218" s="391">
        <v>214</v>
      </c>
      <c r="BK218" s="370">
        <v>1</v>
      </c>
      <c r="BL218" s="219" t="s">
        <v>65</v>
      </c>
      <c r="BM218" s="52" t="s">
        <v>65</v>
      </c>
      <c r="BN218" s="218" t="s">
        <v>358</v>
      </c>
      <c r="BO218" s="217" t="s">
        <v>56</v>
      </c>
      <c r="BP218" s="201" t="s">
        <v>684</v>
      </c>
      <c r="BQ218" s="52" t="s">
        <v>716</v>
      </c>
    </row>
    <row r="219" spans="1:69" ht="16.5" thickBot="1">
      <c r="A219" s="207" t="s">
        <v>37</v>
      </c>
      <c r="B219" s="208" t="s">
        <v>9</v>
      </c>
      <c r="C219" s="202" t="s">
        <v>35</v>
      </c>
      <c r="D219" s="210" t="s">
        <v>709</v>
      </c>
      <c r="E219" s="24" t="s">
        <v>460</v>
      </c>
      <c r="F219" s="86">
        <v>148</v>
      </c>
      <c r="G219" s="80">
        <v>0</v>
      </c>
      <c r="H219" s="204"/>
      <c r="I219" s="204"/>
      <c r="J219" s="204"/>
      <c r="K219" s="204"/>
      <c r="L219" s="80">
        <v>0</v>
      </c>
      <c r="M219" s="203"/>
      <c r="N219" s="52">
        <v>0</v>
      </c>
      <c r="O219" s="204"/>
      <c r="P219" s="204"/>
      <c r="Q219" s="11">
        <v>6.8865066149</v>
      </c>
      <c r="R219" s="204"/>
      <c r="S219" s="204"/>
      <c r="T219" s="53">
        <v>8.9499999999999993</v>
      </c>
      <c r="U219" s="204"/>
      <c r="V219" s="204"/>
      <c r="W219" s="11">
        <v>6.9529659864864</v>
      </c>
      <c r="X219" s="204"/>
      <c r="Y219" s="204"/>
      <c r="Z219" s="53">
        <v>9.1499999999999986</v>
      </c>
      <c r="AA219" s="204"/>
      <c r="AB219" s="204"/>
      <c r="AC219" s="204"/>
      <c r="AD219" s="204"/>
      <c r="AE219" s="204"/>
      <c r="AF219" s="9">
        <v>3.036306286190257</v>
      </c>
      <c r="AG219" s="9">
        <v>1024</v>
      </c>
      <c r="AH219" s="9">
        <v>0.60426183039676629</v>
      </c>
      <c r="AI219" s="9">
        <v>204</v>
      </c>
      <c r="AJ219" s="9">
        <v>2.0204545454545455</v>
      </c>
      <c r="AK219" s="9" t="s">
        <v>248</v>
      </c>
      <c r="AL219" s="9">
        <v>145</v>
      </c>
      <c r="AM219" s="9">
        <v>3.0431149445926815</v>
      </c>
      <c r="AN219" s="9">
        <v>3.05</v>
      </c>
      <c r="AO219" s="73">
        <v>1</v>
      </c>
      <c r="AP219" s="80">
        <v>0</v>
      </c>
      <c r="AQ219" s="80">
        <v>0</v>
      </c>
      <c r="AR219" s="224">
        <v>295</v>
      </c>
      <c r="AS219" s="224" t="s">
        <v>248</v>
      </c>
      <c r="AT219" s="11">
        <v>10367.125</v>
      </c>
      <c r="AU219" s="11">
        <v>200.536</v>
      </c>
      <c r="AV219" s="80">
        <v>0</v>
      </c>
      <c r="AW219" s="80">
        <v>295</v>
      </c>
      <c r="AX219" s="158" t="s">
        <v>248</v>
      </c>
      <c r="AY219" s="235" t="s">
        <v>248</v>
      </c>
      <c r="AZ219" s="218">
        <v>73787</v>
      </c>
      <c r="BA219" s="188" t="s">
        <v>248</v>
      </c>
      <c r="BB219" s="203" t="s">
        <v>248</v>
      </c>
      <c r="BC219" s="158" t="s">
        <v>248</v>
      </c>
      <c r="BD219" s="217" t="s">
        <v>61</v>
      </c>
      <c r="BE219" s="201" t="s">
        <v>62</v>
      </c>
      <c r="BF219" s="201" t="s">
        <v>63</v>
      </c>
      <c r="BG219" s="201" t="s">
        <v>196</v>
      </c>
      <c r="BH219" s="218" t="s">
        <v>515</v>
      </c>
      <c r="BI219" s="218" t="s">
        <v>66</v>
      </c>
      <c r="BJ219" s="391">
        <v>214</v>
      </c>
      <c r="BK219" s="370">
        <v>7</v>
      </c>
      <c r="BL219" s="219" t="s">
        <v>65</v>
      </c>
      <c r="BM219" s="52" t="s">
        <v>65</v>
      </c>
      <c r="BN219" s="218" t="s">
        <v>358</v>
      </c>
      <c r="BO219" s="217" t="s">
        <v>56</v>
      </c>
      <c r="BP219" s="201" t="s">
        <v>684</v>
      </c>
      <c r="BQ219" s="52" t="s">
        <v>716</v>
      </c>
    </row>
    <row r="220" spans="1:69" ht="16.5" thickBot="1">
      <c r="A220" s="207" t="s">
        <v>37</v>
      </c>
      <c r="B220" s="208" t="s">
        <v>9</v>
      </c>
      <c r="C220" s="202" t="s">
        <v>35</v>
      </c>
      <c r="D220" s="210" t="s">
        <v>709</v>
      </c>
      <c r="E220" s="24" t="s">
        <v>460</v>
      </c>
      <c r="F220" s="86">
        <v>146</v>
      </c>
      <c r="G220" s="80">
        <v>1</v>
      </c>
      <c r="H220" s="204"/>
      <c r="I220" s="204"/>
      <c r="J220" s="204"/>
      <c r="K220" s="204"/>
      <c r="L220" s="80">
        <v>0</v>
      </c>
      <c r="M220" s="203"/>
      <c r="N220" s="52">
        <v>0</v>
      </c>
      <c r="O220" s="204"/>
      <c r="P220" s="204"/>
      <c r="Q220" s="11">
        <v>6.0771239585999997</v>
      </c>
      <c r="R220" s="204"/>
      <c r="S220" s="204"/>
      <c r="T220" s="53">
        <v>8.34375</v>
      </c>
      <c r="U220" s="204"/>
      <c r="V220" s="204"/>
      <c r="W220" s="11">
        <v>5.5369378068964998</v>
      </c>
      <c r="X220" s="204"/>
      <c r="Y220" s="204"/>
      <c r="Z220" s="53">
        <v>8.21875</v>
      </c>
      <c r="AA220" s="204"/>
      <c r="AB220" s="204"/>
      <c r="AC220" s="204"/>
      <c r="AD220" s="204"/>
      <c r="AE220" s="204"/>
      <c r="AF220" s="9">
        <v>3.5260853921055597</v>
      </c>
      <c r="AG220" s="9">
        <v>1015</v>
      </c>
      <c r="AH220" s="9">
        <v>0.50310778128507228</v>
      </c>
      <c r="AI220" s="9">
        <v>53</v>
      </c>
      <c r="AJ220" s="9">
        <v>2.4612068965517242</v>
      </c>
      <c r="AK220" s="9" t="s">
        <v>248</v>
      </c>
      <c r="AL220" s="9">
        <v>130</v>
      </c>
      <c r="AM220" s="9">
        <v>3.6005824252799314</v>
      </c>
      <c r="AN220" s="9">
        <v>3.6495833333333332</v>
      </c>
      <c r="AO220" s="73">
        <v>22</v>
      </c>
      <c r="AP220" s="80">
        <v>0</v>
      </c>
      <c r="AQ220" s="80">
        <v>2</v>
      </c>
      <c r="AR220" s="224">
        <v>266</v>
      </c>
      <c r="AS220" s="224" t="s">
        <v>248</v>
      </c>
      <c r="AT220" s="11">
        <v>9923.902</v>
      </c>
      <c r="AU220" s="11">
        <v>450.524</v>
      </c>
      <c r="AV220" s="80">
        <v>0</v>
      </c>
      <c r="AW220" s="80">
        <v>266</v>
      </c>
      <c r="AX220" s="158" t="s">
        <v>248</v>
      </c>
      <c r="AY220" s="235" t="s">
        <v>248</v>
      </c>
      <c r="AZ220" s="218">
        <v>73787</v>
      </c>
      <c r="BA220" s="188" t="s">
        <v>248</v>
      </c>
      <c r="BB220" s="203" t="s">
        <v>248</v>
      </c>
      <c r="BC220" s="158" t="s">
        <v>248</v>
      </c>
      <c r="BD220" s="217" t="s">
        <v>61</v>
      </c>
      <c r="BE220" s="201" t="s">
        <v>62</v>
      </c>
      <c r="BF220" s="201" t="s">
        <v>63</v>
      </c>
      <c r="BG220" s="201" t="s">
        <v>196</v>
      </c>
      <c r="BH220" s="218" t="s">
        <v>515</v>
      </c>
      <c r="BI220" s="218" t="s">
        <v>67</v>
      </c>
      <c r="BJ220" s="391">
        <v>214</v>
      </c>
      <c r="BK220" s="370">
        <v>3</v>
      </c>
      <c r="BL220" s="219" t="s">
        <v>65</v>
      </c>
      <c r="BM220" s="52" t="s">
        <v>65</v>
      </c>
      <c r="BN220" s="218" t="s">
        <v>358</v>
      </c>
      <c r="BO220" s="217" t="s">
        <v>56</v>
      </c>
      <c r="BP220" s="201" t="s">
        <v>684</v>
      </c>
      <c r="BQ220" s="52" t="s">
        <v>716</v>
      </c>
    </row>
    <row r="221" spans="1:69" ht="16.5" thickBot="1">
      <c r="A221" s="207" t="s">
        <v>37</v>
      </c>
      <c r="B221" s="208" t="s">
        <v>9</v>
      </c>
      <c r="C221" s="202" t="s">
        <v>35</v>
      </c>
      <c r="D221" s="210" t="s">
        <v>709</v>
      </c>
      <c r="E221" s="24" t="s">
        <v>460</v>
      </c>
      <c r="F221" s="86">
        <v>143</v>
      </c>
      <c r="G221" s="80">
        <v>2</v>
      </c>
      <c r="H221" s="204"/>
      <c r="I221" s="204"/>
      <c r="J221" s="204"/>
      <c r="K221" s="204"/>
      <c r="L221" s="80">
        <v>1</v>
      </c>
      <c r="M221" s="203"/>
      <c r="N221" s="52">
        <v>0</v>
      </c>
      <c r="O221" s="204"/>
      <c r="P221" s="204"/>
      <c r="Q221" s="11">
        <v>7.5232713285999999</v>
      </c>
      <c r="R221" s="204"/>
      <c r="S221" s="204"/>
      <c r="T221" s="53">
        <v>10</v>
      </c>
      <c r="U221" s="204"/>
      <c r="V221" s="204"/>
      <c r="W221" s="11">
        <v>7.5388640857142004</v>
      </c>
      <c r="X221" s="204"/>
      <c r="Y221" s="204"/>
      <c r="Z221" s="53">
        <v>9.5</v>
      </c>
      <c r="AA221" s="204"/>
      <c r="AB221" s="204"/>
      <c r="AC221" s="204"/>
      <c r="AD221" s="204"/>
      <c r="AE221" s="204"/>
      <c r="AF221" s="9">
        <v>2.7636438957405889</v>
      </c>
      <c r="AG221" s="9">
        <v>966</v>
      </c>
      <c r="AH221" s="9">
        <v>0.27985147431951463</v>
      </c>
      <c r="AI221" s="9">
        <v>143</v>
      </c>
      <c r="AJ221" s="9">
        <v>2.1240875912408761</v>
      </c>
      <c r="AK221" s="9" t="s">
        <v>248</v>
      </c>
      <c r="AL221" s="9">
        <v>0</v>
      </c>
      <c r="AM221" s="9"/>
      <c r="AN221" s="9"/>
      <c r="AO221" s="73">
        <v>16</v>
      </c>
      <c r="AP221" s="80">
        <v>0</v>
      </c>
      <c r="AQ221" s="80">
        <v>0</v>
      </c>
      <c r="AR221" s="224">
        <v>266</v>
      </c>
      <c r="AS221" s="224" t="s">
        <v>248</v>
      </c>
      <c r="AT221" s="11">
        <v>10097.343999999999</v>
      </c>
      <c r="AU221" s="11">
        <v>0</v>
      </c>
      <c r="AV221" s="80">
        <v>0</v>
      </c>
      <c r="AW221" s="80">
        <v>266</v>
      </c>
      <c r="AX221" s="158" t="s">
        <v>248</v>
      </c>
      <c r="AY221" s="235" t="s">
        <v>248</v>
      </c>
      <c r="AZ221" s="218">
        <v>73787</v>
      </c>
      <c r="BA221" s="188" t="s">
        <v>248</v>
      </c>
      <c r="BB221" s="203" t="s">
        <v>248</v>
      </c>
      <c r="BC221" s="158" t="s">
        <v>248</v>
      </c>
      <c r="BD221" s="217" t="s">
        <v>61</v>
      </c>
      <c r="BE221" s="201" t="s">
        <v>62</v>
      </c>
      <c r="BF221" s="201" t="s">
        <v>63</v>
      </c>
      <c r="BG221" s="201" t="s">
        <v>196</v>
      </c>
      <c r="BH221" s="218" t="s">
        <v>515</v>
      </c>
      <c r="BI221" s="218" t="s">
        <v>68</v>
      </c>
      <c r="BJ221" s="391">
        <v>214</v>
      </c>
      <c r="BK221" s="370">
        <v>4</v>
      </c>
      <c r="BL221" s="219" t="s">
        <v>65</v>
      </c>
      <c r="BM221" s="52" t="s">
        <v>65</v>
      </c>
      <c r="BN221" s="218" t="s">
        <v>358</v>
      </c>
      <c r="BO221" s="217" t="s">
        <v>56</v>
      </c>
      <c r="BP221" s="201" t="s">
        <v>684</v>
      </c>
      <c r="BQ221" s="52" t="s">
        <v>716</v>
      </c>
    </row>
    <row r="222" spans="1:69" ht="16.5" thickBot="1">
      <c r="A222" s="207" t="s">
        <v>37</v>
      </c>
      <c r="B222" s="208" t="s">
        <v>9</v>
      </c>
      <c r="C222" s="202" t="s">
        <v>35</v>
      </c>
      <c r="D222" s="210" t="s">
        <v>709</v>
      </c>
      <c r="E222" s="24" t="s">
        <v>648</v>
      </c>
      <c r="F222" s="86">
        <v>42</v>
      </c>
      <c r="G222" s="80">
        <v>0</v>
      </c>
      <c r="H222" s="204"/>
      <c r="I222" s="204"/>
      <c r="J222" s="204"/>
      <c r="K222" s="204"/>
      <c r="L222" s="80">
        <v>0</v>
      </c>
      <c r="M222" s="203"/>
      <c r="N222" s="52">
        <v>0</v>
      </c>
      <c r="O222" s="204"/>
      <c r="P222" s="204"/>
      <c r="Q222" s="11">
        <v>5.6112377857000002</v>
      </c>
      <c r="R222" s="204"/>
      <c r="S222" s="204"/>
      <c r="T222" s="53">
        <v>7.4833333333333334</v>
      </c>
      <c r="U222" s="204"/>
      <c r="V222" s="204"/>
      <c r="W222" s="11">
        <v>5.3287141904761004</v>
      </c>
      <c r="X222" s="204"/>
      <c r="Y222" s="204"/>
      <c r="Z222" s="53">
        <v>7.4833333333333334</v>
      </c>
      <c r="AA222" s="204"/>
      <c r="AB222" s="204"/>
      <c r="AC222" s="204"/>
      <c r="AD222" s="204"/>
      <c r="AE222" s="204"/>
      <c r="AF222" s="9">
        <v>3.6195238325871575</v>
      </c>
      <c r="AG222" s="9">
        <v>294</v>
      </c>
      <c r="AH222" s="9">
        <v>0.40981279890688549</v>
      </c>
      <c r="AI222" s="9">
        <v>6</v>
      </c>
      <c r="AJ222" s="9">
        <v>2.7175000000000002</v>
      </c>
      <c r="AK222" s="9" t="s">
        <v>248</v>
      </c>
      <c r="AL222" s="9">
        <v>42</v>
      </c>
      <c r="AM222" s="9">
        <v>3.6195238325871575</v>
      </c>
      <c r="AN222" s="9">
        <v>3.6753926701570681</v>
      </c>
      <c r="AO222" s="73">
        <v>2</v>
      </c>
      <c r="AP222" s="80">
        <v>0</v>
      </c>
      <c r="AQ222" s="80">
        <v>0</v>
      </c>
      <c r="AR222" s="224">
        <v>82</v>
      </c>
      <c r="AS222" s="224" t="s">
        <v>248</v>
      </c>
      <c r="AT222" s="11">
        <v>2995.7060000000001</v>
      </c>
      <c r="AU222" s="11">
        <v>0</v>
      </c>
      <c r="AV222" s="80">
        <v>0</v>
      </c>
      <c r="AW222" s="80">
        <v>82</v>
      </c>
      <c r="AX222" s="158" t="s">
        <v>248</v>
      </c>
      <c r="AY222" s="235" t="s">
        <v>248</v>
      </c>
      <c r="AZ222" s="242">
        <v>24878</v>
      </c>
      <c r="BA222" s="188" t="s">
        <v>248</v>
      </c>
      <c r="BB222" s="408" t="s">
        <v>248</v>
      </c>
      <c r="BC222" s="416" t="s">
        <v>248</v>
      </c>
      <c r="BD222" s="217" t="s">
        <v>61</v>
      </c>
      <c r="BE222" s="201" t="s">
        <v>62</v>
      </c>
      <c r="BF222" s="201" t="s">
        <v>63</v>
      </c>
      <c r="BG222" s="201" t="s">
        <v>196</v>
      </c>
      <c r="BH222" s="218" t="s">
        <v>513</v>
      </c>
      <c r="BI222" s="218" t="s">
        <v>64</v>
      </c>
      <c r="BJ222" s="391">
        <v>214</v>
      </c>
      <c r="BK222" s="370">
        <v>1</v>
      </c>
      <c r="BL222" s="219" t="s">
        <v>65</v>
      </c>
      <c r="BM222" s="52" t="s">
        <v>65</v>
      </c>
      <c r="BN222" s="218" t="s">
        <v>358</v>
      </c>
      <c r="BO222" s="217" t="s">
        <v>54</v>
      </c>
      <c r="BP222" s="201" t="s">
        <v>699</v>
      </c>
      <c r="BQ222" s="52" t="s">
        <v>715</v>
      </c>
    </row>
    <row r="223" spans="1:69" ht="16.5" thickBot="1">
      <c r="A223" s="207" t="s">
        <v>37</v>
      </c>
      <c r="B223" s="208" t="s">
        <v>9</v>
      </c>
      <c r="C223" s="202" t="s">
        <v>35</v>
      </c>
      <c r="D223" s="210" t="s">
        <v>709</v>
      </c>
      <c r="E223" s="24" t="s">
        <v>648</v>
      </c>
      <c r="F223" s="86">
        <v>42</v>
      </c>
      <c r="G223" s="80">
        <v>1</v>
      </c>
      <c r="H223" s="204"/>
      <c r="I223" s="204"/>
      <c r="J223" s="204"/>
      <c r="K223" s="204"/>
      <c r="L223" s="80">
        <v>0</v>
      </c>
      <c r="M223" s="203"/>
      <c r="N223" s="52">
        <v>0</v>
      </c>
      <c r="O223" s="204"/>
      <c r="P223" s="204"/>
      <c r="Q223" s="11">
        <v>7.0727558779999997</v>
      </c>
      <c r="R223" s="204"/>
      <c r="S223" s="204"/>
      <c r="T223" s="53">
        <v>12.974999999999998</v>
      </c>
      <c r="U223" s="204"/>
      <c r="V223" s="204"/>
      <c r="W223" s="11">
        <v>6.9117557317073004</v>
      </c>
      <c r="X223" s="204"/>
      <c r="Y223" s="204"/>
      <c r="Z223" s="53">
        <v>12.487499999999999</v>
      </c>
      <c r="AA223" s="204"/>
      <c r="AB223" s="204"/>
      <c r="AC223" s="204"/>
      <c r="AD223" s="204"/>
      <c r="AE223" s="204"/>
      <c r="AF223" s="9">
        <v>3.3068641170807411</v>
      </c>
      <c r="AG223" s="9">
        <v>287</v>
      </c>
      <c r="AH223" s="9">
        <v>0.49441952963039354</v>
      </c>
      <c r="AI223" s="9">
        <v>22</v>
      </c>
      <c r="AJ223" s="9">
        <v>2.3087499999999999</v>
      </c>
      <c r="AK223" s="9" t="s">
        <v>248</v>
      </c>
      <c r="AL223" s="9">
        <v>41</v>
      </c>
      <c r="AM223" s="9">
        <v>3.3068641170807411</v>
      </c>
      <c r="AN223" s="9">
        <v>3.3960674157303372</v>
      </c>
      <c r="AO223" s="73">
        <v>4</v>
      </c>
      <c r="AP223" s="80">
        <v>0</v>
      </c>
      <c r="AQ223" s="80">
        <v>0</v>
      </c>
      <c r="AR223" s="224">
        <v>78</v>
      </c>
      <c r="AS223" s="224" t="s">
        <v>248</v>
      </c>
      <c r="AT223" s="11">
        <v>2923.306</v>
      </c>
      <c r="AU223" s="11">
        <v>0</v>
      </c>
      <c r="AV223" s="80">
        <v>0</v>
      </c>
      <c r="AW223" s="80">
        <v>78</v>
      </c>
      <c r="AX223" s="158" t="s">
        <v>248</v>
      </c>
      <c r="AY223" s="235" t="s">
        <v>248</v>
      </c>
      <c r="AZ223" s="242">
        <v>24878</v>
      </c>
      <c r="BA223" s="188" t="s">
        <v>248</v>
      </c>
      <c r="BB223" s="408" t="s">
        <v>248</v>
      </c>
      <c r="BC223" s="416" t="s">
        <v>248</v>
      </c>
      <c r="BD223" s="217" t="s">
        <v>61</v>
      </c>
      <c r="BE223" s="201" t="s">
        <v>62</v>
      </c>
      <c r="BF223" s="201" t="s">
        <v>63</v>
      </c>
      <c r="BG223" s="201" t="s">
        <v>196</v>
      </c>
      <c r="BH223" s="218" t="s">
        <v>513</v>
      </c>
      <c r="BI223" s="218" t="s">
        <v>66</v>
      </c>
      <c r="BJ223" s="391">
        <v>214</v>
      </c>
      <c r="BK223" s="370">
        <v>7</v>
      </c>
      <c r="BL223" s="219" t="s">
        <v>65</v>
      </c>
      <c r="BM223" s="52" t="s">
        <v>65</v>
      </c>
      <c r="BN223" s="218" t="s">
        <v>358</v>
      </c>
      <c r="BO223" s="217" t="s">
        <v>54</v>
      </c>
      <c r="BP223" s="201" t="s">
        <v>699</v>
      </c>
      <c r="BQ223" s="52" t="s">
        <v>715</v>
      </c>
    </row>
    <row r="224" spans="1:69" ht="16.5" thickBot="1">
      <c r="A224" s="207" t="s">
        <v>37</v>
      </c>
      <c r="B224" s="208" t="s">
        <v>9</v>
      </c>
      <c r="C224" s="202" t="s">
        <v>35</v>
      </c>
      <c r="D224" s="210" t="s">
        <v>709</v>
      </c>
      <c r="E224" s="24" t="s">
        <v>648</v>
      </c>
      <c r="F224" s="86">
        <v>39</v>
      </c>
      <c r="G224" s="80">
        <v>0</v>
      </c>
      <c r="H224" s="204"/>
      <c r="I224" s="204"/>
      <c r="J224" s="204"/>
      <c r="K224" s="204"/>
      <c r="L224" s="80">
        <v>0</v>
      </c>
      <c r="M224" s="203"/>
      <c r="N224" s="52">
        <v>0</v>
      </c>
      <c r="O224" s="204"/>
      <c r="P224" s="204"/>
      <c r="Q224" s="11">
        <v>7.2587688461999997</v>
      </c>
      <c r="R224" s="204"/>
      <c r="S224" s="204"/>
      <c r="T224" s="53">
        <v>13.012499999999999</v>
      </c>
      <c r="U224" s="204"/>
      <c r="V224" s="204"/>
      <c r="W224" s="11">
        <v>7.3502305384615001</v>
      </c>
      <c r="X224" s="204"/>
      <c r="Y224" s="204"/>
      <c r="Z224" s="53">
        <v>10.524999999999999</v>
      </c>
      <c r="AA224" s="204"/>
      <c r="AB224" s="204"/>
      <c r="AC224" s="204"/>
      <c r="AD224" s="204"/>
      <c r="AE224" s="204"/>
      <c r="AF224" s="9">
        <v>3.4140842587519913</v>
      </c>
      <c r="AG224" s="9">
        <v>272</v>
      </c>
      <c r="AH224" s="9">
        <v>0.57084395192706028</v>
      </c>
      <c r="AI224" s="9">
        <v>17</v>
      </c>
      <c r="AJ224" s="9">
        <v>2.3692307692307693</v>
      </c>
      <c r="AK224" s="9" t="s">
        <v>248</v>
      </c>
      <c r="AL224" s="9">
        <v>38</v>
      </c>
      <c r="AM224" s="9">
        <v>3.4335338441949141</v>
      </c>
      <c r="AN224" s="9">
        <v>3.5695652173913044</v>
      </c>
      <c r="AO224" s="73">
        <v>0</v>
      </c>
      <c r="AP224" s="80">
        <v>0</v>
      </c>
      <c r="AQ224" s="80">
        <v>1</v>
      </c>
      <c r="AR224" s="224">
        <v>77</v>
      </c>
      <c r="AS224" s="224" t="s">
        <v>248</v>
      </c>
      <c r="AT224" s="11">
        <v>2780.1619999999998</v>
      </c>
      <c r="AU224" s="11">
        <v>0</v>
      </c>
      <c r="AV224" s="80">
        <v>0</v>
      </c>
      <c r="AW224" s="80">
        <v>77</v>
      </c>
      <c r="AX224" s="158" t="s">
        <v>248</v>
      </c>
      <c r="AY224" s="235" t="s">
        <v>248</v>
      </c>
      <c r="AZ224" s="242">
        <v>24878</v>
      </c>
      <c r="BA224" s="188" t="s">
        <v>248</v>
      </c>
      <c r="BB224" s="408" t="s">
        <v>248</v>
      </c>
      <c r="BC224" s="416" t="s">
        <v>248</v>
      </c>
      <c r="BD224" s="217" t="s">
        <v>61</v>
      </c>
      <c r="BE224" s="201" t="s">
        <v>62</v>
      </c>
      <c r="BF224" s="201" t="s">
        <v>63</v>
      </c>
      <c r="BG224" s="201" t="s">
        <v>196</v>
      </c>
      <c r="BH224" s="218" t="s">
        <v>513</v>
      </c>
      <c r="BI224" s="218" t="s">
        <v>67</v>
      </c>
      <c r="BJ224" s="391">
        <v>214</v>
      </c>
      <c r="BK224" s="370">
        <v>3</v>
      </c>
      <c r="BL224" s="219" t="s">
        <v>65</v>
      </c>
      <c r="BM224" s="52" t="s">
        <v>65</v>
      </c>
      <c r="BN224" s="218" t="s">
        <v>358</v>
      </c>
      <c r="BO224" s="217" t="s">
        <v>54</v>
      </c>
      <c r="BP224" s="201" t="s">
        <v>699</v>
      </c>
      <c r="BQ224" s="52" t="s">
        <v>715</v>
      </c>
    </row>
    <row r="225" spans="1:69" ht="16.5" thickBot="1">
      <c r="A225" s="207" t="s">
        <v>37</v>
      </c>
      <c r="B225" s="208" t="s">
        <v>9</v>
      </c>
      <c r="C225" s="202" t="s">
        <v>35</v>
      </c>
      <c r="D225" s="210" t="s">
        <v>709</v>
      </c>
      <c r="E225" s="24" t="s">
        <v>648</v>
      </c>
      <c r="F225" s="86">
        <v>41</v>
      </c>
      <c r="G225" s="80">
        <v>2</v>
      </c>
      <c r="H225" s="407"/>
      <c r="I225" s="407"/>
      <c r="J225" s="407"/>
      <c r="K225" s="407"/>
      <c r="L225" s="80">
        <v>0</v>
      </c>
      <c r="M225" s="408"/>
      <c r="N225" s="409">
        <v>0</v>
      </c>
      <c r="O225" s="407"/>
      <c r="P225" s="407"/>
      <c r="Q225" s="11">
        <v>8.4367432563999998</v>
      </c>
      <c r="R225" s="407"/>
      <c r="S225" s="407"/>
      <c r="T225" s="53">
        <v>13.524999999999999</v>
      </c>
      <c r="U225" s="407"/>
      <c r="V225" s="407"/>
      <c r="W225" s="11">
        <v>8.4821791282051002</v>
      </c>
      <c r="X225" s="407"/>
      <c r="Y225" s="407"/>
      <c r="Z225" s="53">
        <v>13.524999999999999</v>
      </c>
      <c r="AA225" s="407"/>
      <c r="AB225" s="407"/>
      <c r="AC225" s="407"/>
      <c r="AD225" s="407"/>
      <c r="AE225" s="407"/>
      <c r="AF225" s="410">
        <v>2.7384249085471741</v>
      </c>
      <c r="AG225" s="410">
        <v>273</v>
      </c>
      <c r="AH225" s="410">
        <v>0.27154769213859314</v>
      </c>
      <c r="AI225" s="410">
        <v>43</v>
      </c>
      <c r="AJ225" s="410">
        <v>2.1331250000000002</v>
      </c>
      <c r="AK225" s="410" t="s">
        <v>248</v>
      </c>
      <c r="AL225" s="9">
        <v>0</v>
      </c>
      <c r="AM225" s="9"/>
      <c r="AN225" s="9"/>
      <c r="AO225" s="73">
        <v>12</v>
      </c>
      <c r="AP225" s="80">
        <v>0</v>
      </c>
      <c r="AQ225" s="80">
        <v>0</v>
      </c>
      <c r="AR225" s="224">
        <v>66</v>
      </c>
      <c r="AS225" s="224" t="s">
        <v>248</v>
      </c>
      <c r="AT225" s="11">
        <v>2785.4940000000001</v>
      </c>
      <c r="AU225" s="11">
        <v>0</v>
      </c>
      <c r="AV225" s="80">
        <v>0</v>
      </c>
      <c r="AW225" s="80">
        <v>66</v>
      </c>
      <c r="AX225" s="416" t="s">
        <v>248</v>
      </c>
      <c r="AY225" s="235" t="s">
        <v>248</v>
      </c>
      <c r="AZ225" s="242">
        <v>24878</v>
      </c>
      <c r="BA225" s="188" t="s">
        <v>248</v>
      </c>
      <c r="BB225" s="408" t="s">
        <v>248</v>
      </c>
      <c r="BC225" s="416" t="s">
        <v>248</v>
      </c>
      <c r="BD225" s="217" t="s">
        <v>61</v>
      </c>
      <c r="BE225" s="201" t="s">
        <v>62</v>
      </c>
      <c r="BF225" s="201" t="s">
        <v>63</v>
      </c>
      <c r="BG225" s="201" t="s">
        <v>196</v>
      </c>
      <c r="BH225" s="218" t="s">
        <v>513</v>
      </c>
      <c r="BI225" s="218" t="s">
        <v>68</v>
      </c>
      <c r="BJ225" s="391">
        <v>214</v>
      </c>
      <c r="BK225" s="370">
        <v>4</v>
      </c>
      <c r="BL225" s="219" t="s">
        <v>65</v>
      </c>
      <c r="BM225" s="52" t="s">
        <v>65</v>
      </c>
      <c r="BN225" s="218" t="s">
        <v>358</v>
      </c>
      <c r="BO225" s="217" t="s">
        <v>54</v>
      </c>
      <c r="BP225" s="201" t="s">
        <v>699</v>
      </c>
      <c r="BQ225" s="52" t="s">
        <v>715</v>
      </c>
    </row>
    <row r="226" spans="1:69" ht="16.5" thickBot="1">
      <c r="A226" s="207" t="s">
        <v>37</v>
      </c>
      <c r="B226" s="208" t="s">
        <v>9</v>
      </c>
      <c r="C226" s="202" t="s">
        <v>35</v>
      </c>
      <c r="D226" s="210" t="s">
        <v>709</v>
      </c>
      <c r="E226" s="24" t="s">
        <v>461</v>
      </c>
      <c r="F226" s="86">
        <v>56</v>
      </c>
      <c r="G226" s="80">
        <v>0</v>
      </c>
      <c r="H226" s="204"/>
      <c r="I226" s="204"/>
      <c r="J226" s="204"/>
      <c r="K226" s="204"/>
      <c r="L226" s="80">
        <v>0</v>
      </c>
      <c r="M226" s="203"/>
      <c r="N226" s="52">
        <v>0</v>
      </c>
      <c r="O226" s="204"/>
      <c r="P226" s="204"/>
      <c r="Q226" s="11">
        <v>6.1728390535999997</v>
      </c>
      <c r="R226" s="204"/>
      <c r="S226" s="204"/>
      <c r="T226" s="53">
        <v>7.3666666666666663</v>
      </c>
      <c r="U226" s="204"/>
      <c r="V226" s="204"/>
      <c r="W226" s="11">
        <v>6.2370531964284996</v>
      </c>
      <c r="X226" s="204"/>
      <c r="Y226" s="204"/>
      <c r="Z226" s="53">
        <v>7.5999999999999979</v>
      </c>
      <c r="AA226" s="204"/>
      <c r="AB226" s="204"/>
      <c r="AC226" s="204"/>
      <c r="AD226" s="204"/>
      <c r="AE226" s="204"/>
      <c r="AF226" s="9">
        <v>3.5783163348630986</v>
      </c>
      <c r="AG226" s="9">
        <v>392</v>
      </c>
      <c r="AH226" s="9">
        <v>0.38997556471153549</v>
      </c>
      <c r="AI226" s="9">
        <v>6</v>
      </c>
      <c r="AJ226" s="9">
        <v>2.6942857142857144</v>
      </c>
      <c r="AK226" s="9" t="s">
        <v>248</v>
      </c>
      <c r="AL226" s="9">
        <v>56</v>
      </c>
      <c r="AM226" s="9">
        <v>3.5783163348630986</v>
      </c>
      <c r="AN226" s="9">
        <v>3.6275720164609053</v>
      </c>
      <c r="AO226" s="73">
        <v>0</v>
      </c>
      <c r="AP226" s="80">
        <v>0</v>
      </c>
      <c r="AQ226" s="80">
        <v>0</v>
      </c>
      <c r="AR226" s="224">
        <v>112</v>
      </c>
      <c r="AS226" s="224" t="s">
        <v>248</v>
      </c>
      <c r="AT226" s="11">
        <v>3990.5259999999998</v>
      </c>
      <c r="AU226" s="11">
        <v>0</v>
      </c>
      <c r="AV226" s="80">
        <v>0</v>
      </c>
      <c r="AW226" s="80">
        <v>112</v>
      </c>
      <c r="AX226" s="158" t="s">
        <v>248</v>
      </c>
      <c r="AY226" s="235" t="s">
        <v>248</v>
      </c>
      <c r="AZ226" s="218">
        <v>28334</v>
      </c>
      <c r="BA226" s="188" t="s">
        <v>248</v>
      </c>
      <c r="BB226" s="203" t="s">
        <v>248</v>
      </c>
      <c r="BC226" s="158" t="s">
        <v>248</v>
      </c>
      <c r="BD226" s="217" t="s">
        <v>61</v>
      </c>
      <c r="BE226" s="201" t="s">
        <v>62</v>
      </c>
      <c r="BF226" s="201" t="s">
        <v>63</v>
      </c>
      <c r="BG226" s="201" t="s">
        <v>196</v>
      </c>
      <c r="BH226" s="218" t="s">
        <v>513</v>
      </c>
      <c r="BI226" s="218" t="s">
        <v>64</v>
      </c>
      <c r="BJ226" s="391">
        <v>214</v>
      </c>
      <c r="BK226" s="370">
        <v>1</v>
      </c>
      <c r="BL226" s="219" t="s">
        <v>65</v>
      </c>
      <c r="BM226" s="52" t="s">
        <v>65</v>
      </c>
      <c r="BN226" s="218" t="s">
        <v>358</v>
      </c>
      <c r="BO226" s="217" t="s">
        <v>55</v>
      </c>
      <c r="BP226" s="201" t="s">
        <v>684</v>
      </c>
      <c r="BQ226" s="52" t="s">
        <v>716</v>
      </c>
    </row>
    <row r="227" spans="1:69" ht="16.5" thickBot="1">
      <c r="A227" s="207" t="s">
        <v>37</v>
      </c>
      <c r="B227" s="208" t="s">
        <v>9</v>
      </c>
      <c r="C227" s="202" t="s">
        <v>35</v>
      </c>
      <c r="D227" s="210" t="s">
        <v>709</v>
      </c>
      <c r="E227" s="24" t="s">
        <v>461</v>
      </c>
      <c r="F227" s="86">
        <v>56</v>
      </c>
      <c r="G227" s="80">
        <v>2</v>
      </c>
      <c r="H227" s="204"/>
      <c r="I227" s="204"/>
      <c r="J227" s="204"/>
      <c r="K227" s="204"/>
      <c r="L227" s="80">
        <v>0</v>
      </c>
      <c r="M227" s="203"/>
      <c r="N227" s="52">
        <v>0</v>
      </c>
      <c r="O227" s="204"/>
      <c r="P227" s="204"/>
      <c r="Q227" s="11">
        <v>7.1312033147999996</v>
      </c>
      <c r="R227" s="204"/>
      <c r="S227" s="204"/>
      <c r="T227" s="53">
        <v>12.649999999999999</v>
      </c>
      <c r="U227" s="204"/>
      <c r="V227" s="204"/>
      <c r="W227" s="11">
        <v>7.1774625185185004</v>
      </c>
      <c r="X227" s="204"/>
      <c r="Y227" s="204"/>
      <c r="Z227" s="53">
        <v>13.149999999999999</v>
      </c>
      <c r="AA227" s="204"/>
      <c r="AB227" s="204"/>
      <c r="AC227" s="204"/>
      <c r="AD227" s="204"/>
      <c r="AE227" s="204"/>
      <c r="AF227" s="9">
        <v>3.0396825459899088</v>
      </c>
      <c r="AG227" s="9">
        <v>378</v>
      </c>
      <c r="AH227" s="9">
        <v>0.62055402228174561</v>
      </c>
      <c r="AI227" s="9">
        <v>85</v>
      </c>
      <c r="AJ227" s="9">
        <v>2.006716417910448</v>
      </c>
      <c r="AK227" s="9" t="s">
        <v>248</v>
      </c>
      <c r="AL227" s="9">
        <v>52</v>
      </c>
      <c r="AM227" s="9">
        <v>3.065357149629802</v>
      </c>
      <c r="AN227" s="9">
        <v>3.109375</v>
      </c>
      <c r="AO227" s="73">
        <v>3</v>
      </c>
      <c r="AP227" s="80">
        <v>3</v>
      </c>
      <c r="AQ227" s="80">
        <v>0</v>
      </c>
      <c r="AR227" s="224">
        <v>102</v>
      </c>
      <c r="AS227" s="224" t="s">
        <v>248</v>
      </c>
      <c r="AT227" s="11">
        <v>3784.1950000000002</v>
      </c>
      <c r="AU227" s="11">
        <v>71.888000000000005</v>
      </c>
      <c r="AV227" s="80">
        <v>0</v>
      </c>
      <c r="AW227" s="80">
        <v>102</v>
      </c>
      <c r="AX227" s="158" t="s">
        <v>248</v>
      </c>
      <c r="AY227" s="235" t="s">
        <v>248</v>
      </c>
      <c r="AZ227" s="201">
        <v>28334</v>
      </c>
      <c r="BA227" s="188" t="s">
        <v>248</v>
      </c>
      <c r="BB227" s="203" t="s">
        <v>248</v>
      </c>
      <c r="BC227" s="158" t="s">
        <v>248</v>
      </c>
      <c r="BD227" s="217" t="s">
        <v>61</v>
      </c>
      <c r="BE227" s="201" t="s">
        <v>62</v>
      </c>
      <c r="BF227" s="201" t="s">
        <v>63</v>
      </c>
      <c r="BG227" s="201" t="s">
        <v>196</v>
      </c>
      <c r="BH227" s="218" t="s">
        <v>513</v>
      </c>
      <c r="BI227" s="218" t="s">
        <v>66</v>
      </c>
      <c r="BJ227" s="391">
        <v>214</v>
      </c>
      <c r="BK227" s="370">
        <v>7</v>
      </c>
      <c r="BL227" s="219" t="s">
        <v>65</v>
      </c>
      <c r="BM227" s="52" t="s">
        <v>65</v>
      </c>
      <c r="BN227" s="218" t="s">
        <v>358</v>
      </c>
      <c r="BO227" s="217" t="s">
        <v>55</v>
      </c>
      <c r="BP227" s="201" t="s">
        <v>684</v>
      </c>
      <c r="BQ227" s="52" t="s">
        <v>716</v>
      </c>
    </row>
    <row r="228" spans="1:69" ht="16.5" thickBot="1">
      <c r="A228" s="207" t="s">
        <v>37</v>
      </c>
      <c r="B228" s="208" t="s">
        <v>9</v>
      </c>
      <c r="C228" s="202" t="s">
        <v>35</v>
      </c>
      <c r="D228" s="210" t="s">
        <v>709</v>
      </c>
      <c r="E228" s="24" t="s">
        <v>461</v>
      </c>
      <c r="F228" s="86">
        <v>55</v>
      </c>
      <c r="G228" s="80">
        <v>1</v>
      </c>
      <c r="H228" s="204"/>
      <c r="I228" s="204"/>
      <c r="J228" s="204"/>
      <c r="K228" s="204"/>
      <c r="L228" s="80">
        <v>0</v>
      </c>
      <c r="M228" s="203"/>
      <c r="N228" s="52">
        <v>0</v>
      </c>
      <c r="O228" s="204"/>
      <c r="P228" s="204"/>
      <c r="Q228" s="11">
        <v>6.2691478889000001</v>
      </c>
      <c r="R228" s="204"/>
      <c r="S228" s="204"/>
      <c r="T228" s="53">
        <v>8.3833333333333329</v>
      </c>
      <c r="U228" s="204"/>
      <c r="V228" s="204"/>
      <c r="W228" s="11">
        <v>5.4959072407407001</v>
      </c>
      <c r="X228" s="204"/>
      <c r="Y228" s="204"/>
      <c r="Z228" s="53">
        <v>8.3249999999999993</v>
      </c>
      <c r="AA228" s="204"/>
      <c r="AB228" s="204"/>
      <c r="AC228" s="204"/>
      <c r="AD228" s="204"/>
      <c r="AE228" s="204"/>
      <c r="AF228" s="9">
        <v>3.5948412790500299</v>
      </c>
      <c r="AG228" s="9">
        <v>378</v>
      </c>
      <c r="AH228" s="9">
        <v>0.42208281449477814</v>
      </c>
      <c r="AI228" s="9">
        <v>11</v>
      </c>
      <c r="AJ228" s="9">
        <v>2.6097222222222221</v>
      </c>
      <c r="AK228" s="9" t="s">
        <v>248</v>
      </c>
      <c r="AL228" s="9">
        <v>54</v>
      </c>
      <c r="AM228" s="9">
        <v>3.5948412790500299</v>
      </c>
      <c r="AN228" s="9">
        <v>3.6666666666666665</v>
      </c>
      <c r="AO228" s="73">
        <v>2</v>
      </c>
      <c r="AP228" s="80">
        <v>0</v>
      </c>
      <c r="AQ228" s="80">
        <v>0</v>
      </c>
      <c r="AR228" s="224">
        <v>106</v>
      </c>
      <c r="AS228" s="224" t="s">
        <v>248</v>
      </c>
      <c r="AT228" s="11">
        <v>3855.6109999999999</v>
      </c>
      <c r="AU228" s="11">
        <v>0</v>
      </c>
      <c r="AV228" s="80">
        <v>0</v>
      </c>
      <c r="AW228" s="80">
        <v>106</v>
      </c>
      <c r="AX228" s="158" t="s">
        <v>248</v>
      </c>
      <c r="AY228" s="235" t="s">
        <v>248</v>
      </c>
      <c r="AZ228" s="218">
        <v>28334</v>
      </c>
      <c r="BA228" s="188" t="s">
        <v>248</v>
      </c>
      <c r="BB228" s="203" t="s">
        <v>248</v>
      </c>
      <c r="BC228" s="158" t="s">
        <v>248</v>
      </c>
      <c r="BD228" s="217" t="s">
        <v>61</v>
      </c>
      <c r="BE228" s="201" t="s">
        <v>62</v>
      </c>
      <c r="BF228" s="201" t="s">
        <v>63</v>
      </c>
      <c r="BG228" s="201" t="s">
        <v>196</v>
      </c>
      <c r="BH228" s="218" t="s">
        <v>513</v>
      </c>
      <c r="BI228" s="218" t="s">
        <v>67</v>
      </c>
      <c r="BJ228" s="391">
        <v>214</v>
      </c>
      <c r="BK228" s="370">
        <v>3</v>
      </c>
      <c r="BL228" s="219" t="s">
        <v>65</v>
      </c>
      <c r="BM228" s="52" t="s">
        <v>65</v>
      </c>
      <c r="BN228" s="218" t="s">
        <v>358</v>
      </c>
      <c r="BO228" s="217" t="s">
        <v>55</v>
      </c>
      <c r="BP228" s="201" t="s">
        <v>684</v>
      </c>
      <c r="BQ228" s="52" t="s">
        <v>716</v>
      </c>
    </row>
    <row r="229" spans="1:69" ht="16.5" thickBot="1">
      <c r="A229" s="207" t="s">
        <v>37</v>
      </c>
      <c r="B229" s="208" t="s">
        <v>9</v>
      </c>
      <c r="C229" s="202" t="s">
        <v>35</v>
      </c>
      <c r="D229" s="210" t="s">
        <v>709</v>
      </c>
      <c r="E229" s="24" t="s">
        <v>461</v>
      </c>
      <c r="F229" s="86">
        <v>56</v>
      </c>
      <c r="G229" s="80">
        <v>0</v>
      </c>
      <c r="H229" s="204"/>
      <c r="I229" s="204"/>
      <c r="J229" s="204"/>
      <c r="K229" s="204"/>
      <c r="L229" s="80">
        <v>1</v>
      </c>
      <c r="M229" s="203"/>
      <c r="N229" s="52">
        <v>0</v>
      </c>
      <c r="O229" s="204"/>
      <c r="P229" s="204"/>
      <c r="Q229" s="11">
        <v>6.8018724909000001</v>
      </c>
      <c r="R229" s="204"/>
      <c r="S229" s="204"/>
      <c r="T229" s="53">
        <v>7.875</v>
      </c>
      <c r="U229" s="204"/>
      <c r="V229" s="204"/>
      <c r="W229" s="11">
        <v>6.8245452181818003</v>
      </c>
      <c r="X229" s="204"/>
      <c r="Y229" s="204"/>
      <c r="Z229" s="53">
        <v>7.828125</v>
      </c>
      <c r="AA229" s="204"/>
      <c r="AB229" s="204"/>
      <c r="AC229" s="204"/>
      <c r="AD229" s="204"/>
      <c r="AE229" s="204"/>
      <c r="AF229" s="9">
        <v>2.7078174682205947</v>
      </c>
      <c r="AG229" s="9">
        <v>377</v>
      </c>
      <c r="AH229" s="9">
        <v>0.33439659213448564</v>
      </c>
      <c r="AI229" s="9">
        <v>78</v>
      </c>
      <c r="AJ229" s="9">
        <v>2.0161764705882352</v>
      </c>
      <c r="AK229" s="9" t="s">
        <v>248</v>
      </c>
      <c r="AL229" s="9">
        <v>0</v>
      </c>
      <c r="AM229" s="9"/>
      <c r="AN229" s="9"/>
      <c r="AO229" s="73">
        <v>24</v>
      </c>
      <c r="AP229" s="80">
        <v>1</v>
      </c>
      <c r="AQ229" s="80">
        <v>0</v>
      </c>
      <c r="AR229" s="224">
        <v>87</v>
      </c>
      <c r="AS229" s="224" t="s">
        <v>248</v>
      </c>
      <c r="AT229" s="11">
        <v>3979.9</v>
      </c>
      <c r="AU229" s="11">
        <v>0</v>
      </c>
      <c r="AV229" s="80">
        <v>0</v>
      </c>
      <c r="AW229" s="80">
        <v>87</v>
      </c>
      <c r="AX229" s="158" t="s">
        <v>248</v>
      </c>
      <c r="AY229" s="235" t="s">
        <v>248</v>
      </c>
      <c r="AZ229" s="218">
        <v>28334</v>
      </c>
      <c r="BA229" s="188" t="s">
        <v>248</v>
      </c>
      <c r="BB229" s="203" t="s">
        <v>248</v>
      </c>
      <c r="BC229" s="158" t="s">
        <v>248</v>
      </c>
      <c r="BD229" s="217" t="s">
        <v>61</v>
      </c>
      <c r="BE229" s="201" t="s">
        <v>62</v>
      </c>
      <c r="BF229" s="201" t="s">
        <v>63</v>
      </c>
      <c r="BG229" s="201" t="s">
        <v>196</v>
      </c>
      <c r="BH229" s="218" t="s">
        <v>513</v>
      </c>
      <c r="BI229" s="218" t="s">
        <v>68</v>
      </c>
      <c r="BJ229" s="391">
        <v>214</v>
      </c>
      <c r="BK229" s="370">
        <v>4</v>
      </c>
      <c r="BL229" s="219" t="s">
        <v>65</v>
      </c>
      <c r="BM229" s="52" t="s">
        <v>65</v>
      </c>
      <c r="BN229" s="218" t="s">
        <v>358</v>
      </c>
      <c r="BO229" s="217" t="s">
        <v>55</v>
      </c>
      <c r="BP229" s="201" t="s">
        <v>684</v>
      </c>
      <c r="BQ229" s="52" t="s">
        <v>716</v>
      </c>
    </row>
    <row r="230" spans="1:69" ht="16.5" thickBot="1">
      <c r="A230" s="207" t="s">
        <v>37</v>
      </c>
      <c r="B230" s="208" t="s">
        <v>9</v>
      </c>
      <c r="C230" s="202" t="s">
        <v>35</v>
      </c>
      <c r="D230" s="210" t="s">
        <v>709</v>
      </c>
      <c r="E230" s="24" t="s">
        <v>462</v>
      </c>
      <c r="F230" s="86">
        <v>66</v>
      </c>
      <c r="G230" s="80">
        <v>1</v>
      </c>
      <c r="H230" s="204"/>
      <c r="I230" s="204"/>
      <c r="J230" s="204"/>
      <c r="K230" s="204"/>
      <c r="L230" s="80">
        <v>0</v>
      </c>
      <c r="M230" s="203"/>
      <c r="N230" s="52">
        <v>0</v>
      </c>
      <c r="O230" s="204"/>
      <c r="P230" s="204"/>
      <c r="Q230" s="11">
        <v>5.7314921692</v>
      </c>
      <c r="R230" s="204"/>
      <c r="S230" s="204"/>
      <c r="T230" s="53">
        <v>9.875</v>
      </c>
      <c r="U230" s="204"/>
      <c r="V230" s="204"/>
      <c r="W230" s="11">
        <v>5.3401383230769</v>
      </c>
      <c r="X230" s="204"/>
      <c r="Y230" s="204"/>
      <c r="Z230" s="53">
        <v>9.6875</v>
      </c>
      <c r="AA230" s="204"/>
      <c r="AB230" s="204"/>
      <c r="AC230" s="204"/>
      <c r="AD230" s="204"/>
      <c r="AE230" s="204"/>
      <c r="AF230" s="9">
        <v>3.7293406834969152</v>
      </c>
      <c r="AG230" s="9">
        <v>455</v>
      </c>
      <c r="AH230" s="9">
        <v>0.38772307931340627</v>
      </c>
      <c r="AI230" s="9">
        <v>7</v>
      </c>
      <c r="AJ230" s="9">
        <v>2.875</v>
      </c>
      <c r="AK230" s="9" t="s">
        <v>248</v>
      </c>
      <c r="AL230" s="9">
        <v>64</v>
      </c>
      <c r="AM230" s="9">
        <v>3.7415848456855332</v>
      </c>
      <c r="AN230" s="9">
        <v>3.7359374999999999</v>
      </c>
      <c r="AO230" s="73">
        <v>0</v>
      </c>
      <c r="AP230" s="80">
        <v>0</v>
      </c>
      <c r="AQ230" s="80">
        <v>0</v>
      </c>
      <c r="AR230" s="224">
        <v>130</v>
      </c>
      <c r="AS230" s="224" t="s">
        <v>248</v>
      </c>
      <c r="AT230" s="11">
        <v>4635.0959999999995</v>
      </c>
      <c r="AU230" s="11">
        <v>0</v>
      </c>
      <c r="AV230" s="80">
        <v>0</v>
      </c>
      <c r="AW230" s="80">
        <v>130</v>
      </c>
      <c r="AX230" s="158" t="s">
        <v>248</v>
      </c>
      <c r="AY230" s="235" t="s">
        <v>248</v>
      </c>
      <c r="AZ230" s="218">
        <v>21584</v>
      </c>
      <c r="BA230" s="188" t="s">
        <v>248</v>
      </c>
      <c r="BB230" s="203" t="s">
        <v>248</v>
      </c>
      <c r="BC230" s="158" t="s">
        <v>248</v>
      </c>
      <c r="BD230" s="217" t="s">
        <v>61</v>
      </c>
      <c r="BE230" s="201" t="s">
        <v>62</v>
      </c>
      <c r="BF230" s="201" t="s">
        <v>63</v>
      </c>
      <c r="BG230" s="201" t="s">
        <v>196</v>
      </c>
      <c r="BH230" s="218" t="s">
        <v>712</v>
      </c>
      <c r="BI230" s="218" t="s">
        <v>64</v>
      </c>
      <c r="BJ230" s="391">
        <v>214</v>
      </c>
      <c r="BK230" s="370">
        <v>1</v>
      </c>
      <c r="BL230" s="219" t="s">
        <v>65</v>
      </c>
      <c r="BM230" s="52" t="s">
        <v>65</v>
      </c>
      <c r="BN230" s="218" t="s">
        <v>358</v>
      </c>
      <c r="BO230" s="217" t="s">
        <v>53</v>
      </c>
      <c r="BP230" s="201" t="s">
        <v>704</v>
      </c>
      <c r="BQ230" s="52" t="s">
        <v>714</v>
      </c>
    </row>
    <row r="231" spans="1:69" ht="16.5" thickBot="1">
      <c r="A231" s="207" t="s">
        <v>37</v>
      </c>
      <c r="B231" s="208" t="s">
        <v>9</v>
      </c>
      <c r="C231" s="202" t="s">
        <v>35</v>
      </c>
      <c r="D231" s="210" t="s">
        <v>709</v>
      </c>
      <c r="E231" s="24" t="s">
        <v>462</v>
      </c>
      <c r="F231" s="86">
        <v>64</v>
      </c>
      <c r="G231" s="80">
        <v>1</v>
      </c>
      <c r="H231" s="204"/>
      <c r="I231" s="204"/>
      <c r="J231" s="204"/>
      <c r="K231" s="204"/>
      <c r="L231" s="80">
        <v>0</v>
      </c>
      <c r="M231" s="203"/>
      <c r="N231" s="52">
        <v>0</v>
      </c>
      <c r="O231" s="204"/>
      <c r="P231" s="204"/>
      <c r="Q231" s="11">
        <v>7.0332537619000002</v>
      </c>
      <c r="R231" s="204"/>
      <c r="S231" s="204"/>
      <c r="T231" s="53">
        <v>12.808333333333332</v>
      </c>
      <c r="U231" s="204"/>
      <c r="V231" s="204"/>
      <c r="W231" s="11">
        <v>7.2538251587301001</v>
      </c>
      <c r="X231" s="204"/>
      <c r="Y231" s="204"/>
      <c r="Z231" s="53">
        <v>12.962499999999999</v>
      </c>
      <c r="AA231" s="204"/>
      <c r="AB231" s="204"/>
      <c r="AC231" s="204"/>
      <c r="AD231" s="204"/>
      <c r="AE231" s="204"/>
      <c r="AF231" s="9">
        <v>3.3183900293579449</v>
      </c>
      <c r="AG231" s="9">
        <v>441</v>
      </c>
      <c r="AH231" s="9">
        <v>0.50044043681318728</v>
      </c>
      <c r="AI231" s="9">
        <v>39</v>
      </c>
      <c r="AJ231" s="9">
        <v>2.2709459459459458</v>
      </c>
      <c r="AK231" s="9" t="s">
        <v>248</v>
      </c>
      <c r="AL231" s="9">
        <v>63</v>
      </c>
      <c r="AM231" s="9">
        <v>3.3183900293579449</v>
      </c>
      <c r="AN231" s="9">
        <v>3.3928571428571428</v>
      </c>
      <c r="AO231" s="73">
        <v>7</v>
      </c>
      <c r="AP231" s="80">
        <v>0</v>
      </c>
      <c r="AQ231" s="80">
        <v>0</v>
      </c>
      <c r="AR231" s="224">
        <v>119</v>
      </c>
      <c r="AS231" s="224" t="s">
        <v>248</v>
      </c>
      <c r="AT231" s="11">
        <v>4495.991</v>
      </c>
      <c r="AU231" s="11">
        <v>0</v>
      </c>
      <c r="AV231" s="80">
        <v>0</v>
      </c>
      <c r="AW231" s="80">
        <v>119</v>
      </c>
      <c r="AX231" s="158" t="s">
        <v>248</v>
      </c>
      <c r="AY231" s="235" t="s">
        <v>248</v>
      </c>
      <c r="AZ231" s="218">
        <v>21584</v>
      </c>
      <c r="BA231" s="188" t="s">
        <v>248</v>
      </c>
      <c r="BB231" s="203" t="s">
        <v>248</v>
      </c>
      <c r="BC231" s="158" t="s">
        <v>248</v>
      </c>
      <c r="BD231" s="217" t="s">
        <v>61</v>
      </c>
      <c r="BE231" s="201" t="s">
        <v>62</v>
      </c>
      <c r="BF231" s="201" t="s">
        <v>63</v>
      </c>
      <c r="BG231" s="201" t="s">
        <v>196</v>
      </c>
      <c r="BH231" s="218" t="s">
        <v>712</v>
      </c>
      <c r="BI231" s="218" t="s">
        <v>66</v>
      </c>
      <c r="BJ231" s="391">
        <v>214</v>
      </c>
      <c r="BK231" s="370">
        <v>7</v>
      </c>
      <c r="BL231" s="219" t="s">
        <v>65</v>
      </c>
      <c r="BM231" s="52" t="s">
        <v>65</v>
      </c>
      <c r="BN231" s="218" t="s">
        <v>358</v>
      </c>
      <c r="BO231" s="217" t="s">
        <v>53</v>
      </c>
      <c r="BP231" s="201" t="s">
        <v>704</v>
      </c>
      <c r="BQ231" s="52" t="s">
        <v>714</v>
      </c>
    </row>
    <row r="232" spans="1:69" ht="16.5" thickBot="1">
      <c r="A232" s="207" t="s">
        <v>37</v>
      </c>
      <c r="B232" s="208" t="s">
        <v>9</v>
      </c>
      <c r="C232" s="202" t="s">
        <v>35</v>
      </c>
      <c r="D232" s="210" t="s">
        <v>709</v>
      </c>
      <c r="E232" s="24" t="s">
        <v>462</v>
      </c>
      <c r="F232" s="86">
        <v>68</v>
      </c>
      <c r="G232" s="80">
        <v>3</v>
      </c>
      <c r="H232" s="204"/>
      <c r="I232" s="204"/>
      <c r="J232" s="204"/>
      <c r="K232" s="204"/>
      <c r="L232" s="80">
        <v>0</v>
      </c>
      <c r="M232" s="203"/>
      <c r="N232" s="52">
        <v>0</v>
      </c>
      <c r="O232" s="204"/>
      <c r="P232" s="204"/>
      <c r="Q232" s="11">
        <v>6.8378152923000002</v>
      </c>
      <c r="R232" s="204"/>
      <c r="S232" s="204"/>
      <c r="T232" s="53">
        <v>9.7916666666666661</v>
      </c>
      <c r="U232" s="204"/>
      <c r="V232" s="204"/>
      <c r="W232" s="11">
        <v>6.9288153076923003</v>
      </c>
      <c r="X232" s="204"/>
      <c r="Y232" s="204"/>
      <c r="Z232" s="53">
        <v>9.9583333333333339</v>
      </c>
      <c r="AA232" s="204"/>
      <c r="AB232" s="204"/>
      <c r="AC232" s="204"/>
      <c r="AD232" s="204"/>
      <c r="AE232" s="204"/>
      <c r="AF232" s="9">
        <v>3.4300267919898029</v>
      </c>
      <c r="AG232" s="9">
        <v>436</v>
      </c>
      <c r="AH232" s="9">
        <v>0.59351557255042076</v>
      </c>
      <c r="AI232" s="9">
        <v>24</v>
      </c>
      <c r="AJ232" s="9">
        <v>2.0288461538461537</v>
      </c>
      <c r="AK232" s="9" t="s">
        <v>248</v>
      </c>
      <c r="AL232" s="9">
        <v>58</v>
      </c>
      <c r="AM232" s="9">
        <v>3.5507142925497339</v>
      </c>
      <c r="AN232" s="9">
        <v>3.6324701195219125</v>
      </c>
      <c r="AO232" s="73">
        <v>7</v>
      </c>
      <c r="AP232" s="80">
        <v>1</v>
      </c>
      <c r="AQ232" s="80">
        <v>3</v>
      </c>
      <c r="AR232" s="224">
        <v>119</v>
      </c>
      <c r="AS232" s="224" t="s">
        <v>248</v>
      </c>
      <c r="AT232" s="11">
        <v>4415.3590000000004</v>
      </c>
      <c r="AU232" s="11">
        <v>239.94399999999999</v>
      </c>
      <c r="AV232" s="80">
        <v>0</v>
      </c>
      <c r="AW232" s="80">
        <v>119</v>
      </c>
      <c r="AX232" s="158" t="s">
        <v>248</v>
      </c>
      <c r="AY232" s="235" t="s">
        <v>248</v>
      </c>
      <c r="AZ232" s="218">
        <v>21584</v>
      </c>
      <c r="BA232" s="188" t="s">
        <v>248</v>
      </c>
      <c r="BB232" s="203" t="s">
        <v>248</v>
      </c>
      <c r="BC232" s="158" t="s">
        <v>248</v>
      </c>
      <c r="BD232" s="217" t="s">
        <v>61</v>
      </c>
      <c r="BE232" s="201" t="s">
        <v>62</v>
      </c>
      <c r="BF232" s="201" t="s">
        <v>63</v>
      </c>
      <c r="BG232" s="201" t="s">
        <v>196</v>
      </c>
      <c r="BH232" s="218" t="s">
        <v>712</v>
      </c>
      <c r="BI232" s="218" t="s">
        <v>67</v>
      </c>
      <c r="BJ232" s="391">
        <v>214</v>
      </c>
      <c r="BK232" s="370">
        <v>3</v>
      </c>
      <c r="BL232" s="219" t="s">
        <v>65</v>
      </c>
      <c r="BM232" s="52" t="s">
        <v>65</v>
      </c>
      <c r="BN232" s="218" t="s">
        <v>358</v>
      </c>
      <c r="BO232" s="217" t="s">
        <v>53</v>
      </c>
      <c r="BP232" s="201" t="s">
        <v>704</v>
      </c>
      <c r="BQ232" s="52" t="s">
        <v>714</v>
      </c>
    </row>
    <row r="233" spans="1:69" ht="16.5" thickBot="1">
      <c r="A233" s="207" t="s">
        <v>37</v>
      </c>
      <c r="B233" s="208" t="s">
        <v>9</v>
      </c>
      <c r="C233" s="202" t="s">
        <v>35</v>
      </c>
      <c r="D233" s="210" t="s">
        <v>709</v>
      </c>
      <c r="E233" s="24" t="s">
        <v>462</v>
      </c>
      <c r="F233" s="86">
        <v>65</v>
      </c>
      <c r="G233" s="80">
        <v>0</v>
      </c>
      <c r="H233" s="204"/>
      <c r="I233" s="204"/>
      <c r="J233" s="204"/>
      <c r="K233" s="204"/>
      <c r="L233" s="80">
        <v>0</v>
      </c>
      <c r="M233" s="203"/>
      <c r="N233" s="52">
        <v>0</v>
      </c>
      <c r="O233" s="204"/>
      <c r="P233" s="204"/>
      <c r="Q233" s="11">
        <v>8.1126920922999997</v>
      </c>
      <c r="R233" s="204"/>
      <c r="S233" s="204"/>
      <c r="T233" s="53">
        <v>10.875</v>
      </c>
      <c r="U233" s="204"/>
      <c r="V233" s="204"/>
      <c r="W233" s="11">
        <v>8.1551229384614992</v>
      </c>
      <c r="X233" s="204"/>
      <c r="Y233" s="204"/>
      <c r="Z233" s="53">
        <v>10.875</v>
      </c>
      <c r="AA233" s="204"/>
      <c r="AB233" s="204"/>
      <c r="AC233" s="204"/>
      <c r="AD233" s="204"/>
      <c r="AE233" s="204"/>
      <c r="AF233" s="9">
        <v>2.7317511516232651</v>
      </c>
      <c r="AG233" s="9">
        <v>434</v>
      </c>
      <c r="AH233" s="9">
        <v>0.4113649076948121</v>
      </c>
      <c r="AI233" s="9">
        <v>108</v>
      </c>
      <c r="AJ233" s="9">
        <v>1.9937499999999999</v>
      </c>
      <c r="AK233" s="9" t="s">
        <v>248</v>
      </c>
      <c r="AL233" s="9">
        <v>0</v>
      </c>
      <c r="AM233" s="9"/>
      <c r="AN233" s="9"/>
      <c r="AO233" s="73">
        <v>6</v>
      </c>
      <c r="AP233" s="80">
        <v>0</v>
      </c>
      <c r="AQ233" s="80">
        <v>0</v>
      </c>
      <c r="AR233" s="224">
        <v>124</v>
      </c>
      <c r="AS233" s="224" t="s">
        <v>248</v>
      </c>
      <c r="AT233" s="11">
        <v>4638.866</v>
      </c>
      <c r="AU233" s="11">
        <v>0</v>
      </c>
      <c r="AV233" s="80">
        <v>0</v>
      </c>
      <c r="AW233" s="80">
        <v>124</v>
      </c>
      <c r="AX233" s="158" t="s">
        <v>248</v>
      </c>
      <c r="AY233" s="235" t="s">
        <v>248</v>
      </c>
      <c r="AZ233" s="218">
        <v>21584</v>
      </c>
      <c r="BA233" s="188" t="s">
        <v>248</v>
      </c>
      <c r="BB233" s="203" t="s">
        <v>248</v>
      </c>
      <c r="BC233" s="158" t="s">
        <v>248</v>
      </c>
      <c r="BD233" s="217" t="s">
        <v>61</v>
      </c>
      <c r="BE233" s="201" t="s">
        <v>62</v>
      </c>
      <c r="BF233" s="201" t="s">
        <v>63</v>
      </c>
      <c r="BG233" s="201" t="s">
        <v>196</v>
      </c>
      <c r="BH233" s="218" t="s">
        <v>712</v>
      </c>
      <c r="BI233" s="218" t="s">
        <v>68</v>
      </c>
      <c r="BJ233" s="391">
        <v>214</v>
      </c>
      <c r="BK233" s="370">
        <v>4</v>
      </c>
      <c r="BL233" s="219" t="s">
        <v>65</v>
      </c>
      <c r="BM233" s="52" t="s">
        <v>65</v>
      </c>
      <c r="BN233" s="218" t="s">
        <v>358</v>
      </c>
      <c r="BO233" s="217" t="s">
        <v>53</v>
      </c>
      <c r="BP233" s="201" t="s">
        <v>704</v>
      </c>
      <c r="BQ233" s="52" t="s">
        <v>714</v>
      </c>
    </row>
    <row r="234" spans="1:69" ht="16.5" thickBot="1">
      <c r="A234" s="207" t="s">
        <v>37</v>
      </c>
      <c r="B234" s="208" t="s">
        <v>9</v>
      </c>
      <c r="C234" s="202" t="s">
        <v>35</v>
      </c>
      <c r="D234" s="210" t="s">
        <v>709</v>
      </c>
      <c r="E234" s="24" t="s">
        <v>463</v>
      </c>
      <c r="F234" s="86">
        <v>43</v>
      </c>
      <c r="G234" s="80">
        <v>0</v>
      </c>
      <c r="H234" s="204"/>
      <c r="I234" s="204"/>
      <c r="J234" s="204"/>
      <c r="K234" s="204"/>
      <c r="L234" s="80">
        <v>0</v>
      </c>
      <c r="M234" s="203"/>
      <c r="N234" s="52">
        <v>0</v>
      </c>
      <c r="O234" s="204"/>
      <c r="P234" s="204"/>
      <c r="Q234" s="11">
        <v>5.8308834419000002</v>
      </c>
      <c r="R234" s="204"/>
      <c r="S234" s="204"/>
      <c r="T234" s="53">
        <v>8.4250000000000007</v>
      </c>
      <c r="U234" s="204"/>
      <c r="V234" s="204"/>
      <c r="W234" s="11">
        <v>5.5061394418603999</v>
      </c>
      <c r="X234" s="204"/>
      <c r="Y234" s="204"/>
      <c r="Z234" s="53">
        <v>8.4250000000000007</v>
      </c>
      <c r="AA234" s="204"/>
      <c r="AB234" s="204"/>
      <c r="AC234" s="204"/>
      <c r="AD234" s="204"/>
      <c r="AE234" s="204"/>
      <c r="AF234" s="9">
        <v>3.723089717155279</v>
      </c>
      <c r="AG234" s="9">
        <v>301</v>
      </c>
      <c r="AH234" s="9">
        <v>0.3125202097562505</v>
      </c>
      <c r="AI234" s="9">
        <v>1</v>
      </c>
      <c r="AJ234" s="9">
        <v>3.0150000000000001</v>
      </c>
      <c r="AK234" s="9" t="s">
        <v>248</v>
      </c>
      <c r="AL234" s="9">
        <v>43</v>
      </c>
      <c r="AM234" s="9">
        <v>3.723089717155279</v>
      </c>
      <c r="AN234" s="9">
        <v>3.7245575221238938</v>
      </c>
      <c r="AO234" s="73">
        <v>0</v>
      </c>
      <c r="AP234" s="80">
        <v>0</v>
      </c>
      <c r="AQ234" s="80">
        <v>0</v>
      </c>
      <c r="AR234" s="224">
        <v>86</v>
      </c>
      <c r="AS234" s="224" t="s">
        <v>248</v>
      </c>
      <c r="AT234" s="11">
        <v>3062.8510000000001</v>
      </c>
      <c r="AU234" s="11">
        <v>0</v>
      </c>
      <c r="AV234" s="80">
        <v>0</v>
      </c>
      <c r="AW234" s="80">
        <v>86</v>
      </c>
      <c r="AX234" s="158" t="s">
        <v>248</v>
      </c>
      <c r="AY234" s="235" t="s">
        <v>248</v>
      </c>
      <c r="AZ234" s="218">
        <v>26517</v>
      </c>
      <c r="BA234" s="188" t="s">
        <v>248</v>
      </c>
      <c r="BB234" s="203" t="s">
        <v>248</v>
      </c>
      <c r="BC234" s="158" t="s">
        <v>248</v>
      </c>
      <c r="BD234" s="217" t="s">
        <v>61</v>
      </c>
      <c r="BE234" s="201" t="s">
        <v>62</v>
      </c>
      <c r="BF234" s="201" t="s">
        <v>63</v>
      </c>
      <c r="BG234" s="201" t="s">
        <v>196</v>
      </c>
      <c r="BH234" s="218" t="s">
        <v>713</v>
      </c>
      <c r="BI234" s="218" t="s">
        <v>64</v>
      </c>
      <c r="BJ234" s="391">
        <v>214</v>
      </c>
      <c r="BK234" s="370">
        <v>1</v>
      </c>
      <c r="BL234" s="219" t="s">
        <v>65</v>
      </c>
      <c r="BM234" s="52" t="s">
        <v>65</v>
      </c>
      <c r="BN234" s="218" t="s">
        <v>358</v>
      </c>
      <c r="BO234" s="217" t="s">
        <v>70</v>
      </c>
      <c r="BP234" s="201" t="s">
        <v>681</v>
      </c>
      <c r="BQ234" s="52" t="s">
        <v>717</v>
      </c>
    </row>
    <row r="235" spans="1:69" ht="16.5" thickBot="1">
      <c r="A235" s="207" t="s">
        <v>37</v>
      </c>
      <c r="B235" s="208" t="s">
        <v>9</v>
      </c>
      <c r="C235" s="202" t="s">
        <v>35</v>
      </c>
      <c r="D235" s="210" t="s">
        <v>709</v>
      </c>
      <c r="E235" s="24" t="s">
        <v>463</v>
      </c>
      <c r="F235" s="86">
        <v>45</v>
      </c>
      <c r="G235" s="80">
        <v>0</v>
      </c>
      <c r="H235" s="204"/>
      <c r="I235" s="204"/>
      <c r="J235" s="204"/>
      <c r="K235" s="204"/>
      <c r="L235" s="80">
        <v>0</v>
      </c>
      <c r="M235" s="203"/>
      <c r="N235" s="52">
        <v>0</v>
      </c>
      <c r="O235" s="204"/>
      <c r="P235" s="204"/>
      <c r="Q235" s="11">
        <v>7.0137997556</v>
      </c>
      <c r="R235" s="204"/>
      <c r="S235" s="204"/>
      <c r="T235" s="53">
        <v>12.9375</v>
      </c>
      <c r="U235" s="204"/>
      <c r="V235" s="204"/>
      <c r="W235" s="11">
        <v>7.0801108666666002</v>
      </c>
      <c r="X235" s="204"/>
      <c r="Y235" s="204"/>
      <c r="Z235" s="53">
        <v>12.9375</v>
      </c>
      <c r="AA235" s="204"/>
      <c r="AB235" s="204"/>
      <c r="AC235" s="204"/>
      <c r="AD235" s="204"/>
      <c r="AE235" s="204"/>
      <c r="AF235" s="9">
        <v>2.9715530318873276</v>
      </c>
      <c r="AG235" s="9">
        <v>306</v>
      </c>
      <c r="AH235" s="9">
        <v>0.61128035841094397</v>
      </c>
      <c r="AI235" s="9">
        <v>60</v>
      </c>
      <c r="AJ235" s="9">
        <v>1.851388888888889</v>
      </c>
      <c r="AK235" s="9" t="s">
        <v>248</v>
      </c>
      <c r="AL235" s="9">
        <v>44</v>
      </c>
      <c r="AM235" s="9">
        <v>2.9715530318873276</v>
      </c>
      <c r="AN235" s="9">
        <v>2.9649999999999999</v>
      </c>
      <c r="AO235" s="73">
        <v>0</v>
      </c>
      <c r="AP235" s="80">
        <v>1</v>
      </c>
      <c r="AQ235" s="80">
        <v>0</v>
      </c>
      <c r="AR235" s="224">
        <v>89</v>
      </c>
      <c r="AS235" s="224" t="s">
        <v>248</v>
      </c>
      <c r="AT235" s="11">
        <v>3133.145</v>
      </c>
      <c r="AU235" s="11">
        <v>71.298000000000002</v>
      </c>
      <c r="AV235" s="80">
        <v>0</v>
      </c>
      <c r="AW235" s="80">
        <v>89</v>
      </c>
      <c r="AX235" s="158" t="s">
        <v>248</v>
      </c>
      <c r="AY235" s="235" t="s">
        <v>248</v>
      </c>
      <c r="AZ235" s="218">
        <v>26517</v>
      </c>
      <c r="BA235" s="188" t="s">
        <v>248</v>
      </c>
      <c r="BB235" s="203" t="s">
        <v>248</v>
      </c>
      <c r="BC235" s="158" t="s">
        <v>248</v>
      </c>
      <c r="BD235" s="217" t="s">
        <v>61</v>
      </c>
      <c r="BE235" s="201" t="s">
        <v>62</v>
      </c>
      <c r="BF235" s="201" t="s">
        <v>63</v>
      </c>
      <c r="BG235" s="201" t="s">
        <v>196</v>
      </c>
      <c r="BH235" s="218" t="s">
        <v>713</v>
      </c>
      <c r="BI235" s="218" t="s">
        <v>66</v>
      </c>
      <c r="BJ235" s="391">
        <v>214</v>
      </c>
      <c r="BK235" s="370">
        <v>7</v>
      </c>
      <c r="BL235" s="219" t="s">
        <v>65</v>
      </c>
      <c r="BM235" s="52" t="s">
        <v>65</v>
      </c>
      <c r="BN235" s="218" t="s">
        <v>358</v>
      </c>
      <c r="BO235" s="217" t="s">
        <v>70</v>
      </c>
      <c r="BP235" s="201" t="s">
        <v>681</v>
      </c>
      <c r="BQ235" s="52" t="s">
        <v>717</v>
      </c>
    </row>
    <row r="236" spans="1:69" ht="16.5" thickBot="1">
      <c r="A236" s="207" t="s">
        <v>37</v>
      </c>
      <c r="B236" s="208" t="s">
        <v>9</v>
      </c>
      <c r="C236" s="202" t="s">
        <v>35</v>
      </c>
      <c r="D236" s="210" t="s">
        <v>709</v>
      </c>
      <c r="E236" s="24" t="s">
        <v>463</v>
      </c>
      <c r="F236" s="86">
        <v>46</v>
      </c>
      <c r="G236" s="80">
        <v>0</v>
      </c>
      <c r="H236" s="204"/>
      <c r="I236" s="204"/>
      <c r="J236" s="204"/>
      <c r="K236" s="204"/>
      <c r="L236" s="80">
        <v>0</v>
      </c>
      <c r="M236" s="203"/>
      <c r="N236" s="52">
        <v>0</v>
      </c>
      <c r="O236" s="204"/>
      <c r="P236" s="204"/>
      <c r="Q236" s="11">
        <v>5.581130087</v>
      </c>
      <c r="R236" s="204"/>
      <c r="S236" s="204"/>
      <c r="T236" s="53">
        <v>7.2833333333333323</v>
      </c>
      <c r="U236" s="204"/>
      <c r="V236" s="204"/>
      <c r="W236" s="11">
        <v>4.8869344565216997</v>
      </c>
      <c r="X236" s="204"/>
      <c r="Y236" s="204"/>
      <c r="Z236" s="53">
        <v>6.7833333333333323</v>
      </c>
      <c r="AA236" s="204"/>
      <c r="AB236" s="204"/>
      <c r="AC236" s="204"/>
      <c r="AD236" s="204"/>
      <c r="AE236" s="204"/>
      <c r="AF236" s="9">
        <v>3.6122981461678974</v>
      </c>
      <c r="AG236" s="9">
        <v>322</v>
      </c>
      <c r="AH236" s="9">
        <v>0.38980943309439109</v>
      </c>
      <c r="AI236" s="9">
        <v>4</v>
      </c>
      <c r="AJ236" s="9">
        <v>2.7630434782608697</v>
      </c>
      <c r="AK236" s="9" t="s">
        <v>248</v>
      </c>
      <c r="AL236" s="9">
        <v>46</v>
      </c>
      <c r="AM236" s="9">
        <v>3.6122981461678974</v>
      </c>
      <c r="AN236" s="9">
        <v>3.6618357487922704</v>
      </c>
      <c r="AO236" s="73">
        <v>0</v>
      </c>
      <c r="AP236" s="80">
        <v>0</v>
      </c>
      <c r="AQ236" s="80">
        <v>0</v>
      </c>
      <c r="AR236" s="224">
        <v>92</v>
      </c>
      <c r="AS236" s="224" t="s">
        <v>248</v>
      </c>
      <c r="AT236" s="11">
        <v>3281.6619999999998</v>
      </c>
      <c r="AU236" s="11">
        <v>0</v>
      </c>
      <c r="AV236" s="80">
        <v>0</v>
      </c>
      <c r="AW236" s="80">
        <v>92</v>
      </c>
      <c r="AX236" s="158" t="s">
        <v>248</v>
      </c>
      <c r="AY236" s="235" t="s">
        <v>248</v>
      </c>
      <c r="AZ236" s="218">
        <v>26517</v>
      </c>
      <c r="BA236" s="188" t="s">
        <v>248</v>
      </c>
      <c r="BB236" s="203" t="s">
        <v>248</v>
      </c>
      <c r="BC236" s="158" t="s">
        <v>248</v>
      </c>
      <c r="BD236" s="217" t="s">
        <v>61</v>
      </c>
      <c r="BE236" s="201" t="s">
        <v>62</v>
      </c>
      <c r="BF236" s="201" t="s">
        <v>63</v>
      </c>
      <c r="BG236" s="201" t="s">
        <v>196</v>
      </c>
      <c r="BH236" s="218" t="s">
        <v>713</v>
      </c>
      <c r="BI236" s="218" t="s">
        <v>67</v>
      </c>
      <c r="BJ236" s="391">
        <v>214</v>
      </c>
      <c r="BK236" s="370">
        <v>3</v>
      </c>
      <c r="BL236" s="219" t="s">
        <v>65</v>
      </c>
      <c r="BM236" s="52" t="s">
        <v>65</v>
      </c>
      <c r="BN236" s="218" t="s">
        <v>358</v>
      </c>
      <c r="BO236" s="217" t="s">
        <v>70</v>
      </c>
      <c r="BP236" s="201" t="s">
        <v>681</v>
      </c>
      <c r="BQ236" s="52" t="s">
        <v>717</v>
      </c>
    </row>
    <row r="237" spans="1:69" ht="16.5" thickBot="1">
      <c r="A237" s="207" t="s">
        <v>37</v>
      </c>
      <c r="B237" s="208" t="s">
        <v>9</v>
      </c>
      <c r="C237" s="202" t="s">
        <v>35</v>
      </c>
      <c r="D237" s="210" t="s">
        <v>709</v>
      </c>
      <c r="E237" s="24" t="s">
        <v>463</v>
      </c>
      <c r="F237" s="86">
        <v>47</v>
      </c>
      <c r="G237" s="80">
        <v>1</v>
      </c>
      <c r="H237" s="204"/>
      <c r="I237" s="204"/>
      <c r="J237" s="204"/>
      <c r="K237" s="204"/>
      <c r="L237" s="80">
        <v>0</v>
      </c>
      <c r="M237" s="203"/>
      <c r="N237" s="52">
        <v>0</v>
      </c>
      <c r="O237" s="204"/>
      <c r="P237" s="204"/>
      <c r="Q237" s="11">
        <v>7.9733256303999998</v>
      </c>
      <c r="R237" s="204"/>
      <c r="S237" s="204"/>
      <c r="T237" s="53">
        <v>10.349999999999998</v>
      </c>
      <c r="U237" s="204"/>
      <c r="V237" s="204"/>
      <c r="W237" s="11">
        <v>8.0670865217390997</v>
      </c>
      <c r="X237" s="204"/>
      <c r="Y237" s="204"/>
      <c r="Z237" s="53">
        <v>9.8499999999999979</v>
      </c>
      <c r="AA237" s="204"/>
      <c r="AB237" s="204"/>
      <c r="AC237" s="204"/>
      <c r="AD237" s="204"/>
      <c r="AE237" s="204"/>
      <c r="AF237" s="9">
        <v>2.6293650846632701</v>
      </c>
      <c r="AG237" s="9">
        <v>315</v>
      </c>
      <c r="AH237" s="9">
        <v>0.33405211680389352</v>
      </c>
      <c r="AI237" s="9">
        <v>85</v>
      </c>
      <c r="AJ237" s="9">
        <v>1.9025000000000001</v>
      </c>
      <c r="AK237" s="9" t="s">
        <v>248</v>
      </c>
      <c r="AL237" s="9">
        <v>0</v>
      </c>
      <c r="AM237" s="9"/>
      <c r="AN237" s="9"/>
      <c r="AO237" s="73">
        <v>1</v>
      </c>
      <c r="AP237" s="80">
        <v>1</v>
      </c>
      <c r="AQ237" s="80">
        <v>0</v>
      </c>
      <c r="AR237" s="224">
        <v>90</v>
      </c>
      <c r="AS237" s="224" t="s">
        <v>248</v>
      </c>
      <c r="AT237" s="11">
        <v>3207.962</v>
      </c>
      <c r="AU237" s="11">
        <v>71.637</v>
      </c>
      <c r="AV237" s="80">
        <v>0</v>
      </c>
      <c r="AW237" s="80">
        <v>90</v>
      </c>
      <c r="AX237" s="158" t="s">
        <v>248</v>
      </c>
      <c r="AY237" s="235" t="s">
        <v>248</v>
      </c>
      <c r="AZ237" s="218">
        <v>26517</v>
      </c>
      <c r="BA237" s="188" t="s">
        <v>248</v>
      </c>
      <c r="BB237" s="203" t="s">
        <v>248</v>
      </c>
      <c r="BC237" s="158" t="s">
        <v>248</v>
      </c>
      <c r="BD237" s="217" t="s">
        <v>61</v>
      </c>
      <c r="BE237" s="201" t="s">
        <v>62</v>
      </c>
      <c r="BF237" s="201" t="s">
        <v>63</v>
      </c>
      <c r="BG237" s="201" t="s">
        <v>196</v>
      </c>
      <c r="BH237" s="218" t="s">
        <v>713</v>
      </c>
      <c r="BI237" s="218" t="s">
        <v>68</v>
      </c>
      <c r="BJ237" s="391">
        <v>214</v>
      </c>
      <c r="BK237" s="370">
        <v>4</v>
      </c>
      <c r="BL237" s="219" t="s">
        <v>65</v>
      </c>
      <c r="BM237" s="52" t="s">
        <v>65</v>
      </c>
      <c r="BN237" s="218" t="s">
        <v>358</v>
      </c>
      <c r="BO237" s="217" t="s">
        <v>70</v>
      </c>
      <c r="BP237" s="201" t="s">
        <v>681</v>
      </c>
      <c r="BQ237" s="52" t="s">
        <v>717</v>
      </c>
    </row>
    <row r="238" spans="1:69" ht="16.5" thickBot="1">
      <c r="A238" s="207" t="s">
        <v>37</v>
      </c>
      <c r="B238" s="208" t="s">
        <v>9</v>
      </c>
      <c r="C238" s="202" t="s">
        <v>35</v>
      </c>
      <c r="D238" s="210" t="s">
        <v>709</v>
      </c>
      <c r="E238" s="24" t="s">
        <v>464</v>
      </c>
      <c r="F238" s="86">
        <v>68</v>
      </c>
      <c r="G238" s="80">
        <v>0</v>
      </c>
      <c r="H238" s="204"/>
      <c r="I238" s="204"/>
      <c r="J238" s="204"/>
      <c r="K238" s="204"/>
      <c r="L238" s="80">
        <v>0</v>
      </c>
      <c r="M238" s="203"/>
      <c r="N238" s="52">
        <v>0</v>
      </c>
      <c r="O238" s="204"/>
      <c r="P238" s="204"/>
      <c r="Q238" s="11">
        <v>5.1898231617999997</v>
      </c>
      <c r="R238" s="204"/>
      <c r="S238" s="204"/>
      <c r="T238" s="53">
        <v>6.1999999999999993</v>
      </c>
      <c r="U238" s="204"/>
      <c r="V238" s="204"/>
      <c r="W238" s="11">
        <v>4.8714703382352003</v>
      </c>
      <c r="X238" s="204"/>
      <c r="Y238" s="204"/>
      <c r="Z238" s="53">
        <v>5.85</v>
      </c>
      <c r="AA238" s="204"/>
      <c r="AB238" s="204"/>
      <c r="AC238" s="204"/>
      <c r="AD238" s="204"/>
      <c r="AE238" s="204"/>
      <c r="AF238" s="9">
        <v>3.7221428756954285</v>
      </c>
      <c r="AG238" s="9">
        <v>476</v>
      </c>
      <c r="AH238" s="9">
        <v>0.32479708223177062</v>
      </c>
      <c r="AI238" s="9">
        <v>3</v>
      </c>
      <c r="AJ238" s="9">
        <v>3.0459459459459461</v>
      </c>
      <c r="AK238" s="9" t="s">
        <v>248</v>
      </c>
      <c r="AL238" s="9">
        <v>67</v>
      </c>
      <c r="AM238" s="9">
        <v>3.728742023012531</v>
      </c>
      <c r="AN238" s="9">
        <v>3.7252994011976046</v>
      </c>
      <c r="AO238" s="73">
        <v>0</v>
      </c>
      <c r="AP238" s="80">
        <v>0</v>
      </c>
      <c r="AQ238" s="80">
        <v>0</v>
      </c>
      <c r="AR238" s="224">
        <v>136</v>
      </c>
      <c r="AS238" s="224" t="s">
        <v>248</v>
      </c>
      <c r="AT238" s="11">
        <v>5173.7020000000002</v>
      </c>
      <c r="AU238" s="11">
        <v>0</v>
      </c>
      <c r="AV238" s="80">
        <v>0</v>
      </c>
      <c r="AW238" s="80">
        <v>136</v>
      </c>
      <c r="AX238" s="158" t="s">
        <v>248</v>
      </c>
      <c r="AY238" s="235" t="s">
        <v>248</v>
      </c>
      <c r="AZ238" s="218">
        <v>27787</v>
      </c>
      <c r="BA238" s="188" t="s">
        <v>248</v>
      </c>
      <c r="BB238" s="203" t="s">
        <v>248</v>
      </c>
      <c r="BC238" s="158" t="s">
        <v>248</v>
      </c>
      <c r="BD238" s="217" t="s">
        <v>61</v>
      </c>
      <c r="BE238" s="201" t="s">
        <v>62</v>
      </c>
      <c r="BF238" s="201" t="s">
        <v>63</v>
      </c>
      <c r="BG238" s="201" t="s">
        <v>196</v>
      </c>
      <c r="BH238" s="218" t="s">
        <v>510</v>
      </c>
      <c r="BI238" s="218" t="s">
        <v>64</v>
      </c>
      <c r="BJ238" s="391">
        <v>214</v>
      </c>
      <c r="BK238" s="370">
        <v>1</v>
      </c>
      <c r="BL238" s="219" t="s">
        <v>65</v>
      </c>
      <c r="BM238" s="52" t="s">
        <v>65</v>
      </c>
      <c r="BN238" s="218" t="s">
        <v>358</v>
      </c>
      <c r="BO238" s="217" t="s">
        <v>57</v>
      </c>
      <c r="BP238" s="201" t="s">
        <v>681</v>
      </c>
      <c r="BQ238" s="52" t="s">
        <v>717</v>
      </c>
    </row>
    <row r="239" spans="1:69" ht="16.5" thickBot="1">
      <c r="A239" s="207" t="s">
        <v>37</v>
      </c>
      <c r="B239" s="208" t="s">
        <v>9</v>
      </c>
      <c r="C239" s="202" t="s">
        <v>35</v>
      </c>
      <c r="D239" s="210" t="s">
        <v>709</v>
      </c>
      <c r="E239" s="24" t="s">
        <v>464</v>
      </c>
      <c r="F239" s="86">
        <v>61</v>
      </c>
      <c r="G239" s="80">
        <v>2</v>
      </c>
      <c r="H239" s="204"/>
      <c r="I239" s="204"/>
      <c r="J239" s="204"/>
      <c r="K239" s="204"/>
      <c r="L239" s="80">
        <v>1</v>
      </c>
      <c r="M239" s="203"/>
      <c r="N239" s="52">
        <v>0</v>
      </c>
      <c r="O239" s="204"/>
      <c r="P239" s="204"/>
      <c r="Q239" s="11">
        <v>7.5411376552</v>
      </c>
      <c r="R239" s="204"/>
      <c r="S239" s="204"/>
      <c r="T239" s="53">
        <v>13.024999999999999</v>
      </c>
      <c r="U239" s="204"/>
      <c r="V239" s="204"/>
      <c r="W239" s="11">
        <v>7.5385514482757996</v>
      </c>
      <c r="X239" s="204"/>
      <c r="Y239" s="204"/>
      <c r="Z239" s="53">
        <v>13.049999999999997</v>
      </c>
      <c r="AA239" s="204"/>
      <c r="AB239" s="204"/>
      <c r="AC239" s="204"/>
      <c r="AD239" s="204"/>
      <c r="AE239" s="204"/>
      <c r="AF239" s="9">
        <v>3.5593358558122574</v>
      </c>
      <c r="AG239" s="9">
        <v>405</v>
      </c>
      <c r="AH239" s="9">
        <v>0.54001362670515851</v>
      </c>
      <c r="AI239" s="9">
        <v>20</v>
      </c>
      <c r="AJ239" s="9">
        <v>2.5026595744680851</v>
      </c>
      <c r="AK239" s="9" t="s">
        <v>248</v>
      </c>
      <c r="AL239" s="9">
        <v>55</v>
      </c>
      <c r="AM239" s="9">
        <v>3.5713333490090968</v>
      </c>
      <c r="AN239" s="9">
        <v>3.6604166666666669</v>
      </c>
      <c r="AO239" s="73">
        <v>24</v>
      </c>
      <c r="AP239" s="80">
        <v>4</v>
      </c>
      <c r="AQ239" s="80">
        <v>0</v>
      </c>
      <c r="AR239" s="224">
        <v>90</v>
      </c>
      <c r="AS239" s="224" t="s">
        <v>248</v>
      </c>
      <c r="AT239" s="11">
        <v>4406.4449999999997</v>
      </c>
      <c r="AU239" s="11">
        <v>156.58099999999999</v>
      </c>
      <c r="AV239" s="80">
        <v>0</v>
      </c>
      <c r="AW239" s="80">
        <v>90</v>
      </c>
      <c r="AX239" s="158" t="s">
        <v>248</v>
      </c>
      <c r="AY239" s="235" t="s">
        <v>248</v>
      </c>
      <c r="AZ239" s="218">
        <v>27787</v>
      </c>
      <c r="BA239" s="188" t="s">
        <v>248</v>
      </c>
      <c r="BB239" s="203" t="s">
        <v>248</v>
      </c>
      <c r="BC239" s="158" t="s">
        <v>248</v>
      </c>
      <c r="BD239" s="217" t="s">
        <v>61</v>
      </c>
      <c r="BE239" s="201" t="s">
        <v>62</v>
      </c>
      <c r="BF239" s="201" t="s">
        <v>63</v>
      </c>
      <c r="BG239" s="201" t="s">
        <v>196</v>
      </c>
      <c r="BH239" s="218" t="s">
        <v>510</v>
      </c>
      <c r="BI239" s="218" t="s">
        <v>66</v>
      </c>
      <c r="BJ239" s="391">
        <v>214</v>
      </c>
      <c r="BK239" s="370">
        <v>7</v>
      </c>
      <c r="BL239" s="219" t="s">
        <v>65</v>
      </c>
      <c r="BM239" s="52" t="s">
        <v>65</v>
      </c>
      <c r="BN239" s="218" t="s">
        <v>358</v>
      </c>
      <c r="BO239" s="217" t="s">
        <v>57</v>
      </c>
      <c r="BP239" s="201" t="s">
        <v>681</v>
      </c>
      <c r="BQ239" s="52" t="s">
        <v>717</v>
      </c>
    </row>
    <row r="240" spans="1:69" ht="16.5" thickBot="1">
      <c r="A240" s="207" t="s">
        <v>37</v>
      </c>
      <c r="B240" s="208" t="s">
        <v>9</v>
      </c>
      <c r="C240" s="202" t="s">
        <v>35</v>
      </c>
      <c r="D240" s="210" t="s">
        <v>709</v>
      </c>
      <c r="E240" s="24" t="s">
        <v>464</v>
      </c>
      <c r="F240" s="86">
        <v>68</v>
      </c>
      <c r="G240" s="80">
        <v>0</v>
      </c>
      <c r="H240" s="204"/>
      <c r="I240" s="204"/>
      <c r="J240" s="204"/>
      <c r="K240" s="204"/>
      <c r="L240" s="80">
        <v>0</v>
      </c>
      <c r="M240" s="203"/>
      <c r="N240" s="52">
        <v>0</v>
      </c>
      <c r="O240" s="204"/>
      <c r="P240" s="204"/>
      <c r="Q240" s="11">
        <v>5.9116909705999996</v>
      </c>
      <c r="R240" s="204"/>
      <c r="S240" s="204"/>
      <c r="T240" s="53">
        <v>7.3999999999999986</v>
      </c>
      <c r="U240" s="204"/>
      <c r="V240" s="204"/>
      <c r="W240" s="11">
        <v>5.4059996764704996</v>
      </c>
      <c r="X240" s="204"/>
      <c r="Y240" s="204"/>
      <c r="Z240" s="53">
        <v>6.9333333333333327</v>
      </c>
      <c r="AA240" s="204"/>
      <c r="AB240" s="204"/>
      <c r="AC240" s="204"/>
      <c r="AD240" s="204"/>
      <c r="AE240" s="204"/>
      <c r="AF240" s="9">
        <v>3.5607563090675018</v>
      </c>
      <c r="AG240" s="9">
        <v>475</v>
      </c>
      <c r="AH240" s="9">
        <v>0.44452900964672648</v>
      </c>
      <c r="AI240" s="9">
        <v>10</v>
      </c>
      <c r="AJ240" s="9">
        <v>2.6403061224489797</v>
      </c>
      <c r="AK240" s="9" t="s">
        <v>248</v>
      </c>
      <c r="AL240" s="9">
        <v>67</v>
      </c>
      <c r="AM240" s="9">
        <v>3.5619616277182282</v>
      </c>
      <c r="AN240" s="9">
        <v>3.6235632183908044</v>
      </c>
      <c r="AO240" s="73">
        <v>2</v>
      </c>
      <c r="AP240" s="80">
        <v>0</v>
      </c>
      <c r="AQ240" s="80">
        <v>0</v>
      </c>
      <c r="AR240" s="224">
        <v>134</v>
      </c>
      <c r="AS240" s="224" t="s">
        <v>248</v>
      </c>
      <c r="AT240" s="11">
        <v>5213.1139999999996</v>
      </c>
      <c r="AU240" s="11">
        <v>0</v>
      </c>
      <c r="AV240" s="80">
        <v>0</v>
      </c>
      <c r="AW240" s="80">
        <v>134</v>
      </c>
      <c r="AX240" s="158" t="s">
        <v>248</v>
      </c>
      <c r="AY240" s="235" t="s">
        <v>248</v>
      </c>
      <c r="AZ240" s="218">
        <v>27787</v>
      </c>
      <c r="BA240" s="188" t="s">
        <v>248</v>
      </c>
      <c r="BB240" s="203" t="s">
        <v>248</v>
      </c>
      <c r="BC240" s="158" t="s">
        <v>248</v>
      </c>
      <c r="BD240" s="217" t="s">
        <v>61</v>
      </c>
      <c r="BE240" s="201" t="s">
        <v>62</v>
      </c>
      <c r="BF240" s="201" t="s">
        <v>63</v>
      </c>
      <c r="BG240" s="201" t="s">
        <v>196</v>
      </c>
      <c r="BH240" s="218" t="s">
        <v>510</v>
      </c>
      <c r="BI240" s="218" t="s">
        <v>67</v>
      </c>
      <c r="BJ240" s="391">
        <v>214</v>
      </c>
      <c r="BK240" s="370">
        <v>3</v>
      </c>
      <c r="BL240" s="219" t="s">
        <v>65</v>
      </c>
      <c r="BM240" s="52" t="s">
        <v>65</v>
      </c>
      <c r="BN240" s="218" t="s">
        <v>358</v>
      </c>
      <c r="BO240" s="217" t="s">
        <v>57</v>
      </c>
      <c r="BP240" s="201" t="s">
        <v>681</v>
      </c>
      <c r="BQ240" s="52" t="s">
        <v>717</v>
      </c>
    </row>
    <row r="241" spans="1:69" ht="16.5" thickBot="1">
      <c r="A241" s="207" t="s">
        <v>37</v>
      </c>
      <c r="B241" s="208" t="s">
        <v>9</v>
      </c>
      <c r="C241" s="202" t="s">
        <v>35</v>
      </c>
      <c r="D241" s="210" t="s">
        <v>709</v>
      </c>
      <c r="E241" s="24" t="s">
        <v>464</v>
      </c>
      <c r="F241" s="86">
        <v>67</v>
      </c>
      <c r="G241" s="80">
        <v>0</v>
      </c>
      <c r="H241" s="204"/>
      <c r="I241" s="204"/>
      <c r="J241" s="204"/>
      <c r="K241" s="204"/>
      <c r="L241" s="80">
        <v>0</v>
      </c>
      <c r="M241" s="203"/>
      <c r="N241" s="52">
        <v>0</v>
      </c>
      <c r="O241" s="204"/>
      <c r="P241" s="204"/>
      <c r="Q241" s="11">
        <v>7.046178791</v>
      </c>
      <c r="R241" s="204"/>
      <c r="S241" s="204"/>
      <c r="T241" s="53">
        <v>8.3312500000000007</v>
      </c>
      <c r="U241" s="204"/>
      <c r="V241" s="204"/>
      <c r="W241" s="11">
        <v>7.1695818358208001</v>
      </c>
      <c r="X241" s="204"/>
      <c r="Y241" s="204"/>
      <c r="Z241" s="53">
        <v>8.4649999999999999</v>
      </c>
      <c r="AA241" s="204"/>
      <c r="AB241" s="204"/>
      <c r="AC241" s="204"/>
      <c r="AD241" s="204"/>
      <c r="AE241" s="204"/>
      <c r="AF241" s="9">
        <v>2.9269697015935727</v>
      </c>
      <c r="AG241" s="9">
        <v>469</v>
      </c>
      <c r="AH241" s="9">
        <v>0.39556914850765429</v>
      </c>
      <c r="AI241" s="9">
        <v>62</v>
      </c>
      <c r="AJ241" s="9">
        <v>2.1145</v>
      </c>
      <c r="AK241" s="9" t="s">
        <v>248</v>
      </c>
      <c r="AL241" s="9">
        <v>0</v>
      </c>
      <c r="AM241" s="9"/>
      <c r="AN241" s="9"/>
      <c r="AO241" s="73">
        <v>10</v>
      </c>
      <c r="AP241" s="80">
        <v>0</v>
      </c>
      <c r="AQ241" s="80">
        <v>0</v>
      </c>
      <c r="AR241" s="224">
        <v>124</v>
      </c>
      <c r="AS241" s="224" t="s">
        <v>248</v>
      </c>
      <c r="AT241" s="11">
        <v>4972.7089999999998</v>
      </c>
      <c r="AU241" s="11">
        <v>134.22200000000001</v>
      </c>
      <c r="AV241" s="80">
        <v>0</v>
      </c>
      <c r="AW241" s="80">
        <v>124</v>
      </c>
      <c r="AX241" s="158" t="s">
        <v>248</v>
      </c>
      <c r="AY241" s="235" t="s">
        <v>248</v>
      </c>
      <c r="AZ241" s="218">
        <v>27787</v>
      </c>
      <c r="BA241" s="188" t="s">
        <v>248</v>
      </c>
      <c r="BB241" s="203" t="s">
        <v>248</v>
      </c>
      <c r="BC241" s="158" t="s">
        <v>248</v>
      </c>
      <c r="BD241" s="217" t="s">
        <v>61</v>
      </c>
      <c r="BE241" s="201" t="s">
        <v>62</v>
      </c>
      <c r="BF241" s="201" t="s">
        <v>63</v>
      </c>
      <c r="BG241" s="201" t="s">
        <v>196</v>
      </c>
      <c r="BH241" s="218" t="s">
        <v>510</v>
      </c>
      <c r="BI241" s="218" t="s">
        <v>68</v>
      </c>
      <c r="BJ241" s="391">
        <v>214</v>
      </c>
      <c r="BK241" s="370">
        <v>4</v>
      </c>
      <c r="BL241" s="219" t="s">
        <v>65</v>
      </c>
      <c r="BM241" s="52" t="s">
        <v>65</v>
      </c>
      <c r="BN241" s="218" t="s">
        <v>358</v>
      </c>
      <c r="BO241" s="217" t="s">
        <v>57</v>
      </c>
      <c r="BP241" s="201" t="s">
        <v>681</v>
      </c>
      <c r="BQ241" s="52" t="s">
        <v>717</v>
      </c>
    </row>
    <row r="242" spans="1:69" ht="16.5" thickBot="1">
      <c r="A242" s="207" t="s">
        <v>37</v>
      </c>
      <c r="B242" s="208" t="s">
        <v>9</v>
      </c>
      <c r="C242" s="202" t="s">
        <v>35</v>
      </c>
      <c r="D242" s="210" t="s">
        <v>709</v>
      </c>
      <c r="E242" s="24" t="s">
        <v>465</v>
      </c>
      <c r="F242" s="86">
        <v>39</v>
      </c>
      <c r="G242" s="80">
        <v>1</v>
      </c>
      <c r="H242" s="204"/>
      <c r="I242" s="204"/>
      <c r="J242" s="204"/>
      <c r="K242" s="204"/>
      <c r="L242" s="80">
        <v>1</v>
      </c>
      <c r="M242" s="203"/>
      <c r="N242" s="52">
        <v>0</v>
      </c>
      <c r="O242" s="204"/>
      <c r="P242" s="204"/>
      <c r="Q242" s="11">
        <v>6.0586486486000002</v>
      </c>
      <c r="R242" s="204"/>
      <c r="S242" s="204"/>
      <c r="T242" s="53">
        <v>7.5749999999999993</v>
      </c>
      <c r="U242" s="204"/>
      <c r="V242" s="204"/>
      <c r="W242" s="11">
        <v>6.1334864324323997</v>
      </c>
      <c r="X242" s="204"/>
      <c r="Y242" s="204"/>
      <c r="Z242" s="53">
        <v>7.2874999999999996</v>
      </c>
      <c r="AA242" s="204"/>
      <c r="AB242" s="204"/>
      <c r="AC242" s="204"/>
      <c r="AD242" s="204"/>
      <c r="AE242" s="204"/>
      <c r="AF242" s="9">
        <v>3.3899227781185313</v>
      </c>
      <c r="AG242" s="9">
        <v>259</v>
      </c>
      <c r="AH242" s="9">
        <v>0.41022298916691691</v>
      </c>
      <c r="AI242" s="9">
        <v>7</v>
      </c>
      <c r="AJ242" s="9">
        <v>2.5743749999999999</v>
      </c>
      <c r="AK242" s="9" t="s">
        <v>248</v>
      </c>
      <c r="AL242" s="9">
        <v>37</v>
      </c>
      <c r="AM242" s="9">
        <v>3.3899227781185313</v>
      </c>
      <c r="AN242" s="9">
        <v>3.4483695652173911</v>
      </c>
      <c r="AO242" s="73">
        <v>1</v>
      </c>
      <c r="AP242" s="80">
        <v>0</v>
      </c>
      <c r="AQ242" s="80">
        <v>0</v>
      </c>
      <c r="AR242" s="224">
        <v>75</v>
      </c>
      <c r="AS242" s="224" t="s">
        <v>248</v>
      </c>
      <c r="AT242" s="11">
        <v>2692.0970000000002</v>
      </c>
      <c r="AU242" s="11">
        <v>0</v>
      </c>
      <c r="AV242" s="80">
        <v>0</v>
      </c>
      <c r="AW242" s="80">
        <v>75</v>
      </c>
      <c r="AX242" s="158" t="s">
        <v>248</v>
      </c>
      <c r="AY242" s="235" t="s">
        <v>248</v>
      </c>
      <c r="AZ242" s="218">
        <v>33524</v>
      </c>
      <c r="BA242" s="188" t="s">
        <v>248</v>
      </c>
      <c r="BB242" s="203" t="s">
        <v>248</v>
      </c>
      <c r="BC242" s="158" t="s">
        <v>248</v>
      </c>
      <c r="BD242" s="217" t="s">
        <v>61</v>
      </c>
      <c r="BE242" s="201" t="s">
        <v>62</v>
      </c>
      <c r="BF242" s="201" t="s">
        <v>63</v>
      </c>
      <c r="BG242" s="201" t="s">
        <v>196</v>
      </c>
      <c r="BH242" s="218" t="s">
        <v>514</v>
      </c>
      <c r="BI242" s="218" t="s">
        <v>64</v>
      </c>
      <c r="BJ242" s="391">
        <v>214</v>
      </c>
      <c r="BK242" s="370">
        <v>1</v>
      </c>
      <c r="BL242" s="219" t="s">
        <v>65</v>
      </c>
      <c r="BM242" s="52" t="s">
        <v>65</v>
      </c>
      <c r="BN242" s="218" t="s">
        <v>358</v>
      </c>
      <c r="BO242" s="217" t="s">
        <v>349</v>
      </c>
      <c r="BP242" s="201" t="s">
        <v>699</v>
      </c>
      <c r="BQ242" s="52" t="s">
        <v>715</v>
      </c>
    </row>
    <row r="243" spans="1:69" ht="16.5" thickBot="1">
      <c r="A243" s="207" t="s">
        <v>37</v>
      </c>
      <c r="B243" s="208" t="s">
        <v>9</v>
      </c>
      <c r="C243" s="202" t="s">
        <v>35</v>
      </c>
      <c r="D243" s="210" t="s">
        <v>709</v>
      </c>
      <c r="E243" s="24" t="s">
        <v>465</v>
      </c>
      <c r="F243" s="86">
        <v>40</v>
      </c>
      <c r="G243" s="80">
        <v>1</v>
      </c>
      <c r="H243" s="204"/>
      <c r="I243" s="204"/>
      <c r="J243" s="204"/>
      <c r="K243" s="204"/>
      <c r="L243" s="80">
        <v>0</v>
      </c>
      <c r="M243" s="203"/>
      <c r="N243" s="52">
        <v>0</v>
      </c>
      <c r="O243" s="204"/>
      <c r="P243" s="204"/>
      <c r="Q243" s="11">
        <v>6.9252306667000001</v>
      </c>
      <c r="R243" s="204"/>
      <c r="S243" s="204"/>
      <c r="T243" s="53">
        <v>12.762499999999999</v>
      </c>
      <c r="U243" s="204"/>
      <c r="V243" s="204"/>
      <c r="W243" s="11">
        <v>6.8188973333333003</v>
      </c>
      <c r="X243" s="204"/>
      <c r="Y243" s="204"/>
      <c r="Z243" s="53">
        <v>12.762499999999999</v>
      </c>
      <c r="AA243" s="204"/>
      <c r="AB243" s="204"/>
      <c r="AC243" s="204"/>
      <c r="AD243" s="204"/>
      <c r="AE243" s="204"/>
      <c r="AF243" s="9">
        <v>3.3362637404557112</v>
      </c>
      <c r="AG243" s="9">
        <v>273</v>
      </c>
      <c r="AH243" s="9">
        <v>0.47618912949604875</v>
      </c>
      <c r="AI243" s="9">
        <v>18</v>
      </c>
      <c r="AJ243" s="9">
        <v>2.355</v>
      </c>
      <c r="AK243" s="9" t="s">
        <v>248</v>
      </c>
      <c r="AL243" s="9">
        <v>39</v>
      </c>
      <c r="AM243" s="9">
        <v>3.3362637404557112</v>
      </c>
      <c r="AN243" s="9">
        <v>3.4224999999999999</v>
      </c>
      <c r="AO243" s="73">
        <v>4</v>
      </c>
      <c r="AP243" s="80">
        <v>0</v>
      </c>
      <c r="AQ243" s="80">
        <v>0</v>
      </c>
      <c r="AR243" s="224">
        <v>74</v>
      </c>
      <c r="AS243" s="224" t="s">
        <v>248</v>
      </c>
      <c r="AT243" s="11">
        <v>2780.415</v>
      </c>
      <c r="AU243" s="11">
        <v>0</v>
      </c>
      <c r="AV243" s="80">
        <v>0</v>
      </c>
      <c r="AW243" s="80">
        <v>74</v>
      </c>
      <c r="AX243" s="158" t="s">
        <v>248</v>
      </c>
      <c r="AY243" s="235" t="s">
        <v>248</v>
      </c>
      <c r="AZ243" s="218">
        <v>33524</v>
      </c>
      <c r="BA243" s="188" t="s">
        <v>248</v>
      </c>
      <c r="BB243" s="203" t="s">
        <v>248</v>
      </c>
      <c r="BC243" s="158" t="s">
        <v>248</v>
      </c>
      <c r="BD243" s="217" t="s">
        <v>61</v>
      </c>
      <c r="BE243" s="201" t="s">
        <v>62</v>
      </c>
      <c r="BF243" s="201" t="s">
        <v>63</v>
      </c>
      <c r="BG243" s="201" t="s">
        <v>196</v>
      </c>
      <c r="BH243" s="218" t="s">
        <v>514</v>
      </c>
      <c r="BI243" s="218" t="s">
        <v>66</v>
      </c>
      <c r="BJ243" s="391">
        <v>214</v>
      </c>
      <c r="BK243" s="370">
        <v>7</v>
      </c>
      <c r="BL243" s="219" t="s">
        <v>65</v>
      </c>
      <c r="BM243" s="52" t="s">
        <v>65</v>
      </c>
      <c r="BN243" s="218" t="s">
        <v>358</v>
      </c>
      <c r="BO243" s="217" t="s">
        <v>349</v>
      </c>
      <c r="BP243" s="201" t="s">
        <v>699</v>
      </c>
      <c r="BQ243" s="52" t="s">
        <v>715</v>
      </c>
    </row>
    <row r="244" spans="1:69" ht="16.5" thickBot="1">
      <c r="A244" s="207" t="s">
        <v>37</v>
      </c>
      <c r="B244" s="208" t="s">
        <v>9</v>
      </c>
      <c r="C244" s="202" t="s">
        <v>35</v>
      </c>
      <c r="D244" s="210" t="s">
        <v>709</v>
      </c>
      <c r="E244" s="24" t="s">
        <v>465</v>
      </c>
      <c r="F244" s="86">
        <v>40</v>
      </c>
      <c r="G244" s="80">
        <v>1</v>
      </c>
      <c r="H244" s="204"/>
      <c r="I244" s="204"/>
      <c r="J244" s="204"/>
      <c r="K244" s="204"/>
      <c r="L244" s="80">
        <v>0</v>
      </c>
      <c r="M244" s="203"/>
      <c r="N244" s="52">
        <v>0</v>
      </c>
      <c r="O244" s="204"/>
      <c r="P244" s="204"/>
      <c r="Q244" s="11">
        <v>7.3294614871999997</v>
      </c>
      <c r="R244" s="204"/>
      <c r="S244" s="204"/>
      <c r="T244" s="53">
        <v>8.7624999999999993</v>
      </c>
      <c r="U244" s="204"/>
      <c r="V244" s="204"/>
      <c r="W244" s="11">
        <v>7.3595897179487002</v>
      </c>
      <c r="X244" s="204"/>
      <c r="Y244" s="204"/>
      <c r="Z244" s="53">
        <v>8.7624999999999993</v>
      </c>
      <c r="AA244" s="204"/>
      <c r="AB244" s="204"/>
      <c r="AC244" s="204"/>
      <c r="AD244" s="204"/>
      <c r="AE244" s="204"/>
      <c r="AF244" s="9">
        <v>3.3332234450748981</v>
      </c>
      <c r="AG244" s="9">
        <v>273</v>
      </c>
      <c r="AH244" s="9">
        <v>0.53031738899904868</v>
      </c>
      <c r="AI244" s="9">
        <v>21</v>
      </c>
      <c r="AJ244" s="9">
        <v>2.2703125000000002</v>
      </c>
      <c r="AK244" s="9" t="s">
        <v>248</v>
      </c>
      <c r="AL244" s="9">
        <v>39</v>
      </c>
      <c r="AM244" s="9">
        <v>3.3332234450748981</v>
      </c>
      <c r="AN244" s="9">
        <v>3.450657894736842</v>
      </c>
      <c r="AO244" s="73">
        <v>1</v>
      </c>
      <c r="AP244" s="80">
        <v>0</v>
      </c>
      <c r="AQ244" s="80">
        <v>0</v>
      </c>
      <c r="AR244" s="224">
        <v>77</v>
      </c>
      <c r="AS244" s="224" t="s">
        <v>248</v>
      </c>
      <c r="AT244" s="11">
        <v>2786.7689999999998</v>
      </c>
      <c r="AU244" s="11">
        <v>0</v>
      </c>
      <c r="AV244" s="80">
        <v>0</v>
      </c>
      <c r="AW244" s="80">
        <v>77</v>
      </c>
      <c r="AX244" s="158" t="s">
        <v>248</v>
      </c>
      <c r="AY244" s="235" t="s">
        <v>248</v>
      </c>
      <c r="AZ244" s="218">
        <v>33524</v>
      </c>
      <c r="BA244" s="188" t="s">
        <v>248</v>
      </c>
      <c r="BB244" s="203" t="s">
        <v>248</v>
      </c>
      <c r="BC244" s="158" t="s">
        <v>248</v>
      </c>
      <c r="BD244" s="217" t="s">
        <v>61</v>
      </c>
      <c r="BE244" s="201" t="s">
        <v>62</v>
      </c>
      <c r="BF244" s="201" t="s">
        <v>63</v>
      </c>
      <c r="BG244" s="201" t="s">
        <v>196</v>
      </c>
      <c r="BH244" s="218" t="s">
        <v>514</v>
      </c>
      <c r="BI244" s="218" t="s">
        <v>67</v>
      </c>
      <c r="BJ244" s="391">
        <v>214</v>
      </c>
      <c r="BK244" s="370">
        <v>3</v>
      </c>
      <c r="BL244" s="219" t="s">
        <v>65</v>
      </c>
      <c r="BM244" s="52" t="s">
        <v>65</v>
      </c>
      <c r="BN244" s="218" t="s">
        <v>358</v>
      </c>
      <c r="BO244" s="217" t="s">
        <v>349</v>
      </c>
      <c r="BP244" s="201" t="s">
        <v>699</v>
      </c>
      <c r="BQ244" s="52" t="s">
        <v>715</v>
      </c>
    </row>
    <row r="245" spans="1:69" ht="16.5" thickBot="1">
      <c r="A245" s="207" t="s">
        <v>37</v>
      </c>
      <c r="B245" s="208" t="s">
        <v>9</v>
      </c>
      <c r="C245" s="202" t="s">
        <v>35</v>
      </c>
      <c r="D245" s="210" t="s">
        <v>709</v>
      </c>
      <c r="E245" s="24" t="s">
        <v>465</v>
      </c>
      <c r="F245" s="86">
        <v>42</v>
      </c>
      <c r="G245" s="80">
        <v>0</v>
      </c>
      <c r="H245" s="204"/>
      <c r="I245" s="204"/>
      <c r="J245" s="204"/>
      <c r="K245" s="204"/>
      <c r="L245" s="80">
        <v>1</v>
      </c>
      <c r="M245" s="203"/>
      <c r="N245" s="52">
        <v>0</v>
      </c>
      <c r="O245" s="204"/>
      <c r="P245" s="204"/>
      <c r="Q245" s="11">
        <v>7.5752926341000002</v>
      </c>
      <c r="R245" s="204"/>
      <c r="S245" s="204"/>
      <c r="T245" s="53">
        <v>10.474999999999998</v>
      </c>
      <c r="U245" s="204"/>
      <c r="V245" s="204"/>
      <c r="W245" s="11">
        <v>7.5561462195121001</v>
      </c>
      <c r="X245" s="204"/>
      <c r="Y245" s="204"/>
      <c r="Z245" s="53">
        <v>10.237499999999999</v>
      </c>
      <c r="AA245" s="204"/>
      <c r="AB245" s="204"/>
      <c r="AC245" s="204"/>
      <c r="AD245" s="204"/>
      <c r="AE245" s="204"/>
      <c r="AF245" s="9">
        <v>2.7324390220309795</v>
      </c>
      <c r="AG245" s="9">
        <v>287</v>
      </c>
      <c r="AH245" s="9">
        <v>0.36788621812540212</v>
      </c>
      <c r="AI245" s="9">
        <v>64</v>
      </c>
      <c r="AJ245" s="9">
        <v>2.0644736842105265</v>
      </c>
      <c r="AK245" s="9" t="s">
        <v>248</v>
      </c>
      <c r="AL245" s="9">
        <v>0</v>
      </c>
      <c r="AM245" s="9"/>
      <c r="AN245" s="9"/>
      <c r="AO245" s="73">
        <v>5</v>
      </c>
      <c r="AP245" s="80">
        <v>0</v>
      </c>
      <c r="AQ245" s="80">
        <v>1</v>
      </c>
      <c r="AR245" s="224">
        <v>78</v>
      </c>
      <c r="AS245" s="224" t="s">
        <v>248</v>
      </c>
      <c r="AT245" s="11">
        <v>2962.7420000000002</v>
      </c>
      <c r="AU245" s="11">
        <v>0</v>
      </c>
      <c r="AV245" s="80">
        <v>0</v>
      </c>
      <c r="AW245" s="80">
        <v>78</v>
      </c>
      <c r="AX245" s="158" t="s">
        <v>248</v>
      </c>
      <c r="AY245" s="235" t="s">
        <v>248</v>
      </c>
      <c r="AZ245" s="218">
        <v>33524</v>
      </c>
      <c r="BA245" s="188" t="s">
        <v>248</v>
      </c>
      <c r="BB245" s="203" t="s">
        <v>248</v>
      </c>
      <c r="BC245" s="158" t="s">
        <v>248</v>
      </c>
      <c r="BD245" s="217" t="s">
        <v>61</v>
      </c>
      <c r="BE245" s="201" t="s">
        <v>62</v>
      </c>
      <c r="BF245" s="201" t="s">
        <v>63</v>
      </c>
      <c r="BG245" s="201" t="s">
        <v>196</v>
      </c>
      <c r="BH245" s="218" t="s">
        <v>514</v>
      </c>
      <c r="BI245" s="218" t="s">
        <v>68</v>
      </c>
      <c r="BJ245" s="391">
        <v>214</v>
      </c>
      <c r="BK245" s="370">
        <v>4</v>
      </c>
      <c r="BL245" s="219" t="s">
        <v>65</v>
      </c>
      <c r="BM245" s="52" t="s">
        <v>65</v>
      </c>
      <c r="BN245" s="218" t="s">
        <v>358</v>
      </c>
      <c r="BO245" s="217" t="s">
        <v>349</v>
      </c>
      <c r="BP245" s="201" t="s">
        <v>699</v>
      </c>
      <c r="BQ245" s="52" t="s">
        <v>715</v>
      </c>
    </row>
    <row r="246" spans="1:69" ht="16.5" thickBot="1">
      <c r="A246" s="207" t="s">
        <v>37</v>
      </c>
      <c r="B246" s="208" t="s">
        <v>9</v>
      </c>
      <c r="C246" s="202" t="s">
        <v>35</v>
      </c>
      <c r="D246" s="210" t="s">
        <v>709</v>
      </c>
      <c r="E246" s="24" t="s">
        <v>581</v>
      </c>
      <c r="F246" s="86">
        <v>58</v>
      </c>
      <c r="G246" s="80">
        <v>0</v>
      </c>
      <c r="H246" s="204"/>
      <c r="I246" s="204"/>
      <c r="J246" s="204"/>
      <c r="K246" s="204"/>
      <c r="L246" s="80">
        <v>0</v>
      </c>
      <c r="M246" s="203"/>
      <c r="N246" s="52">
        <v>0</v>
      </c>
      <c r="O246" s="204"/>
      <c r="P246" s="204"/>
      <c r="Q246" s="11">
        <v>5.5211720690000003</v>
      </c>
      <c r="R246" s="204"/>
      <c r="S246" s="204"/>
      <c r="T246" s="53">
        <v>6.7583333333333329</v>
      </c>
      <c r="U246" s="204"/>
      <c r="V246" s="204"/>
      <c r="W246" s="11">
        <v>5.228586</v>
      </c>
      <c r="X246" s="204"/>
      <c r="Y246" s="204"/>
      <c r="Z246" s="53">
        <v>6.5166666666666657</v>
      </c>
      <c r="AA246" s="204"/>
      <c r="AB246" s="204"/>
      <c r="AC246" s="204"/>
      <c r="AD246" s="204"/>
      <c r="AE246" s="204"/>
      <c r="AF246" s="9">
        <v>3.7017241622426829</v>
      </c>
      <c r="AG246" s="9">
        <v>406</v>
      </c>
      <c r="AH246" s="9">
        <v>0.36224926947618191</v>
      </c>
      <c r="AI246" s="9">
        <v>4</v>
      </c>
      <c r="AJ246" s="9">
        <v>2.9075000000000002</v>
      </c>
      <c r="AK246" s="9" t="s">
        <v>248</v>
      </c>
      <c r="AL246" s="9">
        <v>58</v>
      </c>
      <c r="AM246" s="9">
        <v>3.7017241622426829</v>
      </c>
      <c r="AN246" s="9">
        <v>3.7124999999999999</v>
      </c>
      <c r="AO246" s="73">
        <v>0</v>
      </c>
      <c r="AP246" s="80">
        <v>0</v>
      </c>
      <c r="AQ246" s="80">
        <v>0</v>
      </c>
      <c r="AR246" s="224">
        <v>116</v>
      </c>
      <c r="AS246" s="224" t="s">
        <v>248</v>
      </c>
      <c r="AT246" s="11">
        <v>4132.6319999999996</v>
      </c>
      <c r="AU246" s="11">
        <v>0</v>
      </c>
      <c r="AV246" s="80">
        <v>0</v>
      </c>
      <c r="AW246" s="80">
        <v>116</v>
      </c>
      <c r="AX246" s="158" t="s">
        <v>248</v>
      </c>
      <c r="AY246" s="235" t="s">
        <v>248</v>
      </c>
      <c r="AZ246" s="218">
        <v>36974</v>
      </c>
      <c r="BA246" s="188" t="s">
        <v>248</v>
      </c>
      <c r="BB246" s="203" t="s">
        <v>248</v>
      </c>
      <c r="BC246" s="158" t="s">
        <v>248</v>
      </c>
      <c r="BD246" s="217" t="s">
        <v>61</v>
      </c>
      <c r="BE246" s="201" t="s">
        <v>62</v>
      </c>
      <c r="BF246" s="201" t="s">
        <v>63</v>
      </c>
      <c r="BG246" s="201" t="s">
        <v>196</v>
      </c>
      <c r="BH246" s="218" t="s">
        <v>712</v>
      </c>
      <c r="BI246" s="218" t="s">
        <v>64</v>
      </c>
      <c r="BJ246" s="391">
        <v>214</v>
      </c>
      <c r="BK246" s="370">
        <v>1</v>
      </c>
      <c r="BL246" s="219" t="s">
        <v>65</v>
      </c>
      <c r="BM246" s="52" t="s">
        <v>65</v>
      </c>
      <c r="BN246" s="218" t="s">
        <v>358</v>
      </c>
      <c r="BO246" s="217" t="s">
        <v>57</v>
      </c>
      <c r="BP246" s="201" t="s">
        <v>681</v>
      </c>
      <c r="BQ246" s="52" t="s">
        <v>717</v>
      </c>
    </row>
    <row r="247" spans="1:69" ht="16.5" thickBot="1">
      <c r="A247" s="207" t="s">
        <v>37</v>
      </c>
      <c r="B247" s="208" t="s">
        <v>9</v>
      </c>
      <c r="C247" s="202" t="s">
        <v>35</v>
      </c>
      <c r="D247" s="210" t="s">
        <v>709</v>
      </c>
      <c r="E247" s="24" t="s">
        <v>581</v>
      </c>
      <c r="F247" s="86">
        <v>57</v>
      </c>
      <c r="G247" s="80">
        <v>1</v>
      </c>
      <c r="H247" s="204"/>
      <c r="I247" s="204"/>
      <c r="J247" s="204"/>
      <c r="K247" s="204"/>
      <c r="L247" s="80">
        <v>0</v>
      </c>
      <c r="M247" s="203"/>
      <c r="N247" s="52">
        <v>0</v>
      </c>
      <c r="O247" s="204"/>
      <c r="P247" s="204"/>
      <c r="Q247" s="11">
        <v>6.6622319643000001</v>
      </c>
      <c r="R247" s="204"/>
      <c r="S247" s="204"/>
      <c r="T247" s="53">
        <v>8.0999999999999979</v>
      </c>
      <c r="U247" s="204"/>
      <c r="V247" s="204"/>
      <c r="W247" s="11">
        <v>6.7357141250000003</v>
      </c>
      <c r="X247" s="204"/>
      <c r="Y247" s="204"/>
      <c r="Z247" s="53">
        <v>8.2999999999999989</v>
      </c>
      <c r="AA247" s="204"/>
      <c r="AB247" s="204"/>
      <c r="AC247" s="204"/>
      <c r="AD247" s="204"/>
      <c r="AE247" s="204"/>
      <c r="AF247" s="9">
        <v>2.9064413220906746</v>
      </c>
      <c r="AG247" s="9">
        <v>391</v>
      </c>
      <c r="AH247" s="9">
        <v>0.61760411930845016</v>
      </c>
      <c r="AI247" s="9">
        <v>106</v>
      </c>
      <c r="AJ247" s="9">
        <v>1.9092105263157895</v>
      </c>
      <c r="AK247" s="9" t="s">
        <v>248</v>
      </c>
      <c r="AL247" s="9">
        <v>56</v>
      </c>
      <c r="AM247" s="9">
        <v>2.9064413220906746</v>
      </c>
      <c r="AN247" s="9">
        <v>2.8891304347826088</v>
      </c>
      <c r="AO247" s="73">
        <v>0</v>
      </c>
      <c r="AP247" s="80">
        <v>0</v>
      </c>
      <c r="AQ247" s="80">
        <v>0</v>
      </c>
      <c r="AR247" s="224">
        <v>112</v>
      </c>
      <c r="AS247" s="224" t="s">
        <v>248</v>
      </c>
      <c r="AT247" s="11">
        <v>3995.8130000000001</v>
      </c>
      <c r="AU247" s="11">
        <v>0</v>
      </c>
      <c r="AV247" s="80">
        <v>0</v>
      </c>
      <c r="AW247" s="80">
        <v>112</v>
      </c>
      <c r="AX247" s="158" t="s">
        <v>248</v>
      </c>
      <c r="AY247" s="235" t="s">
        <v>248</v>
      </c>
      <c r="AZ247" s="218">
        <v>36974</v>
      </c>
      <c r="BA247" s="188" t="s">
        <v>248</v>
      </c>
      <c r="BB247" s="203" t="s">
        <v>248</v>
      </c>
      <c r="BC247" s="158" t="s">
        <v>248</v>
      </c>
      <c r="BD247" s="217" t="s">
        <v>61</v>
      </c>
      <c r="BE247" s="201" t="s">
        <v>62</v>
      </c>
      <c r="BF247" s="201" t="s">
        <v>63</v>
      </c>
      <c r="BG247" s="201" t="s">
        <v>196</v>
      </c>
      <c r="BH247" s="218" t="s">
        <v>712</v>
      </c>
      <c r="BI247" s="218" t="s">
        <v>66</v>
      </c>
      <c r="BJ247" s="391">
        <v>214</v>
      </c>
      <c r="BK247" s="370">
        <v>7</v>
      </c>
      <c r="BL247" s="219" t="s">
        <v>65</v>
      </c>
      <c r="BM247" s="52" t="s">
        <v>65</v>
      </c>
      <c r="BN247" s="218" t="s">
        <v>358</v>
      </c>
      <c r="BO247" s="217" t="s">
        <v>57</v>
      </c>
      <c r="BP247" s="201" t="s">
        <v>681</v>
      </c>
      <c r="BQ247" s="52" t="s">
        <v>717</v>
      </c>
    </row>
    <row r="248" spans="1:69" ht="16.5" thickBot="1">
      <c r="A248" s="207" t="s">
        <v>37</v>
      </c>
      <c r="B248" s="208" t="s">
        <v>9</v>
      </c>
      <c r="C248" s="202" t="s">
        <v>35</v>
      </c>
      <c r="D248" s="210" t="s">
        <v>709</v>
      </c>
      <c r="E248" s="24" t="s">
        <v>581</v>
      </c>
      <c r="F248" s="86">
        <v>56</v>
      </c>
      <c r="G248" s="80">
        <v>0</v>
      </c>
      <c r="H248" s="204"/>
      <c r="I248" s="204"/>
      <c r="J248" s="204"/>
      <c r="K248" s="204"/>
      <c r="L248" s="80">
        <v>0</v>
      </c>
      <c r="M248" s="203"/>
      <c r="N248" s="52">
        <v>0</v>
      </c>
      <c r="O248" s="204"/>
      <c r="P248" s="204"/>
      <c r="Q248" s="11">
        <v>5.9557139643000001</v>
      </c>
      <c r="R248" s="204"/>
      <c r="S248" s="204"/>
      <c r="T248" s="53">
        <v>8.3999999999999986</v>
      </c>
      <c r="U248" s="204"/>
      <c r="V248" s="204"/>
      <c r="W248" s="11">
        <v>5.3936424464285002</v>
      </c>
      <c r="X248" s="204"/>
      <c r="Y248" s="204"/>
      <c r="Z248" s="53">
        <v>8.5499999999999989</v>
      </c>
      <c r="AA248" s="204"/>
      <c r="AB248" s="204"/>
      <c r="AC248" s="204"/>
      <c r="AD248" s="204"/>
      <c r="AE248" s="204"/>
      <c r="AF248" s="9">
        <v>3.5640561264388415</v>
      </c>
      <c r="AG248" s="9">
        <v>392</v>
      </c>
      <c r="AH248" s="9">
        <v>0.44488314896451181</v>
      </c>
      <c r="AI248" s="9">
        <v>10</v>
      </c>
      <c r="AJ248" s="9">
        <v>2.6090909090909089</v>
      </c>
      <c r="AK248" s="9" t="s">
        <v>248</v>
      </c>
      <c r="AL248" s="9">
        <v>56</v>
      </c>
      <c r="AM248" s="9">
        <v>3.5640561264388415</v>
      </c>
      <c r="AN248" s="9">
        <v>3.6464435146443517</v>
      </c>
      <c r="AO248" s="73">
        <v>5</v>
      </c>
      <c r="AP248" s="80">
        <v>0</v>
      </c>
      <c r="AQ248" s="80">
        <v>0</v>
      </c>
      <c r="AR248" s="224">
        <v>107</v>
      </c>
      <c r="AS248" s="224" t="s">
        <v>248</v>
      </c>
      <c r="AT248" s="11">
        <v>3999.8589999999999</v>
      </c>
      <c r="AU248" s="11">
        <v>0</v>
      </c>
      <c r="AV248" s="80">
        <v>0</v>
      </c>
      <c r="AW248" s="80">
        <v>107</v>
      </c>
      <c r="AX248" s="158" t="s">
        <v>248</v>
      </c>
      <c r="AY248" s="235" t="s">
        <v>248</v>
      </c>
      <c r="AZ248" s="218">
        <v>36974</v>
      </c>
      <c r="BA248" s="188" t="s">
        <v>248</v>
      </c>
      <c r="BB248" s="203" t="s">
        <v>248</v>
      </c>
      <c r="BC248" s="158" t="s">
        <v>248</v>
      </c>
      <c r="BD248" s="217" t="s">
        <v>61</v>
      </c>
      <c r="BE248" s="201" t="s">
        <v>62</v>
      </c>
      <c r="BF248" s="201" t="s">
        <v>63</v>
      </c>
      <c r="BG248" s="201" t="s">
        <v>196</v>
      </c>
      <c r="BH248" s="218" t="s">
        <v>712</v>
      </c>
      <c r="BI248" s="218" t="s">
        <v>67</v>
      </c>
      <c r="BJ248" s="391">
        <v>214</v>
      </c>
      <c r="BK248" s="370">
        <v>3</v>
      </c>
      <c r="BL248" s="219" t="s">
        <v>65</v>
      </c>
      <c r="BM248" s="52" t="s">
        <v>65</v>
      </c>
      <c r="BN248" s="218" t="s">
        <v>358</v>
      </c>
      <c r="BO248" s="217" t="s">
        <v>57</v>
      </c>
      <c r="BP248" s="201" t="s">
        <v>681</v>
      </c>
      <c r="BQ248" s="52" t="s">
        <v>717</v>
      </c>
    </row>
    <row r="249" spans="1:69" ht="16.5" thickBot="1">
      <c r="A249" s="207" t="s">
        <v>37</v>
      </c>
      <c r="B249" s="208" t="s">
        <v>9</v>
      </c>
      <c r="C249" s="202" t="s">
        <v>35</v>
      </c>
      <c r="D249" s="210" t="s">
        <v>709</v>
      </c>
      <c r="E249" s="24" t="s">
        <v>581</v>
      </c>
      <c r="F249" s="86">
        <v>59</v>
      </c>
      <c r="G249" s="80">
        <v>3</v>
      </c>
      <c r="H249" s="204"/>
      <c r="I249" s="204"/>
      <c r="J249" s="204"/>
      <c r="K249" s="204"/>
      <c r="L249" s="80">
        <v>0</v>
      </c>
      <c r="M249" s="203"/>
      <c r="N249" s="52">
        <v>0</v>
      </c>
      <c r="O249" s="204"/>
      <c r="P249" s="204"/>
      <c r="Q249" s="11">
        <v>7.4048213036000003</v>
      </c>
      <c r="R249" s="204"/>
      <c r="S249" s="204"/>
      <c r="T249" s="53">
        <v>9.5333333333333332</v>
      </c>
      <c r="U249" s="204"/>
      <c r="V249" s="204"/>
      <c r="W249" s="11">
        <v>7.4514283214284998</v>
      </c>
      <c r="X249" s="204"/>
      <c r="Y249" s="204"/>
      <c r="Z249" s="53">
        <v>9.5333333333333332</v>
      </c>
      <c r="AA249" s="204"/>
      <c r="AB249" s="204"/>
      <c r="AC249" s="204"/>
      <c r="AD249" s="204"/>
      <c r="AE249" s="204"/>
      <c r="AF249" s="9">
        <v>2.941298698837107</v>
      </c>
      <c r="AG249" s="9">
        <v>308</v>
      </c>
      <c r="AH249" s="9">
        <v>0.57318418653767189</v>
      </c>
      <c r="AI249" s="9">
        <v>40</v>
      </c>
      <c r="AJ249" s="9">
        <v>1.6060000000000001</v>
      </c>
      <c r="AK249" s="9" t="s">
        <v>248</v>
      </c>
      <c r="AL249" s="9">
        <v>0</v>
      </c>
      <c r="AM249" s="9"/>
      <c r="AN249" s="9"/>
      <c r="AO249" s="73">
        <v>3</v>
      </c>
      <c r="AP249" s="80">
        <v>0</v>
      </c>
      <c r="AQ249" s="80">
        <v>0</v>
      </c>
      <c r="AR249" s="224">
        <v>109</v>
      </c>
      <c r="AS249" s="224" t="s">
        <v>248</v>
      </c>
      <c r="AT249" s="11">
        <v>3988.511</v>
      </c>
      <c r="AU249" s="11">
        <v>0</v>
      </c>
      <c r="AV249" s="80">
        <v>0</v>
      </c>
      <c r="AW249" s="80">
        <v>109</v>
      </c>
      <c r="AX249" s="158" t="s">
        <v>248</v>
      </c>
      <c r="AY249" s="235" t="s">
        <v>248</v>
      </c>
      <c r="AZ249" s="218">
        <v>36974</v>
      </c>
      <c r="BA249" s="188" t="s">
        <v>248</v>
      </c>
      <c r="BB249" s="203" t="s">
        <v>248</v>
      </c>
      <c r="BC249" s="158" t="s">
        <v>248</v>
      </c>
      <c r="BD249" s="217" t="s">
        <v>61</v>
      </c>
      <c r="BE249" s="201" t="s">
        <v>62</v>
      </c>
      <c r="BF249" s="201" t="s">
        <v>63</v>
      </c>
      <c r="BG249" s="201" t="s">
        <v>196</v>
      </c>
      <c r="BH249" s="218" t="s">
        <v>712</v>
      </c>
      <c r="BI249" s="218" t="s">
        <v>68</v>
      </c>
      <c r="BJ249" s="391">
        <v>214</v>
      </c>
      <c r="BK249" s="370">
        <v>4</v>
      </c>
      <c r="BL249" s="219" t="s">
        <v>65</v>
      </c>
      <c r="BM249" s="52" t="s">
        <v>65</v>
      </c>
      <c r="BN249" s="218" t="s">
        <v>358</v>
      </c>
      <c r="BO249" s="217" t="s">
        <v>57</v>
      </c>
      <c r="BP249" s="201" t="s">
        <v>681</v>
      </c>
      <c r="BQ249" s="52" t="s">
        <v>717</v>
      </c>
    </row>
    <row r="250" spans="1:69" ht="16.5" thickBot="1">
      <c r="A250" s="207" t="s">
        <v>37</v>
      </c>
      <c r="B250" s="208" t="s">
        <v>9</v>
      </c>
      <c r="C250" s="202" t="s">
        <v>35</v>
      </c>
      <c r="D250" s="210" t="s">
        <v>709</v>
      </c>
      <c r="E250" s="24" t="s">
        <v>466</v>
      </c>
      <c r="F250" s="86">
        <v>68</v>
      </c>
      <c r="G250" s="80">
        <v>0</v>
      </c>
      <c r="H250" s="204"/>
      <c r="I250" s="204"/>
      <c r="J250" s="204"/>
      <c r="K250" s="204"/>
      <c r="L250" s="80">
        <v>0</v>
      </c>
      <c r="M250" s="203"/>
      <c r="N250" s="52">
        <v>0</v>
      </c>
      <c r="O250" s="204"/>
      <c r="P250" s="204"/>
      <c r="Q250" s="11">
        <v>5.4479263382000003</v>
      </c>
      <c r="R250" s="204"/>
      <c r="S250" s="204"/>
      <c r="T250" s="53">
        <v>7.4333333333333327</v>
      </c>
      <c r="U250" s="204"/>
      <c r="V250" s="204"/>
      <c r="W250" s="11">
        <v>5.1179704117647002</v>
      </c>
      <c r="X250" s="204"/>
      <c r="Y250" s="204"/>
      <c r="Z250" s="53">
        <v>7.3999999999999986</v>
      </c>
      <c r="AA250" s="204"/>
      <c r="AB250" s="204"/>
      <c r="AC250" s="204"/>
      <c r="AD250" s="204"/>
      <c r="AE250" s="204"/>
      <c r="AF250" s="9">
        <v>3.6133403482557345</v>
      </c>
      <c r="AG250" s="9">
        <v>476</v>
      </c>
      <c r="AH250" s="9">
        <v>0.40357754415252589</v>
      </c>
      <c r="AI250" s="9">
        <v>6</v>
      </c>
      <c r="AJ250" s="9">
        <v>2.7542857142857144</v>
      </c>
      <c r="AK250" s="9" t="s">
        <v>248</v>
      </c>
      <c r="AL250" s="9">
        <v>68</v>
      </c>
      <c r="AM250" s="9">
        <v>3.6133403482557345</v>
      </c>
      <c r="AN250" s="9">
        <v>3.6661129568106312</v>
      </c>
      <c r="AO250" s="73">
        <v>15</v>
      </c>
      <c r="AP250" s="80">
        <v>0</v>
      </c>
      <c r="AQ250" s="80">
        <v>0</v>
      </c>
      <c r="AR250" s="224">
        <v>121</v>
      </c>
      <c r="AS250" s="224" t="s">
        <v>248</v>
      </c>
      <c r="AT250" s="11">
        <v>5157.2340000000004</v>
      </c>
      <c r="AU250" s="11">
        <v>0</v>
      </c>
      <c r="AV250" s="80">
        <v>0</v>
      </c>
      <c r="AW250" s="80">
        <v>121</v>
      </c>
      <c r="AX250" s="158" t="s">
        <v>248</v>
      </c>
      <c r="AY250" s="235" t="s">
        <v>248</v>
      </c>
      <c r="AZ250" s="218">
        <v>34757</v>
      </c>
      <c r="BA250" s="188" t="s">
        <v>248</v>
      </c>
      <c r="BB250" s="203" t="s">
        <v>248</v>
      </c>
      <c r="BC250" s="158" t="s">
        <v>248</v>
      </c>
      <c r="BD250" s="217" t="s">
        <v>61</v>
      </c>
      <c r="BE250" s="201" t="s">
        <v>62</v>
      </c>
      <c r="BF250" s="201" t="s">
        <v>63</v>
      </c>
      <c r="BG250" s="201" t="s">
        <v>196</v>
      </c>
      <c r="BH250" s="456" t="s">
        <v>512</v>
      </c>
      <c r="BI250" s="218" t="s">
        <v>64</v>
      </c>
      <c r="BJ250" s="391">
        <v>214</v>
      </c>
      <c r="BK250" s="370">
        <v>1</v>
      </c>
      <c r="BL250" s="219" t="s">
        <v>65</v>
      </c>
      <c r="BM250" s="52" t="s">
        <v>65</v>
      </c>
      <c r="BN250" s="218" t="s">
        <v>358</v>
      </c>
      <c r="BO250" s="217" t="s">
        <v>70</v>
      </c>
      <c r="BP250" s="201" t="s">
        <v>681</v>
      </c>
      <c r="BQ250" s="52" t="s">
        <v>717</v>
      </c>
    </row>
    <row r="251" spans="1:69" ht="16.5" thickBot="1">
      <c r="A251" s="207" t="s">
        <v>37</v>
      </c>
      <c r="B251" s="208" t="s">
        <v>9</v>
      </c>
      <c r="C251" s="202" t="s">
        <v>35</v>
      </c>
      <c r="D251" s="210" t="s">
        <v>709</v>
      </c>
      <c r="E251" s="24" t="s">
        <v>466</v>
      </c>
      <c r="F251" s="86">
        <v>67</v>
      </c>
      <c r="G251" s="80">
        <v>0</v>
      </c>
      <c r="H251" s="204"/>
      <c r="I251" s="204"/>
      <c r="J251" s="204"/>
      <c r="K251" s="204"/>
      <c r="L251" s="80">
        <v>0</v>
      </c>
      <c r="M251" s="203"/>
      <c r="N251" s="52">
        <v>0</v>
      </c>
      <c r="O251" s="204"/>
      <c r="P251" s="204"/>
      <c r="Q251" s="11">
        <v>7.4426714030000003</v>
      </c>
      <c r="R251" s="204"/>
      <c r="S251" s="204"/>
      <c r="T251" s="53">
        <v>13.108333333333333</v>
      </c>
      <c r="U251" s="204"/>
      <c r="V251" s="204"/>
      <c r="W251" s="11">
        <v>7.5662684626864998</v>
      </c>
      <c r="X251" s="204"/>
      <c r="Y251" s="204"/>
      <c r="Z251" s="53">
        <v>13.1625</v>
      </c>
      <c r="AA251" s="204"/>
      <c r="AB251" s="204"/>
      <c r="AC251" s="204"/>
      <c r="AD251" s="204"/>
      <c r="AE251" s="204"/>
      <c r="AF251" s="9">
        <v>3.1867377442845903</v>
      </c>
      <c r="AG251" s="9">
        <v>469</v>
      </c>
      <c r="AH251" s="9">
        <v>0.53093056698771246</v>
      </c>
      <c r="AI251" s="9">
        <v>62</v>
      </c>
      <c r="AJ251" s="9">
        <v>2.1618421052631578</v>
      </c>
      <c r="AK251" s="9" t="s">
        <v>248</v>
      </c>
      <c r="AL251" s="9">
        <v>67</v>
      </c>
      <c r="AM251" s="9">
        <v>3.1867377442845903</v>
      </c>
      <c r="AN251" s="9">
        <v>3.2235099337748343</v>
      </c>
      <c r="AO251" s="73">
        <v>8</v>
      </c>
      <c r="AP251" s="80">
        <v>0</v>
      </c>
      <c r="AQ251" s="80">
        <v>0</v>
      </c>
      <c r="AR251" s="224">
        <v>126</v>
      </c>
      <c r="AS251" s="224" t="s">
        <v>248</v>
      </c>
      <c r="AT251" s="11">
        <v>5223.3599999999997</v>
      </c>
      <c r="AU251" s="11">
        <v>0</v>
      </c>
      <c r="AV251" s="80">
        <v>0</v>
      </c>
      <c r="AW251" s="80">
        <v>126</v>
      </c>
      <c r="AX251" s="158" t="s">
        <v>248</v>
      </c>
      <c r="AY251" s="235" t="s">
        <v>248</v>
      </c>
      <c r="AZ251" s="218">
        <v>34757</v>
      </c>
      <c r="BA251" s="188" t="s">
        <v>248</v>
      </c>
      <c r="BB251" s="203" t="s">
        <v>248</v>
      </c>
      <c r="BC251" s="158" t="s">
        <v>248</v>
      </c>
      <c r="BD251" s="217" t="s">
        <v>61</v>
      </c>
      <c r="BE251" s="201" t="s">
        <v>62</v>
      </c>
      <c r="BF251" s="201" t="s">
        <v>63</v>
      </c>
      <c r="BG251" s="201" t="s">
        <v>196</v>
      </c>
      <c r="BH251" s="455" t="s">
        <v>512</v>
      </c>
      <c r="BI251" s="218" t="s">
        <v>66</v>
      </c>
      <c r="BJ251" s="391">
        <v>214</v>
      </c>
      <c r="BK251" s="370">
        <v>7</v>
      </c>
      <c r="BL251" s="219" t="s">
        <v>65</v>
      </c>
      <c r="BM251" s="52" t="s">
        <v>65</v>
      </c>
      <c r="BN251" s="218" t="s">
        <v>358</v>
      </c>
      <c r="BO251" s="217" t="s">
        <v>70</v>
      </c>
      <c r="BP251" s="201" t="s">
        <v>681</v>
      </c>
      <c r="BQ251" s="52" t="s">
        <v>717</v>
      </c>
    </row>
    <row r="252" spans="1:69" ht="16.5" thickBot="1">
      <c r="A252" s="207" t="s">
        <v>37</v>
      </c>
      <c r="B252" s="208" t="s">
        <v>9</v>
      </c>
      <c r="C252" s="202" t="s">
        <v>35</v>
      </c>
      <c r="D252" s="210" t="s">
        <v>709</v>
      </c>
      <c r="E252" s="24" t="s">
        <v>466</v>
      </c>
      <c r="F252" s="86">
        <v>64</v>
      </c>
      <c r="G252" s="80">
        <v>2</v>
      </c>
      <c r="H252" s="204"/>
      <c r="I252" s="204"/>
      <c r="J252" s="204"/>
      <c r="K252" s="204"/>
      <c r="L252" s="80">
        <v>0</v>
      </c>
      <c r="M252" s="203"/>
      <c r="N252" s="52">
        <v>1</v>
      </c>
      <c r="O252" s="204"/>
      <c r="P252" s="204"/>
      <c r="Q252" s="11">
        <v>6.5056448710000003</v>
      </c>
      <c r="R252" s="204"/>
      <c r="S252" s="204"/>
      <c r="T252" s="53">
        <v>8.9499999999999993</v>
      </c>
      <c r="U252" s="204"/>
      <c r="V252" s="204"/>
      <c r="W252" s="11">
        <v>5.8268225161289999</v>
      </c>
      <c r="X252" s="204"/>
      <c r="Y252" s="204"/>
      <c r="Z252" s="53">
        <v>8.4749999999999996</v>
      </c>
      <c r="AA252" s="204"/>
      <c r="AB252" s="204"/>
      <c r="AC252" s="204"/>
      <c r="AD252" s="204"/>
      <c r="AE252" s="204"/>
      <c r="AF252" s="9">
        <v>3.4948571523030596</v>
      </c>
      <c r="AG252" s="9">
        <v>434</v>
      </c>
      <c r="AH252" s="9">
        <v>0.5039303384572148</v>
      </c>
      <c r="AI252" s="9">
        <v>20</v>
      </c>
      <c r="AJ252" s="9">
        <v>2.5154545454545456</v>
      </c>
      <c r="AK252" s="9" t="s">
        <v>248</v>
      </c>
      <c r="AL252" s="9">
        <v>61</v>
      </c>
      <c r="AM252" s="9">
        <v>3.4948571523030596</v>
      </c>
      <c r="AN252" s="9">
        <v>3.5780542986425341</v>
      </c>
      <c r="AO252" s="73">
        <v>7</v>
      </c>
      <c r="AP252" s="80">
        <v>0</v>
      </c>
      <c r="AQ252" s="80">
        <v>1</v>
      </c>
      <c r="AR252" s="224">
        <v>116</v>
      </c>
      <c r="AS252" s="224" t="s">
        <v>248</v>
      </c>
      <c r="AT252" s="11">
        <v>4690.8549999999996</v>
      </c>
      <c r="AU252" s="11">
        <v>58.625</v>
      </c>
      <c r="AV252" s="80">
        <v>0</v>
      </c>
      <c r="AW252" s="80">
        <v>116</v>
      </c>
      <c r="AX252" s="158" t="s">
        <v>248</v>
      </c>
      <c r="AY252" s="235" t="s">
        <v>248</v>
      </c>
      <c r="AZ252" s="218">
        <v>34757</v>
      </c>
      <c r="BA252" s="188" t="s">
        <v>248</v>
      </c>
      <c r="BB252" s="203" t="s">
        <v>248</v>
      </c>
      <c r="BC252" s="158" t="s">
        <v>248</v>
      </c>
      <c r="BD252" s="217" t="s">
        <v>61</v>
      </c>
      <c r="BE252" s="201" t="s">
        <v>62</v>
      </c>
      <c r="BF252" s="201" t="s">
        <v>63</v>
      </c>
      <c r="BG252" s="201" t="s">
        <v>196</v>
      </c>
      <c r="BH252" s="456" t="s">
        <v>512</v>
      </c>
      <c r="BI252" s="218" t="s">
        <v>67</v>
      </c>
      <c r="BJ252" s="391">
        <v>214</v>
      </c>
      <c r="BK252" s="370">
        <v>3</v>
      </c>
      <c r="BL252" s="219" t="s">
        <v>65</v>
      </c>
      <c r="BM252" s="52" t="s">
        <v>65</v>
      </c>
      <c r="BN252" s="218" t="s">
        <v>358</v>
      </c>
      <c r="BO252" s="217" t="s">
        <v>70</v>
      </c>
      <c r="BP252" s="201" t="s">
        <v>681</v>
      </c>
      <c r="BQ252" s="52" t="s">
        <v>717</v>
      </c>
    </row>
    <row r="253" spans="1:69" ht="16.5" thickBot="1">
      <c r="A253" s="207" t="s">
        <v>37</v>
      </c>
      <c r="B253" s="208" t="s">
        <v>9</v>
      </c>
      <c r="C253" s="202" t="s">
        <v>35</v>
      </c>
      <c r="D253" s="210" t="s">
        <v>709</v>
      </c>
      <c r="E253" s="24" t="s">
        <v>466</v>
      </c>
      <c r="F253" s="86">
        <v>64</v>
      </c>
      <c r="G253" s="80">
        <v>0</v>
      </c>
      <c r="H253" s="204"/>
      <c r="I253" s="204"/>
      <c r="J253" s="204"/>
      <c r="K253" s="204"/>
      <c r="L253" s="80">
        <v>0</v>
      </c>
      <c r="M253" s="203"/>
      <c r="N253" s="52">
        <v>0</v>
      </c>
      <c r="O253" s="204"/>
      <c r="P253" s="204"/>
      <c r="Q253" s="11">
        <v>7.0264528905999999</v>
      </c>
      <c r="R253" s="204"/>
      <c r="S253" s="204"/>
      <c r="T253" s="53">
        <v>8.9499999999999993</v>
      </c>
      <c r="U253" s="204"/>
      <c r="V253" s="204"/>
      <c r="W253" s="11">
        <v>7.0717808906249999</v>
      </c>
      <c r="X253" s="204"/>
      <c r="Y253" s="204"/>
      <c r="Z253" s="53">
        <v>8.9499999999999993</v>
      </c>
      <c r="AA253" s="204"/>
      <c r="AB253" s="204"/>
      <c r="AC253" s="204"/>
      <c r="AD253" s="204"/>
      <c r="AE253" s="204"/>
      <c r="AF253" s="9">
        <v>2.890599074176929</v>
      </c>
      <c r="AG253" s="9">
        <v>448</v>
      </c>
      <c r="AH253" s="9">
        <v>0.40999979538380882</v>
      </c>
      <c r="AI253" s="9">
        <v>67</v>
      </c>
      <c r="AJ253" s="9">
        <v>2.0627450980392159</v>
      </c>
      <c r="AK253" s="9" t="s">
        <v>248</v>
      </c>
      <c r="AL253" s="9">
        <v>0</v>
      </c>
      <c r="AM253" s="9"/>
      <c r="AN253" s="9"/>
      <c r="AO253" s="73">
        <v>6</v>
      </c>
      <c r="AP253" s="80">
        <v>2</v>
      </c>
      <c r="AQ253" s="80">
        <v>1</v>
      </c>
      <c r="AR253" s="224">
        <v>119</v>
      </c>
      <c r="AS253" s="224" t="s">
        <v>248</v>
      </c>
      <c r="AT253" s="11">
        <v>4057.2510000000002</v>
      </c>
      <c r="AU253" s="11">
        <v>810.27499999999998</v>
      </c>
      <c r="AV253" s="80">
        <v>0</v>
      </c>
      <c r="AW253" s="80">
        <v>119</v>
      </c>
      <c r="AX253" s="158" t="s">
        <v>248</v>
      </c>
      <c r="AY253" s="235" t="s">
        <v>248</v>
      </c>
      <c r="AZ253" s="218">
        <v>34757</v>
      </c>
      <c r="BA253" s="188" t="s">
        <v>248</v>
      </c>
      <c r="BB253" s="203" t="s">
        <v>248</v>
      </c>
      <c r="BC253" s="158" t="s">
        <v>248</v>
      </c>
      <c r="BD253" s="217" t="s">
        <v>61</v>
      </c>
      <c r="BE253" s="201" t="s">
        <v>62</v>
      </c>
      <c r="BF253" s="201" t="s">
        <v>63</v>
      </c>
      <c r="BG253" s="201" t="s">
        <v>196</v>
      </c>
      <c r="BH253" s="456" t="s">
        <v>512</v>
      </c>
      <c r="BI253" s="218" t="s">
        <v>68</v>
      </c>
      <c r="BJ253" s="391">
        <v>214</v>
      </c>
      <c r="BK253" s="370">
        <v>4</v>
      </c>
      <c r="BL253" s="219" t="s">
        <v>65</v>
      </c>
      <c r="BM253" s="52" t="s">
        <v>65</v>
      </c>
      <c r="BN253" s="218" t="s">
        <v>358</v>
      </c>
      <c r="BO253" s="217" t="s">
        <v>70</v>
      </c>
      <c r="BP253" s="201" t="s">
        <v>681</v>
      </c>
      <c r="BQ253" s="52" t="s">
        <v>717</v>
      </c>
    </row>
    <row r="254" spans="1:69" ht="16.5" thickBot="1">
      <c r="A254" s="207" t="s">
        <v>37</v>
      </c>
      <c r="B254" s="208" t="s">
        <v>9</v>
      </c>
      <c r="C254" s="202" t="s">
        <v>35</v>
      </c>
      <c r="D254" s="210" t="s">
        <v>709</v>
      </c>
      <c r="E254" s="24" t="s">
        <v>467</v>
      </c>
      <c r="F254" s="86">
        <v>39</v>
      </c>
      <c r="G254" s="80">
        <v>0</v>
      </c>
      <c r="H254" s="204"/>
      <c r="I254" s="204"/>
      <c r="J254" s="204"/>
      <c r="K254" s="204"/>
      <c r="L254" s="80">
        <v>0</v>
      </c>
      <c r="M254" s="203"/>
      <c r="N254" s="52">
        <v>0</v>
      </c>
      <c r="O254" s="204"/>
      <c r="P254" s="204"/>
      <c r="Q254" s="11">
        <v>5.8020253589999999</v>
      </c>
      <c r="R254" s="204"/>
      <c r="S254" s="204"/>
      <c r="T254" s="53">
        <v>10.024999999999999</v>
      </c>
      <c r="U254" s="204"/>
      <c r="V254" s="204"/>
      <c r="W254" s="11">
        <v>5.5052303076923002</v>
      </c>
      <c r="X254" s="204"/>
      <c r="Y254" s="204"/>
      <c r="Z254" s="53">
        <v>10.024999999999999</v>
      </c>
      <c r="AA254" s="204"/>
      <c r="AB254" s="204"/>
      <c r="AC254" s="204"/>
      <c r="AD254" s="204"/>
      <c r="AE254" s="204"/>
      <c r="AF254" s="9">
        <v>3.742380971000308</v>
      </c>
      <c r="AG254" s="9">
        <v>273</v>
      </c>
      <c r="AH254" s="9">
        <v>0.34864375391035246</v>
      </c>
      <c r="AI254" s="9">
        <v>3</v>
      </c>
      <c r="AJ254" s="9">
        <v>2.9437500000000001</v>
      </c>
      <c r="AK254" s="9" t="s">
        <v>248</v>
      </c>
      <c r="AL254" s="9">
        <v>39</v>
      </c>
      <c r="AM254" s="9">
        <v>3.742380971000308</v>
      </c>
      <c r="AN254" s="9">
        <v>3.7322335025380711</v>
      </c>
      <c r="AO254" s="73">
        <v>0</v>
      </c>
      <c r="AP254" s="80">
        <v>0</v>
      </c>
      <c r="AQ254" s="80">
        <v>0</v>
      </c>
      <c r="AR254" s="224">
        <v>78</v>
      </c>
      <c r="AS254" s="224" t="s">
        <v>248</v>
      </c>
      <c r="AT254" s="11">
        <v>2778.2840000000001</v>
      </c>
      <c r="AU254" s="11">
        <v>0</v>
      </c>
      <c r="AV254" s="80">
        <v>0</v>
      </c>
      <c r="AW254" s="80">
        <v>78</v>
      </c>
      <c r="AX254" s="158" t="s">
        <v>248</v>
      </c>
      <c r="AY254" s="235" t="s">
        <v>248</v>
      </c>
      <c r="AZ254" s="218">
        <v>26157</v>
      </c>
      <c r="BA254" s="188" t="s">
        <v>248</v>
      </c>
      <c r="BB254" s="203" t="s">
        <v>248</v>
      </c>
      <c r="BC254" s="158" t="s">
        <v>248</v>
      </c>
      <c r="BD254" s="217" t="s">
        <v>61</v>
      </c>
      <c r="BE254" s="201" t="s">
        <v>62</v>
      </c>
      <c r="BF254" s="201" t="s">
        <v>63</v>
      </c>
      <c r="BG254" s="201" t="s">
        <v>196</v>
      </c>
      <c r="BH254" s="218" t="s">
        <v>515</v>
      </c>
      <c r="BI254" s="218" t="s">
        <v>64</v>
      </c>
      <c r="BJ254" s="391">
        <v>214</v>
      </c>
      <c r="BK254" s="370">
        <v>1</v>
      </c>
      <c r="BL254" s="219" t="s">
        <v>65</v>
      </c>
      <c r="BM254" s="52" t="s">
        <v>65</v>
      </c>
      <c r="BN254" s="218" t="s">
        <v>358</v>
      </c>
      <c r="BO254" s="217" t="s">
        <v>54</v>
      </c>
      <c r="BP254" s="201" t="s">
        <v>699</v>
      </c>
      <c r="BQ254" s="52" t="s">
        <v>715</v>
      </c>
    </row>
    <row r="255" spans="1:69" ht="16.5" thickBot="1">
      <c r="A255" s="207" t="s">
        <v>37</v>
      </c>
      <c r="B255" s="208" t="s">
        <v>9</v>
      </c>
      <c r="C255" s="202" t="s">
        <v>35</v>
      </c>
      <c r="D255" s="210" t="s">
        <v>709</v>
      </c>
      <c r="E255" s="24" t="s">
        <v>467</v>
      </c>
      <c r="F255" s="86">
        <v>40</v>
      </c>
      <c r="G255" s="80">
        <v>8</v>
      </c>
      <c r="H255" s="204"/>
      <c r="I255" s="204"/>
      <c r="J255" s="204"/>
      <c r="K255" s="204"/>
      <c r="L255" s="80">
        <v>0</v>
      </c>
      <c r="M255" s="203"/>
      <c r="N255" s="52">
        <v>0</v>
      </c>
      <c r="O255" s="204"/>
      <c r="P255" s="204"/>
      <c r="Q255" s="11">
        <v>8.1223748125000004</v>
      </c>
      <c r="R255" s="204"/>
      <c r="S255" s="204"/>
      <c r="T255" s="53">
        <v>15.1</v>
      </c>
      <c r="U255" s="204"/>
      <c r="V255" s="204"/>
      <c r="W255" s="11">
        <v>8.0902498749999996</v>
      </c>
      <c r="X255" s="204"/>
      <c r="Y255" s="204"/>
      <c r="Z255" s="53">
        <v>14.7</v>
      </c>
      <c r="AA255" s="204"/>
      <c r="AB255" s="204"/>
      <c r="AC255" s="204"/>
      <c r="AD255" s="204"/>
      <c r="AE255" s="204"/>
      <c r="AF255" s="9">
        <v>3.3103124988930568</v>
      </c>
      <c r="AG255" s="9">
        <v>224</v>
      </c>
      <c r="AH255" s="9">
        <v>0.47376204201429584</v>
      </c>
      <c r="AI255" s="9">
        <v>13</v>
      </c>
      <c r="AJ255" s="9">
        <v>2.430769230769231</v>
      </c>
      <c r="AK255" s="9" t="s">
        <v>248</v>
      </c>
      <c r="AL255" s="9">
        <v>32</v>
      </c>
      <c r="AM255" s="9">
        <v>3.3103124988930568</v>
      </c>
      <c r="AN255" s="9">
        <v>3.3680555555555554</v>
      </c>
      <c r="AO255" s="73">
        <v>3</v>
      </c>
      <c r="AP255" s="80">
        <v>0</v>
      </c>
      <c r="AQ255" s="80">
        <v>0</v>
      </c>
      <c r="AR255" s="224">
        <v>61</v>
      </c>
      <c r="AS255" s="224" t="s">
        <v>248</v>
      </c>
      <c r="AT255" s="11">
        <v>2280.902</v>
      </c>
      <c r="AU255" s="11">
        <v>0</v>
      </c>
      <c r="AV255" s="80">
        <v>0</v>
      </c>
      <c r="AW255" s="80">
        <v>61</v>
      </c>
      <c r="AX255" s="158" t="s">
        <v>248</v>
      </c>
      <c r="AY255" s="235" t="s">
        <v>248</v>
      </c>
      <c r="AZ255" s="218">
        <v>26157</v>
      </c>
      <c r="BA255" s="188" t="s">
        <v>248</v>
      </c>
      <c r="BB255" s="203" t="s">
        <v>248</v>
      </c>
      <c r="BC255" s="158" t="s">
        <v>248</v>
      </c>
      <c r="BD255" s="217" t="s">
        <v>61</v>
      </c>
      <c r="BE255" s="201" t="s">
        <v>62</v>
      </c>
      <c r="BF255" s="201" t="s">
        <v>63</v>
      </c>
      <c r="BG255" s="201" t="s">
        <v>196</v>
      </c>
      <c r="BH255" s="218" t="s">
        <v>515</v>
      </c>
      <c r="BI255" s="218" t="s">
        <v>66</v>
      </c>
      <c r="BJ255" s="391">
        <v>214</v>
      </c>
      <c r="BK255" s="370">
        <v>7</v>
      </c>
      <c r="BL255" s="219" t="s">
        <v>65</v>
      </c>
      <c r="BM255" s="52" t="s">
        <v>65</v>
      </c>
      <c r="BN255" s="218" t="s">
        <v>358</v>
      </c>
      <c r="BO255" s="217" t="s">
        <v>54</v>
      </c>
      <c r="BP255" s="201" t="s">
        <v>699</v>
      </c>
      <c r="BQ255" s="52" t="s">
        <v>715</v>
      </c>
    </row>
    <row r="256" spans="1:69" ht="16.5" thickBot="1">
      <c r="A256" s="207" t="s">
        <v>37</v>
      </c>
      <c r="B256" s="208" t="s">
        <v>9</v>
      </c>
      <c r="C256" s="202" t="s">
        <v>35</v>
      </c>
      <c r="D256" s="210" t="s">
        <v>709</v>
      </c>
      <c r="E256" s="24" t="s">
        <v>467</v>
      </c>
      <c r="F256" s="86">
        <v>39</v>
      </c>
      <c r="G256" s="80">
        <v>1</v>
      </c>
      <c r="H256" s="204"/>
      <c r="I256" s="204"/>
      <c r="J256" s="204"/>
      <c r="K256" s="204"/>
      <c r="L256" s="80">
        <v>2</v>
      </c>
      <c r="M256" s="203"/>
      <c r="N256" s="52">
        <v>0</v>
      </c>
      <c r="O256" s="204"/>
      <c r="P256" s="204"/>
      <c r="Q256" s="11">
        <v>6.9606940277999998</v>
      </c>
      <c r="R256" s="204"/>
      <c r="S256" s="204"/>
      <c r="T256" s="53">
        <v>8.5999999999999979</v>
      </c>
      <c r="U256" s="204"/>
      <c r="V256" s="204"/>
      <c r="W256" s="11">
        <v>7.1239443611111</v>
      </c>
      <c r="X256" s="204"/>
      <c r="Y256" s="204"/>
      <c r="Z256" s="53">
        <v>8.5999999999999979</v>
      </c>
      <c r="AA256" s="204"/>
      <c r="AB256" s="204"/>
      <c r="AC256" s="204"/>
      <c r="AD256" s="204"/>
      <c r="AE256" s="204"/>
      <c r="AF256" s="9">
        <v>3.5850634978877176</v>
      </c>
      <c r="AG256" s="9">
        <v>252</v>
      </c>
      <c r="AH256" s="9">
        <v>0.48399329530161905</v>
      </c>
      <c r="AI256" s="9">
        <v>11</v>
      </c>
      <c r="AJ256" s="9">
        <v>2.5499999999999998</v>
      </c>
      <c r="AK256" s="9" t="s">
        <v>248</v>
      </c>
      <c r="AL256" s="9">
        <v>35</v>
      </c>
      <c r="AM256" s="9">
        <v>3.596979597636631</v>
      </c>
      <c r="AN256" s="9">
        <v>3.6677631578947367</v>
      </c>
      <c r="AO256" s="73">
        <v>14</v>
      </c>
      <c r="AP256" s="80">
        <v>0</v>
      </c>
      <c r="AQ256" s="80">
        <v>0</v>
      </c>
      <c r="AR256" s="224">
        <v>62</v>
      </c>
      <c r="AS256" s="224" t="s">
        <v>248</v>
      </c>
      <c r="AT256" s="11">
        <v>2621.8240000000001</v>
      </c>
      <c r="AU256" s="11">
        <v>15.462</v>
      </c>
      <c r="AV256" s="80">
        <v>0</v>
      </c>
      <c r="AW256" s="80">
        <v>62</v>
      </c>
      <c r="AX256" s="158" t="s">
        <v>248</v>
      </c>
      <c r="AY256" s="235" t="s">
        <v>248</v>
      </c>
      <c r="AZ256" s="218">
        <v>26157</v>
      </c>
      <c r="BA256" s="188" t="s">
        <v>248</v>
      </c>
      <c r="BB256" s="203" t="s">
        <v>248</v>
      </c>
      <c r="BC256" s="158" t="s">
        <v>248</v>
      </c>
      <c r="BD256" s="217" t="s">
        <v>61</v>
      </c>
      <c r="BE256" s="201" t="s">
        <v>62</v>
      </c>
      <c r="BF256" s="201" t="s">
        <v>63</v>
      </c>
      <c r="BG256" s="201" t="s">
        <v>196</v>
      </c>
      <c r="BH256" s="218" t="s">
        <v>515</v>
      </c>
      <c r="BI256" s="218" t="s">
        <v>67</v>
      </c>
      <c r="BJ256" s="391">
        <v>214</v>
      </c>
      <c r="BK256" s="370">
        <v>3</v>
      </c>
      <c r="BL256" s="219" t="s">
        <v>65</v>
      </c>
      <c r="BM256" s="52" t="s">
        <v>65</v>
      </c>
      <c r="BN256" s="218" t="s">
        <v>358</v>
      </c>
      <c r="BO256" s="217" t="s">
        <v>54</v>
      </c>
      <c r="BP256" s="201" t="s">
        <v>699</v>
      </c>
      <c r="BQ256" s="52" t="s">
        <v>715</v>
      </c>
    </row>
    <row r="257" spans="1:69" ht="16.5" thickBot="1">
      <c r="A257" s="207" t="s">
        <v>37</v>
      </c>
      <c r="B257" s="208" t="s">
        <v>9</v>
      </c>
      <c r="C257" s="202" t="s">
        <v>35</v>
      </c>
      <c r="D257" s="210" t="s">
        <v>709</v>
      </c>
      <c r="E257" s="24" t="s">
        <v>467</v>
      </c>
      <c r="F257" s="86">
        <v>40</v>
      </c>
      <c r="G257" s="80">
        <v>0</v>
      </c>
      <c r="H257" s="204"/>
      <c r="I257" s="204"/>
      <c r="J257" s="204"/>
      <c r="K257" s="204"/>
      <c r="L257" s="80">
        <v>0</v>
      </c>
      <c r="M257" s="203"/>
      <c r="N257" s="52">
        <v>0</v>
      </c>
      <c r="O257" s="204"/>
      <c r="P257" s="204"/>
      <c r="Q257" s="11">
        <v>7.3257245749999997</v>
      </c>
      <c r="R257" s="204"/>
      <c r="S257" s="204"/>
      <c r="T257" s="53">
        <v>9</v>
      </c>
      <c r="U257" s="204"/>
      <c r="V257" s="204"/>
      <c r="W257" s="11">
        <v>7.4276248499999999</v>
      </c>
      <c r="X257" s="204"/>
      <c r="Y257" s="204"/>
      <c r="Z257" s="53">
        <v>9</v>
      </c>
      <c r="AA257" s="204"/>
      <c r="AB257" s="204"/>
      <c r="AC257" s="204"/>
      <c r="AD257" s="204"/>
      <c r="AE257" s="204"/>
      <c r="AF257" s="9">
        <v>2.7640714296272821</v>
      </c>
      <c r="AG257" s="9">
        <v>280</v>
      </c>
      <c r="AH257" s="9">
        <v>0.28554862709034295</v>
      </c>
      <c r="AI257" s="9">
        <v>37</v>
      </c>
      <c r="AJ257" s="9">
        <v>2.1515151515151514</v>
      </c>
      <c r="AK257" s="9" t="s">
        <v>248</v>
      </c>
      <c r="AL257" s="9">
        <v>0</v>
      </c>
      <c r="AM257" s="9"/>
      <c r="AN257" s="9"/>
      <c r="AO257" s="73">
        <v>0</v>
      </c>
      <c r="AP257" s="80">
        <v>0</v>
      </c>
      <c r="AQ257" s="80">
        <v>0</v>
      </c>
      <c r="AR257" s="224">
        <v>80</v>
      </c>
      <c r="AS257" s="224" t="s">
        <v>248</v>
      </c>
      <c r="AT257" s="11">
        <v>2852.3449999999998</v>
      </c>
      <c r="AU257" s="11">
        <v>0</v>
      </c>
      <c r="AV257" s="80">
        <v>0</v>
      </c>
      <c r="AW257" s="80">
        <v>80</v>
      </c>
      <c r="AX257" s="158" t="s">
        <v>248</v>
      </c>
      <c r="AY257" s="235" t="s">
        <v>248</v>
      </c>
      <c r="AZ257" s="218">
        <v>26157</v>
      </c>
      <c r="BA257" s="188" t="s">
        <v>248</v>
      </c>
      <c r="BB257" s="203" t="s">
        <v>248</v>
      </c>
      <c r="BC257" s="158" t="s">
        <v>248</v>
      </c>
      <c r="BD257" s="217" t="s">
        <v>61</v>
      </c>
      <c r="BE257" s="201" t="s">
        <v>62</v>
      </c>
      <c r="BF257" s="201" t="s">
        <v>63</v>
      </c>
      <c r="BG257" s="201" t="s">
        <v>196</v>
      </c>
      <c r="BH257" s="218" t="s">
        <v>515</v>
      </c>
      <c r="BI257" s="218" t="s">
        <v>68</v>
      </c>
      <c r="BJ257" s="391">
        <v>214</v>
      </c>
      <c r="BK257" s="370">
        <v>4</v>
      </c>
      <c r="BL257" s="219" t="s">
        <v>65</v>
      </c>
      <c r="BM257" s="52" t="s">
        <v>65</v>
      </c>
      <c r="BN257" s="218" t="s">
        <v>358</v>
      </c>
      <c r="BO257" s="217" t="s">
        <v>54</v>
      </c>
      <c r="BP257" s="201" t="s">
        <v>699</v>
      </c>
      <c r="BQ257" s="52" t="s">
        <v>715</v>
      </c>
    </row>
    <row r="258" spans="1:69" ht="16.5" thickBot="1">
      <c r="A258" s="207" t="s">
        <v>37</v>
      </c>
      <c r="B258" s="208" t="s">
        <v>9</v>
      </c>
      <c r="C258" s="202" t="s">
        <v>35</v>
      </c>
      <c r="D258" s="210" t="s">
        <v>709</v>
      </c>
      <c r="E258" s="24" t="s">
        <v>468</v>
      </c>
      <c r="F258" s="86">
        <v>130</v>
      </c>
      <c r="G258" s="80">
        <v>3</v>
      </c>
      <c r="H258" s="204"/>
      <c r="I258" s="204"/>
      <c r="J258" s="204"/>
      <c r="K258" s="204"/>
      <c r="L258" s="80">
        <v>0</v>
      </c>
      <c r="M258" s="203"/>
      <c r="N258" s="52">
        <v>0</v>
      </c>
      <c r="O258" s="204"/>
      <c r="P258" s="204"/>
      <c r="Q258" s="11">
        <v>6.1044014566999998</v>
      </c>
      <c r="R258" s="204"/>
      <c r="S258" s="204"/>
      <c r="T258" s="53">
        <v>9.3249999999999957</v>
      </c>
      <c r="U258" s="204"/>
      <c r="V258" s="204"/>
      <c r="W258" s="11">
        <v>6.2645982755905001</v>
      </c>
      <c r="X258" s="204"/>
      <c r="Y258" s="204"/>
      <c r="Z258" s="53">
        <v>9.3249999999999957</v>
      </c>
      <c r="AA258" s="204"/>
      <c r="AB258" s="204"/>
      <c r="AC258" s="204"/>
      <c r="AD258" s="204"/>
      <c r="AE258" s="204"/>
      <c r="AF258" s="9">
        <v>3.5655635632599689</v>
      </c>
      <c r="AG258" s="9">
        <v>887</v>
      </c>
      <c r="AH258" s="9">
        <v>0.40459639109220707</v>
      </c>
      <c r="AI258" s="9">
        <v>16</v>
      </c>
      <c r="AJ258" s="9">
        <v>2.6771875000000001</v>
      </c>
      <c r="AK258" s="9" t="s">
        <v>248</v>
      </c>
      <c r="AL258" s="9">
        <v>127</v>
      </c>
      <c r="AM258" s="9">
        <v>3.5655635632599689</v>
      </c>
      <c r="AN258" s="9">
        <v>3.6240347490347489</v>
      </c>
      <c r="AO258" s="73">
        <v>0</v>
      </c>
      <c r="AP258" s="80">
        <v>0</v>
      </c>
      <c r="AQ258" s="80">
        <v>0</v>
      </c>
      <c r="AR258" s="224">
        <v>254</v>
      </c>
      <c r="AS258" s="224" t="s">
        <v>248</v>
      </c>
      <c r="AT258" s="11">
        <v>9128.32</v>
      </c>
      <c r="AU258" s="11">
        <v>0</v>
      </c>
      <c r="AV258" s="80">
        <v>0</v>
      </c>
      <c r="AW258" s="80">
        <v>254</v>
      </c>
      <c r="AX258" s="158" t="s">
        <v>248</v>
      </c>
      <c r="AY258" s="235" t="s">
        <v>248</v>
      </c>
      <c r="AZ258" s="218">
        <v>68736</v>
      </c>
      <c r="BA258" s="188" t="s">
        <v>248</v>
      </c>
      <c r="BB258" s="203" t="s">
        <v>248</v>
      </c>
      <c r="BC258" s="158" t="s">
        <v>248</v>
      </c>
      <c r="BD258" s="217" t="s">
        <v>61</v>
      </c>
      <c r="BE258" s="201" t="s">
        <v>62</v>
      </c>
      <c r="BF258" s="201" t="s">
        <v>63</v>
      </c>
      <c r="BG258" s="201" t="s">
        <v>196</v>
      </c>
      <c r="BH258" s="218" t="s">
        <v>515</v>
      </c>
      <c r="BI258" s="218" t="s">
        <v>64</v>
      </c>
      <c r="BJ258" s="391">
        <v>214</v>
      </c>
      <c r="BK258" s="370">
        <v>1</v>
      </c>
      <c r="BL258" s="219" t="s">
        <v>65</v>
      </c>
      <c r="BM258" s="52" t="s">
        <v>65</v>
      </c>
      <c r="BN258" s="218" t="s">
        <v>358</v>
      </c>
      <c r="BO258" s="217" t="s">
        <v>327</v>
      </c>
      <c r="BP258" s="201" t="s">
        <v>696</v>
      </c>
      <c r="BQ258" s="52" t="s">
        <v>719</v>
      </c>
    </row>
    <row r="259" spans="1:69" ht="16.5" thickBot="1">
      <c r="A259" s="207" t="s">
        <v>37</v>
      </c>
      <c r="B259" s="208" t="s">
        <v>9</v>
      </c>
      <c r="C259" s="202" t="s">
        <v>35</v>
      </c>
      <c r="D259" s="210" t="s">
        <v>709</v>
      </c>
      <c r="E259" s="24" t="s">
        <v>468</v>
      </c>
      <c r="F259" s="86">
        <v>129</v>
      </c>
      <c r="G259" s="80">
        <v>0</v>
      </c>
      <c r="H259" s="204"/>
      <c r="I259" s="204"/>
      <c r="J259" s="204"/>
      <c r="K259" s="204"/>
      <c r="L259" s="80">
        <v>0</v>
      </c>
      <c r="M259" s="203"/>
      <c r="N259" s="52">
        <v>0</v>
      </c>
      <c r="O259" s="204"/>
      <c r="P259" s="204"/>
      <c r="Q259" s="11">
        <v>7.9194184030999999</v>
      </c>
      <c r="R259" s="204"/>
      <c r="S259" s="204"/>
      <c r="T259" s="53">
        <v>13.19375</v>
      </c>
      <c r="U259" s="204"/>
      <c r="V259" s="204"/>
      <c r="W259" s="11">
        <v>7.9977750310077003</v>
      </c>
      <c r="X259" s="204"/>
      <c r="Y259" s="204"/>
      <c r="Z259" s="53">
        <v>13.19375</v>
      </c>
      <c r="AA259" s="204"/>
      <c r="AB259" s="204"/>
      <c r="AC259" s="204"/>
      <c r="AD259" s="204"/>
      <c r="AE259" s="204"/>
      <c r="AF259" s="9">
        <v>3.1681524566857755</v>
      </c>
      <c r="AG259" s="9">
        <v>903</v>
      </c>
      <c r="AH259" s="9">
        <v>0.6043029751943233</v>
      </c>
      <c r="AI259" s="9">
        <v>139</v>
      </c>
      <c r="AJ259" s="9">
        <v>2.0353960396039605</v>
      </c>
      <c r="AK259" s="9" t="s">
        <v>248</v>
      </c>
      <c r="AL259" s="9">
        <v>128</v>
      </c>
      <c r="AM259" s="9">
        <v>3.1739843771127729</v>
      </c>
      <c r="AN259" s="9">
        <v>3.2586206896551726</v>
      </c>
      <c r="AO259" s="73">
        <v>0</v>
      </c>
      <c r="AP259" s="80">
        <v>0</v>
      </c>
      <c r="AQ259" s="80">
        <v>0</v>
      </c>
      <c r="AR259" s="224">
        <v>258</v>
      </c>
      <c r="AS259" s="224" t="s">
        <v>248</v>
      </c>
      <c r="AT259" s="11">
        <v>9287.3150000000005</v>
      </c>
      <c r="AU259" s="11">
        <v>0</v>
      </c>
      <c r="AV259" s="80">
        <v>0</v>
      </c>
      <c r="AW259" s="80">
        <v>258</v>
      </c>
      <c r="AX259" s="158" t="s">
        <v>248</v>
      </c>
      <c r="AY259" s="235" t="s">
        <v>248</v>
      </c>
      <c r="AZ259" s="218">
        <v>68736</v>
      </c>
      <c r="BA259" s="188" t="s">
        <v>248</v>
      </c>
      <c r="BB259" s="203" t="s">
        <v>248</v>
      </c>
      <c r="BC259" s="158" t="s">
        <v>248</v>
      </c>
      <c r="BD259" s="217" t="s">
        <v>61</v>
      </c>
      <c r="BE259" s="201" t="s">
        <v>62</v>
      </c>
      <c r="BF259" s="201" t="s">
        <v>63</v>
      </c>
      <c r="BG259" s="201" t="s">
        <v>196</v>
      </c>
      <c r="BH259" s="218" t="s">
        <v>515</v>
      </c>
      <c r="BI259" s="218" t="s">
        <v>66</v>
      </c>
      <c r="BJ259" s="391">
        <v>214</v>
      </c>
      <c r="BK259" s="370">
        <v>7</v>
      </c>
      <c r="BL259" s="219" t="s">
        <v>65</v>
      </c>
      <c r="BM259" s="52" t="s">
        <v>65</v>
      </c>
      <c r="BN259" s="218" t="s">
        <v>358</v>
      </c>
      <c r="BO259" s="217" t="s">
        <v>327</v>
      </c>
      <c r="BP259" s="201" t="s">
        <v>696</v>
      </c>
      <c r="BQ259" s="52" t="s">
        <v>719</v>
      </c>
    </row>
    <row r="260" spans="1:69" ht="16.5" thickBot="1">
      <c r="A260" s="207" t="s">
        <v>37</v>
      </c>
      <c r="B260" s="208" t="s">
        <v>9</v>
      </c>
      <c r="C260" s="202" t="s">
        <v>35</v>
      </c>
      <c r="D260" s="210" t="s">
        <v>709</v>
      </c>
      <c r="E260" s="24" t="s">
        <v>468</v>
      </c>
      <c r="F260" s="86">
        <v>132</v>
      </c>
      <c r="G260" s="80">
        <v>1</v>
      </c>
      <c r="H260" s="204"/>
      <c r="I260" s="204"/>
      <c r="J260" s="204"/>
      <c r="K260" s="204"/>
      <c r="L260" s="80">
        <v>0</v>
      </c>
      <c r="M260" s="203"/>
      <c r="N260" s="52">
        <v>0</v>
      </c>
      <c r="O260" s="204"/>
      <c r="P260" s="204"/>
      <c r="Q260" s="11">
        <v>6.4688013281999996</v>
      </c>
      <c r="R260" s="204"/>
      <c r="S260" s="204"/>
      <c r="T260" s="53">
        <v>8.2156249999999993</v>
      </c>
      <c r="U260" s="204"/>
      <c r="V260" s="204"/>
      <c r="W260" s="11">
        <v>6.6501602213739996</v>
      </c>
      <c r="X260" s="204"/>
      <c r="Y260" s="204"/>
      <c r="Z260" s="53">
        <v>8.3708333333333318</v>
      </c>
      <c r="AA260" s="204"/>
      <c r="AB260" s="204"/>
      <c r="AC260" s="204"/>
      <c r="AD260" s="204"/>
      <c r="AE260" s="204"/>
      <c r="AF260" s="9">
        <v>3.5600327237741762</v>
      </c>
      <c r="AG260" s="9">
        <v>917</v>
      </c>
      <c r="AH260" s="9">
        <v>0.44624968438812751</v>
      </c>
      <c r="AI260" s="9">
        <v>36</v>
      </c>
      <c r="AJ260" s="9">
        <v>2.5674657534246577</v>
      </c>
      <c r="AK260" s="9" t="s">
        <v>248</v>
      </c>
      <c r="AL260" s="9">
        <v>130</v>
      </c>
      <c r="AM260" s="9">
        <v>3.5631318766992166</v>
      </c>
      <c r="AN260" s="9">
        <v>3.6398916967509027</v>
      </c>
      <c r="AO260" s="73">
        <v>10</v>
      </c>
      <c r="AP260" s="80">
        <v>1</v>
      </c>
      <c r="AQ260" s="80">
        <v>0</v>
      </c>
      <c r="AR260" s="224">
        <v>251</v>
      </c>
      <c r="AS260" s="224" t="s">
        <v>248</v>
      </c>
      <c r="AT260" s="11">
        <v>9422.6659999999993</v>
      </c>
      <c r="AU260" s="11">
        <v>0</v>
      </c>
      <c r="AV260" s="80">
        <v>0</v>
      </c>
      <c r="AW260" s="80">
        <v>251</v>
      </c>
      <c r="AX260" s="158" t="s">
        <v>248</v>
      </c>
      <c r="AY260" s="235" t="s">
        <v>248</v>
      </c>
      <c r="AZ260" s="218">
        <v>68736</v>
      </c>
      <c r="BA260" s="188" t="s">
        <v>248</v>
      </c>
      <c r="BB260" s="203" t="s">
        <v>248</v>
      </c>
      <c r="BC260" s="158" t="s">
        <v>248</v>
      </c>
      <c r="BD260" s="217" t="s">
        <v>61</v>
      </c>
      <c r="BE260" s="201" t="s">
        <v>62</v>
      </c>
      <c r="BF260" s="201" t="s">
        <v>63</v>
      </c>
      <c r="BG260" s="201" t="s">
        <v>196</v>
      </c>
      <c r="BH260" s="218" t="s">
        <v>515</v>
      </c>
      <c r="BI260" s="218" t="s">
        <v>67</v>
      </c>
      <c r="BJ260" s="391">
        <v>214</v>
      </c>
      <c r="BK260" s="370">
        <v>3</v>
      </c>
      <c r="BL260" s="219" t="s">
        <v>65</v>
      </c>
      <c r="BM260" s="52" t="s">
        <v>65</v>
      </c>
      <c r="BN260" s="218" t="s">
        <v>358</v>
      </c>
      <c r="BO260" s="217" t="s">
        <v>327</v>
      </c>
      <c r="BP260" s="201" t="s">
        <v>696</v>
      </c>
      <c r="BQ260" s="52" t="s">
        <v>719</v>
      </c>
    </row>
    <row r="261" spans="1:69" ht="16.5" thickBot="1">
      <c r="A261" s="207" t="s">
        <v>37</v>
      </c>
      <c r="B261" s="208" t="s">
        <v>9</v>
      </c>
      <c r="C261" s="202" t="s">
        <v>35</v>
      </c>
      <c r="D261" s="210" t="s">
        <v>709</v>
      </c>
      <c r="E261" s="24" t="s">
        <v>468</v>
      </c>
      <c r="F261" s="86">
        <v>126</v>
      </c>
      <c r="G261" s="80">
        <v>0</v>
      </c>
      <c r="H261" s="204"/>
      <c r="I261" s="204"/>
      <c r="J261" s="204"/>
      <c r="K261" s="204"/>
      <c r="L261" s="80">
        <v>0</v>
      </c>
      <c r="M261" s="203"/>
      <c r="N261" s="52">
        <v>0</v>
      </c>
      <c r="O261" s="204"/>
      <c r="P261" s="204"/>
      <c r="Q261" s="11">
        <v>7.9452856905000004</v>
      </c>
      <c r="R261" s="204"/>
      <c r="S261" s="204"/>
      <c r="T261" s="53">
        <v>10.283333333333331</v>
      </c>
      <c r="U261" s="204"/>
      <c r="V261" s="204"/>
      <c r="W261" s="11">
        <v>7.9975316269840997</v>
      </c>
      <c r="X261" s="204"/>
      <c r="Y261" s="204"/>
      <c r="Z261" s="53">
        <v>10.424999999999997</v>
      </c>
      <c r="AA261" s="204"/>
      <c r="AB261" s="204"/>
      <c r="AC261" s="204"/>
      <c r="AD261" s="204"/>
      <c r="AE261" s="204"/>
      <c r="AF261" s="9">
        <v>2.5114545452646366</v>
      </c>
      <c r="AG261" s="9">
        <v>768</v>
      </c>
      <c r="AH261" s="9">
        <v>0.45997980409878841</v>
      </c>
      <c r="AI261" s="9">
        <v>399</v>
      </c>
      <c r="AJ261" s="9">
        <v>1.6599514563106796</v>
      </c>
      <c r="AK261" s="9" t="s">
        <v>248</v>
      </c>
      <c r="AL261" s="9">
        <v>0</v>
      </c>
      <c r="AM261" s="9"/>
      <c r="AN261" s="9"/>
      <c r="AO261" s="73">
        <v>11</v>
      </c>
      <c r="AP261" s="80">
        <v>0</v>
      </c>
      <c r="AQ261" s="80">
        <v>0</v>
      </c>
      <c r="AR261" s="224">
        <v>241</v>
      </c>
      <c r="AS261" s="224" t="s">
        <v>248</v>
      </c>
      <c r="AT261" s="11">
        <v>9081.7780000000002</v>
      </c>
      <c r="AU261" s="11">
        <v>0</v>
      </c>
      <c r="AV261" s="80">
        <v>0</v>
      </c>
      <c r="AW261" s="80">
        <v>241</v>
      </c>
      <c r="AX261" s="158" t="s">
        <v>248</v>
      </c>
      <c r="AY261" s="235" t="s">
        <v>248</v>
      </c>
      <c r="AZ261" s="218">
        <v>68736</v>
      </c>
      <c r="BA261" s="188" t="s">
        <v>248</v>
      </c>
      <c r="BB261" s="203" t="s">
        <v>248</v>
      </c>
      <c r="BC261" s="158" t="s">
        <v>248</v>
      </c>
      <c r="BD261" s="217" t="s">
        <v>61</v>
      </c>
      <c r="BE261" s="201" t="s">
        <v>62</v>
      </c>
      <c r="BF261" s="201" t="s">
        <v>63</v>
      </c>
      <c r="BG261" s="201" t="s">
        <v>196</v>
      </c>
      <c r="BH261" s="218" t="s">
        <v>515</v>
      </c>
      <c r="BI261" s="218" t="s">
        <v>68</v>
      </c>
      <c r="BJ261" s="391">
        <v>214</v>
      </c>
      <c r="BK261" s="370">
        <v>4</v>
      </c>
      <c r="BL261" s="219" t="s">
        <v>65</v>
      </c>
      <c r="BM261" s="52" t="s">
        <v>65</v>
      </c>
      <c r="BN261" s="218" t="s">
        <v>358</v>
      </c>
      <c r="BO261" s="217" t="s">
        <v>327</v>
      </c>
      <c r="BP261" s="201" t="s">
        <v>696</v>
      </c>
      <c r="BQ261" s="52" t="s">
        <v>719</v>
      </c>
    </row>
    <row r="262" spans="1:69" ht="16.5" thickBot="1">
      <c r="A262" s="207" t="s">
        <v>37</v>
      </c>
      <c r="B262" s="208" t="s">
        <v>9</v>
      </c>
      <c r="C262" s="202" t="s">
        <v>35</v>
      </c>
      <c r="D262" s="210" t="s">
        <v>709</v>
      </c>
      <c r="E262" s="24" t="s">
        <v>582</v>
      </c>
      <c r="F262" s="86">
        <v>130</v>
      </c>
      <c r="G262" s="80">
        <v>0</v>
      </c>
      <c r="H262" s="204"/>
      <c r="I262" s="204"/>
      <c r="J262" s="204"/>
      <c r="K262" s="204"/>
      <c r="L262" s="80">
        <v>0</v>
      </c>
      <c r="M262" s="203"/>
      <c r="N262" s="52">
        <v>0</v>
      </c>
      <c r="O262" s="204"/>
      <c r="P262" s="204"/>
      <c r="Q262" s="11">
        <v>6.3334844077000003</v>
      </c>
      <c r="R262" s="204"/>
      <c r="S262" s="204"/>
      <c r="T262" s="53">
        <v>7.45</v>
      </c>
      <c r="U262" s="204"/>
      <c r="V262" s="204"/>
      <c r="W262" s="11">
        <v>6.3856613692307</v>
      </c>
      <c r="X262" s="204"/>
      <c r="Y262" s="204"/>
      <c r="Z262" s="53">
        <v>7.4807692307692308</v>
      </c>
      <c r="AA262" s="204"/>
      <c r="AB262" s="204"/>
      <c r="AC262" s="204"/>
      <c r="AD262" s="204"/>
      <c r="AE262" s="204"/>
      <c r="AF262" s="9">
        <v>3.4767692391689007</v>
      </c>
      <c r="AG262" s="9">
        <v>910</v>
      </c>
      <c r="AH262" s="9">
        <v>0.40655540576969984</v>
      </c>
      <c r="AI262" s="9">
        <v>16</v>
      </c>
      <c r="AJ262" s="9">
        <v>2.6404761904761904</v>
      </c>
      <c r="AK262" s="9" t="s">
        <v>248</v>
      </c>
      <c r="AL262" s="9">
        <v>130</v>
      </c>
      <c r="AM262" s="9">
        <v>3.4767692391689007</v>
      </c>
      <c r="AN262" s="9">
        <v>3.5301339285714284</v>
      </c>
      <c r="AO262" s="73">
        <v>8</v>
      </c>
      <c r="AP262" s="80">
        <v>0</v>
      </c>
      <c r="AQ262" s="80">
        <v>0</v>
      </c>
      <c r="AR262" s="224">
        <v>252</v>
      </c>
      <c r="AS262" s="224" t="s">
        <v>248</v>
      </c>
      <c r="AT262" s="11">
        <v>9278.7209999999995</v>
      </c>
      <c r="AU262" s="11">
        <v>0</v>
      </c>
      <c r="AV262" s="80">
        <v>0</v>
      </c>
      <c r="AW262" s="80">
        <v>252</v>
      </c>
      <c r="AX262" s="158" t="s">
        <v>248</v>
      </c>
      <c r="AY262" s="235" t="s">
        <v>248</v>
      </c>
      <c r="AZ262" s="218">
        <v>30244</v>
      </c>
      <c r="BA262" s="188" t="s">
        <v>248</v>
      </c>
      <c r="BB262" s="203" t="s">
        <v>248</v>
      </c>
      <c r="BC262" s="158" t="s">
        <v>248</v>
      </c>
      <c r="BD262" s="217" t="s">
        <v>61</v>
      </c>
      <c r="BE262" s="201" t="s">
        <v>62</v>
      </c>
      <c r="BF262" s="201" t="s">
        <v>63</v>
      </c>
      <c r="BG262" s="201" t="s">
        <v>196</v>
      </c>
      <c r="BH262" s="218" t="s">
        <v>514</v>
      </c>
      <c r="BI262" s="218" t="s">
        <v>64</v>
      </c>
      <c r="BJ262" s="391">
        <v>214</v>
      </c>
      <c r="BK262" s="370">
        <v>1</v>
      </c>
      <c r="BL262" s="219" t="s">
        <v>65</v>
      </c>
      <c r="BM262" s="52" t="s">
        <v>65</v>
      </c>
      <c r="BN262" s="218" t="s">
        <v>358</v>
      </c>
      <c r="BO262" s="217" t="s">
        <v>75</v>
      </c>
      <c r="BP262" s="201" t="s">
        <v>684</v>
      </c>
      <c r="BQ262" s="52" t="s">
        <v>716</v>
      </c>
    </row>
    <row r="263" spans="1:69" ht="16.5" thickBot="1">
      <c r="A263" s="207" t="s">
        <v>37</v>
      </c>
      <c r="B263" s="208" t="s">
        <v>9</v>
      </c>
      <c r="C263" s="202" t="s">
        <v>35</v>
      </c>
      <c r="D263" s="210" t="s">
        <v>709</v>
      </c>
      <c r="E263" s="24" t="s">
        <v>582</v>
      </c>
      <c r="F263" s="86">
        <v>128</v>
      </c>
      <c r="G263" s="80">
        <v>1</v>
      </c>
      <c r="H263" s="204"/>
      <c r="I263" s="204"/>
      <c r="J263" s="204"/>
      <c r="K263" s="204"/>
      <c r="L263" s="80">
        <v>0</v>
      </c>
      <c r="M263" s="203"/>
      <c r="N263" s="52">
        <v>0</v>
      </c>
      <c r="O263" s="204"/>
      <c r="P263" s="204"/>
      <c r="Q263" s="11">
        <v>7.0422516692999997</v>
      </c>
      <c r="R263" s="204"/>
      <c r="S263" s="204"/>
      <c r="T263" s="53">
        <v>12.608333333333333</v>
      </c>
      <c r="U263" s="204"/>
      <c r="V263" s="204"/>
      <c r="W263" s="11">
        <v>7.1007084015748001</v>
      </c>
      <c r="X263" s="204"/>
      <c r="Y263" s="204"/>
      <c r="Z263" s="53">
        <v>12.608333333333333</v>
      </c>
      <c r="AA263" s="204"/>
      <c r="AB263" s="204"/>
      <c r="AC263" s="204"/>
      <c r="AD263" s="204"/>
      <c r="AE263" s="204"/>
      <c r="AF263" s="9">
        <v>3.2130219380507814</v>
      </c>
      <c r="AG263" s="9">
        <v>889</v>
      </c>
      <c r="AH263" s="9">
        <v>0.53175862015556441</v>
      </c>
      <c r="AI263" s="9">
        <v>93</v>
      </c>
      <c r="AJ263" s="9">
        <v>2.2003086419753086</v>
      </c>
      <c r="AK263" s="9" t="s">
        <v>248</v>
      </c>
      <c r="AL263" s="9">
        <v>107</v>
      </c>
      <c r="AM263" s="9">
        <v>3.2747663576230504</v>
      </c>
      <c r="AN263" s="9">
        <v>3.3063241106719365</v>
      </c>
      <c r="AO263" s="73">
        <v>12</v>
      </c>
      <c r="AP263" s="80">
        <v>0</v>
      </c>
      <c r="AQ263" s="80">
        <v>0</v>
      </c>
      <c r="AR263" s="224">
        <v>242</v>
      </c>
      <c r="AS263" s="224" t="s">
        <v>248</v>
      </c>
      <c r="AT263" s="11">
        <v>9046.8320000000003</v>
      </c>
      <c r="AU263" s="11">
        <v>24.841000000000001</v>
      </c>
      <c r="AV263" s="80">
        <v>0</v>
      </c>
      <c r="AW263" s="80">
        <v>242</v>
      </c>
      <c r="AX263" s="158" t="s">
        <v>248</v>
      </c>
      <c r="AY263" s="235" t="s">
        <v>248</v>
      </c>
      <c r="AZ263" s="218">
        <v>30244</v>
      </c>
      <c r="BA263" s="188" t="s">
        <v>248</v>
      </c>
      <c r="BB263" s="203" t="s">
        <v>248</v>
      </c>
      <c r="BC263" s="158" t="s">
        <v>248</v>
      </c>
      <c r="BD263" s="217" t="s">
        <v>61</v>
      </c>
      <c r="BE263" s="201" t="s">
        <v>62</v>
      </c>
      <c r="BF263" s="201" t="s">
        <v>63</v>
      </c>
      <c r="BG263" s="201" t="s">
        <v>196</v>
      </c>
      <c r="BH263" s="218" t="s">
        <v>514</v>
      </c>
      <c r="BI263" s="218" t="s">
        <v>66</v>
      </c>
      <c r="BJ263" s="391">
        <v>214</v>
      </c>
      <c r="BK263" s="370">
        <v>7</v>
      </c>
      <c r="BL263" s="219" t="s">
        <v>65</v>
      </c>
      <c r="BM263" s="52" t="s">
        <v>65</v>
      </c>
      <c r="BN263" s="218" t="s">
        <v>358</v>
      </c>
      <c r="BO263" s="217" t="s">
        <v>75</v>
      </c>
      <c r="BP263" s="201" t="s">
        <v>684</v>
      </c>
      <c r="BQ263" s="52" t="s">
        <v>716</v>
      </c>
    </row>
    <row r="264" spans="1:69" ht="16.5" thickBot="1">
      <c r="A264" s="207" t="s">
        <v>37</v>
      </c>
      <c r="B264" s="208" t="s">
        <v>9</v>
      </c>
      <c r="C264" s="202" t="s">
        <v>35</v>
      </c>
      <c r="D264" s="210" t="s">
        <v>709</v>
      </c>
      <c r="E264" s="24" t="s">
        <v>582</v>
      </c>
      <c r="F264" s="86">
        <v>130</v>
      </c>
      <c r="G264" s="80">
        <v>1</v>
      </c>
      <c r="H264" s="204"/>
      <c r="I264" s="204"/>
      <c r="J264" s="204"/>
      <c r="K264" s="204"/>
      <c r="L264" s="80">
        <v>1</v>
      </c>
      <c r="M264" s="203"/>
      <c r="N264" s="52">
        <v>0</v>
      </c>
      <c r="O264" s="204"/>
      <c r="P264" s="204"/>
      <c r="Q264" s="11">
        <v>5.9287733358999999</v>
      </c>
      <c r="R264" s="204"/>
      <c r="S264" s="204"/>
      <c r="T264" s="53">
        <v>9.2999999999999972</v>
      </c>
      <c r="U264" s="204"/>
      <c r="V264" s="204"/>
      <c r="W264" s="11">
        <v>5.2680779218750002</v>
      </c>
      <c r="X264" s="204"/>
      <c r="Y264" s="204"/>
      <c r="Z264" s="53">
        <v>7.9333333333333327</v>
      </c>
      <c r="AA264" s="204"/>
      <c r="AB264" s="204"/>
      <c r="AC264" s="204"/>
      <c r="AD264" s="204"/>
      <c r="AE264" s="204"/>
      <c r="AF264" s="9">
        <v>3.6472619164823779</v>
      </c>
      <c r="AG264" s="9">
        <v>892</v>
      </c>
      <c r="AH264" s="9">
        <v>0.44131771188704794</v>
      </c>
      <c r="AI264" s="9">
        <v>23</v>
      </c>
      <c r="AJ264" s="9">
        <v>2.6678571428571427</v>
      </c>
      <c r="AK264" s="9" t="s">
        <v>248</v>
      </c>
      <c r="AL264" s="9">
        <v>124</v>
      </c>
      <c r="AM264" s="9">
        <v>3.6545276606595642</v>
      </c>
      <c r="AN264" s="9">
        <v>3.6936560934891487</v>
      </c>
      <c r="AO264" s="73">
        <v>18</v>
      </c>
      <c r="AP264" s="80">
        <v>0</v>
      </c>
      <c r="AQ264" s="80">
        <v>0</v>
      </c>
      <c r="AR264" s="224">
        <v>240</v>
      </c>
      <c r="AS264" s="224" t="s">
        <v>248</v>
      </c>
      <c r="AT264" s="11">
        <v>9122.9869999999992</v>
      </c>
      <c r="AU264" s="11">
        <v>53.942</v>
      </c>
      <c r="AV264" s="80">
        <v>0</v>
      </c>
      <c r="AW264" s="80">
        <v>240</v>
      </c>
      <c r="AX264" s="158" t="s">
        <v>248</v>
      </c>
      <c r="AY264" s="235" t="s">
        <v>248</v>
      </c>
      <c r="AZ264" s="218">
        <v>30244</v>
      </c>
      <c r="BA264" s="188" t="s">
        <v>248</v>
      </c>
      <c r="BB264" s="203" t="s">
        <v>248</v>
      </c>
      <c r="BC264" s="158" t="s">
        <v>248</v>
      </c>
      <c r="BD264" s="217" t="s">
        <v>61</v>
      </c>
      <c r="BE264" s="201" t="s">
        <v>62</v>
      </c>
      <c r="BF264" s="201" t="s">
        <v>63</v>
      </c>
      <c r="BG264" s="201" t="s">
        <v>196</v>
      </c>
      <c r="BH264" s="218" t="s">
        <v>514</v>
      </c>
      <c r="BI264" s="218" t="s">
        <v>67</v>
      </c>
      <c r="BJ264" s="391">
        <v>214</v>
      </c>
      <c r="BK264" s="370">
        <v>3</v>
      </c>
      <c r="BL264" s="219" t="s">
        <v>65</v>
      </c>
      <c r="BM264" s="52" t="s">
        <v>65</v>
      </c>
      <c r="BN264" s="218" t="s">
        <v>358</v>
      </c>
      <c r="BO264" s="217" t="s">
        <v>75</v>
      </c>
      <c r="BP264" s="201" t="s">
        <v>684</v>
      </c>
      <c r="BQ264" s="52" t="s">
        <v>716</v>
      </c>
    </row>
    <row r="265" spans="1:69" ht="16.5" thickBot="1">
      <c r="A265" s="207" t="s">
        <v>37</v>
      </c>
      <c r="B265" s="208" t="s">
        <v>9</v>
      </c>
      <c r="C265" s="202" t="s">
        <v>35</v>
      </c>
      <c r="D265" s="210" t="s">
        <v>709</v>
      </c>
      <c r="E265" s="24" t="s">
        <v>582</v>
      </c>
      <c r="F265" s="86">
        <v>129</v>
      </c>
      <c r="G265" s="80">
        <v>2</v>
      </c>
      <c r="H265" s="204"/>
      <c r="I265" s="204"/>
      <c r="J265" s="204"/>
      <c r="K265" s="204"/>
      <c r="L265" s="80">
        <v>0</v>
      </c>
      <c r="M265" s="203"/>
      <c r="N265" s="52">
        <v>0</v>
      </c>
      <c r="O265" s="204"/>
      <c r="P265" s="204"/>
      <c r="Q265" s="11">
        <v>7.2142911732000004</v>
      </c>
      <c r="R265" s="204"/>
      <c r="S265" s="204"/>
      <c r="T265" s="53">
        <v>9.1083333333333325</v>
      </c>
      <c r="U265" s="204"/>
      <c r="V265" s="204"/>
      <c r="W265" s="11">
        <v>7.2774958818897</v>
      </c>
      <c r="X265" s="204"/>
      <c r="Y265" s="204"/>
      <c r="Z265" s="53">
        <v>8.9805555555555543</v>
      </c>
      <c r="AA265" s="204"/>
      <c r="AB265" s="204"/>
      <c r="AC265" s="204"/>
      <c r="AD265" s="204"/>
      <c r="AE265" s="204"/>
      <c r="AF265" s="9">
        <v>2.7170628649847846</v>
      </c>
      <c r="AG265" s="9">
        <v>875</v>
      </c>
      <c r="AH265" s="9">
        <v>0.30285894902259464</v>
      </c>
      <c r="AI265" s="9">
        <v>174</v>
      </c>
      <c r="AJ265" s="9">
        <v>2.0611635220125786</v>
      </c>
      <c r="AK265" s="9" t="s">
        <v>248</v>
      </c>
      <c r="AL265" s="9">
        <v>0</v>
      </c>
      <c r="AM265" s="9"/>
      <c r="AN265" s="9"/>
      <c r="AO265" s="73">
        <v>54</v>
      </c>
      <c r="AP265" s="80">
        <v>0</v>
      </c>
      <c r="AQ265" s="80">
        <v>0</v>
      </c>
      <c r="AR265" s="224">
        <v>200</v>
      </c>
      <c r="AS265" s="224" t="s">
        <v>248</v>
      </c>
      <c r="AT265" s="11">
        <v>9064.9089999999997</v>
      </c>
      <c r="AU265" s="11">
        <v>0</v>
      </c>
      <c r="AV265" s="80">
        <v>0</v>
      </c>
      <c r="AW265" s="80">
        <v>200</v>
      </c>
      <c r="AX265" s="158" t="s">
        <v>248</v>
      </c>
      <c r="AY265" s="235" t="s">
        <v>248</v>
      </c>
      <c r="AZ265" s="218">
        <v>30244</v>
      </c>
      <c r="BA265" s="188" t="s">
        <v>248</v>
      </c>
      <c r="BB265" s="203" t="s">
        <v>248</v>
      </c>
      <c r="BC265" s="158" t="s">
        <v>248</v>
      </c>
      <c r="BD265" s="217" t="s">
        <v>61</v>
      </c>
      <c r="BE265" s="201" t="s">
        <v>62</v>
      </c>
      <c r="BF265" s="201" t="s">
        <v>63</v>
      </c>
      <c r="BG265" s="201" t="s">
        <v>196</v>
      </c>
      <c r="BH265" s="218" t="s">
        <v>514</v>
      </c>
      <c r="BI265" s="218" t="s">
        <v>68</v>
      </c>
      <c r="BJ265" s="391">
        <v>214</v>
      </c>
      <c r="BK265" s="370">
        <v>4</v>
      </c>
      <c r="BL265" s="219" t="s">
        <v>65</v>
      </c>
      <c r="BM265" s="52" t="s">
        <v>65</v>
      </c>
      <c r="BN265" s="218" t="s">
        <v>358</v>
      </c>
      <c r="BO265" s="217" t="s">
        <v>75</v>
      </c>
      <c r="BP265" s="201" t="s">
        <v>684</v>
      </c>
      <c r="BQ265" s="52" t="s">
        <v>716</v>
      </c>
    </row>
    <row r="266" spans="1:69" ht="16.5" thickBot="1">
      <c r="A266" s="207" t="s">
        <v>37</v>
      </c>
      <c r="B266" s="208" t="s">
        <v>9</v>
      </c>
      <c r="C266" s="202" t="s">
        <v>35</v>
      </c>
      <c r="D266" s="210" t="s">
        <v>709</v>
      </c>
      <c r="E266" s="24" t="s">
        <v>381</v>
      </c>
      <c r="F266" s="86">
        <v>75</v>
      </c>
      <c r="G266" s="80">
        <v>1</v>
      </c>
      <c r="H266" s="204"/>
      <c r="I266" s="204"/>
      <c r="J266" s="204"/>
      <c r="K266" s="204"/>
      <c r="L266" s="80">
        <v>0</v>
      </c>
      <c r="M266" s="203"/>
      <c r="N266" s="52">
        <v>0</v>
      </c>
      <c r="O266" s="204"/>
      <c r="P266" s="204"/>
      <c r="Q266" s="11">
        <v>6.8437296622000003</v>
      </c>
      <c r="R266" s="204"/>
      <c r="S266" s="204"/>
      <c r="T266" s="53">
        <v>12.216666666666667</v>
      </c>
      <c r="U266" s="204"/>
      <c r="V266" s="204"/>
      <c r="W266" s="11">
        <v>6.8128512972972004</v>
      </c>
      <c r="X266" s="204"/>
      <c r="Y266" s="204"/>
      <c r="Z266" s="53">
        <v>11.275</v>
      </c>
      <c r="AA266" s="204"/>
      <c r="AB266" s="204"/>
      <c r="AC266" s="204"/>
      <c r="AD266" s="204"/>
      <c r="AE266" s="204"/>
      <c r="AF266" s="9">
        <v>3.5539189323955518</v>
      </c>
      <c r="AG266" s="9">
        <v>518</v>
      </c>
      <c r="AH266" s="9">
        <v>0.46662987596991307</v>
      </c>
      <c r="AI266" s="9">
        <v>20</v>
      </c>
      <c r="AJ266" s="9">
        <v>2.5776315789473685</v>
      </c>
      <c r="AK266" s="9" t="s">
        <v>248</v>
      </c>
      <c r="AL266" s="9">
        <v>74</v>
      </c>
      <c r="AM266" s="9">
        <v>3.5539189323955518</v>
      </c>
      <c r="AN266" s="9">
        <v>3.6302931596091206</v>
      </c>
      <c r="AO266" s="73">
        <v>0</v>
      </c>
      <c r="AP266" s="80">
        <v>0</v>
      </c>
      <c r="AQ266" s="80">
        <v>0</v>
      </c>
      <c r="AR266" s="224">
        <v>148</v>
      </c>
      <c r="AS266" s="224" t="s">
        <v>248</v>
      </c>
      <c r="AT266" s="11">
        <v>5348.5429999999997</v>
      </c>
      <c r="AU266" s="11">
        <v>0</v>
      </c>
      <c r="AV266" s="80">
        <v>0</v>
      </c>
      <c r="AW266" s="80">
        <v>148</v>
      </c>
      <c r="AX266" s="158" t="s">
        <v>248</v>
      </c>
      <c r="AY266" s="235" t="s">
        <v>248</v>
      </c>
      <c r="AZ266" s="218">
        <v>36774</v>
      </c>
      <c r="BA266" s="188" t="s">
        <v>248</v>
      </c>
      <c r="BB266" s="203" t="s">
        <v>248</v>
      </c>
      <c r="BC266" s="158" t="s">
        <v>248</v>
      </c>
      <c r="BD266" s="217" t="s">
        <v>61</v>
      </c>
      <c r="BE266" s="201" t="s">
        <v>62</v>
      </c>
      <c r="BF266" s="201" t="s">
        <v>63</v>
      </c>
      <c r="BG266" s="201" t="s">
        <v>196</v>
      </c>
      <c r="BH266" s="218" t="s">
        <v>713</v>
      </c>
      <c r="BI266" s="218" t="s">
        <v>64</v>
      </c>
      <c r="BJ266" s="391">
        <v>214</v>
      </c>
      <c r="BK266" s="370">
        <v>1</v>
      </c>
      <c r="BL266" s="219" t="s">
        <v>65</v>
      </c>
      <c r="BM266" s="52" t="s">
        <v>65</v>
      </c>
      <c r="BN266" s="218" t="s">
        <v>358</v>
      </c>
      <c r="BO266" s="217" t="s">
        <v>697</v>
      </c>
      <c r="BP266" s="201" t="s">
        <v>698</v>
      </c>
      <c r="BQ266" s="52" t="s">
        <v>714</v>
      </c>
    </row>
    <row r="267" spans="1:69" ht="16.5" thickBot="1">
      <c r="A267" s="207" t="s">
        <v>37</v>
      </c>
      <c r="B267" s="208" t="s">
        <v>9</v>
      </c>
      <c r="C267" s="202" t="s">
        <v>35</v>
      </c>
      <c r="D267" s="210" t="s">
        <v>709</v>
      </c>
      <c r="E267" s="24" t="s">
        <v>381</v>
      </c>
      <c r="F267" s="86">
        <v>76</v>
      </c>
      <c r="G267" s="80">
        <v>3</v>
      </c>
      <c r="H267" s="204"/>
      <c r="I267" s="204"/>
      <c r="J267" s="204"/>
      <c r="K267" s="204"/>
      <c r="L267" s="80">
        <v>0</v>
      </c>
      <c r="M267" s="203"/>
      <c r="N267" s="52">
        <v>0</v>
      </c>
      <c r="O267" s="204"/>
      <c r="P267" s="204"/>
      <c r="Q267" s="11">
        <v>7.9291780273999999</v>
      </c>
      <c r="R267" s="204"/>
      <c r="S267" s="204"/>
      <c r="T267" s="53">
        <v>14.891666666666666</v>
      </c>
      <c r="U267" s="204"/>
      <c r="V267" s="204"/>
      <c r="W267" s="11">
        <v>7.8095067671232004</v>
      </c>
      <c r="X267" s="204"/>
      <c r="Y267" s="204"/>
      <c r="Z267" s="53">
        <v>14.891666666666666</v>
      </c>
      <c r="AA267" s="204"/>
      <c r="AB267" s="204"/>
      <c r="AC267" s="204"/>
      <c r="AD267" s="204"/>
      <c r="AE267" s="204"/>
      <c r="AF267" s="9">
        <v>3.4922080952127383</v>
      </c>
      <c r="AG267" s="9">
        <v>511</v>
      </c>
      <c r="AH267" s="9">
        <v>0.47529625182022989</v>
      </c>
      <c r="AI267" s="9">
        <v>17</v>
      </c>
      <c r="AJ267" s="9">
        <v>2.5657692307692308</v>
      </c>
      <c r="AK267" s="9" t="s">
        <v>248</v>
      </c>
      <c r="AL267" s="9">
        <v>72</v>
      </c>
      <c r="AM267" s="9">
        <v>3.4976785776634061</v>
      </c>
      <c r="AN267" s="9">
        <v>3.5913793103448275</v>
      </c>
      <c r="AO267" s="73">
        <v>2</v>
      </c>
      <c r="AP267" s="80">
        <v>0</v>
      </c>
      <c r="AQ267" s="80">
        <v>0</v>
      </c>
      <c r="AR267" s="224">
        <v>144</v>
      </c>
      <c r="AS267" s="224" t="s">
        <v>248</v>
      </c>
      <c r="AT267" s="11">
        <v>5259.6220000000003</v>
      </c>
      <c r="AU267" s="11">
        <v>0</v>
      </c>
      <c r="AV267" s="80">
        <v>0</v>
      </c>
      <c r="AW267" s="80">
        <v>144</v>
      </c>
      <c r="AX267" s="158" t="s">
        <v>248</v>
      </c>
      <c r="AY267" s="235" t="s">
        <v>248</v>
      </c>
      <c r="AZ267" s="218">
        <v>36774</v>
      </c>
      <c r="BA267" s="188" t="s">
        <v>248</v>
      </c>
      <c r="BB267" s="203" t="s">
        <v>248</v>
      </c>
      <c r="BC267" s="158" t="s">
        <v>248</v>
      </c>
      <c r="BD267" s="217" t="s">
        <v>61</v>
      </c>
      <c r="BE267" s="201" t="s">
        <v>62</v>
      </c>
      <c r="BF267" s="201" t="s">
        <v>63</v>
      </c>
      <c r="BG267" s="201" t="s">
        <v>196</v>
      </c>
      <c r="BH267" s="218" t="s">
        <v>713</v>
      </c>
      <c r="BI267" s="218" t="s">
        <v>66</v>
      </c>
      <c r="BJ267" s="391">
        <v>214</v>
      </c>
      <c r="BK267" s="370">
        <v>7</v>
      </c>
      <c r="BL267" s="219" t="s">
        <v>65</v>
      </c>
      <c r="BM267" s="52" t="s">
        <v>65</v>
      </c>
      <c r="BN267" s="218" t="s">
        <v>358</v>
      </c>
      <c r="BO267" s="217" t="s">
        <v>697</v>
      </c>
      <c r="BP267" s="201" t="s">
        <v>698</v>
      </c>
      <c r="BQ267" s="52" t="s">
        <v>714</v>
      </c>
    </row>
    <row r="268" spans="1:69" ht="16.5" thickBot="1">
      <c r="A268" s="207" t="s">
        <v>37</v>
      </c>
      <c r="B268" s="208" t="s">
        <v>9</v>
      </c>
      <c r="C268" s="202" t="s">
        <v>35</v>
      </c>
      <c r="D268" s="210" t="s">
        <v>709</v>
      </c>
      <c r="E268" s="24" t="s">
        <v>381</v>
      </c>
      <c r="F268" s="86">
        <v>76</v>
      </c>
      <c r="G268" s="80">
        <v>2</v>
      </c>
      <c r="H268" s="204"/>
      <c r="I268" s="204"/>
      <c r="J268" s="204"/>
      <c r="K268" s="204"/>
      <c r="L268" s="80">
        <v>1</v>
      </c>
      <c r="M268" s="203"/>
      <c r="N268" s="52">
        <v>0</v>
      </c>
      <c r="O268" s="204"/>
      <c r="P268" s="204"/>
      <c r="Q268" s="11">
        <v>6.4888081506999997</v>
      </c>
      <c r="R268" s="204"/>
      <c r="S268" s="204"/>
      <c r="T268" s="53">
        <v>8.3374999999999986</v>
      </c>
      <c r="U268" s="204"/>
      <c r="V268" s="204"/>
      <c r="W268" s="11">
        <v>5.7983697123287001</v>
      </c>
      <c r="X268" s="204"/>
      <c r="Y268" s="204"/>
      <c r="Z268" s="53">
        <v>7.8374999999999986</v>
      </c>
      <c r="AA268" s="204"/>
      <c r="AB268" s="204"/>
      <c r="AC268" s="204"/>
      <c r="AD268" s="204"/>
      <c r="AE268" s="204"/>
      <c r="AF268" s="9">
        <v>3.5923874907764217</v>
      </c>
      <c r="AG268" s="9">
        <v>511</v>
      </c>
      <c r="AH268" s="9">
        <v>0.41925884895353976</v>
      </c>
      <c r="AI268" s="9">
        <v>12</v>
      </c>
      <c r="AJ268" s="9">
        <v>2.6737179487179485</v>
      </c>
      <c r="AK268" s="9" t="s">
        <v>248</v>
      </c>
      <c r="AL268" s="9">
        <v>73</v>
      </c>
      <c r="AM268" s="9">
        <v>3.5923874907764217</v>
      </c>
      <c r="AN268" s="9">
        <v>3.6496865203761755</v>
      </c>
      <c r="AO268" s="73">
        <v>3</v>
      </c>
      <c r="AP268" s="80">
        <v>0</v>
      </c>
      <c r="AQ268" s="80">
        <v>0</v>
      </c>
      <c r="AR268" s="224">
        <v>145</v>
      </c>
      <c r="AS268" s="224" t="s">
        <v>248</v>
      </c>
      <c r="AT268" s="11">
        <v>5299.674</v>
      </c>
      <c r="AU268" s="11">
        <v>0</v>
      </c>
      <c r="AV268" s="80">
        <v>0</v>
      </c>
      <c r="AW268" s="80">
        <v>145</v>
      </c>
      <c r="AX268" s="158" t="s">
        <v>248</v>
      </c>
      <c r="AY268" s="235" t="s">
        <v>248</v>
      </c>
      <c r="AZ268" s="218">
        <v>36774</v>
      </c>
      <c r="BA268" s="188" t="s">
        <v>248</v>
      </c>
      <c r="BB268" s="203" t="s">
        <v>248</v>
      </c>
      <c r="BC268" s="158" t="s">
        <v>248</v>
      </c>
      <c r="BD268" s="217" t="s">
        <v>61</v>
      </c>
      <c r="BE268" s="201" t="s">
        <v>62</v>
      </c>
      <c r="BF268" s="201" t="s">
        <v>63</v>
      </c>
      <c r="BG268" s="201" t="s">
        <v>196</v>
      </c>
      <c r="BH268" s="218" t="s">
        <v>713</v>
      </c>
      <c r="BI268" s="218" t="s">
        <v>67</v>
      </c>
      <c r="BJ268" s="391">
        <v>214</v>
      </c>
      <c r="BK268" s="370">
        <v>3</v>
      </c>
      <c r="BL268" s="219" t="s">
        <v>65</v>
      </c>
      <c r="BM268" s="52" t="s">
        <v>65</v>
      </c>
      <c r="BN268" s="218" t="s">
        <v>358</v>
      </c>
      <c r="BO268" s="217" t="s">
        <v>697</v>
      </c>
      <c r="BP268" s="201" t="s">
        <v>698</v>
      </c>
      <c r="BQ268" s="52" t="s">
        <v>714</v>
      </c>
    </row>
    <row r="269" spans="1:69" ht="16.5" thickBot="1">
      <c r="A269" s="207" t="s">
        <v>37</v>
      </c>
      <c r="B269" s="208" t="s">
        <v>9</v>
      </c>
      <c r="C269" s="202" t="s">
        <v>35</v>
      </c>
      <c r="D269" s="210" t="s">
        <v>709</v>
      </c>
      <c r="E269" s="24" t="s">
        <v>381</v>
      </c>
      <c r="F269" s="86">
        <v>74</v>
      </c>
      <c r="G269" s="80">
        <v>2</v>
      </c>
      <c r="H269" s="204"/>
      <c r="I269" s="204"/>
      <c r="J269" s="204"/>
      <c r="K269" s="204"/>
      <c r="L269" s="80">
        <v>0</v>
      </c>
      <c r="M269" s="203"/>
      <c r="N269" s="52">
        <v>0</v>
      </c>
      <c r="O269" s="204"/>
      <c r="P269" s="204"/>
      <c r="Q269" s="11">
        <v>10.173583263899999</v>
      </c>
      <c r="R269" s="204"/>
      <c r="S269" s="204"/>
      <c r="T269" s="53">
        <v>14.674999999999999</v>
      </c>
      <c r="U269" s="204"/>
      <c r="V269" s="204"/>
      <c r="W269" s="11">
        <v>10.1317638333333</v>
      </c>
      <c r="X269" s="204"/>
      <c r="Y269" s="204"/>
      <c r="Z269" s="53">
        <v>14.739999999999998</v>
      </c>
      <c r="AA269" s="204"/>
      <c r="AB269" s="204"/>
      <c r="AC269" s="204"/>
      <c r="AD269" s="204"/>
      <c r="AE269" s="204"/>
      <c r="AF269" s="9">
        <v>2.6767755167824894</v>
      </c>
      <c r="AG269" s="9">
        <v>490</v>
      </c>
      <c r="AH269" s="9">
        <v>0.34381736514274647</v>
      </c>
      <c r="AI269" s="9">
        <v>120</v>
      </c>
      <c r="AJ269" s="9">
        <v>2.0236363636363635</v>
      </c>
      <c r="AK269" s="9" t="s">
        <v>248</v>
      </c>
      <c r="AL269" s="9">
        <v>0</v>
      </c>
      <c r="AM269" s="9"/>
      <c r="AN269" s="9"/>
      <c r="AO269" s="73">
        <v>7</v>
      </c>
      <c r="AP269" s="80">
        <v>0</v>
      </c>
      <c r="AQ269" s="80">
        <v>0</v>
      </c>
      <c r="AR269" s="224">
        <v>137</v>
      </c>
      <c r="AS269" s="224" t="s">
        <v>248</v>
      </c>
      <c r="AT269" s="11">
        <v>5212.067</v>
      </c>
      <c r="AU269" s="11">
        <v>0</v>
      </c>
      <c r="AV269" s="80">
        <v>0</v>
      </c>
      <c r="AW269" s="80">
        <v>137</v>
      </c>
      <c r="AX269" s="158" t="s">
        <v>248</v>
      </c>
      <c r="AY269" s="235" t="s">
        <v>248</v>
      </c>
      <c r="AZ269" s="218">
        <v>36774</v>
      </c>
      <c r="BA269" s="188" t="s">
        <v>248</v>
      </c>
      <c r="BB269" s="203" t="s">
        <v>248</v>
      </c>
      <c r="BC269" s="158" t="s">
        <v>248</v>
      </c>
      <c r="BD269" s="217" t="s">
        <v>61</v>
      </c>
      <c r="BE269" s="201" t="s">
        <v>62</v>
      </c>
      <c r="BF269" s="201" t="s">
        <v>63</v>
      </c>
      <c r="BG269" s="201" t="s">
        <v>196</v>
      </c>
      <c r="BH269" s="218" t="s">
        <v>713</v>
      </c>
      <c r="BI269" s="218" t="s">
        <v>68</v>
      </c>
      <c r="BJ269" s="391">
        <v>214</v>
      </c>
      <c r="BK269" s="370">
        <v>4</v>
      </c>
      <c r="BL269" s="219" t="s">
        <v>65</v>
      </c>
      <c r="BM269" s="52" t="s">
        <v>65</v>
      </c>
      <c r="BN269" s="218" t="s">
        <v>358</v>
      </c>
      <c r="BO269" s="217" t="s">
        <v>697</v>
      </c>
      <c r="BP269" s="201" t="s">
        <v>698</v>
      </c>
      <c r="BQ269" s="52" t="s">
        <v>714</v>
      </c>
    </row>
    <row r="270" spans="1:69" ht="16.5" thickBot="1">
      <c r="A270" s="207" t="s">
        <v>37</v>
      </c>
      <c r="B270" s="208" t="s">
        <v>9</v>
      </c>
      <c r="C270" s="202" t="s">
        <v>35</v>
      </c>
      <c r="D270" s="210" t="s">
        <v>709</v>
      </c>
      <c r="E270" s="24" t="s">
        <v>368</v>
      </c>
      <c r="F270" s="86">
        <v>103</v>
      </c>
      <c r="G270" s="80">
        <v>2</v>
      </c>
      <c r="H270" s="204"/>
      <c r="I270" s="204"/>
      <c r="J270" s="204"/>
      <c r="K270" s="204"/>
      <c r="L270" s="80">
        <v>0</v>
      </c>
      <c r="M270" s="203"/>
      <c r="N270" s="52">
        <v>0</v>
      </c>
      <c r="O270" s="204"/>
      <c r="P270" s="204"/>
      <c r="Q270" s="11">
        <v>6.2705047920999997</v>
      </c>
      <c r="R270" s="204"/>
      <c r="S270" s="204"/>
      <c r="T270" s="53">
        <v>8.1583333333333314</v>
      </c>
      <c r="U270" s="204"/>
      <c r="V270" s="204"/>
      <c r="W270" s="11">
        <v>6.2724948712871003</v>
      </c>
      <c r="X270" s="204"/>
      <c r="Y270" s="204"/>
      <c r="Z270" s="53">
        <v>8.1583333333333314</v>
      </c>
      <c r="AA270" s="204"/>
      <c r="AB270" s="204"/>
      <c r="AC270" s="204"/>
      <c r="AD270" s="204"/>
      <c r="AE270" s="204"/>
      <c r="AF270" s="9">
        <v>3.4169872771563932</v>
      </c>
      <c r="AG270" s="9">
        <v>707</v>
      </c>
      <c r="AH270" s="9">
        <v>0.42364014468446576</v>
      </c>
      <c r="AI270" s="9">
        <v>23</v>
      </c>
      <c r="AJ270" s="9">
        <v>2.5753048780487804</v>
      </c>
      <c r="AK270" s="9" t="s">
        <v>248</v>
      </c>
      <c r="AL270" s="9">
        <v>101</v>
      </c>
      <c r="AM270" s="9">
        <v>3.4169872771563932</v>
      </c>
      <c r="AN270" s="9">
        <v>3.4760536398467434</v>
      </c>
      <c r="AO270" s="73">
        <v>3</v>
      </c>
      <c r="AP270" s="80">
        <v>0</v>
      </c>
      <c r="AQ270" s="80">
        <v>0</v>
      </c>
      <c r="AR270" s="224">
        <v>199</v>
      </c>
      <c r="AS270" s="224" t="s">
        <v>248</v>
      </c>
      <c r="AT270" s="11">
        <v>7668.3019999999997</v>
      </c>
      <c r="AU270" s="11">
        <v>0</v>
      </c>
      <c r="AV270" s="80">
        <v>0</v>
      </c>
      <c r="AW270" s="80">
        <v>199</v>
      </c>
      <c r="AX270" s="158" t="s">
        <v>248</v>
      </c>
      <c r="AY270" s="235" t="s">
        <v>248</v>
      </c>
      <c r="AZ270" s="218">
        <v>41537</v>
      </c>
      <c r="BA270" s="188" t="s">
        <v>248</v>
      </c>
      <c r="BB270" s="203" t="s">
        <v>248</v>
      </c>
      <c r="BC270" s="158" t="s">
        <v>248</v>
      </c>
      <c r="BD270" s="217" t="s">
        <v>61</v>
      </c>
      <c r="BE270" s="201" t="s">
        <v>62</v>
      </c>
      <c r="BF270" s="201" t="s">
        <v>63</v>
      </c>
      <c r="BG270" s="201" t="s">
        <v>196</v>
      </c>
      <c r="BH270" s="456" t="s">
        <v>511</v>
      </c>
      <c r="BI270" s="218" t="s">
        <v>64</v>
      </c>
      <c r="BJ270" s="391">
        <v>214</v>
      </c>
      <c r="BK270" s="370">
        <v>1</v>
      </c>
      <c r="BL270" s="219" t="s">
        <v>65</v>
      </c>
      <c r="BM270" s="52" t="s">
        <v>65</v>
      </c>
      <c r="BN270" s="218" t="s">
        <v>358</v>
      </c>
      <c r="BO270" s="217" t="s">
        <v>347</v>
      </c>
      <c r="BP270" s="201" t="s">
        <v>684</v>
      </c>
      <c r="BQ270" s="52" t="s">
        <v>716</v>
      </c>
    </row>
    <row r="271" spans="1:69" ht="16.5" thickBot="1">
      <c r="A271" s="207" t="s">
        <v>37</v>
      </c>
      <c r="B271" s="208" t="s">
        <v>9</v>
      </c>
      <c r="C271" s="202" t="s">
        <v>35</v>
      </c>
      <c r="D271" s="210" t="s">
        <v>709</v>
      </c>
      <c r="E271" s="24" t="s">
        <v>368</v>
      </c>
      <c r="F271" s="86">
        <v>101</v>
      </c>
      <c r="G271" s="80">
        <v>3</v>
      </c>
      <c r="H271" s="204"/>
      <c r="I271" s="204"/>
      <c r="J271" s="204"/>
      <c r="K271" s="204"/>
      <c r="L271" s="80">
        <v>0</v>
      </c>
      <c r="M271" s="203"/>
      <c r="N271" s="52">
        <v>0</v>
      </c>
      <c r="O271" s="204"/>
      <c r="P271" s="204"/>
      <c r="Q271" s="11">
        <v>7.6462549796000001</v>
      </c>
      <c r="R271" s="204"/>
      <c r="S271" s="204"/>
      <c r="T271" s="53">
        <v>13.524999999999999</v>
      </c>
      <c r="U271" s="204"/>
      <c r="V271" s="204"/>
      <c r="W271" s="11">
        <v>7.6832753673468996</v>
      </c>
      <c r="X271" s="204"/>
      <c r="Y271" s="204"/>
      <c r="Z271" s="53">
        <v>13.549999999999997</v>
      </c>
      <c r="AA271" s="204"/>
      <c r="AB271" s="204"/>
      <c r="AC271" s="204"/>
      <c r="AD271" s="204"/>
      <c r="AE271" s="204"/>
      <c r="AF271" s="9">
        <v>3.1923736663439302</v>
      </c>
      <c r="AG271" s="9">
        <v>686</v>
      </c>
      <c r="AH271" s="9">
        <v>0.5392314652247806</v>
      </c>
      <c r="AI271" s="9">
        <v>82</v>
      </c>
      <c r="AJ271" s="9">
        <v>2.1777027027027027</v>
      </c>
      <c r="AK271" s="9" t="s">
        <v>248</v>
      </c>
      <c r="AL271" s="9">
        <v>96</v>
      </c>
      <c r="AM271" s="9">
        <v>3.1993427605974296</v>
      </c>
      <c r="AN271" s="9">
        <v>3.2476190476190476</v>
      </c>
      <c r="AO271" s="73">
        <v>6</v>
      </c>
      <c r="AP271" s="80">
        <v>1</v>
      </c>
      <c r="AQ271" s="80">
        <v>0</v>
      </c>
      <c r="AR271" s="224">
        <v>189</v>
      </c>
      <c r="AS271" s="224" t="s">
        <v>248</v>
      </c>
      <c r="AT271" s="11">
        <v>7579.067</v>
      </c>
      <c r="AU271" s="11">
        <v>78.638999999999996</v>
      </c>
      <c r="AV271" s="80">
        <v>0</v>
      </c>
      <c r="AW271" s="80">
        <v>189</v>
      </c>
      <c r="AX271" s="158" t="s">
        <v>248</v>
      </c>
      <c r="AY271" s="235" t="s">
        <v>248</v>
      </c>
      <c r="AZ271" s="218">
        <v>41537</v>
      </c>
      <c r="BA271" s="188" t="s">
        <v>248</v>
      </c>
      <c r="BB271" s="203" t="s">
        <v>248</v>
      </c>
      <c r="BC271" s="158" t="s">
        <v>248</v>
      </c>
      <c r="BD271" s="217" t="s">
        <v>61</v>
      </c>
      <c r="BE271" s="201" t="s">
        <v>62</v>
      </c>
      <c r="BF271" s="201" t="s">
        <v>63</v>
      </c>
      <c r="BG271" s="201" t="s">
        <v>196</v>
      </c>
      <c r="BH271" s="456" t="s">
        <v>511</v>
      </c>
      <c r="BI271" s="218" t="s">
        <v>66</v>
      </c>
      <c r="BJ271" s="391">
        <v>214</v>
      </c>
      <c r="BK271" s="370">
        <v>7</v>
      </c>
      <c r="BL271" s="219" t="s">
        <v>65</v>
      </c>
      <c r="BM271" s="52" t="s">
        <v>65</v>
      </c>
      <c r="BN271" s="218" t="s">
        <v>358</v>
      </c>
      <c r="BO271" s="217" t="s">
        <v>347</v>
      </c>
      <c r="BP271" s="201" t="s">
        <v>684</v>
      </c>
      <c r="BQ271" s="52" t="s">
        <v>716</v>
      </c>
    </row>
    <row r="272" spans="1:69" ht="16.5" thickBot="1">
      <c r="A272" s="207" t="s">
        <v>37</v>
      </c>
      <c r="B272" s="208" t="s">
        <v>9</v>
      </c>
      <c r="C272" s="202" t="s">
        <v>35</v>
      </c>
      <c r="D272" s="210" t="s">
        <v>709</v>
      </c>
      <c r="E272" s="24" t="s">
        <v>368</v>
      </c>
      <c r="F272" s="86">
        <v>103</v>
      </c>
      <c r="G272" s="80">
        <v>2</v>
      </c>
      <c r="H272" s="204"/>
      <c r="I272" s="204"/>
      <c r="J272" s="204"/>
      <c r="K272" s="204"/>
      <c r="L272" s="80">
        <v>0</v>
      </c>
      <c r="M272" s="203"/>
      <c r="N272" s="52">
        <v>2</v>
      </c>
      <c r="O272" s="204"/>
      <c r="P272" s="204"/>
      <c r="Q272" s="11">
        <v>5.8780592375999996</v>
      </c>
      <c r="R272" s="204"/>
      <c r="S272" s="204"/>
      <c r="T272" s="53">
        <v>7.4124999999999988</v>
      </c>
      <c r="U272" s="204"/>
      <c r="V272" s="204"/>
      <c r="W272" s="11">
        <v>5.1851286237623002</v>
      </c>
      <c r="X272" s="204"/>
      <c r="Y272" s="204"/>
      <c r="Z272" s="53">
        <v>7.1583333333333314</v>
      </c>
      <c r="AA272" s="204"/>
      <c r="AB272" s="204"/>
      <c r="AC272" s="204"/>
      <c r="AD272" s="204"/>
      <c r="AE272" s="204"/>
      <c r="AF272" s="9">
        <v>3.6060461874132033</v>
      </c>
      <c r="AG272" s="9">
        <v>707</v>
      </c>
      <c r="AH272" s="9">
        <v>0.45155164765073247</v>
      </c>
      <c r="AI272" s="9">
        <v>19</v>
      </c>
      <c r="AJ272" s="9">
        <v>2.6318548387096774</v>
      </c>
      <c r="AK272" s="9" t="s">
        <v>248</v>
      </c>
      <c r="AL272" s="9">
        <v>100</v>
      </c>
      <c r="AM272" s="9">
        <v>3.6138192533404072</v>
      </c>
      <c r="AN272" s="9">
        <v>3.6621621621621623</v>
      </c>
      <c r="AO272" s="73">
        <v>14</v>
      </c>
      <c r="AP272" s="80">
        <v>0</v>
      </c>
      <c r="AQ272" s="80">
        <v>1</v>
      </c>
      <c r="AR272" s="224">
        <v>187</v>
      </c>
      <c r="AS272" s="224" t="s">
        <v>248</v>
      </c>
      <c r="AT272" s="11">
        <v>7692.0330000000004</v>
      </c>
      <c r="AU272" s="11">
        <v>15.23</v>
      </c>
      <c r="AV272" s="80">
        <v>0</v>
      </c>
      <c r="AW272" s="80">
        <v>187</v>
      </c>
      <c r="AX272" s="158" t="s">
        <v>248</v>
      </c>
      <c r="AY272" s="235" t="s">
        <v>248</v>
      </c>
      <c r="AZ272" s="218">
        <v>41537</v>
      </c>
      <c r="BA272" s="188" t="s">
        <v>248</v>
      </c>
      <c r="BB272" s="203" t="s">
        <v>248</v>
      </c>
      <c r="BC272" s="158" t="s">
        <v>248</v>
      </c>
      <c r="BD272" s="217" t="s">
        <v>61</v>
      </c>
      <c r="BE272" s="201" t="s">
        <v>62</v>
      </c>
      <c r="BF272" s="201" t="s">
        <v>63</v>
      </c>
      <c r="BG272" s="201" t="s">
        <v>196</v>
      </c>
      <c r="BH272" s="456" t="s">
        <v>511</v>
      </c>
      <c r="BI272" s="218" t="s">
        <v>67</v>
      </c>
      <c r="BJ272" s="391">
        <v>214</v>
      </c>
      <c r="BK272" s="370">
        <v>3</v>
      </c>
      <c r="BL272" s="219" t="s">
        <v>65</v>
      </c>
      <c r="BM272" s="52" t="s">
        <v>65</v>
      </c>
      <c r="BN272" s="218" t="s">
        <v>358</v>
      </c>
      <c r="BO272" s="217" t="s">
        <v>347</v>
      </c>
      <c r="BP272" s="201" t="s">
        <v>684</v>
      </c>
      <c r="BQ272" s="52" t="s">
        <v>716</v>
      </c>
    </row>
    <row r="273" spans="1:69" ht="16.5" thickBot="1">
      <c r="A273" s="207" t="s">
        <v>37</v>
      </c>
      <c r="B273" s="208" t="s">
        <v>9</v>
      </c>
      <c r="C273" s="202" t="s">
        <v>35</v>
      </c>
      <c r="D273" s="210" t="s">
        <v>709</v>
      </c>
      <c r="E273" s="24" t="s">
        <v>368</v>
      </c>
      <c r="F273" s="86">
        <v>105</v>
      </c>
      <c r="G273" s="80">
        <v>2</v>
      </c>
      <c r="H273" s="204"/>
      <c r="I273" s="204"/>
      <c r="J273" s="204"/>
      <c r="K273" s="204"/>
      <c r="L273" s="80">
        <v>0</v>
      </c>
      <c r="M273" s="203"/>
      <c r="N273" s="52">
        <v>0</v>
      </c>
      <c r="O273" s="204"/>
      <c r="P273" s="204"/>
      <c r="Q273" s="11">
        <v>7.1050385534</v>
      </c>
      <c r="R273" s="204"/>
      <c r="S273" s="204"/>
      <c r="T273" s="53">
        <v>8.8083333333333318</v>
      </c>
      <c r="U273" s="204"/>
      <c r="V273" s="204"/>
      <c r="W273" s="11">
        <v>7.1445629223299996</v>
      </c>
      <c r="X273" s="204"/>
      <c r="Y273" s="204"/>
      <c r="Z273" s="53">
        <v>8.8849999999999998</v>
      </c>
      <c r="AA273" s="204"/>
      <c r="AB273" s="204"/>
      <c r="AC273" s="204"/>
      <c r="AD273" s="204"/>
      <c r="AE273" s="204"/>
      <c r="AF273" s="9">
        <v>2.7507628301641645</v>
      </c>
      <c r="AG273" s="9">
        <v>721</v>
      </c>
      <c r="AH273" s="9">
        <v>0.28854331221960505</v>
      </c>
      <c r="AI273" s="9">
        <v>116</v>
      </c>
      <c r="AJ273" s="9">
        <v>2.1192857142857142</v>
      </c>
      <c r="AK273" s="9" t="s">
        <v>248</v>
      </c>
      <c r="AL273" s="9">
        <v>0</v>
      </c>
      <c r="AM273" s="9"/>
      <c r="AN273" s="9"/>
      <c r="AO273" s="73">
        <v>14</v>
      </c>
      <c r="AP273" s="80">
        <v>0</v>
      </c>
      <c r="AQ273" s="80">
        <v>0</v>
      </c>
      <c r="AR273" s="224">
        <v>192</v>
      </c>
      <c r="AS273" s="224" t="s">
        <v>248</v>
      </c>
      <c r="AT273" s="11">
        <v>7847.0630000000001</v>
      </c>
      <c r="AU273" s="11">
        <v>0</v>
      </c>
      <c r="AV273" s="80">
        <v>0</v>
      </c>
      <c r="AW273" s="80">
        <v>192</v>
      </c>
      <c r="AX273" s="158" t="s">
        <v>248</v>
      </c>
      <c r="AY273" s="235" t="s">
        <v>248</v>
      </c>
      <c r="AZ273" s="218">
        <v>41537</v>
      </c>
      <c r="BA273" s="188" t="s">
        <v>248</v>
      </c>
      <c r="BB273" s="203" t="s">
        <v>248</v>
      </c>
      <c r="BC273" s="158" t="s">
        <v>248</v>
      </c>
      <c r="BD273" s="217" t="s">
        <v>61</v>
      </c>
      <c r="BE273" s="201" t="s">
        <v>62</v>
      </c>
      <c r="BF273" s="201" t="s">
        <v>63</v>
      </c>
      <c r="BG273" s="201" t="s">
        <v>196</v>
      </c>
      <c r="BH273" s="456" t="s">
        <v>511</v>
      </c>
      <c r="BI273" s="218" t="s">
        <v>68</v>
      </c>
      <c r="BJ273" s="391">
        <v>214</v>
      </c>
      <c r="BK273" s="370">
        <v>4</v>
      </c>
      <c r="BL273" s="219" t="s">
        <v>65</v>
      </c>
      <c r="BM273" s="52" t="s">
        <v>65</v>
      </c>
      <c r="BN273" s="218" t="s">
        <v>358</v>
      </c>
      <c r="BO273" s="217" t="s">
        <v>347</v>
      </c>
      <c r="BP273" s="201" t="s">
        <v>684</v>
      </c>
      <c r="BQ273" s="52" t="s">
        <v>716</v>
      </c>
    </row>
    <row r="274" spans="1:69" ht="15.75" thickBot="1">
      <c r="A274" s="404" t="s">
        <v>37</v>
      </c>
      <c r="B274" s="405" t="s">
        <v>9</v>
      </c>
      <c r="C274" s="406" t="s">
        <v>35</v>
      </c>
      <c r="D274" s="210" t="s">
        <v>709</v>
      </c>
      <c r="E274" s="24" t="s">
        <v>469</v>
      </c>
      <c r="F274" s="86">
        <v>184</v>
      </c>
      <c r="G274" s="80">
        <v>6</v>
      </c>
      <c r="H274" s="407"/>
      <c r="I274" s="407"/>
      <c r="J274" s="407"/>
      <c r="K274" s="407"/>
      <c r="L274" s="80">
        <v>1</v>
      </c>
      <c r="M274" s="408"/>
      <c r="N274" s="409">
        <v>1</v>
      </c>
      <c r="O274" s="407"/>
      <c r="P274" s="407"/>
      <c r="Q274" s="11">
        <v>5.5476325536999997</v>
      </c>
      <c r="R274" s="407"/>
      <c r="S274" s="407"/>
      <c r="T274" s="53">
        <v>8.0750000000000028</v>
      </c>
      <c r="U274" s="407"/>
      <c r="V274" s="407"/>
      <c r="W274" s="11">
        <v>5.2784065197740002</v>
      </c>
      <c r="X274" s="407"/>
      <c r="Y274" s="407"/>
      <c r="Z274" s="53">
        <v>7.7875000000000014</v>
      </c>
      <c r="AA274" s="407"/>
      <c r="AB274" s="407"/>
      <c r="AC274" s="407"/>
      <c r="AD274" s="407"/>
      <c r="AE274" s="407"/>
      <c r="AF274" s="410">
        <v>3.6198214454116755</v>
      </c>
      <c r="AG274" s="410">
        <v>1232</v>
      </c>
      <c r="AH274" s="410">
        <v>0.4674323621148308</v>
      </c>
      <c r="AI274" s="410">
        <v>41</v>
      </c>
      <c r="AJ274" s="410">
        <v>2.5938235294117646</v>
      </c>
      <c r="AK274" s="410" t="s">
        <v>248</v>
      </c>
      <c r="AL274" s="410">
        <v>176</v>
      </c>
      <c r="AM274" s="410">
        <v>3.6198214454116755</v>
      </c>
      <c r="AN274" s="410">
        <v>3.672626788036411</v>
      </c>
      <c r="AO274" s="73">
        <v>0</v>
      </c>
      <c r="AP274" s="80">
        <v>0</v>
      </c>
      <c r="AQ274" s="80">
        <v>0</v>
      </c>
      <c r="AR274" s="224">
        <v>356</v>
      </c>
      <c r="AS274" s="224" t="s">
        <v>248</v>
      </c>
      <c r="AT274" s="11">
        <v>13196.608</v>
      </c>
      <c r="AU274" s="11">
        <v>0</v>
      </c>
      <c r="AV274" s="80">
        <v>0</v>
      </c>
      <c r="AW274" s="80">
        <v>356</v>
      </c>
      <c r="AX274" s="416" t="s">
        <v>248</v>
      </c>
      <c r="AY274" s="235" t="s">
        <v>248</v>
      </c>
      <c r="AZ274" s="242">
        <v>51550</v>
      </c>
      <c r="BA274" s="188" t="s">
        <v>248</v>
      </c>
      <c r="BB274" s="408" t="s">
        <v>248</v>
      </c>
      <c r="BC274" s="416" t="s">
        <v>248</v>
      </c>
      <c r="BD274" s="411" t="s">
        <v>61</v>
      </c>
      <c r="BE274" s="412" t="s">
        <v>62</v>
      </c>
      <c r="BF274" s="412" t="s">
        <v>63</v>
      </c>
      <c r="BG274" s="412" t="s">
        <v>196</v>
      </c>
      <c r="BH274" s="218" t="s">
        <v>513</v>
      </c>
      <c r="BI274" s="413" t="s">
        <v>64</v>
      </c>
      <c r="BJ274" s="417">
        <v>214</v>
      </c>
      <c r="BK274" s="414">
        <v>1</v>
      </c>
      <c r="BL274" s="415" t="s">
        <v>65</v>
      </c>
      <c r="BM274" s="409" t="s">
        <v>65</v>
      </c>
      <c r="BN274" s="413" t="s">
        <v>358</v>
      </c>
      <c r="BO274" s="217" t="s">
        <v>707</v>
      </c>
      <c r="BP274" s="201" t="s">
        <v>680</v>
      </c>
      <c r="BQ274" s="52" t="s">
        <v>714</v>
      </c>
    </row>
    <row r="275" spans="1:69" ht="15.75" thickBot="1">
      <c r="A275" s="404" t="s">
        <v>37</v>
      </c>
      <c r="B275" s="405" t="s">
        <v>9</v>
      </c>
      <c r="C275" s="406" t="s">
        <v>35</v>
      </c>
      <c r="D275" s="210" t="s">
        <v>709</v>
      </c>
      <c r="E275" s="24" t="s">
        <v>469</v>
      </c>
      <c r="F275" s="86">
        <v>185</v>
      </c>
      <c r="G275" s="80">
        <v>0</v>
      </c>
      <c r="H275" s="407"/>
      <c r="I275" s="407"/>
      <c r="J275" s="407"/>
      <c r="K275" s="407"/>
      <c r="L275" s="80">
        <v>0</v>
      </c>
      <c r="M275" s="408"/>
      <c r="N275" s="409">
        <v>0</v>
      </c>
      <c r="O275" s="407"/>
      <c r="P275" s="407"/>
      <c r="Q275" s="11">
        <v>6.5905996216</v>
      </c>
      <c r="R275" s="407"/>
      <c r="S275" s="407"/>
      <c r="T275" s="53">
        <v>8.21875</v>
      </c>
      <c r="U275" s="407"/>
      <c r="V275" s="407"/>
      <c r="W275" s="11">
        <v>6.5039348756755997</v>
      </c>
      <c r="X275" s="407"/>
      <c r="Y275" s="407"/>
      <c r="Z275" s="53">
        <v>7.921875</v>
      </c>
      <c r="AA275" s="407"/>
      <c r="AB275" s="407"/>
      <c r="AC275" s="407"/>
      <c r="AD275" s="407"/>
      <c r="AE275" s="407"/>
      <c r="AF275" s="410">
        <v>3.3175444040519384</v>
      </c>
      <c r="AG275" s="410">
        <v>1295</v>
      </c>
      <c r="AH275" s="410">
        <v>0.48564487290023056</v>
      </c>
      <c r="AI275" s="410">
        <v>80</v>
      </c>
      <c r="AJ275" s="410">
        <v>2.3996710526315788</v>
      </c>
      <c r="AK275" s="410" t="s">
        <v>248</v>
      </c>
      <c r="AL275" s="410">
        <v>185</v>
      </c>
      <c r="AM275" s="410">
        <v>3.3175444040519384</v>
      </c>
      <c r="AN275" s="410">
        <v>3.375</v>
      </c>
      <c r="AO275" s="73">
        <v>0</v>
      </c>
      <c r="AP275" s="80">
        <v>0</v>
      </c>
      <c r="AQ275" s="80">
        <v>0</v>
      </c>
      <c r="AR275" s="224">
        <v>370</v>
      </c>
      <c r="AS275" s="224" t="s">
        <v>248</v>
      </c>
      <c r="AT275" s="11">
        <v>13725.709000000001</v>
      </c>
      <c r="AU275" s="11">
        <v>0</v>
      </c>
      <c r="AV275" s="80">
        <v>0</v>
      </c>
      <c r="AW275" s="80">
        <v>370</v>
      </c>
      <c r="AX275" s="416" t="s">
        <v>248</v>
      </c>
      <c r="AY275" s="235" t="s">
        <v>248</v>
      </c>
      <c r="AZ275" s="242">
        <v>51550</v>
      </c>
      <c r="BA275" s="188" t="s">
        <v>248</v>
      </c>
      <c r="BB275" s="408" t="s">
        <v>248</v>
      </c>
      <c r="BC275" s="416" t="s">
        <v>248</v>
      </c>
      <c r="BD275" s="411" t="s">
        <v>61</v>
      </c>
      <c r="BE275" s="412" t="s">
        <v>62</v>
      </c>
      <c r="BF275" s="412" t="s">
        <v>63</v>
      </c>
      <c r="BG275" s="412" t="s">
        <v>196</v>
      </c>
      <c r="BH275" s="218" t="s">
        <v>513</v>
      </c>
      <c r="BI275" s="413" t="s">
        <v>66</v>
      </c>
      <c r="BJ275" s="417">
        <v>214</v>
      </c>
      <c r="BK275" s="414">
        <v>7</v>
      </c>
      <c r="BL275" s="415" t="s">
        <v>65</v>
      </c>
      <c r="BM275" s="409" t="s">
        <v>65</v>
      </c>
      <c r="BN275" s="413" t="s">
        <v>358</v>
      </c>
      <c r="BO275" s="217" t="s">
        <v>707</v>
      </c>
      <c r="BP275" s="201" t="s">
        <v>680</v>
      </c>
      <c r="BQ275" s="52" t="s">
        <v>714</v>
      </c>
    </row>
    <row r="276" spans="1:69" ht="15.75" thickBot="1">
      <c r="A276" s="404" t="s">
        <v>37</v>
      </c>
      <c r="B276" s="405" t="s">
        <v>9</v>
      </c>
      <c r="C276" s="406" t="s">
        <v>35</v>
      </c>
      <c r="D276" s="210" t="s">
        <v>709</v>
      </c>
      <c r="E276" s="24" t="s">
        <v>469</v>
      </c>
      <c r="F276" s="86">
        <v>187</v>
      </c>
      <c r="G276" s="80">
        <v>1</v>
      </c>
      <c r="H276" s="407"/>
      <c r="I276" s="407"/>
      <c r="J276" s="407"/>
      <c r="K276" s="407"/>
      <c r="L276" s="80">
        <v>0</v>
      </c>
      <c r="M276" s="408"/>
      <c r="N276" s="409">
        <v>0</v>
      </c>
      <c r="O276" s="407"/>
      <c r="P276" s="407"/>
      <c r="Q276" s="11">
        <v>7.2402363763000004</v>
      </c>
      <c r="R276" s="407"/>
      <c r="S276" s="407"/>
      <c r="T276" s="53">
        <v>9.3374999999999986</v>
      </c>
      <c r="U276" s="407"/>
      <c r="V276" s="407"/>
      <c r="W276" s="11">
        <v>7.2839137688172002</v>
      </c>
      <c r="X276" s="407"/>
      <c r="Y276" s="407"/>
      <c r="Z276" s="53">
        <v>9.4699999999999989</v>
      </c>
      <c r="AA276" s="407"/>
      <c r="AB276" s="407"/>
      <c r="AC276" s="407"/>
      <c r="AD276" s="407"/>
      <c r="AE276" s="407"/>
      <c r="AF276" s="410">
        <v>3.4269354906499663</v>
      </c>
      <c r="AG276" s="410">
        <v>1302</v>
      </c>
      <c r="AH276" s="410">
        <v>0.4879760478455924</v>
      </c>
      <c r="AI276" s="410">
        <v>75</v>
      </c>
      <c r="AJ276" s="410">
        <v>2.4282608695652175</v>
      </c>
      <c r="AK276" s="410" t="s">
        <v>248</v>
      </c>
      <c r="AL276" s="410">
        <v>185</v>
      </c>
      <c r="AM276" s="410">
        <v>3.4298687328242892</v>
      </c>
      <c r="AN276" s="410">
        <v>3.5391933028919329</v>
      </c>
      <c r="AO276" s="73">
        <v>4</v>
      </c>
      <c r="AP276" s="80">
        <v>0</v>
      </c>
      <c r="AQ276" s="80">
        <v>0</v>
      </c>
      <c r="AR276" s="224">
        <v>368</v>
      </c>
      <c r="AS276" s="224" t="s">
        <v>248</v>
      </c>
      <c r="AT276" s="11">
        <v>13880.09</v>
      </c>
      <c r="AU276" s="11">
        <v>0</v>
      </c>
      <c r="AV276" s="80">
        <v>0</v>
      </c>
      <c r="AW276" s="80">
        <v>368</v>
      </c>
      <c r="AX276" s="416" t="s">
        <v>248</v>
      </c>
      <c r="AY276" s="235" t="s">
        <v>248</v>
      </c>
      <c r="AZ276" s="242">
        <v>51550</v>
      </c>
      <c r="BA276" s="188" t="s">
        <v>248</v>
      </c>
      <c r="BB276" s="408" t="s">
        <v>248</v>
      </c>
      <c r="BC276" s="416" t="s">
        <v>248</v>
      </c>
      <c r="BD276" s="411" t="s">
        <v>61</v>
      </c>
      <c r="BE276" s="412" t="s">
        <v>62</v>
      </c>
      <c r="BF276" s="412" t="s">
        <v>63</v>
      </c>
      <c r="BG276" s="412" t="s">
        <v>196</v>
      </c>
      <c r="BH276" s="218" t="s">
        <v>513</v>
      </c>
      <c r="BI276" s="413" t="s">
        <v>67</v>
      </c>
      <c r="BJ276" s="417">
        <v>214</v>
      </c>
      <c r="BK276" s="414">
        <v>3</v>
      </c>
      <c r="BL276" s="415" t="s">
        <v>65</v>
      </c>
      <c r="BM276" s="409" t="s">
        <v>65</v>
      </c>
      <c r="BN276" s="413" t="s">
        <v>358</v>
      </c>
      <c r="BO276" s="217" t="s">
        <v>707</v>
      </c>
      <c r="BP276" s="201" t="s">
        <v>680</v>
      </c>
      <c r="BQ276" s="52" t="s">
        <v>714</v>
      </c>
    </row>
    <row r="277" spans="1:69" ht="15.75" thickBot="1">
      <c r="A277" s="404" t="s">
        <v>37</v>
      </c>
      <c r="B277" s="405" t="s">
        <v>9</v>
      </c>
      <c r="C277" s="406" t="s">
        <v>35</v>
      </c>
      <c r="D277" s="210" t="s">
        <v>709</v>
      </c>
      <c r="E277" s="24" t="s">
        <v>469</v>
      </c>
      <c r="F277" s="86">
        <v>186</v>
      </c>
      <c r="G277" s="80">
        <v>2</v>
      </c>
      <c r="H277" s="407"/>
      <c r="I277" s="407"/>
      <c r="J277" s="407"/>
      <c r="K277" s="407"/>
      <c r="L277" s="80">
        <v>0</v>
      </c>
      <c r="M277" s="408"/>
      <c r="N277" s="409">
        <v>0</v>
      </c>
      <c r="O277" s="407"/>
      <c r="P277" s="407"/>
      <c r="Q277" s="11">
        <v>6.7809290924000001</v>
      </c>
      <c r="R277" s="407"/>
      <c r="S277" s="407"/>
      <c r="T277" s="53">
        <v>8.9666666666666632</v>
      </c>
      <c r="U277" s="407"/>
      <c r="V277" s="407"/>
      <c r="W277" s="11">
        <v>6.7384997065216998</v>
      </c>
      <c r="X277" s="407"/>
      <c r="Y277" s="407"/>
      <c r="Z277" s="53">
        <v>9.1999999999999957</v>
      </c>
      <c r="AA277" s="407"/>
      <c r="AB277" s="407"/>
      <c r="AC277" s="407"/>
      <c r="AD277" s="407"/>
      <c r="AE277" s="407"/>
      <c r="AF277" s="410">
        <v>2.749679936178953</v>
      </c>
      <c r="AG277" s="410">
        <v>1281</v>
      </c>
      <c r="AH277" s="410">
        <v>0.35940947769004861</v>
      </c>
      <c r="AI277" s="410">
        <v>248</v>
      </c>
      <c r="AJ277" s="410">
        <v>2.0525821596244134</v>
      </c>
      <c r="AK277" s="410" t="s">
        <v>248</v>
      </c>
      <c r="AL277" s="9">
        <v>0</v>
      </c>
      <c r="AM277" s="9"/>
      <c r="AN277" s="9"/>
      <c r="AO277" s="73">
        <v>165</v>
      </c>
      <c r="AP277" s="80">
        <v>0</v>
      </c>
      <c r="AQ277" s="80">
        <v>1</v>
      </c>
      <c r="AR277" s="224">
        <v>202</v>
      </c>
      <c r="AS277" s="224" t="s">
        <v>248</v>
      </c>
      <c r="AT277" s="11">
        <v>13565.721</v>
      </c>
      <c r="AU277" s="11">
        <v>201.09899999999999</v>
      </c>
      <c r="AV277" s="80">
        <v>0</v>
      </c>
      <c r="AW277" s="80">
        <v>202</v>
      </c>
      <c r="AX277" s="416" t="s">
        <v>248</v>
      </c>
      <c r="AY277" s="235" t="s">
        <v>248</v>
      </c>
      <c r="AZ277" s="242">
        <v>51550</v>
      </c>
      <c r="BA277" s="188" t="s">
        <v>248</v>
      </c>
      <c r="BB277" s="408" t="s">
        <v>248</v>
      </c>
      <c r="BC277" s="416" t="s">
        <v>248</v>
      </c>
      <c r="BD277" s="411" t="s">
        <v>61</v>
      </c>
      <c r="BE277" s="412" t="s">
        <v>62</v>
      </c>
      <c r="BF277" s="412" t="s">
        <v>63</v>
      </c>
      <c r="BG277" s="412" t="s">
        <v>196</v>
      </c>
      <c r="BH277" s="218" t="s">
        <v>513</v>
      </c>
      <c r="BI277" s="413" t="s">
        <v>68</v>
      </c>
      <c r="BJ277" s="417">
        <v>214</v>
      </c>
      <c r="BK277" s="414">
        <v>4</v>
      </c>
      <c r="BL277" s="415" t="s">
        <v>65</v>
      </c>
      <c r="BM277" s="409" t="s">
        <v>65</v>
      </c>
      <c r="BN277" s="413" t="s">
        <v>358</v>
      </c>
      <c r="BO277" s="217" t="s">
        <v>707</v>
      </c>
      <c r="BP277" s="201" t="s">
        <v>680</v>
      </c>
      <c r="BQ277" s="52" t="s">
        <v>714</v>
      </c>
    </row>
    <row r="278" spans="1:69" ht="16.5" thickBot="1">
      <c r="A278" s="207" t="s">
        <v>37</v>
      </c>
      <c r="B278" s="208" t="s">
        <v>9</v>
      </c>
      <c r="C278" s="202" t="s">
        <v>35</v>
      </c>
      <c r="D278" s="210" t="s">
        <v>709</v>
      </c>
      <c r="E278" s="24" t="s">
        <v>470</v>
      </c>
      <c r="F278" s="86">
        <v>123</v>
      </c>
      <c r="G278" s="80">
        <v>0</v>
      </c>
      <c r="H278" s="204"/>
      <c r="I278" s="204"/>
      <c r="J278" s="204"/>
      <c r="K278" s="204"/>
      <c r="L278" s="80">
        <v>0</v>
      </c>
      <c r="M278" s="203"/>
      <c r="N278" s="52">
        <v>1</v>
      </c>
      <c r="O278" s="204"/>
      <c r="P278" s="204"/>
      <c r="Q278" s="11">
        <v>6.0604958211</v>
      </c>
      <c r="R278" s="204"/>
      <c r="S278" s="204"/>
      <c r="T278" s="53">
        <v>7.1781249999999996</v>
      </c>
      <c r="U278" s="204"/>
      <c r="V278" s="204"/>
      <c r="W278" s="11">
        <v>6.1648535691055999</v>
      </c>
      <c r="X278" s="204"/>
      <c r="Y278" s="204"/>
      <c r="Z278" s="53">
        <v>7.2694444444444439</v>
      </c>
      <c r="AA278" s="204"/>
      <c r="AB278" s="204"/>
      <c r="AC278" s="204"/>
      <c r="AD278" s="204"/>
      <c r="AE278" s="204"/>
      <c r="AF278" s="9">
        <v>3.4768091406001425</v>
      </c>
      <c r="AG278" s="9">
        <v>854</v>
      </c>
      <c r="AH278" s="9">
        <v>0.46189366529786702</v>
      </c>
      <c r="AI278" s="9">
        <v>20</v>
      </c>
      <c r="AJ278" s="9">
        <v>2.5895089285714286</v>
      </c>
      <c r="AK278" s="9" t="s">
        <v>248</v>
      </c>
      <c r="AL278" s="9">
        <v>121</v>
      </c>
      <c r="AM278" s="9">
        <v>3.4856670671258096</v>
      </c>
      <c r="AN278" s="9">
        <v>3.5546511627906976</v>
      </c>
      <c r="AO278" s="73">
        <v>1</v>
      </c>
      <c r="AP278" s="80">
        <v>0</v>
      </c>
      <c r="AQ278" s="80">
        <v>0</v>
      </c>
      <c r="AR278" s="224">
        <v>245</v>
      </c>
      <c r="AS278" s="224" t="s">
        <v>248</v>
      </c>
      <c r="AT278" s="11">
        <v>8752.4830000000002</v>
      </c>
      <c r="AU278" s="11">
        <v>47.673000000000002</v>
      </c>
      <c r="AV278" s="80">
        <v>0</v>
      </c>
      <c r="AW278" s="80">
        <v>245</v>
      </c>
      <c r="AX278" s="158" t="s">
        <v>248</v>
      </c>
      <c r="AY278" s="235" t="s">
        <v>248</v>
      </c>
      <c r="AZ278" s="218">
        <v>106790</v>
      </c>
      <c r="BA278" s="188" t="s">
        <v>248</v>
      </c>
      <c r="BB278" s="203" t="s">
        <v>248</v>
      </c>
      <c r="BC278" s="158" t="s">
        <v>248</v>
      </c>
      <c r="BD278" s="217" t="s">
        <v>61</v>
      </c>
      <c r="BE278" s="201" t="s">
        <v>62</v>
      </c>
      <c r="BF278" s="201" t="s">
        <v>63</v>
      </c>
      <c r="BG278" s="201" t="s">
        <v>196</v>
      </c>
      <c r="BH278" s="218" t="s">
        <v>514</v>
      </c>
      <c r="BI278" s="218" t="s">
        <v>64</v>
      </c>
      <c r="BJ278" s="391">
        <v>214</v>
      </c>
      <c r="BK278" s="370">
        <v>1</v>
      </c>
      <c r="BL278" s="219" t="s">
        <v>65</v>
      </c>
      <c r="BM278" s="52" t="s">
        <v>65</v>
      </c>
      <c r="BN278" s="218" t="s">
        <v>358</v>
      </c>
      <c r="BO278" s="217" t="s">
        <v>339</v>
      </c>
      <c r="BP278" s="201" t="s">
        <v>699</v>
      </c>
      <c r="BQ278" s="52" t="s">
        <v>715</v>
      </c>
    </row>
    <row r="279" spans="1:69" ht="16.5" thickBot="1">
      <c r="A279" s="207" t="s">
        <v>37</v>
      </c>
      <c r="B279" s="208" t="s">
        <v>9</v>
      </c>
      <c r="C279" s="202" t="s">
        <v>35</v>
      </c>
      <c r="D279" s="210" t="s">
        <v>709</v>
      </c>
      <c r="E279" s="24" t="s">
        <v>470</v>
      </c>
      <c r="F279" s="86">
        <v>124</v>
      </c>
      <c r="G279" s="80">
        <v>2</v>
      </c>
      <c r="H279" s="204"/>
      <c r="I279" s="204"/>
      <c r="J279" s="204"/>
      <c r="K279" s="204"/>
      <c r="L279" s="80">
        <v>2</v>
      </c>
      <c r="M279" s="203"/>
      <c r="N279" s="52">
        <v>0</v>
      </c>
      <c r="O279" s="204"/>
      <c r="P279" s="204"/>
      <c r="Q279" s="11">
        <v>7.3460916083000001</v>
      </c>
      <c r="R279" s="204"/>
      <c r="S279" s="204"/>
      <c r="T279" s="53">
        <v>14.5</v>
      </c>
      <c r="U279" s="204"/>
      <c r="V279" s="204"/>
      <c r="W279" s="11">
        <v>7.2600332749999996</v>
      </c>
      <c r="X279" s="204"/>
      <c r="Y279" s="204"/>
      <c r="Z279" s="53">
        <v>14.5</v>
      </c>
      <c r="AA279" s="204"/>
      <c r="AB279" s="204"/>
      <c r="AC279" s="204"/>
      <c r="AD279" s="204"/>
      <c r="AE279" s="204"/>
      <c r="AF279" s="9">
        <v>3.3582857185886024</v>
      </c>
      <c r="AG279" s="9">
        <v>840</v>
      </c>
      <c r="AH279" s="9">
        <v>0.50006384744742649</v>
      </c>
      <c r="AI279" s="9">
        <v>51</v>
      </c>
      <c r="AJ279" s="9">
        <v>2.4</v>
      </c>
      <c r="AK279" s="9" t="s">
        <v>248</v>
      </c>
      <c r="AL279" s="9">
        <v>116</v>
      </c>
      <c r="AM279" s="9">
        <v>3.3836945854677949</v>
      </c>
      <c r="AN279" s="9">
        <v>3.4864864864864864</v>
      </c>
      <c r="AO279" s="73">
        <v>14</v>
      </c>
      <c r="AP279" s="80">
        <v>0</v>
      </c>
      <c r="AQ279" s="80">
        <v>0</v>
      </c>
      <c r="AR279" s="224">
        <v>230</v>
      </c>
      <c r="AS279" s="224" t="s">
        <v>248</v>
      </c>
      <c r="AT279" s="11">
        <v>8406.4310000000005</v>
      </c>
      <c r="AU279" s="11">
        <v>287.55</v>
      </c>
      <c r="AV279" s="80">
        <v>0</v>
      </c>
      <c r="AW279" s="80">
        <v>228</v>
      </c>
      <c r="AX279" s="158" t="s">
        <v>248</v>
      </c>
      <c r="AY279" s="235" t="s">
        <v>248</v>
      </c>
      <c r="AZ279" s="218">
        <v>106790</v>
      </c>
      <c r="BA279" s="188" t="s">
        <v>248</v>
      </c>
      <c r="BB279" s="203" t="s">
        <v>248</v>
      </c>
      <c r="BC279" s="158" t="s">
        <v>248</v>
      </c>
      <c r="BD279" s="217" t="s">
        <v>61</v>
      </c>
      <c r="BE279" s="201" t="s">
        <v>62</v>
      </c>
      <c r="BF279" s="201" t="s">
        <v>63</v>
      </c>
      <c r="BG279" s="201" t="s">
        <v>196</v>
      </c>
      <c r="BH279" s="218" t="s">
        <v>514</v>
      </c>
      <c r="BI279" s="218" t="s">
        <v>66</v>
      </c>
      <c r="BJ279" s="391">
        <v>214</v>
      </c>
      <c r="BK279" s="370">
        <v>7</v>
      </c>
      <c r="BL279" s="219" t="s">
        <v>65</v>
      </c>
      <c r="BM279" s="52" t="s">
        <v>65</v>
      </c>
      <c r="BN279" s="218" t="s">
        <v>358</v>
      </c>
      <c r="BO279" s="217" t="s">
        <v>339</v>
      </c>
      <c r="BP279" s="201" t="s">
        <v>699</v>
      </c>
      <c r="BQ279" s="52" t="s">
        <v>715</v>
      </c>
    </row>
    <row r="280" spans="1:69" ht="16.5" thickBot="1">
      <c r="A280" s="207" t="s">
        <v>37</v>
      </c>
      <c r="B280" s="208" t="s">
        <v>9</v>
      </c>
      <c r="C280" s="202" t="s">
        <v>35</v>
      </c>
      <c r="D280" s="210" t="s">
        <v>709</v>
      </c>
      <c r="E280" s="24" t="s">
        <v>470</v>
      </c>
      <c r="F280" s="86">
        <v>124</v>
      </c>
      <c r="G280" s="80">
        <v>1</v>
      </c>
      <c r="H280" s="204"/>
      <c r="I280" s="204"/>
      <c r="J280" s="204"/>
      <c r="K280" s="204"/>
      <c r="L280" s="80">
        <v>1</v>
      </c>
      <c r="M280" s="203"/>
      <c r="N280" s="52">
        <v>0</v>
      </c>
      <c r="O280" s="204"/>
      <c r="P280" s="204"/>
      <c r="Q280" s="11">
        <v>7.3590080082</v>
      </c>
      <c r="R280" s="204"/>
      <c r="S280" s="204"/>
      <c r="T280" s="53">
        <v>9.1499999999999986</v>
      </c>
      <c r="U280" s="204"/>
      <c r="V280" s="204"/>
      <c r="W280" s="11">
        <v>7.5058113360655003</v>
      </c>
      <c r="X280" s="204"/>
      <c r="Y280" s="204"/>
      <c r="Z280" s="53">
        <v>9.59</v>
      </c>
      <c r="AA280" s="204"/>
      <c r="AB280" s="204"/>
      <c r="AC280" s="204"/>
      <c r="AD280" s="204"/>
      <c r="AE280" s="204"/>
      <c r="AF280" s="9">
        <v>3.4029508266571806</v>
      </c>
      <c r="AG280" s="9">
        <v>854</v>
      </c>
      <c r="AH280" s="9">
        <v>0.48309353793143306</v>
      </c>
      <c r="AI280" s="9">
        <v>45</v>
      </c>
      <c r="AJ280" s="9">
        <v>2.4719512195121953</v>
      </c>
      <c r="AK280" s="9" t="s">
        <v>248</v>
      </c>
      <c r="AL280" s="9">
        <v>122</v>
      </c>
      <c r="AM280" s="9">
        <v>3.4029508266571806</v>
      </c>
      <c r="AN280" s="9">
        <v>3.5024937655860349</v>
      </c>
      <c r="AO280" s="73">
        <v>4</v>
      </c>
      <c r="AP280" s="80">
        <v>0</v>
      </c>
      <c r="AQ280" s="80">
        <v>0</v>
      </c>
      <c r="AR280" s="224">
        <v>242</v>
      </c>
      <c r="AS280" s="224" t="s">
        <v>248</v>
      </c>
      <c r="AT280" s="11">
        <v>8810.1149999999998</v>
      </c>
      <c r="AU280" s="11">
        <v>0</v>
      </c>
      <c r="AV280" s="80">
        <v>0</v>
      </c>
      <c r="AW280" s="80">
        <v>242</v>
      </c>
      <c r="AX280" s="158" t="s">
        <v>248</v>
      </c>
      <c r="AY280" s="235" t="s">
        <v>248</v>
      </c>
      <c r="AZ280" s="218">
        <v>106790</v>
      </c>
      <c r="BA280" s="188" t="s">
        <v>248</v>
      </c>
      <c r="BB280" s="203" t="s">
        <v>248</v>
      </c>
      <c r="BC280" s="158" t="s">
        <v>248</v>
      </c>
      <c r="BD280" s="217" t="s">
        <v>61</v>
      </c>
      <c r="BE280" s="201" t="s">
        <v>62</v>
      </c>
      <c r="BF280" s="201" t="s">
        <v>63</v>
      </c>
      <c r="BG280" s="201" t="s">
        <v>196</v>
      </c>
      <c r="BH280" s="218" t="s">
        <v>514</v>
      </c>
      <c r="BI280" s="218" t="s">
        <v>67</v>
      </c>
      <c r="BJ280" s="391">
        <v>214</v>
      </c>
      <c r="BK280" s="370">
        <v>3</v>
      </c>
      <c r="BL280" s="219" t="s">
        <v>65</v>
      </c>
      <c r="BM280" s="52" t="s">
        <v>65</v>
      </c>
      <c r="BN280" s="218" t="s">
        <v>358</v>
      </c>
      <c r="BO280" s="217" t="s">
        <v>339</v>
      </c>
      <c r="BP280" s="201" t="s">
        <v>699</v>
      </c>
      <c r="BQ280" s="52" t="s">
        <v>715</v>
      </c>
    </row>
    <row r="281" spans="1:69" ht="16.5" thickBot="1">
      <c r="A281" s="207" t="s">
        <v>37</v>
      </c>
      <c r="B281" s="208" t="s">
        <v>9</v>
      </c>
      <c r="C281" s="202" t="s">
        <v>35</v>
      </c>
      <c r="D281" s="210" t="s">
        <v>709</v>
      </c>
      <c r="E281" s="24" t="s">
        <v>470</v>
      </c>
      <c r="F281" s="86">
        <v>117</v>
      </c>
      <c r="G281" s="80">
        <v>5</v>
      </c>
      <c r="H281" s="204"/>
      <c r="I281" s="204"/>
      <c r="J281" s="204"/>
      <c r="K281" s="204"/>
      <c r="L281" s="80">
        <v>0</v>
      </c>
      <c r="M281" s="203"/>
      <c r="N281" s="52">
        <v>0</v>
      </c>
      <c r="O281" s="204"/>
      <c r="P281" s="204"/>
      <c r="Q281" s="11">
        <v>7.3995134324</v>
      </c>
      <c r="R281" s="204"/>
      <c r="S281" s="204"/>
      <c r="T281" s="53">
        <v>12.224999999999994</v>
      </c>
      <c r="U281" s="204"/>
      <c r="V281" s="204"/>
      <c r="W281" s="11">
        <v>7.4089374107142003</v>
      </c>
      <c r="X281" s="204"/>
      <c r="Y281" s="204"/>
      <c r="Z281" s="53">
        <v>12.599999999999998</v>
      </c>
      <c r="AA281" s="204"/>
      <c r="AB281" s="204"/>
      <c r="AC281" s="204"/>
      <c r="AD281" s="204"/>
      <c r="AE281" s="204"/>
      <c r="AF281" s="9">
        <v>2.7142189655189362</v>
      </c>
      <c r="AG281" s="9">
        <v>749</v>
      </c>
      <c r="AH281" s="9">
        <v>0.31713516462807806</v>
      </c>
      <c r="AI281" s="9">
        <v>146</v>
      </c>
      <c r="AJ281" s="9">
        <v>2.0249999999999999</v>
      </c>
      <c r="AK281" s="9" t="s">
        <v>248</v>
      </c>
      <c r="AL281" s="9">
        <v>0</v>
      </c>
      <c r="AM281" s="9"/>
      <c r="AN281" s="9"/>
      <c r="AO281" s="73">
        <v>69</v>
      </c>
      <c r="AP281" s="80">
        <v>4</v>
      </c>
      <c r="AQ281" s="80">
        <v>0</v>
      </c>
      <c r="AR281" s="224">
        <v>151</v>
      </c>
      <c r="AS281" s="224" t="s">
        <v>248</v>
      </c>
      <c r="AT281" s="11">
        <v>7718.5619999999999</v>
      </c>
      <c r="AU281" s="11">
        <v>286.38600000000002</v>
      </c>
      <c r="AV281" s="80">
        <v>0</v>
      </c>
      <c r="AW281" s="80">
        <v>151</v>
      </c>
      <c r="AX281" s="158" t="s">
        <v>248</v>
      </c>
      <c r="AY281" s="235" t="s">
        <v>248</v>
      </c>
      <c r="AZ281" s="218">
        <v>106790</v>
      </c>
      <c r="BA281" s="188" t="s">
        <v>248</v>
      </c>
      <c r="BB281" s="203" t="s">
        <v>248</v>
      </c>
      <c r="BC281" s="158" t="s">
        <v>248</v>
      </c>
      <c r="BD281" s="217" t="s">
        <v>61</v>
      </c>
      <c r="BE281" s="201" t="s">
        <v>62</v>
      </c>
      <c r="BF281" s="201" t="s">
        <v>63</v>
      </c>
      <c r="BG281" s="201" t="s">
        <v>196</v>
      </c>
      <c r="BH281" s="218" t="s">
        <v>514</v>
      </c>
      <c r="BI281" s="218" t="s">
        <v>68</v>
      </c>
      <c r="BJ281" s="391">
        <v>214</v>
      </c>
      <c r="BK281" s="370">
        <v>4</v>
      </c>
      <c r="BL281" s="219" t="s">
        <v>65</v>
      </c>
      <c r="BM281" s="52" t="s">
        <v>65</v>
      </c>
      <c r="BN281" s="218" t="s">
        <v>358</v>
      </c>
      <c r="BO281" s="217" t="s">
        <v>339</v>
      </c>
      <c r="BP281" s="201" t="s">
        <v>699</v>
      </c>
      <c r="BQ281" s="52" t="s">
        <v>715</v>
      </c>
    </row>
    <row r="282" spans="1:69" ht="16.5" thickBot="1">
      <c r="A282" s="207" t="s">
        <v>37</v>
      </c>
      <c r="B282" s="208" t="s">
        <v>9</v>
      </c>
      <c r="C282" s="202" t="s">
        <v>35</v>
      </c>
      <c r="D282" s="210" t="s">
        <v>709</v>
      </c>
      <c r="E282" s="24" t="s">
        <v>471</v>
      </c>
      <c r="F282" s="86">
        <v>86</v>
      </c>
      <c r="G282" s="80">
        <v>1</v>
      </c>
      <c r="H282" s="204"/>
      <c r="I282" s="204"/>
      <c r="J282" s="204"/>
      <c r="K282" s="204"/>
      <c r="L282" s="80">
        <v>0</v>
      </c>
      <c r="M282" s="203"/>
      <c r="N282" s="52">
        <v>0</v>
      </c>
      <c r="O282" s="204"/>
      <c r="P282" s="204"/>
      <c r="Q282" s="11">
        <v>6.0287526117999999</v>
      </c>
      <c r="R282" s="204"/>
      <c r="S282" s="204"/>
      <c r="T282" s="53">
        <v>7.291666666666667</v>
      </c>
      <c r="U282" s="204"/>
      <c r="V282" s="204"/>
      <c r="W282" s="11">
        <v>6.0044584823529004</v>
      </c>
      <c r="X282" s="204"/>
      <c r="Y282" s="204"/>
      <c r="Z282" s="53">
        <v>7.3125</v>
      </c>
      <c r="AA282" s="204"/>
      <c r="AB282" s="204"/>
      <c r="AC282" s="204"/>
      <c r="AD282" s="204"/>
      <c r="AE282" s="204"/>
      <c r="AF282" s="9">
        <v>3.4981344657785747</v>
      </c>
      <c r="AG282" s="9">
        <v>595</v>
      </c>
      <c r="AH282" s="9">
        <v>0.41127785981378495</v>
      </c>
      <c r="AI282" s="9">
        <v>11</v>
      </c>
      <c r="AJ282" s="9">
        <v>2.6488095238095237</v>
      </c>
      <c r="AK282" s="9" t="s">
        <v>248</v>
      </c>
      <c r="AL282" s="9">
        <v>85</v>
      </c>
      <c r="AM282" s="9">
        <v>3.4981344657785747</v>
      </c>
      <c r="AN282" s="9">
        <v>3.5693146417445485</v>
      </c>
      <c r="AO282" s="73">
        <v>0</v>
      </c>
      <c r="AP282" s="80">
        <v>0</v>
      </c>
      <c r="AQ282" s="80">
        <v>0</v>
      </c>
      <c r="AR282" s="224">
        <v>170</v>
      </c>
      <c r="AS282" s="224" t="s">
        <v>248</v>
      </c>
      <c r="AT282" s="11">
        <v>6066.7969999999996</v>
      </c>
      <c r="AU282" s="11">
        <v>0</v>
      </c>
      <c r="AV282" s="80">
        <v>0</v>
      </c>
      <c r="AW282" s="80">
        <v>170</v>
      </c>
      <c r="AX282" s="158" t="s">
        <v>248</v>
      </c>
      <c r="AY282" s="235" t="s">
        <v>248</v>
      </c>
      <c r="AZ282" s="218">
        <v>36665</v>
      </c>
      <c r="BA282" s="188" t="s">
        <v>248</v>
      </c>
      <c r="BB282" s="203" t="s">
        <v>248</v>
      </c>
      <c r="BC282" s="158" t="s">
        <v>248</v>
      </c>
      <c r="BD282" s="217" t="s">
        <v>61</v>
      </c>
      <c r="BE282" s="201" t="s">
        <v>62</v>
      </c>
      <c r="BF282" s="201" t="s">
        <v>63</v>
      </c>
      <c r="BG282" s="201" t="s">
        <v>196</v>
      </c>
      <c r="BH282" s="218" t="s">
        <v>515</v>
      </c>
      <c r="BI282" s="218" t="s">
        <v>64</v>
      </c>
      <c r="BJ282" s="391">
        <v>214</v>
      </c>
      <c r="BK282" s="370">
        <v>1</v>
      </c>
      <c r="BL282" s="219" t="s">
        <v>65</v>
      </c>
      <c r="BM282" s="52" t="s">
        <v>65</v>
      </c>
      <c r="BN282" s="218" t="s">
        <v>358</v>
      </c>
      <c r="BO282" s="217" t="s">
        <v>56</v>
      </c>
      <c r="BP282" s="201" t="s">
        <v>684</v>
      </c>
      <c r="BQ282" s="52" t="s">
        <v>716</v>
      </c>
    </row>
    <row r="283" spans="1:69" ht="16.5" thickBot="1">
      <c r="A283" s="207" t="s">
        <v>37</v>
      </c>
      <c r="B283" s="208" t="s">
        <v>9</v>
      </c>
      <c r="C283" s="202" t="s">
        <v>35</v>
      </c>
      <c r="D283" s="210" t="s">
        <v>709</v>
      </c>
      <c r="E283" s="24" t="s">
        <v>471</v>
      </c>
      <c r="F283" s="86">
        <v>87</v>
      </c>
      <c r="G283" s="80">
        <v>2</v>
      </c>
      <c r="H283" s="204"/>
      <c r="I283" s="204"/>
      <c r="J283" s="204"/>
      <c r="K283" s="204"/>
      <c r="L283" s="80">
        <v>0</v>
      </c>
      <c r="M283" s="203"/>
      <c r="N283" s="52">
        <v>1</v>
      </c>
      <c r="O283" s="204"/>
      <c r="P283" s="204"/>
      <c r="Q283" s="11">
        <v>7.0491880235000002</v>
      </c>
      <c r="R283" s="204"/>
      <c r="S283" s="204"/>
      <c r="T283" s="53">
        <v>9.9375</v>
      </c>
      <c r="U283" s="204"/>
      <c r="V283" s="204"/>
      <c r="W283" s="11">
        <v>7.0998585411763999</v>
      </c>
      <c r="X283" s="204"/>
      <c r="Y283" s="204"/>
      <c r="Z283" s="53">
        <v>9.9375</v>
      </c>
      <c r="AA283" s="204"/>
      <c r="AB283" s="204"/>
      <c r="AC283" s="204"/>
      <c r="AD283" s="204"/>
      <c r="AE283" s="204"/>
      <c r="AF283" s="9">
        <v>2.8357483004631638</v>
      </c>
      <c r="AG283" s="9">
        <v>588</v>
      </c>
      <c r="AH283" s="9">
        <v>0.62981164286335234</v>
      </c>
      <c r="AI283" s="9">
        <v>185</v>
      </c>
      <c r="AJ283" s="9">
        <v>1.7581521739130435</v>
      </c>
      <c r="AK283" s="9" t="s">
        <v>248</v>
      </c>
      <c r="AL283" s="9">
        <v>84</v>
      </c>
      <c r="AM283" s="9">
        <v>2.8357483004631638</v>
      </c>
      <c r="AN283" s="9">
        <v>2.8157142857142858</v>
      </c>
      <c r="AO283" s="73">
        <v>0</v>
      </c>
      <c r="AP283" s="80">
        <v>0</v>
      </c>
      <c r="AQ283" s="80">
        <v>0</v>
      </c>
      <c r="AR283" s="224">
        <v>170</v>
      </c>
      <c r="AS283" s="224" t="s">
        <v>248</v>
      </c>
      <c r="AT283" s="11">
        <v>6066.0969999999998</v>
      </c>
      <c r="AU283" s="11">
        <v>0</v>
      </c>
      <c r="AV283" s="80">
        <v>0</v>
      </c>
      <c r="AW283" s="80">
        <v>170</v>
      </c>
      <c r="AX283" s="158" t="s">
        <v>248</v>
      </c>
      <c r="AY283" s="235" t="s">
        <v>248</v>
      </c>
      <c r="AZ283" s="218">
        <v>36665</v>
      </c>
      <c r="BA283" s="188" t="s">
        <v>248</v>
      </c>
      <c r="BB283" s="203" t="s">
        <v>248</v>
      </c>
      <c r="BC283" s="158" t="s">
        <v>248</v>
      </c>
      <c r="BD283" s="217" t="s">
        <v>61</v>
      </c>
      <c r="BE283" s="201" t="s">
        <v>62</v>
      </c>
      <c r="BF283" s="201" t="s">
        <v>63</v>
      </c>
      <c r="BG283" s="201" t="s">
        <v>196</v>
      </c>
      <c r="BH283" s="218" t="s">
        <v>515</v>
      </c>
      <c r="BI283" s="218" t="s">
        <v>66</v>
      </c>
      <c r="BJ283" s="391">
        <v>214</v>
      </c>
      <c r="BK283" s="370">
        <v>7</v>
      </c>
      <c r="BL283" s="219" t="s">
        <v>65</v>
      </c>
      <c r="BM283" s="52" t="s">
        <v>65</v>
      </c>
      <c r="BN283" s="218" t="s">
        <v>358</v>
      </c>
      <c r="BO283" s="217" t="s">
        <v>56</v>
      </c>
      <c r="BP283" s="201" t="s">
        <v>684</v>
      </c>
      <c r="BQ283" s="52" t="s">
        <v>716</v>
      </c>
    </row>
    <row r="284" spans="1:69" ht="16.5" thickBot="1">
      <c r="A284" s="207" t="s">
        <v>37</v>
      </c>
      <c r="B284" s="208" t="s">
        <v>9</v>
      </c>
      <c r="C284" s="202" t="s">
        <v>35</v>
      </c>
      <c r="D284" s="210" t="s">
        <v>709</v>
      </c>
      <c r="E284" s="24" t="s">
        <v>471</v>
      </c>
      <c r="F284" s="86">
        <v>82</v>
      </c>
      <c r="G284" s="80">
        <v>0</v>
      </c>
      <c r="H284" s="204"/>
      <c r="I284" s="204"/>
      <c r="J284" s="204"/>
      <c r="K284" s="204"/>
      <c r="L284" s="80">
        <v>0</v>
      </c>
      <c r="M284" s="203"/>
      <c r="N284" s="52">
        <v>0</v>
      </c>
      <c r="O284" s="204"/>
      <c r="P284" s="204"/>
      <c r="Q284" s="11">
        <v>5.9456462438999997</v>
      </c>
      <c r="R284" s="204"/>
      <c r="S284" s="204"/>
      <c r="T284" s="53">
        <v>8.6499999999999986</v>
      </c>
      <c r="U284" s="204"/>
      <c r="V284" s="204"/>
      <c r="W284" s="11">
        <v>5.3091949634146003</v>
      </c>
      <c r="X284" s="204"/>
      <c r="Y284" s="204"/>
      <c r="Z284" s="53">
        <v>8.4749999999999979</v>
      </c>
      <c r="AA284" s="204"/>
      <c r="AB284" s="204"/>
      <c r="AC284" s="204"/>
      <c r="AD284" s="204"/>
      <c r="AE284" s="204"/>
      <c r="AF284" s="9">
        <v>3.6035365991891459</v>
      </c>
      <c r="AG284" s="9">
        <v>574</v>
      </c>
      <c r="AH284" s="9">
        <v>0.46411372332815715</v>
      </c>
      <c r="AI284" s="9">
        <v>20</v>
      </c>
      <c r="AJ284" s="9">
        <v>2.5966666666666667</v>
      </c>
      <c r="AK284" s="9" t="s">
        <v>248</v>
      </c>
      <c r="AL284" s="9">
        <v>81</v>
      </c>
      <c r="AM284" s="9">
        <v>3.6144797318406408</v>
      </c>
      <c r="AN284" s="9">
        <v>3.6754742547425474</v>
      </c>
      <c r="AO284" s="73">
        <v>8</v>
      </c>
      <c r="AP284" s="80">
        <v>0</v>
      </c>
      <c r="AQ284" s="80">
        <v>1</v>
      </c>
      <c r="AR284" s="224">
        <v>155</v>
      </c>
      <c r="AS284" s="224" t="s">
        <v>248</v>
      </c>
      <c r="AT284" s="11">
        <v>5796.7420000000002</v>
      </c>
      <c r="AU284" s="11">
        <v>69.241</v>
      </c>
      <c r="AV284" s="80">
        <v>0</v>
      </c>
      <c r="AW284" s="80">
        <v>155</v>
      </c>
      <c r="AX284" s="158" t="s">
        <v>248</v>
      </c>
      <c r="AY284" s="235" t="s">
        <v>248</v>
      </c>
      <c r="AZ284" s="218">
        <v>36665</v>
      </c>
      <c r="BA284" s="188" t="s">
        <v>248</v>
      </c>
      <c r="BB284" s="203" t="s">
        <v>248</v>
      </c>
      <c r="BC284" s="158" t="s">
        <v>248</v>
      </c>
      <c r="BD284" s="217" t="s">
        <v>61</v>
      </c>
      <c r="BE284" s="201" t="s">
        <v>62</v>
      </c>
      <c r="BF284" s="201" t="s">
        <v>63</v>
      </c>
      <c r="BG284" s="201" t="s">
        <v>196</v>
      </c>
      <c r="BH284" s="218" t="s">
        <v>515</v>
      </c>
      <c r="BI284" s="218" t="s">
        <v>67</v>
      </c>
      <c r="BJ284" s="391">
        <v>214</v>
      </c>
      <c r="BK284" s="370">
        <v>3</v>
      </c>
      <c r="BL284" s="219" t="s">
        <v>65</v>
      </c>
      <c r="BM284" s="52" t="s">
        <v>65</v>
      </c>
      <c r="BN284" s="218" t="s">
        <v>358</v>
      </c>
      <c r="BO284" s="217" t="s">
        <v>56</v>
      </c>
      <c r="BP284" s="201" t="s">
        <v>684</v>
      </c>
      <c r="BQ284" s="52" t="s">
        <v>716</v>
      </c>
    </row>
    <row r="285" spans="1:69" ht="16.5" thickBot="1">
      <c r="A285" s="207" t="s">
        <v>37</v>
      </c>
      <c r="B285" s="208" t="s">
        <v>9</v>
      </c>
      <c r="C285" s="202" t="s">
        <v>35</v>
      </c>
      <c r="D285" s="210" t="s">
        <v>709</v>
      </c>
      <c r="E285" s="24" t="s">
        <v>471</v>
      </c>
      <c r="F285" s="86">
        <v>78</v>
      </c>
      <c r="G285" s="80">
        <v>0</v>
      </c>
      <c r="H285" s="204"/>
      <c r="I285" s="204"/>
      <c r="J285" s="204"/>
      <c r="K285" s="204"/>
      <c r="L285" s="80">
        <v>0</v>
      </c>
      <c r="M285" s="203"/>
      <c r="N285" s="52">
        <v>0</v>
      </c>
      <c r="O285" s="204"/>
      <c r="P285" s="204"/>
      <c r="Q285" s="11">
        <v>7.6930380896999999</v>
      </c>
      <c r="R285" s="204"/>
      <c r="S285" s="204"/>
      <c r="T285" s="53">
        <v>9.5499999999999972</v>
      </c>
      <c r="U285" s="204"/>
      <c r="V285" s="204"/>
      <c r="W285" s="11">
        <v>7.7104099743588996</v>
      </c>
      <c r="X285" s="204"/>
      <c r="Y285" s="204"/>
      <c r="Z285" s="53">
        <v>9.35</v>
      </c>
      <c r="AA285" s="204"/>
      <c r="AB285" s="204"/>
      <c r="AC285" s="204"/>
      <c r="AD285" s="204"/>
      <c r="AE285" s="204"/>
      <c r="AF285" s="9">
        <v>2.6391836696741526</v>
      </c>
      <c r="AG285" s="9">
        <v>441</v>
      </c>
      <c r="AH285" s="9">
        <v>0.41733773295149729</v>
      </c>
      <c r="AI285" s="9">
        <v>120</v>
      </c>
      <c r="AJ285" s="9">
        <v>1.6492647058823529</v>
      </c>
      <c r="AK285" s="9" t="s">
        <v>248</v>
      </c>
      <c r="AL285" s="9">
        <v>0</v>
      </c>
      <c r="AM285" s="9"/>
      <c r="AN285" s="9"/>
      <c r="AO285" s="73">
        <v>2</v>
      </c>
      <c r="AP285" s="80">
        <v>0</v>
      </c>
      <c r="AQ285" s="80">
        <v>0</v>
      </c>
      <c r="AR285" s="224">
        <v>154</v>
      </c>
      <c r="AS285" s="224" t="s">
        <v>248</v>
      </c>
      <c r="AT285" s="11">
        <v>5571.9009999999998</v>
      </c>
      <c r="AU285" s="11">
        <v>0</v>
      </c>
      <c r="AV285" s="80">
        <v>0</v>
      </c>
      <c r="AW285" s="80">
        <v>154</v>
      </c>
      <c r="AX285" s="158" t="s">
        <v>248</v>
      </c>
      <c r="AY285" s="235" t="s">
        <v>248</v>
      </c>
      <c r="AZ285" s="218">
        <v>36665</v>
      </c>
      <c r="BA285" s="188" t="s">
        <v>248</v>
      </c>
      <c r="BB285" s="203" t="s">
        <v>248</v>
      </c>
      <c r="BC285" s="158" t="s">
        <v>248</v>
      </c>
      <c r="BD285" s="217" t="s">
        <v>61</v>
      </c>
      <c r="BE285" s="201" t="s">
        <v>62</v>
      </c>
      <c r="BF285" s="201" t="s">
        <v>63</v>
      </c>
      <c r="BG285" s="201" t="s">
        <v>196</v>
      </c>
      <c r="BH285" s="218" t="s">
        <v>515</v>
      </c>
      <c r="BI285" s="218" t="s">
        <v>68</v>
      </c>
      <c r="BJ285" s="391">
        <v>214</v>
      </c>
      <c r="BK285" s="370">
        <v>4</v>
      </c>
      <c r="BL285" s="219" t="s">
        <v>65</v>
      </c>
      <c r="BM285" s="52" t="s">
        <v>65</v>
      </c>
      <c r="BN285" s="218" t="s">
        <v>358</v>
      </c>
      <c r="BO285" s="217" t="s">
        <v>56</v>
      </c>
      <c r="BP285" s="201" t="s">
        <v>684</v>
      </c>
      <c r="BQ285" s="52" t="s">
        <v>716</v>
      </c>
    </row>
    <row r="286" spans="1:69" ht="16.5" thickBot="1">
      <c r="A286" s="207" t="s">
        <v>37</v>
      </c>
      <c r="B286" s="208" t="s">
        <v>9</v>
      </c>
      <c r="C286" s="202" t="s">
        <v>35</v>
      </c>
      <c r="D286" s="210" t="s">
        <v>709</v>
      </c>
      <c r="E286" s="24" t="s">
        <v>369</v>
      </c>
      <c r="F286" s="86">
        <v>111</v>
      </c>
      <c r="G286" s="80">
        <v>0</v>
      </c>
      <c r="H286" s="204"/>
      <c r="I286" s="204"/>
      <c r="J286" s="204"/>
      <c r="K286" s="204"/>
      <c r="L286" s="80">
        <v>0</v>
      </c>
      <c r="M286" s="203"/>
      <c r="N286" s="52">
        <v>2</v>
      </c>
      <c r="O286" s="204"/>
      <c r="P286" s="204"/>
      <c r="Q286" s="11">
        <v>6.3779187657999996</v>
      </c>
      <c r="R286" s="204"/>
      <c r="S286" s="204"/>
      <c r="T286" s="53">
        <v>7.7449999999999992</v>
      </c>
      <c r="U286" s="204"/>
      <c r="V286" s="204"/>
      <c r="W286" s="11">
        <v>6.4289728738737999</v>
      </c>
      <c r="X286" s="204"/>
      <c r="Y286" s="204"/>
      <c r="Z286" s="53">
        <v>7.8449999999999989</v>
      </c>
      <c r="AA286" s="204"/>
      <c r="AB286" s="204"/>
      <c r="AC286" s="204"/>
      <c r="AD286" s="204"/>
      <c r="AE286" s="204"/>
      <c r="AF286" s="9">
        <v>3.3781149021503238</v>
      </c>
      <c r="AG286" s="9">
        <v>773</v>
      </c>
      <c r="AH286" s="9">
        <v>0.51595312698810658</v>
      </c>
      <c r="AI286" s="9">
        <v>40</v>
      </c>
      <c r="AJ286" s="9">
        <v>2.467857142857143</v>
      </c>
      <c r="AK286" s="9" t="s">
        <v>248</v>
      </c>
      <c r="AL286" s="9">
        <v>110</v>
      </c>
      <c r="AM286" s="9">
        <v>3.3778659659561026</v>
      </c>
      <c r="AN286" s="9">
        <v>3.4397810218978102</v>
      </c>
      <c r="AO286" s="73">
        <v>0</v>
      </c>
      <c r="AP286" s="80">
        <v>0</v>
      </c>
      <c r="AQ286" s="80">
        <v>0</v>
      </c>
      <c r="AR286" s="224">
        <v>222</v>
      </c>
      <c r="AS286" s="224" t="s">
        <v>248</v>
      </c>
      <c r="AT286" s="11">
        <v>8429.2620000000006</v>
      </c>
      <c r="AU286" s="11">
        <v>0</v>
      </c>
      <c r="AV286" s="80">
        <v>0</v>
      </c>
      <c r="AW286" s="80">
        <v>222</v>
      </c>
      <c r="AX286" s="158" t="s">
        <v>248</v>
      </c>
      <c r="AY286" s="235" t="s">
        <v>248</v>
      </c>
      <c r="AZ286" s="218">
        <v>28516</v>
      </c>
      <c r="BA286" s="188" t="s">
        <v>248</v>
      </c>
      <c r="BB286" s="203" t="s">
        <v>248</v>
      </c>
      <c r="BC286" s="158" t="s">
        <v>248</v>
      </c>
      <c r="BD286" s="217" t="s">
        <v>61</v>
      </c>
      <c r="BE286" s="201" t="s">
        <v>62</v>
      </c>
      <c r="BF286" s="201" t="s">
        <v>63</v>
      </c>
      <c r="BG286" s="201" t="s">
        <v>196</v>
      </c>
      <c r="BH286" s="218" t="s">
        <v>512</v>
      </c>
      <c r="BI286" s="218" t="s">
        <v>64</v>
      </c>
      <c r="BJ286" s="391">
        <v>214</v>
      </c>
      <c r="BK286" s="370">
        <v>1</v>
      </c>
      <c r="BL286" s="219" t="s">
        <v>65</v>
      </c>
      <c r="BM286" s="52" t="s">
        <v>65</v>
      </c>
      <c r="BN286" s="218" t="s">
        <v>358</v>
      </c>
      <c r="BO286" s="217" t="s">
        <v>347</v>
      </c>
      <c r="BP286" s="201" t="s">
        <v>684</v>
      </c>
      <c r="BQ286" s="52" t="s">
        <v>716</v>
      </c>
    </row>
    <row r="287" spans="1:69" ht="16.5" thickBot="1">
      <c r="A287" s="207" t="s">
        <v>37</v>
      </c>
      <c r="B287" s="208" t="s">
        <v>9</v>
      </c>
      <c r="C287" s="202" t="s">
        <v>35</v>
      </c>
      <c r="D287" s="210" t="s">
        <v>709</v>
      </c>
      <c r="E287" s="24" t="s">
        <v>369</v>
      </c>
      <c r="F287" s="86">
        <v>109</v>
      </c>
      <c r="G287" s="80">
        <v>8</v>
      </c>
      <c r="H287" s="204"/>
      <c r="I287" s="204"/>
      <c r="J287" s="204"/>
      <c r="K287" s="204"/>
      <c r="L287" s="80">
        <v>0</v>
      </c>
      <c r="M287" s="203"/>
      <c r="N287" s="52">
        <v>0</v>
      </c>
      <c r="O287" s="204"/>
      <c r="P287" s="204"/>
      <c r="Q287" s="11">
        <v>7.7628809108999999</v>
      </c>
      <c r="R287" s="204"/>
      <c r="S287" s="204"/>
      <c r="T287" s="53">
        <v>13.49642857142857</v>
      </c>
      <c r="U287" s="204"/>
      <c r="V287" s="204"/>
      <c r="W287" s="11">
        <v>7.8247027920791998</v>
      </c>
      <c r="X287" s="204"/>
      <c r="Y287" s="204"/>
      <c r="Z287" s="53">
        <v>13.694999999999999</v>
      </c>
      <c r="AA287" s="204"/>
      <c r="AB287" s="204"/>
      <c r="AC287" s="204"/>
      <c r="AD287" s="204"/>
      <c r="AE287" s="204"/>
      <c r="AF287" s="9">
        <v>3.1892571459497727</v>
      </c>
      <c r="AG287" s="9">
        <v>707</v>
      </c>
      <c r="AH287" s="9">
        <v>0.56015840803350214</v>
      </c>
      <c r="AI287" s="9">
        <v>90</v>
      </c>
      <c r="AJ287" s="9">
        <v>2.1451298701298702</v>
      </c>
      <c r="AK287" s="9" t="s">
        <v>248</v>
      </c>
      <c r="AL287" s="9">
        <v>99</v>
      </c>
      <c r="AM287" s="9">
        <v>3.1966810997086341</v>
      </c>
      <c r="AN287" s="9">
        <v>3.2435567010309279</v>
      </c>
      <c r="AO287" s="73">
        <v>15</v>
      </c>
      <c r="AP287" s="80">
        <v>2</v>
      </c>
      <c r="AQ287" s="80">
        <v>0</v>
      </c>
      <c r="AR287" s="224">
        <v>185</v>
      </c>
      <c r="AS287" s="224" t="s">
        <v>248</v>
      </c>
      <c r="AT287" s="11">
        <v>7801.3890000000001</v>
      </c>
      <c r="AU287" s="11">
        <v>153.244</v>
      </c>
      <c r="AV287" s="80">
        <v>0</v>
      </c>
      <c r="AW287" s="80">
        <v>185</v>
      </c>
      <c r="AX287" s="158" t="s">
        <v>248</v>
      </c>
      <c r="AY287" s="235" t="s">
        <v>248</v>
      </c>
      <c r="AZ287" s="218">
        <v>28516</v>
      </c>
      <c r="BA287" s="188" t="s">
        <v>248</v>
      </c>
      <c r="BB287" s="203" t="s">
        <v>248</v>
      </c>
      <c r="BC287" s="158" t="s">
        <v>248</v>
      </c>
      <c r="BD287" s="217" t="s">
        <v>61</v>
      </c>
      <c r="BE287" s="201" t="s">
        <v>62</v>
      </c>
      <c r="BF287" s="201" t="s">
        <v>63</v>
      </c>
      <c r="BG287" s="201" t="s">
        <v>196</v>
      </c>
      <c r="BH287" s="218" t="s">
        <v>512</v>
      </c>
      <c r="BI287" s="218" t="s">
        <v>66</v>
      </c>
      <c r="BJ287" s="391">
        <v>214</v>
      </c>
      <c r="BK287" s="370">
        <v>7</v>
      </c>
      <c r="BL287" s="219" t="s">
        <v>65</v>
      </c>
      <c r="BM287" s="52" t="s">
        <v>65</v>
      </c>
      <c r="BN287" s="218" t="s">
        <v>358</v>
      </c>
      <c r="BO287" s="217" t="s">
        <v>347</v>
      </c>
      <c r="BP287" s="201" t="s">
        <v>684</v>
      </c>
      <c r="BQ287" s="52" t="s">
        <v>716</v>
      </c>
    </row>
    <row r="288" spans="1:69" ht="16.5" thickBot="1">
      <c r="A288" s="207" t="s">
        <v>37</v>
      </c>
      <c r="B288" s="208" t="s">
        <v>9</v>
      </c>
      <c r="C288" s="202" t="s">
        <v>35</v>
      </c>
      <c r="D288" s="210" t="s">
        <v>709</v>
      </c>
      <c r="E288" s="24" t="s">
        <v>369</v>
      </c>
      <c r="F288" s="86">
        <v>112</v>
      </c>
      <c r="G288" s="80">
        <v>1</v>
      </c>
      <c r="H288" s="204"/>
      <c r="I288" s="204"/>
      <c r="J288" s="204"/>
      <c r="K288" s="204"/>
      <c r="L288" s="80">
        <v>0</v>
      </c>
      <c r="M288" s="203"/>
      <c r="N288" s="52">
        <v>0</v>
      </c>
      <c r="O288" s="204"/>
      <c r="P288" s="204"/>
      <c r="Q288" s="11">
        <v>5.6678104684999999</v>
      </c>
      <c r="R288" s="204"/>
      <c r="S288" s="204"/>
      <c r="T288" s="53">
        <v>7.8062499999999986</v>
      </c>
      <c r="U288" s="204"/>
      <c r="V288" s="204"/>
      <c r="W288" s="11">
        <v>5.0457204954953996</v>
      </c>
      <c r="X288" s="204"/>
      <c r="Y288" s="204"/>
      <c r="Z288" s="53">
        <v>7.5749999999999984</v>
      </c>
      <c r="AA288" s="204"/>
      <c r="AB288" s="204"/>
      <c r="AC288" s="204"/>
      <c r="AD288" s="204"/>
      <c r="AE288" s="204"/>
      <c r="AF288" s="9">
        <v>3.6328378519956663</v>
      </c>
      <c r="AG288" s="9">
        <v>777</v>
      </c>
      <c r="AH288" s="9">
        <v>0.42999551660844187</v>
      </c>
      <c r="AI288" s="9">
        <v>24</v>
      </c>
      <c r="AJ288" s="9">
        <v>2.6427884615384616</v>
      </c>
      <c r="AK288" s="9" t="s">
        <v>248</v>
      </c>
      <c r="AL288" s="9">
        <v>110</v>
      </c>
      <c r="AM288" s="9">
        <v>3.6330909232040498</v>
      </c>
      <c r="AN288" s="9">
        <v>3.6789999999999998</v>
      </c>
      <c r="AO288" s="73">
        <v>14</v>
      </c>
      <c r="AP288" s="80">
        <v>0</v>
      </c>
      <c r="AQ288" s="80">
        <v>0</v>
      </c>
      <c r="AR288" s="224">
        <v>208</v>
      </c>
      <c r="AS288" s="224" t="s">
        <v>248</v>
      </c>
      <c r="AT288" s="11">
        <v>8431.18</v>
      </c>
      <c r="AU288" s="11">
        <v>0</v>
      </c>
      <c r="AV288" s="80">
        <v>0</v>
      </c>
      <c r="AW288" s="80">
        <v>208</v>
      </c>
      <c r="AX288" s="158" t="s">
        <v>248</v>
      </c>
      <c r="AY288" s="235" t="s">
        <v>248</v>
      </c>
      <c r="AZ288" s="218">
        <v>28516</v>
      </c>
      <c r="BA288" s="188" t="s">
        <v>248</v>
      </c>
      <c r="BB288" s="203" t="s">
        <v>248</v>
      </c>
      <c r="BC288" s="158" t="s">
        <v>248</v>
      </c>
      <c r="BD288" s="217" t="s">
        <v>61</v>
      </c>
      <c r="BE288" s="201" t="s">
        <v>62</v>
      </c>
      <c r="BF288" s="201" t="s">
        <v>63</v>
      </c>
      <c r="BG288" s="201" t="s">
        <v>196</v>
      </c>
      <c r="BH288" s="218" t="s">
        <v>512</v>
      </c>
      <c r="BI288" s="218" t="s">
        <v>67</v>
      </c>
      <c r="BJ288" s="391">
        <v>214</v>
      </c>
      <c r="BK288" s="370">
        <v>3</v>
      </c>
      <c r="BL288" s="219" t="s">
        <v>65</v>
      </c>
      <c r="BM288" s="52" t="s">
        <v>65</v>
      </c>
      <c r="BN288" s="218" t="s">
        <v>358</v>
      </c>
      <c r="BO288" s="217" t="s">
        <v>347</v>
      </c>
      <c r="BP288" s="201" t="s">
        <v>684</v>
      </c>
      <c r="BQ288" s="52" t="s">
        <v>716</v>
      </c>
    </row>
    <row r="289" spans="1:69" ht="16.5" thickBot="1">
      <c r="A289" s="207" t="s">
        <v>37</v>
      </c>
      <c r="B289" s="208" t="s">
        <v>9</v>
      </c>
      <c r="C289" s="202" t="s">
        <v>35</v>
      </c>
      <c r="D289" s="210" t="s">
        <v>709</v>
      </c>
      <c r="E289" s="24" t="s">
        <v>369</v>
      </c>
      <c r="F289" s="86">
        <v>104</v>
      </c>
      <c r="G289" s="80">
        <v>1</v>
      </c>
      <c r="H289" s="204"/>
      <c r="I289" s="204"/>
      <c r="J289" s="204"/>
      <c r="K289" s="204"/>
      <c r="L289" s="80">
        <v>0</v>
      </c>
      <c r="M289" s="203"/>
      <c r="N289" s="52">
        <v>0</v>
      </c>
      <c r="O289" s="204"/>
      <c r="P289" s="204"/>
      <c r="Q289" s="11">
        <v>7.2729705825000002</v>
      </c>
      <c r="R289" s="204"/>
      <c r="S289" s="204"/>
      <c r="T289" s="53">
        <v>9.9249999999999972</v>
      </c>
      <c r="U289" s="204"/>
      <c r="V289" s="204"/>
      <c r="W289" s="11">
        <v>7.3147083883494997</v>
      </c>
      <c r="X289" s="204"/>
      <c r="Y289" s="204"/>
      <c r="Z289" s="53">
        <v>9.8083333333333318</v>
      </c>
      <c r="AA289" s="204"/>
      <c r="AB289" s="204"/>
      <c r="AC289" s="204"/>
      <c r="AD289" s="204"/>
      <c r="AE289" s="204"/>
      <c r="AF289" s="9">
        <v>2.678215687181436</v>
      </c>
      <c r="AG289" s="9">
        <v>719</v>
      </c>
      <c r="AH289" s="9">
        <v>0.3233880468415038</v>
      </c>
      <c r="AI289" s="9">
        <v>185</v>
      </c>
      <c r="AJ289" s="9">
        <v>2.03421875</v>
      </c>
      <c r="AK289" s="9" t="s">
        <v>248</v>
      </c>
      <c r="AL289" s="9">
        <v>0</v>
      </c>
      <c r="AM289" s="9"/>
      <c r="AN289" s="9"/>
      <c r="AO289" s="73">
        <v>62</v>
      </c>
      <c r="AP289" s="80">
        <v>1</v>
      </c>
      <c r="AQ289" s="80">
        <v>0</v>
      </c>
      <c r="AR289" s="224">
        <v>143</v>
      </c>
      <c r="AS289" s="224" t="s">
        <v>248</v>
      </c>
      <c r="AT289" s="11">
        <v>7935.9390000000003</v>
      </c>
      <c r="AU289" s="11">
        <v>0</v>
      </c>
      <c r="AV289" s="80">
        <v>0</v>
      </c>
      <c r="AW289" s="80">
        <v>143</v>
      </c>
      <c r="AX289" s="158" t="s">
        <v>248</v>
      </c>
      <c r="AY289" s="235" t="s">
        <v>248</v>
      </c>
      <c r="AZ289" s="218">
        <v>28516</v>
      </c>
      <c r="BA289" s="188" t="s">
        <v>248</v>
      </c>
      <c r="BB289" s="203" t="s">
        <v>248</v>
      </c>
      <c r="BC289" s="158" t="s">
        <v>248</v>
      </c>
      <c r="BD289" s="217" t="s">
        <v>61</v>
      </c>
      <c r="BE289" s="201" t="s">
        <v>62</v>
      </c>
      <c r="BF289" s="201" t="s">
        <v>63</v>
      </c>
      <c r="BG289" s="201" t="s">
        <v>196</v>
      </c>
      <c r="BH289" s="218" t="s">
        <v>512</v>
      </c>
      <c r="BI289" s="218" t="s">
        <v>68</v>
      </c>
      <c r="BJ289" s="391">
        <v>214</v>
      </c>
      <c r="BK289" s="370">
        <v>4</v>
      </c>
      <c r="BL289" s="219" t="s">
        <v>65</v>
      </c>
      <c r="BM289" s="52" t="s">
        <v>65</v>
      </c>
      <c r="BN289" s="218" t="s">
        <v>358</v>
      </c>
      <c r="BO289" s="217" t="s">
        <v>347</v>
      </c>
      <c r="BP289" s="201" t="s">
        <v>684</v>
      </c>
      <c r="BQ289" s="52" t="s">
        <v>716</v>
      </c>
    </row>
    <row r="290" spans="1:69" ht="15.75" thickBot="1">
      <c r="A290" s="404" t="s">
        <v>37</v>
      </c>
      <c r="B290" s="405" t="s">
        <v>9</v>
      </c>
      <c r="C290" s="406" t="s">
        <v>35</v>
      </c>
      <c r="D290" s="210" t="s">
        <v>709</v>
      </c>
      <c r="E290" s="24" t="s">
        <v>472</v>
      </c>
      <c r="F290" s="86">
        <v>43</v>
      </c>
      <c r="G290" s="80">
        <v>0</v>
      </c>
      <c r="H290" s="407"/>
      <c r="I290" s="407"/>
      <c r="J290" s="407"/>
      <c r="K290" s="407"/>
      <c r="L290" s="80">
        <v>0</v>
      </c>
      <c r="M290" s="408"/>
      <c r="N290" s="409">
        <v>0</v>
      </c>
      <c r="O290" s="407"/>
      <c r="P290" s="407"/>
      <c r="Q290" s="11">
        <v>6.4720463721000003</v>
      </c>
      <c r="R290" s="407"/>
      <c r="S290" s="407"/>
      <c r="T290" s="53">
        <v>7.4178571428571427</v>
      </c>
      <c r="U290" s="407"/>
      <c r="V290" s="407"/>
      <c r="W290" s="11">
        <v>6.5176276744186001</v>
      </c>
      <c r="X290" s="407"/>
      <c r="Y290" s="407"/>
      <c r="Z290" s="53">
        <v>7.4906249999999996</v>
      </c>
      <c r="AA290" s="407"/>
      <c r="AB290" s="407"/>
      <c r="AC290" s="407"/>
      <c r="AD290" s="407"/>
      <c r="AE290" s="407"/>
      <c r="AF290" s="410">
        <v>3.3859136227357429</v>
      </c>
      <c r="AG290" s="410">
        <v>301</v>
      </c>
      <c r="AH290" s="410">
        <v>0.45570701279011583</v>
      </c>
      <c r="AI290" s="410">
        <v>10</v>
      </c>
      <c r="AJ290" s="410">
        <v>2.5537234042553192</v>
      </c>
      <c r="AK290" s="410" t="s">
        <v>248</v>
      </c>
      <c r="AL290" s="410">
        <v>43</v>
      </c>
      <c r="AM290" s="410">
        <v>3.3859136227357429</v>
      </c>
      <c r="AN290" s="410">
        <v>3.4628712871287131</v>
      </c>
      <c r="AO290" s="73">
        <v>0</v>
      </c>
      <c r="AP290" s="80">
        <v>0</v>
      </c>
      <c r="AQ290" s="80">
        <v>0</v>
      </c>
      <c r="AR290" s="224">
        <v>86</v>
      </c>
      <c r="AS290" s="224" t="s">
        <v>248</v>
      </c>
      <c r="AT290" s="11">
        <v>3065.4630000000002</v>
      </c>
      <c r="AU290" s="11">
        <v>0</v>
      </c>
      <c r="AV290" s="80">
        <v>0</v>
      </c>
      <c r="AW290" s="80">
        <v>86</v>
      </c>
      <c r="AX290" s="416" t="s">
        <v>248</v>
      </c>
      <c r="AY290" s="235" t="s">
        <v>248</v>
      </c>
      <c r="AZ290" s="242">
        <v>30247</v>
      </c>
      <c r="BA290" s="188" t="s">
        <v>248</v>
      </c>
      <c r="BB290" s="408" t="s">
        <v>248</v>
      </c>
      <c r="BC290" s="416" t="s">
        <v>248</v>
      </c>
      <c r="BD290" s="411" t="s">
        <v>61</v>
      </c>
      <c r="BE290" s="412" t="s">
        <v>62</v>
      </c>
      <c r="BF290" s="412" t="s">
        <v>63</v>
      </c>
      <c r="BG290" s="412" t="s">
        <v>196</v>
      </c>
      <c r="BH290" s="413" t="s">
        <v>514</v>
      </c>
      <c r="BI290" s="413" t="s">
        <v>64</v>
      </c>
      <c r="BJ290" s="417">
        <v>214</v>
      </c>
      <c r="BK290" s="414">
        <v>1</v>
      </c>
      <c r="BL290" s="415" t="s">
        <v>65</v>
      </c>
      <c r="BM290" s="409" t="s">
        <v>65</v>
      </c>
      <c r="BN290" s="413" t="s">
        <v>358</v>
      </c>
      <c r="BO290" s="217" t="s">
        <v>349</v>
      </c>
      <c r="BP290" s="201" t="s">
        <v>699</v>
      </c>
      <c r="BQ290" s="52" t="s">
        <v>715</v>
      </c>
    </row>
    <row r="291" spans="1:69" ht="15.75" thickBot="1">
      <c r="A291" s="404" t="s">
        <v>37</v>
      </c>
      <c r="B291" s="405" t="s">
        <v>9</v>
      </c>
      <c r="C291" s="406" t="s">
        <v>35</v>
      </c>
      <c r="D291" s="210" t="s">
        <v>709</v>
      </c>
      <c r="E291" s="24" t="s">
        <v>472</v>
      </c>
      <c r="F291" s="86">
        <v>43</v>
      </c>
      <c r="G291" s="80">
        <v>1</v>
      </c>
      <c r="H291" s="407"/>
      <c r="I291" s="407"/>
      <c r="J291" s="407"/>
      <c r="K291" s="407"/>
      <c r="L291" s="80">
        <v>0</v>
      </c>
      <c r="M291" s="408"/>
      <c r="N291" s="409">
        <v>0</v>
      </c>
      <c r="O291" s="407"/>
      <c r="P291" s="407"/>
      <c r="Q291" s="11">
        <v>7.6894759523999996</v>
      </c>
      <c r="R291" s="407"/>
      <c r="S291" s="407"/>
      <c r="T291" s="53">
        <v>12.862500000000001</v>
      </c>
      <c r="U291" s="407"/>
      <c r="V291" s="407"/>
      <c r="W291" s="11">
        <v>7.6553807619047003</v>
      </c>
      <c r="X291" s="407"/>
      <c r="Y291" s="407"/>
      <c r="Z291" s="53">
        <v>12.983333333333333</v>
      </c>
      <c r="AA291" s="407"/>
      <c r="AB291" s="407"/>
      <c r="AC291" s="407"/>
      <c r="AD291" s="407"/>
      <c r="AE291" s="407"/>
      <c r="AF291" s="410">
        <v>3.3586054444313049</v>
      </c>
      <c r="AG291" s="410">
        <v>294</v>
      </c>
      <c r="AH291" s="410">
        <v>0.50599480228657245</v>
      </c>
      <c r="AI291" s="410">
        <v>22</v>
      </c>
      <c r="AJ291" s="410">
        <v>2.3078947368421052</v>
      </c>
      <c r="AK291" s="410" t="s">
        <v>248</v>
      </c>
      <c r="AL291" s="410">
        <v>42</v>
      </c>
      <c r="AM291" s="410">
        <v>3.3586054444313049</v>
      </c>
      <c r="AN291" s="410">
        <v>3.4574468085106385</v>
      </c>
      <c r="AO291" s="73">
        <v>5</v>
      </c>
      <c r="AP291" s="80">
        <v>0</v>
      </c>
      <c r="AQ291" s="80">
        <v>0</v>
      </c>
      <c r="AR291" s="224">
        <v>79</v>
      </c>
      <c r="AS291" s="224" t="s">
        <v>248</v>
      </c>
      <c r="AT291" s="11">
        <v>3009.02</v>
      </c>
      <c r="AU291" s="11">
        <v>0</v>
      </c>
      <c r="AV291" s="80">
        <v>0</v>
      </c>
      <c r="AW291" s="80">
        <v>79</v>
      </c>
      <c r="AX291" s="416" t="s">
        <v>248</v>
      </c>
      <c r="AY291" s="235" t="s">
        <v>248</v>
      </c>
      <c r="AZ291" s="242">
        <v>30247</v>
      </c>
      <c r="BA291" s="188" t="s">
        <v>248</v>
      </c>
      <c r="BB291" s="408" t="s">
        <v>248</v>
      </c>
      <c r="BC291" s="416" t="s">
        <v>248</v>
      </c>
      <c r="BD291" s="411" t="s">
        <v>61</v>
      </c>
      <c r="BE291" s="412" t="s">
        <v>62</v>
      </c>
      <c r="BF291" s="412" t="s">
        <v>63</v>
      </c>
      <c r="BG291" s="412" t="s">
        <v>196</v>
      </c>
      <c r="BH291" s="413" t="s">
        <v>514</v>
      </c>
      <c r="BI291" s="413" t="s">
        <v>66</v>
      </c>
      <c r="BJ291" s="417">
        <v>214</v>
      </c>
      <c r="BK291" s="414">
        <v>7</v>
      </c>
      <c r="BL291" s="415" t="s">
        <v>65</v>
      </c>
      <c r="BM291" s="409" t="s">
        <v>65</v>
      </c>
      <c r="BN291" s="413" t="s">
        <v>358</v>
      </c>
      <c r="BO291" s="217" t="s">
        <v>349</v>
      </c>
      <c r="BP291" s="201" t="s">
        <v>699</v>
      </c>
      <c r="BQ291" s="52" t="s">
        <v>715</v>
      </c>
    </row>
    <row r="292" spans="1:69" ht="15.75" thickBot="1">
      <c r="A292" s="404" t="s">
        <v>37</v>
      </c>
      <c r="B292" s="405" t="s">
        <v>9</v>
      </c>
      <c r="C292" s="406" t="s">
        <v>35</v>
      </c>
      <c r="D292" s="210" t="s">
        <v>709</v>
      </c>
      <c r="E292" s="24" t="s">
        <v>472</v>
      </c>
      <c r="F292" s="86">
        <v>42</v>
      </c>
      <c r="G292" s="80">
        <v>0</v>
      </c>
      <c r="H292" s="407"/>
      <c r="I292" s="407"/>
      <c r="J292" s="407"/>
      <c r="K292" s="407"/>
      <c r="L292" s="80">
        <v>1</v>
      </c>
      <c r="M292" s="408"/>
      <c r="N292" s="409">
        <v>0</v>
      </c>
      <c r="O292" s="407"/>
      <c r="P292" s="407"/>
      <c r="Q292" s="11">
        <v>7.3652681219999998</v>
      </c>
      <c r="R292" s="407"/>
      <c r="S292" s="407"/>
      <c r="T292" s="53">
        <v>9.4874999999999989</v>
      </c>
      <c r="U292" s="407"/>
      <c r="V292" s="407"/>
      <c r="W292" s="11">
        <v>7.4922925853658002</v>
      </c>
      <c r="X292" s="407"/>
      <c r="Y292" s="407"/>
      <c r="Z292" s="53">
        <v>9.4874999999999989</v>
      </c>
      <c r="AA292" s="407"/>
      <c r="AB292" s="407"/>
      <c r="AC292" s="407"/>
      <c r="AD292" s="407"/>
      <c r="AE292" s="407"/>
      <c r="AF292" s="410">
        <v>3.388466904387657</v>
      </c>
      <c r="AG292" s="410">
        <v>287</v>
      </c>
      <c r="AH292" s="410">
        <v>0.47336529845566716</v>
      </c>
      <c r="AI292" s="410">
        <v>13</v>
      </c>
      <c r="AJ292" s="410">
        <v>2.5150000000000001</v>
      </c>
      <c r="AK292" s="410" t="s">
        <v>248</v>
      </c>
      <c r="AL292" s="410">
        <v>41</v>
      </c>
      <c r="AM292" s="410">
        <v>3.388466904387657</v>
      </c>
      <c r="AN292" s="410">
        <v>3.4803370786516856</v>
      </c>
      <c r="AO292" s="73">
        <v>0</v>
      </c>
      <c r="AP292" s="80">
        <v>0</v>
      </c>
      <c r="AQ292" s="80">
        <v>0</v>
      </c>
      <c r="AR292" s="224">
        <v>84</v>
      </c>
      <c r="AS292" s="224" t="s">
        <v>248</v>
      </c>
      <c r="AT292" s="11">
        <v>2968.8519999999999</v>
      </c>
      <c r="AU292" s="11">
        <v>0</v>
      </c>
      <c r="AV292" s="80">
        <v>0</v>
      </c>
      <c r="AW292" s="80">
        <v>84</v>
      </c>
      <c r="AX292" s="416" t="s">
        <v>248</v>
      </c>
      <c r="AY292" s="235" t="s">
        <v>248</v>
      </c>
      <c r="AZ292" s="242">
        <v>30247</v>
      </c>
      <c r="BA292" s="188" t="s">
        <v>248</v>
      </c>
      <c r="BB292" s="408" t="s">
        <v>248</v>
      </c>
      <c r="BC292" s="416" t="s">
        <v>248</v>
      </c>
      <c r="BD292" s="411" t="s">
        <v>61</v>
      </c>
      <c r="BE292" s="412" t="s">
        <v>62</v>
      </c>
      <c r="BF292" s="412" t="s">
        <v>63</v>
      </c>
      <c r="BG292" s="412" t="s">
        <v>196</v>
      </c>
      <c r="BH292" s="413" t="s">
        <v>514</v>
      </c>
      <c r="BI292" s="413" t="s">
        <v>67</v>
      </c>
      <c r="BJ292" s="417">
        <v>214</v>
      </c>
      <c r="BK292" s="414">
        <v>3</v>
      </c>
      <c r="BL292" s="415" t="s">
        <v>65</v>
      </c>
      <c r="BM292" s="409" t="s">
        <v>65</v>
      </c>
      <c r="BN292" s="413" t="s">
        <v>358</v>
      </c>
      <c r="BO292" s="217" t="s">
        <v>349</v>
      </c>
      <c r="BP292" s="201" t="s">
        <v>699</v>
      </c>
      <c r="BQ292" s="52" t="s">
        <v>715</v>
      </c>
    </row>
    <row r="293" spans="1:69" ht="15.75" thickBot="1">
      <c r="A293" s="404" t="s">
        <v>37</v>
      </c>
      <c r="B293" s="405" t="s">
        <v>9</v>
      </c>
      <c r="C293" s="406" t="s">
        <v>35</v>
      </c>
      <c r="D293" s="210" t="s">
        <v>709</v>
      </c>
      <c r="E293" s="24" t="s">
        <v>472</v>
      </c>
      <c r="F293" s="86">
        <v>43</v>
      </c>
      <c r="G293" s="80">
        <v>1</v>
      </c>
      <c r="H293" s="407"/>
      <c r="I293" s="407"/>
      <c r="J293" s="407"/>
      <c r="K293" s="407"/>
      <c r="L293" s="80">
        <v>0</v>
      </c>
      <c r="M293" s="408"/>
      <c r="N293" s="409">
        <v>0</v>
      </c>
      <c r="O293" s="407"/>
      <c r="P293" s="407"/>
      <c r="Q293" s="11">
        <v>8.3008779512000004</v>
      </c>
      <c r="R293" s="407"/>
      <c r="S293" s="407"/>
      <c r="T293" s="53">
        <v>14.474999999999998</v>
      </c>
      <c r="U293" s="407"/>
      <c r="V293" s="407"/>
      <c r="W293" s="11">
        <v>8.2680951904760995</v>
      </c>
      <c r="X293" s="407"/>
      <c r="Y293" s="407"/>
      <c r="Z293" s="53">
        <v>13.975</v>
      </c>
      <c r="AA293" s="407"/>
      <c r="AB293" s="407"/>
      <c r="AC293" s="407"/>
      <c r="AD293" s="407"/>
      <c r="AE293" s="407"/>
      <c r="AF293" s="410">
        <v>2.7058180700146091</v>
      </c>
      <c r="AG293" s="410">
        <v>272</v>
      </c>
      <c r="AH293" s="410">
        <v>0.44067498878781286</v>
      </c>
      <c r="AI293" s="410">
        <v>73</v>
      </c>
      <c r="AJ293" s="410">
        <v>1.9020833333333333</v>
      </c>
      <c r="AK293" s="410" t="s">
        <v>248</v>
      </c>
      <c r="AL293" s="9">
        <v>0</v>
      </c>
      <c r="AM293" s="9"/>
      <c r="AN293" s="9"/>
      <c r="AO293" s="73">
        <v>7</v>
      </c>
      <c r="AP293" s="80">
        <v>0</v>
      </c>
      <c r="AQ293" s="80">
        <v>0</v>
      </c>
      <c r="AR293" s="224">
        <v>77</v>
      </c>
      <c r="AS293" s="224" t="s">
        <v>248</v>
      </c>
      <c r="AT293" s="11">
        <v>2999.7930000000001</v>
      </c>
      <c r="AU293" s="11">
        <v>0</v>
      </c>
      <c r="AV293" s="80">
        <v>0</v>
      </c>
      <c r="AW293" s="80">
        <v>77</v>
      </c>
      <c r="AX293" s="416" t="s">
        <v>248</v>
      </c>
      <c r="AY293" s="235" t="s">
        <v>248</v>
      </c>
      <c r="AZ293" s="242">
        <v>30247</v>
      </c>
      <c r="BA293" s="188" t="s">
        <v>248</v>
      </c>
      <c r="BB293" s="408" t="s">
        <v>248</v>
      </c>
      <c r="BC293" s="416" t="s">
        <v>248</v>
      </c>
      <c r="BD293" s="411" t="s">
        <v>61</v>
      </c>
      <c r="BE293" s="412" t="s">
        <v>62</v>
      </c>
      <c r="BF293" s="412" t="s">
        <v>63</v>
      </c>
      <c r="BG293" s="412" t="s">
        <v>196</v>
      </c>
      <c r="BH293" s="413" t="s">
        <v>514</v>
      </c>
      <c r="BI293" s="413" t="s">
        <v>68</v>
      </c>
      <c r="BJ293" s="417">
        <v>214</v>
      </c>
      <c r="BK293" s="414">
        <v>4</v>
      </c>
      <c r="BL293" s="415" t="s">
        <v>65</v>
      </c>
      <c r="BM293" s="409" t="s">
        <v>65</v>
      </c>
      <c r="BN293" s="413" t="s">
        <v>358</v>
      </c>
      <c r="BO293" s="217" t="s">
        <v>349</v>
      </c>
      <c r="BP293" s="201" t="s">
        <v>699</v>
      </c>
      <c r="BQ293" s="52" t="s">
        <v>715</v>
      </c>
    </row>
    <row r="294" spans="1:69" ht="16.5" thickBot="1">
      <c r="A294" s="207" t="s">
        <v>37</v>
      </c>
      <c r="B294" s="208" t="s">
        <v>9</v>
      </c>
      <c r="C294" s="202" t="s">
        <v>35</v>
      </c>
      <c r="D294" s="210" t="s">
        <v>709</v>
      </c>
      <c r="E294" s="24" t="s">
        <v>583</v>
      </c>
      <c r="F294" s="86">
        <v>44</v>
      </c>
      <c r="G294" s="80">
        <v>0</v>
      </c>
      <c r="H294" s="204"/>
      <c r="I294" s="204"/>
      <c r="J294" s="204"/>
      <c r="K294" s="204"/>
      <c r="L294" s="80">
        <v>0</v>
      </c>
      <c r="M294" s="203"/>
      <c r="N294" s="52">
        <v>0</v>
      </c>
      <c r="O294" s="204"/>
      <c r="P294" s="204"/>
      <c r="Q294" s="11">
        <v>6.3144998864000002</v>
      </c>
      <c r="R294" s="204"/>
      <c r="S294" s="204"/>
      <c r="T294" s="53">
        <v>7.38</v>
      </c>
      <c r="U294" s="204"/>
      <c r="V294" s="204"/>
      <c r="W294" s="11">
        <v>6.4207725909090003</v>
      </c>
      <c r="X294" s="204"/>
      <c r="Y294" s="204"/>
      <c r="Z294" s="53">
        <v>7.4666666666666659</v>
      </c>
      <c r="AA294" s="204"/>
      <c r="AB294" s="204"/>
      <c r="AC294" s="204"/>
      <c r="AD294" s="204"/>
      <c r="AE294" s="204"/>
      <c r="AF294" s="9">
        <v>3.4684415707340479</v>
      </c>
      <c r="AG294" s="9">
        <v>307</v>
      </c>
      <c r="AH294" s="9">
        <v>0.43812503444206236</v>
      </c>
      <c r="AI294" s="9">
        <v>8</v>
      </c>
      <c r="AJ294" s="9">
        <v>2.6080882352941175</v>
      </c>
      <c r="AK294" s="9" t="s">
        <v>248</v>
      </c>
      <c r="AL294" s="9">
        <v>43</v>
      </c>
      <c r="AM294" s="9">
        <v>3.4616611423682526</v>
      </c>
      <c r="AN294" s="9">
        <v>3.5460526315789473</v>
      </c>
      <c r="AO294" s="73">
        <v>0</v>
      </c>
      <c r="AP294" s="80">
        <v>0</v>
      </c>
      <c r="AQ294" s="80">
        <v>0</v>
      </c>
      <c r="AR294" s="224">
        <v>88</v>
      </c>
      <c r="AS294" s="224" t="s">
        <v>248</v>
      </c>
      <c r="AT294" s="11">
        <v>3147.1109999999999</v>
      </c>
      <c r="AU294" s="11">
        <v>0</v>
      </c>
      <c r="AV294" s="80">
        <v>0</v>
      </c>
      <c r="AW294" s="80">
        <v>88</v>
      </c>
      <c r="AX294" s="158" t="s">
        <v>248</v>
      </c>
      <c r="AY294" s="235" t="s">
        <v>248</v>
      </c>
      <c r="AZ294" s="218">
        <v>31862</v>
      </c>
      <c r="BA294" s="188" t="s">
        <v>248</v>
      </c>
      <c r="BB294" s="203" t="s">
        <v>248</v>
      </c>
      <c r="BC294" s="158" t="s">
        <v>248</v>
      </c>
      <c r="BD294" s="217" t="s">
        <v>61</v>
      </c>
      <c r="BE294" s="201" t="s">
        <v>62</v>
      </c>
      <c r="BF294" s="201" t="s">
        <v>63</v>
      </c>
      <c r="BG294" s="201" t="s">
        <v>196</v>
      </c>
      <c r="BH294" s="218" t="s">
        <v>515</v>
      </c>
      <c r="BI294" s="218" t="s">
        <v>64</v>
      </c>
      <c r="BJ294" s="391">
        <v>214</v>
      </c>
      <c r="BK294" s="370">
        <v>1</v>
      </c>
      <c r="BL294" s="219" t="s">
        <v>65</v>
      </c>
      <c r="BM294" s="52" t="s">
        <v>65</v>
      </c>
      <c r="BN294" s="218" t="s">
        <v>358</v>
      </c>
      <c r="BO294" s="217" t="s">
        <v>327</v>
      </c>
      <c r="BP294" s="201" t="s">
        <v>696</v>
      </c>
      <c r="BQ294" s="52" t="s">
        <v>719</v>
      </c>
    </row>
    <row r="295" spans="1:69" ht="16.5" thickBot="1">
      <c r="A295" s="151" t="s">
        <v>37</v>
      </c>
      <c r="B295" s="152" t="s">
        <v>9</v>
      </c>
      <c r="C295" s="153" t="s">
        <v>35</v>
      </c>
      <c r="D295" s="154" t="s">
        <v>709</v>
      </c>
      <c r="E295" s="190" t="s">
        <v>583</v>
      </c>
      <c r="F295" s="191">
        <v>45</v>
      </c>
      <c r="G295" s="192">
        <v>2</v>
      </c>
      <c r="H295" s="161"/>
      <c r="I295" s="161"/>
      <c r="J295" s="161"/>
      <c r="K295" s="161"/>
      <c r="L295" s="192">
        <v>0</v>
      </c>
      <c r="M295" s="158"/>
      <c r="N295" s="160">
        <v>0</v>
      </c>
      <c r="O295" s="161"/>
      <c r="P295" s="161"/>
      <c r="Q295" s="194">
        <v>7.5726507907</v>
      </c>
      <c r="R295" s="161"/>
      <c r="S295" s="161"/>
      <c r="T295" s="193">
        <v>12.975</v>
      </c>
      <c r="U295" s="161"/>
      <c r="V295" s="161"/>
      <c r="W295" s="194">
        <v>7.6439065813953002</v>
      </c>
      <c r="X295" s="161"/>
      <c r="Y295" s="161"/>
      <c r="Z295" s="193">
        <v>13.231249999999999</v>
      </c>
      <c r="AA295" s="161"/>
      <c r="AB295" s="161"/>
      <c r="AC295" s="161"/>
      <c r="AD295" s="161"/>
      <c r="AE295" s="161"/>
      <c r="AF295" s="178">
        <v>3.0178737580974238</v>
      </c>
      <c r="AG295" s="178">
        <v>301</v>
      </c>
      <c r="AH295" s="178">
        <v>0.63845484156485799</v>
      </c>
      <c r="AI295" s="178">
        <v>68</v>
      </c>
      <c r="AJ295" s="178">
        <v>1.8544117647058824</v>
      </c>
      <c r="AK295" s="178" t="s">
        <v>248</v>
      </c>
      <c r="AL295" s="178">
        <v>39</v>
      </c>
      <c r="AM295" s="178">
        <v>3.0607326030731201</v>
      </c>
      <c r="AN295" s="178">
        <v>3.1366666666666667</v>
      </c>
      <c r="AO295" s="195">
        <v>9</v>
      </c>
      <c r="AP295" s="192">
        <v>4</v>
      </c>
      <c r="AQ295" s="192">
        <v>0</v>
      </c>
      <c r="AR295" s="226">
        <v>73</v>
      </c>
      <c r="AS295" s="226" t="s">
        <v>248</v>
      </c>
      <c r="AT295" s="194">
        <v>3013.0239999999999</v>
      </c>
      <c r="AU295" s="194">
        <v>72.256</v>
      </c>
      <c r="AV295" s="192">
        <v>0</v>
      </c>
      <c r="AW295" s="192">
        <v>71</v>
      </c>
      <c r="AX295" s="158" t="s">
        <v>248</v>
      </c>
      <c r="AY295" s="236" t="s">
        <v>248</v>
      </c>
      <c r="AZ295" s="164">
        <v>31862</v>
      </c>
      <c r="BA295" s="232" t="s">
        <v>248</v>
      </c>
      <c r="BB295" s="158" t="s">
        <v>248</v>
      </c>
      <c r="BC295" s="158" t="s">
        <v>248</v>
      </c>
      <c r="BD295" s="162" t="s">
        <v>61</v>
      </c>
      <c r="BE295" s="163" t="s">
        <v>62</v>
      </c>
      <c r="BF295" s="163" t="s">
        <v>63</v>
      </c>
      <c r="BG295" s="163" t="s">
        <v>196</v>
      </c>
      <c r="BH295" s="164" t="s">
        <v>515</v>
      </c>
      <c r="BI295" s="164" t="s">
        <v>66</v>
      </c>
      <c r="BJ295" s="392">
        <v>214</v>
      </c>
      <c r="BK295" s="383">
        <v>7</v>
      </c>
      <c r="BL295" s="166" t="s">
        <v>65</v>
      </c>
      <c r="BM295" s="160" t="s">
        <v>65</v>
      </c>
      <c r="BN295" s="164" t="s">
        <v>358</v>
      </c>
      <c r="BO295" s="162" t="s">
        <v>327</v>
      </c>
      <c r="BP295" s="163" t="s">
        <v>696</v>
      </c>
      <c r="BQ295" s="160" t="s">
        <v>719</v>
      </c>
    </row>
    <row r="296" spans="1:69" ht="16.5" thickBot="1">
      <c r="A296" s="205" t="s">
        <v>37</v>
      </c>
      <c r="B296" s="206" t="s">
        <v>9</v>
      </c>
      <c r="C296" s="220" t="s">
        <v>35</v>
      </c>
      <c r="D296" s="209" t="s">
        <v>709</v>
      </c>
      <c r="E296" s="26" t="s">
        <v>583</v>
      </c>
      <c r="F296" s="93">
        <v>45</v>
      </c>
      <c r="G296" s="79">
        <v>0</v>
      </c>
      <c r="H296" s="222"/>
      <c r="I296" s="222"/>
      <c r="J296" s="222"/>
      <c r="K296" s="222"/>
      <c r="L296" s="79">
        <v>0</v>
      </c>
      <c r="M296" s="221"/>
      <c r="N296" s="62">
        <v>0</v>
      </c>
      <c r="O296" s="222"/>
      <c r="P296" s="222"/>
      <c r="Q296" s="68">
        <v>6.8675999111000001</v>
      </c>
      <c r="R296" s="222"/>
      <c r="S296" s="222"/>
      <c r="T296" s="71">
        <v>8.4583333333333339</v>
      </c>
      <c r="U296" s="222"/>
      <c r="V296" s="222"/>
      <c r="W296" s="68">
        <v>6.9501552888887996</v>
      </c>
      <c r="X296" s="222"/>
      <c r="Y296" s="222"/>
      <c r="Z296" s="71">
        <v>8.4375</v>
      </c>
      <c r="AA296" s="222"/>
      <c r="AB296" s="222"/>
      <c r="AC296" s="222"/>
      <c r="AD296" s="222"/>
      <c r="AE296" s="222"/>
      <c r="AF296" s="60">
        <v>3.4165079517970014</v>
      </c>
      <c r="AG296" s="60">
        <v>315</v>
      </c>
      <c r="AH296" s="60">
        <v>0.47580739823413454</v>
      </c>
      <c r="AI296" s="60">
        <v>16</v>
      </c>
      <c r="AJ296" s="60">
        <v>2.4921875</v>
      </c>
      <c r="AK296" s="60" t="s">
        <v>248</v>
      </c>
      <c r="AL296" s="60">
        <v>45</v>
      </c>
      <c r="AM296" s="60">
        <v>3.4165079517970014</v>
      </c>
      <c r="AN296" s="60">
        <v>3.5274193548387096</v>
      </c>
      <c r="AO296" s="72">
        <v>0</v>
      </c>
      <c r="AP296" s="79">
        <v>0</v>
      </c>
      <c r="AQ296" s="79">
        <v>0</v>
      </c>
      <c r="AR296" s="225">
        <v>90</v>
      </c>
      <c r="AS296" s="225" t="s">
        <v>248</v>
      </c>
      <c r="AT296" s="68">
        <v>3208.2939999999999</v>
      </c>
      <c r="AU296" s="68">
        <v>0</v>
      </c>
      <c r="AV296" s="79">
        <v>0</v>
      </c>
      <c r="AW296" s="79">
        <v>90</v>
      </c>
      <c r="AX296" s="394" t="s">
        <v>248</v>
      </c>
      <c r="AY296" s="237" t="s">
        <v>248</v>
      </c>
      <c r="AZ296" s="214">
        <v>31862</v>
      </c>
      <c r="BA296" s="70" t="s">
        <v>248</v>
      </c>
      <c r="BB296" s="221" t="s">
        <v>248</v>
      </c>
      <c r="BC296" s="394" t="s">
        <v>248</v>
      </c>
      <c r="BD296" s="211" t="s">
        <v>61</v>
      </c>
      <c r="BE296" s="212" t="s">
        <v>62</v>
      </c>
      <c r="BF296" s="212" t="s">
        <v>63</v>
      </c>
      <c r="BG296" s="212" t="s">
        <v>196</v>
      </c>
      <c r="BH296" s="214" t="s">
        <v>515</v>
      </c>
      <c r="BI296" s="214" t="s">
        <v>67</v>
      </c>
      <c r="BJ296" s="390">
        <v>214</v>
      </c>
      <c r="BK296" s="382">
        <v>3</v>
      </c>
      <c r="BL296" s="216" t="s">
        <v>65</v>
      </c>
      <c r="BM296" s="62" t="s">
        <v>65</v>
      </c>
      <c r="BN296" s="214" t="s">
        <v>358</v>
      </c>
      <c r="BO296" s="211" t="s">
        <v>327</v>
      </c>
      <c r="BP296" s="212" t="s">
        <v>696</v>
      </c>
      <c r="BQ296" s="62" t="s">
        <v>719</v>
      </c>
    </row>
    <row r="297" spans="1:69" ht="16.5" thickBot="1">
      <c r="A297" s="207" t="s">
        <v>37</v>
      </c>
      <c r="B297" s="208" t="s">
        <v>9</v>
      </c>
      <c r="C297" s="202" t="s">
        <v>35</v>
      </c>
      <c r="D297" s="210" t="s">
        <v>709</v>
      </c>
      <c r="E297" s="24" t="s">
        <v>583</v>
      </c>
      <c r="F297" s="86">
        <v>45</v>
      </c>
      <c r="G297" s="80">
        <v>1</v>
      </c>
      <c r="H297" s="204"/>
      <c r="I297" s="204"/>
      <c r="J297" s="204"/>
      <c r="K297" s="204"/>
      <c r="L297" s="80">
        <v>0</v>
      </c>
      <c r="M297" s="203"/>
      <c r="N297" s="52">
        <v>0</v>
      </c>
      <c r="O297" s="204"/>
      <c r="P297" s="204"/>
      <c r="Q297" s="11">
        <v>7.1356133864000002</v>
      </c>
      <c r="R297" s="204"/>
      <c r="S297" s="204"/>
      <c r="T297" s="53">
        <v>8.8999999999999986</v>
      </c>
      <c r="U297" s="204"/>
      <c r="V297" s="204"/>
      <c r="W297" s="11">
        <v>7.2306588863636003</v>
      </c>
      <c r="X297" s="204"/>
      <c r="Y297" s="204"/>
      <c r="Z297" s="53">
        <v>9.3999999999999986</v>
      </c>
      <c r="AA297" s="204"/>
      <c r="AB297" s="204"/>
      <c r="AC297" s="204"/>
      <c r="AD297" s="204"/>
      <c r="AE297" s="204"/>
      <c r="AF297" s="9">
        <v>2.9266777383132632</v>
      </c>
      <c r="AG297" s="9">
        <v>301</v>
      </c>
      <c r="AH297" s="9">
        <v>0.3913370635682516</v>
      </c>
      <c r="AI297" s="9">
        <v>34</v>
      </c>
      <c r="AJ297" s="9">
        <v>2.1321428571428571</v>
      </c>
      <c r="AK297" s="9" t="s">
        <v>248</v>
      </c>
      <c r="AL297" s="9">
        <v>0</v>
      </c>
      <c r="AM297" s="9"/>
      <c r="AN297" s="9"/>
      <c r="AO297" s="73">
        <v>1</v>
      </c>
      <c r="AP297" s="80">
        <v>0</v>
      </c>
      <c r="AQ297" s="80">
        <v>0</v>
      </c>
      <c r="AR297" s="224">
        <v>87</v>
      </c>
      <c r="AS297" s="224" t="s">
        <v>248</v>
      </c>
      <c r="AT297" s="11">
        <v>3142.9949999999999</v>
      </c>
      <c r="AU297" s="11">
        <v>0</v>
      </c>
      <c r="AV297" s="80">
        <v>0</v>
      </c>
      <c r="AW297" s="80">
        <v>87</v>
      </c>
      <c r="AX297" s="158" t="s">
        <v>248</v>
      </c>
      <c r="AY297" s="235" t="s">
        <v>248</v>
      </c>
      <c r="AZ297" s="218">
        <v>31862</v>
      </c>
      <c r="BA297" s="188" t="s">
        <v>248</v>
      </c>
      <c r="BB297" s="203" t="s">
        <v>248</v>
      </c>
      <c r="BC297" s="158" t="s">
        <v>248</v>
      </c>
      <c r="BD297" s="217" t="s">
        <v>61</v>
      </c>
      <c r="BE297" s="201" t="s">
        <v>62</v>
      </c>
      <c r="BF297" s="201" t="s">
        <v>63</v>
      </c>
      <c r="BG297" s="201" t="s">
        <v>196</v>
      </c>
      <c r="BH297" s="218" t="s">
        <v>515</v>
      </c>
      <c r="BI297" s="218" t="s">
        <v>68</v>
      </c>
      <c r="BJ297" s="391">
        <v>214</v>
      </c>
      <c r="BK297" s="370">
        <v>4</v>
      </c>
      <c r="BL297" s="219" t="s">
        <v>65</v>
      </c>
      <c r="BM297" s="52" t="s">
        <v>65</v>
      </c>
      <c r="BN297" s="218" t="s">
        <v>358</v>
      </c>
      <c r="BO297" s="217" t="s">
        <v>327</v>
      </c>
      <c r="BP297" s="201" t="s">
        <v>696</v>
      </c>
      <c r="BQ297" s="52" t="s">
        <v>719</v>
      </c>
    </row>
    <row r="298" spans="1:69" ht="16.5" thickBot="1">
      <c r="A298" s="207" t="s">
        <v>37</v>
      </c>
      <c r="B298" s="208" t="s">
        <v>9</v>
      </c>
      <c r="C298" s="202" t="s">
        <v>35</v>
      </c>
      <c r="D298" s="210" t="s">
        <v>709</v>
      </c>
      <c r="E298" s="24" t="s">
        <v>370</v>
      </c>
      <c r="F298" s="86">
        <v>131</v>
      </c>
      <c r="G298" s="80">
        <v>1</v>
      </c>
      <c r="H298" s="204"/>
      <c r="I298" s="204"/>
      <c r="J298" s="204"/>
      <c r="K298" s="204"/>
      <c r="L298" s="80">
        <v>0</v>
      </c>
      <c r="M298" s="203"/>
      <c r="N298" s="52">
        <v>0</v>
      </c>
      <c r="O298" s="204"/>
      <c r="P298" s="204"/>
      <c r="Q298" s="11">
        <v>6.2866614307999997</v>
      </c>
      <c r="R298" s="204"/>
      <c r="S298" s="204"/>
      <c r="T298" s="53">
        <v>9.75</v>
      </c>
      <c r="U298" s="204"/>
      <c r="V298" s="204"/>
      <c r="W298" s="11">
        <v>6.3065921538460996</v>
      </c>
      <c r="X298" s="204"/>
      <c r="Y298" s="204"/>
      <c r="Z298" s="53">
        <v>9.875</v>
      </c>
      <c r="AA298" s="204"/>
      <c r="AB298" s="204"/>
      <c r="AC298" s="204"/>
      <c r="AD298" s="204"/>
      <c r="AE298" s="204"/>
      <c r="AF298" s="9">
        <v>3.4132798160077384</v>
      </c>
      <c r="AG298" s="9">
        <v>908</v>
      </c>
      <c r="AH298" s="9">
        <v>0.50289971206491069</v>
      </c>
      <c r="AI298" s="9">
        <v>51</v>
      </c>
      <c r="AJ298" s="9">
        <v>2.4317073170731707</v>
      </c>
      <c r="AK298" s="9" t="s">
        <v>248</v>
      </c>
      <c r="AL298" s="9">
        <v>123</v>
      </c>
      <c r="AM298" s="9">
        <v>3.4457626864515993</v>
      </c>
      <c r="AN298" s="9">
        <v>3.546551724137931</v>
      </c>
      <c r="AO298" s="73">
        <v>4</v>
      </c>
      <c r="AP298" s="80">
        <v>0</v>
      </c>
      <c r="AQ298" s="80">
        <v>0</v>
      </c>
      <c r="AR298" s="224">
        <v>256</v>
      </c>
      <c r="AS298" s="224" t="s">
        <v>248</v>
      </c>
      <c r="AT298" s="11">
        <v>9505.5540000000001</v>
      </c>
      <c r="AU298" s="11">
        <v>367.78500000000003</v>
      </c>
      <c r="AV298" s="80">
        <v>0</v>
      </c>
      <c r="AW298" s="80">
        <v>256</v>
      </c>
      <c r="AX298" s="158" t="s">
        <v>248</v>
      </c>
      <c r="AY298" s="235" t="s">
        <v>248</v>
      </c>
      <c r="AZ298" s="218">
        <v>96361</v>
      </c>
      <c r="BA298" s="188" t="s">
        <v>248</v>
      </c>
      <c r="BB298" s="203" t="s">
        <v>248</v>
      </c>
      <c r="BC298" s="158" t="s">
        <v>248</v>
      </c>
      <c r="BD298" s="217" t="s">
        <v>61</v>
      </c>
      <c r="BE298" s="201" t="s">
        <v>62</v>
      </c>
      <c r="BF298" s="201" t="s">
        <v>63</v>
      </c>
      <c r="BG298" s="201" t="s">
        <v>196</v>
      </c>
      <c r="BH298" s="218" t="s">
        <v>511</v>
      </c>
      <c r="BI298" s="218" t="s">
        <v>64</v>
      </c>
      <c r="BJ298" s="391">
        <v>214</v>
      </c>
      <c r="BK298" s="370">
        <v>1</v>
      </c>
      <c r="BL298" s="219" t="s">
        <v>65</v>
      </c>
      <c r="BM298" s="52" t="s">
        <v>65</v>
      </c>
      <c r="BN298" s="218" t="s">
        <v>358</v>
      </c>
      <c r="BO298" s="217" t="s">
        <v>347</v>
      </c>
      <c r="BP298" s="201" t="s">
        <v>684</v>
      </c>
      <c r="BQ298" s="52" t="s">
        <v>716</v>
      </c>
    </row>
    <row r="299" spans="1:69" ht="16.5" thickBot="1">
      <c r="A299" s="207" t="s">
        <v>37</v>
      </c>
      <c r="B299" s="208" t="s">
        <v>9</v>
      </c>
      <c r="C299" s="202" t="s">
        <v>35</v>
      </c>
      <c r="D299" s="210" t="s">
        <v>709</v>
      </c>
      <c r="E299" s="24" t="s">
        <v>370</v>
      </c>
      <c r="F299" s="86">
        <v>132</v>
      </c>
      <c r="G299" s="80">
        <v>3</v>
      </c>
      <c r="H299" s="204"/>
      <c r="I299" s="204"/>
      <c r="J299" s="204"/>
      <c r="K299" s="204"/>
      <c r="L299" s="80">
        <v>1</v>
      </c>
      <c r="M299" s="203"/>
      <c r="N299" s="52">
        <v>0</v>
      </c>
      <c r="O299" s="204"/>
      <c r="P299" s="204"/>
      <c r="Q299" s="11">
        <v>8.2311327343999992</v>
      </c>
      <c r="R299" s="204"/>
      <c r="S299" s="204"/>
      <c r="T299" s="53">
        <v>14.149999999999999</v>
      </c>
      <c r="U299" s="204"/>
      <c r="V299" s="204"/>
      <c r="W299" s="11">
        <v>8.3058982031250004</v>
      </c>
      <c r="X299" s="204"/>
      <c r="Y299" s="204"/>
      <c r="Z299" s="53">
        <v>14.299999999999997</v>
      </c>
      <c r="AA299" s="204"/>
      <c r="AB299" s="204"/>
      <c r="AC299" s="204"/>
      <c r="AD299" s="204"/>
      <c r="AE299" s="204"/>
      <c r="AF299" s="9">
        <v>3.2512500063471848</v>
      </c>
      <c r="AG299" s="9">
        <v>895</v>
      </c>
      <c r="AH299" s="9">
        <v>0.55025634745744956</v>
      </c>
      <c r="AI299" s="9">
        <v>87</v>
      </c>
      <c r="AJ299" s="9">
        <v>2.2145270270270272</v>
      </c>
      <c r="AK299" s="9" t="s">
        <v>248</v>
      </c>
      <c r="AL299" s="9">
        <v>128</v>
      </c>
      <c r="AM299" s="9">
        <v>3.2512500063471848</v>
      </c>
      <c r="AN299" s="9">
        <v>3.3109999999999999</v>
      </c>
      <c r="AO299" s="73">
        <v>5</v>
      </c>
      <c r="AP299" s="80">
        <v>0</v>
      </c>
      <c r="AQ299" s="80">
        <v>0</v>
      </c>
      <c r="AR299" s="224">
        <v>253</v>
      </c>
      <c r="AS299" s="224" t="s">
        <v>248</v>
      </c>
      <c r="AT299" s="11">
        <v>10103.669</v>
      </c>
      <c r="AU299" s="11">
        <v>0</v>
      </c>
      <c r="AV299" s="80">
        <v>0</v>
      </c>
      <c r="AW299" s="80">
        <v>253</v>
      </c>
      <c r="AX299" s="158" t="s">
        <v>248</v>
      </c>
      <c r="AY299" s="235" t="s">
        <v>248</v>
      </c>
      <c r="AZ299" s="218">
        <v>96361</v>
      </c>
      <c r="BA299" s="188" t="s">
        <v>248</v>
      </c>
      <c r="BB299" s="203" t="s">
        <v>248</v>
      </c>
      <c r="BC299" s="158" t="s">
        <v>248</v>
      </c>
      <c r="BD299" s="217" t="s">
        <v>61</v>
      </c>
      <c r="BE299" s="201" t="s">
        <v>62</v>
      </c>
      <c r="BF299" s="201" t="s">
        <v>63</v>
      </c>
      <c r="BG299" s="201" t="s">
        <v>196</v>
      </c>
      <c r="BH299" s="218" t="s">
        <v>511</v>
      </c>
      <c r="BI299" s="218" t="s">
        <v>66</v>
      </c>
      <c r="BJ299" s="391">
        <v>214</v>
      </c>
      <c r="BK299" s="370">
        <v>7</v>
      </c>
      <c r="BL299" s="219" t="s">
        <v>65</v>
      </c>
      <c r="BM299" s="52" t="s">
        <v>65</v>
      </c>
      <c r="BN299" s="218" t="s">
        <v>358</v>
      </c>
      <c r="BO299" s="217" t="s">
        <v>347</v>
      </c>
      <c r="BP299" s="201" t="s">
        <v>684</v>
      </c>
      <c r="BQ299" s="52" t="s">
        <v>716</v>
      </c>
    </row>
    <row r="300" spans="1:69" ht="16.5" thickBot="1">
      <c r="A300" s="207" t="s">
        <v>37</v>
      </c>
      <c r="B300" s="208" t="s">
        <v>9</v>
      </c>
      <c r="C300" s="202" t="s">
        <v>35</v>
      </c>
      <c r="D300" s="210" t="s">
        <v>709</v>
      </c>
      <c r="E300" s="24" t="s">
        <v>370</v>
      </c>
      <c r="F300" s="86">
        <v>132</v>
      </c>
      <c r="G300" s="80">
        <v>5</v>
      </c>
      <c r="H300" s="204"/>
      <c r="I300" s="204"/>
      <c r="J300" s="204"/>
      <c r="K300" s="204"/>
      <c r="L300" s="80">
        <v>1</v>
      </c>
      <c r="M300" s="203"/>
      <c r="N300" s="52">
        <v>0</v>
      </c>
      <c r="O300" s="204"/>
      <c r="P300" s="204"/>
      <c r="Q300" s="11">
        <v>6.1485712778000003</v>
      </c>
      <c r="R300" s="204"/>
      <c r="S300" s="204"/>
      <c r="T300" s="53">
        <v>8.4624999999999986</v>
      </c>
      <c r="U300" s="204"/>
      <c r="V300" s="204"/>
      <c r="W300" s="11">
        <v>5.5167856031745997</v>
      </c>
      <c r="X300" s="204"/>
      <c r="Y300" s="204"/>
      <c r="Z300" s="53">
        <v>7.9249999999999972</v>
      </c>
      <c r="AA300" s="204"/>
      <c r="AB300" s="204"/>
      <c r="AC300" s="204"/>
      <c r="AD300" s="204"/>
      <c r="AE300" s="204"/>
      <c r="AF300" s="9">
        <v>3.597973343685696</v>
      </c>
      <c r="AG300" s="9">
        <v>880</v>
      </c>
      <c r="AH300" s="9">
        <v>0.46724188135859757</v>
      </c>
      <c r="AI300" s="9">
        <v>33</v>
      </c>
      <c r="AJ300" s="9">
        <v>2.5785714285714287</v>
      </c>
      <c r="AK300" s="9" t="s">
        <v>248</v>
      </c>
      <c r="AL300" s="9">
        <v>121</v>
      </c>
      <c r="AM300" s="9">
        <v>3.623884307873714</v>
      </c>
      <c r="AN300" s="9">
        <v>3.667124542124542</v>
      </c>
      <c r="AO300" s="73">
        <v>2</v>
      </c>
      <c r="AP300" s="80">
        <v>0</v>
      </c>
      <c r="AQ300" s="80">
        <v>0</v>
      </c>
      <c r="AR300" s="224">
        <v>252</v>
      </c>
      <c r="AS300" s="224" t="s">
        <v>248</v>
      </c>
      <c r="AT300" s="11">
        <v>9680.0490000000009</v>
      </c>
      <c r="AU300" s="11">
        <v>222.58600000000001</v>
      </c>
      <c r="AV300" s="80">
        <v>0</v>
      </c>
      <c r="AW300" s="80">
        <v>252</v>
      </c>
      <c r="AX300" s="158" t="s">
        <v>248</v>
      </c>
      <c r="AY300" s="235" t="s">
        <v>248</v>
      </c>
      <c r="AZ300" s="218">
        <v>96361</v>
      </c>
      <c r="BA300" s="188" t="s">
        <v>248</v>
      </c>
      <c r="BB300" s="203" t="s">
        <v>248</v>
      </c>
      <c r="BC300" s="158" t="s">
        <v>248</v>
      </c>
      <c r="BD300" s="217" t="s">
        <v>61</v>
      </c>
      <c r="BE300" s="201" t="s">
        <v>62</v>
      </c>
      <c r="BF300" s="201" t="s">
        <v>63</v>
      </c>
      <c r="BG300" s="201" t="s">
        <v>196</v>
      </c>
      <c r="BH300" s="218" t="s">
        <v>511</v>
      </c>
      <c r="BI300" s="218" t="s">
        <v>67</v>
      </c>
      <c r="BJ300" s="391">
        <v>214</v>
      </c>
      <c r="BK300" s="370">
        <v>3</v>
      </c>
      <c r="BL300" s="219" t="s">
        <v>65</v>
      </c>
      <c r="BM300" s="52" t="s">
        <v>65</v>
      </c>
      <c r="BN300" s="218" t="s">
        <v>358</v>
      </c>
      <c r="BO300" s="217" t="s">
        <v>347</v>
      </c>
      <c r="BP300" s="201" t="s">
        <v>684</v>
      </c>
      <c r="BQ300" s="52" t="s">
        <v>716</v>
      </c>
    </row>
    <row r="301" spans="1:69" ht="16.5" thickBot="1">
      <c r="A301" s="207" t="s">
        <v>37</v>
      </c>
      <c r="B301" s="208" t="s">
        <v>9</v>
      </c>
      <c r="C301" s="202" t="s">
        <v>35</v>
      </c>
      <c r="D301" s="210" t="s">
        <v>709</v>
      </c>
      <c r="E301" s="24" t="s">
        <v>370</v>
      </c>
      <c r="F301" s="86">
        <v>132</v>
      </c>
      <c r="G301" s="80">
        <v>2</v>
      </c>
      <c r="H301" s="204"/>
      <c r="I301" s="204"/>
      <c r="J301" s="204"/>
      <c r="K301" s="204"/>
      <c r="L301" s="80">
        <v>0</v>
      </c>
      <c r="M301" s="203"/>
      <c r="N301" s="52">
        <v>0</v>
      </c>
      <c r="O301" s="204"/>
      <c r="P301" s="204"/>
      <c r="Q301" s="11">
        <v>7.4746613308000001</v>
      </c>
      <c r="R301" s="204"/>
      <c r="S301" s="204"/>
      <c r="T301" s="53">
        <v>9.5833333333333339</v>
      </c>
      <c r="U301" s="204"/>
      <c r="V301" s="204"/>
      <c r="W301" s="11">
        <v>7.4796459692306998</v>
      </c>
      <c r="X301" s="204"/>
      <c r="Y301" s="204"/>
      <c r="Z301" s="53">
        <v>9.75</v>
      </c>
      <c r="AA301" s="204"/>
      <c r="AB301" s="204"/>
      <c r="AC301" s="204"/>
      <c r="AD301" s="204"/>
      <c r="AE301" s="204"/>
      <c r="AF301" s="9">
        <v>2.7026497777980598</v>
      </c>
      <c r="AG301" s="9">
        <v>910</v>
      </c>
      <c r="AH301" s="9">
        <v>0.34832636134022543</v>
      </c>
      <c r="AI301" s="9">
        <v>221</v>
      </c>
      <c r="AJ301" s="9">
        <v>1.9679487179487181</v>
      </c>
      <c r="AK301" s="9" t="s">
        <v>248</v>
      </c>
      <c r="AL301" s="9">
        <v>0</v>
      </c>
      <c r="AM301" s="9"/>
      <c r="AN301" s="9"/>
      <c r="AO301" s="73">
        <v>46</v>
      </c>
      <c r="AP301" s="80">
        <v>0</v>
      </c>
      <c r="AQ301" s="80">
        <v>0</v>
      </c>
      <c r="AR301" s="224">
        <v>214</v>
      </c>
      <c r="AS301" s="224" t="s">
        <v>248</v>
      </c>
      <c r="AT301" s="11">
        <v>10037.19</v>
      </c>
      <c r="AU301" s="11">
        <v>0</v>
      </c>
      <c r="AV301" s="80">
        <v>0</v>
      </c>
      <c r="AW301" s="80">
        <v>214</v>
      </c>
      <c r="AX301" s="158" t="s">
        <v>248</v>
      </c>
      <c r="AY301" s="235" t="s">
        <v>248</v>
      </c>
      <c r="AZ301" s="218">
        <v>96361</v>
      </c>
      <c r="BA301" s="188" t="s">
        <v>248</v>
      </c>
      <c r="BB301" s="203" t="s">
        <v>248</v>
      </c>
      <c r="BC301" s="158" t="s">
        <v>248</v>
      </c>
      <c r="BD301" s="217" t="s">
        <v>61</v>
      </c>
      <c r="BE301" s="201" t="s">
        <v>62</v>
      </c>
      <c r="BF301" s="201" t="s">
        <v>63</v>
      </c>
      <c r="BG301" s="201" t="s">
        <v>196</v>
      </c>
      <c r="BH301" s="218" t="s">
        <v>511</v>
      </c>
      <c r="BI301" s="218" t="s">
        <v>68</v>
      </c>
      <c r="BJ301" s="391">
        <v>214</v>
      </c>
      <c r="BK301" s="370">
        <v>4</v>
      </c>
      <c r="BL301" s="219" t="s">
        <v>65</v>
      </c>
      <c r="BM301" s="52" t="s">
        <v>65</v>
      </c>
      <c r="BN301" s="218" t="s">
        <v>358</v>
      </c>
      <c r="BO301" s="217" t="s">
        <v>347</v>
      </c>
      <c r="BP301" s="201" t="s">
        <v>684</v>
      </c>
      <c r="BQ301" s="52" t="s">
        <v>716</v>
      </c>
    </row>
    <row r="302" spans="1:69" ht="15.75" thickBot="1">
      <c r="A302" s="404" t="s">
        <v>37</v>
      </c>
      <c r="B302" s="405" t="s">
        <v>9</v>
      </c>
      <c r="C302" s="406" t="s">
        <v>35</v>
      </c>
      <c r="D302" s="210" t="s">
        <v>709</v>
      </c>
      <c r="E302" s="24" t="s">
        <v>473</v>
      </c>
      <c r="F302" s="86">
        <v>158</v>
      </c>
      <c r="G302" s="80">
        <v>1</v>
      </c>
      <c r="H302" s="407"/>
      <c r="I302" s="407"/>
      <c r="J302" s="407"/>
      <c r="K302" s="407"/>
      <c r="L302" s="80">
        <v>0</v>
      </c>
      <c r="M302" s="408"/>
      <c r="N302" s="409">
        <v>0</v>
      </c>
      <c r="O302" s="407"/>
      <c r="P302" s="407"/>
      <c r="Q302" s="11">
        <v>5.2154584777000004</v>
      </c>
      <c r="R302" s="407"/>
      <c r="S302" s="407"/>
      <c r="T302" s="53">
        <v>6.5250000000000012</v>
      </c>
      <c r="U302" s="407"/>
      <c r="V302" s="407"/>
      <c r="W302" s="11">
        <v>4.8812609554139996</v>
      </c>
      <c r="X302" s="407"/>
      <c r="Y302" s="407"/>
      <c r="Z302" s="53">
        <v>6.1437500000000007</v>
      </c>
      <c r="AA302" s="407"/>
      <c r="AB302" s="407"/>
      <c r="AC302" s="407"/>
      <c r="AD302" s="407"/>
      <c r="AE302" s="407"/>
      <c r="AF302" s="410">
        <v>3.6749620995884569</v>
      </c>
      <c r="AG302" s="410">
        <v>1099</v>
      </c>
      <c r="AH302" s="410">
        <v>0.42367537248071274</v>
      </c>
      <c r="AI302" s="410">
        <v>24</v>
      </c>
      <c r="AJ302" s="410">
        <v>2.7714912280701753</v>
      </c>
      <c r="AK302" s="410" t="s">
        <v>248</v>
      </c>
      <c r="AL302" s="410">
        <v>156</v>
      </c>
      <c r="AM302" s="410">
        <v>3.6746520276689707</v>
      </c>
      <c r="AN302" s="410">
        <v>3.7073490813648293</v>
      </c>
      <c r="AO302" s="73">
        <v>0</v>
      </c>
      <c r="AP302" s="80">
        <v>0</v>
      </c>
      <c r="AQ302" s="80">
        <v>0</v>
      </c>
      <c r="AR302" s="224">
        <v>314</v>
      </c>
      <c r="AS302" s="224" t="s">
        <v>248</v>
      </c>
      <c r="AT302" s="11">
        <v>11964.12</v>
      </c>
      <c r="AU302" s="11">
        <v>0</v>
      </c>
      <c r="AV302" s="80">
        <v>0</v>
      </c>
      <c r="AW302" s="80">
        <v>314</v>
      </c>
      <c r="AX302" s="416" t="s">
        <v>248</v>
      </c>
      <c r="AY302" s="235" t="s">
        <v>248</v>
      </c>
      <c r="AZ302" s="242">
        <v>32786</v>
      </c>
      <c r="BA302" s="188" t="s">
        <v>248</v>
      </c>
      <c r="BB302" s="408" t="s">
        <v>248</v>
      </c>
      <c r="BC302" s="416" t="s">
        <v>248</v>
      </c>
      <c r="BD302" s="411" t="s">
        <v>61</v>
      </c>
      <c r="BE302" s="412" t="s">
        <v>62</v>
      </c>
      <c r="BF302" s="412" t="s">
        <v>63</v>
      </c>
      <c r="BG302" s="412" t="s">
        <v>196</v>
      </c>
      <c r="BH302" s="413" t="s">
        <v>511</v>
      </c>
      <c r="BI302" s="413" t="s">
        <v>64</v>
      </c>
      <c r="BJ302" s="417">
        <v>214</v>
      </c>
      <c r="BK302" s="414">
        <v>1</v>
      </c>
      <c r="BL302" s="415" t="s">
        <v>65</v>
      </c>
      <c r="BM302" s="409" t="s">
        <v>65</v>
      </c>
      <c r="BN302" s="413" t="s">
        <v>358</v>
      </c>
      <c r="BO302" s="217" t="s">
        <v>83</v>
      </c>
      <c r="BP302" s="201" t="s">
        <v>683</v>
      </c>
      <c r="BQ302" s="52" t="s">
        <v>717</v>
      </c>
    </row>
    <row r="303" spans="1:69" ht="15.75" thickBot="1">
      <c r="A303" s="404" t="s">
        <v>37</v>
      </c>
      <c r="B303" s="405" t="s">
        <v>9</v>
      </c>
      <c r="C303" s="406" t="s">
        <v>35</v>
      </c>
      <c r="D303" s="210" t="s">
        <v>709</v>
      </c>
      <c r="E303" s="24" t="s">
        <v>473</v>
      </c>
      <c r="F303" s="86">
        <v>158</v>
      </c>
      <c r="G303" s="80">
        <v>2</v>
      </c>
      <c r="H303" s="407"/>
      <c r="I303" s="407"/>
      <c r="J303" s="407"/>
      <c r="K303" s="407"/>
      <c r="L303" s="80">
        <v>0</v>
      </c>
      <c r="M303" s="408"/>
      <c r="N303" s="409">
        <v>1</v>
      </c>
      <c r="O303" s="407"/>
      <c r="P303" s="407"/>
      <c r="Q303" s="11">
        <v>7.6676216153999999</v>
      </c>
      <c r="R303" s="407"/>
      <c r="S303" s="407"/>
      <c r="T303" s="53">
        <v>13.274999999999999</v>
      </c>
      <c r="U303" s="407"/>
      <c r="V303" s="407"/>
      <c r="W303" s="11">
        <v>7.7306151923076003</v>
      </c>
      <c r="X303" s="407"/>
      <c r="Y303" s="407"/>
      <c r="Z303" s="53">
        <v>13.274999999999999</v>
      </c>
      <c r="AA303" s="407"/>
      <c r="AB303" s="407"/>
      <c r="AC303" s="407"/>
      <c r="AD303" s="407"/>
      <c r="AE303" s="407"/>
      <c r="AF303" s="410">
        <v>3.1953364126143913</v>
      </c>
      <c r="AG303" s="410">
        <v>1092</v>
      </c>
      <c r="AH303" s="410">
        <v>0.54546452081155017</v>
      </c>
      <c r="AI303" s="410">
        <v>127</v>
      </c>
      <c r="AJ303" s="410">
        <v>2.1767857142857143</v>
      </c>
      <c r="AK303" s="410" t="s">
        <v>248</v>
      </c>
      <c r="AL303" s="410">
        <v>154</v>
      </c>
      <c r="AM303" s="410">
        <v>3.196265179681288</v>
      </c>
      <c r="AN303" s="410">
        <v>3.2275641025641026</v>
      </c>
      <c r="AO303" s="73">
        <v>5</v>
      </c>
      <c r="AP303" s="80">
        <v>1</v>
      </c>
      <c r="AQ303" s="80">
        <v>0</v>
      </c>
      <c r="AR303" s="224">
        <v>306</v>
      </c>
      <c r="AS303" s="224" t="s">
        <v>248</v>
      </c>
      <c r="AT303" s="11">
        <v>12269.323</v>
      </c>
      <c r="AU303" s="11">
        <v>0</v>
      </c>
      <c r="AV303" s="80">
        <v>0</v>
      </c>
      <c r="AW303" s="80">
        <v>306</v>
      </c>
      <c r="AX303" s="416" t="s">
        <v>248</v>
      </c>
      <c r="AY303" s="235" t="s">
        <v>248</v>
      </c>
      <c r="AZ303" s="242">
        <v>32786</v>
      </c>
      <c r="BA303" s="188" t="s">
        <v>248</v>
      </c>
      <c r="BB303" s="408" t="s">
        <v>248</v>
      </c>
      <c r="BC303" s="416" t="s">
        <v>248</v>
      </c>
      <c r="BD303" s="411" t="s">
        <v>61</v>
      </c>
      <c r="BE303" s="412" t="s">
        <v>62</v>
      </c>
      <c r="BF303" s="412" t="s">
        <v>63</v>
      </c>
      <c r="BG303" s="412" t="s">
        <v>196</v>
      </c>
      <c r="BH303" s="413" t="s">
        <v>511</v>
      </c>
      <c r="BI303" s="413" t="s">
        <v>66</v>
      </c>
      <c r="BJ303" s="417">
        <v>214</v>
      </c>
      <c r="BK303" s="414">
        <v>7</v>
      </c>
      <c r="BL303" s="415" t="s">
        <v>65</v>
      </c>
      <c r="BM303" s="409" t="s">
        <v>65</v>
      </c>
      <c r="BN303" s="413" t="s">
        <v>358</v>
      </c>
      <c r="BO303" s="217" t="s">
        <v>83</v>
      </c>
      <c r="BP303" s="201" t="s">
        <v>683</v>
      </c>
      <c r="BQ303" s="52" t="s">
        <v>717</v>
      </c>
    </row>
    <row r="304" spans="1:69" ht="15.75" thickBot="1">
      <c r="A304" s="404" t="s">
        <v>37</v>
      </c>
      <c r="B304" s="405" t="s">
        <v>9</v>
      </c>
      <c r="C304" s="406" t="s">
        <v>35</v>
      </c>
      <c r="D304" s="210" t="s">
        <v>709</v>
      </c>
      <c r="E304" s="24" t="s">
        <v>473</v>
      </c>
      <c r="F304" s="86">
        <v>160</v>
      </c>
      <c r="G304" s="80">
        <v>0</v>
      </c>
      <c r="H304" s="407"/>
      <c r="I304" s="407"/>
      <c r="J304" s="407"/>
      <c r="K304" s="407"/>
      <c r="L304" s="80">
        <v>0</v>
      </c>
      <c r="M304" s="408"/>
      <c r="N304" s="409">
        <v>0</v>
      </c>
      <c r="O304" s="407"/>
      <c r="P304" s="407"/>
      <c r="Q304" s="11">
        <v>6.1831497625000003</v>
      </c>
      <c r="R304" s="407"/>
      <c r="S304" s="407"/>
      <c r="T304" s="53">
        <v>8.25</v>
      </c>
      <c r="U304" s="407"/>
      <c r="V304" s="407"/>
      <c r="W304" s="11">
        <v>5.5449059250000001</v>
      </c>
      <c r="X304" s="407"/>
      <c r="Y304" s="407"/>
      <c r="Z304" s="53">
        <v>7.5</v>
      </c>
      <c r="AA304" s="407"/>
      <c r="AB304" s="407"/>
      <c r="AC304" s="407"/>
      <c r="AD304" s="407"/>
      <c r="AE304" s="407"/>
      <c r="AF304" s="410">
        <v>3.6878437694694313</v>
      </c>
      <c r="AG304" s="410">
        <v>1120</v>
      </c>
      <c r="AH304" s="410">
        <v>0.38112811668146812</v>
      </c>
      <c r="AI304" s="410">
        <v>15</v>
      </c>
      <c r="AJ304" s="410">
        <v>2.8203125</v>
      </c>
      <c r="AK304" s="410" t="s">
        <v>248</v>
      </c>
      <c r="AL304" s="410">
        <v>159</v>
      </c>
      <c r="AM304" s="410">
        <v>3.6923270634670891</v>
      </c>
      <c r="AN304" s="410">
        <v>3.7072763684913217</v>
      </c>
      <c r="AO304" s="73">
        <v>7</v>
      </c>
      <c r="AP304" s="80">
        <v>0</v>
      </c>
      <c r="AQ304" s="80">
        <v>0</v>
      </c>
      <c r="AR304" s="224">
        <v>313</v>
      </c>
      <c r="AS304" s="224" t="s">
        <v>248</v>
      </c>
      <c r="AT304" s="11">
        <v>12206.055</v>
      </c>
      <c r="AU304" s="11">
        <v>0</v>
      </c>
      <c r="AV304" s="80">
        <v>0</v>
      </c>
      <c r="AW304" s="80">
        <v>313</v>
      </c>
      <c r="AX304" s="416" t="s">
        <v>248</v>
      </c>
      <c r="AY304" s="235" t="s">
        <v>248</v>
      </c>
      <c r="AZ304" s="242">
        <v>32786</v>
      </c>
      <c r="BA304" s="188" t="s">
        <v>248</v>
      </c>
      <c r="BB304" s="408" t="s">
        <v>248</v>
      </c>
      <c r="BC304" s="416" t="s">
        <v>248</v>
      </c>
      <c r="BD304" s="411" t="s">
        <v>61</v>
      </c>
      <c r="BE304" s="412" t="s">
        <v>62</v>
      </c>
      <c r="BF304" s="412" t="s">
        <v>63</v>
      </c>
      <c r="BG304" s="412" t="s">
        <v>196</v>
      </c>
      <c r="BH304" s="413" t="s">
        <v>511</v>
      </c>
      <c r="BI304" s="413" t="s">
        <v>67</v>
      </c>
      <c r="BJ304" s="417">
        <v>214</v>
      </c>
      <c r="BK304" s="414">
        <v>3</v>
      </c>
      <c r="BL304" s="415" t="s">
        <v>65</v>
      </c>
      <c r="BM304" s="409" t="s">
        <v>65</v>
      </c>
      <c r="BN304" s="413" t="s">
        <v>358</v>
      </c>
      <c r="BO304" s="217" t="s">
        <v>83</v>
      </c>
      <c r="BP304" s="201" t="s">
        <v>683</v>
      </c>
      <c r="BQ304" s="52" t="s">
        <v>717</v>
      </c>
    </row>
    <row r="305" spans="1:69" ht="15.75" thickBot="1">
      <c r="A305" s="404" t="s">
        <v>37</v>
      </c>
      <c r="B305" s="405" t="s">
        <v>9</v>
      </c>
      <c r="C305" s="406" t="s">
        <v>35</v>
      </c>
      <c r="D305" s="210" t="s">
        <v>709</v>
      </c>
      <c r="E305" s="24" t="s">
        <v>473</v>
      </c>
      <c r="F305" s="86">
        <v>158</v>
      </c>
      <c r="G305" s="80">
        <v>3</v>
      </c>
      <c r="H305" s="407"/>
      <c r="I305" s="407"/>
      <c r="J305" s="407"/>
      <c r="K305" s="407"/>
      <c r="L305" s="80">
        <v>1</v>
      </c>
      <c r="M305" s="408"/>
      <c r="N305" s="409">
        <v>0</v>
      </c>
      <c r="O305" s="407"/>
      <c r="P305" s="407"/>
      <c r="Q305" s="11">
        <v>7.0931297403000002</v>
      </c>
      <c r="R305" s="407"/>
      <c r="S305" s="407"/>
      <c r="T305" s="53">
        <v>8.8071428571428552</v>
      </c>
      <c r="U305" s="407"/>
      <c r="V305" s="407"/>
      <c r="W305" s="11">
        <v>7.1687920714285003</v>
      </c>
      <c r="X305" s="407"/>
      <c r="Y305" s="407"/>
      <c r="Z305" s="53">
        <v>8.8312499999999989</v>
      </c>
      <c r="AA305" s="407"/>
      <c r="AB305" s="407"/>
      <c r="AC305" s="407"/>
      <c r="AD305" s="407"/>
      <c r="AE305" s="407"/>
      <c r="AF305" s="410">
        <v>2.8797734012744702</v>
      </c>
      <c r="AG305" s="410">
        <v>1078</v>
      </c>
      <c r="AH305" s="410">
        <v>0.4425640046486945</v>
      </c>
      <c r="AI305" s="410">
        <v>217</v>
      </c>
      <c r="AJ305" s="410">
        <v>2.020294117647059</v>
      </c>
      <c r="AK305" s="410" t="s">
        <v>248</v>
      </c>
      <c r="AL305" s="9">
        <v>0</v>
      </c>
      <c r="AM305" s="9"/>
      <c r="AN305" s="9"/>
      <c r="AO305" s="73">
        <v>65</v>
      </c>
      <c r="AP305" s="80">
        <v>1</v>
      </c>
      <c r="AQ305" s="80">
        <v>4</v>
      </c>
      <c r="AR305" s="224">
        <v>240</v>
      </c>
      <c r="AS305" s="224" t="s">
        <v>248</v>
      </c>
      <c r="AT305" s="11">
        <v>11393.812</v>
      </c>
      <c r="AU305" s="11">
        <v>491.74200000000002</v>
      </c>
      <c r="AV305" s="80">
        <v>0</v>
      </c>
      <c r="AW305" s="80">
        <v>240</v>
      </c>
      <c r="AX305" s="416" t="s">
        <v>248</v>
      </c>
      <c r="AY305" s="235" t="s">
        <v>248</v>
      </c>
      <c r="AZ305" s="242">
        <v>32786</v>
      </c>
      <c r="BA305" s="188" t="s">
        <v>248</v>
      </c>
      <c r="BB305" s="408" t="s">
        <v>248</v>
      </c>
      <c r="BC305" s="416" t="s">
        <v>248</v>
      </c>
      <c r="BD305" s="411" t="s">
        <v>61</v>
      </c>
      <c r="BE305" s="412" t="s">
        <v>62</v>
      </c>
      <c r="BF305" s="412" t="s">
        <v>63</v>
      </c>
      <c r="BG305" s="412" t="s">
        <v>196</v>
      </c>
      <c r="BH305" s="413" t="s">
        <v>511</v>
      </c>
      <c r="BI305" s="413" t="s">
        <v>68</v>
      </c>
      <c r="BJ305" s="417">
        <v>214</v>
      </c>
      <c r="BK305" s="414">
        <v>4</v>
      </c>
      <c r="BL305" s="415" t="s">
        <v>65</v>
      </c>
      <c r="BM305" s="409" t="s">
        <v>65</v>
      </c>
      <c r="BN305" s="413" t="s">
        <v>358</v>
      </c>
      <c r="BO305" s="217" t="s">
        <v>83</v>
      </c>
      <c r="BP305" s="201" t="s">
        <v>683</v>
      </c>
      <c r="BQ305" s="52" t="s">
        <v>717</v>
      </c>
    </row>
    <row r="306" spans="1:69" ht="16.5" thickBot="1">
      <c r="A306" s="207" t="s">
        <v>37</v>
      </c>
      <c r="B306" s="208" t="s">
        <v>9</v>
      </c>
      <c r="C306" s="202" t="s">
        <v>35</v>
      </c>
      <c r="D306" s="210" t="s">
        <v>709</v>
      </c>
      <c r="E306" s="24" t="s">
        <v>371</v>
      </c>
      <c r="F306" s="86">
        <v>115</v>
      </c>
      <c r="G306" s="80">
        <v>1</v>
      </c>
      <c r="H306" s="204"/>
      <c r="I306" s="204"/>
      <c r="J306" s="204"/>
      <c r="K306" s="204"/>
      <c r="L306" s="80">
        <v>0</v>
      </c>
      <c r="M306" s="203"/>
      <c r="N306" s="52">
        <v>0</v>
      </c>
      <c r="O306" s="204"/>
      <c r="P306" s="204"/>
      <c r="Q306" s="11">
        <v>6.1787717981999997</v>
      </c>
      <c r="R306" s="204"/>
      <c r="S306" s="204"/>
      <c r="T306" s="53">
        <v>7.6499999999999986</v>
      </c>
      <c r="U306" s="204"/>
      <c r="V306" s="204"/>
      <c r="W306" s="11">
        <v>6.2317630526315</v>
      </c>
      <c r="X306" s="204"/>
      <c r="Y306" s="204"/>
      <c r="Z306" s="53">
        <v>8.0499999999999989</v>
      </c>
      <c r="AA306" s="204"/>
      <c r="AB306" s="204"/>
      <c r="AC306" s="204"/>
      <c r="AD306" s="204"/>
      <c r="AE306" s="204"/>
      <c r="AF306" s="9">
        <v>3.453659154717486</v>
      </c>
      <c r="AG306" s="9">
        <v>798</v>
      </c>
      <c r="AH306" s="9">
        <v>0.42586927714273609</v>
      </c>
      <c r="AI306" s="9">
        <v>18</v>
      </c>
      <c r="AJ306" s="9">
        <v>2.6063106796116506</v>
      </c>
      <c r="AK306" s="9" t="s">
        <v>248</v>
      </c>
      <c r="AL306" s="9">
        <v>111</v>
      </c>
      <c r="AM306" s="9">
        <v>3.475842992924969</v>
      </c>
      <c r="AN306" s="9">
        <v>3.5411392405063289</v>
      </c>
      <c r="AO306" s="73">
        <v>2</v>
      </c>
      <c r="AP306" s="80">
        <v>0</v>
      </c>
      <c r="AQ306" s="80">
        <v>0</v>
      </c>
      <c r="AR306" s="224">
        <v>226</v>
      </c>
      <c r="AS306" s="224" t="s">
        <v>248</v>
      </c>
      <c r="AT306" s="11">
        <v>8648.7270000000008</v>
      </c>
      <c r="AU306" s="11">
        <v>0</v>
      </c>
      <c r="AV306" s="80">
        <v>0</v>
      </c>
      <c r="AW306" s="80">
        <v>226</v>
      </c>
      <c r="AX306" s="158" t="s">
        <v>248</v>
      </c>
      <c r="AY306" s="235" t="s">
        <v>248</v>
      </c>
      <c r="AZ306" s="218">
        <v>65805</v>
      </c>
      <c r="BA306" s="188" t="s">
        <v>248</v>
      </c>
      <c r="BB306" s="203" t="s">
        <v>248</v>
      </c>
      <c r="BC306" s="158" t="s">
        <v>248</v>
      </c>
      <c r="BD306" s="217" t="s">
        <v>61</v>
      </c>
      <c r="BE306" s="201" t="s">
        <v>62</v>
      </c>
      <c r="BF306" s="201" t="s">
        <v>63</v>
      </c>
      <c r="BG306" s="201" t="s">
        <v>196</v>
      </c>
      <c r="BH306" s="218" t="s">
        <v>512</v>
      </c>
      <c r="BI306" s="218" t="s">
        <v>64</v>
      </c>
      <c r="BJ306" s="391">
        <v>214</v>
      </c>
      <c r="BK306" s="370">
        <v>1</v>
      </c>
      <c r="BL306" s="219" t="s">
        <v>65</v>
      </c>
      <c r="BM306" s="52" t="s">
        <v>65</v>
      </c>
      <c r="BN306" s="218" t="s">
        <v>358</v>
      </c>
      <c r="BO306" s="217" t="s">
        <v>347</v>
      </c>
      <c r="BP306" s="201" t="s">
        <v>684</v>
      </c>
      <c r="BQ306" s="52" t="s">
        <v>716</v>
      </c>
    </row>
    <row r="307" spans="1:69" ht="16.5" thickBot="1">
      <c r="A307" s="207" t="s">
        <v>37</v>
      </c>
      <c r="B307" s="208" t="s">
        <v>9</v>
      </c>
      <c r="C307" s="202" t="s">
        <v>35</v>
      </c>
      <c r="D307" s="210" t="s">
        <v>709</v>
      </c>
      <c r="E307" s="24" t="s">
        <v>371</v>
      </c>
      <c r="F307" s="86">
        <v>110</v>
      </c>
      <c r="G307" s="80">
        <v>3</v>
      </c>
      <c r="H307" s="204"/>
      <c r="I307" s="204"/>
      <c r="J307" s="204"/>
      <c r="K307" s="204"/>
      <c r="L307" s="80">
        <v>0</v>
      </c>
      <c r="M307" s="203"/>
      <c r="N307" s="52">
        <v>0</v>
      </c>
      <c r="O307" s="204"/>
      <c r="P307" s="204"/>
      <c r="Q307" s="11">
        <v>7.1980465046999997</v>
      </c>
      <c r="R307" s="204"/>
      <c r="S307" s="204"/>
      <c r="T307" s="53">
        <v>12.324999999999996</v>
      </c>
      <c r="U307" s="204"/>
      <c r="V307" s="204"/>
      <c r="W307" s="11">
        <v>7.2348222803738</v>
      </c>
      <c r="X307" s="204"/>
      <c r="Y307" s="204"/>
      <c r="Z307" s="53">
        <v>12.324999999999996</v>
      </c>
      <c r="AA307" s="204"/>
      <c r="AB307" s="204"/>
      <c r="AC307" s="204"/>
      <c r="AD307" s="204"/>
      <c r="AE307" s="204"/>
      <c r="AF307" s="9">
        <v>3.3828972079884396</v>
      </c>
      <c r="AG307" s="9">
        <v>749</v>
      </c>
      <c r="AH307" s="9">
        <v>0.51759745011665514</v>
      </c>
      <c r="AI307" s="9">
        <v>52</v>
      </c>
      <c r="AJ307" s="9">
        <v>2.3346590909090912</v>
      </c>
      <c r="AK307" s="9" t="s">
        <v>248</v>
      </c>
      <c r="AL307" s="9">
        <v>106</v>
      </c>
      <c r="AM307" s="9">
        <v>3.3879919254554904</v>
      </c>
      <c r="AN307" s="9">
        <v>3.5128571428571429</v>
      </c>
      <c r="AO307" s="73">
        <v>70</v>
      </c>
      <c r="AP307" s="80">
        <v>1</v>
      </c>
      <c r="AQ307" s="80">
        <v>0</v>
      </c>
      <c r="AR307" s="224">
        <v>143</v>
      </c>
      <c r="AS307" s="224" t="s">
        <v>248</v>
      </c>
      <c r="AT307" s="11">
        <v>8336.4529999999995</v>
      </c>
      <c r="AU307" s="11">
        <v>0</v>
      </c>
      <c r="AV307" s="80">
        <v>0</v>
      </c>
      <c r="AW307" s="80">
        <v>143</v>
      </c>
      <c r="AX307" s="158" t="s">
        <v>248</v>
      </c>
      <c r="AY307" s="235" t="s">
        <v>248</v>
      </c>
      <c r="AZ307" s="218">
        <v>65805</v>
      </c>
      <c r="BA307" s="188" t="s">
        <v>248</v>
      </c>
      <c r="BB307" s="203" t="s">
        <v>248</v>
      </c>
      <c r="BC307" s="158" t="s">
        <v>248</v>
      </c>
      <c r="BD307" s="217" t="s">
        <v>61</v>
      </c>
      <c r="BE307" s="201" t="s">
        <v>62</v>
      </c>
      <c r="BF307" s="201" t="s">
        <v>63</v>
      </c>
      <c r="BG307" s="201" t="s">
        <v>196</v>
      </c>
      <c r="BH307" s="218" t="s">
        <v>512</v>
      </c>
      <c r="BI307" s="218" t="s">
        <v>66</v>
      </c>
      <c r="BJ307" s="391">
        <v>214</v>
      </c>
      <c r="BK307" s="370">
        <v>7</v>
      </c>
      <c r="BL307" s="219" t="s">
        <v>65</v>
      </c>
      <c r="BM307" s="52" t="s">
        <v>65</v>
      </c>
      <c r="BN307" s="218" t="s">
        <v>358</v>
      </c>
      <c r="BO307" s="217" t="s">
        <v>347</v>
      </c>
      <c r="BP307" s="201" t="s">
        <v>684</v>
      </c>
      <c r="BQ307" s="52" t="s">
        <v>716</v>
      </c>
    </row>
    <row r="308" spans="1:69" ht="16.5" thickBot="1">
      <c r="A308" s="207" t="s">
        <v>37</v>
      </c>
      <c r="B308" s="208" t="s">
        <v>9</v>
      </c>
      <c r="C308" s="202" t="s">
        <v>35</v>
      </c>
      <c r="D308" s="210" t="s">
        <v>709</v>
      </c>
      <c r="E308" s="24" t="s">
        <v>371</v>
      </c>
      <c r="F308" s="86">
        <v>114</v>
      </c>
      <c r="G308" s="80">
        <v>1</v>
      </c>
      <c r="H308" s="204"/>
      <c r="I308" s="204"/>
      <c r="J308" s="204"/>
      <c r="K308" s="204"/>
      <c r="L308" s="80">
        <v>0</v>
      </c>
      <c r="M308" s="203"/>
      <c r="N308" s="52">
        <v>0</v>
      </c>
      <c r="O308" s="204"/>
      <c r="P308" s="204"/>
      <c r="Q308" s="11">
        <v>5.5220087788000001</v>
      </c>
      <c r="R308" s="204"/>
      <c r="S308" s="204"/>
      <c r="T308" s="53">
        <v>6.9249999999999998</v>
      </c>
      <c r="U308" s="204"/>
      <c r="V308" s="204"/>
      <c r="W308" s="11">
        <v>4.8965662212389001</v>
      </c>
      <c r="X308" s="204"/>
      <c r="Y308" s="204"/>
      <c r="Z308" s="53">
        <v>6.4535714285714283</v>
      </c>
      <c r="AA308" s="204"/>
      <c r="AB308" s="204"/>
      <c r="AC308" s="204"/>
      <c r="AD308" s="204"/>
      <c r="AE308" s="204"/>
      <c r="AF308" s="9">
        <v>3.5685174984917887</v>
      </c>
      <c r="AG308" s="9">
        <v>789</v>
      </c>
      <c r="AH308" s="9">
        <v>0.4981783741125218</v>
      </c>
      <c r="AI308" s="9">
        <v>39</v>
      </c>
      <c r="AJ308" s="9">
        <v>2.5040178571428573</v>
      </c>
      <c r="AK308" s="9" t="s">
        <v>248</v>
      </c>
      <c r="AL308" s="9">
        <v>108</v>
      </c>
      <c r="AM308" s="9">
        <v>3.5899426909508532</v>
      </c>
      <c r="AN308" s="9">
        <v>3.6566326530612243</v>
      </c>
      <c r="AO308" s="73">
        <v>6</v>
      </c>
      <c r="AP308" s="80">
        <v>0</v>
      </c>
      <c r="AQ308" s="80">
        <v>0</v>
      </c>
      <c r="AR308" s="224">
        <v>220</v>
      </c>
      <c r="AS308" s="224" t="s">
        <v>248</v>
      </c>
      <c r="AT308" s="11">
        <v>8611.2510000000002</v>
      </c>
      <c r="AU308" s="11">
        <v>41.968000000000004</v>
      </c>
      <c r="AV308" s="80">
        <v>0</v>
      </c>
      <c r="AW308" s="80">
        <v>220</v>
      </c>
      <c r="AX308" s="158" t="s">
        <v>248</v>
      </c>
      <c r="AY308" s="235" t="s">
        <v>248</v>
      </c>
      <c r="AZ308" s="218">
        <v>65805</v>
      </c>
      <c r="BA308" s="188" t="s">
        <v>248</v>
      </c>
      <c r="BB308" s="203" t="s">
        <v>248</v>
      </c>
      <c r="BC308" s="158" t="s">
        <v>248</v>
      </c>
      <c r="BD308" s="217" t="s">
        <v>61</v>
      </c>
      <c r="BE308" s="201" t="s">
        <v>62</v>
      </c>
      <c r="BF308" s="201" t="s">
        <v>63</v>
      </c>
      <c r="BG308" s="201" t="s">
        <v>196</v>
      </c>
      <c r="BH308" s="218" t="s">
        <v>512</v>
      </c>
      <c r="BI308" s="218" t="s">
        <v>67</v>
      </c>
      <c r="BJ308" s="391">
        <v>214</v>
      </c>
      <c r="BK308" s="370">
        <v>3</v>
      </c>
      <c r="BL308" s="219" t="s">
        <v>65</v>
      </c>
      <c r="BM308" s="52" t="s">
        <v>65</v>
      </c>
      <c r="BN308" s="218" t="s">
        <v>358</v>
      </c>
      <c r="BO308" s="217" t="s">
        <v>347</v>
      </c>
      <c r="BP308" s="201" t="s">
        <v>684</v>
      </c>
      <c r="BQ308" s="52" t="s">
        <v>716</v>
      </c>
    </row>
    <row r="309" spans="1:69" ht="16.5" thickBot="1">
      <c r="A309" s="207" t="s">
        <v>37</v>
      </c>
      <c r="B309" s="208" t="s">
        <v>9</v>
      </c>
      <c r="C309" s="202" t="s">
        <v>35</v>
      </c>
      <c r="D309" s="210" t="s">
        <v>709</v>
      </c>
      <c r="E309" s="24" t="s">
        <v>371</v>
      </c>
      <c r="F309" s="86">
        <v>107</v>
      </c>
      <c r="G309" s="80">
        <v>1</v>
      </c>
      <c r="H309" s="204"/>
      <c r="I309" s="204"/>
      <c r="J309" s="204"/>
      <c r="K309" s="204"/>
      <c r="L309" s="80">
        <v>0</v>
      </c>
      <c r="M309" s="203"/>
      <c r="N309" s="52">
        <v>0</v>
      </c>
      <c r="O309" s="204"/>
      <c r="P309" s="204"/>
      <c r="Q309" s="11">
        <v>7.2409244057000004</v>
      </c>
      <c r="R309" s="204"/>
      <c r="S309" s="204"/>
      <c r="T309" s="53">
        <v>9.2124999999999986</v>
      </c>
      <c r="U309" s="204"/>
      <c r="V309" s="204"/>
      <c r="W309" s="11">
        <v>7.2872263584904999</v>
      </c>
      <c r="X309" s="204"/>
      <c r="Y309" s="204"/>
      <c r="Z309" s="53">
        <v>9.3374999999999986</v>
      </c>
      <c r="AA309" s="204"/>
      <c r="AB309" s="204"/>
      <c r="AC309" s="204"/>
      <c r="AD309" s="204"/>
      <c r="AE309" s="204"/>
      <c r="AF309" s="9">
        <v>2.6111309498715465</v>
      </c>
      <c r="AG309" s="9">
        <v>743</v>
      </c>
      <c r="AH309" s="9">
        <v>0.34802251158339831</v>
      </c>
      <c r="AI309" s="9">
        <v>243</v>
      </c>
      <c r="AJ309" s="9">
        <v>1.8767045454545455</v>
      </c>
      <c r="AK309" s="9" t="s">
        <v>248</v>
      </c>
      <c r="AL309" s="9">
        <v>0</v>
      </c>
      <c r="AM309" s="9"/>
      <c r="AN309" s="9"/>
      <c r="AO309" s="73">
        <v>82</v>
      </c>
      <c r="AP309" s="80">
        <v>3</v>
      </c>
      <c r="AQ309" s="80">
        <v>0</v>
      </c>
      <c r="AR309" s="224">
        <v>127</v>
      </c>
      <c r="AS309" s="224" t="s">
        <v>248</v>
      </c>
      <c r="AT309" s="11">
        <v>8054.9840000000004</v>
      </c>
      <c r="AU309" s="11">
        <v>81.545000000000002</v>
      </c>
      <c r="AV309" s="80">
        <v>0</v>
      </c>
      <c r="AW309" s="80">
        <v>127</v>
      </c>
      <c r="AX309" s="158" t="s">
        <v>248</v>
      </c>
      <c r="AY309" s="235" t="s">
        <v>248</v>
      </c>
      <c r="AZ309" s="218">
        <v>65805</v>
      </c>
      <c r="BA309" s="188" t="s">
        <v>248</v>
      </c>
      <c r="BB309" s="203" t="s">
        <v>248</v>
      </c>
      <c r="BC309" s="158" t="s">
        <v>248</v>
      </c>
      <c r="BD309" s="217" t="s">
        <v>61</v>
      </c>
      <c r="BE309" s="201" t="s">
        <v>62</v>
      </c>
      <c r="BF309" s="201" t="s">
        <v>63</v>
      </c>
      <c r="BG309" s="201" t="s">
        <v>196</v>
      </c>
      <c r="BH309" s="218" t="s">
        <v>512</v>
      </c>
      <c r="BI309" s="218" t="s">
        <v>68</v>
      </c>
      <c r="BJ309" s="391">
        <v>214</v>
      </c>
      <c r="BK309" s="370">
        <v>4</v>
      </c>
      <c r="BL309" s="219" t="s">
        <v>65</v>
      </c>
      <c r="BM309" s="52" t="s">
        <v>65</v>
      </c>
      <c r="BN309" s="218" t="s">
        <v>358</v>
      </c>
      <c r="BO309" s="217" t="s">
        <v>347</v>
      </c>
      <c r="BP309" s="201" t="s">
        <v>684</v>
      </c>
      <c r="BQ309" s="52" t="s">
        <v>716</v>
      </c>
    </row>
    <row r="310" spans="1:69" ht="15.75" thickBot="1">
      <c r="A310" s="404" t="s">
        <v>37</v>
      </c>
      <c r="B310" s="405" t="s">
        <v>9</v>
      </c>
      <c r="C310" s="406" t="s">
        <v>35</v>
      </c>
      <c r="D310" s="210" t="s">
        <v>709</v>
      </c>
      <c r="E310" s="24" t="s">
        <v>563</v>
      </c>
      <c r="F310" s="86">
        <v>43</v>
      </c>
      <c r="G310" s="80">
        <v>0</v>
      </c>
      <c r="H310" s="407"/>
      <c r="I310" s="407"/>
      <c r="J310" s="407"/>
      <c r="K310" s="407"/>
      <c r="L310" s="80">
        <v>1</v>
      </c>
      <c r="M310" s="408"/>
      <c r="N310" s="409">
        <v>0</v>
      </c>
      <c r="O310" s="407"/>
      <c r="P310" s="407"/>
      <c r="Q310" s="11">
        <v>5.4774285713999999</v>
      </c>
      <c r="R310" s="407"/>
      <c r="S310" s="407"/>
      <c r="T310" s="53">
        <v>6.9749999999999996</v>
      </c>
      <c r="U310" s="407"/>
      <c r="V310" s="407"/>
      <c r="W310" s="11">
        <v>5.1016903095238</v>
      </c>
      <c r="X310" s="407"/>
      <c r="Y310" s="407"/>
      <c r="Z310" s="53">
        <v>6.9499999999999993</v>
      </c>
      <c r="AA310" s="407"/>
      <c r="AB310" s="407"/>
      <c r="AC310" s="407"/>
      <c r="AD310" s="407"/>
      <c r="AE310" s="407"/>
      <c r="AF310" s="410">
        <v>3.5983275399390826</v>
      </c>
      <c r="AG310" s="410">
        <v>287</v>
      </c>
      <c r="AH310" s="410">
        <v>0.48878200645006514</v>
      </c>
      <c r="AI310" s="410">
        <v>6</v>
      </c>
      <c r="AJ310" s="410">
        <v>2.6021739130434782</v>
      </c>
      <c r="AK310" s="410" t="s">
        <v>248</v>
      </c>
      <c r="AL310" s="410">
        <v>41</v>
      </c>
      <c r="AM310" s="410">
        <v>3.5983275399390826</v>
      </c>
      <c r="AN310" s="410">
        <v>3.6505847953216373</v>
      </c>
      <c r="AO310" s="73">
        <v>21</v>
      </c>
      <c r="AP310" s="80">
        <v>0</v>
      </c>
      <c r="AQ310" s="80">
        <v>0</v>
      </c>
      <c r="AR310" s="224">
        <v>65</v>
      </c>
      <c r="AS310" s="224" t="s">
        <v>248</v>
      </c>
      <c r="AT310" s="11">
        <v>3014.1039999999998</v>
      </c>
      <c r="AU310" s="11">
        <v>60.704999999999998</v>
      </c>
      <c r="AV310" s="80">
        <v>0</v>
      </c>
      <c r="AW310" s="80">
        <v>65</v>
      </c>
      <c r="AX310" s="416" t="s">
        <v>248</v>
      </c>
      <c r="AY310" s="235" t="s">
        <v>248</v>
      </c>
      <c r="AZ310" s="242">
        <v>24498</v>
      </c>
      <c r="BA310" s="188" t="s">
        <v>248</v>
      </c>
      <c r="BB310" s="408" t="s">
        <v>248</v>
      </c>
      <c r="BC310" s="416" t="s">
        <v>248</v>
      </c>
      <c r="BD310" s="411" t="s">
        <v>61</v>
      </c>
      <c r="BE310" s="412" t="s">
        <v>62</v>
      </c>
      <c r="BF310" s="412" t="s">
        <v>63</v>
      </c>
      <c r="BG310" s="412" t="s">
        <v>196</v>
      </c>
      <c r="BH310" s="413" t="s">
        <v>514</v>
      </c>
      <c r="BI310" s="413" t="s">
        <v>64</v>
      </c>
      <c r="BJ310" s="417">
        <v>214</v>
      </c>
      <c r="BK310" s="414">
        <v>1</v>
      </c>
      <c r="BL310" s="415" t="s">
        <v>65</v>
      </c>
      <c r="BM310" s="409" t="s">
        <v>65</v>
      </c>
      <c r="BN310" s="413" t="s">
        <v>358</v>
      </c>
      <c r="BO310" s="217" t="s">
        <v>701</v>
      </c>
      <c r="BP310" s="201" t="s">
        <v>687</v>
      </c>
      <c r="BQ310" s="52" t="s">
        <v>717</v>
      </c>
    </row>
    <row r="311" spans="1:69" ht="15.75" thickBot="1">
      <c r="A311" s="404" t="s">
        <v>37</v>
      </c>
      <c r="B311" s="405" t="s">
        <v>9</v>
      </c>
      <c r="C311" s="406" t="s">
        <v>35</v>
      </c>
      <c r="D311" s="210" t="s">
        <v>709</v>
      </c>
      <c r="E311" s="24" t="s">
        <v>563</v>
      </c>
      <c r="F311" s="86">
        <v>45</v>
      </c>
      <c r="G311" s="80">
        <v>0</v>
      </c>
      <c r="H311" s="407"/>
      <c r="I311" s="407"/>
      <c r="J311" s="407"/>
      <c r="K311" s="407"/>
      <c r="L311" s="80">
        <v>0</v>
      </c>
      <c r="M311" s="408"/>
      <c r="N311" s="409">
        <v>0</v>
      </c>
      <c r="O311" s="407"/>
      <c r="P311" s="407"/>
      <c r="Q311" s="11">
        <v>7.7988221110999998</v>
      </c>
      <c r="R311" s="407"/>
      <c r="S311" s="407"/>
      <c r="T311" s="53">
        <v>13.1875</v>
      </c>
      <c r="U311" s="407"/>
      <c r="V311" s="407"/>
      <c r="W311" s="11">
        <v>7.8690444444444001</v>
      </c>
      <c r="X311" s="407"/>
      <c r="Y311" s="407"/>
      <c r="Z311" s="53">
        <v>13.1875</v>
      </c>
      <c r="AA311" s="407"/>
      <c r="AB311" s="407"/>
      <c r="AC311" s="407"/>
      <c r="AD311" s="407"/>
      <c r="AE311" s="407"/>
      <c r="AF311" s="410">
        <v>3.405809536812797</v>
      </c>
      <c r="AG311" s="410">
        <v>315</v>
      </c>
      <c r="AH311" s="410">
        <v>0.51536889267921604</v>
      </c>
      <c r="AI311" s="410">
        <v>19</v>
      </c>
      <c r="AJ311" s="410">
        <v>2.4097222222222223</v>
      </c>
      <c r="AK311" s="410" t="s">
        <v>248</v>
      </c>
      <c r="AL311" s="410">
        <v>44</v>
      </c>
      <c r="AM311" s="410">
        <v>3.4223376748623782</v>
      </c>
      <c r="AN311" s="410">
        <v>3.5397350993377485</v>
      </c>
      <c r="AO311" s="73">
        <v>1</v>
      </c>
      <c r="AP311" s="80">
        <v>1</v>
      </c>
      <c r="AQ311" s="80">
        <v>0</v>
      </c>
      <c r="AR311" s="224">
        <v>88</v>
      </c>
      <c r="AS311" s="224" t="s">
        <v>248</v>
      </c>
      <c r="AT311" s="11">
        <v>3242.4879999999998</v>
      </c>
      <c r="AU311" s="11">
        <v>0</v>
      </c>
      <c r="AV311" s="80">
        <v>0</v>
      </c>
      <c r="AW311" s="80">
        <v>88</v>
      </c>
      <c r="AX311" s="416" t="s">
        <v>248</v>
      </c>
      <c r="AY311" s="235" t="s">
        <v>248</v>
      </c>
      <c r="AZ311" s="242">
        <v>24498</v>
      </c>
      <c r="BA311" s="188" t="s">
        <v>248</v>
      </c>
      <c r="BB311" s="408" t="s">
        <v>248</v>
      </c>
      <c r="BC311" s="416" t="s">
        <v>248</v>
      </c>
      <c r="BD311" s="411" t="s">
        <v>61</v>
      </c>
      <c r="BE311" s="412" t="s">
        <v>62</v>
      </c>
      <c r="BF311" s="412" t="s">
        <v>63</v>
      </c>
      <c r="BG311" s="412" t="s">
        <v>196</v>
      </c>
      <c r="BH311" s="413" t="s">
        <v>514</v>
      </c>
      <c r="BI311" s="413" t="s">
        <v>66</v>
      </c>
      <c r="BJ311" s="417">
        <v>214</v>
      </c>
      <c r="BK311" s="414">
        <v>7</v>
      </c>
      <c r="BL311" s="415" t="s">
        <v>65</v>
      </c>
      <c r="BM311" s="409" t="s">
        <v>65</v>
      </c>
      <c r="BN311" s="413" t="s">
        <v>358</v>
      </c>
      <c r="BO311" s="217" t="s">
        <v>701</v>
      </c>
      <c r="BP311" s="201" t="s">
        <v>687</v>
      </c>
      <c r="BQ311" s="52" t="s">
        <v>717</v>
      </c>
    </row>
    <row r="312" spans="1:69" ht="15.75" thickBot="1">
      <c r="A312" s="404" t="s">
        <v>37</v>
      </c>
      <c r="B312" s="405" t="s">
        <v>9</v>
      </c>
      <c r="C312" s="406" t="s">
        <v>35</v>
      </c>
      <c r="D312" s="210" t="s">
        <v>709</v>
      </c>
      <c r="E312" s="24" t="s">
        <v>563</v>
      </c>
      <c r="F312" s="86">
        <v>47</v>
      </c>
      <c r="G312" s="80">
        <v>1</v>
      </c>
      <c r="H312" s="407"/>
      <c r="I312" s="407"/>
      <c r="J312" s="407"/>
      <c r="K312" s="407"/>
      <c r="L312" s="80">
        <v>1</v>
      </c>
      <c r="M312" s="408"/>
      <c r="N312" s="409">
        <v>0</v>
      </c>
      <c r="O312" s="407"/>
      <c r="P312" s="407"/>
      <c r="Q312" s="11">
        <v>5.8323998222000002</v>
      </c>
      <c r="R312" s="407"/>
      <c r="S312" s="407"/>
      <c r="T312" s="53">
        <v>8.375</v>
      </c>
      <c r="U312" s="407"/>
      <c r="V312" s="407"/>
      <c r="W312" s="11">
        <v>5.2710219555554998</v>
      </c>
      <c r="X312" s="407"/>
      <c r="Y312" s="407"/>
      <c r="Z312" s="53">
        <v>7.875</v>
      </c>
      <c r="AA312" s="407"/>
      <c r="AB312" s="407"/>
      <c r="AC312" s="407"/>
      <c r="AD312" s="407"/>
      <c r="AE312" s="407"/>
      <c r="AF312" s="410">
        <v>3.6835238275073823</v>
      </c>
      <c r="AG312" s="410">
        <v>315</v>
      </c>
      <c r="AH312" s="410">
        <v>0.37633595817061233</v>
      </c>
      <c r="AI312" s="410">
        <v>3</v>
      </c>
      <c r="AJ312" s="410">
        <v>2.8035714285714284</v>
      </c>
      <c r="AK312" s="410" t="s">
        <v>248</v>
      </c>
      <c r="AL312" s="410">
        <v>45</v>
      </c>
      <c r="AM312" s="410">
        <v>3.6835238275073823</v>
      </c>
      <c r="AN312" s="410">
        <v>3.6997607655502391</v>
      </c>
      <c r="AO312" s="73">
        <v>0</v>
      </c>
      <c r="AP312" s="80">
        <v>0</v>
      </c>
      <c r="AQ312" s="80">
        <v>0</v>
      </c>
      <c r="AR312" s="224">
        <v>92</v>
      </c>
      <c r="AS312" s="224" t="s">
        <v>248</v>
      </c>
      <c r="AT312" s="11">
        <v>3270.047</v>
      </c>
      <c r="AU312" s="11">
        <v>0</v>
      </c>
      <c r="AV312" s="80">
        <v>0</v>
      </c>
      <c r="AW312" s="80">
        <v>92</v>
      </c>
      <c r="AX312" s="416" t="s">
        <v>248</v>
      </c>
      <c r="AY312" s="235" t="s">
        <v>248</v>
      </c>
      <c r="AZ312" s="242">
        <v>24498</v>
      </c>
      <c r="BA312" s="188" t="s">
        <v>248</v>
      </c>
      <c r="BB312" s="408" t="s">
        <v>248</v>
      </c>
      <c r="BC312" s="416" t="s">
        <v>248</v>
      </c>
      <c r="BD312" s="411" t="s">
        <v>61</v>
      </c>
      <c r="BE312" s="412" t="s">
        <v>62</v>
      </c>
      <c r="BF312" s="412" t="s">
        <v>63</v>
      </c>
      <c r="BG312" s="412" t="s">
        <v>196</v>
      </c>
      <c r="BH312" s="413" t="s">
        <v>514</v>
      </c>
      <c r="BI312" s="413" t="s">
        <v>67</v>
      </c>
      <c r="BJ312" s="417">
        <v>214</v>
      </c>
      <c r="BK312" s="414">
        <v>3</v>
      </c>
      <c r="BL312" s="415" t="s">
        <v>65</v>
      </c>
      <c r="BM312" s="409" t="s">
        <v>65</v>
      </c>
      <c r="BN312" s="413" t="s">
        <v>358</v>
      </c>
      <c r="BO312" s="217" t="s">
        <v>701</v>
      </c>
      <c r="BP312" s="201" t="s">
        <v>687</v>
      </c>
      <c r="BQ312" s="52" t="s">
        <v>717</v>
      </c>
    </row>
    <row r="313" spans="1:69" ht="15.75" thickBot="1">
      <c r="A313" s="404" t="s">
        <v>37</v>
      </c>
      <c r="B313" s="405" t="s">
        <v>9</v>
      </c>
      <c r="C313" s="406" t="s">
        <v>35</v>
      </c>
      <c r="D313" s="210" t="s">
        <v>709</v>
      </c>
      <c r="E313" s="24" t="s">
        <v>563</v>
      </c>
      <c r="F313" s="86">
        <v>45</v>
      </c>
      <c r="G313" s="80">
        <v>0</v>
      </c>
      <c r="H313" s="407"/>
      <c r="I313" s="407"/>
      <c r="J313" s="407"/>
      <c r="K313" s="407"/>
      <c r="L313" s="80">
        <v>0</v>
      </c>
      <c r="M313" s="408"/>
      <c r="N313" s="409">
        <v>0</v>
      </c>
      <c r="O313" s="407"/>
      <c r="P313" s="407"/>
      <c r="Q313" s="11">
        <v>7.7983554222000002</v>
      </c>
      <c r="R313" s="407"/>
      <c r="S313" s="407"/>
      <c r="T313" s="53">
        <v>12.875</v>
      </c>
      <c r="U313" s="407"/>
      <c r="V313" s="407"/>
      <c r="W313" s="11">
        <v>7.8389332222221997</v>
      </c>
      <c r="X313" s="407"/>
      <c r="Y313" s="407"/>
      <c r="Z313" s="53">
        <v>12.875</v>
      </c>
      <c r="AA313" s="407"/>
      <c r="AB313" s="407"/>
      <c r="AC313" s="407"/>
      <c r="AD313" s="407"/>
      <c r="AE313" s="407"/>
      <c r="AF313" s="410">
        <v>2.6701623398762244</v>
      </c>
      <c r="AG313" s="410">
        <v>308</v>
      </c>
      <c r="AH313" s="410">
        <v>0.42112116917400227</v>
      </c>
      <c r="AI313" s="410">
        <v>94</v>
      </c>
      <c r="AJ313" s="410">
        <v>1.9553571428571428</v>
      </c>
      <c r="AK313" s="410" t="s">
        <v>248</v>
      </c>
      <c r="AL313" s="9">
        <v>0</v>
      </c>
      <c r="AM313" s="9"/>
      <c r="AN313" s="9"/>
      <c r="AO313" s="73">
        <v>6</v>
      </c>
      <c r="AP313" s="80">
        <v>0</v>
      </c>
      <c r="AQ313" s="80">
        <v>0</v>
      </c>
      <c r="AR313" s="224">
        <v>84</v>
      </c>
      <c r="AS313" s="224" t="s">
        <v>248</v>
      </c>
      <c r="AT313" s="11">
        <v>3236.1489999999999</v>
      </c>
      <c r="AU313" s="11">
        <v>0</v>
      </c>
      <c r="AV313" s="80">
        <v>0</v>
      </c>
      <c r="AW313" s="80">
        <v>84</v>
      </c>
      <c r="AX313" s="416" t="s">
        <v>248</v>
      </c>
      <c r="AY313" s="235" t="s">
        <v>248</v>
      </c>
      <c r="AZ313" s="242">
        <v>24498</v>
      </c>
      <c r="BA313" s="188" t="s">
        <v>248</v>
      </c>
      <c r="BB313" s="408" t="s">
        <v>248</v>
      </c>
      <c r="BC313" s="416" t="s">
        <v>248</v>
      </c>
      <c r="BD313" s="411" t="s">
        <v>61</v>
      </c>
      <c r="BE313" s="412" t="s">
        <v>62</v>
      </c>
      <c r="BF313" s="412" t="s">
        <v>63</v>
      </c>
      <c r="BG313" s="412" t="s">
        <v>196</v>
      </c>
      <c r="BH313" s="413" t="s">
        <v>514</v>
      </c>
      <c r="BI313" s="413" t="s">
        <v>68</v>
      </c>
      <c r="BJ313" s="417">
        <v>214</v>
      </c>
      <c r="BK313" s="414">
        <v>4</v>
      </c>
      <c r="BL313" s="415" t="s">
        <v>65</v>
      </c>
      <c r="BM313" s="409" t="s">
        <v>65</v>
      </c>
      <c r="BN313" s="413" t="s">
        <v>358</v>
      </c>
      <c r="BO313" s="217" t="s">
        <v>701</v>
      </c>
      <c r="BP313" s="201" t="s">
        <v>687</v>
      </c>
      <c r="BQ313" s="52" t="s">
        <v>717</v>
      </c>
    </row>
    <row r="314" spans="1:69" ht="16.5" thickBot="1">
      <c r="A314" s="207" t="s">
        <v>37</v>
      </c>
      <c r="B314" s="208" t="s">
        <v>9</v>
      </c>
      <c r="C314" s="202" t="s">
        <v>35</v>
      </c>
      <c r="D314" s="210" t="s">
        <v>709</v>
      </c>
      <c r="E314" s="24" t="s">
        <v>577</v>
      </c>
      <c r="F314" s="86">
        <v>43</v>
      </c>
      <c r="G314" s="80">
        <v>0</v>
      </c>
      <c r="H314" s="204"/>
      <c r="I314" s="204"/>
      <c r="J314" s="204"/>
      <c r="K314" s="204"/>
      <c r="L314" s="80">
        <v>0</v>
      </c>
      <c r="M314" s="203"/>
      <c r="N314" s="52">
        <v>0</v>
      </c>
      <c r="O314" s="204"/>
      <c r="P314" s="204"/>
      <c r="Q314" s="11">
        <v>5.6189533255999997</v>
      </c>
      <c r="R314" s="204"/>
      <c r="S314" s="204"/>
      <c r="T314" s="53">
        <v>7.4625000000000004</v>
      </c>
      <c r="U314" s="204"/>
      <c r="V314" s="204"/>
      <c r="W314" s="11">
        <v>5.3198833255812996</v>
      </c>
      <c r="X314" s="204"/>
      <c r="Y314" s="204"/>
      <c r="Z314" s="53">
        <v>7.2125000000000004</v>
      </c>
      <c r="AA314" s="204"/>
      <c r="AB314" s="204"/>
      <c r="AC314" s="204"/>
      <c r="AD314" s="204"/>
      <c r="AE314" s="204"/>
      <c r="AF314" s="9">
        <v>3.8036212889459047</v>
      </c>
      <c r="AG314" s="9">
        <v>301</v>
      </c>
      <c r="AH314" s="9">
        <v>0.30276503540974914</v>
      </c>
      <c r="AI314" s="9">
        <v>2</v>
      </c>
      <c r="AJ314" s="9">
        <v>3.1375000000000002</v>
      </c>
      <c r="AK314" s="9" t="s">
        <v>248</v>
      </c>
      <c r="AL314" s="9">
        <v>43</v>
      </c>
      <c r="AM314" s="9">
        <v>3.8036212889459047</v>
      </c>
      <c r="AN314" s="9">
        <v>3.7620614035087718</v>
      </c>
      <c r="AO314" s="73">
        <v>0</v>
      </c>
      <c r="AP314" s="80">
        <v>0</v>
      </c>
      <c r="AQ314" s="80">
        <v>0</v>
      </c>
      <c r="AR314" s="224">
        <v>86</v>
      </c>
      <c r="AS314" s="224" t="s">
        <v>248</v>
      </c>
      <c r="AT314" s="11">
        <v>3063.5050000000001</v>
      </c>
      <c r="AU314" s="11">
        <v>0</v>
      </c>
      <c r="AV314" s="80">
        <v>0</v>
      </c>
      <c r="AW314" s="80">
        <v>86</v>
      </c>
      <c r="AX314" s="158" t="s">
        <v>248</v>
      </c>
      <c r="AY314" s="235" t="s">
        <v>248</v>
      </c>
      <c r="AZ314" s="218">
        <v>28730</v>
      </c>
      <c r="BA314" s="188" t="s">
        <v>248</v>
      </c>
      <c r="BB314" s="203" t="s">
        <v>248</v>
      </c>
      <c r="BC314" s="158" t="s">
        <v>248</v>
      </c>
      <c r="BD314" s="217" t="s">
        <v>61</v>
      </c>
      <c r="BE314" s="201" t="s">
        <v>62</v>
      </c>
      <c r="BF314" s="201" t="s">
        <v>63</v>
      </c>
      <c r="BG314" s="201" t="s">
        <v>196</v>
      </c>
      <c r="BH314" s="218" t="s">
        <v>515</v>
      </c>
      <c r="BI314" s="218" t="s">
        <v>64</v>
      </c>
      <c r="BJ314" s="391">
        <v>214</v>
      </c>
      <c r="BK314" s="370">
        <v>1</v>
      </c>
      <c r="BL314" s="219" t="s">
        <v>65</v>
      </c>
      <c r="BM314" s="52" t="s">
        <v>65</v>
      </c>
      <c r="BN314" s="218" t="s">
        <v>358</v>
      </c>
      <c r="BO314" s="217" t="s">
        <v>54</v>
      </c>
      <c r="BP314" s="201" t="s">
        <v>699</v>
      </c>
      <c r="BQ314" s="52" t="s">
        <v>715</v>
      </c>
    </row>
    <row r="315" spans="1:69" ht="16.5" thickBot="1">
      <c r="A315" s="207" t="s">
        <v>37</v>
      </c>
      <c r="B315" s="208" t="s">
        <v>9</v>
      </c>
      <c r="C315" s="202" t="s">
        <v>35</v>
      </c>
      <c r="D315" s="210" t="s">
        <v>709</v>
      </c>
      <c r="E315" s="24" t="s">
        <v>577</v>
      </c>
      <c r="F315" s="86">
        <v>43</v>
      </c>
      <c r="G315" s="80">
        <v>0</v>
      </c>
      <c r="H315" s="204"/>
      <c r="I315" s="204"/>
      <c r="J315" s="204"/>
      <c r="K315" s="204"/>
      <c r="L315" s="80">
        <v>0</v>
      </c>
      <c r="M315" s="203"/>
      <c r="N315" s="52">
        <v>0</v>
      </c>
      <c r="O315" s="204"/>
      <c r="P315" s="204"/>
      <c r="Q315" s="11">
        <v>6.869882907</v>
      </c>
      <c r="R315" s="204"/>
      <c r="S315" s="204"/>
      <c r="T315" s="53">
        <v>12.808333333333334</v>
      </c>
      <c r="U315" s="204"/>
      <c r="V315" s="204"/>
      <c r="W315" s="11">
        <v>6.9309533255813003</v>
      </c>
      <c r="X315" s="204"/>
      <c r="Y315" s="204"/>
      <c r="Z315" s="53">
        <v>12.9625</v>
      </c>
      <c r="AA315" s="204"/>
      <c r="AB315" s="204"/>
      <c r="AC315" s="204"/>
      <c r="AD315" s="204"/>
      <c r="AE315" s="204"/>
      <c r="AF315" s="9">
        <v>3.2726467268279493</v>
      </c>
      <c r="AG315" s="9">
        <v>297</v>
      </c>
      <c r="AH315" s="9">
        <v>0.45002300221288966</v>
      </c>
      <c r="AI315" s="9">
        <v>18</v>
      </c>
      <c r="AJ315" s="9">
        <v>2.4125000000000001</v>
      </c>
      <c r="AK315" s="9" t="s">
        <v>248</v>
      </c>
      <c r="AL315" s="9">
        <v>43</v>
      </c>
      <c r="AM315" s="9">
        <v>3.2726467268279493</v>
      </c>
      <c r="AN315" s="9">
        <v>3.3012820512820511</v>
      </c>
      <c r="AO315" s="73">
        <v>0</v>
      </c>
      <c r="AP315" s="80">
        <v>0</v>
      </c>
      <c r="AQ315" s="80">
        <v>0</v>
      </c>
      <c r="AR315" s="224">
        <v>86</v>
      </c>
      <c r="AS315" s="224" t="s">
        <v>248</v>
      </c>
      <c r="AT315" s="11">
        <v>3062.5920000000001</v>
      </c>
      <c r="AU315" s="11">
        <v>0</v>
      </c>
      <c r="AV315" s="80">
        <v>0</v>
      </c>
      <c r="AW315" s="80">
        <v>86</v>
      </c>
      <c r="AX315" s="158" t="s">
        <v>248</v>
      </c>
      <c r="AY315" s="235" t="s">
        <v>248</v>
      </c>
      <c r="AZ315" s="218">
        <v>28730</v>
      </c>
      <c r="BA315" s="188" t="s">
        <v>248</v>
      </c>
      <c r="BB315" s="203" t="s">
        <v>248</v>
      </c>
      <c r="BC315" s="158" t="s">
        <v>248</v>
      </c>
      <c r="BD315" s="217" t="s">
        <v>61</v>
      </c>
      <c r="BE315" s="201" t="s">
        <v>62</v>
      </c>
      <c r="BF315" s="201" t="s">
        <v>63</v>
      </c>
      <c r="BG315" s="201" t="s">
        <v>196</v>
      </c>
      <c r="BH315" s="218" t="s">
        <v>515</v>
      </c>
      <c r="BI315" s="218" t="s">
        <v>66</v>
      </c>
      <c r="BJ315" s="391">
        <v>214</v>
      </c>
      <c r="BK315" s="370">
        <v>7</v>
      </c>
      <c r="BL315" s="219" t="s">
        <v>65</v>
      </c>
      <c r="BM315" s="52" t="s">
        <v>65</v>
      </c>
      <c r="BN315" s="218" t="s">
        <v>358</v>
      </c>
      <c r="BO315" s="217" t="s">
        <v>54</v>
      </c>
      <c r="BP315" s="201" t="s">
        <v>699</v>
      </c>
      <c r="BQ315" s="52" t="s">
        <v>715</v>
      </c>
    </row>
    <row r="316" spans="1:69" ht="16.5" thickBot="1">
      <c r="A316" s="207" t="s">
        <v>37</v>
      </c>
      <c r="B316" s="208" t="s">
        <v>9</v>
      </c>
      <c r="C316" s="202" t="s">
        <v>35</v>
      </c>
      <c r="D316" s="210" t="s">
        <v>709</v>
      </c>
      <c r="E316" s="24" t="s">
        <v>577</v>
      </c>
      <c r="F316" s="86">
        <v>41</v>
      </c>
      <c r="G316" s="80">
        <v>0</v>
      </c>
      <c r="H316" s="204"/>
      <c r="I316" s="204"/>
      <c r="J316" s="204"/>
      <c r="K316" s="204"/>
      <c r="L316" s="80">
        <v>0</v>
      </c>
      <c r="M316" s="203"/>
      <c r="N316" s="52">
        <v>0</v>
      </c>
      <c r="O316" s="204"/>
      <c r="P316" s="204"/>
      <c r="Q316" s="11">
        <v>7.0954389268</v>
      </c>
      <c r="R316" s="204"/>
      <c r="S316" s="204"/>
      <c r="T316" s="53">
        <v>8.9749999999999979</v>
      </c>
      <c r="U316" s="204"/>
      <c r="V316" s="204"/>
      <c r="W316" s="11">
        <v>7.1955120731706996</v>
      </c>
      <c r="X316" s="204"/>
      <c r="Y316" s="204"/>
      <c r="Z316" s="53">
        <v>8.9874999999999989</v>
      </c>
      <c r="AA316" s="204"/>
      <c r="AB316" s="204"/>
      <c r="AC316" s="204"/>
      <c r="AD316" s="204"/>
      <c r="AE316" s="204"/>
      <c r="AF316" s="9">
        <v>3.3158188140350768</v>
      </c>
      <c r="AG316" s="9">
        <v>287</v>
      </c>
      <c r="AH316" s="9">
        <v>0.49798575789171495</v>
      </c>
      <c r="AI316" s="9">
        <v>21</v>
      </c>
      <c r="AJ316" s="9">
        <v>2.3337500000000002</v>
      </c>
      <c r="AK316" s="9" t="s">
        <v>248</v>
      </c>
      <c r="AL316" s="9">
        <v>41</v>
      </c>
      <c r="AM316" s="9">
        <v>3.3158188140350768</v>
      </c>
      <c r="AN316" s="9">
        <v>3.4136904761904763</v>
      </c>
      <c r="AO316" s="73">
        <v>0</v>
      </c>
      <c r="AP316" s="80">
        <v>0</v>
      </c>
      <c r="AQ316" s="80">
        <v>0</v>
      </c>
      <c r="AR316" s="224">
        <v>82</v>
      </c>
      <c r="AS316" s="224" t="s">
        <v>248</v>
      </c>
      <c r="AT316" s="11">
        <v>2924.819</v>
      </c>
      <c r="AU316" s="11">
        <v>0</v>
      </c>
      <c r="AV316" s="80">
        <v>0</v>
      </c>
      <c r="AW316" s="80">
        <v>82</v>
      </c>
      <c r="AX316" s="158" t="s">
        <v>248</v>
      </c>
      <c r="AY316" s="235" t="s">
        <v>248</v>
      </c>
      <c r="AZ316" s="218">
        <v>28730</v>
      </c>
      <c r="BA316" s="188" t="s">
        <v>248</v>
      </c>
      <c r="BB316" s="203" t="s">
        <v>248</v>
      </c>
      <c r="BC316" s="158" t="s">
        <v>248</v>
      </c>
      <c r="BD316" s="217" t="s">
        <v>61</v>
      </c>
      <c r="BE316" s="201" t="s">
        <v>62</v>
      </c>
      <c r="BF316" s="201" t="s">
        <v>63</v>
      </c>
      <c r="BG316" s="201" t="s">
        <v>196</v>
      </c>
      <c r="BH316" s="218" t="s">
        <v>515</v>
      </c>
      <c r="BI316" s="218" t="s">
        <v>67</v>
      </c>
      <c r="BJ316" s="391">
        <v>214</v>
      </c>
      <c r="BK316" s="370">
        <v>3</v>
      </c>
      <c r="BL316" s="219" t="s">
        <v>65</v>
      </c>
      <c r="BM316" s="52" t="s">
        <v>65</v>
      </c>
      <c r="BN316" s="218" t="s">
        <v>358</v>
      </c>
      <c r="BO316" s="217" t="s">
        <v>54</v>
      </c>
      <c r="BP316" s="201" t="s">
        <v>699</v>
      </c>
      <c r="BQ316" s="52" t="s">
        <v>715</v>
      </c>
    </row>
    <row r="317" spans="1:69" ht="16.5" thickBot="1">
      <c r="A317" s="207" t="s">
        <v>37</v>
      </c>
      <c r="B317" s="208" t="s">
        <v>9</v>
      </c>
      <c r="C317" s="202" t="s">
        <v>35</v>
      </c>
      <c r="D317" s="210" t="s">
        <v>709</v>
      </c>
      <c r="E317" s="24" t="s">
        <v>577</v>
      </c>
      <c r="F317" s="86">
        <v>43</v>
      </c>
      <c r="G317" s="80">
        <v>0</v>
      </c>
      <c r="H317" s="204"/>
      <c r="I317" s="204"/>
      <c r="J317" s="204"/>
      <c r="K317" s="204"/>
      <c r="L317" s="80">
        <v>4</v>
      </c>
      <c r="M317" s="203"/>
      <c r="N317" s="52">
        <v>0</v>
      </c>
      <c r="O317" s="204"/>
      <c r="P317" s="204"/>
      <c r="Q317" s="11">
        <v>7.2210255897</v>
      </c>
      <c r="R317" s="204"/>
      <c r="S317" s="204"/>
      <c r="T317" s="53">
        <v>8.5249999999999986</v>
      </c>
      <c r="U317" s="204"/>
      <c r="V317" s="204"/>
      <c r="W317" s="11">
        <v>7.2931024102563997</v>
      </c>
      <c r="X317" s="204"/>
      <c r="Y317" s="204"/>
      <c r="Z317" s="53">
        <v>8.7624999999999993</v>
      </c>
      <c r="AA317" s="204"/>
      <c r="AB317" s="204"/>
      <c r="AC317" s="204"/>
      <c r="AD317" s="204"/>
      <c r="AE317" s="204"/>
      <c r="AF317" s="9">
        <v>2.6926691814472803</v>
      </c>
      <c r="AG317" s="9">
        <v>266</v>
      </c>
      <c r="AH317" s="9">
        <v>0.30444394049923401</v>
      </c>
      <c r="AI317" s="9">
        <v>43</v>
      </c>
      <c r="AJ317" s="9">
        <v>2.0611842105263158</v>
      </c>
      <c r="AK317" s="9" t="s">
        <v>248</v>
      </c>
      <c r="AL317" s="9">
        <v>0</v>
      </c>
      <c r="AM317" s="9"/>
      <c r="AN317" s="9"/>
      <c r="AO317" s="73">
        <v>5</v>
      </c>
      <c r="AP317" s="80">
        <v>0</v>
      </c>
      <c r="AQ317" s="80">
        <v>0</v>
      </c>
      <c r="AR317" s="224">
        <v>81</v>
      </c>
      <c r="AS317" s="224" t="s">
        <v>248</v>
      </c>
      <c r="AT317" s="11">
        <v>2930.614</v>
      </c>
      <c r="AU317" s="11">
        <v>0</v>
      </c>
      <c r="AV317" s="80">
        <v>0</v>
      </c>
      <c r="AW317" s="80">
        <v>81</v>
      </c>
      <c r="AX317" s="158" t="s">
        <v>248</v>
      </c>
      <c r="AY317" s="235" t="s">
        <v>248</v>
      </c>
      <c r="AZ317" s="218">
        <v>28730</v>
      </c>
      <c r="BA317" s="188" t="s">
        <v>248</v>
      </c>
      <c r="BB317" s="203" t="s">
        <v>248</v>
      </c>
      <c r="BC317" s="158" t="s">
        <v>248</v>
      </c>
      <c r="BD317" s="217" t="s">
        <v>61</v>
      </c>
      <c r="BE317" s="201" t="s">
        <v>62</v>
      </c>
      <c r="BF317" s="201" t="s">
        <v>63</v>
      </c>
      <c r="BG317" s="201" t="s">
        <v>196</v>
      </c>
      <c r="BH317" s="218" t="s">
        <v>515</v>
      </c>
      <c r="BI317" s="218" t="s">
        <v>68</v>
      </c>
      <c r="BJ317" s="391">
        <v>214</v>
      </c>
      <c r="BK317" s="370">
        <v>4</v>
      </c>
      <c r="BL317" s="219" t="s">
        <v>65</v>
      </c>
      <c r="BM317" s="52" t="s">
        <v>65</v>
      </c>
      <c r="BN317" s="218" t="s">
        <v>358</v>
      </c>
      <c r="BO317" s="217" t="s">
        <v>54</v>
      </c>
      <c r="BP317" s="201" t="s">
        <v>699</v>
      </c>
      <c r="BQ317" s="52" t="s">
        <v>715</v>
      </c>
    </row>
    <row r="318" spans="1:69" ht="16.5" thickBot="1">
      <c r="A318" s="207" t="s">
        <v>37</v>
      </c>
      <c r="B318" s="208" t="s">
        <v>9</v>
      </c>
      <c r="C318" s="202" t="s">
        <v>35</v>
      </c>
      <c r="D318" s="210" t="s">
        <v>709</v>
      </c>
      <c r="E318" s="24" t="s">
        <v>474</v>
      </c>
      <c r="F318" s="86">
        <v>45</v>
      </c>
      <c r="G318" s="80">
        <v>0</v>
      </c>
      <c r="H318" s="204"/>
      <c r="I318" s="204"/>
      <c r="J318" s="204"/>
      <c r="K318" s="204"/>
      <c r="L318" s="80">
        <v>0</v>
      </c>
      <c r="M318" s="203"/>
      <c r="N318" s="52">
        <v>0</v>
      </c>
      <c r="O318" s="204"/>
      <c r="P318" s="204"/>
      <c r="Q318" s="11">
        <v>5.5408664888999999</v>
      </c>
      <c r="R318" s="204"/>
      <c r="S318" s="204"/>
      <c r="T318" s="53">
        <v>7.458333333333333</v>
      </c>
      <c r="U318" s="204"/>
      <c r="V318" s="204"/>
      <c r="W318" s="11">
        <v>5.1481109555554996</v>
      </c>
      <c r="X318" s="204"/>
      <c r="Y318" s="204"/>
      <c r="Z318" s="53">
        <v>7.1875</v>
      </c>
      <c r="AA318" s="204"/>
      <c r="AB318" s="204"/>
      <c r="AC318" s="204"/>
      <c r="AD318" s="204"/>
      <c r="AE318" s="204"/>
      <c r="AF318" s="9">
        <v>3.7653650987715954</v>
      </c>
      <c r="AG318" s="9">
        <v>315</v>
      </c>
      <c r="AH318" s="9">
        <v>0.34014870638109856</v>
      </c>
      <c r="AI318" s="9">
        <v>2</v>
      </c>
      <c r="AJ318" s="9">
        <v>2.9910714285714284</v>
      </c>
      <c r="AK318" s="9" t="s">
        <v>248</v>
      </c>
      <c r="AL318" s="9">
        <v>45</v>
      </c>
      <c r="AM318" s="9">
        <v>3.7653650987715954</v>
      </c>
      <c r="AN318" s="9">
        <v>3.7444690265486726</v>
      </c>
      <c r="AO318" s="73">
        <v>0</v>
      </c>
      <c r="AP318" s="80">
        <v>0</v>
      </c>
      <c r="AQ318" s="80">
        <v>0</v>
      </c>
      <c r="AR318" s="224">
        <v>90</v>
      </c>
      <c r="AS318" s="224" t="s">
        <v>248</v>
      </c>
      <c r="AT318" s="11">
        <v>3212.7139999999999</v>
      </c>
      <c r="AU318" s="11">
        <v>0</v>
      </c>
      <c r="AV318" s="80">
        <v>0</v>
      </c>
      <c r="AW318" s="80">
        <v>90</v>
      </c>
      <c r="AX318" s="158" t="s">
        <v>248</v>
      </c>
      <c r="AY318" s="235" t="s">
        <v>248</v>
      </c>
      <c r="AZ318" s="218">
        <v>36464</v>
      </c>
      <c r="BA318" s="188" t="s">
        <v>248</v>
      </c>
      <c r="BB318" s="203" t="s">
        <v>248</v>
      </c>
      <c r="BC318" s="158" t="s">
        <v>248</v>
      </c>
      <c r="BD318" s="217" t="s">
        <v>61</v>
      </c>
      <c r="BE318" s="201" t="s">
        <v>62</v>
      </c>
      <c r="BF318" s="201" t="s">
        <v>63</v>
      </c>
      <c r="BG318" s="201" t="s">
        <v>196</v>
      </c>
      <c r="BH318" s="413" t="s">
        <v>514</v>
      </c>
      <c r="BI318" s="218" t="s">
        <v>64</v>
      </c>
      <c r="BJ318" s="391">
        <v>214</v>
      </c>
      <c r="BK318" s="370">
        <v>1</v>
      </c>
      <c r="BL318" s="219" t="s">
        <v>65</v>
      </c>
      <c r="BM318" s="52" t="s">
        <v>65</v>
      </c>
      <c r="BN318" s="218" t="s">
        <v>358</v>
      </c>
      <c r="BO318" s="217" t="s">
        <v>701</v>
      </c>
      <c r="BP318" s="201" t="s">
        <v>687</v>
      </c>
      <c r="BQ318" s="52" t="s">
        <v>717</v>
      </c>
    </row>
    <row r="319" spans="1:69" ht="16.5" thickBot="1">
      <c r="A319" s="207" t="s">
        <v>37</v>
      </c>
      <c r="B319" s="208" t="s">
        <v>9</v>
      </c>
      <c r="C319" s="202" t="s">
        <v>35</v>
      </c>
      <c r="D319" s="210" t="s">
        <v>709</v>
      </c>
      <c r="E319" s="24" t="s">
        <v>474</v>
      </c>
      <c r="F319" s="86">
        <v>48</v>
      </c>
      <c r="G319" s="80">
        <v>0</v>
      </c>
      <c r="H319" s="204"/>
      <c r="I319" s="204"/>
      <c r="J319" s="204"/>
      <c r="K319" s="204"/>
      <c r="L319" s="80">
        <v>0</v>
      </c>
      <c r="M319" s="203"/>
      <c r="N319" s="52">
        <v>0</v>
      </c>
      <c r="O319" s="204"/>
      <c r="P319" s="204"/>
      <c r="Q319" s="11">
        <v>7.0822911458000002</v>
      </c>
      <c r="R319" s="204"/>
      <c r="S319" s="204"/>
      <c r="T319" s="53">
        <v>12.799999999999997</v>
      </c>
      <c r="U319" s="204"/>
      <c r="V319" s="204"/>
      <c r="W319" s="11">
        <v>7.1332289166666003</v>
      </c>
      <c r="X319" s="204"/>
      <c r="Y319" s="204"/>
      <c r="Z319" s="53">
        <v>12.799999999999997</v>
      </c>
      <c r="AA319" s="204"/>
      <c r="AB319" s="204"/>
      <c r="AC319" s="204"/>
      <c r="AD319" s="204"/>
      <c r="AE319" s="204"/>
      <c r="AF319" s="9">
        <v>3.0026488169318153</v>
      </c>
      <c r="AG319" s="9">
        <v>336</v>
      </c>
      <c r="AH319" s="9">
        <v>0.65330708376694568</v>
      </c>
      <c r="AI319" s="9">
        <v>81</v>
      </c>
      <c r="AJ319" s="9">
        <v>1.8818181818181818</v>
      </c>
      <c r="AK319" s="9" t="s">
        <v>248</v>
      </c>
      <c r="AL319" s="9">
        <v>48</v>
      </c>
      <c r="AM319" s="9">
        <v>3.0026488169318153</v>
      </c>
      <c r="AN319" s="9">
        <v>2.9943181818181817</v>
      </c>
      <c r="AO319" s="73">
        <v>0</v>
      </c>
      <c r="AP319" s="80">
        <v>0</v>
      </c>
      <c r="AQ319" s="80">
        <v>0</v>
      </c>
      <c r="AR319" s="224">
        <v>96</v>
      </c>
      <c r="AS319" s="224" t="s">
        <v>248</v>
      </c>
      <c r="AT319" s="11">
        <v>3429.83</v>
      </c>
      <c r="AU319" s="11">
        <v>0</v>
      </c>
      <c r="AV319" s="80">
        <v>0</v>
      </c>
      <c r="AW319" s="80">
        <v>96</v>
      </c>
      <c r="AX319" s="158" t="s">
        <v>248</v>
      </c>
      <c r="AY319" s="235" t="s">
        <v>248</v>
      </c>
      <c r="AZ319" s="218">
        <v>36464</v>
      </c>
      <c r="BA319" s="188" t="s">
        <v>248</v>
      </c>
      <c r="BB319" s="203" t="s">
        <v>248</v>
      </c>
      <c r="BC319" s="158" t="s">
        <v>248</v>
      </c>
      <c r="BD319" s="217" t="s">
        <v>61</v>
      </c>
      <c r="BE319" s="201" t="s">
        <v>62</v>
      </c>
      <c r="BF319" s="201" t="s">
        <v>63</v>
      </c>
      <c r="BG319" s="201" t="s">
        <v>196</v>
      </c>
      <c r="BH319" s="413" t="s">
        <v>514</v>
      </c>
      <c r="BI319" s="218" t="s">
        <v>66</v>
      </c>
      <c r="BJ319" s="391">
        <v>214</v>
      </c>
      <c r="BK319" s="370">
        <v>7</v>
      </c>
      <c r="BL319" s="219" t="s">
        <v>65</v>
      </c>
      <c r="BM319" s="52" t="s">
        <v>65</v>
      </c>
      <c r="BN319" s="218" t="s">
        <v>358</v>
      </c>
      <c r="BO319" s="217" t="s">
        <v>701</v>
      </c>
      <c r="BP319" s="201" t="s">
        <v>687</v>
      </c>
      <c r="BQ319" s="52" t="s">
        <v>717</v>
      </c>
    </row>
    <row r="320" spans="1:69" ht="16.5" thickBot="1">
      <c r="A320" s="207" t="s">
        <v>37</v>
      </c>
      <c r="B320" s="208" t="s">
        <v>9</v>
      </c>
      <c r="C320" s="202" t="s">
        <v>35</v>
      </c>
      <c r="D320" s="210" t="s">
        <v>709</v>
      </c>
      <c r="E320" s="24" t="s">
        <v>474</v>
      </c>
      <c r="F320" s="86">
        <v>47</v>
      </c>
      <c r="G320" s="80">
        <v>0</v>
      </c>
      <c r="H320" s="204"/>
      <c r="I320" s="204"/>
      <c r="J320" s="204"/>
      <c r="K320" s="204"/>
      <c r="L320" s="80">
        <v>0</v>
      </c>
      <c r="M320" s="203"/>
      <c r="N320" s="52">
        <v>0</v>
      </c>
      <c r="O320" s="204"/>
      <c r="P320" s="204"/>
      <c r="Q320" s="11">
        <v>5.7408930850999997</v>
      </c>
      <c r="R320" s="204"/>
      <c r="S320" s="204"/>
      <c r="T320" s="53">
        <v>7.1624999999999996</v>
      </c>
      <c r="U320" s="204"/>
      <c r="V320" s="204"/>
      <c r="W320" s="11">
        <v>5.2508933617020999</v>
      </c>
      <c r="X320" s="204"/>
      <c r="Y320" s="204"/>
      <c r="Z320" s="53">
        <v>6.9416666666666664</v>
      </c>
      <c r="AA320" s="204"/>
      <c r="AB320" s="204"/>
      <c r="AC320" s="204"/>
      <c r="AD320" s="204"/>
      <c r="AE320" s="204"/>
      <c r="AF320" s="9">
        <v>3.6814285929804518</v>
      </c>
      <c r="AG320" s="9">
        <v>329</v>
      </c>
      <c r="AH320" s="9">
        <v>0.39021479777856621</v>
      </c>
      <c r="AI320" s="9">
        <v>4</v>
      </c>
      <c r="AJ320" s="9">
        <v>2.8661764705882353</v>
      </c>
      <c r="AK320" s="9" t="s">
        <v>248</v>
      </c>
      <c r="AL320" s="9">
        <v>47</v>
      </c>
      <c r="AM320" s="9">
        <v>3.6814285929804518</v>
      </c>
      <c r="AN320" s="9">
        <v>3.7117224880382773</v>
      </c>
      <c r="AO320" s="73">
        <v>0</v>
      </c>
      <c r="AP320" s="80">
        <v>0</v>
      </c>
      <c r="AQ320" s="80">
        <v>0</v>
      </c>
      <c r="AR320" s="224">
        <v>94</v>
      </c>
      <c r="AS320" s="224" t="s">
        <v>248</v>
      </c>
      <c r="AT320" s="11">
        <v>3365.8649999999998</v>
      </c>
      <c r="AU320" s="11">
        <v>0</v>
      </c>
      <c r="AV320" s="80">
        <v>0</v>
      </c>
      <c r="AW320" s="80">
        <v>94</v>
      </c>
      <c r="AX320" s="158" t="s">
        <v>248</v>
      </c>
      <c r="AY320" s="235" t="s">
        <v>248</v>
      </c>
      <c r="AZ320" s="218">
        <v>36464</v>
      </c>
      <c r="BA320" s="188" t="s">
        <v>248</v>
      </c>
      <c r="BB320" s="203" t="s">
        <v>248</v>
      </c>
      <c r="BC320" s="158" t="s">
        <v>248</v>
      </c>
      <c r="BD320" s="217" t="s">
        <v>61</v>
      </c>
      <c r="BE320" s="201" t="s">
        <v>62</v>
      </c>
      <c r="BF320" s="201" t="s">
        <v>63</v>
      </c>
      <c r="BG320" s="201" t="s">
        <v>196</v>
      </c>
      <c r="BH320" s="413" t="s">
        <v>514</v>
      </c>
      <c r="BI320" s="218" t="s">
        <v>67</v>
      </c>
      <c r="BJ320" s="391">
        <v>214</v>
      </c>
      <c r="BK320" s="370">
        <v>3</v>
      </c>
      <c r="BL320" s="219" t="s">
        <v>65</v>
      </c>
      <c r="BM320" s="52" t="s">
        <v>65</v>
      </c>
      <c r="BN320" s="218" t="s">
        <v>358</v>
      </c>
      <c r="BO320" s="217" t="s">
        <v>701</v>
      </c>
      <c r="BP320" s="201" t="s">
        <v>687</v>
      </c>
      <c r="BQ320" s="52" t="s">
        <v>717</v>
      </c>
    </row>
    <row r="321" spans="1:69" ht="16.5" thickBot="1">
      <c r="A321" s="207" t="s">
        <v>37</v>
      </c>
      <c r="B321" s="208" t="s">
        <v>9</v>
      </c>
      <c r="C321" s="202" t="s">
        <v>35</v>
      </c>
      <c r="D321" s="210" t="s">
        <v>709</v>
      </c>
      <c r="E321" s="24" t="s">
        <v>474</v>
      </c>
      <c r="F321" s="86">
        <v>48</v>
      </c>
      <c r="G321" s="80">
        <v>2</v>
      </c>
      <c r="H321" s="204"/>
      <c r="I321" s="204"/>
      <c r="J321" s="204"/>
      <c r="K321" s="204"/>
      <c r="L321" s="80">
        <v>1</v>
      </c>
      <c r="M321" s="203"/>
      <c r="N321" s="52">
        <v>0</v>
      </c>
      <c r="O321" s="204"/>
      <c r="P321" s="204"/>
      <c r="Q321" s="11">
        <v>7.5144664667000001</v>
      </c>
      <c r="R321" s="204"/>
      <c r="S321" s="204"/>
      <c r="T321" s="53">
        <v>8.46875</v>
      </c>
      <c r="U321" s="204"/>
      <c r="V321" s="204"/>
      <c r="W321" s="11">
        <v>7.5600663111111004</v>
      </c>
      <c r="X321" s="204"/>
      <c r="Y321" s="204"/>
      <c r="Z321" s="53">
        <v>8.4749999999999996</v>
      </c>
      <c r="AA321" s="204"/>
      <c r="AB321" s="204"/>
      <c r="AC321" s="204"/>
      <c r="AD321" s="204"/>
      <c r="AE321" s="204"/>
      <c r="AF321" s="9">
        <v>2.435595234944707</v>
      </c>
      <c r="AG321" s="9">
        <v>168</v>
      </c>
      <c r="AH321" s="9">
        <v>0.48050141471595059</v>
      </c>
      <c r="AI321" s="9">
        <v>99</v>
      </c>
      <c r="AJ321" s="9">
        <v>1.4375</v>
      </c>
      <c r="AK321" s="9" t="s">
        <v>248</v>
      </c>
      <c r="AL321" s="9">
        <v>0</v>
      </c>
      <c r="AM321" s="9"/>
      <c r="AN321" s="9"/>
      <c r="AO321" s="73">
        <v>5</v>
      </c>
      <c r="AP321" s="80">
        <v>2</v>
      </c>
      <c r="AQ321" s="80">
        <v>0</v>
      </c>
      <c r="AR321" s="224">
        <v>85</v>
      </c>
      <c r="AS321" s="224" t="s">
        <v>248</v>
      </c>
      <c r="AT321" s="11">
        <v>3183.6990000000001</v>
      </c>
      <c r="AU321" s="11">
        <v>72.058999999999997</v>
      </c>
      <c r="AV321" s="80">
        <v>0</v>
      </c>
      <c r="AW321" s="80">
        <v>85</v>
      </c>
      <c r="AX321" s="158" t="s">
        <v>248</v>
      </c>
      <c r="AY321" s="235" t="s">
        <v>248</v>
      </c>
      <c r="AZ321" s="218">
        <v>36464</v>
      </c>
      <c r="BA321" s="188" t="s">
        <v>248</v>
      </c>
      <c r="BB321" s="203" t="s">
        <v>248</v>
      </c>
      <c r="BC321" s="158" t="s">
        <v>248</v>
      </c>
      <c r="BD321" s="217" t="s">
        <v>61</v>
      </c>
      <c r="BE321" s="201" t="s">
        <v>62</v>
      </c>
      <c r="BF321" s="201" t="s">
        <v>63</v>
      </c>
      <c r="BG321" s="201" t="s">
        <v>196</v>
      </c>
      <c r="BH321" s="413" t="s">
        <v>514</v>
      </c>
      <c r="BI321" s="218" t="s">
        <v>68</v>
      </c>
      <c r="BJ321" s="391">
        <v>214</v>
      </c>
      <c r="BK321" s="370">
        <v>4</v>
      </c>
      <c r="BL321" s="219" t="s">
        <v>65</v>
      </c>
      <c r="BM321" s="52" t="s">
        <v>65</v>
      </c>
      <c r="BN321" s="218" t="s">
        <v>358</v>
      </c>
      <c r="BO321" s="217" t="s">
        <v>701</v>
      </c>
      <c r="BP321" s="201" t="s">
        <v>687</v>
      </c>
      <c r="BQ321" s="52" t="s">
        <v>717</v>
      </c>
    </row>
    <row r="322" spans="1:69" ht="16.5" thickBot="1">
      <c r="A322" s="207" t="s">
        <v>37</v>
      </c>
      <c r="B322" s="208" t="s">
        <v>9</v>
      </c>
      <c r="C322" s="202" t="s">
        <v>35</v>
      </c>
      <c r="D322" s="210" t="s">
        <v>709</v>
      </c>
      <c r="E322" s="24" t="s">
        <v>475</v>
      </c>
      <c r="F322" s="86">
        <v>118</v>
      </c>
      <c r="G322" s="80">
        <v>0</v>
      </c>
      <c r="H322" s="204"/>
      <c r="I322" s="204"/>
      <c r="J322" s="204"/>
      <c r="K322" s="204"/>
      <c r="L322" s="80">
        <v>0</v>
      </c>
      <c r="M322" s="203"/>
      <c r="N322" s="52">
        <v>0</v>
      </c>
      <c r="O322" s="204"/>
      <c r="P322" s="204"/>
      <c r="Q322" s="11">
        <v>6.7459999491999998</v>
      </c>
      <c r="R322" s="204"/>
      <c r="S322" s="204"/>
      <c r="T322" s="53">
        <v>11.61</v>
      </c>
      <c r="U322" s="204"/>
      <c r="V322" s="204"/>
      <c r="W322" s="11">
        <v>6.6924575169490996</v>
      </c>
      <c r="X322" s="204"/>
      <c r="Y322" s="204"/>
      <c r="Z322" s="53">
        <v>10.683333333333332</v>
      </c>
      <c r="AA322" s="204"/>
      <c r="AB322" s="204"/>
      <c r="AC322" s="204"/>
      <c r="AD322" s="204"/>
      <c r="AE322" s="204"/>
      <c r="AF322" s="9">
        <v>3.2725160845738217</v>
      </c>
      <c r="AG322" s="9">
        <v>794</v>
      </c>
      <c r="AH322" s="9">
        <v>0.57671989777291055</v>
      </c>
      <c r="AI322" s="9">
        <v>69</v>
      </c>
      <c r="AJ322" s="9">
        <v>2.0703389830508474</v>
      </c>
      <c r="AK322" s="9" t="s">
        <v>248</v>
      </c>
      <c r="AL322" s="9">
        <v>99</v>
      </c>
      <c r="AM322" s="9">
        <v>3.3701491141445437</v>
      </c>
      <c r="AN322" s="9">
        <v>3.4285714285714284</v>
      </c>
      <c r="AO322" s="73">
        <v>13</v>
      </c>
      <c r="AP322" s="80">
        <v>1</v>
      </c>
      <c r="AQ322" s="80">
        <v>0</v>
      </c>
      <c r="AR322" s="224">
        <v>222</v>
      </c>
      <c r="AS322" s="224" t="s">
        <v>248</v>
      </c>
      <c r="AT322" s="11">
        <v>7624.3990000000003</v>
      </c>
      <c r="AU322" s="11">
        <v>853.29499999999996</v>
      </c>
      <c r="AV322" s="80">
        <v>0</v>
      </c>
      <c r="AW322" s="80">
        <v>222</v>
      </c>
      <c r="AX322" s="158" t="s">
        <v>248</v>
      </c>
      <c r="AY322" s="235" t="s">
        <v>248</v>
      </c>
      <c r="AZ322" s="218">
        <v>68506</v>
      </c>
      <c r="BA322" s="188" t="s">
        <v>248</v>
      </c>
      <c r="BB322" s="203" t="s">
        <v>248</v>
      </c>
      <c r="BC322" s="158" t="s">
        <v>248</v>
      </c>
      <c r="BD322" s="217" t="s">
        <v>61</v>
      </c>
      <c r="BE322" s="201" t="s">
        <v>62</v>
      </c>
      <c r="BF322" s="201" t="s">
        <v>63</v>
      </c>
      <c r="BG322" s="201" t="s">
        <v>196</v>
      </c>
      <c r="BH322" s="218" t="s">
        <v>515</v>
      </c>
      <c r="BI322" s="218" t="s">
        <v>64</v>
      </c>
      <c r="BJ322" s="391">
        <v>214</v>
      </c>
      <c r="BK322" s="370">
        <v>1</v>
      </c>
      <c r="BL322" s="219" t="s">
        <v>65</v>
      </c>
      <c r="BM322" s="52" t="s">
        <v>65</v>
      </c>
      <c r="BN322" s="218" t="s">
        <v>358</v>
      </c>
      <c r="BO322" s="217" t="s">
        <v>697</v>
      </c>
      <c r="BP322" s="201" t="s">
        <v>698</v>
      </c>
      <c r="BQ322" s="52" t="s">
        <v>714</v>
      </c>
    </row>
    <row r="323" spans="1:69" ht="16.5" thickBot="1">
      <c r="A323" s="207" t="s">
        <v>37</v>
      </c>
      <c r="B323" s="208" t="s">
        <v>9</v>
      </c>
      <c r="C323" s="202" t="s">
        <v>35</v>
      </c>
      <c r="D323" s="210" t="s">
        <v>709</v>
      </c>
      <c r="E323" s="24" t="s">
        <v>475</v>
      </c>
      <c r="F323" s="86">
        <v>111</v>
      </c>
      <c r="G323" s="80">
        <v>5</v>
      </c>
      <c r="H323" s="204"/>
      <c r="I323" s="204"/>
      <c r="J323" s="204"/>
      <c r="K323" s="204"/>
      <c r="L323" s="80">
        <v>0</v>
      </c>
      <c r="M323" s="203"/>
      <c r="N323" s="52">
        <v>1</v>
      </c>
      <c r="O323" s="204"/>
      <c r="P323" s="204"/>
      <c r="Q323" s="11">
        <v>8.0391131225999999</v>
      </c>
      <c r="R323" s="204"/>
      <c r="S323" s="204"/>
      <c r="T323" s="53">
        <v>14.712499999999999</v>
      </c>
      <c r="U323" s="204"/>
      <c r="V323" s="204"/>
      <c r="W323" s="11">
        <v>7.9644432830187997</v>
      </c>
      <c r="X323" s="204"/>
      <c r="Y323" s="204"/>
      <c r="Z323" s="53">
        <v>14.674999999999997</v>
      </c>
      <c r="AA323" s="204"/>
      <c r="AB323" s="204"/>
      <c r="AC323" s="204"/>
      <c r="AD323" s="204"/>
      <c r="AE323" s="204"/>
      <c r="AF323" s="9">
        <v>3.244525171688625</v>
      </c>
      <c r="AG323" s="9">
        <v>735</v>
      </c>
      <c r="AH323" s="9">
        <v>0.56722653928574074</v>
      </c>
      <c r="AI323" s="9">
        <v>77</v>
      </c>
      <c r="AJ323" s="9">
        <v>2.1674603174603173</v>
      </c>
      <c r="AK323" s="9" t="s">
        <v>248</v>
      </c>
      <c r="AL323" s="9">
        <v>102</v>
      </c>
      <c r="AM323" s="9">
        <v>3.2598739500139278</v>
      </c>
      <c r="AN323" s="9">
        <v>3.3502538071065988</v>
      </c>
      <c r="AO323" s="73">
        <v>25</v>
      </c>
      <c r="AP323" s="80">
        <v>0</v>
      </c>
      <c r="AQ323" s="80">
        <v>0</v>
      </c>
      <c r="AR323" s="224">
        <v>187</v>
      </c>
      <c r="AS323" s="224" t="s">
        <v>248</v>
      </c>
      <c r="AT323" s="11">
        <v>7593.2610000000004</v>
      </c>
      <c r="AU323" s="11">
        <v>0.47899999999999998</v>
      </c>
      <c r="AV323" s="80">
        <v>0</v>
      </c>
      <c r="AW323" s="80">
        <v>187</v>
      </c>
      <c r="AX323" s="158" t="s">
        <v>248</v>
      </c>
      <c r="AY323" s="235" t="s">
        <v>248</v>
      </c>
      <c r="AZ323" s="218">
        <v>68506</v>
      </c>
      <c r="BA323" s="188" t="s">
        <v>248</v>
      </c>
      <c r="BB323" s="203" t="s">
        <v>248</v>
      </c>
      <c r="BC323" s="158" t="s">
        <v>248</v>
      </c>
      <c r="BD323" s="217" t="s">
        <v>61</v>
      </c>
      <c r="BE323" s="201" t="s">
        <v>62</v>
      </c>
      <c r="BF323" s="201" t="s">
        <v>63</v>
      </c>
      <c r="BG323" s="201" t="s">
        <v>196</v>
      </c>
      <c r="BH323" s="218" t="s">
        <v>515</v>
      </c>
      <c r="BI323" s="218" t="s">
        <v>66</v>
      </c>
      <c r="BJ323" s="391">
        <v>214</v>
      </c>
      <c r="BK323" s="370">
        <v>7</v>
      </c>
      <c r="BL323" s="219" t="s">
        <v>65</v>
      </c>
      <c r="BM323" s="52" t="s">
        <v>65</v>
      </c>
      <c r="BN323" s="218" t="s">
        <v>358</v>
      </c>
      <c r="BO323" s="217" t="s">
        <v>697</v>
      </c>
      <c r="BP323" s="201" t="s">
        <v>698</v>
      </c>
      <c r="BQ323" s="52" t="s">
        <v>714</v>
      </c>
    </row>
    <row r="324" spans="1:69" ht="16.5" thickBot="1">
      <c r="A324" s="207" t="s">
        <v>37</v>
      </c>
      <c r="B324" s="208" t="s">
        <v>9</v>
      </c>
      <c r="C324" s="202" t="s">
        <v>35</v>
      </c>
      <c r="D324" s="210" t="s">
        <v>709</v>
      </c>
      <c r="E324" s="24" t="s">
        <v>475</v>
      </c>
      <c r="F324" s="86">
        <v>118</v>
      </c>
      <c r="G324" s="80">
        <v>1</v>
      </c>
      <c r="H324" s="204"/>
      <c r="I324" s="204"/>
      <c r="J324" s="204"/>
      <c r="K324" s="204"/>
      <c r="L324" s="80">
        <v>0</v>
      </c>
      <c r="M324" s="203"/>
      <c r="N324" s="52">
        <v>0</v>
      </c>
      <c r="O324" s="204"/>
      <c r="P324" s="204"/>
      <c r="Q324" s="11">
        <v>6.2381024786000001</v>
      </c>
      <c r="R324" s="204"/>
      <c r="S324" s="204"/>
      <c r="T324" s="53">
        <v>8.8583333333333325</v>
      </c>
      <c r="U324" s="204"/>
      <c r="V324" s="204"/>
      <c r="W324" s="11">
        <v>5.4903674102564004</v>
      </c>
      <c r="X324" s="204"/>
      <c r="Y324" s="204"/>
      <c r="Z324" s="53">
        <v>8.5374999999999979</v>
      </c>
      <c r="AA324" s="204"/>
      <c r="AB324" s="204"/>
      <c r="AC324" s="204"/>
      <c r="AD324" s="204"/>
      <c r="AE324" s="204"/>
      <c r="AF324" s="9">
        <v>3.6100101922651984</v>
      </c>
      <c r="AG324" s="9">
        <v>819</v>
      </c>
      <c r="AH324" s="9">
        <v>0.476791492253824</v>
      </c>
      <c r="AI324" s="9">
        <v>35</v>
      </c>
      <c r="AJ324" s="9">
        <v>2.5521929824561402</v>
      </c>
      <c r="AK324" s="9" t="s">
        <v>248</v>
      </c>
      <c r="AL324" s="9">
        <v>116</v>
      </c>
      <c r="AM324" s="9">
        <v>3.6073522341662438</v>
      </c>
      <c r="AN324" s="9">
        <v>3.6812977099236641</v>
      </c>
      <c r="AO324" s="73">
        <v>20</v>
      </c>
      <c r="AP324" s="80">
        <v>0</v>
      </c>
      <c r="AQ324" s="80">
        <v>0</v>
      </c>
      <c r="AR324" s="224">
        <v>214</v>
      </c>
      <c r="AS324" s="224" t="s">
        <v>248</v>
      </c>
      <c r="AT324" s="11">
        <v>8409.759</v>
      </c>
      <c r="AU324" s="11">
        <v>0</v>
      </c>
      <c r="AV324" s="80">
        <v>0</v>
      </c>
      <c r="AW324" s="80">
        <v>212</v>
      </c>
      <c r="AX324" s="158" t="s">
        <v>248</v>
      </c>
      <c r="AY324" s="235" t="s">
        <v>248</v>
      </c>
      <c r="AZ324" s="218">
        <v>68506</v>
      </c>
      <c r="BA324" s="188" t="s">
        <v>248</v>
      </c>
      <c r="BB324" s="203" t="s">
        <v>248</v>
      </c>
      <c r="BC324" s="158" t="s">
        <v>248</v>
      </c>
      <c r="BD324" s="217" t="s">
        <v>61</v>
      </c>
      <c r="BE324" s="201" t="s">
        <v>62</v>
      </c>
      <c r="BF324" s="201" t="s">
        <v>63</v>
      </c>
      <c r="BG324" s="201" t="s">
        <v>196</v>
      </c>
      <c r="BH324" s="218" t="s">
        <v>515</v>
      </c>
      <c r="BI324" s="218" t="s">
        <v>67</v>
      </c>
      <c r="BJ324" s="391">
        <v>214</v>
      </c>
      <c r="BK324" s="370">
        <v>3</v>
      </c>
      <c r="BL324" s="219" t="s">
        <v>65</v>
      </c>
      <c r="BM324" s="52" t="s">
        <v>65</v>
      </c>
      <c r="BN324" s="218" t="s">
        <v>358</v>
      </c>
      <c r="BO324" s="217" t="s">
        <v>697</v>
      </c>
      <c r="BP324" s="201" t="s">
        <v>698</v>
      </c>
      <c r="BQ324" s="52" t="s">
        <v>714</v>
      </c>
    </row>
    <row r="325" spans="1:69" ht="16.5" thickBot="1">
      <c r="A325" s="207" t="s">
        <v>37</v>
      </c>
      <c r="B325" s="208" t="s">
        <v>9</v>
      </c>
      <c r="C325" s="202" t="s">
        <v>35</v>
      </c>
      <c r="D325" s="210" t="s">
        <v>709</v>
      </c>
      <c r="E325" s="24" t="s">
        <v>475</v>
      </c>
      <c r="F325" s="86">
        <v>120</v>
      </c>
      <c r="G325" s="80">
        <v>7</v>
      </c>
      <c r="H325" s="204"/>
      <c r="I325" s="204"/>
      <c r="J325" s="204"/>
      <c r="K325" s="204"/>
      <c r="L325" s="80">
        <v>0</v>
      </c>
      <c r="M325" s="203"/>
      <c r="N325" s="52">
        <v>0</v>
      </c>
      <c r="O325" s="204"/>
      <c r="P325" s="204"/>
      <c r="Q325" s="11">
        <v>8.1730530354000006</v>
      </c>
      <c r="R325" s="204"/>
      <c r="S325" s="204"/>
      <c r="T325" s="53">
        <v>14.837499999999999</v>
      </c>
      <c r="U325" s="204"/>
      <c r="V325" s="204"/>
      <c r="W325" s="11">
        <v>8.1482211415929005</v>
      </c>
      <c r="X325" s="204"/>
      <c r="Y325" s="204"/>
      <c r="Z325" s="53">
        <v>14.668749999999999</v>
      </c>
      <c r="AA325" s="204"/>
      <c r="AB325" s="204"/>
      <c r="AC325" s="204"/>
      <c r="AD325" s="204"/>
      <c r="AE325" s="204"/>
      <c r="AF325" s="9">
        <v>2.720078637059363</v>
      </c>
      <c r="AG325" s="9">
        <v>763</v>
      </c>
      <c r="AH325" s="9">
        <v>0.41578459125060485</v>
      </c>
      <c r="AI325" s="9">
        <v>177</v>
      </c>
      <c r="AJ325" s="9">
        <v>1.95625</v>
      </c>
      <c r="AK325" s="9" t="s">
        <v>248</v>
      </c>
      <c r="AL325" s="9">
        <v>0</v>
      </c>
      <c r="AM325" s="9"/>
      <c r="AN325" s="9"/>
      <c r="AO325" s="73">
        <v>36</v>
      </c>
      <c r="AP325" s="80">
        <v>0</v>
      </c>
      <c r="AQ325" s="80">
        <v>0</v>
      </c>
      <c r="AR325" s="224">
        <v>190</v>
      </c>
      <c r="AS325" s="224" t="s">
        <v>248</v>
      </c>
      <c r="AT325" s="11">
        <v>8102.2960000000003</v>
      </c>
      <c r="AU325" s="11">
        <v>0</v>
      </c>
      <c r="AV325" s="80">
        <v>0</v>
      </c>
      <c r="AW325" s="80">
        <v>190</v>
      </c>
      <c r="AX325" s="158" t="s">
        <v>248</v>
      </c>
      <c r="AY325" s="235" t="s">
        <v>248</v>
      </c>
      <c r="AZ325" s="218">
        <v>68506</v>
      </c>
      <c r="BA325" s="188" t="s">
        <v>248</v>
      </c>
      <c r="BB325" s="203" t="s">
        <v>248</v>
      </c>
      <c r="BC325" s="158" t="s">
        <v>248</v>
      </c>
      <c r="BD325" s="217" t="s">
        <v>61</v>
      </c>
      <c r="BE325" s="201" t="s">
        <v>62</v>
      </c>
      <c r="BF325" s="201" t="s">
        <v>63</v>
      </c>
      <c r="BG325" s="201" t="s">
        <v>196</v>
      </c>
      <c r="BH325" s="218" t="s">
        <v>515</v>
      </c>
      <c r="BI325" s="218" t="s">
        <v>68</v>
      </c>
      <c r="BJ325" s="391">
        <v>214</v>
      </c>
      <c r="BK325" s="370">
        <v>4</v>
      </c>
      <c r="BL325" s="219" t="s">
        <v>65</v>
      </c>
      <c r="BM325" s="52" t="s">
        <v>65</v>
      </c>
      <c r="BN325" s="218" t="s">
        <v>358</v>
      </c>
      <c r="BO325" s="217" t="s">
        <v>697</v>
      </c>
      <c r="BP325" s="201" t="s">
        <v>698</v>
      </c>
      <c r="BQ325" s="52" t="s">
        <v>714</v>
      </c>
    </row>
    <row r="326" spans="1:69" ht="16.5" thickBot="1">
      <c r="A326" s="207" t="s">
        <v>37</v>
      </c>
      <c r="B326" s="208" t="s">
        <v>9</v>
      </c>
      <c r="C326" s="202" t="s">
        <v>35</v>
      </c>
      <c r="D326" s="210" t="s">
        <v>709</v>
      </c>
      <c r="E326" s="24" t="s">
        <v>476</v>
      </c>
      <c r="F326" s="86">
        <v>73</v>
      </c>
      <c r="G326" s="80">
        <v>0</v>
      </c>
      <c r="H326" s="204"/>
      <c r="I326" s="204"/>
      <c r="J326" s="204"/>
      <c r="K326" s="204"/>
      <c r="L326" s="80">
        <v>1</v>
      </c>
      <c r="M326" s="203"/>
      <c r="N326" s="52">
        <v>0</v>
      </c>
      <c r="O326" s="204"/>
      <c r="P326" s="204"/>
      <c r="Q326" s="11">
        <v>5.5652081389000001</v>
      </c>
      <c r="R326" s="204"/>
      <c r="S326" s="204"/>
      <c r="T326" s="53">
        <v>9.1999999999999957</v>
      </c>
      <c r="U326" s="204"/>
      <c r="V326" s="204"/>
      <c r="W326" s="11">
        <v>5.2218054027776999</v>
      </c>
      <c r="X326" s="204"/>
      <c r="Y326" s="204"/>
      <c r="Z326" s="53">
        <v>9.1999999999999957</v>
      </c>
      <c r="AA326" s="204"/>
      <c r="AB326" s="204"/>
      <c r="AC326" s="204"/>
      <c r="AD326" s="204"/>
      <c r="AE326" s="204"/>
      <c r="AF326" s="9">
        <v>3.6878769998512571</v>
      </c>
      <c r="AG326" s="9">
        <v>504</v>
      </c>
      <c r="AH326" s="9">
        <v>0.3609675603177584</v>
      </c>
      <c r="AI326" s="9">
        <v>7</v>
      </c>
      <c r="AJ326" s="9">
        <v>2.837037037037037</v>
      </c>
      <c r="AK326" s="9" t="s">
        <v>248</v>
      </c>
      <c r="AL326" s="9">
        <v>72</v>
      </c>
      <c r="AM326" s="9">
        <v>3.6878769998512571</v>
      </c>
      <c r="AN326" s="9">
        <v>3.7089136490250696</v>
      </c>
      <c r="AO326" s="73">
        <v>0</v>
      </c>
      <c r="AP326" s="80">
        <v>0</v>
      </c>
      <c r="AQ326" s="80">
        <v>0</v>
      </c>
      <c r="AR326" s="224">
        <v>146</v>
      </c>
      <c r="AS326" s="224" t="s">
        <v>248</v>
      </c>
      <c r="AT326" s="11">
        <v>5478.183</v>
      </c>
      <c r="AU326" s="11">
        <v>0</v>
      </c>
      <c r="AV326" s="80">
        <v>0</v>
      </c>
      <c r="AW326" s="80">
        <v>146</v>
      </c>
      <c r="AX326" s="158" t="s">
        <v>248</v>
      </c>
      <c r="AY326" s="235" t="s">
        <v>248</v>
      </c>
      <c r="AZ326" s="201">
        <v>31760</v>
      </c>
      <c r="BA326" s="188" t="s">
        <v>248</v>
      </c>
      <c r="BB326" s="203" t="s">
        <v>248</v>
      </c>
      <c r="BC326" s="158" t="s">
        <v>248</v>
      </c>
      <c r="BD326" s="217" t="s">
        <v>61</v>
      </c>
      <c r="BE326" s="201" t="s">
        <v>62</v>
      </c>
      <c r="BF326" s="201" t="s">
        <v>63</v>
      </c>
      <c r="BG326" s="201" t="s">
        <v>196</v>
      </c>
      <c r="BH326" s="218" t="s">
        <v>511</v>
      </c>
      <c r="BI326" s="218" t="s">
        <v>64</v>
      </c>
      <c r="BJ326" s="391">
        <v>214</v>
      </c>
      <c r="BK326" s="370">
        <v>1</v>
      </c>
      <c r="BL326" s="219" t="s">
        <v>65</v>
      </c>
      <c r="BM326" s="52" t="s">
        <v>65</v>
      </c>
      <c r="BN326" s="218" t="s">
        <v>358</v>
      </c>
      <c r="BO326" s="217" t="s">
        <v>70</v>
      </c>
      <c r="BP326" s="201" t="s">
        <v>681</v>
      </c>
      <c r="BQ326" s="52" t="s">
        <v>717</v>
      </c>
    </row>
    <row r="327" spans="1:69" ht="16.5" thickBot="1">
      <c r="A327" s="207" t="s">
        <v>37</v>
      </c>
      <c r="B327" s="208" t="s">
        <v>9</v>
      </c>
      <c r="C327" s="202" t="s">
        <v>35</v>
      </c>
      <c r="D327" s="210" t="s">
        <v>709</v>
      </c>
      <c r="E327" s="24" t="s">
        <v>476</v>
      </c>
      <c r="F327" s="86">
        <v>73</v>
      </c>
      <c r="G327" s="80">
        <v>0</v>
      </c>
      <c r="H327" s="204"/>
      <c r="I327" s="204"/>
      <c r="J327" s="204"/>
      <c r="K327" s="204"/>
      <c r="L327" s="80">
        <v>0</v>
      </c>
      <c r="M327" s="203"/>
      <c r="N327" s="52">
        <v>0</v>
      </c>
      <c r="O327" s="204"/>
      <c r="P327" s="204"/>
      <c r="Q327" s="11">
        <v>7.9578490822000001</v>
      </c>
      <c r="R327" s="204"/>
      <c r="S327" s="204"/>
      <c r="T327" s="53">
        <v>13.862499999999999</v>
      </c>
      <c r="U327" s="204"/>
      <c r="V327" s="204"/>
      <c r="W327" s="11">
        <v>8.0179725479452006</v>
      </c>
      <c r="X327" s="204"/>
      <c r="Y327" s="204"/>
      <c r="Z327" s="53">
        <v>13.862499999999999</v>
      </c>
      <c r="AA327" s="204"/>
      <c r="AB327" s="204"/>
      <c r="AC327" s="204"/>
      <c r="AD327" s="204"/>
      <c r="AE327" s="204"/>
      <c r="AF327" s="9">
        <v>3.2019569460893105</v>
      </c>
      <c r="AG327" s="9">
        <v>511</v>
      </c>
      <c r="AH327" s="9">
        <v>0.54570647474516543</v>
      </c>
      <c r="AI327" s="9">
        <v>62</v>
      </c>
      <c r="AJ327" s="9">
        <v>2.1625000000000001</v>
      </c>
      <c r="AK327" s="9" t="s">
        <v>248</v>
      </c>
      <c r="AL327" s="9">
        <v>71</v>
      </c>
      <c r="AM327" s="9">
        <v>3.214185108841066</v>
      </c>
      <c r="AN327" s="9">
        <v>3.2859589041095889</v>
      </c>
      <c r="AO327" s="73">
        <v>3</v>
      </c>
      <c r="AP327" s="80">
        <v>2</v>
      </c>
      <c r="AQ327" s="80">
        <v>0</v>
      </c>
      <c r="AR327" s="224">
        <v>141</v>
      </c>
      <c r="AS327" s="224" t="s">
        <v>248</v>
      </c>
      <c r="AT327" s="11">
        <v>5538.8220000000001</v>
      </c>
      <c r="AU327" s="11">
        <v>153.762</v>
      </c>
      <c r="AV327" s="80">
        <v>0</v>
      </c>
      <c r="AW327" s="80">
        <v>141</v>
      </c>
      <c r="AX327" s="158" t="s">
        <v>248</v>
      </c>
      <c r="AY327" s="235" t="s">
        <v>248</v>
      </c>
      <c r="AZ327" s="218">
        <v>31760</v>
      </c>
      <c r="BA327" s="188" t="s">
        <v>248</v>
      </c>
      <c r="BB327" s="203" t="s">
        <v>248</v>
      </c>
      <c r="BC327" s="158" t="s">
        <v>248</v>
      </c>
      <c r="BD327" s="217" t="s">
        <v>61</v>
      </c>
      <c r="BE327" s="201" t="s">
        <v>62</v>
      </c>
      <c r="BF327" s="201" t="s">
        <v>63</v>
      </c>
      <c r="BG327" s="201" t="s">
        <v>196</v>
      </c>
      <c r="BH327" s="218" t="s">
        <v>511</v>
      </c>
      <c r="BI327" s="218" t="s">
        <v>66</v>
      </c>
      <c r="BJ327" s="391">
        <v>214</v>
      </c>
      <c r="BK327" s="370">
        <v>7</v>
      </c>
      <c r="BL327" s="219" t="s">
        <v>65</v>
      </c>
      <c r="BM327" s="52" t="s">
        <v>65</v>
      </c>
      <c r="BN327" s="218" t="s">
        <v>358</v>
      </c>
      <c r="BO327" s="217" t="s">
        <v>70</v>
      </c>
      <c r="BP327" s="201" t="s">
        <v>681</v>
      </c>
      <c r="BQ327" s="52" t="s">
        <v>717</v>
      </c>
    </row>
    <row r="328" spans="1:69" ht="16.5" thickBot="1">
      <c r="A328" s="207" t="s">
        <v>37</v>
      </c>
      <c r="B328" s="208" t="s">
        <v>9</v>
      </c>
      <c r="C328" s="202" t="s">
        <v>35</v>
      </c>
      <c r="D328" s="210" t="s">
        <v>709</v>
      </c>
      <c r="E328" s="24" t="s">
        <v>476</v>
      </c>
      <c r="F328" s="86">
        <v>71</v>
      </c>
      <c r="G328" s="80">
        <v>0</v>
      </c>
      <c r="H328" s="204"/>
      <c r="I328" s="204"/>
      <c r="J328" s="204"/>
      <c r="K328" s="204"/>
      <c r="L328" s="80">
        <v>0</v>
      </c>
      <c r="M328" s="203"/>
      <c r="N328" s="52">
        <v>1</v>
      </c>
      <c r="O328" s="204"/>
      <c r="P328" s="204"/>
      <c r="Q328" s="11">
        <v>5.7531828732000001</v>
      </c>
      <c r="R328" s="204"/>
      <c r="S328" s="204"/>
      <c r="T328" s="53">
        <v>7.3625000000000007</v>
      </c>
      <c r="U328" s="204"/>
      <c r="V328" s="204"/>
      <c r="W328" s="11">
        <v>5.1441689295773996</v>
      </c>
      <c r="X328" s="204"/>
      <c r="Y328" s="204"/>
      <c r="Z328" s="53">
        <v>7.2250000000000014</v>
      </c>
      <c r="AA328" s="204"/>
      <c r="AB328" s="204"/>
      <c r="AC328" s="204"/>
      <c r="AD328" s="204"/>
      <c r="AE328" s="204"/>
      <c r="AF328" s="9">
        <v>3.5669421887722144</v>
      </c>
      <c r="AG328" s="9">
        <v>496</v>
      </c>
      <c r="AH328" s="9">
        <v>0.45159897484689127</v>
      </c>
      <c r="AI328" s="9">
        <v>16</v>
      </c>
      <c r="AJ328" s="9">
        <v>2.6073170731707318</v>
      </c>
      <c r="AK328" s="9" t="s">
        <v>248</v>
      </c>
      <c r="AL328" s="9">
        <v>71</v>
      </c>
      <c r="AM328" s="9">
        <v>3.5669421887722144</v>
      </c>
      <c r="AN328" s="9">
        <v>3.639344262295082</v>
      </c>
      <c r="AO328" s="73">
        <v>4</v>
      </c>
      <c r="AP328" s="80">
        <v>0</v>
      </c>
      <c r="AQ328" s="80">
        <v>0</v>
      </c>
      <c r="AR328" s="224">
        <v>138</v>
      </c>
      <c r="AS328" s="224" t="s">
        <v>248</v>
      </c>
      <c r="AT328" s="11">
        <v>5402.2460000000001</v>
      </c>
      <c r="AU328" s="11">
        <v>0</v>
      </c>
      <c r="AV328" s="80">
        <v>0</v>
      </c>
      <c r="AW328" s="80">
        <v>138</v>
      </c>
      <c r="AX328" s="158" t="s">
        <v>248</v>
      </c>
      <c r="AY328" s="235" t="s">
        <v>248</v>
      </c>
      <c r="AZ328" s="218">
        <v>31760</v>
      </c>
      <c r="BA328" s="188" t="s">
        <v>248</v>
      </c>
      <c r="BB328" s="203" t="s">
        <v>248</v>
      </c>
      <c r="BC328" s="158" t="s">
        <v>248</v>
      </c>
      <c r="BD328" s="217" t="s">
        <v>61</v>
      </c>
      <c r="BE328" s="201" t="s">
        <v>62</v>
      </c>
      <c r="BF328" s="201" t="s">
        <v>63</v>
      </c>
      <c r="BG328" s="201" t="s">
        <v>196</v>
      </c>
      <c r="BH328" s="218" t="s">
        <v>511</v>
      </c>
      <c r="BI328" s="218" t="s">
        <v>67</v>
      </c>
      <c r="BJ328" s="391">
        <v>214</v>
      </c>
      <c r="BK328" s="370">
        <v>3</v>
      </c>
      <c r="BL328" s="219" t="s">
        <v>65</v>
      </c>
      <c r="BM328" s="52" t="s">
        <v>65</v>
      </c>
      <c r="BN328" s="218" t="s">
        <v>358</v>
      </c>
      <c r="BO328" s="217" t="s">
        <v>70</v>
      </c>
      <c r="BP328" s="201" t="s">
        <v>681</v>
      </c>
      <c r="BQ328" s="52" t="s">
        <v>717</v>
      </c>
    </row>
    <row r="329" spans="1:69" ht="16.5" thickBot="1">
      <c r="A329" s="207" t="s">
        <v>37</v>
      </c>
      <c r="B329" s="208" t="s">
        <v>9</v>
      </c>
      <c r="C329" s="202" t="s">
        <v>35</v>
      </c>
      <c r="D329" s="210" t="s">
        <v>709</v>
      </c>
      <c r="E329" s="24" t="s">
        <v>476</v>
      </c>
      <c r="F329" s="86">
        <v>70</v>
      </c>
      <c r="G329" s="80">
        <v>1</v>
      </c>
      <c r="H329" s="204"/>
      <c r="I329" s="204"/>
      <c r="J329" s="204"/>
      <c r="K329" s="204"/>
      <c r="L329" s="80">
        <v>0</v>
      </c>
      <c r="M329" s="203"/>
      <c r="N329" s="52">
        <v>0</v>
      </c>
      <c r="O329" s="204"/>
      <c r="P329" s="204"/>
      <c r="Q329" s="11">
        <v>7.1021303478000002</v>
      </c>
      <c r="R329" s="204"/>
      <c r="S329" s="204"/>
      <c r="T329" s="53">
        <v>8.7583333333333329</v>
      </c>
      <c r="U329" s="204"/>
      <c r="V329" s="204"/>
      <c r="W329" s="11">
        <v>7.1472028405797001</v>
      </c>
      <c r="X329" s="204"/>
      <c r="Y329" s="204"/>
      <c r="Z329" s="53">
        <v>8.7749999999999986</v>
      </c>
      <c r="AA329" s="204"/>
      <c r="AB329" s="204"/>
      <c r="AC329" s="204"/>
      <c r="AD329" s="204"/>
      <c r="AE329" s="204"/>
      <c r="AF329" s="9">
        <v>2.738109250779913</v>
      </c>
      <c r="AG329" s="9">
        <v>483</v>
      </c>
      <c r="AH329" s="9">
        <v>0.30284270098006649</v>
      </c>
      <c r="AI329" s="9">
        <v>89</v>
      </c>
      <c r="AJ329" s="9">
        <v>2.078896103896104</v>
      </c>
      <c r="AK329" s="9" t="s">
        <v>248</v>
      </c>
      <c r="AL329" s="9">
        <v>0</v>
      </c>
      <c r="AM329" s="9"/>
      <c r="AN329" s="9"/>
      <c r="AO329" s="73">
        <v>12</v>
      </c>
      <c r="AP329" s="80">
        <v>0</v>
      </c>
      <c r="AQ329" s="80">
        <v>0</v>
      </c>
      <c r="AR329" s="224">
        <v>126</v>
      </c>
      <c r="AS329" s="224" t="s">
        <v>248</v>
      </c>
      <c r="AT329" s="11">
        <v>5211.7510000000002</v>
      </c>
      <c r="AU329" s="11">
        <v>68.846000000000004</v>
      </c>
      <c r="AV329" s="80">
        <v>0</v>
      </c>
      <c r="AW329" s="80">
        <v>126</v>
      </c>
      <c r="AX329" s="158" t="s">
        <v>248</v>
      </c>
      <c r="AY329" s="235" t="s">
        <v>248</v>
      </c>
      <c r="AZ329" s="218">
        <v>31760</v>
      </c>
      <c r="BA329" s="188" t="s">
        <v>248</v>
      </c>
      <c r="BB329" s="203" t="s">
        <v>248</v>
      </c>
      <c r="BC329" s="158" t="s">
        <v>248</v>
      </c>
      <c r="BD329" s="217" t="s">
        <v>61</v>
      </c>
      <c r="BE329" s="201" t="s">
        <v>62</v>
      </c>
      <c r="BF329" s="201" t="s">
        <v>63</v>
      </c>
      <c r="BG329" s="201" t="s">
        <v>196</v>
      </c>
      <c r="BH329" s="218" t="s">
        <v>511</v>
      </c>
      <c r="BI329" s="218" t="s">
        <v>68</v>
      </c>
      <c r="BJ329" s="391">
        <v>214</v>
      </c>
      <c r="BK329" s="370">
        <v>4</v>
      </c>
      <c r="BL329" s="219" t="s">
        <v>65</v>
      </c>
      <c r="BM329" s="52" t="s">
        <v>65</v>
      </c>
      <c r="BN329" s="218" t="s">
        <v>358</v>
      </c>
      <c r="BO329" s="217" t="s">
        <v>70</v>
      </c>
      <c r="BP329" s="201" t="s">
        <v>681</v>
      </c>
      <c r="BQ329" s="52" t="s">
        <v>717</v>
      </c>
    </row>
    <row r="330" spans="1:69" ht="16.5" thickBot="1">
      <c r="A330" s="207" t="s">
        <v>37</v>
      </c>
      <c r="B330" s="208" t="s">
        <v>9</v>
      </c>
      <c r="C330" s="202" t="s">
        <v>35</v>
      </c>
      <c r="D330" s="210" t="s">
        <v>709</v>
      </c>
      <c r="E330" s="24" t="s">
        <v>372</v>
      </c>
      <c r="F330" s="86">
        <v>104</v>
      </c>
      <c r="G330" s="80">
        <v>0</v>
      </c>
      <c r="H330" s="204"/>
      <c r="I330" s="204"/>
      <c r="J330" s="204"/>
      <c r="K330" s="204"/>
      <c r="L330" s="80">
        <v>0</v>
      </c>
      <c r="M330" s="203"/>
      <c r="N330" s="52">
        <v>0</v>
      </c>
      <c r="O330" s="204"/>
      <c r="P330" s="204"/>
      <c r="Q330" s="11">
        <v>7.4690284807999996</v>
      </c>
      <c r="R330" s="204"/>
      <c r="S330" s="204"/>
      <c r="T330" s="53">
        <v>8.8166666666666664</v>
      </c>
      <c r="U330" s="204"/>
      <c r="V330" s="204"/>
      <c r="W330" s="11">
        <v>7.4612015480769003</v>
      </c>
      <c r="X330" s="204"/>
      <c r="Y330" s="204"/>
      <c r="Z330" s="53">
        <v>8.85</v>
      </c>
      <c r="AA330" s="204"/>
      <c r="AB330" s="204"/>
      <c r="AC330" s="204"/>
      <c r="AD330" s="204"/>
      <c r="AE330" s="204"/>
      <c r="AF330" s="9">
        <v>3.4550721295751057</v>
      </c>
      <c r="AG330" s="9">
        <v>416</v>
      </c>
      <c r="AH330" s="9">
        <v>0.44285171745351648</v>
      </c>
      <c r="AI330" s="9">
        <v>15</v>
      </c>
      <c r="AJ330" s="9">
        <v>2.5604166666666668</v>
      </c>
      <c r="AK330" s="9" t="s">
        <v>248</v>
      </c>
      <c r="AL330" s="9">
        <v>104</v>
      </c>
      <c r="AM330" s="9">
        <v>3.4550721295751057</v>
      </c>
      <c r="AN330" s="9">
        <v>3.5452380952380951</v>
      </c>
      <c r="AO330" s="73">
        <v>7</v>
      </c>
      <c r="AP330" s="80">
        <v>0</v>
      </c>
      <c r="AQ330" s="80">
        <v>0</v>
      </c>
      <c r="AR330" s="224">
        <v>201</v>
      </c>
      <c r="AS330" s="224" t="s">
        <v>248</v>
      </c>
      <c r="AT330" s="11">
        <v>8391.6239999999998</v>
      </c>
      <c r="AU330" s="11">
        <v>0</v>
      </c>
      <c r="AV330" s="80">
        <v>0</v>
      </c>
      <c r="AW330" s="80">
        <v>201</v>
      </c>
      <c r="AX330" s="158" t="s">
        <v>248</v>
      </c>
      <c r="AY330" s="235" t="s">
        <v>248</v>
      </c>
      <c r="AZ330" s="218">
        <v>39753</v>
      </c>
      <c r="BA330" s="188" t="s">
        <v>248</v>
      </c>
      <c r="BB330" s="203" t="s">
        <v>248</v>
      </c>
      <c r="BC330" s="158" t="s">
        <v>248</v>
      </c>
      <c r="BD330" s="217" t="s">
        <v>61</v>
      </c>
      <c r="BE330" s="201" t="s">
        <v>62</v>
      </c>
      <c r="BF330" s="201" t="s">
        <v>63</v>
      </c>
      <c r="BG330" s="201" t="s">
        <v>196</v>
      </c>
      <c r="BH330" s="218" t="s">
        <v>253</v>
      </c>
      <c r="BI330" s="218" t="s">
        <v>64</v>
      </c>
      <c r="BJ330" s="391">
        <v>214</v>
      </c>
      <c r="BK330" s="370">
        <v>1</v>
      </c>
      <c r="BL330" s="219" t="s">
        <v>65</v>
      </c>
      <c r="BM330" s="52" t="s">
        <v>65</v>
      </c>
      <c r="BN330" s="218" t="s">
        <v>358</v>
      </c>
      <c r="BO330" s="217" t="s">
        <v>372</v>
      </c>
      <c r="BP330" s="201" t="s">
        <v>696</v>
      </c>
      <c r="BQ330" s="52" t="s">
        <v>719</v>
      </c>
    </row>
    <row r="331" spans="1:69" ht="16.5" thickBot="1">
      <c r="A331" s="207" t="s">
        <v>37</v>
      </c>
      <c r="B331" s="208" t="s">
        <v>9</v>
      </c>
      <c r="C331" s="202" t="s">
        <v>35</v>
      </c>
      <c r="D331" s="210" t="s">
        <v>709</v>
      </c>
      <c r="E331" s="24" t="s">
        <v>372</v>
      </c>
      <c r="F331" s="86">
        <v>104</v>
      </c>
      <c r="G331" s="80">
        <v>0</v>
      </c>
      <c r="H331" s="204"/>
      <c r="I331" s="204"/>
      <c r="J331" s="204"/>
      <c r="K331" s="204"/>
      <c r="L331" s="80">
        <v>0</v>
      </c>
      <c r="M331" s="203"/>
      <c r="N331" s="52">
        <v>0</v>
      </c>
      <c r="O331" s="204"/>
      <c r="P331" s="204"/>
      <c r="Q331" s="11">
        <v>7.6114324614999997</v>
      </c>
      <c r="R331" s="204"/>
      <c r="S331" s="204"/>
      <c r="T331" s="53">
        <v>10.399999999999999</v>
      </c>
      <c r="U331" s="204"/>
      <c r="V331" s="204"/>
      <c r="W331" s="11">
        <v>7.6814996826922997</v>
      </c>
      <c r="X331" s="204"/>
      <c r="Y331" s="204"/>
      <c r="Z331" s="53">
        <v>10.399999999999999</v>
      </c>
      <c r="AA331" s="204"/>
      <c r="AB331" s="204"/>
      <c r="AC331" s="204"/>
      <c r="AD331" s="204"/>
      <c r="AE331" s="204"/>
      <c r="AF331" s="9">
        <v>3.3216426336230374</v>
      </c>
      <c r="AG331" s="9">
        <v>416</v>
      </c>
      <c r="AH331" s="9">
        <v>0.5427026641262005</v>
      </c>
      <c r="AI331" s="9">
        <v>33</v>
      </c>
      <c r="AJ331" s="9">
        <v>2.2458333333333336</v>
      </c>
      <c r="AK331" s="9" t="s">
        <v>248</v>
      </c>
      <c r="AL331" s="9">
        <v>104</v>
      </c>
      <c r="AM331" s="9">
        <v>3.3814149363380337</v>
      </c>
      <c r="AN331" s="9">
        <v>3.5068306010928962</v>
      </c>
      <c r="AO331" s="73">
        <v>40</v>
      </c>
      <c r="AP331" s="80">
        <v>9</v>
      </c>
      <c r="AQ331" s="80">
        <v>0</v>
      </c>
      <c r="AR331" s="224">
        <v>159</v>
      </c>
      <c r="AS331" s="224" t="s">
        <v>248</v>
      </c>
      <c r="AT331" s="11">
        <v>9509.4349999999995</v>
      </c>
      <c r="AU331" s="11">
        <v>285.04899999999998</v>
      </c>
      <c r="AV331" s="80">
        <v>0</v>
      </c>
      <c r="AW331" s="80">
        <v>159</v>
      </c>
      <c r="AX331" s="158" t="s">
        <v>248</v>
      </c>
      <c r="AY331" s="235" t="s">
        <v>248</v>
      </c>
      <c r="AZ331" s="218">
        <v>39753</v>
      </c>
      <c r="BA331" s="188" t="s">
        <v>248</v>
      </c>
      <c r="BB331" s="203" t="s">
        <v>248</v>
      </c>
      <c r="BC331" s="158" t="s">
        <v>248</v>
      </c>
      <c r="BD331" s="217" t="s">
        <v>61</v>
      </c>
      <c r="BE331" s="201" t="s">
        <v>62</v>
      </c>
      <c r="BF331" s="201" t="s">
        <v>63</v>
      </c>
      <c r="BG331" s="201" t="s">
        <v>196</v>
      </c>
      <c r="BH331" s="218" t="s">
        <v>253</v>
      </c>
      <c r="BI331" s="218" t="s">
        <v>66</v>
      </c>
      <c r="BJ331" s="391">
        <v>214</v>
      </c>
      <c r="BK331" s="370">
        <v>7</v>
      </c>
      <c r="BL331" s="219" t="s">
        <v>65</v>
      </c>
      <c r="BM331" s="52" t="s">
        <v>65</v>
      </c>
      <c r="BN331" s="218" t="s">
        <v>358</v>
      </c>
      <c r="BO331" s="217" t="s">
        <v>372</v>
      </c>
      <c r="BP331" s="201" t="s">
        <v>696</v>
      </c>
      <c r="BQ331" s="52" t="s">
        <v>719</v>
      </c>
    </row>
    <row r="332" spans="1:69" ht="16.5" thickBot="1">
      <c r="A332" s="207" t="s">
        <v>37</v>
      </c>
      <c r="B332" s="208" t="s">
        <v>9</v>
      </c>
      <c r="C332" s="202" t="s">
        <v>35</v>
      </c>
      <c r="D332" s="210" t="s">
        <v>709</v>
      </c>
      <c r="E332" s="24" t="s">
        <v>372</v>
      </c>
      <c r="F332" s="86">
        <v>104</v>
      </c>
      <c r="G332" s="80">
        <v>0</v>
      </c>
      <c r="H332" s="204"/>
      <c r="I332" s="204"/>
      <c r="J332" s="204"/>
      <c r="K332" s="204"/>
      <c r="L332" s="80">
        <v>0</v>
      </c>
      <c r="M332" s="203"/>
      <c r="N332" s="52">
        <v>0</v>
      </c>
      <c r="O332" s="204"/>
      <c r="P332" s="204"/>
      <c r="Q332" s="11">
        <v>7.4315286250000003</v>
      </c>
      <c r="R332" s="204"/>
      <c r="S332" s="204"/>
      <c r="T332" s="53">
        <v>8.9833333333333325</v>
      </c>
      <c r="U332" s="204"/>
      <c r="V332" s="204"/>
      <c r="W332" s="11">
        <v>7.4868652115384</v>
      </c>
      <c r="X332" s="204"/>
      <c r="Y332" s="204"/>
      <c r="Z332" s="53">
        <v>9.1</v>
      </c>
      <c r="AA332" s="204"/>
      <c r="AB332" s="204"/>
      <c r="AC332" s="204"/>
      <c r="AD332" s="204"/>
      <c r="AE332" s="204"/>
      <c r="AF332" s="9">
        <v>3.5004086666382275</v>
      </c>
      <c r="AG332" s="9">
        <v>416</v>
      </c>
      <c r="AH332" s="9">
        <v>0.45092197796643302</v>
      </c>
      <c r="AI332" s="9">
        <v>11</v>
      </c>
      <c r="AJ332" s="9">
        <v>2.5830508474576273</v>
      </c>
      <c r="AK332" s="9" t="s">
        <v>248</v>
      </c>
      <c r="AL332" s="9">
        <v>104</v>
      </c>
      <c r="AM332" s="9">
        <v>3.5004086666382275</v>
      </c>
      <c r="AN332" s="9">
        <v>3.5933333333333333</v>
      </c>
      <c r="AO332" s="73">
        <v>0</v>
      </c>
      <c r="AP332" s="80">
        <v>0</v>
      </c>
      <c r="AQ332" s="80">
        <v>0</v>
      </c>
      <c r="AR332" s="224">
        <v>208</v>
      </c>
      <c r="AS332" s="224" t="s">
        <v>248</v>
      </c>
      <c r="AT332" s="11">
        <v>8315.2559999999994</v>
      </c>
      <c r="AU332" s="11">
        <v>0</v>
      </c>
      <c r="AV332" s="80">
        <v>0</v>
      </c>
      <c r="AW332" s="80">
        <v>208</v>
      </c>
      <c r="AX332" s="158" t="s">
        <v>248</v>
      </c>
      <c r="AY332" s="235" t="s">
        <v>248</v>
      </c>
      <c r="AZ332" s="218">
        <v>39753</v>
      </c>
      <c r="BA332" s="188" t="s">
        <v>248</v>
      </c>
      <c r="BB332" s="203" t="s">
        <v>248</v>
      </c>
      <c r="BC332" s="158" t="s">
        <v>248</v>
      </c>
      <c r="BD332" s="217" t="s">
        <v>61</v>
      </c>
      <c r="BE332" s="201" t="s">
        <v>62</v>
      </c>
      <c r="BF332" s="201" t="s">
        <v>63</v>
      </c>
      <c r="BG332" s="201" t="s">
        <v>196</v>
      </c>
      <c r="BH332" s="218" t="s">
        <v>253</v>
      </c>
      <c r="BI332" s="218" t="s">
        <v>67</v>
      </c>
      <c r="BJ332" s="391">
        <v>214</v>
      </c>
      <c r="BK332" s="370">
        <v>3</v>
      </c>
      <c r="BL332" s="219" t="s">
        <v>65</v>
      </c>
      <c r="BM332" s="52" t="s">
        <v>65</v>
      </c>
      <c r="BN332" s="218" t="s">
        <v>358</v>
      </c>
      <c r="BO332" s="217" t="s">
        <v>372</v>
      </c>
      <c r="BP332" s="201" t="s">
        <v>696</v>
      </c>
      <c r="BQ332" s="52" t="s">
        <v>719</v>
      </c>
    </row>
    <row r="333" spans="1:69" ht="16.5" thickBot="1">
      <c r="A333" s="207" t="s">
        <v>37</v>
      </c>
      <c r="B333" s="208" t="s">
        <v>9</v>
      </c>
      <c r="C333" s="202" t="s">
        <v>35</v>
      </c>
      <c r="D333" s="210" t="s">
        <v>709</v>
      </c>
      <c r="E333" s="24" t="s">
        <v>372</v>
      </c>
      <c r="F333" s="86">
        <v>104</v>
      </c>
      <c r="G333" s="80">
        <v>1</v>
      </c>
      <c r="H333" s="204"/>
      <c r="I333" s="204"/>
      <c r="J333" s="204"/>
      <c r="K333" s="204"/>
      <c r="L333" s="80">
        <v>0</v>
      </c>
      <c r="M333" s="203"/>
      <c r="N333" s="52">
        <v>0</v>
      </c>
      <c r="O333" s="204"/>
      <c r="P333" s="204"/>
      <c r="Q333" s="11">
        <v>7.4151550388</v>
      </c>
      <c r="R333" s="204"/>
      <c r="S333" s="204"/>
      <c r="T333" s="53">
        <v>9.4874999999999989</v>
      </c>
      <c r="U333" s="204"/>
      <c r="V333" s="204"/>
      <c r="W333" s="11">
        <v>7.4720968058252</v>
      </c>
      <c r="X333" s="204"/>
      <c r="Y333" s="204"/>
      <c r="Z333" s="53">
        <v>9.9249999999999972</v>
      </c>
      <c r="AA333" s="204"/>
      <c r="AB333" s="204"/>
      <c r="AC333" s="204"/>
      <c r="AD333" s="204"/>
      <c r="AE333" s="204"/>
      <c r="AF333" s="9">
        <v>2.7341019450460822</v>
      </c>
      <c r="AG333" s="9">
        <v>412</v>
      </c>
      <c r="AH333" s="9">
        <v>0.41191154324397555</v>
      </c>
      <c r="AI333" s="9">
        <v>105</v>
      </c>
      <c r="AJ333" s="9">
        <v>2.0204545454545455</v>
      </c>
      <c r="AK333" s="9" t="s">
        <v>248</v>
      </c>
      <c r="AL333" s="9">
        <v>0</v>
      </c>
      <c r="AM333" s="9"/>
      <c r="AN333" s="9"/>
      <c r="AO333" s="73">
        <v>57</v>
      </c>
      <c r="AP333" s="80">
        <v>1</v>
      </c>
      <c r="AQ333" s="80">
        <v>0</v>
      </c>
      <c r="AR333" s="224">
        <v>148</v>
      </c>
      <c r="AS333" s="224" t="s">
        <v>248</v>
      </c>
      <c r="AT333" s="11">
        <v>8225.0779999999995</v>
      </c>
      <c r="AU333" s="11">
        <v>183.36799999999999</v>
      </c>
      <c r="AV333" s="80">
        <v>0</v>
      </c>
      <c r="AW333" s="80">
        <v>148</v>
      </c>
      <c r="AX333" s="158" t="s">
        <v>248</v>
      </c>
      <c r="AY333" s="235" t="s">
        <v>248</v>
      </c>
      <c r="AZ333" s="218">
        <v>39753</v>
      </c>
      <c r="BA333" s="188" t="s">
        <v>248</v>
      </c>
      <c r="BB333" s="203" t="s">
        <v>248</v>
      </c>
      <c r="BC333" s="158" t="s">
        <v>248</v>
      </c>
      <c r="BD333" s="217" t="s">
        <v>61</v>
      </c>
      <c r="BE333" s="201" t="s">
        <v>62</v>
      </c>
      <c r="BF333" s="201" t="s">
        <v>63</v>
      </c>
      <c r="BG333" s="201" t="s">
        <v>196</v>
      </c>
      <c r="BH333" s="218" t="s">
        <v>253</v>
      </c>
      <c r="BI333" s="218" t="s">
        <v>68</v>
      </c>
      <c r="BJ333" s="391">
        <v>214</v>
      </c>
      <c r="BK333" s="370">
        <v>4</v>
      </c>
      <c r="BL333" s="219" t="s">
        <v>65</v>
      </c>
      <c r="BM333" s="52" t="s">
        <v>65</v>
      </c>
      <c r="BN333" s="218" t="s">
        <v>358</v>
      </c>
      <c r="BO333" s="217" t="s">
        <v>372</v>
      </c>
      <c r="BP333" s="201" t="s">
        <v>696</v>
      </c>
      <c r="BQ333" s="52" t="s">
        <v>719</v>
      </c>
    </row>
    <row r="334" spans="1:69" ht="16.5" thickBot="1">
      <c r="A334" s="207" t="s">
        <v>37</v>
      </c>
      <c r="B334" s="208" t="s">
        <v>9</v>
      </c>
      <c r="C334" s="202" t="s">
        <v>35</v>
      </c>
      <c r="D334" s="210" t="s">
        <v>709</v>
      </c>
      <c r="E334" s="24" t="s">
        <v>477</v>
      </c>
      <c r="F334" s="86">
        <v>118</v>
      </c>
      <c r="G334" s="80">
        <v>1</v>
      </c>
      <c r="H334" s="204"/>
      <c r="I334" s="204"/>
      <c r="J334" s="204"/>
      <c r="K334" s="204"/>
      <c r="L334" s="80">
        <v>1</v>
      </c>
      <c r="M334" s="203"/>
      <c r="N334" s="52">
        <v>0</v>
      </c>
      <c r="O334" s="204"/>
      <c r="P334" s="204"/>
      <c r="Q334" s="11">
        <v>5.5281464569000001</v>
      </c>
      <c r="R334" s="204"/>
      <c r="S334" s="204"/>
      <c r="T334" s="53">
        <v>6.8499999999999988</v>
      </c>
      <c r="U334" s="204"/>
      <c r="V334" s="204"/>
      <c r="W334" s="11">
        <v>5.1845343965517001</v>
      </c>
      <c r="X334" s="204"/>
      <c r="Y334" s="204"/>
      <c r="Z334" s="53">
        <v>6.5999999999999943</v>
      </c>
      <c r="AA334" s="204"/>
      <c r="AB334" s="204"/>
      <c r="AC334" s="204"/>
      <c r="AD334" s="204"/>
      <c r="AE334" s="204"/>
      <c r="AF334" s="9">
        <v>3.6620217723212218</v>
      </c>
      <c r="AG334" s="9">
        <v>811</v>
      </c>
      <c r="AH334" s="9">
        <v>0.40819608384618766</v>
      </c>
      <c r="AI334" s="9">
        <v>22</v>
      </c>
      <c r="AJ334" s="9">
        <v>2.7107954545454547</v>
      </c>
      <c r="AK334" s="9" t="s">
        <v>248</v>
      </c>
      <c r="AL334" s="9">
        <v>116</v>
      </c>
      <c r="AM334" s="9">
        <v>3.6620217723212218</v>
      </c>
      <c r="AN334" s="9">
        <v>3.6934470377019748</v>
      </c>
      <c r="AO334" s="73">
        <v>4</v>
      </c>
      <c r="AP334" s="80">
        <v>0</v>
      </c>
      <c r="AQ334" s="80">
        <v>0</v>
      </c>
      <c r="AR334" s="224">
        <v>230</v>
      </c>
      <c r="AS334" s="224" t="s">
        <v>248</v>
      </c>
      <c r="AT334" s="11">
        <v>8343.4619999999995</v>
      </c>
      <c r="AU334" s="11">
        <v>0</v>
      </c>
      <c r="AV334" s="80">
        <v>0</v>
      </c>
      <c r="AW334" s="80">
        <v>230</v>
      </c>
      <c r="AX334" s="158" t="s">
        <v>248</v>
      </c>
      <c r="AY334" s="235" t="s">
        <v>248</v>
      </c>
      <c r="AZ334" s="242">
        <v>88548</v>
      </c>
      <c r="BA334" s="188" t="s">
        <v>248</v>
      </c>
      <c r="BB334" s="203" t="s">
        <v>248</v>
      </c>
      <c r="BC334" s="158" t="s">
        <v>248</v>
      </c>
      <c r="BD334" s="217" t="s">
        <v>61</v>
      </c>
      <c r="BE334" s="201" t="s">
        <v>62</v>
      </c>
      <c r="BF334" s="201" t="s">
        <v>63</v>
      </c>
      <c r="BG334" s="201" t="s">
        <v>196</v>
      </c>
      <c r="BH334" s="218" t="s">
        <v>514</v>
      </c>
      <c r="BI334" s="218" t="s">
        <v>64</v>
      </c>
      <c r="BJ334" s="391">
        <v>214</v>
      </c>
      <c r="BK334" s="370">
        <v>1</v>
      </c>
      <c r="BL334" s="219" t="s">
        <v>65</v>
      </c>
      <c r="BM334" s="52" t="s">
        <v>65</v>
      </c>
      <c r="BN334" s="218" t="s">
        <v>358</v>
      </c>
      <c r="BO334" s="217" t="s">
        <v>159</v>
      </c>
      <c r="BP334" s="201" t="s">
        <v>680</v>
      </c>
      <c r="BQ334" s="52" t="s">
        <v>714</v>
      </c>
    </row>
    <row r="335" spans="1:69" ht="16.5" thickBot="1">
      <c r="A335" s="207" t="s">
        <v>37</v>
      </c>
      <c r="B335" s="208" t="s">
        <v>9</v>
      </c>
      <c r="C335" s="202" t="s">
        <v>35</v>
      </c>
      <c r="D335" s="210" t="s">
        <v>709</v>
      </c>
      <c r="E335" s="24" t="s">
        <v>477</v>
      </c>
      <c r="F335" s="86">
        <v>112</v>
      </c>
      <c r="G335" s="80">
        <v>4</v>
      </c>
      <c r="H335" s="204"/>
      <c r="I335" s="204"/>
      <c r="J335" s="204"/>
      <c r="K335" s="204"/>
      <c r="L335" s="80">
        <v>0</v>
      </c>
      <c r="M335" s="203"/>
      <c r="N335" s="52">
        <v>0</v>
      </c>
      <c r="O335" s="204"/>
      <c r="P335" s="204"/>
      <c r="Q335" s="11">
        <v>8.3449906389000006</v>
      </c>
      <c r="R335" s="204"/>
      <c r="S335" s="204"/>
      <c r="T335" s="53">
        <v>14.074999999999999</v>
      </c>
      <c r="U335" s="204"/>
      <c r="V335" s="204"/>
      <c r="W335" s="11">
        <v>8.4217869537037</v>
      </c>
      <c r="X335" s="204"/>
      <c r="Y335" s="204"/>
      <c r="Z335" s="53">
        <v>14.433333333333332</v>
      </c>
      <c r="AA335" s="204"/>
      <c r="AB335" s="204"/>
      <c r="AC335" s="204"/>
      <c r="AD335" s="204"/>
      <c r="AE335" s="204"/>
      <c r="AF335" s="9">
        <v>3.3369179935682389</v>
      </c>
      <c r="AG335" s="9">
        <v>756</v>
      </c>
      <c r="AH335" s="9">
        <v>0.52266133009136928</v>
      </c>
      <c r="AI335" s="9">
        <v>53</v>
      </c>
      <c r="AJ335" s="9">
        <v>2.3051282051282054</v>
      </c>
      <c r="AK335" s="9" t="s">
        <v>248</v>
      </c>
      <c r="AL335" s="9">
        <v>107</v>
      </c>
      <c r="AM335" s="9">
        <v>3.3460480679816338</v>
      </c>
      <c r="AN335" s="9">
        <v>3.4550691244239631</v>
      </c>
      <c r="AO335" s="73">
        <v>24</v>
      </c>
      <c r="AP335" s="80">
        <v>1</v>
      </c>
      <c r="AQ335" s="80">
        <v>0</v>
      </c>
      <c r="AR335" s="224">
        <v>191</v>
      </c>
      <c r="AS335" s="224" t="s">
        <v>248</v>
      </c>
      <c r="AT335" s="11">
        <v>7638.2749999999996</v>
      </c>
      <c r="AU335" s="11">
        <v>71.915000000000006</v>
      </c>
      <c r="AV335" s="80">
        <v>0</v>
      </c>
      <c r="AW335" s="80">
        <v>191</v>
      </c>
      <c r="AX335" s="158" t="s">
        <v>248</v>
      </c>
      <c r="AY335" s="235" t="s">
        <v>248</v>
      </c>
      <c r="AZ335" s="242">
        <v>88548</v>
      </c>
      <c r="BA335" s="188" t="s">
        <v>248</v>
      </c>
      <c r="BB335" s="203" t="s">
        <v>248</v>
      </c>
      <c r="BC335" s="158" t="s">
        <v>248</v>
      </c>
      <c r="BD335" s="217" t="s">
        <v>61</v>
      </c>
      <c r="BE335" s="201" t="s">
        <v>62</v>
      </c>
      <c r="BF335" s="201" t="s">
        <v>63</v>
      </c>
      <c r="BG335" s="201" t="s">
        <v>196</v>
      </c>
      <c r="BH335" s="218" t="s">
        <v>514</v>
      </c>
      <c r="BI335" s="218" t="s">
        <v>66</v>
      </c>
      <c r="BJ335" s="391">
        <v>214</v>
      </c>
      <c r="BK335" s="370">
        <v>7</v>
      </c>
      <c r="BL335" s="219" t="s">
        <v>65</v>
      </c>
      <c r="BM335" s="52" t="s">
        <v>65</v>
      </c>
      <c r="BN335" s="218" t="s">
        <v>358</v>
      </c>
      <c r="BO335" s="217" t="s">
        <v>159</v>
      </c>
      <c r="BP335" s="201" t="s">
        <v>680</v>
      </c>
      <c r="BQ335" s="52" t="s">
        <v>714</v>
      </c>
    </row>
    <row r="336" spans="1:69" ht="16.5" thickBot="1">
      <c r="A336" s="207" t="s">
        <v>37</v>
      </c>
      <c r="B336" s="208" t="s">
        <v>9</v>
      </c>
      <c r="C336" s="202" t="s">
        <v>35</v>
      </c>
      <c r="D336" s="210" t="s">
        <v>709</v>
      </c>
      <c r="E336" s="24" t="s">
        <v>477</v>
      </c>
      <c r="F336" s="86">
        <v>118</v>
      </c>
      <c r="G336" s="80">
        <v>1</v>
      </c>
      <c r="H336" s="204"/>
      <c r="I336" s="204"/>
      <c r="J336" s="204"/>
      <c r="K336" s="204"/>
      <c r="L336" s="80">
        <v>0</v>
      </c>
      <c r="M336" s="203"/>
      <c r="N336" s="52">
        <v>0</v>
      </c>
      <c r="O336" s="204"/>
      <c r="P336" s="204"/>
      <c r="Q336" s="11">
        <v>7.0741964359000002</v>
      </c>
      <c r="R336" s="204"/>
      <c r="S336" s="204"/>
      <c r="T336" s="53">
        <v>8.4383333333333326</v>
      </c>
      <c r="U336" s="204"/>
      <c r="V336" s="204"/>
      <c r="W336" s="11">
        <v>7.2211109145299002</v>
      </c>
      <c r="X336" s="204"/>
      <c r="Y336" s="204"/>
      <c r="Z336" s="53">
        <v>8.5249999999999986</v>
      </c>
      <c r="AA336" s="204"/>
      <c r="AB336" s="204"/>
      <c r="AC336" s="204"/>
      <c r="AD336" s="204"/>
      <c r="AE336" s="204"/>
      <c r="AF336" s="9">
        <v>3.4498209298797189</v>
      </c>
      <c r="AG336" s="9">
        <v>819</v>
      </c>
      <c r="AH336" s="9">
        <v>0.52133978394918001</v>
      </c>
      <c r="AI336" s="9">
        <v>51</v>
      </c>
      <c r="AJ336" s="9">
        <v>2.3677631578947369</v>
      </c>
      <c r="AK336" s="9" t="s">
        <v>248</v>
      </c>
      <c r="AL336" s="9">
        <v>116</v>
      </c>
      <c r="AM336" s="9">
        <v>3.4503078917270815</v>
      </c>
      <c r="AN336" s="9">
        <v>3.56993006993007</v>
      </c>
      <c r="AO336" s="73">
        <v>7</v>
      </c>
      <c r="AP336" s="80">
        <v>0</v>
      </c>
      <c r="AQ336" s="80">
        <v>0</v>
      </c>
      <c r="AR336" s="224">
        <v>227</v>
      </c>
      <c r="AS336" s="224" t="s">
        <v>248</v>
      </c>
      <c r="AT336" s="11">
        <v>8370.3829999999998</v>
      </c>
      <c r="AU336" s="11">
        <v>0</v>
      </c>
      <c r="AV336" s="80">
        <v>0</v>
      </c>
      <c r="AW336" s="80">
        <v>227</v>
      </c>
      <c r="AX336" s="158" t="s">
        <v>248</v>
      </c>
      <c r="AY336" s="235" t="s">
        <v>248</v>
      </c>
      <c r="AZ336" s="242">
        <v>88548</v>
      </c>
      <c r="BA336" s="188" t="s">
        <v>248</v>
      </c>
      <c r="BB336" s="203" t="s">
        <v>248</v>
      </c>
      <c r="BC336" s="158" t="s">
        <v>248</v>
      </c>
      <c r="BD336" s="217" t="s">
        <v>61</v>
      </c>
      <c r="BE336" s="201" t="s">
        <v>62</v>
      </c>
      <c r="BF336" s="201" t="s">
        <v>63</v>
      </c>
      <c r="BG336" s="201" t="s">
        <v>196</v>
      </c>
      <c r="BH336" s="218" t="s">
        <v>514</v>
      </c>
      <c r="BI336" s="218" t="s">
        <v>67</v>
      </c>
      <c r="BJ336" s="391">
        <v>214</v>
      </c>
      <c r="BK336" s="370">
        <v>3</v>
      </c>
      <c r="BL336" s="219" t="s">
        <v>65</v>
      </c>
      <c r="BM336" s="52" t="s">
        <v>65</v>
      </c>
      <c r="BN336" s="218" t="s">
        <v>358</v>
      </c>
      <c r="BO336" s="217" t="s">
        <v>159</v>
      </c>
      <c r="BP336" s="201" t="s">
        <v>680</v>
      </c>
      <c r="BQ336" s="52" t="s">
        <v>714</v>
      </c>
    </row>
    <row r="337" spans="1:69" ht="16.5" thickBot="1">
      <c r="A337" s="207" t="s">
        <v>37</v>
      </c>
      <c r="B337" s="208" t="s">
        <v>9</v>
      </c>
      <c r="C337" s="202" t="s">
        <v>35</v>
      </c>
      <c r="D337" s="210" t="s">
        <v>709</v>
      </c>
      <c r="E337" s="24" t="s">
        <v>477</v>
      </c>
      <c r="F337" s="86">
        <v>117</v>
      </c>
      <c r="G337" s="80">
        <v>3</v>
      </c>
      <c r="H337" s="204"/>
      <c r="I337" s="204"/>
      <c r="J337" s="204"/>
      <c r="K337" s="204"/>
      <c r="L337" s="80">
        <v>0</v>
      </c>
      <c r="M337" s="203"/>
      <c r="N337" s="52">
        <v>0</v>
      </c>
      <c r="O337" s="204"/>
      <c r="P337" s="204"/>
      <c r="Q337" s="11">
        <v>7.2035349034999996</v>
      </c>
      <c r="R337" s="204"/>
      <c r="S337" s="204"/>
      <c r="T337" s="53">
        <v>12.824999999999999</v>
      </c>
      <c r="U337" s="204"/>
      <c r="V337" s="204"/>
      <c r="W337" s="11">
        <v>7.1273506666666</v>
      </c>
      <c r="X337" s="204"/>
      <c r="Y337" s="204"/>
      <c r="Z337" s="53">
        <v>13.0375</v>
      </c>
      <c r="AA337" s="204"/>
      <c r="AB337" s="204"/>
      <c r="AC337" s="204"/>
      <c r="AD337" s="204"/>
      <c r="AE337" s="204"/>
      <c r="AF337" s="9">
        <v>2.7179898858522495</v>
      </c>
      <c r="AG337" s="9">
        <v>791</v>
      </c>
      <c r="AH337" s="9">
        <v>0.39315101958898657</v>
      </c>
      <c r="AI337" s="9">
        <v>198</v>
      </c>
      <c r="AJ337" s="9">
        <v>2.017251461988304</v>
      </c>
      <c r="AK337" s="9" t="s">
        <v>248</v>
      </c>
      <c r="AL337" s="9">
        <v>0</v>
      </c>
      <c r="AM337" s="9"/>
      <c r="AN337" s="9"/>
      <c r="AO337" s="73">
        <v>126</v>
      </c>
      <c r="AP337" s="80">
        <v>1</v>
      </c>
      <c r="AQ337" s="80">
        <v>0</v>
      </c>
      <c r="AR337" s="224">
        <v>101</v>
      </c>
      <c r="AS337" s="224" t="s">
        <v>248</v>
      </c>
      <c r="AT337" s="11">
        <v>8136.57</v>
      </c>
      <c r="AU337" s="11">
        <v>0</v>
      </c>
      <c r="AV337" s="80">
        <v>0</v>
      </c>
      <c r="AW337" s="80">
        <v>101</v>
      </c>
      <c r="AX337" s="158" t="s">
        <v>248</v>
      </c>
      <c r="AY337" s="235" t="s">
        <v>248</v>
      </c>
      <c r="AZ337" s="242">
        <v>88548</v>
      </c>
      <c r="BA337" s="188" t="s">
        <v>248</v>
      </c>
      <c r="BB337" s="203" t="s">
        <v>248</v>
      </c>
      <c r="BC337" s="158" t="s">
        <v>248</v>
      </c>
      <c r="BD337" s="217" t="s">
        <v>61</v>
      </c>
      <c r="BE337" s="201" t="s">
        <v>62</v>
      </c>
      <c r="BF337" s="201" t="s">
        <v>63</v>
      </c>
      <c r="BG337" s="201" t="s">
        <v>196</v>
      </c>
      <c r="BH337" s="218" t="s">
        <v>514</v>
      </c>
      <c r="BI337" s="218" t="s">
        <v>68</v>
      </c>
      <c r="BJ337" s="391">
        <v>214</v>
      </c>
      <c r="BK337" s="370">
        <v>4</v>
      </c>
      <c r="BL337" s="219" t="s">
        <v>65</v>
      </c>
      <c r="BM337" s="52" t="s">
        <v>65</v>
      </c>
      <c r="BN337" s="218" t="s">
        <v>358</v>
      </c>
      <c r="BO337" s="217" t="s">
        <v>159</v>
      </c>
      <c r="BP337" s="201" t="s">
        <v>680</v>
      </c>
      <c r="BQ337" s="52" t="s">
        <v>714</v>
      </c>
    </row>
    <row r="338" spans="1:69" ht="16.5" thickBot="1">
      <c r="A338" s="207" t="s">
        <v>37</v>
      </c>
      <c r="B338" s="208" t="s">
        <v>9</v>
      </c>
      <c r="C338" s="202" t="s">
        <v>35</v>
      </c>
      <c r="D338" s="210" t="s">
        <v>709</v>
      </c>
      <c r="E338" s="24" t="s">
        <v>478</v>
      </c>
      <c r="F338" s="86">
        <v>75</v>
      </c>
      <c r="G338" s="80">
        <v>0</v>
      </c>
      <c r="H338" s="204"/>
      <c r="I338" s="204"/>
      <c r="J338" s="204"/>
      <c r="K338" s="204"/>
      <c r="L338" s="80">
        <v>0</v>
      </c>
      <c r="M338" s="203"/>
      <c r="N338" s="52">
        <v>0</v>
      </c>
      <c r="O338" s="204"/>
      <c r="P338" s="204"/>
      <c r="Q338" s="11">
        <v>5.5442265332999998</v>
      </c>
      <c r="R338" s="204"/>
      <c r="S338" s="204"/>
      <c r="T338" s="53">
        <v>6.625</v>
      </c>
      <c r="U338" s="204"/>
      <c r="V338" s="204"/>
      <c r="W338" s="11">
        <v>5.2835465066665996</v>
      </c>
      <c r="X338" s="204"/>
      <c r="Y338" s="204"/>
      <c r="Z338" s="53">
        <v>6.4464285714285712</v>
      </c>
      <c r="AA338" s="204"/>
      <c r="AB338" s="204"/>
      <c r="AC338" s="204"/>
      <c r="AD338" s="204"/>
      <c r="AE338" s="204"/>
      <c r="AF338" s="9">
        <v>3.7116571644374305</v>
      </c>
      <c r="AG338" s="9">
        <v>525</v>
      </c>
      <c r="AH338" s="9">
        <v>0.35929775199833608</v>
      </c>
      <c r="AI338" s="9">
        <v>3</v>
      </c>
      <c r="AJ338" s="9">
        <v>2.9008620689655173</v>
      </c>
      <c r="AK338" s="9" t="s">
        <v>248</v>
      </c>
      <c r="AL338" s="9">
        <v>71</v>
      </c>
      <c r="AM338" s="9">
        <v>3.751911490975731</v>
      </c>
      <c r="AN338" s="9">
        <v>3.732905982905983</v>
      </c>
      <c r="AO338" s="73">
        <v>3</v>
      </c>
      <c r="AP338" s="80">
        <v>0</v>
      </c>
      <c r="AQ338" s="80">
        <v>0</v>
      </c>
      <c r="AR338" s="224">
        <v>147</v>
      </c>
      <c r="AS338" s="224" t="s">
        <v>248</v>
      </c>
      <c r="AT338" s="11">
        <v>5351.1989999999996</v>
      </c>
      <c r="AU338" s="11">
        <v>0</v>
      </c>
      <c r="AV338" s="80">
        <v>0</v>
      </c>
      <c r="AW338" s="80">
        <v>147</v>
      </c>
      <c r="AX338" s="158" t="s">
        <v>248</v>
      </c>
      <c r="AY338" s="235" t="s">
        <v>248</v>
      </c>
      <c r="AZ338" s="218">
        <v>35961</v>
      </c>
      <c r="BA338" s="188" t="s">
        <v>248</v>
      </c>
      <c r="BB338" s="203" t="s">
        <v>248</v>
      </c>
      <c r="BC338" s="158" t="s">
        <v>248</v>
      </c>
      <c r="BD338" s="217" t="s">
        <v>61</v>
      </c>
      <c r="BE338" s="201" t="s">
        <v>62</v>
      </c>
      <c r="BF338" s="201" t="s">
        <v>63</v>
      </c>
      <c r="BG338" s="201" t="s">
        <v>196</v>
      </c>
      <c r="BH338" s="218" t="s">
        <v>712</v>
      </c>
      <c r="BI338" s="218" t="s">
        <v>64</v>
      </c>
      <c r="BJ338" s="391">
        <v>214</v>
      </c>
      <c r="BK338" s="370">
        <v>1</v>
      </c>
      <c r="BL338" s="219" t="s">
        <v>65</v>
      </c>
      <c r="BM338" s="52" t="s">
        <v>65</v>
      </c>
      <c r="BN338" s="218" t="s">
        <v>358</v>
      </c>
      <c r="BO338" s="217" t="s">
        <v>478</v>
      </c>
      <c r="BP338" s="201" t="s">
        <v>693</v>
      </c>
      <c r="BQ338" s="52" t="s">
        <v>715</v>
      </c>
    </row>
    <row r="339" spans="1:69" ht="16.5" thickBot="1">
      <c r="A339" s="207" t="s">
        <v>37</v>
      </c>
      <c r="B339" s="208" t="s">
        <v>9</v>
      </c>
      <c r="C339" s="202" t="s">
        <v>35</v>
      </c>
      <c r="D339" s="210" t="s">
        <v>709</v>
      </c>
      <c r="E339" s="24" t="s">
        <v>478</v>
      </c>
      <c r="F339" s="86">
        <v>73</v>
      </c>
      <c r="G339" s="80">
        <v>11</v>
      </c>
      <c r="H339" s="204"/>
      <c r="I339" s="204"/>
      <c r="J339" s="204"/>
      <c r="K339" s="204"/>
      <c r="L339" s="80">
        <v>0</v>
      </c>
      <c r="M339" s="203"/>
      <c r="N339" s="52">
        <v>0</v>
      </c>
      <c r="O339" s="204"/>
      <c r="P339" s="204"/>
      <c r="Q339" s="11">
        <v>8.8984514839000006</v>
      </c>
      <c r="R339" s="204"/>
      <c r="S339" s="204"/>
      <c r="T339" s="53">
        <v>13.95</v>
      </c>
      <c r="U339" s="204"/>
      <c r="V339" s="204"/>
      <c r="W339" s="11">
        <v>8.8117256451612</v>
      </c>
      <c r="X339" s="204"/>
      <c r="Y339" s="204"/>
      <c r="Z339" s="53">
        <v>13.49</v>
      </c>
      <c r="AA339" s="204"/>
      <c r="AB339" s="204"/>
      <c r="AC339" s="204"/>
      <c r="AD339" s="204"/>
      <c r="AE339" s="204"/>
      <c r="AF339" s="9">
        <v>3.3418164400186408</v>
      </c>
      <c r="AG339" s="9">
        <v>433</v>
      </c>
      <c r="AH339" s="9">
        <v>0.51405747673290103</v>
      </c>
      <c r="AI339" s="9">
        <v>30</v>
      </c>
      <c r="AJ339" s="9">
        <v>2.3260416666666668</v>
      </c>
      <c r="AK339" s="9" t="s">
        <v>248</v>
      </c>
      <c r="AL339" s="9">
        <v>62</v>
      </c>
      <c r="AM339" s="9">
        <v>3.3418164400186408</v>
      </c>
      <c r="AN339" s="9">
        <v>3.4432773109243699</v>
      </c>
      <c r="AO339" s="73">
        <v>5</v>
      </c>
      <c r="AP339" s="80">
        <v>0</v>
      </c>
      <c r="AQ339" s="80">
        <v>0</v>
      </c>
      <c r="AR339" s="224">
        <v>119</v>
      </c>
      <c r="AS339" s="224" t="s">
        <v>248</v>
      </c>
      <c r="AT339" s="11">
        <v>4435.2280000000001</v>
      </c>
      <c r="AU339" s="11">
        <v>0</v>
      </c>
      <c r="AV339" s="80">
        <v>0</v>
      </c>
      <c r="AW339" s="80">
        <v>119</v>
      </c>
      <c r="AX339" s="158" t="s">
        <v>248</v>
      </c>
      <c r="AY339" s="235" t="s">
        <v>248</v>
      </c>
      <c r="AZ339" s="218">
        <v>35961</v>
      </c>
      <c r="BA339" s="188" t="s">
        <v>248</v>
      </c>
      <c r="BB339" s="203" t="s">
        <v>248</v>
      </c>
      <c r="BC339" s="158" t="s">
        <v>248</v>
      </c>
      <c r="BD339" s="217" t="s">
        <v>61</v>
      </c>
      <c r="BE339" s="201" t="s">
        <v>62</v>
      </c>
      <c r="BF339" s="201" t="s">
        <v>63</v>
      </c>
      <c r="BG339" s="201" t="s">
        <v>196</v>
      </c>
      <c r="BH339" s="218" t="s">
        <v>712</v>
      </c>
      <c r="BI339" s="218" t="s">
        <v>66</v>
      </c>
      <c r="BJ339" s="391">
        <v>214</v>
      </c>
      <c r="BK339" s="370">
        <v>7</v>
      </c>
      <c r="BL339" s="219" t="s">
        <v>65</v>
      </c>
      <c r="BM339" s="52" t="s">
        <v>65</v>
      </c>
      <c r="BN339" s="218" t="s">
        <v>358</v>
      </c>
      <c r="BO339" s="217" t="s">
        <v>478</v>
      </c>
      <c r="BP339" s="201" t="s">
        <v>693</v>
      </c>
      <c r="BQ339" s="52" t="s">
        <v>715</v>
      </c>
    </row>
    <row r="340" spans="1:69" ht="16.5" thickBot="1">
      <c r="A340" s="207" t="s">
        <v>37</v>
      </c>
      <c r="B340" s="208" t="s">
        <v>9</v>
      </c>
      <c r="C340" s="202" t="s">
        <v>35</v>
      </c>
      <c r="D340" s="210" t="s">
        <v>709</v>
      </c>
      <c r="E340" s="24" t="s">
        <v>478</v>
      </c>
      <c r="F340" s="86">
        <v>76</v>
      </c>
      <c r="G340" s="80">
        <v>0</v>
      </c>
      <c r="H340" s="204"/>
      <c r="I340" s="204"/>
      <c r="J340" s="204"/>
      <c r="K340" s="204"/>
      <c r="L340" s="80">
        <v>0</v>
      </c>
      <c r="M340" s="203"/>
      <c r="N340" s="52">
        <v>0</v>
      </c>
      <c r="O340" s="204"/>
      <c r="P340" s="204"/>
      <c r="Q340" s="11">
        <v>5.7157761316000002</v>
      </c>
      <c r="R340" s="204"/>
      <c r="S340" s="204"/>
      <c r="T340" s="53">
        <v>7.4333333333333336</v>
      </c>
      <c r="U340" s="204"/>
      <c r="V340" s="204"/>
      <c r="W340" s="11">
        <v>5.0919077894736002</v>
      </c>
      <c r="X340" s="204"/>
      <c r="Y340" s="204"/>
      <c r="Z340" s="53">
        <v>7.2</v>
      </c>
      <c r="AA340" s="204"/>
      <c r="AB340" s="204"/>
      <c r="AC340" s="204"/>
      <c r="AD340" s="204"/>
      <c r="AE340" s="204"/>
      <c r="AF340" s="9">
        <v>3.7625908688046876</v>
      </c>
      <c r="AG340" s="9">
        <v>532</v>
      </c>
      <c r="AH340" s="9">
        <v>0.31089806120838909</v>
      </c>
      <c r="AI340" s="9">
        <v>4</v>
      </c>
      <c r="AJ340" s="9">
        <v>3.0926470588235295</v>
      </c>
      <c r="AK340" s="9" t="s">
        <v>248</v>
      </c>
      <c r="AL340" s="9">
        <v>73</v>
      </c>
      <c r="AM340" s="9">
        <v>3.7729941468882697</v>
      </c>
      <c r="AN340" s="9">
        <v>3.7368090452261304</v>
      </c>
      <c r="AO340" s="73">
        <v>3</v>
      </c>
      <c r="AP340" s="80">
        <v>0</v>
      </c>
      <c r="AQ340" s="80">
        <v>0</v>
      </c>
      <c r="AR340" s="224">
        <v>149</v>
      </c>
      <c r="AS340" s="224" t="s">
        <v>248</v>
      </c>
      <c r="AT340" s="11">
        <v>5368.2539999999999</v>
      </c>
      <c r="AU340" s="11">
        <v>62.735999999999997</v>
      </c>
      <c r="AV340" s="80">
        <v>0</v>
      </c>
      <c r="AW340" s="80">
        <v>149</v>
      </c>
      <c r="AX340" s="158" t="s">
        <v>248</v>
      </c>
      <c r="AY340" s="235" t="s">
        <v>248</v>
      </c>
      <c r="AZ340" s="218">
        <v>35961</v>
      </c>
      <c r="BA340" s="188" t="s">
        <v>248</v>
      </c>
      <c r="BB340" s="203" t="s">
        <v>248</v>
      </c>
      <c r="BC340" s="158" t="s">
        <v>248</v>
      </c>
      <c r="BD340" s="217" t="s">
        <v>61</v>
      </c>
      <c r="BE340" s="201" t="s">
        <v>62</v>
      </c>
      <c r="BF340" s="201" t="s">
        <v>63</v>
      </c>
      <c r="BG340" s="201" t="s">
        <v>196</v>
      </c>
      <c r="BH340" s="218" t="s">
        <v>712</v>
      </c>
      <c r="BI340" s="218" t="s">
        <v>67</v>
      </c>
      <c r="BJ340" s="391">
        <v>214</v>
      </c>
      <c r="BK340" s="370">
        <v>3</v>
      </c>
      <c r="BL340" s="219" t="s">
        <v>65</v>
      </c>
      <c r="BM340" s="52" t="s">
        <v>65</v>
      </c>
      <c r="BN340" s="218" t="s">
        <v>358</v>
      </c>
      <c r="BO340" s="217" t="s">
        <v>478</v>
      </c>
      <c r="BP340" s="201" t="s">
        <v>693</v>
      </c>
      <c r="BQ340" s="52" t="s">
        <v>715</v>
      </c>
    </row>
    <row r="341" spans="1:69" ht="16.5" thickBot="1">
      <c r="A341" s="207" t="s">
        <v>37</v>
      </c>
      <c r="B341" s="208" t="s">
        <v>9</v>
      </c>
      <c r="C341" s="202" t="s">
        <v>35</v>
      </c>
      <c r="D341" s="210" t="s">
        <v>709</v>
      </c>
      <c r="E341" s="24" t="s">
        <v>478</v>
      </c>
      <c r="F341" s="86">
        <v>74</v>
      </c>
      <c r="G341" s="80">
        <v>0</v>
      </c>
      <c r="H341" s="204"/>
      <c r="I341" s="204"/>
      <c r="J341" s="204"/>
      <c r="K341" s="204"/>
      <c r="L341" s="80">
        <v>0</v>
      </c>
      <c r="M341" s="203"/>
      <c r="N341" s="52">
        <v>0</v>
      </c>
      <c r="O341" s="204"/>
      <c r="P341" s="204"/>
      <c r="Q341" s="11">
        <v>8.2105944054000002</v>
      </c>
      <c r="R341" s="204"/>
      <c r="S341" s="204"/>
      <c r="T341" s="53">
        <v>10.049999999999999</v>
      </c>
      <c r="U341" s="204"/>
      <c r="V341" s="204"/>
      <c r="W341" s="11">
        <v>8.3395809054054002</v>
      </c>
      <c r="X341" s="204"/>
      <c r="Y341" s="204"/>
      <c r="Z341" s="53">
        <v>10.1625</v>
      </c>
      <c r="AA341" s="204"/>
      <c r="AB341" s="204"/>
      <c r="AC341" s="204"/>
      <c r="AD341" s="204"/>
      <c r="AE341" s="204"/>
      <c r="AF341" s="9">
        <v>2.7825675705685127</v>
      </c>
      <c r="AG341" s="9">
        <v>518</v>
      </c>
      <c r="AH341" s="9">
        <v>0.27638267836104202</v>
      </c>
      <c r="AI341" s="9">
        <v>62</v>
      </c>
      <c r="AJ341" s="9">
        <v>2.1776785714285714</v>
      </c>
      <c r="AK341" s="9" t="s">
        <v>248</v>
      </c>
      <c r="AL341" s="9">
        <v>0</v>
      </c>
      <c r="AM341" s="9"/>
      <c r="AN341" s="9"/>
      <c r="AO341" s="73">
        <v>0</v>
      </c>
      <c r="AP341" s="80">
        <v>0</v>
      </c>
      <c r="AQ341" s="80">
        <v>0</v>
      </c>
      <c r="AR341" s="224">
        <v>148</v>
      </c>
      <c r="AS341" s="224" t="s">
        <v>248</v>
      </c>
      <c r="AT341" s="11">
        <v>5301.18</v>
      </c>
      <c r="AU341" s="11">
        <v>0</v>
      </c>
      <c r="AV341" s="80">
        <v>0</v>
      </c>
      <c r="AW341" s="80">
        <v>148</v>
      </c>
      <c r="AX341" s="158" t="s">
        <v>248</v>
      </c>
      <c r="AY341" s="235" t="s">
        <v>248</v>
      </c>
      <c r="AZ341" s="218">
        <v>35961</v>
      </c>
      <c r="BA341" s="188" t="s">
        <v>248</v>
      </c>
      <c r="BB341" s="203" t="s">
        <v>248</v>
      </c>
      <c r="BC341" s="158" t="s">
        <v>248</v>
      </c>
      <c r="BD341" s="217" t="s">
        <v>61</v>
      </c>
      <c r="BE341" s="201" t="s">
        <v>62</v>
      </c>
      <c r="BF341" s="201" t="s">
        <v>63</v>
      </c>
      <c r="BG341" s="201" t="s">
        <v>196</v>
      </c>
      <c r="BH341" s="218" t="s">
        <v>712</v>
      </c>
      <c r="BI341" s="218" t="s">
        <v>68</v>
      </c>
      <c r="BJ341" s="391">
        <v>214</v>
      </c>
      <c r="BK341" s="370">
        <v>4</v>
      </c>
      <c r="BL341" s="219" t="s">
        <v>65</v>
      </c>
      <c r="BM341" s="52" t="s">
        <v>65</v>
      </c>
      <c r="BN341" s="218" t="s">
        <v>358</v>
      </c>
      <c r="BO341" s="217" t="s">
        <v>478</v>
      </c>
      <c r="BP341" s="201" t="s">
        <v>693</v>
      </c>
      <c r="BQ341" s="52" t="s">
        <v>715</v>
      </c>
    </row>
    <row r="342" spans="1:69" ht="16.5" thickBot="1">
      <c r="A342" s="207" t="s">
        <v>37</v>
      </c>
      <c r="B342" s="208" t="s">
        <v>9</v>
      </c>
      <c r="C342" s="202" t="s">
        <v>35</v>
      </c>
      <c r="D342" s="210" t="s">
        <v>709</v>
      </c>
      <c r="E342" s="24" t="s">
        <v>479</v>
      </c>
      <c r="F342" s="86">
        <v>127</v>
      </c>
      <c r="G342" s="80">
        <v>0</v>
      </c>
      <c r="H342" s="204"/>
      <c r="I342" s="204"/>
      <c r="J342" s="204"/>
      <c r="K342" s="204"/>
      <c r="L342" s="80">
        <v>0</v>
      </c>
      <c r="M342" s="203"/>
      <c r="N342" s="52">
        <v>0</v>
      </c>
      <c r="O342" s="204"/>
      <c r="P342" s="204"/>
      <c r="Q342" s="11">
        <v>5.2761415906</v>
      </c>
      <c r="R342" s="204"/>
      <c r="S342" s="204"/>
      <c r="T342" s="53">
        <v>6.4035714285714276</v>
      </c>
      <c r="U342" s="204"/>
      <c r="V342" s="204"/>
      <c r="W342" s="11">
        <v>5.0055589133857996</v>
      </c>
      <c r="X342" s="204"/>
      <c r="Y342" s="204"/>
      <c r="Z342" s="53">
        <v>5.9602941176470585</v>
      </c>
      <c r="AA342" s="204"/>
      <c r="AB342" s="204"/>
      <c r="AC342" s="204"/>
      <c r="AD342" s="204"/>
      <c r="AE342" s="204"/>
      <c r="AF342" s="9">
        <v>3.6532058604522546</v>
      </c>
      <c r="AG342" s="9">
        <v>889</v>
      </c>
      <c r="AH342" s="9">
        <v>0.39490277377053873</v>
      </c>
      <c r="AI342" s="9">
        <v>16</v>
      </c>
      <c r="AJ342" s="9">
        <v>2.7411016949152542</v>
      </c>
      <c r="AK342" s="9" t="s">
        <v>248</v>
      </c>
      <c r="AL342" s="9">
        <v>127</v>
      </c>
      <c r="AM342" s="9">
        <v>3.6532058604522546</v>
      </c>
      <c r="AN342" s="9">
        <v>3.689529220779221</v>
      </c>
      <c r="AO342" s="73">
        <v>0</v>
      </c>
      <c r="AP342" s="80">
        <v>0</v>
      </c>
      <c r="AQ342" s="80">
        <v>0</v>
      </c>
      <c r="AR342" s="224">
        <v>254</v>
      </c>
      <c r="AS342" s="224" t="s">
        <v>248</v>
      </c>
      <c r="AT342" s="11">
        <v>9608.2459999999992</v>
      </c>
      <c r="AU342" s="11">
        <v>0</v>
      </c>
      <c r="AV342" s="80">
        <v>0</v>
      </c>
      <c r="AW342" s="80">
        <v>254</v>
      </c>
      <c r="AX342" s="158" t="s">
        <v>248</v>
      </c>
      <c r="AY342" s="235" t="s">
        <v>248</v>
      </c>
      <c r="AZ342" s="218">
        <v>38900</v>
      </c>
      <c r="BA342" s="188" t="s">
        <v>248</v>
      </c>
      <c r="BB342" s="203" t="s">
        <v>248</v>
      </c>
      <c r="BC342" s="158" t="s">
        <v>248</v>
      </c>
      <c r="BD342" s="217" t="s">
        <v>61</v>
      </c>
      <c r="BE342" s="201" t="s">
        <v>62</v>
      </c>
      <c r="BF342" s="201" t="s">
        <v>63</v>
      </c>
      <c r="BG342" s="201" t="s">
        <v>196</v>
      </c>
      <c r="BH342" s="218" t="s">
        <v>512</v>
      </c>
      <c r="BI342" s="218" t="s">
        <v>64</v>
      </c>
      <c r="BJ342" s="391">
        <v>214</v>
      </c>
      <c r="BK342" s="370">
        <v>1</v>
      </c>
      <c r="BL342" s="219" t="s">
        <v>65</v>
      </c>
      <c r="BM342" s="52" t="s">
        <v>65</v>
      </c>
      <c r="BN342" s="218" t="s">
        <v>358</v>
      </c>
      <c r="BO342" s="217" t="s">
        <v>707</v>
      </c>
      <c r="BP342" s="201" t="s">
        <v>680</v>
      </c>
      <c r="BQ342" s="52" t="s">
        <v>714</v>
      </c>
    </row>
    <row r="343" spans="1:69" ht="16.5" thickBot="1">
      <c r="A343" s="207" t="s">
        <v>37</v>
      </c>
      <c r="B343" s="208" t="s">
        <v>9</v>
      </c>
      <c r="C343" s="202" t="s">
        <v>35</v>
      </c>
      <c r="D343" s="210" t="s">
        <v>709</v>
      </c>
      <c r="E343" s="24" t="s">
        <v>479</v>
      </c>
      <c r="F343" s="86">
        <v>127</v>
      </c>
      <c r="G343" s="80">
        <v>0</v>
      </c>
      <c r="H343" s="204"/>
      <c r="I343" s="204"/>
      <c r="J343" s="204"/>
      <c r="K343" s="204"/>
      <c r="L343" s="80">
        <v>0</v>
      </c>
      <c r="M343" s="203"/>
      <c r="N343" s="52">
        <v>0</v>
      </c>
      <c r="O343" s="204"/>
      <c r="P343" s="204"/>
      <c r="Q343" s="11">
        <v>6.8083935905999997</v>
      </c>
      <c r="R343" s="204"/>
      <c r="S343" s="204"/>
      <c r="T343" s="53">
        <v>8.9124999999999979</v>
      </c>
      <c r="U343" s="204"/>
      <c r="V343" s="204"/>
      <c r="W343" s="11">
        <v>6.7084329448817996</v>
      </c>
      <c r="X343" s="204"/>
      <c r="Y343" s="204"/>
      <c r="Z343" s="53">
        <v>8.8249999999999957</v>
      </c>
      <c r="AA343" s="204"/>
      <c r="AB343" s="204"/>
      <c r="AC343" s="204"/>
      <c r="AD343" s="204"/>
      <c r="AE343" s="204"/>
      <c r="AF343" s="9">
        <v>3.3078290229439062</v>
      </c>
      <c r="AG343" s="9">
        <v>889</v>
      </c>
      <c r="AH343" s="9">
        <v>0.47351480647651606</v>
      </c>
      <c r="AI343" s="9">
        <v>50</v>
      </c>
      <c r="AJ343" s="9">
        <v>2.4354651162790697</v>
      </c>
      <c r="AK343" s="9" t="s">
        <v>248</v>
      </c>
      <c r="AL343" s="9">
        <v>127</v>
      </c>
      <c r="AM343" s="9">
        <v>3.3078290229439062</v>
      </c>
      <c r="AN343" s="9">
        <v>3.3653225806451612</v>
      </c>
      <c r="AO343" s="73">
        <v>6</v>
      </c>
      <c r="AP343" s="80">
        <v>0</v>
      </c>
      <c r="AQ343" s="80">
        <v>0</v>
      </c>
      <c r="AR343" s="224">
        <v>248</v>
      </c>
      <c r="AS343" s="224" t="s">
        <v>248</v>
      </c>
      <c r="AT343" s="11">
        <v>9655.3860000000004</v>
      </c>
      <c r="AU343" s="11">
        <v>0</v>
      </c>
      <c r="AV343" s="80">
        <v>0</v>
      </c>
      <c r="AW343" s="80">
        <v>248</v>
      </c>
      <c r="AX343" s="158" t="s">
        <v>248</v>
      </c>
      <c r="AY343" s="235" t="s">
        <v>248</v>
      </c>
      <c r="AZ343" s="218">
        <v>38900</v>
      </c>
      <c r="BA343" s="188" t="s">
        <v>248</v>
      </c>
      <c r="BB343" s="203" t="s">
        <v>248</v>
      </c>
      <c r="BC343" s="158" t="s">
        <v>248</v>
      </c>
      <c r="BD343" s="217" t="s">
        <v>61</v>
      </c>
      <c r="BE343" s="201" t="s">
        <v>62</v>
      </c>
      <c r="BF343" s="201" t="s">
        <v>63</v>
      </c>
      <c r="BG343" s="201" t="s">
        <v>196</v>
      </c>
      <c r="BH343" s="218" t="s">
        <v>512</v>
      </c>
      <c r="BI343" s="218" t="s">
        <v>66</v>
      </c>
      <c r="BJ343" s="391">
        <v>214</v>
      </c>
      <c r="BK343" s="370">
        <v>7</v>
      </c>
      <c r="BL343" s="219" t="s">
        <v>65</v>
      </c>
      <c r="BM343" s="52" t="s">
        <v>65</v>
      </c>
      <c r="BN343" s="218" t="s">
        <v>358</v>
      </c>
      <c r="BO343" s="217" t="s">
        <v>707</v>
      </c>
      <c r="BP343" s="201" t="s">
        <v>680</v>
      </c>
      <c r="BQ343" s="52" t="s">
        <v>714</v>
      </c>
    </row>
    <row r="344" spans="1:69" ht="16.5" thickBot="1">
      <c r="A344" s="207" t="s">
        <v>37</v>
      </c>
      <c r="B344" s="208" t="s">
        <v>9</v>
      </c>
      <c r="C344" s="202" t="s">
        <v>35</v>
      </c>
      <c r="D344" s="210" t="s">
        <v>709</v>
      </c>
      <c r="E344" s="24" t="s">
        <v>479</v>
      </c>
      <c r="F344" s="86">
        <v>125</v>
      </c>
      <c r="G344" s="80">
        <v>0</v>
      </c>
      <c r="H344" s="204"/>
      <c r="I344" s="204"/>
      <c r="J344" s="204"/>
      <c r="K344" s="204"/>
      <c r="L344" s="80">
        <v>0</v>
      </c>
      <c r="M344" s="203"/>
      <c r="N344" s="52">
        <v>0</v>
      </c>
      <c r="O344" s="204"/>
      <c r="P344" s="204"/>
      <c r="Q344" s="11">
        <v>7.3902078639999997</v>
      </c>
      <c r="R344" s="204"/>
      <c r="S344" s="204"/>
      <c r="T344" s="53">
        <v>9.296875</v>
      </c>
      <c r="U344" s="204"/>
      <c r="V344" s="204"/>
      <c r="W344" s="11">
        <v>7.3984398320000002</v>
      </c>
      <c r="X344" s="204"/>
      <c r="Y344" s="204"/>
      <c r="Z344" s="53">
        <v>9.2291666666666661</v>
      </c>
      <c r="AA344" s="204"/>
      <c r="AB344" s="204"/>
      <c r="AC344" s="204"/>
      <c r="AD344" s="204"/>
      <c r="AE344" s="204"/>
      <c r="AF344" s="9">
        <v>3.3506628605978825</v>
      </c>
      <c r="AG344" s="9">
        <v>875</v>
      </c>
      <c r="AH344" s="9">
        <v>0.48633971233025342</v>
      </c>
      <c r="AI344" s="9">
        <v>53</v>
      </c>
      <c r="AJ344" s="9">
        <v>2.4074999999999998</v>
      </c>
      <c r="AK344" s="9" t="s">
        <v>248</v>
      </c>
      <c r="AL344" s="9">
        <v>125</v>
      </c>
      <c r="AM344" s="9">
        <v>3.3506628605978825</v>
      </c>
      <c r="AN344" s="9">
        <v>3.4270833333333335</v>
      </c>
      <c r="AO344" s="73">
        <v>6</v>
      </c>
      <c r="AP344" s="80">
        <v>0</v>
      </c>
      <c r="AQ344" s="80">
        <v>0</v>
      </c>
      <c r="AR344" s="224">
        <v>244</v>
      </c>
      <c r="AS344" s="224" t="s">
        <v>248</v>
      </c>
      <c r="AT344" s="11">
        <v>9518.9760000000006</v>
      </c>
      <c r="AU344" s="11">
        <v>0</v>
      </c>
      <c r="AV344" s="80">
        <v>0</v>
      </c>
      <c r="AW344" s="80">
        <v>244</v>
      </c>
      <c r="AX344" s="158" t="s">
        <v>248</v>
      </c>
      <c r="AY344" s="235" t="s">
        <v>248</v>
      </c>
      <c r="AZ344" s="218">
        <v>38900</v>
      </c>
      <c r="BA344" s="188" t="s">
        <v>248</v>
      </c>
      <c r="BB344" s="203" t="s">
        <v>248</v>
      </c>
      <c r="BC344" s="158" t="s">
        <v>248</v>
      </c>
      <c r="BD344" s="217" t="s">
        <v>61</v>
      </c>
      <c r="BE344" s="201" t="s">
        <v>62</v>
      </c>
      <c r="BF344" s="201" t="s">
        <v>63</v>
      </c>
      <c r="BG344" s="201" t="s">
        <v>196</v>
      </c>
      <c r="BH344" s="218" t="s">
        <v>512</v>
      </c>
      <c r="BI344" s="218" t="s">
        <v>67</v>
      </c>
      <c r="BJ344" s="391">
        <v>214</v>
      </c>
      <c r="BK344" s="370">
        <v>3</v>
      </c>
      <c r="BL344" s="219" t="s">
        <v>65</v>
      </c>
      <c r="BM344" s="52" t="s">
        <v>65</v>
      </c>
      <c r="BN344" s="218" t="s">
        <v>358</v>
      </c>
      <c r="BO344" s="217" t="s">
        <v>707</v>
      </c>
      <c r="BP344" s="201" t="s">
        <v>680</v>
      </c>
      <c r="BQ344" s="52" t="s">
        <v>714</v>
      </c>
    </row>
    <row r="345" spans="1:69" ht="16.5" thickBot="1">
      <c r="A345" s="207" t="s">
        <v>37</v>
      </c>
      <c r="B345" s="208" t="s">
        <v>9</v>
      </c>
      <c r="C345" s="202" t="s">
        <v>35</v>
      </c>
      <c r="D345" s="210" t="s">
        <v>709</v>
      </c>
      <c r="E345" s="24" t="s">
        <v>479</v>
      </c>
      <c r="F345" s="86">
        <v>126</v>
      </c>
      <c r="G345" s="80">
        <v>3</v>
      </c>
      <c r="H345" s="204"/>
      <c r="I345" s="204"/>
      <c r="J345" s="204"/>
      <c r="K345" s="204"/>
      <c r="L345" s="80">
        <v>0</v>
      </c>
      <c r="M345" s="203"/>
      <c r="N345" s="52">
        <v>0</v>
      </c>
      <c r="O345" s="204"/>
      <c r="P345" s="204"/>
      <c r="Q345" s="11">
        <v>7.1595037886000004</v>
      </c>
      <c r="R345" s="204"/>
      <c r="S345" s="204"/>
      <c r="T345" s="53">
        <v>8.8083333333333318</v>
      </c>
      <c r="U345" s="204"/>
      <c r="V345" s="204"/>
      <c r="W345" s="11">
        <v>7.2082437398373003</v>
      </c>
      <c r="X345" s="204"/>
      <c r="Y345" s="204"/>
      <c r="Z345" s="53">
        <v>8.8849999999999998</v>
      </c>
      <c r="AA345" s="204"/>
      <c r="AB345" s="204"/>
      <c r="AC345" s="204"/>
      <c r="AD345" s="204"/>
      <c r="AE345" s="204"/>
      <c r="AF345" s="9">
        <v>2.8303659992488237</v>
      </c>
      <c r="AG345" s="9">
        <v>861</v>
      </c>
      <c r="AH345" s="9">
        <v>0.409164423531859</v>
      </c>
      <c r="AI345" s="9">
        <v>170</v>
      </c>
      <c r="AJ345" s="9">
        <v>2.0622413793103447</v>
      </c>
      <c r="AK345" s="9" t="s">
        <v>248</v>
      </c>
      <c r="AL345" s="9">
        <v>0</v>
      </c>
      <c r="AM345" s="9"/>
      <c r="AN345" s="9"/>
      <c r="AO345" s="73">
        <v>49</v>
      </c>
      <c r="AP345" s="80">
        <v>1</v>
      </c>
      <c r="AQ345" s="80">
        <v>1</v>
      </c>
      <c r="AR345" s="224">
        <v>195</v>
      </c>
      <c r="AS345" s="224" t="s">
        <v>248</v>
      </c>
      <c r="AT345" s="11">
        <v>9136.4040000000005</v>
      </c>
      <c r="AU345" s="11">
        <v>258.50200000000001</v>
      </c>
      <c r="AV345" s="80">
        <v>1</v>
      </c>
      <c r="AW345" s="80">
        <v>194</v>
      </c>
      <c r="AX345" s="158" t="s">
        <v>248</v>
      </c>
      <c r="AY345" s="235" t="s">
        <v>248</v>
      </c>
      <c r="AZ345" s="218">
        <v>38900</v>
      </c>
      <c r="BA345" s="188" t="s">
        <v>248</v>
      </c>
      <c r="BB345" s="203" t="s">
        <v>248</v>
      </c>
      <c r="BC345" s="158" t="s">
        <v>248</v>
      </c>
      <c r="BD345" s="217" t="s">
        <v>61</v>
      </c>
      <c r="BE345" s="201" t="s">
        <v>62</v>
      </c>
      <c r="BF345" s="201" t="s">
        <v>63</v>
      </c>
      <c r="BG345" s="201" t="s">
        <v>196</v>
      </c>
      <c r="BH345" s="218" t="s">
        <v>512</v>
      </c>
      <c r="BI345" s="218" t="s">
        <v>68</v>
      </c>
      <c r="BJ345" s="391">
        <v>214</v>
      </c>
      <c r="BK345" s="370">
        <v>4</v>
      </c>
      <c r="BL345" s="219" t="s">
        <v>65</v>
      </c>
      <c r="BM345" s="52" t="s">
        <v>65</v>
      </c>
      <c r="BN345" s="218" t="s">
        <v>358</v>
      </c>
      <c r="BO345" s="217" t="s">
        <v>707</v>
      </c>
      <c r="BP345" s="201" t="s">
        <v>680</v>
      </c>
      <c r="BQ345" s="52" t="s">
        <v>714</v>
      </c>
    </row>
    <row r="346" spans="1:69" ht="16.5" thickBot="1">
      <c r="A346" s="207" t="s">
        <v>37</v>
      </c>
      <c r="B346" s="208" t="s">
        <v>9</v>
      </c>
      <c r="C346" s="202" t="s">
        <v>35</v>
      </c>
      <c r="D346" s="210" t="s">
        <v>709</v>
      </c>
      <c r="E346" s="24" t="s">
        <v>584</v>
      </c>
      <c r="F346" s="86">
        <v>110</v>
      </c>
      <c r="G346" s="80">
        <v>1</v>
      </c>
      <c r="H346" s="204"/>
      <c r="I346" s="204"/>
      <c r="J346" s="204"/>
      <c r="K346" s="204"/>
      <c r="L346" s="80">
        <v>0</v>
      </c>
      <c r="M346" s="203"/>
      <c r="N346" s="52">
        <v>0</v>
      </c>
      <c r="O346" s="204"/>
      <c r="P346" s="204"/>
      <c r="Q346" s="11">
        <v>5.1788252476999999</v>
      </c>
      <c r="R346" s="204"/>
      <c r="S346" s="204"/>
      <c r="T346" s="53">
        <v>7.1374999999999993</v>
      </c>
      <c r="U346" s="204"/>
      <c r="V346" s="204"/>
      <c r="W346" s="11">
        <v>4.8827429174311003</v>
      </c>
      <c r="X346" s="204"/>
      <c r="Y346" s="204"/>
      <c r="Z346" s="53">
        <v>6.6374999999999993</v>
      </c>
      <c r="AA346" s="204"/>
      <c r="AB346" s="204"/>
      <c r="AC346" s="204"/>
      <c r="AD346" s="204"/>
      <c r="AE346" s="204"/>
      <c r="AF346" s="9">
        <v>3.7174333920120524</v>
      </c>
      <c r="AG346" s="9">
        <v>762</v>
      </c>
      <c r="AH346" s="9">
        <v>0.36041302435103434</v>
      </c>
      <c r="AI346" s="9">
        <v>7</v>
      </c>
      <c r="AJ346" s="9">
        <v>3.0233944954128442</v>
      </c>
      <c r="AK346" s="9" t="s">
        <v>248</v>
      </c>
      <c r="AL346" s="9">
        <v>109</v>
      </c>
      <c r="AM346" s="9">
        <v>3.7174333920120524</v>
      </c>
      <c r="AN346" s="9">
        <v>3.7212962962962961</v>
      </c>
      <c r="AO346" s="73">
        <v>1</v>
      </c>
      <c r="AP346" s="80">
        <v>0</v>
      </c>
      <c r="AQ346" s="80">
        <v>0</v>
      </c>
      <c r="AR346" s="224">
        <v>217</v>
      </c>
      <c r="AS346" s="224" t="s">
        <v>248</v>
      </c>
      <c r="AT346" s="11">
        <v>8287.73</v>
      </c>
      <c r="AU346" s="11">
        <v>0</v>
      </c>
      <c r="AV346" s="80">
        <v>0</v>
      </c>
      <c r="AW346" s="80">
        <v>217</v>
      </c>
      <c r="AX346" s="158" t="s">
        <v>248</v>
      </c>
      <c r="AY346" s="235" t="s">
        <v>248</v>
      </c>
      <c r="AZ346" s="218">
        <v>33575</v>
      </c>
      <c r="BA346" s="188" t="s">
        <v>248</v>
      </c>
      <c r="BB346" s="203" t="s">
        <v>248</v>
      </c>
      <c r="BC346" s="158" t="s">
        <v>248</v>
      </c>
      <c r="BD346" s="217" t="s">
        <v>61</v>
      </c>
      <c r="BE346" s="201" t="s">
        <v>62</v>
      </c>
      <c r="BF346" s="201" t="s">
        <v>63</v>
      </c>
      <c r="BG346" s="201" t="s">
        <v>196</v>
      </c>
      <c r="BH346" s="218" t="s">
        <v>510</v>
      </c>
      <c r="BI346" s="218" t="s">
        <v>64</v>
      </c>
      <c r="BJ346" s="391">
        <v>214</v>
      </c>
      <c r="BK346" s="370">
        <v>1</v>
      </c>
      <c r="BL346" s="219" t="s">
        <v>65</v>
      </c>
      <c r="BM346" s="52" t="s">
        <v>65</v>
      </c>
      <c r="BN346" s="218" t="s">
        <v>358</v>
      </c>
      <c r="BO346" s="217" t="s">
        <v>83</v>
      </c>
      <c r="BP346" s="201" t="s">
        <v>683</v>
      </c>
      <c r="BQ346" s="52" t="s">
        <v>717</v>
      </c>
    </row>
    <row r="347" spans="1:69" ht="16.5" thickBot="1">
      <c r="A347" s="207" t="s">
        <v>37</v>
      </c>
      <c r="B347" s="208" t="s">
        <v>9</v>
      </c>
      <c r="C347" s="202" t="s">
        <v>35</v>
      </c>
      <c r="D347" s="210" t="s">
        <v>709</v>
      </c>
      <c r="E347" s="24" t="s">
        <v>584</v>
      </c>
      <c r="F347" s="86">
        <v>107</v>
      </c>
      <c r="G347" s="80">
        <v>0</v>
      </c>
      <c r="H347" s="204"/>
      <c r="I347" s="204"/>
      <c r="J347" s="204"/>
      <c r="K347" s="204"/>
      <c r="L347" s="80">
        <v>0</v>
      </c>
      <c r="M347" s="203"/>
      <c r="N347" s="52">
        <v>0</v>
      </c>
      <c r="O347" s="204"/>
      <c r="P347" s="204"/>
      <c r="Q347" s="11">
        <v>7.3772988411</v>
      </c>
      <c r="R347" s="204"/>
      <c r="S347" s="204"/>
      <c r="T347" s="53">
        <v>12.412499999999998</v>
      </c>
      <c r="U347" s="204"/>
      <c r="V347" s="204"/>
      <c r="W347" s="11">
        <v>7.4241586261682002</v>
      </c>
      <c r="X347" s="204"/>
      <c r="Y347" s="204"/>
      <c r="Z347" s="53">
        <v>12.412499999999998</v>
      </c>
      <c r="AA347" s="204"/>
      <c r="AB347" s="204"/>
      <c r="AC347" s="204"/>
      <c r="AD347" s="204"/>
      <c r="AE347" s="204"/>
      <c r="AF347" s="9">
        <v>3.2621695685238126</v>
      </c>
      <c r="AG347" s="9">
        <v>748</v>
      </c>
      <c r="AH347" s="9">
        <v>0.56503185859219296</v>
      </c>
      <c r="AI347" s="9">
        <v>81</v>
      </c>
      <c r="AJ347" s="9">
        <v>2.1539682539682539</v>
      </c>
      <c r="AK347" s="9" t="s">
        <v>248</v>
      </c>
      <c r="AL347" s="9">
        <v>104</v>
      </c>
      <c r="AM347" s="9">
        <v>3.2871497344130138</v>
      </c>
      <c r="AN347" s="9">
        <v>3.3744239631336406</v>
      </c>
      <c r="AO347" s="73">
        <v>49</v>
      </c>
      <c r="AP347" s="80">
        <v>3</v>
      </c>
      <c r="AQ347" s="80">
        <v>0</v>
      </c>
      <c r="AR347" s="224">
        <v>162</v>
      </c>
      <c r="AS347" s="224" t="s">
        <v>248</v>
      </c>
      <c r="AT347" s="11">
        <v>8375.2739999999994</v>
      </c>
      <c r="AU347" s="11">
        <v>0</v>
      </c>
      <c r="AV347" s="80">
        <v>0</v>
      </c>
      <c r="AW347" s="80">
        <v>162</v>
      </c>
      <c r="AX347" s="158" t="s">
        <v>248</v>
      </c>
      <c r="AY347" s="235" t="s">
        <v>248</v>
      </c>
      <c r="AZ347" s="218">
        <v>33575</v>
      </c>
      <c r="BA347" s="188" t="s">
        <v>248</v>
      </c>
      <c r="BB347" s="203" t="s">
        <v>248</v>
      </c>
      <c r="BC347" s="158" t="s">
        <v>248</v>
      </c>
      <c r="BD347" s="217" t="s">
        <v>61</v>
      </c>
      <c r="BE347" s="201" t="s">
        <v>62</v>
      </c>
      <c r="BF347" s="201" t="s">
        <v>63</v>
      </c>
      <c r="BG347" s="201" t="s">
        <v>196</v>
      </c>
      <c r="BH347" s="218" t="s">
        <v>510</v>
      </c>
      <c r="BI347" s="218" t="s">
        <v>66</v>
      </c>
      <c r="BJ347" s="391">
        <v>214</v>
      </c>
      <c r="BK347" s="370">
        <v>7</v>
      </c>
      <c r="BL347" s="219" t="s">
        <v>65</v>
      </c>
      <c r="BM347" s="52" t="s">
        <v>65</v>
      </c>
      <c r="BN347" s="218" t="s">
        <v>358</v>
      </c>
      <c r="BO347" s="217" t="s">
        <v>83</v>
      </c>
      <c r="BP347" s="201" t="s">
        <v>683</v>
      </c>
      <c r="BQ347" s="52" t="s">
        <v>717</v>
      </c>
    </row>
    <row r="348" spans="1:69" ht="16.5" thickBot="1">
      <c r="A348" s="207" t="s">
        <v>37</v>
      </c>
      <c r="B348" s="208" t="s">
        <v>9</v>
      </c>
      <c r="C348" s="202" t="s">
        <v>35</v>
      </c>
      <c r="D348" s="210" t="s">
        <v>709</v>
      </c>
      <c r="E348" s="24" t="s">
        <v>584</v>
      </c>
      <c r="F348" s="86">
        <v>109</v>
      </c>
      <c r="G348" s="80">
        <v>2</v>
      </c>
      <c r="H348" s="204"/>
      <c r="I348" s="204"/>
      <c r="J348" s="204"/>
      <c r="K348" s="204"/>
      <c r="L348" s="80">
        <v>0</v>
      </c>
      <c r="M348" s="203"/>
      <c r="N348" s="52">
        <v>2</v>
      </c>
      <c r="O348" s="204"/>
      <c r="P348" s="204"/>
      <c r="Q348" s="11">
        <v>8.2308782896999997</v>
      </c>
      <c r="R348" s="204"/>
      <c r="S348" s="204"/>
      <c r="T348" s="53">
        <v>13.456249999999999</v>
      </c>
      <c r="U348" s="204"/>
      <c r="V348" s="204"/>
      <c r="W348" s="11">
        <v>7.4397192897195996</v>
      </c>
      <c r="X348" s="204"/>
      <c r="Y348" s="204"/>
      <c r="Z348" s="53">
        <v>12.824999999999996</v>
      </c>
      <c r="AA348" s="204"/>
      <c r="AB348" s="204"/>
      <c r="AC348" s="204"/>
      <c r="AD348" s="204"/>
      <c r="AE348" s="204"/>
      <c r="AF348" s="9">
        <v>3.5456318574399428</v>
      </c>
      <c r="AG348" s="9">
        <v>749</v>
      </c>
      <c r="AH348" s="9">
        <v>0.49970897479898835</v>
      </c>
      <c r="AI348" s="9">
        <v>31</v>
      </c>
      <c r="AJ348" s="9">
        <v>2.5413461538461539</v>
      </c>
      <c r="AK348" s="9" t="s">
        <v>248</v>
      </c>
      <c r="AL348" s="9">
        <v>102</v>
      </c>
      <c r="AM348" s="9">
        <v>3.5712447026494205</v>
      </c>
      <c r="AN348" s="9">
        <v>3.63556338028169</v>
      </c>
      <c r="AO348" s="73">
        <v>27</v>
      </c>
      <c r="AP348" s="80">
        <v>0</v>
      </c>
      <c r="AQ348" s="80">
        <v>0</v>
      </c>
      <c r="AR348" s="224">
        <v>187</v>
      </c>
      <c r="AS348" s="224" t="s">
        <v>248</v>
      </c>
      <c r="AT348" s="11">
        <v>8245.991</v>
      </c>
      <c r="AU348" s="11">
        <v>111.95399999999999</v>
      </c>
      <c r="AV348" s="80">
        <v>0</v>
      </c>
      <c r="AW348" s="80">
        <v>187</v>
      </c>
      <c r="AX348" s="158" t="s">
        <v>248</v>
      </c>
      <c r="AY348" s="235" t="s">
        <v>248</v>
      </c>
      <c r="AZ348" s="218">
        <v>33575</v>
      </c>
      <c r="BA348" s="188" t="s">
        <v>248</v>
      </c>
      <c r="BB348" s="203" t="s">
        <v>248</v>
      </c>
      <c r="BC348" s="158" t="s">
        <v>248</v>
      </c>
      <c r="BD348" s="217" t="s">
        <v>61</v>
      </c>
      <c r="BE348" s="201" t="s">
        <v>62</v>
      </c>
      <c r="BF348" s="201" t="s">
        <v>63</v>
      </c>
      <c r="BG348" s="201" t="s">
        <v>196</v>
      </c>
      <c r="BH348" s="218" t="s">
        <v>510</v>
      </c>
      <c r="BI348" s="218" t="s">
        <v>67</v>
      </c>
      <c r="BJ348" s="391">
        <v>214</v>
      </c>
      <c r="BK348" s="370">
        <v>3</v>
      </c>
      <c r="BL348" s="219" t="s">
        <v>65</v>
      </c>
      <c r="BM348" s="52" t="s">
        <v>65</v>
      </c>
      <c r="BN348" s="218" t="s">
        <v>358</v>
      </c>
      <c r="BO348" s="217" t="s">
        <v>83</v>
      </c>
      <c r="BP348" s="201" t="s">
        <v>683</v>
      </c>
      <c r="BQ348" s="52" t="s">
        <v>717</v>
      </c>
    </row>
    <row r="349" spans="1:69" ht="16.5" thickBot="1">
      <c r="A349" s="207" t="s">
        <v>37</v>
      </c>
      <c r="B349" s="208" t="s">
        <v>9</v>
      </c>
      <c r="C349" s="202" t="s">
        <v>35</v>
      </c>
      <c r="D349" s="210" t="s">
        <v>709</v>
      </c>
      <c r="E349" s="24" t="s">
        <v>584</v>
      </c>
      <c r="F349" s="86">
        <v>108</v>
      </c>
      <c r="G349" s="80">
        <v>10</v>
      </c>
      <c r="H349" s="204"/>
      <c r="I349" s="204"/>
      <c r="J349" s="204"/>
      <c r="K349" s="204"/>
      <c r="L349" s="80">
        <v>0</v>
      </c>
      <c r="M349" s="203"/>
      <c r="N349" s="52">
        <v>0</v>
      </c>
      <c r="O349" s="204"/>
      <c r="P349" s="204"/>
      <c r="Q349" s="11">
        <v>6.6661835305999997</v>
      </c>
      <c r="R349" s="204"/>
      <c r="S349" s="204"/>
      <c r="T349" s="53">
        <v>9.5499999999999972</v>
      </c>
      <c r="U349" s="204"/>
      <c r="V349" s="204"/>
      <c r="W349" s="11">
        <v>6.7048365408163004</v>
      </c>
      <c r="X349" s="204"/>
      <c r="Y349" s="204"/>
      <c r="Z349" s="53">
        <v>10.049999999999997</v>
      </c>
      <c r="AA349" s="204"/>
      <c r="AB349" s="204"/>
      <c r="AC349" s="204"/>
      <c r="AD349" s="204"/>
      <c r="AE349" s="204"/>
      <c r="AF349" s="9">
        <v>2.6946179411339997</v>
      </c>
      <c r="AG349" s="9">
        <v>685</v>
      </c>
      <c r="AH349" s="9">
        <v>0.49338584271294111</v>
      </c>
      <c r="AI349" s="9">
        <v>245</v>
      </c>
      <c r="AJ349" s="9">
        <v>1.6885593220338984</v>
      </c>
      <c r="AK349" s="9" t="s">
        <v>248</v>
      </c>
      <c r="AL349" s="9">
        <v>0</v>
      </c>
      <c r="AM349" s="9"/>
      <c r="AN349" s="9"/>
      <c r="AO349" s="73">
        <v>94</v>
      </c>
      <c r="AP349" s="80">
        <v>3</v>
      </c>
      <c r="AQ349" s="80">
        <v>6</v>
      </c>
      <c r="AR349" s="224">
        <v>93</v>
      </c>
      <c r="AS349" s="224" t="s">
        <v>248</v>
      </c>
      <c r="AT349" s="11">
        <v>7270.99</v>
      </c>
      <c r="AU349" s="11">
        <v>387.62599999999998</v>
      </c>
      <c r="AV349" s="80">
        <v>0</v>
      </c>
      <c r="AW349" s="80">
        <v>93</v>
      </c>
      <c r="AX349" s="158" t="s">
        <v>248</v>
      </c>
      <c r="AY349" s="235" t="s">
        <v>248</v>
      </c>
      <c r="AZ349" s="218">
        <v>33575</v>
      </c>
      <c r="BA349" s="188" t="s">
        <v>248</v>
      </c>
      <c r="BB349" s="203" t="s">
        <v>248</v>
      </c>
      <c r="BC349" s="158" t="s">
        <v>248</v>
      </c>
      <c r="BD349" s="217" t="s">
        <v>61</v>
      </c>
      <c r="BE349" s="201" t="s">
        <v>62</v>
      </c>
      <c r="BF349" s="201" t="s">
        <v>63</v>
      </c>
      <c r="BG349" s="201" t="s">
        <v>196</v>
      </c>
      <c r="BH349" s="218" t="s">
        <v>510</v>
      </c>
      <c r="BI349" s="218" t="s">
        <v>68</v>
      </c>
      <c r="BJ349" s="391">
        <v>214</v>
      </c>
      <c r="BK349" s="370">
        <v>4</v>
      </c>
      <c r="BL349" s="219" t="s">
        <v>65</v>
      </c>
      <c r="BM349" s="52" t="s">
        <v>65</v>
      </c>
      <c r="BN349" s="218" t="s">
        <v>358</v>
      </c>
      <c r="BO349" s="217" t="s">
        <v>83</v>
      </c>
      <c r="BP349" s="201" t="s">
        <v>683</v>
      </c>
      <c r="BQ349" s="52" t="s">
        <v>717</v>
      </c>
    </row>
    <row r="350" spans="1:69" ht="16.5" thickBot="1">
      <c r="A350" s="207" t="s">
        <v>37</v>
      </c>
      <c r="B350" s="208" t="s">
        <v>9</v>
      </c>
      <c r="C350" s="202" t="s">
        <v>35</v>
      </c>
      <c r="D350" s="210" t="s">
        <v>709</v>
      </c>
      <c r="E350" s="24" t="s">
        <v>480</v>
      </c>
      <c r="F350" s="86">
        <v>45</v>
      </c>
      <c r="G350" s="80">
        <v>0</v>
      </c>
      <c r="H350" s="204"/>
      <c r="I350" s="204"/>
      <c r="J350" s="204"/>
      <c r="K350" s="204"/>
      <c r="L350" s="80">
        <v>1</v>
      </c>
      <c r="M350" s="203"/>
      <c r="N350" s="52">
        <v>0</v>
      </c>
      <c r="O350" s="204"/>
      <c r="P350" s="204"/>
      <c r="Q350" s="11">
        <v>6.2717271135999999</v>
      </c>
      <c r="R350" s="204"/>
      <c r="S350" s="204"/>
      <c r="T350" s="53">
        <v>7.9666666666666659</v>
      </c>
      <c r="U350" s="204"/>
      <c r="V350" s="204"/>
      <c r="W350" s="11">
        <v>6.2617724090909004</v>
      </c>
      <c r="X350" s="204"/>
      <c r="Y350" s="204"/>
      <c r="Z350" s="53">
        <v>7.9499999999999993</v>
      </c>
      <c r="AA350" s="204"/>
      <c r="AB350" s="204"/>
      <c r="AC350" s="204"/>
      <c r="AD350" s="204"/>
      <c r="AE350" s="204"/>
      <c r="AF350" s="9">
        <v>3.3662337773032007</v>
      </c>
      <c r="AG350" s="9">
        <v>308</v>
      </c>
      <c r="AH350" s="9">
        <v>0.49830235510999615</v>
      </c>
      <c r="AI350" s="9">
        <v>15</v>
      </c>
      <c r="AJ350" s="9">
        <v>2.5037735849056606</v>
      </c>
      <c r="AK350" s="9" t="s">
        <v>248</v>
      </c>
      <c r="AL350" s="9">
        <v>44</v>
      </c>
      <c r="AM350" s="9">
        <v>3.3662337773032007</v>
      </c>
      <c r="AN350" s="9">
        <v>3.4343434343434343</v>
      </c>
      <c r="AO350" s="73">
        <v>5</v>
      </c>
      <c r="AP350" s="80">
        <v>0</v>
      </c>
      <c r="AQ350" s="80">
        <v>0</v>
      </c>
      <c r="AR350" s="224">
        <v>85</v>
      </c>
      <c r="AS350" s="224" t="s">
        <v>248</v>
      </c>
      <c r="AT350" s="11">
        <v>3208.3359999999998</v>
      </c>
      <c r="AU350" s="11">
        <v>0</v>
      </c>
      <c r="AV350" s="80">
        <v>0</v>
      </c>
      <c r="AW350" s="80">
        <v>85</v>
      </c>
      <c r="AX350" s="158" t="s">
        <v>248</v>
      </c>
      <c r="AY350" s="235" t="s">
        <v>248</v>
      </c>
      <c r="AZ350" s="218">
        <v>35143</v>
      </c>
      <c r="BA350" s="188" t="s">
        <v>248</v>
      </c>
      <c r="BB350" s="203" t="s">
        <v>248</v>
      </c>
      <c r="BC350" s="158" t="s">
        <v>248</v>
      </c>
      <c r="BD350" s="217" t="s">
        <v>61</v>
      </c>
      <c r="BE350" s="201" t="s">
        <v>62</v>
      </c>
      <c r="BF350" s="201" t="s">
        <v>63</v>
      </c>
      <c r="BG350" s="201" t="s">
        <v>196</v>
      </c>
      <c r="BH350" s="218" t="s">
        <v>514</v>
      </c>
      <c r="BI350" s="218" t="s">
        <v>64</v>
      </c>
      <c r="BJ350" s="391">
        <v>214</v>
      </c>
      <c r="BK350" s="370">
        <v>1</v>
      </c>
      <c r="BL350" s="219" t="s">
        <v>65</v>
      </c>
      <c r="BM350" s="52" t="s">
        <v>65</v>
      </c>
      <c r="BN350" s="218" t="s">
        <v>358</v>
      </c>
      <c r="BO350" s="217" t="s">
        <v>339</v>
      </c>
      <c r="BP350" s="201" t="s">
        <v>699</v>
      </c>
      <c r="BQ350" s="52" t="s">
        <v>715</v>
      </c>
    </row>
    <row r="351" spans="1:69" ht="16.5" thickBot="1">
      <c r="A351" s="207" t="s">
        <v>37</v>
      </c>
      <c r="B351" s="208" t="s">
        <v>9</v>
      </c>
      <c r="C351" s="202" t="s">
        <v>35</v>
      </c>
      <c r="D351" s="210" t="s">
        <v>709</v>
      </c>
      <c r="E351" s="24" t="s">
        <v>480</v>
      </c>
      <c r="F351" s="86">
        <v>45</v>
      </c>
      <c r="G351" s="80">
        <v>0</v>
      </c>
      <c r="H351" s="204"/>
      <c r="I351" s="204"/>
      <c r="J351" s="204"/>
      <c r="K351" s="204"/>
      <c r="L351" s="80">
        <v>0</v>
      </c>
      <c r="M351" s="203"/>
      <c r="N351" s="52">
        <v>0</v>
      </c>
      <c r="O351" s="204"/>
      <c r="P351" s="204"/>
      <c r="Q351" s="11">
        <v>6.8348885556000001</v>
      </c>
      <c r="R351" s="204"/>
      <c r="S351" s="204"/>
      <c r="T351" s="53">
        <v>12.375</v>
      </c>
      <c r="U351" s="204"/>
      <c r="V351" s="204"/>
      <c r="W351" s="11">
        <v>6.8020218444443996</v>
      </c>
      <c r="X351" s="204"/>
      <c r="Y351" s="204"/>
      <c r="Z351" s="53">
        <v>12.375</v>
      </c>
      <c r="AA351" s="204"/>
      <c r="AB351" s="204"/>
      <c r="AC351" s="204"/>
      <c r="AD351" s="204"/>
      <c r="AE351" s="204"/>
      <c r="AF351" s="9">
        <v>3.3256190485424471</v>
      </c>
      <c r="AG351" s="9">
        <v>315</v>
      </c>
      <c r="AH351" s="9">
        <v>0.44111901711572865</v>
      </c>
      <c r="AI351" s="9">
        <v>10</v>
      </c>
      <c r="AJ351" s="9">
        <v>2.5422794117647061</v>
      </c>
      <c r="AK351" s="9" t="s">
        <v>248</v>
      </c>
      <c r="AL351" s="9">
        <v>45</v>
      </c>
      <c r="AM351" s="9">
        <v>3.3256190485424471</v>
      </c>
      <c r="AN351" s="9">
        <v>3.3646788990825689</v>
      </c>
      <c r="AO351" s="73">
        <v>11</v>
      </c>
      <c r="AP351" s="80">
        <v>0</v>
      </c>
      <c r="AQ351" s="80">
        <v>0</v>
      </c>
      <c r="AR351" s="224">
        <v>79</v>
      </c>
      <c r="AS351" s="224" t="s">
        <v>248</v>
      </c>
      <c r="AT351" s="11">
        <v>3207.6669999999999</v>
      </c>
      <c r="AU351" s="11">
        <v>0</v>
      </c>
      <c r="AV351" s="80">
        <v>0</v>
      </c>
      <c r="AW351" s="80">
        <v>79</v>
      </c>
      <c r="AX351" s="158" t="s">
        <v>248</v>
      </c>
      <c r="AY351" s="235" t="s">
        <v>248</v>
      </c>
      <c r="AZ351" s="218">
        <v>35143</v>
      </c>
      <c r="BA351" s="188" t="s">
        <v>248</v>
      </c>
      <c r="BB351" s="203" t="s">
        <v>248</v>
      </c>
      <c r="BC351" s="158" t="s">
        <v>248</v>
      </c>
      <c r="BD351" s="217" t="s">
        <v>61</v>
      </c>
      <c r="BE351" s="201" t="s">
        <v>62</v>
      </c>
      <c r="BF351" s="201" t="s">
        <v>63</v>
      </c>
      <c r="BG351" s="201" t="s">
        <v>196</v>
      </c>
      <c r="BH351" s="218" t="s">
        <v>514</v>
      </c>
      <c r="BI351" s="218" t="s">
        <v>66</v>
      </c>
      <c r="BJ351" s="391">
        <v>214</v>
      </c>
      <c r="BK351" s="370">
        <v>7</v>
      </c>
      <c r="BL351" s="219" t="s">
        <v>65</v>
      </c>
      <c r="BM351" s="52" t="s">
        <v>65</v>
      </c>
      <c r="BN351" s="218" t="s">
        <v>358</v>
      </c>
      <c r="BO351" s="217" t="s">
        <v>339</v>
      </c>
      <c r="BP351" s="201" t="s">
        <v>699</v>
      </c>
      <c r="BQ351" s="52" t="s">
        <v>715</v>
      </c>
    </row>
    <row r="352" spans="1:69" ht="16.5" thickBot="1">
      <c r="A352" s="207" t="s">
        <v>37</v>
      </c>
      <c r="B352" s="208" t="s">
        <v>9</v>
      </c>
      <c r="C352" s="202" t="s">
        <v>35</v>
      </c>
      <c r="D352" s="210" t="s">
        <v>709</v>
      </c>
      <c r="E352" s="24" t="s">
        <v>480</v>
      </c>
      <c r="F352" s="86">
        <v>45</v>
      </c>
      <c r="G352" s="80">
        <v>0</v>
      </c>
      <c r="H352" s="204"/>
      <c r="I352" s="204"/>
      <c r="J352" s="204"/>
      <c r="K352" s="204"/>
      <c r="L352" s="80">
        <v>0</v>
      </c>
      <c r="M352" s="203"/>
      <c r="N352" s="52">
        <v>0</v>
      </c>
      <c r="O352" s="204"/>
      <c r="P352" s="204"/>
      <c r="Q352" s="11">
        <v>7.2252663555999996</v>
      </c>
      <c r="R352" s="204"/>
      <c r="S352" s="204"/>
      <c r="T352" s="53">
        <v>8.6875</v>
      </c>
      <c r="U352" s="204"/>
      <c r="V352" s="204"/>
      <c r="W352" s="11">
        <v>7.3573107777777</v>
      </c>
      <c r="X352" s="204"/>
      <c r="Y352" s="204"/>
      <c r="Z352" s="53">
        <v>8.9375</v>
      </c>
      <c r="AA352" s="204"/>
      <c r="AB352" s="204"/>
      <c r="AC352" s="204"/>
      <c r="AD352" s="204"/>
      <c r="AE352" s="204"/>
      <c r="AF352" s="9">
        <v>3.4184444427490233</v>
      </c>
      <c r="AG352" s="9">
        <v>315</v>
      </c>
      <c r="AH352" s="9">
        <v>0.45596729853458673</v>
      </c>
      <c r="AI352" s="9">
        <v>12</v>
      </c>
      <c r="AJ352" s="9">
        <v>2.5360576923076925</v>
      </c>
      <c r="AK352" s="9" t="s">
        <v>248</v>
      </c>
      <c r="AL352" s="9">
        <v>45</v>
      </c>
      <c r="AM352" s="9">
        <v>3.4184444427490233</v>
      </c>
      <c r="AN352" s="9">
        <v>3.5324074074074074</v>
      </c>
      <c r="AO352" s="73">
        <v>0</v>
      </c>
      <c r="AP352" s="80">
        <v>0</v>
      </c>
      <c r="AQ352" s="80">
        <v>0</v>
      </c>
      <c r="AR352" s="224">
        <v>90</v>
      </c>
      <c r="AS352" s="224" t="s">
        <v>248</v>
      </c>
      <c r="AT352" s="11">
        <v>3206.66</v>
      </c>
      <c r="AU352" s="11">
        <v>0</v>
      </c>
      <c r="AV352" s="80">
        <v>0</v>
      </c>
      <c r="AW352" s="80">
        <v>90</v>
      </c>
      <c r="AX352" s="158" t="s">
        <v>248</v>
      </c>
      <c r="AY352" s="235" t="s">
        <v>248</v>
      </c>
      <c r="AZ352" s="218">
        <v>35143</v>
      </c>
      <c r="BA352" s="188" t="s">
        <v>248</v>
      </c>
      <c r="BB352" s="203" t="s">
        <v>248</v>
      </c>
      <c r="BC352" s="158" t="s">
        <v>248</v>
      </c>
      <c r="BD352" s="217" t="s">
        <v>61</v>
      </c>
      <c r="BE352" s="201" t="s">
        <v>62</v>
      </c>
      <c r="BF352" s="201" t="s">
        <v>63</v>
      </c>
      <c r="BG352" s="201" t="s">
        <v>196</v>
      </c>
      <c r="BH352" s="218" t="s">
        <v>514</v>
      </c>
      <c r="BI352" s="218" t="s">
        <v>67</v>
      </c>
      <c r="BJ352" s="391">
        <v>214</v>
      </c>
      <c r="BK352" s="370">
        <v>3</v>
      </c>
      <c r="BL352" s="219" t="s">
        <v>65</v>
      </c>
      <c r="BM352" s="52" t="s">
        <v>65</v>
      </c>
      <c r="BN352" s="218" t="s">
        <v>358</v>
      </c>
      <c r="BO352" s="217" t="s">
        <v>339</v>
      </c>
      <c r="BP352" s="201" t="s">
        <v>699</v>
      </c>
      <c r="BQ352" s="52" t="s">
        <v>715</v>
      </c>
    </row>
    <row r="353" spans="1:69" ht="16.5" thickBot="1">
      <c r="A353" s="207" t="s">
        <v>37</v>
      </c>
      <c r="B353" s="208" t="s">
        <v>9</v>
      </c>
      <c r="C353" s="202" t="s">
        <v>35</v>
      </c>
      <c r="D353" s="210" t="s">
        <v>709</v>
      </c>
      <c r="E353" s="24" t="s">
        <v>480</v>
      </c>
      <c r="F353" s="86">
        <v>47</v>
      </c>
      <c r="G353" s="80">
        <v>1</v>
      </c>
      <c r="H353" s="204"/>
      <c r="I353" s="204"/>
      <c r="J353" s="204"/>
      <c r="K353" s="204"/>
      <c r="L353" s="80">
        <v>0</v>
      </c>
      <c r="M353" s="203"/>
      <c r="N353" s="52">
        <v>0</v>
      </c>
      <c r="O353" s="204"/>
      <c r="P353" s="204"/>
      <c r="Q353" s="11">
        <v>6.8109782390999998</v>
      </c>
      <c r="R353" s="204"/>
      <c r="S353" s="204"/>
      <c r="T353" s="53">
        <v>9.8499999999999979</v>
      </c>
      <c r="U353" s="204"/>
      <c r="V353" s="204"/>
      <c r="W353" s="11">
        <v>6.8084129782608001</v>
      </c>
      <c r="X353" s="204"/>
      <c r="Y353" s="204"/>
      <c r="Z353" s="53">
        <v>9.4249999999999989</v>
      </c>
      <c r="AA353" s="204"/>
      <c r="AB353" s="204"/>
      <c r="AC353" s="204"/>
      <c r="AD353" s="204"/>
      <c r="AE353" s="204"/>
      <c r="AF353" s="9">
        <v>2.6571739193815618</v>
      </c>
      <c r="AG353" s="9">
        <v>322</v>
      </c>
      <c r="AH353" s="9">
        <v>0.27121842101807453</v>
      </c>
      <c r="AI353" s="9">
        <v>82</v>
      </c>
      <c r="AJ353" s="9">
        <v>2.0720779220779222</v>
      </c>
      <c r="AK353" s="9" t="s">
        <v>248</v>
      </c>
      <c r="AL353" s="9">
        <v>0</v>
      </c>
      <c r="AM353" s="9"/>
      <c r="AN353" s="9"/>
      <c r="AO353" s="73">
        <v>51</v>
      </c>
      <c r="AP353" s="80">
        <v>0</v>
      </c>
      <c r="AQ353" s="80">
        <v>0</v>
      </c>
      <c r="AR353" s="224">
        <v>41</v>
      </c>
      <c r="AS353" s="224" t="s">
        <v>248</v>
      </c>
      <c r="AT353" s="11">
        <v>3276.366</v>
      </c>
      <c r="AU353" s="11">
        <v>0</v>
      </c>
      <c r="AV353" s="80">
        <v>0</v>
      </c>
      <c r="AW353" s="80">
        <v>41</v>
      </c>
      <c r="AX353" s="158" t="s">
        <v>248</v>
      </c>
      <c r="AY353" s="235" t="s">
        <v>248</v>
      </c>
      <c r="AZ353" s="218">
        <v>35143</v>
      </c>
      <c r="BA353" s="188" t="s">
        <v>248</v>
      </c>
      <c r="BB353" s="203" t="s">
        <v>248</v>
      </c>
      <c r="BC353" s="158" t="s">
        <v>248</v>
      </c>
      <c r="BD353" s="217" t="s">
        <v>61</v>
      </c>
      <c r="BE353" s="201" t="s">
        <v>62</v>
      </c>
      <c r="BF353" s="201" t="s">
        <v>63</v>
      </c>
      <c r="BG353" s="201" t="s">
        <v>196</v>
      </c>
      <c r="BH353" s="218" t="s">
        <v>514</v>
      </c>
      <c r="BI353" s="218" t="s">
        <v>68</v>
      </c>
      <c r="BJ353" s="391">
        <v>214</v>
      </c>
      <c r="BK353" s="370">
        <v>4</v>
      </c>
      <c r="BL353" s="219" t="s">
        <v>65</v>
      </c>
      <c r="BM353" s="52" t="s">
        <v>65</v>
      </c>
      <c r="BN353" s="218" t="s">
        <v>358</v>
      </c>
      <c r="BO353" s="217" t="s">
        <v>339</v>
      </c>
      <c r="BP353" s="201" t="s">
        <v>699</v>
      </c>
      <c r="BQ353" s="52" t="s">
        <v>715</v>
      </c>
    </row>
    <row r="354" spans="1:69" ht="16.5" thickBot="1">
      <c r="A354" s="207" t="s">
        <v>37</v>
      </c>
      <c r="B354" s="208" t="s">
        <v>9</v>
      </c>
      <c r="C354" s="202" t="s">
        <v>35</v>
      </c>
      <c r="D354" s="210" t="s">
        <v>709</v>
      </c>
      <c r="E354" s="24" t="s">
        <v>481</v>
      </c>
      <c r="F354" s="86">
        <v>72</v>
      </c>
      <c r="G354" s="80">
        <v>1</v>
      </c>
      <c r="H354" s="204"/>
      <c r="I354" s="204"/>
      <c r="J354" s="204"/>
      <c r="K354" s="204"/>
      <c r="L354" s="80">
        <v>0</v>
      </c>
      <c r="M354" s="203"/>
      <c r="N354" s="52">
        <v>0</v>
      </c>
      <c r="O354" s="204"/>
      <c r="P354" s="204"/>
      <c r="Q354" s="11">
        <v>5.8334082393999998</v>
      </c>
      <c r="R354" s="204"/>
      <c r="S354" s="204"/>
      <c r="T354" s="53">
        <v>8.3625000000000007</v>
      </c>
      <c r="U354" s="204"/>
      <c r="V354" s="204"/>
      <c r="W354" s="11">
        <v>5.6995349859153999</v>
      </c>
      <c r="X354" s="204"/>
      <c r="Y354" s="204"/>
      <c r="Z354" s="53">
        <v>8.1125000000000007</v>
      </c>
      <c r="AA354" s="204"/>
      <c r="AB354" s="204"/>
      <c r="AC354" s="204"/>
      <c r="AD354" s="204"/>
      <c r="AE354" s="204"/>
      <c r="AF354" s="9">
        <v>3.3649061034382943</v>
      </c>
      <c r="AG354" s="9">
        <v>497</v>
      </c>
      <c r="AH354" s="9">
        <v>0.4148165367188944</v>
      </c>
      <c r="AI354" s="9">
        <v>12</v>
      </c>
      <c r="AJ354" s="9">
        <v>2.5856666666666666</v>
      </c>
      <c r="AK354" s="9" t="s">
        <v>248</v>
      </c>
      <c r="AL354" s="9">
        <v>70</v>
      </c>
      <c r="AM354" s="9">
        <v>3.3691428573764095</v>
      </c>
      <c r="AN354" s="9">
        <v>3.3857142857142857</v>
      </c>
      <c r="AO354" s="73">
        <v>6</v>
      </c>
      <c r="AP354" s="80">
        <v>0</v>
      </c>
      <c r="AQ354" s="80">
        <v>0</v>
      </c>
      <c r="AR354" s="224">
        <v>136</v>
      </c>
      <c r="AS354" s="224" t="s">
        <v>248</v>
      </c>
      <c r="AT354" s="11">
        <v>5060.6570000000002</v>
      </c>
      <c r="AU354" s="11">
        <v>0</v>
      </c>
      <c r="AV354" s="80">
        <v>0</v>
      </c>
      <c r="AW354" s="80">
        <v>136</v>
      </c>
      <c r="AX354" s="158" t="s">
        <v>248</v>
      </c>
      <c r="AY354" s="235" t="s">
        <v>248</v>
      </c>
      <c r="AZ354" s="218">
        <v>35514</v>
      </c>
      <c r="BA354" s="188" t="s">
        <v>248</v>
      </c>
      <c r="BB354" s="203" t="s">
        <v>248</v>
      </c>
      <c r="BC354" s="158" t="s">
        <v>248</v>
      </c>
      <c r="BD354" s="217" t="s">
        <v>61</v>
      </c>
      <c r="BE354" s="201" t="s">
        <v>62</v>
      </c>
      <c r="BF354" s="201" t="s">
        <v>63</v>
      </c>
      <c r="BG354" s="201" t="s">
        <v>196</v>
      </c>
      <c r="BH354" s="413" t="s">
        <v>514</v>
      </c>
      <c r="BI354" s="218" t="s">
        <v>64</v>
      </c>
      <c r="BJ354" s="391">
        <v>214</v>
      </c>
      <c r="BK354" s="370">
        <v>1</v>
      </c>
      <c r="BL354" s="219" t="s">
        <v>65</v>
      </c>
      <c r="BM354" s="52" t="s">
        <v>65</v>
      </c>
      <c r="BN354" s="218" t="s">
        <v>358</v>
      </c>
      <c r="BO354" s="217" t="s">
        <v>351</v>
      </c>
      <c r="BP354" s="201" t="s">
        <v>684</v>
      </c>
      <c r="BQ354" s="52" t="s">
        <v>716</v>
      </c>
    </row>
    <row r="355" spans="1:69" ht="16.5" thickBot="1">
      <c r="A355" s="207" t="s">
        <v>37</v>
      </c>
      <c r="B355" s="208" t="s">
        <v>9</v>
      </c>
      <c r="C355" s="202" t="s">
        <v>35</v>
      </c>
      <c r="D355" s="210" t="s">
        <v>709</v>
      </c>
      <c r="E355" s="24" t="s">
        <v>481</v>
      </c>
      <c r="F355" s="86">
        <v>74</v>
      </c>
      <c r="G355" s="80">
        <v>1</v>
      </c>
      <c r="H355" s="204"/>
      <c r="I355" s="204"/>
      <c r="J355" s="204"/>
      <c r="K355" s="204"/>
      <c r="L355" s="80">
        <v>0</v>
      </c>
      <c r="M355" s="203"/>
      <c r="N355" s="52">
        <v>0</v>
      </c>
      <c r="O355" s="204"/>
      <c r="P355" s="204"/>
      <c r="Q355" s="11">
        <v>6.8397943561999996</v>
      </c>
      <c r="R355" s="204"/>
      <c r="S355" s="204"/>
      <c r="T355" s="53">
        <v>8.8374999999999986</v>
      </c>
      <c r="U355" s="204"/>
      <c r="V355" s="204"/>
      <c r="W355" s="11">
        <v>6.9062462328766996</v>
      </c>
      <c r="X355" s="204"/>
      <c r="Y355" s="204"/>
      <c r="Z355" s="53">
        <v>8.8374999999999986</v>
      </c>
      <c r="AA355" s="204"/>
      <c r="AB355" s="204"/>
      <c r="AC355" s="204"/>
      <c r="AD355" s="204"/>
      <c r="AE355" s="204"/>
      <c r="AF355" s="9">
        <v>2.4439761871383308</v>
      </c>
      <c r="AG355" s="9">
        <v>420</v>
      </c>
      <c r="AH355" s="9">
        <v>0.46919616826983729</v>
      </c>
      <c r="AI355" s="9">
        <v>240</v>
      </c>
      <c r="AJ355" s="9">
        <v>1.6192073170731707</v>
      </c>
      <c r="AK355" s="9" t="s">
        <v>248</v>
      </c>
      <c r="AL355" s="9">
        <v>0</v>
      </c>
      <c r="AM355" s="9"/>
      <c r="AN355" s="9"/>
      <c r="AO355" s="73">
        <v>3</v>
      </c>
      <c r="AP355" s="80">
        <v>2</v>
      </c>
      <c r="AQ355" s="80">
        <v>0</v>
      </c>
      <c r="AR355" s="224">
        <v>141</v>
      </c>
      <c r="AS355" s="224" t="s">
        <v>248</v>
      </c>
      <c r="AT355" s="11">
        <v>5061.2579999999998</v>
      </c>
      <c r="AU355" s="11">
        <v>143.18299999999999</v>
      </c>
      <c r="AV355" s="80">
        <v>0</v>
      </c>
      <c r="AW355" s="80">
        <v>141</v>
      </c>
      <c r="AX355" s="158" t="s">
        <v>248</v>
      </c>
      <c r="AY355" s="235" t="s">
        <v>248</v>
      </c>
      <c r="AZ355" s="218">
        <v>35514</v>
      </c>
      <c r="BA355" s="188" t="s">
        <v>248</v>
      </c>
      <c r="BB355" s="203" t="s">
        <v>248</v>
      </c>
      <c r="BC355" s="158" t="s">
        <v>248</v>
      </c>
      <c r="BD355" s="217" t="s">
        <v>61</v>
      </c>
      <c r="BE355" s="201" t="s">
        <v>62</v>
      </c>
      <c r="BF355" s="201" t="s">
        <v>63</v>
      </c>
      <c r="BG355" s="201" t="s">
        <v>196</v>
      </c>
      <c r="BH355" s="413" t="s">
        <v>514</v>
      </c>
      <c r="BI355" s="218" t="s">
        <v>66</v>
      </c>
      <c r="BJ355" s="391">
        <v>214</v>
      </c>
      <c r="BK355" s="370">
        <v>7</v>
      </c>
      <c r="BL355" s="219" t="s">
        <v>65</v>
      </c>
      <c r="BM355" s="52" t="s">
        <v>65</v>
      </c>
      <c r="BN355" s="218" t="s">
        <v>358</v>
      </c>
      <c r="BO355" s="217" t="s">
        <v>351</v>
      </c>
      <c r="BP355" s="201" t="s">
        <v>684</v>
      </c>
      <c r="BQ355" s="52" t="s">
        <v>716</v>
      </c>
    </row>
    <row r="356" spans="1:69" ht="16.5" thickBot="1">
      <c r="A356" s="207" t="s">
        <v>37</v>
      </c>
      <c r="B356" s="208" t="s">
        <v>9</v>
      </c>
      <c r="C356" s="202" t="s">
        <v>35</v>
      </c>
      <c r="D356" s="210" t="s">
        <v>709</v>
      </c>
      <c r="E356" s="24" t="s">
        <v>481</v>
      </c>
      <c r="F356" s="86">
        <v>70</v>
      </c>
      <c r="G356" s="80">
        <v>0</v>
      </c>
      <c r="H356" s="204"/>
      <c r="I356" s="204"/>
      <c r="J356" s="204"/>
      <c r="K356" s="204"/>
      <c r="L356" s="80">
        <v>0</v>
      </c>
      <c r="M356" s="203"/>
      <c r="N356" s="52">
        <v>0</v>
      </c>
      <c r="O356" s="204"/>
      <c r="P356" s="204"/>
      <c r="Q356" s="11">
        <v>5.7918281429</v>
      </c>
      <c r="R356" s="204"/>
      <c r="S356" s="204"/>
      <c r="T356" s="53">
        <v>8.375</v>
      </c>
      <c r="U356" s="204"/>
      <c r="V356" s="204"/>
      <c r="W356" s="11">
        <v>5.1061423285713996</v>
      </c>
      <c r="X356" s="204"/>
      <c r="Y356" s="204"/>
      <c r="Z356" s="53">
        <v>7.875</v>
      </c>
      <c r="AA356" s="204"/>
      <c r="AB356" s="204"/>
      <c r="AC356" s="204"/>
      <c r="AD356" s="204"/>
      <c r="AE356" s="204"/>
      <c r="AF356" s="9">
        <v>3.6439796048767712</v>
      </c>
      <c r="AG356" s="9">
        <v>490</v>
      </c>
      <c r="AH356" s="9">
        <v>0.4004609005248993</v>
      </c>
      <c r="AI356" s="9">
        <v>10</v>
      </c>
      <c r="AJ356" s="9">
        <v>2.7338709677419355</v>
      </c>
      <c r="AK356" s="9" t="s">
        <v>248</v>
      </c>
      <c r="AL356" s="9">
        <v>70</v>
      </c>
      <c r="AM356" s="9">
        <v>3.6439796048767712</v>
      </c>
      <c r="AN356" s="9">
        <v>3.6791277258566977</v>
      </c>
      <c r="AO356" s="73">
        <v>3</v>
      </c>
      <c r="AP356" s="80">
        <v>0</v>
      </c>
      <c r="AQ356" s="80">
        <v>0</v>
      </c>
      <c r="AR356" s="224">
        <v>137</v>
      </c>
      <c r="AS356" s="224" t="s">
        <v>248</v>
      </c>
      <c r="AT356" s="11">
        <v>5011.3609999999999</v>
      </c>
      <c r="AU356" s="11">
        <v>0</v>
      </c>
      <c r="AV356" s="80">
        <v>0</v>
      </c>
      <c r="AW356" s="80">
        <v>137</v>
      </c>
      <c r="AX356" s="158" t="s">
        <v>248</v>
      </c>
      <c r="AY356" s="235" t="s">
        <v>248</v>
      </c>
      <c r="AZ356" s="218">
        <v>35514</v>
      </c>
      <c r="BA356" s="188" t="s">
        <v>248</v>
      </c>
      <c r="BB356" s="203" t="s">
        <v>248</v>
      </c>
      <c r="BC356" s="158" t="s">
        <v>248</v>
      </c>
      <c r="BD356" s="217" t="s">
        <v>61</v>
      </c>
      <c r="BE356" s="201" t="s">
        <v>62</v>
      </c>
      <c r="BF356" s="201" t="s">
        <v>63</v>
      </c>
      <c r="BG356" s="201" t="s">
        <v>196</v>
      </c>
      <c r="BH356" s="413" t="s">
        <v>514</v>
      </c>
      <c r="BI356" s="218" t="s">
        <v>67</v>
      </c>
      <c r="BJ356" s="391">
        <v>214</v>
      </c>
      <c r="BK356" s="370">
        <v>3</v>
      </c>
      <c r="BL356" s="219" t="s">
        <v>65</v>
      </c>
      <c r="BM356" s="52" t="s">
        <v>65</v>
      </c>
      <c r="BN356" s="218" t="s">
        <v>358</v>
      </c>
      <c r="BO356" s="217" t="s">
        <v>351</v>
      </c>
      <c r="BP356" s="201" t="s">
        <v>684</v>
      </c>
      <c r="BQ356" s="52" t="s">
        <v>716</v>
      </c>
    </row>
    <row r="357" spans="1:69" ht="16.5" thickBot="1">
      <c r="A357" s="207" t="s">
        <v>37</v>
      </c>
      <c r="B357" s="208" t="s">
        <v>9</v>
      </c>
      <c r="C357" s="202" t="s">
        <v>35</v>
      </c>
      <c r="D357" s="210" t="s">
        <v>709</v>
      </c>
      <c r="E357" s="24" t="s">
        <v>481</v>
      </c>
      <c r="F357" s="86">
        <v>70</v>
      </c>
      <c r="G357" s="80">
        <v>4</v>
      </c>
      <c r="H357" s="204"/>
      <c r="I357" s="204"/>
      <c r="J357" s="204"/>
      <c r="K357" s="204"/>
      <c r="L357" s="80">
        <v>0</v>
      </c>
      <c r="M357" s="203"/>
      <c r="N357" s="52">
        <v>0</v>
      </c>
      <c r="O357" s="204"/>
      <c r="P357" s="204"/>
      <c r="Q357" s="11">
        <v>7.4250452273000001</v>
      </c>
      <c r="R357" s="204"/>
      <c r="S357" s="204"/>
      <c r="T357" s="53">
        <v>9.6749999999999989</v>
      </c>
      <c r="U357" s="204"/>
      <c r="V357" s="204"/>
      <c r="W357" s="11">
        <v>7.4481815454545002</v>
      </c>
      <c r="X357" s="204"/>
      <c r="Y357" s="204"/>
      <c r="Z357" s="53">
        <v>9.6749999999999989</v>
      </c>
      <c r="AA357" s="204"/>
      <c r="AB357" s="204"/>
      <c r="AC357" s="204"/>
      <c r="AD357" s="204"/>
      <c r="AE357" s="204"/>
      <c r="AF357" s="9">
        <v>2.5897142913315325</v>
      </c>
      <c r="AG357" s="9">
        <v>455</v>
      </c>
      <c r="AH357" s="9">
        <v>0.3646442949917319</v>
      </c>
      <c r="AI357" s="9">
        <v>163</v>
      </c>
      <c r="AJ357" s="9">
        <v>1.8410714285714285</v>
      </c>
      <c r="AK357" s="9" t="s">
        <v>248</v>
      </c>
      <c r="AL357" s="9">
        <v>0</v>
      </c>
      <c r="AM357" s="9"/>
      <c r="AN357" s="9"/>
      <c r="AO357" s="73">
        <v>17</v>
      </c>
      <c r="AP357" s="80">
        <v>1</v>
      </c>
      <c r="AQ357" s="80">
        <v>0</v>
      </c>
      <c r="AR357" s="224">
        <v>114</v>
      </c>
      <c r="AS357" s="224" t="s">
        <v>248</v>
      </c>
      <c r="AT357" s="11">
        <v>4644.3940000000002</v>
      </c>
      <c r="AU357" s="11">
        <v>72.536000000000001</v>
      </c>
      <c r="AV357" s="80">
        <v>0</v>
      </c>
      <c r="AW357" s="80">
        <v>114</v>
      </c>
      <c r="AX357" s="158" t="s">
        <v>248</v>
      </c>
      <c r="AY357" s="235" t="s">
        <v>248</v>
      </c>
      <c r="AZ357" s="218">
        <v>35514</v>
      </c>
      <c r="BA357" s="188" t="s">
        <v>248</v>
      </c>
      <c r="BB357" s="203" t="s">
        <v>248</v>
      </c>
      <c r="BC357" s="158" t="s">
        <v>248</v>
      </c>
      <c r="BD357" s="217" t="s">
        <v>61</v>
      </c>
      <c r="BE357" s="201" t="s">
        <v>62</v>
      </c>
      <c r="BF357" s="201" t="s">
        <v>63</v>
      </c>
      <c r="BG357" s="201" t="s">
        <v>196</v>
      </c>
      <c r="BH357" s="413" t="s">
        <v>514</v>
      </c>
      <c r="BI357" s="218" t="s">
        <v>68</v>
      </c>
      <c r="BJ357" s="391">
        <v>214</v>
      </c>
      <c r="BK357" s="370">
        <v>4</v>
      </c>
      <c r="BL357" s="219" t="s">
        <v>65</v>
      </c>
      <c r="BM357" s="52" t="s">
        <v>65</v>
      </c>
      <c r="BN357" s="218" t="s">
        <v>358</v>
      </c>
      <c r="BO357" s="217" t="s">
        <v>351</v>
      </c>
      <c r="BP357" s="201" t="s">
        <v>684</v>
      </c>
      <c r="BQ357" s="52" t="s">
        <v>716</v>
      </c>
    </row>
    <row r="358" spans="1:69" ht="16.5" thickBot="1">
      <c r="A358" s="207" t="s">
        <v>37</v>
      </c>
      <c r="B358" s="208" t="s">
        <v>9</v>
      </c>
      <c r="C358" s="202" t="s">
        <v>35</v>
      </c>
      <c r="D358" s="210" t="s">
        <v>709</v>
      </c>
      <c r="E358" s="24" t="s">
        <v>482</v>
      </c>
      <c r="F358" s="86">
        <v>121</v>
      </c>
      <c r="G358" s="80">
        <v>0</v>
      </c>
      <c r="H358" s="204"/>
      <c r="I358" s="204"/>
      <c r="J358" s="204"/>
      <c r="K358" s="204"/>
      <c r="L358" s="80">
        <v>0</v>
      </c>
      <c r="M358" s="203"/>
      <c r="N358" s="52">
        <v>0</v>
      </c>
      <c r="O358" s="204"/>
      <c r="P358" s="204"/>
      <c r="Q358" s="11">
        <v>5.9938260991999996</v>
      </c>
      <c r="R358" s="204"/>
      <c r="S358" s="204"/>
      <c r="T358" s="53">
        <v>7.2374999999999972</v>
      </c>
      <c r="U358" s="204"/>
      <c r="V358" s="204"/>
      <c r="W358" s="11">
        <v>5.9983882314049</v>
      </c>
      <c r="X358" s="204"/>
      <c r="Y358" s="204"/>
      <c r="Z358" s="53">
        <v>6.9624999999999995</v>
      </c>
      <c r="AA358" s="204"/>
      <c r="AB358" s="204"/>
      <c r="AC358" s="204"/>
      <c r="AD358" s="204"/>
      <c r="AE358" s="204"/>
      <c r="AF358" s="9">
        <v>3.4116785788819901</v>
      </c>
      <c r="AG358" s="9">
        <v>840</v>
      </c>
      <c r="AH358" s="9">
        <v>0.46363377501578501</v>
      </c>
      <c r="AI358" s="9">
        <v>27</v>
      </c>
      <c r="AJ358" s="9">
        <v>2.5523305084745762</v>
      </c>
      <c r="AK358" s="9" t="s">
        <v>248</v>
      </c>
      <c r="AL358" s="9">
        <v>115</v>
      </c>
      <c r="AM358" s="9">
        <v>3.4460248523617376</v>
      </c>
      <c r="AN358" s="9">
        <v>3.5125661375661377</v>
      </c>
      <c r="AO358" s="73">
        <v>5</v>
      </c>
      <c r="AP358" s="80">
        <v>1</v>
      </c>
      <c r="AQ358" s="80">
        <v>0</v>
      </c>
      <c r="AR358" s="224">
        <v>236</v>
      </c>
      <c r="AS358" s="224" t="s">
        <v>248</v>
      </c>
      <c r="AT358" s="11">
        <v>8343.0040000000008</v>
      </c>
      <c r="AU358" s="11">
        <v>286.99200000000002</v>
      </c>
      <c r="AV358" s="80">
        <v>0</v>
      </c>
      <c r="AW358" s="80">
        <v>236</v>
      </c>
      <c r="AX358" s="158" t="s">
        <v>248</v>
      </c>
      <c r="AY358" s="235" t="s">
        <v>248</v>
      </c>
      <c r="AZ358" s="218">
        <v>52013</v>
      </c>
      <c r="BA358" s="188" t="s">
        <v>248</v>
      </c>
      <c r="BB358" s="203" t="s">
        <v>248</v>
      </c>
      <c r="BC358" s="158" t="s">
        <v>248</v>
      </c>
      <c r="BD358" s="217" t="s">
        <v>61</v>
      </c>
      <c r="BE358" s="201" t="s">
        <v>62</v>
      </c>
      <c r="BF358" s="201" t="s">
        <v>63</v>
      </c>
      <c r="BG358" s="201" t="s">
        <v>196</v>
      </c>
      <c r="BH358" s="218" t="s">
        <v>513</v>
      </c>
      <c r="BI358" s="218" t="s">
        <v>64</v>
      </c>
      <c r="BJ358" s="391">
        <v>214</v>
      </c>
      <c r="BK358" s="370">
        <v>1</v>
      </c>
      <c r="BL358" s="219" t="s">
        <v>65</v>
      </c>
      <c r="BM358" s="52" t="s">
        <v>65</v>
      </c>
      <c r="BN358" s="218" t="s">
        <v>358</v>
      </c>
      <c r="BO358" s="217" t="s">
        <v>55</v>
      </c>
      <c r="BP358" s="201" t="s">
        <v>684</v>
      </c>
      <c r="BQ358" s="52" t="s">
        <v>716</v>
      </c>
    </row>
    <row r="359" spans="1:69" ht="16.5" thickBot="1">
      <c r="A359" s="207" t="s">
        <v>37</v>
      </c>
      <c r="B359" s="208" t="s">
        <v>9</v>
      </c>
      <c r="C359" s="202" t="s">
        <v>35</v>
      </c>
      <c r="D359" s="210" t="s">
        <v>709</v>
      </c>
      <c r="E359" s="24" t="s">
        <v>482</v>
      </c>
      <c r="F359" s="86">
        <v>122</v>
      </c>
      <c r="G359" s="80">
        <v>0</v>
      </c>
      <c r="H359" s="204"/>
      <c r="I359" s="204"/>
      <c r="J359" s="204"/>
      <c r="K359" s="204"/>
      <c r="L359" s="80">
        <v>0</v>
      </c>
      <c r="M359" s="203"/>
      <c r="N359" s="52">
        <v>0</v>
      </c>
      <c r="O359" s="204"/>
      <c r="P359" s="204"/>
      <c r="Q359" s="11">
        <v>7.2676391230000004</v>
      </c>
      <c r="R359" s="204"/>
      <c r="S359" s="204"/>
      <c r="T359" s="53">
        <v>12.474999999999998</v>
      </c>
      <c r="U359" s="204"/>
      <c r="V359" s="204"/>
      <c r="W359" s="11">
        <v>7.3135162622949998</v>
      </c>
      <c r="X359" s="204"/>
      <c r="Y359" s="204"/>
      <c r="Z359" s="53">
        <v>12.474999999999998</v>
      </c>
      <c r="AA359" s="204"/>
      <c r="AB359" s="204"/>
      <c r="AC359" s="204"/>
      <c r="AD359" s="204"/>
      <c r="AE359" s="204"/>
      <c r="AF359" s="9">
        <v>3.1569628243005248</v>
      </c>
      <c r="AG359" s="9">
        <v>856</v>
      </c>
      <c r="AH359" s="9">
        <v>0.55325629578872648</v>
      </c>
      <c r="AI359" s="9">
        <v>108</v>
      </c>
      <c r="AJ359" s="9">
        <v>2.137777777777778</v>
      </c>
      <c r="AK359" s="9" t="s">
        <v>248</v>
      </c>
      <c r="AL359" s="9">
        <v>121</v>
      </c>
      <c r="AM359" s="9">
        <v>3.155639022060944</v>
      </c>
      <c r="AN359" s="9">
        <v>3.2106741573033708</v>
      </c>
      <c r="AO359" s="73">
        <v>8</v>
      </c>
      <c r="AP359" s="80">
        <v>0</v>
      </c>
      <c r="AQ359" s="80">
        <v>0</v>
      </c>
      <c r="AR359" s="224">
        <v>236</v>
      </c>
      <c r="AS359" s="224" t="s">
        <v>248</v>
      </c>
      <c r="AT359" s="11">
        <v>8712.4269999999997</v>
      </c>
      <c r="AU359" s="11">
        <v>0</v>
      </c>
      <c r="AV359" s="80">
        <v>0</v>
      </c>
      <c r="AW359" s="80">
        <v>236</v>
      </c>
      <c r="AX359" s="158" t="s">
        <v>248</v>
      </c>
      <c r="AY359" s="235" t="s">
        <v>248</v>
      </c>
      <c r="AZ359" s="218">
        <v>52013</v>
      </c>
      <c r="BA359" s="188" t="s">
        <v>248</v>
      </c>
      <c r="BB359" s="203" t="s">
        <v>248</v>
      </c>
      <c r="BC359" s="158" t="s">
        <v>248</v>
      </c>
      <c r="BD359" s="217" t="s">
        <v>61</v>
      </c>
      <c r="BE359" s="201" t="s">
        <v>62</v>
      </c>
      <c r="BF359" s="201" t="s">
        <v>63</v>
      </c>
      <c r="BG359" s="201" t="s">
        <v>196</v>
      </c>
      <c r="BH359" s="218" t="s">
        <v>513</v>
      </c>
      <c r="BI359" s="218" t="s">
        <v>66</v>
      </c>
      <c r="BJ359" s="391">
        <v>214</v>
      </c>
      <c r="BK359" s="370">
        <v>7</v>
      </c>
      <c r="BL359" s="219" t="s">
        <v>65</v>
      </c>
      <c r="BM359" s="52" t="s">
        <v>65</v>
      </c>
      <c r="BN359" s="218" t="s">
        <v>358</v>
      </c>
      <c r="BO359" s="217" t="s">
        <v>55</v>
      </c>
      <c r="BP359" s="201" t="s">
        <v>684</v>
      </c>
      <c r="BQ359" s="52" t="s">
        <v>716</v>
      </c>
    </row>
    <row r="360" spans="1:69" ht="16.5" thickBot="1">
      <c r="A360" s="207" t="s">
        <v>37</v>
      </c>
      <c r="B360" s="208" t="s">
        <v>9</v>
      </c>
      <c r="C360" s="202" t="s">
        <v>35</v>
      </c>
      <c r="D360" s="210" t="s">
        <v>709</v>
      </c>
      <c r="E360" s="24" t="s">
        <v>482</v>
      </c>
      <c r="F360" s="86">
        <v>123</v>
      </c>
      <c r="G360" s="80">
        <v>3</v>
      </c>
      <c r="H360" s="204"/>
      <c r="I360" s="204"/>
      <c r="J360" s="204"/>
      <c r="K360" s="204"/>
      <c r="L360" s="80">
        <v>0</v>
      </c>
      <c r="M360" s="203"/>
      <c r="N360" s="52">
        <v>0</v>
      </c>
      <c r="O360" s="204"/>
      <c r="P360" s="204"/>
      <c r="Q360" s="11">
        <v>6.0179497749999999</v>
      </c>
      <c r="R360" s="204"/>
      <c r="S360" s="204"/>
      <c r="T360" s="53">
        <v>8</v>
      </c>
      <c r="U360" s="204"/>
      <c r="V360" s="204"/>
      <c r="W360" s="11">
        <v>5.4915331500000004</v>
      </c>
      <c r="X360" s="204"/>
      <c r="Y360" s="204"/>
      <c r="Z360" s="53">
        <v>8.3333333333333339</v>
      </c>
      <c r="AA360" s="204"/>
      <c r="AB360" s="204"/>
      <c r="AC360" s="204"/>
      <c r="AD360" s="204"/>
      <c r="AE360" s="204"/>
      <c r="AF360" s="9">
        <v>3.5699206465766542</v>
      </c>
      <c r="AG360" s="9">
        <v>839</v>
      </c>
      <c r="AH360" s="9">
        <v>0.43222551021402661</v>
      </c>
      <c r="AI360" s="9">
        <v>25</v>
      </c>
      <c r="AJ360" s="9">
        <v>2.6210714285714287</v>
      </c>
      <c r="AK360" s="9" t="s">
        <v>248</v>
      </c>
      <c r="AL360" s="9">
        <v>118</v>
      </c>
      <c r="AM360" s="9">
        <v>3.581323660026162</v>
      </c>
      <c r="AN360" s="9">
        <v>3.651559454191033</v>
      </c>
      <c r="AO360" s="73">
        <v>20</v>
      </c>
      <c r="AP360" s="80">
        <v>0</v>
      </c>
      <c r="AQ360" s="80">
        <v>1</v>
      </c>
      <c r="AR360" s="224">
        <v>219</v>
      </c>
      <c r="AS360" s="224" t="s">
        <v>248</v>
      </c>
      <c r="AT360" s="11">
        <v>8567.098</v>
      </c>
      <c r="AU360" s="11">
        <v>0</v>
      </c>
      <c r="AV360" s="80">
        <v>0</v>
      </c>
      <c r="AW360" s="80">
        <v>219</v>
      </c>
      <c r="AX360" s="158" t="s">
        <v>248</v>
      </c>
      <c r="AY360" s="235" t="s">
        <v>248</v>
      </c>
      <c r="AZ360" s="218">
        <v>52013</v>
      </c>
      <c r="BA360" s="188" t="s">
        <v>248</v>
      </c>
      <c r="BB360" s="203" t="s">
        <v>248</v>
      </c>
      <c r="BC360" s="158" t="s">
        <v>248</v>
      </c>
      <c r="BD360" s="217" t="s">
        <v>61</v>
      </c>
      <c r="BE360" s="201" t="s">
        <v>62</v>
      </c>
      <c r="BF360" s="201" t="s">
        <v>63</v>
      </c>
      <c r="BG360" s="201" t="s">
        <v>196</v>
      </c>
      <c r="BH360" s="218" t="s">
        <v>513</v>
      </c>
      <c r="BI360" s="218" t="s">
        <v>67</v>
      </c>
      <c r="BJ360" s="391">
        <v>214</v>
      </c>
      <c r="BK360" s="370">
        <v>3</v>
      </c>
      <c r="BL360" s="219" t="s">
        <v>65</v>
      </c>
      <c r="BM360" s="52" t="s">
        <v>65</v>
      </c>
      <c r="BN360" s="218" t="s">
        <v>358</v>
      </c>
      <c r="BO360" s="217" t="s">
        <v>55</v>
      </c>
      <c r="BP360" s="201" t="s">
        <v>684</v>
      </c>
      <c r="BQ360" s="52" t="s">
        <v>716</v>
      </c>
    </row>
    <row r="361" spans="1:69" ht="16.5" thickBot="1">
      <c r="A361" s="207" t="s">
        <v>37</v>
      </c>
      <c r="B361" s="208" t="s">
        <v>9</v>
      </c>
      <c r="C361" s="202" t="s">
        <v>35</v>
      </c>
      <c r="D361" s="210" t="s">
        <v>709</v>
      </c>
      <c r="E361" s="24" t="s">
        <v>482</v>
      </c>
      <c r="F361" s="86">
        <v>120</v>
      </c>
      <c r="G361" s="80">
        <v>4</v>
      </c>
      <c r="H361" s="204"/>
      <c r="I361" s="204"/>
      <c r="J361" s="204"/>
      <c r="K361" s="204"/>
      <c r="L361" s="80">
        <v>0</v>
      </c>
      <c r="M361" s="203"/>
      <c r="N361" s="52">
        <v>0</v>
      </c>
      <c r="O361" s="204"/>
      <c r="P361" s="204"/>
      <c r="Q361" s="11">
        <v>6.9229566723999998</v>
      </c>
      <c r="R361" s="204"/>
      <c r="S361" s="204"/>
      <c r="T361" s="53">
        <v>9.8999999999999986</v>
      </c>
      <c r="U361" s="204"/>
      <c r="V361" s="204"/>
      <c r="W361" s="11">
        <v>6.9258963534482003</v>
      </c>
      <c r="X361" s="204"/>
      <c r="Y361" s="204"/>
      <c r="Z361" s="53">
        <v>9.8999999999999986</v>
      </c>
      <c r="AA361" s="204"/>
      <c r="AB361" s="204"/>
      <c r="AC361" s="204"/>
      <c r="AD361" s="204"/>
      <c r="AE361" s="204"/>
      <c r="AF361" s="9">
        <v>2.5849056661610978</v>
      </c>
      <c r="AG361" s="9">
        <v>742</v>
      </c>
      <c r="AH361" s="9">
        <v>0.36887574847906535</v>
      </c>
      <c r="AI361" s="9">
        <v>277</v>
      </c>
      <c r="AJ361" s="9">
        <v>1.7892307692307692</v>
      </c>
      <c r="AK361" s="9" t="s">
        <v>248</v>
      </c>
      <c r="AL361" s="9">
        <v>0</v>
      </c>
      <c r="AM361" s="9"/>
      <c r="AN361" s="9"/>
      <c r="AO361" s="73">
        <v>106</v>
      </c>
      <c r="AP361" s="80">
        <v>6</v>
      </c>
      <c r="AQ361" s="80">
        <v>0</v>
      </c>
      <c r="AR361" s="224">
        <v>120</v>
      </c>
      <c r="AS361" s="224" t="s">
        <v>248</v>
      </c>
      <c r="AT361" s="11">
        <v>7914.36</v>
      </c>
      <c r="AU361" s="11">
        <v>356.92899999999997</v>
      </c>
      <c r="AV361" s="80">
        <v>0</v>
      </c>
      <c r="AW361" s="80">
        <v>120</v>
      </c>
      <c r="AX361" s="158" t="s">
        <v>248</v>
      </c>
      <c r="AY361" s="235" t="s">
        <v>248</v>
      </c>
      <c r="AZ361" s="218">
        <v>52013</v>
      </c>
      <c r="BA361" s="188" t="s">
        <v>248</v>
      </c>
      <c r="BB361" s="203" t="s">
        <v>248</v>
      </c>
      <c r="BC361" s="158" t="s">
        <v>248</v>
      </c>
      <c r="BD361" s="217" t="s">
        <v>61</v>
      </c>
      <c r="BE361" s="201" t="s">
        <v>62</v>
      </c>
      <c r="BF361" s="201" t="s">
        <v>63</v>
      </c>
      <c r="BG361" s="201" t="s">
        <v>196</v>
      </c>
      <c r="BH361" s="218" t="s">
        <v>513</v>
      </c>
      <c r="BI361" s="218" t="s">
        <v>68</v>
      </c>
      <c r="BJ361" s="391">
        <v>214</v>
      </c>
      <c r="BK361" s="370">
        <v>4</v>
      </c>
      <c r="BL361" s="219" t="s">
        <v>65</v>
      </c>
      <c r="BM361" s="52" t="s">
        <v>65</v>
      </c>
      <c r="BN361" s="218" t="s">
        <v>358</v>
      </c>
      <c r="BO361" s="217" t="s">
        <v>55</v>
      </c>
      <c r="BP361" s="201" t="s">
        <v>684</v>
      </c>
      <c r="BQ361" s="52" t="s">
        <v>716</v>
      </c>
    </row>
    <row r="362" spans="1:69" ht="16.5" thickBot="1">
      <c r="A362" s="207" t="s">
        <v>37</v>
      </c>
      <c r="B362" s="208" t="s">
        <v>9</v>
      </c>
      <c r="C362" s="202" t="s">
        <v>35</v>
      </c>
      <c r="D362" s="210" t="s">
        <v>709</v>
      </c>
      <c r="E362" s="24" t="s">
        <v>483</v>
      </c>
      <c r="F362" s="86">
        <v>108</v>
      </c>
      <c r="G362" s="80">
        <v>0</v>
      </c>
      <c r="H362" s="204"/>
      <c r="I362" s="204"/>
      <c r="J362" s="204"/>
      <c r="K362" s="204"/>
      <c r="L362" s="80">
        <v>0</v>
      </c>
      <c r="M362" s="203"/>
      <c r="N362" s="52">
        <v>0</v>
      </c>
      <c r="O362" s="204"/>
      <c r="P362" s="204"/>
      <c r="Q362" s="11">
        <v>6.1442498148000002</v>
      </c>
      <c r="R362" s="204"/>
      <c r="S362" s="204"/>
      <c r="T362" s="53">
        <v>7.3999999999999995</v>
      </c>
      <c r="U362" s="204"/>
      <c r="V362" s="204"/>
      <c r="W362" s="11">
        <v>6.1998608981481</v>
      </c>
      <c r="X362" s="204"/>
      <c r="Y362" s="204"/>
      <c r="Z362" s="53">
        <v>7.4222222222222216</v>
      </c>
      <c r="AA362" s="204"/>
      <c r="AB362" s="204"/>
      <c r="AC362" s="204"/>
      <c r="AD362" s="204"/>
      <c r="AE362" s="204"/>
      <c r="AF362" s="9">
        <v>3.4837830735262107</v>
      </c>
      <c r="AG362" s="9">
        <v>756</v>
      </c>
      <c r="AH362" s="9">
        <v>0.40497147078231022</v>
      </c>
      <c r="AI362" s="9">
        <v>17</v>
      </c>
      <c r="AJ362" s="9">
        <v>2.6507246376811593</v>
      </c>
      <c r="AK362" s="9" t="s">
        <v>248</v>
      </c>
      <c r="AL362" s="9">
        <v>107</v>
      </c>
      <c r="AM362" s="9">
        <v>3.49081442384758</v>
      </c>
      <c r="AN362" s="9">
        <v>3.552734375</v>
      </c>
      <c r="AO362" s="73">
        <v>0</v>
      </c>
      <c r="AP362" s="80">
        <v>0</v>
      </c>
      <c r="AQ362" s="80">
        <v>1</v>
      </c>
      <c r="AR362" s="224">
        <v>215</v>
      </c>
      <c r="AS362" s="224" t="s">
        <v>248</v>
      </c>
      <c r="AT362" s="11">
        <v>7636.4620000000004</v>
      </c>
      <c r="AU362" s="11">
        <v>68.049000000000007</v>
      </c>
      <c r="AV362" s="80">
        <v>0</v>
      </c>
      <c r="AW362" s="80">
        <v>215</v>
      </c>
      <c r="AX362" s="158" t="s">
        <v>248</v>
      </c>
      <c r="AY362" s="235" t="s">
        <v>248</v>
      </c>
      <c r="AZ362" s="218">
        <v>25092</v>
      </c>
      <c r="BA362" s="188" t="s">
        <v>248</v>
      </c>
      <c r="BB362" s="203" t="s">
        <v>248</v>
      </c>
      <c r="BC362" s="158" t="s">
        <v>248</v>
      </c>
      <c r="BD362" s="217" t="s">
        <v>61</v>
      </c>
      <c r="BE362" s="201" t="s">
        <v>62</v>
      </c>
      <c r="BF362" s="201" t="s">
        <v>63</v>
      </c>
      <c r="BG362" s="201" t="s">
        <v>196</v>
      </c>
      <c r="BH362" s="218" t="s">
        <v>513</v>
      </c>
      <c r="BI362" s="218" t="s">
        <v>64</v>
      </c>
      <c r="BJ362" s="391">
        <v>214</v>
      </c>
      <c r="BK362" s="370">
        <v>1</v>
      </c>
      <c r="BL362" s="219" t="s">
        <v>65</v>
      </c>
      <c r="BM362" s="52" t="s">
        <v>65</v>
      </c>
      <c r="BN362" s="218" t="s">
        <v>358</v>
      </c>
      <c r="BO362" s="217" t="s">
        <v>339</v>
      </c>
      <c r="BP362" s="201" t="s">
        <v>699</v>
      </c>
      <c r="BQ362" s="52" t="s">
        <v>715</v>
      </c>
    </row>
    <row r="363" spans="1:69" ht="16.5" thickBot="1">
      <c r="A363" s="207" t="s">
        <v>37</v>
      </c>
      <c r="B363" s="208" t="s">
        <v>9</v>
      </c>
      <c r="C363" s="202" t="s">
        <v>35</v>
      </c>
      <c r="D363" s="210" t="s">
        <v>709</v>
      </c>
      <c r="E363" s="24" t="s">
        <v>483</v>
      </c>
      <c r="F363" s="86">
        <v>105</v>
      </c>
      <c r="G363" s="80">
        <v>0</v>
      </c>
      <c r="H363" s="204"/>
      <c r="I363" s="204"/>
      <c r="J363" s="204"/>
      <c r="K363" s="204"/>
      <c r="L363" s="80">
        <v>1</v>
      </c>
      <c r="M363" s="203"/>
      <c r="N363" s="52">
        <v>0</v>
      </c>
      <c r="O363" s="204"/>
      <c r="P363" s="204"/>
      <c r="Q363" s="11">
        <v>6.9758747595999999</v>
      </c>
      <c r="R363" s="204"/>
      <c r="S363" s="204"/>
      <c r="T363" s="53">
        <v>12.966666666666667</v>
      </c>
      <c r="U363" s="204"/>
      <c r="V363" s="204"/>
      <c r="W363" s="11">
        <v>6.9193460480768998</v>
      </c>
      <c r="X363" s="204"/>
      <c r="Y363" s="204"/>
      <c r="Z363" s="53">
        <v>13.133333333333333</v>
      </c>
      <c r="AA363" s="204"/>
      <c r="AB363" s="204"/>
      <c r="AC363" s="204"/>
      <c r="AD363" s="204"/>
      <c r="AE363" s="204"/>
      <c r="AF363" s="9">
        <v>3.290576926299503</v>
      </c>
      <c r="AG363" s="9">
        <v>728</v>
      </c>
      <c r="AH363" s="9">
        <v>0.46731363196906783</v>
      </c>
      <c r="AI363" s="9">
        <v>44</v>
      </c>
      <c r="AJ363" s="9">
        <v>2.4136363636363636</v>
      </c>
      <c r="AK363" s="9" t="s">
        <v>248</v>
      </c>
      <c r="AL363" s="9">
        <v>103</v>
      </c>
      <c r="AM363" s="9">
        <v>3.2981692127645754</v>
      </c>
      <c r="AN363" s="9">
        <v>3.3627659574468085</v>
      </c>
      <c r="AO363" s="73">
        <v>31</v>
      </c>
      <c r="AP363" s="80">
        <v>0</v>
      </c>
      <c r="AQ363" s="80">
        <v>0</v>
      </c>
      <c r="AR363" s="224">
        <v>179</v>
      </c>
      <c r="AS363" s="224" t="s">
        <v>248</v>
      </c>
      <c r="AT363" s="11">
        <v>7356.0259999999998</v>
      </c>
      <c r="AU363" s="11">
        <v>72.116</v>
      </c>
      <c r="AV363" s="80">
        <v>0</v>
      </c>
      <c r="AW363" s="80">
        <v>177</v>
      </c>
      <c r="AX363" s="158" t="s">
        <v>248</v>
      </c>
      <c r="AY363" s="235" t="s">
        <v>248</v>
      </c>
      <c r="AZ363" s="218">
        <v>25092</v>
      </c>
      <c r="BA363" s="188" t="s">
        <v>248</v>
      </c>
      <c r="BB363" s="203" t="s">
        <v>248</v>
      </c>
      <c r="BC363" s="158" t="s">
        <v>248</v>
      </c>
      <c r="BD363" s="217" t="s">
        <v>61</v>
      </c>
      <c r="BE363" s="201" t="s">
        <v>62</v>
      </c>
      <c r="BF363" s="201" t="s">
        <v>63</v>
      </c>
      <c r="BG363" s="201" t="s">
        <v>196</v>
      </c>
      <c r="BH363" s="218" t="s">
        <v>513</v>
      </c>
      <c r="BI363" s="218" t="s">
        <v>66</v>
      </c>
      <c r="BJ363" s="391">
        <v>214</v>
      </c>
      <c r="BK363" s="370">
        <v>7</v>
      </c>
      <c r="BL363" s="219" t="s">
        <v>65</v>
      </c>
      <c r="BM363" s="52" t="s">
        <v>65</v>
      </c>
      <c r="BN363" s="218" t="s">
        <v>358</v>
      </c>
      <c r="BO363" s="217" t="s">
        <v>339</v>
      </c>
      <c r="BP363" s="201" t="s">
        <v>699</v>
      </c>
      <c r="BQ363" s="52" t="s">
        <v>715</v>
      </c>
    </row>
    <row r="364" spans="1:69" ht="16.5" thickBot="1">
      <c r="A364" s="207" t="s">
        <v>37</v>
      </c>
      <c r="B364" s="208" t="s">
        <v>9</v>
      </c>
      <c r="C364" s="202" t="s">
        <v>35</v>
      </c>
      <c r="D364" s="210" t="s">
        <v>709</v>
      </c>
      <c r="E364" s="24" t="s">
        <v>483</v>
      </c>
      <c r="F364" s="86">
        <v>108</v>
      </c>
      <c r="G364" s="80">
        <v>2</v>
      </c>
      <c r="H364" s="204"/>
      <c r="I364" s="204"/>
      <c r="J364" s="204"/>
      <c r="K364" s="204"/>
      <c r="L364" s="80">
        <v>0</v>
      </c>
      <c r="M364" s="203"/>
      <c r="N364" s="52">
        <v>0</v>
      </c>
      <c r="O364" s="204"/>
      <c r="P364" s="204"/>
      <c r="Q364" s="11">
        <v>6.9730091792</v>
      </c>
      <c r="R364" s="204"/>
      <c r="S364" s="204"/>
      <c r="T364" s="53">
        <v>8.27</v>
      </c>
      <c r="U364" s="204"/>
      <c r="V364" s="204"/>
      <c r="W364" s="11">
        <v>7.0455470188679001</v>
      </c>
      <c r="X364" s="204"/>
      <c r="Y364" s="204"/>
      <c r="Z364" s="53">
        <v>8.3374999999999986</v>
      </c>
      <c r="AA364" s="204"/>
      <c r="AB364" s="204"/>
      <c r="AC364" s="204"/>
      <c r="AD364" s="204"/>
      <c r="AE364" s="204"/>
      <c r="AF364" s="9">
        <v>3.4276266884289655</v>
      </c>
      <c r="AG364" s="9">
        <v>738</v>
      </c>
      <c r="AH364" s="9">
        <v>0.46556237977241277</v>
      </c>
      <c r="AI364" s="9">
        <v>25</v>
      </c>
      <c r="AJ364" s="9">
        <v>2.5467592592592592</v>
      </c>
      <c r="AK364" s="9" t="s">
        <v>248</v>
      </c>
      <c r="AL364" s="9">
        <v>102</v>
      </c>
      <c r="AM364" s="9">
        <v>3.4370494898405171</v>
      </c>
      <c r="AN364" s="9">
        <v>3.5178571428571428</v>
      </c>
      <c r="AO364" s="73">
        <v>10</v>
      </c>
      <c r="AP364" s="80">
        <v>0</v>
      </c>
      <c r="AQ364" s="80">
        <v>0</v>
      </c>
      <c r="AR364" s="224">
        <v>202</v>
      </c>
      <c r="AS364" s="224" t="s">
        <v>248</v>
      </c>
      <c r="AT364" s="11">
        <v>7480.049</v>
      </c>
      <c r="AU364" s="11">
        <v>81.766000000000005</v>
      </c>
      <c r="AV364" s="80">
        <v>0</v>
      </c>
      <c r="AW364" s="80">
        <v>202</v>
      </c>
      <c r="AX364" s="158" t="s">
        <v>248</v>
      </c>
      <c r="AY364" s="235" t="s">
        <v>248</v>
      </c>
      <c r="AZ364" s="218">
        <v>25092</v>
      </c>
      <c r="BA364" s="188" t="s">
        <v>248</v>
      </c>
      <c r="BB364" s="203" t="s">
        <v>248</v>
      </c>
      <c r="BC364" s="158" t="s">
        <v>248</v>
      </c>
      <c r="BD364" s="217" t="s">
        <v>61</v>
      </c>
      <c r="BE364" s="201" t="s">
        <v>62</v>
      </c>
      <c r="BF364" s="201" t="s">
        <v>63</v>
      </c>
      <c r="BG364" s="201" t="s">
        <v>196</v>
      </c>
      <c r="BH364" s="218" t="s">
        <v>513</v>
      </c>
      <c r="BI364" s="218" t="s">
        <v>67</v>
      </c>
      <c r="BJ364" s="391">
        <v>214</v>
      </c>
      <c r="BK364" s="370">
        <v>3</v>
      </c>
      <c r="BL364" s="219" t="s">
        <v>65</v>
      </c>
      <c r="BM364" s="52" t="s">
        <v>65</v>
      </c>
      <c r="BN364" s="218" t="s">
        <v>358</v>
      </c>
      <c r="BO364" s="217" t="s">
        <v>339</v>
      </c>
      <c r="BP364" s="201" t="s">
        <v>699</v>
      </c>
      <c r="BQ364" s="52" t="s">
        <v>715</v>
      </c>
    </row>
    <row r="365" spans="1:69" ht="16.5" thickBot="1">
      <c r="A365" s="207" t="s">
        <v>37</v>
      </c>
      <c r="B365" s="208" t="s">
        <v>9</v>
      </c>
      <c r="C365" s="202" t="s">
        <v>35</v>
      </c>
      <c r="D365" s="210" t="s">
        <v>709</v>
      </c>
      <c r="E365" s="24" t="s">
        <v>483</v>
      </c>
      <c r="F365" s="86">
        <v>107</v>
      </c>
      <c r="G365" s="80">
        <v>2</v>
      </c>
      <c r="H365" s="204"/>
      <c r="I365" s="204"/>
      <c r="J365" s="204"/>
      <c r="K365" s="204"/>
      <c r="L365" s="80">
        <v>2</v>
      </c>
      <c r="M365" s="203"/>
      <c r="N365" s="52">
        <v>0</v>
      </c>
      <c r="O365" s="204"/>
      <c r="P365" s="204"/>
      <c r="Q365" s="11">
        <v>6.6851550680000003</v>
      </c>
      <c r="R365" s="204"/>
      <c r="S365" s="204"/>
      <c r="T365" s="53">
        <v>9.9249999999999972</v>
      </c>
      <c r="U365" s="204"/>
      <c r="V365" s="204"/>
      <c r="W365" s="11">
        <v>6.6211939417475003</v>
      </c>
      <c r="X365" s="204"/>
      <c r="Y365" s="204"/>
      <c r="Z365" s="53">
        <v>9.9249999999999972</v>
      </c>
      <c r="AA365" s="204"/>
      <c r="AB365" s="204"/>
      <c r="AC365" s="204"/>
      <c r="AD365" s="204"/>
      <c r="AE365" s="204"/>
      <c r="AF365" s="9">
        <v>2.6625974042419061</v>
      </c>
      <c r="AG365" s="9">
        <v>693</v>
      </c>
      <c r="AH365" s="9">
        <v>0.35012326385449616</v>
      </c>
      <c r="AI365" s="9">
        <v>198</v>
      </c>
      <c r="AJ365" s="9">
        <v>2.0166208791208793</v>
      </c>
      <c r="AK365" s="9" t="s">
        <v>248</v>
      </c>
      <c r="AL365" s="9">
        <v>0</v>
      </c>
      <c r="AM365" s="9"/>
      <c r="AN365" s="9"/>
      <c r="AO365" s="73">
        <v>159</v>
      </c>
      <c r="AP365" s="80">
        <v>10</v>
      </c>
      <c r="AQ365" s="80">
        <v>0</v>
      </c>
      <c r="AR365" s="224">
        <v>41</v>
      </c>
      <c r="AS365" s="224" t="s">
        <v>248</v>
      </c>
      <c r="AT365" s="11">
        <v>7160.5429999999997</v>
      </c>
      <c r="AU365" s="11">
        <v>286.62700000000001</v>
      </c>
      <c r="AV365" s="80">
        <v>0</v>
      </c>
      <c r="AW365" s="80">
        <v>41</v>
      </c>
      <c r="AX365" s="158" t="s">
        <v>248</v>
      </c>
      <c r="AY365" s="235" t="s">
        <v>248</v>
      </c>
      <c r="AZ365" s="218">
        <v>25092</v>
      </c>
      <c r="BA365" s="188" t="s">
        <v>248</v>
      </c>
      <c r="BB365" s="203" t="s">
        <v>248</v>
      </c>
      <c r="BC365" s="158" t="s">
        <v>248</v>
      </c>
      <c r="BD365" s="217" t="s">
        <v>61</v>
      </c>
      <c r="BE365" s="201" t="s">
        <v>62</v>
      </c>
      <c r="BF365" s="201" t="s">
        <v>63</v>
      </c>
      <c r="BG365" s="201" t="s">
        <v>196</v>
      </c>
      <c r="BH365" s="218" t="s">
        <v>513</v>
      </c>
      <c r="BI365" s="218" t="s">
        <v>68</v>
      </c>
      <c r="BJ365" s="391">
        <v>214</v>
      </c>
      <c r="BK365" s="370">
        <v>4</v>
      </c>
      <c r="BL365" s="219" t="s">
        <v>65</v>
      </c>
      <c r="BM365" s="52" t="s">
        <v>65</v>
      </c>
      <c r="BN365" s="218" t="s">
        <v>358</v>
      </c>
      <c r="BO365" s="217" t="s">
        <v>339</v>
      </c>
      <c r="BP365" s="201" t="s">
        <v>699</v>
      </c>
      <c r="BQ365" s="52" t="s">
        <v>715</v>
      </c>
    </row>
    <row r="366" spans="1:69" ht="16.5" thickBot="1">
      <c r="A366" s="207" t="s">
        <v>37</v>
      </c>
      <c r="B366" s="208" t="s">
        <v>9</v>
      </c>
      <c r="C366" s="202" t="s">
        <v>35</v>
      </c>
      <c r="D366" s="210" t="s">
        <v>709</v>
      </c>
      <c r="E366" s="24" t="s">
        <v>586</v>
      </c>
      <c r="F366" s="86">
        <v>213</v>
      </c>
      <c r="G366" s="80">
        <v>0</v>
      </c>
      <c r="H366" s="204"/>
      <c r="I366" s="204"/>
      <c r="J366" s="204"/>
      <c r="K366" s="204"/>
      <c r="L366" s="80">
        <v>0</v>
      </c>
      <c r="M366" s="203"/>
      <c r="N366" s="52">
        <v>0</v>
      </c>
      <c r="O366" s="204"/>
      <c r="P366" s="204"/>
      <c r="Q366" s="11">
        <v>6.5239198451</v>
      </c>
      <c r="R366" s="204"/>
      <c r="S366" s="204"/>
      <c r="T366" s="53">
        <v>10.529166666666667</v>
      </c>
      <c r="U366" s="204"/>
      <c r="V366" s="204"/>
      <c r="W366" s="11">
        <v>6.5305490938966999</v>
      </c>
      <c r="X366" s="204"/>
      <c r="Y366" s="204"/>
      <c r="Z366" s="53">
        <v>10.3675</v>
      </c>
      <c r="AA366" s="204"/>
      <c r="AB366" s="204"/>
      <c r="AC366" s="204"/>
      <c r="AD366" s="204"/>
      <c r="AE366" s="204"/>
      <c r="AF366" s="9">
        <v>3.5426702531930339</v>
      </c>
      <c r="AG366" s="9">
        <v>1481</v>
      </c>
      <c r="AH366" s="9">
        <v>0.46434577448600828</v>
      </c>
      <c r="AI366" s="9">
        <v>49</v>
      </c>
      <c r="AJ366" s="9">
        <v>2.573854961832061</v>
      </c>
      <c r="AK366" s="9" t="s">
        <v>248</v>
      </c>
      <c r="AL366" s="9">
        <v>204</v>
      </c>
      <c r="AM366" s="9">
        <v>3.5584220450048019</v>
      </c>
      <c r="AN366" s="9">
        <v>3.6277393310265285</v>
      </c>
      <c r="AO366" s="73">
        <v>2</v>
      </c>
      <c r="AP366" s="80">
        <v>0</v>
      </c>
      <c r="AQ366" s="80">
        <v>0</v>
      </c>
      <c r="AR366" s="224">
        <v>424</v>
      </c>
      <c r="AS366" s="224" t="s">
        <v>248</v>
      </c>
      <c r="AT366" s="11">
        <v>15133.094999999999</v>
      </c>
      <c r="AU366" s="11">
        <v>139.10900000000001</v>
      </c>
      <c r="AV366" s="80">
        <v>0</v>
      </c>
      <c r="AW366" s="80">
        <v>424</v>
      </c>
      <c r="AX366" s="158" t="s">
        <v>248</v>
      </c>
      <c r="AY366" s="235" t="s">
        <v>248</v>
      </c>
      <c r="AZ366" s="218">
        <v>74190</v>
      </c>
      <c r="BA366" s="188" t="s">
        <v>248</v>
      </c>
      <c r="BB366" s="203" t="s">
        <v>248</v>
      </c>
      <c r="BC366" s="158" t="s">
        <v>248</v>
      </c>
      <c r="BD366" s="217" t="s">
        <v>61</v>
      </c>
      <c r="BE366" s="201" t="s">
        <v>62</v>
      </c>
      <c r="BF366" s="201" t="s">
        <v>63</v>
      </c>
      <c r="BG366" s="201" t="s">
        <v>196</v>
      </c>
      <c r="BH366" s="218" t="s">
        <v>712</v>
      </c>
      <c r="BI366" s="218" t="s">
        <v>64</v>
      </c>
      <c r="BJ366" s="391">
        <v>214</v>
      </c>
      <c r="BK366" s="370">
        <v>1</v>
      </c>
      <c r="BL366" s="219" t="s">
        <v>65</v>
      </c>
      <c r="BM366" s="52" t="s">
        <v>65</v>
      </c>
      <c r="BN366" s="218" t="s">
        <v>358</v>
      </c>
      <c r="BO366" s="217" t="s">
        <v>56</v>
      </c>
      <c r="BP366" s="201" t="s">
        <v>684</v>
      </c>
      <c r="BQ366" s="52" t="s">
        <v>716</v>
      </c>
    </row>
    <row r="367" spans="1:69" ht="16.5" thickBot="1">
      <c r="A367" s="207" t="s">
        <v>37</v>
      </c>
      <c r="B367" s="208" t="s">
        <v>9</v>
      </c>
      <c r="C367" s="202" t="s">
        <v>35</v>
      </c>
      <c r="D367" s="210" t="s">
        <v>709</v>
      </c>
      <c r="E367" s="24" t="s">
        <v>586</v>
      </c>
      <c r="F367" s="86">
        <v>217</v>
      </c>
      <c r="G367" s="80">
        <v>1</v>
      </c>
      <c r="H367" s="204"/>
      <c r="I367" s="204"/>
      <c r="J367" s="204"/>
      <c r="K367" s="204"/>
      <c r="L367" s="80">
        <v>0</v>
      </c>
      <c r="M367" s="203"/>
      <c r="N367" s="52">
        <v>2</v>
      </c>
      <c r="O367" s="204"/>
      <c r="P367" s="204"/>
      <c r="Q367" s="11">
        <v>8.1254534212999996</v>
      </c>
      <c r="R367" s="204"/>
      <c r="S367" s="204"/>
      <c r="T367" s="53">
        <v>14.033333333333331</v>
      </c>
      <c r="U367" s="204"/>
      <c r="V367" s="204"/>
      <c r="W367" s="11">
        <v>8.1762729953703008</v>
      </c>
      <c r="X367" s="204"/>
      <c r="Y367" s="204"/>
      <c r="Z367" s="53">
        <v>14.199999999999998</v>
      </c>
      <c r="AA367" s="204"/>
      <c r="AB367" s="204"/>
      <c r="AC367" s="204"/>
      <c r="AD367" s="204"/>
      <c r="AE367" s="204"/>
      <c r="AF367" s="9">
        <v>3.3104230114338828</v>
      </c>
      <c r="AG367" s="9">
        <v>1496</v>
      </c>
      <c r="AH367" s="9">
        <v>0.56675589181177966</v>
      </c>
      <c r="AI367" s="9">
        <v>146</v>
      </c>
      <c r="AJ367" s="9">
        <v>2.1717391304347826</v>
      </c>
      <c r="AK367" s="9" t="s">
        <v>248</v>
      </c>
      <c r="AL367" s="9">
        <v>213</v>
      </c>
      <c r="AM367" s="9">
        <v>3.3136362652370344</v>
      </c>
      <c r="AN367" s="9">
        <v>3.4105329949238579</v>
      </c>
      <c r="AO367" s="73">
        <v>3</v>
      </c>
      <c r="AP367" s="80">
        <v>0</v>
      </c>
      <c r="AQ367" s="80">
        <v>0</v>
      </c>
      <c r="AR367" s="224">
        <v>429</v>
      </c>
      <c r="AS367" s="224" t="s">
        <v>248</v>
      </c>
      <c r="AT367" s="11">
        <v>15555.023999999999</v>
      </c>
      <c r="AU367" s="11">
        <v>0</v>
      </c>
      <c r="AV367" s="80">
        <v>0</v>
      </c>
      <c r="AW367" s="80">
        <v>429</v>
      </c>
      <c r="AX367" s="158" t="s">
        <v>248</v>
      </c>
      <c r="AY367" s="235" t="s">
        <v>248</v>
      </c>
      <c r="AZ367" s="218">
        <v>74190</v>
      </c>
      <c r="BA367" s="188" t="s">
        <v>248</v>
      </c>
      <c r="BB367" s="203" t="s">
        <v>248</v>
      </c>
      <c r="BC367" s="158" t="s">
        <v>248</v>
      </c>
      <c r="BD367" s="217" t="s">
        <v>61</v>
      </c>
      <c r="BE367" s="201" t="s">
        <v>62</v>
      </c>
      <c r="BF367" s="201" t="s">
        <v>63</v>
      </c>
      <c r="BG367" s="201" t="s">
        <v>196</v>
      </c>
      <c r="BH367" s="218" t="s">
        <v>712</v>
      </c>
      <c r="BI367" s="218" t="s">
        <v>66</v>
      </c>
      <c r="BJ367" s="391">
        <v>214</v>
      </c>
      <c r="BK367" s="370">
        <v>7</v>
      </c>
      <c r="BL367" s="219" t="s">
        <v>65</v>
      </c>
      <c r="BM367" s="52" t="s">
        <v>65</v>
      </c>
      <c r="BN367" s="218" t="s">
        <v>358</v>
      </c>
      <c r="BO367" s="217" t="s">
        <v>56</v>
      </c>
      <c r="BP367" s="201" t="s">
        <v>684</v>
      </c>
      <c r="BQ367" s="52" t="s">
        <v>716</v>
      </c>
    </row>
    <row r="368" spans="1:69" ht="16.5" thickBot="1">
      <c r="A368" s="207" t="s">
        <v>37</v>
      </c>
      <c r="B368" s="208" t="s">
        <v>9</v>
      </c>
      <c r="C368" s="202" t="s">
        <v>35</v>
      </c>
      <c r="D368" s="210" t="s">
        <v>709</v>
      </c>
      <c r="E368" s="24" t="s">
        <v>586</v>
      </c>
      <c r="F368" s="86">
        <v>211</v>
      </c>
      <c r="G368" s="80">
        <v>3</v>
      </c>
      <c r="H368" s="204"/>
      <c r="I368" s="204"/>
      <c r="J368" s="204"/>
      <c r="K368" s="204"/>
      <c r="L368" s="80">
        <v>0</v>
      </c>
      <c r="M368" s="203"/>
      <c r="N368" s="52">
        <v>0</v>
      </c>
      <c r="O368" s="204"/>
      <c r="P368" s="204"/>
      <c r="Q368" s="11">
        <v>5.8232977596</v>
      </c>
      <c r="R368" s="204"/>
      <c r="S368" s="204"/>
      <c r="T368" s="53">
        <v>8.0749999999999993</v>
      </c>
      <c r="U368" s="204"/>
      <c r="V368" s="204"/>
      <c r="W368" s="11">
        <v>5.2227304807691999</v>
      </c>
      <c r="X368" s="204"/>
      <c r="Y368" s="204"/>
      <c r="Z368" s="53">
        <v>7.3285714285714283</v>
      </c>
      <c r="AA368" s="204"/>
      <c r="AB368" s="204"/>
      <c r="AC368" s="204"/>
      <c r="AD368" s="204"/>
      <c r="AE368" s="204"/>
      <c r="AF368" s="9">
        <v>3.5150188988845645</v>
      </c>
      <c r="AG368" s="9">
        <v>1455</v>
      </c>
      <c r="AH368" s="9">
        <v>0.4802383379661842</v>
      </c>
      <c r="AI368" s="9">
        <v>68</v>
      </c>
      <c r="AJ368" s="9">
        <v>2.5178571428571428</v>
      </c>
      <c r="AK368" s="9" t="s">
        <v>248</v>
      </c>
      <c r="AL368" s="9">
        <v>198</v>
      </c>
      <c r="AM368" s="9">
        <v>3.5382900564013444</v>
      </c>
      <c r="AN368" s="9">
        <v>3.6230538922155691</v>
      </c>
      <c r="AO368" s="73">
        <v>10</v>
      </c>
      <c r="AP368" s="80">
        <v>1</v>
      </c>
      <c r="AQ368" s="80">
        <v>0</v>
      </c>
      <c r="AR368" s="224">
        <v>405</v>
      </c>
      <c r="AS368" s="224" t="s">
        <v>248</v>
      </c>
      <c r="AT368" s="11">
        <v>14768.805</v>
      </c>
      <c r="AU368" s="11">
        <v>235.02500000000001</v>
      </c>
      <c r="AV368" s="80">
        <v>0</v>
      </c>
      <c r="AW368" s="80">
        <v>405</v>
      </c>
      <c r="AX368" s="158" t="s">
        <v>248</v>
      </c>
      <c r="AY368" s="235" t="s">
        <v>248</v>
      </c>
      <c r="AZ368" s="218">
        <v>74190</v>
      </c>
      <c r="BA368" s="188" t="s">
        <v>248</v>
      </c>
      <c r="BB368" s="203" t="s">
        <v>248</v>
      </c>
      <c r="BC368" s="158" t="s">
        <v>248</v>
      </c>
      <c r="BD368" s="217" t="s">
        <v>61</v>
      </c>
      <c r="BE368" s="201" t="s">
        <v>62</v>
      </c>
      <c r="BF368" s="201" t="s">
        <v>63</v>
      </c>
      <c r="BG368" s="201" t="s">
        <v>196</v>
      </c>
      <c r="BH368" s="218" t="s">
        <v>712</v>
      </c>
      <c r="BI368" s="218" t="s">
        <v>67</v>
      </c>
      <c r="BJ368" s="391">
        <v>214</v>
      </c>
      <c r="BK368" s="370">
        <v>3</v>
      </c>
      <c r="BL368" s="219" t="s">
        <v>65</v>
      </c>
      <c r="BM368" s="52" t="s">
        <v>65</v>
      </c>
      <c r="BN368" s="218" t="s">
        <v>358</v>
      </c>
      <c r="BO368" s="217" t="s">
        <v>56</v>
      </c>
      <c r="BP368" s="201" t="s">
        <v>684</v>
      </c>
      <c r="BQ368" s="52" t="s">
        <v>716</v>
      </c>
    </row>
    <row r="369" spans="1:69" ht="16.5" thickBot="1">
      <c r="A369" s="207" t="s">
        <v>37</v>
      </c>
      <c r="B369" s="208" t="s">
        <v>9</v>
      </c>
      <c r="C369" s="202" t="s">
        <v>35</v>
      </c>
      <c r="D369" s="210" t="s">
        <v>709</v>
      </c>
      <c r="E369" s="24" t="s">
        <v>586</v>
      </c>
      <c r="F369" s="86">
        <v>213</v>
      </c>
      <c r="G369" s="80">
        <v>6</v>
      </c>
      <c r="H369" s="204"/>
      <c r="I369" s="204"/>
      <c r="J369" s="204"/>
      <c r="K369" s="204"/>
      <c r="L369" s="80">
        <v>2</v>
      </c>
      <c r="M369" s="203"/>
      <c r="N369" s="52">
        <v>0</v>
      </c>
      <c r="O369" s="204"/>
      <c r="P369" s="204"/>
      <c r="Q369" s="11">
        <v>7.4043655316999999</v>
      </c>
      <c r="R369" s="204"/>
      <c r="S369" s="204"/>
      <c r="T369" s="53">
        <v>9.734375</v>
      </c>
      <c r="U369" s="204"/>
      <c r="V369" s="204"/>
      <c r="W369" s="11">
        <v>7.3394240878048</v>
      </c>
      <c r="X369" s="204"/>
      <c r="Y369" s="204"/>
      <c r="Z369" s="53">
        <v>9.6750000000000007</v>
      </c>
      <c r="AA369" s="204"/>
      <c r="AB369" s="204"/>
      <c r="AC369" s="204"/>
      <c r="AD369" s="204"/>
      <c r="AE369" s="204"/>
      <c r="AF369" s="9">
        <v>2.6853777975046706</v>
      </c>
      <c r="AG369" s="9">
        <v>1371</v>
      </c>
      <c r="AH369" s="9">
        <v>0.3666715794501757</v>
      </c>
      <c r="AI369" s="9">
        <v>322</v>
      </c>
      <c r="AJ369" s="9">
        <v>1.9305970149253731</v>
      </c>
      <c r="AK369" s="9" t="s">
        <v>248</v>
      </c>
      <c r="AL369" s="9">
        <v>0</v>
      </c>
      <c r="AM369" s="9"/>
      <c r="AN369" s="9"/>
      <c r="AO369" s="73">
        <v>8</v>
      </c>
      <c r="AP369" s="80">
        <v>1</v>
      </c>
      <c r="AQ369" s="80">
        <v>1</v>
      </c>
      <c r="AR369" s="224">
        <v>404</v>
      </c>
      <c r="AS369" s="224" t="s">
        <v>248</v>
      </c>
      <c r="AT369" s="11">
        <v>14746.726000000001</v>
      </c>
      <c r="AU369" s="11">
        <v>139.35400000000001</v>
      </c>
      <c r="AV369" s="80">
        <v>0</v>
      </c>
      <c r="AW369" s="80">
        <v>404</v>
      </c>
      <c r="AX369" s="158" t="s">
        <v>248</v>
      </c>
      <c r="AY369" s="235" t="s">
        <v>248</v>
      </c>
      <c r="AZ369" s="218">
        <v>74190</v>
      </c>
      <c r="BA369" s="188" t="s">
        <v>248</v>
      </c>
      <c r="BB369" s="203" t="s">
        <v>248</v>
      </c>
      <c r="BC369" s="158" t="s">
        <v>248</v>
      </c>
      <c r="BD369" s="217" t="s">
        <v>61</v>
      </c>
      <c r="BE369" s="201" t="s">
        <v>62</v>
      </c>
      <c r="BF369" s="201" t="s">
        <v>63</v>
      </c>
      <c r="BG369" s="201" t="s">
        <v>196</v>
      </c>
      <c r="BH369" s="218" t="s">
        <v>712</v>
      </c>
      <c r="BI369" s="218" t="s">
        <v>68</v>
      </c>
      <c r="BJ369" s="391">
        <v>214</v>
      </c>
      <c r="BK369" s="370">
        <v>4</v>
      </c>
      <c r="BL369" s="219" t="s">
        <v>65</v>
      </c>
      <c r="BM369" s="52" t="s">
        <v>65</v>
      </c>
      <c r="BN369" s="218" t="s">
        <v>358</v>
      </c>
      <c r="BO369" s="217" t="s">
        <v>56</v>
      </c>
      <c r="BP369" s="201" t="s">
        <v>684</v>
      </c>
      <c r="BQ369" s="52" t="s">
        <v>716</v>
      </c>
    </row>
    <row r="370" spans="1:69" ht="16.5" thickBot="1">
      <c r="A370" s="207" t="s">
        <v>37</v>
      </c>
      <c r="B370" s="208" t="s">
        <v>9</v>
      </c>
      <c r="C370" s="202" t="s">
        <v>35</v>
      </c>
      <c r="D370" s="210" t="s">
        <v>709</v>
      </c>
      <c r="E370" s="24" t="s">
        <v>484</v>
      </c>
      <c r="F370" s="86">
        <v>46</v>
      </c>
      <c r="G370" s="80">
        <v>0</v>
      </c>
      <c r="H370" s="204"/>
      <c r="I370" s="204"/>
      <c r="J370" s="204"/>
      <c r="K370" s="204"/>
      <c r="L370" s="80">
        <v>0</v>
      </c>
      <c r="M370" s="203"/>
      <c r="N370" s="52">
        <v>0</v>
      </c>
      <c r="O370" s="204"/>
      <c r="P370" s="204"/>
      <c r="Q370" s="11">
        <v>5.5599781522000002</v>
      </c>
      <c r="R370" s="204"/>
      <c r="S370" s="204"/>
      <c r="T370" s="53">
        <v>8.3499999999999979</v>
      </c>
      <c r="U370" s="204"/>
      <c r="V370" s="204"/>
      <c r="W370" s="11">
        <v>5.3101737173913</v>
      </c>
      <c r="X370" s="204"/>
      <c r="Y370" s="204"/>
      <c r="Z370" s="53">
        <v>8.3499999999999979</v>
      </c>
      <c r="AA370" s="204"/>
      <c r="AB370" s="204"/>
      <c r="AC370" s="204"/>
      <c r="AD370" s="204"/>
      <c r="AE370" s="204"/>
      <c r="AF370" s="9">
        <v>3.6433851126558294</v>
      </c>
      <c r="AG370" s="9">
        <v>322</v>
      </c>
      <c r="AH370" s="9">
        <v>0.45530270736051165</v>
      </c>
      <c r="AI370" s="9">
        <v>9</v>
      </c>
      <c r="AJ370" s="9">
        <v>2.6365384615384615</v>
      </c>
      <c r="AK370" s="9" t="s">
        <v>248</v>
      </c>
      <c r="AL370" s="9">
        <v>46</v>
      </c>
      <c r="AM370" s="9">
        <v>3.6433851126558294</v>
      </c>
      <c r="AN370" s="9">
        <v>3.6887254901960782</v>
      </c>
      <c r="AO370" s="73">
        <v>1</v>
      </c>
      <c r="AP370" s="80">
        <v>0</v>
      </c>
      <c r="AQ370" s="80">
        <v>0</v>
      </c>
      <c r="AR370" s="224">
        <v>91</v>
      </c>
      <c r="AS370" s="224" t="s">
        <v>248</v>
      </c>
      <c r="AT370" s="11">
        <v>3294.9090000000001</v>
      </c>
      <c r="AU370" s="11">
        <v>0</v>
      </c>
      <c r="AV370" s="80">
        <v>0</v>
      </c>
      <c r="AW370" s="80">
        <v>91</v>
      </c>
      <c r="AX370" s="158" t="s">
        <v>248</v>
      </c>
      <c r="AY370" s="235" t="s">
        <v>248</v>
      </c>
      <c r="AZ370" s="218">
        <v>39844</v>
      </c>
      <c r="BA370" s="188" t="s">
        <v>248</v>
      </c>
      <c r="BB370" s="203" t="s">
        <v>248</v>
      </c>
      <c r="BC370" s="158" t="s">
        <v>248</v>
      </c>
      <c r="BD370" s="217" t="s">
        <v>61</v>
      </c>
      <c r="BE370" s="201" t="s">
        <v>62</v>
      </c>
      <c r="BF370" s="201" t="s">
        <v>63</v>
      </c>
      <c r="BG370" s="201" t="s">
        <v>196</v>
      </c>
      <c r="BH370" s="218" t="s">
        <v>515</v>
      </c>
      <c r="BI370" s="218" t="s">
        <v>64</v>
      </c>
      <c r="BJ370" s="391">
        <v>214</v>
      </c>
      <c r="BK370" s="370">
        <v>1</v>
      </c>
      <c r="BL370" s="219" t="s">
        <v>65</v>
      </c>
      <c r="BM370" s="52" t="s">
        <v>65</v>
      </c>
      <c r="BN370" s="218" t="s">
        <v>358</v>
      </c>
      <c r="BO370" s="217" t="s">
        <v>54</v>
      </c>
      <c r="BP370" s="201" t="s">
        <v>699</v>
      </c>
      <c r="BQ370" s="52" t="s">
        <v>715</v>
      </c>
    </row>
    <row r="371" spans="1:69" ht="16.5" thickBot="1">
      <c r="A371" s="207" t="s">
        <v>37</v>
      </c>
      <c r="B371" s="208" t="s">
        <v>9</v>
      </c>
      <c r="C371" s="202" t="s">
        <v>35</v>
      </c>
      <c r="D371" s="210" t="s">
        <v>709</v>
      </c>
      <c r="E371" s="24" t="s">
        <v>484</v>
      </c>
      <c r="F371" s="86">
        <v>45</v>
      </c>
      <c r="G371" s="80">
        <v>1</v>
      </c>
      <c r="H371" s="204"/>
      <c r="I371" s="204"/>
      <c r="J371" s="204"/>
      <c r="K371" s="204"/>
      <c r="L371" s="80">
        <v>0</v>
      </c>
      <c r="M371" s="203"/>
      <c r="N371" s="52">
        <v>0</v>
      </c>
      <c r="O371" s="204"/>
      <c r="P371" s="204"/>
      <c r="Q371" s="11">
        <v>8.0525681817999999</v>
      </c>
      <c r="R371" s="204"/>
      <c r="S371" s="204"/>
      <c r="T371" s="53">
        <v>14.399999999999999</v>
      </c>
      <c r="U371" s="204"/>
      <c r="V371" s="204"/>
      <c r="W371" s="11">
        <v>7.9043862727271996</v>
      </c>
      <c r="X371" s="204"/>
      <c r="Y371" s="204"/>
      <c r="Z371" s="53">
        <v>14.399999999999999</v>
      </c>
      <c r="AA371" s="204"/>
      <c r="AB371" s="204"/>
      <c r="AC371" s="204"/>
      <c r="AD371" s="204"/>
      <c r="AE371" s="204"/>
      <c r="AF371" s="9">
        <v>3.3680194840802771</v>
      </c>
      <c r="AG371" s="9">
        <v>308</v>
      </c>
      <c r="AH371" s="9">
        <v>0.48387641478775406</v>
      </c>
      <c r="AI371" s="9">
        <v>13</v>
      </c>
      <c r="AJ371" s="9">
        <v>2.5187499999999998</v>
      </c>
      <c r="AK371" s="9" t="s">
        <v>248</v>
      </c>
      <c r="AL371" s="9">
        <v>43</v>
      </c>
      <c r="AM371" s="9">
        <v>3.39000000430896</v>
      </c>
      <c r="AN371" s="9">
        <v>3.4847560975609757</v>
      </c>
      <c r="AO371" s="73">
        <v>2</v>
      </c>
      <c r="AP371" s="80">
        <v>0</v>
      </c>
      <c r="AQ371" s="80">
        <v>0</v>
      </c>
      <c r="AR371" s="224">
        <v>86</v>
      </c>
      <c r="AS371" s="224" t="s">
        <v>248</v>
      </c>
      <c r="AT371" s="11">
        <v>3158.857</v>
      </c>
      <c r="AU371" s="11">
        <v>0</v>
      </c>
      <c r="AV371" s="80">
        <v>0</v>
      </c>
      <c r="AW371" s="80">
        <v>84</v>
      </c>
      <c r="AX371" s="158" t="s">
        <v>248</v>
      </c>
      <c r="AY371" s="235" t="s">
        <v>248</v>
      </c>
      <c r="AZ371" s="218">
        <v>39844</v>
      </c>
      <c r="BA371" s="188" t="s">
        <v>248</v>
      </c>
      <c r="BB371" s="203" t="s">
        <v>248</v>
      </c>
      <c r="BC371" s="158" t="s">
        <v>248</v>
      </c>
      <c r="BD371" s="217" t="s">
        <v>61</v>
      </c>
      <c r="BE371" s="201" t="s">
        <v>62</v>
      </c>
      <c r="BF371" s="201" t="s">
        <v>63</v>
      </c>
      <c r="BG371" s="201" t="s">
        <v>196</v>
      </c>
      <c r="BH371" s="218" t="s">
        <v>515</v>
      </c>
      <c r="BI371" s="218" t="s">
        <v>66</v>
      </c>
      <c r="BJ371" s="391">
        <v>214</v>
      </c>
      <c r="BK371" s="370">
        <v>7</v>
      </c>
      <c r="BL371" s="219" t="s">
        <v>65</v>
      </c>
      <c r="BM371" s="52" t="s">
        <v>65</v>
      </c>
      <c r="BN371" s="218" t="s">
        <v>358</v>
      </c>
      <c r="BO371" s="217" t="s">
        <v>54</v>
      </c>
      <c r="BP371" s="201" t="s">
        <v>699</v>
      </c>
      <c r="BQ371" s="52" t="s">
        <v>715</v>
      </c>
    </row>
    <row r="372" spans="1:69" ht="16.5" thickBot="1">
      <c r="A372" s="207" t="s">
        <v>37</v>
      </c>
      <c r="B372" s="208" t="s">
        <v>9</v>
      </c>
      <c r="C372" s="202" t="s">
        <v>35</v>
      </c>
      <c r="D372" s="210" t="s">
        <v>709</v>
      </c>
      <c r="E372" s="24" t="s">
        <v>484</v>
      </c>
      <c r="F372" s="86">
        <v>45</v>
      </c>
      <c r="G372" s="80">
        <v>0</v>
      </c>
      <c r="H372" s="204"/>
      <c r="I372" s="204"/>
      <c r="J372" s="204"/>
      <c r="K372" s="204"/>
      <c r="L372" s="80">
        <v>0</v>
      </c>
      <c r="M372" s="203"/>
      <c r="N372" s="52">
        <v>0</v>
      </c>
      <c r="O372" s="204"/>
      <c r="P372" s="204"/>
      <c r="Q372" s="11">
        <v>7.2392441777999998</v>
      </c>
      <c r="R372" s="204"/>
      <c r="S372" s="204"/>
      <c r="T372" s="53">
        <v>8.4791666666666661</v>
      </c>
      <c r="U372" s="204"/>
      <c r="V372" s="204"/>
      <c r="W372" s="11">
        <v>7.4300888888888004</v>
      </c>
      <c r="X372" s="204"/>
      <c r="Y372" s="204"/>
      <c r="Z372" s="53">
        <v>10.1875</v>
      </c>
      <c r="AA372" s="204"/>
      <c r="AB372" s="204"/>
      <c r="AC372" s="204"/>
      <c r="AD372" s="204"/>
      <c r="AE372" s="204"/>
      <c r="AF372" s="9">
        <v>3.4284761913239006</v>
      </c>
      <c r="AG372" s="9">
        <v>315</v>
      </c>
      <c r="AH372" s="9">
        <v>0.47844552491521353</v>
      </c>
      <c r="AI372" s="9">
        <v>16</v>
      </c>
      <c r="AJ372" s="9">
        <v>2.4921875</v>
      </c>
      <c r="AK372" s="9" t="s">
        <v>248</v>
      </c>
      <c r="AL372" s="9">
        <v>45</v>
      </c>
      <c r="AM372" s="9">
        <v>3.4284761913239006</v>
      </c>
      <c r="AN372" s="9">
        <v>3.5153061224489797</v>
      </c>
      <c r="AO372" s="73">
        <v>0</v>
      </c>
      <c r="AP372" s="80">
        <v>0</v>
      </c>
      <c r="AQ372" s="80">
        <v>0</v>
      </c>
      <c r="AR372" s="224">
        <v>90</v>
      </c>
      <c r="AS372" s="224" t="s">
        <v>248</v>
      </c>
      <c r="AT372" s="11">
        <v>3216.087</v>
      </c>
      <c r="AU372" s="11">
        <v>0</v>
      </c>
      <c r="AV372" s="80">
        <v>0</v>
      </c>
      <c r="AW372" s="80">
        <v>90</v>
      </c>
      <c r="AX372" s="158" t="s">
        <v>248</v>
      </c>
      <c r="AY372" s="235" t="s">
        <v>248</v>
      </c>
      <c r="AZ372" s="218">
        <v>39844</v>
      </c>
      <c r="BA372" s="188" t="s">
        <v>248</v>
      </c>
      <c r="BB372" s="203" t="s">
        <v>248</v>
      </c>
      <c r="BC372" s="158" t="s">
        <v>248</v>
      </c>
      <c r="BD372" s="217" t="s">
        <v>61</v>
      </c>
      <c r="BE372" s="201" t="s">
        <v>62</v>
      </c>
      <c r="BF372" s="201" t="s">
        <v>63</v>
      </c>
      <c r="BG372" s="201" t="s">
        <v>196</v>
      </c>
      <c r="BH372" s="218" t="s">
        <v>515</v>
      </c>
      <c r="BI372" s="218" t="s">
        <v>67</v>
      </c>
      <c r="BJ372" s="391">
        <v>214</v>
      </c>
      <c r="BK372" s="370">
        <v>3</v>
      </c>
      <c r="BL372" s="219" t="s">
        <v>65</v>
      </c>
      <c r="BM372" s="52" t="s">
        <v>65</v>
      </c>
      <c r="BN372" s="218" t="s">
        <v>358</v>
      </c>
      <c r="BO372" s="217" t="s">
        <v>54</v>
      </c>
      <c r="BP372" s="201" t="s">
        <v>699</v>
      </c>
      <c r="BQ372" s="52" t="s">
        <v>715</v>
      </c>
    </row>
    <row r="373" spans="1:69" ht="16.5" thickBot="1">
      <c r="A373" s="207" t="s">
        <v>37</v>
      </c>
      <c r="B373" s="208" t="s">
        <v>9</v>
      </c>
      <c r="C373" s="202" t="s">
        <v>35</v>
      </c>
      <c r="D373" s="210" t="s">
        <v>709</v>
      </c>
      <c r="E373" s="24" t="s">
        <v>484</v>
      </c>
      <c r="F373" s="86">
        <v>46</v>
      </c>
      <c r="G373" s="80">
        <v>1</v>
      </c>
      <c r="H373" s="204"/>
      <c r="I373" s="204"/>
      <c r="J373" s="204"/>
      <c r="K373" s="204"/>
      <c r="L373" s="80">
        <v>0</v>
      </c>
      <c r="M373" s="203"/>
      <c r="N373" s="52">
        <v>0</v>
      </c>
      <c r="O373" s="204"/>
      <c r="P373" s="204"/>
      <c r="Q373" s="11">
        <v>7.6352887777999996</v>
      </c>
      <c r="R373" s="204"/>
      <c r="S373" s="204"/>
      <c r="T373" s="53">
        <v>8.984375</v>
      </c>
      <c r="U373" s="204"/>
      <c r="V373" s="204"/>
      <c r="W373" s="11">
        <v>7.6604443111110996</v>
      </c>
      <c r="X373" s="204"/>
      <c r="Y373" s="204"/>
      <c r="Z373" s="53">
        <v>9.1875</v>
      </c>
      <c r="AA373" s="204"/>
      <c r="AB373" s="204"/>
      <c r="AC373" s="204"/>
      <c r="AD373" s="204"/>
      <c r="AE373" s="204"/>
      <c r="AF373" s="9">
        <v>2.7375091598147439</v>
      </c>
      <c r="AG373" s="9">
        <v>273</v>
      </c>
      <c r="AH373" s="9">
        <v>0.39138818757826122</v>
      </c>
      <c r="AI373" s="9">
        <v>47</v>
      </c>
      <c r="AJ373" s="9">
        <v>1.8522727272727273</v>
      </c>
      <c r="AK373" s="9" t="s">
        <v>248</v>
      </c>
      <c r="AL373" s="9">
        <v>0</v>
      </c>
      <c r="AM373" s="9"/>
      <c r="AN373" s="9"/>
      <c r="AO373" s="73">
        <v>2</v>
      </c>
      <c r="AP373" s="80">
        <v>0</v>
      </c>
      <c r="AQ373" s="80">
        <v>0</v>
      </c>
      <c r="AR373" s="224">
        <v>88</v>
      </c>
      <c r="AS373" s="224" t="s">
        <v>248</v>
      </c>
      <c r="AT373" s="11">
        <v>3227.5630000000001</v>
      </c>
      <c r="AU373" s="11">
        <v>0</v>
      </c>
      <c r="AV373" s="80">
        <v>0</v>
      </c>
      <c r="AW373" s="80">
        <v>88</v>
      </c>
      <c r="AX373" s="158" t="s">
        <v>248</v>
      </c>
      <c r="AY373" s="235" t="s">
        <v>248</v>
      </c>
      <c r="AZ373" s="218">
        <v>39844</v>
      </c>
      <c r="BA373" s="188" t="s">
        <v>248</v>
      </c>
      <c r="BB373" s="203" t="s">
        <v>248</v>
      </c>
      <c r="BC373" s="158" t="s">
        <v>248</v>
      </c>
      <c r="BD373" s="217" t="s">
        <v>61</v>
      </c>
      <c r="BE373" s="201" t="s">
        <v>62</v>
      </c>
      <c r="BF373" s="201" t="s">
        <v>63</v>
      </c>
      <c r="BG373" s="201" t="s">
        <v>196</v>
      </c>
      <c r="BH373" s="218" t="s">
        <v>515</v>
      </c>
      <c r="BI373" s="218" t="s">
        <v>68</v>
      </c>
      <c r="BJ373" s="391">
        <v>214</v>
      </c>
      <c r="BK373" s="370">
        <v>4</v>
      </c>
      <c r="BL373" s="219" t="s">
        <v>65</v>
      </c>
      <c r="BM373" s="52" t="s">
        <v>65</v>
      </c>
      <c r="BN373" s="218" t="s">
        <v>358</v>
      </c>
      <c r="BO373" s="217" t="s">
        <v>54</v>
      </c>
      <c r="BP373" s="201" t="s">
        <v>699</v>
      </c>
      <c r="BQ373" s="52" t="s">
        <v>715</v>
      </c>
    </row>
    <row r="374" spans="1:69" ht="16.5" thickBot="1">
      <c r="A374" s="207" t="s">
        <v>37</v>
      </c>
      <c r="B374" s="208" t="s">
        <v>9</v>
      </c>
      <c r="C374" s="202" t="s">
        <v>35</v>
      </c>
      <c r="D374" s="210" t="s">
        <v>709</v>
      </c>
      <c r="E374" s="24" t="s">
        <v>612</v>
      </c>
      <c r="F374" s="86">
        <v>67</v>
      </c>
      <c r="G374" s="80">
        <v>0</v>
      </c>
      <c r="H374" s="204"/>
      <c r="I374" s="204"/>
      <c r="J374" s="204"/>
      <c r="K374" s="204"/>
      <c r="L374" s="80">
        <v>0</v>
      </c>
      <c r="M374" s="203"/>
      <c r="N374" s="52">
        <v>0</v>
      </c>
      <c r="O374" s="204"/>
      <c r="P374" s="204"/>
      <c r="Q374" s="11">
        <v>6.0985967164000003</v>
      </c>
      <c r="R374" s="204"/>
      <c r="S374" s="204"/>
      <c r="T374" s="53">
        <v>8.2750000000000004</v>
      </c>
      <c r="U374" s="204"/>
      <c r="V374" s="204"/>
      <c r="W374" s="11">
        <v>5.8370292985074004</v>
      </c>
      <c r="X374" s="204"/>
      <c r="Y374" s="204"/>
      <c r="Z374" s="53">
        <v>7.8312499999999998</v>
      </c>
      <c r="AA374" s="204"/>
      <c r="AB374" s="204"/>
      <c r="AC374" s="204"/>
      <c r="AD374" s="204"/>
      <c r="AE374" s="204"/>
      <c r="AF374" s="9">
        <v>3.5167590702520508</v>
      </c>
      <c r="AG374" s="9">
        <v>469</v>
      </c>
      <c r="AH374" s="9">
        <v>0.41682655070333396</v>
      </c>
      <c r="AI374" s="9">
        <v>14</v>
      </c>
      <c r="AJ374" s="9">
        <v>2.6098837209302328</v>
      </c>
      <c r="AK374" s="9" t="s">
        <v>248</v>
      </c>
      <c r="AL374" s="9">
        <v>67</v>
      </c>
      <c r="AM374" s="9">
        <v>3.5167590702520508</v>
      </c>
      <c r="AN374" s="9">
        <v>3.6012773722627736</v>
      </c>
      <c r="AO374" s="73">
        <v>14</v>
      </c>
      <c r="AP374" s="80">
        <v>0</v>
      </c>
      <c r="AQ374" s="80">
        <v>0</v>
      </c>
      <c r="AR374" s="224">
        <v>120</v>
      </c>
      <c r="AS374" s="224" t="s">
        <v>248</v>
      </c>
      <c r="AT374" s="11">
        <v>4790.2259999999997</v>
      </c>
      <c r="AU374" s="11">
        <v>0</v>
      </c>
      <c r="AV374" s="80">
        <v>0</v>
      </c>
      <c r="AW374" s="80">
        <v>120</v>
      </c>
      <c r="AX374" s="158" t="s">
        <v>248</v>
      </c>
      <c r="AY374" s="235" t="s">
        <v>248</v>
      </c>
      <c r="AZ374" s="218">
        <v>26157</v>
      </c>
      <c r="BA374" s="188" t="s">
        <v>248</v>
      </c>
      <c r="BB374" s="203" t="s">
        <v>248</v>
      </c>
      <c r="BC374" s="158" t="s">
        <v>248</v>
      </c>
      <c r="BD374" s="217" t="s">
        <v>61</v>
      </c>
      <c r="BE374" s="201" t="s">
        <v>62</v>
      </c>
      <c r="BF374" s="201" t="s">
        <v>63</v>
      </c>
      <c r="BG374" s="201" t="s">
        <v>196</v>
      </c>
      <c r="BH374" s="218" t="s">
        <v>514</v>
      </c>
      <c r="BI374" s="218" t="s">
        <v>64</v>
      </c>
      <c r="BJ374" s="391">
        <v>214</v>
      </c>
      <c r="BK374" s="370">
        <v>1</v>
      </c>
      <c r="BL374" s="219" t="s">
        <v>65</v>
      </c>
      <c r="BM374" s="52" t="s">
        <v>65</v>
      </c>
      <c r="BN374" s="218" t="s">
        <v>358</v>
      </c>
      <c r="BO374" s="217" t="s">
        <v>71</v>
      </c>
      <c r="BP374" s="201" t="s">
        <v>682</v>
      </c>
      <c r="BQ374" s="52" t="s">
        <v>716</v>
      </c>
    </row>
    <row r="375" spans="1:69" ht="16.5" thickBot="1">
      <c r="A375" s="207" t="s">
        <v>37</v>
      </c>
      <c r="B375" s="208" t="s">
        <v>9</v>
      </c>
      <c r="C375" s="202" t="s">
        <v>35</v>
      </c>
      <c r="D375" s="210" t="s">
        <v>709</v>
      </c>
      <c r="E375" s="24" t="s">
        <v>612</v>
      </c>
      <c r="F375" s="86">
        <v>64</v>
      </c>
      <c r="G375" s="80">
        <v>0</v>
      </c>
      <c r="H375" s="204"/>
      <c r="I375" s="204"/>
      <c r="J375" s="204"/>
      <c r="K375" s="204"/>
      <c r="L375" s="80">
        <v>0</v>
      </c>
      <c r="M375" s="203"/>
      <c r="N375" s="52">
        <v>0</v>
      </c>
      <c r="O375" s="204"/>
      <c r="P375" s="204"/>
      <c r="Q375" s="11">
        <v>6.6416873593999997</v>
      </c>
      <c r="R375" s="204"/>
      <c r="S375" s="204"/>
      <c r="T375" s="53">
        <v>10.399999999999999</v>
      </c>
      <c r="U375" s="204"/>
      <c r="V375" s="204"/>
      <c r="W375" s="11">
        <v>6.5626404062499999</v>
      </c>
      <c r="X375" s="204"/>
      <c r="Y375" s="204"/>
      <c r="Z375" s="53">
        <v>10.899999999999999</v>
      </c>
      <c r="AA375" s="204"/>
      <c r="AB375" s="204"/>
      <c r="AC375" s="204"/>
      <c r="AD375" s="204"/>
      <c r="AE375" s="204"/>
      <c r="AF375" s="9">
        <v>3.3877232237053767</v>
      </c>
      <c r="AG375" s="9">
        <v>448</v>
      </c>
      <c r="AH375" s="9">
        <v>0.48664731912863207</v>
      </c>
      <c r="AI375" s="9">
        <v>25</v>
      </c>
      <c r="AJ375" s="9">
        <v>2.4409090909090909</v>
      </c>
      <c r="AK375" s="9" t="s">
        <v>248</v>
      </c>
      <c r="AL375" s="9">
        <v>64</v>
      </c>
      <c r="AM375" s="9">
        <v>3.3877232237053767</v>
      </c>
      <c r="AN375" s="9">
        <v>3.496</v>
      </c>
      <c r="AO375" s="73">
        <v>14</v>
      </c>
      <c r="AP375" s="80">
        <v>0</v>
      </c>
      <c r="AQ375" s="80">
        <v>0</v>
      </c>
      <c r="AR375" s="224">
        <v>114</v>
      </c>
      <c r="AS375" s="224" t="s">
        <v>248</v>
      </c>
      <c r="AT375" s="11">
        <v>4570.4440000000004</v>
      </c>
      <c r="AU375" s="11">
        <v>0</v>
      </c>
      <c r="AV375" s="80">
        <v>0</v>
      </c>
      <c r="AW375" s="80">
        <v>114</v>
      </c>
      <c r="AX375" s="158" t="s">
        <v>248</v>
      </c>
      <c r="AY375" s="235" t="s">
        <v>248</v>
      </c>
      <c r="AZ375" s="218">
        <v>26157</v>
      </c>
      <c r="BA375" s="188" t="s">
        <v>248</v>
      </c>
      <c r="BB375" s="203" t="s">
        <v>248</v>
      </c>
      <c r="BC375" s="158" t="s">
        <v>248</v>
      </c>
      <c r="BD375" s="217" t="s">
        <v>61</v>
      </c>
      <c r="BE375" s="201" t="s">
        <v>62</v>
      </c>
      <c r="BF375" s="201" t="s">
        <v>63</v>
      </c>
      <c r="BG375" s="201" t="s">
        <v>196</v>
      </c>
      <c r="BH375" s="218" t="s">
        <v>514</v>
      </c>
      <c r="BI375" s="218" t="s">
        <v>66</v>
      </c>
      <c r="BJ375" s="391">
        <v>214</v>
      </c>
      <c r="BK375" s="370">
        <v>7</v>
      </c>
      <c r="BL375" s="219" t="s">
        <v>65</v>
      </c>
      <c r="BM375" s="52" t="s">
        <v>65</v>
      </c>
      <c r="BN375" s="218" t="s">
        <v>358</v>
      </c>
      <c r="BO375" s="217" t="s">
        <v>71</v>
      </c>
      <c r="BP375" s="201" t="s">
        <v>682</v>
      </c>
      <c r="BQ375" s="52" t="s">
        <v>716</v>
      </c>
    </row>
    <row r="376" spans="1:69" ht="16.5" thickBot="1">
      <c r="A376" s="207" t="s">
        <v>37</v>
      </c>
      <c r="B376" s="208" t="s">
        <v>9</v>
      </c>
      <c r="C376" s="202" t="s">
        <v>35</v>
      </c>
      <c r="D376" s="210" t="s">
        <v>709</v>
      </c>
      <c r="E376" s="24" t="s">
        <v>612</v>
      </c>
      <c r="F376" s="86">
        <v>64</v>
      </c>
      <c r="G376" s="80">
        <v>0</v>
      </c>
      <c r="H376" s="204"/>
      <c r="I376" s="204"/>
      <c r="J376" s="204"/>
      <c r="K376" s="204"/>
      <c r="L376" s="80">
        <v>0</v>
      </c>
      <c r="M376" s="203"/>
      <c r="N376" s="52">
        <v>0</v>
      </c>
      <c r="O376" s="204"/>
      <c r="P376" s="204"/>
      <c r="Q376" s="11">
        <v>5.7562186562999997</v>
      </c>
      <c r="R376" s="204"/>
      <c r="S376" s="204"/>
      <c r="T376" s="53">
        <v>7.4499999999999993</v>
      </c>
      <c r="U376" s="204"/>
      <c r="V376" s="204"/>
      <c r="W376" s="11">
        <v>5.1890780468750002</v>
      </c>
      <c r="X376" s="204"/>
      <c r="Y376" s="204"/>
      <c r="Z376" s="53">
        <v>7.3</v>
      </c>
      <c r="AA376" s="204"/>
      <c r="AB376" s="204"/>
      <c r="AC376" s="204"/>
      <c r="AD376" s="204"/>
      <c r="AE376" s="204"/>
      <c r="AF376" s="9">
        <v>3.68040180472391</v>
      </c>
      <c r="AG376" s="9">
        <v>448</v>
      </c>
      <c r="AH376" s="9">
        <v>0.3695861331211735</v>
      </c>
      <c r="AI376" s="9">
        <v>6</v>
      </c>
      <c r="AJ376" s="9">
        <v>2.7928571428571427</v>
      </c>
      <c r="AK376" s="9" t="s">
        <v>248</v>
      </c>
      <c r="AL376" s="9">
        <v>64</v>
      </c>
      <c r="AM376" s="9">
        <v>3.68040180472391</v>
      </c>
      <c r="AN376" s="9">
        <v>3.7012779552715656</v>
      </c>
      <c r="AO376" s="73">
        <v>1</v>
      </c>
      <c r="AP376" s="80">
        <v>0</v>
      </c>
      <c r="AQ376" s="80">
        <v>0</v>
      </c>
      <c r="AR376" s="224">
        <v>127</v>
      </c>
      <c r="AS376" s="224" t="s">
        <v>248</v>
      </c>
      <c r="AT376" s="11">
        <v>4576.0230000000001</v>
      </c>
      <c r="AU376" s="11">
        <v>0</v>
      </c>
      <c r="AV376" s="80">
        <v>0</v>
      </c>
      <c r="AW376" s="80">
        <v>127</v>
      </c>
      <c r="AX376" s="158" t="s">
        <v>248</v>
      </c>
      <c r="AY376" s="235" t="s">
        <v>248</v>
      </c>
      <c r="AZ376" s="218">
        <v>26157</v>
      </c>
      <c r="BA376" s="188" t="s">
        <v>248</v>
      </c>
      <c r="BB376" s="203" t="s">
        <v>248</v>
      </c>
      <c r="BC376" s="158" t="s">
        <v>248</v>
      </c>
      <c r="BD376" s="217" t="s">
        <v>61</v>
      </c>
      <c r="BE376" s="201" t="s">
        <v>62</v>
      </c>
      <c r="BF376" s="201" t="s">
        <v>63</v>
      </c>
      <c r="BG376" s="201" t="s">
        <v>196</v>
      </c>
      <c r="BH376" s="218" t="s">
        <v>514</v>
      </c>
      <c r="BI376" s="218" t="s">
        <v>67</v>
      </c>
      <c r="BJ376" s="391">
        <v>214</v>
      </c>
      <c r="BK376" s="370">
        <v>3</v>
      </c>
      <c r="BL376" s="219" t="s">
        <v>65</v>
      </c>
      <c r="BM376" s="52" t="s">
        <v>65</v>
      </c>
      <c r="BN376" s="218" t="s">
        <v>358</v>
      </c>
      <c r="BO376" s="217" t="s">
        <v>71</v>
      </c>
      <c r="BP376" s="201" t="s">
        <v>682</v>
      </c>
      <c r="BQ376" s="52" t="s">
        <v>716</v>
      </c>
    </row>
    <row r="377" spans="1:69" ht="16.5" thickBot="1">
      <c r="A377" s="207" t="s">
        <v>37</v>
      </c>
      <c r="B377" s="208" t="s">
        <v>9</v>
      </c>
      <c r="C377" s="202" t="s">
        <v>35</v>
      </c>
      <c r="D377" s="210" t="s">
        <v>709</v>
      </c>
      <c r="E377" s="24" t="s">
        <v>612</v>
      </c>
      <c r="F377" s="86">
        <v>67</v>
      </c>
      <c r="G377" s="80">
        <v>4</v>
      </c>
      <c r="H377" s="204"/>
      <c r="I377" s="204"/>
      <c r="J377" s="204"/>
      <c r="K377" s="204"/>
      <c r="L377" s="80">
        <v>0</v>
      </c>
      <c r="M377" s="203"/>
      <c r="N377" s="52">
        <v>0</v>
      </c>
      <c r="O377" s="204"/>
      <c r="P377" s="204"/>
      <c r="Q377" s="11">
        <v>7.1881268889000003</v>
      </c>
      <c r="R377" s="204"/>
      <c r="S377" s="204"/>
      <c r="T377" s="53">
        <v>10.712499999999999</v>
      </c>
      <c r="U377" s="204"/>
      <c r="V377" s="204"/>
      <c r="W377" s="11">
        <v>7.1680633968252998</v>
      </c>
      <c r="X377" s="204"/>
      <c r="Y377" s="204"/>
      <c r="Z377" s="53">
        <v>10.424999999999997</v>
      </c>
      <c r="AA377" s="204"/>
      <c r="AB377" s="204"/>
      <c r="AC377" s="204"/>
      <c r="AD377" s="204"/>
      <c r="AE377" s="204"/>
      <c r="AF377" s="9">
        <v>2.636751150480614</v>
      </c>
      <c r="AG377" s="9">
        <v>434</v>
      </c>
      <c r="AH377" s="9">
        <v>0.31805994956811895</v>
      </c>
      <c r="AI377" s="9">
        <v>122</v>
      </c>
      <c r="AJ377" s="9">
        <v>2.0314732142857141</v>
      </c>
      <c r="AK377" s="9" t="s">
        <v>248</v>
      </c>
      <c r="AL377" s="9">
        <v>0</v>
      </c>
      <c r="AM377" s="9"/>
      <c r="AN377" s="9"/>
      <c r="AO377" s="73">
        <v>63</v>
      </c>
      <c r="AP377" s="80">
        <v>0</v>
      </c>
      <c r="AQ377" s="80">
        <v>1</v>
      </c>
      <c r="AR377" s="224">
        <v>62</v>
      </c>
      <c r="AS377" s="224" t="s">
        <v>248</v>
      </c>
      <c r="AT377" s="11">
        <v>4456.4610000000002</v>
      </c>
      <c r="AU377" s="11">
        <v>48.719000000000001</v>
      </c>
      <c r="AV377" s="80">
        <v>0</v>
      </c>
      <c r="AW377" s="80">
        <v>62</v>
      </c>
      <c r="AX377" s="158" t="s">
        <v>248</v>
      </c>
      <c r="AY377" s="235" t="s">
        <v>248</v>
      </c>
      <c r="AZ377" s="218">
        <v>26157</v>
      </c>
      <c r="BA377" s="188" t="s">
        <v>248</v>
      </c>
      <c r="BB377" s="203" t="s">
        <v>248</v>
      </c>
      <c r="BC377" s="158" t="s">
        <v>248</v>
      </c>
      <c r="BD377" s="217" t="s">
        <v>61</v>
      </c>
      <c r="BE377" s="201" t="s">
        <v>62</v>
      </c>
      <c r="BF377" s="201" t="s">
        <v>63</v>
      </c>
      <c r="BG377" s="201" t="s">
        <v>196</v>
      </c>
      <c r="BH377" s="218" t="s">
        <v>514</v>
      </c>
      <c r="BI377" s="218" t="s">
        <v>68</v>
      </c>
      <c r="BJ377" s="391">
        <v>214</v>
      </c>
      <c r="BK377" s="370">
        <v>4</v>
      </c>
      <c r="BL377" s="219" t="s">
        <v>65</v>
      </c>
      <c r="BM377" s="52" t="s">
        <v>65</v>
      </c>
      <c r="BN377" s="218" t="s">
        <v>358</v>
      </c>
      <c r="BO377" s="217" t="s">
        <v>71</v>
      </c>
      <c r="BP377" s="201" t="s">
        <v>682</v>
      </c>
      <c r="BQ377" s="52" t="s">
        <v>716</v>
      </c>
    </row>
    <row r="378" spans="1:69" ht="16.5" thickBot="1">
      <c r="A378" s="207" t="s">
        <v>37</v>
      </c>
      <c r="B378" s="208" t="s">
        <v>9</v>
      </c>
      <c r="C378" s="202" t="s">
        <v>35</v>
      </c>
      <c r="D378" s="210" t="s">
        <v>709</v>
      </c>
      <c r="E378" s="24" t="s">
        <v>485</v>
      </c>
      <c r="F378" s="86">
        <v>86</v>
      </c>
      <c r="G378" s="80">
        <v>0</v>
      </c>
      <c r="H378" s="204"/>
      <c r="I378" s="204"/>
      <c r="J378" s="204"/>
      <c r="K378" s="204"/>
      <c r="L378" s="80">
        <v>0</v>
      </c>
      <c r="M378" s="203"/>
      <c r="N378" s="52">
        <v>0</v>
      </c>
      <c r="O378" s="204"/>
      <c r="P378" s="204"/>
      <c r="Q378" s="11">
        <v>5.4437090697999997</v>
      </c>
      <c r="R378" s="204"/>
      <c r="S378" s="204"/>
      <c r="T378" s="53">
        <v>7.7125000000000004</v>
      </c>
      <c r="U378" s="204"/>
      <c r="V378" s="204"/>
      <c r="W378" s="11">
        <v>5.0821975813952998</v>
      </c>
      <c r="X378" s="204"/>
      <c r="Y378" s="204"/>
      <c r="Z378" s="53">
        <v>7.2833333333333341</v>
      </c>
      <c r="AA378" s="204"/>
      <c r="AB378" s="204"/>
      <c r="AC378" s="204"/>
      <c r="AD378" s="204"/>
      <c r="AE378" s="204"/>
      <c r="AF378" s="9">
        <v>3.6853986889420947</v>
      </c>
      <c r="AG378" s="9">
        <v>602</v>
      </c>
      <c r="AH378" s="9">
        <v>0.40389779223255728</v>
      </c>
      <c r="AI378" s="9">
        <v>14</v>
      </c>
      <c r="AJ378" s="9">
        <v>2.736764705882353</v>
      </c>
      <c r="AK378" s="9" t="s">
        <v>248</v>
      </c>
      <c r="AL378" s="9">
        <v>86</v>
      </c>
      <c r="AM378" s="9">
        <v>3.6853986889420947</v>
      </c>
      <c r="AN378" s="9">
        <v>3.7084337349397591</v>
      </c>
      <c r="AO378" s="73">
        <v>3</v>
      </c>
      <c r="AP378" s="80">
        <v>0</v>
      </c>
      <c r="AQ378" s="80">
        <v>0</v>
      </c>
      <c r="AR378" s="224">
        <v>169</v>
      </c>
      <c r="AS378" s="224" t="s">
        <v>248</v>
      </c>
      <c r="AT378" s="11">
        <v>6171.1390000000001</v>
      </c>
      <c r="AU378" s="11">
        <v>0</v>
      </c>
      <c r="AV378" s="80">
        <v>0</v>
      </c>
      <c r="AW378" s="80">
        <v>169</v>
      </c>
      <c r="AX378" s="158" t="s">
        <v>248</v>
      </c>
      <c r="AY378" s="235" t="s">
        <v>248</v>
      </c>
      <c r="AZ378" s="218">
        <v>26513</v>
      </c>
      <c r="BA378" s="188" t="s">
        <v>248</v>
      </c>
      <c r="BB378" s="203" t="s">
        <v>248</v>
      </c>
      <c r="BC378" s="158" t="s">
        <v>248</v>
      </c>
      <c r="BD378" s="217" t="s">
        <v>61</v>
      </c>
      <c r="BE378" s="201" t="s">
        <v>62</v>
      </c>
      <c r="BF378" s="201" t="s">
        <v>63</v>
      </c>
      <c r="BG378" s="201" t="s">
        <v>196</v>
      </c>
      <c r="BH378" s="218" t="s">
        <v>514</v>
      </c>
      <c r="BI378" s="218" t="s">
        <v>64</v>
      </c>
      <c r="BJ378" s="391">
        <v>214</v>
      </c>
      <c r="BK378" s="370">
        <v>1</v>
      </c>
      <c r="BL378" s="219" t="s">
        <v>65</v>
      </c>
      <c r="BM378" s="52" t="s">
        <v>65</v>
      </c>
      <c r="BN378" s="218" t="s">
        <v>358</v>
      </c>
      <c r="BO378" s="217" t="s">
        <v>69</v>
      </c>
      <c r="BP378" s="201" t="s">
        <v>680</v>
      </c>
      <c r="BQ378" s="52" t="s">
        <v>714</v>
      </c>
    </row>
    <row r="379" spans="1:69" ht="16.5" thickBot="1">
      <c r="A379" s="207" t="s">
        <v>37</v>
      </c>
      <c r="B379" s="208" t="s">
        <v>9</v>
      </c>
      <c r="C379" s="202" t="s">
        <v>35</v>
      </c>
      <c r="D379" s="210" t="s">
        <v>709</v>
      </c>
      <c r="E379" s="24" t="s">
        <v>485</v>
      </c>
      <c r="F379" s="86">
        <v>81</v>
      </c>
      <c r="G379" s="80">
        <v>1</v>
      </c>
      <c r="H379" s="204"/>
      <c r="I379" s="204"/>
      <c r="J379" s="204"/>
      <c r="K379" s="204"/>
      <c r="L379" s="80">
        <v>0</v>
      </c>
      <c r="M379" s="203"/>
      <c r="N379" s="52">
        <v>0</v>
      </c>
      <c r="O379" s="204"/>
      <c r="P379" s="204"/>
      <c r="Q379" s="11">
        <v>8.6194997875000006</v>
      </c>
      <c r="R379" s="204"/>
      <c r="S379" s="204"/>
      <c r="T379" s="53">
        <v>14.25</v>
      </c>
      <c r="U379" s="204"/>
      <c r="V379" s="204"/>
      <c r="W379" s="11">
        <v>8.7111871374999996</v>
      </c>
      <c r="X379" s="204"/>
      <c r="Y379" s="204"/>
      <c r="Z379" s="53">
        <v>14.75</v>
      </c>
      <c r="AA379" s="204"/>
      <c r="AB379" s="204"/>
      <c r="AC379" s="204"/>
      <c r="AD379" s="204"/>
      <c r="AE379" s="204"/>
      <c r="AF379" s="9">
        <v>3.3663571415202957</v>
      </c>
      <c r="AG379" s="9">
        <v>560</v>
      </c>
      <c r="AH379" s="9">
        <v>0.46346179030843615</v>
      </c>
      <c r="AI379" s="9">
        <v>21</v>
      </c>
      <c r="AJ379" s="9">
        <v>2.5330188679245285</v>
      </c>
      <c r="AK379" s="9" t="s">
        <v>248</v>
      </c>
      <c r="AL379" s="9">
        <v>80</v>
      </c>
      <c r="AM379" s="9">
        <v>3.3663571415202957</v>
      </c>
      <c r="AN379" s="9">
        <v>3.4322033898305087</v>
      </c>
      <c r="AO379" s="73">
        <v>10</v>
      </c>
      <c r="AP379" s="80">
        <v>0</v>
      </c>
      <c r="AQ379" s="80">
        <v>0</v>
      </c>
      <c r="AR379" s="224">
        <v>150</v>
      </c>
      <c r="AS379" s="224" t="s">
        <v>248</v>
      </c>
      <c r="AT379" s="11">
        <v>5719.4660000000003</v>
      </c>
      <c r="AU379" s="11">
        <v>0</v>
      </c>
      <c r="AV379" s="80">
        <v>0</v>
      </c>
      <c r="AW379" s="80">
        <v>150</v>
      </c>
      <c r="AX379" s="158" t="s">
        <v>248</v>
      </c>
      <c r="AY379" s="235" t="s">
        <v>248</v>
      </c>
      <c r="AZ379" s="218">
        <v>26513</v>
      </c>
      <c r="BA379" s="188" t="s">
        <v>248</v>
      </c>
      <c r="BB379" s="203" t="s">
        <v>248</v>
      </c>
      <c r="BC379" s="158" t="s">
        <v>248</v>
      </c>
      <c r="BD379" s="217" t="s">
        <v>61</v>
      </c>
      <c r="BE379" s="201" t="s">
        <v>62</v>
      </c>
      <c r="BF379" s="201" t="s">
        <v>63</v>
      </c>
      <c r="BG379" s="201" t="s">
        <v>196</v>
      </c>
      <c r="BH379" s="218" t="s">
        <v>514</v>
      </c>
      <c r="BI379" s="218" t="s">
        <v>66</v>
      </c>
      <c r="BJ379" s="391">
        <v>214</v>
      </c>
      <c r="BK379" s="370">
        <v>7</v>
      </c>
      <c r="BL379" s="219" t="s">
        <v>65</v>
      </c>
      <c r="BM379" s="52" t="s">
        <v>65</v>
      </c>
      <c r="BN379" s="218" t="s">
        <v>358</v>
      </c>
      <c r="BO379" s="217" t="s">
        <v>69</v>
      </c>
      <c r="BP379" s="201" t="s">
        <v>680</v>
      </c>
      <c r="BQ379" s="52" t="s">
        <v>714</v>
      </c>
    </row>
    <row r="380" spans="1:69" ht="16.5" thickBot="1">
      <c r="A380" s="207" t="s">
        <v>37</v>
      </c>
      <c r="B380" s="208" t="s">
        <v>9</v>
      </c>
      <c r="C380" s="202" t="s">
        <v>35</v>
      </c>
      <c r="D380" s="210" t="s">
        <v>709</v>
      </c>
      <c r="E380" s="24" t="s">
        <v>485</v>
      </c>
      <c r="F380" s="86">
        <v>85</v>
      </c>
      <c r="G380" s="80">
        <v>0</v>
      </c>
      <c r="H380" s="204"/>
      <c r="I380" s="204"/>
      <c r="J380" s="204"/>
      <c r="K380" s="204"/>
      <c r="L380" s="80">
        <v>0</v>
      </c>
      <c r="M380" s="203"/>
      <c r="N380" s="52">
        <v>0</v>
      </c>
      <c r="O380" s="204"/>
      <c r="P380" s="204"/>
      <c r="Q380" s="11">
        <v>6.9189645999999998</v>
      </c>
      <c r="R380" s="204"/>
      <c r="S380" s="204"/>
      <c r="T380" s="53">
        <v>8.4861111111111107</v>
      </c>
      <c r="U380" s="204"/>
      <c r="V380" s="204"/>
      <c r="W380" s="11">
        <v>6.9922704823529003</v>
      </c>
      <c r="X380" s="204"/>
      <c r="Y380" s="204"/>
      <c r="Z380" s="53">
        <v>8.4791666666666661</v>
      </c>
      <c r="AA380" s="204"/>
      <c r="AB380" s="204"/>
      <c r="AC380" s="204"/>
      <c r="AD380" s="204"/>
      <c r="AE380" s="204"/>
      <c r="AF380" s="9">
        <v>3.476957988939366</v>
      </c>
      <c r="AG380" s="9">
        <v>595</v>
      </c>
      <c r="AH380" s="9">
        <v>0.47040260676901335</v>
      </c>
      <c r="AI380" s="9">
        <v>22</v>
      </c>
      <c r="AJ380" s="9">
        <v>2.5538194444444446</v>
      </c>
      <c r="AK380" s="9" t="s">
        <v>248</v>
      </c>
      <c r="AL380" s="9">
        <v>85</v>
      </c>
      <c r="AM380" s="9">
        <v>3.476957988939366</v>
      </c>
      <c r="AN380" s="9">
        <v>3.5616776315789473</v>
      </c>
      <c r="AO380" s="73">
        <v>0</v>
      </c>
      <c r="AP380" s="80">
        <v>0</v>
      </c>
      <c r="AQ380" s="80">
        <v>0</v>
      </c>
      <c r="AR380" s="224">
        <v>170</v>
      </c>
      <c r="AS380" s="224" t="s">
        <v>248</v>
      </c>
      <c r="AT380" s="11">
        <v>6090.0119999999997</v>
      </c>
      <c r="AU380" s="11">
        <v>0</v>
      </c>
      <c r="AV380" s="80">
        <v>0</v>
      </c>
      <c r="AW380" s="80">
        <v>170</v>
      </c>
      <c r="AX380" s="158" t="s">
        <v>248</v>
      </c>
      <c r="AY380" s="235" t="s">
        <v>248</v>
      </c>
      <c r="AZ380" s="218">
        <v>26513</v>
      </c>
      <c r="BA380" s="188" t="s">
        <v>248</v>
      </c>
      <c r="BB380" s="203" t="s">
        <v>248</v>
      </c>
      <c r="BC380" s="158" t="s">
        <v>248</v>
      </c>
      <c r="BD380" s="217" t="s">
        <v>61</v>
      </c>
      <c r="BE380" s="201" t="s">
        <v>62</v>
      </c>
      <c r="BF380" s="201" t="s">
        <v>63</v>
      </c>
      <c r="BG380" s="201" t="s">
        <v>196</v>
      </c>
      <c r="BH380" s="218" t="s">
        <v>514</v>
      </c>
      <c r="BI380" s="218" t="s">
        <v>67</v>
      </c>
      <c r="BJ380" s="391">
        <v>214</v>
      </c>
      <c r="BK380" s="370">
        <v>3</v>
      </c>
      <c r="BL380" s="219" t="s">
        <v>65</v>
      </c>
      <c r="BM380" s="52" t="s">
        <v>65</v>
      </c>
      <c r="BN380" s="218" t="s">
        <v>358</v>
      </c>
      <c r="BO380" s="217" t="s">
        <v>69</v>
      </c>
      <c r="BP380" s="201" t="s">
        <v>680</v>
      </c>
      <c r="BQ380" s="52" t="s">
        <v>714</v>
      </c>
    </row>
    <row r="381" spans="1:69" ht="16.5" thickBot="1">
      <c r="A381" s="207" t="s">
        <v>37</v>
      </c>
      <c r="B381" s="208" t="s">
        <v>9</v>
      </c>
      <c r="C381" s="202" t="s">
        <v>35</v>
      </c>
      <c r="D381" s="210" t="s">
        <v>709</v>
      </c>
      <c r="E381" s="24" t="s">
        <v>485</v>
      </c>
      <c r="F381" s="86">
        <v>75</v>
      </c>
      <c r="G381" s="80">
        <v>5</v>
      </c>
      <c r="H381" s="204"/>
      <c r="I381" s="204"/>
      <c r="J381" s="204"/>
      <c r="K381" s="204"/>
      <c r="L381" s="80">
        <v>1</v>
      </c>
      <c r="M381" s="203"/>
      <c r="N381" s="52">
        <v>0</v>
      </c>
      <c r="O381" s="204"/>
      <c r="P381" s="204"/>
      <c r="Q381" s="11">
        <v>7.6183332028999997</v>
      </c>
      <c r="R381" s="204"/>
      <c r="S381" s="204"/>
      <c r="T381" s="53">
        <v>13.81875</v>
      </c>
      <c r="U381" s="204"/>
      <c r="V381" s="204"/>
      <c r="W381" s="11">
        <v>7.5635795362318001</v>
      </c>
      <c r="X381" s="204"/>
      <c r="Y381" s="204"/>
      <c r="Z381" s="53">
        <v>13.887499999999999</v>
      </c>
      <c r="AA381" s="204"/>
      <c r="AB381" s="204"/>
      <c r="AC381" s="204"/>
      <c r="AD381" s="204"/>
      <c r="AE381" s="204"/>
      <c r="AF381" s="9">
        <v>2.6533747457322621</v>
      </c>
      <c r="AG381" s="9">
        <v>483</v>
      </c>
      <c r="AH381" s="9">
        <v>0.34184032258878982</v>
      </c>
      <c r="AI381" s="9">
        <v>138</v>
      </c>
      <c r="AJ381" s="9">
        <v>2.0295454545454548</v>
      </c>
      <c r="AK381" s="9" t="s">
        <v>248</v>
      </c>
      <c r="AL381" s="9">
        <v>0</v>
      </c>
      <c r="AM381" s="9"/>
      <c r="AN381" s="9"/>
      <c r="AO381" s="73">
        <v>101</v>
      </c>
      <c r="AP381" s="80">
        <v>2</v>
      </c>
      <c r="AQ381" s="80">
        <v>0</v>
      </c>
      <c r="AR381" s="224">
        <v>37</v>
      </c>
      <c r="AS381" s="224" t="s">
        <v>248</v>
      </c>
      <c r="AT381" s="11">
        <v>4829.8909999999996</v>
      </c>
      <c r="AU381" s="11">
        <v>143.994</v>
      </c>
      <c r="AV381" s="80">
        <v>0</v>
      </c>
      <c r="AW381" s="80">
        <v>37</v>
      </c>
      <c r="AX381" s="158" t="s">
        <v>248</v>
      </c>
      <c r="AY381" s="235" t="s">
        <v>248</v>
      </c>
      <c r="AZ381" s="218">
        <v>26513</v>
      </c>
      <c r="BA381" s="188" t="s">
        <v>248</v>
      </c>
      <c r="BB381" s="203" t="s">
        <v>248</v>
      </c>
      <c r="BC381" s="158" t="s">
        <v>248</v>
      </c>
      <c r="BD381" s="217" t="s">
        <v>61</v>
      </c>
      <c r="BE381" s="201" t="s">
        <v>62</v>
      </c>
      <c r="BF381" s="201" t="s">
        <v>63</v>
      </c>
      <c r="BG381" s="201" t="s">
        <v>196</v>
      </c>
      <c r="BH381" s="218" t="s">
        <v>514</v>
      </c>
      <c r="BI381" s="218" t="s">
        <v>68</v>
      </c>
      <c r="BJ381" s="391">
        <v>214</v>
      </c>
      <c r="BK381" s="370">
        <v>4</v>
      </c>
      <c r="BL381" s="219" t="s">
        <v>65</v>
      </c>
      <c r="BM381" s="52" t="s">
        <v>65</v>
      </c>
      <c r="BN381" s="218" t="s">
        <v>358</v>
      </c>
      <c r="BO381" s="217" t="s">
        <v>69</v>
      </c>
      <c r="BP381" s="201" t="s">
        <v>680</v>
      </c>
      <c r="BQ381" s="52" t="s">
        <v>714</v>
      </c>
    </row>
    <row r="382" spans="1:69" ht="16.5" thickBot="1">
      <c r="A382" s="207" t="s">
        <v>37</v>
      </c>
      <c r="B382" s="208" t="s">
        <v>9</v>
      </c>
      <c r="C382" s="202" t="s">
        <v>35</v>
      </c>
      <c r="D382" s="210" t="s">
        <v>709</v>
      </c>
      <c r="E382" s="24" t="s">
        <v>486</v>
      </c>
      <c r="F382" s="86">
        <v>56</v>
      </c>
      <c r="G382" s="80">
        <v>0</v>
      </c>
      <c r="H382" s="204"/>
      <c r="I382" s="204"/>
      <c r="J382" s="204"/>
      <c r="K382" s="204"/>
      <c r="L382" s="80">
        <v>0</v>
      </c>
      <c r="M382" s="203"/>
      <c r="N382" s="52">
        <v>0</v>
      </c>
      <c r="O382" s="204"/>
      <c r="P382" s="204"/>
      <c r="Q382" s="11">
        <v>5.2729632908999999</v>
      </c>
      <c r="R382" s="204"/>
      <c r="S382" s="204"/>
      <c r="T382" s="53">
        <v>6.270833333333333</v>
      </c>
      <c r="U382" s="204"/>
      <c r="V382" s="204"/>
      <c r="W382" s="11">
        <v>4.9143569285713999</v>
      </c>
      <c r="X382" s="204"/>
      <c r="Y382" s="204"/>
      <c r="Z382" s="53">
        <v>5.8874999999999993</v>
      </c>
      <c r="AA382" s="204"/>
      <c r="AB382" s="204"/>
      <c r="AC382" s="204"/>
      <c r="AD382" s="204"/>
      <c r="AE382" s="204"/>
      <c r="AF382" s="9">
        <v>3.684489819468284</v>
      </c>
      <c r="AG382" s="9">
        <v>392</v>
      </c>
      <c r="AH382" s="9">
        <v>0.40048479155991251</v>
      </c>
      <c r="AI382" s="9">
        <v>6</v>
      </c>
      <c r="AJ382" s="9">
        <v>2.8578947368421055</v>
      </c>
      <c r="AK382" s="9" t="s">
        <v>248</v>
      </c>
      <c r="AL382" s="9">
        <v>56</v>
      </c>
      <c r="AM382" s="9">
        <v>3.684489819468284</v>
      </c>
      <c r="AN382" s="9">
        <v>3.7023809523809526</v>
      </c>
      <c r="AO382" s="73">
        <v>1</v>
      </c>
      <c r="AP382" s="80">
        <v>0</v>
      </c>
      <c r="AQ382" s="80">
        <v>0</v>
      </c>
      <c r="AR382" s="224">
        <v>111</v>
      </c>
      <c r="AS382" s="224" t="s">
        <v>248</v>
      </c>
      <c r="AT382" s="11">
        <v>4257.3950000000004</v>
      </c>
      <c r="AU382" s="11">
        <v>0</v>
      </c>
      <c r="AV382" s="80">
        <v>0</v>
      </c>
      <c r="AW382" s="80">
        <v>111</v>
      </c>
      <c r="AX382" s="158" t="s">
        <v>248</v>
      </c>
      <c r="AY382" s="235" t="s">
        <v>248</v>
      </c>
      <c r="AZ382" s="218">
        <v>34834</v>
      </c>
      <c r="BA382" s="188" t="s">
        <v>248</v>
      </c>
      <c r="BB382" s="203" t="s">
        <v>248</v>
      </c>
      <c r="BC382" s="158" t="s">
        <v>248</v>
      </c>
      <c r="BD382" s="217" t="s">
        <v>61</v>
      </c>
      <c r="BE382" s="201" t="s">
        <v>62</v>
      </c>
      <c r="BF382" s="201" t="s">
        <v>63</v>
      </c>
      <c r="BG382" s="201" t="s">
        <v>196</v>
      </c>
      <c r="BH382" s="218" t="s">
        <v>511</v>
      </c>
      <c r="BI382" s="218" t="s">
        <v>64</v>
      </c>
      <c r="BJ382" s="391">
        <v>214</v>
      </c>
      <c r="BK382" s="370">
        <v>1</v>
      </c>
      <c r="BL382" s="219" t="s">
        <v>65</v>
      </c>
      <c r="BM382" s="52" t="s">
        <v>65</v>
      </c>
      <c r="BN382" s="218" t="s">
        <v>358</v>
      </c>
      <c r="BO382" s="217" t="s">
        <v>70</v>
      </c>
      <c r="BP382" s="201" t="s">
        <v>681</v>
      </c>
      <c r="BQ382" s="52" t="s">
        <v>717</v>
      </c>
    </row>
    <row r="383" spans="1:69" ht="16.5" thickBot="1">
      <c r="A383" s="207" t="s">
        <v>37</v>
      </c>
      <c r="B383" s="208" t="s">
        <v>9</v>
      </c>
      <c r="C383" s="202" t="s">
        <v>35</v>
      </c>
      <c r="D383" s="210" t="s">
        <v>709</v>
      </c>
      <c r="E383" s="24" t="s">
        <v>486</v>
      </c>
      <c r="F383" s="86">
        <v>56</v>
      </c>
      <c r="G383" s="80">
        <v>0</v>
      </c>
      <c r="H383" s="204"/>
      <c r="I383" s="204"/>
      <c r="J383" s="204"/>
      <c r="K383" s="204"/>
      <c r="L383" s="80">
        <v>0</v>
      </c>
      <c r="M383" s="203"/>
      <c r="N383" s="52">
        <v>0</v>
      </c>
      <c r="O383" s="204"/>
      <c r="P383" s="204"/>
      <c r="Q383" s="11">
        <v>6.8424462142999998</v>
      </c>
      <c r="R383" s="204"/>
      <c r="S383" s="204"/>
      <c r="T383" s="53">
        <v>9.3666666666666654</v>
      </c>
      <c r="U383" s="204"/>
      <c r="V383" s="204"/>
      <c r="W383" s="11">
        <v>6.8596606071427999</v>
      </c>
      <c r="X383" s="204"/>
      <c r="Y383" s="204"/>
      <c r="Z383" s="53">
        <v>9.0999999999999979</v>
      </c>
      <c r="AA383" s="204"/>
      <c r="AB383" s="204"/>
      <c r="AC383" s="204"/>
      <c r="AD383" s="204"/>
      <c r="AE383" s="204"/>
      <c r="AF383" s="9">
        <v>3.1339795951332365</v>
      </c>
      <c r="AG383" s="9">
        <v>392</v>
      </c>
      <c r="AH383" s="9">
        <v>0.5221489160946714</v>
      </c>
      <c r="AI383" s="9">
        <v>49</v>
      </c>
      <c r="AJ383" s="9">
        <v>2.165909090909091</v>
      </c>
      <c r="AK383" s="9" t="s">
        <v>248</v>
      </c>
      <c r="AL383" s="9">
        <v>53</v>
      </c>
      <c r="AM383" s="9">
        <v>3.1588679288596797</v>
      </c>
      <c r="AN383" s="9">
        <v>3.200413223140496</v>
      </c>
      <c r="AO383" s="73">
        <v>7</v>
      </c>
      <c r="AP383" s="80">
        <v>3</v>
      </c>
      <c r="AQ383" s="80">
        <v>0</v>
      </c>
      <c r="AR383" s="224">
        <v>102</v>
      </c>
      <c r="AS383" s="224" t="s">
        <v>248</v>
      </c>
      <c r="AT383" s="11">
        <v>4261.9639999999999</v>
      </c>
      <c r="AU383" s="11">
        <v>73.783000000000001</v>
      </c>
      <c r="AV383" s="80">
        <v>0</v>
      </c>
      <c r="AW383" s="80">
        <v>102</v>
      </c>
      <c r="AX383" s="158" t="s">
        <v>248</v>
      </c>
      <c r="AY383" s="235" t="s">
        <v>248</v>
      </c>
      <c r="AZ383" s="218">
        <v>34834</v>
      </c>
      <c r="BA383" s="188" t="s">
        <v>248</v>
      </c>
      <c r="BB383" s="203" t="s">
        <v>248</v>
      </c>
      <c r="BC383" s="158" t="s">
        <v>248</v>
      </c>
      <c r="BD383" s="217" t="s">
        <v>61</v>
      </c>
      <c r="BE383" s="201" t="s">
        <v>62</v>
      </c>
      <c r="BF383" s="201" t="s">
        <v>63</v>
      </c>
      <c r="BG383" s="201" t="s">
        <v>196</v>
      </c>
      <c r="BH383" s="218" t="s">
        <v>511</v>
      </c>
      <c r="BI383" s="218" t="s">
        <v>66</v>
      </c>
      <c r="BJ383" s="391">
        <v>214</v>
      </c>
      <c r="BK383" s="370">
        <v>7</v>
      </c>
      <c r="BL383" s="219" t="s">
        <v>65</v>
      </c>
      <c r="BM383" s="52" t="s">
        <v>65</v>
      </c>
      <c r="BN383" s="218" t="s">
        <v>358</v>
      </c>
      <c r="BO383" s="217" t="s">
        <v>70</v>
      </c>
      <c r="BP383" s="201" t="s">
        <v>681</v>
      </c>
      <c r="BQ383" s="52" t="s">
        <v>717</v>
      </c>
    </row>
    <row r="384" spans="1:69" ht="16.5" thickBot="1">
      <c r="A384" s="207" t="s">
        <v>37</v>
      </c>
      <c r="B384" s="208" t="s">
        <v>9</v>
      </c>
      <c r="C384" s="202" t="s">
        <v>35</v>
      </c>
      <c r="D384" s="210" t="s">
        <v>709</v>
      </c>
      <c r="E384" s="24" t="s">
        <v>486</v>
      </c>
      <c r="F384" s="86">
        <v>56</v>
      </c>
      <c r="G384" s="80">
        <v>0</v>
      </c>
      <c r="H384" s="204"/>
      <c r="I384" s="204"/>
      <c r="J384" s="204"/>
      <c r="K384" s="204"/>
      <c r="L384" s="80">
        <v>0</v>
      </c>
      <c r="M384" s="203"/>
      <c r="N384" s="52">
        <v>0</v>
      </c>
      <c r="O384" s="204"/>
      <c r="P384" s="204"/>
      <c r="Q384" s="11">
        <v>5.5054104464</v>
      </c>
      <c r="R384" s="204"/>
      <c r="S384" s="204"/>
      <c r="T384" s="53">
        <v>7.5999999999999979</v>
      </c>
      <c r="U384" s="204"/>
      <c r="V384" s="204"/>
      <c r="W384" s="11">
        <v>4.9385712499999999</v>
      </c>
      <c r="X384" s="204"/>
      <c r="Y384" s="204"/>
      <c r="Z384" s="53">
        <v>6.5999999999999979</v>
      </c>
      <c r="AA384" s="204"/>
      <c r="AB384" s="204"/>
      <c r="AC384" s="204"/>
      <c r="AD384" s="204"/>
      <c r="AE384" s="204"/>
      <c r="AF384" s="9">
        <v>3.5961734841064534</v>
      </c>
      <c r="AG384" s="9">
        <v>392</v>
      </c>
      <c r="AH384" s="9">
        <v>0.48827361726770896</v>
      </c>
      <c r="AI384" s="9">
        <v>22</v>
      </c>
      <c r="AJ384" s="9">
        <v>2.4294117647058826</v>
      </c>
      <c r="AK384" s="9" t="s">
        <v>248</v>
      </c>
      <c r="AL384" s="9">
        <v>55</v>
      </c>
      <c r="AM384" s="9">
        <v>3.5931948203545114</v>
      </c>
      <c r="AN384" s="9">
        <v>3.6652719665271967</v>
      </c>
      <c r="AO384" s="73">
        <v>1</v>
      </c>
      <c r="AP384" s="80">
        <v>0</v>
      </c>
      <c r="AQ384" s="80">
        <v>0</v>
      </c>
      <c r="AR384" s="224">
        <v>111</v>
      </c>
      <c r="AS384" s="224" t="s">
        <v>248</v>
      </c>
      <c r="AT384" s="11">
        <v>4251.6260000000002</v>
      </c>
      <c r="AU384" s="11">
        <v>0</v>
      </c>
      <c r="AV384" s="80">
        <v>0</v>
      </c>
      <c r="AW384" s="80">
        <v>111</v>
      </c>
      <c r="AX384" s="158" t="s">
        <v>248</v>
      </c>
      <c r="AY384" s="235" t="s">
        <v>248</v>
      </c>
      <c r="AZ384" s="218">
        <v>34834</v>
      </c>
      <c r="BA384" s="188" t="s">
        <v>248</v>
      </c>
      <c r="BB384" s="203" t="s">
        <v>248</v>
      </c>
      <c r="BC384" s="158" t="s">
        <v>248</v>
      </c>
      <c r="BD384" s="217" t="s">
        <v>61</v>
      </c>
      <c r="BE384" s="201" t="s">
        <v>62</v>
      </c>
      <c r="BF384" s="201" t="s">
        <v>63</v>
      </c>
      <c r="BG384" s="201" t="s">
        <v>196</v>
      </c>
      <c r="BH384" s="218" t="s">
        <v>511</v>
      </c>
      <c r="BI384" s="218" t="s">
        <v>67</v>
      </c>
      <c r="BJ384" s="391">
        <v>214</v>
      </c>
      <c r="BK384" s="370">
        <v>3</v>
      </c>
      <c r="BL384" s="219" t="s">
        <v>65</v>
      </c>
      <c r="BM384" s="52" t="s">
        <v>65</v>
      </c>
      <c r="BN384" s="218" t="s">
        <v>358</v>
      </c>
      <c r="BO384" s="217" t="s">
        <v>70</v>
      </c>
      <c r="BP384" s="201" t="s">
        <v>681</v>
      </c>
      <c r="BQ384" s="52" t="s">
        <v>717</v>
      </c>
    </row>
    <row r="385" spans="1:69" ht="16.5" thickBot="1">
      <c r="A385" s="207" t="s">
        <v>37</v>
      </c>
      <c r="B385" s="208" t="s">
        <v>9</v>
      </c>
      <c r="C385" s="202" t="s">
        <v>35</v>
      </c>
      <c r="D385" s="210" t="s">
        <v>709</v>
      </c>
      <c r="E385" s="24" t="s">
        <v>486</v>
      </c>
      <c r="F385" s="86">
        <v>56</v>
      </c>
      <c r="G385" s="80">
        <v>0</v>
      </c>
      <c r="H385" s="204"/>
      <c r="I385" s="204"/>
      <c r="J385" s="204"/>
      <c r="K385" s="204"/>
      <c r="L385" s="80">
        <v>0</v>
      </c>
      <c r="M385" s="203"/>
      <c r="N385" s="52">
        <v>0</v>
      </c>
      <c r="O385" s="204"/>
      <c r="P385" s="204"/>
      <c r="Q385" s="11">
        <v>7.1499820356999999</v>
      </c>
      <c r="R385" s="204"/>
      <c r="S385" s="204"/>
      <c r="T385" s="53">
        <v>9.5333333333333332</v>
      </c>
      <c r="U385" s="204"/>
      <c r="V385" s="204"/>
      <c r="W385" s="11">
        <v>7.3161783928570996</v>
      </c>
      <c r="X385" s="204"/>
      <c r="Y385" s="204"/>
      <c r="Z385" s="53">
        <v>9.6999999999999993</v>
      </c>
      <c r="AA385" s="204"/>
      <c r="AB385" s="204"/>
      <c r="AC385" s="204"/>
      <c r="AD385" s="204"/>
      <c r="AE385" s="204"/>
      <c r="AF385" s="9">
        <v>2.9035064886142679</v>
      </c>
      <c r="AG385" s="9">
        <v>392</v>
      </c>
      <c r="AH385" s="9">
        <v>0.39704891606122511</v>
      </c>
      <c r="AI385" s="9">
        <v>51</v>
      </c>
      <c r="AJ385" s="9">
        <v>2.0974358974358975</v>
      </c>
      <c r="AK385" s="9" t="s">
        <v>248</v>
      </c>
      <c r="AL385" s="9">
        <v>0</v>
      </c>
      <c r="AM385" s="9"/>
      <c r="AN385" s="9"/>
      <c r="AO385" s="73">
        <v>10</v>
      </c>
      <c r="AP385" s="80">
        <v>1</v>
      </c>
      <c r="AQ385" s="80">
        <v>0</v>
      </c>
      <c r="AR385" s="224">
        <v>101</v>
      </c>
      <c r="AS385" s="224" t="s">
        <v>248</v>
      </c>
      <c r="AT385" s="11">
        <v>4211.0379999999996</v>
      </c>
      <c r="AU385" s="11">
        <v>70.606999999999999</v>
      </c>
      <c r="AV385" s="80">
        <v>0</v>
      </c>
      <c r="AW385" s="80">
        <v>101</v>
      </c>
      <c r="AX385" s="158" t="s">
        <v>248</v>
      </c>
      <c r="AY385" s="235" t="s">
        <v>248</v>
      </c>
      <c r="AZ385" s="218">
        <v>34834</v>
      </c>
      <c r="BA385" s="188" t="s">
        <v>248</v>
      </c>
      <c r="BB385" s="203" t="s">
        <v>248</v>
      </c>
      <c r="BC385" s="158" t="s">
        <v>248</v>
      </c>
      <c r="BD385" s="217" t="s">
        <v>61</v>
      </c>
      <c r="BE385" s="201" t="s">
        <v>62</v>
      </c>
      <c r="BF385" s="201" t="s">
        <v>63</v>
      </c>
      <c r="BG385" s="201" t="s">
        <v>196</v>
      </c>
      <c r="BH385" s="218" t="s">
        <v>511</v>
      </c>
      <c r="BI385" s="218" t="s">
        <v>68</v>
      </c>
      <c r="BJ385" s="391">
        <v>214</v>
      </c>
      <c r="BK385" s="370">
        <v>4</v>
      </c>
      <c r="BL385" s="219" t="s">
        <v>65</v>
      </c>
      <c r="BM385" s="52" t="s">
        <v>65</v>
      </c>
      <c r="BN385" s="218" t="s">
        <v>358</v>
      </c>
      <c r="BO385" s="217" t="s">
        <v>70</v>
      </c>
      <c r="BP385" s="201" t="s">
        <v>681</v>
      </c>
      <c r="BQ385" s="52" t="s">
        <v>717</v>
      </c>
    </row>
    <row r="386" spans="1:69" ht="16.5" thickBot="1">
      <c r="A386" s="207" t="s">
        <v>37</v>
      </c>
      <c r="B386" s="208" t="s">
        <v>9</v>
      </c>
      <c r="C386" s="202" t="s">
        <v>35</v>
      </c>
      <c r="D386" s="210" t="s">
        <v>709</v>
      </c>
      <c r="E386" s="24" t="s">
        <v>562</v>
      </c>
      <c r="F386" s="86">
        <v>48</v>
      </c>
      <c r="G386" s="80">
        <v>0</v>
      </c>
      <c r="H386" s="204"/>
      <c r="I386" s="204"/>
      <c r="J386" s="204"/>
      <c r="K386" s="204"/>
      <c r="L386" s="80">
        <v>0</v>
      </c>
      <c r="M386" s="203"/>
      <c r="N386" s="52">
        <v>0</v>
      </c>
      <c r="O386" s="204"/>
      <c r="P386" s="204"/>
      <c r="Q386" s="11">
        <v>5.6242914375000002</v>
      </c>
      <c r="R386" s="204"/>
      <c r="S386" s="204"/>
      <c r="T386" s="53">
        <v>7.7999999999999972</v>
      </c>
      <c r="U386" s="204"/>
      <c r="V386" s="204"/>
      <c r="W386" s="11">
        <v>5.2401247083333002</v>
      </c>
      <c r="X386" s="204"/>
      <c r="Y386" s="204"/>
      <c r="Z386" s="53">
        <v>6.7999999999999972</v>
      </c>
      <c r="AA386" s="204"/>
      <c r="AB386" s="204"/>
      <c r="AC386" s="204"/>
      <c r="AD386" s="204"/>
      <c r="AE386" s="204"/>
      <c r="AF386" s="9">
        <v>3.6476190551405865</v>
      </c>
      <c r="AG386" s="9">
        <v>336</v>
      </c>
      <c r="AH386" s="9">
        <v>0.47257545284895452</v>
      </c>
      <c r="AI386" s="9">
        <v>13</v>
      </c>
      <c r="AJ386" s="9">
        <v>2.6055555555555556</v>
      </c>
      <c r="AK386" s="9" t="s">
        <v>248</v>
      </c>
      <c r="AL386" s="9">
        <v>48</v>
      </c>
      <c r="AM386" s="9">
        <v>3.6476190551405865</v>
      </c>
      <c r="AN386" s="9">
        <v>3.7022727272727272</v>
      </c>
      <c r="AO386" s="73">
        <v>0</v>
      </c>
      <c r="AP386" s="80">
        <v>0</v>
      </c>
      <c r="AQ386" s="80">
        <v>0</v>
      </c>
      <c r="AR386" s="224">
        <v>96</v>
      </c>
      <c r="AS386" s="224" t="s">
        <v>248</v>
      </c>
      <c r="AT386" s="11">
        <v>3630.3989999999999</v>
      </c>
      <c r="AU386" s="11">
        <v>0</v>
      </c>
      <c r="AV386" s="80">
        <v>0</v>
      </c>
      <c r="AW386" s="80">
        <v>96</v>
      </c>
      <c r="AX386" s="158" t="s">
        <v>248</v>
      </c>
      <c r="AY386" s="235" t="s">
        <v>248</v>
      </c>
      <c r="AZ386" s="218">
        <v>31593</v>
      </c>
      <c r="BA386" s="188" t="s">
        <v>248</v>
      </c>
      <c r="BB386" s="203" t="s">
        <v>248</v>
      </c>
      <c r="BC386" s="158" t="s">
        <v>248</v>
      </c>
      <c r="BD386" s="217" t="s">
        <v>61</v>
      </c>
      <c r="BE386" s="201" t="s">
        <v>62</v>
      </c>
      <c r="BF386" s="201" t="s">
        <v>63</v>
      </c>
      <c r="BG386" s="201" t="s">
        <v>196</v>
      </c>
      <c r="BH386" s="456" t="s">
        <v>512</v>
      </c>
      <c r="BI386" s="218" t="s">
        <v>64</v>
      </c>
      <c r="BJ386" s="391">
        <v>214</v>
      </c>
      <c r="BK386" s="370">
        <v>1</v>
      </c>
      <c r="BL386" s="219" t="s">
        <v>65</v>
      </c>
      <c r="BM386" s="52" t="s">
        <v>65</v>
      </c>
      <c r="BN386" s="218" t="s">
        <v>358</v>
      </c>
      <c r="BO386" s="217" t="s">
        <v>70</v>
      </c>
      <c r="BP386" s="201" t="s">
        <v>681</v>
      </c>
      <c r="BQ386" s="52" t="s">
        <v>717</v>
      </c>
    </row>
    <row r="387" spans="1:69" ht="16.5" thickBot="1">
      <c r="A387" s="207" t="s">
        <v>37</v>
      </c>
      <c r="B387" s="208" t="s">
        <v>9</v>
      </c>
      <c r="C387" s="202" t="s">
        <v>35</v>
      </c>
      <c r="D387" s="210" t="s">
        <v>709</v>
      </c>
      <c r="E387" s="24" t="s">
        <v>562</v>
      </c>
      <c r="F387" s="86">
        <v>48</v>
      </c>
      <c r="G387" s="80">
        <v>0</v>
      </c>
      <c r="H387" s="204"/>
      <c r="I387" s="204"/>
      <c r="J387" s="204"/>
      <c r="K387" s="204"/>
      <c r="L387" s="80">
        <v>0</v>
      </c>
      <c r="M387" s="203"/>
      <c r="N387" s="52">
        <v>0</v>
      </c>
      <c r="O387" s="204"/>
      <c r="P387" s="204"/>
      <c r="Q387" s="11">
        <v>7.3604580208000003</v>
      </c>
      <c r="R387" s="204"/>
      <c r="S387" s="204"/>
      <c r="T387" s="53">
        <v>11.799999999999997</v>
      </c>
      <c r="U387" s="204"/>
      <c r="V387" s="204"/>
      <c r="W387" s="11">
        <v>7.3924372500000004</v>
      </c>
      <c r="X387" s="204"/>
      <c r="Y387" s="204"/>
      <c r="Z387" s="53">
        <v>11.799999999999997</v>
      </c>
      <c r="AA387" s="204"/>
      <c r="AB387" s="204"/>
      <c r="AC387" s="204"/>
      <c r="AD387" s="204"/>
      <c r="AE387" s="204"/>
      <c r="AF387" s="9">
        <v>3.1906250005676635</v>
      </c>
      <c r="AG387" s="9">
        <v>336</v>
      </c>
      <c r="AH387" s="9">
        <v>0.5384286246061859</v>
      </c>
      <c r="AI387" s="9">
        <v>38</v>
      </c>
      <c r="AJ387" s="9">
        <v>2.1787878787878787</v>
      </c>
      <c r="AK387" s="9" t="s">
        <v>248</v>
      </c>
      <c r="AL387" s="9">
        <v>46</v>
      </c>
      <c r="AM387" s="9">
        <v>3.2214285709102701</v>
      </c>
      <c r="AN387" s="9">
        <v>3.2652173913043478</v>
      </c>
      <c r="AO387" s="73">
        <v>3</v>
      </c>
      <c r="AP387" s="80">
        <v>2</v>
      </c>
      <c r="AQ387" s="80">
        <v>0</v>
      </c>
      <c r="AR387" s="224">
        <v>91</v>
      </c>
      <c r="AS387" s="224" t="s">
        <v>248</v>
      </c>
      <c r="AT387" s="11">
        <v>3738.509</v>
      </c>
      <c r="AU387" s="11">
        <v>0</v>
      </c>
      <c r="AV387" s="80">
        <v>0</v>
      </c>
      <c r="AW387" s="80">
        <v>91</v>
      </c>
      <c r="AX387" s="158" t="s">
        <v>248</v>
      </c>
      <c r="AY387" s="235" t="s">
        <v>248</v>
      </c>
      <c r="AZ387" s="218">
        <v>31593</v>
      </c>
      <c r="BA387" s="188" t="s">
        <v>248</v>
      </c>
      <c r="BB387" s="203" t="s">
        <v>248</v>
      </c>
      <c r="BC387" s="158" t="s">
        <v>248</v>
      </c>
      <c r="BD387" s="217" t="s">
        <v>61</v>
      </c>
      <c r="BE387" s="201" t="s">
        <v>62</v>
      </c>
      <c r="BF387" s="201" t="s">
        <v>63</v>
      </c>
      <c r="BG387" s="201" t="s">
        <v>196</v>
      </c>
      <c r="BH387" s="456" t="s">
        <v>512</v>
      </c>
      <c r="BI387" s="218" t="s">
        <v>66</v>
      </c>
      <c r="BJ387" s="391">
        <v>214</v>
      </c>
      <c r="BK387" s="370">
        <v>7</v>
      </c>
      <c r="BL387" s="219" t="s">
        <v>65</v>
      </c>
      <c r="BM387" s="52" t="s">
        <v>65</v>
      </c>
      <c r="BN387" s="218" t="s">
        <v>358</v>
      </c>
      <c r="BO387" s="217" t="s">
        <v>70</v>
      </c>
      <c r="BP387" s="201" t="s">
        <v>681</v>
      </c>
      <c r="BQ387" s="52" t="s">
        <v>717</v>
      </c>
    </row>
    <row r="388" spans="1:69" ht="16.5" thickBot="1">
      <c r="A388" s="207" t="s">
        <v>37</v>
      </c>
      <c r="B388" s="208" t="s">
        <v>9</v>
      </c>
      <c r="C388" s="202" t="s">
        <v>35</v>
      </c>
      <c r="D388" s="210" t="s">
        <v>709</v>
      </c>
      <c r="E388" s="24" t="s">
        <v>562</v>
      </c>
      <c r="F388" s="86">
        <v>42</v>
      </c>
      <c r="G388" s="80">
        <v>1</v>
      </c>
      <c r="H388" s="204"/>
      <c r="I388" s="204"/>
      <c r="J388" s="204"/>
      <c r="K388" s="204"/>
      <c r="L388" s="80">
        <v>0</v>
      </c>
      <c r="M388" s="203"/>
      <c r="N388" s="52">
        <v>1</v>
      </c>
      <c r="O388" s="204"/>
      <c r="P388" s="204"/>
      <c r="Q388" s="11">
        <v>5.2737071706999998</v>
      </c>
      <c r="R388" s="204"/>
      <c r="S388" s="204"/>
      <c r="T388" s="53">
        <v>6.3949999999999996</v>
      </c>
      <c r="U388" s="204"/>
      <c r="V388" s="204"/>
      <c r="W388" s="11">
        <v>4.5883169024389998</v>
      </c>
      <c r="X388" s="204"/>
      <c r="Y388" s="204"/>
      <c r="Z388" s="53">
        <v>5.496428571428571</v>
      </c>
      <c r="AA388" s="204"/>
      <c r="AB388" s="204"/>
      <c r="AC388" s="204"/>
      <c r="AD388" s="204"/>
      <c r="AE388" s="204"/>
      <c r="AF388" s="9">
        <v>3.649678592596735</v>
      </c>
      <c r="AG388" s="9">
        <v>287</v>
      </c>
      <c r="AH388" s="9">
        <v>0.49098249890861273</v>
      </c>
      <c r="AI388" s="9">
        <v>13</v>
      </c>
      <c r="AJ388" s="9">
        <v>2.5482142857142858</v>
      </c>
      <c r="AK388" s="9" t="s">
        <v>248</v>
      </c>
      <c r="AL388" s="9">
        <v>41</v>
      </c>
      <c r="AM388" s="9">
        <v>3.649678592596735</v>
      </c>
      <c r="AN388" s="9">
        <v>3.6915760869565215</v>
      </c>
      <c r="AO388" s="73">
        <v>1</v>
      </c>
      <c r="AP388" s="80">
        <v>0</v>
      </c>
      <c r="AQ388" s="80">
        <v>0</v>
      </c>
      <c r="AR388" s="224">
        <v>81</v>
      </c>
      <c r="AS388" s="224" t="s">
        <v>248</v>
      </c>
      <c r="AT388" s="11">
        <v>3099.2139999999999</v>
      </c>
      <c r="AU388" s="11">
        <v>0</v>
      </c>
      <c r="AV388" s="80">
        <v>0</v>
      </c>
      <c r="AW388" s="80">
        <v>81</v>
      </c>
      <c r="AX388" s="158" t="s">
        <v>248</v>
      </c>
      <c r="AY388" s="235" t="s">
        <v>248</v>
      </c>
      <c r="AZ388" s="218">
        <v>31593</v>
      </c>
      <c r="BA388" s="188" t="s">
        <v>248</v>
      </c>
      <c r="BB388" s="203" t="s">
        <v>248</v>
      </c>
      <c r="BC388" s="158" t="s">
        <v>248</v>
      </c>
      <c r="BD388" s="217" t="s">
        <v>61</v>
      </c>
      <c r="BE388" s="201" t="s">
        <v>62</v>
      </c>
      <c r="BF388" s="201" t="s">
        <v>63</v>
      </c>
      <c r="BG388" s="201" t="s">
        <v>196</v>
      </c>
      <c r="BH388" s="456" t="s">
        <v>512</v>
      </c>
      <c r="BI388" s="218" t="s">
        <v>67</v>
      </c>
      <c r="BJ388" s="391">
        <v>214</v>
      </c>
      <c r="BK388" s="370">
        <v>3</v>
      </c>
      <c r="BL388" s="219" t="s">
        <v>65</v>
      </c>
      <c r="BM388" s="52" t="s">
        <v>65</v>
      </c>
      <c r="BN388" s="218" t="s">
        <v>358</v>
      </c>
      <c r="BO388" s="217" t="s">
        <v>70</v>
      </c>
      <c r="BP388" s="201" t="s">
        <v>681</v>
      </c>
      <c r="BQ388" s="52" t="s">
        <v>717</v>
      </c>
    </row>
    <row r="389" spans="1:69" ht="16.5" thickBot="1">
      <c r="A389" s="207" t="s">
        <v>37</v>
      </c>
      <c r="B389" s="208" t="s">
        <v>9</v>
      </c>
      <c r="C389" s="202" t="s">
        <v>35</v>
      </c>
      <c r="D389" s="210" t="s">
        <v>709</v>
      </c>
      <c r="E389" s="24" t="s">
        <v>562</v>
      </c>
      <c r="F389" s="86">
        <v>48</v>
      </c>
      <c r="G389" s="80">
        <v>4</v>
      </c>
      <c r="H389" s="204"/>
      <c r="I389" s="204"/>
      <c r="J389" s="204"/>
      <c r="K389" s="204"/>
      <c r="L389" s="80">
        <v>0</v>
      </c>
      <c r="M389" s="203"/>
      <c r="N389" s="52">
        <v>0</v>
      </c>
      <c r="O389" s="204"/>
      <c r="P389" s="204"/>
      <c r="Q389" s="11">
        <v>7.1123408181999999</v>
      </c>
      <c r="R389" s="204"/>
      <c r="S389" s="204"/>
      <c r="T389" s="53">
        <v>11.399999999999999</v>
      </c>
      <c r="U389" s="204"/>
      <c r="V389" s="204"/>
      <c r="W389" s="11">
        <v>7.1280454545453997</v>
      </c>
      <c r="X389" s="204"/>
      <c r="Y389" s="204"/>
      <c r="Z389" s="53">
        <v>11.399999999999999</v>
      </c>
      <c r="AA389" s="204"/>
      <c r="AB389" s="204"/>
      <c r="AC389" s="204"/>
      <c r="AD389" s="204"/>
      <c r="AE389" s="204"/>
      <c r="AF389" s="9">
        <v>2.6067595801702361</v>
      </c>
      <c r="AG389" s="9">
        <v>308</v>
      </c>
      <c r="AH389" s="9">
        <v>0.37034331800152021</v>
      </c>
      <c r="AI389" s="9">
        <v>107</v>
      </c>
      <c r="AJ389" s="9">
        <v>1.8130434782608695</v>
      </c>
      <c r="AK389" s="9" t="s">
        <v>248</v>
      </c>
      <c r="AL389" s="9">
        <v>0</v>
      </c>
      <c r="AM389" s="9"/>
      <c r="AN389" s="9"/>
      <c r="AO389" s="73">
        <v>57</v>
      </c>
      <c r="AP389" s="80">
        <v>4</v>
      </c>
      <c r="AQ389" s="80">
        <v>0</v>
      </c>
      <c r="AR389" s="224">
        <v>27</v>
      </c>
      <c r="AS389" s="224" t="s">
        <v>248</v>
      </c>
      <c r="AT389" s="11">
        <v>3302.15</v>
      </c>
      <c r="AU389" s="11">
        <v>133.167</v>
      </c>
      <c r="AV389" s="80">
        <v>0</v>
      </c>
      <c r="AW389" s="80">
        <v>27</v>
      </c>
      <c r="AX389" s="158" t="s">
        <v>248</v>
      </c>
      <c r="AY389" s="235" t="s">
        <v>248</v>
      </c>
      <c r="AZ389" s="218">
        <v>31593</v>
      </c>
      <c r="BA389" s="188" t="s">
        <v>248</v>
      </c>
      <c r="BB389" s="203" t="s">
        <v>248</v>
      </c>
      <c r="BC389" s="158" t="s">
        <v>248</v>
      </c>
      <c r="BD389" s="217" t="s">
        <v>61</v>
      </c>
      <c r="BE389" s="201" t="s">
        <v>62</v>
      </c>
      <c r="BF389" s="201" t="s">
        <v>63</v>
      </c>
      <c r="BG389" s="201" t="s">
        <v>196</v>
      </c>
      <c r="BH389" s="456" t="s">
        <v>512</v>
      </c>
      <c r="BI389" s="218" t="s">
        <v>68</v>
      </c>
      <c r="BJ389" s="391">
        <v>214</v>
      </c>
      <c r="BK389" s="370">
        <v>4</v>
      </c>
      <c r="BL389" s="219" t="s">
        <v>65</v>
      </c>
      <c r="BM389" s="52" t="s">
        <v>65</v>
      </c>
      <c r="BN389" s="218" t="s">
        <v>358</v>
      </c>
      <c r="BO389" s="217" t="s">
        <v>70</v>
      </c>
      <c r="BP389" s="201" t="s">
        <v>681</v>
      </c>
      <c r="BQ389" s="52" t="s">
        <v>717</v>
      </c>
    </row>
    <row r="390" spans="1:69" ht="16.5" thickBot="1">
      <c r="A390" s="207" t="s">
        <v>37</v>
      </c>
      <c r="B390" s="208" t="s">
        <v>9</v>
      </c>
      <c r="C390" s="202" t="s">
        <v>35</v>
      </c>
      <c r="D390" s="210" t="s">
        <v>709</v>
      </c>
      <c r="E390" s="24" t="s">
        <v>487</v>
      </c>
      <c r="F390" s="86">
        <v>90</v>
      </c>
      <c r="G390" s="80">
        <v>0</v>
      </c>
      <c r="H390" s="204"/>
      <c r="I390" s="204"/>
      <c r="J390" s="204"/>
      <c r="K390" s="204"/>
      <c r="L390" s="80">
        <v>0</v>
      </c>
      <c r="M390" s="203"/>
      <c r="N390" s="52">
        <v>1</v>
      </c>
      <c r="O390" s="204"/>
      <c r="P390" s="204"/>
      <c r="Q390" s="11">
        <v>5.0835443889</v>
      </c>
      <c r="R390" s="204"/>
      <c r="S390" s="204"/>
      <c r="T390" s="53">
        <v>5.9772727272727275</v>
      </c>
      <c r="U390" s="204"/>
      <c r="V390" s="204"/>
      <c r="W390" s="11">
        <v>4.7846776999999996</v>
      </c>
      <c r="X390" s="204"/>
      <c r="Y390" s="204"/>
      <c r="Z390" s="53">
        <v>5.625</v>
      </c>
      <c r="AA390" s="204"/>
      <c r="AB390" s="204"/>
      <c r="AC390" s="204"/>
      <c r="AD390" s="204"/>
      <c r="AE390" s="204"/>
      <c r="AF390" s="9">
        <v>3.6747351678186968</v>
      </c>
      <c r="AG390" s="9">
        <v>630</v>
      </c>
      <c r="AH390" s="9">
        <v>0.43005480116603229</v>
      </c>
      <c r="AI390" s="9">
        <v>14</v>
      </c>
      <c r="AJ390" s="9">
        <v>2.8125</v>
      </c>
      <c r="AK390" s="9" t="s">
        <v>248</v>
      </c>
      <c r="AL390" s="9">
        <v>90</v>
      </c>
      <c r="AM390" s="9">
        <v>3.6747351678186968</v>
      </c>
      <c r="AN390" s="9">
        <v>3.7009456264775413</v>
      </c>
      <c r="AO390" s="73">
        <v>7</v>
      </c>
      <c r="AP390" s="80">
        <v>0</v>
      </c>
      <c r="AQ390" s="80">
        <v>0</v>
      </c>
      <c r="AR390" s="224">
        <v>173</v>
      </c>
      <c r="AS390" s="224" t="s">
        <v>248</v>
      </c>
      <c r="AT390" s="11">
        <v>6813.8789999999999</v>
      </c>
      <c r="AU390" s="11">
        <v>0</v>
      </c>
      <c r="AV390" s="80">
        <v>0</v>
      </c>
      <c r="AW390" s="80">
        <v>173</v>
      </c>
      <c r="AX390" s="158" t="s">
        <v>248</v>
      </c>
      <c r="AY390" s="235" t="s">
        <v>248</v>
      </c>
      <c r="AZ390" s="218">
        <v>34393</v>
      </c>
      <c r="BA390" s="188" t="s">
        <v>248</v>
      </c>
      <c r="BB390" s="203" t="s">
        <v>248</v>
      </c>
      <c r="BC390" s="158" t="s">
        <v>248</v>
      </c>
      <c r="BD390" s="217" t="s">
        <v>61</v>
      </c>
      <c r="BE390" s="201" t="s">
        <v>62</v>
      </c>
      <c r="BF390" s="201" t="s">
        <v>63</v>
      </c>
      <c r="BG390" s="201" t="s">
        <v>196</v>
      </c>
      <c r="BH390" s="456" t="s">
        <v>511</v>
      </c>
      <c r="BI390" s="218" t="s">
        <v>64</v>
      </c>
      <c r="BJ390" s="391">
        <v>214</v>
      </c>
      <c r="BK390" s="370">
        <v>1</v>
      </c>
      <c r="BL390" s="219" t="s">
        <v>65</v>
      </c>
      <c r="BM390" s="52" t="s">
        <v>65</v>
      </c>
      <c r="BN390" s="218" t="s">
        <v>358</v>
      </c>
      <c r="BO390" s="217" t="s">
        <v>83</v>
      </c>
      <c r="BP390" s="201" t="s">
        <v>683</v>
      </c>
      <c r="BQ390" s="52" t="s">
        <v>717</v>
      </c>
    </row>
    <row r="391" spans="1:69" ht="16.5" thickBot="1">
      <c r="A391" s="207" t="s">
        <v>37</v>
      </c>
      <c r="B391" s="208" t="s">
        <v>9</v>
      </c>
      <c r="C391" s="202" t="s">
        <v>35</v>
      </c>
      <c r="D391" s="210" t="s">
        <v>709</v>
      </c>
      <c r="E391" s="24" t="s">
        <v>487</v>
      </c>
      <c r="F391" s="86">
        <v>89</v>
      </c>
      <c r="G391" s="80">
        <v>2</v>
      </c>
      <c r="H391" s="204"/>
      <c r="I391" s="204"/>
      <c r="J391" s="204"/>
      <c r="K391" s="204"/>
      <c r="L391" s="80">
        <v>0</v>
      </c>
      <c r="M391" s="203"/>
      <c r="N391" s="52">
        <v>1</v>
      </c>
      <c r="O391" s="204"/>
      <c r="P391" s="204"/>
      <c r="Q391" s="11">
        <v>6.3473561034000001</v>
      </c>
      <c r="R391" s="204"/>
      <c r="S391" s="204"/>
      <c r="T391" s="53">
        <v>7.6624999999999979</v>
      </c>
      <c r="U391" s="204"/>
      <c r="V391" s="204"/>
      <c r="W391" s="11">
        <v>6.3929424252873002</v>
      </c>
      <c r="X391" s="204"/>
      <c r="Y391" s="204"/>
      <c r="Z391" s="53">
        <v>7.6624999999999979</v>
      </c>
      <c r="AA391" s="204"/>
      <c r="AB391" s="204"/>
      <c r="AC391" s="204"/>
      <c r="AD391" s="204"/>
      <c r="AE391" s="204"/>
      <c r="AF391" s="9">
        <v>3.1623920283444296</v>
      </c>
      <c r="AG391" s="9">
        <v>609</v>
      </c>
      <c r="AH391" s="9">
        <v>0.56786534346659268</v>
      </c>
      <c r="AI391" s="9">
        <v>85</v>
      </c>
      <c r="AJ391" s="9">
        <v>2.1047101449275361</v>
      </c>
      <c r="AK391" s="9" t="s">
        <v>248</v>
      </c>
      <c r="AL391" s="9">
        <v>87</v>
      </c>
      <c r="AM391" s="9">
        <v>3.1623920283444296</v>
      </c>
      <c r="AN391" s="9">
        <v>3.2013888888888888</v>
      </c>
      <c r="AO391" s="73">
        <v>26</v>
      </c>
      <c r="AP391" s="80">
        <v>0</v>
      </c>
      <c r="AQ391" s="80">
        <v>0</v>
      </c>
      <c r="AR391" s="224">
        <v>148</v>
      </c>
      <c r="AS391" s="224" t="s">
        <v>248</v>
      </c>
      <c r="AT391" s="11">
        <v>6729.6540000000005</v>
      </c>
      <c r="AU391" s="11">
        <v>0</v>
      </c>
      <c r="AV391" s="80">
        <v>0</v>
      </c>
      <c r="AW391" s="80">
        <v>148</v>
      </c>
      <c r="AX391" s="158" t="s">
        <v>248</v>
      </c>
      <c r="AY391" s="235" t="s">
        <v>248</v>
      </c>
      <c r="AZ391" s="218">
        <v>34393</v>
      </c>
      <c r="BA391" s="188" t="s">
        <v>248</v>
      </c>
      <c r="BB391" s="203" t="s">
        <v>248</v>
      </c>
      <c r="BC391" s="158" t="s">
        <v>248</v>
      </c>
      <c r="BD391" s="217" t="s">
        <v>61</v>
      </c>
      <c r="BE391" s="201" t="s">
        <v>62</v>
      </c>
      <c r="BF391" s="201" t="s">
        <v>63</v>
      </c>
      <c r="BG391" s="201" t="s">
        <v>196</v>
      </c>
      <c r="BH391" s="456" t="s">
        <v>511</v>
      </c>
      <c r="BI391" s="218" t="s">
        <v>66</v>
      </c>
      <c r="BJ391" s="391">
        <v>214</v>
      </c>
      <c r="BK391" s="370">
        <v>7</v>
      </c>
      <c r="BL391" s="219" t="s">
        <v>65</v>
      </c>
      <c r="BM391" s="52" t="s">
        <v>65</v>
      </c>
      <c r="BN391" s="218" t="s">
        <v>358</v>
      </c>
      <c r="BO391" s="217" t="s">
        <v>83</v>
      </c>
      <c r="BP391" s="201" t="s">
        <v>683</v>
      </c>
      <c r="BQ391" s="52" t="s">
        <v>717</v>
      </c>
    </row>
    <row r="392" spans="1:69" ht="16.5" thickBot="1">
      <c r="A392" s="207" t="s">
        <v>37</v>
      </c>
      <c r="B392" s="208" t="s">
        <v>9</v>
      </c>
      <c r="C392" s="202" t="s">
        <v>35</v>
      </c>
      <c r="D392" s="210" t="s">
        <v>709</v>
      </c>
      <c r="E392" s="24" t="s">
        <v>487</v>
      </c>
      <c r="F392" s="86">
        <v>88</v>
      </c>
      <c r="G392" s="80">
        <v>2</v>
      </c>
      <c r="H392" s="204"/>
      <c r="I392" s="204"/>
      <c r="J392" s="204"/>
      <c r="K392" s="204"/>
      <c r="L392" s="80">
        <v>0</v>
      </c>
      <c r="M392" s="203"/>
      <c r="N392" s="52">
        <v>0</v>
      </c>
      <c r="O392" s="204"/>
      <c r="P392" s="204"/>
      <c r="Q392" s="11">
        <v>6.2727787791000003</v>
      </c>
      <c r="R392" s="204"/>
      <c r="S392" s="204"/>
      <c r="T392" s="53">
        <v>9.4250000000000007</v>
      </c>
      <c r="U392" s="204"/>
      <c r="V392" s="204"/>
      <c r="W392" s="11">
        <v>5.7686276046511002</v>
      </c>
      <c r="X392" s="204"/>
      <c r="Y392" s="204"/>
      <c r="Z392" s="53">
        <v>9.4250000000000007</v>
      </c>
      <c r="AA392" s="204"/>
      <c r="AB392" s="204"/>
      <c r="AC392" s="204"/>
      <c r="AD392" s="204"/>
      <c r="AE392" s="204"/>
      <c r="AF392" s="9">
        <v>3.5938571499035605</v>
      </c>
      <c r="AG392" s="9">
        <v>600</v>
      </c>
      <c r="AH392" s="9">
        <v>0.39339196011021182</v>
      </c>
      <c r="AI392" s="9">
        <v>10</v>
      </c>
      <c r="AJ392" s="9">
        <v>2.7564102564102564</v>
      </c>
      <c r="AK392" s="9" t="s">
        <v>248</v>
      </c>
      <c r="AL392" s="9">
        <v>86</v>
      </c>
      <c r="AM392" s="9">
        <v>3.5938571499035605</v>
      </c>
      <c r="AN392" s="9">
        <v>3.6506666666666665</v>
      </c>
      <c r="AO392" s="73">
        <v>22</v>
      </c>
      <c r="AP392" s="80">
        <v>0</v>
      </c>
      <c r="AQ392" s="80">
        <v>0</v>
      </c>
      <c r="AR392" s="224">
        <v>150</v>
      </c>
      <c r="AS392" s="224" t="s">
        <v>248</v>
      </c>
      <c r="AT392" s="11">
        <v>6557.75</v>
      </c>
      <c r="AU392" s="11">
        <v>0</v>
      </c>
      <c r="AV392" s="80">
        <v>0</v>
      </c>
      <c r="AW392" s="80">
        <v>150</v>
      </c>
      <c r="AX392" s="158" t="s">
        <v>248</v>
      </c>
      <c r="AY392" s="235" t="s">
        <v>248</v>
      </c>
      <c r="AZ392" s="218">
        <v>34393</v>
      </c>
      <c r="BA392" s="188" t="s">
        <v>248</v>
      </c>
      <c r="BB392" s="203" t="s">
        <v>248</v>
      </c>
      <c r="BC392" s="158" t="s">
        <v>248</v>
      </c>
      <c r="BD392" s="217" t="s">
        <v>61</v>
      </c>
      <c r="BE392" s="201" t="s">
        <v>62</v>
      </c>
      <c r="BF392" s="201" t="s">
        <v>63</v>
      </c>
      <c r="BG392" s="201" t="s">
        <v>196</v>
      </c>
      <c r="BH392" s="455" t="s">
        <v>511</v>
      </c>
      <c r="BI392" s="218" t="s">
        <v>67</v>
      </c>
      <c r="BJ392" s="391">
        <v>214</v>
      </c>
      <c r="BK392" s="370">
        <v>3</v>
      </c>
      <c r="BL392" s="219" t="s">
        <v>65</v>
      </c>
      <c r="BM392" s="52" t="s">
        <v>65</v>
      </c>
      <c r="BN392" s="218" t="s">
        <v>358</v>
      </c>
      <c r="BO392" s="217" t="s">
        <v>83</v>
      </c>
      <c r="BP392" s="201" t="s">
        <v>683</v>
      </c>
      <c r="BQ392" s="52" t="s">
        <v>717</v>
      </c>
    </row>
    <row r="393" spans="1:69" ht="16.5" thickBot="1">
      <c r="A393" s="151" t="s">
        <v>37</v>
      </c>
      <c r="B393" s="152" t="s">
        <v>9</v>
      </c>
      <c r="C393" s="153" t="s">
        <v>35</v>
      </c>
      <c r="D393" s="154" t="s">
        <v>709</v>
      </c>
      <c r="E393" s="190" t="s">
        <v>487</v>
      </c>
      <c r="F393" s="191">
        <v>93</v>
      </c>
      <c r="G393" s="192">
        <v>0</v>
      </c>
      <c r="H393" s="161"/>
      <c r="I393" s="161"/>
      <c r="J393" s="161"/>
      <c r="K393" s="161"/>
      <c r="L393" s="192">
        <v>0</v>
      </c>
      <c r="M393" s="158"/>
      <c r="N393" s="160">
        <v>0</v>
      </c>
      <c r="O393" s="161"/>
      <c r="P393" s="161"/>
      <c r="Q393" s="194">
        <v>7.0183009247000001</v>
      </c>
      <c r="R393" s="161"/>
      <c r="S393" s="161"/>
      <c r="T393" s="193">
        <v>8.9349999999999987</v>
      </c>
      <c r="U393" s="161"/>
      <c r="V393" s="161"/>
      <c r="W393" s="194">
        <v>7.0634730215052999</v>
      </c>
      <c r="X393" s="161"/>
      <c r="Y393" s="161"/>
      <c r="Z393" s="193">
        <v>9.2249999999999996</v>
      </c>
      <c r="AA393" s="161"/>
      <c r="AB393" s="161"/>
      <c r="AC393" s="161"/>
      <c r="AD393" s="161"/>
      <c r="AE393" s="161"/>
      <c r="AF393" s="178">
        <v>2.6491522798358553</v>
      </c>
      <c r="AG393" s="178">
        <v>651</v>
      </c>
      <c r="AH393" s="178">
        <v>0.33977354122566267</v>
      </c>
      <c r="AI393" s="178">
        <v>174</v>
      </c>
      <c r="AJ393" s="178">
        <v>1.9919642857142859</v>
      </c>
      <c r="AK393" s="178" t="s">
        <v>248</v>
      </c>
      <c r="AL393" s="178">
        <v>0</v>
      </c>
      <c r="AM393" s="178"/>
      <c r="AN393" s="178"/>
      <c r="AO393" s="195">
        <v>76</v>
      </c>
      <c r="AP393" s="192">
        <v>5</v>
      </c>
      <c r="AQ393" s="192">
        <v>3</v>
      </c>
      <c r="AR393" s="226">
        <v>102</v>
      </c>
      <c r="AS393" s="226" t="s">
        <v>248</v>
      </c>
      <c r="AT393" s="194">
        <v>6729.4459999999999</v>
      </c>
      <c r="AU393" s="194">
        <v>386.25799999999998</v>
      </c>
      <c r="AV393" s="192">
        <v>0</v>
      </c>
      <c r="AW393" s="192">
        <v>102</v>
      </c>
      <c r="AX393" s="158" t="s">
        <v>248</v>
      </c>
      <c r="AY393" s="236" t="s">
        <v>248</v>
      </c>
      <c r="AZ393" s="164">
        <v>34393</v>
      </c>
      <c r="BA393" s="232" t="s">
        <v>248</v>
      </c>
      <c r="BB393" s="158" t="s">
        <v>248</v>
      </c>
      <c r="BC393" s="158" t="s">
        <v>248</v>
      </c>
      <c r="BD393" s="162" t="s">
        <v>61</v>
      </c>
      <c r="BE393" s="163" t="s">
        <v>62</v>
      </c>
      <c r="BF393" s="163" t="s">
        <v>63</v>
      </c>
      <c r="BG393" s="163" t="s">
        <v>196</v>
      </c>
      <c r="BH393" s="460" t="s">
        <v>511</v>
      </c>
      <c r="BI393" s="164" t="s">
        <v>68</v>
      </c>
      <c r="BJ393" s="392">
        <v>214</v>
      </c>
      <c r="BK393" s="383">
        <v>4</v>
      </c>
      <c r="BL393" s="166" t="s">
        <v>65</v>
      </c>
      <c r="BM393" s="160" t="s">
        <v>65</v>
      </c>
      <c r="BN393" s="164" t="s">
        <v>358</v>
      </c>
      <c r="BO393" s="162" t="s">
        <v>83</v>
      </c>
      <c r="BP393" s="163" t="s">
        <v>683</v>
      </c>
      <c r="BQ393" s="160" t="s">
        <v>717</v>
      </c>
    </row>
    <row r="398" spans="1:69">
      <c r="A398" s="128"/>
      <c r="B398" s="128"/>
      <c r="C398" s="75"/>
      <c r="E398" s="78"/>
      <c r="F398" s="458"/>
      <c r="G398" s="458"/>
      <c r="H398" s="459"/>
      <c r="I398" s="459"/>
      <c r="J398" s="459"/>
      <c r="K398" s="459"/>
      <c r="L398" s="459"/>
      <c r="M398" s="458"/>
      <c r="N398" s="458"/>
      <c r="O398" s="129"/>
      <c r="P398" s="129"/>
      <c r="Q398" s="129"/>
      <c r="R398" s="129"/>
      <c r="S398" s="129"/>
      <c r="T398" s="129"/>
      <c r="U398" s="129"/>
      <c r="V398" s="129"/>
      <c r="W398" s="129"/>
      <c r="X398" s="129"/>
      <c r="Y398" s="129"/>
      <c r="Z398" s="129"/>
      <c r="AA398" s="129"/>
      <c r="AB398" s="129"/>
      <c r="AC398" s="129"/>
      <c r="AD398" s="129"/>
      <c r="AE398" s="459"/>
      <c r="AF398" s="129"/>
      <c r="AG398" s="129"/>
      <c r="AH398" s="129"/>
      <c r="AI398" s="129"/>
      <c r="AJ398" s="129"/>
      <c r="AK398" s="129"/>
      <c r="AL398" s="129"/>
      <c r="AM398" s="129"/>
      <c r="AN398" s="458"/>
      <c r="AO398" s="458"/>
      <c r="AP398" s="458"/>
      <c r="AQ398" s="458"/>
      <c r="AR398" s="458"/>
      <c r="AS398" s="458"/>
      <c r="AT398" s="458"/>
      <c r="AU398" s="458"/>
      <c r="AV398" s="458"/>
      <c r="AW398" s="458"/>
      <c r="AX398" s="459"/>
      <c r="AY398" s="459"/>
      <c r="BA398" s="459"/>
      <c r="BB398" s="459"/>
      <c r="BC398" s="459"/>
      <c r="BD398" s="459"/>
      <c r="BE398" s="459"/>
      <c r="BF398" s="459"/>
      <c r="BG398" s="459"/>
      <c r="BH398" s="459"/>
      <c r="BI398" s="459"/>
      <c r="BJ398" s="459"/>
      <c r="BK398" s="459"/>
      <c r="BL398" s="459"/>
      <c r="BM398" s="458"/>
      <c r="BN398" s="459"/>
    </row>
    <row r="399" spans="1:69">
      <c r="A399" s="128"/>
      <c r="B399" s="128"/>
      <c r="E399" s="78"/>
      <c r="F399" s="458"/>
      <c r="N399" s="458"/>
      <c r="T399" s="129"/>
      <c r="Z399" s="129"/>
      <c r="AO399" s="458"/>
      <c r="AY399" s="459"/>
      <c r="BD399" s="459"/>
      <c r="BH399" s="459"/>
      <c r="BI399" s="459"/>
      <c r="BL399" s="459"/>
      <c r="BM399" s="458"/>
      <c r="BN399" s="459"/>
    </row>
    <row r="400" spans="1:69">
      <c r="A400" s="128"/>
      <c r="B400" s="128"/>
      <c r="E400" s="78"/>
      <c r="F400" s="458"/>
      <c r="N400" s="458"/>
      <c r="T400" s="129"/>
      <c r="Z400" s="129"/>
      <c r="AO400" s="458"/>
      <c r="AY400" s="459"/>
      <c r="BD400" s="459"/>
      <c r="BH400" s="459"/>
      <c r="BI400" s="459"/>
      <c r="BL400" s="459"/>
      <c r="BM400" s="458"/>
      <c r="BN400" s="459"/>
    </row>
    <row r="401" spans="1:66">
      <c r="A401" s="128"/>
      <c r="B401" s="128"/>
      <c r="E401" s="78"/>
      <c r="F401" s="458"/>
      <c r="N401" s="458"/>
      <c r="T401" s="129"/>
      <c r="Z401" s="129"/>
      <c r="AO401" s="458"/>
      <c r="AY401" s="459"/>
      <c r="BD401" s="459"/>
      <c r="BH401" s="459"/>
      <c r="BI401" s="459"/>
      <c r="BL401" s="459"/>
      <c r="BM401" s="458"/>
      <c r="BN401" s="459"/>
    </row>
    <row r="469" spans="1:66">
      <c r="A469" s="128"/>
      <c r="B469" s="128"/>
      <c r="C469" s="128"/>
      <c r="D469" s="128"/>
      <c r="E469" s="128"/>
      <c r="F469" s="128"/>
      <c r="G469" s="128"/>
      <c r="H469" s="128"/>
      <c r="I469" s="128"/>
      <c r="J469" s="128"/>
      <c r="K469" s="128"/>
      <c r="L469" s="128"/>
      <c r="M469" s="128"/>
      <c r="N469" s="128"/>
      <c r="AE469" s="128"/>
      <c r="AN469" s="128"/>
      <c r="AO469" s="128"/>
      <c r="AP469" s="128"/>
      <c r="AQ469" s="128"/>
      <c r="AR469" s="128"/>
      <c r="AS469" s="128"/>
      <c r="AT469" s="128"/>
      <c r="AU469" s="128"/>
      <c r="AV469" s="128"/>
      <c r="AW469" s="128"/>
      <c r="AX469" s="128"/>
      <c r="AY469" s="128"/>
      <c r="AZ469" s="128"/>
      <c r="BA469" s="128"/>
      <c r="BB469" s="128"/>
      <c r="BC469" s="128"/>
      <c r="BD469" s="128"/>
      <c r="BE469" s="128"/>
      <c r="BF469" s="128"/>
      <c r="BG469" s="128"/>
      <c r="BH469" s="128"/>
      <c r="BI469" s="128"/>
      <c r="BJ469" s="128"/>
      <c r="BK469" s="128"/>
      <c r="BL469" s="128"/>
      <c r="BM469" s="128"/>
      <c r="BN469" s="128"/>
    </row>
    <row r="470" spans="1:66">
      <c r="A470" s="128"/>
      <c r="B470" s="128"/>
      <c r="C470" s="128"/>
      <c r="D470" s="128"/>
      <c r="E470" s="128"/>
      <c r="F470" s="128"/>
      <c r="G470" s="128"/>
      <c r="H470" s="128"/>
      <c r="I470" s="128"/>
      <c r="J470" s="128"/>
      <c r="K470" s="128"/>
      <c r="L470" s="128"/>
      <c r="M470" s="128"/>
      <c r="N470" s="128"/>
      <c r="AE470" s="128"/>
      <c r="AN470" s="128"/>
      <c r="AO470" s="128"/>
      <c r="AP470" s="128"/>
      <c r="AQ470" s="128"/>
      <c r="AR470" s="128"/>
      <c r="AS470" s="128"/>
      <c r="AT470" s="128"/>
      <c r="AU470" s="128"/>
      <c r="AV470" s="128"/>
      <c r="AW470" s="128"/>
      <c r="AX470" s="128"/>
      <c r="AY470" s="128"/>
      <c r="AZ470" s="128"/>
      <c r="BA470" s="128"/>
      <c r="BB470" s="128"/>
      <c r="BC470" s="128"/>
      <c r="BD470" s="128"/>
      <c r="BE470" s="128"/>
      <c r="BF470" s="128"/>
      <c r="BG470" s="128"/>
      <c r="BH470" s="128"/>
      <c r="BI470" s="128"/>
      <c r="BJ470" s="128"/>
      <c r="BK470" s="128"/>
      <c r="BL470" s="128"/>
      <c r="BM470" s="128"/>
      <c r="BN470" s="128"/>
    </row>
    <row r="471" spans="1:66">
      <c r="A471" s="128"/>
      <c r="B471" s="128"/>
      <c r="C471" s="128"/>
      <c r="D471" s="128"/>
      <c r="E471" s="128"/>
      <c r="F471" s="128"/>
      <c r="G471" s="128"/>
      <c r="H471" s="128"/>
      <c r="I471" s="128"/>
      <c r="J471" s="128"/>
      <c r="K471" s="128"/>
      <c r="L471" s="128"/>
      <c r="M471" s="128"/>
      <c r="N471" s="128"/>
      <c r="AE471" s="128"/>
      <c r="AN471" s="128"/>
      <c r="AO471" s="128"/>
      <c r="AP471" s="128"/>
      <c r="AQ471" s="128"/>
      <c r="AR471" s="128"/>
      <c r="AS471" s="128"/>
      <c r="AT471" s="128"/>
      <c r="AU471" s="128"/>
      <c r="AV471" s="128"/>
      <c r="AW471" s="128"/>
      <c r="AX471" s="128"/>
      <c r="AY471" s="128"/>
      <c r="AZ471" s="128"/>
      <c r="BA471" s="128"/>
      <c r="BB471" s="128"/>
      <c r="BC471" s="128"/>
      <c r="BD471" s="128"/>
      <c r="BE471" s="128"/>
      <c r="BF471" s="128"/>
      <c r="BG471" s="128"/>
      <c r="BH471" s="128"/>
      <c r="BI471" s="128"/>
      <c r="BJ471" s="128"/>
      <c r="BK471" s="128"/>
      <c r="BL471" s="128"/>
      <c r="BM471" s="128"/>
      <c r="BN471" s="128"/>
    </row>
    <row r="472" spans="1:66">
      <c r="A472" s="128"/>
      <c r="B472" s="128"/>
      <c r="C472" s="128"/>
      <c r="D472" s="128"/>
      <c r="E472" s="128"/>
      <c r="F472" s="128"/>
      <c r="G472" s="128"/>
      <c r="H472" s="128"/>
      <c r="I472" s="128"/>
      <c r="J472" s="128"/>
      <c r="K472" s="128"/>
      <c r="L472" s="128"/>
      <c r="M472" s="128"/>
      <c r="N472" s="128"/>
      <c r="AE472" s="128"/>
      <c r="AN472" s="128"/>
      <c r="AO472" s="128"/>
      <c r="AP472" s="128"/>
      <c r="AQ472" s="128"/>
      <c r="AR472" s="128"/>
      <c r="AS472" s="128"/>
      <c r="AT472" s="128"/>
      <c r="AU472" s="128"/>
      <c r="AV472" s="128"/>
      <c r="AW472" s="128"/>
      <c r="AX472" s="128"/>
      <c r="AY472" s="128"/>
      <c r="AZ472" s="128"/>
      <c r="BA472" s="128"/>
      <c r="BB472" s="128"/>
      <c r="BC472" s="128"/>
      <c r="BD472" s="128"/>
      <c r="BE472" s="128"/>
      <c r="BF472" s="128"/>
      <c r="BG472" s="128"/>
      <c r="BH472" s="128"/>
      <c r="BI472" s="128"/>
      <c r="BJ472" s="128"/>
      <c r="BK472" s="128"/>
      <c r="BL472" s="128"/>
      <c r="BM472" s="128"/>
      <c r="BN472" s="128"/>
    </row>
    <row r="473" spans="1:66">
      <c r="A473" s="128"/>
      <c r="B473" s="128"/>
      <c r="C473" s="128"/>
      <c r="D473" s="128"/>
      <c r="E473" s="128"/>
      <c r="F473" s="128"/>
      <c r="G473" s="128"/>
      <c r="H473" s="128"/>
      <c r="I473" s="128"/>
      <c r="J473" s="128"/>
      <c r="K473" s="128"/>
      <c r="L473" s="128"/>
      <c r="M473" s="128"/>
      <c r="N473" s="128"/>
      <c r="AE473" s="128"/>
      <c r="AN473" s="128"/>
      <c r="AO473" s="128"/>
      <c r="AP473" s="128"/>
      <c r="AQ473" s="128"/>
      <c r="AR473" s="128"/>
      <c r="AS473" s="128"/>
      <c r="AT473" s="128"/>
      <c r="AU473" s="128"/>
      <c r="AV473" s="128"/>
      <c r="AW473" s="128"/>
      <c r="AX473" s="128"/>
      <c r="AY473" s="128"/>
      <c r="AZ473" s="128"/>
      <c r="BA473" s="128"/>
      <c r="BB473" s="128"/>
      <c r="BC473" s="128"/>
      <c r="BD473" s="128"/>
      <c r="BE473" s="128"/>
      <c r="BF473" s="128"/>
      <c r="BG473" s="128"/>
      <c r="BH473" s="128"/>
      <c r="BI473" s="128"/>
      <c r="BJ473" s="128"/>
      <c r="BK473" s="128"/>
      <c r="BL473" s="128"/>
      <c r="BM473" s="128"/>
      <c r="BN473" s="128"/>
    </row>
    <row r="474" spans="1:66">
      <c r="A474" s="128"/>
      <c r="B474" s="128"/>
      <c r="C474" s="128"/>
      <c r="D474" s="128"/>
      <c r="E474" s="128"/>
      <c r="F474" s="128"/>
      <c r="G474" s="128"/>
      <c r="H474" s="128"/>
      <c r="I474" s="128"/>
      <c r="J474" s="128"/>
      <c r="K474" s="128"/>
      <c r="L474" s="128"/>
      <c r="M474" s="128"/>
      <c r="N474" s="128"/>
      <c r="AE474" s="128"/>
      <c r="AN474" s="128"/>
      <c r="AO474" s="128"/>
      <c r="AP474" s="128"/>
      <c r="AQ474" s="128"/>
      <c r="AR474" s="128"/>
      <c r="AS474" s="128"/>
      <c r="AT474" s="128"/>
      <c r="AU474" s="128"/>
      <c r="AV474" s="128"/>
      <c r="AW474" s="128"/>
      <c r="AX474" s="128"/>
      <c r="AY474" s="128"/>
      <c r="AZ474" s="128"/>
      <c r="BA474" s="128"/>
      <c r="BB474" s="128"/>
      <c r="BC474" s="128"/>
      <c r="BD474" s="128"/>
      <c r="BE474" s="128"/>
      <c r="BF474" s="128"/>
      <c r="BG474" s="128"/>
      <c r="BH474" s="128"/>
      <c r="BI474" s="128"/>
      <c r="BJ474" s="128"/>
      <c r="BK474" s="128"/>
      <c r="BL474" s="128"/>
      <c r="BM474" s="128"/>
      <c r="BN474" s="128"/>
    </row>
    <row r="475" spans="1:66">
      <c r="A475" s="128"/>
      <c r="B475" s="128"/>
      <c r="C475" s="128"/>
      <c r="D475" s="128"/>
      <c r="E475" s="128"/>
      <c r="F475" s="128"/>
      <c r="G475" s="128"/>
      <c r="H475" s="128"/>
      <c r="I475" s="128"/>
      <c r="J475" s="128"/>
      <c r="K475" s="128"/>
      <c r="L475" s="128"/>
      <c r="M475" s="128"/>
      <c r="N475" s="128"/>
      <c r="AE475" s="128"/>
      <c r="AN475" s="128"/>
      <c r="AO475" s="128"/>
      <c r="AP475" s="128"/>
      <c r="AQ475" s="128"/>
      <c r="AR475" s="128"/>
      <c r="AS475" s="128"/>
      <c r="AT475" s="128"/>
      <c r="AU475" s="128"/>
      <c r="AV475" s="128"/>
      <c r="AW475" s="128"/>
      <c r="AX475" s="128"/>
      <c r="AY475" s="128"/>
      <c r="AZ475" s="128"/>
      <c r="BA475" s="128"/>
      <c r="BB475" s="128"/>
      <c r="BC475" s="128"/>
      <c r="BD475" s="128"/>
      <c r="BE475" s="128"/>
      <c r="BF475" s="128"/>
      <c r="BG475" s="128"/>
      <c r="BH475" s="128"/>
      <c r="BI475" s="128"/>
      <c r="BJ475" s="128"/>
      <c r="BK475" s="128"/>
      <c r="BL475" s="128"/>
      <c r="BM475" s="128"/>
      <c r="BN475" s="128"/>
    </row>
    <row r="476" spans="1:66">
      <c r="A476" s="128"/>
      <c r="B476" s="128"/>
      <c r="C476" s="128"/>
      <c r="D476" s="128"/>
      <c r="E476" s="128"/>
      <c r="F476" s="128"/>
      <c r="G476" s="128"/>
      <c r="H476" s="128"/>
      <c r="I476" s="128"/>
      <c r="J476" s="128"/>
      <c r="K476" s="128"/>
      <c r="L476" s="128"/>
      <c r="M476" s="128"/>
      <c r="N476" s="128"/>
      <c r="AE476" s="128"/>
      <c r="AN476" s="128"/>
      <c r="AO476" s="128"/>
      <c r="AP476" s="128"/>
      <c r="AQ476" s="128"/>
      <c r="AR476" s="128"/>
      <c r="AS476" s="128"/>
      <c r="AT476" s="128"/>
      <c r="AU476" s="128"/>
      <c r="AV476" s="128"/>
      <c r="AW476" s="128"/>
      <c r="AX476" s="128"/>
      <c r="AY476" s="128"/>
      <c r="AZ476" s="128"/>
      <c r="BA476" s="128"/>
      <c r="BB476" s="128"/>
      <c r="BC476" s="128"/>
      <c r="BD476" s="128"/>
      <c r="BE476" s="128"/>
      <c r="BF476" s="128"/>
      <c r="BG476" s="128"/>
      <c r="BH476" s="128"/>
      <c r="BI476" s="128"/>
      <c r="BJ476" s="128"/>
      <c r="BK476" s="128"/>
      <c r="BL476" s="128"/>
      <c r="BM476" s="128"/>
      <c r="BN476" s="128"/>
    </row>
    <row r="477" spans="1:66">
      <c r="A477" s="128"/>
      <c r="B477" s="128"/>
      <c r="C477" s="128"/>
      <c r="D477" s="128"/>
      <c r="E477" s="128"/>
      <c r="F477" s="128"/>
      <c r="G477" s="128"/>
      <c r="H477" s="128"/>
      <c r="I477" s="128"/>
      <c r="J477" s="128"/>
      <c r="K477" s="128"/>
      <c r="L477" s="128"/>
      <c r="M477" s="128"/>
      <c r="N477" s="128"/>
      <c r="AE477" s="128"/>
      <c r="AN477" s="128"/>
      <c r="AO477" s="128"/>
      <c r="AP477" s="128"/>
      <c r="AQ477" s="128"/>
      <c r="AR477" s="128"/>
      <c r="AS477" s="128"/>
      <c r="AT477" s="128"/>
      <c r="AU477" s="128"/>
      <c r="AV477" s="128"/>
      <c r="AW477" s="128"/>
      <c r="AX477" s="128"/>
      <c r="AY477" s="128"/>
      <c r="AZ477" s="128"/>
      <c r="BA477" s="128"/>
      <c r="BB477" s="128"/>
      <c r="BC477" s="128"/>
      <c r="BD477" s="128"/>
      <c r="BE477" s="128"/>
      <c r="BF477" s="128"/>
      <c r="BG477" s="128"/>
      <c r="BH477" s="128"/>
      <c r="BI477" s="128"/>
      <c r="BJ477" s="128"/>
      <c r="BK477" s="128"/>
      <c r="BL477" s="128"/>
      <c r="BM477" s="128"/>
      <c r="BN477" s="128"/>
    </row>
    <row r="478" spans="1:66">
      <c r="A478" s="128"/>
      <c r="B478" s="128"/>
      <c r="C478" s="128"/>
      <c r="D478" s="128"/>
      <c r="E478" s="128"/>
      <c r="F478" s="128"/>
      <c r="G478" s="128"/>
      <c r="H478" s="128"/>
      <c r="I478" s="128"/>
      <c r="J478" s="128"/>
      <c r="K478" s="128"/>
      <c r="L478" s="128"/>
      <c r="M478" s="128"/>
      <c r="N478" s="128"/>
      <c r="AE478" s="128"/>
      <c r="AN478" s="128"/>
      <c r="AO478" s="128"/>
      <c r="AP478" s="128"/>
      <c r="AQ478" s="128"/>
      <c r="AR478" s="128"/>
      <c r="AS478" s="128"/>
      <c r="AT478" s="128"/>
      <c r="AU478" s="128"/>
      <c r="AV478" s="128"/>
      <c r="AW478" s="128"/>
      <c r="AX478" s="128"/>
      <c r="AY478" s="128"/>
      <c r="AZ478" s="128"/>
      <c r="BA478" s="128"/>
      <c r="BB478" s="128"/>
      <c r="BC478" s="128"/>
      <c r="BD478" s="128"/>
      <c r="BE478" s="128"/>
      <c r="BF478" s="128"/>
      <c r="BG478" s="128"/>
      <c r="BH478" s="128"/>
      <c r="BI478" s="128"/>
      <c r="BJ478" s="128"/>
      <c r="BK478" s="128"/>
      <c r="BL478" s="128"/>
      <c r="BM478" s="128"/>
      <c r="BN478" s="128"/>
    </row>
    <row r="479" spans="1:66">
      <c r="A479" s="128"/>
      <c r="B479" s="128"/>
      <c r="C479" s="128"/>
      <c r="D479" s="128"/>
      <c r="E479" s="128"/>
      <c r="F479" s="128"/>
      <c r="G479" s="128"/>
      <c r="H479" s="128"/>
      <c r="I479" s="128"/>
      <c r="J479" s="128"/>
      <c r="K479" s="128"/>
      <c r="L479" s="128"/>
      <c r="M479" s="128"/>
      <c r="N479" s="128"/>
      <c r="AE479" s="128"/>
      <c r="AN479" s="128"/>
      <c r="AO479" s="128"/>
      <c r="AP479" s="128"/>
      <c r="AQ479" s="128"/>
      <c r="AR479" s="128"/>
      <c r="AS479" s="128"/>
      <c r="AT479" s="128"/>
      <c r="AU479" s="128"/>
      <c r="AV479" s="128"/>
      <c r="AW479" s="128"/>
      <c r="AX479" s="128"/>
      <c r="AY479" s="128"/>
      <c r="AZ479" s="128"/>
      <c r="BA479" s="128"/>
      <c r="BB479" s="128"/>
      <c r="BC479" s="128"/>
      <c r="BD479" s="128"/>
      <c r="BE479" s="128"/>
      <c r="BF479" s="128"/>
      <c r="BG479" s="128"/>
      <c r="BH479" s="128"/>
      <c r="BI479" s="128"/>
      <c r="BJ479" s="128"/>
      <c r="BK479" s="128"/>
      <c r="BL479" s="128"/>
      <c r="BM479" s="128"/>
      <c r="BN479" s="128"/>
    </row>
    <row r="480" spans="1:66">
      <c r="A480" s="128"/>
      <c r="B480" s="128"/>
      <c r="C480" s="128"/>
      <c r="D480" s="128"/>
      <c r="E480" s="128"/>
      <c r="F480" s="128"/>
      <c r="G480" s="128"/>
      <c r="H480" s="128"/>
      <c r="I480" s="128"/>
      <c r="J480" s="128"/>
      <c r="K480" s="128"/>
      <c r="L480" s="128"/>
      <c r="M480" s="128"/>
      <c r="N480" s="128"/>
      <c r="AE480" s="128"/>
      <c r="AN480" s="128"/>
      <c r="AO480" s="128"/>
      <c r="AP480" s="128"/>
      <c r="AQ480" s="128"/>
      <c r="AR480" s="128"/>
      <c r="AS480" s="128"/>
      <c r="AT480" s="128"/>
      <c r="AU480" s="128"/>
      <c r="AV480" s="128"/>
      <c r="AW480" s="128"/>
      <c r="AX480" s="128"/>
      <c r="AY480" s="128"/>
      <c r="AZ480" s="128"/>
      <c r="BA480" s="128"/>
      <c r="BB480" s="128"/>
      <c r="BC480" s="128"/>
      <c r="BD480" s="128"/>
      <c r="BE480" s="128"/>
      <c r="BF480" s="128"/>
      <c r="BG480" s="128"/>
      <c r="BH480" s="128"/>
      <c r="BI480" s="128"/>
      <c r="BJ480" s="128"/>
      <c r="BK480" s="128"/>
      <c r="BL480" s="128"/>
      <c r="BM480" s="128"/>
      <c r="BN480" s="128"/>
    </row>
    <row r="481" spans="1:66">
      <c r="A481" s="128"/>
      <c r="B481" s="128"/>
      <c r="C481" s="128"/>
      <c r="D481" s="128"/>
      <c r="E481" s="128"/>
      <c r="F481" s="128"/>
      <c r="G481" s="128"/>
      <c r="H481" s="128"/>
      <c r="I481" s="128"/>
      <c r="J481" s="128"/>
      <c r="K481" s="128"/>
      <c r="L481" s="128"/>
      <c r="M481" s="128"/>
      <c r="N481" s="128"/>
      <c r="AE481" s="128"/>
      <c r="AN481" s="128"/>
      <c r="AO481" s="128"/>
      <c r="AP481" s="128"/>
      <c r="AQ481" s="128"/>
      <c r="AR481" s="128"/>
      <c r="AS481" s="128"/>
      <c r="AT481" s="128"/>
      <c r="AU481" s="128"/>
      <c r="AV481" s="128"/>
      <c r="AW481" s="128"/>
      <c r="AX481" s="128"/>
      <c r="AY481" s="128"/>
      <c r="AZ481" s="128"/>
      <c r="BA481" s="128"/>
      <c r="BB481" s="128"/>
      <c r="BC481" s="128"/>
      <c r="BD481" s="128"/>
      <c r="BE481" s="128"/>
      <c r="BF481" s="128"/>
      <c r="BG481" s="128"/>
      <c r="BH481" s="128"/>
      <c r="BI481" s="128"/>
      <c r="BJ481" s="128"/>
      <c r="BK481" s="128"/>
      <c r="BL481" s="128"/>
      <c r="BM481" s="128"/>
      <c r="BN481" s="128"/>
    </row>
    <row r="482" spans="1:66">
      <c r="A482" s="128"/>
      <c r="B482" s="128"/>
      <c r="C482" s="128"/>
      <c r="D482" s="128"/>
      <c r="E482" s="128"/>
      <c r="F482" s="128"/>
      <c r="G482" s="128"/>
      <c r="H482" s="128"/>
      <c r="I482" s="128"/>
      <c r="J482" s="128"/>
      <c r="K482" s="128"/>
      <c r="L482" s="128"/>
      <c r="M482" s="128"/>
      <c r="N482" s="128"/>
      <c r="AE482" s="128"/>
      <c r="AN482" s="128"/>
      <c r="AO482" s="128"/>
      <c r="AP482" s="128"/>
      <c r="AQ482" s="128"/>
      <c r="AR482" s="128"/>
      <c r="AS482" s="128"/>
      <c r="AT482" s="128"/>
      <c r="AU482" s="128"/>
      <c r="AV482" s="128"/>
      <c r="AW482" s="128"/>
      <c r="AX482" s="128"/>
      <c r="AY482" s="128"/>
      <c r="AZ482" s="128"/>
      <c r="BA482" s="128"/>
      <c r="BB482" s="128"/>
      <c r="BC482" s="128"/>
      <c r="BD482" s="128"/>
      <c r="BE482" s="128"/>
      <c r="BF482" s="128"/>
      <c r="BG482" s="128"/>
      <c r="BH482" s="128"/>
      <c r="BI482" s="128"/>
      <c r="BJ482" s="128"/>
      <c r="BK482" s="128"/>
      <c r="BL482" s="128"/>
      <c r="BM482" s="128"/>
      <c r="BN482" s="128"/>
    </row>
    <row r="483" spans="1:66">
      <c r="A483" s="128"/>
      <c r="B483" s="128"/>
      <c r="C483" s="128"/>
      <c r="D483" s="128"/>
      <c r="E483" s="128"/>
      <c r="F483" s="128"/>
      <c r="G483" s="128"/>
      <c r="H483" s="128"/>
      <c r="I483" s="128"/>
      <c r="J483" s="128"/>
      <c r="K483" s="128"/>
      <c r="L483" s="128"/>
      <c r="M483" s="128"/>
      <c r="N483" s="128"/>
      <c r="AE483" s="128"/>
      <c r="AN483" s="128"/>
      <c r="AO483" s="128"/>
      <c r="AP483" s="128"/>
      <c r="AQ483" s="128"/>
      <c r="AR483" s="128"/>
      <c r="AS483" s="128"/>
      <c r="AT483" s="128"/>
      <c r="AU483" s="128"/>
      <c r="AV483" s="128"/>
      <c r="AW483" s="128"/>
      <c r="AX483" s="128"/>
      <c r="AY483" s="128"/>
      <c r="AZ483" s="128"/>
      <c r="BA483" s="128"/>
      <c r="BB483" s="128"/>
      <c r="BC483" s="128"/>
      <c r="BD483" s="128"/>
      <c r="BE483" s="128"/>
      <c r="BF483" s="128"/>
      <c r="BG483" s="128"/>
      <c r="BH483" s="128"/>
      <c r="BI483" s="128"/>
      <c r="BJ483" s="128"/>
      <c r="BK483" s="128"/>
      <c r="BL483" s="128"/>
      <c r="BM483" s="128"/>
      <c r="BN483" s="128"/>
    </row>
    <row r="484" spans="1:66">
      <c r="A484" s="128"/>
      <c r="B484" s="128"/>
      <c r="C484" s="128"/>
      <c r="D484" s="128"/>
      <c r="E484" s="128"/>
      <c r="F484" s="128"/>
      <c r="G484" s="128"/>
      <c r="H484" s="128"/>
      <c r="I484" s="128"/>
      <c r="J484" s="128"/>
      <c r="K484" s="128"/>
      <c r="L484" s="128"/>
      <c r="M484" s="128"/>
      <c r="N484" s="128"/>
      <c r="AE484" s="128"/>
      <c r="AN484" s="128"/>
      <c r="AO484" s="128"/>
      <c r="AP484" s="128"/>
      <c r="AQ484" s="128"/>
      <c r="AR484" s="128"/>
      <c r="AS484" s="128"/>
      <c r="AT484" s="128"/>
      <c r="AU484" s="128"/>
      <c r="AV484" s="128"/>
      <c r="AW484" s="128"/>
      <c r="AX484" s="128"/>
      <c r="AY484" s="128"/>
      <c r="AZ484" s="128"/>
      <c r="BA484" s="128"/>
      <c r="BB484" s="128"/>
      <c r="BC484" s="128"/>
      <c r="BD484" s="128"/>
      <c r="BE484" s="128"/>
      <c r="BF484" s="128"/>
      <c r="BG484" s="128"/>
      <c r="BH484" s="128"/>
      <c r="BI484" s="128"/>
      <c r="BJ484" s="128"/>
      <c r="BK484" s="128"/>
      <c r="BL484" s="128"/>
      <c r="BM484" s="128"/>
      <c r="BN484" s="128"/>
    </row>
    <row r="485" spans="1:66">
      <c r="A485" s="128"/>
      <c r="B485" s="128"/>
      <c r="C485" s="128"/>
      <c r="D485" s="128"/>
      <c r="E485" s="128"/>
      <c r="F485" s="128"/>
      <c r="G485" s="128"/>
      <c r="H485" s="128"/>
      <c r="I485" s="128"/>
      <c r="J485" s="128"/>
      <c r="K485" s="128"/>
      <c r="L485" s="128"/>
      <c r="M485" s="128"/>
      <c r="N485" s="128"/>
      <c r="AE485" s="128"/>
      <c r="AN485" s="128"/>
      <c r="AO485" s="128"/>
      <c r="AP485" s="128"/>
      <c r="AQ485" s="128"/>
      <c r="AR485" s="128"/>
      <c r="AS485" s="128"/>
      <c r="AT485" s="128"/>
      <c r="AU485" s="128"/>
      <c r="AV485" s="128"/>
      <c r="AW485" s="128"/>
      <c r="AX485" s="128"/>
      <c r="AY485" s="128"/>
      <c r="AZ485" s="128"/>
      <c r="BA485" s="128"/>
      <c r="BB485" s="128"/>
      <c r="BC485" s="128"/>
      <c r="BD485" s="128"/>
      <c r="BE485" s="128"/>
      <c r="BF485" s="128"/>
      <c r="BG485" s="128"/>
      <c r="BH485" s="128"/>
      <c r="BI485" s="128"/>
      <c r="BJ485" s="128"/>
      <c r="BK485" s="128"/>
      <c r="BL485" s="128"/>
      <c r="BM485" s="128"/>
      <c r="BN485" s="128"/>
    </row>
    <row r="486" spans="1:66">
      <c r="A486" s="128"/>
      <c r="B486" s="128"/>
      <c r="C486" s="128"/>
      <c r="D486" s="128"/>
      <c r="E486" s="128"/>
      <c r="F486" s="128"/>
      <c r="G486" s="128"/>
      <c r="H486" s="128"/>
      <c r="I486" s="128"/>
      <c r="J486" s="128"/>
      <c r="K486" s="128"/>
      <c r="L486" s="128"/>
      <c r="M486" s="128"/>
      <c r="N486" s="128"/>
      <c r="AE486" s="128"/>
      <c r="AN486" s="128"/>
      <c r="AO486" s="128"/>
      <c r="AP486" s="128"/>
      <c r="AQ486" s="128"/>
      <c r="AR486" s="128"/>
      <c r="AS486" s="128"/>
      <c r="AT486" s="128"/>
      <c r="AU486" s="128"/>
      <c r="AV486" s="128"/>
      <c r="AW486" s="128"/>
      <c r="AX486" s="128"/>
      <c r="AY486" s="128"/>
      <c r="AZ486" s="128"/>
      <c r="BA486" s="128"/>
      <c r="BB486" s="128"/>
      <c r="BC486" s="128"/>
      <c r="BD486" s="128"/>
      <c r="BE486" s="128"/>
      <c r="BF486" s="128"/>
      <c r="BG486" s="128"/>
      <c r="BH486" s="128"/>
      <c r="BI486" s="128"/>
      <c r="BJ486" s="128"/>
      <c r="BK486" s="128"/>
      <c r="BL486" s="128"/>
      <c r="BM486" s="128"/>
      <c r="BN486" s="128"/>
    </row>
    <row r="487" spans="1:66">
      <c r="A487" s="128"/>
      <c r="B487" s="128"/>
      <c r="C487" s="128"/>
      <c r="D487" s="128"/>
      <c r="E487" s="128"/>
      <c r="F487" s="128"/>
      <c r="G487" s="128"/>
      <c r="H487" s="128"/>
      <c r="I487" s="128"/>
      <c r="J487" s="128"/>
      <c r="K487" s="128"/>
      <c r="L487" s="128"/>
      <c r="M487" s="128"/>
      <c r="N487" s="128"/>
      <c r="AE487" s="128"/>
      <c r="AN487" s="128"/>
      <c r="AO487" s="128"/>
      <c r="AP487" s="128"/>
      <c r="AQ487" s="128"/>
      <c r="AR487" s="128"/>
      <c r="AS487" s="128"/>
      <c r="AT487" s="128"/>
      <c r="AU487" s="128"/>
      <c r="AV487" s="128"/>
      <c r="AW487" s="128"/>
      <c r="AX487" s="128"/>
      <c r="AY487" s="128"/>
      <c r="AZ487" s="128"/>
      <c r="BA487" s="128"/>
      <c r="BB487" s="128"/>
      <c r="BC487" s="128"/>
      <c r="BD487" s="128"/>
      <c r="BE487" s="128"/>
      <c r="BF487" s="128"/>
      <c r="BG487" s="128"/>
      <c r="BH487" s="128"/>
      <c r="BI487" s="128"/>
      <c r="BJ487" s="128"/>
      <c r="BK487" s="128"/>
      <c r="BL487" s="128"/>
      <c r="BM487" s="128"/>
      <c r="BN487" s="128"/>
    </row>
    <row r="488" spans="1:66">
      <c r="A488" s="128"/>
      <c r="B488" s="128"/>
      <c r="C488" s="128"/>
      <c r="D488" s="128"/>
      <c r="E488" s="128"/>
      <c r="F488" s="128"/>
      <c r="G488" s="128"/>
      <c r="H488" s="128"/>
      <c r="I488" s="128"/>
      <c r="J488" s="128"/>
      <c r="K488" s="128"/>
      <c r="L488" s="128"/>
      <c r="M488" s="128"/>
      <c r="N488" s="128"/>
      <c r="AE488" s="128"/>
      <c r="AN488" s="128"/>
      <c r="AO488" s="128"/>
      <c r="AP488" s="128"/>
      <c r="AQ488" s="128"/>
      <c r="AR488" s="128"/>
      <c r="AS488" s="128"/>
      <c r="AT488" s="128"/>
      <c r="AU488" s="128"/>
      <c r="AV488" s="128"/>
      <c r="AW488" s="128"/>
      <c r="AX488" s="128"/>
      <c r="AY488" s="128"/>
      <c r="AZ488" s="128"/>
      <c r="BA488" s="128"/>
      <c r="BB488" s="128"/>
      <c r="BC488" s="128"/>
      <c r="BD488" s="128"/>
      <c r="BE488" s="128"/>
      <c r="BF488" s="128"/>
      <c r="BG488" s="128"/>
      <c r="BH488" s="128"/>
      <c r="BI488" s="128"/>
      <c r="BJ488" s="128"/>
      <c r="BK488" s="128"/>
      <c r="BL488" s="128"/>
      <c r="BM488" s="128"/>
      <c r="BN488" s="128"/>
    </row>
    <row r="489" spans="1:66">
      <c r="A489" s="128"/>
      <c r="B489" s="128"/>
      <c r="C489" s="128"/>
      <c r="D489" s="128"/>
      <c r="E489" s="128"/>
      <c r="F489" s="128"/>
      <c r="G489" s="128"/>
      <c r="H489" s="128"/>
      <c r="I489" s="128"/>
      <c r="J489" s="128"/>
      <c r="K489" s="128"/>
      <c r="L489" s="128"/>
      <c r="M489" s="128"/>
      <c r="N489" s="128"/>
      <c r="AE489" s="128"/>
      <c r="AN489" s="128"/>
      <c r="AO489" s="128"/>
      <c r="AP489" s="128"/>
      <c r="AQ489" s="128"/>
      <c r="AR489" s="128"/>
      <c r="AS489" s="128"/>
      <c r="AT489" s="128"/>
      <c r="AU489" s="128"/>
      <c r="AV489" s="128"/>
      <c r="AW489" s="128"/>
      <c r="AX489" s="128"/>
      <c r="AY489" s="128"/>
      <c r="AZ489" s="128"/>
      <c r="BA489" s="128"/>
      <c r="BB489" s="128"/>
      <c r="BC489" s="128"/>
      <c r="BD489" s="128"/>
      <c r="BE489" s="128"/>
      <c r="BF489" s="128"/>
      <c r="BG489" s="128"/>
      <c r="BH489" s="128"/>
      <c r="BI489" s="128"/>
      <c r="BJ489" s="128"/>
      <c r="BK489" s="128"/>
      <c r="BL489" s="128"/>
      <c r="BM489" s="128"/>
      <c r="BN489" s="128"/>
    </row>
    <row r="490" spans="1:66">
      <c r="A490" s="128"/>
      <c r="B490" s="128"/>
      <c r="C490" s="128"/>
      <c r="D490" s="128"/>
      <c r="E490" s="128"/>
      <c r="F490" s="128"/>
      <c r="G490" s="128"/>
      <c r="H490" s="128"/>
      <c r="I490" s="128"/>
      <c r="J490" s="128"/>
      <c r="K490" s="128"/>
      <c r="L490" s="128"/>
      <c r="M490" s="128"/>
      <c r="N490" s="128"/>
      <c r="AE490" s="128"/>
      <c r="AN490" s="128"/>
      <c r="AO490" s="128"/>
      <c r="AP490" s="128"/>
      <c r="AQ490" s="128"/>
      <c r="AR490" s="128"/>
      <c r="AS490" s="128"/>
      <c r="AT490" s="128"/>
      <c r="AU490" s="128"/>
      <c r="AV490" s="128"/>
      <c r="AW490" s="128"/>
      <c r="AX490" s="128"/>
      <c r="AY490" s="128"/>
      <c r="AZ490" s="128"/>
      <c r="BA490" s="128"/>
      <c r="BB490" s="128"/>
      <c r="BC490" s="128"/>
      <c r="BD490" s="128"/>
      <c r="BE490" s="128"/>
      <c r="BF490" s="128"/>
      <c r="BG490" s="128"/>
      <c r="BH490" s="128"/>
      <c r="BI490" s="128"/>
      <c r="BJ490" s="128"/>
      <c r="BK490" s="128"/>
      <c r="BL490" s="128"/>
      <c r="BM490" s="128"/>
      <c r="BN490" s="128"/>
    </row>
    <row r="491" spans="1:66">
      <c r="A491" s="128"/>
      <c r="B491" s="128"/>
      <c r="C491" s="128"/>
      <c r="D491" s="128"/>
      <c r="E491" s="128"/>
      <c r="F491" s="128"/>
      <c r="G491" s="128"/>
      <c r="H491" s="128"/>
      <c r="I491" s="128"/>
      <c r="J491" s="128"/>
      <c r="K491" s="128"/>
      <c r="L491" s="128"/>
      <c r="M491" s="128"/>
      <c r="N491" s="128"/>
      <c r="AE491" s="128"/>
      <c r="AN491" s="128"/>
      <c r="AO491" s="128"/>
      <c r="AP491" s="128"/>
      <c r="AQ491" s="128"/>
      <c r="AR491" s="128"/>
      <c r="AS491" s="128"/>
      <c r="AT491" s="128"/>
      <c r="AU491" s="128"/>
      <c r="AV491" s="128"/>
      <c r="AW491" s="128"/>
      <c r="AX491" s="128"/>
      <c r="AY491" s="128"/>
      <c r="AZ491" s="128"/>
      <c r="BA491" s="128"/>
      <c r="BB491" s="128"/>
      <c r="BC491" s="128"/>
      <c r="BD491" s="128"/>
      <c r="BE491" s="128"/>
      <c r="BF491" s="128"/>
      <c r="BG491" s="128"/>
      <c r="BH491" s="128"/>
      <c r="BI491" s="128"/>
      <c r="BJ491" s="128"/>
      <c r="BK491" s="128"/>
      <c r="BL491" s="128"/>
      <c r="BM491" s="128"/>
      <c r="BN491" s="128"/>
    </row>
    <row r="492" spans="1:66">
      <c r="A492" s="128"/>
      <c r="B492" s="128"/>
      <c r="C492" s="128"/>
      <c r="D492" s="128"/>
      <c r="E492" s="128"/>
      <c r="F492" s="128"/>
      <c r="G492" s="128"/>
      <c r="H492" s="128"/>
      <c r="I492" s="128"/>
      <c r="J492" s="128"/>
      <c r="K492" s="128"/>
      <c r="L492" s="128"/>
      <c r="M492" s="128"/>
      <c r="N492" s="128"/>
      <c r="AE492" s="128"/>
      <c r="AN492" s="128"/>
      <c r="AO492" s="128"/>
      <c r="AP492" s="128"/>
      <c r="AQ492" s="128"/>
      <c r="AR492" s="128"/>
      <c r="AS492" s="128"/>
      <c r="AT492" s="128"/>
      <c r="AU492" s="128"/>
      <c r="AV492" s="128"/>
      <c r="AW492" s="128"/>
      <c r="AX492" s="128"/>
      <c r="AY492" s="128"/>
      <c r="AZ492" s="128"/>
      <c r="BA492" s="128"/>
      <c r="BB492" s="128"/>
      <c r="BC492" s="128"/>
      <c r="BD492" s="128"/>
      <c r="BE492" s="128"/>
      <c r="BF492" s="128"/>
      <c r="BG492" s="128"/>
      <c r="BH492" s="128"/>
      <c r="BI492" s="128"/>
      <c r="BJ492" s="128"/>
      <c r="BK492" s="128"/>
      <c r="BL492" s="128"/>
      <c r="BM492" s="128"/>
      <c r="BN492" s="128"/>
    </row>
    <row r="493" spans="1:66">
      <c r="A493" s="128"/>
      <c r="B493" s="128"/>
      <c r="C493" s="128"/>
      <c r="D493" s="128"/>
      <c r="E493" s="128"/>
      <c r="F493" s="128"/>
      <c r="G493" s="128"/>
      <c r="H493" s="128"/>
      <c r="I493" s="128"/>
      <c r="J493" s="128"/>
      <c r="K493" s="128"/>
      <c r="L493" s="128"/>
      <c r="M493" s="128"/>
      <c r="N493" s="128"/>
      <c r="AE493" s="128"/>
      <c r="AN493" s="128"/>
      <c r="AO493" s="128"/>
      <c r="AP493" s="128"/>
      <c r="AQ493" s="128"/>
      <c r="AR493" s="128"/>
      <c r="AS493" s="128"/>
      <c r="AT493" s="128"/>
      <c r="AU493" s="128"/>
      <c r="AV493" s="128"/>
      <c r="AW493" s="128"/>
      <c r="AX493" s="128"/>
      <c r="AY493" s="128"/>
      <c r="AZ493" s="128"/>
      <c r="BA493" s="128"/>
      <c r="BB493" s="128"/>
      <c r="BC493" s="128"/>
      <c r="BD493" s="128"/>
      <c r="BE493" s="128"/>
      <c r="BF493" s="128"/>
      <c r="BG493" s="128"/>
      <c r="BH493" s="128"/>
      <c r="BI493" s="128"/>
      <c r="BJ493" s="128"/>
      <c r="BK493" s="128"/>
      <c r="BL493" s="128"/>
      <c r="BM493" s="128"/>
      <c r="BN493" s="128"/>
    </row>
    <row r="494" spans="1:66">
      <c r="A494" s="128"/>
      <c r="B494" s="128"/>
      <c r="C494" s="128"/>
      <c r="D494" s="128"/>
      <c r="E494" s="128"/>
      <c r="F494" s="128"/>
      <c r="G494" s="128"/>
      <c r="H494" s="128"/>
      <c r="I494" s="128"/>
      <c r="J494" s="128"/>
      <c r="K494" s="128"/>
      <c r="L494" s="128"/>
      <c r="M494" s="128"/>
      <c r="N494" s="128"/>
      <c r="AE494" s="128"/>
      <c r="AN494" s="128"/>
      <c r="AO494" s="128"/>
      <c r="AP494" s="128"/>
      <c r="AQ494" s="128"/>
      <c r="AR494" s="128"/>
      <c r="AS494" s="128"/>
      <c r="AT494" s="128"/>
      <c r="AU494" s="128"/>
      <c r="AV494" s="128"/>
      <c r="AW494" s="128"/>
      <c r="AX494" s="128"/>
      <c r="AY494" s="128"/>
      <c r="AZ494" s="128"/>
      <c r="BA494" s="128"/>
      <c r="BB494" s="128"/>
      <c r="BC494" s="128"/>
      <c r="BD494" s="128"/>
      <c r="BE494" s="128"/>
      <c r="BF494" s="128"/>
      <c r="BG494" s="128"/>
      <c r="BH494" s="128"/>
      <c r="BI494" s="128"/>
      <c r="BJ494" s="128"/>
      <c r="BK494" s="128"/>
      <c r="BL494" s="128"/>
      <c r="BM494" s="128"/>
      <c r="BN494" s="128"/>
    </row>
    <row r="495" spans="1:66">
      <c r="A495" s="128"/>
      <c r="B495" s="128"/>
      <c r="C495" s="128"/>
      <c r="D495" s="128"/>
      <c r="E495" s="128"/>
      <c r="F495" s="128"/>
      <c r="G495" s="128"/>
      <c r="H495" s="128"/>
      <c r="I495" s="128"/>
      <c r="J495" s="128"/>
      <c r="K495" s="128"/>
      <c r="L495" s="128"/>
      <c r="M495" s="128"/>
      <c r="N495" s="128"/>
      <c r="AE495" s="128"/>
      <c r="AN495" s="128"/>
      <c r="AO495" s="128"/>
      <c r="AP495" s="128"/>
      <c r="AQ495" s="128"/>
      <c r="AR495" s="128"/>
      <c r="AS495" s="128"/>
      <c r="AT495" s="128"/>
      <c r="AU495" s="128"/>
      <c r="AV495" s="128"/>
      <c r="AW495" s="128"/>
      <c r="AX495" s="128"/>
      <c r="AY495" s="128"/>
      <c r="AZ495" s="128"/>
      <c r="BA495" s="128"/>
      <c r="BB495" s="128"/>
      <c r="BC495" s="128"/>
      <c r="BD495" s="128"/>
      <c r="BE495" s="128"/>
      <c r="BF495" s="128"/>
      <c r="BG495" s="128"/>
      <c r="BH495" s="128"/>
      <c r="BI495" s="128"/>
      <c r="BJ495" s="128"/>
      <c r="BK495" s="128"/>
      <c r="BL495" s="128"/>
      <c r="BM495" s="128"/>
      <c r="BN495" s="128"/>
    </row>
    <row r="496" spans="1:66">
      <c r="A496" s="128"/>
      <c r="B496" s="128"/>
      <c r="C496" s="128"/>
      <c r="D496" s="128"/>
      <c r="E496" s="128"/>
      <c r="F496" s="128"/>
      <c r="G496" s="128"/>
      <c r="H496" s="128"/>
      <c r="I496" s="128"/>
      <c r="J496" s="128"/>
      <c r="K496" s="128"/>
      <c r="L496" s="128"/>
      <c r="M496" s="128"/>
      <c r="N496" s="128"/>
      <c r="AE496" s="128"/>
      <c r="AN496" s="128"/>
      <c r="AO496" s="128"/>
      <c r="AP496" s="128"/>
      <c r="AQ496" s="128"/>
      <c r="AR496" s="128"/>
      <c r="AS496" s="128"/>
      <c r="AT496" s="128"/>
      <c r="AU496" s="128"/>
      <c r="AV496" s="128"/>
      <c r="AW496" s="128"/>
      <c r="AX496" s="128"/>
      <c r="AY496" s="128"/>
      <c r="AZ496" s="128"/>
      <c r="BA496" s="128"/>
      <c r="BB496" s="128"/>
      <c r="BC496" s="128"/>
      <c r="BD496" s="128"/>
      <c r="BE496" s="128"/>
      <c r="BF496" s="128"/>
      <c r="BG496" s="128"/>
      <c r="BH496" s="128"/>
      <c r="BI496" s="128"/>
      <c r="BJ496" s="128"/>
      <c r="BK496" s="128"/>
      <c r="BL496" s="128"/>
      <c r="BM496" s="128"/>
      <c r="BN496" s="128"/>
    </row>
    <row r="497" spans="1:66">
      <c r="A497" s="128"/>
      <c r="B497" s="128"/>
      <c r="C497" s="128"/>
      <c r="D497" s="128"/>
      <c r="E497" s="128"/>
      <c r="F497" s="128"/>
      <c r="G497" s="128"/>
      <c r="H497" s="128"/>
      <c r="I497" s="128"/>
      <c r="J497" s="128"/>
      <c r="K497" s="128"/>
      <c r="L497" s="128"/>
      <c r="M497" s="128"/>
      <c r="N497" s="128"/>
      <c r="AE497" s="128"/>
      <c r="AN497" s="128"/>
      <c r="AO497" s="128"/>
      <c r="AP497" s="128"/>
      <c r="AQ497" s="128"/>
      <c r="AR497" s="128"/>
      <c r="AS497" s="128"/>
      <c r="AT497" s="128"/>
      <c r="AU497" s="128"/>
      <c r="AV497" s="128"/>
      <c r="AW497" s="128"/>
      <c r="AX497" s="128"/>
      <c r="AY497" s="128"/>
      <c r="AZ497" s="128"/>
      <c r="BA497" s="128"/>
      <c r="BB497" s="128"/>
      <c r="BC497" s="128"/>
      <c r="BD497" s="128"/>
      <c r="BE497" s="128"/>
      <c r="BF497" s="128"/>
      <c r="BG497" s="128"/>
      <c r="BH497" s="128"/>
      <c r="BI497" s="128"/>
      <c r="BJ497" s="128"/>
      <c r="BK497" s="128"/>
      <c r="BL497" s="128"/>
      <c r="BM497" s="128"/>
      <c r="BN497" s="128"/>
    </row>
    <row r="498" spans="1:66">
      <c r="A498" s="128"/>
      <c r="B498" s="128"/>
      <c r="C498" s="128"/>
      <c r="D498" s="128"/>
      <c r="E498" s="128"/>
      <c r="F498" s="128"/>
      <c r="G498" s="128"/>
      <c r="H498" s="128"/>
      <c r="I498" s="128"/>
      <c r="J498" s="128"/>
      <c r="K498" s="128"/>
      <c r="L498" s="128"/>
      <c r="M498" s="128"/>
      <c r="N498" s="128"/>
      <c r="AE498" s="128"/>
      <c r="AN498" s="128"/>
      <c r="AO498" s="128"/>
      <c r="AP498" s="128"/>
      <c r="AQ498" s="128"/>
      <c r="AR498" s="128"/>
      <c r="AS498" s="128"/>
      <c r="AT498" s="128"/>
      <c r="AU498" s="128"/>
      <c r="AV498" s="128"/>
      <c r="AW498" s="128"/>
      <c r="AX498" s="128"/>
      <c r="AY498" s="128"/>
      <c r="AZ498" s="128"/>
      <c r="BA498" s="128"/>
      <c r="BB498" s="128"/>
      <c r="BC498" s="128"/>
      <c r="BD498" s="128"/>
      <c r="BE498" s="128"/>
      <c r="BF498" s="128"/>
      <c r="BG498" s="128"/>
      <c r="BH498" s="128"/>
      <c r="BI498" s="128"/>
      <c r="BJ498" s="128"/>
      <c r="BK498" s="128"/>
      <c r="BL498" s="128"/>
      <c r="BM498" s="128"/>
      <c r="BN498" s="128"/>
    </row>
    <row r="499" spans="1:66">
      <c r="A499" s="128"/>
      <c r="B499" s="128"/>
      <c r="C499" s="128"/>
      <c r="D499" s="128"/>
      <c r="E499" s="128"/>
      <c r="F499" s="128"/>
      <c r="G499" s="128"/>
      <c r="H499" s="128"/>
      <c r="I499" s="128"/>
      <c r="J499" s="128"/>
      <c r="K499" s="128"/>
      <c r="L499" s="128"/>
      <c r="M499" s="128"/>
      <c r="N499" s="128"/>
      <c r="AE499" s="128"/>
      <c r="AN499" s="128"/>
      <c r="AO499" s="128"/>
      <c r="AP499" s="128"/>
      <c r="AQ499" s="128"/>
      <c r="AR499" s="128"/>
      <c r="AS499" s="128"/>
      <c r="AT499" s="128"/>
      <c r="AU499" s="128"/>
      <c r="AV499" s="128"/>
      <c r="AW499" s="128"/>
      <c r="AX499" s="128"/>
      <c r="AY499" s="128"/>
      <c r="AZ499" s="128"/>
      <c r="BA499" s="128"/>
      <c r="BB499" s="128"/>
      <c r="BC499" s="128"/>
      <c r="BD499" s="128"/>
      <c r="BE499" s="128"/>
      <c r="BF499" s="128"/>
      <c r="BG499" s="128"/>
      <c r="BH499" s="128"/>
      <c r="BI499" s="128"/>
      <c r="BJ499" s="128"/>
      <c r="BK499" s="128"/>
      <c r="BL499" s="128"/>
      <c r="BM499" s="128"/>
      <c r="BN499" s="128"/>
    </row>
    <row r="500" spans="1:66">
      <c r="A500" s="128"/>
      <c r="B500" s="128"/>
      <c r="C500" s="128"/>
      <c r="D500" s="128"/>
      <c r="E500" s="128"/>
      <c r="F500" s="128"/>
      <c r="G500" s="128"/>
      <c r="H500" s="128"/>
      <c r="I500" s="128"/>
      <c r="J500" s="128"/>
      <c r="K500" s="128"/>
      <c r="L500" s="128"/>
      <c r="M500" s="128"/>
      <c r="N500" s="128"/>
      <c r="AE500" s="128"/>
      <c r="AN500" s="128"/>
      <c r="AO500" s="128"/>
      <c r="AP500" s="128"/>
      <c r="AQ500" s="128"/>
      <c r="AR500" s="128"/>
      <c r="AS500" s="128"/>
      <c r="AT500" s="128"/>
      <c r="AU500" s="128"/>
      <c r="AV500" s="128"/>
      <c r="AW500" s="128"/>
      <c r="AX500" s="128"/>
      <c r="AY500" s="128"/>
      <c r="AZ500" s="128"/>
      <c r="BA500" s="128"/>
      <c r="BB500" s="128"/>
      <c r="BC500" s="128"/>
      <c r="BD500" s="128"/>
      <c r="BE500" s="128"/>
      <c r="BF500" s="128"/>
      <c r="BG500" s="128"/>
      <c r="BH500" s="128"/>
      <c r="BI500" s="128"/>
      <c r="BJ500" s="128"/>
      <c r="BK500" s="128"/>
      <c r="BL500" s="128"/>
      <c r="BM500" s="128"/>
      <c r="BN500" s="128"/>
    </row>
    <row r="501" spans="1:66">
      <c r="A501" s="128"/>
      <c r="B501" s="128"/>
      <c r="C501" s="128"/>
      <c r="D501" s="128"/>
      <c r="E501" s="128"/>
      <c r="F501" s="128"/>
      <c r="G501" s="128"/>
      <c r="H501" s="128"/>
      <c r="I501" s="128"/>
      <c r="J501" s="128"/>
      <c r="K501" s="128"/>
      <c r="L501" s="128"/>
      <c r="M501" s="128"/>
      <c r="N501" s="128"/>
      <c r="AE501" s="128"/>
      <c r="AN501" s="128"/>
      <c r="AO501" s="128"/>
      <c r="AP501" s="128"/>
      <c r="AQ501" s="128"/>
      <c r="AR501" s="128"/>
      <c r="AS501" s="128"/>
      <c r="AT501" s="128"/>
      <c r="AU501" s="128"/>
      <c r="AV501" s="128"/>
      <c r="AW501" s="128"/>
      <c r="AX501" s="128"/>
      <c r="AY501" s="128"/>
      <c r="AZ501" s="128"/>
      <c r="BA501" s="128"/>
      <c r="BB501" s="128"/>
      <c r="BC501" s="128"/>
      <c r="BD501" s="128"/>
      <c r="BE501" s="128"/>
      <c r="BF501" s="128"/>
      <c r="BG501" s="128"/>
      <c r="BH501" s="128"/>
      <c r="BI501" s="128"/>
      <c r="BJ501" s="128"/>
      <c r="BK501" s="128"/>
      <c r="BL501" s="128"/>
      <c r="BM501" s="128"/>
      <c r="BN501" s="128"/>
    </row>
    <row r="502" spans="1:66">
      <c r="A502" s="128"/>
      <c r="B502" s="128"/>
      <c r="C502" s="128"/>
      <c r="D502" s="128"/>
      <c r="E502" s="128"/>
      <c r="F502" s="128"/>
      <c r="G502" s="128"/>
      <c r="H502" s="128"/>
      <c r="I502" s="128"/>
      <c r="J502" s="128"/>
      <c r="K502" s="128"/>
      <c r="L502" s="128"/>
      <c r="M502" s="128"/>
      <c r="N502" s="128"/>
      <c r="AE502" s="128"/>
      <c r="AN502" s="128"/>
      <c r="AO502" s="128"/>
      <c r="AP502" s="128"/>
      <c r="AQ502" s="128"/>
      <c r="AR502" s="128"/>
      <c r="AS502" s="128"/>
      <c r="AT502" s="128"/>
      <c r="AU502" s="128"/>
      <c r="AV502" s="128"/>
      <c r="AW502" s="128"/>
      <c r="AX502" s="128"/>
      <c r="AY502" s="128"/>
      <c r="AZ502" s="128"/>
      <c r="BA502" s="128"/>
      <c r="BB502" s="128"/>
      <c r="BC502" s="128"/>
      <c r="BD502" s="128"/>
      <c r="BE502" s="128"/>
      <c r="BF502" s="128"/>
      <c r="BG502" s="128"/>
      <c r="BH502" s="128"/>
      <c r="BI502" s="128"/>
      <c r="BJ502" s="128"/>
      <c r="BK502" s="128"/>
      <c r="BL502" s="128"/>
      <c r="BM502" s="128"/>
      <c r="BN502" s="128"/>
    </row>
    <row r="503" spans="1:66">
      <c r="A503" s="128"/>
      <c r="B503" s="128"/>
      <c r="C503" s="128"/>
      <c r="D503" s="128"/>
      <c r="E503" s="128"/>
      <c r="F503" s="128"/>
      <c r="G503" s="128"/>
      <c r="H503" s="128"/>
      <c r="I503" s="128"/>
      <c r="J503" s="128"/>
      <c r="K503" s="128"/>
      <c r="L503" s="128"/>
      <c r="M503" s="128"/>
      <c r="N503" s="128"/>
      <c r="AE503" s="128"/>
      <c r="AN503" s="128"/>
      <c r="AO503" s="128"/>
      <c r="AP503" s="128"/>
      <c r="AQ503" s="128"/>
      <c r="AR503" s="128"/>
      <c r="AS503" s="128"/>
      <c r="AT503" s="128"/>
      <c r="AU503" s="128"/>
      <c r="AV503" s="128"/>
      <c r="AW503" s="128"/>
      <c r="AX503" s="128"/>
      <c r="AY503" s="128"/>
      <c r="AZ503" s="128"/>
      <c r="BA503" s="128"/>
      <c r="BB503" s="128"/>
      <c r="BC503" s="128"/>
      <c r="BD503" s="128"/>
      <c r="BE503" s="128"/>
      <c r="BF503" s="128"/>
      <c r="BG503" s="128"/>
      <c r="BH503" s="128"/>
      <c r="BI503" s="128"/>
      <c r="BJ503" s="128"/>
      <c r="BK503" s="128"/>
      <c r="BL503" s="128"/>
      <c r="BM503" s="128"/>
      <c r="BN503" s="128"/>
    </row>
    <row r="504" spans="1:66">
      <c r="A504" s="128"/>
      <c r="B504" s="128"/>
      <c r="C504" s="128"/>
      <c r="D504" s="128"/>
      <c r="E504" s="128"/>
      <c r="F504" s="128"/>
      <c r="G504" s="128"/>
      <c r="H504" s="128"/>
      <c r="I504" s="128"/>
      <c r="J504" s="128"/>
      <c r="K504" s="128"/>
      <c r="L504" s="128"/>
      <c r="M504" s="128"/>
      <c r="N504" s="128"/>
      <c r="AE504" s="128"/>
      <c r="AN504" s="128"/>
      <c r="AO504" s="128"/>
      <c r="AP504" s="128"/>
      <c r="AQ504" s="128"/>
      <c r="AR504" s="128"/>
      <c r="AS504" s="128"/>
      <c r="AT504" s="128"/>
      <c r="AU504" s="128"/>
      <c r="AV504" s="128"/>
      <c r="AW504" s="128"/>
      <c r="AX504" s="128"/>
      <c r="AY504" s="128"/>
      <c r="AZ504" s="128"/>
      <c r="BA504" s="128"/>
      <c r="BB504" s="128"/>
      <c r="BC504" s="128"/>
      <c r="BD504" s="128"/>
      <c r="BE504" s="128"/>
      <c r="BF504" s="128"/>
      <c r="BG504" s="128"/>
      <c r="BH504" s="128"/>
      <c r="BI504" s="128"/>
      <c r="BJ504" s="128"/>
      <c r="BK504" s="128"/>
      <c r="BL504" s="128"/>
      <c r="BM504" s="128"/>
      <c r="BN504" s="128"/>
    </row>
    <row r="505" spans="1:66">
      <c r="A505" s="128"/>
      <c r="B505" s="128"/>
      <c r="C505" s="128"/>
      <c r="D505" s="128"/>
      <c r="E505" s="128"/>
      <c r="F505" s="128"/>
      <c r="G505" s="128"/>
      <c r="H505" s="128"/>
      <c r="I505" s="128"/>
      <c r="J505" s="128"/>
      <c r="K505" s="128"/>
      <c r="L505" s="128"/>
      <c r="M505" s="128"/>
      <c r="N505" s="128"/>
      <c r="AE505" s="128"/>
      <c r="AN505" s="128"/>
      <c r="AO505" s="128"/>
      <c r="AP505" s="128"/>
      <c r="AQ505" s="128"/>
      <c r="AR505" s="128"/>
      <c r="AS505" s="128"/>
      <c r="AT505" s="128"/>
      <c r="AU505" s="128"/>
      <c r="AV505" s="128"/>
      <c r="AW505" s="128"/>
      <c r="AX505" s="128"/>
      <c r="AY505" s="128"/>
      <c r="AZ505" s="128"/>
      <c r="BA505" s="128"/>
      <c r="BB505" s="128"/>
      <c r="BC505" s="128"/>
      <c r="BD505" s="128"/>
      <c r="BE505" s="128"/>
      <c r="BF505" s="128"/>
      <c r="BG505" s="128"/>
      <c r="BH505" s="128"/>
      <c r="BI505" s="128"/>
      <c r="BJ505" s="128"/>
      <c r="BK505" s="128"/>
      <c r="BL505" s="128"/>
      <c r="BM505" s="128"/>
      <c r="BN505" s="128"/>
    </row>
    <row r="506" spans="1:66">
      <c r="A506" s="128"/>
      <c r="B506" s="128"/>
      <c r="C506" s="128"/>
      <c r="D506" s="128"/>
      <c r="E506" s="128"/>
      <c r="F506" s="128"/>
      <c r="G506" s="128"/>
      <c r="H506" s="128"/>
      <c r="I506" s="128"/>
      <c r="J506" s="128"/>
      <c r="K506" s="128"/>
      <c r="L506" s="128"/>
      <c r="M506" s="128"/>
      <c r="N506" s="128"/>
      <c r="AE506" s="128"/>
      <c r="AN506" s="128"/>
      <c r="AO506" s="128"/>
      <c r="AP506" s="128"/>
      <c r="AQ506" s="128"/>
      <c r="AR506" s="128"/>
      <c r="AS506" s="128"/>
      <c r="AT506" s="128"/>
      <c r="AU506" s="128"/>
      <c r="AV506" s="128"/>
      <c r="AW506" s="128"/>
      <c r="AX506" s="128"/>
      <c r="AY506" s="128"/>
      <c r="AZ506" s="128"/>
      <c r="BA506" s="128"/>
      <c r="BB506" s="128"/>
      <c r="BC506" s="128"/>
      <c r="BD506" s="128"/>
      <c r="BE506" s="128"/>
      <c r="BF506" s="128"/>
      <c r="BG506" s="128"/>
      <c r="BH506" s="128"/>
      <c r="BI506" s="128"/>
      <c r="BJ506" s="128"/>
      <c r="BK506" s="128"/>
      <c r="BL506" s="128"/>
      <c r="BM506" s="128"/>
      <c r="BN506" s="128"/>
    </row>
    <row r="507" spans="1:66">
      <c r="A507" s="128"/>
      <c r="B507" s="128"/>
      <c r="C507" s="128"/>
      <c r="D507" s="128"/>
      <c r="E507" s="128"/>
      <c r="F507" s="128"/>
      <c r="G507" s="128"/>
      <c r="H507" s="128"/>
      <c r="I507" s="128"/>
      <c r="J507" s="128"/>
      <c r="K507" s="128"/>
      <c r="L507" s="128"/>
      <c r="M507" s="128"/>
      <c r="N507" s="128"/>
      <c r="AE507" s="128"/>
      <c r="AN507" s="128"/>
      <c r="AO507" s="128"/>
      <c r="AP507" s="128"/>
      <c r="AQ507" s="128"/>
      <c r="AR507" s="128"/>
      <c r="AS507" s="128"/>
      <c r="AT507" s="128"/>
      <c r="AU507" s="128"/>
      <c r="AV507" s="128"/>
      <c r="AW507" s="128"/>
      <c r="AX507" s="128"/>
      <c r="AY507" s="128"/>
      <c r="AZ507" s="128"/>
      <c r="BA507" s="128"/>
      <c r="BB507" s="128"/>
      <c r="BC507" s="128"/>
      <c r="BD507" s="128"/>
      <c r="BE507" s="128"/>
      <c r="BF507" s="128"/>
      <c r="BG507" s="128"/>
      <c r="BH507" s="128"/>
      <c r="BI507" s="128"/>
      <c r="BJ507" s="128"/>
      <c r="BK507" s="128"/>
      <c r="BL507" s="128"/>
      <c r="BM507" s="128"/>
      <c r="BN507" s="128"/>
    </row>
  </sheetData>
  <autoFilter ref="A1:BQ393">
    <sortState ref="A2:BQ393">
      <sortCondition ref="E1:E393"/>
    </sortState>
  </autoFilter>
  <sortState ref="A2:BO511">
    <sortCondition ref="BI2:BI511" customList="VODAFONE,MOVISTAR,ORANGE,YOIGO"/>
    <sortCondition ref="E2:E511"/>
  </sortState>
  <pageMargins left="0.7" right="0.7" top="0.75" bottom="0.75" header="0.3" footer="0.3"/>
  <pageSetup paperSize="9" scale="59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3">
    <tabColor rgb="FFFFC000"/>
    <pageSetUpPr fitToPage="1"/>
  </sheetPr>
  <dimension ref="A1:BQ447"/>
  <sheetViews>
    <sheetView showGridLines="0" zoomScale="70" zoomScaleNormal="70" workbookViewId="0">
      <selection activeCell="E1" sqref="E1"/>
    </sheetView>
  </sheetViews>
  <sheetFormatPr baseColWidth="10" defaultColWidth="9.140625" defaultRowHeight="14.25"/>
  <cols>
    <col min="1" max="1" width="9.42578125" style="129" bestFit="1" customWidth="1"/>
    <col min="2" max="2" width="11.85546875" style="75" bestFit="1" customWidth="1"/>
    <col min="3" max="3" width="6.7109375" style="4" bestFit="1" customWidth="1"/>
    <col min="4" max="4" width="24.140625" style="129" bestFit="1" customWidth="1"/>
    <col min="5" max="5" width="33.42578125" style="5" bestFit="1" customWidth="1"/>
    <col min="6" max="7" width="6" style="12" bestFit="1" customWidth="1"/>
    <col min="8" max="12" width="6" style="10" bestFit="1" customWidth="1"/>
    <col min="13" max="14" width="6" style="12" bestFit="1" customWidth="1"/>
    <col min="15" max="16" width="6" style="128" bestFit="1" customWidth="1"/>
    <col min="17" max="17" width="14.85546875" style="128" bestFit="1" customWidth="1"/>
    <col min="18" max="19" width="6" style="128" bestFit="1" customWidth="1"/>
    <col min="20" max="20" width="14.85546875" style="128" bestFit="1" customWidth="1"/>
    <col min="21" max="22" width="6" style="128" bestFit="1" customWidth="1"/>
    <col min="23" max="23" width="14.85546875" style="128" bestFit="1" customWidth="1"/>
    <col min="24" max="25" width="6" style="128" bestFit="1" customWidth="1"/>
    <col min="26" max="26" width="14.85546875" style="128" bestFit="1" customWidth="1"/>
    <col min="27" max="30" width="6" style="128" bestFit="1" customWidth="1"/>
    <col min="31" max="31" width="6" style="10" bestFit="1" customWidth="1"/>
    <col min="32" max="32" width="14.85546875" style="128" bestFit="1" customWidth="1"/>
    <col min="33" max="33" width="6.28515625" style="128" bestFit="1" customWidth="1"/>
    <col min="34" max="34" width="14.85546875" style="128" bestFit="1" customWidth="1"/>
    <col min="35" max="35" width="6" style="128" bestFit="1" customWidth="1"/>
    <col min="36" max="36" width="14.85546875" style="128" bestFit="1" customWidth="1"/>
    <col min="37" max="38" width="6" style="128" bestFit="1" customWidth="1"/>
    <col min="39" max="39" width="14.85546875" style="128" bestFit="1" customWidth="1"/>
    <col min="40" max="40" width="14.85546875" style="12" bestFit="1" customWidth="1"/>
    <col min="41" max="45" width="6" style="12" bestFit="1" customWidth="1"/>
    <col min="46" max="46" width="12.42578125" style="12" bestFit="1" customWidth="1"/>
    <col min="47" max="47" width="11.140625" style="12" bestFit="1" customWidth="1"/>
    <col min="48" max="49" width="6" style="12" bestFit="1" customWidth="1"/>
    <col min="50" max="51" width="6" style="10" bestFit="1" customWidth="1"/>
    <col min="52" max="52" width="8.7109375" style="138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7.7109375" style="12" bestFit="1" customWidth="1"/>
    <col min="66" max="66" width="32.85546875" style="10" bestFit="1" customWidth="1"/>
    <col min="67" max="67" width="30" style="10" bestFit="1" customWidth="1"/>
    <col min="68" max="68" width="23.5703125" style="10" bestFit="1" customWidth="1"/>
    <col min="69" max="69" width="9.28515625" style="10" bestFit="1" customWidth="1"/>
    <col min="70" max="16384" width="9.140625" style="128"/>
  </cols>
  <sheetData>
    <row r="1" spans="1:69" ht="409.5" customHeight="1" thickBot="1">
      <c r="A1" s="167" t="s">
        <v>0</v>
      </c>
      <c r="B1" s="167" t="s">
        <v>1</v>
      </c>
      <c r="C1" s="168" t="s">
        <v>39</v>
      </c>
      <c r="D1" s="168" t="s">
        <v>2</v>
      </c>
      <c r="E1" s="169" t="s">
        <v>3</v>
      </c>
      <c r="F1" s="168" t="s">
        <v>42</v>
      </c>
      <c r="G1" s="168" t="s">
        <v>43</v>
      </c>
      <c r="H1" s="168" t="s">
        <v>12</v>
      </c>
      <c r="I1" s="168" t="s">
        <v>13</v>
      </c>
      <c r="J1" s="168" t="s">
        <v>14</v>
      </c>
      <c r="K1" s="168" t="s">
        <v>15</v>
      </c>
      <c r="L1" s="168" t="s">
        <v>16</v>
      </c>
      <c r="M1" s="168" t="s">
        <v>51</v>
      </c>
      <c r="N1" s="169" t="s">
        <v>52</v>
      </c>
      <c r="O1" s="170" t="s">
        <v>268</v>
      </c>
      <c r="P1" s="171" t="s">
        <v>269</v>
      </c>
      <c r="Q1" s="171" t="s">
        <v>270</v>
      </c>
      <c r="R1" s="171" t="s">
        <v>271</v>
      </c>
      <c r="S1" s="171" t="s">
        <v>272</v>
      </c>
      <c r="T1" s="172" t="s">
        <v>273</v>
      </c>
      <c r="U1" s="170" t="s">
        <v>274</v>
      </c>
      <c r="V1" s="171" t="s">
        <v>275</v>
      </c>
      <c r="W1" s="171" t="s">
        <v>276</v>
      </c>
      <c r="X1" s="171" t="s">
        <v>277</v>
      </c>
      <c r="Y1" s="171" t="s">
        <v>278</v>
      </c>
      <c r="Z1" s="172" t="s">
        <v>279</v>
      </c>
      <c r="AA1" s="170" t="s">
        <v>280</v>
      </c>
      <c r="AB1" s="171" t="s">
        <v>281</v>
      </c>
      <c r="AC1" s="171" t="s">
        <v>282</v>
      </c>
      <c r="AD1" s="171" t="s">
        <v>283</v>
      </c>
      <c r="AE1" s="172" t="s">
        <v>284</v>
      </c>
      <c r="AF1" s="170" t="s">
        <v>285</v>
      </c>
      <c r="AG1" s="171" t="s">
        <v>286</v>
      </c>
      <c r="AH1" s="171" t="s">
        <v>287</v>
      </c>
      <c r="AI1" s="171" t="s">
        <v>288</v>
      </c>
      <c r="AJ1" s="171" t="s">
        <v>289</v>
      </c>
      <c r="AK1" s="171" t="s">
        <v>223</v>
      </c>
      <c r="AL1" s="171" t="s">
        <v>44</v>
      </c>
      <c r="AM1" s="171" t="s">
        <v>45</v>
      </c>
      <c r="AN1" s="172" t="s">
        <v>46</v>
      </c>
      <c r="AO1" s="170" t="s">
        <v>47</v>
      </c>
      <c r="AP1" s="171" t="s">
        <v>17</v>
      </c>
      <c r="AQ1" s="171" t="s">
        <v>18</v>
      </c>
      <c r="AR1" s="171" t="s">
        <v>21</v>
      </c>
      <c r="AS1" s="171" t="s">
        <v>224</v>
      </c>
      <c r="AT1" s="171" t="s">
        <v>19</v>
      </c>
      <c r="AU1" s="171" t="s">
        <v>20</v>
      </c>
      <c r="AV1" s="171" t="s">
        <v>48</v>
      </c>
      <c r="AW1" s="171" t="s">
        <v>49</v>
      </c>
      <c r="AX1" s="57" t="s">
        <v>290</v>
      </c>
      <c r="AY1" s="171" t="s">
        <v>22</v>
      </c>
      <c r="AZ1" s="173" t="s">
        <v>23</v>
      </c>
      <c r="BA1" s="171" t="s">
        <v>24</v>
      </c>
      <c r="BB1" s="171" t="s">
        <v>25</v>
      </c>
      <c r="BC1" s="57" t="s">
        <v>26</v>
      </c>
      <c r="BD1" s="171" t="s">
        <v>50</v>
      </c>
      <c r="BE1" s="171" t="s">
        <v>27</v>
      </c>
      <c r="BF1" s="171" t="s">
        <v>28</v>
      </c>
      <c r="BG1" s="171" t="s">
        <v>29</v>
      </c>
      <c r="BH1" s="175" t="s">
        <v>30</v>
      </c>
      <c r="BI1" s="167" t="s">
        <v>4</v>
      </c>
      <c r="BJ1" s="170" t="s">
        <v>5</v>
      </c>
      <c r="BK1" s="171" t="s">
        <v>6</v>
      </c>
      <c r="BL1" s="172" t="s">
        <v>7</v>
      </c>
      <c r="BM1" s="169" t="s">
        <v>31</v>
      </c>
      <c r="BN1" s="167" t="s">
        <v>225</v>
      </c>
      <c r="BO1" s="170" t="s">
        <v>344</v>
      </c>
      <c r="BP1" s="171" t="s">
        <v>691</v>
      </c>
      <c r="BQ1" s="172" t="s">
        <v>692</v>
      </c>
    </row>
    <row r="2" spans="1:69" ht="15.75">
      <c r="A2" s="205" t="s">
        <v>37</v>
      </c>
      <c r="B2" s="206" t="s">
        <v>40</v>
      </c>
      <c r="C2" s="220" t="s">
        <v>35</v>
      </c>
      <c r="D2" s="209" t="s">
        <v>709</v>
      </c>
      <c r="E2" s="26" t="s">
        <v>431</v>
      </c>
      <c r="F2" s="93">
        <v>90</v>
      </c>
      <c r="G2" s="79">
        <v>0</v>
      </c>
      <c r="H2" s="222"/>
      <c r="I2" s="222"/>
      <c r="J2" s="222"/>
      <c r="K2" s="222"/>
      <c r="L2" s="79">
        <v>0</v>
      </c>
      <c r="M2" s="221"/>
      <c r="N2" s="62">
        <v>0</v>
      </c>
      <c r="O2" s="222"/>
      <c r="P2" s="222"/>
      <c r="Q2" s="68">
        <v>5.2063663889000003</v>
      </c>
      <c r="R2" s="222"/>
      <c r="S2" s="222"/>
      <c r="T2" s="71">
        <v>6.45</v>
      </c>
      <c r="U2" s="222"/>
      <c r="V2" s="222"/>
      <c r="W2" s="68">
        <v>4.8952108333332998</v>
      </c>
      <c r="X2" s="222"/>
      <c r="Y2" s="222"/>
      <c r="Z2" s="71">
        <v>6.25</v>
      </c>
      <c r="AA2" s="222"/>
      <c r="AB2" s="222"/>
      <c r="AC2" s="222"/>
      <c r="AD2" s="222"/>
      <c r="AE2" s="222"/>
      <c r="AF2" s="60">
        <v>3.6992539875091057</v>
      </c>
      <c r="AG2" s="60">
        <v>630</v>
      </c>
      <c r="AH2" s="60">
        <v>0.34257478531549007</v>
      </c>
      <c r="AI2" s="60">
        <v>3</v>
      </c>
      <c r="AJ2" s="60">
        <v>3.0021739130434781</v>
      </c>
      <c r="AK2" s="60" t="s">
        <v>248</v>
      </c>
      <c r="AL2" s="60">
        <v>90</v>
      </c>
      <c r="AM2" s="60">
        <v>3.6992539875091057</v>
      </c>
      <c r="AN2" s="60">
        <v>3.7007125890736341</v>
      </c>
      <c r="AO2" s="72">
        <v>0</v>
      </c>
      <c r="AP2" s="79">
        <v>0</v>
      </c>
      <c r="AQ2" s="79">
        <v>0</v>
      </c>
      <c r="AR2" s="225">
        <v>180</v>
      </c>
      <c r="AS2" s="225" t="s">
        <v>248</v>
      </c>
      <c r="AT2" s="68">
        <v>6811.3779999999997</v>
      </c>
      <c r="AU2" s="68">
        <v>0</v>
      </c>
      <c r="AV2" s="79">
        <v>0</v>
      </c>
      <c r="AW2" s="79">
        <v>180</v>
      </c>
      <c r="AX2" s="221" t="s">
        <v>248</v>
      </c>
      <c r="AY2" s="237" t="s">
        <v>248</v>
      </c>
      <c r="AZ2" s="212">
        <v>34930</v>
      </c>
      <c r="BA2" s="70" t="s">
        <v>248</v>
      </c>
      <c r="BB2" s="221" t="s">
        <v>248</v>
      </c>
      <c r="BC2" s="221" t="s">
        <v>248</v>
      </c>
      <c r="BD2" s="211" t="s">
        <v>61</v>
      </c>
      <c r="BE2" s="212" t="s">
        <v>62</v>
      </c>
      <c r="BF2" s="212" t="s">
        <v>63</v>
      </c>
      <c r="BG2" s="212" t="s">
        <v>196</v>
      </c>
      <c r="BH2" s="214" t="s">
        <v>510</v>
      </c>
      <c r="BI2" s="214" t="s">
        <v>64</v>
      </c>
      <c r="BJ2" s="382">
        <v>214</v>
      </c>
      <c r="BK2" s="382">
        <v>1</v>
      </c>
      <c r="BL2" s="216" t="s">
        <v>65</v>
      </c>
      <c r="BM2" s="62" t="s">
        <v>65</v>
      </c>
      <c r="BN2" s="214" t="s">
        <v>373</v>
      </c>
      <c r="BO2" s="217" t="s">
        <v>83</v>
      </c>
      <c r="BP2" s="201" t="s">
        <v>683</v>
      </c>
      <c r="BQ2" s="52" t="s">
        <v>717</v>
      </c>
    </row>
    <row r="3" spans="1:69" ht="15.75">
      <c r="A3" s="207" t="s">
        <v>37</v>
      </c>
      <c r="B3" s="208" t="s">
        <v>40</v>
      </c>
      <c r="C3" s="202" t="s">
        <v>35</v>
      </c>
      <c r="D3" s="210" t="s">
        <v>709</v>
      </c>
      <c r="E3" s="24" t="s">
        <v>431</v>
      </c>
      <c r="F3" s="86">
        <v>88</v>
      </c>
      <c r="G3" s="80">
        <v>0</v>
      </c>
      <c r="H3" s="204"/>
      <c r="I3" s="204"/>
      <c r="J3" s="204"/>
      <c r="K3" s="204"/>
      <c r="L3" s="80">
        <v>0</v>
      </c>
      <c r="M3" s="203"/>
      <c r="N3" s="52">
        <v>0</v>
      </c>
      <c r="O3" s="204"/>
      <c r="P3" s="204"/>
      <c r="Q3" s="11">
        <v>7.4043860567999999</v>
      </c>
      <c r="R3" s="204"/>
      <c r="S3" s="204"/>
      <c r="T3" s="53">
        <v>13.574999999999999</v>
      </c>
      <c r="U3" s="204"/>
      <c r="V3" s="204"/>
      <c r="W3" s="11">
        <v>7.4308634659089998</v>
      </c>
      <c r="X3" s="204"/>
      <c r="Y3" s="204"/>
      <c r="Z3" s="53">
        <v>13.299999999999997</v>
      </c>
      <c r="AA3" s="204"/>
      <c r="AB3" s="204"/>
      <c r="AC3" s="204"/>
      <c r="AD3" s="204"/>
      <c r="AE3" s="204"/>
      <c r="AF3" s="9">
        <v>3.202175329838481</v>
      </c>
      <c r="AG3" s="9">
        <v>616</v>
      </c>
      <c r="AH3" s="9">
        <v>0.52007465067663394</v>
      </c>
      <c r="AI3" s="9">
        <v>65</v>
      </c>
      <c r="AJ3" s="9">
        <v>2.2149999999999999</v>
      </c>
      <c r="AK3" s="9" t="s">
        <v>248</v>
      </c>
      <c r="AL3" s="9">
        <v>88</v>
      </c>
      <c r="AM3" s="9">
        <v>3.202175329838481</v>
      </c>
      <c r="AN3" s="9">
        <v>3.2329545454545454</v>
      </c>
      <c r="AO3" s="73">
        <v>0</v>
      </c>
      <c r="AP3" s="80">
        <v>0</v>
      </c>
      <c r="AQ3" s="80">
        <v>0</v>
      </c>
      <c r="AR3" s="224">
        <v>176</v>
      </c>
      <c r="AS3" s="224" t="s">
        <v>248</v>
      </c>
      <c r="AT3" s="11">
        <v>6874.5820000000003</v>
      </c>
      <c r="AU3" s="11">
        <v>0</v>
      </c>
      <c r="AV3" s="80">
        <v>0</v>
      </c>
      <c r="AW3" s="80">
        <v>176</v>
      </c>
      <c r="AX3" s="203" t="s">
        <v>248</v>
      </c>
      <c r="AY3" s="235" t="s">
        <v>248</v>
      </c>
      <c r="AZ3" s="201">
        <v>34930</v>
      </c>
      <c r="BA3" s="188" t="s">
        <v>248</v>
      </c>
      <c r="BB3" s="203" t="s">
        <v>248</v>
      </c>
      <c r="BC3" s="203" t="s">
        <v>248</v>
      </c>
      <c r="BD3" s="217" t="s">
        <v>61</v>
      </c>
      <c r="BE3" s="201" t="s">
        <v>62</v>
      </c>
      <c r="BF3" s="201" t="s">
        <v>63</v>
      </c>
      <c r="BG3" s="201" t="s">
        <v>196</v>
      </c>
      <c r="BH3" s="218" t="s">
        <v>510</v>
      </c>
      <c r="BI3" s="218" t="s">
        <v>66</v>
      </c>
      <c r="BJ3" s="370">
        <v>214</v>
      </c>
      <c r="BK3" s="370">
        <v>7</v>
      </c>
      <c r="BL3" s="219" t="s">
        <v>65</v>
      </c>
      <c r="BM3" s="52" t="s">
        <v>65</v>
      </c>
      <c r="BN3" s="218" t="s">
        <v>373</v>
      </c>
      <c r="BO3" s="217" t="s">
        <v>83</v>
      </c>
      <c r="BP3" s="201" t="s">
        <v>683</v>
      </c>
      <c r="BQ3" s="52" t="s">
        <v>717</v>
      </c>
    </row>
    <row r="4" spans="1:69" ht="15.75">
      <c r="A4" s="207" t="s">
        <v>37</v>
      </c>
      <c r="B4" s="208" t="s">
        <v>40</v>
      </c>
      <c r="C4" s="202" t="s">
        <v>35</v>
      </c>
      <c r="D4" s="210" t="s">
        <v>709</v>
      </c>
      <c r="E4" s="24" t="s">
        <v>431</v>
      </c>
      <c r="F4" s="86">
        <v>83</v>
      </c>
      <c r="G4" s="80">
        <v>0</v>
      </c>
      <c r="H4" s="204"/>
      <c r="I4" s="204"/>
      <c r="J4" s="204"/>
      <c r="K4" s="204"/>
      <c r="L4" s="80">
        <v>0</v>
      </c>
      <c r="M4" s="203"/>
      <c r="N4" s="52">
        <v>0</v>
      </c>
      <c r="O4" s="204"/>
      <c r="P4" s="204"/>
      <c r="Q4" s="11">
        <v>6.0123854217000003</v>
      </c>
      <c r="R4" s="204"/>
      <c r="S4" s="204"/>
      <c r="T4" s="53">
        <v>6.9931818181818182</v>
      </c>
      <c r="U4" s="204"/>
      <c r="V4" s="204"/>
      <c r="W4" s="11">
        <v>5.3722407710843001</v>
      </c>
      <c r="X4" s="204"/>
      <c r="Y4" s="204"/>
      <c r="Z4" s="53">
        <v>6.6062499999999993</v>
      </c>
      <c r="AA4" s="204"/>
      <c r="AB4" s="204"/>
      <c r="AC4" s="204"/>
      <c r="AD4" s="204"/>
      <c r="AE4" s="204"/>
      <c r="AF4" s="9">
        <v>3.6434767740728935</v>
      </c>
      <c r="AG4" s="9">
        <v>581</v>
      </c>
      <c r="AH4" s="9">
        <v>0.40491886275837063</v>
      </c>
      <c r="AI4" s="9">
        <v>12</v>
      </c>
      <c r="AJ4" s="9">
        <v>2.7185897435897437</v>
      </c>
      <c r="AK4" s="9" t="s">
        <v>248</v>
      </c>
      <c r="AL4" s="9">
        <v>83</v>
      </c>
      <c r="AM4" s="9">
        <v>3.6434767740728935</v>
      </c>
      <c r="AN4" s="9">
        <v>3.6855053191489362</v>
      </c>
      <c r="AO4" s="73">
        <v>0</v>
      </c>
      <c r="AP4" s="80">
        <v>0</v>
      </c>
      <c r="AQ4" s="80">
        <v>0</v>
      </c>
      <c r="AR4" s="224">
        <v>166</v>
      </c>
      <c r="AS4" s="224" t="s">
        <v>248</v>
      </c>
      <c r="AT4" s="11">
        <v>6310.1840000000002</v>
      </c>
      <c r="AU4" s="11">
        <v>0</v>
      </c>
      <c r="AV4" s="80">
        <v>0</v>
      </c>
      <c r="AW4" s="80">
        <v>166</v>
      </c>
      <c r="AX4" s="203" t="s">
        <v>248</v>
      </c>
      <c r="AY4" s="235" t="s">
        <v>248</v>
      </c>
      <c r="AZ4" s="201">
        <v>34930</v>
      </c>
      <c r="BA4" s="188" t="s">
        <v>248</v>
      </c>
      <c r="BB4" s="203" t="s">
        <v>248</v>
      </c>
      <c r="BC4" s="203" t="s">
        <v>248</v>
      </c>
      <c r="BD4" s="217" t="s">
        <v>61</v>
      </c>
      <c r="BE4" s="201" t="s">
        <v>62</v>
      </c>
      <c r="BF4" s="201" t="s">
        <v>63</v>
      </c>
      <c r="BG4" s="201" t="s">
        <v>196</v>
      </c>
      <c r="BH4" s="218" t="s">
        <v>510</v>
      </c>
      <c r="BI4" s="218" t="s">
        <v>67</v>
      </c>
      <c r="BJ4" s="370">
        <v>214</v>
      </c>
      <c r="BK4" s="370">
        <v>3</v>
      </c>
      <c r="BL4" s="219" t="s">
        <v>65</v>
      </c>
      <c r="BM4" s="52" t="s">
        <v>65</v>
      </c>
      <c r="BN4" s="218" t="s">
        <v>373</v>
      </c>
      <c r="BO4" s="217" t="s">
        <v>83</v>
      </c>
      <c r="BP4" s="201" t="s">
        <v>683</v>
      </c>
      <c r="BQ4" s="52" t="s">
        <v>717</v>
      </c>
    </row>
    <row r="5" spans="1:69" ht="15.75">
      <c r="A5" s="207" t="s">
        <v>37</v>
      </c>
      <c r="B5" s="208" t="s">
        <v>40</v>
      </c>
      <c r="C5" s="202" t="s">
        <v>35</v>
      </c>
      <c r="D5" s="210" t="s">
        <v>709</v>
      </c>
      <c r="E5" s="24" t="s">
        <v>431</v>
      </c>
      <c r="F5" s="86">
        <v>73</v>
      </c>
      <c r="G5" s="80">
        <v>0</v>
      </c>
      <c r="H5" s="204"/>
      <c r="I5" s="204"/>
      <c r="J5" s="204"/>
      <c r="K5" s="204"/>
      <c r="L5" s="80">
        <v>0</v>
      </c>
      <c r="M5" s="203"/>
      <c r="N5" s="52">
        <v>0</v>
      </c>
      <c r="O5" s="204"/>
      <c r="P5" s="204"/>
      <c r="Q5" s="11">
        <v>6.8201777534000003</v>
      </c>
      <c r="R5" s="204"/>
      <c r="S5" s="204"/>
      <c r="T5" s="53">
        <v>8.0583333333333318</v>
      </c>
      <c r="U5" s="204"/>
      <c r="V5" s="204"/>
      <c r="W5" s="11">
        <v>6.9209311780820997</v>
      </c>
      <c r="X5" s="204"/>
      <c r="Y5" s="204"/>
      <c r="Z5" s="53">
        <v>8.2937499999999993</v>
      </c>
      <c r="AA5" s="204"/>
      <c r="AB5" s="204"/>
      <c r="AC5" s="204"/>
      <c r="AD5" s="204"/>
      <c r="AE5" s="204"/>
      <c r="AF5" s="9">
        <v>2.9094029858168251</v>
      </c>
      <c r="AG5" s="9">
        <v>511</v>
      </c>
      <c r="AH5" s="9">
        <v>0.44130358988737967</v>
      </c>
      <c r="AI5" s="9">
        <v>85</v>
      </c>
      <c r="AJ5" s="9">
        <v>2.0045833333333332</v>
      </c>
      <c r="AK5" s="9" t="s">
        <v>248</v>
      </c>
      <c r="AL5" s="9">
        <v>0</v>
      </c>
      <c r="AM5" s="9"/>
      <c r="AN5" s="9"/>
      <c r="AO5" s="73">
        <v>0</v>
      </c>
      <c r="AP5" s="80">
        <v>0</v>
      </c>
      <c r="AQ5" s="80">
        <v>0</v>
      </c>
      <c r="AR5" s="224">
        <v>146</v>
      </c>
      <c r="AS5" s="224" t="s">
        <v>248</v>
      </c>
      <c r="AT5" s="11">
        <v>5029.0910000000003</v>
      </c>
      <c r="AU5" s="11">
        <v>542.47199999999998</v>
      </c>
      <c r="AV5" s="80">
        <v>0</v>
      </c>
      <c r="AW5" s="80">
        <v>146</v>
      </c>
      <c r="AX5" s="203" t="s">
        <v>248</v>
      </c>
      <c r="AY5" s="235" t="s">
        <v>248</v>
      </c>
      <c r="AZ5" s="201">
        <v>34930</v>
      </c>
      <c r="BA5" s="188" t="s">
        <v>248</v>
      </c>
      <c r="BB5" s="203" t="s">
        <v>248</v>
      </c>
      <c r="BC5" s="203" t="s">
        <v>248</v>
      </c>
      <c r="BD5" s="217" t="s">
        <v>61</v>
      </c>
      <c r="BE5" s="201" t="s">
        <v>62</v>
      </c>
      <c r="BF5" s="201" t="s">
        <v>63</v>
      </c>
      <c r="BG5" s="201" t="s">
        <v>196</v>
      </c>
      <c r="BH5" s="218" t="s">
        <v>510</v>
      </c>
      <c r="BI5" s="218" t="s">
        <v>68</v>
      </c>
      <c r="BJ5" s="370">
        <v>214</v>
      </c>
      <c r="BK5" s="370">
        <v>4</v>
      </c>
      <c r="BL5" s="219" t="s">
        <v>65</v>
      </c>
      <c r="BM5" s="52" t="s">
        <v>65</v>
      </c>
      <c r="BN5" s="218" t="s">
        <v>373</v>
      </c>
      <c r="BO5" s="217" t="s">
        <v>83</v>
      </c>
      <c r="BP5" s="201" t="s">
        <v>683</v>
      </c>
      <c r="BQ5" s="52" t="s">
        <v>717</v>
      </c>
    </row>
    <row r="6" spans="1:69" ht="15.75">
      <c r="A6" s="207" t="s">
        <v>37</v>
      </c>
      <c r="B6" s="208" t="s">
        <v>40</v>
      </c>
      <c r="C6" s="202" t="s">
        <v>35</v>
      </c>
      <c r="D6" s="210" t="s">
        <v>709</v>
      </c>
      <c r="E6" s="24" t="s">
        <v>579</v>
      </c>
      <c r="F6" s="86">
        <v>101</v>
      </c>
      <c r="G6" s="80">
        <v>0</v>
      </c>
      <c r="H6" s="204"/>
      <c r="I6" s="204"/>
      <c r="J6" s="204"/>
      <c r="K6" s="204"/>
      <c r="L6" s="80">
        <v>0</v>
      </c>
      <c r="M6" s="203"/>
      <c r="N6" s="52">
        <v>0</v>
      </c>
      <c r="O6" s="204"/>
      <c r="P6" s="204"/>
      <c r="Q6" s="11">
        <v>6.3509207128999998</v>
      </c>
      <c r="R6" s="204"/>
      <c r="S6" s="204"/>
      <c r="T6" s="53">
        <v>8.9916666666666654</v>
      </c>
      <c r="U6" s="204"/>
      <c r="V6" s="204"/>
      <c r="W6" s="11">
        <v>6.4124751485148002</v>
      </c>
      <c r="X6" s="204"/>
      <c r="Y6" s="204"/>
      <c r="Z6" s="53">
        <v>8.9124999999999996</v>
      </c>
      <c r="AA6" s="204"/>
      <c r="AB6" s="204"/>
      <c r="AC6" s="204"/>
      <c r="AD6" s="204"/>
      <c r="AE6" s="204"/>
      <c r="AF6" s="9">
        <v>3.4578217888485425</v>
      </c>
      <c r="AG6" s="9">
        <v>707</v>
      </c>
      <c r="AH6" s="9">
        <v>0.42031435342034901</v>
      </c>
      <c r="AI6" s="9">
        <v>19</v>
      </c>
      <c r="AJ6" s="9">
        <v>2.6048076923076922</v>
      </c>
      <c r="AK6" s="9" t="s">
        <v>248</v>
      </c>
      <c r="AL6" s="9">
        <v>101</v>
      </c>
      <c r="AM6" s="9">
        <v>3.4578217888485425</v>
      </c>
      <c r="AN6" s="9">
        <v>3.5279369627507164</v>
      </c>
      <c r="AO6" s="73">
        <v>0</v>
      </c>
      <c r="AP6" s="80">
        <v>0</v>
      </c>
      <c r="AQ6" s="80">
        <v>0</v>
      </c>
      <c r="AR6" s="224">
        <v>202</v>
      </c>
      <c r="AS6" s="224" t="s">
        <v>248</v>
      </c>
      <c r="AT6" s="11">
        <v>7231.7269999999999</v>
      </c>
      <c r="AU6" s="11">
        <v>0</v>
      </c>
      <c r="AV6" s="80">
        <v>0</v>
      </c>
      <c r="AW6" s="80">
        <v>202</v>
      </c>
      <c r="AX6" s="203" t="s">
        <v>248</v>
      </c>
      <c r="AY6" s="235" t="s">
        <v>248</v>
      </c>
      <c r="AZ6" s="201">
        <v>30214</v>
      </c>
      <c r="BA6" s="188" t="s">
        <v>248</v>
      </c>
      <c r="BB6" s="203" t="s">
        <v>248</v>
      </c>
      <c r="BC6" s="203" t="s">
        <v>248</v>
      </c>
      <c r="BD6" s="217" t="s">
        <v>61</v>
      </c>
      <c r="BE6" s="201" t="s">
        <v>62</v>
      </c>
      <c r="BF6" s="201" t="s">
        <v>63</v>
      </c>
      <c r="BG6" s="201" t="s">
        <v>196</v>
      </c>
      <c r="BH6" s="218" t="s">
        <v>515</v>
      </c>
      <c r="BI6" s="218" t="s">
        <v>64</v>
      </c>
      <c r="BJ6" s="370">
        <v>214</v>
      </c>
      <c r="BK6" s="370">
        <v>1</v>
      </c>
      <c r="BL6" s="219" t="s">
        <v>65</v>
      </c>
      <c r="BM6" s="52" t="s">
        <v>65</v>
      </c>
      <c r="BN6" s="218" t="s">
        <v>373</v>
      </c>
      <c r="BO6" s="217" t="s">
        <v>697</v>
      </c>
      <c r="BP6" s="201" t="s">
        <v>698</v>
      </c>
      <c r="BQ6" s="52" t="s">
        <v>714</v>
      </c>
    </row>
    <row r="7" spans="1:69" ht="15.75">
      <c r="A7" s="207" t="s">
        <v>37</v>
      </c>
      <c r="B7" s="208" t="s">
        <v>40</v>
      </c>
      <c r="C7" s="202" t="s">
        <v>35</v>
      </c>
      <c r="D7" s="210" t="s">
        <v>709</v>
      </c>
      <c r="E7" s="24" t="s">
        <v>579</v>
      </c>
      <c r="F7" s="86">
        <v>89</v>
      </c>
      <c r="G7" s="80">
        <v>3</v>
      </c>
      <c r="H7" s="204"/>
      <c r="I7" s="204"/>
      <c r="J7" s="204"/>
      <c r="K7" s="204"/>
      <c r="L7" s="80">
        <v>0</v>
      </c>
      <c r="M7" s="203"/>
      <c r="N7" s="52">
        <v>0</v>
      </c>
      <c r="O7" s="204"/>
      <c r="P7" s="204"/>
      <c r="Q7" s="11">
        <v>8.5669533604999994</v>
      </c>
      <c r="R7" s="204"/>
      <c r="S7" s="204"/>
      <c r="T7" s="53">
        <v>14.450000000000001</v>
      </c>
      <c r="U7" s="204"/>
      <c r="V7" s="204"/>
      <c r="W7" s="11">
        <v>8.4912556976744007</v>
      </c>
      <c r="X7" s="204"/>
      <c r="Y7" s="204"/>
      <c r="Z7" s="53">
        <v>14.370000000000001</v>
      </c>
      <c r="AA7" s="204"/>
      <c r="AB7" s="204"/>
      <c r="AC7" s="204"/>
      <c r="AD7" s="204"/>
      <c r="AE7" s="204"/>
      <c r="AF7" s="9">
        <v>3.3595182693677881</v>
      </c>
      <c r="AG7" s="9">
        <v>602</v>
      </c>
      <c r="AH7" s="9">
        <v>0.48567021915220987</v>
      </c>
      <c r="AI7" s="9">
        <v>36</v>
      </c>
      <c r="AJ7" s="9">
        <v>2.4078124999999999</v>
      </c>
      <c r="AK7" s="9" t="s">
        <v>248</v>
      </c>
      <c r="AL7" s="9">
        <v>86</v>
      </c>
      <c r="AM7" s="9">
        <v>3.3595182693677881</v>
      </c>
      <c r="AN7" s="9">
        <v>3.4689265536723166</v>
      </c>
      <c r="AO7" s="73">
        <v>0</v>
      </c>
      <c r="AP7" s="80">
        <v>0</v>
      </c>
      <c r="AQ7" s="80">
        <v>0</v>
      </c>
      <c r="AR7" s="224">
        <v>172</v>
      </c>
      <c r="AS7" s="224" t="s">
        <v>248</v>
      </c>
      <c r="AT7" s="11">
        <v>6143.5230000000001</v>
      </c>
      <c r="AU7" s="11">
        <v>0</v>
      </c>
      <c r="AV7" s="80">
        <v>0</v>
      </c>
      <c r="AW7" s="80">
        <v>172</v>
      </c>
      <c r="AX7" s="203" t="s">
        <v>248</v>
      </c>
      <c r="AY7" s="235" t="s">
        <v>248</v>
      </c>
      <c r="AZ7" s="201">
        <v>30214</v>
      </c>
      <c r="BA7" s="188" t="s">
        <v>248</v>
      </c>
      <c r="BB7" s="203" t="s">
        <v>248</v>
      </c>
      <c r="BC7" s="203" t="s">
        <v>248</v>
      </c>
      <c r="BD7" s="217" t="s">
        <v>61</v>
      </c>
      <c r="BE7" s="201" t="s">
        <v>62</v>
      </c>
      <c r="BF7" s="201" t="s">
        <v>63</v>
      </c>
      <c r="BG7" s="201" t="s">
        <v>196</v>
      </c>
      <c r="BH7" s="218" t="s">
        <v>515</v>
      </c>
      <c r="BI7" s="218" t="s">
        <v>66</v>
      </c>
      <c r="BJ7" s="370">
        <v>214</v>
      </c>
      <c r="BK7" s="370">
        <v>7</v>
      </c>
      <c r="BL7" s="219" t="s">
        <v>65</v>
      </c>
      <c r="BM7" s="52" t="s">
        <v>65</v>
      </c>
      <c r="BN7" s="218" t="s">
        <v>373</v>
      </c>
      <c r="BO7" s="217" t="s">
        <v>697</v>
      </c>
      <c r="BP7" s="201" t="s">
        <v>698</v>
      </c>
      <c r="BQ7" s="52" t="s">
        <v>714</v>
      </c>
    </row>
    <row r="8" spans="1:69" ht="15.75">
      <c r="A8" s="207" t="s">
        <v>37</v>
      </c>
      <c r="B8" s="208" t="s">
        <v>40</v>
      </c>
      <c r="C8" s="202" t="s">
        <v>35</v>
      </c>
      <c r="D8" s="210" t="s">
        <v>709</v>
      </c>
      <c r="E8" s="24" t="s">
        <v>579</v>
      </c>
      <c r="F8" s="86">
        <v>96</v>
      </c>
      <c r="G8" s="80">
        <v>0</v>
      </c>
      <c r="H8" s="204"/>
      <c r="I8" s="204"/>
      <c r="J8" s="204"/>
      <c r="K8" s="204"/>
      <c r="L8" s="80">
        <v>0</v>
      </c>
      <c r="M8" s="203"/>
      <c r="N8" s="52">
        <v>0</v>
      </c>
      <c r="O8" s="204"/>
      <c r="P8" s="204"/>
      <c r="Q8" s="11">
        <v>6.6847393958000003</v>
      </c>
      <c r="R8" s="204"/>
      <c r="S8" s="204"/>
      <c r="T8" s="53">
        <v>12.033333333333331</v>
      </c>
      <c r="U8" s="204"/>
      <c r="V8" s="204"/>
      <c r="W8" s="11">
        <v>6.0682603020833001</v>
      </c>
      <c r="X8" s="204"/>
      <c r="Y8" s="204"/>
      <c r="Z8" s="53">
        <v>11.049999999999997</v>
      </c>
      <c r="AA8" s="204"/>
      <c r="AB8" s="204"/>
      <c r="AC8" s="204"/>
      <c r="AD8" s="204"/>
      <c r="AE8" s="204"/>
      <c r="AF8" s="9">
        <v>3.699092280474447</v>
      </c>
      <c r="AG8" s="9">
        <v>672</v>
      </c>
      <c r="AH8" s="9">
        <v>0.36914758210148391</v>
      </c>
      <c r="AI8" s="9">
        <v>12</v>
      </c>
      <c r="AJ8" s="9">
        <v>2.95</v>
      </c>
      <c r="AK8" s="9" t="s">
        <v>248</v>
      </c>
      <c r="AL8" s="9">
        <v>96</v>
      </c>
      <c r="AM8" s="9">
        <v>3.699092280474447</v>
      </c>
      <c r="AN8" s="9">
        <v>3.7108050847457625</v>
      </c>
      <c r="AO8" s="73">
        <v>0</v>
      </c>
      <c r="AP8" s="80">
        <v>0</v>
      </c>
      <c r="AQ8" s="80">
        <v>0</v>
      </c>
      <c r="AR8" s="224">
        <v>192</v>
      </c>
      <c r="AS8" s="224" t="s">
        <v>248</v>
      </c>
      <c r="AT8" s="11">
        <v>6889.2290000000003</v>
      </c>
      <c r="AU8" s="11">
        <v>0</v>
      </c>
      <c r="AV8" s="80">
        <v>0</v>
      </c>
      <c r="AW8" s="80">
        <v>180</v>
      </c>
      <c r="AX8" s="203" t="s">
        <v>248</v>
      </c>
      <c r="AY8" s="235" t="s">
        <v>248</v>
      </c>
      <c r="AZ8" s="201">
        <v>30214</v>
      </c>
      <c r="BA8" s="188" t="s">
        <v>248</v>
      </c>
      <c r="BB8" s="203" t="s">
        <v>248</v>
      </c>
      <c r="BC8" s="203" t="s">
        <v>248</v>
      </c>
      <c r="BD8" s="217" t="s">
        <v>61</v>
      </c>
      <c r="BE8" s="201" t="s">
        <v>62</v>
      </c>
      <c r="BF8" s="201" t="s">
        <v>63</v>
      </c>
      <c r="BG8" s="201" t="s">
        <v>196</v>
      </c>
      <c r="BH8" s="218" t="s">
        <v>515</v>
      </c>
      <c r="BI8" s="218" t="s">
        <v>67</v>
      </c>
      <c r="BJ8" s="370">
        <v>214</v>
      </c>
      <c r="BK8" s="370">
        <v>3</v>
      </c>
      <c r="BL8" s="219" t="s">
        <v>65</v>
      </c>
      <c r="BM8" s="52" t="s">
        <v>65</v>
      </c>
      <c r="BN8" s="218" t="s">
        <v>373</v>
      </c>
      <c r="BO8" s="217" t="s">
        <v>697</v>
      </c>
      <c r="BP8" s="201" t="s">
        <v>698</v>
      </c>
      <c r="BQ8" s="52" t="s">
        <v>714</v>
      </c>
    </row>
    <row r="9" spans="1:69" ht="15.75">
      <c r="A9" s="207" t="s">
        <v>37</v>
      </c>
      <c r="B9" s="208" t="s">
        <v>40</v>
      </c>
      <c r="C9" s="202" t="s">
        <v>35</v>
      </c>
      <c r="D9" s="210" t="s">
        <v>709</v>
      </c>
      <c r="E9" s="24" t="s">
        <v>579</v>
      </c>
      <c r="F9" s="86">
        <v>97</v>
      </c>
      <c r="G9" s="80">
        <v>5</v>
      </c>
      <c r="H9" s="204"/>
      <c r="I9" s="204"/>
      <c r="J9" s="204"/>
      <c r="K9" s="204"/>
      <c r="L9" s="80">
        <v>0</v>
      </c>
      <c r="M9" s="203"/>
      <c r="N9" s="52">
        <v>0</v>
      </c>
      <c r="O9" s="204"/>
      <c r="P9" s="204"/>
      <c r="Q9" s="11">
        <v>8.1174020325999994</v>
      </c>
      <c r="R9" s="204"/>
      <c r="S9" s="204"/>
      <c r="T9" s="53">
        <v>9.9249999999999989</v>
      </c>
      <c r="U9" s="204"/>
      <c r="V9" s="204"/>
      <c r="W9" s="11">
        <v>8.1524020000000004</v>
      </c>
      <c r="X9" s="204"/>
      <c r="Y9" s="204"/>
      <c r="Z9" s="53">
        <v>9.8499999999999979</v>
      </c>
      <c r="AA9" s="204"/>
      <c r="AB9" s="204"/>
      <c r="AC9" s="204"/>
      <c r="AD9" s="204"/>
      <c r="AE9" s="204"/>
      <c r="AF9" s="9">
        <v>2.826593405784954</v>
      </c>
      <c r="AG9" s="9">
        <v>637</v>
      </c>
      <c r="AH9" s="9">
        <v>0.38924571203369834</v>
      </c>
      <c r="AI9" s="9">
        <v>119</v>
      </c>
      <c r="AJ9" s="9">
        <v>2.0834862385321102</v>
      </c>
      <c r="AK9" s="9" t="s">
        <v>248</v>
      </c>
      <c r="AL9" s="9">
        <v>0</v>
      </c>
      <c r="AM9" s="9"/>
      <c r="AN9" s="9"/>
      <c r="AO9" s="73">
        <v>0</v>
      </c>
      <c r="AP9" s="80">
        <v>0</v>
      </c>
      <c r="AQ9" s="80">
        <v>0</v>
      </c>
      <c r="AR9" s="224">
        <v>184</v>
      </c>
      <c r="AS9" s="224" t="s">
        <v>248</v>
      </c>
      <c r="AT9" s="11">
        <v>6581.5429999999997</v>
      </c>
      <c r="AU9" s="11">
        <v>0</v>
      </c>
      <c r="AV9" s="80">
        <v>0</v>
      </c>
      <c r="AW9" s="80">
        <v>182</v>
      </c>
      <c r="AX9" s="203" t="s">
        <v>248</v>
      </c>
      <c r="AY9" s="235" t="s">
        <v>248</v>
      </c>
      <c r="AZ9" s="201">
        <v>30214</v>
      </c>
      <c r="BA9" s="188" t="s">
        <v>248</v>
      </c>
      <c r="BB9" s="203" t="s">
        <v>248</v>
      </c>
      <c r="BC9" s="203" t="s">
        <v>248</v>
      </c>
      <c r="BD9" s="217" t="s">
        <v>61</v>
      </c>
      <c r="BE9" s="201" t="s">
        <v>62</v>
      </c>
      <c r="BF9" s="201" t="s">
        <v>63</v>
      </c>
      <c r="BG9" s="201" t="s">
        <v>196</v>
      </c>
      <c r="BH9" s="218" t="s">
        <v>515</v>
      </c>
      <c r="BI9" s="218" t="s">
        <v>68</v>
      </c>
      <c r="BJ9" s="370">
        <v>214</v>
      </c>
      <c r="BK9" s="370">
        <v>4</v>
      </c>
      <c r="BL9" s="219" t="s">
        <v>65</v>
      </c>
      <c r="BM9" s="52" t="s">
        <v>65</v>
      </c>
      <c r="BN9" s="218" t="s">
        <v>373</v>
      </c>
      <c r="BO9" s="217" t="s">
        <v>697</v>
      </c>
      <c r="BP9" s="201" t="s">
        <v>698</v>
      </c>
      <c r="BQ9" s="52" t="s">
        <v>714</v>
      </c>
    </row>
    <row r="10" spans="1:69" ht="15.75">
      <c r="A10" s="207" t="s">
        <v>37</v>
      </c>
      <c r="B10" s="208" t="s">
        <v>40</v>
      </c>
      <c r="C10" s="202" t="s">
        <v>35</v>
      </c>
      <c r="D10" s="210" t="s">
        <v>709</v>
      </c>
      <c r="E10" s="24" t="s">
        <v>432</v>
      </c>
      <c r="F10" s="86">
        <v>64</v>
      </c>
      <c r="G10" s="80">
        <v>0</v>
      </c>
      <c r="H10" s="204"/>
      <c r="I10" s="204"/>
      <c r="J10" s="204"/>
      <c r="K10" s="204"/>
      <c r="L10" s="80">
        <v>0</v>
      </c>
      <c r="M10" s="203"/>
      <c r="N10" s="52">
        <v>0</v>
      </c>
      <c r="O10" s="204"/>
      <c r="P10" s="204"/>
      <c r="Q10" s="11">
        <v>4.9379373437999998</v>
      </c>
      <c r="R10" s="204"/>
      <c r="S10" s="204"/>
      <c r="T10" s="53">
        <v>6.1333333333333329</v>
      </c>
      <c r="U10" s="204"/>
      <c r="V10" s="204"/>
      <c r="W10" s="11">
        <v>4.7209529687499998</v>
      </c>
      <c r="X10" s="204"/>
      <c r="Y10" s="204"/>
      <c r="Z10" s="53">
        <v>5.8999999999999995</v>
      </c>
      <c r="AA10" s="204"/>
      <c r="AB10" s="204"/>
      <c r="AC10" s="204"/>
      <c r="AD10" s="204"/>
      <c r="AE10" s="204"/>
      <c r="AF10" s="9">
        <v>3.7767634184232781</v>
      </c>
      <c r="AG10" s="9">
        <v>448</v>
      </c>
      <c r="AH10" s="9">
        <v>0.35695329940737908</v>
      </c>
      <c r="AI10" s="9">
        <v>7</v>
      </c>
      <c r="AJ10" s="9">
        <v>3.0472222222222221</v>
      </c>
      <c r="AK10" s="9" t="s">
        <v>248</v>
      </c>
      <c r="AL10" s="9">
        <v>64</v>
      </c>
      <c r="AM10" s="9">
        <v>3.7767634184232781</v>
      </c>
      <c r="AN10" s="9">
        <v>3.7545180722891565</v>
      </c>
      <c r="AO10" s="73">
        <v>0</v>
      </c>
      <c r="AP10" s="80">
        <v>0</v>
      </c>
      <c r="AQ10" s="80">
        <v>0</v>
      </c>
      <c r="AR10" s="224">
        <v>128</v>
      </c>
      <c r="AS10" s="224" t="s">
        <v>248</v>
      </c>
      <c r="AT10" s="11">
        <v>4831.0609999999997</v>
      </c>
      <c r="AU10" s="11">
        <v>0</v>
      </c>
      <c r="AV10" s="80">
        <v>0</v>
      </c>
      <c r="AW10" s="80">
        <v>128</v>
      </c>
      <c r="AX10" s="203" t="s">
        <v>248</v>
      </c>
      <c r="AY10" s="235" t="s">
        <v>248</v>
      </c>
      <c r="AZ10" s="201">
        <v>31973</v>
      </c>
      <c r="BA10" s="188" t="s">
        <v>248</v>
      </c>
      <c r="BB10" s="203" t="s">
        <v>248</v>
      </c>
      <c r="BC10" s="203" t="s">
        <v>248</v>
      </c>
      <c r="BD10" s="217" t="s">
        <v>61</v>
      </c>
      <c r="BE10" s="201" t="s">
        <v>62</v>
      </c>
      <c r="BF10" s="201" t="s">
        <v>63</v>
      </c>
      <c r="BG10" s="201" t="s">
        <v>196</v>
      </c>
      <c r="BH10" s="218" t="s">
        <v>512</v>
      </c>
      <c r="BI10" s="218" t="s">
        <v>64</v>
      </c>
      <c r="BJ10" s="370">
        <v>214</v>
      </c>
      <c r="BK10" s="370">
        <v>1</v>
      </c>
      <c r="BL10" s="219" t="s">
        <v>65</v>
      </c>
      <c r="BM10" s="52" t="s">
        <v>65</v>
      </c>
      <c r="BN10" s="218" t="s">
        <v>373</v>
      </c>
      <c r="BO10" s="217" t="s">
        <v>707</v>
      </c>
      <c r="BP10" s="201" t="s">
        <v>680</v>
      </c>
      <c r="BQ10" s="52" t="s">
        <v>714</v>
      </c>
    </row>
    <row r="11" spans="1:69" ht="15.75">
      <c r="A11" s="207" t="s">
        <v>37</v>
      </c>
      <c r="B11" s="208" t="s">
        <v>40</v>
      </c>
      <c r="C11" s="202" t="s">
        <v>35</v>
      </c>
      <c r="D11" s="210" t="s">
        <v>709</v>
      </c>
      <c r="E11" s="24" t="s">
        <v>432</v>
      </c>
      <c r="F11" s="86">
        <v>60</v>
      </c>
      <c r="G11" s="80">
        <v>0</v>
      </c>
      <c r="H11" s="204"/>
      <c r="I11" s="204"/>
      <c r="J11" s="204"/>
      <c r="K11" s="204"/>
      <c r="L11" s="80">
        <v>0</v>
      </c>
      <c r="M11" s="203"/>
      <c r="N11" s="52">
        <v>0</v>
      </c>
      <c r="O11" s="204"/>
      <c r="P11" s="204"/>
      <c r="Q11" s="11">
        <v>6.3944163999999999</v>
      </c>
      <c r="R11" s="204"/>
      <c r="S11" s="204"/>
      <c r="T11" s="53">
        <v>7.8</v>
      </c>
      <c r="U11" s="204"/>
      <c r="V11" s="204"/>
      <c r="W11" s="11">
        <v>6.3132832166666004</v>
      </c>
      <c r="X11" s="204"/>
      <c r="Y11" s="204"/>
      <c r="Z11" s="53">
        <v>7.8</v>
      </c>
      <c r="AA11" s="204"/>
      <c r="AB11" s="204"/>
      <c r="AC11" s="204"/>
      <c r="AD11" s="204"/>
      <c r="AE11" s="204"/>
      <c r="AF11" s="9">
        <v>3.3680000066757203</v>
      </c>
      <c r="AG11" s="9">
        <v>420</v>
      </c>
      <c r="AH11" s="9">
        <v>0.48704083373397644</v>
      </c>
      <c r="AI11" s="9">
        <v>28</v>
      </c>
      <c r="AJ11" s="9">
        <v>2.3653846153846154</v>
      </c>
      <c r="AK11" s="9" t="s">
        <v>248</v>
      </c>
      <c r="AL11" s="9">
        <v>59</v>
      </c>
      <c r="AM11" s="9">
        <v>3.3764406855400768</v>
      </c>
      <c r="AN11" s="9">
        <v>3.5154028436018958</v>
      </c>
      <c r="AO11" s="73">
        <v>0</v>
      </c>
      <c r="AP11" s="80">
        <v>0</v>
      </c>
      <c r="AQ11" s="80">
        <v>0</v>
      </c>
      <c r="AR11" s="224">
        <v>120</v>
      </c>
      <c r="AS11" s="224" t="s">
        <v>248</v>
      </c>
      <c r="AT11" s="11">
        <v>4564.8530000000001</v>
      </c>
      <c r="AU11" s="11">
        <v>0</v>
      </c>
      <c r="AV11" s="80">
        <v>0</v>
      </c>
      <c r="AW11" s="80">
        <v>120</v>
      </c>
      <c r="AX11" s="203" t="s">
        <v>248</v>
      </c>
      <c r="AY11" s="235" t="s">
        <v>248</v>
      </c>
      <c r="AZ11" s="201">
        <v>31973</v>
      </c>
      <c r="BA11" s="188" t="s">
        <v>248</v>
      </c>
      <c r="BB11" s="203" t="s">
        <v>248</v>
      </c>
      <c r="BC11" s="203" t="s">
        <v>248</v>
      </c>
      <c r="BD11" s="217" t="s">
        <v>61</v>
      </c>
      <c r="BE11" s="201" t="s">
        <v>62</v>
      </c>
      <c r="BF11" s="201" t="s">
        <v>63</v>
      </c>
      <c r="BG11" s="201" t="s">
        <v>196</v>
      </c>
      <c r="BH11" s="218" t="s">
        <v>512</v>
      </c>
      <c r="BI11" s="218" t="s">
        <v>66</v>
      </c>
      <c r="BJ11" s="370">
        <v>214</v>
      </c>
      <c r="BK11" s="370">
        <v>7</v>
      </c>
      <c r="BL11" s="219" t="s">
        <v>65</v>
      </c>
      <c r="BM11" s="52" t="s">
        <v>65</v>
      </c>
      <c r="BN11" s="218" t="s">
        <v>373</v>
      </c>
      <c r="BO11" s="217" t="s">
        <v>707</v>
      </c>
      <c r="BP11" s="201" t="s">
        <v>680</v>
      </c>
      <c r="BQ11" s="52" t="s">
        <v>714</v>
      </c>
    </row>
    <row r="12" spans="1:69" ht="15.75">
      <c r="A12" s="207" t="s">
        <v>37</v>
      </c>
      <c r="B12" s="208" t="s">
        <v>40</v>
      </c>
      <c r="C12" s="202" t="s">
        <v>35</v>
      </c>
      <c r="D12" s="210" t="s">
        <v>709</v>
      </c>
      <c r="E12" s="24" t="s">
        <v>432</v>
      </c>
      <c r="F12" s="86">
        <v>60</v>
      </c>
      <c r="G12" s="80">
        <v>1</v>
      </c>
      <c r="H12" s="204"/>
      <c r="I12" s="204"/>
      <c r="J12" s="204"/>
      <c r="K12" s="204"/>
      <c r="L12" s="80">
        <v>0</v>
      </c>
      <c r="M12" s="203"/>
      <c r="N12" s="52">
        <v>0</v>
      </c>
      <c r="O12" s="204"/>
      <c r="P12" s="204"/>
      <c r="Q12" s="11">
        <v>6.8511354407000002</v>
      </c>
      <c r="R12" s="204"/>
      <c r="S12" s="204"/>
      <c r="T12" s="53">
        <v>8.5249999999999986</v>
      </c>
      <c r="U12" s="204"/>
      <c r="V12" s="204"/>
      <c r="W12" s="11">
        <v>7.0508133728812998</v>
      </c>
      <c r="X12" s="204"/>
      <c r="Y12" s="204"/>
      <c r="Z12" s="53">
        <v>8.6749999999999989</v>
      </c>
      <c r="AA12" s="204"/>
      <c r="AB12" s="204"/>
      <c r="AC12" s="204"/>
      <c r="AD12" s="204"/>
      <c r="AE12" s="204"/>
      <c r="AF12" s="9">
        <v>3.3551816025311374</v>
      </c>
      <c r="AG12" s="9">
        <v>413</v>
      </c>
      <c r="AH12" s="9">
        <v>0.47808345351358122</v>
      </c>
      <c r="AI12" s="9">
        <v>21</v>
      </c>
      <c r="AJ12" s="9">
        <v>2.4897058823529412</v>
      </c>
      <c r="AK12" s="9" t="s">
        <v>248</v>
      </c>
      <c r="AL12" s="9">
        <v>57</v>
      </c>
      <c r="AM12" s="9">
        <v>3.3795739391393829</v>
      </c>
      <c r="AN12" s="9">
        <v>3.4514388489208634</v>
      </c>
      <c r="AO12" s="73">
        <v>0</v>
      </c>
      <c r="AP12" s="80">
        <v>0</v>
      </c>
      <c r="AQ12" s="80">
        <v>0</v>
      </c>
      <c r="AR12" s="224">
        <v>118</v>
      </c>
      <c r="AS12" s="224" t="s">
        <v>248</v>
      </c>
      <c r="AT12" s="11">
        <v>4431.8890000000001</v>
      </c>
      <c r="AU12" s="11">
        <v>63.473999999999997</v>
      </c>
      <c r="AV12" s="80">
        <v>0</v>
      </c>
      <c r="AW12" s="80">
        <v>118</v>
      </c>
      <c r="AX12" s="203" t="s">
        <v>248</v>
      </c>
      <c r="AY12" s="235" t="s">
        <v>248</v>
      </c>
      <c r="AZ12" s="201">
        <v>31973</v>
      </c>
      <c r="BA12" s="188" t="s">
        <v>248</v>
      </c>
      <c r="BB12" s="203" t="s">
        <v>248</v>
      </c>
      <c r="BC12" s="203" t="s">
        <v>248</v>
      </c>
      <c r="BD12" s="217" t="s">
        <v>61</v>
      </c>
      <c r="BE12" s="201" t="s">
        <v>62</v>
      </c>
      <c r="BF12" s="201" t="s">
        <v>63</v>
      </c>
      <c r="BG12" s="201" t="s">
        <v>196</v>
      </c>
      <c r="BH12" s="218" t="s">
        <v>512</v>
      </c>
      <c r="BI12" s="218" t="s">
        <v>67</v>
      </c>
      <c r="BJ12" s="370">
        <v>214</v>
      </c>
      <c r="BK12" s="370">
        <v>3</v>
      </c>
      <c r="BL12" s="219" t="s">
        <v>65</v>
      </c>
      <c r="BM12" s="52" t="s">
        <v>65</v>
      </c>
      <c r="BN12" s="218" t="s">
        <v>373</v>
      </c>
      <c r="BO12" s="217" t="s">
        <v>707</v>
      </c>
      <c r="BP12" s="201" t="s">
        <v>680</v>
      </c>
      <c r="BQ12" s="52" t="s">
        <v>714</v>
      </c>
    </row>
    <row r="13" spans="1:69" ht="15.75">
      <c r="A13" s="207" t="s">
        <v>37</v>
      </c>
      <c r="B13" s="208" t="s">
        <v>40</v>
      </c>
      <c r="C13" s="202" t="s">
        <v>35</v>
      </c>
      <c r="D13" s="210" t="s">
        <v>709</v>
      </c>
      <c r="E13" s="24" t="s">
        <v>432</v>
      </c>
      <c r="F13" s="86">
        <v>50</v>
      </c>
      <c r="G13" s="80">
        <v>0</v>
      </c>
      <c r="H13" s="204"/>
      <c r="I13" s="204"/>
      <c r="J13" s="204"/>
      <c r="K13" s="204"/>
      <c r="L13" s="80">
        <v>0</v>
      </c>
      <c r="M13" s="203"/>
      <c r="N13" s="52">
        <v>0</v>
      </c>
      <c r="O13" s="204"/>
      <c r="P13" s="204"/>
      <c r="Q13" s="11">
        <v>6.7948197800000001</v>
      </c>
      <c r="R13" s="204"/>
      <c r="S13" s="204"/>
      <c r="T13" s="53">
        <v>7.95</v>
      </c>
      <c r="U13" s="204"/>
      <c r="V13" s="204"/>
      <c r="W13" s="11">
        <v>6.8681396599999998</v>
      </c>
      <c r="X13" s="204"/>
      <c r="Y13" s="204"/>
      <c r="Z13" s="53">
        <v>7.95</v>
      </c>
      <c r="AA13" s="204"/>
      <c r="AB13" s="204"/>
      <c r="AC13" s="204"/>
      <c r="AD13" s="204"/>
      <c r="AE13" s="204"/>
      <c r="AF13" s="9">
        <v>2.9792419821458371</v>
      </c>
      <c r="AG13" s="9">
        <v>350</v>
      </c>
      <c r="AH13" s="9">
        <v>0.35453901393610193</v>
      </c>
      <c r="AI13" s="9">
        <v>31</v>
      </c>
      <c r="AJ13" s="9">
        <v>2.2403846153846154</v>
      </c>
      <c r="AK13" s="9" t="s">
        <v>248</v>
      </c>
      <c r="AL13" s="9">
        <v>0</v>
      </c>
      <c r="AM13" s="9"/>
      <c r="AN13" s="9"/>
      <c r="AO13" s="73">
        <v>0</v>
      </c>
      <c r="AP13" s="80">
        <v>0</v>
      </c>
      <c r="AQ13" s="80">
        <v>0</v>
      </c>
      <c r="AR13" s="224">
        <v>100</v>
      </c>
      <c r="AS13" s="224" t="s">
        <v>248</v>
      </c>
      <c r="AT13" s="11">
        <v>3803.4870000000001</v>
      </c>
      <c r="AU13" s="11">
        <v>0</v>
      </c>
      <c r="AV13" s="80">
        <v>0</v>
      </c>
      <c r="AW13" s="80">
        <v>100</v>
      </c>
      <c r="AX13" s="203" t="s">
        <v>248</v>
      </c>
      <c r="AY13" s="235" t="s">
        <v>248</v>
      </c>
      <c r="AZ13" s="201">
        <v>31973</v>
      </c>
      <c r="BA13" s="188" t="s">
        <v>248</v>
      </c>
      <c r="BB13" s="203" t="s">
        <v>248</v>
      </c>
      <c r="BC13" s="203" t="s">
        <v>248</v>
      </c>
      <c r="BD13" s="217" t="s">
        <v>61</v>
      </c>
      <c r="BE13" s="201" t="s">
        <v>62</v>
      </c>
      <c r="BF13" s="201" t="s">
        <v>63</v>
      </c>
      <c r="BG13" s="201" t="s">
        <v>196</v>
      </c>
      <c r="BH13" s="218" t="s">
        <v>512</v>
      </c>
      <c r="BI13" s="218" t="s">
        <v>68</v>
      </c>
      <c r="BJ13" s="370">
        <v>214</v>
      </c>
      <c r="BK13" s="370">
        <v>4</v>
      </c>
      <c r="BL13" s="219" t="s">
        <v>65</v>
      </c>
      <c r="BM13" s="52" t="s">
        <v>65</v>
      </c>
      <c r="BN13" s="218" t="s">
        <v>373</v>
      </c>
      <c r="BO13" s="217" t="s">
        <v>707</v>
      </c>
      <c r="BP13" s="201" t="s">
        <v>680</v>
      </c>
      <c r="BQ13" s="52" t="s">
        <v>714</v>
      </c>
    </row>
    <row r="14" spans="1:69" ht="15.75">
      <c r="A14" s="207" t="s">
        <v>37</v>
      </c>
      <c r="B14" s="208" t="s">
        <v>40</v>
      </c>
      <c r="C14" s="202" t="s">
        <v>35</v>
      </c>
      <c r="D14" s="210" t="s">
        <v>709</v>
      </c>
      <c r="E14" s="24" t="s">
        <v>433</v>
      </c>
      <c r="F14" s="86">
        <v>55</v>
      </c>
      <c r="G14" s="80">
        <v>0</v>
      </c>
      <c r="H14" s="204"/>
      <c r="I14" s="204"/>
      <c r="J14" s="204"/>
      <c r="K14" s="204"/>
      <c r="L14" s="80">
        <v>0</v>
      </c>
      <c r="M14" s="203"/>
      <c r="N14" s="52">
        <v>0</v>
      </c>
      <c r="O14" s="204"/>
      <c r="P14" s="204"/>
      <c r="Q14" s="11">
        <v>5.3488543999999996</v>
      </c>
      <c r="R14" s="204"/>
      <c r="S14" s="204"/>
      <c r="T14" s="53">
        <v>6.9375</v>
      </c>
      <c r="U14" s="204"/>
      <c r="V14" s="204"/>
      <c r="W14" s="11">
        <v>5.1063269454544997</v>
      </c>
      <c r="X14" s="204"/>
      <c r="Y14" s="204"/>
      <c r="Z14" s="53">
        <v>6.708333333333333</v>
      </c>
      <c r="AA14" s="204"/>
      <c r="AB14" s="204"/>
      <c r="AC14" s="204"/>
      <c r="AD14" s="204"/>
      <c r="AE14" s="204"/>
      <c r="AF14" s="9">
        <v>3.723636381037823</v>
      </c>
      <c r="AG14" s="9">
        <v>385</v>
      </c>
      <c r="AH14" s="9">
        <v>0.40826071666346098</v>
      </c>
      <c r="AI14" s="9">
        <v>6</v>
      </c>
      <c r="AJ14" s="9">
        <v>2.8486842105263159</v>
      </c>
      <c r="AK14" s="9" t="s">
        <v>248</v>
      </c>
      <c r="AL14" s="9">
        <v>55</v>
      </c>
      <c r="AM14" s="9">
        <v>3.723636381037823</v>
      </c>
      <c r="AN14" s="9">
        <v>3.7359437751004014</v>
      </c>
      <c r="AO14" s="73">
        <v>0</v>
      </c>
      <c r="AP14" s="80">
        <v>0</v>
      </c>
      <c r="AQ14" s="80">
        <v>0</v>
      </c>
      <c r="AR14" s="224">
        <v>110</v>
      </c>
      <c r="AS14" s="224" t="s">
        <v>248</v>
      </c>
      <c r="AT14" s="11">
        <v>3928.66</v>
      </c>
      <c r="AU14" s="11">
        <v>0</v>
      </c>
      <c r="AV14" s="80">
        <v>0</v>
      </c>
      <c r="AW14" s="80">
        <v>110</v>
      </c>
      <c r="AX14" s="203" t="s">
        <v>248</v>
      </c>
      <c r="AY14" s="235" t="s">
        <v>248</v>
      </c>
      <c r="AZ14" s="201">
        <v>28000</v>
      </c>
      <c r="BA14" s="188" t="s">
        <v>248</v>
      </c>
      <c r="BB14" s="203" t="s">
        <v>248</v>
      </c>
      <c r="BC14" s="203" t="s">
        <v>248</v>
      </c>
      <c r="BD14" s="217" t="s">
        <v>61</v>
      </c>
      <c r="BE14" s="201" t="s">
        <v>62</v>
      </c>
      <c r="BF14" s="201" t="s">
        <v>63</v>
      </c>
      <c r="BG14" s="201" t="s">
        <v>196</v>
      </c>
      <c r="BH14" s="218" t="s">
        <v>712</v>
      </c>
      <c r="BI14" s="218" t="s">
        <v>64</v>
      </c>
      <c r="BJ14" s="370">
        <v>214</v>
      </c>
      <c r="BK14" s="370">
        <v>1</v>
      </c>
      <c r="BL14" s="219" t="s">
        <v>65</v>
      </c>
      <c r="BM14" s="52" t="s">
        <v>65</v>
      </c>
      <c r="BN14" s="218" t="s">
        <v>373</v>
      </c>
      <c r="BO14" s="217" t="s">
        <v>57</v>
      </c>
      <c r="BP14" s="201" t="s">
        <v>681</v>
      </c>
      <c r="BQ14" s="52" t="s">
        <v>717</v>
      </c>
    </row>
    <row r="15" spans="1:69" ht="15.75">
      <c r="A15" s="207" t="s">
        <v>37</v>
      </c>
      <c r="B15" s="208" t="s">
        <v>40</v>
      </c>
      <c r="C15" s="202" t="s">
        <v>35</v>
      </c>
      <c r="D15" s="210" t="s">
        <v>709</v>
      </c>
      <c r="E15" s="24" t="s">
        <v>433</v>
      </c>
      <c r="F15" s="86">
        <v>50</v>
      </c>
      <c r="G15" s="80">
        <v>0</v>
      </c>
      <c r="H15" s="204"/>
      <c r="I15" s="204"/>
      <c r="J15" s="204"/>
      <c r="K15" s="204"/>
      <c r="L15" s="80">
        <v>0</v>
      </c>
      <c r="M15" s="203"/>
      <c r="N15" s="52">
        <v>1</v>
      </c>
      <c r="O15" s="204"/>
      <c r="P15" s="204"/>
      <c r="Q15" s="11">
        <v>6.7977598199999996</v>
      </c>
      <c r="R15" s="204"/>
      <c r="S15" s="204"/>
      <c r="T15" s="53">
        <v>8.125</v>
      </c>
      <c r="U15" s="204"/>
      <c r="V15" s="204"/>
      <c r="W15" s="11">
        <v>6.8481997999999997</v>
      </c>
      <c r="X15" s="204"/>
      <c r="Y15" s="204"/>
      <c r="Z15" s="53">
        <v>8.25</v>
      </c>
      <c r="AA15" s="204"/>
      <c r="AB15" s="204"/>
      <c r="AC15" s="204"/>
      <c r="AD15" s="204"/>
      <c r="AE15" s="204"/>
      <c r="AF15" s="9">
        <v>2.9402623902952012</v>
      </c>
      <c r="AG15" s="9">
        <v>343</v>
      </c>
      <c r="AH15" s="9">
        <v>0.6086697950132246</v>
      </c>
      <c r="AI15" s="9">
        <v>86</v>
      </c>
      <c r="AJ15" s="9">
        <v>1.9821428571428572</v>
      </c>
      <c r="AK15" s="9" t="s">
        <v>248</v>
      </c>
      <c r="AL15" s="9">
        <v>49</v>
      </c>
      <c r="AM15" s="9">
        <v>2.9402623902952012</v>
      </c>
      <c r="AN15" s="9">
        <v>2.9215686274509802</v>
      </c>
      <c r="AO15" s="73">
        <v>0</v>
      </c>
      <c r="AP15" s="80">
        <v>0</v>
      </c>
      <c r="AQ15" s="80">
        <v>0</v>
      </c>
      <c r="AR15" s="224">
        <v>100</v>
      </c>
      <c r="AS15" s="224" t="s">
        <v>248</v>
      </c>
      <c r="AT15" s="11">
        <v>3568.19</v>
      </c>
      <c r="AU15" s="11">
        <v>0</v>
      </c>
      <c r="AV15" s="80">
        <v>0</v>
      </c>
      <c r="AW15" s="80">
        <v>100</v>
      </c>
      <c r="AX15" s="203" t="s">
        <v>248</v>
      </c>
      <c r="AY15" s="235" t="s">
        <v>248</v>
      </c>
      <c r="AZ15" s="201">
        <v>28000</v>
      </c>
      <c r="BA15" s="188" t="s">
        <v>248</v>
      </c>
      <c r="BB15" s="203" t="s">
        <v>248</v>
      </c>
      <c r="BC15" s="203" t="s">
        <v>248</v>
      </c>
      <c r="BD15" s="217" t="s">
        <v>61</v>
      </c>
      <c r="BE15" s="201" t="s">
        <v>62</v>
      </c>
      <c r="BF15" s="201" t="s">
        <v>63</v>
      </c>
      <c r="BG15" s="201" t="s">
        <v>196</v>
      </c>
      <c r="BH15" s="218" t="s">
        <v>712</v>
      </c>
      <c r="BI15" s="218" t="s">
        <v>66</v>
      </c>
      <c r="BJ15" s="370">
        <v>214</v>
      </c>
      <c r="BK15" s="370">
        <v>7</v>
      </c>
      <c r="BL15" s="219" t="s">
        <v>65</v>
      </c>
      <c r="BM15" s="52" t="s">
        <v>65</v>
      </c>
      <c r="BN15" s="218" t="s">
        <v>373</v>
      </c>
      <c r="BO15" s="217" t="s">
        <v>57</v>
      </c>
      <c r="BP15" s="201" t="s">
        <v>681</v>
      </c>
      <c r="BQ15" s="52" t="s">
        <v>717</v>
      </c>
    </row>
    <row r="16" spans="1:69" ht="15.75">
      <c r="A16" s="207" t="s">
        <v>37</v>
      </c>
      <c r="B16" s="208" t="s">
        <v>40</v>
      </c>
      <c r="C16" s="202" t="s">
        <v>35</v>
      </c>
      <c r="D16" s="210" t="s">
        <v>709</v>
      </c>
      <c r="E16" s="24" t="s">
        <v>433</v>
      </c>
      <c r="F16" s="86">
        <v>54</v>
      </c>
      <c r="G16" s="80">
        <v>0</v>
      </c>
      <c r="H16" s="204"/>
      <c r="I16" s="204"/>
      <c r="J16" s="204"/>
      <c r="K16" s="204"/>
      <c r="L16" s="80">
        <v>0</v>
      </c>
      <c r="M16" s="203"/>
      <c r="N16" s="52">
        <v>0</v>
      </c>
      <c r="O16" s="204"/>
      <c r="P16" s="204"/>
      <c r="Q16" s="11">
        <v>5.6393700926000001</v>
      </c>
      <c r="R16" s="204"/>
      <c r="S16" s="204"/>
      <c r="T16" s="53">
        <v>7.0749999999999993</v>
      </c>
      <c r="U16" s="204"/>
      <c r="V16" s="204"/>
      <c r="W16" s="11">
        <v>5.0361851111110996</v>
      </c>
      <c r="X16" s="204"/>
      <c r="Y16" s="204"/>
      <c r="Z16" s="53">
        <v>6.6624999999999996</v>
      </c>
      <c r="AA16" s="204"/>
      <c r="AB16" s="204"/>
      <c r="AC16" s="204"/>
      <c r="AD16" s="204"/>
      <c r="AE16" s="204"/>
      <c r="AF16" s="9">
        <v>3.659347460278338</v>
      </c>
      <c r="AG16" s="9">
        <v>378</v>
      </c>
      <c r="AH16" s="9">
        <v>0.39171310092866879</v>
      </c>
      <c r="AI16" s="9">
        <v>6</v>
      </c>
      <c r="AJ16" s="9">
        <v>2.7224137931034482</v>
      </c>
      <c r="AK16" s="9" t="s">
        <v>248</v>
      </c>
      <c r="AL16" s="9">
        <v>53</v>
      </c>
      <c r="AM16" s="9">
        <v>3.6681401793847508</v>
      </c>
      <c r="AN16" s="9">
        <v>3.6887351778656128</v>
      </c>
      <c r="AO16" s="73">
        <v>0</v>
      </c>
      <c r="AP16" s="80">
        <v>0</v>
      </c>
      <c r="AQ16" s="80">
        <v>0</v>
      </c>
      <c r="AR16" s="224">
        <v>108</v>
      </c>
      <c r="AS16" s="224" t="s">
        <v>248</v>
      </c>
      <c r="AT16" s="11">
        <v>3863.1860000000001</v>
      </c>
      <c r="AU16" s="11">
        <v>0</v>
      </c>
      <c r="AV16" s="80">
        <v>0</v>
      </c>
      <c r="AW16" s="80">
        <v>108</v>
      </c>
      <c r="AX16" s="203" t="s">
        <v>248</v>
      </c>
      <c r="AY16" s="235" t="s">
        <v>248</v>
      </c>
      <c r="AZ16" s="201">
        <v>28000</v>
      </c>
      <c r="BA16" s="188" t="s">
        <v>248</v>
      </c>
      <c r="BB16" s="203" t="s">
        <v>248</v>
      </c>
      <c r="BC16" s="203" t="s">
        <v>248</v>
      </c>
      <c r="BD16" s="217" t="s">
        <v>61</v>
      </c>
      <c r="BE16" s="201" t="s">
        <v>62</v>
      </c>
      <c r="BF16" s="201" t="s">
        <v>63</v>
      </c>
      <c r="BG16" s="201" t="s">
        <v>196</v>
      </c>
      <c r="BH16" s="218" t="s">
        <v>712</v>
      </c>
      <c r="BI16" s="218" t="s">
        <v>67</v>
      </c>
      <c r="BJ16" s="370">
        <v>214</v>
      </c>
      <c r="BK16" s="370">
        <v>3</v>
      </c>
      <c r="BL16" s="219" t="s">
        <v>65</v>
      </c>
      <c r="BM16" s="52" t="s">
        <v>65</v>
      </c>
      <c r="BN16" s="218" t="s">
        <v>373</v>
      </c>
      <c r="BO16" s="217" t="s">
        <v>57</v>
      </c>
      <c r="BP16" s="201" t="s">
        <v>681</v>
      </c>
      <c r="BQ16" s="52" t="s">
        <v>717</v>
      </c>
    </row>
    <row r="17" spans="1:69" ht="15.75">
      <c r="A17" s="207" t="s">
        <v>37</v>
      </c>
      <c r="B17" s="208" t="s">
        <v>40</v>
      </c>
      <c r="C17" s="202" t="s">
        <v>35</v>
      </c>
      <c r="D17" s="210" t="s">
        <v>709</v>
      </c>
      <c r="E17" s="24" t="s">
        <v>433</v>
      </c>
      <c r="F17" s="86">
        <v>55</v>
      </c>
      <c r="G17" s="80">
        <v>4</v>
      </c>
      <c r="H17" s="204"/>
      <c r="I17" s="204"/>
      <c r="J17" s="204"/>
      <c r="K17" s="204"/>
      <c r="L17" s="80">
        <v>0</v>
      </c>
      <c r="M17" s="203"/>
      <c r="N17" s="52">
        <v>0</v>
      </c>
      <c r="O17" s="204"/>
      <c r="P17" s="204"/>
      <c r="Q17" s="11">
        <v>6.8148428039000004</v>
      </c>
      <c r="R17" s="204"/>
      <c r="S17" s="204"/>
      <c r="T17" s="53">
        <v>7.9449999999999994</v>
      </c>
      <c r="U17" s="204"/>
      <c r="V17" s="204"/>
      <c r="W17" s="11">
        <v>6.9235092745097999</v>
      </c>
      <c r="X17" s="204"/>
      <c r="Y17" s="204"/>
      <c r="Z17" s="53">
        <v>8.2416666666666654</v>
      </c>
      <c r="AA17" s="204"/>
      <c r="AB17" s="204"/>
      <c r="AC17" s="204"/>
      <c r="AD17" s="204"/>
      <c r="AE17" s="204"/>
      <c r="AF17" s="9">
        <v>2.9976190508914597</v>
      </c>
      <c r="AG17" s="9">
        <v>357</v>
      </c>
      <c r="AH17" s="9">
        <v>0.33402502746834789</v>
      </c>
      <c r="AI17" s="9">
        <v>29</v>
      </c>
      <c r="AJ17" s="9">
        <v>2.2855769230769232</v>
      </c>
      <c r="AK17" s="9" t="s">
        <v>248</v>
      </c>
      <c r="AL17" s="9">
        <v>0</v>
      </c>
      <c r="AM17" s="9"/>
      <c r="AN17" s="9"/>
      <c r="AO17" s="73">
        <v>0</v>
      </c>
      <c r="AP17" s="80">
        <v>0</v>
      </c>
      <c r="AQ17" s="80">
        <v>0</v>
      </c>
      <c r="AR17" s="224">
        <v>102</v>
      </c>
      <c r="AS17" s="224" t="s">
        <v>248</v>
      </c>
      <c r="AT17" s="11">
        <v>3661.9450000000002</v>
      </c>
      <c r="AU17" s="11">
        <v>0</v>
      </c>
      <c r="AV17" s="80">
        <v>0</v>
      </c>
      <c r="AW17" s="80">
        <v>102</v>
      </c>
      <c r="AX17" s="203" t="s">
        <v>248</v>
      </c>
      <c r="AY17" s="235" t="s">
        <v>248</v>
      </c>
      <c r="AZ17" s="201">
        <v>28000</v>
      </c>
      <c r="BA17" s="188" t="s">
        <v>248</v>
      </c>
      <c r="BB17" s="203" t="s">
        <v>248</v>
      </c>
      <c r="BC17" s="203" t="s">
        <v>248</v>
      </c>
      <c r="BD17" s="217" t="s">
        <v>61</v>
      </c>
      <c r="BE17" s="201" t="s">
        <v>62</v>
      </c>
      <c r="BF17" s="201" t="s">
        <v>63</v>
      </c>
      <c r="BG17" s="201" t="s">
        <v>196</v>
      </c>
      <c r="BH17" s="218" t="s">
        <v>712</v>
      </c>
      <c r="BI17" s="218" t="s">
        <v>68</v>
      </c>
      <c r="BJ17" s="370">
        <v>214</v>
      </c>
      <c r="BK17" s="370">
        <v>4</v>
      </c>
      <c r="BL17" s="219" t="s">
        <v>65</v>
      </c>
      <c r="BM17" s="52" t="s">
        <v>65</v>
      </c>
      <c r="BN17" s="218" t="s">
        <v>373</v>
      </c>
      <c r="BO17" s="217" t="s">
        <v>57</v>
      </c>
      <c r="BP17" s="201" t="s">
        <v>681</v>
      </c>
      <c r="BQ17" s="52" t="s">
        <v>717</v>
      </c>
    </row>
    <row r="18" spans="1:69" ht="15.75">
      <c r="A18" s="207" t="s">
        <v>37</v>
      </c>
      <c r="B18" s="208" t="s">
        <v>40</v>
      </c>
      <c r="C18" s="202" t="s">
        <v>35</v>
      </c>
      <c r="D18" s="210" t="s">
        <v>709</v>
      </c>
      <c r="E18" s="24" t="s">
        <v>570</v>
      </c>
      <c r="F18" s="86">
        <v>112</v>
      </c>
      <c r="G18" s="80">
        <v>0</v>
      </c>
      <c r="H18" s="204"/>
      <c r="I18" s="204"/>
      <c r="J18" s="204"/>
      <c r="K18" s="204"/>
      <c r="L18" s="80">
        <v>0</v>
      </c>
      <c r="M18" s="203"/>
      <c r="N18" s="52">
        <v>0</v>
      </c>
      <c r="O18" s="204"/>
      <c r="P18" s="204"/>
      <c r="Q18" s="11">
        <v>5.4059283750000002</v>
      </c>
      <c r="R18" s="204"/>
      <c r="S18" s="204"/>
      <c r="T18" s="53">
        <v>6.5499999999999989</v>
      </c>
      <c r="U18" s="204"/>
      <c r="V18" s="204"/>
      <c r="W18" s="11">
        <v>5.0074909642857</v>
      </c>
      <c r="X18" s="204"/>
      <c r="Y18" s="204"/>
      <c r="Z18" s="53">
        <v>6.2399999999999993</v>
      </c>
      <c r="AA18" s="204"/>
      <c r="AB18" s="204"/>
      <c r="AC18" s="204"/>
      <c r="AD18" s="204"/>
      <c r="AE18" s="204"/>
      <c r="AF18" s="9">
        <v>3.6198129366551131</v>
      </c>
      <c r="AG18" s="9">
        <v>783</v>
      </c>
      <c r="AH18" s="9">
        <v>0.46631369839393388</v>
      </c>
      <c r="AI18" s="9">
        <v>27</v>
      </c>
      <c r="AJ18" s="9">
        <v>2.6292553191489363</v>
      </c>
      <c r="AK18" s="9" t="s">
        <v>248</v>
      </c>
      <c r="AL18" s="9">
        <v>111</v>
      </c>
      <c r="AM18" s="9">
        <v>3.6343157559901749</v>
      </c>
      <c r="AN18" s="9">
        <v>3.6845238095238093</v>
      </c>
      <c r="AO18" s="73">
        <v>0</v>
      </c>
      <c r="AP18" s="80">
        <v>0</v>
      </c>
      <c r="AQ18" s="80">
        <v>0</v>
      </c>
      <c r="AR18" s="224">
        <v>224</v>
      </c>
      <c r="AS18" s="224" t="s">
        <v>248</v>
      </c>
      <c r="AT18" s="11">
        <v>7999.0320000000002</v>
      </c>
      <c r="AU18" s="11">
        <v>0</v>
      </c>
      <c r="AV18" s="80">
        <v>0</v>
      </c>
      <c r="AW18" s="80">
        <v>224</v>
      </c>
      <c r="AX18" s="203" t="s">
        <v>248</v>
      </c>
      <c r="AY18" s="235" t="s">
        <v>248</v>
      </c>
      <c r="AZ18" s="201">
        <v>38067</v>
      </c>
      <c r="BA18" s="188" t="s">
        <v>248</v>
      </c>
      <c r="BB18" s="203" t="s">
        <v>248</v>
      </c>
      <c r="BC18" s="203" t="s">
        <v>248</v>
      </c>
      <c r="BD18" s="217" t="s">
        <v>61</v>
      </c>
      <c r="BE18" s="201" t="s">
        <v>62</v>
      </c>
      <c r="BF18" s="201" t="s">
        <v>63</v>
      </c>
      <c r="BG18" s="201" t="s">
        <v>196</v>
      </c>
      <c r="BH18" s="218" t="s">
        <v>515</v>
      </c>
      <c r="BI18" s="218" t="s">
        <v>64</v>
      </c>
      <c r="BJ18" s="370">
        <v>214</v>
      </c>
      <c r="BK18" s="370">
        <v>1</v>
      </c>
      <c r="BL18" s="219" t="s">
        <v>65</v>
      </c>
      <c r="BM18" s="52" t="s">
        <v>65</v>
      </c>
      <c r="BN18" s="218" t="s">
        <v>373</v>
      </c>
      <c r="BO18" s="217" t="s">
        <v>56</v>
      </c>
      <c r="BP18" s="201" t="s">
        <v>684</v>
      </c>
      <c r="BQ18" s="52" t="s">
        <v>716</v>
      </c>
    </row>
    <row r="19" spans="1:69" ht="15.75">
      <c r="A19" s="207" t="s">
        <v>37</v>
      </c>
      <c r="B19" s="208" t="s">
        <v>40</v>
      </c>
      <c r="C19" s="202" t="s">
        <v>35</v>
      </c>
      <c r="D19" s="210" t="s">
        <v>709</v>
      </c>
      <c r="E19" s="24" t="s">
        <v>570</v>
      </c>
      <c r="F19" s="86">
        <v>112</v>
      </c>
      <c r="G19" s="80">
        <v>3</v>
      </c>
      <c r="H19" s="204"/>
      <c r="I19" s="204"/>
      <c r="J19" s="204"/>
      <c r="K19" s="204"/>
      <c r="L19" s="80">
        <v>0</v>
      </c>
      <c r="M19" s="203"/>
      <c r="N19" s="52">
        <v>1</v>
      </c>
      <c r="O19" s="204"/>
      <c r="P19" s="204"/>
      <c r="Q19" s="11">
        <v>7.2771832660999998</v>
      </c>
      <c r="R19" s="204"/>
      <c r="S19" s="204"/>
      <c r="T19" s="53">
        <v>12.94375</v>
      </c>
      <c r="U19" s="204"/>
      <c r="V19" s="204"/>
      <c r="W19" s="11">
        <v>7.3348714036697</v>
      </c>
      <c r="X19" s="204"/>
      <c r="Y19" s="204"/>
      <c r="Z19" s="53">
        <v>13.06875</v>
      </c>
      <c r="AA19" s="204"/>
      <c r="AB19" s="204"/>
      <c r="AC19" s="204"/>
      <c r="AD19" s="204"/>
      <c r="AE19" s="204"/>
      <c r="AF19" s="9">
        <v>3.0016455004139551</v>
      </c>
      <c r="AG19" s="9">
        <v>755</v>
      </c>
      <c r="AH19" s="9">
        <v>0.61043225223392106</v>
      </c>
      <c r="AI19" s="9">
        <v>161</v>
      </c>
      <c r="AJ19" s="9">
        <v>1.9712121212121212</v>
      </c>
      <c r="AK19" s="9" t="s">
        <v>248</v>
      </c>
      <c r="AL19" s="9">
        <v>107</v>
      </c>
      <c r="AM19" s="9">
        <v>3.0069692901998399</v>
      </c>
      <c r="AN19" s="9">
        <v>3.0088383838383836</v>
      </c>
      <c r="AO19" s="73">
        <v>0</v>
      </c>
      <c r="AP19" s="80">
        <v>0</v>
      </c>
      <c r="AQ19" s="80">
        <v>0</v>
      </c>
      <c r="AR19" s="224">
        <v>218</v>
      </c>
      <c r="AS19" s="224" t="s">
        <v>248</v>
      </c>
      <c r="AT19" s="11">
        <v>7791.3869999999997</v>
      </c>
      <c r="AU19" s="11">
        <v>0</v>
      </c>
      <c r="AV19" s="80">
        <v>0</v>
      </c>
      <c r="AW19" s="80">
        <v>218</v>
      </c>
      <c r="AX19" s="203" t="s">
        <v>248</v>
      </c>
      <c r="AY19" s="235" t="s">
        <v>248</v>
      </c>
      <c r="AZ19" s="201">
        <v>38067</v>
      </c>
      <c r="BA19" s="188" t="s">
        <v>248</v>
      </c>
      <c r="BB19" s="203" t="s">
        <v>248</v>
      </c>
      <c r="BC19" s="203" t="s">
        <v>248</v>
      </c>
      <c r="BD19" s="217" t="s">
        <v>61</v>
      </c>
      <c r="BE19" s="201" t="s">
        <v>62</v>
      </c>
      <c r="BF19" s="201" t="s">
        <v>63</v>
      </c>
      <c r="BG19" s="201" t="s">
        <v>196</v>
      </c>
      <c r="BH19" s="218" t="s">
        <v>515</v>
      </c>
      <c r="BI19" s="218" t="s">
        <v>66</v>
      </c>
      <c r="BJ19" s="370">
        <v>214</v>
      </c>
      <c r="BK19" s="370">
        <v>7</v>
      </c>
      <c r="BL19" s="219" t="s">
        <v>65</v>
      </c>
      <c r="BM19" s="52" t="s">
        <v>65</v>
      </c>
      <c r="BN19" s="218" t="s">
        <v>373</v>
      </c>
      <c r="BO19" s="217" t="s">
        <v>56</v>
      </c>
      <c r="BP19" s="201" t="s">
        <v>684</v>
      </c>
      <c r="BQ19" s="52" t="s">
        <v>716</v>
      </c>
    </row>
    <row r="20" spans="1:69" ht="15.75">
      <c r="A20" s="207" t="s">
        <v>37</v>
      </c>
      <c r="B20" s="208" t="s">
        <v>40</v>
      </c>
      <c r="C20" s="202" t="s">
        <v>35</v>
      </c>
      <c r="D20" s="210" t="s">
        <v>709</v>
      </c>
      <c r="E20" s="24" t="s">
        <v>570</v>
      </c>
      <c r="F20" s="86">
        <v>80</v>
      </c>
      <c r="G20" s="80">
        <v>0</v>
      </c>
      <c r="H20" s="204"/>
      <c r="I20" s="204"/>
      <c r="J20" s="204"/>
      <c r="K20" s="204"/>
      <c r="L20" s="80">
        <v>1</v>
      </c>
      <c r="M20" s="203"/>
      <c r="N20" s="52">
        <v>0</v>
      </c>
      <c r="O20" s="204"/>
      <c r="P20" s="204"/>
      <c r="Q20" s="11">
        <v>5.9299998861000001</v>
      </c>
      <c r="R20" s="204"/>
      <c r="S20" s="204"/>
      <c r="T20" s="53">
        <v>8.1749999999999989</v>
      </c>
      <c r="U20" s="204"/>
      <c r="V20" s="204"/>
      <c r="W20" s="11">
        <v>5.1773162658227001</v>
      </c>
      <c r="X20" s="204"/>
      <c r="Y20" s="204"/>
      <c r="Z20" s="53">
        <v>7.5249999999999986</v>
      </c>
      <c r="AA20" s="204"/>
      <c r="AB20" s="204"/>
      <c r="AC20" s="204"/>
      <c r="AD20" s="204"/>
      <c r="AE20" s="204"/>
      <c r="AF20" s="9">
        <v>3.5486256858467553</v>
      </c>
      <c r="AG20" s="9">
        <v>541</v>
      </c>
      <c r="AH20" s="9">
        <v>0.50889627292594819</v>
      </c>
      <c r="AI20" s="9">
        <v>27</v>
      </c>
      <c r="AJ20" s="9">
        <v>2.4032608695652176</v>
      </c>
      <c r="AK20" s="9" t="s">
        <v>248</v>
      </c>
      <c r="AL20" s="9">
        <v>73</v>
      </c>
      <c r="AM20" s="9">
        <v>3.5767775692351877</v>
      </c>
      <c r="AN20" s="9">
        <v>3.6433121019108281</v>
      </c>
      <c r="AO20" s="73">
        <v>0</v>
      </c>
      <c r="AP20" s="80">
        <v>0</v>
      </c>
      <c r="AQ20" s="80">
        <v>0</v>
      </c>
      <c r="AR20" s="224">
        <v>160</v>
      </c>
      <c r="AS20" s="224" t="s">
        <v>248</v>
      </c>
      <c r="AT20" s="11">
        <v>5493.5429999999997</v>
      </c>
      <c r="AU20" s="11">
        <v>174.499</v>
      </c>
      <c r="AV20" s="80">
        <v>0</v>
      </c>
      <c r="AW20" s="80">
        <v>160</v>
      </c>
      <c r="AX20" s="203" t="s">
        <v>248</v>
      </c>
      <c r="AY20" s="235" t="s">
        <v>248</v>
      </c>
      <c r="AZ20" s="201">
        <v>38067</v>
      </c>
      <c r="BA20" s="188" t="s">
        <v>248</v>
      </c>
      <c r="BB20" s="203" t="s">
        <v>248</v>
      </c>
      <c r="BC20" s="203" t="s">
        <v>248</v>
      </c>
      <c r="BD20" s="217" t="s">
        <v>61</v>
      </c>
      <c r="BE20" s="201" t="s">
        <v>62</v>
      </c>
      <c r="BF20" s="201" t="s">
        <v>63</v>
      </c>
      <c r="BG20" s="201" t="s">
        <v>196</v>
      </c>
      <c r="BH20" s="218" t="s">
        <v>515</v>
      </c>
      <c r="BI20" s="218" t="s">
        <v>67</v>
      </c>
      <c r="BJ20" s="370">
        <v>214</v>
      </c>
      <c r="BK20" s="370">
        <v>3</v>
      </c>
      <c r="BL20" s="219" t="s">
        <v>65</v>
      </c>
      <c r="BM20" s="52" t="s">
        <v>65</v>
      </c>
      <c r="BN20" s="218" t="s">
        <v>373</v>
      </c>
      <c r="BO20" s="217" t="s">
        <v>56</v>
      </c>
      <c r="BP20" s="201" t="s">
        <v>684</v>
      </c>
      <c r="BQ20" s="52" t="s">
        <v>716</v>
      </c>
    </row>
    <row r="21" spans="1:69" ht="15.75">
      <c r="A21" s="207" t="s">
        <v>37</v>
      </c>
      <c r="B21" s="208" t="s">
        <v>40</v>
      </c>
      <c r="C21" s="202" t="s">
        <v>35</v>
      </c>
      <c r="D21" s="210" t="s">
        <v>709</v>
      </c>
      <c r="E21" s="24" t="s">
        <v>570</v>
      </c>
      <c r="F21" s="86">
        <v>88</v>
      </c>
      <c r="G21" s="80">
        <v>0</v>
      </c>
      <c r="H21" s="204"/>
      <c r="I21" s="204"/>
      <c r="J21" s="204"/>
      <c r="K21" s="204"/>
      <c r="L21" s="80">
        <v>1</v>
      </c>
      <c r="M21" s="203"/>
      <c r="N21" s="52">
        <v>0</v>
      </c>
      <c r="O21" s="204"/>
      <c r="P21" s="204"/>
      <c r="Q21" s="11">
        <v>7.6475284828000003</v>
      </c>
      <c r="R21" s="204"/>
      <c r="S21" s="204"/>
      <c r="T21" s="53">
        <v>11.081249999999999</v>
      </c>
      <c r="U21" s="204"/>
      <c r="V21" s="204"/>
      <c r="W21" s="11">
        <v>7.5620688620688998</v>
      </c>
      <c r="X21" s="204"/>
      <c r="Y21" s="204"/>
      <c r="Z21" s="53">
        <v>10.412499999999998</v>
      </c>
      <c r="AA21" s="204"/>
      <c r="AB21" s="204"/>
      <c r="AC21" s="204"/>
      <c r="AD21" s="204"/>
      <c r="AE21" s="204"/>
      <c r="AF21" s="9">
        <v>2.6735548254263368</v>
      </c>
      <c r="AG21" s="9">
        <v>602</v>
      </c>
      <c r="AH21" s="9">
        <v>0.31134465800420535</v>
      </c>
      <c r="AI21" s="9">
        <v>135</v>
      </c>
      <c r="AJ21" s="9">
        <v>2.036111111111111</v>
      </c>
      <c r="AK21" s="9" t="s">
        <v>248</v>
      </c>
      <c r="AL21" s="9">
        <v>0</v>
      </c>
      <c r="AM21" s="9"/>
      <c r="AN21" s="9"/>
      <c r="AO21" s="73">
        <v>0</v>
      </c>
      <c r="AP21" s="80">
        <v>0</v>
      </c>
      <c r="AQ21" s="80">
        <v>0</v>
      </c>
      <c r="AR21" s="224">
        <v>176</v>
      </c>
      <c r="AS21" s="224" t="s">
        <v>248</v>
      </c>
      <c r="AT21" s="11">
        <v>6189.3890000000001</v>
      </c>
      <c r="AU21" s="11">
        <v>72.271000000000001</v>
      </c>
      <c r="AV21" s="80">
        <v>0</v>
      </c>
      <c r="AW21" s="80">
        <v>176</v>
      </c>
      <c r="AX21" s="203" t="s">
        <v>248</v>
      </c>
      <c r="AY21" s="235" t="s">
        <v>248</v>
      </c>
      <c r="AZ21" s="201">
        <v>38067</v>
      </c>
      <c r="BA21" s="188" t="s">
        <v>248</v>
      </c>
      <c r="BB21" s="203" t="s">
        <v>248</v>
      </c>
      <c r="BC21" s="203" t="s">
        <v>248</v>
      </c>
      <c r="BD21" s="217" t="s">
        <v>61</v>
      </c>
      <c r="BE21" s="201" t="s">
        <v>62</v>
      </c>
      <c r="BF21" s="201" t="s">
        <v>63</v>
      </c>
      <c r="BG21" s="201" t="s">
        <v>196</v>
      </c>
      <c r="BH21" s="218" t="s">
        <v>515</v>
      </c>
      <c r="BI21" s="218" t="s">
        <v>68</v>
      </c>
      <c r="BJ21" s="370">
        <v>214</v>
      </c>
      <c r="BK21" s="370">
        <v>4</v>
      </c>
      <c r="BL21" s="219" t="s">
        <v>65</v>
      </c>
      <c r="BM21" s="52" t="s">
        <v>65</v>
      </c>
      <c r="BN21" s="218" t="s">
        <v>373</v>
      </c>
      <c r="BO21" s="217" t="s">
        <v>56</v>
      </c>
      <c r="BP21" s="201" t="s">
        <v>684</v>
      </c>
      <c r="BQ21" s="52" t="s">
        <v>716</v>
      </c>
    </row>
    <row r="22" spans="1:69" ht="15.75">
      <c r="A22" s="207" t="s">
        <v>37</v>
      </c>
      <c r="B22" s="208" t="s">
        <v>40</v>
      </c>
      <c r="C22" s="202" t="s">
        <v>35</v>
      </c>
      <c r="D22" s="210" t="s">
        <v>709</v>
      </c>
      <c r="E22" s="24" t="s">
        <v>434</v>
      </c>
      <c r="F22" s="86">
        <v>52</v>
      </c>
      <c r="G22" s="80">
        <v>0</v>
      </c>
      <c r="H22" s="204"/>
      <c r="I22" s="204"/>
      <c r="J22" s="204"/>
      <c r="K22" s="204"/>
      <c r="L22" s="80">
        <v>0</v>
      </c>
      <c r="M22" s="203"/>
      <c r="N22" s="52">
        <v>0</v>
      </c>
      <c r="O22" s="204"/>
      <c r="P22" s="204"/>
      <c r="Q22" s="11">
        <v>5.3010576538</v>
      </c>
      <c r="R22" s="204"/>
      <c r="S22" s="204"/>
      <c r="T22" s="53">
        <v>6.85</v>
      </c>
      <c r="U22" s="204"/>
      <c r="V22" s="204"/>
      <c r="W22" s="11">
        <v>4.9228845384615001</v>
      </c>
      <c r="X22" s="204"/>
      <c r="Y22" s="204"/>
      <c r="Z22" s="53">
        <v>6.35</v>
      </c>
      <c r="AA22" s="204"/>
      <c r="AB22" s="204"/>
      <c r="AC22" s="204"/>
      <c r="AD22" s="204"/>
      <c r="AE22" s="204"/>
      <c r="AF22" s="9">
        <v>3.7606593638986019</v>
      </c>
      <c r="AG22" s="9">
        <v>364</v>
      </c>
      <c r="AH22" s="9">
        <v>0.3532482223628145</v>
      </c>
      <c r="AI22" s="9">
        <v>6</v>
      </c>
      <c r="AJ22" s="9">
        <v>3.0035714285714286</v>
      </c>
      <c r="AK22" s="9" t="s">
        <v>248</v>
      </c>
      <c r="AL22" s="9">
        <v>52</v>
      </c>
      <c r="AM22" s="9">
        <v>3.7606593638986019</v>
      </c>
      <c r="AN22" s="9">
        <v>3.7446043165467624</v>
      </c>
      <c r="AO22" s="73">
        <v>0</v>
      </c>
      <c r="AP22" s="80">
        <v>0</v>
      </c>
      <c r="AQ22" s="80">
        <v>0</v>
      </c>
      <c r="AR22" s="224">
        <v>104</v>
      </c>
      <c r="AS22" s="224" t="s">
        <v>248</v>
      </c>
      <c r="AT22" s="11">
        <v>3731.0079999999998</v>
      </c>
      <c r="AU22" s="11">
        <v>0</v>
      </c>
      <c r="AV22" s="80">
        <v>0</v>
      </c>
      <c r="AW22" s="80">
        <v>104</v>
      </c>
      <c r="AX22" s="203" t="s">
        <v>248</v>
      </c>
      <c r="AY22" s="235" t="s">
        <v>248</v>
      </c>
      <c r="AZ22" s="201">
        <v>25279</v>
      </c>
      <c r="BA22" s="188" t="s">
        <v>248</v>
      </c>
      <c r="BB22" s="203" t="s">
        <v>248</v>
      </c>
      <c r="BC22" s="203" t="s">
        <v>248</v>
      </c>
      <c r="BD22" s="217" t="s">
        <v>61</v>
      </c>
      <c r="BE22" s="201" t="s">
        <v>62</v>
      </c>
      <c r="BF22" s="201" t="s">
        <v>63</v>
      </c>
      <c r="BG22" s="201" t="s">
        <v>196</v>
      </c>
      <c r="BH22" s="218" t="s">
        <v>514</v>
      </c>
      <c r="BI22" s="218" t="s">
        <v>64</v>
      </c>
      <c r="BJ22" s="370">
        <v>214</v>
      </c>
      <c r="BK22" s="370">
        <v>1</v>
      </c>
      <c r="BL22" s="219" t="s">
        <v>65</v>
      </c>
      <c r="BM22" s="52" t="s">
        <v>65</v>
      </c>
      <c r="BN22" s="218" t="s">
        <v>373</v>
      </c>
      <c r="BO22" s="217" t="s">
        <v>69</v>
      </c>
      <c r="BP22" s="201" t="s">
        <v>680</v>
      </c>
      <c r="BQ22" s="52" t="s">
        <v>714</v>
      </c>
    </row>
    <row r="23" spans="1:69" ht="15.75">
      <c r="A23" s="207" t="s">
        <v>37</v>
      </c>
      <c r="B23" s="208" t="s">
        <v>40</v>
      </c>
      <c r="C23" s="202" t="s">
        <v>35</v>
      </c>
      <c r="D23" s="210" t="s">
        <v>709</v>
      </c>
      <c r="E23" s="24" t="s">
        <v>434</v>
      </c>
      <c r="F23" s="86">
        <v>34</v>
      </c>
      <c r="G23" s="80">
        <v>0</v>
      </c>
      <c r="H23" s="204"/>
      <c r="I23" s="204"/>
      <c r="J23" s="204"/>
      <c r="K23" s="204"/>
      <c r="L23" s="80">
        <v>0</v>
      </c>
      <c r="M23" s="203"/>
      <c r="N23" s="52">
        <v>0</v>
      </c>
      <c r="O23" s="204"/>
      <c r="P23" s="204"/>
      <c r="Q23" s="11">
        <v>8.7052940000000003</v>
      </c>
      <c r="R23" s="204"/>
      <c r="S23" s="204"/>
      <c r="T23" s="53">
        <v>14.149999999999999</v>
      </c>
      <c r="U23" s="204"/>
      <c r="V23" s="204"/>
      <c r="W23" s="11">
        <v>8.8627940882351997</v>
      </c>
      <c r="X23" s="204"/>
      <c r="Y23" s="204"/>
      <c r="Z23" s="53">
        <v>14.649999999999999</v>
      </c>
      <c r="AA23" s="204"/>
      <c r="AB23" s="204"/>
      <c r="AC23" s="204"/>
      <c r="AD23" s="204"/>
      <c r="AE23" s="204"/>
      <c r="AF23" s="9">
        <v>3.4146218570340574</v>
      </c>
      <c r="AG23" s="9">
        <v>238</v>
      </c>
      <c r="AH23" s="9">
        <v>0.4692858733574658</v>
      </c>
      <c r="AI23" s="9">
        <v>10</v>
      </c>
      <c r="AJ23" s="9">
        <v>2.5271428571428571</v>
      </c>
      <c r="AK23" s="9" t="s">
        <v>248</v>
      </c>
      <c r="AL23" s="9">
        <v>34</v>
      </c>
      <c r="AM23" s="9">
        <v>3.4146218570340574</v>
      </c>
      <c r="AN23" s="9">
        <v>3.5092592592592591</v>
      </c>
      <c r="AO23" s="73">
        <v>0</v>
      </c>
      <c r="AP23" s="80">
        <v>0</v>
      </c>
      <c r="AQ23" s="80">
        <v>0</v>
      </c>
      <c r="AR23" s="224">
        <v>68</v>
      </c>
      <c r="AS23" s="224" t="s">
        <v>248</v>
      </c>
      <c r="AT23" s="11">
        <v>2425.232</v>
      </c>
      <c r="AU23" s="11">
        <v>0</v>
      </c>
      <c r="AV23" s="80">
        <v>0</v>
      </c>
      <c r="AW23" s="80">
        <v>68</v>
      </c>
      <c r="AX23" s="203" t="s">
        <v>248</v>
      </c>
      <c r="AY23" s="235" t="s">
        <v>248</v>
      </c>
      <c r="AZ23" s="201">
        <v>25279</v>
      </c>
      <c r="BA23" s="188" t="s">
        <v>248</v>
      </c>
      <c r="BB23" s="203" t="s">
        <v>248</v>
      </c>
      <c r="BC23" s="203" t="s">
        <v>248</v>
      </c>
      <c r="BD23" s="217" t="s">
        <v>61</v>
      </c>
      <c r="BE23" s="201" t="s">
        <v>62</v>
      </c>
      <c r="BF23" s="201" t="s">
        <v>63</v>
      </c>
      <c r="BG23" s="201" t="s">
        <v>196</v>
      </c>
      <c r="BH23" s="218" t="s">
        <v>514</v>
      </c>
      <c r="BI23" s="218" t="s">
        <v>66</v>
      </c>
      <c r="BJ23" s="370">
        <v>214</v>
      </c>
      <c r="BK23" s="370">
        <v>7</v>
      </c>
      <c r="BL23" s="219" t="s">
        <v>65</v>
      </c>
      <c r="BM23" s="52" t="s">
        <v>65</v>
      </c>
      <c r="BN23" s="218" t="s">
        <v>373</v>
      </c>
      <c r="BO23" s="217" t="s">
        <v>69</v>
      </c>
      <c r="BP23" s="201" t="s">
        <v>680</v>
      </c>
      <c r="BQ23" s="52" t="s">
        <v>714</v>
      </c>
    </row>
    <row r="24" spans="1:69" ht="15.75">
      <c r="A24" s="207" t="s">
        <v>37</v>
      </c>
      <c r="B24" s="208" t="s">
        <v>40</v>
      </c>
      <c r="C24" s="202" t="s">
        <v>35</v>
      </c>
      <c r="D24" s="210" t="s">
        <v>709</v>
      </c>
      <c r="E24" s="24" t="s">
        <v>434</v>
      </c>
      <c r="F24" s="86">
        <v>37</v>
      </c>
      <c r="G24" s="80">
        <v>0</v>
      </c>
      <c r="H24" s="204"/>
      <c r="I24" s="204"/>
      <c r="J24" s="204"/>
      <c r="K24" s="204"/>
      <c r="L24" s="80">
        <v>0</v>
      </c>
      <c r="M24" s="203"/>
      <c r="N24" s="52">
        <v>0</v>
      </c>
      <c r="O24" s="204"/>
      <c r="P24" s="204"/>
      <c r="Q24" s="11">
        <v>6.6453783243000002</v>
      </c>
      <c r="R24" s="204"/>
      <c r="S24" s="204"/>
      <c r="T24" s="53">
        <v>7.7874999999999996</v>
      </c>
      <c r="U24" s="204"/>
      <c r="V24" s="204"/>
      <c r="W24" s="11">
        <v>6.6849188918918001</v>
      </c>
      <c r="X24" s="204"/>
      <c r="Y24" s="204"/>
      <c r="Z24" s="53">
        <v>7.7874999999999996</v>
      </c>
      <c r="AA24" s="204"/>
      <c r="AB24" s="204"/>
      <c r="AC24" s="204"/>
      <c r="AD24" s="204"/>
      <c r="AE24" s="204"/>
      <c r="AF24" s="9">
        <v>3.6780308995928084</v>
      </c>
      <c r="AG24" s="9">
        <v>259</v>
      </c>
      <c r="AH24" s="9">
        <v>0.37005193344997045</v>
      </c>
      <c r="AI24" s="9">
        <v>3</v>
      </c>
      <c r="AJ24" s="9">
        <v>2.9145833333333333</v>
      </c>
      <c r="AK24" s="9" t="s">
        <v>248</v>
      </c>
      <c r="AL24" s="9">
        <v>37</v>
      </c>
      <c r="AM24" s="9">
        <v>3.6780308995928084</v>
      </c>
      <c r="AN24" s="9">
        <v>3.697976878612717</v>
      </c>
      <c r="AO24" s="73">
        <v>0</v>
      </c>
      <c r="AP24" s="80">
        <v>0</v>
      </c>
      <c r="AQ24" s="80">
        <v>0</v>
      </c>
      <c r="AR24" s="224">
        <v>74</v>
      </c>
      <c r="AS24" s="224" t="s">
        <v>248</v>
      </c>
      <c r="AT24" s="11">
        <v>2647.444</v>
      </c>
      <c r="AU24" s="11">
        <v>0</v>
      </c>
      <c r="AV24" s="80">
        <v>0</v>
      </c>
      <c r="AW24" s="80">
        <v>74</v>
      </c>
      <c r="AX24" s="203" t="s">
        <v>248</v>
      </c>
      <c r="AY24" s="235" t="s">
        <v>248</v>
      </c>
      <c r="AZ24" s="201">
        <v>25279</v>
      </c>
      <c r="BA24" s="188" t="s">
        <v>248</v>
      </c>
      <c r="BB24" s="203" t="s">
        <v>248</v>
      </c>
      <c r="BC24" s="203" t="s">
        <v>248</v>
      </c>
      <c r="BD24" s="217" t="s">
        <v>61</v>
      </c>
      <c r="BE24" s="201" t="s">
        <v>62</v>
      </c>
      <c r="BF24" s="201" t="s">
        <v>63</v>
      </c>
      <c r="BG24" s="201" t="s">
        <v>196</v>
      </c>
      <c r="BH24" s="218" t="s">
        <v>514</v>
      </c>
      <c r="BI24" s="218" t="s">
        <v>67</v>
      </c>
      <c r="BJ24" s="370">
        <v>214</v>
      </c>
      <c r="BK24" s="370">
        <v>3</v>
      </c>
      <c r="BL24" s="219" t="s">
        <v>65</v>
      </c>
      <c r="BM24" s="52" t="s">
        <v>65</v>
      </c>
      <c r="BN24" s="218" t="s">
        <v>373</v>
      </c>
      <c r="BO24" s="217" t="s">
        <v>69</v>
      </c>
      <c r="BP24" s="201" t="s">
        <v>680</v>
      </c>
      <c r="BQ24" s="52" t="s">
        <v>714</v>
      </c>
    </row>
    <row r="25" spans="1:69" ht="15.75">
      <c r="A25" s="207" t="s">
        <v>37</v>
      </c>
      <c r="B25" s="208" t="s">
        <v>40</v>
      </c>
      <c r="C25" s="202" t="s">
        <v>35</v>
      </c>
      <c r="D25" s="210" t="s">
        <v>709</v>
      </c>
      <c r="E25" s="24" t="s">
        <v>434</v>
      </c>
      <c r="F25" s="86">
        <v>24</v>
      </c>
      <c r="G25" s="80">
        <v>0</v>
      </c>
      <c r="H25" s="204"/>
      <c r="I25" s="204"/>
      <c r="J25" s="204"/>
      <c r="K25" s="204"/>
      <c r="L25" s="80">
        <v>0</v>
      </c>
      <c r="M25" s="203"/>
      <c r="N25" s="52">
        <v>0</v>
      </c>
      <c r="O25" s="204"/>
      <c r="P25" s="204"/>
      <c r="Q25" s="11">
        <v>7.0034582917000003</v>
      </c>
      <c r="R25" s="204"/>
      <c r="S25" s="204"/>
      <c r="T25" s="53">
        <v>7.6999999999999993</v>
      </c>
      <c r="U25" s="204"/>
      <c r="V25" s="204"/>
      <c r="W25" s="11">
        <v>7.0973749583333001</v>
      </c>
      <c r="X25" s="204"/>
      <c r="Y25" s="204"/>
      <c r="Z25" s="53">
        <v>7.85</v>
      </c>
      <c r="AA25" s="204"/>
      <c r="AB25" s="204"/>
      <c r="AC25" s="204"/>
      <c r="AD25" s="204"/>
      <c r="AE25" s="204"/>
      <c r="AF25" s="9">
        <v>2.9456547605139871</v>
      </c>
      <c r="AG25" s="9">
        <v>168</v>
      </c>
      <c r="AH25" s="9">
        <v>0.4073305336856724</v>
      </c>
      <c r="AI25" s="9">
        <v>22</v>
      </c>
      <c r="AJ25" s="9">
        <v>2.1</v>
      </c>
      <c r="AK25" s="9" t="s">
        <v>248</v>
      </c>
      <c r="AL25" s="9">
        <v>0</v>
      </c>
      <c r="AM25" s="9"/>
      <c r="AN25" s="9"/>
      <c r="AO25" s="73">
        <v>0</v>
      </c>
      <c r="AP25" s="80">
        <v>0</v>
      </c>
      <c r="AQ25" s="80">
        <v>0</v>
      </c>
      <c r="AR25" s="224">
        <v>48</v>
      </c>
      <c r="AS25" s="224" t="s">
        <v>248</v>
      </c>
      <c r="AT25" s="11">
        <v>1710.44</v>
      </c>
      <c r="AU25" s="11">
        <v>0</v>
      </c>
      <c r="AV25" s="80">
        <v>0</v>
      </c>
      <c r="AW25" s="80">
        <v>48</v>
      </c>
      <c r="AX25" s="203" t="s">
        <v>248</v>
      </c>
      <c r="AY25" s="235" t="s">
        <v>248</v>
      </c>
      <c r="AZ25" s="201">
        <v>25279</v>
      </c>
      <c r="BA25" s="188" t="s">
        <v>248</v>
      </c>
      <c r="BB25" s="203" t="s">
        <v>248</v>
      </c>
      <c r="BC25" s="203" t="s">
        <v>248</v>
      </c>
      <c r="BD25" s="217" t="s">
        <v>61</v>
      </c>
      <c r="BE25" s="201" t="s">
        <v>62</v>
      </c>
      <c r="BF25" s="201" t="s">
        <v>63</v>
      </c>
      <c r="BG25" s="201" t="s">
        <v>196</v>
      </c>
      <c r="BH25" s="218" t="s">
        <v>514</v>
      </c>
      <c r="BI25" s="218" t="s">
        <v>68</v>
      </c>
      <c r="BJ25" s="370">
        <v>214</v>
      </c>
      <c r="BK25" s="370">
        <v>4</v>
      </c>
      <c r="BL25" s="219" t="s">
        <v>65</v>
      </c>
      <c r="BM25" s="52" t="s">
        <v>65</v>
      </c>
      <c r="BN25" s="218" t="s">
        <v>373</v>
      </c>
      <c r="BO25" s="217" t="s">
        <v>69</v>
      </c>
      <c r="BP25" s="201" t="s">
        <v>680</v>
      </c>
      <c r="BQ25" s="52" t="s">
        <v>714</v>
      </c>
    </row>
    <row r="26" spans="1:69" ht="15.75">
      <c r="A26" s="207" t="s">
        <v>37</v>
      </c>
      <c r="B26" s="208" t="s">
        <v>40</v>
      </c>
      <c r="C26" s="202" t="s">
        <v>35</v>
      </c>
      <c r="D26" s="210" t="s">
        <v>709</v>
      </c>
      <c r="E26" s="24" t="s">
        <v>435</v>
      </c>
      <c r="F26" s="86">
        <v>56</v>
      </c>
      <c r="G26" s="80">
        <v>0</v>
      </c>
      <c r="H26" s="204"/>
      <c r="I26" s="204"/>
      <c r="J26" s="204"/>
      <c r="K26" s="204"/>
      <c r="L26" s="80">
        <v>0</v>
      </c>
      <c r="M26" s="203"/>
      <c r="N26" s="52">
        <v>0</v>
      </c>
      <c r="O26" s="204"/>
      <c r="P26" s="204"/>
      <c r="Q26" s="11">
        <v>6.2388391607000004</v>
      </c>
      <c r="R26" s="204"/>
      <c r="S26" s="204"/>
      <c r="T26" s="53">
        <v>9.0999999999999979</v>
      </c>
      <c r="U26" s="204"/>
      <c r="V26" s="204"/>
      <c r="W26" s="11">
        <v>6.0312319642857002</v>
      </c>
      <c r="X26" s="204"/>
      <c r="Y26" s="204"/>
      <c r="Z26" s="53">
        <v>9.0999999999999979</v>
      </c>
      <c r="AA26" s="204"/>
      <c r="AB26" s="204"/>
      <c r="AC26" s="204"/>
      <c r="AD26" s="204"/>
      <c r="AE26" s="204"/>
      <c r="AF26" s="9">
        <v>3.5561479704112422</v>
      </c>
      <c r="AG26" s="9">
        <v>392</v>
      </c>
      <c r="AH26" s="9">
        <v>0.44151202073117768</v>
      </c>
      <c r="AI26" s="9">
        <v>10</v>
      </c>
      <c r="AJ26" s="9">
        <v>2.6090909090909089</v>
      </c>
      <c r="AK26" s="9" t="s">
        <v>248</v>
      </c>
      <c r="AL26" s="9">
        <v>56</v>
      </c>
      <c r="AM26" s="9">
        <v>3.5561479704112422</v>
      </c>
      <c r="AN26" s="9">
        <v>3.6293859649122808</v>
      </c>
      <c r="AO26" s="73">
        <v>0</v>
      </c>
      <c r="AP26" s="80">
        <v>0</v>
      </c>
      <c r="AQ26" s="80">
        <v>0</v>
      </c>
      <c r="AR26" s="224">
        <v>112</v>
      </c>
      <c r="AS26" s="224" t="s">
        <v>248</v>
      </c>
      <c r="AT26" s="11">
        <v>4004.0030000000002</v>
      </c>
      <c r="AU26" s="11">
        <v>0</v>
      </c>
      <c r="AV26" s="80">
        <v>0</v>
      </c>
      <c r="AW26" s="80">
        <v>112</v>
      </c>
      <c r="AX26" s="203" t="s">
        <v>248</v>
      </c>
      <c r="AY26" s="235" t="s">
        <v>248</v>
      </c>
      <c r="AZ26" s="201">
        <v>25586</v>
      </c>
      <c r="BA26" s="188" t="s">
        <v>248</v>
      </c>
      <c r="BB26" s="203" t="s">
        <v>248</v>
      </c>
      <c r="BC26" s="203" t="s">
        <v>248</v>
      </c>
      <c r="BD26" s="217" t="s">
        <v>61</v>
      </c>
      <c r="BE26" s="201" t="s">
        <v>62</v>
      </c>
      <c r="BF26" s="201" t="s">
        <v>63</v>
      </c>
      <c r="BG26" s="201" t="s">
        <v>196</v>
      </c>
      <c r="BH26" s="218" t="s">
        <v>515</v>
      </c>
      <c r="BI26" s="218" t="s">
        <v>64</v>
      </c>
      <c r="BJ26" s="370">
        <v>214</v>
      </c>
      <c r="BK26" s="370">
        <v>1</v>
      </c>
      <c r="BL26" s="219" t="s">
        <v>65</v>
      </c>
      <c r="BM26" s="52" t="s">
        <v>65</v>
      </c>
      <c r="BN26" s="218" t="s">
        <v>373</v>
      </c>
      <c r="BO26" s="217" t="s">
        <v>78</v>
      </c>
      <c r="BP26" s="201" t="s">
        <v>684</v>
      </c>
      <c r="BQ26" s="52" t="s">
        <v>716</v>
      </c>
    </row>
    <row r="27" spans="1:69" ht="15.75">
      <c r="A27" s="207" t="s">
        <v>37</v>
      </c>
      <c r="B27" s="208" t="s">
        <v>40</v>
      </c>
      <c r="C27" s="202" t="s">
        <v>35</v>
      </c>
      <c r="D27" s="210" t="s">
        <v>709</v>
      </c>
      <c r="E27" s="24" t="s">
        <v>435</v>
      </c>
      <c r="F27" s="86">
        <v>86</v>
      </c>
      <c r="G27" s="80">
        <v>0</v>
      </c>
      <c r="H27" s="204"/>
      <c r="I27" s="204"/>
      <c r="J27" s="204"/>
      <c r="K27" s="204"/>
      <c r="L27" s="80">
        <v>0</v>
      </c>
      <c r="M27" s="203"/>
      <c r="N27" s="52">
        <v>0</v>
      </c>
      <c r="O27" s="204"/>
      <c r="P27" s="204"/>
      <c r="Q27" s="11">
        <v>6.8998835348999998</v>
      </c>
      <c r="R27" s="204"/>
      <c r="S27" s="204"/>
      <c r="T27" s="53">
        <v>12.616666666666667</v>
      </c>
      <c r="U27" s="204"/>
      <c r="V27" s="204"/>
      <c r="W27" s="11">
        <v>6.9659068139534002</v>
      </c>
      <c r="X27" s="204"/>
      <c r="Y27" s="204"/>
      <c r="Z27" s="53">
        <v>12.675000000000001</v>
      </c>
      <c r="AA27" s="204"/>
      <c r="AB27" s="204"/>
      <c r="AC27" s="204"/>
      <c r="AD27" s="204"/>
      <c r="AE27" s="204"/>
      <c r="AF27" s="9">
        <v>2.9501993365065995</v>
      </c>
      <c r="AG27" s="9">
        <v>602</v>
      </c>
      <c r="AH27" s="9">
        <v>0.59016153689614648</v>
      </c>
      <c r="AI27" s="9">
        <v>144</v>
      </c>
      <c r="AJ27" s="9">
        <v>2.0132478632478632</v>
      </c>
      <c r="AK27" s="9" t="s">
        <v>248</v>
      </c>
      <c r="AL27" s="9">
        <v>86</v>
      </c>
      <c r="AM27" s="9">
        <v>2.9501993365065995</v>
      </c>
      <c r="AN27" s="9">
        <v>2.9385474860335195</v>
      </c>
      <c r="AO27" s="73">
        <v>0</v>
      </c>
      <c r="AP27" s="80">
        <v>0</v>
      </c>
      <c r="AQ27" s="80">
        <v>0</v>
      </c>
      <c r="AR27" s="224">
        <v>172</v>
      </c>
      <c r="AS27" s="224" t="s">
        <v>248</v>
      </c>
      <c r="AT27" s="11">
        <v>6137.63</v>
      </c>
      <c r="AU27" s="11">
        <v>0</v>
      </c>
      <c r="AV27" s="80">
        <v>0</v>
      </c>
      <c r="AW27" s="80">
        <v>172</v>
      </c>
      <c r="AX27" s="203" t="s">
        <v>248</v>
      </c>
      <c r="AY27" s="235" t="s">
        <v>248</v>
      </c>
      <c r="AZ27" s="201">
        <v>25586</v>
      </c>
      <c r="BA27" s="188" t="s">
        <v>248</v>
      </c>
      <c r="BB27" s="203" t="s">
        <v>248</v>
      </c>
      <c r="BC27" s="203" t="s">
        <v>248</v>
      </c>
      <c r="BD27" s="217" t="s">
        <v>61</v>
      </c>
      <c r="BE27" s="201" t="s">
        <v>62</v>
      </c>
      <c r="BF27" s="201" t="s">
        <v>63</v>
      </c>
      <c r="BG27" s="201" t="s">
        <v>196</v>
      </c>
      <c r="BH27" s="218" t="s">
        <v>515</v>
      </c>
      <c r="BI27" s="218" t="s">
        <v>66</v>
      </c>
      <c r="BJ27" s="370">
        <v>214</v>
      </c>
      <c r="BK27" s="370">
        <v>7</v>
      </c>
      <c r="BL27" s="219" t="s">
        <v>65</v>
      </c>
      <c r="BM27" s="52" t="s">
        <v>65</v>
      </c>
      <c r="BN27" s="218" t="s">
        <v>373</v>
      </c>
      <c r="BO27" s="217" t="s">
        <v>78</v>
      </c>
      <c r="BP27" s="201" t="s">
        <v>684</v>
      </c>
      <c r="BQ27" s="52" t="s">
        <v>716</v>
      </c>
    </row>
    <row r="28" spans="1:69" ht="15.75">
      <c r="A28" s="207" t="s">
        <v>37</v>
      </c>
      <c r="B28" s="208" t="s">
        <v>40</v>
      </c>
      <c r="C28" s="202" t="s">
        <v>35</v>
      </c>
      <c r="D28" s="210" t="s">
        <v>709</v>
      </c>
      <c r="E28" s="24" t="s">
        <v>435</v>
      </c>
      <c r="F28" s="86">
        <v>84</v>
      </c>
      <c r="G28" s="80">
        <v>1</v>
      </c>
      <c r="H28" s="204"/>
      <c r="I28" s="204"/>
      <c r="J28" s="204"/>
      <c r="K28" s="204"/>
      <c r="L28" s="80">
        <v>0</v>
      </c>
      <c r="M28" s="203"/>
      <c r="N28" s="52">
        <v>0</v>
      </c>
      <c r="O28" s="204"/>
      <c r="P28" s="204"/>
      <c r="Q28" s="11">
        <v>6.1550359518000004</v>
      </c>
      <c r="R28" s="204"/>
      <c r="S28" s="204"/>
      <c r="T28" s="53">
        <v>8.9249999999999972</v>
      </c>
      <c r="U28" s="204"/>
      <c r="V28" s="204"/>
      <c r="W28" s="11">
        <v>5.5054936867468998</v>
      </c>
      <c r="X28" s="204"/>
      <c r="Y28" s="204"/>
      <c r="Z28" s="53">
        <v>8.4249999999999972</v>
      </c>
      <c r="AA28" s="204"/>
      <c r="AB28" s="204"/>
      <c r="AC28" s="204"/>
      <c r="AD28" s="204"/>
      <c r="AE28" s="204"/>
      <c r="AF28" s="9">
        <v>3.6542857360101206</v>
      </c>
      <c r="AG28" s="9">
        <v>575</v>
      </c>
      <c r="AH28" s="9">
        <v>0.43958222900334842</v>
      </c>
      <c r="AI28" s="9">
        <v>15</v>
      </c>
      <c r="AJ28" s="9">
        <v>2.6732758620689654</v>
      </c>
      <c r="AK28" s="9" t="s">
        <v>248</v>
      </c>
      <c r="AL28" s="9">
        <v>83</v>
      </c>
      <c r="AM28" s="9">
        <v>3.6542857360101206</v>
      </c>
      <c r="AN28" s="9">
        <v>3.7074873096446699</v>
      </c>
      <c r="AO28" s="73">
        <v>0</v>
      </c>
      <c r="AP28" s="80">
        <v>0</v>
      </c>
      <c r="AQ28" s="80">
        <v>0</v>
      </c>
      <c r="AR28" s="224">
        <v>166</v>
      </c>
      <c r="AS28" s="224" t="s">
        <v>248</v>
      </c>
      <c r="AT28" s="11">
        <v>5885.1450000000004</v>
      </c>
      <c r="AU28" s="11">
        <v>55.014000000000003</v>
      </c>
      <c r="AV28" s="80">
        <v>0</v>
      </c>
      <c r="AW28" s="80">
        <v>166</v>
      </c>
      <c r="AX28" s="203" t="s">
        <v>248</v>
      </c>
      <c r="AY28" s="235" t="s">
        <v>248</v>
      </c>
      <c r="AZ28" s="201">
        <v>25586</v>
      </c>
      <c r="BA28" s="188" t="s">
        <v>248</v>
      </c>
      <c r="BB28" s="203" t="s">
        <v>248</v>
      </c>
      <c r="BC28" s="203" t="s">
        <v>248</v>
      </c>
      <c r="BD28" s="217" t="s">
        <v>61</v>
      </c>
      <c r="BE28" s="201" t="s">
        <v>62</v>
      </c>
      <c r="BF28" s="201" t="s">
        <v>63</v>
      </c>
      <c r="BG28" s="201" t="s">
        <v>196</v>
      </c>
      <c r="BH28" s="218" t="s">
        <v>515</v>
      </c>
      <c r="BI28" s="218" t="s">
        <v>67</v>
      </c>
      <c r="BJ28" s="370">
        <v>214</v>
      </c>
      <c r="BK28" s="370">
        <v>3</v>
      </c>
      <c r="BL28" s="219" t="s">
        <v>65</v>
      </c>
      <c r="BM28" s="52" t="s">
        <v>65</v>
      </c>
      <c r="BN28" s="218" t="s">
        <v>373</v>
      </c>
      <c r="BO28" s="217" t="s">
        <v>78</v>
      </c>
      <c r="BP28" s="201" t="s">
        <v>684</v>
      </c>
      <c r="BQ28" s="52" t="s">
        <v>716</v>
      </c>
    </row>
    <row r="29" spans="1:69" ht="15.75">
      <c r="A29" s="207" t="s">
        <v>37</v>
      </c>
      <c r="B29" s="208" t="s">
        <v>40</v>
      </c>
      <c r="C29" s="202" t="s">
        <v>35</v>
      </c>
      <c r="D29" s="210" t="s">
        <v>709</v>
      </c>
      <c r="E29" s="24" t="s">
        <v>435</v>
      </c>
      <c r="F29" s="86">
        <v>61</v>
      </c>
      <c r="G29" s="80">
        <v>6</v>
      </c>
      <c r="H29" s="204"/>
      <c r="I29" s="204"/>
      <c r="J29" s="204"/>
      <c r="K29" s="204"/>
      <c r="L29" s="80">
        <v>1</v>
      </c>
      <c r="M29" s="203"/>
      <c r="N29" s="52">
        <v>0</v>
      </c>
      <c r="O29" s="204"/>
      <c r="P29" s="204"/>
      <c r="Q29" s="11">
        <v>7.8649999814999996</v>
      </c>
      <c r="R29" s="204"/>
      <c r="S29" s="204"/>
      <c r="T29" s="53">
        <v>13.574999999999999</v>
      </c>
      <c r="U29" s="204"/>
      <c r="V29" s="204"/>
      <c r="W29" s="11">
        <v>7.8778702777777001</v>
      </c>
      <c r="X29" s="204"/>
      <c r="Y29" s="204"/>
      <c r="Z29" s="53">
        <v>13.649999999999999</v>
      </c>
      <c r="AA29" s="204"/>
      <c r="AB29" s="204"/>
      <c r="AC29" s="204"/>
      <c r="AD29" s="204"/>
      <c r="AE29" s="204"/>
      <c r="AF29" s="9">
        <v>2.6848351670490511</v>
      </c>
      <c r="AG29" s="9">
        <v>364</v>
      </c>
      <c r="AH29" s="9">
        <v>0.31211407618549913</v>
      </c>
      <c r="AI29" s="9">
        <v>83</v>
      </c>
      <c r="AJ29" s="9">
        <v>2.0442307692307691</v>
      </c>
      <c r="AK29" s="9" t="s">
        <v>248</v>
      </c>
      <c r="AL29" s="9">
        <v>0</v>
      </c>
      <c r="AM29" s="9"/>
      <c r="AN29" s="9"/>
      <c r="AO29" s="73">
        <v>0</v>
      </c>
      <c r="AP29" s="80">
        <v>0</v>
      </c>
      <c r="AQ29" s="80">
        <v>0</v>
      </c>
      <c r="AR29" s="224">
        <v>110</v>
      </c>
      <c r="AS29" s="224" t="s">
        <v>248</v>
      </c>
      <c r="AT29" s="11">
        <v>3901.527</v>
      </c>
      <c r="AU29" s="11">
        <v>0</v>
      </c>
      <c r="AV29" s="80">
        <v>0</v>
      </c>
      <c r="AW29" s="80">
        <v>110</v>
      </c>
      <c r="AX29" s="203" t="s">
        <v>248</v>
      </c>
      <c r="AY29" s="235" t="s">
        <v>248</v>
      </c>
      <c r="AZ29" s="201">
        <v>25586</v>
      </c>
      <c r="BA29" s="188" t="s">
        <v>248</v>
      </c>
      <c r="BB29" s="203" t="s">
        <v>248</v>
      </c>
      <c r="BC29" s="203" t="s">
        <v>248</v>
      </c>
      <c r="BD29" s="217" t="s">
        <v>61</v>
      </c>
      <c r="BE29" s="201" t="s">
        <v>62</v>
      </c>
      <c r="BF29" s="201" t="s">
        <v>63</v>
      </c>
      <c r="BG29" s="201" t="s">
        <v>196</v>
      </c>
      <c r="BH29" s="218" t="s">
        <v>515</v>
      </c>
      <c r="BI29" s="218" t="s">
        <v>68</v>
      </c>
      <c r="BJ29" s="370">
        <v>214</v>
      </c>
      <c r="BK29" s="370">
        <v>4</v>
      </c>
      <c r="BL29" s="219" t="s">
        <v>65</v>
      </c>
      <c r="BM29" s="52" t="s">
        <v>65</v>
      </c>
      <c r="BN29" s="218" t="s">
        <v>373</v>
      </c>
      <c r="BO29" s="217" t="s">
        <v>78</v>
      </c>
      <c r="BP29" s="201" t="s">
        <v>684</v>
      </c>
      <c r="BQ29" s="52" t="s">
        <v>716</v>
      </c>
    </row>
    <row r="30" spans="1:69" ht="15.75">
      <c r="A30" s="207" t="s">
        <v>37</v>
      </c>
      <c r="B30" s="208" t="s">
        <v>40</v>
      </c>
      <c r="C30" s="202" t="s">
        <v>35</v>
      </c>
      <c r="D30" s="210" t="s">
        <v>709</v>
      </c>
      <c r="E30" s="24" t="s">
        <v>436</v>
      </c>
      <c r="F30" s="86">
        <v>122</v>
      </c>
      <c r="G30" s="80">
        <v>0</v>
      </c>
      <c r="H30" s="204"/>
      <c r="I30" s="204"/>
      <c r="J30" s="204"/>
      <c r="K30" s="204"/>
      <c r="L30" s="80">
        <v>0</v>
      </c>
      <c r="M30" s="203"/>
      <c r="N30" s="52">
        <v>0</v>
      </c>
      <c r="O30" s="204"/>
      <c r="P30" s="204"/>
      <c r="Q30" s="11">
        <v>5.4597456721000004</v>
      </c>
      <c r="R30" s="204"/>
      <c r="S30" s="204"/>
      <c r="T30" s="53">
        <v>6.8833333333333329</v>
      </c>
      <c r="U30" s="204"/>
      <c r="V30" s="204"/>
      <c r="W30" s="11">
        <v>5.1975408196721</v>
      </c>
      <c r="X30" s="204"/>
      <c r="Y30" s="204"/>
      <c r="Z30" s="53">
        <v>6.6124999999999989</v>
      </c>
      <c r="AA30" s="204"/>
      <c r="AB30" s="204"/>
      <c r="AC30" s="204"/>
      <c r="AD30" s="204"/>
      <c r="AE30" s="204"/>
      <c r="AF30" s="9">
        <v>3.6029664452982368</v>
      </c>
      <c r="AG30" s="9">
        <v>853</v>
      </c>
      <c r="AH30" s="9">
        <v>0.43484275569665437</v>
      </c>
      <c r="AI30" s="9">
        <v>22</v>
      </c>
      <c r="AJ30" s="9">
        <v>2.6518382352941177</v>
      </c>
      <c r="AK30" s="9" t="s">
        <v>248</v>
      </c>
      <c r="AL30" s="9">
        <v>122</v>
      </c>
      <c r="AM30" s="9">
        <v>3.6029664452982368</v>
      </c>
      <c r="AN30" s="9">
        <v>3.6625683060109289</v>
      </c>
      <c r="AO30" s="73">
        <v>0</v>
      </c>
      <c r="AP30" s="80">
        <v>0</v>
      </c>
      <c r="AQ30" s="80">
        <v>0</v>
      </c>
      <c r="AR30" s="224">
        <v>244</v>
      </c>
      <c r="AS30" s="224" t="s">
        <v>248</v>
      </c>
      <c r="AT30" s="11">
        <v>9246.9609999999993</v>
      </c>
      <c r="AU30" s="11">
        <v>6.7720000000000002</v>
      </c>
      <c r="AV30" s="80">
        <v>0</v>
      </c>
      <c r="AW30" s="80">
        <v>244</v>
      </c>
      <c r="AX30" s="203" t="s">
        <v>248</v>
      </c>
      <c r="AY30" s="235" t="s">
        <v>248</v>
      </c>
      <c r="AZ30" s="201">
        <v>44788</v>
      </c>
      <c r="BA30" s="188" t="s">
        <v>248</v>
      </c>
      <c r="BB30" s="203" t="s">
        <v>248</v>
      </c>
      <c r="BC30" s="203" t="s">
        <v>248</v>
      </c>
      <c r="BD30" s="217" t="s">
        <v>61</v>
      </c>
      <c r="BE30" s="201" t="s">
        <v>62</v>
      </c>
      <c r="BF30" s="201" t="s">
        <v>63</v>
      </c>
      <c r="BG30" s="201" t="s">
        <v>196</v>
      </c>
      <c r="BH30" s="218" t="s">
        <v>510</v>
      </c>
      <c r="BI30" s="218" t="s">
        <v>64</v>
      </c>
      <c r="BJ30" s="370">
        <v>214</v>
      </c>
      <c r="BK30" s="370">
        <v>1</v>
      </c>
      <c r="BL30" s="219" t="s">
        <v>65</v>
      </c>
      <c r="BM30" s="52" t="s">
        <v>65</v>
      </c>
      <c r="BN30" s="218" t="s">
        <v>373</v>
      </c>
      <c r="BO30" s="217" t="s">
        <v>57</v>
      </c>
      <c r="BP30" s="201" t="s">
        <v>681</v>
      </c>
      <c r="BQ30" s="52" t="s">
        <v>717</v>
      </c>
    </row>
    <row r="31" spans="1:69" ht="15.75">
      <c r="A31" s="207" t="s">
        <v>37</v>
      </c>
      <c r="B31" s="208" t="s">
        <v>40</v>
      </c>
      <c r="C31" s="202" t="s">
        <v>35</v>
      </c>
      <c r="D31" s="210" t="s">
        <v>709</v>
      </c>
      <c r="E31" s="24" t="s">
        <v>436</v>
      </c>
      <c r="F31" s="86">
        <v>46</v>
      </c>
      <c r="G31" s="80">
        <v>1</v>
      </c>
      <c r="H31" s="204"/>
      <c r="I31" s="204"/>
      <c r="J31" s="204"/>
      <c r="K31" s="204"/>
      <c r="L31" s="80">
        <v>0</v>
      </c>
      <c r="M31" s="203"/>
      <c r="N31" s="52">
        <v>0</v>
      </c>
      <c r="O31" s="204"/>
      <c r="P31" s="204"/>
      <c r="Q31" s="11">
        <v>6.9882221555999999</v>
      </c>
      <c r="R31" s="204"/>
      <c r="S31" s="204"/>
      <c r="T31" s="53">
        <v>9.875</v>
      </c>
      <c r="U31" s="204"/>
      <c r="V31" s="204"/>
      <c r="W31" s="11">
        <v>7.0131554888887999</v>
      </c>
      <c r="X31" s="204"/>
      <c r="Y31" s="204"/>
      <c r="Z31" s="53">
        <v>9.875</v>
      </c>
      <c r="AA31" s="204"/>
      <c r="AB31" s="204"/>
      <c r="AC31" s="204"/>
      <c r="AD31" s="204"/>
      <c r="AE31" s="204"/>
      <c r="AF31" s="9">
        <v>3.6354603354893036</v>
      </c>
      <c r="AG31" s="9">
        <v>315</v>
      </c>
      <c r="AH31" s="9">
        <v>0.46289912949207551</v>
      </c>
      <c r="AI31" s="9">
        <v>12</v>
      </c>
      <c r="AJ31" s="9">
        <v>2.578125</v>
      </c>
      <c r="AK31" s="9" t="s">
        <v>248</v>
      </c>
      <c r="AL31" s="9">
        <v>45</v>
      </c>
      <c r="AM31" s="9">
        <v>3.6354603354893036</v>
      </c>
      <c r="AN31" s="9">
        <v>3.6912500000000001</v>
      </c>
      <c r="AO31" s="73">
        <v>0</v>
      </c>
      <c r="AP31" s="80">
        <v>0</v>
      </c>
      <c r="AQ31" s="80">
        <v>0</v>
      </c>
      <c r="AR31" s="224">
        <v>90</v>
      </c>
      <c r="AS31" s="224" t="s">
        <v>248</v>
      </c>
      <c r="AT31" s="11">
        <v>3492.578</v>
      </c>
      <c r="AU31" s="11">
        <v>0</v>
      </c>
      <c r="AV31" s="80">
        <v>0</v>
      </c>
      <c r="AW31" s="80">
        <v>90</v>
      </c>
      <c r="AX31" s="203" t="s">
        <v>248</v>
      </c>
      <c r="AY31" s="235" t="s">
        <v>248</v>
      </c>
      <c r="AZ31" s="201">
        <v>44788</v>
      </c>
      <c r="BA31" s="188" t="s">
        <v>248</v>
      </c>
      <c r="BB31" s="203" t="s">
        <v>248</v>
      </c>
      <c r="BC31" s="203" t="s">
        <v>248</v>
      </c>
      <c r="BD31" s="217" t="s">
        <v>61</v>
      </c>
      <c r="BE31" s="201" t="s">
        <v>62</v>
      </c>
      <c r="BF31" s="201" t="s">
        <v>63</v>
      </c>
      <c r="BG31" s="201" t="s">
        <v>196</v>
      </c>
      <c r="BH31" s="218" t="s">
        <v>510</v>
      </c>
      <c r="BI31" s="218" t="s">
        <v>66</v>
      </c>
      <c r="BJ31" s="370">
        <v>214</v>
      </c>
      <c r="BK31" s="370">
        <v>7</v>
      </c>
      <c r="BL31" s="219" t="s">
        <v>65</v>
      </c>
      <c r="BM31" s="52" t="s">
        <v>65</v>
      </c>
      <c r="BN31" s="218" t="s">
        <v>373</v>
      </c>
      <c r="BO31" s="217" t="s">
        <v>57</v>
      </c>
      <c r="BP31" s="201" t="s">
        <v>681</v>
      </c>
      <c r="BQ31" s="52" t="s">
        <v>717</v>
      </c>
    </row>
    <row r="32" spans="1:69" ht="15.75">
      <c r="A32" s="207" t="s">
        <v>37</v>
      </c>
      <c r="B32" s="208" t="s">
        <v>40</v>
      </c>
      <c r="C32" s="202" t="s">
        <v>35</v>
      </c>
      <c r="D32" s="210" t="s">
        <v>709</v>
      </c>
      <c r="E32" s="24" t="s">
        <v>436</v>
      </c>
      <c r="F32" s="86">
        <v>115</v>
      </c>
      <c r="G32" s="80">
        <v>0</v>
      </c>
      <c r="H32" s="204"/>
      <c r="I32" s="204"/>
      <c r="J32" s="204"/>
      <c r="K32" s="204"/>
      <c r="L32" s="80">
        <v>0</v>
      </c>
      <c r="M32" s="203"/>
      <c r="N32" s="52">
        <v>0</v>
      </c>
      <c r="O32" s="204"/>
      <c r="P32" s="204"/>
      <c r="Q32" s="11">
        <v>6.1692347043</v>
      </c>
      <c r="R32" s="204"/>
      <c r="S32" s="204"/>
      <c r="T32" s="53">
        <v>7.78125</v>
      </c>
      <c r="U32" s="204"/>
      <c r="V32" s="204"/>
      <c r="W32" s="11">
        <v>5.6166520521739001</v>
      </c>
      <c r="X32" s="204"/>
      <c r="Y32" s="204"/>
      <c r="Z32" s="53">
        <v>7.4249999999999998</v>
      </c>
      <c r="AA32" s="204"/>
      <c r="AB32" s="204"/>
      <c r="AC32" s="204"/>
      <c r="AD32" s="204"/>
      <c r="AE32" s="204"/>
      <c r="AF32" s="9">
        <v>3.4869627418972202</v>
      </c>
      <c r="AG32" s="9">
        <v>804</v>
      </c>
      <c r="AH32" s="9">
        <v>0.49899179965071522</v>
      </c>
      <c r="AI32" s="9">
        <v>36</v>
      </c>
      <c r="AJ32" s="9">
        <v>2.519090909090909</v>
      </c>
      <c r="AK32" s="9" t="s">
        <v>248</v>
      </c>
      <c r="AL32" s="9">
        <v>115</v>
      </c>
      <c r="AM32" s="9">
        <v>3.4869627418972202</v>
      </c>
      <c r="AN32" s="9">
        <v>3.5952941176470588</v>
      </c>
      <c r="AO32" s="73">
        <v>0</v>
      </c>
      <c r="AP32" s="80">
        <v>0</v>
      </c>
      <c r="AQ32" s="80">
        <v>0</v>
      </c>
      <c r="AR32" s="224">
        <v>230</v>
      </c>
      <c r="AS32" s="224" t="s">
        <v>248</v>
      </c>
      <c r="AT32" s="11">
        <v>8774.3709999999992</v>
      </c>
      <c r="AU32" s="11">
        <v>0</v>
      </c>
      <c r="AV32" s="80">
        <v>0</v>
      </c>
      <c r="AW32" s="80">
        <v>230</v>
      </c>
      <c r="AX32" s="203" t="s">
        <v>248</v>
      </c>
      <c r="AY32" s="235" t="s">
        <v>248</v>
      </c>
      <c r="AZ32" s="201">
        <v>44788</v>
      </c>
      <c r="BA32" s="188" t="s">
        <v>248</v>
      </c>
      <c r="BB32" s="203" t="s">
        <v>248</v>
      </c>
      <c r="BC32" s="203" t="s">
        <v>248</v>
      </c>
      <c r="BD32" s="217" t="s">
        <v>61</v>
      </c>
      <c r="BE32" s="201" t="s">
        <v>62</v>
      </c>
      <c r="BF32" s="201" t="s">
        <v>63</v>
      </c>
      <c r="BG32" s="201" t="s">
        <v>196</v>
      </c>
      <c r="BH32" s="218" t="s">
        <v>510</v>
      </c>
      <c r="BI32" s="218" t="s">
        <v>67</v>
      </c>
      <c r="BJ32" s="370">
        <v>214</v>
      </c>
      <c r="BK32" s="370">
        <v>3</v>
      </c>
      <c r="BL32" s="219" t="s">
        <v>65</v>
      </c>
      <c r="BM32" s="52" t="s">
        <v>65</v>
      </c>
      <c r="BN32" s="218" t="s">
        <v>373</v>
      </c>
      <c r="BO32" s="217" t="s">
        <v>57</v>
      </c>
      <c r="BP32" s="201" t="s">
        <v>681</v>
      </c>
      <c r="BQ32" s="52" t="s">
        <v>717</v>
      </c>
    </row>
    <row r="33" spans="1:69" ht="15.75">
      <c r="A33" s="207" t="s">
        <v>37</v>
      </c>
      <c r="B33" s="208" t="s">
        <v>40</v>
      </c>
      <c r="C33" s="202" t="s">
        <v>35</v>
      </c>
      <c r="D33" s="210" t="s">
        <v>709</v>
      </c>
      <c r="E33" s="24" t="s">
        <v>436</v>
      </c>
      <c r="F33" s="86">
        <v>94</v>
      </c>
      <c r="G33" s="80">
        <v>0</v>
      </c>
      <c r="H33" s="204"/>
      <c r="I33" s="204"/>
      <c r="J33" s="204"/>
      <c r="K33" s="204"/>
      <c r="L33" s="80">
        <v>0</v>
      </c>
      <c r="M33" s="203"/>
      <c r="N33" s="52">
        <v>0</v>
      </c>
      <c r="O33" s="204"/>
      <c r="P33" s="204"/>
      <c r="Q33" s="11">
        <v>7.0396805106000002</v>
      </c>
      <c r="R33" s="204"/>
      <c r="S33" s="204"/>
      <c r="T33" s="53">
        <v>8.9124999999999996</v>
      </c>
      <c r="U33" s="204"/>
      <c r="V33" s="204"/>
      <c r="W33" s="11">
        <v>7.1495103404254996</v>
      </c>
      <c r="X33" s="204"/>
      <c r="Y33" s="204"/>
      <c r="Z33" s="53">
        <v>8.8833333333333329</v>
      </c>
      <c r="AA33" s="204"/>
      <c r="AB33" s="204"/>
      <c r="AC33" s="204"/>
      <c r="AD33" s="204"/>
      <c r="AE33" s="204"/>
      <c r="AF33" s="9">
        <v>2.9744807482973541</v>
      </c>
      <c r="AG33" s="9">
        <v>657</v>
      </c>
      <c r="AH33" s="9">
        <v>0.34935132587145912</v>
      </c>
      <c r="AI33" s="9">
        <v>60</v>
      </c>
      <c r="AJ33" s="9">
        <v>2.2338235294117648</v>
      </c>
      <c r="AK33" s="9" t="s">
        <v>248</v>
      </c>
      <c r="AL33" s="9">
        <v>0</v>
      </c>
      <c r="AM33" s="9"/>
      <c r="AN33" s="9"/>
      <c r="AO33" s="73">
        <v>0</v>
      </c>
      <c r="AP33" s="80">
        <v>0</v>
      </c>
      <c r="AQ33" s="80">
        <v>0</v>
      </c>
      <c r="AR33" s="224">
        <v>188</v>
      </c>
      <c r="AS33" s="224" t="s">
        <v>248</v>
      </c>
      <c r="AT33" s="11">
        <v>7022.86</v>
      </c>
      <c r="AU33" s="11">
        <v>130.95500000000001</v>
      </c>
      <c r="AV33" s="80">
        <v>0</v>
      </c>
      <c r="AW33" s="80">
        <v>188</v>
      </c>
      <c r="AX33" s="203" t="s">
        <v>248</v>
      </c>
      <c r="AY33" s="235" t="s">
        <v>248</v>
      </c>
      <c r="AZ33" s="201">
        <v>44788</v>
      </c>
      <c r="BA33" s="188" t="s">
        <v>248</v>
      </c>
      <c r="BB33" s="203" t="s">
        <v>248</v>
      </c>
      <c r="BC33" s="203" t="s">
        <v>248</v>
      </c>
      <c r="BD33" s="217" t="s">
        <v>61</v>
      </c>
      <c r="BE33" s="201" t="s">
        <v>62</v>
      </c>
      <c r="BF33" s="201" t="s">
        <v>63</v>
      </c>
      <c r="BG33" s="201" t="s">
        <v>196</v>
      </c>
      <c r="BH33" s="218" t="s">
        <v>510</v>
      </c>
      <c r="BI33" s="218" t="s">
        <v>68</v>
      </c>
      <c r="BJ33" s="370">
        <v>214</v>
      </c>
      <c r="BK33" s="370">
        <v>4</v>
      </c>
      <c r="BL33" s="219" t="s">
        <v>65</v>
      </c>
      <c r="BM33" s="52" t="s">
        <v>65</v>
      </c>
      <c r="BN33" s="218" t="s">
        <v>373</v>
      </c>
      <c r="BO33" s="217" t="s">
        <v>57</v>
      </c>
      <c r="BP33" s="201" t="s">
        <v>681</v>
      </c>
      <c r="BQ33" s="52" t="s">
        <v>717</v>
      </c>
    </row>
    <row r="34" spans="1:69" ht="15.75">
      <c r="A34" s="207" t="s">
        <v>37</v>
      </c>
      <c r="B34" s="208" t="s">
        <v>40</v>
      </c>
      <c r="C34" s="202" t="s">
        <v>35</v>
      </c>
      <c r="D34" s="210" t="s">
        <v>709</v>
      </c>
      <c r="E34" s="24" t="s">
        <v>437</v>
      </c>
      <c r="F34" s="86">
        <v>70</v>
      </c>
      <c r="G34" s="80">
        <v>1</v>
      </c>
      <c r="H34" s="204"/>
      <c r="I34" s="204"/>
      <c r="J34" s="204"/>
      <c r="K34" s="204"/>
      <c r="L34" s="80">
        <v>2</v>
      </c>
      <c r="M34" s="203"/>
      <c r="N34" s="52">
        <v>0</v>
      </c>
      <c r="O34" s="204"/>
      <c r="P34" s="204"/>
      <c r="Q34" s="11">
        <v>5.8830293581999999</v>
      </c>
      <c r="R34" s="204"/>
      <c r="S34" s="204"/>
      <c r="T34" s="53">
        <v>6.9708333333333332</v>
      </c>
      <c r="U34" s="204"/>
      <c r="V34" s="204"/>
      <c r="W34" s="11">
        <v>5.8439400149253</v>
      </c>
      <c r="X34" s="204"/>
      <c r="Y34" s="204"/>
      <c r="Z34" s="53">
        <v>6.9035714285714285</v>
      </c>
      <c r="AA34" s="204"/>
      <c r="AB34" s="204"/>
      <c r="AC34" s="204"/>
      <c r="AD34" s="204"/>
      <c r="AE34" s="204"/>
      <c r="AF34" s="9">
        <v>3.3589189802659853</v>
      </c>
      <c r="AG34" s="9">
        <v>467</v>
      </c>
      <c r="AH34" s="9">
        <v>0.47473164757617786</v>
      </c>
      <c r="AI34" s="9">
        <v>22</v>
      </c>
      <c r="AJ34" s="9">
        <v>2.5102272727272728</v>
      </c>
      <c r="AK34" s="9" t="s">
        <v>248</v>
      </c>
      <c r="AL34" s="9">
        <v>64</v>
      </c>
      <c r="AM34" s="9">
        <v>3.4131026824137995</v>
      </c>
      <c r="AN34" s="9">
        <v>3.48841059602649</v>
      </c>
      <c r="AO34" s="73">
        <v>0</v>
      </c>
      <c r="AP34" s="80">
        <v>0</v>
      </c>
      <c r="AQ34" s="80">
        <v>0</v>
      </c>
      <c r="AR34" s="224">
        <v>138</v>
      </c>
      <c r="AS34" s="224" t="s">
        <v>248</v>
      </c>
      <c r="AT34" s="11">
        <v>5170.5820000000003</v>
      </c>
      <c r="AU34" s="11">
        <v>0.871</v>
      </c>
      <c r="AV34" s="80">
        <v>0</v>
      </c>
      <c r="AW34" s="80">
        <v>138</v>
      </c>
      <c r="AX34" s="203" t="s">
        <v>248</v>
      </c>
      <c r="AY34" s="235" t="s">
        <v>248</v>
      </c>
      <c r="AZ34" s="201">
        <v>31410</v>
      </c>
      <c r="BA34" s="188" t="s">
        <v>248</v>
      </c>
      <c r="BB34" s="203" t="s">
        <v>248</v>
      </c>
      <c r="BC34" s="203" t="s">
        <v>248</v>
      </c>
      <c r="BD34" s="217" t="s">
        <v>61</v>
      </c>
      <c r="BE34" s="201" t="s">
        <v>62</v>
      </c>
      <c r="BF34" s="201" t="s">
        <v>63</v>
      </c>
      <c r="BG34" s="201" t="s">
        <v>196</v>
      </c>
      <c r="BH34" s="218" t="s">
        <v>512</v>
      </c>
      <c r="BI34" s="218" t="s">
        <v>64</v>
      </c>
      <c r="BJ34" s="370">
        <v>214</v>
      </c>
      <c r="BK34" s="370">
        <v>1</v>
      </c>
      <c r="BL34" s="219" t="s">
        <v>65</v>
      </c>
      <c r="BM34" s="52" t="s">
        <v>65</v>
      </c>
      <c r="BN34" s="218" t="s">
        <v>373</v>
      </c>
      <c r="BO34" s="217" t="s">
        <v>347</v>
      </c>
      <c r="BP34" s="201" t="s">
        <v>684</v>
      </c>
      <c r="BQ34" s="52" t="s">
        <v>716</v>
      </c>
    </row>
    <row r="35" spans="1:69" ht="15.75">
      <c r="A35" s="207" t="s">
        <v>37</v>
      </c>
      <c r="B35" s="208" t="s">
        <v>40</v>
      </c>
      <c r="C35" s="202" t="s">
        <v>35</v>
      </c>
      <c r="D35" s="210" t="s">
        <v>709</v>
      </c>
      <c r="E35" s="24" t="s">
        <v>437</v>
      </c>
      <c r="F35" s="86">
        <v>68</v>
      </c>
      <c r="G35" s="80">
        <v>0</v>
      </c>
      <c r="H35" s="204"/>
      <c r="I35" s="204"/>
      <c r="J35" s="204"/>
      <c r="K35" s="204"/>
      <c r="L35" s="80">
        <v>0</v>
      </c>
      <c r="M35" s="203"/>
      <c r="N35" s="52">
        <v>0</v>
      </c>
      <c r="O35" s="204"/>
      <c r="P35" s="204"/>
      <c r="Q35" s="11">
        <v>7.2922497793999996</v>
      </c>
      <c r="R35" s="204"/>
      <c r="S35" s="204"/>
      <c r="T35" s="53">
        <v>13.299999999999997</v>
      </c>
      <c r="U35" s="204"/>
      <c r="V35" s="204"/>
      <c r="W35" s="11">
        <v>7.3272792941176004</v>
      </c>
      <c r="X35" s="204"/>
      <c r="Y35" s="204"/>
      <c r="Z35" s="53">
        <v>13.299999999999997</v>
      </c>
      <c r="AA35" s="204"/>
      <c r="AB35" s="204"/>
      <c r="AC35" s="204"/>
      <c r="AD35" s="204"/>
      <c r="AE35" s="204"/>
      <c r="AF35" s="9">
        <v>3.134873954438361</v>
      </c>
      <c r="AG35" s="9">
        <v>476</v>
      </c>
      <c r="AH35" s="9">
        <v>0.55113067808417238</v>
      </c>
      <c r="AI35" s="9">
        <v>63</v>
      </c>
      <c r="AJ35" s="9">
        <v>2.1301886792452831</v>
      </c>
      <c r="AK35" s="9" t="s">
        <v>248</v>
      </c>
      <c r="AL35" s="9">
        <v>68</v>
      </c>
      <c r="AM35" s="9">
        <v>3.134873954438361</v>
      </c>
      <c r="AN35" s="9">
        <v>3.1655405405405403</v>
      </c>
      <c r="AO35" s="73">
        <v>0</v>
      </c>
      <c r="AP35" s="80">
        <v>0</v>
      </c>
      <c r="AQ35" s="80">
        <v>0</v>
      </c>
      <c r="AR35" s="224">
        <v>136</v>
      </c>
      <c r="AS35" s="224" t="s">
        <v>248</v>
      </c>
      <c r="AT35" s="11">
        <v>5301.6220000000003</v>
      </c>
      <c r="AU35" s="11">
        <v>0</v>
      </c>
      <c r="AV35" s="80">
        <v>0</v>
      </c>
      <c r="AW35" s="80">
        <v>136</v>
      </c>
      <c r="AX35" s="203" t="s">
        <v>248</v>
      </c>
      <c r="AY35" s="235" t="s">
        <v>248</v>
      </c>
      <c r="AZ35" s="201">
        <v>31410</v>
      </c>
      <c r="BA35" s="188" t="s">
        <v>248</v>
      </c>
      <c r="BB35" s="203" t="s">
        <v>248</v>
      </c>
      <c r="BC35" s="203" t="s">
        <v>248</v>
      </c>
      <c r="BD35" s="217" t="s">
        <v>61</v>
      </c>
      <c r="BE35" s="201" t="s">
        <v>62</v>
      </c>
      <c r="BF35" s="201" t="s">
        <v>63</v>
      </c>
      <c r="BG35" s="201" t="s">
        <v>196</v>
      </c>
      <c r="BH35" s="218" t="s">
        <v>512</v>
      </c>
      <c r="BI35" s="218" t="s">
        <v>66</v>
      </c>
      <c r="BJ35" s="370">
        <v>214</v>
      </c>
      <c r="BK35" s="370">
        <v>7</v>
      </c>
      <c r="BL35" s="219" t="s">
        <v>65</v>
      </c>
      <c r="BM35" s="52" t="s">
        <v>65</v>
      </c>
      <c r="BN35" s="218" t="s">
        <v>373</v>
      </c>
      <c r="BO35" s="217" t="s">
        <v>347</v>
      </c>
      <c r="BP35" s="201" t="s">
        <v>684</v>
      </c>
      <c r="BQ35" s="52" t="s">
        <v>716</v>
      </c>
    </row>
    <row r="36" spans="1:69" ht="15.75">
      <c r="A36" s="207" t="s">
        <v>37</v>
      </c>
      <c r="B36" s="208" t="s">
        <v>40</v>
      </c>
      <c r="C36" s="202" t="s">
        <v>35</v>
      </c>
      <c r="D36" s="210" t="s">
        <v>709</v>
      </c>
      <c r="E36" s="24" t="s">
        <v>437</v>
      </c>
      <c r="F36" s="86">
        <v>70</v>
      </c>
      <c r="G36" s="80">
        <v>0</v>
      </c>
      <c r="H36" s="204"/>
      <c r="I36" s="204"/>
      <c r="J36" s="204"/>
      <c r="K36" s="204"/>
      <c r="L36" s="80">
        <v>0</v>
      </c>
      <c r="M36" s="203"/>
      <c r="N36" s="52">
        <v>0</v>
      </c>
      <c r="O36" s="204"/>
      <c r="P36" s="204"/>
      <c r="Q36" s="11">
        <v>5.8169427857000002</v>
      </c>
      <c r="R36" s="204"/>
      <c r="S36" s="204"/>
      <c r="T36" s="53">
        <v>7.875</v>
      </c>
      <c r="U36" s="204"/>
      <c r="V36" s="204"/>
      <c r="W36" s="11">
        <v>5.2551426428571002</v>
      </c>
      <c r="X36" s="204"/>
      <c r="Y36" s="204"/>
      <c r="Z36" s="53">
        <v>7.75</v>
      </c>
      <c r="AA36" s="204"/>
      <c r="AB36" s="204"/>
      <c r="AC36" s="204"/>
      <c r="AD36" s="204"/>
      <c r="AE36" s="204"/>
      <c r="AF36" s="9">
        <v>3.5997755245286593</v>
      </c>
      <c r="AG36" s="9">
        <v>490</v>
      </c>
      <c r="AH36" s="9">
        <v>0.46959647185148223</v>
      </c>
      <c r="AI36" s="9">
        <v>19</v>
      </c>
      <c r="AJ36" s="9">
        <v>2.588709677419355</v>
      </c>
      <c r="AK36" s="9" t="s">
        <v>248</v>
      </c>
      <c r="AL36" s="9">
        <v>70</v>
      </c>
      <c r="AM36" s="9">
        <v>3.5997755245286593</v>
      </c>
      <c r="AN36" s="9">
        <v>3.6649831649831648</v>
      </c>
      <c r="AO36" s="73">
        <v>0</v>
      </c>
      <c r="AP36" s="80">
        <v>0</v>
      </c>
      <c r="AQ36" s="80">
        <v>0</v>
      </c>
      <c r="AR36" s="224">
        <v>140</v>
      </c>
      <c r="AS36" s="224" t="s">
        <v>248</v>
      </c>
      <c r="AT36" s="11">
        <v>5323.7889999999998</v>
      </c>
      <c r="AU36" s="11">
        <v>0</v>
      </c>
      <c r="AV36" s="80">
        <v>0</v>
      </c>
      <c r="AW36" s="80">
        <v>140</v>
      </c>
      <c r="AX36" s="203" t="s">
        <v>248</v>
      </c>
      <c r="AY36" s="235" t="s">
        <v>248</v>
      </c>
      <c r="AZ36" s="201">
        <v>31410</v>
      </c>
      <c r="BA36" s="188" t="s">
        <v>248</v>
      </c>
      <c r="BB36" s="203" t="s">
        <v>248</v>
      </c>
      <c r="BC36" s="203" t="s">
        <v>248</v>
      </c>
      <c r="BD36" s="217" t="s">
        <v>61</v>
      </c>
      <c r="BE36" s="201" t="s">
        <v>62</v>
      </c>
      <c r="BF36" s="201" t="s">
        <v>63</v>
      </c>
      <c r="BG36" s="201" t="s">
        <v>196</v>
      </c>
      <c r="BH36" s="218" t="s">
        <v>512</v>
      </c>
      <c r="BI36" s="218" t="s">
        <v>67</v>
      </c>
      <c r="BJ36" s="370">
        <v>214</v>
      </c>
      <c r="BK36" s="370">
        <v>3</v>
      </c>
      <c r="BL36" s="219" t="s">
        <v>65</v>
      </c>
      <c r="BM36" s="52" t="s">
        <v>65</v>
      </c>
      <c r="BN36" s="218" t="s">
        <v>373</v>
      </c>
      <c r="BO36" s="217" t="s">
        <v>347</v>
      </c>
      <c r="BP36" s="201" t="s">
        <v>684</v>
      </c>
      <c r="BQ36" s="52" t="s">
        <v>716</v>
      </c>
    </row>
    <row r="37" spans="1:69" ht="15.75">
      <c r="A37" s="207" t="s">
        <v>37</v>
      </c>
      <c r="B37" s="208" t="s">
        <v>40</v>
      </c>
      <c r="C37" s="202" t="s">
        <v>35</v>
      </c>
      <c r="D37" s="210" t="s">
        <v>709</v>
      </c>
      <c r="E37" s="24" t="s">
        <v>437</v>
      </c>
      <c r="F37" s="86">
        <v>57</v>
      </c>
      <c r="G37" s="80">
        <v>1</v>
      </c>
      <c r="H37" s="204"/>
      <c r="I37" s="204"/>
      <c r="J37" s="204"/>
      <c r="K37" s="204"/>
      <c r="L37" s="80">
        <v>0</v>
      </c>
      <c r="M37" s="203"/>
      <c r="N37" s="52">
        <v>0</v>
      </c>
      <c r="O37" s="204"/>
      <c r="P37" s="204"/>
      <c r="Q37" s="11">
        <v>7.3947676071000004</v>
      </c>
      <c r="R37" s="204"/>
      <c r="S37" s="204"/>
      <c r="T37" s="53">
        <v>9.2999999999999989</v>
      </c>
      <c r="U37" s="204"/>
      <c r="V37" s="204"/>
      <c r="W37" s="11">
        <v>7.4326783571427999</v>
      </c>
      <c r="X37" s="204"/>
      <c r="Y37" s="204"/>
      <c r="Z37" s="53">
        <v>9.6999999999999993</v>
      </c>
      <c r="AA37" s="204"/>
      <c r="AB37" s="204"/>
      <c r="AC37" s="204"/>
      <c r="AD37" s="204"/>
      <c r="AE37" s="204"/>
      <c r="AF37" s="9">
        <v>2.7345153141994865</v>
      </c>
      <c r="AG37" s="9">
        <v>392</v>
      </c>
      <c r="AH37" s="9">
        <v>0.28138561938893303</v>
      </c>
      <c r="AI37" s="9">
        <v>71</v>
      </c>
      <c r="AJ37" s="9">
        <v>2.0920634920634922</v>
      </c>
      <c r="AK37" s="9" t="s">
        <v>248</v>
      </c>
      <c r="AL37" s="9">
        <v>0</v>
      </c>
      <c r="AM37" s="9"/>
      <c r="AN37" s="9"/>
      <c r="AO37" s="73">
        <v>0</v>
      </c>
      <c r="AP37" s="80">
        <v>0</v>
      </c>
      <c r="AQ37" s="80">
        <v>0</v>
      </c>
      <c r="AR37" s="224">
        <v>112</v>
      </c>
      <c r="AS37" s="224" t="s">
        <v>248</v>
      </c>
      <c r="AT37" s="11">
        <v>4304.7659999999996</v>
      </c>
      <c r="AU37" s="11">
        <v>0</v>
      </c>
      <c r="AV37" s="80">
        <v>0</v>
      </c>
      <c r="AW37" s="80">
        <v>112</v>
      </c>
      <c r="AX37" s="203" t="s">
        <v>248</v>
      </c>
      <c r="AY37" s="235" t="s">
        <v>248</v>
      </c>
      <c r="AZ37" s="201">
        <v>31410</v>
      </c>
      <c r="BA37" s="188" t="s">
        <v>248</v>
      </c>
      <c r="BB37" s="203" t="s">
        <v>248</v>
      </c>
      <c r="BC37" s="203" t="s">
        <v>248</v>
      </c>
      <c r="BD37" s="217" t="s">
        <v>61</v>
      </c>
      <c r="BE37" s="201" t="s">
        <v>62</v>
      </c>
      <c r="BF37" s="201" t="s">
        <v>63</v>
      </c>
      <c r="BG37" s="201" t="s">
        <v>196</v>
      </c>
      <c r="BH37" s="218" t="s">
        <v>512</v>
      </c>
      <c r="BI37" s="218" t="s">
        <v>68</v>
      </c>
      <c r="BJ37" s="370">
        <v>214</v>
      </c>
      <c r="BK37" s="370">
        <v>4</v>
      </c>
      <c r="BL37" s="219" t="s">
        <v>65</v>
      </c>
      <c r="BM37" s="52" t="s">
        <v>65</v>
      </c>
      <c r="BN37" s="218" t="s">
        <v>373</v>
      </c>
      <c r="BO37" s="217" t="s">
        <v>347</v>
      </c>
      <c r="BP37" s="201" t="s">
        <v>684</v>
      </c>
      <c r="BQ37" s="52" t="s">
        <v>716</v>
      </c>
    </row>
    <row r="38" spans="1:69" ht="15.75">
      <c r="A38" s="207" t="s">
        <v>37</v>
      </c>
      <c r="B38" s="208" t="s">
        <v>40</v>
      </c>
      <c r="C38" s="202" t="s">
        <v>35</v>
      </c>
      <c r="D38" s="210" t="s">
        <v>709</v>
      </c>
      <c r="E38" s="24" t="s">
        <v>438</v>
      </c>
      <c r="F38" s="86">
        <v>141</v>
      </c>
      <c r="G38" s="80">
        <v>3</v>
      </c>
      <c r="H38" s="204"/>
      <c r="I38" s="204"/>
      <c r="J38" s="204"/>
      <c r="K38" s="204"/>
      <c r="L38" s="80">
        <v>0</v>
      </c>
      <c r="M38" s="203"/>
      <c r="N38" s="52">
        <v>0</v>
      </c>
      <c r="O38" s="204"/>
      <c r="P38" s="204"/>
      <c r="Q38" s="11">
        <v>5.1345867899000002</v>
      </c>
      <c r="R38" s="204"/>
      <c r="S38" s="204"/>
      <c r="T38" s="53">
        <v>6.3964285714285714</v>
      </c>
      <c r="U38" s="204"/>
      <c r="V38" s="204"/>
      <c r="W38" s="11">
        <v>4.9200795797100998</v>
      </c>
      <c r="X38" s="204"/>
      <c r="Y38" s="204"/>
      <c r="Z38" s="53">
        <v>6.2833333333333332</v>
      </c>
      <c r="AA38" s="204"/>
      <c r="AB38" s="204"/>
      <c r="AC38" s="204"/>
      <c r="AD38" s="204"/>
      <c r="AE38" s="204"/>
      <c r="AF38" s="9">
        <v>3.6638224797774539</v>
      </c>
      <c r="AG38" s="9">
        <v>966</v>
      </c>
      <c r="AH38" s="9">
        <v>0.44702885547478161</v>
      </c>
      <c r="AI38" s="9">
        <v>30</v>
      </c>
      <c r="AJ38" s="9">
        <v>2.6794117647058826</v>
      </c>
      <c r="AK38" s="9" t="s">
        <v>248</v>
      </c>
      <c r="AL38" s="9">
        <v>135</v>
      </c>
      <c r="AM38" s="9">
        <v>3.6859682706298016</v>
      </c>
      <c r="AN38" s="9">
        <v>3.7091269841269843</v>
      </c>
      <c r="AO38" s="73">
        <v>0</v>
      </c>
      <c r="AP38" s="80">
        <v>0</v>
      </c>
      <c r="AQ38" s="80">
        <v>0</v>
      </c>
      <c r="AR38" s="224">
        <v>276</v>
      </c>
      <c r="AS38" s="224" t="s">
        <v>248</v>
      </c>
      <c r="AT38" s="11">
        <v>10466.075000000001</v>
      </c>
      <c r="AU38" s="11">
        <v>26.815999999999999</v>
      </c>
      <c r="AV38" s="80">
        <v>0</v>
      </c>
      <c r="AW38" s="80">
        <v>276</v>
      </c>
      <c r="AX38" s="203" t="s">
        <v>248</v>
      </c>
      <c r="AY38" s="235" t="s">
        <v>248</v>
      </c>
      <c r="AZ38" s="201">
        <v>55981</v>
      </c>
      <c r="BA38" s="188" t="s">
        <v>248</v>
      </c>
      <c r="BB38" s="203" t="s">
        <v>248</v>
      </c>
      <c r="BC38" s="203" t="s">
        <v>248</v>
      </c>
      <c r="BD38" s="217" t="s">
        <v>61</v>
      </c>
      <c r="BE38" s="201" t="s">
        <v>62</v>
      </c>
      <c r="BF38" s="201" t="s">
        <v>63</v>
      </c>
      <c r="BG38" s="201" t="s">
        <v>196</v>
      </c>
      <c r="BH38" s="218" t="s">
        <v>511</v>
      </c>
      <c r="BI38" s="218" t="s">
        <v>64</v>
      </c>
      <c r="BJ38" s="370">
        <v>214</v>
      </c>
      <c r="BK38" s="370">
        <v>1</v>
      </c>
      <c r="BL38" s="219" t="s">
        <v>65</v>
      </c>
      <c r="BM38" s="52" t="s">
        <v>65</v>
      </c>
      <c r="BN38" s="218" t="s">
        <v>373</v>
      </c>
      <c r="BO38" s="217" t="s">
        <v>53</v>
      </c>
      <c r="BP38" s="201" t="s">
        <v>704</v>
      </c>
      <c r="BQ38" s="52" t="s">
        <v>714</v>
      </c>
    </row>
    <row r="39" spans="1:69" ht="15.75">
      <c r="A39" s="207" t="s">
        <v>37</v>
      </c>
      <c r="B39" s="208" t="s">
        <v>40</v>
      </c>
      <c r="C39" s="202" t="s">
        <v>35</v>
      </c>
      <c r="D39" s="210" t="s">
        <v>709</v>
      </c>
      <c r="E39" s="24" t="s">
        <v>438</v>
      </c>
      <c r="F39" s="86">
        <v>107</v>
      </c>
      <c r="G39" s="80">
        <v>2</v>
      </c>
      <c r="H39" s="204"/>
      <c r="I39" s="204"/>
      <c r="J39" s="204"/>
      <c r="K39" s="204"/>
      <c r="L39" s="80">
        <v>0</v>
      </c>
      <c r="M39" s="203"/>
      <c r="N39" s="52">
        <v>0</v>
      </c>
      <c r="O39" s="204"/>
      <c r="P39" s="204"/>
      <c r="Q39" s="11">
        <v>8.2175519905000005</v>
      </c>
      <c r="R39" s="204"/>
      <c r="S39" s="204"/>
      <c r="T39" s="53">
        <v>12.875</v>
      </c>
      <c r="U39" s="204"/>
      <c r="V39" s="204"/>
      <c r="W39" s="11">
        <v>8.2584473904760998</v>
      </c>
      <c r="X39" s="204"/>
      <c r="Y39" s="204"/>
      <c r="Z39" s="53">
        <v>12.875</v>
      </c>
      <c r="AA39" s="204"/>
      <c r="AB39" s="204"/>
      <c r="AC39" s="204"/>
      <c r="AD39" s="204"/>
      <c r="AE39" s="204"/>
      <c r="AF39" s="9">
        <v>3.4180902615128734</v>
      </c>
      <c r="AG39" s="9">
        <v>735</v>
      </c>
      <c r="AH39" s="9">
        <v>0.54535951898643764</v>
      </c>
      <c r="AI39" s="9">
        <v>55</v>
      </c>
      <c r="AJ39" s="9">
        <v>2.2392857142857143</v>
      </c>
      <c r="AK39" s="9" t="s">
        <v>248</v>
      </c>
      <c r="AL39" s="9">
        <v>95</v>
      </c>
      <c r="AM39" s="9">
        <v>3.4592330954128641</v>
      </c>
      <c r="AN39" s="9">
        <v>3.5491803278688523</v>
      </c>
      <c r="AO39" s="73">
        <v>0</v>
      </c>
      <c r="AP39" s="80">
        <v>0</v>
      </c>
      <c r="AQ39" s="80">
        <v>0</v>
      </c>
      <c r="AR39" s="224">
        <v>210</v>
      </c>
      <c r="AS39" s="224" t="s">
        <v>248</v>
      </c>
      <c r="AT39" s="11">
        <v>7815.5519999999997</v>
      </c>
      <c r="AU39" s="11">
        <v>274.60599999999999</v>
      </c>
      <c r="AV39" s="80">
        <v>0</v>
      </c>
      <c r="AW39" s="80">
        <v>206</v>
      </c>
      <c r="AX39" s="203" t="s">
        <v>248</v>
      </c>
      <c r="AY39" s="235" t="s">
        <v>248</v>
      </c>
      <c r="AZ39" s="201">
        <v>55981</v>
      </c>
      <c r="BA39" s="188" t="s">
        <v>248</v>
      </c>
      <c r="BB39" s="203" t="s">
        <v>248</v>
      </c>
      <c r="BC39" s="203" t="s">
        <v>248</v>
      </c>
      <c r="BD39" s="217" t="s">
        <v>61</v>
      </c>
      <c r="BE39" s="201" t="s">
        <v>62</v>
      </c>
      <c r="BF39" s="201" t="s">
        <v>63</v>
      </c>
      <c r="BG39" s="201" t="s">
        <v>196</v>
      </c>
      <c r="BH39" s="218" t="s">
        <v>511</v>
      </c>
      <c r="BI39" s="218" t="s">
        <v>66</v>
      </c>
      <c r="BJ39" s="370">
        <v>214</v>
      </c>
      <c r="BK39" s="370">
        <v>7</v>
      </c>
      <c r="BL39" s="219" t="s">
        <v>65</v>
      </c>
      <c r="BM39" s="52" t="s">
        <v>65</v>
      </c>
      <c r="BN39" s="218" t="s">
        <v>373</v>
      </c>
      <c r="BO39" s="217" t="s">
        <v>53</v>
      </c>
      <c r="BP39" s="201" t="s">
        <v>704</v>
      </c>
      <c r="BQ39" s="52" t="s">
        <v>714</v>
      </c>
    </row>
    <row r="40" spans="1:69" ht="15.75">
      <c r="A40" s="207" t="s">
        <v>37</v>
      </c>
      <c r="B40" s="208" t="s">
        <v>40</v>
      </c>
      <c r="C40" s="202" t="s">
        <v>35</v>
      </c>
      <c r="D40" s="210" t="s">
        <v>709</v>
      </c>
      <c r="E40" s="24" t="s">
        <v>438</v>
      </c>
      <c r="F40" s="86">
        <v>134</v>
      </c>
      <c r="G40" s="80">
        <v>0</v>
      </c>
      <c r="H40" s="204"/>
      <c r="I40" s="204"/>
      <c r="J40" s="204"/>
      <c r="K40" s="204"/>
      <c r="L40" s="80">
        <v>0</v>
      </c>
      <c r="M40" s="203"/>
      <c r="N40" s="52">
        <v>0</v>
      </c>
      <c r="O40" s="204"/>
      <c r="P40" s="204"/>
      <c r="Q40" s="11">
        <v>7.0039176940000001</v>
      </c>
      <c r="R40" s="204"/>
      <c r="S40" s="204"/>
      <c r="T40" s="53">
        <v>9.0499999999999989</v>
      </c>
      <c r="U40" s="204"/>
      <c r="V40" s="204"/>
      <c r="W40" s="11">
        <v>7.0701341417909997</v>
      </c>
      <c r="X40" s="204"/>
      <c r="Y40" s="204"/>
      <c r="Z40" s="53">
        <v>9.0499999999999989</v>
      </c>
      <c r="AA40" s="204"/>
      <c r="AB40" s="204"/>
      <c r="AC40" s="204"/>
      <c r="AD40" s="204"/>
      <c r="AE40" s="204"/>
      <c r="AF40" s="9">
        <v>3.3919012121427294</v>
      </c>
      <c r="AG40" s="9">
        <v>934</v>
      </c>
      <c r="AH40" s="9">
        <v>0.48980860028552969</v>
      </c>
      <c r="AI40" s="9">
        <v>59</v>
      </c>
      <c r="AJ40" s="9">
        <v>2.3839622641509433</v>
      </c>
      <c r="AK40" s="9" t="s">
        <v>248</v>
      </c>
      <c r="AL40" s="9">
        <v>134</v>
      </c>
      <c r="AM40" s="9">
        <v>3.3919012121427294</v>
      </c>
      <c r="AN40" s="9">
        <v>3.5121145374449338</v>
      </c>
      <c r="AO40" s="73">
        <v>0</v>
      </c>
      <c r="AP40" s="80">
        <v>0</v>
      </c>
      <c r="AQ40" s="80">
        <v>0</v>
      </c>
      <c r="AR40" s="224">
        <v>268</v>
      </c>
      <c r="AS40" s="224" t="s">
        <v>248</v>
      </c>
      <c r="AT40" s="11">
        <v>10187.957</v>
      </c>
      <c r="AU40" s="11">
        <v>0</v>
      </c>
      <c r="AV40" s="80">
        <v>0</v>
      </c>
      <c r="AW40" s="80">
        <v>268</v>
      </c>
      <c r="AX40" s="203" t="s">
        <v>248</v>
      </c>
      <c r="AY40" s="235" t="s">
        <v>248</v>
      </c>
      <c r="AZ40" s="201">
        <v>55981</v>
      </c>
      <c r="BA40" s="188" t="s">
        <v>248</v>
      </c>
      <c r="BB40" s="203" t="s">
        <v>248</v>
      </c>
      <c r="BC40" s="203" t="s">
        <v>248</v>
      </c>
      <c r="BD40" s="217" t="s">
        <v>61</v>
      </c>
      <c r="BE40" s="201" t="s">
        <v>62</v>
      </c>
      <c r="BF40" s="201" t="s">
        <v>63</v>
      </c>
      <c r="BG40" s="201" t="s">
        <v>196</v>
      </c>
      <c r="BH40" s="218" t="s">
        <v>511</v>
      </c>
      <c r="BI40" s="218" t="s">
        <v>67</v>
      </c>
      <c r="BJ40" s="370">
        <v>214</v>
      </c>
      <c r="BK40" s="370">
        <v>3</v>
      </c>
      <c r="BL40" s="219" t="s">
        <v>65</v>
      </c>
      <c r="BM40" s="52" t="s">
        <v>65</v>
      </c>
      <c r="BN40" s="218" t="s">
        <v>373</v>
      </c>
      <c r="BO40" s="217" t="s">
        <v>53</v>
      </c>
      <c r="BP40" s="201" t="s">
        <v>704</v>
      </c>
      <c r="BQ40" s="52" t="s">
        <v>714</v>
      </c>
    </row>
    <row r="41" spans="1:69" ht="15.75">
      <c r="A41" s="207" t="s">
        <v>37</v>
      </c>
      <c r="B41" s="208" t="s">
        <v>40</v>
      </c>
      <c r="C41" s="202" t="s">
        <v>35</v>
      </c>
      <c r="D41" s="210" t="s">
        <v>709</v>
      </c>
      <c r="E41" s="24" t="s">
        <v>438</v>
      </c>
      <c r="F41" s="86">
        <v>56</v>
      </c>
      <c r="G41" s="80">
        <v>0</v>
      </c>
      <c r="H41" s="204"/>
      <c r="I41" s="204"/>
      <c r="J41" s="204"/>
      <c r="K41" s="204"/>
      <c r="L41" s="80">
        <v>1</v>
      </c>
      <c r="M41" s="203"/>
      <c r="N41" s="52">
        <v>0</v>
      </c>
      <c r="O41" s="204"/>
      <c r="P41" s="204"/>
      <c r="Q41" s="11">
        <v>7.8951453636000002</v>
      </c>
      <c r="R41" s="204"/>
      <c r="S41" s="204"/>
      <c r="T41" s="53">
        <v>9.7083333333333339</v>
      </c>
      <c r="U41" s="204"/>
      <c r="V41" s="204"/>
      <c r="W41" s="11">
        <v>8.0025453272726992</v>
      </c>
      <c r="X41" s="204"/>
      <c r="Y41" s="204"/>
      <c r="Z41" s="53">
        <v>10.0625</v>
      </c>
      <c r="AA41" s="204"/>
      <c r="AB41" s="204"/>
      <c r="AC41" s="204"/>
      <c r="AD41" s="204"/>
      <c r="AE41" s="204"/>
      <c r="AF41" s="9">
        <v>2.9265229065784548</v>
      </c>
      <c r="AG41" s="9">
        <v>385</v>
      </c>
      <c r="AH41" s="9">
        <v>0.41098534721776347</v>
      </c>
      <c r="AI41" s="9">
        <v>55</v>
      </c>
      <c r="AJ41" s="9">
        <v>2.0744047619047619</v>
      </c>
      <c r="AK41" s="9" t="s">
        <v>248</v>
      </c>
      <c r="AL41" s="9">
        <v>0</v>
      </c>
      <c r="AM41" s="9"/>
      <c r="AN41" s="9"/>
      <c r="AO41" s="73">
        <v>0</v>
      </c>
      <c r="AP41" s="80">
        <v>0</v>
      </c>
      <c r="AQ41" s="80">
        <v>0</v>
      </c>
      <c r="AR41" s="224">
        <v>112</v>
      </c>
      <c r="AS41" s="224" t="s">
        <v>248</v>
      </c>
      <c r="AT41" s="11">
        <v>4068.6219999999998</v>
      </c>
      <c r="AU41" s="11">
        <v>204.124</v>
      </c>
      <c r="AV41" s="80">
        <v>0</v>
      </c>
      <c r="AW41" s="80">
        <v>112</v>
      </c>
      <c r="AX41" s="203" t="s">
        <v>248</v>
      </c>
      <c r="AY41" s="235" t="s">
        <v>248</v>
      </c>
      <c r="AZ41" s="201">
        <v>55981</v>
      </c>
      <c r="BA41" s="188" t="s">
        <v>248</v>
      </c>
      <c r="BB41" s="203" t="s">
        <v>248</v>
      </c>
      <c r="BC41" s="203" t="s">
        <v>248</v>
      </c>
      <c r="BD41" s="217" t="s">
        <v>61</v>
      </c>
      <c r="BE41" s="201" t="s">
        <v>62</v>
      </c>
      <c r="BF41" s="201" t="s">
        <v>63</v>
      </c>
      <c r="BG41" s="201" t="s">
        <v>196</v>
      </c>
      <c r="BH41" s="218" t="s">
        <v>511</v>
      </c>
      <c r="BI41" s="218" t="s">
        <v>68</v>
      </c>
      <c r="BJ41" s="370">
        <v>214</v>
      </c>
      <c r="BK41" s="370">
        <v>4</v>
      </c>
      <c r="BL41" s="219" t="s">
        <v>65</v>
      </c>
      <c r="BM41" s="52" t="s">
        <v>65</v>
      </c>
      <c r="BN41" s="218" t="s">
        <v>373</v>
      </c>
      <c r="BO41" s="217" t="s">
        <v>53</v>
      </c>
      <c r="BP41" s="201" t="s">
        <v>704</v>
      </c>
      <c r="BQ41" s="52" t="s">
        <v>714</v>
      </c>
    </row>
    <row r="42" spans="1:69" ht="15.75">
      <c r="A42" s="207" t="s">
        <v>37</v>
      </c>
      <c r="B42" s="208" t="s">
        <v>40</v>
      </c>
      <c r="C42" s="202" t="s">
        <v>35</v>
      </c>
      <c r="D42" s="210" t="s">
        <v>709</v>
      </c>
      <c r="E42" s="24" t="s">
        <v>634</v>
      </c>
      <c r="F42" s="86">
        <v>83</v>
      </c>
      <c r="G42" s="80">
        <v>1</v>
      </c>
      <c r="H42" s="204"/>
      <c r="I42" s="204"/>
      <c r="J42" s="204"/>
      <c r="K42" s="204"/>
      <c r="L42" s="80">
        <v>0</v>
      </c>
      <c r="M42" s="203"/>
      <c r="N42" s="52">
        <v>1</v>
      </c>
      <c r="O42" s="204"/>
      <c r="P42" s="204"/>
      <c r="Q42" s="11">
        <v>5.3105852804999998</v>
      </c>
      <c r="R42" s="204"/>
      <c r="S42" s="204"/>
      <c r="T42" s="53">
        <v>6.9874999999999989</v>
      </c>
      <c r="U42" s="204"/>
      <c r="V42" s="204"/>
      <c r="W42" s="11">
        <v>5.1146950609755999</v>
      </c>
      <c r="X42" s="204"/>
      <c r="Y42" s="204"/>
      <c r="Z42" s="53">
        <v>6.492857142857142</v>
      </c>
      <c r="AA42" s="204"/>
      <c r="AB42" s="204"/>
      <c r="AC42" s="204"/>
      <c r="AD42" s="204"/>
      <c r="AE42" s="204"/>
      <c r="AF42" s="9">
        <v>3.6491181823101404</v>
      </c>
      <c r="AG42" s="9">
        <v>574</v>
      </c>
      <c r="AH42" s="9">
        <v>0.43233854736787808</v>
      </c>
      <c r="AI42" s="9">
        <v>12</v>
      </c>
      <c r="AJ42" s="9">
        <v>2.7087500000000002</v>
      </c>
      <c r="AK42" s="9" t="s">
        <v>248</v>
      </c>
      <c r="AL42" s="9">
        <v>82</v>
      </c>
      <c r="AM42" s="9">
        <v>3.6491181823101404</v>
      </c>
      <c r="AN42" s="9">
        <v>3.6863270777479893</v>
      </c>
      <c r="AO42" s="73">
        <v>0</v>
      </c>
      <c r="AP42" s="80">
        <v>0</v>
      </c>
      <c r="AQ42" s="80">
        <v>0</v>
      </c>
      <c r="AR42" s="224">
        <v>164</v>
      </c>
      <c r="AS42" s="224" t="s">
        <v>248</v>
      </c>
      <c r="AT42" s="11">
        <v>6216.7280000000001</v>
      </c>
      <c r="AU42" s="11">
        <v>0</v>
      </c>
      <c r="AV42" s="80">
        <v>0</v>
      </c>
      <c r="AW42" s="80">
        <v>164</v>
      </c>
      <c r="AX42" s="203" t="s">
        <v>248</v>
      </c>
      <c r="AY42" s="235" t="s">
        <v>248</v>
      </c>
      <c r="AZ42" s="201">
        <v>24313</v>
      </c>
      <c r="BA42" s="188" t="s">
        <v>248</v>
      </c>
      <c r="BB42" s="203" t="s">
        <v>248</v>
      </c>
      <c r="BC42" s="203" t="s">
        <v>248</v>
      </c>
      <c r="BD42" s="217" t="s">
        <v>61</v>
      </c>
      <c r="BE42" s="201" t="s">
        <v>62</v>
      </c>
      <c r="BF42" s="201" t="s">
        <v>63</v>
      </c>
      <c r="BG42" s="201" t="s">
        <v>196</v>
      </c>
      <c r="BH42" s="218" t="s">
        <v>510</v>
      </c>
      <c r="BI42" s="218" t="s">
        <v>64</v>
      </c>
      <c r="BJ42" s="370">
        <v>214</v>
      </c>
      <c r="BK42" s="370">
        <v>1</v>
      </c>
      <c r="BL42" s="219" t="s">
        <v>65</v>
      </c>
      <c r="BM42" s="52" t="s">
        <v>65</v>
      </c>
      <c r="BN42" s="218" t="s">
        <v>373</v>
      </c>
      <c r="BO42" s="217" t="s">
        <v>53</v>
      </c>
      <c r="BP42" s="201" t="s">
        <v>704</v>
      </c>
      <c r="BQ42" s="52" t="s">
        <v>714</v>
      </c>
    </row>
    <row r="43" spans="1:69" ht="15.75">
      <c r="A43" s="207" t="s">
        <v>37</v>
      </c>
      <c r="B43" s="208" t="s">
        <v>40</v>
      </c>
      <c r="C43" s="202" t="s">
        <v>35</v>
      </c>
      <c r="D43" s="210" t="s">
        <v>709</v>
      </c>
      <c r="E43" s="24" t="s">
        <v>634</v>
      </c>
      <c r="F43" s="86">
        <v>73</v>
      </c>
      <c r="G43" s="80">
        <v>2</v>
      </c>
      <c r="H43" s="204"/>
      <c r="I43" s="204"/>
      <c r="J43" s="204"/>
      <c r="K43" s="204"/>
      <c r="L43" s="80">
        <v>0</v>
      </c>
      <c r="M43" s="203"/>
      <c r="N43" s="52">
        <v>1</v>
      </c>
      <c r="O43" s="204"/>
      <c r="P43" s="204"/>
      <c r="Q43" s="11">
        <v>7.3623097182999997</v>
      </c>
      <c r="R43" s="204"/>
      <c r="S43" s="204"/>
      <c r="T43" s="53">
        <v>10.862500000000001</v>
      </c>
      <c r="U43" s="204"/>
      <c r="V43" s="204"/>
      <c r="W43" s="11">
        <v>7.3050844647886999</v>
      </c>
      <c r="X43" s="204"/>
      <c r="Y43" s="204"/>
      <c r="Z43" s="53">
        <v>10.741666666666667</v>
      </c>
      <c r="AA43" s="204"/>
      <c r="AB43" s="204"/>
      <c r="AC43" s="204"/>
      <c r="AD43" s="204"/>
      <c r="AE43" s="204"/>
      <c r="AF43" s="9">
        <v>3.4795031135373478</v>
      </c>
      <c r="AG43" s="9">
        <v>496</v>
      </c>
      <c r="AH43" s="9">
        <v>0.49286928156096216</v>
      </c>
      <c r="AI43" s="9">
        <v>23</v>
      </c>
      <c r="AJ43" s="9">
        <v>2.5160714285714287</v>
      </c>
      <c r="AK43" s="9" t="s">
        <v>248</v>
      </c>
      <c r="AL43" s="9">
        <v>70</v>
      </c>
      <c r="AM43" s="9">
        <v>3.4795031135373478</v>
      </c>
      <c r="AN43" s="9">
        <v>3.5642292490118579</v>
      </c>
      <c r="AO43" s="73">
        <v>0</v>
      </c>
      <c r="AP43" s="80">
        <v>0</v>
      </c>
      <c r="AQ43" s="80">
        <v>0</v>
      </c>
      <c r="AR43" s="224">
        <v>142</v>
      </c>
      <c r="AS43" s="224" t="s">
        <v>248</v>
      </c>
      <c r="AT43" s="11">
        <v>5434.1120000000001</v>
      </c>
      <c r="AU43" s="11">
        <v>0</v>
      </c>
      <c r="AV43" s="80">
        <v>0</v>
      </c>
      <c r="AW43" s="80">
        <v>142</v>
      </c>
      <c r="AX43" s="203" t="s">
        <v>248</v>
      </c>
      <c r="AY43" s="235" t="s">
        <v>248</v>
      </c>
      <c r="AZ43" s="201">
        <v>24313</v>
      </c>
      <c r="BA43" s="188" t="s">
        <v>248</v>
      </c>
      <c r="BB43" s="203" t="s">
        <v>248</v>
      </c>
      <c r="BC43" s="203" t="s">
        <v>248</v>
      </c>
      <c r="BD43" s="217" t="s">
        <v>61</v>
      </c>
      <c r="BE43" s="201" t="s">
        <v>62</v>
      </c>
      <c r="BF43" s="201" t="s">
        <v>63</v>
      </c>
      <c r="BG43" s="201" t="s">
        <v>196</v>
      </c>
      <c r="BH43" s="218" t="s">
        <v>510</v>
      </c>
      <c r="BI43" s="218" t="s">
        <v>66</v>
      </c>
      <c r="BJ43" s="370">
        <v>214</v>
      </c>
      <c r="BK43" s="370">
        <v>7</v>
      </c>
      <c r="BL43" s="219" t="s">
        <v>65</v>
      </c>
      <c r="BM43" s="52" t="s">
        <v>65</v>
      </c>
      <c r="BN43" s="218" t="s">
        <v>373</v>
      </c>
      <c r="BO43" s="217" t="s">
        <v>53</v>
      </c>
      <c r="BP43" s="201" t="s">
        <v>704</v>
      </c>
      <c r="BQ43" s="52" t="s">
        <v>714</v>
      </c>
    </row>
    <row r="44" spans="1:69" ht="15.75">
      <c r="A44" s="207" t="s">
        <v>37</v>
      </c>
      <c r="B44" s="208" t="s">
        <v>40</v>
      </c>
      <c r="C44" s="202" t="s">
        <v>35</v>
      </c>
      <c r="D44" s="210" t="s">
        <v>709</v>
      </c>
      <c r="E44" s="24" t="s">
        <v>634</v>
      </c>
      <c r="F44" s="86">
        <v>70</v>
      </c>
      <c r="G44" s="80">
        <v>0</v>
      </c>
      <c r="H44" s="204"/>
      <c r="I44" s="204"/>
      <c r="J44" s="204"/>
      <c r="K44" s="204"/>
      <c r="L44" s="80">
        <v>1</v>
      </c>
      <c r="M44" s="203"/>
      <c r="N44" s="52">
        <v>0</v>
      </c>
      <c r="O44" s="204"/>
      <c r="P44" s="204"/>
      <c r="Q44" s="11">
        <v>6.9603187390999999</v>
      </c>
      <c r="R44" s="204"/>
      <c r="S44" s="204"/>
      <c r="T44" s="53">
        <v>9.0687499999999996</v>
      </c>
      <c r="U44" s="204"/>
      <c r="V44" s="204"/>
      <c r="W44" s="11">
        <v>7.0634345797101004</v>
      </c>
      <c r="X44" s="204"/>
      <c r="Y44" s="204"/>
      <c r="Z44" s="53">
        <v>8.8791666666666664</v>
      </c>
      <c r="AA44" s="204"/>
      <c r="AB44" s="204"/>
      <c r="AC44" s="204"/>
      <c r="AD44" s="204"/>
      <c r="AE44" s="204"/>
      <c r="AF44" s="9">
        <v>3.3758799167893683</v>
      </c>
      <c r="AG44" s="9">
        <v>483</v>
      </c>
      <c r="AH44" s="9">
        <v>0.47727630212889682</v>
      </c>
      <c r="AI44" s="9">
        <v>27</v>
      </c>
      <c r="AJ44" s="9">
        <v>2.4380434782608695</v>
      </c>
      <c r="AK44" s="9" t="s">
        <v>248</v>
      </c>
      <c r="AL44" s="9">
        <v>68</v>
      </c>
      <c r="AM44" s="9">
        <v>3.3806722685068595</v>
      </c>
      <c r="AN44" s="9">
        <v>3.4950000000000001</v>
      </c>
      <c r="AO44" s="73">
        <v>0</v>
      </c>
      <c r="AP44" s="80">
        <v>0</v>
      </c>
      <c r="AQ44" s="80">
        <v>0</v>
      </c>
      <c r="AR44" s="224">
        <v>140</v>
      </c>
      <c r="AS44" s="224" t="s">
        <v>248</v>
      </c>
      <c r="AT44" s="11">
        <v>5319.9920000000002</v>
      </c>
      <c r="AU44" s="11">
        <v>21.658999999999999</v>
      </c>
      <c r="AV44" s="80">
        <v>0</v>
      </c>
      <c r="AW44" s="80">
        <v>140</v>
      </c>
      <c r="AX44" s="203" t="s">
        <v>248</v>
      </c>
      <c r="AY44" s="235" t="s">
        <v>248</v>
      </c>
      <c r="AZ44" s="201">
        <v>24313</v>
      </c>
      <c r="BA44" s="188" t="s">
        <v>248</v>
      </c>
      <c r="BB44" s="203" t="s">
        <v>248</v>
      </c>
      <c r="BC44" s="203" t="s">
        <v>248</v>
      </c>
      <c r="BD44" s="217" t="s">
        <v>61</v>
      </c>
      <c r="BE44" s="201" t="s">
        <v>62</v>
      </c>
      <c r="BF44" s="201" t="s">
        <v>63</v>
      </c>
      <c r="BG44" s="201" t="s">
        <v>196</v>
      </c>
      <c r="BH44" s="218" t="s">
        <v>510</v>
      </c>
      <c r="BI44" s="218" t="s">
        <v>67</v>
      </c>
      <c r="BJ44" s="370">
        <v>214</v>
      </c>
      <c r="BK44" s="370">
        <v>3</v>
      </c>
      <c r="BL44" s="219" t="s">
        <v>65</v>
      </c>
      <c r="BM44" s="52" t="s">
        <v>65</v>
      </c>
      <c r="BN44" s="218" t="s">
        <v>373</v>
      </c>
      <c r="BO44" s="217" t="s">
        <v>53</v>
      </c>
      <c r="BP44" s="201" t="s">
        <v>704</v>
      </c>
      <c r="BQ44" s="52" t="s">
        <v>714</v>
      </c>
    </row>
    <row r="45" spans="1:69" ht="15.75">
      <c r="A45" s="207" t="s">
        <v>37</v>
      </c>
      <c r="B45" s="208" t="s">
        <v>40</v>
      </c>
      <c r="C45" s="202" t="s">
        <v>35</v>
      </c>
      <c r="D45" s="210" t="s">
        <v>709</v>
      </c>
      <c r="E45" s="24" t="s">
        <v>634</v>
      </c>
      <c r="F45" s="86">
        <v>23</v>
      </c>
      <c r="G45" s="80">
        <v>0</v>
      </c>
      <c r="H45" s="204"/>
      <c r="I45" s="204"/>
      <c r="J45" s="204"/>
      <c r="K45" s="204"/>
      <c r="L45" s="80">
        <v>0</v>
      </c>
      <c r="M45" s="203"/>
      <c r="N45" s="52">
        <v>0</v>
      </c>
      <c r="O45" s="204"/>
      <c r="P45" s="204"/>
      <c r="Q45" s="11">
        <v>8.3166955651999999</v>
      </c>
      <c r="R45" s="204"/>
      <c r="S45" s="204"/>
      <c r="T45" s="53">
        <v>12.424999999999999</v>
      </c>
      <c r="U45" s="204"/>
      <c r="V45" s="204"/>
      <c r="W45" s="11">
        <v>8.4443913043477998</v>
      </c>
      <c r="X45" s="204"/>
      <c r="Y45" s="204"/>
      <c r="Z45" s="53">
        <v>12.424999999999999</v>
      </c>
      <c r="AA45" s="204"/>
      <c r="AB45" s="204"/>
      <c r="AC45" s="204"/>
      <c r="AD45" s="204"/>
      <c r="AE45" s="204"/>
      <c r="AF45" s="9">
        <v>2.7151020384159219</v>
      </c>
      <c r="AG45" s="9">
        <v>161</v>
      </c>
      <c r="AH45" s="9">
        <v>0.42360934335351658</v>
      </c>
      <c r="AI45" s="9">
        <v>35</v>
      </c>
      <c r="AJ45" s="9">
        <v>1.503125</v>
      </c>
      <c r="AK45" s="9" t="s">
        <v>248</v>
      </c>
      <c r="AL45" s="9">
        <v>0</v>
      </c>
      <c r="AM45" s="9"/>
      <c r="AN45" s="9"/>
      <c r="AO45" s="73">
        <v>0</v>
      </c>
      <c r="AP45" s="80">
        <v>0</v>
      </c>
      <c r="AQ45" s="80">
        <v>0</v>
      </c>
      <c r="AR45" s="224">
        <v>46</v>
      </c>
      <c r="AS45" s="224" t="s">
        <v>248</v>
      </c>
      <c r="AT45" s="11">
        <v>1602.886</v>
      </c>
      <c r="AU45" s="11">
        <v>160.58099999999999</v>
      </c>
      <c r="AV45" s="80">
        <v>0</v>
      </c>
      <c r="AW45" s="80">
        <v>46</v>
      </c>
      <c r="AX45" s="203" t="s">
        <v>248</v>
      </c>
      <c r="AY45" s="235" t="s">
        <v>248</v>
      </c>
      <c r="AZ45" s="201">
        <v>24313</v>
      </c>
      <c r="BA45" s="188" t="s">
        <v>248</v>
      </c>
      <c r="BB45" s="203" t="s">
        <v>248</v>
      </c>
      <c r="BC45" s="203" t="s">
        <v>248</v>
      </c>
      <c r="BD45" s="217" t="s">
        <v>61</v>
      </c>
      <c r="BE45" s="201" t="s">
        <v>62</v>
      </c>
      <c r="BF45" s="201" t="s">
        <v>63</v>
      </c>
      <c r="BG45" s="201" t="s">
        <v>196</v>
      </c>
      <c r="BH45" s="218" t="s">
        <v>510</v>
      </c>
      <c r="BI45" s="218" t="s">
        <v>68</v>
      </c>
      <c r="BJ45" s="370">
        <v>214</v>
      </c>
      <c r="BK45" s="370">
        <v>4</v>
      </c>
      <c r="BL45" s="219" t="s">
        <v>65</v>
      </c>
      <c r="BM45" s="52" t="s">
        <v>65</v>
      </c>
      <c r="BN45" s="218" t="s">
        <v>373</v>
      </c>
      <c r="BO45" s="217" t="s">
        <v>53</v>
      </c>
      <c r="BP45" s="201" t="s">
        <v>704</v>
      </c>
      <c r="BQ45" s="52" t="s">
        <v>714</v>
      </c>
    </row>
    <row r="46" spans="1:69" ht="15.75">
      <c r="A46" s="207" t="s">
        <v>37</v>
      </c>
      <c r="B46" s="208" t="s">
        <v>40</v>
      </c>
      <c r="C46" s="202" t="s">
        <v>35</v>
      </c>
      <c r="D46" s="210" t="s">
        <v>709</v>
      </c>
      <c r="E46" s="24" t="s">
        <v>439</v>
      </c>
      <c r="F46" s="86">
        <v>64</v>
      </c>
      <c r="G46" s="80">
        <v>0</v>
      </c>
      <c r="H46" s="204"/>
      <c r="I46" s="204"/>
      <c r="J46" s="204"/>
      <c r="K46" s="204"/>
      <c r="L46" s="80">
        <v>0</v>
      </c>
      <c r="M46" s="203"/>
      <c r="N46" s="52">
        <v>0</v>
      </c>
      <c r="O46" s="204"/>
      <c r="P46" s="204"/>
      <c r="Q46" s="11">
        <v>5.1461092031</v>
      </c>
      <c r="R46" s="204"/>
      <c r="S46" s="204"/>
      <c r="T46" s="53">
        <v>6.2249999999999996</v>
      </c>
      <c r="U46" s="204"/>
      <c r="V46" s="204"/>
      <c r="W46" s="11">
        <v>4.8775622812500004</v>
      </c>
      <c r="X46" s="204"/>
      <c r="Y46" s="204"/>
      <c r="Z46" s="53">
        <v>5.8624999999999998</v>
      </c>
      <c r="AA46" s="204"/>
      <c r="AB46" s="204"/>
      <c r="AC46" s="204"/>
      <c r="AD46" s="204"/>
      <c r="AE46" s="204"/>
      <c r="AF46" s="9">
        <v>3.7579055269736621</v>
      </c>
      <c r="AG46" s="9">
        <v>447</v>
      </c>
      <c r="AH46" s="9">
        <v>0.33887139136468064</v>
      </c>
      <c r="AI46" s="9">
        <v>5</v>
      </c>
      <c r="AJ46" s="9">
        <v>3.0310185185185183</v>
      </c>
      <c r="AK46" s="9" t="s">
        <v>248</v>
      </c>
      <c r="AL46" s="9">
        <v>64</v>
      </c>
      <c r="AM46" s="9">
        <v>3.7579055269736621</v>
      </c>
      <c r="AN46" s="9">
        <v>3.7351562500000002</v>
      </c>
      <c r="AO46" s="73">
        <v>0</v>
      </c>
      <c r="AP46" s="80">
        <v>0</v>
      </c>
      <c r="AQ46" s="80">
        <v>0</v>
      </c>
      <c r="AR46" s="224">
        <v>128</v>
      </c>
      <c r="AS46" s="224" t="s">
        <v>248</v>
      </c>
      <c r="AT46" s="11">
        <v>4563.4949999999999</v>
      </c>
      <c r="AU46" s="11">
        <v>0</v>
      </c>
      <c r="AV46" s="80">
        <v>0</v>
      </c>
      <c r="AW46" s="80">
        <v>128</v>
      </c>
      <c r="AX46" s="203" t="s">
        <v>248</v>
      </c>
      <c r="AY46" s="235" t="s">
        <v>248</v>
      </c>
      <c r="AZ46" s="201">
        <v>35397</v>
      </c>
      <c r="BA46" s="188" t="s">
        <v>248</v>
      </c>
      <c r="BB46" s="203" t="s">
        <v>248</v>
      </c>
      <c r="BC46" s="203" t="s">
        <v>248</v>
      </c>
      <c r="BD46" s="217" t="s">
        <v>61</v>
      </c>
      <c r="BE46" s="201" t="s">
        <v>62</v>
      </c>
      <c r="BF46" s="201" t="s">
        <v>63</v>
      </c>
      <c r="BG46" s="201" t="s">
        <v>196</v>
      </c>
      <c r="BH46" s="218" t="s">
        <v>513</v>
      </c>
      <c r="BI46" s="218" t="s">
        <v>64</v>
      </c>
      <c r="BJ46" s="370">
        <v>214</v>
      </c>
      <c r="BK46" s="370">
        <v>1</v>
      </c>
      <c r="BL46" s="219" t="s">
        <v>65</v>
      </c>
      <c r="BM46" s="52" t="s">
        <v>65</v>
      </c>
      <c r="BN46" s="218" t="s">
        <v>373</v>
      </c>
      <c r="BO46" s="217" t="s">
        <v>258</v>
      </c>
      <c r="BP46" s="201" t="s">
        <v>680</v>
      </c>
      <c r="BQ46" s="52" t="s">
        <v>714</v>
      </c>
    </row>
    <row r="47" spans="1:69" ht="15.75">
      <c r="A47" s="207" t="s">
        <v>37</v>
      </c>
      <c r="B47" s="208" t="s">
        <v>40</v>
      </c>
      <c r="C47" s="202" t="s">
        <v>35</v>
      </c>
      <c r="D47" s="210" t="s">
        <v>709</v>
      </c>
      <c r="E47" s="24" t="s">
        <v>439</v>
      </c>
      <c r="F47" s="86">
        <v>46</v>
      </c>
      <c r="G47" s="80">
        <v>0</v>
      </c>
      <c r="H47" s="204"/>
      <c r="I47" s="204"/>
      <c r="J47" s="204"/>
      <c r="K47" s="204"/>
      <c r="L47" s="80">
        <v>0</v>
      </c>
      <c r="M47" s="203"/>
      <c r="N47" s="52">
        <v>0</v>
      </c>
      <c r="O47" s="204"/>
      <c r="P47" s="204"/>
      <c r="Q47" s="11">
        <v>7.6026520435</v>
      </c>
      <c r="R47" s="204"/>
      <c r="S47" s="204"/>
      <c r="T47" s="53">
        <v>10.924999999999999</v>
      </c>
      <c r="U47" s="204"/>
      <c r="V47" s="204"/>
      <c r="W47" s="11">
        <v>7.5943476956521003</v>
      </c>
      <c r="X47" s="204"/>
      <c r="Y47" s="204"/>
      <c r="Z47" s="53">
        <v>10.849999999999998</v>
      </c>
      <c r="AA47" s="204"/>
      <c r="AB47" s="204"/>
      <c r="AC47" s="204"/>
      <c r="AD47" s="204"/>
      <c r="AE47" s="204"/>
      <c r="AF47" s="9">
        <v>3.2568323027273145</v>
      </c>
      <c r="AG47" s="9">
        <v>322</v>
      </c>
      <c r="AH47" s="9">
        <v>0.46864290053760449</v>
      </c>
      <c r="AI47" s="9">
        <v>24</v>
      </c>
      <c r="AJ47" s="9">
        <v>2.3282608695652174</v>
      </c>
      <c r="AK47" s="9" t="s">
        <v>248</v>
      </c>
      <c r="AL47" s="9">
        <v>46</v>
      </c>
      <c r="AM47" s="9">
        <v>3.2568323027273145</v>
      </c>
      <c r="AN47" s="9">
        <v>3.2936507936507935</v>
      </c>
      <c r="AO47" s="73">
        <v>0</v>
      </c>
      <c r="AP47" s="80">
        <v>0</v>
      </c>
      <c r="AQ47" s="80">
        <v>0</v>
      </c>
      <c r="AR47" s="224">
        <v>92</v>
      </c>
      <c r="AS47" s="224" t="s">
        <v>248</v>
      </c>
      <c r="AT47" s="11">
        <v>3279.6819999999998</v>
      </c>
      <c r="AU47" s="11">
        <v>0</v>
      </c>
      <c r="AV47" s="80">
        <v>0</v>
      </c>
      <c r="AW47" s="80">
        <v>92</v>
      </c>
      <c r="AX47" s="203" t="s">
        <v>248</v>
      </c>
      <c r="AY47" s="235" t="s">
        <v>248</v>
      </c>
      <c r="AZ47" s="201">
        <v>35397</v>
      </c>
      <c r="BA47" s="188" t="s">
        <v>248</v>
      </c>
      <c r="BB47" s="203" t="s">
        <v>248</v>
      </c>
      <c r="BC47" s="203" t="s">
        <v>248</v>
      </c>
      <c r="BD47" s="217" t="s">
        <v>61</v>
      </c>
      <c r="BE47" s="201" t="s">
        <v>62</v>
      </c>
      <c r="BF47" s="201" t="s">
        <v>63</v>
      </c>
      <c r="BG47" s="201" t="s">
        <v>196</v>
      </c>
      <c r="BH47" s="218" t="s">
        <v>513</v>
      </c>
      <c r="BI47" s="218" t="s">
        <v>66</v>
      </c>
      <c r="BJ47" s="370">
        <v>214</v>
      </c>
      <c r="BK47" s="370">
        <v>7</v>
      </c>
      <c r="BL47" s="219" t="s">
        <v>65</v>
      </c>
      <c r="BM47" s="52" t="s">
        <v>65</v>
      </c>
      <c r="BN47" s="218" t="s">
        <v>373</v>
      </c>
      <c r="BO47" s="217" t="s">
        <v>258</v>
      </c>
      <c r="BP47" s="201" t="s">
        <v>680</v>
      </c>
      <c r="BQ47" s="52" t="s">
        <v>714</v>
      </c>
    </row>
    <row r="48" spans="1:69" ht="15.75">
      <c r="A48" s="207" t="s">
        <v>37</v>
      </c>
      <c r="B48" s="208" t="s">
        <v>40</v>
      </c>
      <c r="C48" s="202" t="s">
        <v>35</v>
      </c>
      <c r="D48" s="210" t="s">
        <v>709</v>
      </c>
      <c r="E48" s="24" t="s">
        <v>439</v>
      </c>
      <c r="F48" s="86">
        <v>62</v>
      </c>
      <c r="G48" s="80">
        <v>0</v>
      </c>
      <c r="H48" s="204"/>
      <c r="I48" s="204"/>
      <c r="J48" s="204"/>
      <c r="K48" s="204"/>
      <c r="L48" s="80">
        <v>1</v>
      </c>
      <c r="M48" s="203"/>
      <c r="N48" s="52">
        <v>0</v>
      </c>
      <c r="O48" s="204"/>
      <c r="P48" s="204"/>
      <c r="Q48" s="11">
        <v>6.9514423606999998</v>
      </c>
      <c r="R48" s="204"/>
      <c r="S48" s="204"/>
      <c r="T48" s="53">
        <v>8.4916666666666654</v>
      </c>
      <c r="U48" s="204"/>
      <c r="V48" s="204"/>
      <c r="W48" s="11">
        <v>6.9965244262294997</v>
      </c>
      <c r="X48" s="204"/>
      <c r="Y48" s="204"/>
      <c r="Z48" s="53">
        <v>8.4937499999999986</v>
      </c>
      <c r="AA48" s="204"/>
      <c r="AB48" s="204"/>
      <c r="AC48" s="204"/>
      <c r="AD48" s="204"/>
      <c r="AE48" s="204"/>
      <c r="AF48" s="9">
        <v>3.3604449720516705</v>
      </c>
      <c r="AG48" s="9">
        <v>427</v>
      </c>
      <c r="AH48" s="9">
        <v>0.46552131706877448</v>
      </c>
      <c r="AI48" s="9">
        <v>24</v>
      </c>
      <c r="AJ48" s="9">
        <v>2.4397727272727274</v>
      </c>
      <c r="AK48" s="9" t="s">
        <v>248</v>
      </c>
      <c r="AL48" s="9">
        <v>61</v>
      </c>
      <c r="AM48" s="9">
        <v>3.3604449720516705</v>
      </c>
      <c r="AN48" s="9">
        <v>3.4353146853146854</v>
      </c>
      <c r="AO48" s="73">
        <v>0</v>
      </c>
      <c r="AP48" s="80">
        <v>0</v>
      </c>
      <c r="AQ48" s="80">
        <v>0</v>
      </c>
      <c r="AR48" s="224">
        <v>124</v>
      </c>
      <c r="AS48" s="224" t="s">
        <v>248</v>
      </c>
      <c r="AT48" s="11">
        <v>4418.0630000000001</v>
      </c>
      <c r="AU48" s="11">
        <v>0</v>
      </c>
      <c r="AV48" s="80">
        <v>0</v>
      </c>
      <c r="AW48" s="80">
        <v>124</v>
      </c>
      <c r="AX48" s="203" t="s">
        <v>248</v>
      </c>
      <c r="AY48" s="235" t="s">
        <v>248</v>
      </c>
      <c r="AZ48" s="201">
        <v>35397</v>
      </c>
      <c r="BA48" s="188" t="s">
        <v>248</v>
      </c>
      <c r="BB48" s="203" t="s">
        <v>248</v>
      </c>
      <c r="BC48" s="203" t="s">
        <v>248</v>
      </c>
      <c r="BD48" s="217" t="s">
        <v>61</v>
      </c>
      <c r="BE48" s="201" t="s">
        <v>62</v>
      </c>
      <c r="BF48" s="201" t="s">
        <v>63</v>
      </c>
      <c r="BG48" s="201" t="s">
        <v>196</v>
      </c>
      <c r="BH48" s="218" t="s">
        <v>513</v>
      </c>
      <c r="BI48" s="218" t="s">
        <v>67</v>
      </c>
      <c r="BJ48" s="370">
        <v>214</v>
      </c>
      <c r="BK48" s="370">
        <v>3</v>
      </c>
      <c r="BL48" s="219" t="s">
        <v>65</v>
      </c>
      <c r="BM48" s="52" t="s">
        <v>65</v>
      </c>
      <c r="BN48" s="218" t="s">
        <v>373</v>
      </c>
      <c r="BO48" s="217" t="s">
        <v>258</v>
      </c>
      <c r="BP48" s="201" t="s">
        <v>680</v>
      </c>
      <c r="BQ48" s="52" t="s">
        <v>714</v>
      </c>
    </row>
    <row r="49" spans="1:69" ht="16.5" thickBot="1">
      <c r="A49" s="207" t="s">
        <v>37</v>
      </c>
      <c r="B49" s="208" t="s">
        <v>40</v>
      </c>
      <c r="C49" s="202" t="s">
        <v>35</v>
      </c>
      <c r="D49" s="210" t="s">
        <v>709</v>
      </c>
      <c r="E49" s="24" t="s">
        <v>439</v>
      </c>
      <c r="F49" s="86">
        <v>33</v>
      </c>
      <c r="G49" s="80">
        <v>0</v>
      </c>
      <c r="H49" s="204"/>
      <c r="I49" s="204"/>
      <c r="J49" s="204"/>
      <c r="K49" s="204"/>
      <c r="L49" s="80">
        <v>0</v>
      </c>
      <c r="M49" s="203"/>
      <c r="N49" s="52">
        <v>0</v>
      </c>
      <c r="O49" s="204"/>
      <c r="P49" s="204"/>
      <c r="Q49" s="11">
        <v>6.9743632121000001</v>
      </c>
      <c r="R49" s="204"/>
      <c r="S49" s="204"/>
      <c r="T49" s="53">
        <v>8.3374999999999986</v>
      </c>
      <c r="U49" s="204"/>
      <c r="V49" s="204"/>
      <c r="W49" s="11">
        <v>7.0542420606059997</v>
      </c>
      <c r="X49" s="204"/>
      <c r="Y49" s="204"/>
      <c r="Z49" s="53">
        <v>8.3916666666666657</v>
      </c>
      <c r="AA49" s="204"/>
      <c r="AB49" s="204"/>
      <c r="AC49" s="204"/>
      <c r="AD49" s="204"/>
      <c r="AE49" s="204"/>
      <c r="AF49" s="9">
        <v>3.0148660705557893</v>
      </c>
      <c r="AG49" s="9">
        <v>224</v>
      </c>
      <c r="AH49" s="9">
        <v>0.39234391471260044</v>
      </c>
      <c r="AI49" s="9">
        <v>13</v>
      </c>
      <c r="AJ49" s="9">
        <v>2.2312500000000002</v>
      </c>
      <c r="AK49" s="9" t="s">
        <v>248</v>
      </c>
      <c r="AL49" s="9">
        <v>0</v>
      </c>
      <c r="AM49" s="9"/>
      <c r="AN49" s="9"/>
      <c r="AO49" s="73">
        <v>0</v>
      </c>
      <c r="AP49" s="80">
        <v>0</v>
      </c>
      <c r="AQ49" s="80">
        <v>0</v>
      </c>
      <c r="AR49" s="224">
        <v>66</v>
      </c>
      <c r="AS49" s="224" t="s">
        <v>248</v>
      </c>
      <c r="AT49" s="11">
        <v>2023.8820000000001</v>
      </c>
      <c r="AU49" s="11">
        <v>326.23599999999999</v>
      </c>
      <c r="AV49" s="80">
        <v>0</v>
      </c>
      <c r="AW49" s="80">
        <v>66</v>
      </c>
      <c r="AX49" s="203" t="s">
        <v>248</v>
      </c>
      <c r="AY49" s="235" t="s">
        <v>248</v>
      </c>
      <c r="AZ49" s="218">
        <v>35397</v>
      </c>
      <c r="BA49" s="188" t="s">
        <v>248</v>
      </c>
      <c r="BB49" s="203" t="s">
        <v>248</v>
      </c>
      <c r="BC49" s="158" t="s">
        <v>248</v>
      </c>
      <c r="BD49" s="217" t="s">
        <v>61</v>
      </c>
      <c r="BE49" s="201" t="s">
        <v>62</v>
      </c>
      <c r="BF49" s="201" t="s">
        <v>63</v>
      </c>
      <c r="BG49" s="201" t="s">
        <v>196</v>
      </c>
      <c r="BH49" s="218" t="s">
        <v>513</v>
      </c>
      <c r="BI49" s="218" t="s">
        <v>68</v>
      </c>
      <c r="BJ49" s="391">
        <v>214</v>
      </c>
      <c r="BK49" s="370">
        <v>4</v>
      </c>
      <c r="BL49" s="219" t="s">
        <v>65</v>
      </c>
      <c r="BM49" s="52" t="s">
        <v>65</v>
      </c>
      <c r="BN49" s="218" t="s">
        <v>373</v>
      </c>
      <c r="BO49" s="217" t="s">
        <v>258</v>
      </c>
      <c r="BP49" s="201" t="s">
        <v>680</v>
      </c>
      <c r="BQ49" s="52" t="s">
        <v>714</v>
      </c>
    </row>
    <row r="50" spans="1:69" ht="15.75">
      <c r="A50" s="207" t="s">
        <v>37</v>
      </c>
      <c r="B50" s="208" t="s">
        <v>40</v>
      </c>
      <c r="C50" s="202" t="s">
        <v>35</v>
      </c>
      <c r="D50" s="210" t="s">
        <v>709</v>
      </c>
      <c r="E50" s="24" t="s">
        <v>440</v>
      </c>
      <c r="F50" s="86">
        <v>37</v>
      </c>
      <c r="G50" s="80">
        <v>0</v>
      </c>
      <c r="H50" s="204"/>
      <c r="I50" s="204"/>
      <c r="J50" s="204"/>
      <c r="K50" s="204"/>
      <c r="L50" s="80">
        <v>0</v>
      </c>
      <c r="M50" s="203"/>
      <c r="N50" s="52">
        <v>0</v>
      </c>
      <c r="O50" s="204"/>
      <c r="P50" s="204"/>
      <c r="Q50" s="11">
        <v>5.2159187567999998</v>
      </c>
      <c r="R50" s="204"/>
      <c r="S50" s="204"/>
      <c r="T50" s="53">
        <v>6.5749999999999993</v>
      </c>
      <c r="U50" s="204"/>
      <c r="V50" s="204"/>
      <c r="W50" s="11">
        <v>4.8671079189188999</v>
      </c>
      <c r="X50" s="204"/>
      <c r="Y50" s="204"/>
      <c r="Z50" s="53">
        <v>6.2874999999999996</v>
      </c>
      <c r="AA50" s="204"/>
      <c r="AB50" s="204"/>
      <c r="AC50" s="204"/>
      <c r="AD50" s="204"/>
      <c r="AE50" s="204"/>
      <c r="AF50" s="9">
        <v>3.7540540796449284</v>
      </c>
      <c r="AG50" s="9">
        <v>259</v>
      </c>
      <c r="AH50" s="9">
        <v>0.35770360934427076</v>
      </c>
      <c r="AI50" s="9">
        <v>3</v>
      </c>
      <c r="AJ50" s="9">
        <v>2.9145833333333333</v>
      </c>
      <c r="AK50" s="9" t="s">
        <v>248</v>
      </c>
      <c r="AL50" s="9">
        <v>37</v>
      </c>
      <c r="AM50" s="9">
        <v>3.7540540796449284</v>
      </c>
      <c r="AN50" s="9">
        <v>3.7308743169398908</v>
      </c>
      <c r="AO50" s="73">
        <v>0</v>
      </c>
      <c r="AP50" s="80">
        <v>0</v>
      </c>
      <c r="AQ50" s="80">
        <v>0</v>
      </c>
      <c r="AR50" s="224">
        <v>74</v>
      </c>
      <c r="AS50" s="224" t="s">
        <v>248</v>
      </c>
      <c r="AT50" s="11">
        <v>2650.8330000000001</v>
      </c>
      <c r="AU50" s="11">
        <v>0</v>
      </c>
      <c r="AV50" s="80">
        <v>0</v>
      </c>
      <c r="AW50" s="80">
        <v>74</v>
      </c>
      <c r="AX50" s="203" t="s">
        <v>248</v>
      </c>
      <c r="AY50" s="235" t="s">
        <v>248</v>
      </c>
      <c r="AZ50" s="201">
        <v>26491</v>
      </c>
      <c r="BA50" s="188" t="s">
        <v>248</v>
      </c>
      <c r="BB50" s="203" t="s">
        <v>248</v>
      </c>
      <c r="BC50" s="203" t="s">
        <v>248</v>
      </c>
      <c r="BD50" s="217" t="s">
        <v>61</v>
      </c>
      <c r="BE50" s="201" t="s">
        <v>62</v>
      </c>
      <c r="BF50" s="201" t="s">
        <v>63</v>
      </c>
      <c r="BG50" s="201" t="s">
        <v>196</v>
      </c>
      <c r="BH50" s="218" t="s">
        <v>514</v>
      </c>
      <c r="BI50" s="218" t="s">
        <v>64</v>
      </c>
      <c r="BJ50" s="370">
        <v>214</v>
      </c>
      <c r="BK50" s="370">
        <v>1</v>
      </c>
      <c r="BL50" s="219" t="s">
        <v>65</v>
      </c>
      <c r="BM50" s="52" t="s">
        <v>65</v>
      </c>
      <c r="BN50" s="218" t="s">
        <v>373</v>
      </c>
      <c r="BO50" s="217" t="s">
        <v>74</v>
      </c>
      <c r="BP50" s="201" t="s">
        <v>681</v>
      </c>
      <c r="BQ50" s="52" t="s">
        <v>717</v>
      </c>
    </row>
    <row r="51" spans="1:69" ht="15.75">
      <c r="A51" s="207" t="s">
        <v>37</v>
      </c>
      <c r="B51" s="208" t="s">
        <v>40</v>
      </c>
      <c r="C51" s="202" t="s">
        <v>35</v>
      </c>
      <c r="D51" s="210" t="s">
        <v>709</v>
      </c>
      <c r="E51" s="24" t="s">
        <v>440</v>
      </c>
      <c r="F51" s="86">
        <v>33</v>
      </c>
      <c r="G51" s="80">
        <v>0</v>
      </c>
      <c r="H51" s="204"/>
      <c r="I51" s="204"/>
      <c r="J51" s="204"/>
      <c r="K51" s="204"/>
      <c r="L51" s="80">
        <v>0</v>
      </c>
      <c r="M51" s="203"/>
      <c r="N51" s="52">
        <v>0</v>
      </c>
      <c r="O51" s="204"/>
      <c r="P51" s="204"/>
      <c r="Q51" s="11">
        <v>7.4402725455000001</v>
      </c>
      <c r="R51" s="204"/>
      <c r="S51" s="204"/>
      <c r="T51" s="53">
        <v>13.174999999999999</v>
      </c>
      <c r="U51" s="204"/>
      <c r="V51" s="204"/>
      <c r="W51" s="11">
        <v>7.5261816060606002</v>
      </c>
      <c r="X51" s="204"/>
      <c r="Y51" s="204"/>
      <c r="Z51" s="53">
        <v>13.337499999999999</v>
      </c>
      <c r="AA51" s="204"/>
      <c r="AB51" s="204"/>
      <c r="AC51" s="204"/>
      <c r="AD51" s="204"/>
      <c r="AE51" s="204"/>
      <c r="AF51" s="9">
        <v>3.0259740290703712</v>
      </c>
      <c r="AG51" s="9">
        <v>231</v>
      </c>
      <c r="AH51" s="9">
        <v>0.59496285750195255</v>
      </c>
      <c r="AI51" s="9">
        <v>49</v>
      </c>
      <c r="AJ51" s="9">
        <v>2.0541666666666667</v>
      </c>
      <c r="AK51" s="9" t="s">
        <v>248</v>
      </c>
      <c r="AL51" s="9">
        <v>33</v>
      </c>
      <c r="AM51" s="9">
        <v>3.0259740290703712</v>
      </c>
      <c r="AN51" s="9">
        <v>2.9962686567164178</v>
      </c>
      <c r="AO51" s="73">
        <v>0</v>
      </c>
      <c r="AP51" s="80">
        <v>0</v>
      </c>
      <c r="AQ51" s="80">
        <v>0</v>
      </c>
      <c r="AR51" s="224">
        <v>66</v>
      </c>
      <c r="AS51" s="224" t="s">
        <v>248</v>
      </c>
      <c r="AT51" s="11">
        <v>2359.732</v>
      </c>
      <c r="AU51" s="11">
        <v>0</v>
      </c>
      <c r="AV51" s="80">
        <v>0</v>
      </c>
      <c r="AW51" s="80">
        <v>66</v>
      </c>
      <c r="AX51" s="203" t="s">
        <v>248</v>
      </c>
      <c r="AY51" s="235" t="s">
        <v>248</v>
      </c>
      <c r="AZ51" s="201">
        <v>26491</v>
      </c>
      <c r="BA51" s="188" t="s">
        <v>248</v>
      </c>
      <c r="BB51" s="203" t="s">
        <v>248</v>
      </c>
      <c r="BC51" s="203" t="s">
        <v>248</v>
      </c>
      <c r="BD51" s="217" t="s">
        <v>61</v>
      </c>
      <c r="BE51" s="201" t="s">
        <v>62</v>
      </c>
      <c r="BF51" s="201" t="s">
        <v>63</v>
      </c>
      <c r="BG51" s="201" t="s">
        <v>196</v>
      </c>
      <c r="BH51" s="218" t="s">
        <v>514</v>
      </c>
      <c r="BI51" s="218" t="s">
        <v>66</v>
      </c>
      <c r="BJ51" s="370">
        <v>214</v>
      </c>
      <c r="BK51" s="370">
        <v>7</v>
      </c>
      <c r="BL51" s="219" t="s">
        <v>65</v>
      </c>
      <c r="BM51" s="52" t="s">
        <v>65</v>
      </c>
      <c r="BN51" s="218" t="s">
        <v>373</v>
      </c>
      <c r="BO51" s="217" t="s">
        <v>74</v>
      </c>
      <c r="BP51" s="201" t="s">
        <v>681</v>
      </c>
      <c r="BQ51" s="52" t="s">
        <v>717</v>
      </c>
    </row>
    <row r="52" spans="1:69" ht="15.75">
      <c r="A52" s="207" t="s">
        <v>37</v>
      </c>
      <c r="B52" s="208" t="s">
        <v>40</v>
      </c>
      <c r="C52" s="202" t="s">
        <v>35</v>
      </c>
      <c r="D52" s="210" t="s">
        <v>709</v>
      </c>
      <c r="E52" s="24" t="s">
        <v>440</v>
      </c>
      <c r="F52" s="86">
        <v>32</v>
      </c>
      <c r="G52" s="80">
        <v>1</v>
      </c>
      <c r="H52" s="204"/>
      <c r="I52" s="204"/>
      <c r="J52" s="204"/>
      <c r="K52" s="204"/>
      <c r="L52" s="80">
        <v>0</v>
      </c>
      <c r="M52" s="203"/>
      <c r="N52" s="52">
        <v>0</v>
      </c>
      <c r="O52" s="204"/>
      <c r="P52" s="204"/>
      <c r="Q52" s="11">
        <v>6.3014837419000003</v>
      </c>
      <c r="R52" s="204"/>
      <c r="S52" s="204"/>
      <c r="T52" s="53">
        <v>8.7249999999999996</v>
      </c>
      <c r="U52" s="204"/>
      <c r="V52" s="204"/>
      <c r="W52" s="11">
        <v>5.9882254838708997</v>
      </c>
      <c r="X52" s="204"/>
      <c r="Y52" s="204"/>
      <c r="Z52" s="53">
        <v>8.2249999999999996</v>
      </c>
      <c r="AA52" s="204"/>
      <c r="AB52" s="204"/>
      <c r="AC52" s="204"/>
      <c r="AD52" s="204"/>
      <c r="AE52" s="204"/>
      <c r="AF52" s="9">
        <v>3.6569585415624801</v>
      </c>
      <c r="AG52" s="9">
        <v>217</v>
      </c>
      <c r="AH52" s="9">
        <v>0.3887334192926582</v>
      </c>
      <c r="AI52" s="9">
        <v>5</v>
      </c>
      <c r="AJ52" s="9">
        <v>2.8250000000000002</v>
      </c>
      <c r="AK52" s="9" t="s">
        <v>248</v>
      </c>
      <c r="AL52" s="9">
        <v>31</v>
      </c>
      <c r="AM52" s="9">
        <v>3.6569585415624801</v>
      </c>
      <c r="AN52" s="9">
        <v>3.6921768707482991</v>
      </c>
      <c r="AO52" s="73">
        <v>0</v>
      </c>
      <c r="AP52" s="80">
        <v>0</v>
      </c>
      <c r="AQ52" s="80">
        <v>0</v>
      </c>
      <c r="AR52" s="224">
        <v>62</v>
      </c>
      <c r="AS52" s="224" t="s">
        <v>248</v>
      </c>
      <c r="AT52" s="11">
        <v>2224.5830000000001</v>
      </c>
      <c r="AU52" s="11">
        <v>0</v>
      </c>
      <c r="AV52" s="80">
        <v>0</v>
      </c>
      <c r="AW52" s="80">
        <v>62</v>
      </c>
      <c r="AX52" s="203" t="s">
        <v>248</v>
      </c>
      <c r="AY52" s="235" t="s">
        <v>248</v>
      </c>
      <c r="AZ52" s="201">
        <v>26491</v>
      </c>
      <c r="BA52" s="188" t="s">
        <v>248</v>
      </c>
      <c r="BB52" s="203" t="s">
        <v>248</v>
      </c>
      <c r="BC52" s="203" t="s">
        <v>248</v>
      </c>
      <c r="BD52" s="217" t="s">
        <v>61</v>
      </c>
      <c r="BE52" s="201" t="s">
        <v>62</v>
      </c>
      <c r="BF52" s="201" t="s">
        <v>63</v>
      </c>
      <c r="BG52" s="201" t="s">
        <v>196</v>
      </c>
      <c r="BH52" s="218" t="s">
        <v>514</v>
      </c>
      <c r="BI52" s="218" t="s">
        <v>67</v>
      </c>
      <c r="BJ52" s="370">
        <v>214</v>
      </c>
      <c r="BK52" s="370">
        <v>3</v>
      </c>
      <c r="BL52" s="219" t="s">
        <v>65</v>
      </c>
      <c r="BM52" s="52" t="s">
        <v>65</v>
      </c>
      <c r="BN52" s="218" t="s">
        <v>373</v>
      </c>
      <c r="BO52" s="217" t="s">
        <v>74</v>
      </c>
      <c r="BP52" s="201" t="s">
        <v>681</v>
      </c>
      <c r="BQ52" s="52" t="s">
        <v>717</v>
      </c>
    </row>
    <row r="53" spans="1:69" ht="15.75">
      <c r="A53" s="207" t="s">
        <v>37</v>
      </c>
      <c r="B53" s="208" t="s">
        <v>40</v>
      </c>
      <c r="C53" s="202" t="s">
        <v>35</v>
      </c>
      <c r="D53" s="210" t="s">
        <v>709</v>
      </c>
      <c r="E53" s="24" t="s">
        <v>440</v>
      </c>
      <c r="F53" s="86">
        <v>30</v>
      </c>
      <c r="G53" s="80">
        <v>0</v>
      </c>
      <c r="H53" s="204"/>
      <c r="I53" s="204"/>
      <c r="J53" s="204"/>
      <c r="K53" s="204"/>
      <c r="L53" s="80">
        <v>0</v>
      </c>
      <c r="M53" s="203"/>
      <c r="N53" s="52">
        <v>0</v>
      </c>
      <c r="O53" s="204"/>
      <c r="P53" s="204"/>
      <c r="Q53" s="11">
        <v>7.6175664666999996</v>
      </c>
      <c r="R53" s="204"/>
      <c r="S53" s="204"/>
      <c r="T53" s="53">
        <v>10.25</v>
      </c>
      <c r="U53" s="204"/>
      <c r="V53" s="204"/>
      <c r="W53" s="11">
        <v>7.6505999666665998</v>
      </c>
      <c r="X53" s="204"/>
      <c r="Y53" s="204"/>
      <c r="Z53" s="53">
        <v>9.75</v>
      </c>
      <c r="AA53" s="204"/>
      <c r="AB53" s="204"/>
      <c r="AC53" s="204"/>
      <c r="AD53" s="204"/>
      <c r="AE53" s="204"/>
      <c r="AF53" s="9">
        <v>2.5371938724907075</v>
      </c>
      <c r="AG53" s="9">
        <v>196</v>
      </c>
      <c r="AH53" s="9">
        <v>0.41793495740006847</v>
      </c>
      <c r="AI53" s="9">
        <v>82</v>
      </c>
      <c r="AJ53" s="9">
        <v>1.71</v>
      </c>
      <c r="AK53" s="9" t="s">
        <v>248</v>
      </c>
      <c r="AL53" s="9">
        <v>0</v>
      </c>
      <c r="AM53" s="9"/>
      <c r="AN53" s="9"/>
      <c r="AO53" s="73">
        <v>0</v>
      </c>
      <c r="AP53" s="80">
        <v>0</v>
      </c>
      <c r="AQ53" s="80">
        <v>0</v>
      </c>
      <c r="AR53" s="224">
        <v>60</v>
      </c>
      <c r="AS53" s="224" t="s">
        <v>248</v>
      </c>
      <c r="AT53" s="11">
        <v>2141.1849999999999</v>
      </c>
      <c r="AU53" s="11">
        <v>0</v>
      </c>
      <c r="AV53" s="80">
        <v>0</v>
      </c>
      <c r="AW53" s="80">
        <v>60</v>
      </c>
      <c r="AX53" s="203" t="s">
        <v>248</v>
      </c>
      <c r="AY53" s="235" t="s">
        <v>248</v>
      </c>
      <c r="AZ53" s="201">
        <v>26491</v>
      </c>
      <c r="BA53" s="188" t="s">
        <v>248</v>
      </c>
      <c r="BB53" s="203" t="s">
        <v>248</v>
      </c>
      <c r="BC53" s="203" t="s">
        <v>248</v>
      </c>
      <c r="BD53" s="217" t="s">
        <v>61</v>
      </c>
      <c r="BE53" s="201" t="s">
        <v>62</v>
      </c>
      <c r="BF53" s="201" t="s">
        <v>63</v>
      </c>
      <c r="BG53" s="201" t="s">
        <v>196</v>
      </c>
      <c r="BH53" s="218" t="s">
        <v>514</v>
      </c>
      <c r="BI53" s="218" t="s">
        <v>68</v>
      </c>
      <c r="BJ53" s="370">
        <v>214</v>
      </c>
      <c r="BK53" s="370">
        <v>4</v>
      </c>
      <c r="BL53" s="219" t="s">
        <v>65</v>
      </c>
      <c r="BM53" s="52" t="s">
        <v>65</v>
      </c>
      <c r="BN53" s="218" t="s">
        <v>373</v>
      </c>
      <c r="BO53" s="217" t="s">
        <v>74</v>
      </c>
      <c r="BP53" s="201" t="s">
        <v>681</v>
      </c>
      <c r="BQ53" s="52" t="s">
        <v>717</v>
      </c>
    </row>
    <row r="54" spans="1:69" ht="15.75">
      <c r="A54" s="207" t="s">
        <v>37</v>
      </c>
      <c r="B54" s="208" t="s">
        <v>40</v>
      </c>
      <c r="C54" s="202" t="s">
        <v>35</v>
      </c>
      <c r="D54" s="210" t="s">
        <v>709</v>
      </c>
      <c r="E54" s="24" t="s">
        <v>441</v>
      </c>
      <c r="F54" s="86">
        <v>47</v>
      </c>
      <c r="G54" s="80">
        <v>0</v>
      </c>
      <c r="H54" s="204"/>
      <c r="I54" s="204"/>
      <c r="J54" s="204"/>
      <c r="K54" s="204"/>
      <c r="L54" s="80">
        <v>0</v>
      </c>
      <c r="M54" s="203"/>
      <c r="N54" s="52">
        <v>0</v>
      </c>
      <c r="O54" s="204"/>
      <c r="P54" s="204"/>
      <c r="Q54" s="11">
        <v>6.6027445319</v>
      </c>
      <c r="R54" s="204"/>
      <c r="S54" s="204"/>
      <c r="T54" s="53">
        <v>7.9124999999999996</v>
      </c>
      <c r="U54" s="204"/>
      <c r="V54" s="204"/>
      <c r="W54" s="11">
        <v>6.7080848936170003</v>
      </c>
      <c r="X54" s="204"/>
      <c r="Y54" s="204"/>
      <c r="Z54" s="53">
        <v>8.3249999999999993</v>
      </c>
      <c r="AA54" s="204"/>
      <c r="AB54" s="204"/>
      <c r="AC54" s="204"/>
      <c r="AD54" s="204"/>
      <c r="AE54" s="204"/>
      <c r="AF54" s="9">
        <v>3.5595136848264195</v>
      </c>
      <c r="AG54" s="9">
        <v>329</v>
      </c>
      <c r="AH54" s="9">
        <v>0.39112802606672614</v>
      </c>
      <c r="AI54" s="9">
        <v>1</v>
      </c>
      <c r="AJ54" s="9">
        <v>2.7032894736842104</v>
      </c>
      <c r="AK54" s="9" t="s">
        <v>248</v>
      </c>
      <c r="AL54" s="9">
        <v>47</v>
      </c>
      <c r="AM54" s="9">
        <v>3.5595136848264195</v>
      </c>
      <c r="AN54" s="9">
        <v>3.6150793650793651</v>
      </c>
      <c r="AO54" s="73">
        <v>0</v>
      </c>
      <c r="AP54" s="80">
        <v>0</v>
      </c>
      <c r="AQ54" s="80">
        <v>0</v>
      </c>
      <c r="AR54" s="224">
        <v>94</v>
      </c>
      <c r="AS54" s="224" t="s">
        <v>248</v>
      </c>
      <c r="AT54" s="11">
        <v>3348.1039999999998</v>
      </c>
      <c r="AU54" s="11">
        <v>0</v>
      </c>
      <c r="AV54" s="80">
        <v>0</v>
      </c>
      <c r="AW54" s="80">
        <v>94</v>
      </c>
      <c r="AX54" s="203" t="s">
        <v>248</v>
      </c>
      <c r="AY54" s="235" t="s">
        <v>248</v>
      </c>
      <c r="AZ54" s="201">
        <v>39660</v>
      </c>
      <c r="BA54" s="188" t="s">
        <v>248</v>
      </c>
      <c r="BB54" s="203" t="s">
        <v>248</v>
      </c>
      <c r="BC54" s="203" t="s">
        <v>248</v>
      </c>
      <c r="BD54" s="217" t="s">
        <v>61</v>
      </c>
      <c r="BE54" s="201" t="s">
        <v>62</v>
      </c>
      <c r="BF54" s="201" t="s">
        <v>63</v>
      </c>
      <c r="BG54" s="201" t="s">
        <v>196</v>
      </c>
      <c r="BH54" s="218" t="s">
        <v>514</v>
      </c>
      <c r="BI54" s="218" t="s">
        <v>64</v>
      </c>
      <c r="BJ54" s="370">
        <v>214</v>
      </c>
      <c r="BK54" s="370">
        <v>1</v>
      </c>
      <c r="BL54" s="219" t="s">
        <v>65</v>
      </c>
      <c r="BM54" s="52" t="s">
        <v>65</v>
      </c>
      <c r="BN54" s="218" t="s">
        <v>373</v>
      </c>
      <c r="BO54" s="217" t="s">
        <v>349</v>
      </c>
      <c r="BP54" s="201" t="s">
        <v>699</v>
      </c>
      <c r="BQ54" s="52" t="s">
        <v>715</v>
      </c>
    </row>
    <row r="55" spans="1:69" ht="15.75">
      <c r="A55" s="207" t="s">
        <v>37</v>
      </c>
      <c r="B55" s="208" t="s">
        <v>40</v>
      </c>
      <c r="C55" s="202" t="s">
        <v>35</v>
      </c>
      <c r="D55" s="210" t="s">
        <v>709</v>
      </c>
      <c r="E55" s="24" t="s">
        <v>441</v>
      </c>
      <c r="F55" s="86">
        <v>41</v>
      </c>
      <c r="G55" s="80">
        <v>4</v>
      </c>
      <c r="H55" s="204"/>
      <c r="I55" s="204"/>
      <c r="J55" s="204"/>
      <c r="K55" s="204"/>
      <c r="L55" s="80">
        <v>0</v>
      </c>
      <c r="M55" s="203"/>
      <c r="N55" s="52">
        <v>0</v>
      </c>
      <c r="O55" s="204"/>
      <c r="P55" s="204"/>
      <c r="Q55" s="11">
        <v>6.7524862431999999</v>
      </c>
      <c r="R55" s="204"/>
      <c r="S55" s="204"/>
      <c r="T55" s="53">
        <v>12.7875</v>
      </c>
      <c r="U55" s="204"/>
      <c r="V55" s="204"/>
      <c r="W55" s="11">
        <v>6.6585133783783004</v>
      </c>
      <c r="X55" s="204"/>
      <c r="Y55" s="204"/>
      <c r="Z55" s="53">
        <v>13.0375</v>
      </c>
      <c r="AA55" s="204"/>
      <c r="AB55" s="204"/>
      <c r="AC55" s="204"/>
      <c r="AD55" s="204"/>
      <c r="AE55" s="204"/>
      <c r="AF55" s="9">
        <v>3.3045945977612354</v>
      </c>
      <c r="AG55" s="9">
        <v>259</v>
      </c>
      <c r="AH55" s="9">
        <v>0.46565788854356432</v>
      </c>
      <c r="AI55" s="9">
        <v>16</v>
      </c>
      <c r="AJ55" s="9">
        <v>2.3983333333333334</v>
      </c>
      <c r="AK55" s="9" t="s">
        <v>248</v>
      </c>
      <c r="AL55" s="9">
        <v>37</v>
      </c>
      <c r="AM55" s="9">
        <v>3.3045945977612354</v>
      </c>
      <c r="AN55" s="9">
        <v>3.35</v>
      </c>
      <c r="AO55" s="73">
        <v>0</v>
      </c>
      <c r="AP55" s="80">
        <v>0</v>
      </c>
      <c r="AQ55" s="80">
        <v>0</v>
      </c>
      <c r="AR55" s="224">
        <v>74</v>
      </c>
      <c r="AS55" s="224" t="s">
        <v>248</v>
      </c>
      <c r="AT55" s="11">
        <v>2635.9270000000001</v>
      </c>
      <c r="AU55" s="11">
        <v>0</v>
      </c>
      <c r="AV55" s="80">
        <v>0</v>
      </c>
      <c r="AW55" s="80">
        <v>74</v>
      </c>
      <c r="AX55" s="203" t="s">
        <v>248</v>
      </c>
      <c r="AY55" s="235" t="s">
        <v>248</v>
      </c>
      <c r="AZ55" s="201">
        <v>39660</v>
      </c>
      <c r="BA55" s="188" t="s">
        <v>248</v>
      </c>
      <c r="BB55" s="203" t="s">
        <v>248</v>
      </c>
      <c r="BC55" s="203" t="s">
        <v>248</v>
      </c>
      <c r="BD55" s="217" t="s">
        <v>61</v>
      </c>
      <c r="BE55" s="201" t="s">
        <v>62</v>
      </c>
      <c r="BF55" s="201" t="s">
        <v>63</v>
      </c>
      <c r="BG55" s="201" t="s">
        <v>196</v>
      </c>
      <c r="BH55" s="218" t="s">
        <v>514</v>
      </c>
      <c r="BI55" s="218" t="s">
        <v>66</v>
      </c>
      <c r="BJ55" s="370">
        <v>214</v>
      </c>
      <c r="BK55" s="370">
        <v>7</v>
      </c>
      <c r="BL55" s="219" t="s">
        <v>65</v>
      </c>
      <c r="BM55" s="52" t="s">
        <v>65</v>
      </c>
      <c r="BN55" s="218" t="s">
        <v>373</v>
      </c>
      <c r="BO55" s="217" t="s">
        <v>349</v>
      </c>
      <c r="BP55" s="201" t="s">
        <v>699</v>
      </c>
      <c r="BQ55" s="52" t="s">
        <v>715</v>
      </c>
    </row>
    <row r="56" spans="1:69" ht="15.75">
      <c r="A56" s="207" t="s">
        <v>37</v>
      </c>
      <c r="B56" s="208" t="s">
        <v>40</v>
      </c>
      <c r="C56" s="202" t="s">
        <v>35</v>
      </c>
      <c r="D56" s="210" t="s">
        <v>709</v>
      </c>
      <c r="E56" s="24" t="s">
        <v>441</v>
      </c>
      <c r="F56" s="86">
        <v>47</v>
      </c>
      <c r="G56" s="80">
        <v>0</v>
      </c>
      <c r="H56" s="204"/>
      <c r="I56" s="204"/>
      <c r="J56" s="204"/>
      <c r="K56" s="204"/>
      <c r="L56" s="80">
        <v>0</v>
      </c>
      <c r="M56" s="203"/>
      <c r="N56" s="52">
        <v>0</v>
      </c>
      <c r="O56" s="204"/>
      <c r="P56" s="204"/>
      <c r="Q56" s="11">
        <v>7.296191383</v>
      </c>
      <c r="R56" s="204"/>
      <c r="S56" s="204"/>
      <c r="T56" s="53">
        <v>9.3249999999999993</v>
      </c>
      <c r="U56" s="204"/>
      <c r="V56" s="204"/>
      <c r="W56" s="11">
        <v>7.4994678510638</v>
      </c>
      <c r="X56" s="204"/>
      <c r="Y56" s="204"/>
      <c r="Z56" s="53">
        <v>9.4124999999999996</v>
      </c>
      <c r="AA56" s="204"/>
      <c r="AB56" s="204"/>
      <c r="AC56" s="204"/>
      <c r="AD56" s="204"/>
      <c r="AE56" s="204"/>
      <c r="AF56" s="9">
        <v>3.446474167351302</v>
      </c>
      <c r="AG56" s="9">
        <v>329</v>
      </c>
      <c r="AH56" s="9">
        <v>0.48531420357889637</v>
      </c>
      <c r="AI56" s="9">
        <v>15</v>
      </c>
      <c r="AJ56" s="9">
        <v>2.513679245283019</v>
      </c>
      <c r="AK56" s="9" t="s">
        <v>248</v>
      </c>
      <c r="AL56" s="9">
        <v>47</v>
      </c>
      <c r="AM56" s="9">
        <v>3.446474167351302</v>
      </c>
      <c r="AN56" s="9">
        <v>3.5776836158192089</v>
      </c>
      <c r="AO56" s="73">
        <v>0</v>
      </c>
      <c r="AP56" s="80">
        <v>0</v>
      </c>
      <c r="AQ56" s="80">
        <v>0</v>
      </c>
      <c r="AR56" s="224">
        <v>94</v>
      </c>
      <c r="AS56" s="224" t="s">
        <v>248</v>
      </c>
      <c r="AT56" s="11">
        <v>3351.53</v>
      </c>
      <c r="AU56" s="11">
        <v>0</v>
      </c>
      <c r="AV56" s="80">
        <v>0</v>
      </c>
      <c r="AW56" s="80">
        <v>94</v>
      </c>
      <c r="AX56" s="203" t="s">
        <v>248</v>
      </c>
      <c r="AY56" s="235" t="s">
        <v>248</v>
      </c>
      <c r="AZ56" s="201">
        <v>39660</v>
      </c>
      <c r="BA56" s="188" t="s">
        <v>248</v>
      </c>
      <c r="BB56" s="203" t="s">
        <v>248</v>
      </c>
      <c r="BC56" s="203" t="s">
        <v>248</v>
      </c>
      <c r="BD56" s="217" t="s">
        <v>61</v>
      </c>
      <c r="BE56" s="201" t="s">
        <v>62</v>
      </c>
      <c r="BF56" s="201" t="s">
        <v>63</v>
      </c>
      <c r="BG56" s="201" t="s">
        <v>196</v>
      </c>
      <c r="BH56" s="218" t="s">
        <v>514</v>
      </c>
      <c r="BI56" s="218" t="s">
        <v>67</v>
      </c>
      <c r="BJ56" s="370">
        <v>214</v>
      </c>
      <c r="BK56" s="370">
        <v>3</v>
      </c>
      <c r="BL56" s="219" t="s">
        <v>65</v>
      </c>
      <c r="BM56" s="52" t="s">
        <v>65</v>
      </c>
      <c r="BN56" s="218" t="s">
        <v>373</v>
      </c>
      <c r="BO56" s="217" t="s">
        <v>349</v>
      </c>
      <c r="BP56" s="201" t="s">
        <v>699</v>
      </c>
      <c r="BQ56" s="52" t="s">
        <v>715</v>
      </c>
    </row>
    <row r="57" spans="1:69" ht="15.75">
      <c r="A57" s="207" t="s">
        <v>37</v>
      </c>
      <c r="B57" s="208" t="s">
        <v>40</v>
      </c>
      <c r="C57" s="202" t="s">
        <v>35</v>
      </c>
      <c r="D57" s="210" t="s">
        <v>709</v>
      </c>
      <c r="E57" s="24" t="s">
        <v>441</v>
      </c>
      <c r="F57" s="86">
        <v>15</v>
      </c>
      <c r="G57" s="80">
        <v>0</v>
      </c>
      <c r="H57" s="204"/>
      <c r="I57" s="204"/>
      <c r="J57" s="204"/>
      <c r="K57" s="204"/>
      <c r="L57" s="80">
        <v>0</v>
      </c>
      <c r="M57" s="203"/>
      <c r="N57" s="52">
        <v>0</v>
      </c>
      <c r="O57" s="204"/>
      <c r="P57" s="204"/>
      <c r="Q57" s="11">
        <v>7.2232666666999998</v>
      </c>
      <c r="R57" s="204"/>
      <c r="S57" s="204"/>
      <c r="T57" s="53">
        <v>9.125</v>
      </c>
      <c r="U57" s="204"/>
      <c r="V57" s="204"/>
      <c r="W57" s="11">
        <v>7.3171999999999997</v>
      </c>
      <c r="X57" s="204"/>
      <c r="Y57" s="204"/>
      <c r="Z57" s="53">
        <v>9.125</v>
      </c>
      <c r="AA57" s="204"/>
      <c r="AB57" s="204"/>
      <c r="AC57" s="204"/>
      <c r="AD57" s="204"/>
      <c r="AE57" s="204"/>
      <c r="AF57" s="9">
        <v>2.7546666758401055</v>
      </c>
      <c r="AG57" s="9">
        <v>105</v>
      </c>
      <c r="AH57" s="9">
        <v>0.26233314948492747</v>
      </c>
      <c r="AI57" s="9">
        <v>17</v>
      </c>
      <c r="AJ57" s="9">
        <v>2.1083333333333334</v>
      </c>
      <c r="AK57" s="9" t="s">
        <v>248</v>
      </c>
      <c r="AL57" s="9">
        <v>0</v>
      </c>
      <c r="AM57" s="9"/>
      <c r="AN57" s="9"/>
      <c r="AO57" s="73">
        <v>0</v>
      </c>
      <c r="AP57" s="80">
        <v>0</v>
      </c>
      <c r="AQ57" s="80">
        <v>0</v>
      </c>
      <c r="AR57" s="224">
        <v>30</v>
      </c>
      <c r="AS57" s="224" t="s">
        <v>248</v>
      </c>
      <c r="AT57" s="11">
        <v>1067.4449999999999</v>
      </c>
      <c r="AU57" s="11">
        <v>0</v>
      </c>
      <c r="AV57" s="80">
        <v>0</v>
      </c>
      <c r="AW57" s="80">
        <v>30</v>
      </c>
      <c r="AX57" s="203" t="s">
        <v>248</v>
      </c>
      <c r="AY57" s="235" t="s">
        <v>248</v>
      </c>
      <c r="AZ57" s="201">
        <v>39660</v>
      </c>
      <c r="BA57" s="188" t="s">
        <v>248</v>
      </c>
      <c r="BB57" s="203" t="s">
        <v>248</v>
      </c>
      <c r="BC57" s="203" t="s">
        <v>248</v>
      </c>
      <c r="BD57" s="217" t="s">
        <v>61</v>
      </c>
      <c r="BE57" s="201" t="s">
        <v>62</v>
      </c>
      <c r="BF57" s="201" t="s">
        <v>63</v>
      </c>
      <c r="BG57" s="201" t="s">
        <v>196</v>
      </c>
      <c r="BH57" s="218" t="s">
        <v>514</v>
      </c>
      <c r="BI57" s="218" t="s">
        <v>68</v>
      </c>
      <c r="BJ57" s="370">
        <v>214</v>
      </c>
      <c r="BK57" s="370">
        <v>4</v>
      </c>
      <c r="BL57" s="219" t="s">
        <v>65</v>
      </c>
      <c r="BM57" s="52" t="s">
        <v>65</v>
      </c>
      <c r="BN57" s="218" t="s">
        <v>373</v>
      </c>
      <c r="BO57" s="217" t="s">
        <v>349</v>
      </c>
      <c r="BP57" s="201" t="s">
        <v>699</v>
      </c>
      <c r="BQ57" s="52" t="s">
        <v>715</v>
      </c>
    </row>
    <row r="58" spans="1:69" ht="15.75">
      <c r="A58" s="207" t="s">
        <v>37</v>
      </c>
      <c r="B58" s="208" t="s">
        <v>40</v>
      </c>
      <c r="C58" s="202" t="s">
        <v>35</v>
      </c>
      <c r="D58" s="210" t="s">
        <v>709</v>
      </c>
      <c r="E58" s="24" t="s">
        <v>580</v>
      </c>
      <c r="F58" s="86">
        <v>53</v>
      </c>
      <c r="G58" s="80">
        <v>0</v>
      </c>
      <c r="H58" s="204"/>
      <c r="I58" s="204"/>
      <c r="J58" s="204"/>
      <c r="K58" s="204"/>
      <c r="L58" s="80">
        <v>0</v>
      </c>
      <c r="M58" s="203"/>
      <c r="N58" s="52">
        <v>0</v>
      </c>
      <c r="O58" s="204"/>
      <c r="P58" s="204"/>
      <c r="Q58" s="11">
        <v>5.6325092075000001</v>
      </c>
      <c r="R58" s="204"/>
      <c r="S58" s="204"/>
      <c r="T58" s="53">
        <v>6.9187499999999993</v>
      </c>
      <c r="U58" s="204"/>
      <c r="V58" s="204"/>
      <c r="W58" s="11">
        <v>5.3647354905659999</v>
      </c>
      <c r="X58" s="204"/>
      <c r="Y58" s="204"/>
      <c r="Z58" s="53">
        <v>6.4458333333333329</v>
      </c>
      <c r="AA58" s="204"/>
      <c r="AB58" s="204"/>
      <c r="AC58" s="204"/>
      <c r="AD58" s="204"/>
      <c r="AE58" s="204"/>
      <c r="AF58" s="9">
        <v>3.730080877674236</v>
      </c>
      <c r="AG58" s="9">
        <v>371</v>
      </c>
      <c r="AH58" s="9">
        <v>0.35570775995228815</v>
      </c>
      <c r="AI58" s="9">
        <v>4</v>
      </c>
      <c r="AJ58" s="9">
        <v>2.9546874999999999</v>
      </c>
      <c r="AK58" s="9" t="s">
        <v>248</v>
      </c>
      <c r="AL58" s="9">
        <v>53</v>
      </c>
      <c r="AM58" s="9">
        <v>3.730080877674236</v>
      </c>
      <c r="AN58" s="9">
        <v>3.7278597785977858</v>
      </c>
      <c r="AO58" s="73">
        <v>0</v>
      </c>
      <c r="AP58" s="80">
        <v>0</v>
      </c>
      <c r="AQ58" s="80">
        <v>0</v>
      </c>
      <c r="AR58" s="224">
        <v>106</v>
      </c>
      <c r="AS58" s="224" t="s">
        <v>248</v>
      </c>
      <c r="AT58" s="11">
        <v>3788.884</v>
      </c>
      <c r="AU58" s="11">
        <v>0</v>
      </c>
      <c r="AV58" s="80">
        <v>0</v>
      </c>
      <c r="AW58" s="80">
        <v>106</v>
      </c>
      <c r="AX58" s="203" t="s">
        <v>248</v>
      </c>
      <c r="AY58" s="235" t="s">
        <v>248</v>
      </c>
      <c r="AZ58" s="201">
        <v>34744</v>
      </c>
      <c r="BA58" s="188" t="s">
        <v>248</v>
      </c>
      <c r="BB58" s="203" t="s">
        <v>248</v>
      </c>
      <c r="BC58" s="203" t="s">
        <v>248</v>
      </c>
      <c r="BD58" s="217" t="s">
        <v>61</v>
      </c>
      <c r="BE58" s="201" t="s">
        <v>62</v>
      </c>
      <c r="BF58" s="201" t="s">
        <v>63</v>
      </c>
      <c r="BG58" s="201" t="s">
        <v>196</v>
      </c>
      <c r="BH58" s="218" t="s">
        <v>514</v>
      </c>
      <c r="BI58" s="218" t="s">
        <v>64</v>
      </c>
      <c r="BJ58" s="370">
        <v>214</v>
      </c>
      <c r="BK58" s="370">
        <v>1</v>
      </c>
      <c r="BL58" s="219" t="s">
        <v>65</v>
      </c>
      <c r="BM58" s="52" t="s">
        <v>65</v>
      </c>
      <c r="BN58" s="218" t="s">
        <v>373</v>
      </c>
      <c r="BO58" s="217" t="s">
        <v>74</v>
      </c>
      <c r="BP58" s="201" t="s">
        <v>681</v>
      </c>
      <c r="BQ58" s="52" t="s">
        <v>717</v>
      </c>
    </row>
    <row r="59" spans="1:69" ht="15.75">
      <c r="A59" s="207" t="s">
        <v>37</v>
      </c>
      <c r="B59" s="208" t="s">
        <v>40</v>
      </c>
      <c r="C59" s="202" t="s">
        <v>35</v>
      </c>
      <c r="D59" s="210" t="s">
        <v>709</v>
      </c>
      <c r="E59" s="24" t="s">
        <v>580</v>
      </c>
      <c r="F59" s="86">
        <v>53</v>
      </c>
      <c r="G59" s="80">
        <v>0</v>
      </c>
      <c r="H59" s="204"/>
      <c r="I59" s="204"/>
      <c r="J59" s="204"/>
      <c r="K59" s="204"/>
      <c r="L59" s="80">
        <v>0</v>
      </c>
      <c r="M59" s="203"/>
      <c r="N59" s="52">
        <v>0</v>
      </c>
      <c r="O59" s="204"/>
      <c r="P59" s="204"/>
      <c r="Q59" s="11">
        <v>7.1962639622999998</v>
      </c>
      <c r="R59" s="204"/>
      <c r="S59" s="204"/>
      <c r="T59" s="53">
        <v>10.674999999999997</v>
      </c>
      <c r="U59" s="204"/>
      <c r="V59" s="204"/>
      <c r="W59" s="11">
        <v>7.2218299622641</v>
      </c>
      <c r="X59" s="204"/>
      <c r="Y59" s="204"/>
      <c r="Z59" s="53">
        <v>10.674999999999997</v>
      </c>
      <c r="AA59" s="204"/>
      <c r="AB59" s="204"/>
      <c r="AC59" s="204"/>
      <c r="AD59" s="204"/>
      <c r="AE59" s="204"/>
      <c r="AF59" s="9">
        <v>3.0344474424891716</v>
      </c>
      <c r="AG59" s="9">
        <v>371</v>
      </c>
      <c r="AH59" s="9">
        <v>0.61296547216486241</v>
      </c>
      <c r="AI59" s="9">
        <v>79</v>
      </c>
      <c r="AJ59" s="9">
        <v>2.0125000000000002</v>
      </c>
      <c r="AK59" s="9" t="s">
        <v>248</v>
      </c>
      <c r="AL59" s="9">
        <v>53</v>
      </c>
      <c r="AM59" s="9">
        <v>3.0344474424891716</v>
      </c>
      <c r="AN59" s="9">
        <v>3.0868421052631581</v>
      </c>
      <c r="AO59" s="73">
        <v>0</v>
      </c>
      <c r="AP59" s="80">
        <v>0</v>
      </c>
      <c r="AQ59" s="80">
        <v>0</v>
      </c>
      <c r="AR59" s="224">
        <v>106</v>
      </c>
      <c r="AS59" s="224" t="s">
        <v>248</v>
      </c>
      <c r="AT59" s="11">
        <v>3786.1840000000002</v>
      </c>
      <c r="AU59" s="11">
        <v>0</v>
      </c>
      <c r="AV59" s="80">
        <v>0</v>
      </c>
      <c r="AW59" s="80">
        <v>106</v>
      </c>
      <c r="AX59" s="203" t="s">
        <v>248</v>
      </c>
      <c r="AY59" s="235" t="s">
        <v>248</v>
      </c>
      <c r="AZ59" s="201">
        <v>34744</v>
      </c>
      <c r="BA59" s="188" t="s">
        <v>248</v>
      </c>
      <c r="BB59" s="203" t="s">
        <v>248</v>
      </c>
      <c r="BC59" s="203" t="s">
        <v>248</v>
      </c>
      <c r="BD59" s="217" t="s">
        <v>61</v>
      </c>
      <c r="BE59" s="201" t="s">
        <v>62</v>
      </c>
      <c r="BF59" s="201" t="s">
        <v>63</v>
      </c>
      <c r="BG59" s="201" t="s">
        <v>196</v>
      </c>
      <c r="BH59" s="218" t="s">
        <v>514</v>
      </c>
      <c r="BI59" s="218" t="s">
        <v>66</v>
      </c>
      <c r="BJ59" s="370">
        <v>214</v>
      </c>
      <c r="BK59" s="370">
        <v>7</v>
      </c>
      <c r="BL59" s="219" t="s">
        <v>65</v>
      </c>
      <c r="BM59" s="52" t="s">
        <v>65</v>
      </c>
      <c r="BN59" s="218" t="s">
        <v>373</v>
      </c>
      <c r="BO59" s="217" t="s">
        <v>74</v>
      </c>
      <c r="BP59" s="201" t="s">
        <v>681</v>
      </c>
      <c r="BQ59" s="52" t="s">
        <v>717</v>
      </c>
    </row>
    <row r="60" spans="1:69" ht="15.75">
      <c r="A60" s="207" t="s">
        <v>37</v>
      </c>
      <c r="B60" s="208" t="s">
        <v>40</v>
      </c>
      <c r="C60" s="202" t="s">
        <v>35</v>
      </c>
      <c r="D60" s="210" t="s">
        <v>709</v>
      </c>
      <c r="E60" s="24" t="s">
        <v>580</v>
      </c>
      <c r="F60" s="86">
        <v>53</v>
      </c>
      <c r="G60" s="80">
        <v>0</v>
      </c>
      <c r="H60" s="204"/>
      <c r="I60" s="204"/>
      <c r="J60" s="204"/>
      <c r="K60" s="204"/>
      <c r="L60" s="80">
        <v>0</v>
      </c>
      <c r="M60" s="203"/>
      <c r="N60" s="52">
        <v>0</v>
      </c>
      <c r="O60" s="204"/>
      <c r="P60" s="204"/>
      <c r="Q60" s="11">
        <v>5.7445093585000002</v>
      </c>
      <c r="R60" s="204"/>
      <c r="S60" s="204"/>
      <c r="T60" s="53">
        <v>6.8343749999999996</v>
      </c>
      <c r="U60" s="204"/>
      <c r="V60" s="204"/>
      <c r="W60" s="11">
        <v>5.0897357547168998</v>
      </c>
      <c r="X60" s="204"/>
      <c r="Y60" s="204"/>
      <c r="Z60" s="53">
        <v>6.2791666666666659</v>
      </c>
      <c r="AA60" s="204"/>
      <c r="AB60" s="204"/>
      <c r="AC60" s="204"/>
      <c r="AD60" s="204"/>
      <c r="AE60" s="204"/>
      <c r="AF60" s="9">
        <v>3.7162736035742849</v>
      </c>
      <c r="AG60" s="9">
        <v>371</v>
      </c>
      <c r="AH60" s="9">
        <v>0.34897783907132363</v>
      </c>
      <c r="AI60" s="9">
        <v>3</v>
      </c>
      <c r="AJ60" s="9">
        <v>3.0205645161290322</v>
      </c>
      <c r="AK60" s="9" t="s">
        <v>248</v>
      </c>
      <c r="AL60" s="9">
        <v>52</v>
      </c>
      <c r="AM60" s="9">
        <v>3.7278846341830034</v>
      </c>
      <c r="AN60" s="9">
        <v>3.7162698412698414</v>
      </c>
      <c r="AO60" s="73">
        <v>0</v>
      </c>
      <c r="AP60" s="80">
        <v>0</v>
      </c>
      <c r="AQ60" s="80">
        <v>0</v>
      </c>
      <c r="AR60" s="224">
        <v>106</v>
      </c>
      <c r="AS60" s="224" t="s">
        <v>248</v>
      </c>
      <c r="AT60" s="11">
        <v>3764.0050000000001</v>
      </c>
      <c r="AU60" s="11">
        <v>32.790999999999997</v>
      </c>
      <c r="AV60" s="80">
        <v>0</v>
      </c>
      <c r="AW60" s="80">
        <v>106</v>
      </c>
      <c r="AX60" s="203" t="s">
        <v>248</v>
      </c>
      <c r="AY60" s="235" t="s">
        <v>248</v>
      </c>
      <c r="AZ60" s="201">
        <v>34744</v>
      </c>
      <c r="BA60" s="188" t="s">
        <v>248</v>
      </c>
      <c r="BB60" s="203" t="s">
        <v>248</v>
      </c>
      <c r="BC60" s="203" t="s">
        <v>248</v>
      </c>
      <c r="BD60" s="217" t="s">
        <v>61</v>
      </c>
      <c r="BE60" s="201" t="s">
        <v>62</v>
      </c>
      <c r="BF60" s="201" t="s">
        <v>63</v>
      </c>
      <c r="BG60" s="201" t="s">
        <v>196</v>
      </c>
      <c r="BH60" s="218" t="s">
        <v>514</v>
      </c>
      <c r="BI60" s="218" t="s">
        <v>67</v>
      </c>
      <c r="BJ60" s="370">
        <v>214</v>
      </c>
      <c r="BK60" s="370">
        <v>3</v>
      </c>
      <c r="BL60" s="219" t="s">
        <v>65</v>
      </c>
      <c r="BM60" s="52" t="s">
        <v>65</v>
      </c>
      <c r="BN60" s="218" t="s">
        <v>373</v>
      </c>
      <c r="BO60" s="217" t="s">
        <v>74</v>
      </c>
      <c r="BP60" s="201" t="s">
        <v>681</v>
      </c>
      <c r="BQ60" s="52" t="s">
        <v>717</v>
      </c>
    </row>
    <row r="61" spans="1:69" ht="15.75">
      <c r="A61" s="207" t="s">
        <v>37</v>
      </c>
      <c r="B61" s="208" t="s">
        <v>40</v>
      </c>
      <c r="C61" s="202" t="s">
        <v>35</v>
      </c>
      <c r="D61" s="210" t="s">
        <v>709</v>
      </c>
      <c r="E61" s="24" t="s">
        <v>580</v>
      </c>
      <c r="F61" s="86">
        <v>51</v>
      </c>
      <c r="G61" s="80">
        <v>0</v>
      </c>
      <c r="H61" s="204"/>
      <c r="I61" s="204"/>
      <c r="J61" s="204"/>
      <c r="K61" s="204"/>
      <c r="L61" s="80">
        <v>0</v>
      </c>
      <c r="M61" s="203"/>
      <c r="N61" s="52">
        <v>0</v>
      </c>
      <c r="O61" s="204"/>
      <c r="P61" s="204"/>
      <c r="Q61" s="11">
        <v>7.245196</v>
      </c>
      <c r="R61" s="204"/>
      <c r="S61" s="204"/>
      <c r="T61" s="53">
        <v>8.9083333333333332</v>
      </c>
      <c r="U61" s="204"/>
      <c r="V61" s="204"/>
      <c r="W61" s="11">
        <v>7.3064899215686001</v>
      </c>
      <c r="X61" s="204"/>
      <c r="Y61" s="204"/>
      <c r="Z61" s="53">
        <v>9.1124999999999989</v>
      </c>
      <c r="AA61" s="204"/>
      <c r="AB61" s="204"/>
      <c r="AC61" s="204"/>
      <c r="AD61" s="204"/>
      <c r="AE61" s="204"/>
      <c r="AF61" s="9">
        <v>2.8121884416301928</v>
      </c>
      <c r="AG61" s="9">
        <v>329</v>
      </c>
      <c r="AH61" s="9">
        <v>0.40516738277340403</v>
      </c>
      <c r="AI61" s="9">
        <v>48</v>
      </c>
      <c r="AJ61" s="9">
        <v>1.9680555555555557</v>
      </c>
      <c r="AK61" s="9" t="s">
        <v>248</v>
      </c>
      <c r="AL61" s="9">
        <v>0</v>
      </c>
      <c r="AM61" s="9"/>
      <c r="AN61" s="9"/>
      <c r="AO61" s="73">
        <v>0</v>
      </c>
      <c r="AP61" s="80">
        <v>0</v>
      </c>
      <c r="AQ61" s="80">
        <v>0</v>
      </c>
      <c r="AR61" s="224">
        <v>102</v>
      </c>
      <c r="AS61" s="224" t="s">
        <v>248</v>
      </c>
      <c r="AT61" s="11">
        <v>3636.1590000000001</v>
      </c>
      <c r="AU61" s="11">
        <v>0</v>
      </c>
      <c r="AV61" s="80">
        <v>0</v>
      </c>
      <c r="AW61" s="80">
        <v>102</v>
      </c>
      <c r="AX61" s="203" t="s">
        <v>248</v>
      </c>
      <c r="AY61" s="235" t="s">
        <v>248</v>
      </c>
      <c r="AZ61" s="201">
        <v>34744</v>
      </c>
      <c r="BA61" s="188" t="s">
        <v>248</v>
      </c>
      <c r="BB61" s="203" t="s">
        <v>248</v>
      </c>
      <c r="BC61" s="203" t="s">
        <v>248</v>
      </c>
      <c r="BD61" s="217" t="s">
        <v>61</v>
      </c>
      <c r="BE61" s="201" t="s">
        <v>62</v>
      </c>
      <c r="BF61" s="201" t="s">
        <v>63</v>
      </c>
      <c r="BG61" s="201" t="s">
        <v>196</v>
      </c>
      <c r="BH61" s="218" t="s">
        <v>514</v>
      </c>
      <c r="BI61" s="218" t="s">
        <v>68</v>
      </c>
      <c r="BJ61" s="370">
        <v>214</v>
      </c>
      <c r="BK61" s="370">
        <v>4</v>
      </c>
      <c r="BL61" s="219" t="s">
        <v>65</v>
      </c>
      <c r="BM61" s="52" t="s">
        <v>65</v>
      </c>
      <c r="BN61" s="218" t="s">
        <v>373</v>
      </c>
      <c r="BO61" s="217" t="s">
        <v>74</v>
      </c>
      <c r="BP61" s="201" t="s">
        <v>681</v>
      </c>
      <c r="BQ61" s="52" t="s">
        <v>717</v>
      </c>
    </row>
    <row r="62" spans="1:69" ht="15.75">
      <c r="A62" s="207" t="s">
        <v>37</v>
      </c>
      <c r="B62" s="208" t="s">
        <v>40</v>
      </c>
      <c r="C62" s="202" t="s">
        <v>35</v>
      </c>
      <c r="D62" s="210" t="s">
        <v>709</v>
      </c>
      <c r="E62" s="24" t="s">
        <v>354</v>
      </c>
      <c r="F62" s="86">
        <v>256</v>
      </c>
      <c r="G62" s="80">
        <v>0</v>
      </c>
      <c r="H62" s="204"/>
      <c r="I62" s="204"/>
      <c r="J62" s="204"/>
      <c r="K62" s="204"/>
      <c r="L62" s="80">
        <v>2</v>
      </c>
      <c r="M62" s="203"/>
      <c r="N62" s="52">
        <v>0</v>
      </c>
      <c r="O62" s="204"/>
      <c r="P62" s="204"/>
      <c r="Q62" s="11">
        <v>6.4408068819000004</v>
      </c>
      <c r="R62" s="204"/>
      <c r="S62" s="204"/>
      <c r="T62" s="53">
        <v>7.4859999999999998</v>
      </c>
      <c r="U62" s="204"/>
      <c r="V62" s="204"/>
      <c r="W62" s="11">
        <v>6.4454407637794997</v>
      </c>
      <c r="X62" s="204"/>
      <c r="Y62" s="204"/>
      <c r="Z62" s="53">
        <v>7.5374999999999979</v>
      </c>
      <c r="AA62" s="204"/>
      <c r="AB62" s="204"/>
      <c r="AC62" s="204"/>
      <c r="AD62" s="204"/>
      <c r="AE62" s="204"/>
      <c r="AF62" s="9">
        <v>3.4817547856487496</v>
      </c>
      <c r="AG62" s="9">
        <v>1778</v>
      </c>
      <c r="AH62" s="9">
        <v>0.43118621166295407</v>
      </c>
      <c r="AI62" s="9">
        <v>39</v>
      </c>
      <c r="AJ62" s="9">
        <v>2.6176886792452829</v>
      </c>
      <c r="AK62" s="9" t="s">
        <v>248</v>
      </c>
      <c r="AL62" s="9">
        <v>251</v>
      </c>
      <c r="AM62" s="9">
        <v>3.4903130388151333</v>
      </c>
      <c r="AN62" s="9">
        <v>3.5625701459034791</v>
      </c>
      <c r="AO62" s="73">
        <v>0</v>
      </c>
      <c r="AP62" s="80">
        <v>0</v>
      </c>
      <c r="AQ62" s="80">
        <v>0</v>
      </c>
      <c r="AR62" s="224">
        <v>512</v>
      </c>
      <c r="AS62" s="224" t="s">
        <v>248</v>
      </c>
      <c r="AT62" s="11">
        <v>18123.249</v>
      </c>
      <c r="AU62" s="11">
        <v>143.85300000000001</v>
      </c>
      <c r="AV62" s="80">
        <v>0</v>
      </c>
      <c r="AW62" s="80">
        <v>512</v>
      </c>
      <c r="AX62" s="203" t="s">
        <v>248</v>
      </c>
      <c r="AY62" s="235" t="s">
        <v>248</v>
      </c>
      <c r="AZ62" s="138">
        <v>95925</v>
      </c>
      <c r="BA62" s="188" t="s">
        <v>248</v>
      </c>
      <c r="BB62" s="203" t="s">
        <v>248</v>
      </c>
      <c r="BC62" s="203" t="s">
        <v>248</v>
      </c>
      <c r="BD62" s="217" t="s">
        <v>61</v>
      </c>
      <c r="BE62" s="201" t="s">
        <v>62</v>
      </c>
      <c r="BF62" s="201" t="s">
        <v>63</v>
      </c>
      <c r="BG62" s="201" t="s">
        <v>196</v>
      </c>
      <c r="BH62" s="218" t="s">
        <v>514</v>
      </c>
      <c r="BI62" s="218" t="s">
        <v>64</v>
      </c>
      <c r="BJ62" s="370">
        <v>214</v>
      </c>
      <c r="BK62" s="370">
        <v>1</v>
      </c>
      <c r="BL62" s="219" t="s">
        <v>65</v>
      </c>
      <c r="BM62" s="52" t="s">
        <v>65</v>
      </c>
      <c r="BN62" s="218" t="s">
        <v>373</v>
      </c>
      <c r="BO62" s="217" t="s">
        <v>354</v>
      </c>
      <c r="BP62" s="201" t="s">
        <v>682</v>
      </c>
      <c r="BQ62" s="52" t="s">
        <v>716</v>
      </c>
    </row>
    <row r="63" spans="1:69" ht="15.75">
      <c r="A63" s="207" t="s">
        <v>37</v>
      </c>
      <c r="B63" s="208" t="s">
        <v>40</v>
      </c>
      <c r="C63" s="202" t="s">
        <v>35</v>
      </c>
      <c r="D63" s="210" t="s">
        <v>709</v>
      </c>
      <c r="E63" s="24" t="s">
        <v>354</v>
      </c>
      <c r="F63" s="86">
        <v>235</v>
      </c>
      <c r="G63" s="80">
        <v>5</v>
      </c>
      <c r="H63" s="204"/>
      <c r="I63" s="204"/>
      <c r="J63" s="204"/>
      <c r="K63" s="204"/>
      <c r="L63" s="80">
        <v>0</v>
      </c>
      <c r="M63" s="203"/>
      <c r="N63" s="52">
        <v>0</v>
      </c>
      <c r="O63" s="204"/>
      <c r="P63" s="204"/>
      <c r="Q63" s="11">
        <v>7.0278476477999998</v>
      </c>
      <c r="R63" s="204"/>
      <c r="S63" s="204"/>
      <c r="T63" s="53">
        <v>12.875</v>
      </c>
      <c r="U63" s="204"/>
      <c r="V63" s="204"/>
      <c r="W63" s="11">
        <v>6.9703563782608002</v>
      </c>
      <c r="X63" s="204"/>
      <c r="Y63" s="204"/>
      <c r="Z63" s="53">
        <v>13.0625</v>
      </c>
      <c r="AA63" s="204"/>
      <c r="AB63" s="204"/>
      <c r="AC63" s="204"/>
      <c r="AD63" s="204"/>
      <c r="AE63" s="204"/>
      <c r="AF63" s="9">
        <v>2.8633478240196748</v>
      </c>
      <c r="AG63" s="9">
        <v>1610</v>
      </c>
      <c r="AH63" s="9">
        <v>0.37795630226188909</v>
      </c>
      <c r="AI63" s="9">
        <v>242</v>
      </c>
      <c r="AJ63" s="9">
        <v>2.1172985781990521</v>
      </c>
      <c r="AK63" s="9" t="s">
        <v>248</v>
      </c>
      <c r="AL63" s="9">
        <v>0</v>
      </c>
      <c r="AM63" s="9"/>
      <c r="AN63" s="9"/>
      <c r="AO63" s="73">
        <v>0</v>
      </c>
      <c r="AP63" s="80">
        <v>0</v>
      </c>
      <c r="AQ63" s="80">
        <v>0</v>
      </c>
      <c r="AR63" s="224">
        <v>460</v>
      </c>
      <c r="AS63" s="224" t="s">
        <v>248</v>
      </c>
      <c r="AT63" s="11">
        <v>16423.589</v>
      </c>
      <c r="AU63" s="11">
        <v>0</v>
      </c>
      <c r="AV63" s="80">
        <v>0</v>
      </c>
      <c r="AW63" s="80">
        <v>460</v>
      </c>
      <c r="AX63" s="203" t="s">
        <v>248</v>
      </c>
      <c r="AY63" s="235" t="s">
        <v>248</v>
      </c>
      <c r="AZ63" s="138">
        <v>95925</v>
      </c>
      <c r="BA63" s="188" t="s">
        <v>248</v>
      </c>
      <c r="BB63" s="203" t="s">
        <v>248</v>
      </c>
      <c r="BC63" s="203" t="s">
        <v>248</v>
      </c>
      <c r="BD63" s="217" t="s">
        <v>61</v>
      </c>
      <c r="BE63" s="201" t="s">
        <v>62</v>
      </c>
      <c r="BF63" s="201" t="s">
        <v>63</v>
      </c>
      <c r="BG63" s="201" t="s">
        <v>196</v>
      </c>
      <c r="BH63" s="218" t="s">
        <v>514</v>
      </c>
      <c r="BI63" s="218" t="s">
        <v>66</v>
      </c>
      <c r="BJ63" s="370">
        <v>214</v>
      </c>
      <c r="BK63" s="370">
        <v>7</v>
      </c>
      <c r="BL63" s="219" t="s">
        <v>65</v>
      </c>
      <c r="BM63" s="52" t="s">
        <v>65</v>
      </c>
      <c r="BN63" s="218" t="s">
        <v>373</v>
      </c>
      <c r="BO63" s="217" t="s">
        <v>354</v>
      </c>
      <c r="BP63" s="201" t="s">
        <v>682</v>
      </c>
      <c r="BQ63" s="52" t="s">
        <v>716</v>
      </c>
    </row>
    <row r="64" spans="1:69" ht="15.75">
      <c r="A64" s="207" t="s">
        <v>37</v>
      </c>
      <c r="B64" s="208" t="s">
        <v>40</v>
      </c>
      <c r="C64" s="202" t="s">
        <v>35</v>
      </c>
      <c r="D64" s="210" t="s">
        <v>709</v>
      </c>
      <c r="E64" s="24" t="s">
        <v>354</v>
      </c>
      <c r="F64" s="86">
        <v>258</v>
      </c>
      <c r="G64" s="80">
        <v>2</v>
      </c>
      <c r="H64" s="204"/>
      <c r="I64" s="204"/>
      <c r="J64" s="204"/>
      <c r="K64" s="204"/>
      <c r="L64" s="80">
        <v>0</v>
      </c>
      <c r="M64" s="203"/>
      <c r="N64" s="52">
        <v>1</v>
      </c>
      <c r="O64" s="204"/>
      <c r="P64" s="204"/>
      <c r="Q64" s="11">
        <v>5.7816209258000004</v>
      </c>
      <c r="R64" s="204"/>
      <c r="S64" s="204"/>
      <c r="T64" s="53">
        <v>7.8874999999999993</v>
      </c>
      <c r="U64" s="204"/>
      <c r="V64" s="204"/>
      <c r="W64" s="11">
        <v>5.2023513320312</v>
      </c>
      <c r="X64" s="204"/>
      <c r="Y64" s="204"/>
      <c r="Z64" s="53">
        <v>7.5499999999999972</v>
      </c>
      <c r="AA64" s="204"/>
      <c r="AB64" s="204"/>
      <c r="AC64" s="204"/>
      <c r="AD64" s="204"/>
      <c r="AE64" s="204"/>
      <c r="AF64" s="9">
        <v>3.6464537937768027</v>
      </c>
      <c r="AG64" s="9">
        <v>1785</v>
      </c>
      <c r="AH64" s="9">
        <v>0.4076357393407451</v>
      </c>
      <c r="AI64" s="9">
        <v>33</v>
      </c>
      <c r="AJ64" s="9">
        <v>2.7077519379844963</v>
      </c>
      <c r="AK64" s="9" t="s">
        <v>248</v>
      </c>
      <c r="AL64" s="9">
        <v>255</v>
      </c>
      <c r="AM64" s="9">
        <v>3.6464537937768027</v>
      </c>
      <c r="AN64" s="9">
        <v>3.6790227464195451</v>
      </c>
      <c r="AO64" s="73">
        <v>0</v>
      </c>
      <c r="AP64" s="80">
        <v>0</v>
      </c>
      <c r="AQ64" s="80">
        <v>0</v>
      </c>
      <c r="AR64" s="224">
        <v>512</v>
      </c>
      <c r="AS64" s="224" t="s">
        <v>248</v>
      </c>
      <c r="AT64" s="11">
        <v>18286.981</v>
      </c>
      <c r="AU64" s="11">
        <v>0</v>
      </c>
      <c r="AV64" s="80">
        <v>0</v>
      </c>
      <c r="AW64" s="80">
        <v>512</v>
      </c>
      <c r="AX64" s="203" t="s">
        <v>248</v>
      </c>
      <c r="AY64" s="235" t="s">
        <v>248</v>
      </c>
      <c r="AZ64" s="138">
        <v>95925</v>
      </c>
      <c r="BA64" s="188" t="s">
        <v>248</v>
      </c>
      <c r="BB64" s="203" t="s">
        <v>248</v>
      </c>
      <c r="BC64" s="203" t="s">
        <v>248</v>
      </c>
      <c r="BD64" s="217" t="s">
        <v>61</v>
      </c>
      <c r="BE64" s="201" t="s">
        <v>62</v>
      </c>
      <c r="BF64" s="201" t="s">
        <v>63</v>
      </c>
      <c r="BG64" s="201" t="s">
        <v>196</v>
      </c>
      <c r="BH64" s="218" t="s">
        <v>514</v>
      </c>
      <c r="BI64" s="218" t="s">
        <v>67</v>
      </c>
      <c r="BJ64" s="370">
        <v>214</v>
      </c>
      <c r="BK64" s="370">
        <v>3</v>
      </c>
      <c r="BL64" s="219" t="s">
        <v>65</v>
      </c>
      <c r="BM64" s="52" t="s">
        <v>65</v>
      </c>
      <c r="BN64" s="218" t="s">
        <v>373</v>
      </c>
      <c r="BO64" s="217" t="s">
        <v>354</v>
      </c>
      <c r="BP64" s="201" t="s">
        <v>682</v>
      </c>
      <c r="BQ64" s="52" t="s">
        <v>716</v>
      </c>
    </row>
    <row r="65" spans="1:69" ht="15.75">
      <c r="A65" s="207" t="s">
        <v>37</v>
      </c>
      <c r="B65" s="208" t="s">
        <v>40</v>
      </c>
      <c r="C65" s="202" t="s">
        <v>35</v>
      </c>
      <c r="D65" s="210" t="s">
        <v>709</v>
      </c>
      <c r="E65" s="24" t="s">
        <v>354</v>
      </c>
      <c r="F65" s="86">
        <v>197</v>
      </c>
      <c r="G65" s="80">
        <v>1</v>
      </c>
      <c r="H65" s="204"/>
      <c r="I65" s="204"/>
      <c r="J65" s="204"/>
      <c r="K65" s="204"/>
      <c r="L65" s="80">
        <v>0</v>
      </c>
      <c r="M65" s="203"/>
      <c r="N65" s="52">
        <v>0</v>
      </c>
      <c r="O65" s="204"/>
      <c r="P65" s="204"/>
      <c r="Q65" s="11">
        <v>7.4277089846999997</v>
      </c>
      <c r="R65" s="204"/>
      <c r="S65" s="204"/>
      <c r="T65" s="53">
        <v>9.3249999999999993</v>
      </c>
      <c r="U65" s="204"/>
      <c r="V65" s="204"/>
      <c r="W65" s="11">
        <v>7.4858161887754999</v>
      </c>
      <c r="X65" s="204"/>
      <c r="Y65" s="204"/>
      <c r="Z65" s="53">
        <v>9.1833333333333318</v>
      </c>
      <c r="AA65" s="204"/>
      <c r="AB65" s="204"/>
      <c r="AC65" s="204"/>
      <c r="AD65" s="204"/>
      <c r="AE65" s="204"/>
      <c r="AF65" s="9">
        <v>2.7601093377907144</v>
      </c>
      <c r="AG65" s="9">
        <v>1372</v>
      </c>
      <c r="AH65" s="9">
        <v>0.26542689736165292</v>
      </c>
      <c r="AI65" s="9">
        <v>208</v>
      </c>
      <c r="AJ65" s="9">
        <v>2.1369791666666669</v>
      </c>
      <c r="AK65" s="9" t="s">
        <v>248</v>
      </c>
      <c r="AL65" s="9">
        <v>0</v>
      </c>
      <c r="AM65" s="9"/>
      <c r="AN65" s="9"/>
      <c r="AO65" s="73">
        <v>0</v>
      </c>
      <c r="AP65" s="80">
        <v>0</v>
      </c>
      <c r="AQ65" s="80">
        <v>0</v>
      </c>
      <c r="AR65" s="224">
        <v>392</v>
      </c>
      <c r="AS65" s="224" t="s">
        <v>248</v>
      </c>
      <c r="AT65" s="11">
        <v>14022.78</v>
      </c>
      <c r="AU65" s="11">
        <v>0</v>
      </c>
      <c r="AV65" s="80">
        <v>0</v>
      </c>
      <c r="AW65" s="80">
        <v>392</v>
      </c>
      <c r="AX65" s="203" t="s">
        <v>248</v>
      </c>
      <c r="AY65" s="235" t="s">
        <v>248</v>
      </c>
      <c r="AZ65" s="138">
        <v>95925</v>
      </c>
      <c r="BA65" s="188" t="s">
        <v>248</v>
      </c>
      <c r="BB65" s="203" t="s">
        <v>248</v>
      </c>
      <c r="BC65" s="203" t="s">
        <v>248</v>
      </c>
      <c r="BD65" s="217" t="s">
        <v>61</v>
      </c>
      <c r="BE65" s="201" t="s">
        <v>62</v>
      </c>
      <c r="BF65" s="201" t="s">
        <v>63</v>
      </c>
      <c r="BG65" s="201" t="s">
        <v>196</v>
      </c>
      <c r="BH65" s="218" t="s">
        <v>514</v>
      </c>
      <c r="BI65" s="218" t="s">
        <v>68</v>
      </c>
      <c r="BJ65" s="370">
        <v>214</v>
      </c>
      <c r="BK65" s="370">
        <v>4</v>
      </c>
      <c r="BL65" s="219" t="s">
        <v>65</v>
      </c>
      <c r="BM65" s="52" t="s">
        <v>65</v>
      </c>
      <c r="BN65" s="218" t="s">
        <v>373</v>
      </c>
      <c r="BO65" s="217" t="s">
        <v>354</v>
      </c>
      <c r="BP65" s="201" t="s">
        <v>682</v>
      </c>
      <c r="BQ65" s="52" t="s">
        <v>716</v>
      </c>
    </row>
    <row r="66" spans="1:69" ht="15.75">
      <c r="A66" s="207" t="s">
        <v>37</v>
      </c>
      <c r="B66" s="208" t="s">
        <v>40</v>
      </c>
      <c r="C66" s="202" t="s">
        <v>35</v>
      </c>
      <c r="D66" s="210" t="s">
        <v>709</v>
      </c>
      <c r="E66" s="24" t="s">
        <v>347</v>
      </c>
      <c r="F66" s="86">
        <v>191</v>
      </c>
      <c r="G66" s="80">
        <v>1</v>
      </c>
      <c r="H66" s="204"/>
      <c r="I66" s="204"/>
      <c r="J66" s="204"/>
      <c r="K66" s="204"/>
      <c r="L66" s="80">
        <v>0</v>
      </c>
      <c r="M66" s="203"/>
      <c r="N66" s="52">
        <v>0</v>
      </c>
      <c r="O66" s="204"/>
      <c r="P66" s="204"/>
      <c r="Q66" s="11">
        <v>6.3496576473999999</v>
      </c>
      <c r="R66" s="204"/>
      <c r="S66" s="204"/>
      <c r="T66" s="53">
        <v>8.625</v>
      </c>
      <c r="U66" s="204"/>
      <c r="V66" s="204"/>
      <c r="W66" s="11">
        <v>6.3344945684210003</v>
      </c>
      <c r="X66" s="204"/>
      <c r="Y66" s="204"/>
      <c r="Z66" s="53">
        <v>8.375</v>
      </c>
      <c r="AA66" s="204"/>
      <c r="AB66" s="204"/>
      <c r="AC66" s="204"/>
      <c r="AD66" s="204"/>
      <c r="AE66" s="204"/>
      <c r="AF66" s="9">
        <v>3.3930914633578628</v>
      </c>
      <c r="AG66" s="9">
        <v>1330</v>
      </c>
      <c r="AH66" s="9">
        <v>0.43758149554676185</v>
      </c>
      <c r="AI66" s="9">
        <v>42</v>
      </c>
      <c r="AJ66" s="9">
        <v>2.5588942307692308</v>
      </c>
      <c r="AK66" s="9" t="s">
        <v>248</v>
      </c>
      <c r="AL66" s="9">
        <v>183</v>
      </c>
      <c r="AM66" s="9">
        <v>3.4148243605206479</v>
      </c>
      <c r="AN66" s="9">
        <v>3.4827008928571428</v>
      </c>
      <c r="AO66" s="73">
        <v>0</v>
      </c>
      <c r="AP66" s="80">
        <v>0</v>
      </c>
      <c r="AQ66" s="80">
        <v>0</v>
      </c>
      <c r="AR66" s="224">
        <v>380</v>
      </c>
      <c r="AS66" s="224" t="s">
        <v>248</v>
      </c>
      <c r="AT66" s="11">
        <v>14208.3</v>
      </c>
      <c r="AU66" s="11">
        <v>218.98400000000001</v>
      </c>
      <c r="AV66" s="80">
        <v>0</v>
      </c>
      <c r="AW66" s="80">
        <v>380</v>
      </c>
      <c r="AX66" s="203" t="s">
        <v>248</v>
      </c>
      <c r="AY66" s="235" t="s">
        <v>248</v>
      </c>
      <c r="AZ66" s="201">
        <v>126766</v>
      </c>
      <c r="BA66" s="188" t="s">
        <v>248</v>
      </c>
      <c r="BB66" s="203" t="s">
        <v>248</v>
      </c>
      <c r="BC66" s="203" t="s">
        <v>248</v>
      </c>
      <c r="BD66" s="217" t="s">
        <v>61</v>
      </c>
      <c r="BE66" s="201" t="s">
        <v>62</v>
      </c>
      <c r="BF66" s="201" t="s">
        <v>63</v>
      </c>
      <c r="BG66" s="201" t="s">
        <v>196</v>
      </c>
      <c r="BH66" s="218" t="s">
        <v>511</v>
      </c>
      <c r="BI66" s="218" t="s">
        <v>64</v>
      </c>
      <c r="BJ66" s="370">
        <v>214</v>
      </c>
      <c r="BK66" s="370">
        <v>1</v>
      </c>
      <c r="BL66" s="219" t="s">
        <v>65</v>
      </c>
      <c r="BM66" s="52" t="s">
        <v>65</v>
      </c>
      <c r="BN66" s="218" t="s">
        <v>373</v>
      </c>
      <c r="BO66" s="217" t="s">
        <v>347</v>
      </c>
      <c r="BP66" s="201" t="s">
        <v>684</v>
      </c>
      <c r="BQ66" s="52" t="s">
        <v>716</v>
      </c>
    </row>
    <row r="67" spans="1:69" ht="15.75">
      <c r="A67" s="207" t="s">
        <v>37</v>
      </c>
      <c r="B67" s="208" t="s">
        <v>40</v>
      </c>
      <c r="C67" s="202" t="s">
        <v>35</v>
      </c>
      <c r="D67" s="210" t="s">
        <v>709</v>
      </c>
      <c r="E67" s="24" t="s">
        <v>347</v>
      </c>
      <c r="F67" s="86">
        <v>195</v>
      </c>
      <c r="G67" s="80">
        <v>12</v>
      </c>
      <c r="H67" s="204"/>
      <c r="I67" s="204"/>
      <c r="J67" s="204"/>
      <c r="K67" s="204"/>
      <c r="L67" s="80">
        <v>0</v>
      </c>
      <c r="M67" s="203"/>
      <c r="N67" s="52">
        <v>0</v>
      </c>
      <c r="O67" s="204"/>
      <c r="P67" s="204"/>
      <c r="Q67" s="11">
        <v>7.7288904098</v>
      </c>
      <c r="R67" s="204"/>
      <c r="S67" s="204"/>
      <c r="T67" s="53">
        <v>13.570833333333333</v>
      </c>
      <c r="U67" s="204"/>
      <c r="V67" s="204"/>
      <c r="W67" s="11">
        <v>7.7848958961747998</v>
      </c>
      <c r="X67" s="204"/>
      <c r="Y67" s="204"/>
      <c r="Z67" s="53">
        <v>13.654166666666667</v>
      </c>
      <c r="AA67" s="204"/>
      <c r="AB67" s="204"/>
      <c r="AC67" s="204"/>
      <c r="AD67" s="204"/>
      <c r="AE67" s="204"/>
      <c r="AF67" s="9">
        <v>3.0904605805548169</v>
      </c>
      <c r="AG67" s="9">
        <v>1281</v>
      </c>
      <c r="AH67" s="9">
        <v>0.56345249609802461</v>
      </c>
      <c r="AI67" s="9">
        <v>207</v>
      </c>
      <c r="AJ67" s="9">
        <v>2.0984550561797755</v>
      </c>
      <c r="AK67" s="9" t="s">
        <v>248</v>
      </c>
      <c r="AL67" s="9">
        <v>182</v>
      </c>
      <c r="AM67" s="9">
        <v>3.0930533779659304</v>
      </c>
      <c r="AN67" s="9">
        <v>3.115819209039548</v>
      </c>
      <c r="AO67" s="73">
        <v>0</v>
      </c>
      <c r="AP67" s="80">
        <v>0</v>
      </c>
      <c r="AQ67" s="80">
        <v>0</v>
      </c>
      <c r="AR67" s="224">
        <v>366</v>
      </c>
      <c r="AS67" s="224" t="s">
        <v>248</v>
      </c>
      <c r="AT67" s="11">
        <v>14351.954</v>
      </c>
      <c r="AU67" s="11">
        <v>0</v>
      </c>
      <c r="AV67" s="80">
        <v>0</v>
      </c>
      <c r="AW67" s="80">
        <v>366</v>
      </c>
      <c r="AX67" s="203" t="s">
        <v>248</v>
      </c>
      <c r="AY67" s="235" t="s">
        <v>248</v>
      </c>
      <c r="AZ67" s="201">
        <v>126766</v>
      </c>
      <c r="BA67" s="188" t="s">
        <v>248</v>
      </c>
      <c r="BB67" s="203" t="s">
        <v>248</v>
      </c>
      <c r="BC67" s="203" t="s">
        <v>248</v>
      </c>
      <c r="BD67" s="217" t="s">
        <v>61</v>
      </c>
      <c r="BE67" s="201" t="s">
        <v>62</v>
      </c>
      <c r="BF67" s="201" t="s">
        <v>63</v>
      </c>
      <c r="BG67" s="201" t="s">
        <v>196</v>
      </c>
      <c r="BH67" s="218" t="s">
        <v>511</v>
      </c>
      <c r="BI67" s="218" t="s">
        <v>66</v>
      </c>
      <c r="BJ67" s="370">
        <v>214</v>
      </c>
      <c r="BK67" s="370">
        <v>7</v>
      </c>
      <c r="BL67" s="219" t="s">
        <v>65</v>
      </c>
      <c r="BM67" s="52" t="s">
        <v>65</v>
      </c>
      <c r="BN67" s="218" t="s">
        <v>373</v>
      </c>
      <c r="BO67" s="217" t="s">
        <v>347</v>
      </c>
      <c r="BP67" s="201" t="s">
        <v>684</v>
      </c>
      <c r="BQ67" s="52" t="s">
        <v>716</v>
      </c>
    </row>
    <row r="68" spans="1:69" ht="15.75">
      <c r="A68" s="207" t="s">
        <v>37</v>
      </c>
      <c r="B68" s="208" t="s">
        <v>40</v>
      </c>
      <c r="C68" s="202" t="s">
        <v>35</v>
      </c>
      <c r="D68" s="210" t="s">
        <v>709</v>
      </c>
      <c r="E68" s="24" t="s">
        <v>347</v>
      </c>
      <c r="F68" s="86">
        <v>193</v>
      </c>
      <c r="G68" s="80">
        <v>1</v>
      </c>
      <c r="H68" s="204"/>
      <c r="I68" s="204"/>
      <c r="J68" s="204"/>
      <c r="K68" s="204"/>
      <c r="L68" s="80">
        <v>0</v>
      </c>
      <c r="M68" s="203"/>
      <c r="N68" s="52">
        <v>2</v>
      </c>
      <c r="O68" s="204"/>
      <c r="P68" s="204"/>
      <c r="Q68" s="11">
        <v>6.0066298749999998</v>
      </c>
      <c r="R68" s="204"/>
      <c r="S68" s="204"/>
      <c r="T68" s="53">
        <v>7.8999999999999959</v>
      </c>
      <c r="U68" s="204"/>
      <c r="V68" s="204"/>
      <c r="W68" s="11">
        <v>5.4182497916666001</v>
      </c>
      <c r="X68" s="204"/>
      <c r="Y68" s="204"/>
      <c r="Z68" s="53">
        <v>7.4249999999999972</v>
      </c>
      <c r="AA68" s="204"/>
      <c r="AB68" s="204"/>
      <c r="AC68" s="204"/>
      <c r="AD68" s="204"/>
      <c r="AE68" s="204"/>
      <c r="AF68" s="9">
        <v>3.6215175623583025</v>
      </c>
      <c r="AG68" s="9">
        <v>1344</v>
      </c>
      <c r="AH68" s="9">
        <v>0.4378133043234439</v>
      </c>
      <c r="AI68" s="9">
        <v>35</v>
      </c>
      <c r="AJ68" s="9">
        <v>2.6477064220183486</v>
      </c>
      <c r="AK68" s="9" t="s">
        <v>248</v>
      </c>
      <c r="AL68" s="9">
        <v>188</v>
      </c>
      <c r="AM68" s="9">
        <v>3.6264516312955166</v>
      </c>
      <c r="AN68" s="9">
        <v>3.6689189189189189</v>
      </c>
      <c r="AO68" s="73">
        <v>0</v>
      </c>
      <c r="AP68" s="80">
        <v>0</v>
      </c>
      <c r="AQ68" s="80">
        <v>0</v>
      </c>
      <c r="AR68" s="224">
        <v>384</v>
      </c>
      <c r="AS68" s="224" t="s">
        <v>248</v>
      </c>
      <c r="AT68" s="11">
        <v>14598.189</v>
      </c>
      <c r="AU68" s="11">
        <v>25.457999999999998</v>
      </c>
      <c r="AV68" s="80">
        <v>0</v>
      </c>
      <c r="AW68" s="80">
        <v>384</v>
      </c>
      <c r="AX68" s="203" t="s">
        <v>248</v>
      </c>
      <c r="AY68" s="235" t="s">
        <v>248</v>
      </c>
      <c r="AZ68" s="201">
        <v>126766</v>
      </c>
      <c r="BA68" s="188" t="s">
        <v>248</v>
      </c>
      <c r="BB68" s="203" t="s">
        <v>248</v>
      </c>
      <c r="BC68" s="203" t="s">
        <v>248</v>
      </c>
      <c r="BD68" s="217" t="s">
        <v>61</v>
      </c>
      <c r="BE68" s="201" t="s">
        <v>62</v>
      </c>
      <c r="BF68" s="201" t="s">
        <v>63</v>
      </c>
      <c r="BG68" s="201" t="s">
        <v>196</v>
      </c>
      <c r="BH68" s="218" t="s">
        <v>511</v>
      </c>
      <c r="BI68" s="218" t="s">
        <v>67</v>
      </c>
      <c r="BJ68" s="370">
        <v>214</v>
      </c>
      <c r="BK68" s="370">
        <v>3</v>
      </c>
      <c r="BL68" s="219" t="s">
        <v>65</v>
      </c>
      <c r="BM68" s="52" t="s">
        <v>65</v>
      </c>
      <c r="BN68" s="218" t="s">
        <v>373</v>
      </c>
      <c r="BO68" s="217" t="s">
        <v>347</v>
      </c>
      <c r="BP68" s="201" t="s">
        <v>684</v>
      </c>
      <c r="BQ68" s="52" t="s">
        <v>716</v>
      </c>
    </row>
    <row r="69" spans="1:69" ht="15.75">
      <c r="A69" s="207" t="s">
        <v>37</v>
      </c>
      <c r="B69" s="208" t="s">
        <v>40</v>
      </c>
      <c r="C69" s="202" t="s">
        <v>35</v>
      </c>
      <c r="D69" s="210" t="s">
        <v>709</v>
      </c>
      <c r="E69" s="24" t="s">
        <v>347</v>
      </c>
      <c r="F69" s="86">
        <v>186</v>
      </c>
      <c r="G69" s="80">
        <v>0</v>
      </c>
      <c r="H69" s="204"/>
      <c r="I69" s="204"/>
      <c r="J69" s="204"/>
      <c r="K69" s="204"/>
      <c r="L69" s="80">
        <v>0</v>
      </c>
      <c r="M69" s="203"/>
      <c r="N69" s="52">
        <v>0</v>
      </c>
      <c r="O69" s="204"/>
      <c r="P69" s="204"/>
      <c r="Q69" s="11">
        <v>7.4047203548000002</v>
      </c>
      <c r="R69" s="204"/>
      <c r="S69" s="204"/>
      <c r="T69" s="53">
        <v>9.2124999999999986</v>
      </c>
      <c r="U69" s="204"/>
      <c r="V69" s="204"/>
      <c r="W69" s="11">
        <v>7.4948815591397002</v>
      </c>
      <c r="X69" s="204"/>
      <c r="Y69" s="204"/>
      <c r="Z69" s="53">
        <v>9.3699999999999992</v>
      </c>
      <c r="AA69" s="204"/>
      <c r="AB69" s="204"/>
      <c r="AC69" s="204"/>
      <c r="AD69" s="204"/>
      <c r="AE69" s="204"/>
      <c r="AF69" s="9">
        <v>2.7983372453411142</v>
      </c>
      <c r="AG69" s="9">
        <v>1302</v>
      </c>
      <c r="AH69" s="9">
        <v>0.2843696553298603</v>
      </c>
      <c r="AI69" s="9">
        <v>146</v>
      </c>
      <c r="AJ69" s="9">
        <v>2.1684426229508196</v>
      </c>
      <c r="AK69" s="9" t="s">
        <v>248</v>
      </c>
      <c r="AL69" s="9">
        <v>0</v>
      </c>
      <c r="AM69" s="9"/>
      <c r="AN69" s="9"/>
      <c r="AO69" s="73">
        <v>0</v>
      </c>
      <c r="AP69" s="80">
        <v>0</v>
      </c>
      <c r="AQ69" s="80">
        <v>0</v>
      </c>
      <c r="AR69" s="224">
        <v>372</v>
      </c>
      <c r="AS69" s="224" t="s">
        <v>248</v>
      </c>
      <c r="AT69" s="11">
        <v>14172.464</v>
      </c>
      <c r="AU69" s="11">
        <v>0</v>
      </c>
      <c r="AV69" s="80">
        <v>0</v>
      </c>
      <c r="AW69" s="80">
        <v>372</v>
      </c>
      <c r="AX69" s="203" t="s">
        <v>248</v>
      </c>
      <c r="AY69" s="235" t="s">
        <v>248</v>
      </c>
      <c r="AZ69" s="201">
        <v>126766</v>
      </c>
      <c r="BA69" s="188" t="s">
        <v>248</v>
      </c>
      <c r="BB69" s="203" t="s">
        <v>248</v>
      </c>
      <c r="BC69" s="203" t="s">
        <v>248</v>
      </c>
      <c r="BD69" s="217" t="s">
        <v>61</v>
      </c>
      <c r="BE69" s="201" t="s">
        <v>62</v>
      </c>
      <c r="BF69" s="201" t="s">
        <v>63</v>
      </c>
      <c r="BG69" s="201" t="s">
        <v>196</v>
      </c>
      <c r="BH69" s="218" t="s">
        <v>511</v>
      </c>
      <c r="BI69" s="218" t="s">
        <v>68</v>
      </c>
      <c r="BJ69" s="370">
        <v>214</v>
      </c>
      <c r="BK69" s="370">
        <v>4</v>
      </c>
      <c r="BL69" s="219" t="s">
        <v>65</v>
      </c>
      <c r="BM69" s="52" t="s">
        <v>65</v>
      </c>
      <c r="BN69" s="218" t="s">
        <v>373</v>
      </c>
      <c r="BO69" s="217" t="s">
        <v>347</v>
      </c>
      <c r="BP69" s="201" t="s">
        <v>684</v>
      </c>
      <c r="BQ69" s="52" t="s">
        <v>716</v>
      </c>
    </row>
    <row r="70" spans="1:69" ht="15.75">
      <c r="A70" s="207" t="s">
        <v>37</v>
      </c>
      <c r="B70" s="208" t="s">
        <v>40</v>
      </c>
      <c r="C70" s="202" t="s">
        <v>35</v>
      </c>
      <c r="D70" s="210" t="s">
        <v>709</v>
      </c>
      <c r="E70" s="24" t="s">
        <v>442</v>
      </c>
      <c r="F70" s="86">
        <v>50</v>
      </c>
      <c r="G70" s="80">
        <v>0</v>
      </c>
      <c r="H70" s="204"/>
      <c r="I70" s="204"/>
      <c r="J70" s="204"/>
      <c r="K70" s="204"/>
      <c r="L70" s="80">
        <v>0</v>
      </c>
      <c r="M70" s="203"/>
      <c r="N70" s="52">
        <v>0</v>
      </c>
      <c r="O70" s="204"/>
      <c r="P70" s="204"/>
      <c r="Q70" s="11">
        <v>5.5734796199999996</v>
      </c>
      <c r="R70" s="204"/>
      <c r="S70" s="204"/>
      <c r="T70" s="53">
        <v>6.875</v>
      </c>
      <c r="U70" s="204"/>
      <c r="V70" s="204"/>
      <c r="W70" s="11">
        <v>5.3080199199999996</v>
      </c>
      <c r="X70" s="204"/>
      <c r="Y70" s="204"/>
      <c r="Z70" s="53">
        <v>6.416666666666667</v>
      </c>
      <c r="AA70" s="204"/>
      <c r="AB70" s="204"/>
      <c r="AC70" s="204"/>
      <c r="AD70" s="204"/>
      <c r="AE70" s="204"/>
      <c r="AF70" s="9">
        <v>3.7066857303891863</v>
      </c>
      <c r="AG70" s="9">
        <v>350</v>
      </c>
      <c r="AH70" s="9">
        <v>0.37186126753436372</v>
      </c>
      <c r="AI70" s="9">
        <v>5</v>
      </c>
      <c r="AJ70" s="9">
        <v>2.8289473684210527</v>
      </c>
      <c r="AK70" s="9" t="s">
        <v>248</v>
      </c>
      <c r="AL70" s="9">
        <v>50</v>
      </c>
      <c r="AM70" s="9">
        <v>3.7066857303891863</v>
      </c>
      <c r="AN70" s="9">
        <v>3.722448979591837</v>
      </c>
      <c r="AO70" s="73">
        <v>0</v>
      </c>
      <c r="AP70" s="80">
        <v>0</v>
      </c>
      <c r="AQ70" s="80">
        <v>0</v>
      </c>
      <c r="AR70" s="224">
        <v>100</v>
      </c>
      <c r="AS70" s="224" t="s">
        <v>248</v>
      </c>
      <c r="AT70" s="11">
        <v>3560.9450000000002</v>
      </c>
      <c r="AU70" s="11">
        <v>0</v>
      </c>
      <c r="AV70" s="80">
        <v>0</v>
      </c>
      <c r="AW70" s="80">
        <v>100</v>
      </c>
      <c r="AX70" s="203" t="s">
        <v>248</v>
      </c>
      <c r="AY70" s="235" t="s">
        <v>248</v>
      </c>
      <c r="AZ70" s="201">
        <v>29442</v>
      </c>
      <c r="BA70" s="188" t="s">
        <v>248</v>
      </c>
      <c r="BB70" s="203" t="s">
        <v>248</v>
      </c>
      <c r="BC70" s="203" t="s">
        <v>248</v>
      </c>
      <c r="BD70" s="217" t="s">
        <v>61</v>
      </c>
      <c r="BE70" s="201" t="s">
        <v>62</v>
      </c>
      <c r="BF70" s="201" t="s">
        <v>63</v>
      </c>
      <c r="BG70" s="201" t="s">
        <v>196</v>
      </c>
      <c r="BH70" s="218" t="s">
        <v>713</v>
      </c>
      <c r="BI70" s="218" t="s">
        <v>64</v>
      </c>
      <c r="BJ70" s="370">
        <v>214</v>
      </c>
      <c r="BK70" s="370">
        <v>1</v>
      </c>
      <c r="BL70" s="219" t="s">
        <v>65</v>
      </c>
      <c r="BM70" s="52" t="s">
        <v>65</v>
      </c>
      <c r="BN70" s="218" t="s">
        <v>373</v>
      </c>
      <c r="BO70" s="217" t="s">
        <v>70</v>
      </c>
      <c r="BP70" s="201" t="s">
        <v>681</v>
      </c>
      <c r="BQ70" s="52" t="s">
        <v>717</v>
      </c>
    </row>
    <row r="71" spans="1:69" ht="15.75">
      <c r="A71" s="207" t="s">
        <v>37</v>
      </c>
      <c r="B71" s="208" t="s">
        <v>40</v>
      </c>
      <c r="C71" s="202" t="s">
        <v>35</v>
      </c>
      <c r="D71" s="210" t="s">
        <v>709</v>
      </c>
      <c r="E71" s="24" t="s">
        <v>442</v>
      </c>
      <c r="F71" s="86">
        <v>52</v>
      </c>
      <c r="G71" s="80">
        <v>0</v>
      </c>
      <c r="H71" s="204"/>
      <c r="I71" s="204"/>
      <c r="J71" s="204"/>
      <c r="K71" s="204"/>
      <c r="L71" s="80">
        <v>0</v>
      </c>
      <c r="M71" s="203"/>
      <c r="N71" s="52">
        <v>0</v>
      </c>
      <c r="O71" s="204"/>
      <c r="P71" s="204"/>
      <c r="Q71" s="11">
        <v>7.2617304807999998</v>
      </c>
      <c r="R71" s="204"/>
      <c r="S71" s="204"/>
      <c r="T71" s="53">
        <v>12.85</v>
      </c>
      <c r="U71" s="204"/>
      <c r="V71" s="204"/>
      <c r="W71" s="11">
        <v>7.3268652884614998</v>
      </c>
      <c r="X71" s="204"/>
      <c r="Y71" s="204"/>
      <c r="Z71" s="53">
        <v>12.85</v>
      </c>
      <c r="AA71" s="204"/>
      <c r="AB71" s="204"/>
      <c r="AC71" s="204"/>
      <c r="AD71" s="204"/>
      <c r="AE71" s="204"/>
      <c r="AF71" s="9">
        <v>3.0771428572607564</v>
      </c>
      <c r="AG71" s="9">
        <v>364</v>
      </c>
      <c r="AH71" s="9">
        <v>0.57195053810317287</v>
      </c>
      <c r="AI71" s="9">
        <v>58</v>
      </c>
      <c r="AJ71" s="9">
        <v>2.093877551020408</v>
      </c>
      <c r="AK71" s="9" t="s">
        <v>248</v>
      </c>
      <c r="AL71" s="9">
        <v>52</v>
      </c>
      <c r="AM71" s="9">
        <v>3.0771428572607564</v>
      </c>
      <c r="AN71" s="9">
        <v>3.0659340659340661</v>
      </c>
      <c r="AO71" s="73">
        <v>0</v>
      </c>
      <c r="AP71" s="80">
        <v>0</v>
      </c>
      <c r="AQ71" s="80">
        <v>0</v>
      </c>
      <c r="AR71" s="224">
        <v>104</v>
      </c>
      <c r="AS71" s="224" t="s">
        <v>248</v>
      </c>
      <c r="AT71" s="11">
        <v>3710.6060000000002</v>
      </c>
      <c r="AU71" s="11">
        <v>0</v>
      </c>
      <c r="AV71" s="80">
        <v>0</v>
      </c>
      <c r="AW71" s="80">
        <v>104</v>
      </c>
      <c r="AX71" s="203" t="s">
        <v>248</v>
      </c>
      <c r="AY71" s="235" t="s">
        <v>248</v>
      </c>
      <c r="AZ71" s="201">
        <v>29442</v>
      </c>
      <c r="BA71" s="188" t="s">
        <v>248</v>
      </c>
      <c r="BB71" s="203" t="s">
        <v>248</v>
      </c>
      <c r="BC71" s="203" t="s">
        <v>248</v>
      </c>
      <c r="BD71" s="217" t="s">
        <v>61</v>
      </c>
      <c r="BE71" s="201" t="s">
        <v>62</v>
      </c>
      <c r="BF71" s="201" t="s">
        <v>63</v>
      </c>
      <c r="BG71" s="201" t="s">
        <v>196</v>
      </c>
      <c r="BH71" s="218" t="s">
        <v>713</v>
      </c>
      <c r="BI71" s="218" t="s">
        <v>66</v>
      </c>
      <c r="BJ71" s="370">
        <v>214</v>
      </c>
      <c r="BK71" s="370">
        <v>7</v>
      </c>
      <c r="BL71" s="219" t="s">
        <v>65</v>
      </c>
      <c r="BM71" s="52" t="s">
        <v>65</v>
      </c>
      <c r="BN71" s="218" t="s">
        <v>373</v>
      </c>
      <c r="BO71" s="217" t="s">
        <v>70</v>
      </c>
      <c r="BP71" s="201" t="s">
        <v>681</v>
      </c>
      <c r="BQ71" s="52" t="s">
        <v>717</v>
      </c>
    </row>
    <row r="72" spans="1:69" ht="15.75">
      <c r="A72" s="207" t="s">
        <v>37</v>
      </c>
      <c r="B72" s="208" t="s">
        <v>40</v>
      </c>
      <c r="C72" s="202" t="s">
        <v>35</v>
      </c>
      <c r="D72" s="210" t="s">
        <v>709</v>
      </c>
      <c r="E72" s="24" t="s">
        <v>442</v>
      </c>
      <c r="F72" s="86">
        <v>49</v>
      </c>
      <c r="G72" s="80">
        <v>0</v>
      </c>
      <c r="H72" s="204"/>
      <c r="I72" s="204"/>
      <c r="J72" s="204"/>
      <c r="K72" s="204"/>
      <c r="L72" s="80">
        <v>0</v>
      </c>
      <c r="M72" s="203"/>
      <c r="N72" s="52">
        <v>0</v>
      </c>
      <c r="O72" s="204"/>
      <c r="P72" s="204"/>
      <c r="Q72" s="11">
        <v>5.9239999795999996</v>
      </c>
      <c r="R72" s="204"/>
      <c r="S72" s="204"/>
      <c r="T72" s="53">
        <v>8.2749999999999986</v>
      </c>
      <c r="U72" s="204"/>
      <c r="V72" s="204"/>
      <c r="W72" s="11">
        <v>5.2894896326529999</v>
      </c>
      <c r="X72" s="204"/>
      <c r="Y72" s="204"/>
      <c r="Z72" s="53">
        <v>7.2749999999999986</v>
      </c>
      <c r="AA72" s="204"/>
      <c r="AB72" s="204"/>
      <c r="AC72" s="204"/>
      <c r="AD72" s="204"/>
      <c r="AE72" s="204"/>
      <c r="AF72" s="9">
        <v>3.6408163409886485</v>
      </c>
      <c r="AG72" s="9">
        <v>343</v>
      </c>
      <c r="AH72" s="9">
        <v>0.43194953011857234</v>
      </c>
      <c r="AI72" s="9">
        <v>9</v>
      </c>
      <c r="AJ72" s="9">
        <v>2.6273437500000001</v>
      </c>
      <c r="AK72" s="9" t="s">
        <v>248</v>
      </c>
      <c r="AL72" s="9">
        <v>49</v>
      </c>
      <c r="AM72" s="9">
        <v>3.6408163409886485</v>
      </c>
      <c r="AN72" s="9">
        <v>3.6930379746835444</v>
      </c>
      <c r="AO72" s="73">
        <v>0</v>
      </c>
      <c r="AP72" s="80">
        <v>0</v>
      </c>
      <c r="AQ72" s="80">
        <v>0</v>
      </c>
      <c r="AR72" s="224">
        <v>98</v>
      </c>
      <c r="AS72" s="224" t="s">
        <v>248</v>
      </c>
      <c r="AT72" s="11">
        <v>3498.752</v>
      </c>
      <c r="AU72" s="11">
        <v>0</v>
      </c>
      <c r="AV72" s="80">
        <v>0</v>
      </c>
      <c r="AW72" s="80">
        <v>98</v>
      </c>
      <c r="AX72" s="203" t="s">
        <v>248</v>
      </c>
      <c r="AY72" s="235" t="s">
        <v>248</v>
      </c>
      <c r="AZ72" s="201">
        <v>29442</v>
      </c>
      <c r="BA72" s="188" t="s">
        <v>248</v>
      </c>
      <c r="BB72" s="203" t="s">
        <v>248</v>
      </c>
      <c r="BC72" s="203" t="s">
        <v>248</v>
      </c>
      <c r="BD72" s="217" t="s">
        <v>61</v>
      </c>
      <c r="BE72" s="201" t="s">
        <v>62</v>
      </c>
      <c r="BF72" s="201" t="s">
        <v>63</v>
      </c>
      <c r="BG72" s="201" t="s">
        <v>196</v>
      </c>
      <c r="BH72" s="218" t="s">
        <v>713</v>
      </c>
      <c r="BI72" s="218" t="s">
        <v>67</v>
      </c>
      <c r="BJ72" s="370">
        <v>214</v>
      </c>
      <c r="BK72" s="370">
        <v>3</v>
      </c>
      <c r="BL72" s="219" t="s">
        <v>65</v>
      </c>
      <c r="BM72" s="52" t="s">
        <v>65</v>
      </c>
      <c r="BN72" s="218" t="s">
        <v>373</v>
      </c>
      <c r="BO72" s="217" t="s">
        <v>70</v>
      </c>
      <c r="BP72" s="201" t="s">
        <v>681</v>
      </c>
      <c r="BQ72" s="52" t="s">
        <v>717</v>
      </c>
    </row>
    <row r="73" spans="1:69" ht="15.75">
      <c r="A73" s="207" t="s">
        <v>37</v>
      </c>
      <c r="B73" s="208" t="s">
        <v>40</v>
      </c>
      <c r="C73" s="202" t="s">
        <v>35</v>
      </c>
      <c r="D73" s="210" t="s">
        <v>709</v>
      </c>
      <c r="E73" s="24" t="s">
        <v>442</v>
      </c>
      <c r="F73" s="86">
        <v>51</v>
      </c>
      <c r="G73" s="80">
        <v>0</v>
      </c>
      <c r="H73" s="204"/>
      <c r="I73" s="204"/>
      <c r="J73" s="204"/>
      <c r="K73" s="204"/>
      <c r="L73" s="80">
        <v>0</v>
      </c>
      <c r="M73" s="203"/>
      <c r="N73" s="52">
        <v>0</v>
      </c>
      <c r="O73" s="204"/>
      <c r="P73" s="204"/>
      <c r="Q73" s="11">
        <v>7.3970978235000002</v>
      </c>
      <c r="R73" s="204"/>
      <c r="S73" s="204"/>
      <c r="T73" s="53">
        <v>9.1124999999999989</v>
      </c>
      <c r="U73" s="204"/>
      <c r="V73" s="204"/>
      <c r="W73" s="11">
        <v>7.4988429411763997</v>
      </c>
      <c r="X73" s="204"/>
      <c r="Y73" s="204"/>
      <c r="Z73" s="53">
        <v>9.2249999999999979</v>
      </c>
      <c r="AA73" s="204"/>
      <c r="AB73" s="204"/>
      <c r="AC73" s="204"/>
      <c r="AD73" s="204"/>
      <c r="AE73" s="204"/>
      <c r="AF73" s="9">
        <v>2.7721714387621201</v>
      </c>
      <c r="AG73" s="9">
        <v>350</v>
      </c>
      <c r="AH73" s="9">
        <v>0.29824046791723352</v>
      </c>
      <c r="AI73" s="9">
        <v>48</v>
      </c>
      <c r="AJ73" s="9">
        <v>2.1234375000000001</v>
      </c>
      <c r="AK73" s="9" t="s">
        <v>248</v>
      </c>
      <c r="AL73" s="9">
        <v>0</v>
      </c>
      <c r="AM73" s="9"/>
      <c r="AN73" s="9"/>
      <c r="AO73" s="73">
        <v>0</v>
      </c>
      <c r="AP73" s="80">
        <v>0</v>
      </c>
      <c r="AQ73" s="80">
        <v>0</v>
      </c>
      <c r="AR73" s="224">
        <v>102</v>
      </c>
      <c r="AS73" s="224" t="s">
        <v>248</v>
      </c>
      <c r="AT73" s="11">
        <v>3636.9319999999998</v>
      </c>
      <c r="AU73" s="11">
        <v>0</v>
      </c>
      <c r="AV73" s="80">
        <v>0</v>
      </c>
      <c r="AW73" s="80">
        <v>102</v>
      </c>
      <c r="AX73" s="203" t="s">
        <v>248</v>
      </c>
      <c r="AY73" s="235" t="s">
        <v>248</v>
      </c>
      <c r="AZ73" s="201">
        <v>29442</v>
      </c>
      <c r="BA73" s="188" t="s">
        <v>248</v>
      </c>
      <c r="BB73" s="203" t="s">
        <v>248</v>
      </c>
      <c r="BC73" s="203" t="s">
        <v>248</v>
      </c>
      <c r="BD73" s="217" t="s">
        <v>61</v>
      </c>
      <c r="BE73" s="201" t="s">
        <v>62</v>
      </c>
      <c r="BF73" s="201" t="s">
        <v>63</v>
      </c>
      <c r="BG73" s="201" t="s">
        <v>196</v>
      </c>
      <c r="BH73" s="218" t="s">
        <v>713</v>
      </c>
      <c r="BI73" s="218" t="s">
        <v>68</v>
      </c>
      <c r="BJ73" s="370">
        <v>214</v>
      </c>
      <c r="BK73" s="370">
        <v>4</v>
      </c>
      <c r="BL73" s="219" t="s">
        <v>65</v>
      </c>
      <c r="BM73" s="52" t="s">
        <v>65</v>
      </c>
      <c r="BN73" s="218" t="s">
        <v>373</v>
      </c>
      <c r="BO73" s="217" t="s">
        <v>70</v>
      </c>
      <c r="BP73" s="201" t="s">
        <v>681</v>
      </c>
      <c r="BQ73" s="52" t="s">
        <v>717</v>
      </c>
    </row>
    <row r="74" spans="1:69" ht="15.75" thickBot="1">
      <c r="A74" s="404" t="s">
        <v>37</v>
      </c>
      <c r="B74" s="405" t="s">
        <v>40</v>
      </c>
      <c r="C74" s="406" t="s">
        <v>35</v>
      </c>
      <c r="D74" s="210" t="s">
        <v>709</v>
      </c>
      <c r="E74" s="24" t="s">
        <v>360</v>
      </c>
      <c r="F74" s="86">
        <v>150</v>
      </c>
      <c r="G74" s="80">
        <v>1</v>
      </c>
      <c r="H74" s="407"/>
      <c r="I74" s="407"/>
      <c r="J74" s="407"/>
      <c r="K74" s="407"/>
      <c r="L74" s="80">
        <v>0</v>
      </c>
      <c r="M74" s="408"/>
      <c r="N74" s="409">
        <v>1</v>
      </c>
      <c r="O74" s="407"/>
      <c r="P74" s="407"/>
      <c r="Q74" s="11">
        <v>5.3316979329</v>
      </c>
      <c r="R74" s="407"/>
      <c r="S74" s="407"/>
      <c r="T74" s="53">
        <v>6.8249999999999984</v>
      </c>
      <c r="U74" s="407"/>
      <c r="V74" s="407"/>
      <c r="W74" s="11">
        <v>5.0034898322146999</v>
      </c>
      <c r="X74" s="407"/>
      <c r="Y74" s="407"/>
      <c r="Z74" s="53">
        <v>6.4093749999999989</v>
      </c>
      <c r="AA74" s="407"/>
      <c r="AB74" s="407"/>
      <c r="AC74" s="407"/>
      <c r="AD74" s="407"/>
      <c r="AE74" s="407"/>
      <c r="AF74" s="410">
        <v>3.7538349656985082</v>
      </c>
      <c r="AG74" s="410">
        <v>1028</v>
      </c>
      <c r="AH74" s="410">
        <v>0.45278375657511455</v>
      </c>
      <c r="AI74" s="410">
        <v>25</v>
      </c>
      <c r="AJ74" s="410">
        <v>2.7398809523809526</v>
      </c>
      <c r="AK74" s="410" t="s">
        <v>248</v>
      </c>
      <c r="AL74" s="410">
        <v>146</v>
      </c>
      <c r="AM74" s="410">
        <v>3.7674148968987744</v>
      </c>
      <c r="AN74" s="410">
        <v>3.7564713896457764</v>
      </c>
      <c r="AO74" s="73">
        <v>0</v>
      </c>
      <c r="AP74" s="80">
        <v>0</v>
      </c>
      <c r="AQ74" s="80">
        <v>0</v>
      </c>
      <c r="AR74" s="224">
        <v>298</v>
      </c>
      <c r="AS74" s="224" t="s">
        <v>248</v>
      </c>
      <c r="AT74" s="11">
        <v>10613.859</v>
      </c>
      <c r="AU74" s="11">
        <v>51.463999999999999</v>
      </c>
      <c r="AV74" s="80">
        <v>0</v>
      </c>
      <c r="AW74" s="80">
        <v>298</v>
      </c>
      <c r="AX74" s="416" t="s">
        <v>248</v>
      </c>
      <c r="AY74" s="235" t="s">
        <v>248</v>
      </c>
      <c r="AZ74" s="138">
        <v>51774</v>
      </c>
      <c r="BA74" s="188" t="s">
        <v>248</v>
      </c>
      <c r="BB74" s="408" t="s">
        <v>248</v>
      </c>
      <c r="BC74" s="416" t="s">
        <v>248</v>
      </c>
      <c r="BD74" s="411" t="s">
        <v>61</v>
      </c>
      <c r="BE74" s="412" t="s">
        <v>62</v>
      </c>
      <c r="BF74" s="412" t="s">
        <v>63</v>
      </c>
      <c r="BG74" s="412" t="s">
        <v>196</v>
      </c>
      <c r="BH74" s="413" t="s">
        <v>514</v>
      </c>
      <c r="BI74" s="413" t="s">
        <v>64</v>
      </c>
      <c r="BJ74" s="417">
        <v>214</v>
      </c>
      <c r="BK74" s="414">
        <v>1</v>
      </c>
      <c r="BL74" s="415" t="s">
        <v>65</v>
      </c>
      <c r="BM74" s="409" t="s">
        <v>65</v>
      </c>
      <c r="BN74" s="413" t="s">
        <v>373</v>
      </c>
      <c r="BO74" s="217" t="s">
        <v>701</v>
      </c>
      <c r="BP74" s="201" t="s">
        <v>687</v>
      </c>
      <c r="BQ74" s="52" t="s">
        <v>717</v>
      </c>
    </row>
    <row r="75" spans="1:69" ht="15.75" thickBot="1">
      <c r="A75" s="404" t="s">
        <v>37</v>
      </c>
      <c r="B75" s="405" t="s">
        <v>40</v>
      </c>
      <c r="C75" s="406" t="s">
        <v>35</v>
      </c>
      <c r="D75" s="210" t="s">
        <v>709</v>
      </c>
      <c r="E75" s="24" t="s">
        <v>360</v>
      </c>
      <c r="F75" s="86">
        <v>170</v>
      </c>
      <c r="G75" s="80">
        <v>1</v>
      </c>
      <c r="H75" s="407"/>
      <c r="I75" s="407"/>
      <c r="J75" s="407"/>
      <c r="K75" s="407"/>
      <c r="L75" s="80">
        <v>0</v>
      </c>
      <c r="M75" s="408"/>
      <c r="N75" s="409">
        <v>0</v>
      </c>
      <c r="O75" s="407"/>
      <c r="P75" s="407"/>
      <c r="Q75" s="11">
        <v>7.4662484792999999</v>
      </c>
      <c r="R75" s="407"/>
      <c r="S75" s="407"/>
      <c r="T75" s="53">
        <v>12.954999999999998</v>
      </c>
      <c r="U75" s="407"/>
      <c r="V75" s="407"/>
      <c r="W75" s="11">
        <v>7.5319466508874999</v>
      </c>
      <c r="X75" s="407"/>
      <c r="Y75" s="407"/>
      <c r="Z75" s="53">
        <v>13.110714285714284</v>
      </c>
      <c r="AA75" s="407"/>
      <c r="AB75" s="407"/>
      <c r="AC75" s="407"/>
      <c r="AD75" s="407"/>
      <c r="AE75" s="407"/>
      <c r="AF75" s="410">
        <v>3.2909890123070635</v>
      </c>
      <c r="AG75" s="410">
        <v>1183</v>
      </c>
      <c r="AH75" s="410">
        <v>0.52554419224703219</v>
      </c>
      <c r="AI75" s="410">
        <v>99</v>
      </c>
      <c r="AJ75" s="410">
        <v>2.2683139534883723</v>
      </c>
      <c r="AK75" s="410" t="s">
        <v>248</v>
      </c>
      <c r="AL75" s="410">
        <v>169</v>
      </c>
      <c r="AM75" s="410">
        <v>3.2909890123070635</v>
      </c>
      <c r="AN75" s="410">
        <v>3.3599706744868034</v>
      </c>
      <c r="AO75" s="73">
        <v>0</v>
      </c>
      <c r="AP75" s="80">
        <v>0</v>
      </c>
      <c r="AQ75" s="80">
        <v>0</v>
      </c>
      <c r="AR75" s="224">
        <v>338</v>
      </c>
      <c r="AS75" s="224" t="s">
        <v>248</v>
      </c>
      <c r="AT75" s="11">
        <v>12104.695</v>
      </c>
      <c r="AU75" s="11">
        <v>0</v>
      </c>
      <c r="AV75" s="80">
        <v>0</v>
      </c>
      <c r="AW75" s="80">
        <v>338</v>
      </c>
      <c r="AX75" s="416" t="s">
        <v>248</v>
      </c>
      <c r="AY75" s="235" t="s">
        <v>248</v>
      </c>
      <c r="AZ75" s="138">
        <v>51774</v>
      </c>
      <c r="BA75" s="188" t="s">
        <v>248</v>
      </c>
      <c r="BB75" s="408" t="s">
        <v>248</v>
      </c>
      <c r="BC75" s="416" t="s">
        <v>248</v>
      </c>
      <c r="BD75" s="411" t="s">
        <v>61</v>
      </c>
      <c r="BE75" s="412" t="s">
        <v>62</v>
      </c>
      <c r="BF75" s="412" t="s">
        <v>63</v>
      </c>
      <c r="BG75" s="412" t="s">
        <v>196</v>
      </c>
      <c r="BH75" s="413" t="s">
        <v>514</v>
      </c>
      <c r="BI75" s="413" t="s">
        <v>66</v>
      </c>
      <c r="BJ75" s="417">
        <v>214</v>
      </c>
      <c r="BK75" s="414">
        <v>7</v>
      </c>
      <c r="BL75" s="415" t="s">
        <v>65</v>
      </c>
      <c r="BM75" s="409" t="s">
        <v>65</v>
      </c>
      <c r="BN75" s="413" t="s">
        <v>373</v>
      </c>
      <c r="BO75" s="217" t="s">
        <v>701</v>
      </c>
      <c r="BP75" s="201" t="s">
        <v>687</v>
      </c>
      <c r="BQ75" s="52" t="s">
        <v>717</v>
      </c>
    </row>
    <row r="76" spans="1:69" ht="15.75" thickBot="1">
      <c r="A76" s="404" t="s">
        <v>37</v>
      </c>
      <c r="B76" s="405" t="s">
        <v>40</v>
      </c>
      <c r="C76" s="406" t="s">
        <v>35</v>
      </c>
      <c r="D76" s="210" t="s">
        <v>709</v>
      </c>
      <c r="E76" s="24" t="s">
        <v>360</v>
      </c>
      <c r="F76" s="86">
        <v>126</v>
      </c>
      <c r="G76" s="80">
        <v>1</v>
      </c>
      <c r="H76" s="407"/>
      <c r="I76" s="407"/>
      <c r="J76" s="407"/>
      <c r="K76" s="407"/>
      <c r="L76" s="80">
        <v>0</v>
      </c>
      <c r="M76" s="408"/>
      <c r="N76" s="409">
        <v>0</v>
      </c>
      <c r="O76" s="407"/>
      <c r="P76" s="407"/>
      <c r="Q76" s="11">
        <v>5.7190238640000004</v>
      </c>
      <c r="R76" s="407"/>
      <c r="S76" s="407"/>
      <c r="T76" s="53">
        <v>8.4375</v>
      </c>
      <c r="U76" s="407"/>
      <c r="V76" s="407"/>
      <c r="W76" s="11">
        <v>5.1395598800000002</v>
      </c>
      <c r="X76" s="407"/>
      <c r="Y76" s="407"/>
      <c r="Z76" s="53">
        <v>7.875</v>
      </c>
      <c r="AA76" s="407"/>
      <c r="AB76" s="407"/>
      <c r="AC76" s="407"/>
      <c r="AD76" s="407"/>
      <c r="AE76" s="407"/>
      <c r="AF76" s="410">
        <v>3.6535228677363625</v>
      </c>
      <c r="AG76" s="410">
        <v>870</v>
      </c>
      <c r="AH76" s="410">
        <v>0.47245265056769514</v>
      </c>
      <c r="AI76" s="410">
        <v>29</v>
      </c>
      <c r="AJ76" s="410">
        <v>2.6398809523809526</v>
      </c>
      <c r="AK76" s="410" t="s">
        <v>248</v>
      </c>
      <c r="AL76" s="410">
        <v>123</v>
      </c>
      <c r="AM76" s="410">
        <v>3.6667305562000521</v>
      </c>
      <c r="AN76" s="410">
        <v>3.7004909983633389</v>
      </c>
      <c r="AO76" s="73">
        <v>0</v>
      </c>
      <c r="AP76" s="80">
        <v>0</v>
      </c>
      <c r="AQ76" s="80">
        <v>0</v>
      </c>
      <c r="AR76" s="224">
        <v>250</v>
      </c>
      <c r="AS76" s="224" t="s">
        <v>248</v>
      </c>
      <c r="AT76" s="11">
        <v>8920.3870000000006</v>
      </c>
      <c r="AU76" s="11">
        <v>50.45</v>
      </c>
      <c r="AV76" s="80">
        <v>0</v>
      </c>
      <c r="AW76" s="80">
        <v>250</v>
      </c>
      <c r="AX76" s="416" t="s">
        <v>248</v>
      </c>
      <c r="AY76" s="235" t="s">
        <v>248</v>
      </c>
      <c r="AZ76" s="138">
        <v>51774</v>
      </c>
      <c r="BA76" s="188" t="s">
        <v>248</v>
      </c>
      <c r="BB76" s="408" t="s">
        <v>248</v>
      </c>
      <c r="BC76" s="416" t="s">
        <v>248</v>
      </c>
      <c r="BD76" s="411" t="s">
        <v>61</v>
      </c>
      <c r="BE76" s="412" t="s">
        <v>62</v>
      </c>
      <c r="BF76" s="412" t="s">
        <v>63</v>
      </c>
      <c r="BG76" s="412" t="s">
        <v>196</v>
      </c>
      <c r="BH76" s="413" t="s">
        <v>514</v>
      </c>
      <c r="BI76" s="413" t="s">
        <v>67</v>
      </c>
      <c r="BJ76" s="417">
        <v>214</v>
      </c>
      <c r="BK76" s="414">
        <v>3</v>
      </c>
      <c r="BL76" s="415" t="s">
        <v>65</v>
      </c>
      <c r="BM76" s="409" t="s">
        <v>65</v>
      </c>
      <c r="BN76" s="413" t="s">
        <v>373</v>
      </c>
      <c r="BO76" s="217" t="s">
        <v>701</v>
      </c>
      <c r="BP76" s="201" t="s">
        <v>687</v>
      </c>
      <c r="BQ76" s="52" t="s">
        <v>717</v>
      </c>
    </row>
    <row r="77" spans="1:69" ht="15.75" thickBot="1">
      <c r="A77" s="404" t="s">
        <v>37</v>
      </c>
      <c r="B77" s="405" t="s">
        <v>40</v>
      </c>
      <c r="C77" s="406" t="s">
        <v>35</v>
      </c>
      <c r="D77" s="210" t="s">
        <v>709</v>
      </c>
      <c r="E77" s="24" t="s">
        <v>360</v>
      </c>
      <c r="F77" s="86">
        <v>122</v>
      </c>
      <c r="G77" s="80">
        <v>2</v>
      </c>
      <c r="H77" s="407"/>
      <c r="I77" s="407"/>
      <c r="J77" s="407"/>
      <c r="K77" s="407"/>
      <c r="L77" s="80">
        <v>1</v>
      </c>
      <c r="M77" s="408"/>
      <c r="N77" s="409">
        <v>0</v>
      </c>
      <c r="O77" s="407"/>
      <c r="P77" s="407"/>
      <c r="Q77" s="11">
        <v>8.1575545629999997</v>
      </c>
      <c r="R77" s="407"/>
      <c r="S77" s="407"/>
      <c r="T77" s="53">
        <v>13.512499999999999</v>
      </c>
      <c r="U77" s="407"/>
      <c r="V77" s="407"/>
      <c r="W77" s="11">
        <v>8.2150251512604999</v>
      </c>
      <c r="X77" s="407"/>
      <c r="Y77" s="407"/>
      <c r="Z77" s="53">
        <v>13.512499999999999</v>
      </c>
      <c r="AA77" s="407"/>
      <c r="AB77" s="407"/>
      <c r="AC77" s="407"/>
      <c r="AD77" s="407"/>
      <c r="AE77" s="407"/>
      <c r="AF77" s="410">
        <v>2.5000441809114893</v>
      </c>
      <c r="AG77" s="410">
        <v>676</v>
      </c>
      <c r="AH77" s="410">
        <v>0.43076166504733554</v>
      </c>
      <c r="AI77" s="410">
        <v>350</v>
      </c>
      <c r="AJ77" s="410">
        <v>1.6732456140350878</v>
      </c>
      <c r="AK77" s="410" t="s">
        <v>248</v>
      </c>
      <c r="AL77" s="410">
        <v>0</v>
      </c>
      <c r="AM77" s="410"/>
      <c r="AN77" s="410"/>
      <c r="AO77" s="73">
        <v>0</v>
      </c>
      <c r="AP77" s="80">
        <v>0</v>
      </c>
      <c r="AQ77" s="80">
        <v>0</v>
      </c>
      <c r="AR77" s="224">
        <v>240</v>
      </c>
      <c r="AS77" s="224" t="s">
        <v>248</v>
      </c>
      <c r="AT77" s="11">
        <v>8517.866</v>
      </c>
      <c r="AU77" s="11">
        <v>0</v>
      </c>
      <c r="AV77" s="80">
        <v>0</v>
      </c>
      <c r="AW77" s="80">
        <v>240</v>
      </c>
      <c r="AX77" s="416" t="s">
        <v>248</v>
      </c>
      <c r="AY77" s="235" t="s">
        <v>248</v>
      </c>
      <c r="AZ77" s="138">
        <v>51774</v>
      </c>
      <c r="BA77" s="188" t="s">
        <v>248</v>
      </c>
      <c r="BB77" s="408" t="s">
        <v>248</v>
      </c>
      <c r="BC77" s="416" t="s">
        <v>248</v>
      </c>
      <c r="BD77" s="411" t="s">
        <v>61</v>
      </c>
      <c r="BE77" s="412" t="s">
        <v>62</v>
      </c>
      <c r="BF77" s="412" t="s">
        <v>63</v>
      </c>
      <c r="BG77" s="412" t="s">
        <v>196</v>
      </c>
      <c r="BH77" s="413" t="s">
        <v>514</v>
      </c>
      <c r="BI77" s="413" t="s">
        <v>68</v>
      </c>
      <c r="BJ77" s="417">
        <v>214</v>
      </c>
      <c r="BK77" s="414">
        <v>4</v>
      </c>
      <c r="BL77" s="415" t="s">
        <v>65</v>
      </c>
      <c r="BM77" s="409" t="s">
        <v>65</v>
      </c>
      <c r="BN77" s="413" t="s">
        <v>373</v>
      </c>
      <c r="BO77" s="217" t="s">
        <v>701</v>
      </c>
      <c r="BP77" s="201" t="s">
        <v>687</v>
      </c>
      <c r="BQ77" s="52" t="s">
        <v>717</v>
      </c>
    </row>
    <row r="78" spans="1:69" ht="15.75" thickBot="1">
      <c r="A78" s="404" t="s">
        <v>37</v>
      </c>
      <c r="B78" s="405" t="s">
        <v>40</v>
      </c>
      <c r="C78" s="406" t="s">
        <v>35</v>
      </c>
      <c r="D78" s="210" t="s">
        <v>709</v>
      </c>
      <c r="E78" s="24" t="s">
        <v>361</v>
      </c>
      <c r="F78" s="86">
        <v>88</v>
      </c>
      <c r="G78" s="80">
        <v>2</v>
      </c>
      <c r="H78" s="407"/>
      <c r="I78" s="407"/>
      <c r="J78" s="407"/>
      <c r="K78" s="407"/>
      <c r="L78" s="80">
        <v>0</v>
      </c>
      <c r="M78" s="408"/>
      <c r="N78" s="409">
        <v>0</v>
      </c>
      <c r="O78" s="407"/>
      <c r="P78" s="407"/>
      <c r="Q78" s="11">
        <v>6.2215694884000001</v>
      </c>
      <c r="R78" s="407"/>
      <c r="S78" s="407"/>
      <c r="T78" s="53">
        <v>7.9250000000000007</v>
      </c>
      <c r="U78" s="407"/>
      <c r="V78" s="407"/>
      <c r="W78" s="11">
        <v>6.2852671744185997</v>
      </c>
      <c r="X78" s="407"/>
      <c r="Y78" s="407"/>
      <c r="Z78" s="53">
        <v>7.9250000000000007</v>
      </c>
      <c r="AA78" s="407"/>
      <c r="AB78" s="407"/>
      <c r="AC78" s="407"/>
      <c r="AD78" s="407"/>
      <c r="AE78" s="407"/>
      <c r="AF78" s="410">
        <v>3.4529734279626241</v>
      </c>
      <c r="AG78" s="410">
        <v>602</v>
      </c>
      <c r="AH78" s="410">
        <v>0.42746014964516005</v>
      </c>
      <c r="AI78" s="410">
        <v>13</v>
      </c>
      <c r="AJ78" s="410">
        <v>2.6005882352941176</v>
      </c>
      <c r="AK78" s="410" t="s">
        <v>248</v>
      </c>
      <c r="AL78" s="410">
        <v>86</v>
      </c>
      <c r="AM78" s="410">
        <v>3.4529734279626241</v>
      </c>
      <c r="AN78" s="410">
        <v>3.540983606557377</v>
      </c>
      <c r="AO78" s="73">
        <v>0</v>
      </c>
      <c r="AP78" s="80">
        <v>0</v>
      </c>
      <c r="AQ78" s="80">
        <v>0</v>
      </c>
      <c r="AR78" s="224">
        <v>172</v>
      </c>
      <c r="AS78" s="224" t="s">
        <v>248</v>
      </c>
      <c r="AT78" s="11">
        <v>6182.5349999999999</v>
      </c>
      <c r="AU78" s="11">
        <v>0</v>
      </c>
      <c r="AV78" s="80">
        <v>0</v>
      </c>
      <c r="AW78" s="80">
        <v>172</v>
      </c>
      <c r="AX78" s="416" t="s">
        <v>248</v>
      </c>
      <c r="AY78" s="235" t="s">
        <v>248</v>
      </c>
      <c r="AZ78" s="138">
        <v>24319</v>
      </c>
      <c r="BA78" s="188" t="s">
        <v>248</v>
      </c>
      <c r="BB78" s="408" t="s">
        <v>248</v>
      </c>
      <c r="BC78" s="416" t="s">
        <v>248</v>
      </c>
      <c r="BD78" s="411" t="s">
        <v>61</v>
      </c>
      <c r="BE78" s="412" t="s">
        <v>62</v>
      </c>
      <c r="BF78" s="412" t="s">
        <v>63</v>
      </c>
      <c r="BG78" s="412" t="s">
        <v>196</v>
      </c>
      <c r="BH78" s="413" t="s">
        <v>712</v>
      </c>
      <c r="BI78" s="413" t="s">
        <v>64</v>
      </c>
      <c r="BJ78" s="417">
        <v>214</v>
      </c>
      <c r="BK78" s="414">
        <v>1</v>
      </c>
      <c r="BL78" s="415" t="s">
        <v>65</v>
      </c>
      <c r="BM78" s="409" t="s">
        <v>65</v>
      </c>
      <c r="BN78" s="413" t="s">
        <v>373</v>
      </c>
      <c r="BO78" s="217" t="s">
        <v>702</v>
      </c>
      <c r="BP78" s="201" t="s">
        <v>698</v>
      </c>
      <c r="BQ78" s="52" t="s">
        <v>714</v>
      </c>
    </row>
    <row r="79" spans="1:69" ht="15.75" thickBot="1">
      <c r="A79" s="404" t="s">
        <v>37</v>
      </c>
      <c r="B79" s="405" t="s">
        <v>40</v>
      </c>
      <c r="C79" s="406" t="s">
        <v>35</v>
      </c>
      <c r="D79" s="210" t="s">
        <v>709</v>
      </c>
      <c r="E79" s="24" t="s">
        <v>361</v>
      </c>
      <c r="F79" s="86">
        <v>86</v>
      </c>
      <c r="G79" s="80">
        <v>6</v>
      </c>
      <c r="H79" s="407"/>
      <c r="I79" s="407"/>
      <c r="J79" s="407"/>
      <c r="K79" s="407"/>
      <c r="L79" s="80">
        <v>0</v>
      </c>
      <c r="M79" s="408"/>
      <c r="N79" s="409">
        <v>1</v>
      </c>
      <c r="O79" s="407"/>
      <c r="P79" s="407"/>
      <c r="Q79" s="11">
        <v>7.9865999125</v>
      </c>
      <c r="R79" s="407"/>
      <c r="S79" s="407"/>
      <c r="T79" s="53">
        <v>14.25</v>
      </c>
      <c r="U79" s="407"/>
      <c r="V79" s="407"/>
      <c r="W79" s="11">
        <v>7.9378998875000004</v>
      </c>
      <c r="X79" s="407"/>
      <c r="Y79" s="407"/>
      <c r="Z79" s="53">
        <v>14.333333333333334</v>
      </c>
      <c r="AA79" s="407"/>
      <c r="AB79" s="407"/>
      <c r="AC79" s="407"/>
      <c r="AD79" s="407"/>
      <c r="AE79" s="407"/>
      <c r="AF79" s="410">
        <v>3.323634715882176</v>
      </c>
      <c r="AG79" s="410">
        <v>548</v>
      </c>
      <c r="AH79" s="410">
        <v>0.49178986430826366</v>
      </c>
      <c r="AI79" s="410">
        <v>24</v>
      </c>
      <c r="AJ79" s="410">
        <v>2.5</v>
      </c>
      <c r="AK79" s="410" t="s">
        <v>248</v>
      </c>
      <c r="AL79" s="410">
        <v>79</v>
      </c>
      <c r="AM79" s="410">
        <v>3.323634715882176</v>
      </c>
      <c r="AN79" s="410">
        <v>3.4166666666666665</v>
      </c>
      <c r="AO79" s="73">
        <v>0</v>
      </c>
      <c r="AP79" s="80">
        <v>0</v>
      </c>
      <c r="AQ79" s="80">
        <v>0</v>
      </c>
      <c r="AR79" s="224">
        <v>160</v>
      </c>
      <c r="AS79" s="224" t="s">
        <v>248</v>
      </c>
      <c r="AT79" s="11">
        <v>5697.7269999999999</v>
      </c>
      <c r="AU79" s="11">
        <v>34.332999999999998</v>
      </c>
      <c r="AV79" s="80">
        <v>0</v>
      </c>
      <c r="AW79" s="80">
        <v>160</v>
      </c>
      <c r="AX79" s="416" t="s">
        <v>248</v>
      </c>
      <c r="AY79" s="235" t="s">
        <v>248</v>
      </c>
      <c r="AZ79" s="138">
        <v>24319</v>
      </c>
      <c r="BA79" s="188" t="s">
        <v>248</v>
      </c>
      <c r="BB79" s="408" t="s">
        <v>248</v>
      </c>
      <c r="BC79" s="416" t="s">
        <v>248</v>
      </c>
      <c r="BD79" s="411" t="s">
        <v>61</v>
      </c>
      <c r="BE79" s="412" t="s">
        <v>62</v>
      </c>
      <c r="BF79" s="412" t="s">
        <v>63</v>
      </c>
      <c r="BG79" s="412" t="s">
        <v>196</v>
      </c>
      <c r="BH79" s="413" t="s">
        <v>712</v>
      </c>
      <c r="BI79" s="413" t="s">
        <v>66</v>
      </c>
      <c r="BJ79" s="417">
        <v>214</v>
      </c>
      <c r="BK79" s="414">
        <v>7</v>
      </c>
      <c r="BL79" s="415" t="s">
        <v>65</v>
      </c>
      <c r="BM79" s="409" t="s">
        <v>65</v>
      </c>
      <c r="BN79" s="413" t="s">
        <v>373</v>
      </c>
      <c r="BO79" s="217" t="s">
        <v>702</v>
      </c>
      <c r="BP79" s="201" t="s">
        <v>698</v>
      </c>
      <c r="BQ79" s="52" t="s">
        <v>714</v>
      </c>
    </row>
    <row r="80" spans="1:69" ht="15.75" thickBot="1">
      <c r="A80" s="404" t="s">
        <v>37</v>
      </c>
      <c r="B80" s="405" t="s">
        <v>40</v>
      </c>
      <c r="C80" s="406" t="s">
        <v>35</v>
      </c>
      <c r="D80" s="210" t="s">
        <v>709</v>
      </c>
      <c r="E80" s="24" t="s">
        <v>361</v>
      </c>
      <c r="F80" s="86">
        <v>49</v>
      </c>
      <c r="G80" s="80">
        <v>0</v>
      </c>
      <c r="H80" s="407"/>
      <c r="I80" s="407"/>
      <c r="J80" s="407"/>
      <c r="K80" s="407"/>
      <c r="L80" s="80">
        <v>0</v>
      </c>
      <c r="M80" s="408"/>
      <c r="N80" s="409">
        <v>0</v>
      </c>
      <c r="O80" s="407"/>
      <c r="P80" s="407"/>
      <c r="Q80" s="11">
        <v>7.4293057142999999</v>
      </c>
      <c r="R80" s="407"/>
      <c r="S80" s="407"/>
      <c r="T80" s="53">
        <v>8.9249999999999989</v>
      </c>
      <c r="U80" s="407"/>
      <c r="V80" s="407"/>
      <c r="W80" s="11">
        <v>7.6580607959183</v>
      </c>
      <c r="X80" s="407"/>
      <c r="Y80" s="407"/>
      <c r="Z80" s="53">
        <v>9.2583333333333329</v>
      </c>
      <c r="AA80" s="407"/>
      <c r="AB80" s="407"/>
      <c r="AC80" s="407"/>
      <c r="AD80" s="407"/>
      <c r="AE80" s="407"/>
      <c r="AF80" s="410">
        <v>3.5314771704469869</v>
      </c>
      <c r="AG80" s="410">
        <v>342</v>
      </c>
      <c r="AH80" s="410">
        <v>0.41508032642496562</v>
      </c>
      <c r="AI80" s="410">
        <v>5</v>
      </c>
      <c r="AJ80" s="410">
        <v>2.6890624999999999</v>
      </c>
      <c r="AK80" s="410" t="s">
        <v>248</v>
      </c>
      <c r="AL80" s="410">
        <v>49</v>
      </c>
      <c r="AM80" s="410">
        <v>3.5314771704469869</v>
      </c>
      <c r="AN80" s="410">
        <v>3.61</v>
      </c>
      <c r="AO80" s="73">
        <v>0</v>
      </c>
      <c r="AP80" s="80">
        <v>0</v>
      </c>
      <c r="AQ80" s="80">
        <v>0</v>
      </c>
      <c r="AR80" s="224">
        <v>98</v>
      </c>
      <c r="AS80" s="224" t="s">
        <v>248</v>
      </c>
      <c r="AT80" s="11">
        <v>3524.69</v>
      </c>
      <c r="AU80" s="11">
        <v>0</v>
      </c>
      <c r="AV80" s="80">
        <v>0</v>
      </c>
      <c r="AW80" s="80">
        <v>98</v>
      </c>
      <c r="AX80" s="416" t="s">
        <v>248</v>
      </c>
      <c r="AY80" s="235" t="s">
        <v>248</v>
      </c>
      <c r="AZ80" s="138">
        <v>24319</v>
      </c>
      <c r="BA80" s="188" t="s">
        <v>248</v>
      </c>
      <c r="BB80" s="408" t="s">
        <v>248</v>
      </c>
      <c r="BC80" s="416" t="s">
        <v>248</v>
      </c>
      <c r="BD80" s="411" t="s">
        <v>61</v>
      </c>
      <c r="BE80" s="412" t="s">
        <v>62</v>
      </c>
      <c r="BF80" s="412" t="s">
        <v>63</v>
      </c>
      <c r="BG80" s="412" t="s">
        <v>196</v>
      </c>
      <c r="BH80" s="413" t="s">
        <v>712</v>
      </c>
      <c r="BI80" s="413" t="s">
        <v>67</v>
      </c>
      <c r="BJ80" s="417">
        <v>214</v>
      </c>
      <c r="BK80" s="414">
        <v>3</v>
      </c>
      <c r="BL80" s="415" t="s">
        <v>65</v>
      </c>
      <c r="BM80" s="409" t="s">
        <v>65</v>
      </c>
      <c r="BN80" s="413" t="s">
        <v>373</v>
      </c>
      <c r="BO80" s="217" t="s">
        <v>702</v>
      </c>
      <c r="BP80" s="201" t="s">
        <v>698</v>
      </c>
      <c r="BQ80" s="52" t="s">
        <v>714</v>
      </c>
    </row>
    <row r="81" spans="1:69" ht="15.75" thickBot="1">
      <c r="A81" s="404" t="s">
        <v>37</v>
      </c>
      <c r="B81" s="405" t="s">
        <v>40</v>
      </c>
      <c r="C81" s="406" t="s">
        <v>35</v>
      </c>
      <c r="D81" s="210" t="s">
        <v>709</v>
      </c>
      <c r="E81" s="24" t="s">
        <v>361</v>
      </c>
      <c r="F81" s="86">
        <v>76</v>
      </c>
      <c r="G81" s="80">
        <v>6</v>
      </c>
      <c r="H81" s="407"/>
      <c r="I81" s="407"/>
      <c r="J81" s="407"/>
      <c r="K81" s="407"/>
      <c r="L81" s="80">
        <v>0</v>
      </c>
      <c r="M81" s="408"/>
      <c r="N81" s="409">
        <v>0</v>
      </c>
      <c r="O81" s="407"/>
      <c r="P81" s="407"/>
      <c r="Q81" s="11">
        <v>8.5987284429000006</v>
      </c>
      <c r="R81" s="407"/>
      <c r="S81" s="407"/>
      <c r="T81" s="53">
        <v>15.75</v>
      </c>
      <c r="U81" s="407"/>
      <c r="V81" s="407"/>
      <c r="W81" s="11">
        <v>8.6354569285714007</v>
      </c>
      <c r="X81" s="407"/>
      <c r="Y81" s="407"/>
      <c r="Z81" s="53">
        <v>16.083333333333332</v>
      </c>
      <c r="AA81" s="407"/>
      <c r="AB81" s="407"/>
      <c r="AC81" s="407"/>
      <c r="AD81" s="407"/>
      <c r="AE81" s="407"/>
      <c r="AF81" s="410">
        <v>2.8612008292235691</v>
      </c>
      <c r="AG81" s="410">
        <v>483</v>
      </c>
      <c r="AH81" s="410">
        <v>0.41602534008660325</v>
      </c>
      <c r="AI81" s="410">
        <v>85</v>
      </c>
      <c r="AJ81" s="410">
        <v>2.0574324324324325</v>
      </c>
      <c r="AK81" s="410" t="s">
        <v>248</v>
      </c>
      <c r="AL81" s="9">
        <v>0</v>
      </c>
      <c r="AM81" s="410"/>
      <c r="AN81" s="410"/>
      <c r="AO81" s="73">
        <v>0</v>
      </c>
      <c r="AP81" s="80">
        <v>0</v>
      </c>
      <c r="AQ81" s="80">
        <v>0</v>
      </c>
      <c r="AR81" s="224">
        <v>140</v>
      </c>
      <c r="AS81" s="224" t="s">
        <v>248</v>
      </c>
      <c r="AT81" s="11">
        <v>5031.5889999999999</v>
      </c>
      <c r="AU81" s="11">
        <v>0</v>
      </c>
      <c r="AV81" s="80">
        <v>0</v>
      </c>
      <c r="AW81" s="80">
        <v>140</v>
      </c>
      <c r="AX81" s="416" t="s">
        <v>248</v>
      </c>
      <c r="AY81" s="235" t="s">
        <v>248</v>
      </c>
      <c r="AZ81" s="138">
        <v>24319</v>
      </c>
      <c r="BA81" s="188" t="s">
        <v>248</v>
      </c>
      <c r="BB81" s="408" t="s">
        <v>248</v>
      </c>
      <c r="BC81" s="416" t="s">
        <v>248</v>
      </c>
      <c r="BD81" s="411" t="s">
        <v>61</v>
      </c>
      <c r="BE81" s="412" t="s">
        <v>62</v>
      </c>
      <c r="BF81" s="412" t="s">
        <v>63</v>
      </c>
      <c r="BG81" s="412" t="s">
        <v>196</v>
      </c>
      <c r="BH81" s="413" t="s">
        <v>712</v>
      </c>
      <c r="BI81" s="413" t="s">
        <v>68</v>
      </c>
      <c r="BJ81" s="417">
        <v>214</v>
      </c>
      <c r="BK81" s="414">
        <v>4</v>
      </c>
      <c r="BL81" s="415" t="s">
        <v>65</v>
      </c>
      <c r="BM81" s="409" t="s">
        <v>65</v>
      </c>
      <c r="BN81" s="413" t="s">
        <v>373</v>
      </c>
      <c r="BO81" s="217" t="s">
        <v>702</v>
      </c>
      <c r="BP81" s="201" t="s">
        <v>698</v>
      </c>
      <c r="BQ81" s="52" t="s">
        <v>714</v>
      </c>
    </row>
    <row r="82" spans="1:69" ht="16.5" thickBot="1">
      <c r="A82" s="207" t="s">
        <v>37</v>
      </c>
      <c r="B82" s="208" t="s">
        <v>40</v>
      </c>
      <c r="C82" s="202" t="s">
        <v>35</v>
      </c>
      <c r="D82" s="210" t="s">
        <v>709</v>
      </c>
      <c r="E82" s="24" t="s">
        <v>443</v>
      </c>
      <c r="F82" s="86">
        <v>53</v>
      </c>
      <c r="G82" s="80">
        <v>0</v>
      </c>
      <c r="H82" s="204"/>
      <c r="I82" s="204"/>
      <c r="J82" s="204"/>
      <c r="K82" s="204"/>
      <c r="L82" s="80">
        <v>0</v>
      </c>
      <c r="M82" s="203"/>
      <c r="N82" s="52">
        <v>0</v>
      </c>
      <c r="O82" s="204"/>
      <c r="P82" s="204"/>
      <c r="Q82" s="11">
        <v>6.3462639810999999</v>
      </c>
      <c r="R82" s="204"/>
      <c r="S82" s="204"/>
      <c r="T82" s="53">
        <v>9.3374999999999986</v>
      </c>
      <c r="U82" s="204"/>
      <c r="V82" s="204"/>
      <c r="W82" s="11">
        <v>6.2303582830188002</v>
      </c>
      <c r="X82" s="204"/>
      <c r="Y82" s="204"/>
      <c r="Z82" s="53">
        <v>9.3374999999999986</v>
      </c>
      <c r="AA82" s="204"/>
      <c r="AB82" s="204"/>
      <c r="AC82" s="204"/>
      <c r="AD82" s="204"/>
      <c r="AE82" s="204"/>
      <c r="AF82" s="9">
        <v>3.592237197163934</v>
      </c>
      <c r="AG82" s="9">
        <v>371</v>
      </c>
      <c r="AH82" s="9">
        <v>0.41487863359643701</v>
      </c>
      <c r="AI82" s="9">
        <v>7</v>
      </c>
      <c r="AJ82" s="9">
        <v>2.6698529411764707</v>
      </c>
      <c r="AK82" s="9" t="s">
        <v>248</v>
      </c>
      <c r="AL82" s="9">
        <v>52</v>
      </c>
      <c r="AM82" s="9">
        <v>3.6092582426883362</v>
      </c>
      <c r="AN82" s="9">
        <v>3.6702127659574466</v>
      </c>
      <c r="AO82" s="73">
        <v>0</v>
      </c>
      <c r="AP82" s="80">
        <v>0</v>
      </c>
      <c r="AQ82" s="80">
        <v>0</v>
      </c>
      <c r="AR82" s="224">
        <v>106</v>
      </c>
      <c r="AS82" s="224" t="s">
        <v>248</v>
      </c>
      <c r="AT82" s="11">
        <v>3744.5259999999998</v>
      </c>
      <c r="AU82" s="11">
        <v>65.513000000000005</v>
      </c>
      <c r="AV82" s="80">
        <v>0</v>
      </c>
      <c r="AW82" s="80">
        <v>106</v>
      </c>
      <c r="AX82" s="158" t="s">
        <v>248</v>
      </c>
      <c r="AY82" s="235" t="s">
        <v>248</v>
      </c>
      <c r="AZ82" s="201">
        <v>26415</v>
      </c>
      <c r="BA82" s="188" t="s">
        <v>248</v>
      </c>
      <c r="BB82" s="203" t="s">
        <v>248</v>
      </c>
      <c r="BC82" s="158" t="s">
        <v>248</v>
      </c>
      <c r="BD82" s="217" t="s">
        <v>61</v>
      </c>
      <c r="BE82" s="201" t="s">
        <v>62</v>
      </c>
      <c r="BF82" s="201" t="s">
        <v>63</v>
      </c>
      <c r="BG82" s="201" t="s">
        <v>196</v>
      </c>
      <c r="BH82" s="218" t="s">
        <v>712</v>
      </c>
      <c r="BI82" s="218" t="s">
        <v>64</v>
      </c>
      <c r="BJ82" s="391">
        <v>214</v>
      </c>
      <c r="BK82" s="370">
        <v>1</v>
      </c>
      <c r="BL82" s="219" t="s">
        <v>65</v>
      </c>
      <c r="BM82" s="52" t="s">
        <v>65</v>
      </c>
      <c r="BN82" s="218" t="s">
        <v>373</v>
      </c>
      <c r="BO82" s="217" t="s">
        <v>83</v>
      </c>
      <c r="BP82" s="201" t="s">
        <v>683</v>
      </c>
      <c r="BQ82" s="52" t="s">
        <v>717</v>
      </c>
    </row>
    <row r="83" spans="1:69" ht="16.5" thickBot="1">
      <c r="A83" s="207" t="s">
        <v>37</v>
      </c>
      <c r="B83" s="208" t="s">
        <v>40</v>
      </c>
      <c r="C83" s="202" t="s">
        <v>35</v>
      </c>
      <c r="D83" s="210" t="s">
        <v>709</v>
      </c>
      <c r="E83" s="24" t="s">
        <v>443</v>
      </c>
      <c r="F83" s="86">
        <v>51</v>
      </c>
      <c r="G83" s="80">
        <v>1</v>
      </c>
      <c r="H83" s="204"/>
      <c r="I83" s="204"/>
      <c r="J83" s="204"/>
      <c r="K83" s="204"/>
      <c r="L83" s="80">
        <v>0</v>
      </c>
      <c r="M83" s="203"/>
      <c r="N83" s="52">
        <v>0</v>
      </c>
      <c r="O83" s="204"/>
      <c r="P83" s="204"/>
      <c r="Q83" s="11">
        <v>6.5726598599999999</v>
      </c>
      <c r="R83" s="204"/>
      <c r="S83" s="204"/>
      <c r="T83" s="53">
        <v>7.875</v>
      </c>
      <c r="U83" s="204"/>
      <c r="V83" s="204"/>
      <c r="W83" s="11">
        <v>6.6476195599999999</v>
      </c>
      <c r="X83" s="204"/>
      <c r="Y83" s="204"/>
      <c r="Z83" s="53">
        <v>7.875</v>
      </c>
      <c r="AA83" s="204"/>
      <c r="AB83" s="204"/>
      <c r="AC83" s="204"/>
      <c r="AD83" s="204"/>
      <c r="AE83" s="204"/>
      <c r="AF83" s="9">
        <v>2.9980285739898682</v>
      </c>
      <c r="AG83" s="9">
        <v>350</v>
      </c>
      <c r="AH83" s="9">
        <v>0.54401819092650194</v>
      </c>
      <c r="AI83" s="9">
        <v>68</v>
      </c>
      <c r="AJ83" s="9">
        <v>2.0720338983050848</v>
      </c>
      <c r="AK83" s="9" t="s">
        <v>248</v>
      </c>
      <c r="AL83" s="9">
        <v>50</v>
      </c>
      <c r="AM83" s="9">
        <v>2.9980285739898682</v>
      </c>
      <c r="AN83" s="9">
        <v>2.9734513274336285</v>
      </c>
      <c r="AO83" s="73">
        <v>0</v>
      </c>
      <c r="AP83" s="80">
        <v>0</v>
      </c>
      <c r="AQ83" s="80">
        <v>0</v>
      </c>
      <c r="AR83" s="224">
        <v>100</v>
      </c>
      <c r="AS83" s="224" t="s">
        <v>248</v>
      </c>
      <c r="AT83" s="11">
        <v>3561.9050000000002</v>
      </c>
      <c r="AU83" s="11">
        <v>0</v>
      </c>
      <c r="AV83" s="80">
        <v>0</v>
      </c>
      <c r="AW83" s="80">
        <v>100</v>
      </c>
      <c r="AX83" s="158" t="s">
        <v>248</v>
      </c>
      <c r="AY83" s="235" t="s">
        <v>248</v>
      </c>
      <c r="AZ83" s="218">
        <v>26415</v>
      </c>
      <c r="BA83" s="188" t="s">
        <v>248</v>
      </c>
      <c r="BB83" s="203" t="s">
        <v>248</v>
      </c>
      <c r="BC83" s="158" t="s">
        <v>248</v>
      </c>
      <c r="BD83" s="217" t="s">
        <v>61</v>
      </c>
      <c r="BE83" s="201" t="s">
        <v>62</v>
      </c>
      <c r="BF83" s="201" t="s">
        <v>63</v>
      </c>
      <c r="BG83" s="201" t="s">
        <v>196</v>
      </c>
      <c r="BH83" s="218" t="s">
        <v>712</v>
      </c>
      <c r="BI83" s="218" t="s">
        <v>66</v>
      </c>
      <c r="BJ83" s="391">
        <v>214</v>
      </c>
      <c r="BK83" s="370">
        <v>7</v>
      </c>
      <c r="BL83" s="219" t="s">
        <v>65</v>
      </c>
      <c r="BM83" s="52" t="s">
        <v>65</v>
      </c>
      <c r="BN83" s="218" t="s">
        <v>373</v>
      </c>
      <c r="BO83" s="217" t="s">
        <v>83</v>
      </c>
      <c r="BP83" s="201" t="s">
        <v>683</v>
      </c>
      <c r="BQ83" s="52" t="s">
        <v>717</v>
      </c>
    </row>
    <row r="84" spans="1:69" ht="16.5" thickBot="1">
      <c r="A84" s="207" t="s">
        <v>37</v>
      </c>
      <c r="B84" s="208" t="s">
        <v>40</v>
      </c>
      <c r="C84" s="202" t="s">
        <v>35</v>
      </c>
      <c r="D84" s="210" t="s">
        <v>709</v>
      </c>
      <c r="E84" s="24" t="s">
        <v>443</v>
      </c>
      <c r="F84" s="86">
        <v>54</v>
      </c>
      <c r="G84" s="80">
        <v>1</v>
      </c>
      <c r="H84" s="204"/>
      <c r="I84" s="204"/>
      <c r="J84" s="204"/>
      <c r="K84" s="204"/>
      <c r="L84" s="80">
        <v>0</v>
      </c>
      <c r="M84" s="203"/>
      <c r="N84" s="52">
        <v>0</v>
      </c>
      <c r="O84" s="204"/>
      <c r="P84" s="204"/>
      <c r="Q84" s="11">
        <v>5.8773959245</v>
      </c>
      <c r="R84" s="204"/>
      <c r="S84" s="204"/>
      <c r="T84" s="53">
        <v>8.7249999999999996</v>
      </c>
      <c r="U84" s="204"/>
      <c r="V84" s="204"/>
      <c r="W84" s="11">
        <v>5.3028677547168996</v>
      </c>
      <c r="X84" s="204"/>
      <c r="Y84" s="204"/>
      <c r="Z84" s="53">
        <v>8.3349999999999991</v>
      </c>
      <c r="AA84" s="204"/>
      <c r="AB84" s="204"/>
      <c r="AC84" s="204"/>
      <c r="AD84" s="204"/>
      <c r="AE84" s="204"/>
      <c r="AF84" s="9">
        <v>3.5933692856940289</v>
      </c>
      <c r="AG84" s="9">
        <v>371</v>
      </c>
      <c r="AH84" s="9">
        <v>0.43259085027149763</v>
      </c>
      <c r="AI84" s="9">
        <v>10</v>
      </c>
      <c r="AJ84" s="9">
        <v>2.6781250000000001</v>
      </c>
      <c r="AK84" s="9" t="s">
        <v>248</v>
      </c>
      <c r="AL84" s="9">
        <v>53</v>
      </c>
      <c r="AM84" s="9">
        <v>3.5933692856940289</v>
      </c>
      <c r="AN84" s="9">
        <v>3.6404867256637168</v>
      </c>
      <c r="AO84" s="73">
        <v>0</v>
      </c>
      <c r="AP84" s="80">
        <v>0</v>
      </c>
      <c r="AQ84" s="80">
        <v>0</v>
      </c>
      <c r="AR84" s="224">
        <v>106</v>
      </c>
      <c r="AS84" s="224" t="s">
        <v>248</v>
      </c>
      <c r="AT84" s="11">
        <v>3781.636</v>
      </c>
      <c r="AU84" s="11">
        <v>0</v>
      </c>
      <c r="AV84" s="80">
        <v>0</v>
      </c>
      <c r="AW84" s="80">
        <v>106</v>
      </c>
      <c r="AX84" s="158" t="s">
        <v>248</v>
      </c>
      <c r="AY84" s="235" t="s">
        <v>248</v>
      </c>
      <c r="AZ84" s="218">
        <v>26415</v>
      </c>
      <c r="BA84" s="188" t="s">
        <v>248</v>
      </c>
      <c r="BB84" s="203" t="s">
        <v>248</v>
      </c>
      <c r="BC84" s="158" t="s">
        <v>248</v>
      </c>
      <c r="BD84" s="217" t="s">
        <v>61</v>
      </c>
      <c r="BE84" s="201" t="s">
        <v>62</v>
      </c>
      <c r="BF84" s="201" t="s">
        <v>63</v>
      </c>
      <c r="BG84" s="201" t="s">
        <v>196</v>
      </c>
      <c r="BH84" s="218" t="s">
        <v>712</v>
      </c>
      <c r="BI84" s="218" t="s">
        <v>67</v>
      </c>
      <c r="BJ84" s="391">
        <v>214</v>
      </c>
      <c r="BK84" s="370">
        <v>3</v>
      </c>
      <c r="BL84" s="219" t="s">
        <v>65</v>
      </c>
      <c r="BM84" s="52" t="s">
        <v>65</v>
      </c>
      <c r="BN84" s="218" t="s">
        <v>373</v>
      </c>
      <c r="BO84" s="217" t="s">
        <v>83</v>
      </c>
      <c r="BP84" s="201" t="s">
        <v>683</v>
      </c>
      <c r="BQ84" s="52" t="s">
        <v>717</v>
      </c>
    </row>
    <row r="85" spans="1:69" ht="16.5" thickBot="1">
      <c r="A85" s="207" t="s">
        <v>37</v>
      </c>
      <c r="B85" s="208" t="s">
        <v>40</v>
      </c>
      <c r="C85" s="202" t="s">
        <v>35</v>
      </c>
      <c r="D85" s="210" t="s">
        <v>709</v>
      </c>
      <c r="E85" s="24" t="s">
        <v>443</v>
      </c>
      <c r="F85" s="86">
        <v>54</v>
      </c>
      <c r="G85" s="80">
        <v>0</v>
      </c>
      <c r="H85" s="204"/>
      <c r="I85" s="204"/>
      <c r="J85" s="204"/>
      <c r="K85" s="204"/>
      <c r="L85" s="80">
        <v>0</v>
      </c>
      <c r="M85" s="203"/>
      <c r="N85" s="52">
        <v>0</v>
      </c>
      <c r="O85" s="204"/>
      <c r="P85" s="204"/>
      <c r="Q85" s="11">
        <v>6.9779813518999996</v>
      </c>
      <c r="R85" s="204"/>
      <c r="S85" s="204"/>
      <c r="T85" s="53">
        <v>7.905555555555555</v>
      </c>
      <c r="U85" s="204"/>
      <c r="V85" s="204"/>
      <c r="W85" s="11">
        <v>7.0945738703702999</v>
      </c>
      <c r="X85" s="204"/>
      <c r="Y85" s="204"/>
      <c r="Z85" s="53">
        <v>8.2166666666666668</v>
      </c>
      <c r="AA85" s="204"/>
      <c r="AB85" s="204"/>
      <c r="AC85" s="204"/>
      <c r="AD85" s="204"/>
      <c r="AE85" s="204"/>
      <c r="AF85" s="9">
        <v>2.7339947122745407</v>
      </c>
      <c r="AG85" s="9">
        <v>378</v>
      </c>
      <c r="AH85" s="9">
        <v>0.25619148808091391</v>
      </c>
      <c r="AI85" s="9">
        <v>69</v>
      </c>
      <c r="AJ85" s="9">
        <v>2.1316176470588237</v>
      </c>
      <c r="AK85" s="9" t="s">
        <v>248</v>
      </c>
      <c r="AL85" s="9">
        <v>0</v>
      </c>
      <c r="AM85" s="9"/>
      <c r="AN85" s="9"/>
      <c r="AO85" s="73">
        <v>0</v>
      </c>
      <c r="AP85" s="80">
        <v>0</v>
      </c>
      <c r="AQ85" s="80">
        <v>0</v>
      </c>
      <c r="AR85" s="224">
        <v>108</v>
      </c>
      <c r="AS85" s="224" t="s">
        <v>248</v>
      </c>
      <c r="AT85" s="11">
        <v>3876.114</v>
      </c>
      <c r="AU85" s="11">
        <v>0</v>
      </c>
      <c r="AV85" s="80">
        <v>0</v>
      </c>
      <c r="AW85" s="80">
        <v>108</v>
      </c>
      <c r="AX85" s="158" t="s">
        <v>248</v>
      </c>
      <c r="AY85" s="235" t="s">
        <v>248</v>
      </c>
      <c r="AZ85" s="218">
        <v>26415</v>
      </c>
      <c r="BA85" s="188" t="s">
        <v>248</v>
      </c>
      <c r="BB85" s="203" t="s">
        <v>248</v>
      </c>
      <c r="BC85" s="158" t="s">
        <v>248</v>
      </c>
      <c r="BD85" s="217" t="s">
        <v>61</v>
      </c>
      <c r="BE85" s="201" t="s">
        <v>62</v>
      </c>
      <c r="BF85" s="201" t="s">
        <v>63</v>
      </c>
      <c r="BG85" s="201" t="s">
        <v>196</v>
      </c>
      <c r="BH85" s="218" t="s">
        <v>712</v>
      </c>
      <c r="BI85" s="218" t="s">
        <v>68</v>
      </c>
      <c r="BJ85" s="391">
        <v>214</v>
      </c>
      <c r="BK85" s="370">
        <v>4</v>
      </c>
      <c r="BL85" s="219" t="s">
        <v>65</v>
      </c>
      <c r="BM85" s="52" t="s">
        <v>65</v>
      </c>
      <c r="BN85" s="218" t="s">
        <v>373</v>
      </c>
      <c r="BO85" s="217" t="s">
        <v>83</v>
      </c>
      <c r="BP85" s="201" t="s">
        <v>683</v>
      </c>
      <c r="BQ85" s="52" t="s">
        <v>717</v>
      </c>
    </row>
    <row r="86" spans="1:69" ht="16.5" thickBot="1">
      <c r="A86" s="207" t="s">
        <v>37</v>
      </c>
      <c r="B86" s="208" t="s">
        <v>40</v>
      </c>
      <c r="C86" s="202" t="s">
        <v>35</v>
      </c>
      <c r="D86" s="210" t="s">
        <v>709</v>
      </c>
      <c r="E86" s="24" t="s">
        <v>444</v>
      </c>
      <c r="F86" s="86">
        <v>87</v>
      </c>
      <c r="G86" s="80">
        <v>0</v>
      </c>
      <c r="H86" s="204"/>
      <c r="I86" s="204"/>
      <c r="J86" s="204"/>
      <c r="K86" s="204"/>
      <c r="L86" s="80">
        <v>3</v>
      </c>
      <c r="M86" s="203"/>
      <c r="N86" s="52">
        <v>0</v>
      </c>
      <c r="O86" s="204"/>
      <c r="P86" s="204"/>
      <c r="Q86" s="11">
        <v>6.7572379881</v>
      </c>
      <c r="R86" s="204"/>
      <c r="S86" s="204"/>
      <c r="T86" s="53">
        <v>9.3999999999999986</v>
      </c>
      <c r="U86" s="204"/>
      <c r="V86" s="204"/>
      <c r="W86" s="11">
        <v>6.7256307738094998</v>
      </c>
      <c r="X86" s="204"/>
      <c r="Y86" s="204"/>
      <c r="Z86" s="53">
        <v>9.3999999999999986</v>
      </c>
      <c r="AA86" s="204"/>
      <c r="AB86" s="204"/>
      <c r="AC86" s="204"/>
      <c r="AD86" s="204"/>
      <c r="AE86" s="204"/>
      <c r="AF86" s="9">
        <v>3.4010034033230365</v>
      </c>
      <c r="AG86" s="9">
        <v>588</v>
      </c>
      <c r="AH86" s="9">
        <v>0.45682408574325611</v>
      </c>
      <c r="AI86" s="9">
        <v>22</v>
      </c>
      <c r="AJ86" s="9">
        <v>2.5474358974358973</v>
      </c>
      <c r="AK86" s="9" t="s">
        <v>248</v>
      </c>
      <c r="AL86" s="9">
        <v>84</v>
      </c>
      <c r="AM86" s="9">
        <v>3.4010034033230365</v>
      </c>
      <c r="AN86" s="9">
        <v>3.4754901960784315</v>
      </c>
      <c r="AO86" s="73">
        <v>0</v>
      </c>
      <c r="AP86" s="80">
        <v>0</v>
      </c>
      <c r="AQ86" s="80">
        <v>0</v>
      </c>
      <c r="AR86" s="224">
        <v>174</v>
      </c>
      <c r="AS86" s="224" t="s">
        <v>248</v>
      </c>
      <c r="AT86" s="11">
        <v>6155.9989999999998</v>
      </c>
      <c r="AU86" s="11">
        <v>0</v>
      </c>
      <c r="AV86" s="80">
        <v>0</v>
      </c>
      <c r="AW86" s="80">
        <v>174</v>
      </c>
      <c r="AX86" s="158" t="s">
        <v>248</v>
      </c>
      <c r="AY86" s="235" t="s">
        <v>248</v>
      </c>
      <c r="AZ86" s="218">
        <v>84180</v>
      </c>
      <c r="BA86" s="188" t="s">
        <v>248</v>
      </c>
      <c r="BB86" s="203" t="s">
        <v>248</v>
      </c>
      <c r="BC86" s="158" t="s">
        <v>248</v>
      </c>
      <c r="BD86" s="217" t="s">
        <v>61</v>
      </c>
      <c r="BE86" s="201" t="s">
        <v>62</v>
      </c>
      <c r="BF86" s="201" t="s">
        <v>63</v>
      </c>
      <c r="BG86" s="201" t="s">
        <v>196</v>
      </c>
      <c r="BH86" s="218" t="s">
        <v>712</v>
      </c>
      <c r="BI86" s="218" t="s">
        <v>64</v>
      </c>
      <c r="BJ86" s="391">
        <v>214</v>
      </c>
      <c r="BK86" s="370">
        <v>1</v>
      </c>
      <c r="BL86" s="219" t="s">
        <v>65</v>
      </c>
      <c r="BM86" s="52" t="s">
        <v>65</v>
      </c>
      <c r="BN86" s="218" t="s">
        <v>373</v>
      </c>
      <c r="BO86" s="217" t="s">
        <v>444</v>
      </c>
      <c r="BP86" s="201" t="s">
        <v>708</v>
      </c>
      <c r="BQ86" s="52" t="s">
        <v>716</v>
      </c>
    </row>
    <row r="87" spans="1:69" ht="16.5" thickBot="1">
      <c r="A87" s="207" t="s">
        <v>37</v>
      </c>
      <c r="B87" s="208" t="s">
        <v>40</v>
      </c>
      <c r="C87" s="202" t="s">
        <v>35</v>
      </c>
      <c r="D87" s="210" t="s">
        <v>709</v>
      </c>
      <c r="E87" s="24" t="s">
        <v>444</v>
      </c>
      <c r="F87" s="86">
        <v>89</v>
      </c>
      <c r="G87" s="80">
        <v>7</v>
      </c>
      <c r="H87" s="204"/>
      <c r="I87" s="204"/>
      <c r="J87" s="204"/>
      <c r="K87" s="204"/>
      <c r="L87" s="80">
        <v>2</v>
      </c>
      <c r="M87" s="203"/>
      <c r="N87" s="52">
        <v>2</v>
      </c>
      <c r="O87" s="204"/>
      <c r="P87" s="204"/>
      <c r="Q87" s="11">
        <v>8.0088248750000002</v>
      </c>
      <c r="R87" s="204"/>
      <c r="S87" s="204"/>
      <c r="T87" s="53">
        <v>13.5</v>
      </c>
      <c r="U87" s="204"/>
      <c r="V87" s="204"/>
      <c r="W87" s="11">
        <v>8.0597998875000005</v>
      </c>
      <c r="X87" s="204"/>
      <c r="Y87" s="204"/>
      <c r="Z87" s="53">
        <v>13.5</v>
      </c>
      <c r="AA87" s="204"/>
      <c r="AB87" s="204"/>
      <c r="AC87" s="204"/>
      <c r="AD87" s="204"/>
      <c r="AE87" s="204"/>
      <c r="AF87" s="9">
        <v>2.912301590518346</v>
      </c>
      <c r="AG87" s="9">
        <v>545</v>
      </c>
      <c r="AH87" s="9">
        <v>0.61249741480481412</v>
      </c>
      <c r="AI87" s="9">
        <v>140</v>
      </c>
      <c r="AJ87" s="9">
        <v>1.8324074074074075</v>
      </c>
      <c r="AK87" s="9" t="s">
        <v>248</v>
      </c>
      <c r="AL87" s="9">
        <v>78</v>
      </c>
      <c r="AM87" s="9">
        <v>2.912301590518346</v>
      </c>
      <c r="AN87" s="9">
        <v>2.8960843373493974</v>
      </c>
      <c r="AO87" s="73">
        <v>0</v>
      </c>
      <c r="AP87" s="80">
        <v>0</v>
      </c>
      <c r="AQ87" s="80">
        <v>0</v>
      </c>
      <c r="AR87" s="224">
        <v>164</v>
      </c>
      <c r="AS87" s="224" t="s">
        <v>248</v>
      </c>
      <c r="AT87" s="11">
        <v>5799.5050000000001</v>
      </c>
      <c r="AU87" s="11">
        <v>0</v>
      </c>
      <c r="AV87" s="80">
        <v>0</v>
      </c>
      <c r="AW87" s="80">
        <v>164</v>
      </c>
      <c r="AX87" s="158" t="s">
        <v>248</v>
      </c>
      <c r="AY87" s="235" t="s">
        <v>248</v>
      </c>
      <c r="AZ87" s="218">
        <v>84180</v>
      </c>
      <c r="BA87" s="188" t="s">
        <v>248</v>
      </c>
      <c r="BB87" s="203" t="s">
        <v>248</v>
      </c>
      <c r="BC87" s="158" t="s">
        <v>248</v>
      </c>
      <c r="BD87" s="217" t="s">
        <v>61</v>
      </c>
      <c r="BE87" s="201" t="s">
        <v>62</v>
      </c>
      <c r="BF87" s="201" t="s">
        <v>63</v>
      </c>
      <c r="BG87" s="201" t="s">
        <v>196</v>
      </c>
      <c r="BH87" s="218" t="s">
        <v>712</v>
      </c>
      <c r="BI87" s="218" t="s">
        <v>66</v>
      </c>
      <c r="BJ87" s="391">
        <v>214</v>
      </c>
      <c r="BK87" s="370">
        <v>7</v>
      </c>
      <c r="BL87" s="219" t="s">
        <v>65</v>
      </c>
      <c r="BM87" s="52" t="s">
        <v>65</v>
      </c>
      <c r="BN87" s="218" t="s">
        <v>373</v>
      </c>
      <c r="BO87" s="217" t="s">
        <v>444</v>
      </c>
      <c r="BP87" s="201" t="s">
        <v>708</v>
      </c>
      <c r="BQ87" s="52" t="s">
        <v>716</v>
      </c>
    </row>
    <row r="88" spans="1:69" ht="16.5" thickBot="1">
      <c r="A88" s="207" t="s">
        <v>37</v>
      </c>
      <c r="B88" s="208" t="s">
        <v>40</v>
      </c>
      <c r="C88" s="202" t="s">
        <v>35</v>
      </c>
      <c r="D88" s="210" t="s">
        <v>709</v>
      </c>
      <c r="E88" s="24" t="s">
        <v>444</v>
      </c>
      <c r="F88" s="86">
        <v>88</v>
      </c>
      <c r="G88" s="80">
        <v>1</v>
      </c>
      <c r="H88" s="204"/>
      <c r="I88" s="204"/>
      <c r="J88" s="204"/>
      <c r="K88" s="204"/>
      <c r="L88" s="80">
        <v>0</v>
      </c>
      <c r="M88" s="203"/>
      <c r="N88" s="52">
        <v>1</v>
      </c>
      <c r="O88" s="204"/>
      <c r="P88" s="204"/>
      <c r="Q88" s="11">
        <v>6.2036434713000004</v>
      </c>
      <c r="R88" s="204"/>
      <c r="S88" s="204"/>
      <c r="T88" s="53">
        <v>8.2749999999999986</v>
      </c>
      <c r="U88" s="204"/>
      <c r="V88" s="204"/>
      <c r="W88" s="11">
        <v>5.6480458390803996</v>
      </c>
      <c r="X88" s="204"/>
      <c r="Y88" s="204"/>
      <c r="Z88" s="53">
        <v>7.7749999999999986</v>
      </c>
      <c r="AA88" s="204"/>
      <c r="AB88" s="204"/>
      <c r="AC88" s="204"/>
      <c r="AD88" s="204"/>
      <c r="AE88" s="204"/>
      <c r="AF88" s="9">
        <v>3.5383743216891088</v>
      </c>
      <c r="AG88" s="9">
        <v>596</v>
      </c>
      <c r="AH88" s="9">
        <v>0.53651207354889063</v>
      </c>
      <c r="AI88" s="9">
        <v>28</v>
      </c>
      <c r="AJ88" s="9">
        <v>2.407142857142857</v>
      </c>
      <c r="AK88" s="9" t="s">
        <v>248</v>
      </c>
      <c r="AL88" s="9">
        <v>83</v>
      </c>
      <c r="AM88" s="9">
        <v>3.5518416662839929</v>
      </c>
      <c r="AN88" s="9">
        <v>3.630790190735695</v>
      </c>
      <c r="AO88" s="73">
        <v>0</v>
      </c>
      <c r="AP88" s="80">
        <v>0</v>
      </c>
      <c r="AQ88" s="80">
        <v>0</v>
      </c>
      <c r="AR88" s="224">
        <v>174</v>
      </c>
      <c r="AS88" s="224" t="s">
        <v>248</v>
      </c>
      <c r="AT88" s="11">
        <v>6139.3220000000001</v>
      </c>
      <c r="AU88" s="11">
        <v>77.709000000000003</v>
      </c>
      <c r="AV88" s="80">
        <v>0</v>
      </c>
      <c r="AW88" s="80">
        <v>174</v>
      </c>
      <c r="AX88" s="158" t="s">
        <v>248</v>
      </c>
      <c r="AY88" s="235" t="s">
        <v>248</v>
      </c>
      <c r="AZ88" s="218">
        <v>84180</v>
      </c>
      <c r="BA88" s="188" t="s">
        <v>248</v>
      </c>
      <c r="BB88" s="203" t="s">
        <v>248</v>
      </c>
      <c r="BC88" s="158" t="s">
        <v>248</v>
      </c>
      <c r="BD88" s="217" t="s">
        <v>61</v>
      </c>
      <c r="BE88" s="201" t="s">
        <v>62</v>
      </c>
      <c r="BF88" s="201" t="s">
        <v>63</v>
      </c>
      <c r="BG88" s="201" t="s">
        <v>196</v>
      </c>
      <c r="BH88" s="218" t="s">
        <v>712</v>
      </c>
      <c r="BI88" s="218" t="s">
        <v>67</v>
      </c>
      <c r="BJ88" s="391">
        <v>214</v>
      </c>
      <c r="BK88" s="370">
        <v>3</v>
      </c>
      <c r="BL88" s="219" t="s">
        <v>65</v>
      </c>
      <c r="BM88" s="52" t="s">
        <v>65</v>
      </c>
      <c r="BN88" s="218" t="s">
        <v>373</v>
      </c>
      <c r="BO88" s="217" t="s">
        <v>444</v>
      </c>
      <c r="BP88" s="201" t="s">
        <v>708</v>
      </c>
      <c r="BQ88" s="52" t="s">
        <v>716</v>
      </c>
    </row>
    <row r="89" spans="1:69" ht="16.5" thickBot="1">
      <c r="A89" s="207" t="s">
        <v>37</v>
      </c>
      <c r="B89" s="208" t="s">
        <v>40</v>
      </c>
      <c r="C89" s="202" t="s">
        <v>35</v>
      </c>
      <c r="D89" s="210" t="s">
        <v>709</v>
      </c>
      <c r="E89" s="24" t="s">
        <v>444</v>
      </c>
      <c r="F89" s="86">
        <v>86</v>
      </c>
      <c r="G89" s="80">
        <v>5</v>
      </c>
      <c r="H89" s="204"/>
      <c r="I89" s="204"/>
      <c r="J89" s="204"/>
      <c r="K89" s="204"/>
      <c r="L89" s="80">
        <v>2</v>
      </c>
      <c r="M89" s="203"/>
      <c r="N89" s="52">
        <v>0</v>
      </c>
      <c r="O89" s="204"/>
      <c r="P89" s="204"/>
      <c r="Q89" s="11">
        <v>7.7000252152000002</v>
      </c>
      <c r="R89" s="204"/>
      <c r="S89" s="204"/>
      <c r="T89" s="53">
        <v>11.012499999999999</v>
      </c>
      <c r="U89" s="204"/>
      <c r="V89" s="204"/>
      <c r="W89" s="11">
        <v>7.6579997721517996</v>
      </c>
      <c r="X89" s="204"/>
      <c r="Y89" s="204"/>
      <c r="Z89" s="53">
        <v>11.13125</v>
      </c>
      <c r="AA89" s="204"/>
      <c r="AB89" s="204"/>
      <c r="AC89" s="204"/>
      <c r="AD89" s="204"/>
      <c r="AE89" s="204"/>
      <c r="AF89" s="9">
        <v>2.7287698407749552</v>
      </c>
      <c r="AG89" s="9">
        <v>542</v>
      </c>
      <c r="AH89" s="9">
        <v>0.35988032363581707</v>
      </c>
      <c r="AI89" s="9">
        <v>111</v>
      </c>
      <c r="AJ89" s="9">
        <v>2.0522499999999999</v>
      </c>
      <c r="AK89" s="9" t="s">
        <v>248</v>
      </c>
      <c r="AL89" s="9">
        <v>0</v>
      </c>
      <c r="AM89" s="9"/>
      <c r="AN89" s="9"/>
      <c r="AO89" s="73">
        <v>0</v>
      </c>
      <c r="AP89" s="80">
        <v>0</v>
      </c>
      <c r="AQ89" s="80">
        <v>0</v>
      </c>
      <c r="AR89" s="224">
        <v>162</v>
      </c>
      <c r="AS89" s="224" t="s">
        <v>248</v>
      </c>
      <c r="AT89" s="11">
        <v>5667.3959999999997</v>
      </c>
      <c r="AU89" s="11">
        <v>54.398000000000003</v>
      </c>
      <c r="AV89" s="80">
        <v>0</v>
      </c>
      <c r="AW89" s="80">
        <v>162</v>
      </c>
      <c r="AX89" s="158" t="s">
        <v>248</v>
      </c>
      <c r="AY89" s="235" t="s">
        <v>248</v>
      </c>
      <c r="AZ89" s="218">
        <v>84180</v>
      </c>
      <c r="BA89" s="188" t="s">
        <v>248</v>
      </c>
      <c r="BB89" s="203" t="s">
        <v>248</v>
      </c>
      <c r="BC89" s="158" t="s">
        <v>248</v>
      </c>
      <c r="BD89" s="217" t="s">
        <v>61</v>
      </c>
      <c r="BE89" s="201" t="s">
        <v>62</v>
      </c>
      <c r="BF89" s="201" t="s">
        <v>63</v>
      </c>
      <c r="BG89" s="201" t="s">
        <v>196</v>
      </c>
      <c r="BH89" s="218" t="s">
        <v>712</v>
      </c>
      <c r="BI89" s="218" t="s">
        <v>68</v>
      </c>
      <c r="BJ89" s="391">
        <v>214</v>
      </c>
      <c r="BK89" s="370">
        <v>4</v>
      </c>
      <c r="BL89" s="219" t="s">
        <v>65</v>
      </c>
      <c r="BM89" s="52" t="s">
        <v>65</v>
      </c>
      <c r="BN89" s="218" t="s">
        <v>373</v>
      </c>
      <c r="BO89" s="217" t="s">
        <v>444</v>
      </c>
      <c r="BP89" s="201" t="s">
        <v>708</v>
      </c>
      <c r="BQ89" s="52" t="s">
        <v>716</v>
      </c>
    </row>
    <row r="90" spans="1:69" ht="16.5" thickBot="1">
      <c r="A90" s="207" t="s">
        <v>37</v>
      </c>
      <c r="B90" s="208" t="s">
        <v>40</v>
      </c>
      <c r="C90" s="202" t="s">
        <v>35</v>
      </c>
      <c r="D90" s="210" t="s">
        <v>709</v>
      </c>
      <c r="E90" s="24" t="s">
        <v>445</v>
      </c>
      <c r="F90" s="86">
        <v>52</v>
      </c>
      <c r="G90" s="80">
        <v>0</v>
      </c>
      <c r="H90" s="204"/>
      <c r="I90" s="204"/>
      <c r="J90" s="204"/>
      <c r="K90" s="204"/>
      <c r="L90" s="80">
        <v>0</v>
      </c>
      <c r="M90" s="203"/>
      <c r="N90" s="52">
        <v>0</v>
      </c>
      <c r="O90" s="204"/>
      <c r="P90" s="204"/>
      <c r="Q90" s="11">
        <v>7.5337306346000004</v>
      </c>
      <c r="R90" s="204"/>
      <c r="S90" s="204"/>
      <c r="T90" s="53">
        <v>16.100000000000001</v>
      </c>
      <c r="U90" s="204"/>
      <c r="V90" s="204"/>
      <c r="W90" s="11">
        <v>7.3023459230769001</v>
      </c>
      <c r="X90" s="204"/>
      <c r="Y90" s="204"/>
      <c r="Z90" s="53">
        <v>15.733333333333333</v>
      </c>
      <c r="AA90" s="204"/>
      <c r="AB90" s="204"/>
      <c r="AC90" s="204"/>
      <c r="AD90" s="204"/>
      <c r="AE90" s="204"/>
      <c r="AF90" s="9">
        <v>3.463053233817178</v>
      </c>
      <c r="AG90" s="9">
        <v>357</v>
      </c>
      <c r="AH90" s="9">
        <v>0.57182316356616869</v>
      </c>
      <c r="AI90" s="9">
        <v>27</v>
      </c>
      <c r="AJ90" s="9">
        <v>2.2439999999999998</v>
      </c>
      <c r="AK90" s="9" t="s">
        <v>248</v>
      </c>
      <c r="AL90" s="9">
        <v>45</v>
      </c>
      <c r="AM90" s="9">
        <v>3.5852381085592602</v>
      </c>
      <c r="AN90" s="9">
        <v>3.6582446808510638</v>
      </c>
      <c r="AO90" s="73">
        <v>0</v>
      </c>
      <c r="AP90" s="80">
        <v>0</v>
      </c>
      <c r="AQ90" s="80">
        <v>0</v>
      </c>
      <c r="AR90" s="224">
        <v>104</v>
      </c>
      <c r="AS90" s="224" t="s">
        <v>248</v>
      </c>
      <c r="AT90" s="11">
        <v>3428.3910000000001</v>
      </c>
      <c r="AU90" s="11">
        <v>284.73</v>
      </c>
      <c r="AV90" s="80">
        <v>0</v>
      </c>
      <c r="AW90" s="80">
        <v>90</v>
      </c>
      <c r="AX90" s="158" t="s">
        <v>248</v>
      </c>
      <c r="AY90" s="235" t="s">
        <v>248</v>
      </c>
      <c r="AZ90" s="218">
        <v>35200</v>
      </c>
      <c r="BA90" s="188" t="s">
        <v>248</v>
      </c>
      <c r="BB90" s="203" t="s">
        <v>248</v>
      </c>
      <c r="BC90" s="158" t="s">
        <v>248</v>
      </c>
      <c r="BD90" s="217" t="s">
        <v>61</v>
      </c>
      <c r="BE90" s="201" t="s">
        <v>62</v>
      </c>
      <c r="BF90" s="201" t="s">
        <v>63</v>
      </c>
      <c r="BG90" s="201" t="s">
        <v>196</v>
      </c>
      <c r="BH90" s="218" t="s">
        <v>514</v>
      </c>
      <c r="BI90" s="218" t="s">
        <v>64</v>
      </c>
      <c r="BJ90" s="391">
        <v>214</v>
      </c>
      <c r="BK90" s="370">
        <v>1</v>
      </c>
      <c r="BL90" s="219" t="s">
        <v>65</v>
      </c>
      <c r="BM90" s="52" t="s">
        <v>65</v>
      </c>
      <c r="BN90" s="218" t="s">
        <v>373</v>
      </c>
      <c r="BO90" s="217" t="s">
        <v>83</v>
      </c>
      <c r="BP90" s="201" t="s">
        <v>683</v>
      </c>
      <c r="BQ90" s="52" t="s">
        <v>717</v>
      </c>
    </row>
    <row r="91" spans="1:69" ht="16.5" thickBot="1">
      <c r="A91" s="207" t="s">
        <v>37</v>
      </c>
      <c r="B91" s="208" t="s">
        <v>40</v>
      </c>
      <c r="C91" s="202" t="s">
        <v>35</v>
      </c>
      <c r="D91" s="210" t="s">
        <v>709</v>
      </c>
      <c r="E91" s="24" t="s">
        <v>445</v>
      </c>
      <c r="F91" s="86">
        <v>55</v>
      </c>
      <c r="G91" s="80">
        <v>1</v>
      </c>
      <c r="H91" s="204"/>
      <c r="I91" s="204"/>
      <c r="J91" s="204"/>
      <c r="K91" s="204"/>
      <c r="L91" s="80">
        <v>0</v>
      </c>
      <c r="M91" s="203"/>
      <c r="N91" s="52">
        <v>0</v>
      </c>
      <c r="O91" s="204"/>
      <c r="P91" s="204"/>
      <c r="Q91" s="11">
        <v>6.9905369630000003</v>
      </c>
      <c r="R91" s="204"/>
      <c r="S91" s="204"/>
      <c r="T91" s="53">
        <v>13.074999999999999</v>
      </c>
      <c r="U91" s="204"/>
      <c r="V91" s="204"/>
      <c r="W91" s="11">
        <v>7.1560555555554997</v>
      </c>
      <c r="X91" s="204"/>
      <c r="Y91" s="204"/>
      <c r="Z91" s="53">
        <v>13.324999999999999</v>
      </c>
      <c r="AA91" s="204"/>
      <c r="AB91" s="204"/>
      <c r="AC91" s="204"/>
      <c r="AD91" s="204"/>
      <c r="AE91" s="204"/>
      <c r="AF91" s="9">
        <v>3.1523809562284475</v>
      </c>
      <c r="AG91" s="9">
        <v>378</v>
      </c>
      <c r="AH91" s="9">
        <v>0.55014150693769481</v>
      </c>
      <c r="AI91" s="9">
        <v>51</v>
      </c>
      <c r="AJ91" s="9">
        <v>2.151086956521739</v>
      </c>
      <c r="AK91" s="9" t="s">
        <v>248</v>
      </c>
      <c r="AL91" s="9">
        <v>54</v>
      </c>
      <c r="AM91" s="9">
        <v>3.1523809562284475</v>
      </c>
      <c r="AN91" s="9">
        <v>3.2</v>
      </c>
      <c r="AO91" s="73">
        <v>0</v>
      </c>
      <c r="AP91" s="80">
        <v>0</v>
      </c>
      <c r="AQ91" s="80">
        <v>0</v>
      </c>
      <c r="AR91" s="224">
        <v>108</v>
      </c>
      <c r="AS91" s="224" t="s">
        <v>248</v>
      </c>
      <c r="AT91" s="11">
        <v>3856.366</v>
      </c>
      <c r="AU91" s="11">
        <v>0</v>
      </c>
      <c r="AV91" s="80">
        <v>0</v>
      </c>
      <c r="AW91" s="80">
        <v>108</v>
      </c>
      <c r="AX91" s="158" t="s">
        <v>248</v>
      </c>
      <c r="AY91" s="235" t="s">
        <v>248</v>
      </c>
      <c r="AZ91" s="218">
        <v>35200</v>
      </c>
      <c r="BA91" s="188" t="s">
        <v>248</v>
      </c>
      <c r="BB91" s="203" t="s">
        <v>248</v>
      </c>
      <c r="BC91" s="158" t="s">
        <v>248</v>
      </c>
      <c r="BD91" s="217" t="s">
        <v>61</v>
      </c>
      <c r="BE91" s="201" t="s">
        <v>62</v>
      </c>
      <c r="BF91" s="201" t="s">
        <v>63</v>
      </c>
      <c r="BG91" s="201" t="s">
        <v>196</v>
      </c>
      <c r="BH91" s="218" t="s">
        <v>514</v>
      </c>
      <c r="BI91" s="218" t="s">
        <v>66</v>
      </c>
      <c r="BJ91" s="391">
        <v>214</v>
      </c>
      <c r="BK91" s="370">
        <v>7</v>
      </c>
      <c r="BL91" s="219" t="s">
        <v>65</v>
      </c>
      <c r="BM91" s="52" t="s">
        <v>65</v>
      </c>
      <c r="BN91" s="218" t="s">
        <v>373</v>
      </c>
      <c r="BO91" s="217" t="s">
        <v>83</v>
      </c>
      <c r="BP91" s="201" t="s">
        <v>683</v>
      </c>
      <c r="BQ91" s="52" t="s">
        <v>717</v>
      </c>
    </row>
    <row r="92" spans="1:69" ht="16.5" thickBot="1">
      <c r="A92" s="207" t="s">
        <v>37</v>
      </c>
      <c r="B92" s="208" t="s">
        <v>40</v>
      </c>
      <c r="C92" s="202" t="s">
        <v>35</v>
      </c>
      <c r="D92" s="210" t="s">
        <v>709</v>
      </c>
      <c r="E92" s="24" t="s">
        <v>445</v>
      </c>
      <c r="F92" s="86">
        <v>62</v>
      </c>
      <c r="G92" s="80">
        <v>1</v>
      </c>
      <c r="H92" s="204"/>
      <c r="I92" s="204"/>
      <c r="J92" s="204"/>
      <c r="K92" s="204"/>
      <c r="L92" s="80">
        <v>0</v>
      </c>
      <c r="M92" s="203"/>
      <c r="N92" s="52">
        <v>0</v>
      </c>
      <c r="O92" s="204"/>
      <c r="P92" s="204"/>
      <c r="Q92" s="11">
        <v>6.0852130820000001</v>
      </c>
      <c r="R92" s="204"/>
      <c r="S92" s="204"/>
      <c r="T92" s="53">
        <v>7.4949999999999992</v>
      </c>
      <c r="U92" s="204"/>
      <c r="V92" s="204"/>
      <c r="W92" s="11">
        <v>5.4456719836065002</v>
      </c>
      <c r="X92" s="204"/>
      <c r="Y92" s="204"/>
      <c r="Z92" s="53">
        <v>6.9937499999999995</v>
      </c>
      <c r="AA92" s="204"/>
      <c r="AB92" s="204"/>
      <c r="AC92" s="204"/>
      <c r="AD92" s="204"/>
      <c r="AE92" s="204"/>
      <c r="AF92" s="9">
        <v>3.6244730751185008</v>
      </c>
      <c r="AG92" s="9">
        <v>427</v>
      </c>
      <c r="AH92" s="9">
        <v>0.39774435198685509</v>
      </c>
      <c r="AI92" s="9">
        <v>5</v>
      </c>
      <c r="AJ92" s="9">
        <v>2.740441176470588</v>
      </c>
      <c r="AK92" s="9" t="s">
        <v>248</v>
      </c>
      <c r="AL92" s="9">
        <v>61</v>
      </c>
      <c r="AM92" s="9">
        <v>3.6244730751185008</v>
      </c>
      <c r="AN92" s="9">
        <v>3.6706204379562042</v>
      </c>
      <c r="AO92" s="73">
        <v>0</v>
      </c>
      <c r="AP92" s="80">
        <v>0</v>
      </c>
      <c r="AQ92" s="80">
        <v>0</v>
      </c>
      <c r="AR92" s="224">
        <v>122</v>
      </c>
      <c r="AS92" s="224" t="s">
        <v>248</v>
      </c>
      <c r="AT92" s="11">
        <v>4377.2259999999997</v>
      </c>
      <c r="AU92" s="11">
        <v>0</v>
      </c>
      <c r="AV92" s="80">
        <v>0</v>
      </c>
      <c r="AW92" s="80">
        <v>122</v>
      </c>
      <c r="AX92" s="158" t="s">
        <v>248</v>
      </c>
      <c r="AY92" s="235" t="s">
        <v>248</v>
      </c>
      <c r="AZ92" s="218">
        <v>35200</v>
      </c>
      <c r="BA92" s="188" t="s">
        <v>248</v>
      </c>
      <c r="BB92" s="203" t="s">
        <v>248</v>
      </c>
      <c r="BC92" s="158" t="s">
        <v>248</v>
      </c>
      <c r="BD92" s="217" t="s">
        <v>61</v>
      </c>
      <c r="BE92" s="201" t="s">
        <v>62</v>
      </c>
      <c r="BF92" s="201" t="s">
        <v>63</v>
      </c>
      <c r="BG92" s="201" t="s">
        <v>196</v>
      </c>
      <c r="BH92" s="218" t="s">
        <v>514</v>
      </c>
      <c r="BI92" s="218" t="s">
        <v>67</v>
      </c>
      <c r="BJ92" s="391">
        <v>214</v>
      </c>
      <c r="BK92" s="370">
        <v>3</v>
      </c>
      <c r="BL92" s="219" t="s">
        <v>65</v>
      </c>
      <c r="BM92" s="52" t="s">
        <v>65</v>
      </c>
      <c r="BN92" s="218" t="s">
        <v>373</v>
      </c>
      <c r="BO92" s="217" t="s">
        <v>83</v>
      </c>
      <c r="BP92" s="201" t="s">
        <v>683</v>
      </c>
      <c r="BQ92" s="52" t="s">
        <v>717</v>
      </c>
    </row>
    <row r="93" spans="1:69" ht="16.5" thickBot="1">
      <c r="A93" s="207" t="s">
        <v>37</v>
      </c>
      <c r="B93" s="208" t="s">
        <v>40</v>
      </c>
      <c r="C93" s="202" t="s">
        <v>35</v>
      </c>
      <c r="D93" s="210" t="s">
        <v>709</v>
      </c>
      <c r="E93" s="24" t="s">
        <v>445</v>
      </c>
      <c r="F93" s="86">
        <v>62</v>
      </c>
      <c r="G93" s="80">
        <v>0</v>
      </c>
      <c r="H93" s="204"/>
      <c r="I93" s="204"/>
      <c r="J93" s="204"/>
      <c r="K93" s="204"/>
      <c r="L93" s="80">
        <v>0</v>
      </c>
      <c r="M93" s="203"/>
      <c r="N93" s="52">
        <v>0</v>
      </c>
      <c r="O93" s="204"/>
      <c r="P93" s="204"/>
      <c r="Q93" s="11">
        <v>7.0587415968</v>
      </c>
      <c r="R93" s="204"/>
      <c r="S93" s="204"/>
      <c r="T93" s="53">
        <v>8.4749999999999996</v>
      </c>
      <c r="U93" s="204"/>
      <c r="V93" s="204"/>
      <c r="W93" s="11">
        <v>7.0791448225806004</v>
      </c>
      <c r="X93" s="204"/>
      <c r="Y93" s="204"/>
      <c r="Z93" s="53">
        <v>8.9499999999999993</v>
      </c>
      <c r="AA93" s="204"/>
      <c r="AB93" s="204"/>
      <c r="AC93" s="204"/>
      <c r="AD93" s="204"/>
      <c r="AE93" s="204"/>
      <c r="AF93" s="9">
        <v>2.9079661014293645</v>
      </c>
      <c r="AG93" s="9">
        <v>413</v>
      </c>
      <c r="AH93" s="9">
        <v>0.40421972840202636</v>
      </c>
      <c r="AI93" s="9">
        <v>48</v>
      </c>
      <c r="AJ93" s="9">
        <v>2.0581632653061224</v>
      </c>
      <c r="AK93" s="9" t="s">
        <v>248</v>
      </c>
      <c r="AL93" s="9">
        <v>0</v>
      </c>
      <c r="AM93" s="9"/>
      <c r="AN93" s="9"/>
      <c r="AO93" s="73">
        <v>0</v>
      </c>
      <c r="AP93" s="80">
        <v>0</v>
      </c>
      <c r="AQ93" s="80">
        <v>0</v>
      </c>
      <c r="AR93" s="224">
        <v>124</v>
      </c>
      <c r="AS93" s="224" t="s">
        <v>248</v>
      </c>
      <c r="AT93" s="11">
        <v>4428.8469999999998</v>
      </c>
      <c r="AU93" s="11">
        <v>0</v>
      </c>
      <c r="AV93" s="80">
        <v>0</v>
      </c>
      <c r="AW93" s="80">
        <v>124</v>
      </c>
      <c r="AX93" s="158" t="s">
        <v>248</v>
      </c>
      <c r="AY93" s="235" t="s">
        <v>248</v>
      </c>
      <c r="AZ93" s="218">
        <v>35200</v>
      </c>
      <c r="BA93" s="188" t="s">
        <v>248</v>
      </c>
      <c r="BB93" s="203" t="s">
        <v>248</v>
      </c>
      <c r="BC93" s="158" t="s">
        <v>248</v>
      </c>
      <c r="BD93" s="217" t="s">
        <v>61</v>
      </c>
      <c r="BE93" s="201" t="s">
        <v>62</v>
      </c>
      <c r="BF93" s="201" t="s">
        <v>63</v>
      </c>
      <c r="BG93" s="201" t="s">
        <v>196</v>
      </c>
      <c r="BH93" s="218" t="s">
        <v>514</v>
      </c>
      <c r="BI93" s="218" t="s">
        <v>68</v>
      </c>
      <c r="BJ93" s="391">
        <v>214</v>
      </c>
      <c r="BK93" s="370">
        <v>4</v>
      </c>
      <c r="BL93" s="219" t="s">
        <v>65</v>
      </c>
      <c r="BM93" s="52" t="s">
        <v>65</v>
      </c>
      <c r="BN93" s="218" t="s">
        <v>373</v>
      </c>
      <c r="BO93" s="217" t="s">
        <v>83</v>
      </c>
      <c r="BP93" s="201" t="s">
        <v>683</v>
      </c>
      <c r="BQ93" s="52" t="s">
        <v>717</v>
      </c>
    </row>
    <row r="94" spans="1:69" ht="16.5" thickBot="1">
      <c r="A94" s="207" t="s">
        <v>37</v>
      </c>
      <c r="B94" s="208" t="s">
        <v>40</v>
      </c>
      <c r="C94" s="202" t="s">
        <v>35</v>
      </c>
      <c r="D94" s="210" t="s">
        <v>709</v>
      </c>
      <c r="E94" s="24" t="s">
        <v>446</v>
      </c>
      <c r="F94" s="86">
        <v>127</v>
      </c>
      <c r="G94" s="80">
        <v>0</v>
      </c>
      <c r="H94" s="204"/>
      <c r="I94" s="204"/>
      <c r="J94" s="204"/>
      <c r="K94" s="204"/>
      <c r="L94" s="80">
        <v>0</v>
      </c>
      <c r="M94" s="203"/>
      <c r="N94" s="52">
        <v>0</v>
      </c>
      <c r="O94" s="204"/>
      <c r="P94" s="204"/>
      <c r="Q94" s="11">
        <v>5.1275509449000003</v>
      </c>
      <c r="R94" s="204"/>
      <c r="S94" s="204"/>
      <c r="T94" s="53">
        <v>6.4035714285714276</v>
      </c>
      <c r="U94" s="204"/>
      <c r="V94" s="204"/>
      <c r="W94" s="11">
        <v>4.8546927480314004</v>
      </c>
      <c r="X94" s="204"/>
      <c r="Y94" s="204"/>
      <c r="Z94" s="53">
        <v>6.2062499999999989</v>
      </c>
      <c r="AA94" s="204"/>
      <c r="AB94" s="204"/>
      <c r="AC94" s="204"/>
      <c r="AD94" s="204"/>
      <c r="AE94" s="204"/>
      <c r="AF94" s="9">
        <v>3.7015073295385146</v>
      </c>
      <c r="AG94" s="9">
        <v>889</v>
      </c>
      <c r="AH94" s="9">
        <v>0.37850200042636029</v>
      </c>
      <c r="AI94" s="9">
        <v>13</v>
      </c>
      <c r="AJ94" s="9">
        <v>2.8209183673469389</v>
      </c>
      <c r="AK94" s="9" t="s">
        <v>248</v>
      </c>
      <c r="AL94" s="9">
        <v>127</v>
      </c>
      <c r="AM94" s="9">
        <v>3.7015073295385146</v>
      </c>
      <c r="AN94" s="9">
        <v>3.7150157232704402</v>
      </c>
      <c r="AO94" s="73">
        <v>0</v>
      </c>
      <c r="AP94" s="80">
        <v>0</v>
      </c>
      <c r="AQ94" s="80">
        <v>0</v>
      </c>
      <c r="AR94" s="224">
        <v>254</v>
      </c>
      <c r="AS94" s="224" t="s">
        <v>248</v>
      </c>
      <c r="AT94" s="11">
        <v>9601.3459999999995</v>
      </c>
      <c r="AU94" s="11">
        <v>0</v>
      </c>
      <c r="AV94" s="80">
        <v>0</v>
      </c>
      <c r="AW94" s="80">
        <v>254</v>
      </c>
      <c r="AX94" s="158" t="s">
        <v>248</v>
      </c>
      <c r="AY94" s="235" t="s">
        <v>248</v>
      </c>
      <c r="AZ94" s="218">
        <v>74872</v>
      </c>
      <c r="BA94" s="188" t="s">
        <v>248</v>
      </c>
      <c r="BB94" s="203" t="s">
        <v>248</v>
      </c>
      <c r="BC94" s="158" t="s">
        <v>248</v>
      </c>
      <c r="BD94" s="217" t="s">
        <v>61</v>
      </c>
      <c r="BE94" s="201" t="s">
        <v>62</v>
      </c>
      <c r="BF94" s="201" t="s">
        <v>63</v>
      </c>
      <c r="BG94" s="201" t="s">
        <v>196</v>
      </c>
      <c r="BH94" s="218" t="s">
        <v>512</v>
      </c>
      <c r="BI94" s="218" t="s">
        <v>64</v>
      </c>
      <c r="BJ94" s="391">
        <v>214</v>
      </c>
      <c r="BK94" s="370">
        <v>1</v>
      </c>
      <c r="BL94" s="219" t="s">
        <v>65</v>
      </c>
      <c r="BM94" s="52" t="s">
        <v>65</v>
      </c>
      <c r="BN94" s="218" t="s">
        <v>373</v>
      </c>
      <c r="BO94" s="217" t="s">
        <v>707</v>
      </c>
      <c r="BP94" s="201" t="s">
        <v>680</v>
      </c>
      <c r="BQ94" s="52" t="s">
        <v>714</v>
      </c>
    </row>
    <row r="95" spans="1:69" ht="16.5" thickBot="1">
      <c r="A95" s="207" t="s">
        <v>37</v>
      </c>
      <c r="B95" s="208" t="s">
        <v>40</v>
      </c>
      <c r="C95" s="202" t="s">
        <v>35</v>
      </c>
      <c r="D95" s="210" t="s">
        <v>709</v>
      </c>
      <c r="E95" s="24" t="s">
        <v>446</v>
      </c>
      <c r="F95" s="86">
        <v>121</v>
      </c>
      <c r="G95" s="80">
        <v>0</v>
      </c>
      <c r="H95" s="204"/>
      <c r="I95" s="204"/>
      <c r="J95" s="204"/>
      <c r="K95" s="204"/>
      <c r="L95" s="80">
        <v>0</v>
      </c>
      <c r="M95" s="203"/>
      <c r="N95" s="52">
        <v>0</v>
      </c>
      <c r="O95" s="204"/>
      <c r="P95" s="204"/>
      <c r="Q95" s="11">
        <v>6.9980411487999996</v>
      </c>
      <c r="R95" s="204"/>
      <c r="S95" s="204"/>
      <c r="T95" s="53">
        <v>9.2374999999999972</v>
      </c>
      <c r="U95" s="204"/>
      <c r="V95" s="204"/>
      <c r="W95" s="11">
        <v>6.9255205206610997</v>
      </c>
      <c r="X95" s="204"/>
      <c r="Y95" s="204"/>
      <c r="Z95" s="53">
        <v>8.9124999999999996</v>
      </c>
      <c r="AA95" s="204"/>
      <c r="AB95" s="204"/>
      <c r="AC95" s="204"/>
      <c r="AD95" s="204"/>
      <c r="AE95" s="204"/>
      <c r="AF95" s="9">
        <v>3.321889021883607</v>
      </c>
      <c r="AG95" s="9">
        <v>847</v>
      </c>
      <c r="AH95" s="9">
        <v>0.49592934934685856</v>
      </c>
      <c r="AI95" s="9">
        <v>56</v>
      </c>
      <c r="AJ95" s="9">
        <v>2.3687499999999999</v>
      </c>
      <c r="AK95" s="9" t="s">
        <v>248</v>
      </c>
      <c r="AL95" s="9">
        <v>121</v>
      </c>
      <c r="AM95" s="9">
        <v>3.321889021883607</v>
      </c>
      <c r="AN95" s="9">
        <v>3.4001937984496124</v>
      </c>
      <c r="AO95" s="73">
        <v>0</v>
      </c>
      <c r="AP95" s="80">
        <v>0</v>
      </c>
      <c r="AQ95" s="80">
        <v>0</v>
      </c>
      <c r="AR95" s="224">
        <v>242</v>
      </c>
      <c r="AS95" s="224" t="s">
        <v>248</v>
      </c>
      <c r="AT95" s="11">
        <v>9193.4060000000009</v>
      </c>
      <c r="AU95" s="11">
        <v>0</v>
      </c>
      <c r="AV95" s="80">
        <v>0</v>
      </c>
      <c r="AW95" s="80">
        <v>242</v>
      </c>
      <c r="AX95" s="158" t="s">
        <v>248</v>
      </c>
      <c r="AY95" s="235" t="s">
        <v>248</v>
      </c>
      <c r="AZ95" s="218">
        <v>74872</v>
      </c>
      <c r="BA95" s="188" t="s">
        <v>248</v>
      </c>
      <c r="BB95" s="203" t="s">
        <v>248</v>
      </c>
      <c r="BC95" s="158" t="s">
        <v>248</v>
      </c>
      <c r="BD95" s="217" t="s">
        <v>61</v>
      </c>
      <c r="BE95" s="201" t="s">
        <v>62</v>
      </c>
      <c r="BF95" s="201" t="s">
        <v>63</v>
      </c>
      <c r="BG95" s="201" t="s">
        <v>196</v>
      </c>
      <c r="BH95" s="218" t="s">
        <v>512</v>
      </c>
      <c r="BI95" s="218" t="s">
        <v>66</v>
      </c>
      <c r="BJ95" s="391">
        <v>214</v>
      </c>
      <c r="BK95" s="370">
        <v>7</v>
      </c>
      <c r="BL95" s="219" t="s">
        <v>65</v>
      </c>
      <c r="BM95" s="52" t="s">
        <v>65</v>
      </c>
      <c r="BN95" s="218" t="s">
        <v>373</v>
      </c>
      <c r="BO95" s="217" t="s">
        <v>707</v>
      </c>
      <c r="BP95" s="201" t="s">
        <v>680</v>
      </c>
      <c r="BQ95" s="52" t="s">
        <v>714</v>
      </c>
    </row>
    <row r="96" spans="1:69" ht="16.5" thickBot="1">
      <c r="A96" s="207" t="s">
        <v>37</v>
      </c>
      <c r="B96" s="208" t="s">
        <v>40</v>
      </c>
      <c r="C96" s="202" t="s">
        <v>35</v>
      </c>
      <c r="D96" s="210" t="s">
        <v>709</v>
      </c>
      <c r="E96" s="24" t="s">
        <v>446</v>
      </c>
      <c r="F96" s="86">
        <v>96</v>
      </c>
      <c r="G96" s="80">
        <v>1</v>
      </c>
      <c r="H96" s="204"/>
      <c r="I96" s="204"/>
      <c r="J96" s="204"/>
      <c r="K96" s="204"/>
      <c r="L96" s="80">
        <v>0</v>
      </c>
      <c r="M96" s="203"/>
      <c r="N96" s="52">
        <v>0</v>
      </c>
      <c r="O96" s="204"/>
      <c r="P96" s="204"/>
      <c r="Q96" s="11">
        <v>7.3050418631999996</v>
      </c>
      <c r="R96" s="204"/>
      <c r="S96" s="204"/>
      <c r="T96" s="53">
        <v>9.2083333333333339</v>
      </c>
      <c r="U96" s="204"/>
      <c r="V96" s="204"/>
      <c r="W96" s="11">
        <v>7.2956103052631001</v>
      </c>
      <c r="X96" s="204"/>
      <c r="Y96" s="204"/>
      <c r="Z96" s="53">
        <v>8.875</v>
      </c>
      <c r="AA96" s="204"/>
      <c r="AB96" s="204"/>
      <c r="AC96" s="204"/>
      <c r="AD96" s="204"/>
      <c r="AE96" s="204"/>
      <c r="AF96" s="9">
        <v>3.4120000079162143</v>
      </c>
      <c r="AG96" s="9">
        <v>665</v>
      </c>
      <c r="AH96" s="9">
        <v>0.48760568896222384</v>
      </c>
      <c r="AI96" s="9">
        <v>32</v>
      </c>
      <c r="AJ96" s="9">
        <v>2.506377551020408</v>
      </c>
      <c r="AK96" s="9" t="s">
        <v>248</v>
      </c>
      <c r="AL96" s="9">
        <v>95</v>
      </c>
      <c r="AM96" s="9">
        <v>3.4120000079162143</v>
      </c>
      <c r="AN96" s="9">
        <v>3.5303738317757007</v>
      </c>
      <c r="AO96" s="73">
        <v>0</v>
      </c>
      <c r="AP96" s="80">
        <v>0</v>
      </c>
      <c r="AQ96" s="80">
        <v>0</v>
      </c>
      <c r="AR96" s="224">
        <v>190</v>
      </c>
      <c r="AS96" s="224" t="s">
        <v>248</v>
      </c>
      <c r="AT96" s="11">
        <v>7253.0559999999996</v>
      </c>
      <c r="AU96" s="11">
        <v>0</v>
      </c>
      <c r="AV96" s="80">
        <v>0</v>
      </c>
      <c r="AW96" s="80">
        <v>190</v>
      </c>
      <c r="AX96" s="158" t="s">
        <v>248</v>
      </c>
      <c r="AY96" s="235" t="s">
        <v>248</v>
      </c>
      <c r="AZ96" s="218">
        <v>74872</v>
      </c>
      <c r="BA96" s="188" t="s">
        <v>248</v>
      </c>
      <c r="BB96" s="203" t="s">
        <v>248</v>
      </c>
      <c r="BC96" s="158" t="s">
        <v>248</v>
      </c>
      <c r="BD96" s="217" t="s">
        <v>61</v>
      </c>
      <c r="BE96" s="201" t="s">
        <v>62</v>
      </c>
      <c r="BF96" s="201" t="s">
        <v>63</v>
      </c>
      <c r="BG96" s="201" t="s">
        <v>196</v>
      </c>
      <c r="BH96" s="218" t="s">
        <v>512</v>
      </c>
      <c r="BI96" s="218" t="s">
        <v>67</v>
      </c>
      <c r="BJ96" s="391">
        <v>214</v>
      </c>
      <c r="BK96" s="370">
        <v>3</v>
      </c>
      <c r="BL96" s="219" t="s">
        <v>65</v>
      </c>
      <c r="BM96" s="52" t="s">
        <v>65</v>
      </c>
      <c r="BN96" s="218" t="s">
        <v>373</v>
      </c>
      <c r="BO96" s="217" t="s">
        <v>707</v>
      </c>
      <c r="BP96" s="201" t="s">
        <v>680</v>
      </c>
      <c r="BQ96" s="52" t="s">
        <v>714</v>
      </c>
    </row>
    <row r="97" spans="1:69" ht="16.5" thickBot="1">
      <c r="A97" s="207" t="s">
        <v>37</v>
      </c>
      <c r="B97" s="208" t="s">
        <v>40</v>
      </c>
      <c r="C97" s="202" t="s">
        <v>35</v>
      </c>
      <c r="D97" s="210" t="s">
        <v>709</v>
      </c>
      <c r="E97" s="24" t="s">
        <v>446</v>
      </c>
      <c r="F97" s="86">
        <v>113</v>
      </c>
      <c r="G97" s="80">
        <v>0</v>
      </c>
      <c r="H97" s="204"/>
      <c r="I97" s="204"/>
      <c r="J97" s="204"/>
      <c r="K97" s="204"/>
      <c r="L97" s="80">
        <v>0</v>
      </c>
      <c r="M97" s="203"/>
      <c r="N97" s="52">
        <v>0</v>
      </c>
      <c r="O97" s="204"/>
      <c r="P97" s="204"/>
      <c r="Q97" s="11">
        <v>6.9026812566000002</v>
      </c>
      <c r="R97" s="204"/>
      <c r="S97" s="204"/>
      <c r="T97" s="53">
        <v>8.3916666666666657</v>
      </c>
      <c r="U97" s="204"/>
      <c r="V97" s="204"/>
      <c r="W97" s="11">
        <v>6.9755840176991004</v>
      </c>
      <c r="X97" s="204"/>
      <c r="Y97" s="204"/>
      <c r="Z97" s="53">
        <v>8.6749999999999972</v>
      </c>
      <c r="AA97" s="204"/>
      <c r="AB97" s="204"/>
      <c r="AC97" s="204"/>
      <c r="AD97" s="204"/>
      <c r="AE97" s="204"/>
      <c r="AF97" s="9">
        <v>2.9711428552478951</v>
      </c>
      <c r="AG97" s="9">
        <v>791</v>
      </c>
      <c r="AH97" s="9">
        <v>0.43506564292299932</v>
      </c>
      <c r="AI97" s="9">
        <v>88</v>
      </c>
      <c r="AJ97" s="9">
        <v>2.0823275862068966</v>
      </c>
      <c r="AK97" s="9" t="s">
        <v>248</v>
      </c>
      <c r="AL97" s="9">
        <v>0</v>
      </c>
      <c r="AM97" s="9"/>
      <c r="AN97" s="9"/>
      <c r="AO97" s="73">
        <v>0</v>
      </c>
      <c r="AP97" s="80">
        <v>0</v>
      </c>
      <c r="AQ97" s="80">
        <v>0</v>
      </c>
      <c r="AR97" s="224">
        <v>226</v>
      </c>
      <c r="AS97" s="224" t="s">
        <v>248</v>
      </c>
      <c r="AT97" s="11">
        <v>7668.326</v>
      </c>
      <c r="AU97" s="11">
        <v>919.29300000000001</v>
      </c>
      <c r="AV97" s="80">
        <v>0</v>
      </c>
      <c r="AW97" s="80">
        <v>226</v>
      </c>
      <c r="AX97" s="158" t="s">
        <v>248</v>
      </c>
      <c r="AY97" s="235" t="s">
        <v>248</v>
      </c>
      <c r="AZ97" s="218">
        <v>74872</v>
      </c>
      <c r="BA97" s="188" t="s">
        <v>248</v>
      </c>
      <c r="BB97" s="203" t="s">
        <v>248</v>
      </c>
      <c r="BC97" s="158" t="s">
        <v>248</v>
      </c>
      <c r="BD97" s="217" t="s">
        <v>61</v>
      </c>
      <c r="BE97" s="201" t="s">
        <v>62</v>
      </c>
      <c r="BF97" s="201" t="s">
        <v>63</v>
      </c>
      <c r="BG97" s="201" t="s">
        <v>196</v>
      </c>
      <c r="BH97" s="218" t="s">
        <v>512</v>
      </c>
      <c r="BI97" s="218" t="s">
        <v>68</v>
      </c>
      <c r="BJ97" s="391">
        <v>214</v>
      </c>
      <c r="BK97" s="370">
        <v>4</v>
      </c>
      <c r="BL97" s="219" t="s">
        <v>65</v>
      </c>
      <c r="BM97" s="52" t="s">
        <v>65</v>
      </c>
      <c r="BN97" s="218" t="s">
        <v>373</v>
      </c>
      <c r="BO97" s="217" t="s">
        <v>707</v>
      </c>
      <c r="BP97" s="201" t="s">
        <v>680</v>
      </c>
      <c r="BQ97" s="52" t="s">
        <v>714</v>
      </c>
    </row>
    <row r="98" spans="1:69" ht="15.75" thickBot="1">
      <c r="A98" s="404" t="s">
        <v>37</v>
      </c>
      <c r="B98" s="405" t="s">
        <v>40</v>
      </c>
      <c r="C98" s="406" t="s">
        <v>35</v>
      </c>
      <c r="D98" s="210" t="s">
        <v>709</v>
      </c>
      <c r="E98" s="24" t="s">
        <v>571</v>
      </c>
      <c r="F98" s="86">
        <v>58</v>
      </c>
      <c r="G98" s="80">
        <v>1</v>
      </c>
      <c r="H98" s="407"/>
      <c r="I98" s="407"/>
      <c r="J98" s="407"/>
      <c r="K98" s="407"/>
      <c r="L98" s="80">
        <v>0</v>
      </c>
      <c r="M98" s="408"/>
      <c r="N98" s="409">
        <v>0</v>
      </c>
      <c r="O98" s="407"/>
      <c r="P98" s="407"/>
      <c r="Q98" s="11">
        <v>5.5820874386000003</v>
      </c>
      <c r="R98" s="407"/>
      <c r="S98" s="407"/>
      <c r="T98" s="53">
        <v>7.5749999999999993</v>
      </c>
      <c r="U98" s="407"/>
      <c r="V98" s="407"/>
      <c r="W98" s="11">
        <v>5.1538593859648998</v>
      </c>
      <c r="X98" s="407"/>
      <c r="Y98" s="407"/>
      <c r="Z98" s="53">
        <v>7.0749999999999993</v>
      </c>
      <c r="AA98" s="407"/>
      <c r="AB98" s="407"/>
      <c r="AC98" s="407"/>
      <c r="AD98" s="407"/>
      <c r="AE98" s="407"/>
      <c r="AF98" s="410">
        <v>3.8209774718248757</v>
      </c>
      <c r="AG98" s="410">
        <v>399</v>
      </c>
      <c r="AH98" s="410">
        <v>0.31382204514131073</v>
      </c>
      <c r="AI98" s="410">
        <v>4</v>
      </c>
      <c r="AJ98" s="410">
        <v>3.2051470588235293</v>
      </c>
      <c r="AK98" s="410" t="s">
        <v>248</v>
      </c>
      <c r="AL98" s="410">
        <v>57</v>
      </c>
      <c r="AM98" s="410">
        <v>3.8209774718248757</v>
      </c>
      <c r="AN98" s="410">
        <v>3.7788461538461537</v>
      </c>
      <c r="AO98" s="73">
        <v>0</v>
      </c>
      <c r="AP98" s="80">
        <v>0</v>
      </c>
      <c r="AQ98" s="80">
        <v>0</v>
      </c>
      <c r="AR98" s="224">
        <v>114</v>
      </c>
      <c r="AS98" s="224" t="s">
        <v>248</v>
      </c>
      <c r="AT98" s="11">
        <v>4094.4479999999999</v>
      </c>
      <c r="AU98" s="11">
        <v>0</v>
      </c>
      <c r="AV98" s="80">
        <v>0</v>
      </c>
      <c r="AW98" s="80">
        <v>114</v>
      </c>
      <c r="AX98" s="416" t="s">
        <v>248</v>
      </c>
      <c r="AY98" s="235" t="s">
        <v>248</v>
      </c>
      <c r="AZ98" s="242">
        <v>29629</v>
      </c>
      <c r="BA98" s="188" t="s">
        <v>248</v>
      </c>
      <c r="BB98" s="408" t="s">
        <v>248</v>
      </c>
      <c r="BC98" s="416" t="s">
        <v>248</v>
      </c>
      <c r="BD98" s="411" t="s">
        <v>61</v>
      </c>
      <c r="BE98" s="412" t="s">
        <v>62</v>
      </c>
      <c r="BF98" s="412" t="s">
        <v>63</v>
      </c>
      <c r="BG98" s="412" t="s">
        <v>196</v>
      </c>
      <c r="BH98" s="413" t="s">
        <v>514</v>
      </c>
      <c r="BI98" s="413" t="s">
        <v>64</v>
      </c>
      <c r="BJ98" s="417">
        <v>214</v>
      </c>
      <c r="BK98" s="414">
        <v>1</v>
      </c>
      <c r="BL98" s="415" t="s">
        <v>65</v>
      </c>
      <c r="BM98" s="409" t="s">
        <v>65</v>
      </c>
      <c r="BN98" s="413" t="s">
        <v>373</v>
      </c>
      <c r="BO98" s="217" t="s">
        <v>701</v>
      </c>
      <c r="BP98" s="201" t="s">
        <v>687</v>
      </c>
      <c r="BQ98" s="52" t="s">
        <v>717</v>
      </c>
    </row>
    <row r="99" spans="1:69" ht="15.75" thickBot="1">
      <c r="A99" s="557" t="s">
        <v>37</v>
      </c>
      <c r="B99" s="559" t="s">
        <v>40</v>
      </c>
      <c r="C99" s="561" t="s">
        <v>35</v>
      </c>
      <c r="D99" s="154" t="s">
        <v>709</v>
      </c>
      <c r="E99" s="190" t="s">
        <v>571</v>
      </c>
      <c r="F99" s="191">
        <v>59</v>
      </c>
      <c r="G99" s="192">
        <v>1</v>
      </c>
      <c r="H99" s="563"/>
      <c r="I99" s="563"/>
      <c r="J99" s="563"/>
      <c r="K99" s="563"/>
      <c r="L99" s="192">
        <v>0</v>
      </c>
      <c r="M99" s="416"/>
      <c r="N99" s="566">
        <v>0</v>
      </c>
      <c r="O99" s="563"/>
      <c r="P99" s="563"/>
      <c r="Q99" s="194">
        <v>7.5125687585999996</v>
      </c>
      <c r="R99" s="563"/>
      <c r="S99" s="563"/>
      <c r="T99" s="193">
        <v>13.274999999999999</v>
      </c>
      <c r="U99" s="563"/>
      <c r="V99" s="563"/>
      <c r="W99" s="194">
        <v>7.5690514827586002</v>
      </c>
      <c r="X99" s="563"/>
      <c r="Y99" s="563"/>
      <c r="Z99" s="193">
        <v>13.274999999999999</v>
      </c>
      <c r="AA99" s="563"/>
      <c r="AB99" s="563"/>
      <c r="AC99" s="563"/>
      <c r="AD99" s="563"/>
      <c r="AE99" s="563"/>
      <c r="AF99" s="568">
        <v>3.2540640428735701</v>
      </c>
      <c r="AG99" s="568">
        <v>406</v>
      </c>
      <c r="AH99" s="568">
        <v>0.5369078920396424</v>
      </c>
      <c r="AI99" s="568">
        <v>40</v>
      </c>
      <c r="AJ99" s="568">
        <v>2.2185714285714284</v>
      </c>
      <c r="AK99" s="568" t="s">
        <v>248</v>
      </c>
      <c r="AL99" s="568">
        <v>58</v>
      </c>
      <c r="AM99" s="568">
        <v>3.2540640428735701</v>
      </c>
      <c r="AN99" s="568">
        <v>3.3245614035087718</v>
      </c>
      <c r="AO99" s="195">
        <v>0</v>
      </c>
      <c r="AP99" s="192">
        <v>0</v>
      </c>
      <c r="AQ99" s="192">
        <v>0</v>
      </c>
      <c r="AR99" s="226">
        <v>116</v>
      </c>
      <c r="AS99" s="226" t="s">
        <v>248</v>
      </c>
      <c r="AT99" s="194">
        <v>4153.7700000000004</v>
      </c>
      <c r="AU99" s="194">
        <v>0</v>
      </c>
      <c r="AV99" s="192">
        <v>0</v>
      </c>
      <c r="AW99" s="192">
        <v>116</v>
      </c>
      <c r="AX99" s="416" t="s">
        <v>248</v>
      </c>
      <c r="AY99" s="236" t="s">
        <v>248</v>
      </c>
      <c r="AZ99" s="387">
        <v>29629</v>
      </c>
      <c r="BA99" s="232" t="s">
        <v>248</v>
      </c>
      <c r="BB99" s="416" t="s">
        <v>248</v>
      </c>
      <c r="BC99" s="416" t="s">
        <v>248</v>
      </c>
      <c r="BD99" s="571" t="s">
        <v>61</v>
      </c>
      <c r="BE99" s="573" t="s">
        <v>62</v>
      </c>
      <c r="BF99" s="573" t="s">
        <v>63</v>
      </c>
      <c r="BG99" s="573" t="s">
        <v>196</v>
      </c>
      <c r="BH99" s="575" t="s">
        <v>514</v>
      </c>
      <c r="BI99" s="575" t="s">
        <v>66</v>
      </c>
      <c r="BJ99" s="577">
        <v>214</v>
      </c>
      <c r="BK99" s="579">
        <v>7</v>
      </c>
      <c r="BL99" s="581" t="s">
        <v>65</v>
      </c>
      <c r="BM99" s="566" t="s">
        <v>65</v>
      </c>
      <c r="BN99" s="575" t="s">
        <v>373</v>
      </c>
      <c r="BO99" s="162" t="s">
        <v>701</v>
      </c>
      <c r="BP99" s="163" t="s">
        <v>687</v>
      </c>
      <c r="BQ99" s="160" t="s">
        <v>717</v>
      </c>
    </row>
    <row r="100" spans="1:69" ht="15.75" thickBot="1">
      <c r="A100" s="556" t="s">
        <v>37</v>
      </c>
      <c r="B100" s="558" t="s">
        <v>40</v>
      </c>
      <c r="C100" s="560" t="s">
        <v>35</v>
      </c>
      <c r="D100" s="209" t="s">
        <v>709</v>
      </c>
      <c r="E100" s="26" t="s">
        <v>571</v>
      </c>
      <c r="F100" s="93">
        <v>40</v>
      </c>
      <c r="G100" s="79">
        <v>0</v>
      </c>
      <c r="H100" s="562"/>
      <c r="I100" s="562"/>
      <c r="J100" s="562"/>
      <c r="K100" s="562"/>
      <c r="L100" s="79">
        <v>0</v>
      </c>
      <c r="M100" s="564"/>
      <c r="N100" s="565">
        <v>0</v>
      </c>
      <c r="O100" s="562"/>
      <c r="P100" s="562"/>
      <c r="Q100" s="68">
        <v>5.786699875</v>
      </c>
      <c r="R100" s="562"/>
      <c r="S100" s="562"/>
      <c r="T100" s="71">
        <v>8</v>
      </c>
      <c r="U100" s="562"/>
      <c r="V100" s="562"/>
      <c r="W100" s="68">
        <v>5.3281248000000003</v>
      </c>
      <c r="X100" s="562"/>
      <c r="Y100" s="562"/>
      <c r="Z100" s="71">
        <v>7.5</v>
      </c>
      <c r="AA100" s="562"/>
      <c r="AB100" s="562"/>
      <c r="AC100" s="562"/>
      <c r="AD100" s="562"/>
      <c r="AE100" s="562"/>
      <c r="AF100" s="567">
        <v>3.6444285878113334</v>
      </c>
      <c r="AG100" s="567">
        <v>280</v>
      </c>
      <c r="AH100" s="567">
        <v>0.39840953644479793</v>
      </c>
      <c r="AI100" s="567">
        <v>5</v>
      </c>
      <c r="AJ100" s="567">
        <v>2.75</v>
      </c>
      <c r="AK100" s="567" t="s">
        <v>248</v>
      </c>
      <c r="AL100" s="567">
        <v>40</v>
      </c>
      <c r="AM100" s="567">
        <v>3.6444285878113334</v>
      </c>
      <c r="AN100" s="567">
        <v>3.6795580110497239</v>
      </c>
      <c r="AO100" s="72">
        <v>0</v>
      </c>
      <c r="AP100" s="79">
        <v>0</v>
      </c>
      <c r="AQ100" s="79">
        <v>0</v>
      </c>
      <c r="AR100" s="225">
        <v>80</v>
      </c>
      <c r="AS100" s="225" t="s">
        <v>248</v>
      </c>
      <c r="AT100" s="68">
        <v>2880.2</v>
      </c>
      <c r="AU100" s="68">
        <v>0</v>
      </c>
      <c r="AV100" s="79">
        <v>0</v>
      </c>
      <c r="AW100" s="79">
        <v>80</v>
      </c>
      <c r="AX100" s="569" t="s">
        <v>248</v>
      </c>
      <c r="AY100" s="237" t="s">
        <v>248</v>
      </c>
      <c r="AZ100" s="553">
        <v>29629</v>
      </c>
      <c r="BA100" s="70" t="s">
        <v>248</v>
      </c>
      <c r="BB100" s="564" t="s">
        <v>248</v>
      </c>
      <c r="BC100" s="569" t="s">
        <v>248</v>
      </c>
      <c r="BD100" s="570" t="s">
        <v>61</v>
      </c>
      <c r="BE100" s="572" t="s">
        <v>62</v>
      </c>
      <c r="BF100" s="572" t="s">
        <v>63</v>
      </c>
      <c r="BG100" s="572" t="s">
        <v>196</v>
      </c>
      <c r="BH100" s="574" t="s">
        <v>514</v>
      </c>
      <c r="BI100" s="574" t="s">
        <v>67</v>
      </c>
      <c r="BJ100" s="576">
        <v>214</v>
      </c>
      <c r="BK100" s="578">
        <v>3</v>
      </c>
      <c r="BL100" s="580" t="s">
        <v>65</v>
      </c>
      <c r="BM100" s="565" t="s">
        <v>65</v>
      </c>
      <c r="BN100" s="574" t="s">
        <v>373</v>
      </c>
      <c r="BO100" s="211" t="s">
        <v>701</v>
      </c>
      <c r="BP100" s="212" t="s">
        <v>687</v>
      </c>
      <c r="BQ100" s="62" t="s">
        <v>717</v>
      </c>
    </row>
    <row r="101" spans="1:69" ht="15.75" thickBot="1">
      <c r="A101" s="404" t="s">
        <v>37</v>
      </c>
      <c r="B101" s="405" t="s">
        <v>40</v>
      </c>
      <c r="C101" s="406" t="s">
        <v>35</v>
      </c>
      <c r="D101" s="210" t="s">
        <v>709</v>
      </c>
      <c r="E101" s="24" t="s">
        <v>571</v>
      </c>
      <c r="F101" s="86">
        <v>61</v>
      </c>
      <c r="G101" s="80">
        <v>0</v>
      </c>
      <c r="H101" s="407"/>
      <c r="I101" s="407"/>
      <c r="J101" s="407"/>
      <c r="K101" s="407"/>
      <c r="L101" s="80">
        <v>0</v>
      </c>
      <c r="M101" s="408"/>
      <c r="N101" s="409">
        <v>0</v>
      </c>
      <c r="O101" s="407"/>
      <c r="P101" s="407"/>
      <c r="Q101" s="11">
        <v>7.9970327704999997</v>
      </c>
      <c r="R101" s="407"/>
      <c r="S101" s="407"/>
      <c r="T101" s="53">
        <v>9.4749999999999979</v>
      </c>
      <c r="U101" s="407"/>
      <c r="V101" s="407"/>
      <c r="W101" s="11">
        <v>8.0212622622950001</v>
      </c>
      <c r="X101" s="407"/>
      <c r="Y101" s="407"/>
      <c r="Z101" s="53">
        <v>9.4749999999999979</v>
      </c>
      <c r="AA101" s="407"/>
      <c r="AB101" s="407"/>
      <c r="AC101" s="407"/>
      <c r="AD101" s="407"/>
      <c r="AE101" s="407"/>
      <c r="AF101" s="410">
        <v>2.319179329103974</v>
      </c>
      <c r="AG101" s="410">
        <v>329</v>
      </c>
      <c r="AH101" s="410">
        <v>0.32298592619829625</v>
      </c>
      <c r="AI101" s="410">
        <v>241</v>
      </c>
      <c r="AJ101" s="410">
        <v>1.6297619047619047</v>
      </c>
      <c r="AK101" s="410" t="s">
        <v>248</v>
      </c>
      <c r="AL101" s="410">
        <v>0</v>
      </c>
      <c r="AM101" s="410"/>
      <c r="AN101" s="410"/>
      <c r="AO101" s="73">
        <v>0</v>
      </c>
      <c r="AP101" s="80">
        <v>0</v>
      </c>
      <c r="AQ101" s="80">
        <v>0</v>
      </c>
      <c r="AR101" s="224">
        <v>122</v>
      </c>
      <c r="AS101" s="224" t="s">
        <v>248</v>
      </c>
      <c r="AT101" s="11">
        <v>4392.0609999999997</v>
      </c>
      <c r="AU101" s="11">
        <v>0</v>
      </c>
      <c r="AV101" s="80">
        <v>0</v>
      </c>
      <c r="AW101" s="80">
        <v>122</v>
      </c>
      <c r="AX101" s="416" t="s">
        <v>248</v>
      </c>
      <c r="AY101" s="235" t="s">
        <v>248</v>
      </c>
      <c r="AZ101" s="242">
        <v>29629</v>
      </c>
      <c r="BA101" s="188" t="s">
        <v>248</v>
      </c>
      <c r="BB101" s="408" t="s">
        <v>248</v>
      </c>
      <c r="BC101" s="416" t="s">
        <v>248</v>
      </c>
      <c r="BD101" s="411" t="s">
        <v>61</v>
      </c>
      <c r="BE101" s="412" t="s">
        <v>62</v>
      </c>
      <c r="BF101" s="412" t="s">
        <v>63</v>
      </c>
      <c r="BG101" s="412" t="s">
        <v>196</v>
      </c>
      <c r="BH101" s="413" t="s">
        <v>514</v>
      </c>
      <c r="BI101" s="413" t="s">
        <v>68</v>
      </c>
      <c r="BJ101" s="417">
        <v>214</v>
      </c>
      <c r="BK101" s="414">
        <v>4</v>
      </c>
      <c r="BL101" s="415" t="s">
        <v>65</v>
      </c>
      <c r="BM101" s="409" t="s">
        <v>65</v>
      </c>
      <c r="BN101" s="413" t="s">
        <v>373</v>
      </c>
      <c r="BO101" s="217" t="s">
        <v>701</v>
      </c>
      <c r="BP101" s="201" t="s">
        <v>687</v>
      </c>
      <c r="BQ101" s="52" t="s">
        <v>717</v>
      </c>
    </row>
    <row r="102" spans="1:69" ht="16.5" thickBot="1">
      <c r="A102" s="207" t="s">
        <v>37</v>
      </c>
      <c r="B102" s="208" t="s">
        <v>40</v>
      </c>
      <c r="C102" s="202" t="s">
        <v>35</v>
      </c>
      <c r="D102" s="210" t="s">
        <v>709</v>
      </c>
      <c r="E102" s="24" t="s">
        <v>355</v>
      </c>
      <c r="F102" s="86">
        <v>117</v>
      </c>
      <c r="G102" s="80">
        <v>0</v>
      </c>
      <c r="H102" s="204"/>
      <c r="I102" s="204"/>
      <c r="J102" s="204"/>
      <c r="K102" s="204"/>
      <c r="L102" s="80">
        <v>0</v>
      </c>
      <c r="M102" s="203"/>
      <c r="N102" s="52">
        <v>0</v>
      </c>
      <c r="O102" s="204"/>
      <c r="P102" s="204"/>
      <c r="Q102" s="11">
        <v>5.6950255725999996</v>
      </c>
      <c r="R102" s="204"/>
      <c r="S102" s="204"/>
      <c r="T102" s="53">
        <v>7.7874999999999979</v>
      </c>
      <c r="U102" s="204"/>
      <c r="V102" s="204"/>
      <c r="W102" s="11">
        <v>5.3659656837606002</v>
      </c>
      <c r="X102" s="204"/>
      <c r="Y102" s="204"/>
      <c r="Z102" s="53">
        <v>7.2687499999999989</v>
      </c>
      <c r="AA102" s="204"/>
      <c r="AB102" s="204"/>
      <c r="AC102" s="204"/>
      <c r="AD102" s="204"/>
      <c r="AE102" s="204"/>
      <c r="AF102" s="9">
        <v>3.6366829620806915</v>
      </c>
      <c r="AG102" s="9">
        <v>819</v>
      </c>
      <c r="AH102" s="9">
        <v>0.41782776149026984</v>
      </c>
      <c r="AI102" s="9">
        <v>16</v>
      </c>
      <c r="AJ102" s="9">
        <v>2.7227678571428573</v>
      </c>
      <c r="AK102" s="9" t="s">
        <v>248</v>
      </c>
      <c r="AL102" s="9">
        <v>116</v>
      </c>
      <c r="AM102" s="9">
        <v>3.6399014931300586</v>
      </c>
      <c r="AN102" s="9">
        <v>3.6813285457809695</v>
      </c>
      <c r="AO102" s="73">
        <v>0</v>
      </c>
      <c r="AP102" s="80">
        <v>0</v>
      </c>
      <c r="AQ102" s="80">
        <v>0</v>
      </c>
      <c r="AR102" s="224">
        <v>234</v>
      </c>
      <c r="AS102" s="224" t="s">
        <v>248</v>
      </c>
      <c r="AT102" s="11">
        <v>8352.6149999999998</v>
      </c>
      <c r="AU102" s="11">
        <v>0</v>
      </c>
      <c r="AV102" s="80">
        <v>0</v>
      </c>
      <c r="AW102" s="80">
        <v>234</v>
      </c>
      <c r="AX102" s="158" t="s">
        <v>248</v>
      </c>
      <c r="AY102" s="235" t="s">
        <v>248</v>
      </c>
      <c r="AZ102" s="218">
        <v>56107</v>
      </c>
      <c r="BA102" s="188" t="s">
        <v>248</v>
      </c>
      <c r="BB102" s="203" t="s">
        <v>248</v>
      </c>
      <c r="BC102" s="158" t="s">
        <v>248</v>
      </c>
      <c r="BD102" s="217" t="s">
        <v>61</v>
      </c>
      <c r="BE102" s="201" t="s">
        <v>62</v>
      </c>
      <c r="BF102" s="201" t="s">
        <v>63</v>
      </c>
      <c r="BG102" s="201" t="s">
        <v>196</v>
      </c>
      <c r="BH102" s="218" t="s">
        <v>712</v>
      </c>
      <c r="BI102" s="218" t="s">
        <v>64</v>
      </c>
      <c r="BJ102" s="391">
        <v>214</v>
      </c>
      <c r="BK102" s="370">
        <v>1</v>
      </c>
      <c r="BL102" s="219" t="s">
        <v>65</v>
      </c>
      <c r="BM102" s="52" t="s">
        <v>65</v>
      </c>
      <c r="BN102" s="218" t="s">
        <v>373</v>
      </c>
      <c r="BO102" s="217" t="s">
        <v>355</v>
      </c>
      <c r="BP102" s="201" t="s">
        <v>680</v>
      </c>
      <c r="BQ102" s="52" t="s">
        <v>714</v>
      </c>
    </row>
    <row r="103" spans="1:69" ht="16.5" thickBot="1">
      <c r="A103" s="207" t="s">
        <v>37</v>
      </c>
      <c r="B103" s="208" t="s">
        <v>40</v>
      </c>
      <c r="C103" s="202" t="s">
        <v>35</v>
      </c>
      <c r="D103" s="210" t="s">
        <v>709</v>
      </c>
      <c r="E103" s="24" t="s">
        <v>355</v>
      </c>
      <c r="F103" s="86">
        <v>94</v>
      </c>
      <c r="G103" s="80">
        <v>15</v>
      </c>
      <c r="H103" s="204"/>
      <c r="I103" s="204"/>
      <c r="J103" s="204"/>
      <c r="K103" s="204"/>
      <c r="L103" s="80">
        <v>0</v>
      </c>
      <c r="M103" s="203"/>
      <c r="N103" s="52">
        <v>0</v>
      </c>
      <c r="O103" s="204"/>
      <c r="P103" s="204"/>
      <c r="Q103" s="11">
        <v>8.5452784050999995</v>
      </c>
      <c r="R103" s="204"/>
      <c r="S103" s="204"/>
      <c r="T103" s="53">
        <v>13.762499999999999</v>
      </c>
      <c r="U103" s="204"/>
      <c r="V103" s="204"/>
      <c r="W103" s="11">
        <v>8.6798733670886001</v>
      </c>
      <c r="X103" s="204"/>
      <c r="Y103" s="204"/>
      <c r="Z103" s="53">
        <v>14.024999999999999</v>
      </c>
      <c r="AA103" s="204"/>
      <c r="AB103" s="204"/>
      <c r="AC103" s="204"/>
      <c r="AD103" s="204"/>
      <c r="AE103" s="204"/>
      <c r="AF103" s="9">
        <v>3.3349547978982352</v>
      </c>
      <c r="AG103" s="9">
        <v>553</v>
      </c>
      <c r="AH103" s="9">
        <v>0.49858607114615594</v>
      </c>
      <c r="AI103" s="9">
        <v>40</v>
      </c>
      <c r="AJ103" s="9">
        <v>2.3374999999999999</v>
      </c>
      <c r="AK103" s="9" t="s">
        <v>248</v>
      </c>
      <c r="AL103" s="9">
        <v>79</v>
      </c>
      <c r="AM103" s="9">
        <v>3.3349547978982352</v>
      </c>
      <c r="AN103" s="9">
        <v>3.387142857142857</v>
      </c>
      <c r="AO103" s="73">
        <v>0</v>
      </c>
      <c r="AP103" s="80">
        <v>0</v>
      </c>
      <c r="AQ103" s="80">
        <v>0</v>
      </c>
      <c r="AR103" s="224">
        <v>158</v>
      </c>
      <c r="AS103" s="224" t="s">
        <v>248</v>
      </c>
      <c r="AT103" s="11">
        <v>5637.5630000000001</v>
      </c>
      <c r="AU103" s="11">
        <v>0</v>
      </c>
      <c r="AV103" s="80">
        <v>0</v>
      </c>
      <c r="AW103" s="80">
        <v>158</v>
      </c>
      <c r="AX103" s="158" t="s">
        <v>248</v>
      </c>
      <c r="AY103" s="235" t="s">
        <v>248</v>
      </c>
      <c r="AZ103" s="218">
        <v>56107</v>
      </c>
      <c r="BA103" s="188" t="s">
        <v>248</v>
      </c>
      <c r="BB103" s="203" t="s">
        <v>248</v>
      </c>
      <c r="BC103" s="158" t="s">
        <v>248</v>
      </c>
      <c r="BD103" s="217" t="s">
        <v>61</v>
      </c>
      <c r="BE103" s="201" t="s">
        <v>62</v>
      </c>
      <c r="BF103" s="201" t="s">
        <v>63</v>
      </c>
      <c r="BG103" s="201" t="s">
        <v>196</v>
      </c>
      <c r="BH103" s="218" t="s">
        <v>712</v>
      </c>
      <c r="BI103" s="218" t="s">
        <v>66</v>
      </c>
      <c r="BJ103" s="391">
        <v>214</v>
      </c>
      <c r="BK103" s="370">
        <v>7</v>
      </c>
      <c r="BL103" s="219" t="s">
        <v>65</v>
      </c>
      <c r="BM103" s="52" t="s">
        <v>65</v>
      </c>
      <c r="BN103" s="218" t="s">
        <v>373</v>
      </c>
      <c r="BO103" s="217" t="s">
        <v>355</v>
      </c>
      <c r="BP103" s="201" t="s">
        <v>680</v>
      </c>
      <c r="BQ103" s="52" t="s">
        <v>714</v>
      </c>
    </row>
    <row r="104" spans="1:69" ht="16.5" thickBot="1">
      <c r="A104" s="207" t="s">
        <v>37</v>
      </c>
      <c r="B104" s="208" t="s">
        <v>40</v>
      </c>
      <c r="C104" s="202" t="s">
        <v>35</v>
      </c>
      <c r="D104" s="210" t="s">
        <v>709</v>
      </c>
      <c r="E104" s="24" t="s">
        <v>355</v>
      </c>
      <c r="F104" s="86">
        <v>121</v>
      </c>
      <c r="G104" s="80">
        <v>0</v>
      </c>
      <c r="H104" s="204"/>
      <c r="I104" s="204"/>
      <c r="J104" s="204"/>
      <c r="K104" s="204"/>
      <c r="L104" s="80">
        <v>0</v>
      </c>
      <c r="M104" s="203"/>
      <c r="N104" s="52">
        <v>0</v>
      </c>
      <c r="O104" s="204"/>
      <c r="P104" s="204"/>
      <c r="Q104" s="11">
        <v>6.7730659587000002</v>
      </c>
      <c r="R104" s="204"/>
      <c r="S104" s="204"/>
      <c r="T104" s="53">
        <v>8.8249999999999975</v>
      </c>
      <c r="U104" s="204"/>
      <c r="V104" s="204"/>
      <c r="W104" s="11">
        <v>6.8771237520661002</v>
      </c>
      <c r="X104" s="204"/>
      <c r="Y104" s="204"/>
      <c r="Z104" s="53">
        <v>8.7374999999999972</v>
      </c>
      <c r="AA104" s="204"/>
      <c r="AB104" s="204"/>
      <c r="AC104" s="204"/>
      <c r="AD104" s="204"/>
      <c r="AE104" s="204"/>
      <c r="AF104" s="9">
        <v>3.3835773407498095</v>
      </c>
      <c r="AG104" s="9">
        <v>847</v>
      </c>
      <c r="AH104" s="9">
        <v>0.49522957290044167</v>
      </c>
      <c r="AI104" s="9">
        <v>47</v>
      </c>
      <c r="AJ104" s="9">
        <v>2.4432926829268293</v>
      </c>
      <c r="AK104" s="9" t="s">
        <v>248</v>
      </c>
      <c r="AL104" s="9">
        <v>121</v>
      </c>
      <c r="AM104" s="9">
        <v>3.3835773407498095</v>
      </c>
      <c r="AN104" s="9">
        <v>3.4846938775510203</v>
      </c>
      <c r="AO104" s="73">
        <v>0</v>
      </c>
      <c r="AP104" s="80">
        <v>0</v>
      </c>
      <c r="AQ104" s="80">
        <v>0</v>
      </c>
      <c r="AR104" s="224">
        <v>242</v>
      </c>
      <c r="AS104" s="224" t="s">
        <v>248</v>
      </c>
      <c r="AT104" s="11">
        <v>8640.5939999999991</v>
      </c>
      <c r="AU104" s="11">
        <v>0</v>
      </c>
      <c r="AV104" s="80">
        <v>0</v>
      </c>
      <c r="AW104" s="80">
        <v>242</v>
      </c>
      <c r="AX104" s="158" t="s">
        <v>248</v>
      </c>
      <c r="AY104" s="235" t="s">
        <v>248</v>
      </c>
      <c r="AZ104" s="218">
        <v>56107</v>
      </c>
      <c r="BA104" s="188" t="s">
        <v>248</v>
      </c>
      <c r="BB104" s="203" t="s">
        <v>248</v>
      </c>
      <c r="BC104" s="158" t="s">
        <v>248</v>
      </c>
      <c r="BD104" s="217" t="s">
        <v>61</v>
      </c>
      <c r="BE104" s="201" t="s">
        <v>62</v>
      </c>
      <c r="BF104" s="201" t="s">
        <v>63</v>
      </c>
      <c r="BG104" s="201" t="s">
        <v>196</v>
      </c>
      <c r="BH104" s="218" t="s">
        <v>712</v>
      </c>
      <c r="BI104" s="218" t="s">
        <v>67</v>
      </c>
      <c r="BJ104" s="391">
        <v>214</v>
      </c>
      <c r="BK104" s="370">
        <v>3</v>
      </c>
      <c r="BL104" s="219" t="s">
        <v>65</v>
      </c>
      <c r="BM104" s="52" t="s">
        <v>65</v>
      </c>
      <c r="BN104" s="218" t="s">
        <v>373</v>
      </c>
      <c r="BO104" s="217" t="s">
        <v>355</v>
      </c>
      <c r="BP104" s="201" t="s">
        <v>680</v>
      </c>
      <c r="BQ104" s="52" t="s">
        <v>714</v>
      </c>
    </row>
    <row r="105" spans="1:69" ht="16.5" thickBot="1">
      <c r="A105" s="207" t="s">
        <v>37</v>
      </c>
      <c r="B105" s="208" t="s">
        <v>40</v>
      </c>
      <c r="C105" s="202" t="s">
        <v>35</v>
      </c>
      <c r="D105" s="210" t="s">
        <v>709</v>
      </c>
      <c r="E105" s="24" t="s">
        <v>355</v>
      </c>
      <c r="F105" s="86">
        <v>116</v>
      </c>
      <c r="G105" s="80">
        <v>0</v>
      </c>
      <c r="H105" s="204"/>
      <c r="I105" s="204"/>
      <c r="J105" s="204"/>
      <c r="K105" s="204"/>
      <c r="L105" s="80">
        <v>0</v>
      </c>
      <c r="M105" s="203"/>
      <c r="N105" s="52">
        <v>0</v>
      </c>
      <c r="O105" s="204"/>
      <c r="P105" s="204"/>
      <c r="Q105" s="11">
        <v>7.5268619482999997</v>
      </c>
      <c r="R105" s="204"/>
      <c r="S105" s="204"/>
      <c r="T105" s="53">
        <v>9.3999999999999986</v>
      </c>
      <c r="U105" s="204"/>
      <c r="V105" s="204"/>
      <c r="W105" s="11">
        <v>7.6057153965516999</v>
      </c>
      <c r="X105" s="204"/>
      <c r="Y105" s="204"/>
      <c r="Z105" s="53">
        <v>9.41</v>
      </c>
      <c r="AA105" s="204"/>
      <c r="AB105" s="204"/>
      <c r="AC105" s="204"/>
      <c r="AD105" s="204"/>
      <c r="AE105" s="204"/>
      <c r="AF105" s="9">
        <v>2.9988669930714109</v>
      </c>
      <c r="AG105" s="9">
        <v>812</v>
      </c>
      <c r="AH105" s="9">
        <v>0.33050260746497762</v>
      </c>
      <c r="AI105" s="9">
        <v>62</v>
      </c>
      <c r="AJ105" s="9">
        <v>2.3054545454545456</v>
      </c>
      <c r="AK105" s="9" t="s">
        <v>248</v>
      </c>
      <c r="AL105" s="9">
        <v>0</v>
      </c>
      <c r="AM105" s="9"/>
      <c r="AN105" s="9"/>
      <c r="AO105" s="73">
        <v>0</v>
      </c>
      <c r="AP105" s="80">
        <v>0</v>
      </c>
      <c r="AQ105" s="80">
        <v>0</v>
      </c>
      <c r="AR105" s="224">
        <v>232</v>
      </c>
      <c r="AS105" s="224" t="s">
        <v>248</v>
      </c>
      <c r="AT105" s="11">
        <v>8270.2569999999996</v>
      </c>
      <c r="AU105" s="11">
        <v>0</v>
      </c>
      <c r="AV105" s="80">
        <v>0</v>
      </c>
      <c r="AW105" s="80">
        <v>232</v>
      </c>
      <c r="AX105" s="158" t="s">
        <v>248</v>
      </c>
      <c r="AY105" s="235" t="s">
        <v>248</v>
      </c>
      <c r="AZ105" s="218">
        <v>56107</v>
      </c>
      <c r="BA105" s="188" t="s">
        <v>248</v>
      </c>
      <c r="BB105" s="203" t="s">
        <v>248</v>
      </c>
      <c r="BC105" s="158" t="s">
        <v>248</v>
      </c>
      <c r="BD105" s="217" t="s">
        <v>61</v>
      </c>
      <c r="BE105" s="201" t="s">
        <v>62</v>
      </c>
      <c r="BF105" s="201" t="s">
        <v>63</v>
      </c>
      <c r="BG105" s="201" t="s">
        <v>196</v>
      </c>
      <c r="BH105" s="218" t="s">
        <v>712</v>
      </c>
      <c r="BI105" s="218" t="s">
        <v>68</v>
      </c>
      <c r="BJ105" s="391">
        <v>214</v>
      </c>
      <c r="BK105" s="370">
        <v>4</v>
      </c>
      <c r="BL105" s="219" t="s">
        <v>65</v>
      </c>
      <c r="BM105" s="52" t="s">
        <v>65</v>
      </c>
      <c r="BN105" s="218" t="s">
        <v>373</v>
      </c>
      <c r="BO105" s="217" t="s">
        <v>355</v>
      </c>
      <c r="BP105" s="201" t="s">
        <v>680</v>
      </c>
      <c r="BQ105" s="52" t="s">
        <v>714</v>
      </c>
    </row>
    <row r="106" spans="1:69" ht="16.5" thickBot="1">
      <c r="A106" s="207" t="s">
        <v>37</v>
      </c>
      <c r="B106" s="208" t="s">
        <v>40</v>
      </c>
      <c r="C106" s="202" t="s">
        <v>35</v>
      </c>
      <c r="D106" s="210" t="s">
        <v>709</v>
      </c>
      <c r="E106" s="24" t="s">
        <v>447</v>
      </c>
      <c r="F106" s="86">
        <v>47</v>
      </c>
      <c r="G106" s="80">
        <v>0</v>
      </c>
      <c r="H106" s="204"/>
      <c r="I106" s="204"/>
      <c r="J106" s="204"/>
      <c r="K106" s="204"/>
      <c r="L106" s="80">
        <v>0</v>
      </c>
      <c r="M106" s="203"/>
      <c r="N106" s="52">
        <v>0</v>
      </c>
      <c r="O106" s="204"/>
      <c r="P106" s="204"/>
      <c r="Q106" s="11">
        <v>5.3240634894000003</v>
      </c>
      <c r="R106" s="204"/>
      <c r="S106" s="204"/>
      <c r="T106" s="53">
        <v>6.3249999999999993</v>
      </c>
      <c r="U106" s="204"/>
      <c r="V106" s="204"/>
      <c r="W106" s="11">
        <v>5.0134891702126998</v>
      </c>
      <c r="X106" s="204"/>
      <c r="Y106" s="204"/>
      <c r="Z106" s="53">
        <v>5.9124999999999996</v>
      </c>
      <c r="AA106" s="204"/>
      <c r="AB106" s="204"/>
      <c r="AC106" s="204"/>
      <c r="AD106" s="204"/>
      <c r="AE106" s="204"/>
      <c r="AF106" s="9">
        <v>3.6948328366033207</v>
      </c>
      <c r="AG106" s="9">
        <v>329</v>
      </c>
      <c r="AH106" s="9">
        <v>0.4129894324703679</v>
      </c>
      <c r="AI106" s="9">
        <v>5</v>
      </c>
      <c r="AJ106" s="9">
        <v>2.7489130434782609</v>
      </c>
      <c r="AK106" s="9" t="s">
        <v>248</v>
      </c>
      <c r="AL106" s="9">
        <v>47</v>
      </c>
      <c r="AM106" s="9">
        <v>3.6948328366033207</v>
      </c>
      <c r="AN106" s="9">
        <v>3.7257709251101323</v>
      </c>
      <c r="AO106" s="73">
        <v>0</v>
      </c>
      <c r="AP106" s="80">
        <v>0</v>
      </c>
      <c r="AQ106" s="80">
        <v>0</v>
      </c>
      <c r="AR106" s="224">
        <v>94</v>
      </c>
      <c r="AS106" s="224" t="s">
        <v>248</v>
      </c>
      <c r="AT106" s="11">
        <v>3367.1970000000001</v>
      </c>
      <c r="AU106" s="11">
        <v>0</v>
      </c>
      <c r="AV106" s="80">
        <v>0</v>
      </c>
      <c r="AW106" s="80">
        <v>94</v>
      </c>
      <c r="AX106" s="158" t="s">
        <v>248</v>
      </c>
      <c r="AY106" s="235" t="s">
        <v>248</v>
      </c>
      <c r="AZ106" s="218">
        <v>44464</v>
      </c>
      <c r="BA106" s="188" t="s">
        <v>248</v>
      </c>
      <c r="BB106" s="203" t="s">
        <v>248</v>
      </c>
      <c r="BC106" s="158" t="s">
        <v>248</v>
      </c>
      <c r="BD106" s="217" t="s">
        <v>61</v>
      </c>
      <c r="BE106" s="201" t="s">
        <v>62</v>
      </c>
      <c r="BF106" s="201" t="s">
        <v>63</v>
      </c>
      <c r="BG106" s="201" t="s">
        <v>196</v>
      </c>
      <c r="BH106" s="218" t="s">
        <v>713</v>
      </c>
      <c r="BI106" s="218" t="s">
        <v>64</v>
      </c>
      <c r="BJ106" s="391">
        <v>214</v>
      </c>
      <c r="BK106" s="370">
        <v>1</v>
      </c>
      <c r="BL106" s="219" t="s">
        <v>65</v>
      </c>
      <c r="BM106" s="52" t="s">
        <v>65</v>
      </c>
      <c r="BN106" s="218" t="s">
        <v>373</v>
      </c>
      <c r="BO106" s="217" t="s">
        <v>70</v>
      </c>
      <c r="BP106" s="201" t="s">
        <v>681</v>
      </c>
      <c r="BQ106" s="52" t="s">
        <v>717</v>
      </c>
    </row>
    <row r="107" spans="1:69" ht="16.5" thickBot="1">
      <c r="A107" s="207" t="s">
        <v>37</v>
      </c>
      <c r="B107" s="208" t="s">
        <v>40</v>
      </c>
      <c r="C107" s="202" t="s">
        <v>35</v>
      </c>
      <c r="D107" s="210" t="s">
        <v>709</v>
      </c>
      <c r="E107" s="24" t="s">
        <v>447</v>
      </c>
      <c r="F107" s="86">
        <v>47</v>
      </c>
      <c r="G107" s="80">
        <v>0</v>
      </c>
      <c r="H107" s="204"/>
      <c r="I107" s="204"/>
      <c r="J107" s="204"/>
      <c r="K107" s="204"/>
      <c r="L107" s="80">
        <v>0</v>
      </c>
      <c r="M107" s="203"/>
      <c r="N107" s="52">
        <v>0</v>
      </c>
      <c r="O107" s="204"/>
      <c r="P107" s="204"/>
      <c r="Q107" s="11">
        <v>7.9924677871999998</v>
      </c>
      <c r="R107" s="204"/>
      <c r="S107" s="204"/>
      <c r="T107" s="53">
        <v>13.608333333333333</v>
      </c>
      <c r="U107" s="204"/>
      <c r="V107" s="204"/>
      <c r="W107" s="11">
        <v>8.0379148723403997</v>
      </c>
      <c r="X107" s="204"/>
      <c r="Y107" s="204"/>
      <c r="Z107" s="53">
        <v>13.441666666666666</v>
      </c>
      <c r="AA107" s="204"/>
      <c r="AB107" s="204"/>
      <c r="AC107" s="204"/>
      <c r="AD107" s="204"/>
      <c r="AE107" s="204"/>
      <c r="AF107" s="9">
        <v>3.1839209766011107</v>
      </c>
      <c r="AG107" s="9">
        <v>329</v>
      </c>
      <c r="AH107" s="9">
        <v>0.55294167460489352</v>
      </c>
      <c r="AI107" s="9">
        <v>43</v>
      </c>
      <c r="AJ107" s="9">
        <v>2.1412162162162161</v>
      </c>
      <c r="AK107" s="9" t="s">
        <v>248</v>
      </c>
      <c r="AL107" s="9">
        <v>47</v>
      </c>
      <c r="AM107" s="9">
        <v>3.1839209766011107</v>
      </c>
      <c r="AN107" s="9">
        <v>3.2231182795698925</v>
      </c>
      <c r="AO107" s="73">
        <v>0</v>
      </c>
      <c r="AP107" s="80">
        <v>0</v>
      </c>
      <c r="AQ107" s="80">
        <v>0</v>
      </c>
      <c r="AR107" s="224">
        <v>94</v>
      </c>
      <c r="AS107" s="224" t="s">
        <v>248</v>
      </c>
      <c r="AT107" s="11">
        <v>3367.62</v>
      </c>
      <c r="AU107" s="11">
        <v>0</v>
      </c>
      <c r="AV107" s="80">
        <v>0</v>
      </c>
      <c r="AW107" s="80">
        <v>94</v>
      </c>
      <c r="AX107" s="158" t="s">
        <v>248</v>
      </c>
      <c r="AY107" s="235" t="s">
        <v>248</v>
      </c>
      <c r="AZ107" s="218">
        <v>44464</v>
      </c>
      <c r="BA107" s="188" t="s">
        <v>248</v>
      </c>
      <c r="BB107" s="203" t="s">
        <v>248</v>
      </c>
      <c r="BC107" s="158" t="s">
        <v>248</v>
      </c>
      <c r="BD107" s="217" t="s">
        <v>61</v>
      </c>
      <c r="BE107" s="201" t="s">
        <v>62</v>
      </c>
      <c r="BF107" s="201" t="s">
        <v>63</v>
      </c>
      <c r="BG107" s="201" t="s">
        <v>196</v>
      </c>
      <c r="BH107" s="218" t="s">
        <v>713</v>
      </c>
      <c r="BI107" s="218" t="s">
        <v>66</v>
      </c>
      <c r="BJ107" s="391">
        <v>214</v>
      </c>
      <c r="BK107" s="370">
        <v>7</v>
      </c>
      <c r="BL107" s="219" t="s">
        <v>65</v>
      </c>
      <c r="BM107" s="52" t="s">
        <v>65</v>
      </c>
      <c r="BN107" s="218" t="s">
        <v>373</v>
      </c>
      <c r="BO107" s="217" t="s">
        <v>70</v>
      </c>
      <c r="BP107" s="201" t="s">
        <v>681</v>
      </c>
      <c r="BQ107" s="52" t="s">
        <v>717</v>
      </c>
    </row>
    <row r="108" spans="1:69" ht="16.5" thickBot="1">
      <c r="A108" s="207" t="s">
        <v>37</v>
      </c>
      <c r="B108" s="208" t="s">
        <v>40</v>
      </c>
      <c r="C108" s="202" t="s">
        <v>35</v>
      </c>
      <c r="D108" s="210" t="s">
        <v>709</v>
      </c>
      <c r="E108" s="24" t="s">
        <v>447</v>
      </c>
      <c r="F108" s="86">
        <v>46</v>
      </c>
      <c r="G108" s="80">
        <v>0</v>
      </c>
      <c r="H108" s="204"/>
      <c r="I108" s="204"/>
      <c r="J108" s="204"/>
      <c r="K108" s="204"/>
      <c r="L108" s="80">
        <v>0</v>
      </c>
      <c r="M108" s="203"/>
      <c r="N108" s="52">
        <v>0</v>
      </c>
      <c r="O108" s="204"/>
      <c r="P108" s="204"/>
      <c r="Q108" s="11">
        <v>6.0292171739000002</v>
      </c>
      <c r="R108" s="204"/>
      <c r="S108" s="204"/>
      <c r="T108" s="53">
        <v>8.1749999999999989</v>
      </c>
      <c r="U108" s="204"/>
      <c r="V108" s="204"/>
      <c r="W108" s="11">
        <v>5.4009346304347003</v>
      </c>
      <c r="X108" s="204"/>
      <c r="Y108" s="204"/>
      <c r="Z108" s="53">
        <v>7.7833333333333323</v>
      </c>
      <c r="AA108" s="204"/>
      <c r="AB108" s="204"/>
      <c r="AC108" s="204"/>
      <c r="AD108" s="204"/>
      <c r="AE108" s="204"/>
      <c r="AF108" s="9">
        <v>3.5992236204028862</v>
      </c>
      <c r="AG108" s="9">
        <v>322</v>
      </c>
      <c r="AH108" s="9">
        <v>0.40790452233357627</v>
      </c>
      <c r="AI108" s="9">
        <v>8</v>
      </c>
      <c r="AJ108" s="9">
        <v>2.6687500000000002</v>
      </c>
      <c r="AK108" s="9" t="s">
        <v>248</v>
      </c>
      <c r="AL108" s="9">
        <v>46</v>
      </c>
      <c r="AM108" s="9">
        <v>3.5992236204028862</v>
      </c>
      <c r="AN108" s="9">
        <v>3.659313725490196</v>
      </c>
      <c r="AO108" s="73">
        <v>0</v>
      </c>
      <c r="AP108" s="80">
        <v>0</v>
      </c>
      <c r="AQ108" s="80">
        <v>0</v>
      </c>
      <c r="AR108" s="224">
        <v>92</v>
      </c>
      <c r="AS108" s="224" t="s">
        <v>248</v>
      </c>
      <c r="AT108" s="11">
        <v>3290.7979999999998</v>
      </c>
      <c r="AU108" s="11">
        <v>0</v>
      </c>
      <c r="AV108" s="80">
        <v>0</v>
      </c>
      <c r="AW108" s="80">
        <v>92</v>
      </c>
      <c r="AX108" s="158" t="s">
        <v>248</v>
      </c>
      <c r="AY108" s="235" t="s">
        <v>248</v>
      </c>
      <c r="AZ108" s="218">
        <v>44464</v>
      </c>
      <c r="BA108" s="188" t="s">
        <v>248</v>
      </c>
      <c r="BB108" s="203" t="s">
        <v>248</v>
      </c>
      <c r="BC108" s="158" t="s">
        <v>248</v>
      </c>
      <c r="BD108" s="217" t="s">
        <v>61</v>
      </c>
      <c r="BE108" s="201" t="s">
        <v>62</v>
      </c>
      <c r="BF108" s="201" t="s">
        <v>63</v>
      </c>
      <c r="BG108" s="201" t="s">
        <v>196</v>
      </c>
      <c r="BH108" s="218" t="s">
        <v>713</v>
      </c>
      <c r="BI108" s="218" t="s">
        <v>67</v>
      </c>
      <c r="BJ108" s="391">
        <v>214</v>
      </c>
      <c r="BK108" s="370">
        <v>3</v>
      </c>
      <c r="BL108" s="219" t="s">
        <v>65</v>
      </c>
      <c r="BM108" s="52" t="s">
        <v>65</v>
      </c>
      <c r="BN108" s="218" t="s">
        <v>373</v>
      </c>
      <c r="BO108" s="217" t="s">
        <v>70</v>
      </c>
      <c r="BP108" s="201" t="s">
        <v>681</v>
      </c>
      <c r="BQ108" s="52" t="s">
        <v>717</v>
      </c>
    </row>
    <row r="109" spans="1:69" ht="16.5" thickBot="1">
      <c r="A109" s="207" t="s">
        <v>37</v>
      </c>
      <c r="B109" s="208" t="s">
        <v>40</v>
      </c>
      <c r="C109" s="202" t="s">
        <v>35</v>
      </c>
      <c r="D109" s="210" t="s">
        <v>709</v>
      </c>
      <c r="E109" s="24" t="s">
        <v>447</v>
      </c>
      <c r="F109" s="86">
        <v>46</v>
      </c>
      <c r="G109" s="80">
        <v>0</v>
      </c>
      <c r="H109" s="204"/>
      <c r="I109" s="204"/>
      <c r="J109" s="204"/>
      <c r="K109" s="204"/>
      <c r="L109" s="80">
        <v>0</v>
      </c>
      <c r="M109" s="203"/>
      <c r="N109" s="52">
        <v>0</v>
      </c>
      <c r="O109" s="204"/>
      <c r="P109" s="204"/>
      <c r="Q109" s="11">
        <v>7.3485433912999998</v>
      </c>
      <c r="R109" s="204"/>
      <c r="S109" s="204"/>
      <c r="T109" s="53">
        <v>8.4499999999999993</v>
      </c>
      <c r="U109" s="204"/>
      <c r="V109" s="204"/>
      <c r="W109" s="11">
        <v>7.3964782608695003</v>
      </c>
      <c r="X109" s="204"/>
      <c r="Y109" s="204"/>
      <c r="Z109" s="53">
        <v>8.4812499999999993</v>
      </c>
      <c r="AA109" s="204"/>
      <c r="AB109" s="204"/>
      <c r="AC109" s="204"/>
      <c r="AD109" s="204"/>
      <c r="AE109" s="204"/>
      <c r="AF109" s="9">
        <v>2.6212662369399875</v>
      </c>
      <c r="AG109" s="9">
        <v>308</v>
      </c>
      <c r="AH109" s="9">
        <v>0.33068645902250093</v>
      </c>
      <c r="AI109" s="9">
        <v>90</v>
      </c>
      <c r="AJ109" s="9">
        <v>1.8973684210526316</v>
      </c>
      <c r="AK109" s="9" t="s">
        <v>248</v>
      </c>
      <c r="AL109" s="9">
        <v>0</v>
      </c>
      <c r="AM109" s="9"/>
      <c r="AN109" s="9"/>
      <c r="AO109" s="73">
        <v>0</v>
      </c>
      <c r="AP109" s="80">
        <v>0</v>
      </c>
      <c r="AQ109" s="80">
        <v>0</v>
      </c>
      <c r="AR109" s="224">
        <v>92</v>
      </c>
      <c r="AS109" s="224" t="s">
        <v>248</v>
      </c>
      <c r="AT109" s="11">
        <v>3301.627</v>
      </c>
      <c r="AU109" s="11">
        <v>0</v>
      </c>
      <c r="AV109" s="80">
        <v>0</v>
      </c>
      <c r="AW109" s="80">
        <v>92</v>
      </c>
      <c r="AX109" s="158" t="s">
        <v>248</v>
      </c>
      <c r="AY109" s="235" t="s">
        <v>248</v>
      </c>
      <c r="AZ109" s="218">
        <v>44464</v>
      </c>
      <c r="BA109" s="188" t="s">
        <v>248</v>
      </c>
      <c r="BB109" s="203" t="s">
        <v>248</v>
      </c>
      <c r="BC109" s="158" t="s">
        <v>248</v>
      </c>
      <c r="BD109" s="217" t="s">
        <v>61</v>
      </c>
      <c r="BE109" s="201" t="s">
        <v>62</v>
      </c>
      <c r="BF109" s="201" t="s">
        <v>63</v>
      </c>
      <c r="BG109" s="201" t="s">
        <v>196</v>
      </c>
      <c r="BH109" s="218" t="s">
        <v>713</v>
      </c>
      <c r="BI109" s="218" t="s">
        <v>68</v>
      </c>
      <c r="BJ109" s="391">
        <v>214</v>
      </c>
      <c r="BK109" s="370">
        <v>4</v>
      </c>
      <c r="BL109" s="219" t="s">
        <v>65</v>
      </c>
      <c r="BM109" s="52" t="s">
        <v>65</v>
      </c>
      <c r="BN109" s="218" t="s">
        <v>373</v>
      </c>
      <c r="BO109" s="217" t="s">
        <v>70</v>
      </c>
      <c r="BP109" s="201" t="s">
        <v>681</v>
      </c>
      <c r="BQ109" s="52" t="s">
        <v>717</v>
      </c>
    </row>
    <row r="110" spans="1:69" ht="16.5" thickBot="1">
      <c r="A110" s="207" t="s">
        <v>37</v>
      </c>
      <c r="B110" s="208" t="s">
        <v>40</v>
      </c>
      <c r="C110" s="202" t="s">
        <v>35</v>
      </c>
      <c r="D110" s="210" t="s">
        <v>709</v>
      </c>
      <c r="E110" s="24" t="s">
        <v>572</v>
      </c>
      <c r="F110" s="86">
        <v>79</v>
      </c>
      <c r="G110" s="80">
        <v>0</v>
      </c>
      <c r="H110" s="204"/>
      <c r="I110" s="204"/>
      <c r="J110" s="204"/>
      <c r="K110" s="204"/>
      <c r="L110" s="80">
        <v>0</v>
      </c>
      <c r="M110" s="203"/>
      <c r="N110" s="52">
        <v>0</v>
      </c>
      <c r="O110" s="204"/>
      <c r="P110" s="204"/>
      <c r="Q110" s="11">
        <v>6.4915315063000003</v>
      </c>
      <c r="R110" s="204"/>
      <c r="S110" s="204"/>
      <c r="T110" s="53">
        <v>7.9208333333333334</v>
      </c>
      <c r="U110" s="204"/>
      <c r="V110" s="204"/>
      <c r="W110" s="11">
        <v>6.5351897088606998</v>
      </c>
      <c r="X110" s="204"/>
      <c r="Y110" s="204"/>
      <c r="Z110" s="53">
        <v>7.9049999999999994</v>
      </c>
      <c r="AA110" s="204"/>
      <c r="AB110" s="204"/>
      <c r="AC110" s="204"/>
      <c r="AD110" s="204"/>
      <c r="AE110" s="204"/>
      <c r="AF110" s="9">
        <v>3.4847377967662023</v>
      </c>
      <c r="AG110" s="9">
        <v>553</v>
      </c>
      <c r="AH110" s="9">
        <v>0.43068954878601184</v>
      </c>
      <c r="AI110" s="9">
        <v>16</v>
      </c>
      <c r="AJ110" s="9">
        <v>2.5869402985074625</v>
      </c>
      <c r="AK110" s="9" t="s">
        <v>248</v>
      </c>
      <c r="AL110" s="9">
        <v>78</v>
      </c>
      <c r="AM110" s="9">
        <v>3.4990842525775614</v>
      </c>
      <c r="AN110" s="9">
        <v>3.5716723549488054</v>
      </c>
      <c r="AO110" s="73">
        <v>0</v>
      </c>
      <c r="AP110" s="80">
        <v>0</v>
      </c>
      <c r="AQ110" s="80">
        <v>0</v>
      </c>
      <c r="AR110" s="224">
        <v>158</v>
      </c>
      <c r="AS110" s="224" t="s">
        <v>248</v>
      </c>
      <c r="AT110" s="11">
        <v>5574.3140000000003</v>
      </c>
      <c r="AU110" s="11">
        <v>71.933000000000007</v>
      </c>
      <c r="AV110" s="80">
        <v>0</v>
      </c>
      <c r="AW110" s="80">
        <v>158</v>
      </c>
      <c r="AX110" s="158" t="s">
        <v>248</v>
      </c>
      <c r="AY110" s="235" t="s">
        <v>248</v>
      </c>
      <c r="AZ110" s="218">
        <v>37149</v>
      </c>
      <c r="BA110" s="188" t="s">
        <v>248</v>
      </c>
      <c r="BB110" s="203" t="s">
        <v>248</v>
      </c>
      <c r="BC110" s="158" t="s">
        <v>248</v>
      </c>
      <c r="BD110" s="217" t="s">
        <v>61</v>
      </c>
      <c r="BE110" s="201" t="s">
        <v>62</v>
      </c>
      <c r="BF110" s="201" t="s">
        <v>63</v>
      </c>
      <c r="BG110" s="201" t="s">
        <v>196</v>
      </c>
      <c r="BH110" s="218" t="s">
        <v>514</v>
      </c>
      <c r="BI110" s="218" t="s">
        <v>64</v>
      </c>
      <c r="BJ110" s="391">
        <v>214</v>
      </c>
      <c r="BK110" s="370">
        <v>1</v>
      </c>
      <c r="BL110" s="219" t="s">
        <v>65</v>
      </c>
      <c r="BM110" s="52" t="s">
        <v>65</v>
      </c>
      <c r="BN110" s="218" t="s">
        <v>373</v>
      </c>
      <c r="BO110" s="217" t="s">
        <v>71</v>
      </c>
      <c r="BP110" s="201" t="s">
        <v>682</v>
      </c>
      <c r="BQ110" s="52" t="s">
        <v>716</v>
      </c>
    </row>
    <row r="111" spans="1:69" ht="16.5" thickBot="1">
      <c r="A111" s="207" t="s">
        <v>37</v>
      </c>
      <c r="B111" s="208" t="s">
        <v>40</v>
      </c>
      <c r="C111" s="202" t="s">
        <v>35</v>
      </c>
      <c r="D111" s="210" t="s">
        <v>709</v>
      </c>
      <c r="E111" s="24" t="s">
        <v>572</v>
      </c>
      <c r="F111" s="86">
        <v>75</v>
      </c>
      <c r="G111" s="80">
        <v>1</v>
      </c>
      <c r="H111" s="204"/>
      <c r="I111" s="204"/>
      <c r="J111" s="204"/>
      <c r="K111" s="204"/>
      <c r="L111" s="80">
        <v>0</v>
      </c>
      <c r="M111" s="203"/>
      <c r="N111" s="52">
        <v>0</v>
      </c>
      <c r="O111" s="204"/>
      <c r="P111" s="204"/>
      <c r="Q111" s="11">
        <v>6.8252295945999997</v>
      </c>
      <c r="R111" s="204"/>
      <c r="S111" s="204"/>
      <c r="T111" s="53">
        <v>8.3833333333333329</v>
      </c>
      <c r="U111" s="204"/>
      <c r="V111" s="204"/>
      <c r="W111" s="11">
        <v>6.8008106621620996</v>
      </c>
      <c r="X111" s="204"/>
      <c r="Y111" s="204"/>
      <c r="Z111" s="53">
        <v>8.3833333333333329</v>
      </c>
      <c r="AA111" s="204"/>
      <c r="AB111" s="204"/>
      <c r="AC111" s="204"/>
      <c r="AD111" s="204"/>
      <c r="AE111" s="204"/>
      <c r="AF111" s="9">
        <v>3.345926641497373</v>
      </c>
      <c r="AG111" s="9">
        <v>518</v>
      </c>
      <c r="AH111" s="9">
        <v>0.46762109087051607</v>
      </c>
      <c r="AI111" s="9">
        <v>26</v>
      </c>
      <c r="AJ111" s="9">
        <v>2.4979166666666668</v>
      </c>
      <c r="AK111" s="9" t="s">
        <v>248</v>
      </c>
      <c r="AL111" s="9">
        <v>74</v>
      </c>
      <c r="AM111" s="9">
        <v>3.345926641497373</v>
      </c>
      <c r="AN111" s="9">
        <v>3.4171597633136095</v>
      </c>
      <c r="AO111" s="73">
        <v>0</v>
      </c>
      <c r="AP111" s="80">
        <v>0</v>
      </c>
      <c r="AQ111" s="80">
        <v>0</v>
      </c>
      <c r="AR111" s="224">
        <v>148</v>
      </c>
      <c r="AS111" s="224" t="s">
        <v>248</v>
      </c>
      <c r="AT111" s="11">
        <v>5276.9480000000003</v>
      </c>
      <c r="AU111" s="11">
        <v>0</v>
      </c>
      <c r="AV111" s="80">
        <v>0</v>
      </c>
      <c r="AW111" s="80">
        <v>148</v>
      </c>
      <c r="AX111" s="158" t="s">
        <v>248</v>
      </c>
      <c r="AY111" s="235" t="s">
        <v>248</v>
      </c>
      <c r="AZ111" s="218">
        <v>37149</v>
      </c>
      <c r="BA111" s="188" t="s">
        <v>248</v>
      </c>
      <c r="BB111" s="203" t="s">
        <v>248</v>
      </c>
      <c r="BC111" s="158" t="s">
        <v>248</v>
      </c>
      <c r="BD111" s="217" t="s">
        <v>61</v>
      </c>
      <c r="BE111" s="201" t="s">
        <v>62</v>
      </c>
      <c r="BF111" s="201" t="s">
        <v>63</v>
      </c>
      <c r="BG111" s="201" t="s">
        <v>196</v>
      </c>
      <c r="BH111" s="218" t="s">
        <v>514</v>
      </c>
      <c r="BI111" s="218" t="s">
        <v>66</v>
      </c>
      <c r="BJ111" s="391">
        <v>214</v>
      </c>
      <c r="BK111" s="370">
        <v>7</v>
      </c>
      <c r="BL111" s="219" t="s">
        <v>65</v>
      </c>
      <c r="BM111" s="52" t="s">
        <v>65</v>
      </c>
      <c r="BN111" s="218" t="s">
        <v>373</v>
      </c>
      <c r="BO111" s="217" t="s">
        <v>71</v>
      </c>
      <c r="BP111" s="201" t="s">
        <v>682</v>
      </c>
      <c r="BQ111" s="52" t="s">
        <v>716</v>
      </c>
    </row>
    <row r="112" spans="1:69" ht="16.5" thickBot="1">
      <c r="A112" s="207" t="s">
        <v>37</v>
      </c>
      <c r="B112" s="208" t="s">
        <v>40</v>
      </c>
      <c r="C112" s="202" t="s">
        <v>35</v>
      </c>
      <c r="D112" s="210" t="s">
        <v>709</v>
      </c>
      <c r="E112" s="24" t="s">
        <v>572</v>
      </c>
      <c r="F112" s="86">
        <v>77</v>
      </c>
      <c r="G112" s="80">
        <v>0</v>
      </c>
      <c r="H112" s="204"/>
      <c r="I112" s="204"/>
      <c r="J112" s="204"/>
      <c r="K112" s="204"/>
      <c r="L112" s="80">
        <v>0</v>
      </c>
      <c r="M112" s="203"/>
      <c r="N112" s="52">
        <v>0</v>
      </c>
      <c r="O112" s="204"/>
      <c r="P112" s="204"/>
      <c r="Q112" s="11">
        <v>5.5568829220999998</v>
      </c>
      <c r="R112" s="204"/>
      <c r="S112" s="204"/>
      <c r="T112" s="53">
        <v>6.7687499999999989</v>
      </c>
      <c r="U112" s="204"/>
      <c r="V112" s="204"/>
      <c r="W112" s="11">
        <v>4.9948569480518996</v>
      </c>
      <c r="X112" s="204"/>
      <c r="Y112" s="204"/>
      <c r="Z112" s="53">
        <v>7.0374999999999979</v>
      </c>
      <c r="AA112" s="204"/>
      <c r="AB112" s="204"/>
      <c r="AC112" s="204"/>
      <c r="AD112" s="204"/>
      <c r="AE112" s="204"/>
      <c r="AF112" s="9">
        <v>3.6695732986329883</v>
      </c>
      <c r="AG112" s="9">
        <v>539</v>
      </c>
      <c r="AH112" s="9">
        <v>0.40597675620689233</v>
      </c>
      <c r="AI112" s="9">
        <v>14</v>
      </c>
      <c r="AJ112" s="9">
        <v>2.7490384615384618</v>
      </c>
      <c r="AK112" s="9" t="s">
        <v>248</v>
      </c>
      <c r="AL112" s="9">
        <v>77</v>
      </c>
      <c r="AM112" s="9">
        <v>3.6695732986329883</v>
      </c>
      <c r="AN112" s="9">
        <v>3.6971153846153846</v>
      </c>
      <c r="AO112" s="73">
        <v>0</v>
      </c>
      <c r="AP112" s="80">
        <v>0</v>
      </c>
      <c r="AQ112" s="80">
        <v>0</v>
      </c>
      <c r="AR112" s="224">
        <v>154</v>
      </c>
      <c r="AS112" s="224" t="s">
        <v>248</v>
      </c>
      <c r="AT112" s="11">
        <v>5511.7659999999996</v>
      </c>
      <c r="AU112" s="11">
        <v>0</v>
      </c>
      <c r="AV112" s="80">
        <v>0</v>
      </c>
      <c r="AW112" s="80">
        <v>154</v>
      </c>
      <c r="AX112" s="158" t="s">
        <v>248</v>
      </c>
      <c r="AY112" s="235" t="s">
        <v>248</v>
      </c>
      <c r="AZ112" s="218">
        <v>37149</v>
      </c>
      <c r="BA112" s="188" t="s">
        <v>248</v>
      </c>
      <c r="BB112" s="203" t="s">
        <v>248</v>
      </c>
      <c r="BC112" s="158" t="s">
        <v>248</v>
      </c>
      <c r="BD112" s="217" t="s">
        <v>61</v>
      </c>
      <c r="BE112" s="201" t="s">
        <v>62</v>
      </c>
      <c r="BF112" s="201" t="s">
        <v>63</v>
      </c>
      <c r="BG112" s="201" t="s">
        <v>196</v>
      </c>
      <c r="BH112" s="218" t="s">
        <v>514</v>
      </c>
      <c r="BI112" s="218" t="s">
        <v>67</v>
      </c>
      <c r="BJ112" s="391">
        <v>214</v>
      </c>
      <c r="BK112" s="370">
        <v>3</v>
      </c>
      <c r="BL112" s="219" t="s">
        <v>65</v>
      </c>
      <c r="BM112" s="52" t="s">
        <v>65</v>
      </c>
      <c r="BN112" s="218" t="s">
        <v>373</v>
      </c>
      <c r="BO112" s="217" t="s">
        <v>71</v>
      </c>
      <c r="BP112" s="201" t="s">
        <v>682</v>
      </c>
      <c r="BQ112" s="52" t="s">
        <v>716</v>
      </c>
    </row>
    <row r="113" spans="1:69" ht="16.5" thickBot="1">
      <c r="A113" s="207" t="s">
        <v>37</v>
      </c>
      <c r="B113" s="208" t="s">
        <v>40</v>
      </c>
      <c r="C113" s="202" t="s">
        <v>35</v>
      </c>
      <c r="D113" s="210" t="s">
        <v>709</v>
      </c>
      <c r="E113" s="24" t="s">
        <v>572</v>
      </c>
      <c r="F113" s="86">
        <v>14</v>
      </c>
      <c r="G113" s="80">
        <v>0</v>
      </c>
      <c r="H113" s="204"/>
      <c r="I113" s="204"/>
      <c r="J113" s="204"/>
      <c r="K113" s="204"/>
      <c r="L113" s="80">
        <v>0</v>
      </c>
      <c r="M113" s="203"/>
      <c r="N113" s="52">
        <v>0</v>
      </c>
      <c r="O113" s="204"/>
      <c r="P113" s="204"/>
      <c r="Q113" s="11">
        <v>7.2085713571000003</v>
      </c>
      <c r="R113" s="204"/>
      <c r="S113" s="204"/>
      <c r="T113" s="53">
        <v>8.3249999999999993</v>
      </c>
      <c r="U113" s="204"/>
      <c r="V113" s="204"/>
      <c r="W113" s="11">
        <v>7.3206427142857002</v>
      </c>
      <c r="X113" s="204"/>
      <c r="Y113" s="204"/>
      <c r="Z113" s="53">
        <v>8.1499999999999986</v>
      </c>
      <c r="AA113" s="204"/>
      <c r="AB113" s="204"/>
      <c r="AC113" s="204"/>
      <c r="AD113" s="204"/>
      <c r="AE113" s="204"/>
      <c r="AF113" s="9">
        <v>2.6882653212060732</v>
      </c>
      <c r="AG113" s="9">
        <v>98</v>
      </c>
      <c r="AH113" s="9">
        <v>0.29028015951453617</v>
      </c>
      <c r="AI113" s="9">
        <v>19</v>
      </c>
      <c r="AJ113" s="9">
        <v>2.0299999999999998</v>
      </c>
      <c r="AK113" s="9" t="s">
        <v>248</v>
      </c>
      <c r="AL113" s="9">
        <v>0</v>
      </c>
      <c r="AM113" s="9"/>
      <c r="AN113" s="9"/>
      <c r="AO113" s="73">
        <v>0</v>
      </c>
      <c r="AP113" s="80">
        <v>0</v>
      </c>
      <c r="AQ113" s="80">
        <v>0</v>
      </c>
      <c r="AR113" s="224">
        <v>28</v>
      </c>
      <c r="AS113" s="224" t="s">
        <v>248</v>
      </c>
      <c r="AT113" s="11">
        <v>997.69500000000005</v>
      </c>
      <c r="AU113" s="11">
        <v>0</v>
      </c>
      <c r="AV113" s="80">
        <v>0</v>
      </c>
      <c r="AW113" s="80">
        <v>28</v>
      </c>
      <c r="AX113" s="158" t="s">
        <v>248</v>
      </c>
      <c r="AY113" s="235" t="s">
        <v>248</v>
      </c>
      <c r="AZ113" s="218">
        <v>37149</v>
      </c>
      <c r="BA113" s="188" t="s">
        <v>248</v>
      </c>
      <c r="BB113" s="203" t="s">
        <v>248</v>
      </c>
      <c r="BC113" s="158" t="s">
        <v>248</v>
      </c>
      <c r="BD113" s="217" t="s">
        <v>61</v>
      </c>
      <c r="BE113" s="201" t="s">
        <v>62</v>
      </c>
      <c r="BF113" s="201" t="s">
        <v>63</v>
      </c>
      <c r="BG113" s="201" t="s">
        <v>196</v>
      </c>
      <c r="BH113" s="218" t="s">
        <v>514</v>
      </c>
      <c r="BI113" s="218" t="s">
        <v>68</v>
      </c>
      <c r="BJ113" s="391">
        <v>214</v>
      </c>
      <c r="BK113" s="370">
        <v>4</v>
      </c>
      <c r="BL113" s="219" t="s">
        <v>65</v>
      </c>
      <c r="BM113" s="52" t="s">
        <v>65</v>
      </c>
      <c r="BN113" s="218" t="s">
        <v>373</v>
      </c>
      <c r="BO113" s="217" t="s">
        <v>71</v>
      </c>
      <c r="BP113" s="201" t="s">
        <v>682</v>
      </c>
      <c r="BQ113" s="52" t="s">
        <v>716</v>
      </c>
    </row>
    <row r="114" spans="1:69" ht="16.5" thickBot="1">
      <c r="A114" s="207" t="s">
        <v>37</v>
      </c>
      <c r="B114" s="208" t="s">
        <v>40</v>
      </c>
      <c r="C114" s="202" t="s">
        <v>35</v>
      </c>
      <c r="D114" s="210" t="s">
        <v>709</v>
      </c>
      <c r="E114" s="24" t="s">
        <v>448</v>
      </c>
      <c r="F114" s="86">
        <v>173</v>
      </c>
      <c r="G114" s="80">
        <v>0</v>
      </c>
      <c r="H114" s="204"/>
      <c r="I114" s="204"/>
      <c r="J114" s="204"/>
      <c r="K114" s="204"/>
      <c r="L114" s="80">
        <v>1</v>
      </c>
      <c r="M114" s="203"/>
      <c r="N114" s="52">
        <v>0</v>
      </c>
      <c r="O114" s="204"/>
      <c r="P114" s="204"/>
      <c r="Q114" s="11">
        <v>6.2958253372000001</v>
      </c>
      <c r="R114" s="204"/>
      <c r="S114" s="204"/>
      <c r="T114" s="53">
        <v>8.2000000000000028</v>
      </c>
      <c r="U114" s="204"/>
      <c r="V114" s="204"/>
      <c r="W114" s="11">
        <v>6.2501044186046002</v>
      </c>
      <c r="X114" s="204"/>
      <c r="Y114" s="204"/>
      <c r="Z114" s="53">
        <v>8.1000000000000014</v>
      </c>
      <c r="AA114" s="204"/>
      <c r="AB114" s="204"/>
      <c r="AC114" s="204"/>
      <c r="AD114" s="204"/>
      <c r="AE114" s="204"/>
      <c r="AF114" s="9">
        <v>3.3465199381410082</v>
      </c>
      <c r="AG114" s="9">
        <v>1204</v>
      </c>
      <c r="AH114" s="9">
        <v>0.43959512820577629</v>
      </c>
      <c r="AI114" s="9">
        <v>39</v>
      </c>
      <c r="AJ114" s="9">
        <v>2.549074074074074</v>
      </c>
      <c r="AK114" s="9" t="s">
        <v>248</v>
      </c>
      <c r="AL114" s="9">
        <v>165</v>
      </c>
      <c r="AM114" s="9">
        <v>3.3715497878722815</v>
      </c>
      <c r="AN114" s="9">
        <v>3.4056919642857144</v>
      </c>
      <c r="AO114" s="73">
        <v>0</v>
      </c>
      <c r="AP114" s="80">
        <v>0</v>
      </c>
      <c r="AQ114" s="80">
        <v>0</v>
      </c>
      <c r="AR114" s="224">
        <v>346</v>
      </c>
      <c r="AS114" s="224" t="s">
        <v>248</v>
      </c>
      <c r="AT114" s="11">
        <v>11861.156000000001</v>
      </c>
      <c r="AU114" s="11">
        <v>431.59699999999998</v>
      </c>
      <c r="AV114" s="80">
        <v>0</v>
      </c>
      <c r="AW114" s="80">
        <v>346</v>
      </c>
      <c r="AX114" s="158" t="s">
        <v>248</v>
      </c>
      <c r="AY114" s="235" t="s">
        <v>248</v>
      </c>
      <c r="AZ114" s="218">
        <v>82983</v>
      </c>
      <c r="BA114" s="188" t="s">
        <v>248</v>
      </c>
      <c r="BB114" s="203" t="s">
        <v>248</v>
      </c>
      <c r="BC114" s="158" t="s">
        <v>248</v>
      </c>
      <c r="BD114" s="217" t="s">
        <v>61</v>
      </c>
      <c r="BE114" s="201" t="s">
        <v>62</v>
      </c>
      <c r="BF114" s="201" t="s">
        <v>63</v>
      </c>
      <c r="BG114" s="201" t="s">
        <v>196</v>
      </c>
      <c r="BH114" s="218" t="s">
        <v>515</v>
      </c>
      <c r="BI114" s="218" t="s">
        <v>64</v>
      </c>
      <c r="BJ114" s="391">
        <v>214</v>
      </c>
      <c r="BK114" s="370">
        <v>1</v>
      </c>
      <c r="BL114" s="219" t="s">
        <v>65</v>
      </c>
      <c r="BM114" s="52" t="s">
        <v>65</v>
      </c>
      <c r="BN114" s="218" t="s">
        <v>373</v>
      </c>
      <c r="BO114" s="217" t="s">
        <v>315</v>
      </c>
      <c r="BP114" s="201" t="s">
        <v>684</v>
      </c>
      <c r="BQ114" s="52" t="s">
        <v>716</v>
      </c>
    </row>
    <row r="115" spans="1:69" ht="16.5" thickBot="1">
      <c r="A115" s="207" t="s">
        <v>37</v>
      </c>
      <c r="B115" s="208" t="s">
        <v>40</v>
      </c>
      <c r="C115" s="202" t="s">
        <v>35</v>
      </c>
      <c r="D115" s="210" t="s">
        <v>709</v>
      </c>
      <c r="E115" s="24" t="s">
        <v>448</v>
      </c>
      <c r="F115" s="86">
        <v>172</v>
      </c>
      <c r="G115" s="80">
        <v>1</v>
      </c>
      <c r="H115" s="204"/>
      <c r="I115" s="204"/>
      <c r="J115" s="204"/>
      <c r="K115" s="204"/>
      <c r="L115" s="80">
        <v>0</v>
      </c>
      <c r="M115" s="203"/>
      <c r="N115" s="52">
        <v>1</v>
      </c>
      <c r="O115" s="204"/>
      <c r="P115" s="204"/>
      <c r="Q115" s="11">
        <v>8.0952863859999997</v>
      </c>
      <c r="R115" s="204"/>
      <c r="S115" s="204"/>
      <c r="T115" s="53">
        <v>13.844999999999999</v>
      </c>
      <c r="U115" s="204"/>
      <c r="V115" s="204"/>
      <c r="W115" s="11">
        <v>8.1572512514619007</v>
      </c>
      <c r="X115" s="204"/>
      <c r="Y115" s="204"/>
      <c r="Z115" s="53">
        <v>13.870833333333332</v>
      </c>
      <c r="AA115" s="204"/>
      <c r="AB115" s="204"/>
      <c r="AC115" s="204"/>
      <c r="AD115" s="204"/>
      <c r="AE115" s="204"/>
      <c r="AF115" s="9">
        <v>2.9645801629439714</v>
      </c>
      <c r="AG115" s="9">
        <v>1183</v>
      </c>
      <c r="AH115" s="9">
        <v>0.59867525068310345</v>
      </c>
      <c r="AI115" s="9">
        <v>272</v>
      </c>
      <c r="AJ115" s="9">
        <v>1.9404166666666667</v>
      </c>
      <c r="AK115" s="9" t="s">
        <v>248</v>
      </c>
      <c r="AL115" s="9">
        <v>167</v>
      </c>
      <c r="AM115" s="9">
        <v>2.9653036774887402</v>
      </c>
      <c r="AN115" s="9">
        <v>2.9776785714285716</v>
      </c>
      <c r="AO115" s="73">
        <v>0</v>
      </c>
      <c r="AP115" s="80">
        <v>0</v>
      </c>
      <c r="AQ115" s="80">
        <v>0</v>
      </c>
      <c r="AR115" s="224">
        <v>342</v>
      </c>
      <c r="AS115" s="224" t="s">
        <v>248</v>
      </c>
      <c r="AT115" s="11">
        <v>12200.724</v>
      </c>
      <c r="AU115" s="11">
        <v>0</v>
      </c>
      <c r="AV115" s="80">
        <v>0</v>
      </c>
      <c r="AW115" s="80">
        <v>342</v>
      </c>
      <c r="AX115" s="158" t="s">
        <v>248</v>
      </c>
      <c r="AY115" s="235" t="s">
        <v>248</v>
      </c>
      <c r="AZ115" s="218">
        <v>82983</v>
      </c>
      <c r="BA115" s="188" t="s">
        <v>248</v>
      </c>
      <c r="BB115" s="203" t="s">
        <v>248</v>
      </c>
      <c r="BC115" s="158" t="s">
        <v>248</v>
      </c>
      <c r="BD115" s="217" t="s">
        <v>61</v>
      </c>
      <c r="BE115" s="201" t="s">
        <v>62</v>
      </c>
      <c r="BF115" s="201" t="s">
        <v>63</v>
      </c>
      <c r="BG115" s="201" t="s">
        <v>196</v>
      </c>
      <c r="BH115" s="218" t="s">
        <v>515</v>
      </c>
      <c r="BI115" s="218" t="s">
        <v>66</v>
      </c>
      <c r="BJ115" s="391">
        <v>214</v>
      </c>
      <c r="BK115" s="370">
        <v>7</v>
      </c>
      <c r="BL115" s="219" t="s">
        <v>65</v>
      </c>
      <c r="BM115" s="52" t="s">
        <v>65</v>
      </c>
      <c r="BN115" s="218" t="s">
        <v>373</v>
      </c>
      <c r="BO115" s="217" t="s">
        <v>315</v>
      </c>
      <c r="BP115" s="201" t="s">
        <v>684</v>
      </c>
      <c r="BQ115" s="52" t="s">
        <v>716</v>
      </c>
    </row>
    <row r="116" spans="1:69" ht="16.5" thickBot="1">
      <c r="A116" s="207" t="s">
        <v>37</v>
      </c>
      <c r="B116" s="208" t="s">
        <v>40</v>
      </c>
      <c r="C116" s="202" t="s">
        <v>35</v>
      </c>
      <c r="D116" s="210" t="s">
        <v>709</v>
      </c>
      <c r="E116" s="24" t="s">
        <v>448</v>
      </c>
      <c r="F116" s="86">
        <v>164</v>
      </c>
      <c r="G116" s="80">
        <v>1</v>
      </c>
      <c r="H116" s="204"/>
      <c r="I116" s="204"/>
      <c r="J116" s="204"/>
      <c r="K116" s="204"/>
      <c r="L116" s="80">
        <v>0</v>
      </c>
      <c r="M116" s="203"/>
      <c r="N116" s="52">
        <v>0</v>
      </c>
      <c r="O116" s="204"/>
      <c r="P116" s="204"/>
      <c r="Q116" s="11">
        <v>6.2028156135000003</v>
      </c>
      <c r="R116" s="204"/>
      <c r="S116" s="204"/>
      <c r="T116" s="53">
        <v>8.5849999999999991</v>
      </c>
      <c r="U116" s="204"/>
      <c r="V116" s="204"/>
      <c r="W116" s="11">
        <v>5.5839200061348997</v>
      </c>
      <c r="X116" s="204"/>
      <c r="Y116" s="204"/>
      <c r="Z116" s="53">
        <v>8.2312499999999993</v>
      </c>
      <c r="AA116" s="204"/>
      <c r="AB116" s="204"/>
      <c r="AC116" s="204"/>
      <c r="AD116" s="204"/>
      <c r="AE116" s="204"/>
      <c r="AF116" s="9">
        <v>3.5738825663258167</v>
      </c>
      <c r="AG116" s="9">
        <v>1141</v>
      </c>
      <c r="AH116" s="9">
        <v>0.43803364257054195</v>
      </c>
      <c r="AI116" s="9">
        <v>36</v>
      </c>
      <c r="AJ116" s="9">
        <v>2.6252976190476192</v>
      </c>
      <c r="AK116" s="9" t="s">
        <v>248</v>
      </c>
      <c r="AL116" s="9">
        <v>162</v>
      </c>
      <c r="AM116" s="9">
        <v>3.578509707404613</v>
      </c>
      <c r="AN116" s="9">
        <v>3.6504992867332384</v>
      </c>
      <c r="AO116" s="73">
        <v>0</v>
      </c>
      <c r="AP116" s="80">
        <v>0</v>
      </c>
      <c r="AQ116" s="80">
        <v>0</v>
      </c>
      <c r="AR116" s="224">
        <v>326</v>
      </c>
      <c r="AS116" s="224" t="s">
        <v>248</v>
      </c>
      <c r="AT116" s="11">
        <v>11570.317999999999</v>
      </c>
      <c r="AU116" s="11">
        <v>66.774000000000001</v>
      </c>
      <c r="AV116" s="80">
        <v>0</v>
      </c>
      <c r="AW116" s="80">
        <v>326</v>
      </c>
      <c r="AX116" s="158" t="s">
        <v>248</v>
      </c>
      <c r="AY116" s="235" t="s">
        <v>248</v>
      </c>
      <c r="AZ116" s="218">
        <v>82983</v>
      </c>
      <c r="BA116" s="188" t="s">
        <v>248</v>
      </c>
      <c r="BB116" s="203" t="s">
        <v>248</v>
      </c>
      <c r="BC116" s="158" t="s">
        <v>248</v>
      </c>
      <c r="BD116" s="217" t="s">
        <v>61</v>
      </c>
      <c r="BE116" s="201" t="s">
        <v>62</v>
      </c>
      <c r="BF116" s="201" t="s">
        <v>63</v>
      </c>
      <c r="BG116" s="201" t="s">
        <v>196</v>
      </c>
      <c r="BH116" s="218" t="s">
        <v>515</v>
      </c>
      <c r="BI116" s="218" t="s">
        <v>67</v>
      </c>
      <c r="BJ116" s="391">
        <v>214</v>
      </c>
      <c r="BK116" s="370">
        <v>3</v>
      </c>
      <c r="BL116" s="219" t="s">
        <v>65</v>
      </c>
      <c r="BM116" s="52" t="s">
        <v>65</v>
      </c>
      <c r="BN116" s="218" t="s">
        <v>373</v>
      </c>
      <c r="BO116" s="217" t="s">
        <v>315</v>
      </c>
      <c r="BP116" s="201" t="s">
        <v>684</v>
      </c>
      <c r="BQ116" s="52" t="s">
        <v>716</v>
      </c>
    </row>
    <row r="117" spans="1:69" ht="16.5" thickBot="1">
      <c r="A117" s="207" t="s">
        <v>37</v>
      </c>
      <c r="B117" s="208" t="s">
        <v>40</v>
      </c>
      <c r="C117" s="202" t="s">
        <v>35</v>
      </c>
      <c r="D117" s="210" t="s">
        <v>709</v>
      </c>
      <c r="E117" s="24" t="s">
        <v>448</v>
      </c>
      <c r="F117" s="86">
        <v>160</v>
      </c>
      <c r="G117" s="80">
        <v>1</v>
      </c>
      <c r="H117" s="204"/>
      <c r="I117" s="204"/>
      <c r="J117" s="204"/>
      <c r="K117" s="204"/>
      <c r="L117" s="80">
        <v>0</v>
      </c>
      <c r="M117" s="203"/>
      <c r="N117" s="52">
        <v>0</v>
      </c>
      <c r="O117" s="204"/>
      <c r="P117" s="204"/>
      <c r="Q117" s="11">
        <v>7.8101192264000003</v>
      </c>
      <c r="R117" s="204"/>
      <c r="S117" s="204"/>
      <c r="T117" s="53">
        <v>9.6749999999999972</v>
      </c>
      <c r="U117" s="204"/>
      <c r="V117" s="204"/>
      <c r="W117" s="11">
        <v>7.8533079559747998</v>
      </c>
      <c r="X117" s="204"/>
      <c r="Y117" s="204"/>
      <c r="Z117" s="53">
        <v>9.6312499999999979</v>
      </c>
      <c r="AA117" s="204"/>
      <c r="AB117" s="204"/>
      <c r="AC117" s="204"/>
      <c r="AD117" s="204"/>
      <c r="AE117" s="204"/>
      <c r="AF117" s="9">
        <v>2.659167529132604</v>
      </c>
      <c r="AG117" s="9">
        <v>973</v>
      </c>
      <c r="AH117" s="9">
        <v>0.39882067255731501</v>
      </c>
      <c r="AI117" s="9">
        <v>250</v>
      </c>
      <c r="AJ117" s="9">
        <v>1.7053030303030303</v>
      </c>
      <c r="AK117" s="9" t="s">
        <v>248</v>
      </c>
      <c r="AL117" s="9">
        <v>0</v>
      </c>
      <c r="AM117" s="9"/>
      <c r="AN117" s="9"/>
      <c r="AO117" s="73">
        <v>0</v>
      </c>
      <c r="AP117" s="80">
        <v>0</v>
      </c>
      <c r="AQ117" s="80">
        <v>0</v>
      </c>
      <c r="AR117" s="224">
        <v>318</v>
      </c>
      <c r="AS117" s="224" t="s">
        <v>248</v>
      </c>
      <c r="AT117" s="11">
        <v>11291.27</v>
      </c>
      <c r="AU117" s="11">
        <v>51.177999999999997</v>
      </c>
      <c r="AV117" s="80">
        <v>0</v>
      </c>
      <c r="AW117" s="80">
        <v>318</v>
      </c>
      <c r="AX117" s="158" t="s">
        <v>248</v>
      </c>
      <c r="AY117" s="235" t="s">
        <v>248</v>
      </c>
      <c r="AZ117" s="218">
        <v>82983</v>
      </c>
      <c r="BA117" s="188" t="s">
        <v>248</v>
      </c>
      <c r="BB117" s="203" t="s">
        <v>248</v>
      </c>
      <c r="BC117" s="158" t="s">
        <v>248</v>
      </c>
      <c r="BD117" s="217" t="s">
        <v>61</v>
      </c>
      <c r="BE117" s="201" t="s">
        <v>62</v>
      </c>
      <c r="BF117" s="201" t="s">
        <v>63</v>
      </c>
      <c r="BG117" s="201" t="s">
        <v>196</v>
      </c>
      <c r="BH117" s="218" t="s">
        <v>515</v>
      </c>
      <c r="BI117" s="218" t="s">
        <v>68</v>
      </c>
      <c r="BJ117" s="391">
        <v>214</v>
      </c>
      <c r="BK117" s="370">
        <v>4</v>
      </c>
      <c r="BL117" s="219" t="s">
        <v>65</v>
      </c>
      <c r="BM117" s="52" t="s">
        <v>65</v>
      </c>
      <c r="BN117" s="218" t="s">
        <v>373</v>
      </c>
      <c r="BO117" s="217" t="s">
        <v>315</v>
      </c>
      <c r="BP117" s="201" t="s">
        <v>684</v>
      </c>
      <c r="BQ117" s="52" t="s">
        <v>716</v>
      </c>
    </row>
    <row r="118" spans="1:69" ht="16.5" thickBot="1">
      <c r="A118" s="207" t="s">
        <v>37</v>
      </c>
      <c r="B118" s="208" t="s">
        <v>40</v>
      </c>
      <c r="C118" s="202" t="s">
        <v>35</v>
      </c>
      <c r="D118" s="210" t="s">
        <v>709</v>
      </c>
      <c r="E118" s="24" t="s">
        <v>449</v>
      </c>
      <c r="F118" s="86">
        <v>71</v>
      </c>
      <c r="G118" s="80">
        <v>0</v>
      </c>
      <c r="H118" s="204"/>
      <c r="I118" s="204"/>
      <c r="J118" s="204"/>
      <c r="K118" s="204"/>
      <c r="L118" s="80">
        <v>0</v>
      </c>
      <c r="M118" s="203"/>
      <c r="N118" s="52">
        <v>0</v>
      </c>
      <c r="O118" s="204"/>
      <c r="P118" s="204"/>
      <c r="Q118" s="11">
        <v>6.1620561690000004</v>
      </c>
      <c r="R118" s="204"/>
      <c r="S118" s="204"/>
      <c r="T118" s="53">
        <v>7.4312500000000004</v>
      </c>
      <c r="U118" s="204"/>
      <c r="V118" s="204"/>
      <c r="W118" s="11">
        <v>6.2293096478873</v>
      </c>
      <c r="X118" s="204"/>
      <c r="Y118" s="204"/>
      <c r="Z118" s="53">
        <v>7.5562500000000004</v>
      </c>
      <c r="AA118" s="204"/>
      <c r="AB118" s="204"/>
      <c r="AC118" s="204"/>
      <c r="AD118" s="204"/>
      <c r="AE118" s="204"/>
      <c r="AF118" s="9">
        <v>3.4480684168142091</v>
      </c>
      <c r="AG118" s="9">
        <v>497</v>
      </c>
      <c r="AH118" s="9">
        <v>0.39868237663273798</v>
      </c>
      <c r="AI118" s="9">
        <v>8</v>
      </c>
      <c r="AJ118" s="9">
        <v>2.6316406250000002</v>
      </c>
      <c r="AK118" s="9" t="s">
        <v>248</v>
      </c>
      <c r="AL118" s="9">
        <v>71</v>
      </c>
      <c r="AM118" s="9">
        <v>3.4480684168142091</v>
      </c>
      <c r="AN118" s="9">
        <v>3.5112244897959184</v>
      </c>
      <c r="AO118" s="73">
        <v>0</v>
      </c>
      <c r="AP118" s="80">
        <v>0</v>
      </c>
      <c r="AQ118" s="80">
        <v>0</v>
      </c>
      <c r="AR118" s="224">
        <v>142</v>
      </c>
      <c r="AS118" s="224" t="s">
        <v>248</v>
      </c>
      <c r="AT118" s="11">
        <v>5081.7939999999999</v>
      </c>
      <c r="AU118" s="11">
        <v>0</v>
      </c>
      <c r="AV118" s="80">
        <v>0</v>
      </c>
      <c r="AW118" s="80">
        <v>142</v>
      </c>
      <c r="AX118" s="158" t="s">
        <v>248</v>
      </c>
      <c r="AY118" s="235" t="s">
        <v>248</v>
      </c>
      <c r="AZ118" s="218">
        <v>45123</v>
      </c>
      <c r="BA118" s="188" t="s">
        <v>248</v>
      </c>
      <c r="BB118" s="203" t="s">
        <v>248</v>
      </c>
      <c r="BC118" s="158" t="s">
        <v>248</v>
      </c>
      <c r="BD118" s="217" t="s">
        <v>61</v>
      </c>
      <c r="BE118" s="201" t="s">
        <v>62</v>
      </c>
      <c r="BF118" s="201" t="s">
        <v>63</v>
      </c>
      <c r="BG118" s="201" t="s">
        <v>196</v>
      </c>
      <c r="BH118" s="218" t="s">
        <v>514</v>
      </c>
      <c r="BI118" s="218" t="s">
        <v>64</v>
      </c>
      <c r="BJ118" s="391">
        <v>214</v>
      </c>
      <c r="BK118" s="370">
        <v>1</v>
      </c>
      <c r="BL118" s="219" t="s">
        <v>65</v>
      </c>
      <c r="BM118" s="52" t="s">
        <v>65</v>
      </c>
      <c r="BN118" s="218" t="s">
        <v>373</v>
      </c>
      <c r="BO118" s="217" t="s">
        <v>349</v>
      </c>
      <c r="BP118" s="201" t="s">
        <v>699</v>
      </c>
      <c r="BQ118" s="52" t="s">
        <v>715</v>
      </c>
    </row>
    <row r="119" spans="1:69" ht="16.5" thickBot="1">
      <c r="A119" s="207" t="s">
        <v>37</v>
      </c>
      <c r="B119" s="208" t="s">
        <v>40</v>
      </c>
      <c r="C119" s="202" t="s">
        <v>35</v>
      </c>
      <c r="D119" s="210" t="s">
        <v>709</v>
      </c>
      <c r="E119" s="24" t="s">
        <v>449</v>
      </c>
      <c r="F119" s="86">
        <v>60</v>
      </c>
      <c r="G119" s="80">
        <v>3</v>
      </c>
      <c r="H119" s="204"/>
      <c r="I119" s="204"/>
      <c r="J119" s="204"/>
      <c r="K119" s="204"/>
      <c r="L119" s="80">
        <v>0</v>
      </c>
      <c r="M119" s="203"/>
      <c r="N119" s="52">
        <v>0</v>
      </c>
      <c r="O119" s="204"/>
      <c r="P119" s="204"/>
      <c r="Q119" s="11">
        <v>7.2967017368000002</v>
      </c>
      <c r="R119" s="204"/>
      <c r="S119" s="204"/>
      <c r="T119" s="53">
        <v>13.074999999999999</v>
      </c>
      <c r="U119" s="204"/>
      <c r="V119" s="204"/>
      <c r="W119" s="11">
        <v>7.1902628596491001</v>
      </c>
      <c r="X119" s="204"/>
      <c r="Y119" s="204"/>
      <c r="Z119" s="53">
        <v>13.2875</v>
      </c>
      <c r="AA119" s="204"/>
      <c r="AB119" s="204"/>
      <c r="AC119" s="204"/>
      <c r="AD119" s="204"/>
      <c r="AE119" s="204"/>
      <c r="AF119" s="9">
        <v>3.3278997501335046</v>
      </c>
      <c r="AG119" s="9">
        <v>397</v>
      </c>
      <c r="AH119" s="9">
        <v>0.47696473306582698</v>
      </c>
      <c r="AI119" s="9">
        <v>23</v>
      </c>
      <c r="AJ119" s="9">
        <v>2.4249999999999998</v>
      </c>
      <c r="AK119" s="9" t="s">
        <v>248</v>
      </c>
      <c r="AL119" s="9">
        <v>57</v>
      </c>
      <c r="AM119" s="9">
        <v>3.3278997501335046</v>
      </c>
      <c r="AN119" s="9">
        <v>3.4220000000000002</v>
      </c>
      <c r="AO119" s="73">
        <v>0</v>
      </c>
      <c r="AP119" s="80">
        <v>0</v>
      </c>
      <c r="AQ119" s="80">
        <v>0</v>
      </c>
      <c r="AR119" s="224">
        <v>114</v>
      </c>
      <c r="AS119" s="224" t="s">
        <v>248</v>
      </c>
      <c r="AT119" s="11">
        <v>4062.0250000000001</v>
      </c>
      <c r="AU119" s="11">
        <v>0</v>
      </c>
      <c r="AV119" s="80">
        <v>0</v>
      </c>
      <c r="AW119" s="80">
        <v>114</v>
      </c>
      <c r="AX119" s="158" t="s">
        <v>248</v>
      </c>
      <c r="AY119" s="235" t="s">
        <v>248</v>
      </c>
      <c r="AZ119" s="218">
        <v>45123</v>
      </c>
      <c r="BA119" s="188" t="s">
        <v>248</v>
      </c>
      <c r="BB119" s="203" t="s">
        <v>248</v>
      </c>
      <c r="BC119" s="158" t="s">
        <v>248</v>
      </c>
      <c r="BD119" s="217" t="s">
        <v>61</v>
      </c>
      <c r="BE119" s="201" t="s">
        <v>62</v>
      </c>
      <c r="BF119" s="201" t="s">
        <v>63</v>
      </c>
      <c r="BG119" s="201" t="s">
        <v>196</v>
      </c>
      <c r="BH119" s="218" t="s">
        <v>514</v>
      </c>
      <c r="BI119" s="218" t="s">
        <v>66</v>
      </c>
      <c r="BJ119" s="391">
        <v>214</v>
      </c>
      <c r="BK119" s="370">
        <v>7</v>
      </c>
      <c r="BL119" s="219" t="s">
        <v>65</v>
      </c>
      <c r="BM119" s="52" t="s">
        <v>65</v>
      </c>
      <c r="BN119" s="218" t="s">
        <v>373</v>
      </c>
      <c r="BO119" s="217" t="s">
        <v>349</v>
      </c>
      <c r="BP119" s="201" t="s">
        <v>699</v>
      </c>
      <c r="BQ119" s="52" t="s">
        <v>715</v>
      </c>
    </row>
    <row r="120" spans="1:69" ht="16.5" thickBot="1">
      <c r="A120" s="207" t="s">
        <v>37</v>
      </c>
      <c r="B120" s="208" t="s">
        <v>40</v>
      </c>
      <c r="C120" s="202" t="s">
        <v>35</v>
      </c>
      <c r="D120" s="210" t="s">
        <v>709</v>
      </c>
      <c r="E120" s="24" t="s">
        <v>449</v>
      </c>
      <c r="F120" s="86">
        <v>57</v>
      </c>
      <c r="G120" s="80">
        <v>0</v>
      </c>
      <c r="H120" s="204"/>
      <c r="I120" s="204"/>
      <c r="J120" s="204"/>
      <c r="K120" s="204"/>
      <c r="L120" s="80">
        <v>0</v>
      </c>
      <c r="M120" s="203"/>
      <c r="N120" s="52">
        <v>0</v>
      </c>
      <c r="O120" s="204"/>
      <c r="P120" s="204"/>
      <c r="Q120" s="11">
        <v>7.0256314385999996</v>
      </c>
      <c r="R120" s="204"/>
      <c r="S120" s="204"/>
      <c r="T120" s="53">
        <v>8.5749999999999993</v>
      </c>
      <c r="U120" s="204"/>
      <c r="V120" s="204"/>
      <c r="W120" s="11">
        <v>7.1071050526314998</v>
      </c>
      <c r="X120" s="204"/>
      <c r="Y120" s="204"/>
      <c r="Z120" s="53">
        <v>8.2874999999999996</v>
      </c>
      <c r="AA120" s="204"/>
      <c r="AB120" s="204"/>
      <c r="AC120" s="204"/>
      <c r="AD120" s="204"/>
      <c r="AE120" s="204"/>
      <c r="AF120" s="9">
        <v>3.3632080241253504</v>
      </c>
      <c r="AG120" s="9">
        <v>399</v>
      </c>
      <c r="AH120" s="9">
        <v>0.48873984793467273</v>
      </c>
      <c r="AI120" s="9">
        <v>24</v>
      </c>
      <c r="AJ120" s="9">
        <v>2.4079545454545457</v>
      </c>
      <c r="AK120" s="9" t="s">
        <v>248</v>
      </c>
      <c r="AL120" s="9">
        <v>57</v>
      </c>
      <c r="AM120" s="9">
        <v>3.3632080241253504</v>
      </c>
      <c r="AN120" s="9">
        <v>3.4572072072072073</v>
      </c>
      <c r="AO120" s="73">
        <v>0</v>
      </c>
      <c r="AP120" s="80">
        <v>0</v>
      </c>
      <c r="AQ120" s="80">
        <v>0</v>
      </c>
      <c r="AR120" s="224">
        <v>114</v>
      </c>
      <c r="AS120" s="224" t="s">
        <v>248</v>
      </c>
      <c r="AT120" s="11">
        <v>4082.6840000000002</v>
      </c>
      <c r="AU120" s="11">
        <v>0</v>
      </c>
      <c r="AV120" s="80">
        <v>0</v>
      </c>
      <c r="AW120" s="80">
        <v>114</v>
      </c>
      <c r="AX120" s="158" t="s">
        <v>248</v>
      </c>
      <c r="AY120" s="235" t="s">
        <v>248</v>
      </c>
      <c r="AZ120" s="218">
        <v>45123</v>
      </c>
      <c r="BA120" s="188" t="s">
        <v>248</v>
      </c>
      <c r="BB120" s="203" t="s">
        <v>248</v>
      </c>
      <c r="BC120" s="158" t="s">
        <v>248</v>
      </c>
      <c r="BD120" s="217" t="s">
        <v>61</v>
      </c>
      <c r="BE120" s="201" t="s">
        <v>62</v>
      </c>
      <c r="BF120" s="201" t="s">
        <v>63</v>
      </c>
      <c r="BG120" s="201" t="s">
        <v>196</v>
      </c>
      <c r="BH120" s="218" t="s">
        <v>514</v>
      </c>
      <c r="BI120" s="218" t="s">
        <v>67</v>
      </c>
      <c r="BJ120" s="391">
        <v>214</v>
      </c>
      <c r="BK120" s="370">
        <v>3</v>
      </c>
      <c r="BL120" s="219" t="s">
        <v>65</v>
      </c>
      <c r="BM120" s="52" t="s">
        <v>65</v>
      </c>
      <c r="BN120" s="218" t="s">
        <v>373</v>
      </c>
      <c r="BO120" s="217" t="s">
        <v>349</v>
      </c>
      <c r="BP120" s="201" t="s">
        <v>699</v>
      </c>
      <c r="BQ120" s="52" t="s">
        <v>715</v>
      </c>
    </row>
    <row r="121" spans="1:69" ht="16.5" thickBot="1">
      <c r="A121" s="207" t="s">
        <v>37</v>
      </c>
      <c r="B121" s="208" t="s">
        <v>40</v>
      </c>
      <c r="C121" s="202" t="s">
        <v>35</v>
      </c>
      <c r="D121" s="210" t="s">
        <v>709</v>
      </c>
      <c r="E121" s="24" t="s">
        <v>449</v>
      </c>
      <c r="F121" s="86">
        <v>59</v>
      </c>
      <c r="G121" s="80">
        <v>0</v>
      </c>
      <c r="H121" s="204"/>
      <c r="I121" s="204"/>
      <c r="J121" s="204"/>
      <c r="K121" s="204"/>
      <c r="L121" s="80">
        <v>0</v>
      </c>
      <c r="M121" s="203"/>
      <c r="N121" s="52">
        <v>0</v>
      </c>
      <c r="O121" s="204"/>
      <c r="P121" s="204"/>
      <c r="Q121" s="11">
        <v>7.1781355084999996</v>
      </c>
      <c r="R121" s="204"/>
      <c r="S121" s="204"/>
      <c r="T121" s="53">
        <v>8.5124999999999993</v>
      </c>
      <c r="U121" s="204"/>
      <c r="V121" s="204"/>
      <c r="W121" s="11">
        <v>7.2629320338983003</v>
      </c>
      <c r="X121" s="204"/>
      <c r="Y121" s="204"/>
      <c r="Z121" s="53">
        <v>8.6749999999999989</v>
      </c>
      <c r="AA121" s="204"/>
      <c r="AB121" s="204"/>
      <c r="AC121" s="204"/>
      <c r="AD121" s="204"/>
      <c r="AE121" s="204"/>
      <c r="AF121" s="9">
        <v>2.7514527886023532</v>
      </c>
      <c r="AG121" s="9">
        <v>413</v>
      </c>
      <c r="AH121" s="9">
        <v>0.223747365284237</v>
      </c>
      <c r="AI121" s="9">
        <v>54</v>
      </c>
      <c r="AJ121" s="9">
        <v>2.1665000000000001</v>
      </c>
      <c r="AK121" s="9" t="s">
        <v>248</v>
      </c>
      <c r="AL121" s="9">
        <v>0</v>
      </c>
      <c r="AM121" s="9"/>
      <c r="AN121" s="9"/>
      <c r="AO121" s="73">
        <v>0</v>
      </c>
      <c r="AP121" s="80">
        <v>0</v>
      </c>
      <c r="AQ121" s="80">
        <v>0</v>
      </c>
      <c r="AR121" s="224">
        <v>118</v>
      </c>
      <c r="AS121" s="224" t="s">
        <v>248</v>
      </c>
      <c r="AT121" s="11">
        <v>4216.76</v>
      </c>
      <c r="AU121" s="11">
        <v>0</v>
      </c>
      <c r="AV121" s="80">
        <v>0</v>
      </c>
      <c r="AW121" s="80">
        <v>118</v>
      </c>
      <c r="AX121" s="158" t="s">
        <v>248</v>
      </c>
      <c r="AY121" s="235" t="s">
        <v>248</v>
      </c>
      <c r="AZ121" s="218">
        <v>45123</v>
      </c>
      <c r="BA121" s="188" t="s">
        <v>248</v>
      </c>
      <c r="BB121" s="203" t="s">
        <v>248</v>
      </c>
      <c r="BC121" s="158" t="s">
        <v>248</v>
      </c>
      <c r="BD121" s="217" t="s">
        <v>61</v>
      </c>
      <c r="BE121" s="201" t="s">
        <v>62</v>
      </c>
      <c r="BF121" s="201" t="s">
        <v>63</v>
      </c>
      <c r="BG121" s="201" t="s">
        <v>196</v>
      </c>
      <c r="BH121" s="218" t="s">
        <v>514</v>
      </c>
      <c r="BI121" s="218" t="s">
        <v>68</v>
      </c>
      <c r="BJ121" s="391">
        <v>214</v>
      </c>
      <c r="BK121" s="370">
        <v>4</v>
      </c>
      <c r="BL121" s="219" t="s">
        <v>65</v>
      </c>
      <c r="BM121" s="52" t="s">
        <v>65</v>
      </c>
      <c r="BN121" s="218" t="s">
        <v>373</v>
      </c>
      <c r="BO121" s="217" t="s">
        <v>349</v>
      </c>
      <c r="BP121" s="201" t="s">
        <v>699</v>
      </c>
      <c r="BQ121" s="52" t="s">
        <v>715</v>
      </c>
    </row>
    <row r="122" spans="1:69" ht="16.5" thickBot="1">
      <c r="A122" s="207" t="s">
        <v>37</v>
      </c>
      <c r="B122" s="208" t="s">
        <v>40</v>
      </c>
      <c r="C122" s="202" t="s">
        <v>35</v>
      </c>
      <c r="D122" s="210" t="s">
        <v>709</v>
      </c>
      <c r="E122" s="24" t="s">
        <v>450</v>
      </c>
      <c r="F122" s="86">
        <v>47</v>
      </c>
      <c r="G122" s="80">
        <v>1</v>
      </c>
      <c r="H122" s="204"/>
      <c r="I122" s="204"/>
      <c r="J122" s="204"/>
      <c r="K122" s="204"/>
      <c r="L122" s="80">
        <v>0</v>
      </c>
      <c r="M122" s="203"/>
      <c r="N122" s="52">
        <v>0</v>
      </c>
      <c r="O122" s="204"/>
      <c r="P122" s="204"/>
      <c r="Q122" s="11">
        <v>5.8606085434999997</v>
      </c>
      <c r="R122" s="204"/>
      <c r="S122" s="204"/>
      <c r="T122" s="53">
        <v>7.9249999999999989</v>
      </c>
      <c r="U122" s="204"/>
      <c r="V122" s="204"/>
      <c r="W122" s="11">
        <v>5.6432823478260001</v>
      </c>
      <c r="X122" s="204"/>
      <c r="Y122" s="204"/>
      <c r="Z122" s="53">
        <v>7.4499999999999993</v>
      </c>
      <c r="AA122" s="204"/>
      <c r="AB122" s="204"/>
      <c r="AC122" s="204"/>
      <c r="AD122" s="204"/>
      <c r="AE122" s="204"/>
      <c r="AF122" s="9">
        <v>3.1934472196590833</v>
      </c>
      <c r="AG122" s="9">
        <v>322</v>
      </c>
      <c r="AH122" s="9">
        <v>0.60601398963362507</v>
      </c>
      <c r="AI122" s="9">
        <v>43</v>
      </c>
      <c r="AJ122" s="9">
        <v>2.1719512195121951</v>
      </c>
      <c r="AK122" s="9" t="s">
        <v>248</v>
      </c>
      <c r="AL122" s="9">
        <v>23</v>
      </c>
      <c r="AM122" s="9">
        <v>3.6973913249021737</v>
      </c>
      <c r="AN122" s="9">
        <v>3.7152777777777777</v>
      </c>
      <c r="AO122" s="73">
        <v>0</v>
      </c>
      <c r="AP122" s="80">
        <v>0</v>
      </c>
      <c r="AQ122" s="80">
        <v>0</v>
      </c>
      <c r="AR122" s="224">
        <v>92</v>
      </c>
      <c r="AS122" s="224" t="s">
        <v>248</v>
      </c>
      <c r="AT122" s="11">
        <v>3516.1790000000001</v>
      </c>
      <c r="AU122" s="11">
        <v>0</v>
      </c>
      <c r="AV122" s="80">
        <v>0</v>
      </c>
      <c r="AW122" s="80">
        <v>92</v>
      </c>
      <c r="AX122" s="158" t="s">
        <v>248</v>
      </c>
      <c r="AY122" s="235" t="s">
        <v>248</v>
      </c>
      <c r="AZ122" s="218">
        <v>32523</v>
      </c>
      <c r="BA122" s="188" t="s">
        <v>248</v>
      </c>
      <c r="BB122" s="203" t="s">
        <v>248</v>
      </c>
      <c r="BC122" s="158" t="s">
        <v>248</v>
      </c>
      <c r="BD122" s="217" t="s">
        <v>61</v>
      </c>
      <c r="BE122" s="201" t="s">
        <v>62</v>
      </c>
      <c r="BF122" s="201" t="s">
        <v>63</v>
      </c>
      <c r="BG122" s="201" t="s">
        <v>196</v>
      </c>
      <c r="BH122" s="218" t="s">
        <v>510</v>
      </c>
      <c r="BI122" s="218" t="s">
        <v>64</v>
      </c>
      <c r="BJ122" s="391">
        <v>214</v>
      </c>
      <c r="BK122" s="370">
        <v>1</v>
      </c>
      <c r="BL122" s="219" t="s">
        <v>65</v>
      </c>
      <c r="BM122" s="52" t="s">
        <v>65</v>
      </c>
      <c r="BN122" s="218" t="s">
        <v>373</v>
      </c>
      <c r="BO122" s="217" t="s">
        <v>53</v>
      </c>
      <c r="BP122" s="201" t="s">
        <v>704</v>
      </c>
      <c r="BQ122" s="52" t="s">
        <v>714</v>
      </c>
    </row>
    <row r="123" spans="1:69" ht="16.5" thickBot="1">
      <c r="A123" s="207" t="s">
        <v>37</v>
      </c>
      <c r="B123" s="208" t="s">
        <v>40</v>
      </c>
      <c r="C123" s="202" t="s">
        <v>35</v>
      </c>
      <c r="D123" s="210" t="s">
        <v>709</v>
      </c>
      <c r="E123" s="24" t="s">
        <v>450</v>
      </c>
      <c r="F123" s="86">
        <v>35</v>
      </c>
      <c r="G123" s="80">
        <v>1</v>
      </c>
      <c r="H123" s="204"/>
      <c r="I123" s="204"/>
      <c r="J123" s="204"/>
      <c r="K123" s="204"/>
      <c r="L123" s="80">
        <v>0</v>
      </c>
      <c r="M123" s="203"/>
      <c r="N123" s="52">
        <v>0</v>
      </c>
      <c r="O123" s="204"/>
      <c r="P123" s="204"/>
      <c r="Q123" s="11">
        <v>6.7693234999999996</v>
      </c>
      <c r="R123" s="204"/>
      <c r="S123" s="204"/>
      <c r="T123" s="53">
        <v>10.649999999999999</v>
      </c>
      <c r="U123" s="204"/>
      <c r="V123" s="204"/>
      <c r="W123" s="11">
        <v>6.7676764411764001</v>
      </c>
      <c r="X123" s="204"/>
      <c r="Y123" s="204"/>
      <c r="Z123" s="53">
        <v>10.149999999999999</v>
      </c>
      <c r="AA123" s="204"/>
      <c r="AB123" s="204"/>
      <c r="AC123" s="204"/>
      <c r="AD123" s="204"/>
      <c r="AE123" s="204"/>
      <c r="AF123" s="9">
        <v>3.0305462199098923</v>
      </c>
      <c r="AG123" s="9">
        <v>238</v>
      </c>
      <c r="AH123" s="9">
        <v>0.5526117505405066</v>
      </c>
      <c r="AI123" s="9">
        <v>28</v>
      </c>
      <c r="AJ123" s="9">
        <v>2.1340909090909093</v>
      </c>
      <c r="AK123" s="9" t="s">
        <v>248</v>
      </c>
      <c r="AL123" s="9">
        <v>16</v>
      </c>
      <c r="AM123" s="9">
        <v>3.3661607259086197</v>
      </c>
      <c r="AN123" s="9">
        <v>3.5092592592592591</v>
      </c>
      <c r="AO123" s="73">
        <v>0</v>
      </c>
      <c r="AP123" s="80">
        <v>0</v>
      </c>
      <c r="AQ123" s="80">
        <v>0</v>
      </c>
      <c r="AR123" s="224">
        <v>68</v>
      </c>
      <c r="AS123" s="224" t="s">
        <v>248</v>
      </c>
      <c r="AT123" s="11">
        <v>2561.4639999999999</v>
      </c>
      <c r="AU123" s="11">
        <v>34.662999999999997</v>
      </c>
      <c r="AV123" s="80">
        <v>0</v>
      </c>
      <c r="AW123" s="80">
        <v>68</v>
      </c>
      <c r="AX123" s="158" t="s">
        <v>248</v>
      </c>
      <c r="AY123" s="235" t="s">
        <v>248</v>
      </c>
      <c r="AZ123" s="218">
        <v>32523</v>
      </c>
      <c r="BA123" s="188" t="s">
        <v>248</v>
      </c>
      <c r="BB123" s="203" t="s">
        <v>248</v>
      </c>
      <c r="BC123" s="158" t="s">
        <v>248</v>
      </c>
      <c r="BD123" s="217" t="s">
        <v>61</v>
      </c>
      <c r="BE123" s="201" t="s">
        <v>62</v>
      </c>
      <c r="BF123" s="201" t="s">
        <v>63</v>
      </c>
      <c r="BG123" s="201" t="s">
        <v>196</v>
      </c>
      <c r="BH123" s="218" t="s">
        <v>510</v>
      </c>
      <c r="BI123" s="218" t="s">
        <v>66</v>
      </c>
      <c r="BJ123" s="391">
        <v>214</v>
      </c>
      <c r="BK123" s="370">
        <v>7</v>
      </c>
      <c r="BL123" s="219" t="s">
        <v>65</v>
      </c>
      <c r="BM123" s="52" t="s">
        <v>65</v>
      </c>
      <c r="BN123" s="218" t="s">
        <v>373</v>
      </c>
      <c r="BO123" s="217" t="s">
        <v>53</v>
      </c>
      <c r="BP123" s="201" t="s">
        <v>704</v>
      </c>
      <c r="BQ123" s="52" t="s">
        <v>714</v>
      </c>
    </row>
    <row r="124" spans="1:69" ht="16.5" thickBot="1">
      <c r="A124" s="207" t="s">
        <v>37</v>
      </c>
      <c r="B124" s="208" t="s">
        <v>40</v>
      </c>
      <c r="C124" s="202" t="s">
        <v>35</v>
      </c>
      <c r="D124" s="210" t="s">
        <v>709</v>
      </c>
      <c r="E124" s="24" t="s">
        <v>450</v>
      </c>
      <c r="F124" s="86">
        <v>46</v>
      </c>
      <c r="G124" s="80">
        <v>0</v>
      </c>
      <c r="H124" s="204"/>
      <c r="I124" s="204"/>
      <c r="J124" s="204"/>
      <c r="K124" s="204"/>
      <c r="L124" s="80">
        <v>0</v>
      </c>
      <c r="M124" s="203"/>
      <c r="N124" s="52">
        <v>0</v>
      </c>
      <c r="O124" s="204"/>
      <c r="P124" s="204"/>
      <c r="Q124" s="11">
        <v>7.1852607609000003</v>
      </c>
      <c r="R124" s="204"/>
      <c r="S124" s="204"/>
      <c r="T124" s="53">
        <v>10.424999999999999</v>
      </c>
      <c r="U124" s="204"/>
      <c r="V124" s="204"/>
      <c r="W124" s="11">
        <v>7.2612390217391001</v>
      </c>
      <c r="X124" s="204"/>
      <c r="Y124" s="204"/>
      <c r="Z124" s="53">
        <v>10.424999999999999</v>
      </c>
      <c r="AA124" s="204"/>
      <c r="AB124" s="204"/>
      <c r="AC124" s="204"/>
      <c r="AD124" s="204"/>
      <c r="AE124" s="204"/>
      <c r="AF124" s="9">
        <v>3.4643478289894434</v>
      </c>
      <c r="AG124" s="9">
        <v>322</v>
      </c>
      <c r="AH124" s="9">
        <v>0.45364225619758769</v>
      </c>
      <c r="AI124" s="9">
        <v>12</v>
      </c>
      <c r="AJ124" s="9">
        <v>2.5569444444444445</v>
      </c>
      <c r="AK124" s="9" t="s">
        <v>248</v>
      </c>
      <c r="AL124" s="9">
        <v>46</v>
      </c>
      <c r="AM124" s="9">
        <v>3.4643478289894434</v>
      </c>
      <c r="AN124" s="9">
        <v>3.5625</v>
      </c>
      <c r="AO124" s="73">
        <v>0</v>
      </c>
      <c r="AP124" s="80">
        <v>0</v>
      </c>
      <c r="AQ124" s="80">
        <v>0</v>
      </c>
      <c r="AR124" s="224">
        <v>92</v>
      </c>
      <c r="AS124" s="224" t="s">
        <v>248</v>
      </c>
      <c r="AT124" s="11">
        <v>3498.5880000000002</v>
      </c>
      <c r="AU124" s="11">
        <v>0</v>
      </c>
      <c r="AV124" s="80">
        <v>0</v>
      </c>
      <c r="AW124" s="80">
        <v>92</v>
      </c>
      <c r="AX124" s="158" t="s">
        <v>248</v>
      </c>
      <c r="AY124" s="235" t="s">
        <v>248</v>
      </c>
      <c r="AZ124" s="218">
        <v>32523</v>
      </c>
      <c r="BA124" s="188" t="s">
        <v>248</v>
      </c>
      <c r="BB124" s="203" t="s">
        <v>248</v>
      </c>
      <c r="BC124" s="158" t="s">
        <v>248</v>
      </c>
      <c r="BD124" s="217" t="s">
        <v>61</v>
      </c>
      <c r="BE124" s="201" t="s">
        <v>62</v>
      </c>
      <c r="BF124" s="201" t="s">
        <v>63</v>
      </c>
      <c r="BG124" s="201" t="s">
        <v>196</v>
      </c>
      <c r="BH124" s="218" t="s">
        <v>510</v>
      </c>
      <c r="BI124" s="218" t="s">
        <v>67</v>
      </c>
      <c r="BJ124" s="391">
        <v>214</v>
      </c>
      <c r="BK124" s="370">
        <v>3</v>
      </c>
      <c r="BL124" s="219" t="s">
        <v>65</v>
      </c>
      <c r="BM124" s="52" t="s">
        <v>65</v>
      </c>
      <c r="BN124" s="218" t="s">
        <v>373</v>
      </c>
      <c r="BO124" s="217" t="s">
        <v>53</v>
      </c>
      <c r="BP124" s="201" t="s">
        <v>704</v>
      </c>
      <c r="BQ124" s="52" t="s">
        <v>714</v>
      </c>
    </row>
    <row r="125" spans="1:69" ht="16.5" thickBot="1">
      <c r="A125" s="207" t="s">
        <v>37</v>
      </c>
      <c r="B125" s="208" t="s">
        <v>40</v>
      </c>
      <c r="C125" s="202" t="s">
        <v>35</v>
      </c>
      <c r="D125" s="210" t="s">
        <v>709</v>
      </c>
      <c r="E125" s="24" t="s">
        <v>450</v>
      </c>
      <c r="F125" s="86">
        <v>12</v>
      </c>
      <c r="G125" s="80">
        <v>1</v>
      </c>
      <c r="H125" s="204"/>
      <c r="I125" s="204"/>
      <c r="J125" s="204"/>
      <c r="K125" s="204"/>
      <c r="L125" s="80">
        <v>0</v>
      </c>
      <c r="M125" s="203"/>
      <c r="N125" s="52">
        <v>0</v>
      </c>
      <c r="O125" s="204"/>
      <c r="P125" s="204"/>
      <c r="Q125" s="11">
        <v>7.9155452727000002</v>
      </c>
      <c r="R125" s="204"/>
      <c r="S125" s="204"/>
      <c r="T125" s="53">
        <v>8.8625000000000007</v>
      </c>
      <c r="U125" s="204"/>
      <c r="V125" s="204"/>
      <c r="W125" s="11">
        <v>8.0424545454545004</v>
      </c>
      <c r="X125" s="204"/>
      <c r="Y125" s="204"/>
      <c r="Z125" s="53">
        <v>9.2249999999999996</v>
      </c>
      <c r="AA125" s="204"/>
      <c r="AB125" s="204"/>
      <c r="AC125" s="204"/>
      <c r="AD125" s="204"/>
      <c r="AE125" s="204"/>
      <c r="AF125" s="9">
        <v>2.8728571418043853</v>
      </c>
      <c r="AG125" s="9">
        <v>77</v>
      </c>
      <c r="AH125" s="9">
        <v>0.39238304830361304</v>
      </c>
      <c r="AI125" s="9">
        <v>12</v>
      </c>
      <c r="AJ125" s="9">
        <v>2.0924999999999998</v>
      </c>
      <c r="AK125" s="9" t="s">
        <v>248</v>
      </c>
      <c r="AL125" s="9">
        <v>0</v>
      </c>
      <c r="AM125" s="9"/>
      <c r="AN125" s="9"/>
      <c r="AO125" s="73">
        <v>0</v>
      </c>
      <c r="AP125" s="80">
        <v>0</v>
      </c>
      <c r="AQ125" s="80">
        <v>0</v>
      </c>
      <c r="AR125" s="224">
        <v>22</v>
      </c>
      <c r="AS125" s="224" t="s">
        <v>248</v>
      </c>
      <c r="AT125" s="11">
        <v>776.58699999999999</v>
      </c>
      <c r="AU125" s="11">
        <v>68.844999999999999</v>
      </c>
      <c r="AV125" s="80">
        <v>0</v>
      </c>
      <c r="AW125" s="80">
        <v>22</v>
      </c>
      <c r="AX125" s="158" t="s">
        <v>248</v>
      </c>
      <c r="AY125" s="235" t="s">
        <v>248</v>
      </c>
      <c r="AZ125" s="218">
        <v>32523</v>
      </c>
      <c r="BA125" s="188" t="s">
        <v>248</v>
      </c>
      <c r="BB125" s="203" t="s">
        <v>248</v>
      </c>
      <c r="BC125" s="158" t="s">
        <v>248</v>
      </c>
      <c r="BD125" s="217" t="s">
        <v>61</v>
      </c>
      <c r="BE125" s="201" t="s">
        <v>62</v>
      </c>
      <c r="BF125" s="201" t="s">
        <v>63</v>
      </c>
      <c r="BG125" s="201" t="s">
        <v>196</v>
      </c>
      <c r="BH125" s="218" t="s">
        <v>510</v>
      </c>
      <c r="BI125" s="218" t="s">
        <v>68</v>
      </c>
      <c r="BJ125" s="391">
        <v>214</v>
      </c>
      <c r="BK125" s="370">
        <v>4</v>
      </c>
      <c r="BL125" s="219" t="s">
        <v>65</v>
      </c>
      <c r="BM125" s="52" t="s">
        <v>65</v>
      </c>
      <c r="BN125" s="218" t="s">
        <v>373</v>
      </c>
      <c r="BO125" s="217" t="s">
        <v>53</v>
      </c>
      <c r="BP125" s="201" t="s">
        <v>704</v>
      </c>
      <c r="BQ125" s="52" t="s">
        <v>714</v>
      </c>
    </row>
    <row r="126" spans="1:69" ht="16.5" thickBot="1">
      <c r="A126" s="207" t="s">
        <v>37</v>
      </c>
      <c r="B126" s="208" t="s">
        <v>40</v>
      </c>
      <c r="C126" s="202" t="s">
        <v>35</v>
      </c>
      <c r="D126" s="210" t="s">
        <v>709</v>
      </c>
      <c r="E126" s="24" t="s">
        <v>349</v>
      </c>
      <c r="F126" s="86">
        <v>143</v>
      </c>
      <c r="G126" s="80">
        <v>0</v>
      </c>
      <c r="H126" s="204"/>
      <c r="I126" s="204"/>
      <c r="J126" s="204"/>
      <c r="K126" s="204"/>
      <c r="L126" s="80">
        <v>0</v>
      </c>
      <c r="M126" s="203"/>
      <c r="N126" s="52">
        <v>0</v>
      </c>
      <c r="O126" s="204"/>
      <c r="P126" s="204"/>
      <c r="Q126" s="11">
        <v>6.2973145035</v>
      </c>
      <c r="R126" s="204"/>
      <c r="S126" s="204"/>
      <c r="T126" s="53">
        <v>7.4812499999999993</v>
      </c>
      <c r="U126" s="204"/>
      <c r="V126" s="204"/>
      <c r="W126" s="11">
        <v>6.4075523426572998</v>
      </c>
      <c r="X126" s="204"/>
      <c r="Y126" s="204"/>
      <c r="Z126" s="53">
        <v>8.4249999999999972</v>
      </c>
      <c r="AA126" s="204"/>
      <c r="AB126" s="204"/>
      <c r="AC126" s="204"/>
      <c r="AD126" s="204"/>
      <c r="AE126" s="204"/>
      <c r="AF126" s="9">
        <v>3.4679520514818813</v>
      </c>
      <c r="AG126" s="9">
        <v>1001</v>
      </c>
      <c r="AH126" s="9">
        <v>0.43338340856703178</v>
      </c>
      <c r="AI126" s="9">
        <v>22</v>
      </c>
      <c r="AJ126" s="9">
        <v>2.6178571428571429</v>
      </c>
      <c r="AK126" s="9" t="s">
        <v>248</v>
      </c>
      <c r="AL126" s="9">
        <v>143</v>
      </c>
      <c r="AM126" s="9">
        <v>3.4679520514818813</v>
      </c>
      <c r="AN126" s="9">
        <v>3.5434999999999999</v>
      </c>
      <c r="AO126" s="73">
        <v>0</v>
      </c>
      <c r="AP126" s="80">
        <v>0</v>
      </c>
      <c r="AQ126" s="80">
        <v>0</v>
      </c>
      <c r="AR126" s="224">
        <v>286</v>
      </c>
      <c r="AS126" s="224" t="s">
        <v>248</v>
      </c>
      <c r="AT126" s="11">
        <v>10237.543</v>
      </c>
      <c r="AU126" s="11">
        <v>0</v>
      </c>
      <c r="AV126" s="80">
        <v>0</v>
      </c>
      <c r="AW126" s="80">
        <v>286</v>
      </c>
      <c r="AX126" s="158" t="s">
        <v>248</v>
      </c>
      <c r="AY126" s="235" t="s">
        <v>248</v>
      </c>
      <c r="AZ126" s="218">
        <v>97292</v>
      </c>
      <c r="BA126" s="188" t="s">
        <v>248</v>
      </c>
      <c r="BB126" s="203" t="s">
        <v>248</v>
      </c>
      <c r="BC126" s="158" t="s">
        <v>248</v>
      </c>
      <c r="BD126" s="217" t="s">
        <v>61</v>
      </c>
      <c r="BE126" s="201" t="s">
        <v>62</v>
      </c>
      <c r="BF126" s="201" t="s">
        <v>63</v>
      </c>
      <c r="BG126" s="201" t="s">
        <v>196</v>
      </c>
      <c r="BH126" s="218" t="s">
        <v>514</v>
      </c>
      <c r="BI126" s="218" t="s">
        <v>64</v>
      </c>
      <c r="BJ126" s="391">
        <v>214</v>
      </c>
      <c r="BK126" s="370">
        <v>1</v>
      </c>
      <c r="BL126" s="219" t="s">
        <v>65</v>
      </c>
      <c r="BM126" s="52" t="s">
        <v>65</v>
      </c>
      <c r="BN126" s="218" t="s">
        <v>373</v>
      </c>
      <c r="BO126" s="217" t="s">
        <v>349</v>
      </c>
      <c r="BP126" s="201" t="s">
        <v>699</v>
      </c>
      <c r="BQ126" s="52" t="s">
        <v>715</v>
      </c>
    </row>
    <row r="127" spans="1:69" ht="16.5" thickBot="1">
      <c r="A127" s="207" t="s">
        <v>37</v>
      </c>
      <c r="B127" s="208" t="s">
        <v>40</v>
      </c>
      <c r="C127" s="202" t="s">
        <v>35</v>
      </c>
      <c r="D127" s="210" t="s">
        <v>709</v>
      </c>
      <c r="E127" s="24" t="s">
        <v>349</v>
      </c>
      <c r="F127" s="86">
        <v>136</v>
      </c>
      <c r="G127" s="80">
        <v>3</v>
      </c>
      <c r="H127" s="204"/>
      <c r="I127" s="204"/>
      <c r="J127" s="204"/>
      <c r="K127" s="204"/>
      <c r="L127" s="80">
        <v>0</v>
      </c>
      <c r="M127" s="203"/>
      <c r="N127" s="52">
        <v>0</v>
      </c>
      <c r="O127" s="204"/>
      <c r="P127" s="204"/>
      <c r="Q127" s="11">
        <v>7.0348043683999997</v>
      </c>
      <c r="R127" s="204"/>
      <c r="S127" s="204"/>
      <c r="T127" s="53">
        <v>12.087499999999999</v>
      </c>
      <c r="U127" s="204"/>
      <c r="V127" s="204"/>
      <c r="W127" s="11">
        <v>6.9599847969923996</v>
      </c>
      <c r="X127" s="204"/>
      <c r="Y127" s="204"/>
      <c r="Z127" s="53">
        <v>11.674999999999997</v>
      </c>
      <c r="AA127" s="204"/>
      <c r="AB127" s="204"/>
      <c r="AC127" s="204"/>
      <c r="AD127" s="204"/>
      <c r="AE127" s="204"/>
      <c r="AF127" s="9">
        <v>3.3156498428574177</v>
      </c>
      <c r="AG127" s="9">
        <v>931</v>
      </c>
      <c r="AH127" s="9">
        <v>0.50683625648463293</v>
      </c>
      <c r="AI127" s="9">
        <v>72</v>
      </c>
      <c r="AJ127" s="9">
        <v>2.3042307692307693</v>
      </c>
      <c r="AK127" s="9" t="s">
        <v>248</v>
      </c>
      <c r="AL127" s="9">
        <v>130</v>
      </c>
      <c r="AM127" s="9">
        <v>3.3336043997125304</v>
      </c>
      <c r="AN127" s="9">
        <v>3.4118705035971222</v>
      </c>
      <c r="AO127" s="73">
        <v>0</v>
      </c>
      <c r="AP127" s="80">
        <v>0</v>
      </c>
      <c r="AQ127" s="80">
        <v>0</v>
      </c>
      <c r="AR127" s="224">
        <v>266</v>
      </c>
      <c r="AS127" s="224" t="s">
        <v>248</v>
      </c>
      <c r="AT127" s="11">
        <v>9350.65</v>
      </c>
      <c r="AU127" s="11">
        <v>144.483</v>
      </c>
      <c r="AV127" s="80">
        <v>0</v>
      </c>
      <c r="AW127" s="80">
        <v>266</v>
      </c>
      <c r="AX127" s="158" t="s">
        <v>248</v>
      </c>
      <c r="AY127" s="235" t="s">
        <v>248</v>
      </c>
      <c r="AZ127" s="218">
        <v>97292</v>
      </c>
      <c r="BA127" s="188" t="s">
        <v>248</v>
      </c>
      <c r="BB127" s="203" t="s">
        <v>248</v>
      </c>
      <c r="BC127" s="158" t="s">
        <v>248</v>
      </c>
      <c r="BD127" s="217" t="s">
        <v>61</v>
      </c>
      <c r="BE127" s="201" t="s">
        <v>62</v>
      </c>
      <c r="BF127" s="201" t="s">
        <v>63</v>
      </c>
      <c r="BG127" s="201" t="s">
        <v>196</v>
      </c>
      <c r="BH127" s="218" t="s">
        <v>514</v>
      </c>
      <c r="BI127" s="218" t="s">
        <v>66</v>
      </c>
      <c r="BJ127" s="391">
        <v>214</v>
      </c>
      <c r="BK127" s="370">
        <v>7</v>
      </c>
      <c r="BL127" s="219" t="s">
        <v>65</v>
      </c>
      <c r="BM127" s="52" t="s">
        <v>65</v>
      </c>
      <c r="BN127" s="218" t="s">
        <v>373</v>
      </c>
      <c r="BO127" s="217" t="s">
        <v>349</v>
      </c>
      <c r="BP127" s="201" t="s">
        <v>699</v>
      </c>
      <c r="BQ127" s="52" t="s">
        <v>715</v>
      </c>
    </row>
    <row r="128" spans="1:69" ht="16.5" thickBot="1">
      <c r="A128" s="207" t="s">
        <v>37</v>
      </c>
      <c r="B128" s="208" t="s">
        <v>40</v>
      </c>
      <c r="C128" s="202" t="s">
        <v>35</v>
      </c>
      <c r="D128" s="210" t="s">
        <v>709</v>
      </c>
      <c r="E128" s="24" t="s">
        <v>349</v>
      </c>
      <c r="F128" s="86">
        <v>136</v>
      </c>
      <c r="G128" s="80">
        <v>0</v>
      </c>
      <c r="H128" s="204"/>
      <c r="I128" s="204"/>
      <c r="J128" s="204"/>
      <c r="K128" s="204"/>
      <c r="L128" s="80">
        <v>0</v>
      </c>
      <c r="M128" s="203"/>
      <c r="N128" s="52">
        <v>0</v>
      </c>
      <c r="O128" s="204"/>
      <c r="P128" s="204"/>
      <c r="Q128" s="11">
        <v>7.4332866471000001</v>
      </c>
      <c r="R128" s="204"/>
      <c r="S128" s="204"/>
      <c r="T128" s="53">
        <v>9.3666666666666654</v>
      </c>
      <c r="U128" s="204"/>
      <c r="V128" s="204"/>
      <c r="W128" s="11">
        <v>7.5159850955882002</v>
      </c>
      <c r="X128" s="204"/>
      <c r="Y128" s="204"/>
      <c r="Z128" s="53">
        <v>9.3999999999999986</v>
      </c>
      <c r="AA128" s="204"/>
      <c r="AB128" s="204"/>
      <c r="AC128" s="204"/>
      <c r="AD128" s="204"/>
      <c r="AE128" s="204"/>
      <c r="AF128" s="9">
        <v>3.3745588294598239</v>
      </c>
      <c r="AG128" s="9">
        <v>952</v>
      </c>
      <c r="AH128" s="9">
        <v>0.51286155768633623</v>
      </c>
      <c r="AI128" s="9">
        <v>63</v>
      </c>
      <c r="AJ128" s="9">
        <v>2.342857142857143</v>
      </c>
      <c r="AK128" s="9" t="s">
        <v>248</v>
      </c>
      <c r="AL128" s="9">
        <v>135</v>
      </c>
      <c r="AM128" s="9">
        <v>3.3790687892802809</v>
      </c>
      <c r="AN128" s="9">
        <v>3.4990310077519382</v>
      </c>
      <c r="AO128" s="73">
        <v>0</v>
      </c>
      <c r="AP128" s="80">
        <v>0</v>
      </c>
      <c r="AQ128" s="80">
        <v>0</v>
      </c>
      <c r="AR128" s="224">
        <v>272</v>
      </c>
      <c r="AS128" s="224" t="s">
        <v>248</v>
      </c>
      <c r="AT128" s="11">
        <v>9659.4030000000002</v>
      </c>
      <c r="AU128" s="11">
        <v>62.987000000000002</v>
      </c>
      <c r="AV128" s="80">
        <v>0</v>
      </c>
      <c r="AW128" s="80">
        <v>272</v>
      </c>
      <c r="AX128" s="158" t="s">
        <v>248</v>
      </c>
      <c r="AY128" s="235" t="s">
        <v>248</v>
      </c>
      <c r="AZ128" s="218">
        <v>97292</v>
      </c>
      <c r="BA128" s="188" t="s">
        <v>248</v>
      </c>
      <c r="BB128" s="203" t="s">
        <v>248</v>
      </c>
      <c r="BC128" s="158" t="s">
        <v>248</v>
      </c>
      <c r="BD128" s="217" t="s">
        <v>61</v>
      </c>
      <c r="BE128" s="201" t="s">
        <v>62</v>
      </c>
      <c r="BF128" s="201" t="s">
        <v>63</v>
      </c>
      <c r="BG128" s="201" t="s">
        <v>196</v>
      </c>
      <c r="BH128" s="218" t="s">
        <v>514</v>
      </c>
      <c r="BI128" s="218" t="s">
        <v>67</v>
      </c>
      <c r="BJ128" s="391">
        <v>214</v>
      </c>
      <c r="BK128" s="370">
        <v>3</v>
      </c>
      <c r="BL128" s="219" t="s">
        <v>65</v>
      </c>
      <c r="BM128" s="52" t="s">
        <v>65</v>
      </c>
      <c r="BN128" s="218" t="s">
        <v>373</v>
      </c>
      <c r="BO128" s="217" t="s">
        <v>349</v>
      </c>
      <c r="BP128" s="201" t="s">
        <v>699</v>
      </c>
      <c r="BQ128" s="52" t="s">
        <v>715</v>
      </c>
    </row>
    <row r="129" spans="1:69" ht="16.5" thickBot="1">
      <c r="A129" s="207" t="s">
        <v>37</v>
      </c>
      <c r="B129" s="208" t="s">
        <v>40</v>
      </c>
      <c r="C129" s="202" t="s">
        <v>35</v>
      </c>
      <c r="D129" s="210" t="s">
        <v>709</v>
      </c>
      <c r="E129" s="24" t="s">
        <v>349</v>
      </c>
      <c r="F129" s="86">
        <v>115</v>
      </c>
      <c r="G129" s="80">
        <v>4</v>
      </c>
      <c r="H129" s="204"/>
      <c r="I129" s="204"/>
      <c r="J129" s="204"/>
      <c r="K129" s="204"/>
      <c r="L129" s="80">
        <v>0</v>
      </c>
      <c r="M129" s="203"/>
      <c r="N129" s="52">
        <v>0</v>
      </c>
      <c r="O129" s="204"/>
      <c r="P129" s="204"/>
      <c r="Q129" s="11">
        <v>7.7481349009000002</v>
      </c>
      <c r="R129" s="204"/>
      <c r="S129" s="204"/>
      <c r="T129" s="53">
        <v>10.612499999999997</v>
      </c>
      <c r="U129" s="204"/>
      <c r="V129" s="204"/>
      <c r="W129" s="11">
        <v>7.7842069909909002</v>
      </c>
      <c r="X129" s="204"/>
      <c r="Y129" s="204"/>
      <c r="Z129" s="53">
        <v>10.741666666666665</v>
      </c>
      <c r="AA129" s="204"/>
      <c r="AB129" s="204"/>
      <c r="AC129" s="204"/>
      <c r="AD129" s="204"/>
      <c r="AE129" s="204"/>
      <c r="AF129" s="9">
        <v>2.7423460021087718</v>
      </c>
      <c r="AG129" s="9">
        <v>763</v>
      </c>
      <c r="AH129" s="9">
        <v>0.3654840988209988</v>
      </c>
      <c r="AI129" s="9">
        <v>167</v>
      </c>
      <c r="AJ129" s="9">
        <v>2.0624213836477989</v>
      </c>
      <c r="AK129" s="9" t="s">
        <v>248</v>
      </c>
      <c r="AL129" s="9">
        <v>0</v>
      </c>
      <c r="AM129" s="9"/>
      <c r="AN129" s="9"/>
      <c r="AO129" s="73">
        <v>0</v>
      </c>
      <c r="AP129" s="80">
        <v>0</v>
      </c>
      <c r="AQ129" s="80">
        <v>0</v>
      </c>
      <c r="AR129" s="224">
        <v>222</v>
      </c>
      <c r="AS129" s="224" t="s">
        <v>248</v>
      </c>
      <c r="AT129" s="11">
        <v>7922.03</v>
      </c>
      <c r="AU129" s="11">
        <v>0</v>
      </c>
      <c r="AV129" s="80">
        <v>0</v>
      </c>
      <c r="AW129" s="80">
        <v>222</v>
      </c>
      <c r="AX129" s="158" t="s">
        <v>248</v>
      </c>
      <c r="AY129" s="235" t="s">
        <v>248</v>
      </c>
      <c r="AZ129" s="218">
        <v>97292</v>
      </c>
      <c r="BA129" s="188" t="s">
        <v>248</v>
      </c>
      <c r="BB129" s="203" t="s">
        <v>248</v>
      </c>
      <c r="BC129" s="158" t="s">
        <v>248</v>
      </c>
      <c r="BD129" s="217" t="s">
        <v>61</v>
      </c>
      <c r="BE129" s="201" t="s">
        <v>62</v>
      </c>
      <c r="BF129" s="201" t="s">
        <v>63</v>
      </c>
      <c r="BG129" s="201" t="s">
        <v>196</v>
      </c>
      <c r="BH129" s="218" t="s">
        <v>514</v>
      </c>
      <c r="BI129" s="218" t="s">
        <v>68</v>
      </c>
      <c r="BJ129" s="391">
        <v>214</v>
      </c>
      <c r="BK129" s="370">
        <v>4</v>
      </c>
      <c r="BL129" s="219" t="s">
        <v>65</v>
      </c>
      <c r="BM129" s="52" t="s">
        <v>65</v>
      </c>
      <c r="BN129" s="218" t="s">
        <v>373</v>
      </c>
      <c r="BO129" s="217" t="s">
        <v>349</v>
      </c>
      <c r="BP129" s="201" t="s">
        <v>699</v>
      </c>
      <c r="BQ129" s="52" t="s">
        <v>715</v>
      </c>
    </row>
    <row r="130" spans="1:69" ht="15.75" thickBot="1">
      <c r="A130" s="404" t="s">
        <v>37</v>
      </c>
      <c r="B130" s="405" t="s">
        <v>40</v>
      </c>
      <c r="C130" s="406" t="s">
        <v>35</v>
      </c>
      <c r="D130" s="210" t="s">
        <v>709</v>
      </c>
      <c r="E130" s="24" t="s">
        <v>362</v>
      </c>
      <c r="F130" s="86">
        <v>145</v>
      </c>
      <c r="G130" s="80">
        <v>0</v>
      </c>
      <c r="H130" s="407"/>
      <c r="I130" s="407"/>
      <c r="J130" s="407"/>
      <c r="K130" s="407"/>
      <c r="L130" s="80">
        <v>0</v>
      </c>
      <c r="M130" s="408"/>
      <c r="N130" s="409">
        <v>0</v>
      </c>
      <c r="O130" s="407"/>
      <c r="P130" s="407"/>
      <c r="Q130" s="11">
        <v>7.0555515586000004</v>
      </c>
      <c r="R130" s="407"/>
      <c r="S130" s="407"/>
      <c r="T130" s="53">
        <v>12.395833333333334</v>
      </c>
      <c r="U130" s="407"/>
      <c r="V130" s="407"/>
      <c r="W130" s="11">
        <v>6.9575033586205999</v>
      </c>
      <c r="X130" s="407"/>
      <c r="Y130" s="407"/>
      <c r="Z130" s="53">
        <v>11.09375</v>
      </c>
      <c r="AA130" s="407"/>
      <c r="AB130" s="407"/>
      <c r="AC130" s="407"/>
      <c r="AD130" s="407"/>
      <c r="AE130" s="407"/>
      <c r="AF130" s="410">
        <v>3.5398719281398598</v>
      </c>
      <c r="AG130" s="410">
        <v>1015</v>
      </c>
      <c r="AH130" s="410">
        <v>0.44022732662243819</v>
      </c>
      <c r="AI130" s="410">
        <v>29</v>
      </c>
      <c r="AJ130" s="410">
        <v>2.6279411764705882</v>
      </c>
      <c r="AK130" s="410" t="s">
        <v>248</v>
      </c>
      <c r="AL130" s="410">
        <v>142</v>
      </c>
      <c r="AM130" s="410">
        <v>3.5554527238581017</v>
      </c>
      <c r="AN130" s="410">
        <v>3.6275337837837838</v>
      </c>
      <c r="AO130" s="73">
        <v>0</v>
      </c>
      <c r="AP130" s="80">
        <v>0</v>
      </c>
      <c r="AQ130" s="80">
        <v>0</v>
      </c>
      <c r="AR130" s="224">
        <v>290</v>
      </c>
      <c r="AS130" s="224" t="s">
        <v>248</v>
      </c>
      <c r="AT130" s="11">
        <v>10447.004999999999</v>
      </c>
      <c r="AU130" s="11">
        <v>25.507999999999999</v>
      </c>
      <c r="AV130" s="80">
        <v>0</v>
      </c>
      <c r="AW130" s="80">
        <v>290</v>
      </c>
      <c r="AX130" s="416" t="s">
        <v>248</v>
      </c>
      <c r="AY130" s="235" t="s">
        <v>248</v>
      </c>
      <c r="AZ130" s="138">
        <v>43608</v>
      </c>
      <c r="BA130" s="188" t="s">
        <v>248</v>
      </c>
      <c r="BB130" s="408" t="s">
        <v>248</v>
      </c>
      <c r="BC130" s="416" t="s">
        <v>248</v>
      </c>
      <c r="BD130" s="411" t="s">
        <v>61</v>
      </c>
      <c r="BE130" s="412" t="s">
        <v>62</v>
      </c>
      <c r="BF130" s="412" t="s">
        <v>63</v>
      </c>
      <c r="BG130" s="412" t="s">
        <v>196</v>
      </c>
      <c r="BH130" s="413" t="s">
        <v>712</v>
      </c>
      <c r="BI130" s="413" t="s">
        <v>64</v>
      </c>
      <c r="BJ130" s="417">
        <v>214</v>
      </c>
      <c r="BK130" s="414">
        <v>1</v>
      </c>
      <c r="BL130" s="415" t="s">
        <v>65</v>
      </c>
      <c r="BM130" s="409" t="s">
        <v>65</v>
      </c>
      <c r="BN130" s="413" t="s">
        <v>373</v>
      </c>
      <c r="BO130" s="217" t="s">
        <v>702</v>
      </c>
      <c r="BP130" s="201" t="s">
        <v>698</v>
      </c>
      <c r="BQ130" s="52" t="s">
        <v>714</v>
      </c>
    </row>
    <row r="131" spans="1:69" ht="15.75" thickBot="1">
      <c r="A131" s="404" t="s">
        <v>37</v>
      </c>
      <c r="B131" s="405" t="s">
        <v>40</v>
      </c>
      <c r="C131" s="406" t="s">
        <v>35</v>
      </c>
      <c r="D131" s="210" t="s">
        <v>709</v>
      </c>
      <c r="E131" s="24" t="s">
        <v>362</v>
      </c>
      <c r="F131" s="86">
        <v>133</v>
      </c>
      <c r="G131" s="80">
        <v>6</v>
      </c>
      <c r="H131" s="407"/>
      <c r="I131" s="407"/>
      <c r="J131" s="407"/>
      <c r="K131" s="407"/>
      <c r="L131" s="80">
        <v>0</v>
      </c>
      <c r="M131" s="408"/>
      <c r="N131" s="409">
        <v>0</v>
      </c>
      <c r="O131" s="407"/>
      <c r="P131" s="407"/>
      <c r="Q131" s="11">
        <v>8.3554171574999998</v>
      </c>
      <c r="R131" s="407"/>
      <c r="S131" s="407"/>
      <c r="T131" s="53">
        <v>15.108333333333333</v>
      </c>
      <c r="U131" s="407"/>
      <c r="V131" s="407"/>
      <c r="W131" s="11">
        <v>8.2666927559055008</v>
      </c>
      <c r="X131" s="407"/>
      <c r="Y131" s="407"/>
      <c r="Z131" s="53">
        <v>15.108333333333333</v>
      </c>
      <c r="AA131" s="407"/>
      <c r="AB131" s="407"/>
      <c r="AC131" s="407"/>
      <c r="AD131" s="407"/>
      <c r="AE131" s="407"/>
      <c r="AF131" s="410">
        <v>3.1657592799719869</v>
      </c>
      <c r="AG131" s="410">
        <v>889</v>
      </c>
      <c r="AH131" s="410">
        <v>0.54542397025600831</v>
      </c>
      <c r="AI131" s="410">
        <v>112</v>
      </c>
      <c r="AJ131" s="410">
        <v>2.1481770833333336</v>
      </c>
      <c r="AK131" s="410" t="s">
        <v>248</v>
      </c>
      <c r="AL131" s="410">
        <v>127</v>
      </c>
      <c r="AM131" s="410">
        <v>3.1657592799719869</v>
      </c>
      <c r="AN131" s="410">
        <v>3.2298534798534799</v>
      </c>
      <c r="AO131" s="73">
        <v>0</v>
      </c>
      <c r="AP131" s="80">
        <v>0</v>
      </c>
      <c r="AQ131" s="80">
        <v>0</v>
      </c>
      <c r="AR131" s="224">
        <v>254</v>
      </c>
      <c r="AS131" s="224" t="s">
        <v>248</v>
      </c>
      <c r="AT131" s="11">
        <v>9122.7579999999998</v>
      </c>
      <c r="AU131" s="11">
        <v>0</v>
      </c>
      <c r="AV131" s="80">
        <v>0</v>
      </c>
      <c r="AW131" s="80">
        <v>254</v>
      </c>
      <c r="AX131" s="416" t="s">
        <v>248</v>
      </c>
      <c r="AY131" s="235" t="s">
        <v>248</v>
      </c>
      <c r="AZ131" s="242">
        <v>43608</v>
      </c>
      <c r="BA131" s="188" t="s">
        <v>248</v>
      </c>
      <c r="BB131" s="408" t="s">
        <v>248</v>
      </c>
      <c r="BC131" s="416" t="s">
        <v>248</v>
      </c>
      <c r="BD131" s="411" t="s">
        <v>61</v>
      </c>
      <c r="BE131" s="412" t="s">
        <v>62</v>
      </c>
      <c r="BF131" s="412" t="s">
        <v>63</v>
      </c>
      <c r="BG131" s="412" t="s">
        <v>196</v>
      </c>
      <c r="BH131" s="413" t="s">
        <v>712</v>
      </c>
      <c r="BI131" s="413" t="s">
        <v>66</v>
      </c>
      <c r="BJ131" s="417">
        <v>214</v>
      </c>
      <c r="BK131" s="414">
        <v>7</v>
      </c>
      <c r="BL131" s="415" t="s">
        <v>65</v>
      </c>
      <c r="BM131" s="409" t="s">
        <v>65</v>
      </c>
      <c r="BN131" s="413" t="s">
        <v>373</v>
      </c>
      <c r="BO131" s="217" t="s">
        <v>702</v>
      </c>
      <c r="BP131" s="201" t="s">
        <v>698</v>
      </c>
      <c r="BQ131" s="52" t="s">
        <v>714</v>
      </c>
    </row>
    <row r="132" spans="1:69" ht="15.75" thickBot="1">
      <c r="A132" s="404" t="s">
        <v>37</v>
      </c>
      <c r="B132" s="405" t="s">
        <v>40</v>
      </c>
      <c r="C132" s="406" t="s">
        <v>35</v>
      </c>
      <c r="D132" s="210" t="s">
        <v>709</v>
      </c>
      <c r="E132" s="24" t="s">
        <v>362</v>
      </c>
      <c r="F132" s="86">
        <v>131</v>
      </c>
      <c r="G132" s="80">
        <v>1</v>
      </c>
      <c r="H132" s="407"/>
      <c r="I132" s="407"/>
      <c r="J132" s="407"/>
      <c r="K132" s="407"/>
      <c r="L132" s="80">
        <v>1</v>
      </c>
      <c r="M132" s="408"/>
      <c r="N132" s="409">
        <v>0</v>
      </c>
      <c r="O132" s="407"/>
      <c r="P132" s="407"/>
      <c r="Q132" s="11">
        <v>5.5522866744000003</v>
      </c>
      <c r="R132" s="407"/>
      <c r="S132" s="407"/>
      <c r="T132" s="53">
        <v>7.5549999999999997</v>
      </c>
      <c r="U132" s="407"/>
      <c r="V132" s="407"/>
      <c r="W132" s="11">
        <v>4.9768602945735996</v>
      </c>
      <c r="X132" s="407"/>
      <c r="Y132" s="407"/>
      <c r="Z132" s="53">
        <v>7.5687499999999996</v>
      </c>
      <c r="AA132" s="407"/>
      <c r="AB132" s="407"/>
      <c r="AC132" s="407"/>
      <c r="AD132" s="407"/>
      <c r="AE132" s="407"/>
      <c r="AF132" s="410">
        <v>3.7554457595578072</v>
      </c>
      <c r="AG132" s="410">
        <v>903</v>
      </c>
      <c r="AH132" s="410">
        <v>0.36824569821645253</v>
      </c>
      <c r="AI132" s="410">
        <v>11</v>
      </c>
      <c r="AJ132" s="410">
        <v>3.0680288461538461</v>
      </c>
      <c r="AK132" s="410" t="s">
        <v>248</v>
      </c>
      <c r="AL132" s="410">
        <v>126</v>
      </c>
      <c r="AM132" s="410">
        <v>3.7653061458313011</v>
      </c>
      <c r="AN132" s="410">
        <v>3.7454128440366974</v>
      </c>
      <c r="AO132" s="73">
        <v>0</v>
      </c>
      <c r="AP132" s="80">
        <v>0</v>
      </c>
      <c r="AQ132" s="80">
        <v>0</v>
      </c>
      <c r="AR132" s="224">
        <v>260</v>
      </c>
      <c r="AS132" s="224" t="s">
        <v>248</v>
      </c>
      <c r="AT132" s="11">
        <v>9260.8629999999994</v>
      </c>
      <c r="AU132" s="11">
        <v>46.094999999999999</v>
      </c>
      <c r="AV132" s="80">
        <v>0</v>
      </c>
      <c r="AW132" s="80">
        <v>260</v>
      </c>
      <c r="AX132" s="416" t="s">
        <v>248</v>
      </c>
      <c r="AY132" s="235" t="s">
        <v>248</v>
      </c>
      <c r="AZ132" s="242">
        <v>43608</v>
      </c>
      <c r="BA132" s="188" t="s">
        <v>248</v>
      </c>
      <c r="BB132" s="408" t="s">
        <v>248</v>
      </c>
      <c r="BC132" s="416" t="s">
        <v>248</v>
      </c>
      <c r="BD132" s="411" t="s">
        <v>61</v>
      </c>
      <c r="BE132" s="412" t="s">
        <v>62</v>
      </c>
      <c r="BF132" s="412" t="s">
        <v>63</v>
      </c>
      <c r="BG132" s="412" t="s">
        <v>196</v>
      </c>
      <c r="BH132" s="413" t="s">
        <v>712</v>
      </c>
      <c r="BI132" s="413" t="s">
        <v>67</v>
      </c>
      <c r="BJ132" s="417">
        <v>214</v>
      </c>
      <c r="BK132" s="414">
        <v>3</v>
      </c>
      <c r="BL132" s="415" t="s">
        <v>65</v>
      </c>
      <c r="BM132" s="409" t="s">
        <v>65</v>
      </c>
      <c r="BN132" s="413" t="s">
        <v>373</v>
      </c>
      <c r="BO132" s="217" t="s">
        <v>702</v>
      </c>
      <c r="BP132" s="201" t="s">
        <v>698</v>
      </c>
      <c r="BQ132" s="52" t="s">
        <v>714</v>
      </c>
    </row>
    <row r="133" spans="1:69" ht="15.75" thickBot="1">
      <c r="A133" s="404" t="s">
        <v>37</v>
      </c>
      <c r="B133" s="405" t="s">
        <v>40</v>
      </c>
      <c r="C133" s="406" t="s">
        <v>35</v>
      </c>
      <c r="D133" s="210" t="s">
        <v>709</v>
      </c>
      <c r="E133" s="24" t="s">
        <v>362</v>
      </c>
      <c r="F133" s="86">
        <v>137</v>
      </c>
      <c r="G133" s="80">
        <v>2</v>
      </c>
      <c r="H133" s="407"/>
      <c r="I133" s="407"/>
      <c r="J133" s="407"/>
      <c r="K133" s="407"/>
      <c r="L133" s="80">
        <v>2</v>
      </c>
      <c r="M133" s="408"/>
      <c r="N133" s="409">
        <v>0</v>
      </c>
      <c r="O133" s="407"/>
      <c r="P133" s="407"/>
      <c r="Q133" s="11">
        <v>8.4969322331000008</v>
      </c>
      <c r="R133" s="407"/>
      <c r="S133" s="407"/>
      <c r="T133" s="53">
        <v>14.674999999999997</v>
      </c>
      <c r="U133" s="407"/>
      <c r="V133" s="407"/>
      <c r="W133" s="11">
        <v>8.4523532932329992</v>
      </c>
      <c r="X133" s="407"/>
      <c r="Y133" s="407"/>
      <c r="Z133" s="53">
        <v>14.418749999999999</v>
      </c>
      <c r="AA133" s="407"/>
      <c r="AB133" s="407"/>
      <c r="AC133" s="407"/>
      <c r="AD133" s="407"/>
      <c r="AE133" s="407"/>
      <c r="AF133" s="410">
        <v>2.6192623006934586</v>
      </c>
      <c r="AG133" s="410">
        <v>854</v>
      </c>
      <c r="AH133" s="410">
        <v>0.3923432427698253</v>
      </c>
      <c r="AI133" s="410">
        <v>300</v>
      </c>
      <c r="AJ133" s="410">
        <v>1.8270161290322582</v>
      </c>
      <c r="AK133" s="410" t="s">
        <v>248</v>
      </c>
      <c r="AL133" s="9">
        <v>0</v>
      </c>
      <c r="AM133" s="410"/>
      <c r="AN133" s="410"/>
      <c r="AO133" s="73">
        <v>0</v>
      </c>
      <c r="AP133" s="80">
        <v>0</v>
      </c>
      <c r="AQ133" s="80">
        <v>0</v>
      </c>
      <c r="AR133" s="224">
        <v>270</v>
      </c>
      <c r="AS133" s="224" t="s">
        <v>248</v>
      </c>
      <c r="AT133" s="11">
        <v>9681.1450000000004</v>
      </c>
      <c r="AU133" s="11">
        <v>0</v>
      </c>
      <c r="AV133" s="80">
        <v>0</v>
      </c>
      <c r="AW133" s="80">
        <v>270</v>
      </c>
      <c r="AX133" s="416" t="s">
        <v>248</v>
      </c>
      <c r="AY133" s="235" t="s">
        <v>248</v>
      </c>
      <c r="AZ133" s="242">
        <v>43608</v>
      </c>
      <c r="BA133" s="188" t="s">
        <v>248</v>
      </c>
      <c r="BB133" s="408" t="s">
        <v>248</v>
      </c>
      <c r="BC133" s="416" t="s">
        <v>248</v>
      </c>
      <c r="BD133" s="411" t="s">
        <v>61</v>
      </c>
      <c r="BE133" s="412" t="s">
        <v>62</v>
      </c>
      <c r="BF133" s="412" t="s">
        <v>63</v>
      </c>
      <c r="BG133" s="412" t="s">
        <v>196</v>
      </c>
      <c r="BH133" s="413" t="s">
        <v>712</v>
      </c>
      <c r="BI133" s="413" t="s">
        <v>68</v>
      </c>
      <c r="BJ133" s="417">
        <v>214</v>
      </c>
      <c r="BK133" s="414">
        <v>4</v>
      </c>
      <c r="BL133" s="415" t="s">
        <v>65</v>
      </c>
      <c r="BM133" s="409" t="s">
        <v>65</v>
      </c>
      <c r="BN133" s="413" t="s">
        <v>373</v>
      </c>
      <c r="BO133" s="217" t="s">
        <v>702</v>
      </c>
      <c r="BP133" s="201" t="s">
        <v>698</v>
      </c>
      <c r="BQ133" s="52" t="s">
        <v>714</v>
      </c>
    </row>
    <row r="134" spans="1:69" ht="16.5" thickBot="1">
      <c r="A134" s="207" t="s">
        <v>37</v>
      </c>
      <c r="B134" s="208" t="s">
        <v>40</v>
      </c>
      <c r="C134" s="202" t="s">
        <v>35</v>
      </c>
      <c r="D134" s="210" t="s">
        <v>709</v>
      </c>
      <c r="E134" s="24" t="s">
        <v>451</v>
      </c>
      <c r="F134" s="86">
        <v>91</v>
      </c>
      <c r="G134" s="80">
        <v>0</v>
      </c>
      <c r="H134" s="204"/>
      <c r="I134" s="204"/>
      <c r="J134" s="204"/>
      <c r="K134" s="204"/>
      <c r="L134" s="80">
        <v>0</v>
      </c>
      <c r="M134" s="203"/>
      <c r="N134" s="52">
        <v>1</v>
      </c>
      <c r="O134" s="204"/>
      <c r="P134" s="204"/>
      <c r="Q134" s="11">
        <v>5.4415053077</v>
      </c>
      <c r="R134" s="204"/>
      <c r="S134" s="204"/>
      <c r="T134" s="53">
        <v>6.6125000000000007</v>
      </c>
      <c r="U134" s="204"/>
      <c r="V134" s="204"/>
      <c r="W134" s="11">
        <v>5.0566481318680996</v>
      </c>
      <c r="X134" s="204"/>
      <c r="Y134" s="204"/>
      <c r="Z134" s="53">
        <v>6.2416666666666671</v>
      </c>
      <c r="AA134" s="204"/>
      <c r="AB134" s="204"/>
      <c r="AC134" s="204"/>
      <c r="AD134" s="204"/>
      <c r="AE134" s="204"/>
      <c r="AF134" s="9">
        <v>3.7144920814604978</v>
      </c>
      <c r="AG134" s="9">
        <v>630</v>
      </c>
      <c r="AH134" s="9">
        <v>0.419825756084586</v>
      </c>
      <c r="AI134" s="9">
        <v>9</v>
      </c>
      <c r="AJ134" s="9">
        <v>2.7789062499999999</v>
      </c>
      <c r="AK134" s="9" t="s">
        <v>248</v>
      </c>
      <c r="AL134" s="9">
        <v>90</v>
      </c>
      <c r="AM134" s="9">
        <v>3.7144920814604978</v>
      </c>
      <c r="AN134" s="9">
        <v>3.7137276785714284</v>
      </c>
      <c r="AO134" s="73">
        <v>0</v>
      </c>
      <c r="AP134" s="80">
        <v>0</v>
      </c>
      <c r="AQ134" s="80">
        <v>0</v>
      </c>
      <c r="AR134" s="224">
        <v>182</v>
      </c>
      <c r="AS134" s="224" t="s">
        <v>248</v>
      </c>
      <c r="AT134" s="11">
        <v>6498.0259999999998</v>
      </c>
      <c r="AU134" s="11">
        <v>0</v>
      </c>
      <c r="AV134" s="80">
        <v>0</v>
      </c>
      <c r="AW134" s="80">
        <v>182</v>
      </c>
      <c r="AX134" s="158" t="s">
        <v>248</v>
      </c>
      <c r="AY134" s="235" t="s">
        <v>248</v>
      </c>
      <c r="AZ134" s="218">
        <v>31029</v>
      </c>
      <c r="BA134" s="188" t="s">
        <v>248</v>
      </c>
      <c r="BB134" s="203" t="s">
        <v>248</v>
      </c>
      <c r="BC134" s="158" t="s">
        <v>248</v>
      </c>
      <c r="BD134" s="217" t="s">
        <v>61</v>
      </c>
      <c r="BE134" s="201" t="s">
        <v>62</v>
      </c>
      <c r="BF134" s="201" t="s">
        <v>63</v>
      </c>
      <c r="BG134" s="201" t="s">
        <v>196</v>
      </c>
      <c r="BH134" s="218" t="s">
        <v>514</v>
      </c>
      <c r="BI134" s="218" t="s">
        <v>64</v>
      </c>
      <c r="BJ134" s="391">
        <v>214</v>
      </c>
      <c r="BK134" s="370">
        <v>1</v>
      </c>
      <c r="BL134" s="219" t="s">
        <v>65</v>
      </c>
      <c r="BM134" s="52" t="s">
        <v>65</v>
      </c>
      <c r="BN134" s="218" t="s">
        <v>373</v>
      </c>
      <c r="BO134" s="217" t="s">
        <v>69</v>
      </c>
      <c r="BP134" s="201" t="s">
        <v>680</v>
      </c>
      <c r="BQ134" s="52" t="s">
        <v>714</v>
      </c>
    </row>
    <row r="135" spans="1:69" ht="16.5" thickBot="1">
      <c r="A135" s="207" t="s">
        <v>37</v>
      </c>
      <c r="B135" s="208" t="s">
        <v>40</v>
      </c>
      <c r="C135" s="202" t="s">
        <v>35</v>
      </c>
      <c r="D135" s="210" t="s">
        <v>709</v>
      </c>
      <c r="E135" s="24" t="s">
        <v>451</v>
      </c>
      <c r="F135" s="86">
        <v>53</v>
      </c>
      <c r="G135" s="80">
        <v>0</v>
      </c>
      <c r="H135" s="204"/>
      <c r="I135" s="204"/>
      <c r="J135" s="204"/>
      <c r="K135" s="204"/>
      <c r="L135" s="80">
        <v>0</v>
      </c>
      <c r="M135" s="203"/>
      <c r="N135" s="52">
        <v>0</v>
      </c>
      <c r="O135" s="204"/>
      <c r="P135" s="204"/>
      <c r="Q135" s="11">
        <v>7.5817734150999998</v>
      </c>
      <c r="R135" s="204"/>
      <c r="S135" s="204"/>
      <c r="T135" s="53">
        <v>13.087499999999999</v>
      </c>
      <c r="U135" s="204"/>
      <c r="V135" s="204"/>
      <c r="W135" s="11">
        <v>7.7155282075471003</v>
      </c>
      <c r="X135" s="204"/>
      <c r="Y135" s="204"/>
      <c r="Z135" s="53">
        <v>13.174999999999997</v>
      </c>
      <c r="AA135" s="204"/>
      <c r="AB135" s="204"/>
      <c r="AC135" s="204"/>
      <c r="AD135" s="204"/>
      <c r="AE135" s="204"/>
      <c r="AF135" s="9">
        <v>3.2450673843651128</v>
      </c>
      <c r="AG135" s="9">
        <v>371</v>
      </c>
      <c r="AH135" s="9">
        <v>0.47788188233645462</v>
      </c>
      <c r="AI135" s="9">
        <v>24</v>
      </c>
      <c r="AJ135" s="9">
        <v>2.3702380952380953</v>
      </c>
      <c r="AK135" s="9" t="s">
        <v>248</v>
      </c>
      <c r="AL135" s="9">
        <v>53</v>
      </c>
      <c r="AM135" s="9">
        <v>3.2450673843651128</v>
      </c>
      <c r="AN135" s="9">
        <v>3.3035714285714284</v>
      </c>
      <c r="AO135" s="73">
        <v>0</v>
      </c>
      <c r="AP135" s="80">
        <v>0</v>
      </c>
      <c r="AQ135" s="80">
        <v>0</v>
      </c>
      <c r="AR135" s="224">
        <v>106</v>
      </c>
      <c r="AS135" s="224" t="s">
        <v>248</v>
      </c>
      <c r="AT135" s="11">
        <v>3783.1869999999999</v>
      </c>
      <c r="AU135" s="11">
        <v>0</v>
      </c>
      <c r="AV135" s="80">
        <v>0</v>
      </c>
      <c r="AW135" s="80">
        <v>106</v>
      </c>
      <c r="AX135" s="158" t="s">
        <v>248</v>
      </c>
      <c r="AY135" s="235" t="s">
        <v>248</v>
      </c>
      <c r="AZ135" s="218">
        <v>31029</v>
      </c>
      <c r="BA135" s="188" t="s">
        <v>248</v>
      </c>
      <c r="BB135" s="203" t="s">
        <v>248</v>
      </c>
      <c r="BC135" s="158" t="s">
        <v>248</v>
      </c>
      <c r="BD135" s="217" t="s">
        <v>61</v>
      </c>
      <c r="BE135" s="201" t="s">
        <v>62</v>
      </c>
      <c r="BF135" s="201" t="s">
        <v>63</v>
      </c>
      <c r="BG135" s="201" t="s">
        <v>196</v>
      </c>
      <c r="BH135" s="218" t="s">
        <v>514</v>
      </c>
      <c r="BI135" s="218" t="s">
        <v>66</v>
      </c>
      <c r="BJ135" s="391">
        <v>214</v>
      </c>
      <c r="BK135" s="370">
        <v>7</v>
      </c>
      <c r="BL135" s="219" t="s">
        <v>65</v>
      </c>
      <c r="BM135" s="52" t="s">
        <v>65</v>
      </c>
      <c r="BN135" s="218" t="s">
        <v>373</v>
      </c>
      <c r="BO135" s="217" t="s">
        <v>69</v>
      </c>
      <c r="BP135" s="201" t="s">
        <v>680</v>
      </c>
      <c r="BQ135" s="52" t="s">
        <v>714</v>
      </c>
    </row>
    <row r="136" spans="1:69" ht="16.5" thickBot="1">
      <c r="A136" s="207" t="s">
        <v>37</v>
      </c>
      <c r="B136" s="208" t="s">
        <v>40</v>
      </c>
      <c r="C136" s="202" t="s">
        <v>35</v>
      </c>
      <c r="D136" s="210" t="s">
        <v>709</v>
      </c>
      <c r="E136" s="24" t="s">
        <v>451</v>
      </c>
      <c r="F136" s="86">
        <v>87</v>
      </c>
      <c r="G136" s="80">
        <v>0</v>
      </c>
      <c r="H136" s="204"/>
      <c r="I136" s="204"/>
      <c r="J136" s="204"/>
      <c r="K136" s="204"/>
      <c r="L136" s="80">
        <v>0</v>
      </c>
      <c r="M136" s="203"/>
      <c r="N136" s="52">
        <v>0</v>
      </c>
      <c r="O136" s="204"/>
      <c r="P136" s="204"/>
      <c r="Q136" s="11">
        <v>6.8691376782000004</v>
      </c>
      <c r="R136" s="204"/>
      <c r="S136" s="204"/>
      <c r="T136" s="53">
        <v>8.6624999999999979</v>
      </c>
      <c r="U136" s="204"/>
      <c r="V136" s="204"/>
      <c r="W136" s="11">
        <v>6.9658847126436001</v>
      </c>
      <c r="X136" s="204"/>
      <c r="Y136" s="204"/>
      <c r="Z136" s="53">
        <v>8.2749999999999986</v>
      </c>
      <c r="AA136" s="204"/>
      <c r="AB136" s="204"/>
      <c r="AC136" s="204"/>
      <c r="AD136" s="204"/>
      <c r="AE136" s="204"/>
      <c r="AF136" s="9">
        <v>3.5396387624035914</v>
      </c>
      <c r="AG136" s="9">
        <v>609</v>
      </c>
      <c r="AH136" s="9">
        <v>0.41222297706352656</v>
      </c>
      <c r="AI136" s="9">
        <v>14</v>
      </c>
      <c r="AJ136" s="9">
        <v>2.6644999999999999</v>
      </c>
      <c r="AK136" s="9" t="s">
        <v>248</v>
      </c>
      <c r="AL136" s="9">
        <v>87</v>
      </c>
      <c r="AM136" s="9">
        <v>3.5396387624035914</v>
      </c>
      <c r="AN136" s="9">
        <v>3.6042274052478134</v>
      </c>
      <c r="AO136" s="73">
        <v>0</v>
      </c>
      <c r="AP136" s="80">
        <v>0</v>
      </c>
      <c r="AQ136" s="80">
        <v>0</v>
      </c>
      <c r="AR136" s="224">
        <v>174</v>
      </c>
      <c r="AS136" s="224" t="s">
        <v>248</v>
      </c>
      <c r="AT136" s="11">
        <v>6233.0450000000001</v>
      </c>
      <c r="AU136" s="11">
        <v>0</v>
      </c>
      <c r="AV136" s="80">
        <v>0</v>
      </c>
      <c r="AW136" s="80">
        <v>174</v>
      </c>
      <c r="AX136" s="158" t="s">
        <v>248</v>
      </c>
      <c r="AY136" s="235" t="s">
        <v>248</v>
      </c>
      <c r="AZ136" s="218">
        <v>31029</v>
      </c>
      <c r="BA136" s="188" t="s">
        <v>248</v>
      </c>
      <c r="BB136" s="203" t="s">
        <v>248</v>
      </c>
      <c r="BC136" s="158" t="s">
        <v>248</v>
      </c>
      <c r="BD136" s="217" t="s">
        <v>61</v>
      </c>
      <c r="BE136" s="201" t="s">
        <v>62</v>
      </c>
      <c r="BF136" s="201" t="s">
        <v>63</v>
      </c>
      <c r="BG136" s="201" t="s">
        <v>196</v>
      </c>
      <c r="BH136" s="218" t="s">
        <v>514</v>
      </c>
      <c r="BI136" s="218" t="s">
        <v>67</v>
      </c>
      <c r="BJ136" s="391">
        <v>214</v>
      </c>
      <c r="BK136" s="370">
        <v>3</v>
      </c>
      <c r="BL136" s="219" t="s">
        <v>65</v>
      </c>
      <c r="BM136" s="52" t="s">
        <v>65</v>
      </c>
      <c r="BN136" s="218" t="s">
        <v>373</v>
      </c>
      <c r="BO136" s="217" t="s">
        <v>69</v>
      </c>
      <c r="BP136" s="201" t="s">
        <v>680</v>
      </c>
      <c r="BQ136" s="52" t="s">
        <v>714</v>
      </c>
    </row>
    <row r="137" spans="1:69" ht="16.5" thickBot="1">
      <c r="A137" s="207" t="s">
        <v>37</v>
      </c>
      <c r="B137" s="208" t="s">
        <v>40</v>
      </c>
      <c r="C137" s="202" t="s">
        <v>35</v>
      </c>
      <c r="D137" s="210" t="s">
        <v>709</v>
      </c>
      <c r="E137" s="24" t="s">
        <v>451</v>
      </c>
      <c r="F137" s="86">
        <v>50</v>
      </c>
      <c r="G137" s="80">
        <v>2</v>
      </c>
      <c r="H137" s="204"/>
      <c r="I137" s="204"/>
      <c r="J137" s="204"/>
      <c r="K137" s="204"/>
      <c r="L137" s="80">
        <v>0</v>
      </c>
      <c r="M137" s="203"/>
      <c r="N137" s="52">
        <v>0</v>
      </c>
      <c r="O137" s="204"/>
      <c r="P137" s="204"/>
      <c r="Q137" s="11">
        <v>7.492687375</v>
      </c>
      <c r="R137" s="204"/>
      <c r="S137" s="204"/>
      <c r="T137" s="53">
        <v>9.3999999999999986</v>
      </c>
      <c r="U137" s="204"/>
      <c r="V137" s="204"/>
      <c r="W137" s="11">
        <v>7.4966665624999997</v>
      </c>
      <c r="X137" s="204"/>
      <c r="Y137" s="204"/>
      <c r="Z137" s="53">
        <v>9.2999999999999972</v>
      </c>
      <c r="AA137" s="204"/>
      <c r="AB137" s="204"/>
      <c r="AC137" s="204"/>
      <c r="AD137" s="204"/>
      <c r="AE137" s="204"/>
      <c r="AF137" s="9">
        <v>2.731130956184296</v>
      </c>
      <c r="AG137" s="9">
        <v>336</v>
      </c>
      <c r="AH137" s="9">
        <v>0.38307464000532543</v>
      </c>
      <c r="AI137" s="9">
        <v>87</v>
      </c>
      <c r="AJ137" s="9">
        <v>2.0612499999999998</v>
      </c>
      <c r="AK137" s="9" t="s">
        <v>248</v>
      </c>
      <c r="AL137" s="9">
        <v>0</v>
      </c>
      <c r="AM137" s="9"/>
      <c r="AN137" s="9"/>
      <c r="AO137" s="73">
        <v>0</v>
      </c>
      <c r="AP137" s="80">
        <v>0</v>
      </c>
      <c r="AQ137" s="80">
        <v>0</v>
      </c>
      <c r="AR137" s="224">
        <v>96</v>
      </c>
      <c r="AS137" s="224" t="s">
        <v>248</v>
      </c>
      <c r="AT137" s="11">
        <v>3427.712</v>
      </c>
      <c r="AU137" s="11">
        <v>0</v>
      </c>
      <c r="AV137" s="80">
        <v>0</v>
      </c>
      <c r="AW137" s="80">
        <v>96</v>
      </c>
      <c r="AX137" s="158" t="s">
        <v>248</v>
      </c>
      <c r="AY137" s="235" t="s">
        <v>248</v>
      </c>
      <c r="AZ137" s="218">
        <v>31029</v>
      </c>
      <c r="BA137" s="188" t="s">
        <v>248</v>
      </c>
      <c r="BB137" s="203" t="s">
        <v>248</v>
      </c>
      <c r="BC137" s="158" t="s">
        <v>248</v>
      </c>
      <c r="BD137" s="217" t="s">
        <v>61</v>
      </c>
      <c r="BE137" s="201" t="s">
        <v>62</v>
      </c>
      <c r="BF137" s="201" t="s">
        <v>63</v>
      </c>
      <c r="BG137" s="201" t="s">
        <v>196</v>
      </c>
      <c r="BH137" s="218" t="s">
        <v>514</v>
      </c>
      <c r="BI137" s="218" t="s">
        <v>68</v>
      </c>
      <c r="BJ137" s="391">
        <v>214</v>
      </c>
      <c r="BK137" s="370">
        <v>4</v>
      </c>
      <c r="BL137" s="219" t="s">
        <v>65</v>
      </c>
      <c r="BM137" s="52" t="s">
        <v>65</v>
      </c>
      <c r="BN137" s="218" t="s">
        <v>373</v>
      </c>
      <c r="BO137" s="217" t="s">
        <v>69</v>
      </c>
      <c r="BP137" s="201" t="s">
        <v>680</v>
      </c>
      <c r="BQ137" s="52" t="s">
        <v>714</v>
      </c>
    </row>
    <row r="138" spans="1:69" ht="16.5" thickBot="1">
      <c r="A138" s="207" t="s">
        <v>37</v>
      </c>
      <c r="B138" s="208" t="s">
        <v>40</v>
      </c>
      <c r="C138" s="202" t="s">
        <v>35</v>
      </c>
      <c r="D138" s="210" t="s">
        <v>709</v>
      </c>
      <c r="E138" s="24" t="s">
        <v>452</v>
      </c>
      <c r="F138" s="86">
        <v>186</v>
      </c>
      <c r="G138" s="80">
        <v>1</v>
      </c>
      <c r="H138" s="204"/>
      <c r="I138" s="204"/>
      <c r="J138" s="204"/>
      <c r="K138" s="204"/>
      <c r="L138" s="80">
        <v>0</v>
      </c>
      <c r="M138" s="203"/>
      <c r="N138" s="52">
        <v>2</v>
      </c>
      <c r="O138" s="204"/>
      <c r="P138" s="204"/>
      <c r="Q138" s="11">
        <v>6.7051619946000001</v>
      </c>
      <c r="R138" s="204"/>
      <c r="S138" s="204"/>
      <c r="T138" s="53">
        <v>10.625</v>
      </c>
      <c r="U138" s="204"/>
      <c r="V138" s="204"/>
      <c r="W138" s="11">
        <v>6.6882431189189004</v>
      </c>
      <c r="X138" s="204"/>
      <c r="Y138" s="204"/>
      <c r="Z138" s="53">
        <v>10.625</v>
      </c>
      <c r="AA138" s="204"/>
      <c r="AB138" s="204"/>
      <c r="AC138" s="204"/>
      <c r="AD138" s="204"/>
      <c r="AE138" s="204"/>
      <c r="AF138" s="9">
        <v>3.4672976943809424</v>
      </c>
      <c r="AG138" s="9">
        <v>1291</v>
      </c>
      <c r="AH138" s="9">
        <v>0.47194354718036086</v>
      </c>
      <c r="AI138" s="9">
        <v>47</v>
      </c>
      <c r="AJ138" s="9">
        <v>2.5498579545454545</v>
      </c>
      <c r="AK138" s="9" t="s">
        <v>248</v>
      </c>
      <c r="AL138" s="9">
        <v>183</v>
      </c>
      <c r="AM138" s="9">
        <v>3.4769600205784004</v>
      </c>
      <c r="AN138" s="9">
        <v>3.561094452773613</v>
      </c>
      <c r="AO138" s="73">
        <v>0</v>
      </c>
      <c r="AP138" s="80">
        <v>0</v>
      </c>
      <c r="AQ138" s="80">
        <v>0</v>
      </c>
      <c r="AR138" s="224">
        <v>370</v>
      </c>
      <c r="AS138" s="224" t="s">
        <v>248</v>
      </c>
      <c r="AT138" s="11">
        <v>13877.245000000001</v>
      </c>
      <c r="AU138" s="11">
        <v>73.992000000000004</v>
      </c>
      <c r="AV138" s="80">
        <v>0</v>
      </c>
      <c r="AW138" s="80">
        <v>370</v>
      </c>
      <c r="AX138" s="158" t="s">
        <v>248</v>
      </c>
      <c r="AY138" s="235" t="s">
        <v>248</v>
      </c>
      <c r="AZ138" s="218">
        <v>148101</v>
      </c>
      <c r="BA138" s="188" t="s">
        <v>248</v>
      </c>
      <c r="BB138" s="203" t="s">
        <v>248</v>
      </c>
      <c r="BC138" s="158" t="s">
        <v>248</v>
      </c>
      <c r="BD138" s="217" t="s">
        <v>61</v>
      </c>
      <c r="BE138" s="201" t="s">
        <v>62</v>
      </c>
      <c r="BF138" s="201" t="s">
        <v>63</v>
      </c>
      <c r="BG138" s="201" t="s">
        <v>196</v>
      </c>
      <c r="BH138" s="218" t="s">
        <v>512</v>
      </c>
      <c r="BI138" s="218" t="s">
        <v>64</v>
      </c>
      <c r="BJ138" s="391">
        <v>214</v>
      </c>
      <c r="BK138" s="370">
        <v>1</v>
      </c>
      <c r="BL138" s="219" t="s">
        <v>65</v>
      </c>
      <c r="BM138" s="52" t="s">
        <v>65</v>
      </c>
      <c r="BN138" s="218" t="s">
        <v>373</v>
      </c>
      <c r="BO138" s="217" t="s">
        <v>452</v>
      </c>
      <c r="BP138" s="201" t="s">
        <v>684</v>
      </c>
      <c r="BQ138" s="52" t="s">
        <v>716</v>
      </c>
    </row>
    <row r="139" spans="1:69" ht="16.5" thickBot="1">
      <c r="A139" s="207" t="s">
        <v>37</v>
      </c>
      <c r="B139" s="208" t="s">
        <v>40</v>
      </c>
      <c r="C139" s="202" t="s">
        <v>35</v>
      </c>
      <c r="D139" s="210" t="s">
        <v>709</v>
      </c>
      <c r="E139" s="24" t="s">
        <v>452</v>
      </c>
      <c r="F139" s="86">
        <v>187</v>
      </c>
      <c r="G139" s="80">
        <v>6</v>
      </c>
      <c r="H139" s="204"/>
      <c r="I139" s="204"/>
      <c r="J139" s="204"/>
      <c r="K139" s="204"/>
      <c r="L139" s="80">
        <v>1</v>
      </c>
      <c r="M139" s="203"/>
      <c r="N139" s="52">
        <v>1</v>
      </c>
      <c r="O139" s="204"/>
      <c r="P139" s="204"/>
      <c r="Q139" s="11">
        <v>7.8760220832999996</v>
      </c>
      <c r="R139" s="204"/>
      <c r="S139" s="204"/>
      <c r="T139" s="53">
        <v>13.5625</v>
      </c>
      <c r="U139" s="204"/>
      <c r="V139" s="204"/>
      <c r="W139" s="11">
        <v>7.9509831722222</v>
      </c>
      <c r="X139" s="204"/>
      <c r="Y139" s="204"/>
      <c r="Z139" s="53">
        <v>13.555555555555555</v>
      </c>
      <c r="AA139" s="204"/>
      <c r="AB139" s="204"/>
      <c r="AC139" s="204"/>
      <c r="AD139" s="204"/>
      <c r="AE139" s="204"/>
      <c r="AF139" s="9">
        <v>3.2479968130921519</v>
      </c>
      <c r="AG139" s="9">
        <v>1260</v>
      </c>
      <c r="AH139" s="9">
        <v>0.5558979207817637</v>
      </c>
      <c r="AI139" s="9">
        <v>139</v>
      </c>
      <c r="AJ139" s="9">
        <v>2.1576576576576576</v>
      </c>
      <c r="AK139" s="9" t="s">
        <v>248</v>
      </c>
      <c r="AL139" s="9">
        <v>180</v>
      </c>
      <c r="AM139" s="9">
        <v>3.2479968130921519</v>
      </c>
      <c r="AN139" s="9">
        <v>3.306366047745358</v>
      </c>
      <c r="AO139" s="73">
        <v>0</v>
      </c>
      <c r="AP139" s="80">
        <v>0</v>
      </c>
      <c r="AQ139" s="80">
        <v>0</v>
      </c>
      <c r="AR139" s="224">
        <v>362</v>
      </c>
      <c r="AS139" s="224" t="s">
        <v>248</v>
      </c>
      <c r="AT139" s="11">
        <v>14287.759</v>
      </c>
      <c r="AU139" s="11">
        <v>0</v>
      </c>
      <c r="AV139" s="80">
        <v>0</v>
      </c>
      <c r="AW139" s="80">
        <v>362</v>
      </c>
      <c r="AX139" s="158" t="s">
        <v>248</v>
      </c>
      <c r="AY139" s="235" t="s">
        <v>248</v>
      </c>
      <c r="AZ139" s="218">
        <v>148101</v>
      </c>
      <c r="BA139" s="188" t="s">
        <v>248</v>
      </c>
      <c r="BB139" s="203" t="s">
        <v>248</v>
      </c>
      <c r="BC139" s="158" t="s">
        <v>248</v>
      </c>
      <c r="BD139" s="217" t="s">
        <v>61</v>
      </c>
      <c r="BE139" s="201" t="s">
        <v>62</v>
      </c>
      <c r="BF139" s="201" t="s">
        <v>63</v>
      </c>
      <c r="BG139" s="201" t="s">
        <v>196</v>
      </c>
      <c r="BH139" s="218" t="s">
        <v>512</v>
      </c>
      <c r="BI139" s="218" t="s">
        <v>66</v>
      </c>
      <c r="BJ139" s="391">
        <v>214</v>
      </c>
      <c r="BK139" s="370">
        <v>7</v>
      </c>
      <c r="BL139" s="219" t="s">
        <v>65</v>
      </c>
      <c r="BM139" s="52" t="s">
        <v>65</v>
      </c>
      <c r="BN139" s="218" t="s">
        <v>373</v>
      </c>
      <c r="BO139" s="217" t="s">
        <v>452</v>
      </c>
      <c r="BP139" s="201" t="s">
        <v>684</v>
      </c>
      <c r="BQ139" s="52" t="s">
        <v>716</v>
      </c>
    </row>
    <row r="140" spans="1:69" ht="16.5" thickBot="1">
      <c r="A140" s="207" t="s">
        <v>37</v>
      </c>
      <c r="B140" s="208" t="s">
        <v>40</v>
      </c>
      <c r="C140" s="202" t="s">
        <v>35</v>
      </c>
      <c r="D140" s="210" t="s">
        <v>709</v>
      </c>
      <c r="E140" s="24" t="s">
        <v>452</v>
      </c>
      <c r="F140" s="86">
        <v>184</v>
      </c>
      <c r="G140" s="80">
        <v>1</v>
      </c>
      <c r="H140" s="204"/>
      <c r="I140" s="204"/>
      <c r="J140" s="204"/>
      <c r="K140" s="204"/>
      <c r="L140" s="80">
        <v>0</v>
      </c>
      <c r="M140" s="203"/>
      <c r="N140" s="52">
        <v>0</v>
      </c>
      <c r="O140" s="204"/>
      <c r="P140" s="204"/>
      <c r="Q140" s="11">
        <v>5.8829342186</v>
      </c>
      <c r="R140" s="204"/>
      <c r="S140" s="204"/>
      <c r="T140" s="53">
        <v>7.8562499999999993</v>
      </c>
      <c r="U140" s="204"/>
      <c r="V140" s="204"/>
      <c r="W140" s="11">
        <v>5.3761692677594999</v>
      </c>
      <c r="X140" s="204"/>
      <c r="Y140" s="204"/>
      <c r="Z140" s="53">
        <v>7.4812499999999993</v>
      </c>
      <c r="AA140" s="204"/>
      <c r="AB140" s="204"/>
      <c r="AC140" s="204"/>
      <c r="AD140" s="204"/>
      <c r="AE140" s="204"/>
      <c r="AF140" s="9">
        <v>3.5910538719744536</v>
      </c>
      <c r="AG140" s="9">
        <v>1281</v>
      </c>
      <c r="AH140" s="9">
        <v>0.40041122560458259</v>
      </c>
      <c r="AI140" s="9">
        <v>28</v>
      </c>
      <c r="AJ140" s="9">
        <v>2.6897368421052632</v>
      </c>
      <c r="AK140" s="9" t="s">
        <v>248</v>
      </c>
      <c r="AL140" s="9">
        <v>183</v>
      </c>
      <c r="AM140" s="9">
        <v>3.5910538719744536</v>
      </c>
      <c r="AN140" s="9">
        <v>3.6482054455445545</v>
      </c>
      <c r="AO140" s="73">
        <v>0</v>
      </c>
      <c r="AP140" s="80">
        <v>0</v>
      </c>
      <c r="AQ140" s="80">
        <v>0</v>
      </c>
      <c r="AR140" s="224">
        <v>366</v>
      </c>
      <c r="AS140" s="224" t="s">
        <v>248</v>
      </c>
      <c r="AT140" s="11">
        <v>13947.886</v>
      </c>
      <c r="AU140" s="11">
        <v>0</v>
      </c>
      <c r="AV140" s="80">
        <v>0</v>
      </c>
      <c r="AW140" s="80">
        <v>366</v>
      </c>
      <c r="AX140" s="158" t="s">
        <v>248</v>
      </c>
      <c r="AY140" s="235" t="s">
        <v>248</v>
      </c>
      <c r="AZ140" s="218">
        <v>148101</v>
      </c>
      <c r="BA140" s="188" t="s">
        <v>248</v>
      </c>
      <c r="BB140" s="203" t="s">
        <v>248</v>
      </c>
      <c r="BC140" s="158" t="s">
        <v>248</v>
      </c>
      <c r="BD140" s="217" t="s">
        <v>61</v>
      </c>
      <c r="BE140" s="201" t="s">
        <v>62</v>
      </c>
      <c r="BF140" s="201" t="s">
        <v>63</v>
      </c>
      <c r="BG140" s="201" t="s">
        <v>196</v>
      </c>
      <c r="BH140" s="218" t="s">
        <v>512</v>
      </c>
      <c r="BI140" s="218" t="s">
        <v>67</v>
      </c>
      <c r="BJ140" s="391">
        <v>214</v>
      </c>
      <c r="BK140" s="370">
        <v>3</v>
      </c>
      <c r="BL140" s="219" t="s">
        <v>65</v>
      </c>
      <c r="BM140" s="52" t="s">
        <v>65</v>
      </c>
      <c r="BN140" s="218" t="s">
        <v>373</v>
      </c>
      <c r="BO140" s="217" t="s">
        <v>452</v>
      </c>
      <c r="BP140" s="201" t="s">
        <v>684</v>
      </c>
      <c r="BQ140" s="52" t="s">
        <v>716</v>
      </c>
    </row>
    <row r="141" spans="1:69" ht="16.5" thickBot="1">
      <c r="A141" s="207" t="s">
        <v>37</v>
      </c>
      <c r="B141" s="208" t="s">
        <v>40</v>
      </c>
      <c r="C141" s="202" t="s">
        <v>35</v>
      </c>
      <c r="D141" s="210" t="s">
        <v>709</v>
      </c>
      <c r="E141" s="24" t="s">
        <v>452</v>
      </c>
      <c r="F141" s="86">
        <v>184</v>
      </c>
      <c r="G141" s="80">
        <v>0</v>
      </c>
      <c r="H141" s="204"/>
      <c r="I141" s="204"/>
      <c r="J141" s="204"/>
      <c r="K141" s="204"/>
      <c r="L141" s="80">
        <v>0</v>
      </c>
      <c r="M141" s="203"/>
      <c r="N141" s="52">
        <v>0</v>
      </c>
      <c r="O141" s="204"/>
      <c r="P141" s="204"/>
      <c r="Q141" s="11">
        <v>7.4778096522000004</v>
      </c>
      <c r="R141" s="204"/>
      <c r="S141" s="204"/>
      <c r="T141" s="53">
        <v>9.1999999999999993</v>
      </c>
      <c r="U141" s="204"/>
      <c r="V141" s="204"/>
      <c r="W141" s="11">
        <v>7.5247281141303999</v>
      </c>
      <c r="X141" s="204"/>
      <c r="Y141" s="204"/>
      <c r="Z141" s="53">
        <v>9.379999999999999</v>
      </c>
      <c r="AA141" s="204"/>
      <c r="AB141" s="204"/>
      <c r="AC141" s="204"/>
      <c r="AD141" s="204"/>
      <c r="AE141" s="204"/>
      <c r="AF141" s="9">
        <v>2.782663052496702</v>
      </c>
      <c r="AG141" s="9">
        <v>1288</v>
      </c>
      <c r="AH141" s="9">
        <v>0.25178351493880291</v>
      </c>
      <c r="AI141" s="9">
        <v>162</v>
      </c>
      <c r="AJ141" s="9">
        <v>2.1768211920529801</v>
      </c>
      <c r="AK141" s="9" t="s">
        <v>248</v>
      </c>
      <c r="AL141" s="9">
        <v>0</v>
      </c>
      <c r="AM141" s="9"/>
      <c r="AN141" s="9"/>
      <c r="AO141" s="73">
        <v>0</v>
      </c>
      <c r="AP141" s="80">
        <v>0</v>
      </c>
      <c r="AQ141" s="80">
        <v>0</v>
      </c>
      <c r="AR141" s="224">
        <v>368</v>
      </c>
      <c r="AS141" s="224" t="s">
        <v>248</v>
      </c>
      <c r="AT141" s="11">
        <v>14032.634</v>
      </c>
      <c r="AU141" s="11">
        <v>0</v>
      </c>
      <c r="AV141" s="80">
        <v>0</v>
      </c>
      <c r="AW141" s="80">
        <v>368</v>
      </c>
      <c r="AX141" s="158" t="s">
        <v>248</v>
      </c>
      <c r="AY141" s="235" t="s">
        <v>248</v>
      </c>
      <c r="AZ141" s="218">
        <v>148101</v>
      </c>
      <c r="BA141" s="188" t="s">
        <v>248</v>
      </c>
      <c r="BB141" s="203" t="s">
        <v>248</v>
      </c>
      <c r="BC141" s="158" t="s">
        <v>248</v>
      </c>
      <c r="BD141" s="217" t="s">
        <v>61</v>
      </c>
      <c r="BE141" s="201" t="s">
        <v>62</v>
      </c>
      <c r="BF141" s="201" t="s">
        <v>63</v>
      </c>
      <c r="BG141" s="201" t="s">
        <v>196</v>
      </c>
      <c r="BH141" s="218" t="s">
        <v>512</v>
      </c>
      <c r="BI141" s="218" t="s">
        <v>68</v>
      </c>
      <c r="BJ141" s="391">
        <v>214</v>
      </c>
      <c r="BK141" s="370">
        <v>4</v>
      </c>
      <c r="BL141" s="219" t="s">
        <v>65</v>
      </c>
      <c r="BM141" s="52" t="s">
        <v>65</v>
      </c>
      <c r="BN141" s="218" t="s">
        <v>373</v>
      </c>
      <c r="BO141" s="217" t="s">
        <v>452</v>
      </c>
      <c r="BP141" s="201" t="s">
        <v>684</v>
      </c>
      <c r="BQ141" s="52" t="s">
        <v>716</v>
      </c>
    </row>
    <row r="142" spans="1:69" ht="15.75" thickBot="1">
      <c r="A142" s="404" t="s">
        <v>37</v>
      </c>
      <c r="B142" s="405" t="s">
        <v>40</v>
      </c>
      <c r="C142" s="406" t="s">
        <v>35</v>
      </c>
      <c r="D142" s="210" t="s">
        <v>709</v>
      </c>
      <c r="E142" s="24" t="s">
        <v>353</v>
      </c>
      <c r="F142" s="86">
        <v>93</v>
      </c>
      <c r="G142" s="80">
        <v>0</v>
      </c>
      <c r="H142" s="407"/>
      <c r="I142" s="407"/>
      <c r="J142" s="407"/>
      <c r="K142" s="407"/>
      <c r="L142" s="80">
        <v>0</v>
      </c>
      <c r="M142" s="408"/>
      <c r="N142" s="409">
        <v>0</v>
      </c>
      <c r="O142" s="407"/>
      <c r="P142" s="407"/>
      <c r="Q142" s="11">
        <v>5.3767416774000001</v>
      </c>
      <c r="R142" s="407"/>
      <c r="S142" s="407"/>
      <c r="T142" s="53">
        <v>6.8624999999999998</v>
      </c>
      <c r="U142" s="407"/>
      <c r="V142" s="407"/>
      <c r="W142" s="11">
        <v>5.1556664838708999</v>
      </c>
      <c r="X142" s="407"/>
      <c r="Y142" s="407"/>
      <c r="Z142" s="53">
        <v>6.7937499999999993</v>
      </c>
      <c r="AA142" s="407"/>
      <c r="AB142" s="407"/>
      <c r="AC142" s="407"/>
      <c r="AD142" s="407"/>
      <c r="AE142" s="407"/>
      <c r="AF142" s="410">
        <v>3.6775422522915493</v>
      </c>
      <c r="AG142" s="410">
        <v>651</v>
      </c>
      <c r="AH142" s="410">
        <v>0.3603256499725247</v>
      </c>
      <c r="AI142" s="410">
        <v>8</v>
      </c>
      <c r="AJ142" s="410">
        <v>2.850714285714286</v>
      </c>
      <c r="AK142" s="410" t="s">
        <v>248</v>
      </c>
      <c r="AL142" s="410">
        <v>93</v>
      </c>
      <c r="AM142" s="410">
        <v>3.6775422522915493</v>
      </c>
      <c r="AN142" s="410">
        <v>3.6951086956521739</v>
      </c>
      <c r="AO142" s="73">
        <v>0</v>
      </c>
      <c r="AP142" s="80">
        <v>0</v>
      </c>
      <c r="AQ142" s="80">
        <v>0</v>
      </c>
      <c r="AR142" s="224">
        <v>186</v>
      </c>
      <c r="AS142" s="224" t="s">
        <v>248</v>
      </c>
      <c r="AT142" s="11">
        <v>7033.4309999999996</v>
      </c>
      <c r="AU142" s="11">
        <v>0</v>
      </c>
      <c r="AV142" s="80">
        <v>0</v>
      </c>
      <c r="AW142" s="80">
        <v>186</v>
      </c>
      <c r="AX142" s="416" t="s">
        <v>248</v>
      </c>
      <c r="AY142" s="235" t="s">
        <v>248</v>
      </c>
      <c r="AZ142" s="242">
        <v>52418</v>
      </c>
      <c r="BA142" s="188" t="s">
        <v>248</v>
      </c>
      <c r="BB142" s="408" t="s">
        <v>248</v>
      </c>
      <c r="BC142" s="416" t="s">
        <v>248</v>
      </c>
      <c r="BD142" s="411" t="s">
        <v>61</v>
      </c>
      <c r="BE142" s="412" t="s">
        <v>62</v>
      </c>
      <c r="BF142" s="412" t="s">
        <v>63</v>
      </c>
      <c r="BG142" s="412" t="s">
        <v>196</v>
      </c>
      <c r="BH142" s="413" t="s">
        <v>513</v>
      </c>
      <c r="BI142" s="413" t="s">
        <v>64</v>
      </c>
      <c r="BJ142" s="417">
        <v>214</v>
      </c>
      <c r="BK142" s="414">
        <v>1</v>
      </c>
      <c r="BL142" s="415" t="s">
        <v>65</v>
      </c>
      <c r="BM142" s="409" t="s">
        <v>65</v>
      </c>
      <c r="BN142" s="413" t="s">
        <v>373</v>
      </c>
      <c r="BO142" s="217" t="s">
        <v>353</v>
      </c>
      <c r="BP142" s="201" t="s">
        <v>693</v>
      </c>
      <c r="BQ142" s="52" t="s">
        <v>715</v>
      </c>
    </row>
    <row r="143" spans="1:69" ht="15.75" thickBot="1">
      <c r="A143" s="404" t="s">
        <v>37</v>
      </c>
      <c r="B143" s="405" t="s">
        <v>40</v>
      </c>
      <c r="C143" s="406" t="s">
        <v>35</v>
      </c>
      <c r="D143" s="210" t="s">
        <v>709</v>
      </c>
      <c r="E143" s="24" t="s">
        <v>353</v>
      </c>
      <c r="F143" s="86">
        <v>89</v>
      </c>
      <c r="G143" s="80">
        <v>2</v>
      </c>
      <c r="H143" s="407"/>
      <c r="I143" s="407"/>
      <c r="J143" s="407"/>
      <c r="K143" s="407"/>
      <c r="L143" s="80">
        <v>0</v>
      </c>
      <c r="M143" s="408"/>
      <c r="N143" s="409">
        <v>0</v>
      </c>
      <c r="O143" s="407"/>
      <c r="P143" s="407"/>
      <c r="Q143" s="11">
        <v>7.2375630805000002</v>
      </c>
      <c r="R143" s="407"/>
      <c r="S143" s="407"/>
      <c r="T143" s="53">
        <v>14.162499999999998</v>
      </c>
      <c r="U143" s="407"/>
      <c r="V143" s="407"/>
      <c r="W143" s="11">
        <v>7.1859193908045</v>
      </c>
      <c r="X143" s="407"/>
      <c r="Y143" s="407"/>
      <c r="Z143" s="53">
        <v>14.324999999999996</v>
      </c>
      <c r="AA143" s="407"/>
      <c r="AB143" s="407"/>
      <c r="AC143" s="407"/>
      <c r="AD143" s="407"/>
      <c r="AE143" s="407"/>
      <c r="AF143" s="410">
        <v>3.3824302230170979</v>
      </c>
      <c r="AG143" s="410">
        <v>609</v>
      </c>
      <c r="AH143" s="410">
        <v>0.50391556241642155</v>
      </c>
      <c r="AI143" s="410">
        <v>33</v>
      </c>
      <c r="AJ143" s="410">
        <v>2.4544642857142858</v>
      </c>
      <c r="AK143" s="410" t="s">
        <v>248</v>
      </c>
      <c r="AL143" s="410">
        <v>87</v>
      </c>
      <c r="AM143" s="410">
        <v>3.3824302230170979</v>
      </c>
      <c r="AN143" s="410">
        <v>3.4896449704142012</v>
      </c>
      <c r="AO143" s="73">
        <v>0</v>
      </c>
      <c r="AP143" s="80">
        <v>0</v>
      </c>
      <c r="AQ143" s="80">
        <v>0</v>
      </c>
      <c r="AR143" s="224">
        <v>174</v>
      </c>
      <c r="AS143" s="224" t="s">
        <v>248</v>
      </c>
      <c r="AT143" s="11">
        <v>6652.9849999999997</v>
      </c>
      <c r="AU143" s="11">
        <v>0</v>
      </c>
      <c r="AV143" s="80">
        <v>0</v>
      </c>
      <c r="AW143" s="80">
        <v>174</v>
      </c>
      <c r="AX143" s="416" t="s">
        <v>248</v>
      </c>
      <c r="AY143" s="235" t="s">
        <v>248</v>
      </c>
      <c r="AZ143" s="242">
        <v>52418</v>
      </c>
      <c r="BA143" s="188" t="s">
        <v>248</v>
      </c>
      <c r="BB143" s="408" t="s">
        <v>248</v>
      </c>
      <c r="BC143" s="416" t="s">
        <v>248</v>
      </c>
      <c r="BD143" s="411" t="s">
        <v>61</v>
      </c>
      <c r="BE143" s="412" t="s">
        <v>62</v>
      </c>
      <c r="BF143" s="412" t="s">
        <v>63</v>
      </c>
      <c r="BG143" s="412" t="s">
        <v>196</v>
      </c>
      <c r="BH143" s="413" t="s">
        <v>513</v>
      </c>
      <c r="BI143" s="413" t="s">
        <v>66</v>
      </c>
      <c r="BJ143" s="417">
        <v>214</v>
      </c>
      <c r="BK143" s="414">
        <v>7</v>
      </c>
      <c r="BL143" s="415" t="s">
        <v>65</v>
      </c>
      <c r="BM143" s="409" t="s">
        <v>65</v>
      </c>
      <c r="BN143" s="413" t="s">
        <v>373</v>
      </c>
      <c r="BO143" s="217" t="s">
        <v>353</v>
      </c>
      <c r="BP143" s="201" t="s">
        <v>693</v>
      </c>
      <c r="BQ143" s="52" t="s">
        <v>715</v>
      </c>
    </row>
    <row r="144" spans="1:69" ht="15.75" thickBot="1">
      <c r="A144" s="404" t="s">
        <v>37</v>
      </c>
      <c r="B144" s="405" t="s">
        <v>40</v>
      </c>
      <c r="C144" s="406" t="s">
        <v>35</v>
      </c>
      <c r="D144" s="210" t="s">
        <v>709</v>
      </c>
      <c r="E144" s="24" t="s">
        <v>353</v>
      </c>
      <c r="F144" s="86">
        <v>101</v>
      </c>
      <c r="G144" s="80">
        <v>1</v>
      </c>
      <c r="H144" s="407"/>
      <c r="I144" s="407"/>
      <c r="J144" s="407"/>
      <c r="K144" s="407"/>
      <c r="L144" s="80">
        <v>0</v>
      </c>
      <c r="M144" s="408"/>
      <c r="N144" s="409">
        <v>0</v>
      </c>
      <c r="O144" s="407"/>
      <c r="P144" s="407"/>
      <c r="Q144" s="11">
        <v>6.8804198599999999</v>
      </c>
      <c r="R144" s="407"/>
      <c r="S144" s="407"/>
      <c r="T144" s="53">
        <v>8.4</v>
      </c>
      <c r="U144" s="407"/>
      <c r="V144" s="407"/>
      <c r="W144" s="11">
        <v>7.0251199499999997</v>
      </c>
      <c r="X144" s="407"/>
      <c r="Y144" s="407"/>
      <c r="Z144" s="53">
        <v>8.5</v>
      </c>
      <c r="AA144" s="407"/>
      <c r="AB144" s="407"/>
      <c r="AC144" s="407"/>
      <c r="AD144" s="407"/>
      <c r="AE144" s="407"/>
      <c r="AF144" s="410">
        <v>3.503942870497704</v>
      </c>
      <c r="AG144" s="410">
        <v>700</v>
      </c>
      <c r="AH144" s="410">
        <v>0.5069207321200998</v>
      </c>
      <c r="AI144" s="410">
        <v>33</v>
      </c>
      <c r="AJ144" s="410">
        <v>2.5117647058823529</v>
      </c>
      <c r="AK144" s="410" t="s">
        <v>248</v>
      </c>
      <c r="AL144" s="410">
        <v>99</v>
      </c>
      <c r="AM144" s="410">
        <v>3.4991342130333494</v>
      </c>
      <c r="AN144" s="410">
        <v>3.5835937499999999</v>
      </c>
      <c r="AO144" s="73">
        <v>0</v>
      </c>
      <c r="AP144" s="80">
        <v>0</v>
      </c>
      <c r="AQ144" s="80">
        <v>0</v>
      </c>
      <c r="AR144" s="224">
        <v>200</v>
      </c>
      <c r="AS144" s="224" t="s">
        <v>248</v>
      </c>
      <c r="AT144" s="11">
        <v>7602.6239999999998</v>
      </c>
      <c r="AU144" s="11">
        <v>27.776</v>
      </c>
      <c r="AV144" s="80">
        <v>0</v>
      </c>
      <c r="AW144" s="80">
        <v>200</v>
      </c>
      <c r="AX144" s="416" t="s">
        <v>248</v>
      </c>
      <c r="AY144" s="235" t="s">
        <v>248</v>
      </c>
      <c r="AZ144" s="242">
        <v>52418</v>
      </c>
      <c r="BA144" s="188" t="s">
        <v>248</v>
      </c>
      <c r="BB144" s="408" t="s">
        <v>248</v>
      </c>
      <c r="BC144" s="416" t="s">
        <v>248</v>
      </c>
      <c r="BD144" s="411" t="s">
        <v>61</v>
      </c>
      <c r="BE144" s="412" t="s">
        <v>62</v>
      </c>
      <c r="BF144" s="412" t="s">
        <v>63</v>
      </c>
      <c r="BG144" s="412" t="s">
        <v>196</v>
      </c>
      <c r="BH144" s="413" t="s">
        <v>513</v>
      </c>
      <c r="BI144" s="413" t="s">
        <v>67</v>
      </c>
      <c r="BJ144" s="417">
        <v>214</v>
      </c>
      <c r="BK144" s="414">
        <v>3</v>
      </c>
      <c r="BL144" s="415" t="s">
        <v>65</v>
      </c>
      <c r="BM144" s="409" t="s">
        <v>65</v>
      </c>
      <c r="BN144" s="413" t="s">
        <v>373</v>
      </c>
      <c r="BO144" s="217" t="s">
        <v>353</v>
      </c>
      <c r="BP144" s="201" t="s">
        <v>693</v>
      </c>
      <c r="BQ144" s="52" t="s">
        <v>715</v>
      </c>
    </row>
    <row r="145" spans="1:69" ht="15.75" thickBot="1">
      <c r="A145" s="404" t="s">
        <v>37</v>
      </c>
      <c r="B145" s="405" t="s">
        <v>40</v>
      </c>
      <c r="C145" s="406" t="s">
        <v>35</v>
      </c>
      <c r="D145" s="210" t="s">
        <v>709</v>
      </c>
      <c r="E145" s="24" t="s">
        <v>353</v>
      </c>
      <c r="F145" s="86">
        <v>75</v>
      </c>
      <c r="G145" s="80">
        <v>0</v>
      </c>
      <c r="H145" s="407"/>
      <c r="I145" s="407"/>
      <c r="J145" s="407"/>
      <c r="K145" s="407"/>
      <c r="L145" s="80">
        <v>0</v>
      </c>
      <c r="M145" s="408"/>
      <c r="N145" s="409">
        <v>0</v>
      </c>
      <c r="O145" s="407"/>
      <c r="P145" s="407"/>
      <c r="Q145" s="11">
        <v>8.2482799067000006</v>
      </c>
      <c r="R145" s="407"/>
      <c r="S145" s="407"/>
      <c r="T145" s="53">
        <v>9.9464285714285712</v>
      </c>
      <c r="U145" s="407"/>
      <c r="V145" s="407"/>
      <c r="W145" s="11">
        <v>8.3576931466666</v>
      </c>
      <c r="X145" s="407"/>
      <c r="Y145" s="407"/>
      <c r="Z145" s="53">
        <v>10.208333333333334</v>
      </c>
      <c r="AA145" s="407"/>
      <c r="AB145" s="407"/>
      <c r="AC145" s="407"/>
      <c r="AD145" s="407"/>
      <c r="AE145" s="407"/>
      <c r="AF145" s="410">
        <v>2.8003809635979793</v>
      </c>
      <c r="AG145" s="410">
        <v>525</v>
      </c>
      <c r="AH145" s="410">
        <v>0.26482575219530441</v>
      </c>
      <c r="AI145" s="410">
        <v>62</v>
      </c>
      <c r="AJ145" s="410">
        <v>2.1808035714285716</v>
      </c>
      <c r="AK145" s="410" t="s">
        <v>248</v>
      </c>
      <c r="AL145" s="9">
        <v>0</v>
      </c>
      <c r="AM145" s="410"/>
      <c r="AN145" s="410"/>
      <c r="AO145" s="73">
        <v>0</v>
      </c>
      <c r="AP145" s="80">
        <v>0</v>
      </c>
      <c r="AQ145" s="80">
        <v>0</v>
      </c>
      <c r="AR145" s="224">
        <v>150</v>
      </c>
      <c r="AS145" s="224" t="s">
        <v>248</v>
      </c>
      <c r="AT145" s="11">
        <v>5755.8810000000003</v>
      </c>
      <c r="AU145" s="11">
        <v>0</v>
      </c>
      <c r="AV145" s="80">
        <v>0</v>
      </c>
      <c r="AW145" s="80">
        <v>150</v>
      </c>
      <c r="AX145" s="416" t="s">
        <v>248</v>
      </c>
      <c r="AY145" s="235" t="s">
        <v>248</v>
      </c>
      <c r="AZ145" s="242">
        <v>52418</v>
      </c>
      <c r="BA145" s="188" t="s">
        <v>248</v>
      </c>
      <c r="BB145" s="408" t="s">
        <v>248</v>
      </c>
      <c r="BC145" s="416" t="s">
        <v>248</v>
      </c>
      <c r="BD145" s="411" t="s">
        <v>61</v>
      </c>
      <c r="BE145" s="412" t="s">
        <v>62</v>
      </c>
      <c r="BF145" s="412" t="s">
        <v>63</v>
      </c>
      <c r="BG145" s="412" t="s">
        <v>196</v>
      </c>
      <c r="BH145" s="413" t="s">
        <v>513</v>
      </c>
      <c r="BI145" s="413" t="s">
        <v>68</v>
      </c>
      <c r="BJ145" s="417">
        <v>214</v>
      </c>
      <c r="BK145" s="414">
        <v>4</v>
      </c>
      <c r="BL145" s="415" t="s">
        <v>65</v>
      </c>
      <c r="BM145" s="409" t="s">
        <v>65</v>
      </c>
      <c r="BN145" s="413" t="s">
        <v>373</v>
      </c>
      <c r="BO145" s="217" t="s">
        <v>353</v>
      </c>
      <c r="BP145" s="201" t="s">
        <v>693</v>
      </c>
      <c r="BQ145" s="52" t="s">
        <v>715</v>
      </c>
    </row>
    <row r="146" spans="1:69" ht="16.5" thickBot="1">
      <c r="A146" s="207" t="s">
        <v>37</v>
      </c>
      <c r="B146" s="208" t="s">
        <v>40</v>
      </c>
      <c r="C146" s="202" t="s">
        <v>35</v>
      </c>
      <c r="D146" s="210" t="s">
        <v>709</v>
      </c>
      <c r="E146" s="24" t="s">
        <v>591</v>
      </c>
      <c r="F146" s="86">
        <v>65</v>
      </c>
      <c r="G146" s="80">
        <v>0</v>
      </c>
      <c r="H146" s="204"/>
      <c r="I146" s="204"/>
      <c r="J146" s="204"/>
      <c r="K146" s="204"/>
      <c r="L146" s="80">
        <v>2</v>
      </c>
      <c r="M146" s="203"/>
      <c r="N146" s="52">
        <v>1</v>
      </c>
      <c r="O146" s="204"/>
      <c r="P146" s="204"/>
      <c r="Q146" s="11">
        <v>5.8578252381000002</v>
      </c>
      <c r="R146" s="204"/>
      <c r="S146" s="204"/>
      <c r="T146" s="53">
        <v>8.9249999999999972</v>
      </c>
      <c r="U146" s="204"/>
      <c r="V146" s="204"/>
      <c r="W146" s="11">
        <v>5.4431428095237999</v>
      </c>
      <c r="X146" s="204"/>
      <c r="Y146" s="204"/>
      <c r="Z146" s="53">
        <v>8.4249999999999972</v>
      </c>
      <c r="AA146" s="204"/>
      <c r="AB146" s="204"/>
      <c r="AC146" s="204"/>
      <c r="AD146" s="204"/>
      <c r="AE146" s="204"/>
      <c r="AF146" s="9">
        <v>3.588644407998582</v>
      </c>
      <c r="AG146" s="9">
        <v>434</v>
      </c>
      <c r="AH146" s="9">
        <v>0.52162989969872497</v>
      </c>
      <c r="AI146" s="9">
        <v>21</v>
      </c>
      <c r="AJ146" s="9">
        <v>2.4211538461538464</v>
      </c>
      <c r="AK146" s="9" t="s">
        <v>248</v>
      </c>
      <c r="AL146" s="9">
        <v>61</v>
      </c>
      <c r="AM146" s="9">
        <v>3.5989227320047958</v>
      </c>
      <c r="AN146" s="9">
        <v>3.6654676258992804</v>
      </c>
      <c r="AO146" s="73">
        <v>0</v>
      </c>
      <c r="AP146" s="80">
        <v>0</v>
      </c>
      <c r="AQ146" s="80">
        <v>0</v>
      </c>
      <c r="AR146" s="224">
        <v>130</v>
      </c>
      <c r="AS146" s="224" t="s">
        <v>248</v>
      </c>
      <c r="AT146" s="11">
        <v>4577.9369999999999</v>
      </c>
      <c r="AU146" s="11">
        <v>0</v>
      </c>
      <c r="AV146" s="80">
        <v>0</v>
      </c>
      <c r="AW146" s="80">
        <v>130</v>
      </c>
      <c r="AX146" s="158" t="s">
        <v>248</v>
      </c>
      <c r="AY146" s="235" t="s">
        <v>248</v>
      </c>
      <c r="AZ146" s="218">
        <v>25382</v>
      </c>
      <c r="BA146" s="188" t="s">
        <v>248</v>
      </c>
      <c r="BB146" s="203" t="s">
        <v>248</v>
      </c>
      <c r="BC146" s="158" t="s">
        <v>248</v>
      </c>
      <c r="BD146" s="217" t="s">
        <v>61</v>
      </c>
      <c r="BE146" s="201" t="s">
        <v>62</v>
      </c>
      <c r="BF146" s="201" t="s">
        <v>63</v>
      </c>
      <c r="BG146" s="201" t="s">
        <v>196</v>
      </c>
      <c r="BH146" s="218" t="s">
        <v>514</v>
      </c>
      <c r="BI146" s="218" t="s">
        <v>64</v>
      </c>
      <c r="BJ146" s="391">
        <v>214</v>
      </c>
      <c r="BK146" s="370">
        <v>1</v>
      </c>
      <c r="BL146" s="219" t="s">
        <v>65</v>
      </c>
      <c r="BM146" s="52" t="s">
        <v>65</v>
      </c>
      <c r="BN146" s="218" t="s">
        <v>373</v>
      </c>
      <c r="BO146" s="217" t="s">
        <v>159</v>
      </c>
      <c r="BP146" s="201" t="s">
        <v>680</v>
      </c>
      <c r="BQ146" s="52" t="s">
        <v>714</v>
      </c>
    </row>
    <row r="147" spans="1:69" ht="16.5" thickBot="1">
      <c r="A147" s="207" t="s">
        <v>37</v>
      </c>
      <c r="B147" s="208" t="s">
        <v>40</v>
      </c>
      <c r="C147" s="202" t="s">
        <v>35</v>
      </c>
      <c r="D147" s="210" t="s">
        <v>709</v>
      </c>
      <c r="E147" s="24" t="s">
        <v>591</v>
      </c>
      <c r="F147" s="86">
        <v>24</v>
      </c>
      <c r="G147" s="80">
        <v>3</v>
      </c>
      <c r="H147" s="204"/>
      <c r="I147" s="204"/>
      <c r="J147" s="204"/>
      <c r="K147" s="204"/>
      <c r="L147" s="80">
        <v>0</v>
      </c>
      <c r="M147" s="203"/>
      <c r="N147" s="52">
        <v>0</v>
      </c>
      <c r="O147" s="204"/>
      <c r="P147" s="204"/>
      <c r="Q147" s="11">
        <v>7.6556190476000001</v>
      </c>
      <c r="R147" s="204"/>
      <c r="S147" s="204"/>
      <c r="T147" s="53">
        <v>11.975</v>
      </c>
      <c r="U147" s="204"/>
      <c r="V147" s="204"/>
      <c r="W147" s="11">
        <v>7.883</v>
      </c>
      <c r="X147" s="204"/>
      <c r="Y147" s="204"/>
      <c r="Z147" s="53">
        <v>11.975</v>
      </c>
      <c r="AA147" s="204"/>
      <c r="AB147" s="204"/>
      <c r="AC147" s="204"/>
      <c r="AD147" s="204"/>
      <c r="AE147" s="204"/>
      <c r="AF147" s="9">
        <v>3.2456462577897676</v>
      </c>
      <c r="AG147" s="9">
        <v>147</v>
      </c>
      <c r="AH147" s="9">
        <v>0.48606046525402158</v>
      </c>
      <c r="AI147" s="9">
        <v>7</v>
      </c>
      <c r="AJ147" s="9">
        <v>2.5058333333333334</v>
      </c>
      <c r="AK147" s="9" t="s">
        <v>248</v>
      </c>
      <c r="AL147" s="9">
        <v>21</v>
      </c>
      <c r="AM147" s="9">
        <v>3.2456462577897676</v>
      </c>
      <c r="AN147" s="9">
        <v>3.3041666666666667</v>
      </c>
      <c r="AO147" s="73">
        <v>0</v>
      </c>
      <c r="AP147" s="80">
        <v>0</v>
      </c>
      <c r="AQ147" s="80">
        <v>0</v>
      </c>
      <c r="AR147" s="224">
        <v>42</v>
      </c>
      <c r="AS147" s="224" t="s">
        <v>248</v>
      </c>
      <c r="AT147" s="11">
        <v>1497.771</v>
      </c>
      <c r="AU147" s="11">
        <v>0</v>
      </c>
      <c r="AV147" s="80">
        <v>0</v>
      </c>
      <c r="AW147" s="80">
        <v>42</v>
      </c>
      <c r="AX147" s="158" t="s">
        <v>248</v>
      </c>
      <c r="AY147" s="235" t="s">
        <v>248</v>
      </c>
      <c r="AZ147" s="218">
        <v>25382</v>
      </c>
      <c r="BA147" s="188" t="s">
        <v>248</v>
      </c>
      <c r="BB147" s="203" t="s">
        <v>248</v>
      </c>
      <c r="BC147" s="158" t="s">
        <v>248</v>
      </c>
      <c r="BD147" s="217" t="s">
        <v>61</v>
      </c>
      <c r="BE147" s="201" t="s">
        <v>62</v>
      </c>
      <c r="BF147" s="201" t="s">
        <v>63</v>
      </c>
      <c r="BG147" s="201" t="s">
        <v>196</v>
      </c>
      <c r="BH147" s="218" t="s">
        <v>514</v>
      </c>
      <c r="BI147" s="218" t="s">
        <v>66</v>
      </c>
      <c r="BJ147" s="391">
        <v>214</v>
      </c>
      <c r="BK147" s="370">
        <v>7</v>
      </c>
      <c r="BL147" s="219" t="s">
        <v>65</v>
      </c>
      <c r="BM147" s="52" t="s">
        <v>65</v>
      </c>
      <c r="BN147" s="218" t="s">
        <v>373</v>
      </c>
      <c r="BO147" s="217" t="s">
        <v>159</v>
      </c>
      <c r="BP147" s="201" t="s">
        <v>680</v>
      </c>
      <c r="BQ147" s="52" t="s">
        <v>714</v>
      </c>
    </row>
    <row r="148" spans="1:69" ht="15.75" thickBot="1">
      <c r="A148" s="404" t="s">
        <v>37</v>
      </c>
      <c r="B148" s="405" t="s">
        <v>40</v>
      </c>
      <c r="C148" s="406" t="s">
        <v>35</v>
      </c>
      <c r="D148" s="210" t="s">
        <v>709</v>
      </c>
      <c r="E148" s="24" t="s">
        <v>591</v>
      </c>
      <c r="F148" s="86">
        <v>50</v>
      </c>
      <c r="G148" s="80">
        <v>0</v>
      </c>
      <c r="H148" s="407"/>
      <c r="I148" s="407"/>
      <c r="J148" s="407"/>
      <c r="K148" s="407"/>
      <c r="L148" s="80">
        <v>0</v>
      </c>
      <c r="M148" s="408"/>
      <c r="N148" s="409">
        <v>0</v>
      </c>
      <c r="O148" s="407"/>
      <c r="P148" s="407"/>
      <c r="Q148" s="11">
        <v>7.00868</v>
      </c>
      <c r="R148" s="407"/>
      <c r="S148" s="407"/>
      <c r="T148" s="53">
        <v>8.875</v>
      </c>
      <c r="U148" s="407"/>
      <c r="V148" s="407"/>
      <c r="W148" s="11">
        <v>7.1409000000000002</v>
      </c>
      <c r="X148" s="407"/>
      <c r="Y148" s="407"/>
      <c r="Z148" s="53">
        <v>9.25</v>
      </c>
      <c r="AA148" s="407"/>
      <c r="AB148" s="407"/>
      <c r="AC148" s="407"/>
      <c r="AD148" s="407"/>
      <c r="AE148" s="407"/>
      <c r="AF148" s="410">
        <v>3.4281137080361708</v>
      </c>
      <c r="AG148" s="410">
        <v>343</v>
      </c>
      <c r="AH148" s="410">
        <v>0.55813120140884676</v>
      </c>
      <c r="AI148" s="410">
        <v>19</v>
      </c>
      <c r="AJ148" s="410">
        <v>2.2794117647058822</v>
      </c>
      <c r="AK148" s="410" t="s">
        <v>248</v>
      </c>
      <c r="AL148" s="410">
        <v>45</v>
      </c>
      <c r="AM148" s="410">
        <v>3.4590793708014114</v>
      </c>
      <c r="AN148" s="410">
        <v>3.5553892215568861</v>
      </c>
      <c r="AO148" s="73">
        <v>0</v>
      </c>
      <c r="AP148" s="80">
        <v>0</v>
      </c>
      <c r="AQ148" s="80">
        <v>0</v>
      </c>
      <c r="AR148" s="224">
        <v>100</v>
      </c>
      <c r="AS148" s="224" t="s">
        <v>248</v>
      </c>
      <c r="AT148" s="11">
        <v>3495.4090000000001</v>
      </c>
      <c r="AU148" s="11">
        <v>78.978999999999999</v>
      </c>
      <c r="AV148" s="80">
        <v>0</v>
      </c>
      <c r="AW148" s="80">
        <v>100</v>
      </c>
      <c r="AX148" s="416" t="s">
        <v>248</v>
      </c>
      <c r="AY148" s="235" t="s">
        <v>248</v>
      </c>
      <c r="AZ148" s="242">
        <v>25382</v>
      </c>
      <c r="BA148" s="188" t="s">
        <v>248</v>
      </c>
      <c r="BB148" s="408" t="s">
        <v>248</v>
      </c>
      <c r="BC148" s="416" t="s">
        <v>248</v>
      </c>
      <c r="BD148" s="411" t="s">
        <v>61</v>
      </c>
      <c r="BE148" s="412" t="s">
        <v>62</v>
      </c>
      <c r="BF148" s="412" t="s">
        <v>63</v>
      </c>
      <c r="BG148" s="412" t="s">
        <v>196</v>
      </c>
      <c r="BH148" s="413" t="s">
        <v>514</v>
      </c>
      <c r="BI148" s="413" t="s">
        <v>67</v>
      </c>
      <c r="BJ148" s="417">
        <v>214</v>
      </c>
      <c r="BK148" s="414">
        <v>3</v>
      </c>
      <c r="BL148" s="415" t="s">
        <v>65</v>
      </c>
      <c r="BM148" s="409" t="s">
        <v>65</v>
      </c>
      <c r="BN148" s="413" t="s">
        <v>373</v>
      </c>
      <c r="BO148" s="217" t="s">
        <v>159</v>
      </c>
      <c r="BP148" s="201" t="s">
        <v>680</v>
      </c>
      <c r="BQ148" s="52" t="s">
        <v>714</v>
      </c>
    </row>
    <row r="149" spans="1:69" ht="16.5" thickBot="1">
      <c r="A149" s="207" t="s">
        <v>37</v>
      </c>
      <c r="B149" s="208" t="s">
        <v>40</v>
      </c>
      <c r="C149" s="202" t="s">
        <v>35</v>
      </c>
      <c r="D149" s="210" t="s">
        <v>709</v>
      </c>
      <c r="E149" s="24" t="s">
        <v>591</v>
      </c>
      <c r="F149" s="86">
        <v>40</v>
      </c>
      <c r="G149" s="80">
        <v>4</v>
      </c>
      <c r="H149" s="204"/>
      <c r="I149" s="204"/>
      <c r="J149" s="204"/>
      <c r="K149" s="204"/>
      <c r="L149" s="80">
        <v>0</v>
      </c>
      <c r="M149" s="203"/>
      <c r="N149" s="52">
        <v>0</v>
      </c>
      <c r="O149" s="204"/>
      <c r="P149" s="204"/>
      <c r="Q149" s="11">
        <v>9.2945553888999992</v>
      </c>
      <c r="R149" s="204"/>
      <c r="S149" s="204"/>
      <c r="T149" s="53">
        <v>14.799999999999999</v>
      </c>
      <c r="U149" s="204"/>
      <c r="V149" s="204"/>
      <c r="W149" s="11">
        <v>9.2383053611111006</v>
      </c>
      <c r="X149" s="204"/>
      <c r="Y149" s="204"/>
      <c r="Z149" s="53">
        <v>14.799999999999999</v>
      </c>
      <c r="AA149" s="204"/>
      <c r="AB149" s="204"/>
      <c r="AC149" s="204"/>
      <c r="AD149" s="204"/>
      <c r="AE149" s="204"/>
      <c r="AF149" s="9">
        <v>2.5358008708788717</v>
      </c>
      <c r="AG149" s="9">
        <v>231</v>
      </c>
      <c r="AH149" s="9">
        <v>0.39793306483349167</v>
      </c>
      <c r="AI149" s="9">
        <v>99</v>
      </c>
      <c r="AJ149" s="9">
        <v>1.680952380952381</v>
      </c>
      <c r="AK149" s="9" t="s">
        <v>248</v>
      </c>
      <c r="AL149" s="9">
        <v>0</v>
      </c>
      <c r="AM149" s="9"/>
      <c r="AN149" s="9"/>
      <c r="AO149" s="73">
        <v>0</v>
      </c>
      <c r="AP149" s="80">
        <v>0</v>
      </c>
      <c r="AQ149" s="80">
        <v>0</v>
      </c>
      <c r="AR149" s="224">
        <v>72</v>
      </c>
      <c r="AS149" s="224" t="s">
        <v>248</v>
      </c>
      <c r="AT149" s="11">
        <v>2571.4369999999999</v>
      </c>
      <c r="AU149" s="11">
        <v>0</v>
      </c>
      <c r="AV149" s="80">
        <v>0</v>
      </c>
      <c r="AW149" s="80">
        <v>72</v>
      </c>
      <c r="AX149" s="158" t="s">
        <v>248</v>
      </c>
      <c r="AY149" s="235" t="s">
        <v>248</v>
      </c>
      <c r="AZ149" s="218">
        <v>25382</v>
      </c>
      <c r="BA149" s="188" t="s">
        <v>248</v>
      </c>
      <c r="BB149" s="203" t="s">
        <v>248</v>
      </c>
      <c r="BC149" s="158" t="s">
        <v>248</v>
      </c>
      <c r="BD149" s="217" t="s">
        <v>61</v>
      </c>
      <c r="BE149" s="201" t="s">
        <v>62</v>
      </c>
      <c r="BF149" s="201" t="s">
        <v>63</v>
      </c>
      <c r="BG149" s="201" t="s">
        <v>196</v>
      </c>
      <c r="BH149" s="218" t="s">
        <v>514</v>
      </c>
      <c r="BI149" s="218" t="s">
        <v>68</v>
      </c>
      <c r="BJ149" s="391">
        <v>214</v>
      </c>
      <c r="BK149" s="370">
        <v>4</v>
      </c>
      <c r="BL149" s="219" t="s">
        <v>65</v>
      </c>
      <c r="BM149" s="52" t="s">
        <v>65</v>
      </c>
      <c r="BN149" s="218" t="s">
        <v>373</v>
      </c>
      <c r="BO149" s="217" t="s">
        <v>159</v>
      </c>
      <c r="BP149" s="201" t="s">
        <v>680</v>
      </c>
      <c r="BQ149" s="52" t="s">
        <v>714</v>
      </c>
    </row>
    <row r="150" spans="1:69" ht="15.75" thickBot="1">
      <c r="A150" s="404" t="s">
        <v>37</v>
      </c>
      <c r="B150" s="405" t="s">
        <v>40</v>
      </c>
      <c r="C150" s="406" t="s">
        <v>35</v>
      </c>
      <c r="D150" s="210" t="s">
        <v>709</v>
      </c>
      <c r="E150" s="24" t="s">
        <v>364</v>
      </c>
      <c r="F150" s="86">
        <v>64</v>
      </c>
      <c r="G150" s="80">
        <v>0</v>
      </c>
      <c r="H150" s="407"/>
      <c r="I150" s="407"/>
      <c r="J150" s="407"/>
      <c r="K150" s="407"/>
      <c r="L150" s="80">
        <v>0</v>
      </c>
      <c r="M150" s="408"/>
      <c r="N150" s="409">
        <v>0</v>
      </c>
      <c r="O150" s="407"/>
      <c r="P150" s="407"/>
      <c r="Q150" s="11">
        <v>5.3707654063000003</v>
      </c>
      <c r="R150" s="407"/>
      <c r="S150" s="407"/>
      <c r="T150" s="53">
        <v>6.3999999999999995</v>
      </c>
      <c r="U150" s="407"/>
      <c r="V150" s="407"/>
      <c r="W150" s="11">
        <v>5.0026715312499999</v>
      </c>
      <c r="X150" s="407"/>
      <c r="Y150" s="407"/>
      <c r="Z150" s="53">
        <v>5.9833333333333334</v>
      </c>
      <c r="AA150" s="407"/>
      <c r="AB150" s="407"/>
      <c r="AC150" s="407"/>
      <c r="AD150" s="407"/>
      <c r="AE150" s="407"/>
      <c r="AF150" s="410">
        <v>3.7829910921198979</v>
      </c>
      <c r="AG150" s="410">
        <v>448</v>
      </c>
      <c r="AH150" s="410">
        <v>0.34758323886780623</v>
      </c>
      <c r="AI150" s="410">
        <v>6</v>
      </c>
      <c r="AJ150" s="410">
        <v>3.0511627906976746</v>
      </c>
      <c r="AK150" s="410" t="s">
        <v>248</v>
      </c>
      <c r="AL150" s="410">
        <v>64</v>
      </c>
      <c r="AM150" s="410">
        <v>3.7829910921198979</v>
      </c>
      <c r="AN150" s="410">
        <v>3.7531055900621118</v>
      </c>
      <c r="AO150" s="73">
        <v>0</v>
      </c>
      <c r="AP150" s="80">
        <v>0</v>
      </c>
      <c r="AQ150" s="80">
        <v>0</v>
      </c>
      <c r="AR150" s="224">
        <v>128</v>
      </c>
      <c r="AS150" s="224" t="s">
        <v>248</v>
      </c>
      <c r="AT150" s="11">
        <v>4583.2359999999999</v>
      </c>
      <c r="AU150" s="11">
        <v>0</v>
      </c>
      <c r="AV150" s="80">
        <v>0</v>
      </c>
      <c r="AW150" s="80">
        <v>128</v>
      </c>
      <c r="AX150" s="416" t="s">
        <v>248</v>
      </c>
      <c r="AY150" s="235" t="s">
        <v>248</v>
      </c>
      <c r="AZ150" s="413">
        <v>31032</v>
      </c>
      <c r="BA150" s="188" t="s">
        <v>248</v>
      </c>
      <c r="BB150" s="408" t="s">
        <v>248</v>
      </c>
      <c r="BC150" s="416" t="s">
        <v>248</v>
      </c>
      <c r="BD150" s="411" t="s">
        <v>61</v>
      </c>
      <c r="BE150" s="412" t="s">
        <v>62</v>
      </c>
      <c r="BF150" s="412" t="s">
        <v>63</v>
      </c>
      <c r="BG150" s="412" t="s">
        <v>196</v>
      </c>
      <c r="BH150" s="413" t="s">
        <v>514</v>
      </c>
      <c r="BI150" s="413" t="s">
        <v>64</v>
      </c>
      <c r="BJ150" s="417">
        <v>214</v>
      </c>
      <c r="BK150" s="414">
        <v>1</v>
      </c>
      <c r="BL150" s="415" t="s">
        <v>65</v>
      </c>
      <c r="BM150" s="409" t="s">
        <v>65</v>
      </c>
      <c r="BN150" s="413" t="s">
        <v>373</v>
      </c>
      <c r="BO150" s="217" t="s">
        <v>701</v>
      </c>
      <c r="BP150" s="201" t="s">
        <v>687</v>
      </c>
      <c r="BQ150" s="52" t="s">
        <v>717</v>
      </c>
    </row>
    <row r="151" spans="1:69" ht="15.75" thickBot="1">
      <c r="A151" s="404" t="s">
        <v>37</v>
      </c>
      <c r="B151" s="405" t="s">
        <v>40</v>
      </c>
      <c r="C151" s="406" t="s">
        <v>35</v>
      </c>
      <c r="D151" s="210" t="s">
        <v>709</v>
      </c>
      <c r="E151" s="24" t="s">
        <v>364</v>
      </c>
      <c r="F151" s="86">
        <v>61</v>
      </c>
      <c r="G151" s="80">
        <v>2</v>
      </c>
      <c r="H151" s="407"/>
      <c r="I151" s="407"/>
      <c r="J151" s="407"/>
      <c r="K151" s="407"/>
      <c r="L151" s="80">
        <v>0</v>
      </c>
      <c r="M151" s="408"/>
      <c r="N151" s="409">
        <v>0</v>
      </c>
      <c r="O151" s="407"/>
      <c r="P151" s="407"/>
      <c r="Q151" s="11">
        <v>7.2210844576</v>
      </c>
      <c r="R151" s="407"/>
      <c r="S151" s="407"/>
      <c r="T151" s="53">
        <v>13.512499999999999</v>
      </c>
      <c r="U151" s="407"/>
      <c r="V151" s="407"/>
      <c r="W151" s="11">
        <v>7.2873217118643998</v>
      </c>
      <c r="X151" s="407"/>
      <c r="Y151" s="407"/>
      <c r="Z151" s="53">
        <v>13.512499999999999</v>
      </c>
      <c r="AA151" s="407"/>
      <c r="AB151" s="407"/>
      <c r="AC151" s="407"/>
      <c r="AD151" s="407"/>
      <c r="AE151" s="407"/>
      <c r="AF151" s="410">
        <v>3.1361743399363733</v>
      </c>
      <c r="AG151" s="410">
        <v>413</v>
      </c>
      <c r="AH151" s="410">
        <v>0.57110120444745871</v>
      </c>
      <c r="AI151" s="410">
        <v>60</v>
      </c>
      <c r="AJ151" s="410">
        <v>2.1065</v>
      </c>
      <c r="AK151" s="410" t="s">
        <v>248</v>
      </c>
      <c r="AL151" s="410">
        <v>59</v>
      </c>
      <c r="AM151" s="410">
        <v>3.1361743399363733</v>
      </c>
      <c r="AN151" s="410">
        <v>3.1797520661157024</v>
      </c>
      <c r="AO151" s="73">
        <v>0</v>
      </c>
      <c r="AP151" s="80">
        <v>0</v>
      </c>
      <c r="AQ151" s="80">
        <v>0</v>
      </c>
      <c r="AR151" s="224">
        <v>118</v>
      </c>
      <c r="AS151" s="224" t="s">
        <v>248</v>
      </c>
      <c r="AT151" s="11">
        <v>4215.0940000000001</v>
      </c>
      <c r="AU151" s="11">
        <v>0</v>
      </c>
      <c r="AV151" s="80">
        <v>0</v>
      </c>
      <c r="AW151" s="80">
        <v>118</v>
      </c>
      <c r="AX151" s="416" t="s">
        <v>248</v>
      </c>
      <c r="AY151" s="235" t="s">
        <v>248</v>
      </c>
      <c r="AZ151" s="413">
        <v>31032</v>
      </c>
      <c r="BA151" s="188" t="s">
        <v>248</v>
      </c>
      <c r="BB151" s="408" t="s">
        <v>248</v>
      </c>
      <c r="BC151" s="416" t="s">
        <v>248</v>
      </c>
      <c r="BD151" s="411" t="s">
        <v>61</v>
      </c>
      <c r="BE151" s="412" t="s">
        <v>62</v>
      </c>
      <c r="BF151" s="412" t="s">
        <v>63</v>
      </c>
      <c r="BG151" s="412" t="s">
        <v>196</v>
      </c>
      <c r="BH151" s="413" t="s">
        <v>514</v>
      </c>
      <c r="BI151" s="413" t="s">
        <v>66</v>
      </c>
      <c r="BJ151" s="417">
        <v>214</v>
      </c>
      <c r="BK151" s="414">
        <v>7</v>
      </c>
      <c r="BL151" s="415" t="s">
        <v>65</v>
      </c>
      <c r="BM151" s="409" t="s">
        <v>65</v>
      </c>
      <c r="BN151" s="413" t="s">
        <v>373</v>
      </c>
      <c r="BO151" s="217" t="s">
        <v>701</v>
      </c>
      <c r="BP151" s="201" t="s">
        <v>687</v>
      </c>
      <c r="BQ151" s="52" t="s">
        <v>717</v>
      </c>
    </row>
    <row r="152" spans="1:69" ht="15.75" thickBot="1">
      <c r="A152" s="404" t="s">
        <v>37</v>
      </c>
      <c r="B152" s="405" t="s">
        <v>40</v>
      </c>
      <c r="C152" s="406" t="s">
        <v>35</v>
      </c>
      <c r="D152" s="210" t="s">
        <v>709</v>
      </c>
      <c r="E152" s="24" t="s">
        <v>364</v>
      </c>
      <c r="F152" s="86">
        <v>60</v>
      </c>
      <c r="G152" s="80">
        <v>0</v>
      </c>
      <c r="H152" s="407"/>
      <c r="I152" s="407"/>
      <c r="J152" s="407"/>
      <c r="K152" s="407"/>
      <c r="L152" s="80">
        <v>0</v>
      </c>
      <c r="M152" s="408"/>
      <c r="N152" s="409">
        <v>0</v>
      </c>
      <c r="O152" s="407"/>
      <c r="P152" s="407"/>
      <c r="Q152" s="11">
        <v>5.6094499000000004</v>
      </c>
      <c r="R152" s="407"/>
      <c r="S152" s="407"/>
      <c r="T152" s="53">
        <v>7</v>
      </c>
      <c r="U152" s="407"/>
      <c r="V152" s="407"/>
      <c r="W152" s="11">
        <v>5.0035163999999996</v>
      </c>
      <c r="X152" s="407"/>
      <c r="Y152" s="407"/>
      <c r="Z152" s="53">
        <v>6.25</v>
      </c>
      <c r="AA152" s="407"/>
      <c r="AB152" s="407"/>
      <c r="AC152" s="407"/>
      <c r="AD152" s="407"/>
      <c r="AE152" s="407"/>
      <c r="AF152" s="410">
        <v>3.6626428760233383</v>
      </c>
      <c r="AG152" s="410">
        <v>420</v>
      </c>
      <c r="AH152" s="410">
        <v>0.39197796011806618</v>
      </c>
      <c r="AI152" s="410">
        <v>7</v>
      </c>
      <c r="AJ152" s="410">
        <v>2.7592592592592591</v>
      </c>
      <c r="AK152" s="410" t="s">
        <v>248</v>
      </c>
      <c r="AL152" s="410">
        <v>60</v>
      </c>
      <c r="AM152" s="410">
        <v>3.6626428760233383</v>
      </c>
      <c r="AN152" s="410">
        <v>3.6836363636363636</v>
      </c>
      <c r="AO152" s="73">
        <v>0</v>
      </c>
      <c r="AP152" s="80">
        <v>0</v>
      </c>
      <c r="AQ152" s="80">
        <v>0</v>
      </c>
      <c r="AR152" s="224">
        <v>120</v>
      </c>
      <c r="AS152" s="224" t="s">
        <v>248</v>
      </c>
      <c r="AT152" s="11">
        <v>4293.8249999999998</v>
      </c>
      <c r="AU152" s="11">
        <v>0</v>
      </c>
      <c r="AV152" s="80">
        <v>0</v>
      </c>
      <c r="AW152" s="80">
        <v>120</v>
      </c>
      <c r="AX152" s="416" t="s">
        <v>248</v>
      </c>
      <c r="AY152" s="235" t="s">
        <v>248</v>
      </c>
      <c r="AZ152" s="413">
        <v>31032</v>
      </c>
      <c r="BA152" s="188" t="s">
        <v>248</v>
      </c>
      <c r="BB152" s="408" t="s">
        <v>248</v>
      </c>
      <c r="BC152" s="416" t="s">
        <v>248</v>
      </c>
      <c r="BD152" s="411" t="s">
        <v>61</v>
      </c>
      <c r="BE152" s="412" t="s">
        <v>62</v>
      </c>
      <c r="BF152" s="412" t="s">
        <v>63</v>
      </c>
      <c r="BG152" s="412" t="s">
        <v>196</v>
      </c>
      <c r="BH152" s="413" t="s">
        <v>514</v>
      </c>
      <c r="BI152" s="413" t="s">
        <v>67</v>
      </c>
      <c r="BJ152" s="417">
        <v>214</v>
      </c>
      <c r="BK152" s="414">
        <v>3</v>
      </c>
      <c r="BL152" s="415" t="s">
        <v>65</v>
      </c>
      <c r="BM152" s="409" t="s">
        <v>65</v>
      </c>
      <c r="BN152" s="413" t="s">
        <v>373</v>
      </c>
      <c r="BO152" s="217" t="s">
        <v>701</v>
      </c>
      <c r="BP152" s="201" t="s">
        <v>687</v>
      </c>
      <c r="BQ152" s="52" t="s">
        <v>717</v>
      </c>
    </row>
    <row r="153" spans="1:69" ht="15.75" thickBot="1">
      <c r="A153" s="404" t="s">
        <v>37</v>
      </c>
      <c r="B153" s="405" t="s">
        <v>40</v>
      </c>
      <c r="C153" s="406" t="s">
        <v>35</v>
      </c>
      <c r="D153" s="210" t="s">
        <v>709</v>
      </c>
      <c r="E153" s="24" t="s">
        <v>364</v>
      </c>
      <c r="F153" s="86">
        <v>57</v>
      </c>
      <c r="G153" s="80">
        <v>0</v>
      </c>
      <c r="H153" s="407"/>
      <c r="I153" s="407"/>
      <c r="J153" s="407"/>
      <c r="K153" s="407"/>
      <c r="L153" s="80">
        <v>1</v>
      </c>
      <c r="M153" s="408"/>
      <c r="N153" s="409">
        <v>0</v>
      </c>
      <c r="O153" s="407"/>
      <c r="P153" s="407"/>
      <c r="Q153" s="11">
        <v>8.2533211786000003</v>
      </c>
      <c r="R153" s="407"/>
      <c r="S153" s="407"/>
      <c r="T153" s="53">
        <v>14.2</v>
      </c>
      <c r="U153" s="407"/>
      <c r="V153" s="407"/>
      <c r="W153" s="11">
        <v>8.2997855357142001</v>
      </c>
      <c r="X153" s="407"/>
      <c r="Y153" s="407"/>
      <c r="Z153" s="53">
        <v>14.533333333333333</v>
      </c>
      <c r="AA153" s="407"/>
      <c r="AB153" s="407"/>
      <c r="AC153" s="407"/>
      <c r="AD153" s="407"/>
      <c r="AE153" s="407"/>
      <c r="AF153" s="410">
        <v>2.6545578221074582</v>
      </c>
      <c r="AG153" s="410">
        <v>294</v>
      </c>
      <c r="AH153" s="410">
        <v>0.52312107385894902</v>
      </c>
      <c r="AI153" s="410">
        <v>107</v>
      </c>
      <c r="AJ153" s="410">
        <v>1.6046153846153846</v>
      </c>
      <c r="AK153" s="410" t="s">
        <v>248</v>
      </c>
      <c r="AL153" s="9">
        <v>0</v>
      </c>
      <c r="AM153" s="410"/>
      <c r="AN153" s="410"/>
      <c r="AO153" s="73">
        <v>0</v>
      </c>
      <c r="AP153" s="80">
        <v>0</v>
      </c>
      <c r="AQ153" s="80">
        <v>0</v>
      </c>
      <c r="AR153" s="224">
        <v>114</v>
      </c>
      <c r="AS153" s="224" t="s">
        <v>248</v>
      </c>
      <c r="AT153" s="11">
        <v>4018.8609999999999</v>
      </c>
      <c r="AU153" s="11">
        <v>0</v>
      </c>
      <c r="AV153" s="80">
        <v>0</v>
      </c>
      <c r="AW153" s="80">
        <v>114</v>
      </c>
      <c r="AX153" s="416" t="s">
        <v>248</v>
      </c>
      <c r="AY153" s="235" t="s">
        <v>248</v>
      </c>
      <c r="AZ153" s="413">
        <v>31032</v>
      </c>
      <c r="BA153" s="188" t="s">
        <v>248</v>
      </c>
      <c r="BB153" s="408" t="s">
        <v>248</v>
      </c>
      <c r="BC153" s="416" t="s">
        <v>248</v>
      </c>
      <c r="BD153" s="411" t="s">
        <v>61</v>
      </c>
      <c r="BE153" s="412" t="s">
        <v>62</v>
      </c>
      <c r="BF153" s="412" t="s">
        <v>63</v>
      </c>
      <c r="BG153" s="412" t="s">
        <v>196</v>
      </c>
      <c r="BH153" s="413" t="s">
        <v>514</v>
      </c>
      <c r="BI153" s="413" t="s">
        <v>68</v>
      </c>
      <c r="BJ153" s="417">
        <v>214</v>
      </c>
      <c r="BK153" s="414">
        <v>4</v>
      </c>
      <c r="BL153" s="415" t="s">
        <v>65</v>
      </c>
      <c r="BM153" s="409" t="s">
        <v>65</v>
      </c>
      <c r="BN153" s="413" t="s">
        <v>373</v>
      </c>
      <c r="BO153" s="217" t="s">
        <v>701</v>
      </c>
      <c r="BP153" s="201" t="s">
        <v>687</v>
      </c>
      <c r="BQ153" s="52" t="s">
        <v>717</v>
      </c>
    </row>
    <row r="154" spans="1:69" ht="15.75" thickBot="1">
      <c r="A154" s="404" t="s">
        <v>37</v>
      </c>
      <c r="B154" s="405" t="s">
        <v>40</v>
      </c>
      <c r="C154" s="406" t="s">
        <v>35</v>
      </c>
      <c r="D154" s="210" t="s">
        <v>709</v>
      </c>
      <c r="E154" s="24" t="s">
        <v>365</v>
      </c>
      <c r="F154" s="86">
        <v>77</v>
      </c>
      <c r="G154" s="80">
        <v>0</v>
      </c>
      <c r="H154" s="407"/>
      <c r="I154" s="407"/>
      <c r="J154" s="407"/>
      <c r="K154" s="407"/>
      <c r="L154" s="80">
        <v>0</v>
      </c>
      <c r="M154" s="408"/>
      <c r="N154" s="409">
        <v>1</v>
      </c>
      <c r="O154" s="407"/>
      <c r="P154" s="407"/>
      <c r="Q154" s="11">
        <v>7.8448311299000002</v>
      </c>
      <c r="R154" s="407"/>
      <c r="S154" s="407"/>
      <c r="T154" s="53">
        <v>13.074999999999996</v>
      </c>
      <c r="U154" s="407"/>
      <c r="V154" s="407"/>
      <c r="W154" s="11">
        <v>7.6639609740259003</v>
      </c>
      <c r="X154" s="407"/>
      <c r="Y154" s="407"/>
      <c r="Z154" s="53">
        <v>12.287499999999998</v>
      </c>
      <c r="AA154" s="407"/>
      <c r="AB154" s="407"/>
      <c r="AC154" s="407"/>
      <c r="AD154" s="407"/>
      <c r="AE154" s="407"/>
      <c r="AF154" s="410">
        <v>3.3567293297527421</v>
      </c>
      <c r="AG154" s="410">
        <v>526</v>
      </c>
      <c r="AH154" s="410">
        <v>0.62674190502035909</v>
      </c>
      <c r="AI154" s="410">
        <v>44</v>
      </c>
      <c r="AJ154" s="410">
        <v>2.0325000000000002</v>
      </c>
      <c r="AK154" s="410" t="s">
        <v>248</v>
      </c>
      <c r="AL154" s="410">
        <v>69</v>
      </c>
      <c r="AM154" s="410">
        <v>3.4690890349216339</v>
      </c>
      <c r="AN154" s="410">
        <v>3.5867924528301889</v>
      </c>
      <c r="AO154" s="73">
        <v>0</v>
      </c>
      <c r="AP154" s="80">
        <v>0</v>
      </c>
      <c r="AQ154" s="80">
        <v>0</v>
      </c>
      <c r="AR154" s="224">
        <v>154</v>
      </c>
      <c r="AS154" s="224" t="s">
        <v>248</v>
      </c>
      <c r="AT154" s="11">
        <v>5283.2359999999999</v>
      </c>
      <c r="AU154" s="11">
        <v>285.14299999999997</v>
      </c>
      <c r="AV154" s="80">
        <v>0</v>
      </c>
      <c r="AW154" s="80">
        <v>154</v>
      </c>
      <c r="AX154" s="416" t="s">
        <v>248</v>
      </c>
      <c r="AY154" s="235" t="s">
        <v>248</v>
      </c>
      <c r="AZ154" s="242">
        <v>29978</v>
      </c>
      <c r="BA154" s="188" t="s">
        <v>248</v>
      </c>
      <c r="BB154" s="408" t="s">
        <v>248</v>
      </c>
      <c r="BC154" s="416" t="s">
        <v>248</v>
      </c>
      <c r="BD154" s="411" t="s">
        <v>61</v>
      </c>
      <c r="BE154" s="412" t="s">
        <v>62</v>
      </c>
      <c r="BF154" s="412" t="s">
        <v>63</v>
      </c>
      <c r="BG154" s="412" t="s">
        <v>196</v>
      </c>
      <c r="BH154" s="413" t="s">
        <v>712</v>
      </c>
      <c r="BI154" s="413" t="s">
        <v>64</v>
      </c>
      <c r="BJ154" s="417">
        <v>214</v>
      </c>
      <c r="BK154" s="414">
        <v>1</v>
      </c>
      <c r="BL154" s="415" t="s">
        <v>65</v>
      </c>
      <c r="BM154" s="409" t="s">
        <v>65</v>
      </c>
      <c r="BN154" s="413" t="s">
        <v>373</v>
      </c>
      <c r="BO154" s="217" t="s">
        <v>697</v>
      </c>
      <c r="BP154" s="201" t="s">
        <v>698</v>
      </c>
      <c r="BQ154" s="52" t="s">
        <v>714</v>
      </c>
    </row>
    <row r="155" spans="1:69" ht="15.75" thickBot="1">
      <c r="A155" s="404" t="s">
        <v>37</v>
      </c>
      <c r="B155" s="405" t="s">
        <v>40</v>
      </c>
      <c r="C155" s="406" t="s">
        <v>35</v>
      </c>
      <c r="D155" s="210" t="s">
        <v>709</v>
      </c>
      <c r="E155" s="24" t="s">
        <v>365</v>
      </c>
      <c r="F155" s="86">
        <v>66</v>
      </c>
      <c r="G155" s="80">
        <v>4</v>
      </c>
      <c r="H155" s="407"/>
      <c r="I155" s="407"/>
      <c r="J155" s="407"/>
      <c r="K155" s="407"/>
      <c r="L155" s="80">
        <v>0</v>
      </c>
      <c r="M155" s="408"/>
      <c r="N155" s="409">
        <v>1</v>
      </c>
      <c r="O155" s="407"/>
      <c r="P155" s="407"/>
      <c r="Q155" s="11">
        <v>8.4184031451999992</v>
      </c>
      <c r="R155" s="407"/>
      <c r="S155" s="407"/>
      <c r="T155" s="53">
        <v>13.975</v>
      </c>
      <c r="U155" s="407"/>
      <c r="V155" s="407"/>
      <c r="W155" s="11">
        <v>8.3486128870966994</v>
      </c>
      <c r="X155" s="407"/>
      <c r="Y155" s="407"/>
      <c r="Z155" s="53">
        <v>13.975</v>
      </c>
      <c r="AA155" s="407"/>
      <c r="AB155" s="407"/>
      <c r="AC155" s="407"/>
      <c r="AD155" s="407"/>
      <c r="AE155" s="407"/>
      <c r="AF155" s="410">
        <v>3.4024590231495662</v>
      </c>
      <c r="AG155" s="410">
        <v>424</v>
      </c>
      <c r="AH155" s="410">
        <v>0.6040794964019236</v>
      </c>
      <c r="AI155" s="410">
        <v>36</v>
      </c>
      <c r="AJ155" s="410">
        <v>2.0540000000000003</v>
      </c>
      <c r="AK155" s="410" t="s">
        <v>248</v>
      </c>
      <c r="AL155" s="410">
        <v>61</v>
      </c>
      <c r="AM155" s="410">
        <v>3.4024590231495662</v>
      </c>
      <c r="AN155" s="410">
        <v>3.5581140350877192</v>
      </c>
      <c r="AO155" s="73">
        <v>0</v>
      </c>
      <c r="AP155" s="80">
        <v>0</v>
      </c>
      <c r="AQ155" s="80">
        <v>0</v>
      </c>
      <c r="AR155" s="224">
        <v>124</v>
      </c>
      <c r="AS155" s="224" t="s">
        <v>248</v>
      </c>
      <c r="AT155" s="11">
        <v>4461.0770000000002</v>
      </c>
      <c r="AU155" s="11">
        <v>0</v>
      </c>
      <c r="AV155" s="80">
        <v>0</v>
      </c>
      <c r="AW155" s="80">
        <v>124</v>
      </c>
      <c r="AX155" s="416" t="s">
        <v>248</v>
      </c>
      <c r="AY155" s="235" t="s">
        <v>248</v>
      </c>
      <c r="AZ155" s="242">
        <v>29978</v>
      </c>
      <c r="BA155" s="188" t="s">
        <v>248</v>
      </c>
      <c r="BB155" s="408" t="s">
        <v>248</v>
      </c>
      <c r="BC155" s="416" t="s">
        <v>248</v>
      </c>
      <c r="BD155" s="411" t="s">
        <v>61</v>
      </c>
      <c r="BE155" s="412" t="s">
        <v>62</v>
      </c>
      <c r="BF155" s="412" t="s">
        <v>63</v>
      </c>
      <c r="BG155" s="412" t="s">
        <v>196</v>
      </c>
      <c r="BH155" s="413" t="s">
        <v>712</v>
      </c>
      <c r="BI155" s="413" t="s">
        <v>66</v>
      </c>
      <c r="BJ155" s="417">
        <v>214</v>
      </c>
      <c r="BK155" s="414">
        <v>7</v>
      </c>
      <c r="BL155" s="415" t="s">
        <v>65</v>
      </c>
      <c r="BM155" s="409" t="s">
        <v>65</v>
      </c>
      <c r="BN155" s="413" t="s">
        <v>373</v>
      </c>
      <c r="BO155" s="217" t="s">
        <v>697</v>
      </c>
      <c r="BP155" s="201" t="s">
        <v>698</v>
      </c>
      <c r="BQ155" s="52" t="s">
        <v>714</v>
      </c>
    </row>
    <row r="156" spans="1:69" ht="15.75" thickBot="1">
      <c r="A156" s="404" t="s">
        <v>37</v>
      </c>
      <c r="B156" s="405" t="s">
        <v>40</v>
      </c>
      <c r="C156" s="406" t="s">
        <v>35</v>
      </c>
      <c r="D156" s="210" t="s">
        <v>709</v>
      </c>
      <c r="E156" s="24" t="s">
        <v>365</v>
      </c>
      <c r="F156" s="86">
        <v>50</v>
      </c>
      <c r="G156" s="80">
        <v>0</v>
      </c>
      <c r="H156" s="407"/>
      <c r="I156" s="407"/>
      <c r="J156" s="407"/>
      <c r="K156" s="407"/>
      <c r="L156" s="80">
        <v>1</v>
      </c>
      <c r="M156" s="408"/>
      <c r="N156" s="409">
        <v>0</v>
      </c>
      <c r="O156" s="407"/>
      <c r="P156" s="407"/>
      <c r="Q156" s="11">
        <v>6.3664488775999999</v>
      </c>
      <c r="R156" s="407"/>
      <c r="S156" s="407"/>
      <c r="T156" s="53">
        <v>8.2749999999999986</v>
      </c>
      <c r="U156" s="407"/>
      <c r="V156" s="407"/>
      <c r="W156" s="11">
        <v>5.7632651632652996</v>
      </c>
      <c r="X156" s="407"/>
      <c r="Y156" s="407"/>
      <c r="Z156" s="53">
        <v>8.2749999999999986</v>
      </c>
      <c r="AA156" s="407"/>
      <c r="AB156" s="407"/>
      <c r="AC156" s="407"/>
      <c r="AD156" s="407"/>
      <c r="AE156" s="407"/>
      <c r="AF156" s="410">
        <v>3.5708435387838455</v>
      </c>
      <c r="AG156" s="410">
        <v>343</v>
      </c>
      <c r="AH156" s="410">
        <v>0.47515551690625407</v>
      </c>
      <c r="AI156" s="410">
        <v>10</v>
      </c>
      <c r="AJ156" s="410">
        <v>2.6191666666666666</v>
      </c>
      <c r="AK156" s="410" t="s">
        <v>248</v>
      </c>
      <c r="AL156" s="410">
        <v>47</v>
      </c>
      <c r="AM156" s="410">
        <v>3.5914893632239484</v>
      </c>
      <c r="AN156" s="410">
        <v>3.6623831775700935</v>
      </c>
      <c r="AO156" s="73">
        <v>0</v>
      </c>
      <c r="AP156" s="80">
        <v>0</v>
      </c>
      <c r="AQ156" s="80">
        <v>0</v>
      </c>
      <c r="AR156" s="224">
        <v>100</v>
      </c>
      <c r="AS156" s="224" t="s">
        <v>248</v>
      </c>
      <c r="AT156" s="11">
        <v>3586.1570000000002</v>
      </c>
      <c r="AU156" s="11">
        <v>4.4960000000000004</v>
      </c>
      <c r="AV156" s="80">
        <v>0</v>
      </c>
      <c r="AW156" s="80">
        <v>100</v>
      </c>
      <c r="AX156" s="416" t="s">
        <v>248</v>
      </c>
      <c r="AY156" s="235" t="s">
        <v>248</v>
      </c>
      <c r="AZ156" s="242">
        <v>29978</v>
      </c>
      <c r="BA156" s="188" t="s">
        <v>248</v>
      </c>
      <c r="BB156" s="408" t="s">
        <v>248</v>
      </c>
      <c r="BC156" s="416" t="s">
        <v>248</v>
      </c>
      <c r="BD156" s="411" t="s">
        <v>61</v>
      </c>
      <c r="BE156" s="412" t="s">
        <v>62</v>
      </c>
      <c r="BF156" s="412" t="s">
        <v>63</v>
      </c>
      <c r="BG156" s="412" t="s">
        <v>196</v>
      </c>
      <c r="BH156" s="413" t="s">
        <v>712</v>
      </c>
      <c r="BI156" s="413" t="s">
        <v>67</v>
      </c>
      <c r="BJ156" s="417">
        <v>214</v>
      </c>
      <c r="BK156" s="414">
        <v>3</v>
      </c>
      <c r="BL156" s="415" t="s">
        <v>65</v>
      </c>
      <c r="BM156" s="409" t="s">
        <v>65</v>
      </c>
      <c r="BN156" s="413" t="s">
        <v>373</v>
      </c>
      <c r="BO156" s="217" t="s">
        <v>697</v>
      </c>
      <c r="BP156" s="201" t="s">
        <v>698</v>
      </c>
      <c r="BQ156" s="52" t="s">
        <v>714</v>
      </c>
    </row>
    <row r="157" spans="1:69" ht="15.75" thickBot="1">
      <c r="A157" s="404" t="s">
        <v>37</v>
      </c>
      <c r="B157" s="405" t="s">
        <v>40</v>
      </c>
      <c r="C157" s="406" t="s">
        <v>35</v>
      </c>
      <c r="D157" s="210" t="s">
        <v>709</v>
      </c>
      <c r="E157" s="24" t="s">
        <v>365</v>
      </c>
      <c r="F157" s="86">
        <v>76</v>
      </c>
      <c r="G157" s="80">
        <v>2</v>
      </c>
      <c r="H157" s="407"/>
      <c r="I157" s="407"/>
      <c r="J157" s="407"/>
      <c r="K157" s="407"/>
      <c r="L157" s="80">
        <v>1</v>
      </c>
      <c r="M157" s="408"/>
      <c r="N157" s="409">
        <v>0</v>
      </c>
      <c r="O157" s="407"/>
      <c r="P157" s="407"/>
      <c r="Q157" s="11">
        <v>8.7145478355999995</v>
      </c>
      <c r="R157" s="407"/>
      <c r="S157" s="407"/>
      <c r="T157" s="53">
        <v>13.934999999999999</v>
      </c>
      <c r="U157" s="407"/>
      <c r="V157" s="407"/>
      <c r="W157" s="11">
        <v>8.6412739315068006</v>
      </c>
      <c r="X157" s="407"/>
      <c r="Y157" s="407"/>
      <c r="Z157" s="53">
        <v>13.837499999999999</v>
      </c>
      <c r="AA157" s="407"/>
      <c r="AB157" s="407"/>
      <c r="AC157" s="407"/>
      <c r="AD157" s="407"/>
      <c r="AE157" s="407"/>
      <c r="AF157" s="410">
        <v>2.6597515588961778</v>
      </c>
      <c r="AG157" s="410">
        <v>483</v>
      </c>
      <c r="AH157" s="410">
        <v>0.38826311246792528</v>
      </c>
      <c r="AI157" s="410">
        <v>123</v>
      </c>
      <c r="AJ157" s="410">
        <v>1.7508620689655172</v>
      </c>
      <c r="AK157" s="410" t="s">
        <v>248</v>
      </c>
      <c r="AL157" s="410">
        <v>0</v>
      </c>
      <c r="AM157" s="410"/>
      <c r="AN157" s="410"/>
      <c r="AO157" s="73">
        <v>0</v>
      </c>
      <c r="AP157" s="80">
        <v>0</v>
      </c>
      <c r="AQ157" s="80">
        <v>0</v>
      </c>
      <c r="AR157" s="224">
        <v>148</v>
      </c>
      <c r="AS157" s="224" t="s">
        <v>248</v>
      </c>
      <c r="AT157" s="11">
        <v>5335.835</v>
      </c>
      <c r="AU157" s="11">
        <v>1.5449999999999999</v>
      </c>
      <c r="AV157" s="80">
        <v>0</v>
      </c>
      <c r="AW157" s="80">
        <v>148</v>
      </c>
      <c r="AX157" s="416" t="s">
        <v>248</v>
      </c>
      <c r="AY157" s="235" t="s">
        <v>248</v>
      </c>
      <c r="AZ157" s="242">
        <v>29978</v>
      </c>
      <c r="BA157" s="188" t="s">
        <v>248</v>
      </c>
      <c r="BB157" s="408" t="s">
        <v>248</v>
      </c>
      <c r="BC157" s="416" t="s">
        <v>248</v>
      </c>
      <c r="BD157" s="411" t="s">
        <v>61</v>
      </c>
      <c r="BE157" s="412" t="s">
        <v>62</v>
      </c>
      <c r="BF157" s="412" t="s">
        <v>63</v>
      </c>
      <c r="BG157" s="412" t="s">
        <v>196</v>
      </c>
      <c r="BH157" s="413" t="s">
        <v>712</v>
      </c>
      <c r="BI157" s="413" t="s">
        <v>68</v>
      </c>
      <c r="BJ157" s="417">
        <v>214</v>
      </c>
      <c r="BK157" s="414">
        <v>4</v>
      </c>
      <c r="BL157" s="415" t="s">
        <v>65</v>
      </c>
      <c r="BM157" s="409" t="s">
        <v>65</v>
      </c>
      <c r="BN157" s="413" t="s">
        <v>373</v>
      </c>
      <c r="BO157" s="217" t="s">
        <v>697</v>
      </c>
      <c r="BP157" s="201" t="s">
        <v>698</v>
      </c>
      <c r="BQ157" s="52" t="s">
        <v>714</v>
      </c>
    </row>
    <row r="158" spans="1:69" ht="15.75" thickBot="1">
      <c r="A158" s="404" t="s">
        <v>37</v>
      </c>
      <c r="B158" s="405" t="s">
        <v>40</v>
      </c>
      <c r="C158" s="406" t="s">
        <v>35</v>
      </c>
      <c r="D158" s="210" t="s">
        <v>709</v>
      </c>
      <c r="E158" s="24" t="s">
        <v>366</v>
      </c>
      <c r="F158" s="86">
        <v>57</v>
      </c>
      <c r="G158" s="80">
        <v>0</v>
      </c>
      <c r="H158" s="407"/>
      <c r="I158" s="407"/>
      <c r="J158" s="407"/>
      <c r="K158" s="407"/>
      <c r="L158" s="80">
        <v>0</v>
      </c>
      <c r="M158" s="408"/>
      <c r="N158" s="409">
        <v>0</v>
      </c>
      <c r="O158" s="407"/>
      <c r="P158" s="407"/>
      <c r="Q158" s="11">
        <v>5.5013683157999997</v>
      </c>
      <c r="R158" s="407"/>
      <c r="S158" s="407"/>
      <c r="T158" s="53">
        <v>6.7687499999999998</v>
      </c>
      <c r="U158" s="407"/>
      <c r="V158" s="407"/>
      <c r="W158" s="11">
        <v>5.2577367192982001</v>
      </c>
      <c r="X158" s="407"/>
      <c r="Y158" s="407"/>
      <c r="Z158" s="53">
        <v>6.5374999999999996</v>
      </c>
      <c r="AA158" s="407"/>
      <c r="AB158" s="407"/>
      <c r="AC158" s="407"/>
      <c r="AD158" s="407"/>
      <c r="AE158" s="407"/>
      <c r="AF158" s="410">
        <v>3.6605263270232311</v>
      </c>
      <c r="AG158" s="410">
        <v>399</v>
      </c>
      <c r="AH158" s="410">
        <v>0.39388980626739595</v>
      </c>
      <c r="AI158" s="410">
        <v>6</v>
      </c>
      <c r="AJ158" s="410">
        <v>2.7113636363636364</v>
      </c>
      <c r="AK158" s="410" t="s">
        <v>248</v>
      </c>
      <c r="AL158" s="410">
        <v>57</v>
      </c>
      <c r="AM158" s="410">
        <v>3.6605263270232311</v>
      </c>
      <c r="AN158" s="410">
        <v>3.6863295880149813</v>
      </c>
      <c r="AO158" s="73">
        <v>0</v>
      </c>
      <c r="AP158" s="80">
        <v>0</v>
      </c>
      <c r="AQ158" s="80">
        <v>0</v>
      </c>
      <c r="AR158" s="224">
        <v>114</v>
      </c>
      <c r="AS158" s="224" t="s">
        <v>248</v>
      </c>
      <c r="AT158" s="11">
        <v>4326.9759999999997</v>
      </c>
      <c r="AU158" s="11">
        <v>0</v>
      </c>
      <c r="AV158" s="80">
        <v>0</v>
      </c>
      <c r="AW158" s="80">
        <v>114</v>
      </c>
      <c r="AX158" s="416" t="s">
        <v>248</v>
      </c>
      <c r="AY158" s="235" t="s">
        <v>248</v>
      </c>
      <c r="AZ158" s="242">
        <v>13396</v>
      </c>
      <c r="BA158" s="188" t="s">
        <v>248</v>
      </c>
      <c r="BB158" s="408" t="s">
        <v>248</v>
      </c>
      <c r="BC158" s="416" t="s">
        <v>248</v>
      </c>
      <c r="BD158" s="411" t="s">
        <v>61</v>
      </c>
      <c r="BE158" s="412" t="s">
        <v>62</v>
      </c>
      <c r="BF158" s="412" t="s">
        <v>63</v>
      </c>
      <c r="BG158" s="412" t="s">
        <v>196</v>
      </c>
      <c r="BH158" s="413" t="s">
        <v>513</v>
      </c>
      <c r="BI158" s="413" t="s">
        <v>64</v>
      </c>
      <c r="BJ158" s="417">
        <v>214</v>
      </c>
      <c r="BK158" s="414">
        <v>1</v>
      </c>
      <c r="BL158" s="415" t="s">
        <v>65</v>
      </c>
      <c r="BM158" s="409" t="s">
        <v>65</v>
      </c>
      <c r="BN158" s="413" t="s">
        <v>373</v>
      </c>
      <c r="BO158" s="217" t="s">
        <v>353</v>
      </c>
      <c r="BP158" s="201" t="s">
        <v>693</v>
      </c>
      <c r="BQ158" s="52" t="s">
        <v>715</v>
      </c>
    </row>
    <row r="159" spans="1:69" ht="15.75" thickBot="1">
      <c r="A159" s="404" t="s">
        <v>37</v>
      </c>
      <c r="B159" s="405" t="s">
        <v>40</v>
      </c>
      <c r="C159" s="406" t="s">
        <v>35</v>
      </c>
      <c r="D159" s="210" t="s">
        <v>709</v>
      </c>
      <c r="E159" s="24" t="s">
        <v>366</v>
      </c>
      <c r="F159" s="86">
        <v>59</v>
      </c>
      <c r="G159" s="80">
        <v>1</v>
      </c>
      <c r="H159" s="407"/>
      <c r="I159" s="407"/>
      <c r="J159" s="407"/>
      <c r="K159" s="407"/>
      <c r="L159" s="80">
        <v>0</v>
      </c>
      <c r="M159" s="408"/>
      <c r="N159" s="409">
        <v>0</v>
      </c>
      <c r="O159" s="407"/>
      <c r="P159" s="407"/>
      <c r="Q159" s="11">
        <v>6.3445342930999997</v>
      </c>
      <c r="R159" s="407"/>
      <c r="S159" s="407"/>
      <c r="T159" s="53">
        <v>8.1833333333333318</v>
      </c>
      <c r="U159" s="407"/>
      <c r="V159" s="407"/>
      <c r="W159" s="11">
        <v>6.2964308965517004</v>
      </c>
      <c r="X159" s="407"/>
      <c r="Y159" s="407"/>
      <c r="Z159" s="53">
        <v>8.1374999999999993</v>
      </c>
      <c r="AA159" s="407"/>
      <c r="AB159" s="407"/>
      <c r="AC159" s="407"/>
      <c r="AD159" s="407"/>
      <c r="AE159" s="407"/>
      <c r="AF159" s="410">
        <v>3.3530541905041398</v>
      </c>
      <c r="AG159" s="410">
        <v>406</v>
      </c>
      <c r="AH159" s="410">
        <v>0.46389433772925803</v>
      </c>
      <c r="AI159" s="410">
        <v>18</v>
      </c>
      <c r="AJ159" s="410">
        <v>2.5153333333333334</v>
      </c>
      <c r="AK159" s="410" t="s">
        <v>248</v>
      </c>
      <c r="AL159" s="410">
        <v>58</v>
      </c>
      <c r="AM159" s="410">
        <v>3.3530541905041398</v>
      </c>
      <c r="AN159" s="410">
        <v>3.4508196721311477</v>
      </c>
      <c r="AO159" s="73">
        <v>0</v>
      </c>
      <c r="AP159" s="80">
        <v>0</v>
      </c>
      <c r="AQ159" s="80">
        <v>0</v>
      </c>
      <c r="AR159" s="224">
        <v>116</v>
      </c>
      <c r="AS159" s="224" t="s">
        <v>248</v>
      </c>
      <c r="AT159" s="11">
        <v>4397.22</v>
      </c>
      <c r="AU159" s="11">
        <v>0</v>
      </c>
      <c r="AV159" s="80">
        <v>0</v>
      </c>
      <c r="AW159" s="80">
        <v>116</v>
      </c>
      <c r="AX159" s="416" t="s">
        <v>248</v>
      </c>
      <c r="AY159" s="235" t="s">
        <v>248</v>
      </c>
      <c r="AZ159" s="242">
        <v>13396</v>
      </c>
      <c r="BA159" s="188" t="s">
        <v>248</v>
      </c>
      <c r="BB159" s="408" t="s">
        <v>248</v>
      </c>
      <c r="BC159" s="416" t="s">
        <v>248</v>
      </c>
      <c r="BD159" s="411" t="s">
        <v>61</v>
      </c>
      <c r="BE159" s="412" t="s">
        <v>62</v>
      </c>
      <c r="BF159" s="412" t="s">
        <v>63</v>
      </c>
      <c r="BG159" s="412" t="s">
        <v>196</v>
      </c>
      <c r="BH159" s="413" t="s">
        <v>513</v>
      </c>
      <c r="BI159" s="413" t="s">
        <v>66</v>
      </c>
      <c r="BJ159" s="417">
        <v>214</v>
      </c>
      <c r="BK159" s="414">
        <v>7</v>
      </c>
      <c r="BL159" s="415" t="s">
        <v>65</v>
      </c>
      <c r="BM159" s="409" t="s">
        <v>65</v>
      </c>
      <c r="BN159" s="413" t="s">
        <v>373</v>
      </c>
      <c r="BO159" s="217" t="s">
        <v>353</v>
      </c>
      <c r="BP159" s="201" t="s">
        <v>693</v>
      </c>
      <c r="BQ159" s="52" t="s">
        <v>715</v>
      </c>
    </row>
    <row r="160" spans="1:69" ht="15.75" thickBot="1">
      <c r="A160" s="404" t="s">
        <v>37</v>
      </c>
      <c r="B160" s="405" t="s">
        <v>40</v>
      </c>
      <c r="C160" s="406" t="s">
        <v>35</v>
      </c>
      <c r="D160" s="210" t="s">
        <v>709</v>
      </c>
      <c r="E160" s="24" t="s">
        <v>366</v>
      </c>
      <c r="F160" s="86">
        <v>60</v>
      </c>
      <c r="G160" s="80">
        <v>0</v>
      </c>
      <c r="H160" s="407"/>
      <c r="I160" s="407"/>
      <c r="J160" s="407"/>
      <c r="K160" s="407"/>
      <c r="L160" s="80">
        <v>0</v>
      </c>
      <c r="M160" s="408"/>
      <c r="N160" s="409">
        <v>0</v>
      </c>
      <c r="O160" s="407"/>
      <c r="P160" s="407"/>
      <c r="Q160" s="11">
        <v>6.0687164666999998</v>
      </c>
      <c r="R160" s="407"/>
      <c r="S160" s="407"/>
      <c r="T160" s="53">
        <v>7.5</v>
      </c>
      <c r="U160" s="407"/>
      <c r="V160" s="407"/>
      <c r="W160" s="11">
        <v>6.2047331000000003</v>
      </c>
      <c r="X160" s="407"/>
      <c r="Y160" s="407"/>
      <c r="Z160" s="53">
        <v>7.5</v>
      </c>
      <c r="AA160" s="407"/>
      <c r="AB160" s="407"/>
      <c r="AC160" s="407"/>
      <c r="AD160" s="407"/>
      <c r="AE160" s="407"/>
      <c r="AF160" s="410">
        <v>3.7263333649862385</v>
      </c>
      <c r="AG160" s="410">
        <v>420</v>
      </c>
      <c r="AH160" s="410">
        <v>0.40994290805215439</v>
      </c>
      <c r="AI160" s="410">
        <v>4</v>
      </c>
      <c r="AJ160" s="410">
        <v>2.9473684210526314</v>
      </c>
      <c r="AK160" s="410" t="s">
        <v>248</v>
      </c>
      <c r="AL160" s="410">
        <v>60</v>
      </c>
      <c r="AM160" s="410">
        <v>3.7263333649862385</v>
      </c>
      <c r="AN160" s="410">
        <v>3.7665198237885464</v>
      </c>
      <c r="AO160" s="73">
        <v>0</v>
      </c>
      <c r="AP160" s="80">
        <v>0</v>
      </c>
      <c r="AQ160" s="80">
        <v>0</v>
      </c>
      <c r="AR160" s="224">
        <v>120</v>
      </c>
      <c r="AS160" s="224" t="s">
        <v>248</v>
      </c>
      <c r="AT160" s="11">
        <v>4599.317</v>
      </c>
      <c r="AU160" s="11">
        <v>0</v>
      </c>
      <c r="AV160" s="80">
        <v>0</v>
      </c>
      <c r="AW160" s="80">
        <v>120</v>
      </c>
      <c r="AX160" s="416" t="s">
        <v>248</v>
      </c>
      <c r="AY160" s="235" t="s">
        <v>248</v>
      </c>
      <c r="AZ160" s="242">
        <v>13396</v>
      </c>
      <c r="BA160" s="188" t="s">
        <v>248</v>
      </c>
      <c r="BB160" s="408" t="s">
        <v>248</v>
      </c>
      <c r="BC160" s="416" t="s">
        <v>248</v>
      </c>
      <c r="BD160" s="411" t="s">
        <v>61</v>
      </c>
      <c r="BE160" s="412" t="s">
        <v>62</v>
      </c>
      <c r="BF160" s="412" t="s">
        <v>63</v>
      </c>
      <c r="BG160" s="412" t="s">
        <v>196</v>
      </c>
      <c r="BH160" s="413" t="s">
        <v>513</v>
      </c>
      <c r="BI160" s="413" t="s">
        <v>67</v>
      </c>
      <c r="BJ160" s="417">
        <v>214</v>
      </c>
      <c r="BK160" s="414">
        <v>3</v>
      </c>
      <c r="BL160" s="415" t="s">
        <v>65</v>
      </c>
      <c r="BM160" s="409" t="s">
        <v>65</v>
      </c>
      <c r="BN160" s="413" t="s">
        <v>373</v>
      </c>
      <c r="BO160" s="217" t="s">
        <v>353</v>
      </c>
      <c r="BP160" s="201" t="s">
        <v>693</v>
      </c>
      <c r="BQ160" s="52" t="s">
        <v>715</v>
      </c>
    </row>
    <row r="161" spans="1:69" ht="15.75" thickBot="1">
      <c r="A161" s="404" t="s">
        <v>37</v>
      </c>
      <c r="B161" s="405" t="s">
        <v>40</v>
      </c>
      <c r="C161" s="406" t="s">
        <v>35</v>
      </c>
      <c r="D161" s="210" t="s">
        <v>709</v>
      </c>
      <c r="E161" s="24" t="s">
        <v>366</v>
      </c>
      <c r="F161" s="86">
        <v>13</v>
      </c>
      <c r="G161" s="80">
        <v>0</v>
      </c>
      <c r="H161" s="407"/>
      <c r="I161" s="407"/>
      <c r="J161" s="407"/>
      <c r="K161" s="407"/>
      <c r="L161" s="80">
        <v>1</v>
      </c>
      <c r="M161" s="408"/>
      <c r="N161" s="409">
        <v>0</v>
      </c>
      <c r="O161" s="407"/>
      <c r="P161" s="407"/>
      <c r="Q161" s="11">
        <v>8.3347499999999997</v>
      </c>
      <c r="R161" s="407"/>
      <c r="S161" s="407"/>
      <c r="T161" s="53">
        <v>10.35</v>
      </c>
      <c r="U161" s="407"/>
      <c r="V161" s="407"/>
      <c r="W161" s="11">
        <v>8.5321665833333</v>
      </c>
      <c r="X161" s="407"/>
      <c r="Y161" s="407"/>
      <c r="Z161" s="53">
        <v>10.85</v>
      </c>
      <c r="AA161" s="407"/>
      <c r="AB161" s="407"/>
      <c r="AC161" s="407"/>
      <c r="AD161" s="407"/>
      <c r="AE161" s="407"/>
      <c r="AF161" s="410">
        <v>2.7471428527718498</v>
      </c>
      <c r="AG161" s="410">
        <v>84</v>
      </c>
      <c r="AH161" s="410">
        <v>0.26906640402742193</v>
      </c>
      <c r="AI161" s="410">
        <v>13</v>
      </c>
      <c r="AJ161" s="410">
        <v>2.1</v>
      </c>
      <c r="AK161" s="410" t="s">
        <v>248</v>
      </c>
      <c r="AL161" s="9">
        <v>0</v>
      </c>
      <c r="AM161" s="410"/>
      <c r="AN161" s="410"/>
      <c r="AO161" s="73">
        <v>0</v>
      </c>
      <c r="AP161" s="80">
        <v>0</v>
      </c>
      <c r="AQ161" s="80">
        <v>0</v>
      </c>
      <c r="AR161" s="224">
        <v>26</v>
      </c>
      <c r="AS161" s="224" t="s">
        <v>248</v>
      </c>
      <c r="AT161" s="11">
        <v>967.69600000000003</v>
      </c>
      <c r="AU161" s="11">
        <v>0</v>
      </c>
      <c r="AV161" s="80">
        <v>0</v>
      </c>
      <c r="AW161" s="80">
        <v>26</v>
      </c>
      <c r="AX161" s="416" t="s">
        <v>248</v>
      </c>
      <c r="AY161" s="235" t="s">
        <v>248</v>
      </c>
      <c r="AZ161" s="242">
        <v>13396</v>
      </c>
      <c r="BA161" s="188" t="s">
        <v>248</v>
      </c>
      <c r="BB161" s="408" t="s">
        <v>248</v>
      </c>
      <c r="BC161" s="416" t="s">
        <v>248</v>
      </c>
      <c r="BD161" s="411" t="s">
        <v>61</v>
      </c>
      <c r="BE161" s="412" t="s">
        <v>62</v>
      </c>
      <c r="BF161" s="412" t="s">
        <v>63</v>
      </c>
      <c r="BG161" s="412" t="s">
        <v>196</v>
      </c>
      <c r="BH161" s="413" t="s">
        <v>513</v>
      </c>
      <c r="BI161" s="413" t="s">
        <v>68</v>
      </c>
      <c r="BJ161" s="417">
        <v>214</v>
      </c>
      <c r="BK161" s="414">
        <v>4</v>
      </c>
      <c r="BL161" s="415" t="s">
        <v>65</v>
      </c>
      <c r="BM161" s="409" t="s">
        <v>65</v>
      </c>
      <c r="BN161" s="413" t="s">
        <v>373</v>
      </c>
      <c r="BO161" s="217" t="s">
        <v>353</v>
      </c>
      <c r="BP161" s="201" t="s">
        <v>693</v>
      </c>
      <c r="BQ161" s="52" t="s">
        <v>715</v>
      </c>
    </row>
    <row r="162" spans="1:69" ht="16.5" thickBot="1">
      <c r="A162" s="207" t="s">
        <v>37</v>
      </c>
      <c r="B162" s="208" t="s">
        <v>40</v>
      </c>
      <c r="C162" s="202" t="s">
        <v>35</v>
      </c>
      <c r="D162" s="210" t="s">
        <v>709</v>
      </c>
      <c r="E162" s="24" t="s">
        <v>351</v>
      </c>
      <c r="F162" s="86">
        <v>204</v>
      </c>
      <c r="G162" s="80">
        <v>0</v>
      </c>
      <c r="H162" s="204"/>
      <c r="I162" s="204"/>
      <c r="J162" s="204"/>
      <c r="K162" s="204"/>
      <c r="L162" s="80">
        <v>0</v>
      </c>
      <c r="M162" s="203"/>
      <c r="N162" s="52">
        <v>1</v>
      </c>
      <c r="O162" s="204"/>
      <c r="P162" s="204"/>
      <c r="Q162" s="11">
        <v>5.7230733381999999</v>
      </c>
      <c r="R162" s="204"/>
      <c r="S162" s="204"/>
      <c r="T162" s="53">
        <v>7.1333333333333302</v>
      </c>
      <c r="U162" s="204"/>
      <c r="V162" s="204"/>
      <c r="W162" s="11">
        <v>5.7154065245097998</v>
      </c>
      <c r="X162" s="204"/>
      <c r="Y162" s="204"/>
      <c r="Z162" s="53">
        <v>7.2333333333333316</v>
      </c>
      <c r="AA162" s="204"/>
      <c r="AB162" s="204"/>
      <c r="AC162" s="204"/>
      <c r="AD162" s="204"/>
      <c r="AE162" s="204"/>
      <c r="AF162" s="9">
        <v>3.4042047896408665</v>
      </c>
      <c r="AG162" s="9">
        <v>1416</v>
      </c>
      <c r="AH162" s="9">
        <v>0.45299194503285373</v>
      </c>
      <c r="AI162" s="9">
        <v>30</v>
      </c>
      <c r="AJ162" s="9">
        <v>2.5799043062200959</v>
      </c>
      <c r="AK162" s="9" t="s">
        <v>248</v>
      </c>
      <c r="AL162" s="9">
        <v>195</v>
      </c>
      <c r="AM162" s="9">
        <v>3.4372161214604899</v>
      </c>
      <c r="AN162" s="9">
        <v>3.5</v>
      </c>
      <c r="AO162" s="73">
        <v>0</v>
      </c>
      <c r="AP162" s="80">
        <v>0</v>
      </c>
      <c r="AQ162" s="80">
        <v>0</v>
      </c>
      <c r="AR162" s="224">
        <v>408</v>
      </c>
      <c r="AS162" s="224" t="s">
        <v>248</v>
      </c>
      <c r="AT162" s="11">
        <v>14262.842000000001</v>
      </c>
      <c r="AU162" s="11">
        <v>287.23399999999998</v>
      </c>
      <c r="AV162" s="80">
        <v>0</v>
      </c>
      <c r="AW162" s="80">
        <v>408</v>
      </c>
      <c r="AX162" s="158" t="s">
        <v>248</v>
      </c>
      <c r="AY162" s="235" t="s">
        <v>248</v>
      </c>
      <c r="AZ162" s="218">
        <v>116176</v>
      </c>
      <c r="BA162" s="188" t="s">
        <v>248</v>
      </c>
      <c r="BB162" s="203" t="s">
        <v>248</v>
      </c>
      <c r="BC162" s="158" t="s">
        <v>248</v>
      </c>
      <c r="BD162" s="217" t="s">
        <v>61</v>
      </c>
      <c r="BE162" s="201" t="s">
        <v>62</v>
      </c>
      <c r="BF162" s="201" t="s">
        <v>63</v>
      </c>
      <c r="BG162" s="201" t="s">
        <v>196</v>
      </c>
      <c r="BH162" s="218" t="s">
        <v>514</v>
      </c>
      <c r="BI162" s="218" t="s">
        <v>64</v>
      </c>
      <c r="BJ162" s="391">
        <v>214</v>
      </c>
      <c r="BK162" s="370">
        <v>1</v>
      </c>
      <c r="BL162" s="219" t="s">
        <v>65</v>
      </c>
      <c r="BM162" s="52" t="s">
        <v>65</v>
      </c>
      <c r="BN162" s="218" t="s">
        <v>373</v>
      </c>
      <c r="BO162" s="217" t="s">
        <v>351</v>
      </c>
      <c r="BP162" s="201" t="s">
        <v>684</v>
      </c>
      <c r="BQ162" s="52" t="s">
        <v>716</v>
      </c>
    </row>
    <row r="163" spans="1:69" ht="16.5" thickBot="1">
      <c r="A163" s="207" t="s">
        <v>37</v>
      </c>
      <c r="B163" s="208" t="s">
        <v>40</v>
      </c>
      <c r="C163" s="202" t="s">
        <v>35</v>
      </c>
      <c r="D163" s="210" t="s">
        <v>709</v>
      </c>
      <c r="E163" s="24" t="s">
        <v>351</v>
      </c>
      <c r="F163" s="86">
        <v>205</v>
      </c>
      <c r="G163" s="80">
        <v>5</v>
      </c>
      <c r="H163" s="204"/>
      <c r="I163" s="204"/>
      <c r="J163" s="204"/>
      <c r="K163" s="204"/>
      <c r="L163" s="80">
        <v>0</v>
      </c>
      <c r="M163" s="203"/>
      <c r="N163" s="52">
        <v>0</v>
      </c>
      <c r="O163" s="204"/>
      <c r="P163" s="204"/>
      <c r="Q163" s="11">
        <v>7.7171597949999997</v>
      </c>
      <c r="R163" s="204"/>
      <c r="S163" s="204"/>
      <c r="T163" s="53">
        <v>13.3125</v>
      </c>
      <c r="U163" s="204"/>
      <c r="V163" s="204"/>
      <c r="W163" s="11">
        <v>7.7719398049999997</v>
      </c>
      <c r="X163" s="204"/>
      <c r="Y163" s="204"/>
      <c r="Z163" s="53">
        <v>13.357142857142858</v>
      </c>
      <c r="AA163" s="204"/>
      <c r="AB163" s="204"/>
      <c r="AC163" s="204"/>
      <c r="AD163" s="204"/>
      <c r="AE163" s="204"/>
      <c r="AF163" s="9">
        <v>2.5187037027036356</v>
      </c>
      <c r="AG163" s="9">
        <v>1133</v>
      </c>
      <c r="AH163" s="9">
        <v>0.48239829671164564</v>
      </c>
      <c r="AI163" s="9">
        <v>550</v>
      </c>
      <c r="AJ163" s="9">
        <v>1.6254830917874397</v>
      </c>
      <c r="AK163" s="9" t="s">
        <v>248</v>
      </c>
      <c r="AL163" s="9">
        <v>0</v>
      </c>
      <c r="AM163" s="9"/>
      <c r="AN163" s="9"/>
      <c r="AO163" s="73">
        <v>0</v>
      </c>
      <c r="AP163" s="80">
        <v>0</v>
      </c>
      <c r="AQ163" s="80">
        <v>0</v>
      </c>
      <c r="AR163" s="224">
        <v>400</v>
      </c>
      <c r="AS163" s="224" t="s">
        <v>248</v>
      </c>
      <c r="AT163" s="11">
        <v>14279.298000000001</v>
      </c>
      <c r="AU163" s="11">
        <v>0</v>
      </c>
      <c r="AV163" s="80">
        <v>0</v>
      </c>
      <c r="AW163" s="80">
        <v>400</v>
      </c>
      <c r="AX163" s="158" t="s">
        <v>248</v>
      </c>
      <c r="AY163" s="235" t="s">
        <v>248</v>
      </c>
      <c r="AZ163" s="218">
        <v>116176</v>
      </c>
      <c r="BA163" s="188" t="s">
        <v>248</v>
      </c>
      <c r="BB163" s="203" t="s">
        <v>248</v>
      </c>
      <c r="BC163" s="158" t="s">
        <v>248</v>
      </c>
      <c r="BD163" s="217" t="s">
        <v>61</v>
      </c>
      <c r="BE163" s="201" t="s">
        <v>62</v>
      </c>
      <c r="BF163" s="201" t="s">
        <v>63</v>
      </c>
      <c r="BG163" s="201" t="s">
        <v>196</v>
      </c>
      <c r="BH163" s="218" t="s">
        <v>514</v>
      </c>
      <c r="BI163" s="218" t="s">
        <v>66</v>
      </c>
      <c r="BJ163" s="391">
        <v>214</v>
      </c>
      <c r="BK163" s="370">
        <v>7</v>
      </c>
      <c r="BL163" s="219" t="s">
        <v>65</v>
      </c>
      <c r="BM163" s="52" t="s">
        <v>65</v>
      </c>
      <c r="BN163" s="218" t="s">
        <v>373</v>
      </c>
      <c r="BO163" s="217" t="s">
        <v>351</v>
      </c>
      <c r="BP163" s="201" t="s">
        <v>684</v>
      </c>
      <c r="BQ163" s="52" t="s">
        <v>716</v>
      </c>
    </row>
    <row r="164" spans="1:69" ht="16.5" thickBot="1">
      <c r="A164" s="207" t="s">
        <v>37</v>
      </c>
      <c r="B164" s="208" t="s">
        <v>40</v>
      </c>
      <c r="C164" s="202" t="s">
        <v>35</v>
      </c>
      <c r="D164" s="210" t="s">
        <v>709</v>
      </c>
      <c r="E164" s="24" t="s">
        <v>351</v>
      </c>
      <c r="F164" s="86">
        <v>205</v>
      </c>
      <c r="G164" s="80">
        <v>2</v>
      </c>
      <c r="H164" s="204"/>
      <c r="I164" s="204"/>
      <c r="J164" s="204"/>
      <c r="K164" s="204"/>
      <c r="L164" s="80">
        <v>1</v>
      </c>
      <c r="M164" s="203"/>
      <c r="N164" s="52">
        <v>1</v>
      </c>
      <c r="O164" s="204"/>
      <c r="P164" s="204"/>
      <c r="Q164" s="11">
        <v>6.6019305098999999</v>
      </c>
      <c r="R164" s="204"/>
      <c r="S164" s="204"/>
      <c r="T164" s="53">
        <v>10.474999999999994</v>
      </c>
      <c r="U164" s="204"/>
      <c r="V164" s="204"/>
      <c r="W164" s="11">
        <v>5.9925938564356001</v>
      </c>
      <c r="X164" s="204"/>
      <c r="Y164" s="204"/>
      <c r="Z164" s="53">
        <v>10.449999999999989</v>
      </c>
      <c r="AA164" s="204"/>
      <c r="AB164" s="204"/>
      <c r="AC164" s="204"/>
      <c r="AD164" s="204"/>
      <c r="AE164" s="204"/>
      <c r="AF164" s="9">
        <v>3.5973982283473025</v>
      </c>
      <c r="AG164" s="9">
        <v>1396</v>
      </c>
      <c r="AH164" s="9">
        <v>0.51189099665312032</v>
      </c>
      <c r="AI164" s="9">
        <v>58</v>
      </c>
      <c r="AJ164" s="9">
        <v>2.5161504424778762</v>
      </c>
      <c r="AK164" s="9" t="s">
        <v>248</v>
      </c>
      <c r="AL164" s="9">
        <v>195</v>
      </c>
      <c r="AM164" s="9">
        <v>3.6189139333691216</v>
      </c>
      <c r="AN164" s="9">
        <v>3.6710972850678734</v>
      </c>
      <c r="AO164" s="73">
        <v>0</v>
      </c>
      <c r="AP164" s="80">
        <v>0</v>
      </c>
      <c r="AQ164" s="80">
        <v>0</v>
      </c>
      <c r="AR164" s="224">
        <v>406</v>
      </c>
      <c r="AS164" s="224" t="s">
        <v>248</v>
      </c>
      <c r="AT164" s="11">
        <v>14296.166999999999</v>
      </c>
      <c r="AU164" s="11">
        <v>225.50200000000001</v>
      </c>
      <c r="AV164" s="80">
        <v>0</v>
      </c>
      <c r="AW164" s="80">
        <v>406</v>
      </c>
      <c r="AX164" s="158" t="s">
        <v>248</v>
      </c>
      <c r="AY164" s="235" t="s">
        <v>248</v>
      </c>
      <c r="AZ164" s="218">
        <v>116176</v>
      </c>
      <c r="BA164" s="188" t="s">
        <v>248</v>
      </c>
      <c r="BB164" s="203" t="s">
        <v>248</v>
      </c>
      <c r="BC164" s="158" t="s">
        <v>248</v>
      </c>
      <c r="BD164" s="217" t="s">
        <v>61</v>
      </c>
      <c r="BE164" s="201" t="s">
        <v>62</v>
      </c>
      <c r="BF164" s="201" t="s">
        <v>63</v>
      </c>
      <c r="BG164" s="201" t="s">
        <v>196</v>
      </c>
      <c r="BH164" s="218" t="s">
        <v>514</v>
      </c>
      <c r="BI164" s="218" t="s">
        <v>67</v>
      </c>
      <c r="BJ164" s="391">
        <v>214</v>
      </c>
      <c r="BK164" s="370">
        <v>3</v>
      </c>
      <c r="BL164" s="219" t="s">
        <v>65</v>
      </c>
      <c r="BM164" s="52" t="s">
        <v>65</v>
      </c>
      <c r="BN164" s="218" t="s">
        <v>373</v>
      </c>
      <c r="BO164" s="217" t="s">
        <v>351</v>
      </c>
      <c r="BP164" s="201" t="s">
        <v>684</v>
      </c>
      <c r="BQ164" s="52" t="s">
        <v>716</v>
      </c>
    </row>
    <row r="165" spans="1:69" ht="16.5" thickBot="1">
      <c r="A165" s="207" t="s">
        <v>37</v>
      </c>
      <c r="B165" s="208" t="s">
        <v>40</v>
      </c>
      <c r="C165" s="202" t="s">
        <v>35</v>
      </c>
      <c r="D165" s="210" t="s">
        <v>709</v>
      </c>
      <c r="E165" s="24" t="s">
        <v>351</v>
      </c>
      <c r="F165" s="86">
        <v>171</v>
      </c>
      <c r="G165" s="80">
        <v>2</v>
      </c>
      <c r="H165" s="204"/>
      <c r="I165" s="204"/>
      <c r="J165" s="204"/>
      <c r="K165" s="204"/>
      <c r="L165" s="80">
        <v>1</v>
      </c>
      <c r="M165" s="203"/>
      <c r="N165" s="52">
        <v>0</v>
      </c>
      <c r="O165" s="204"/>
      <c r="P165" s="204"/>
      <c r="Q165" s="11">
        <v>8.0496524970000003</v>
      </c>
      <c r="R165" s="204"/>
      <c r="S165" s="204"/>
      <c r="T165" s="53">
        <v>11.162500000000001</v>
      </c>
      <c r="U165" s="204"/>
      <c r="V165" s="204"/>
      <c r="W165" s="11">
        <v>8.0646605535714002</v>
      </c>
      <c r="X165" s="204"/>
      <c r="Y165" s="204"/>
      <c r="Z165" s="53">
        <v>10.899999999999999</v>
      </c>
      <c r="AA165" s="204"/>
      <c r="AB165" s="204"/>
      <c r="AC165" s="204"/>
      <c r="AD165" s="204"/>
      <c r="AE165" s="204"/>
      <c r="AF165" s="9">
        <v>2.6628483818735669</v>
      </c>
      <c r="AG165" s="9">
        <v>1140</v>
      </c>
      <c r="AH165" s="9">
        <v>0.35787409800188169</v>
      </c>
      <c r="AI165" s="9">
        <v>301</v>
      </c>
      <c r="AJ165" s="9">
        <v>1.9241803278688525</v>
      </c>
      <c r="AK165" s="9" t="s">
        <v>248</v>
      </c>
      <c r="AL165" s="9">
        <v>0</v>
      </c>
      <c r="AM165" s="9"/>
      <c r="AN165" s="9"/>
      <c r="AO165" s="73">
        <v>0</v>
      </c>
      <c r="AP165" s="80">
        <v>0</v>
      </c>
      <c r="AQ165" s="80">
        <v>0</v>
      </c>
      <c r="AR165" s="224">
        <v>338</v>
      </c>
      <c r="AS165" s="224" t="s">
        <v>248</v>
      </c>
      <c r="AT165" s="11">
        <v>11996.837</v>
      </c>
      <c r="AU165" s="11">
        <v>0</v>
      </c>
      <c r="AV165" s="80">
        <v>0</v>
      </c>
      <c r="AW165" s="80">
        <v>338</v>
      </c>
      <c r="AX165" s="158" t="s">
        <v>248</v>
      </c>
      <c r="AY165" s="235" t="s">
        <v>248</v>
      </c>
      <c r="AZ165" s="218">
        <v>116176</v>
      </c>
      <c r="BA165" s="188" t="s">
        <v>248</v>
      </c>
      <c r="BB165" s="203" t="s">
        <v>248</v>
      </c>
      <c r="BC165" s="158" t="s">
        <v>248</v>
      </c>
      <c r="BD165" s="217" t="s">
        <v>61</v>
      </c>
      <c r="BE165" s="201" t="s">
        <v>62</v>
      </c>
      <c r="BF165" s="201" t="s">
        <v>63</v>
      </c>
      <c r="BG165" s="201" t="s">
        <v>196</v>
      </c>
      <c r="BH165" s="218" t="s">
        <v>514</v>
      </c>
      <c r="BI165" s="218" t="s">
        <v>68</v>
      </c>
      <c r="BJ165" s="391">
        <v>214</v>
      </c>
      <c r="BK165" s="370">
        <v>4</v>
      </c>
      <c r="BL165" s="219" t="s">
        <v>65</v>
      </c>
      <c r="BM165" s="52" t="s">
        <v>65</v>
      </c>
      <c r="BN165" s="218" t="s">
        <v>373</v>
      </c>
      <c r="BO165" s="217" t="s">
        <v>351</v>
      </c>
      <c r="BP165" s="201" t="s">
        <v>684</v>
      </c>
      <c r="BQ165" s="52" t="s">
        <v>716</v>
      </c>
    </row>
    <row r="166" spans="1:69" ht="16.5" thickBot="1">
      <c r="A166" s="207" t="s">
        <v>37</v>
      </c>
      <c r="B166" s="208" t="s">
        <v>40</v>
      </c>
      <c r="C166" s="202" t="s">
        <v>35</v>
      </c>
      <c r="D166" s="210" t="s">
        <v>709</v>
      </c>
      <c r="E166" s="24" t="s">
        <v>453</v>
      </c>
      <c r="F166" s="86">
        <v>68</v>
      </c>
      <c r="G166" s="80">
        <v>0</v>
      </c>
      <c r="H166" s="204"/>
      <c r="I166" s="204"/>
      <c r="J166" s="204"/>
      <c r="K166" s="204"/>
      <c r="L166" s="80">
        <v>0</v>
      </c>
      <c r="M166" s="203"/>
      <c r="N166" s="52">
        <v>0</v>
      </c>
      <c r="O166" s="204"/>
      <c r="P166" s="204"/>
      <c r="Q166" s="11">
        <v>5.5156761911999999</v>
      </c>
      <c r="R166" s="204"/>
      <c r="S166" s="204"/>
      <c r="T166" s="53">
        <v>7.0999999999999988</v>
      </c>
      <c r="U166" s="204"/>
      <c r="V166" s="204"/>
      <c r="W166" s="11">
        <v>5.2873528529411002</v>
      </c>
      <c r="X166" s="204"/>
      <c r="Y166" s="204"/>
      <c r="Z166" s="53">
        <v>7.1499999999999986</v>
      </c>
      <c r="AA166" s="204"/>
      <c r="AB166" s="204"/>
      <c r="AC166" s="204"/>
      <c r="AD166" s="204"/>
      <c r="AE166" s="204"/>
      <c r="AF166" s="9">
        <v>3.6895798464783103</v>
      </c>
      <c r="AG166" s="9">
        <v>476</v>
      </c>
      <c r="AH166" s="9">
        <v>0.38279420324045926</v>
      </c>
      <c r="AI166" s="9">
        <v>8</v>
      </c>
      <c r="AJ166" s="9">
        <v>2.7925925925925927</v>
      </c>
      <c r="AK166" s="9" t="s">
        <v>248</v>
      </c>
      <c r="AL166" s="9">
        <v>68</v>
      </c>
      <c r="AM166" s="9">
        <v>3.6895798464783103</v>
      </c>
      <c r="AN166" s="9">
        <v>3.7065217391304346</v>
      </c>
      <c r="AO166" s="73">
        <v>0</v>
      </c>
      <c r="AP166" s="80">
        <v>0</v>
      </c>
      <c r="AQ166" s="80">
        <v>0</v>
      </c>
      <c r="AR166" s="224">
        <v>136</v>
      </c>
      <c r="AS166" s="224" t="s">
        <v>248</v>
      </c>
      <c r="AT166" s="11">
        <v>5142.2370000000001</v>
      </c>
      <c r="AU166" s="11">
        <v>0</v>
      </c>
      <c r="AV166" s="80">
        <v>0</v>
      </c>
      <c r="AW166" s="80">
        <v>136</v>
      </c>
      <c r="AX166" s="158" t="s">
        <v>248</v>
      </c>
      <c r="AY166" s="235" t="s">
        <v>248</v>
      </c>
      <c r="AZ166" s="218">
        <v>25685</v>
      </c>
      <c r="BA166" s="188" t="s">
        <v>248</v>
      </c>
      <c r="BB166" s="203" t="s">
        <v>248</v>
      </c>
      <c r="BC166" s="158" t="s">
        <v>248</v>
      </c>
      <c r="BD166" s="217" t="s">
        <v>61</v>
      </c>
      <c r="BE166" s="201" t="s">
        <v>62</v>
      </c>
      <c r="BF166" s="201" t="s">
        <v>63</v>
      </c>
      <c r="BG166" s="201" t="s">
        <v>196</v>
      </c>
      <c r="BH166" s="218" t="s">
        <v>511</v>
      </c>
      <c r="BI166" s="218" t="s">
        <v>64</v>
      </c>
      <c r="BJ166" s="391">
        <v>214</v>
      </c>
      <c r="BK166" s="370">
        <v>1</v>
      </c>
      <c r="BL166" s="219" t="s">
        <v>65</v>
      </c>
      <c r="BM166" s="52" t="s">
        <v>65</v>
      </c>
      <c r="BN166" s="218" t="s">
        <v>373</v>
      </c>
      <c r="BO166" s="217" t="s">
        <v>83</v>
      </c>
      <c r="BP166" s="201" t="s">
        <v>683</v>
      </c>
      <c r="BQ166" s="52" t="s">
        <v>717</v>
      </c>
    </row>
    <row r="167" spans="1:69" ht="16.5" thickBot="1">
      <c r="A167" s="207" t="s">
        <v>37</v>
      </c>
      <c r="B167" s="208" t="s">
        <v>40</v>
      </c>
      <c r="C167" s="202" t="s">
        <v>35</v>
      </c>
      <c r="D167" s="210" t="s">
        <v>709</v>
      </c>
      <c r="E167" s="24" t="s">
        <v>453</v>
      </c>
      <c r="F167" s="86">
        <v>54</v>
      </c>
      <c r="G167" s="80">
        <v>0</v>
      </c>
      <c r="H167" s="204"/>
      <c r="I167" s="204"/>
      <c r="J167" s="204"/>
      <c r="K167" s="204"/>
      <c r="L167" s="80">
        <v>0</v>
      </c>
      <c r="M167" s="203"/>
      <c r="N167" s="52">
        <v>0</v>
      </c>
      <c r="O167" s="204"/>
      <c r="P167" s="204"/>
      <c r="Q167" s="11">
        <v>7.1576849074000002</v>
      </c>
      <c r="R167" s="204"/>
      <c r="S167" s="204"/>
      <c r="T167" s="53">
        <v>13.074999999999999</v>
      </c>
      <c r="U167" s="204"/>
      <c r="V167" s="204"/>
      <c r="W167" s="11">
        <v>7.1999627407407001</v>
      </c>
      <c r="X167" s="204"/>
      <c r="Y167" s="204"/>
      <c r="Z167" s="53">
        <v>13.074999999999999</v>
      </c>
      <c r="AA167" s="204"/>
      <c r="AB167" s="204"/>
      <c r="AC167" s="204"/>
      <c r="AD167" s="204"/>
      <c r="AE167" s="204"/>
      <c r="AF167" s="9">
        <v>3.1020105843821533</v>
      </c>
      <c r="AG167" s="9">
        <v>378</v>
      </c>
      <c r="AH167" s="9">
        <v>0.51693867189585707</v>
      </c>
      <c r="AI167" s="9">
        <v>48</v>
      </c>
      <c r="AJ167" s="9">
        <v>2.1535714285714285</v>
      </c>
      <c r="AK167" s="9" t="s">
        <v>248</v>
      </c>
      <c r="AL167" s="9">
        <v>54</v>
      </c>
      <c r="AM167" s="9">
        <v>3.1020105843821533</v>
      </c>
      <c r="AN167" s="9">
        <v>3.0789473684210527</v>
      </c>
      <c r="AO167" s="73">
        <v>0</v>
      </c>
      <c r="AP167" s="80">
        <v>0</v>
      </c>
      <c r="AQ167" s="80">
        <v>0</v>
      </c>
      <c r="AR167" s="224">
        <v>108</v>
      </c>
      <c r="AS167" s="224" t="s">
        <v>248</v>
      </c>
      <c r="AT167" s="11">
        <v>4191.5439999999999</v>
      </c>
      <c r="AU167" s="11">
        <v>0</v>
      </c>
      <c r="AV167" s="80">
        <v>0</v>
      </c>
      <c r="AW167" s="80">
        <v>108</v>
      </c>
      <c r="AX167" s="158" t="s">
        <v>248</v>
      </c>
      <c r="AY167" s="235" t="s">
        <v>248</v>
      </c>
      <c r="AZ167" s="218">
        <v>25685</v>
      </c>
      <c r="BA167" s="188" t="s">
        <v>248</v>
      </c>
      <c r="BB167" s="203" t="s">
        <v>248</v>
      </c>
      <c r="BC167" s="158" t="s">
        <v>248</v>
      </c>
      <c r="BD167" s="217" t="s">
        <v>61</v>
      </c>
      <c r="BE167" s="201" t="s">
        <v>62</v>
      </c>
      <c r="BF167" s="201" t="s">
        <v>63</v>
      </c>
      <c r="BG167" s="201" t="s">
        <v>196</v>
      </c>
      <c r="BH167" s="218" t="s">
        <v>511</v>
      </c>
      <c r="BI167" s="218" t="s">
        <v>66</v>
      </c>
      <c r="BJ167" s="391">
        <v>214</v>
      </c>
      <c r="BK167" s="370">
        <v>7</v>
      </c>
      <c r="BL167" s="219" t="s">
        <v>65</v>
      </c>
      <c r="BM167" s="52" t="s">
        <v>65</v>
      </c>
      <c r="BN167" s="218" t="s">
        <v>373</v>
      </c>
      <c r="BO167" s="217" t="s">
        <v>83</v>
      </c>
      <c r="BP167" s="201" t="s">
        <v>683</v>
      </c>
      <c r="BQ167" s="52" t="s">
        <v>717</v>
      </c>
    </row>
    <row r="168" spans="1:69" ht="16.5" thickBot="1">
      <c r="A168" s="207" t="s">
        <v>37</v>
      </c>
      <c r="B168" s="208" t="s">
        <v>40</v>
      </c>
      <c r="C168" s="202" t="s">
        <v>35</v>
      </c>
      <c r="D168" s="210" t="s">
        <v>709</v>
      </c>
      <c r="E168" s="24" t="s">
        <v>453</v>
      </c>
      <c r="F168" s="86">
        <v>67</v>
      </c>
      <c r="G168" s="80">
        <v>0</v>
      </c>
      <c r="H168" s="204"/>
      <c r="I168" s="204"/>
      <c r="J168" s="204"/>
      <c r="K168" s="204"/>
      <c r="L168" s="80">
        <v>0</v>
      </c>
      <c r="M168" s="203"/>
      <c r="N168" s="52">
        <v>0</v>
      </c>
      <c r="O168" s="204"/>
      <c r="P168" s="204"/>
      <c r="Q168" s="11">
        <v>6.1817610149000002</v>
      </c>
      <c r="R168" s="204"/>
      <c r="S168" s="204"/>
      <c r="T168" s="53">
        <v>7.4749999999999996</v>
      </c>
      <c r="U168" s="204"/>
      <c r="V168" s="204"/>
      <c r="W168" s="11">
        <v>5.4719101940297996</v>
      </c>
      <c r="X168" s="204"/>
      <c r="Y168" s="204"/>
      <c r="Z168" s="53">
        <v>6.7749999999999995</v>
      </c>
      <c r="AA168" s="204"/>
      <c r="AB168" s="204"/>
      <c r="AC168" s="204"/>
      <c r="AD168" s="204"/>
      <c r="AE168" s="204"/>
      <c r="AF168" s="9">
        <v>3.6704989519200599</v>
      </c>
      <c r="AG168" s="9">
        <v>469</v>
      </c>
      <c r="AH168" s="9">
        <v>0.39413838879786123</v>
      </c>
      <c r="AI168" s="9">
        <v>10</v>
      </c>
      <c r="AJ168" s="9">
        <v>2.7490740740740742</v>
      </c>
      <c r="AK168" s="9" t="s">
        <v>248</v>
      </c>
      <c r="AL168" s="9">
        <v>66</v>
      </c>
      <c r="AM168" s="9">
        <v>3.6759307536727941</v>
      </c>
      <c r="AN168" s="9">
        <v>3.6973684210526314</v>
      </c>
      <c r="AO168" s="73">
        <v>0</v>
      </c>
      <c r="AP168" s="80">
        <v>0</v>
      </c>
      <c r="AQ168" s="80">
        <v>0</v>
      </c>
      <c r="AR168" s="224">
        <v>134</v>
      </c>
      <c r="AS168" s="224" t="s">
        <v>248</v>
      </c>
      <c r="AT168" s="11">
        <v>5073.4380000000001</v>
      </c>
      <c r="AU168" s="11">
        <v>17.353999999999999</v>
      </c>
      <c r="AV168" s="80">
        <v>0</v>
      </c>
      <c r="AW168" s="80">
        <v>134</v>
      </c>
      <c r="AX168" s="158" t="s">
        <v>248</v>
      </c>
      <c r="AY168" s="235" t="s">
        <v>248</v>
      </c>
      <c r="AZ168" s="218">
        <v>25685</v>
      </c>
      <c r="BA168" s="188" t="s">
        <v>248</v>
      </c>
      <c r="BB168" s="203" t="s">
        <v>248</v>
      </c>
      <c r="BC168" s="158" t="s">
        <v>248</v>
      </c>
      <c r="BD168" s="217" t="s">
        <v>61</v>
      </c>
      <c r="BE168" s="201" t="s">
        <v>62</v>
      </c>
      <c r="BF168" s="201" t="s">
        <v>63</v>
      </c>
      <c r="BG168" s="201" t="s">
        <v>196</v>
      </c>
      <c r="BH168" s="218" t="s">
        <v>511</v>
      </c>
      <c r="BI168" s="218" t="s">
        <v>67</v>
      </c>
      <c r="BJ168" s="391">
        <v>214</v>
      </c>
      <c r="BK168" s="370">
        <v>3</v>
      </c>
      <c r="BL168" s="219" t="s">
        <v>65</v>
      </c>
      <c r="BM168" s="52" t="s">
        <v>65</v>
      </c>
      <c r="BN168" s="218" t="s">
        <v>373</v>
      </c>
      <c r="BO168" s="217" t="s">
        <v>83</v>
      </c>
      <c r="BP168" s="201" t="s">
        <v>683</v>
      </c>
      <c r="BQ168" s="52" t="s">
        <v>717</v>
      </c>
    </row>
    <row r="169" spans="1:69" ht="16.5" thickBot="1">
      <c r="A169" s="207" t="s">
        <v>37</v>
      </c>
      <c r="B169" s="208" t="s">
        <v>40</v>
      </c>
      <c r="C169" s="202" t="s">
        <v>35</v>
      </c>
      <c r="D169" s="210" t="s">
        <v>709</v>
      </c>
      <c r="E169" s="24" t="s">
        <v>453</v>
      </c>
      <c r="F169" s="86">
        <v>6</v>
      </c>
      <c r="G169" s="80">
        <v>0</v>
      </c>
      <c r="H169" s="204"/>
      <c r="I169" s="204"/>
      <c r="J169" s="204"/>
      <c r="K169" s="204"/>
      <c r="L169" s="80">
        <v>0</v>
      </c>
      <c r="M169" s="203"/>
      <c r="N169" s="52">
        <v>0</v>
      </c>
      <c r="O169" s="204"/>
      <c r="P169" s="204"/>
      <c r="Q169" s="11">
        <v>7.1440000000000001</v>
      </c>
      <c r="R169" s="204"/>
      <c r="S169" s="204"/>
      <c r="T169" s="53">
        <v>8.35</v>
      </c>
      <c r="U169" s="204"/>
      <c r="V169" s="204"/>
      <c r="W169" s="11">
        <v>7.2503333333333</v>
      </c>
      <c r="X169" s="204"/>
      <c r="Y169" s="204"/>
      <c r="Z169" s="53">
        <v>8.35</v>
      </c>
      <c r="AA169" s="204"/>
      <c r="AB169" s="204"/>
      <c r="AC169" s="204"/>
      <c r="AD169" s="204"/>
      <c r="AE169" s="204"/>
      <c r="AF169" s="9">
        <v>2.721428561778295</v>
      </c>
      <c r="AG169" s="9">
        <v>42</v>
      </c>
      <c r="AH169" s="9">
        <v>0.26617259689092004</v>
      </c>
      <c r="AI169" s="9">
        <v>6</v>
      </c>
      <c r="AJ169" s="9">
        <v>2.11</v>
      </c>
      <c r="AK169" s="9" t="s">
        <v>248</v>
      </c>
      <c r="AL169" s="9">
        <v>0</v>
      </c>
      <c r="AM169" s="9"/>
      <c r="AN169" s="9"/>
      <c r="AO169" s="73">
        <v>0</v>
      </c>
      <c r="AP169" s="80">
        <v>0</v>
      </c>
      <c r="AQ169" s="80">
        <v>0</v>
      </c>
      <c r="AR169" s="224">
        <v>12</v>
      </c>
      <c r="AS169" s="224" t="s">
        <v>248</v>
      </c>
      <c r="AT169" s="11">
        <v>460.38600000000002</v>
      </c>
      <c r="AU169" s="11">
        <v>0</v>
      </c>
      <c r="AV169" s="80">
        <v>0</v>
      </c>
      <c r="AW169" s="80">
        <v>12</v>
      </c>
      <c r="AX169" s="158" t="s">
        <v>248</v>
      </c>
      <c r="AY169" s="235" t="s">
        <v>248</v>
      </c>
      <c r="AZ169" s="218">
        <v>25685</v>
      </c>
      <c r="BA169" s="188" t="s">
        <v>248</v>
      </c>
      <c r="BB169" s="203" t="s">
        <v>248</v>
      </c>
      <c r="BC169" s="158" t="s">
        <v>248</v>
      </c>
      <c r="BD169" s="217" t="s">
        <v>61</v>
      </c>
      <c r="BE169" s="201" t="s">
        <v>62</v>
      </c>
      <c r="BF169" s="201" t="s">
        <v>63</v>
      </c>
      <c r="BG169" s="201" t="s">
        <v>196</v>
      </c>
      <c r="BH169" s="218" t="s">
        <v>511</v>
      </c>
      <c r="BI169" s="218" t="s">
        <v>68</v>
      </c>
      <c r="BJ169" s="391">
        <v>214</v>
      </c>
      <c r="BK169" s="370">
        <v>4</v>
      </c>
      <c r="BL169" s="219" t="s">
        <v>65</v>
      </c>
      <c r="BM169" s="52" t="s">
        <v>65</v>
      </c>
      <c r="BN169" s="218" t="s">
        <v>373</v>
      </c>
      <c r="BO169" s="217" t="s">
        <v>83</v>
      </c>
      <c r="BP169" s="201" t="s">
        <v>683</v>
      </c>
      <c r="BQ169" s="52" t="s">
        <v>717</v>
      </c>
    </row>
    <row r="170" spans="1:69" ht="16.5" thickBot="1">
      <c r="A170" s="207" t="s">
        <v>37</v>
      </c>
      <c r="B170" s="208" t="s">
        <v>40</v>
      </c>
      <c r="C170" s="202" t="s">
        <v>35</v>
      </c>
      <c r="D170" s="210" t="s">
        <v>709</v>
      </c>
      <c r="E170" s="24" t="s">
        <v>575</v>
      </c>
      <c r="F170" s="86">
        <v>153</v>
      </c>
      <c r="G170" s="80">
        <v>0</v>
      </c>
      <c r="H170" s="204"/>
      <c r="I170" s="204"/>
      <c r="J170" s="204"/>
      <c r="K170" s="204"/>
      <c r="L170" s="80">
        <v>0</v>
      </c>
      <c r="M170" s="203"/>
      <c r="N170" s="52">
        <v>1</v>
      </c>
      <c r="O170" s="204"/>
      <c r="P170" s="204"/>
      <c r="Q170" s="11">
        <v>6.3473004967</v>
      </c>
      <c r="R170" s="204"/>
      <c r="S170" s="204"/>
      <c r="T170" s="53">
        <v>9.6749999999999972</v>
      </c>
      <c r="U170" s="204"/>
      <c r="V170" s="204"/>
      <c r="W170" s="11">
        <v>6.3713396601307002</v>
      </c>
      <c r="X170" s="204"/>
      <c r="Y170" s="204"/>
      <c r="Z170" s="53">
        <v>9.1749999999999972</v>
      </c>
      <c r="AA170" s="204"/>
      <c r="AB170" s="204"/>
      <c r="AC170" s="204"/>
      <c r="AD170" s="204"/>
      <c r="AE170" s="204"/>
      <c r="AF170" s="9">
        <v>3.4702537646867282</v>
      </c>
      <c r="AG170" s="9">
        <v>1071</v>
      </c>
      <c r="AH170" s="9">
        <v>0.4469940265615075</v>
      </c>
      <c r="AI170" s="9">
        <v>31</v>
      </c>
      <c r="AJ170" s="9">
        <v>2.5916666666666668</v>
      </c>
      <c r="AK170" s="9" t="s">
        <v>248</v>
      </c>
      <c r="AL170" s="9">
        <v>152</v>
      </c>
      <c r="AM170" s="9">
        <v>3.4769914909252724</v>
      </c>
      <c r="AN170" s="9">
        <v>3.544090056285178</v>
      </c>
      <c r="AO170" s="73">
        <v>0</v>
      </c>
      <c r="AP170" s="80">
        <v>0</v>
      </c>
      <c r="AQ170" s="80">
        <v>0</v>
      </c>
      <c r="AR170" s="224">
        <v>306</v>
      </c>
      <c r="AS170" s="224" t="s">
        <v>248</v>
      </c>
      <c r="AT170" s="11">
        <v>11487.196</v>
      </c>
      <c r="AU170" s="11">
        <v>74.768000000000001</v>
      </c>
      <c r="AV170" s="80">
        <v>0</v>
      </c>
      <c r="AW170" s="80">
        <v>306</v>
      </c>
      <c r="AX170" s="158" t="s">
        <v>248</v>
      </c>
      <c r="AY170" s="235" t="s">
        <v>248</v>
      </c>
      <c r="AZ170" s="218">
        <v>62697</v>
      </c>
      <c r="BA170" s="188" t="s">
        <v>248</v>
      </c>
      <c r="BB170" s="203" t="s">
        <v>248</v>
      </c>
      <c r="BC170" s="158" t="s">
        <v>248</v>
      </c>
      <c r="BD170" s="217" t="s">
        <v>61</v>
      </c>
      <c r="BE170" s="201" t="s">
        <v>62</v>
      </c>
      <c r="BF170" s="201" t="s">
        <v>63</v>
      </c>
      <c r="BG170" s="201" t="s">
        <v>196</v>
      </c>
      <c r="BH170" s="218" t="s">
        <v>511</v>
      </c>
      <c r="BI170" s="218" t="s">
        <v>64</v>
      </c>
      <c r="BJ170" s="391">
        <v>214</v>
      </c>
      <c r="BK170" s="370">
        <v>1</v>
      </c>
      <c r="BL170" s="219" t="s">
        <v>65</v>
      </c>
      <c r="BM170" s="52" t="s">
        <v>65</v>
      </c>
      <c r="BN170" s="218" t="s">
        <v>373</v>
      </c>
      <c r="BO170" s="217" t="s">
        <v>347</v>
      </c>
      <c r="BP170" s="201" t="s">
        <v>684</v>
      </c>
      <c r="BQ170" s="52" t="s">
        <v>716</v>
      </c>
    </row>
    <row r="171" spans="1:69" ht="16.5" thickBot="1">
      <c r="A171" s="207" t="s">
        <v>37</v>
      </c>
      <c r="B171" s="208" t="s">
        <v>40</v>
      </c>
      <c r="C171" s="202" t="s">
        <v>35</v>
      </c>
      <c r="D171" s="210" t="s">
        <v>709</v>
      </c>
      <c r="E171" s="24" t="s">
        <v>575</v>
      </c>
      <c r="F171" s="86">
        <v>152</v>
      </c>
      <c r="G171" s="80">
        <v>4</v>
      </c>
      <c r="H171" s="204"/>
      <c r="I171" s="204"/>
      <c r="J171" s="204"/>
      <c r="K171" s="204"/>
      <c r="L171" s="80">
        <v>0</v>
      </c>
      <c r="M171" s="203"/>
      <c r="N171" s="52">
        <v>0</v>
      </c>
      <c r="O171" s="204"/>
      <c r="P171" s="204"/>
      <c r="Q171" s="11">
        <v>7.4225740810999996</v>
      </c>
      <c r="R171" s="204"/>
      <c r="S171" s="204"/>
      <c r="T171" s="53">
        <v>12.959999999999999</v>
      </c>
      <c r="U171" s="204"/>
      <c r="V171" s="204"/>
      <c r="W171" s="11">
        <v>7.4930268513513001</v>
      </c>
      <c r="X171" s="204"/>
      <c r="Y171" s="204"/>
      <c r="Z171" s="53">
        <v>12.95</v>
      </c>
      <c r="AA171" s="204"/>
      <c r="AB171" s="204"/>
      <c r="AC171" s="204"/>
      <c r="AD171" s="204"/>
      <c r="AE171" s="204"/>
      <c r="AF171" s="9">
        <v>3.2569980755966141</v>
      </c>
      <c r="AG171" s="9">
        <v>1036</v>
      </c>
      <c r="AH171" s="9">
        <v>0.53183644891403092</v>
      </c>
      <c r="AI171" s="9">
        <v>99</v>
      </c>
      <c r="AJ171" s="9">
        <v>2.2287356321839082</v>
      </c>
      <c r="AK171" s="9" t="s">
        <v>248</v>
      </c>
      <c r="AL171" s="9">
        <v>148</v>
      </c>
      <c r="AM171" s="9">
        <v>3.2569980755966141</v>
      </c>
      <c r="AN171" s="9">
        <v>3.3192182410423454</v>
      </c>
      <c r="AO171" s="73">
        <v>0</v>
      </c>
      <c r="AP171" s="80">
        <v>0</v>
      </c>
      <c r="AQ171" s="80">
        <v>0</v>
      </c>
      <c r="AR171" s="224">
        <v>296</v>
      </c>
      <c r="AS171" s="224" t="s">
        <v>248</v>
      </c>
      <c r="AT171" s="11">
        <v>11468.571</v>
      </c>
      <c r="AU171" s="11">
        <v>0</v>
      </c>
      <c r="AV171" s="80">
        <v>0</v>
      </c>
      <c r="AW171" s="80">
        <v>296</v>
      </c>
      <c r="AX171" s="158" t="s">
        <v>248</v>
      </c>
      <c r="AY171" s="235" t="s">
        <v>248</v>
      </c>
      <c r="AZ171" s="218">
        <v>62697</v>
      </c>
      <c r="BA171" s="188" t="s">
        <v>248</v>
      </c>
      <c r="BB171" s="203" t="s">
        <v>248</v>
      </c>
      <c r="BC171" s="158" t="s">
        <v>248</v>
      </c>
      <c r="BD171" s="217" t="s">
        <v>61</v>
      </c>
      <c r="BE171" s="201" t="s">
        <v>62</v>
      </c>
      <c r="BF171" s="201" t="s">
        <v>63</v>
      </c>
      <c r="BG171" s="201" t="s">
        <v>196</v>
      </c>
      <c r="BH171" s="218" t="s">
        <v>511</v>
      </c>
      <c r="BI171" s="218" t="s">
        <v>66</v>
      </c>
      <c r="BJ171" s="391">
        <v>214</v>
      </c>
      <c r="BK171" s="370">
        <v>7</v>
      </c>
      <c r="BL171" s="219" t="s">
        <v>65</v>
      </c>
      <c r="BM171" s="52" t="s">
        <v>65</v>
      </c>
      <c r="BN171" s="218" t="s">
        <v>373</v>
      </c>
      <c r="BO171" s="217" t="s">
        <v>347</v>
      </c>
      <c r="BP171" s="201" t="s">
        <v>684</v>
      </c>
      <c r="BQ171" s="52" t="s">
        <v>716</v>
      </c>
    </row>
    <row r="172" spans="1:69" ht="16.5" thickBot="1">
      <c r="A172" s="207" t="s">
        <v>37</v>
      </c>
      <c r="B172" s="208" t="s">
        <v>40</v>
      </c>
      <c r="C172" s="202" t="s">
        <v>35</v>
      </c>
      <c r="D172" s="210" t="s">
        <v>709</v>
      </c>
      <c r="E172" s="24" t="s">
        <v>575</v>
      </c>
      <c r="F172" s="86">
        <v>150</v>
      </c>
      <c r="G172" s="80">
        <v>3</v>
      </c>
      <c r="H172" s="204"/>
      <c r="I172" s="204"/>
      <c r="J172" s="204"/>
      <c r="K172" s="204"/>
      <c r="L172" s="80">
        <v>0</v>
      </c>
      <c r="M172" s="203"/>
      <c r="N172" s="52">
        <v>1</v>
      </c>
      <c r="O172" s="204"/>
      <c r="P172" s="204"/>
      <c r="Q172" s="11">
        <v>5.6938636053999998</v>
      </c>
      <c r="R172" s="204"/>
      <c r="S172" s="204"/>
      <c r="T172" s="53">
        <v>7.4125000000000014</v>
      </c>
      <c r="U172" s="204"/>
      <c r="V172" s="204"/>
      <c r="W172" s="11">
        <v>5.1707615374148999</v>
      </c>
      <c r="X172" s="204"/>
      <c r="Y172" s="204"/>
      <c r="Z172" s="53">
        <v>7.3250000000000028</v>
      </c>
      <c r="AA172" s="204"/>
      <c r="AB172" s="204"/>
      <c r="AC172" s="204"/>
      <c r="AD172" s="204"/>
      <c r="AE172" s="204"/>
      <c r="AF172" s="9">
        <v>3.5913837358987339</v>
      </c>
      <c r="AG172" s="9">
        <v>1025</v>
      </c>
      <c r="AH172" s="9">
        <v>0.47421760419458153</v>
      </c>
      <c r="AI172" s="9">
        <v>37</v>
      </c>
      <c r="AJ172" s="9">
        <v>2.5809659090909092</v>
      </c>
      <c r="AK172" s="9" t="s">
        <v>248</v>
      </c>
      <c r="AL172" s="9">
        <v>143</v>
      </c>
      <c r="AM172" s="9">
        <v>3.6107067511355138</v>
      </c>
      <c r="AN172" s="9">
        <v>3.6600467289719627</v>
      </c>
      <c r="AO172" s="73">
        <v>0</v>
      </c>
      <c r="AP172" s="80">
        <v>0</v>
      </c>
      <c r="AQ172" s="80">
        <v>0</v>
      </c>
      <c r="AR172" s="224">
        <v>294</v>
      </c>
      <c r="AS172" s="224" t="s">
        <v>248</v>
      </c>
      <c r="AT172" s="11">
        <v>11103.89</v>
      </c>
      <c r="AU172" s="11">
        <v>65.308999999999997</v>
      </c>
      <c r="AV172" s="80">
        <v>0</v>
      </c>
      <c r="AW172" s="80">
        <v>294</v>
      </c>
      <c r="AX172" s="158" t="s">
        <v>248</v>
      </c>
      <c r="AY172" s="235" t="s">
        <v>248</v>
      </c>
      <c r="AZ172" s="218">
        <v>62697</v>
      </c>
      <c r="BA172" s="188" t="s">
        <v>248</v>
      </c>
      <c r="BB172" s="203" t="s">
        <v>248</v>
      </c>
      <c r="BC172" s="158" t="s">
        <v>248</v>
      </c>
      <c r="BD172" s="217" t="s">
        <v>61</v>
      </c>
      <c r="BE172" s="201" t="s">
        <v>62</v>
      </c>
      <c r="BF172" s="201" t="s">
        <v>63</v>
      </c>
      <c r="BG172" s="201" t="s">
        <v>196</v>
      </c>
      <c r="BH172" s="218" t="s">
        <v>511</v>
      </c>
      <c r="BI172" s="218" t="s">
        <v>67</v>
      </c>
      <c r="BJ172" s="391">
        <v>214</v>
      </c>
      <c r="BK172" s="370">
        <v>3</v>
      </c>
      <c r="BL172" s="219" t="s">
        <v>65</v>
      </c>
      <c r="BM172" s="52" t="s">
        <v>65</v>
      </c>
      <c r="BN172" s="218" t="s">
        <v>373</v>
      </c>
      <c r="BO172" s="217" t="s">
        <v>347</v>
      </c>
      <c r="BP172" s="201" t="s">
        <v>684</v>
      </c>
      <c r="BQ172" s="52" t="s">
        <v>716</v>
      </c>
    </row>
    <row r="173" spans="1:69" ht="16.5" thickBot="1">
      <c r="A173" s="207" t="s">
        <v>37</v>
      </c>
      <c r="B173" s="208" t="s">
        <v>40</v>
      </c>
      <c r="C173" s="202" t="s">
        <v>35</v>
      </c>
      <c r="D173" s="210" t="s">
        <v>709</v>
      </c>
      <c r="E173" s="24" t="s">
        <v>575</v>
      </c>
      <c r="F173" s="86">
        <v>144</v>
      </c>
      <c r="G173" s="80">
        <v>1</v>
      </c>
      <c r="H173" s="204"/>
      <c r="I173" s="204"/>
      <c r="J173" s="204"/>
      <c r="K173" s="204"/>
      <c r="L173" s="80">
        <v>0</v>
      </c>
      <c r="M173" s="203"/>
      <c r="N173" s="52">
        <v>0</v>
      </c>
      <c r="O173" s="204"/>
      <c r="P173" s="204"/>
      <c r="Q173" s="11">
        <v>7.1722655523999999</v>
      </c>
      <c r="R173" s="204"/>
      <c r="S173" s="204"/>
      <c r="T173" s="53">
        <v>8.9041666666666668</v>
      </c>
      <c r="U173" s="204"/>
      <c r="V173" s="204"/>
      <c r="W173" s="11">
        <v>7.2452936153846004</v>
      </c>
      <c r="X173" s="204"/>
      <c r="Y173" s="204"/>
      <c r="Z173" s="53">
        <v>9.0849999999999991</v>
      </c>
      <c r="AA173" s="204"/>
      <c r="AB173" s="204"/>
      <c r="AC173" s="204"/>
      <c r="AD173" s="204"/>
      <c r="AE173" s="204"/>
      <c r="AF173" s="9">
        <v>2.7823076993673586</v>
      </c>
      <c r="AG173" s="9">
        <v>1001</v>
      </c>
      <c r="AH173" s="9">
        <v>0.25549016571137284</v>
      </c>
      <c r="AI173" s="9">
        <v>112</v>
      </c>
      <c r="AJ173" s="9">
        <v>2.1839285714285714</v>
      </c>
      <c r="AK173" s="9" t="s">
        <v>248</v>
      </c>
      <c r="AL173" s="9">
        <v>0</v>
      </c>
      <c r="AM173" s="9"/>
      <c r="AN173" s="9"/>
      <c r="AO173" s="73">
        <v>0</v>
      </c>
      <c r="AP173" s="80">
        <v>0</v>
      </c>
      <c r="AQ173" s="80">
        <v>0</v>
      </c>
      <c r="AR173" s="224">
        <v>286</v>
      </c>
      <c r="AS173" s="224" t="s">
        <v>248</v>
      </c>
      <c r="AT173" s="11">
        <v>10914.662</v>
      </c>
      <c r="AU173" s="11">
        <v>0</v>
      </c>
      <c r="AV173" s="80">
        <v>0</v>
      </c>
      <c r="AW173" s="80">
        <v>286</v>
      </c>
      <c r="AX173" s="158" t="s">
        <v>248</v>
      </c>
      <c r="AY173" s="235" t="s">
        <v>248</v>
      </c>
      <c r="AZ173" s="218">
        <v>62697</v>
      </c>
      <c r="BA173" s="188" t="s">
        <v>248</v>
      </c>
      <c r="BB173" s="203" t="s">
        <v>248</v>
      </c>
      <c r="BC173" s="158" t="s">
        <v>248</v>
      </c>
      <c r="BD173" s="217" t="s">
        <v>61</v>
      </c>
      <c r="BE173" s="201" t="s">
        <v>62</v>
      </c>
      <c r="BF173" s="201" t="s">
        <v>63</v>
      </c>
      <c r="BG173" s="201" t="s">
        <v>196</v>
      </c>
      <c r="BH173" s="218" t="s">
        <v>511</v>
      </c>
      <c r="BI173" s="218" t="s">
        <v>68</v>
      </c>
      <c r="BJ173" s="391">
        <v>214</v>
      </c>
      <c r="BK173" s="370">
        <v>4</v>
      </c>
      <c r="BL173" s="219" t="s">
        <v>65</v>
      </c>
      <c r="BM173" s="52" t="s">
        <v>65</v>
      </c>
      <c r="BN173" s="218" t="s">
        <v>373</v>
      </c>
      <c r="BO173" s="217" t="s">
        <v>347</v>
      </c>
      <c r="BP173" s="201" t="s">
        <v>684</v>
      </c>
      <c r="BQ173" s="52" t="s">
        <v>716</v>
      </c>
    </row>
    <row r="174" spans="1:69" ht="16.5" thickBot="1">
      <c r="A174" s="207" t="s">
        <v>37</v>
      </c>
      <c r="B174" s="208" t="s">
        <v>40</v>
      </c>
      <c r="C174" s="202" t="s">
        <v>35</v>
      </c>
      <c r="D174" s="210" t="s">
        <v>709</v>
      </c>
      <c r="E174" s="24" t="s">
        <v>573</v>
      </c>
      <c r="F174" s="86">
        <v>76</v>
      </c>
      <c r="G174" s="80">
        <v>0</v>
      </c>
      <c r="H174" s="204"/>
      <c r="I174" s="204"/>
      <c r="J174" s="204"/>
      <c r="K174" s="204"/>
      <c r="L174" s="80">
        <v>1</v>
      </c>
      <c r="M174" s="203"/>
      <c r="N174" s="52">
        <v>0</v>
      </c>
      <c r="O174" s="204"/>
      <c r="P174" s="204"/>
      <c r="Q174" s="11">
        <v>5.7237732533000001</v>
      </c>
      <c r="R174" s="204"/>
      <c r="S174" s="204"/>
      <c r="T174" s="53">
        <v>7.8125</v>
      </c>
      <c r="U174" s="204"/>
      <c r="V174" s="204"/>
      <c r="W174" s="11">
        <v>5.3791731866666002</v>
      </c>
      <c r="X174" s="204"/>
      <c r="Y174" s="204"/>
      <c r="Z174" s="53">
        <v>7.3125</v>
      </c>
      <c r="AA174" s="204"/>
      <c r="AB174" s="204"/>
      <c r="AC174" s="204"/>
      <c r="AD174" s="204"/>
      <c r="AE174" s="204"/>
      <c r="AF174" s="9">
        <v>3.6577333522978286</v>
      </c>
      <c r="AG174" s="9">
        <v>525</v>
      </c>
      <c r="AH174" s="9">
        <v>0.42005997390776156</v>
      </c>
      <c r="AI174" s="9">
        <v>10</v>
      </c>
      <c r="AJ174" s="9">
        <v>2.75390625</v>
      </c>
      <c r="AK174" s="9" t="s">
        <v>248</v>
      </c>
      <c r="AL174" s="9">
        <v>75</v>
      </c>
      <c r="AM174" s="9">
        <v>3.6577333522978286</v>
      </c>
      <c r="AN174" s="9">
        <v>3.6837797619047619</v>
      </c>
      <c r="AO174" s="73">
        <v>0</v>
      </c>
      <c r="AP174" s="80">
        <v>0</v>
      </c>
      <c r="AQ174" s="80">
        <v>0</v>
      </c>
      <c r="AR174" s="224">
        <v>152</v>
      </c>
      <c r="AS174" s="224" t="s">
        <v>248</v>
      </c>
      <c r="AT174" s="11">
        <v>5740.9260000000004</v>
      </c>
      <c r="AU174" s="11">
        <v>0</v>
      </c>
      <c r="AV174" s="80">
        <v>0</v>
      </c>
      <c r="AW174" s="80">
        <v>152</v>
      </c>
      <c r="AX174" s="158" t="s">
        <v>248</v>
      </c>
      <c r="AY174" s="235" t="s">
        <v>248</v>
      </c>
      <c r="AZ174" s="218">
        <v>37755</v>
      </c>
      <c r="BA174" s="188" t="s">
        <v>248</v>
      </c>
      <c r="BB174" s="203" t="s">
        <v>248</v>
      </c>
      <c r="BC174" s="158" t="s">
        <v>248</v>
      </c>
      <c r="BD174" s="217" t="s">
        <v>61</v>
      </c>
      <c r="BE174" s="201" t="s">
        <v>62</v>
      </c>
      <c r="BF174" s="201" t="s">
        <v>63</v>
      </c>
      <c r="BG174" s="201" t="s">
        <v>196</v>
      </c>
      <c r="BH174" s="218" t="s">
        <v>512</v>
      </c>
      <c r="BI174" s="218" t="s">
        <v>64</v>
      </c>
      <c r="BJ174" s="391">
        <v>214</v>
      </c>
      <c r="BK174" s="370">
        <v>1</v>
      </c>
      <c r="BL174" s="219" t="s">
        <v>65</v>
      </c>
      <c r="BM174" s="52" t="s">
        <v>65</v>
      </c>
      <c r="BN174" s="218" t="s">
        <v>373</v>
      </c>
      <c r="BO174" s="217" t="s">
        <v>55</v>
      </c>
      <c r="BP174" s="201" t="s">
        <v>684</v>
      </c>
      <c r="BQ174" s="52" t="s">
        <v>716</v>
      </c>
    </row>
    <row r="175" spans="1:69" ht="16.5" thickBot="1">
      <c r="A175" s="207" t="s">
        <v>37</v>
      </c>
      <c r="B175" s="208" t="s">
        <v>40</v>
      </c>
      <c r="C175" s="202" t="s">
        <v>35</v>
      </c>
      <c r="D175" s="210" t="s">
        <v>709</v>
      </c>
      <c r="E175" s="24" t="s">
        <v>573</v>
      </c>
      <c r="F175" s="86">
        <v>76</v>
      </c>
      <c r="G175" s="80">
        <v>2</v>
      </c>
      <c r="H175" s="204"/>
      <c r="I175" s="204"/>
      <c r="J175" s="204"/>
      <c r="K175" s="204"/>
      <c r="L175" s="80">
        <v>0</v>
      </c>
      <c r="M175" s="203"/>
      <c r="N175" s="52">
        <v>2</v>
      </c>
      <c r="O175" s="204"/>
      <c r="P175" s="204"/>
      <c r="Q175" s="11">
        <v>7.3977564730000003</v>
      </c>
      <c r="R175" s="204"/>
      <c r="S175" s="204"/>
      <c r="T175" s="53">
        <v>13.049999999999999</v>
      </c>
      <c r="U175" s="204"/>
      <c r="V175" s="204"/>
      <c r="W175" s="11">
        <v>7.4363916486486001</v>
      </c>
      <c r="X175" s="204"/>
      <c r="Y175" s="204"/>
      <c r="Z175" s="53">
        <v>13.074999999999999</v>
      </c>
      <c r="AA175" s="204"/>
      <c r="AB175" s="204"/>
      <c r="AC175" s="204"/>
      <c r="AD175" s="204"/>
      <c r="AE175" s="204"/>
      <c r="AF175" s="9">
        <v>3.167559530290347</v>
      </c>
      <c r="AG175" s="9">
        <v>517</v>
      </c>
      <c r="AH175" s="9">
        <v>0.58710260828776772</v>
      </c>
      <c r="AI175" s="9">
        <v>73</v>
      </c>
      <c r="AJ175" s="9">
        <v>2.0634259259259258</v>
      </c>
      <c r="AK175" s="9" t="s">
        <v>248</v>
      </c>
      <c r="AL175" s="9">
        <v>74</v>
      </c>
      <c r="AM175" s="9">
        <v>3.167559530290347</v>
      </c>
      <c r="AN175" s="9">
        <v>3.2175925925925926</v>
      </c>
      <c r="AO175" s="73">
        <v>0</v>
      </c>
      <c r="AP175" s="80">
        <v>0</v>
      </c>
      <c r="AQ175" s="80">
        <v>0</v>
      </c>
      <c r="AR175" s="224">
        <v>148</v>
      </c>
      <c r="AS175" s="224" t="s">
        <v>248</v>
      </c>
      <c r="AT175" s="11">
        <v>5799.38</v>
      </c>
      <c r="AU175" s="11">
        <v>0</v>
      </c>
      <c r="AV175" s="80">
        <v>0</v>
      </c>
      <c r="AW175" s="80">
        <v>148</v>
      </c>
      <c r="AX175" s="158" t="s">
        <v>248</v>
      </c>
      <c r="AY175" s="235" t="s">
        <v>248</v>
      </c>
      <c r="AZ175" s="218">
        <v>37755</v>
      </c>
      <c r="BA175" s="188" t="s">
        <v>248</v>
      </c>
      <c r="BB175" s="203" t="s">
        <v>248</v>
      </c>
      <c r="BC175" s="158" t="s">
        <v>248</v>
      </c>
      <c r="BD175" s="217" t="s">
        <v>61</v>
      </c>
      <c r="BE175" s="201" t="s">
        <v>62</v>
      </c>
      <c r="BF175" s="201" t="s">
        <v>63</v>
      </c>
      <c r="BG175" s="201" t="s">
        <v>196</v>
      </c>
      <c r="BH175" s="218" t="s">
        <v>512</v>
      </c>
      <c r="BI175" s="218" t="s">
        <v>66</v>
      </c>
      <c r="BJ175" s="391">
        <v>214</v>
      </c>
      <c r="BK175" s="370">
        <v>7</v>
      </c>
      <c r="BL175" s="219" t="s">
        <v>65</v>
      </c>
      <c r="BM175" s="52" t="s">
        <v>65</v>
      </c>
      <c r="BN175" s="218" t="s">
        <v>373</v>
      </c>
      <c r="BO175" s="217" t="s">
        <v>55</v>
      </c>
      <c r="BP175" s="201" t="s">
        <v>684</v>
      </c>
      <c r="BQ175" s="52" t="s">
        <v>716</v>
      </c>
    </row>
    <row r="176" spans="1:69" ht="16.5" thickBot="1">
      <c r="A176" s="207" t="s">
        <v>37</v>
      </c>
      <c r="B176" s="208" t="s">
        <v>40</v>
      </c>
      <c r="C176" s="202" t="s">
        <v>35</v>
      </c>
      <c r="D176" s="210" t="s">
        <v>709</v>
      </c>
      <c r="E176" s="24" t="s">
        <v>573</v>
      </c>
      <c r="F176" s="86">
        <v>76</v>
      </c>
      <c r="G176" s="80">
        <v>1</v>
      </c>
      <c r="H176" s="204"/>
      <c r="I176" s="204"/>
      <c r="J176" s="204"/>
      <c r="K176" s="204"/>
      <c r="L176" s="80">
        <v>0</v>
      </c>
      <c r="M176" s="203"/>
      <c r="N176" s="52">
        <v>0</v>
      </c>
      <c r="O176" s="204"/>
      <c r="P176" s="204"/>
      <c r="Q176" s="11">
        <v>6.1913196267000004</v>
      </c>
      <c r="R176" s="204"/>
      <c r="S176" s="204"/>
      <c r="T176" s="53">
        <v>8.3125</v>
      </c>
      <c r="U176" s="204"/>
      <c r="V176" s="204"/>
      <c r="W176" s="11">
        <v>5.5537064133333001</v>
      </c>
      <c r="X176" s="204"/>
      <c r="Y176" s="204"/>
      <c r="Z176" s="53">
        <v>7.708333333333333</v>
      </c>
      <c r="AA176" s="204"/>
      <c r="AB176" s="204"/>
      <c r="AC176" s="204"/>
      <c r="AD176" s="204"/>
      <c r="AE176" s="204"/>
      <c r="AF176" s="9">
        <v>3.635447629519871</v>
      </c>
      <c r="AG176" s="9">
        <v>525</v>
      </c>
      <c r="AH176" s="9">
        <v>0.3962749120102958</v>
      </c>
      <c r="AI176" s="9">
        <v>10</v>
      </c>
      <c r="AJ176" s="9">
        <v>2.8125</v>
      </c>
      <c r="AK176" s="9" t="s">
        <v>248</v>
      </c>
      <c r="AL176" s="9">
        <v>74</v>
      </c>
      <c r="AM176" s="9">
        <v>3.6459266511169632</v>
      </c>
      <c r="AN176" s="9">
        <v>3.6796407185628741</v>
      </c>
      <c r="AO176" s="73">
        <v>0</v>
      </c>
      <c r="AP176" s="80">
        <v>0</v>
      </c>
      <c r="AQ176" s="80">
        <v>0</v>
      </c>
      <c r="AR176" s="224">
        <v>150</v>
      </c>
      <c r="AS176" s="224" t="s">
        <v>248</v>
      </c>
      <c r="AT176" s="11">
        <v>5733.2349999999997</v>
      </c>
      <c r="AU176" s="11">
        <v>0</v>
      </c>
      <c r="AV176" s="80">
        <v>0</v>
      </c>
      <c r="AW176" s="80">
        <v>150</v>
      </c>
      <c r="AX176" s="158" t="s">
        <v>248</v>
      </c>
      <c r="AY176" s="235" t="s">
        <v>248</v>
      </c>
      <c r="AZ176" s="218">
        <v>37755</v>
      </c>
      <c r="BA176" s="188" t="s">
        <v>248</v>
      </c>
      <c r="BB176" s="203" t="s">
        <v>248</v>
      </c>
      <c r="BC176" s="158" t="s">
        <v>248</v>
      </c>
      <c r="BD176" s="217" t="s">
        <v>61</v>
      </c>
      <c r="BE176" s="201" t="s">
        <v>62</v>
      </c>
      <c r="BF176" s="201" t="s">
        <v>63</v>
      </c>
      <c r="BG176" s="201" t="s">
        <v>196</v>
      </c>
      <c r="BH176" s="218" t="s">
        <v>512</v>
      </c>
      <c r="BI176" s="218" t="s">
        <v>67</v>
      </c>
      <c r="BJ176" s="391">
        <v>214</v>
      </c>
      <c r="BK176" s="370">
        <v>3</v>
      </c>
      <c r="BL176" s="219" t="s">
        <v>65</v>
      </c>
      <c r="BM176" s="52" t="s">
        <v>65</v>
      </c>
      <c r="BN176" s="218" t="s">
        <v>373</v>
      </c>
      <c r="BO176" s="217" t="s">
        <v>55</v>
      </c>
      <c r="BP176" s="201" t="s">
        <v>684</v>
      </c>
      <c r="BQ176" s="52" t="s">
        <v>716</v>
      </c>
    </row>
    <row r="177" spans="1:69" ht="16.5" thickBot="1">
      <c r="A177" s="207" t="s">
        <v>37</v>
      </c>
      <c r="B177" s="208" t="s">
        <v>40</v>
      </c>
      <c r="C177" s="202" t="s">
        <v>35</v>
      </c>
      <c r="D177" s="210" t="s">
        <v>709</v>
      </c>
      <c r="E177" s="24" t="s">
        <v>573</v>
      </c>
      <c r="F177" s="86">
        <v>48</v>
      </c>
      <c r="G177" s="80">
        <v>0</v>
      </c>
      <c r="H177" s="204"/>
      <c r="I177" s="204"/>
      <c r="J177" s="204"/>
      <c r="K177" s="204"/>
      <c r="L177" s="80">
        <v>0</v>
      </c>
      <c r="M177" s="203"/>
      <c r="N177" s="52">
        <v>0</v>
      </c>
      <c r="O177" s="204"/>
      <c r="P177" s="204"/>
      <c r="Q177" s="11">
        <v>7.0153539792000004</v>
      </c>
      <c r="R177" s="204"/>
      <c r="S177" s="204"/>
      <c r="T177" s="53">
        <v>8.7999999999999972</v>
      </c>
      <c r="U177" s="204"/>
      <c r="V177" s="204"/>
      <c r="W177" s="11">
        <v>7.0707914583333</v>
      </c>
      <c r="X177" s="204"/>
      <c r="Y177" s="204"/>
      <c r="Z177" s="53">
        <v>8.2999999999999972</v>
      </c>
      <c r="AA177" s="204"/>
      <c r="AB177" s="204"/>
      <c r="AC177" s="204"/>
      <c r="AD177" s="204"/>
      <c r="AE177" s="204"/>
      <c r="AF177" s="9">
        <v>2.7390577496003963</v>
      </c>
      <c r="AG177" s="9">
        <v>336</v>
      </c>
      <c r="AH177" s="9">
        <v>0.25996487106186444</v>
      </c>
      <c r="AI177" s="9">
        <v>50</v>
      </c>
      <c r="AJ177" s="9">
        <v>2.113953488372093</v>
      </c>
      <c r="AK177" s="9" t="s">
        <v>248</v>
      </c>
      <c r="AL177" s="9">
        <v>0</v>
      </c>
      <c r="AM177" s="9"/>
      <c r="AN177" s="9"/>
      <c r="AO177" s="73">
        <v>0</v>
      </c>
      <c r="AP177" s="80">
        <v>0</v>
      </c>
      <c r="AQ177" s="80">
        <v>0</v>
      </c>
      <c r="AR177" s="224">
        <v>96</v>
      </c>
      <c r="AS177" s="224" t="s">
        <v>248</v>
      </c>
      <c r="AT177" s="11">
        <v>3653.1</v>
      </c>
      <c r="AU177" s="11">
        <v>0</v>
      </c>
      <c r="AV177" s="80">
        <v>0</v>
      </c>
      <c r="AW177" s="80">
        <v>96</v>
      </c>
      <c r="AX177" s="158" t="s">
        <v>248</v>
      </c>
      <c r="AY177" s="235" t="s">
        <v>248</v>
      </c>
      <c r="AZ177" s="218">
        <v>37755</v>
      </c>
      <c r="BA177" s="188" t="s">
        <v>248</v>
      </c>
      <c r="BB177" s="203" t="s">
        <v>248</v>
      </c>
      <c r="BC177" s="158" t="s">
        <v>248</v>
      </c>
      <c r="BD177" s="217" t="s">
        <v>61</v>
      </c>
      <c r="BE177" s="201" t="s">
        <v>62</v>
      </c>
      <c r="BF177" s="201" t="s">
        <v>63</v>
      </c>
      <c r="BG177" s="201" t="s">
        <v>196</v>
      </c>
      <c r="BH177" s="218" t="s">
        <v>512</v>
      </c>
      <c r="BI177" s="218" t="s">
        <v>68</v>
      </c>
      <c r="BJ177" s="391">
        <v>214</v>
      </c>
      <c r="BK177" s="370">
        <v>4</v>
      </c>
      <c r="BL177" s="219" t="s">
        <v>65</v>
      </c>
      <c r="BM177" s="52" t="s">
        <v>65</v>
      </c>
      <c r="BN177" s="218" t="s">
        <v>373</v>
      </c>
      <c r="BO177" s="217" t="s">
        <v>55</v>
      </c>
      <c r="BP177" s="201" t="s">
        <v>684</v>
      </c>
      <c r="BQ177" s="52" t="s">
        <v>716</v>
      </c>
    </row>
    <row r="178" spans="1:69" ht="16.5" thickBot="1">
      <c r="A178" s="207" t="s">
        <v>37</v>
      </c>
      <c r="B178" s="208" t="s">
        <v>40</v>
      </c>
      <c r="C178" s="202" t="s">
        <v>35</v>
      </c>
      <c r="D178" s="210" t="s">
        <v>709</v>
      </c>
      <c r="E178" s="24" t="s">
        <v>585</v>
      </c>
      <c r="F178" s="86">
        <v>43</v>
      </c>
      <c r="G178" s="80">
        <v>0</v>
      </c>
      <c r="H178" s="204"/>
      <c r="I178" s="204"/>
      <c r="J178" s="204"/>
      <c r="K178" s="204"/>
      <c r="L178" s="80">
        <v>0</v>
      </c>
      <c r="M178" s="203"/>
      <c r="N178" s="52">
        <v>0</v>
      </c>
      <c r="O178" s="204"/>
      <c r="P178" s="204"/>
      <c r="Q178" s="11">
        <v>5.3084650929999997</v>
      </c>
      <c r="R178" s="204"/>
      <c r="S178" s="204"/>
      <c r="T178" s="53">
        <v>6.3083333333333336</v>
      </c>
      <c r="U178" s="204"/>
      <c r="V178" s="204"/>
      <c r="W178" s="11">
        <v>5.0409999767441001</v>
      </c>
      <c r="X178" s="204"/>
      <c r="Y178" s="204"/>
      <c r="Z178" s="53">
        <v>5.8849999999999998</v>
      </c>
      <c r="AA178" s="204"/>
      <c r="AB178" s="204"/>
      <c r="AC178" s="204"/>
      <c r="AD178" s="204"/>
      <c r="AE178" s="204"/>
      <c r="AF178" s="9">
        <v>3.7138538376437475</v>
      </c>
      <c r="AG178" s="9">
        <v>301</v>
      </c>
      <c r="AH178" s="9">
        <v>0.38606685826112946</v>
      </c>
      <c r="AI178" s="9">
        <v>4</v>
      </c>
      <c r="AJ178" s="9">
        <v>3.0005555555555556</v>
      </c>
      <c r="AK178" s="9" t="s">
        <v>248</v>
      </c>
      <c r="AL178" s="9">
        <v>43</v>
      </c>
      <c r="AM178" s="9">
        <v>3.7138538376437475</v>
      </c>
      <c r="AN178" s="9">
        <v>3.7240099009900991</v>
      </c>
      <c r="AO178" s="73">
        <v>0</v>
      </c>
      <c r="AP178" s="80">
        <v>0</v>
      </c>
      <c r="AQ178" s="80">
        <v>0</v>
      </c>
      <c r="AR178" s="224">
        <v>86</v>
      </c>
      <c r="AS178" s="224" t="s">
        <v>248</v>
      </c>
      <c r="AT178" s="11">
        <v>3089.7739999999999</v>
      </c>
      <c r="AU178" s="11">
        <v>0</v>
      </c>
      <c r="AV178" s="80">
        <v>0</v>
      </c>
      <c r="AW178" s="80">
        <v>86</v>
      </c>
      <c r="AX178" s="158" t="s">
        <v>248</v>
      </c>
      <c r="AY178" s="235" t="s">
        <v>248</v>
      </c>
      <c r="AZ178" s="218">
        <v>32202</v>
      </c>
      <c r="BA178" s="188" t="s">
        <v>248</v>
      </c>
      <c r="BB178" s="203" t="s">
        <v>248</v>
      </c>
      <c r="BC178" s="158" t="s">
        <v>248</v>
      </c>
      <c r="BD178" s="217" t="s">
        <v>61</v>
      </c>
      <c r="BE178" s="201" t="s">
        <v>62</v>
      </c>
      <c r="BF178" s="201" t="s">
        <v>63</v>
      </c>
      <c r="BG178" s="201" t="s">
        <v>196</v>
      </c>
      <c r="BH178" s="218" t="s">
        <v>514</v>
      </c>
      <c r="BI178" s="218" t="s">
        <v>64</v>
      </c>
      <c r="BJ178" s="391">
        <v>214</v>
      </c>
      <c r="BK178" s="370">
        <v>1</v>
      </c>
      <c r="BL178" s="219" t="s">
        <v>65</v>
      </c>
      <c r="BM178" s="52" t="s">
        <v>65</v>
      </c>
      <c r="BN178" s="218" t="s">
        <v>373</v>
      </c>
      <c r="BO178" s="217" t="s">
        <v>74</v>
      </c>
      <c r="BP178" s="201" t="s">
        <v>681</v>
      </c>
      <c r="BQ178" s="52" t="s">
        <v>717</v>
      </c>
    </row>
    <row r="179" spans="1:69" ht="16.5" thickBot="1">
      <c r="A179" s="207" t="s">
        <v>37</v>
      </c>
      <c r="B179" s="208" t="s">
        <v>40</v>
      </c>
      <c r="C179" s="202" t="s">
        <v>35</v>
      </c>
      <c r="D179" s="210" t="s">
        <v>709</v>
      </c>
      <c r="E179" s="24" t="s">
        <v>585</v>
      </c>
      <c r="F179" s="86">
        <v>40</v>
      </c>
      <c r="G179" s="80">
        <v>0</v>
      </c>
      <c r="H179" s="204"/>
      <c r="I179" s="204"/>
      <c r="J179" s="204"/>
      <c r="K179" s="204"/>
      <c r="L179" s="80">
        <v>1</v>
      </c>
      <c r="M179" s="203"/>
      <c r="N179" s="52">
        <v>0</v>
      </c>
      <c r="O179" s="204"/>
      <c r="P179" s="204"/>
      <c r="Q179" s="11">
        <v>7.8885896153999999</v>
      </c>
      <c r="R179" s="204"/>
      <c r="S179" s="204"/>
      <c r="T179" s="53">
        <v>13.024999999999999</v>
      </c>
      <c r="U179" s="204"/>
      <c r="V179" s="204"/>
      <c r="W179" s="11">
        <v>7.9170511538461001</v>
      </c>
      <c r="X179" s="204"/>
      <c r="Y179" s="204"/>
      <c r="Z179" s="53">
        <v>13.024999999999999</v>
      </c>
      <c r="AA179" s="204"/>
      <c r="AB179" s="204"/>
      <c r="AC179" s="204"/>
      <c r="AD179" s="204"/>
      <c r="AE179" s="204"/>
      <c r="AF179" s="9">
        <v>3.2819780246678731</v>
      </c>
      <c r="AG179" s="9">
        <v>273</v>
      </c>
      <c r="AH179" s="9">
        <v>0.52505373669436972</v>
      </c>
      <c r="AI179" s="9">
        <v>26</v>
      </c>
      <c r="AJ179" s="9">
        <v>2.2530000000000001</v>
      </c>
      <c r="AK179" s="9" t="s">
        <v>248</v>
      </c>
      <c r="AL179" s="9">
        <v>39</v>
      </c>
      <c r="AM179" s="9">
        <v>3.2819780246678731</v>
      </c>
      <c r="AN179" s="9">
        <v>3.3892857142857142</v>
      </c>
      <c r="AO179" s="73">
        <v>0</v>
      </c>
      <c r="AP179" s="80">
        <v>0</v>
      </c>
      <c r="AQ179" s="80">
        <v>0</v>
      </c>
      <c r="AR179" s="224">
        <v>80</v>
      </c>
      <c r="AS179" s="224" t="s">
        <v>248</v>
      </c>
      <c r="AT179" s="11">
        <v>2830.9459999999999</v>
      </c>
      <c r="AU179" s="11">
        <v>0</v>
      </c>
      <c r="AV179" s="80">
        <v>0</v>
      </c>
      <c r="AW179" s="80">
        <v>80</v>
      </c>
      <c r="AX179" s="158" t="s">
        <v>248</v>
      </c>
      <c r="AY179" s="235" t="s">
        <v>248</v>
      </c>
      <c r="AZ179" s="218">
        <v>32202</v>
      </c>
      <c r="BA179" s="188" t="s">
        <v>248</v>
      </c>
      <c r="BB179" s="203" t="s">
        <v>248</v>
      </c>
      <c r="BC179" s="158" t="s">
        <v>248</v>
      </c>
      <c r="BD179" s="217" t="s">
        <v>61</v>
      </c>
      <c r="BE179" s="201" t="s">
        <v>62</v>
      </c>
      <c r="BF179" s="201" t="s">
        <v>63</v>
      </c>
      <c r="BG179" s="201" t="s">
        <v>196</v>
      </c>
      <c r="BH179" s="218" t="s">
        <v>514</v>
      </c>
      <c r="BI179" s="218" t="s">
        <v>66</v>
      </c>
      <c r="BJ179" s="391">
        <v>214</v>
      </c>
      <c r="BK179" s="370">
        <v>7</v>
      </c>
      <c r="BL179" s="219" t="s">
        <v>65</v>
      </c>
      <c r="BM179" s="52" t="s">
        <v>65</v>
      </c>
      <c r="BN179" s="218" t="s">
        <v>373</v>
      </c>
      <c r="BO179" s="217" t="s">
        <v>74</v>
      </c>
      <c r="BP179" s="201" t="s">
        <v>681</v>
      </c>
      <c r="BQ179" s="52" t="s">
        <v>717</v>
      </c>
    </row>
    <row r="180" spans="1:69" ht="16.5" thickBot="1">
      <c r="A180" s="207" t="s">
        <v>37</v>
      </c>
      <c r="B180" s="208" t="s">
        <v>40</v>
      </c>
      <c r="C180" s="202" t="s">
        <v>35</v>
      </c>
      <c r="D180" s="210" t="s">
        <v>709</v>
      </c>
      <c r="E180" s="24" t="s">
        <v>585</v>
      </c>
      <c r="F180" s="86">
        <v>39</v>
      </c>
      <c r="G180" s="80">
        <v>0</v>
      </c>
      <c r="H180" s="204"/>
      <c r="I180" s="204"/>
      <c r="J180" s="204"/>
      <c r="K180" s="204"/>
      <c r="L180" s="80">
        <v>0</v>
      </c>
      <c r="M180" s="203"/>
      <c r="N180" s="52">
        <v>0</v>
      </c>
      <c r="O180" s="204"/>
      <c r="P180" s="204"/>
      <c r="Q180" s="11">
        <v>6.1016665127999996</v>
      </c>
      <c r="R180" s="204"/>
      <c r="S180" s="204"/>
      <c r="T180" s="53">
        <v>8.2624999999999993</v>
      </c>
      <c r="U180" s="204"/>
      <c r="V180" s="204"/>
      <c r="W180" s="11">
        <v>5.2813076153846001</v>
      </c>
      <c r="X180" s="204"/>
      <c r="Y180" s="204"/>
      <c r="Z180" s="53">
        <v>8.0249999999999986</v>
      </c>
      <c r="AA180" s="204"/>
      <c r="AB180" s="204"/>
      <c r="AC180" s="204"/>
      <c r="AD180" s="204"/>
      <c r="AE180" s="204"/>
      <c r="AF180" s="9">
        <v>3.7080952579721864</v>
      </c>
      <c r="AG180" s="9">
        <v>273</v>
      </c>
      <c r="AH180" s="9">
        <v>0.40169727174254499</v>
      </c>
      <c r="AI180" s="9">
        <v>6</v>
      </c>
      <c r="AJ180" s="9">
        <v>2.8824999999999998</v>
      </c>
      <c r="AK180" s="9" t="s">
        <v>248</v>
      </c>
      <c r="AL180" s="9">
        <v>39</v>
      </c>
      <c r="AM180" s="9">
        <v>3.7080952579721864</v>
      </c>
      <c r="AN180" s="9">
        <v>3.7220812182741119</v>
      </c>
      <c r="AO180" s="73">
        <v>0</v>
      </c>
      <c r="AP180" s="80">
        <v>0</v>
      </c>
      <c r="AQ180" s="80">
        <v>0</v>
      </c>
      <c r="AR180" s="224">
        <v>78</v>
      </c>
      <c r="AS180" s="224" t="s">
        <v>248</v>
      </c>
      <c r="AT180" s="11">
        <v>2782.027</v>
      </c>
      <c r="AU180" s="11">
        <v>0</v>
      </c>
      <c r="AV180" s="80">
        <v>0</v>
      </c>
      <c r="AW180" s="80">
        <v>78</v>
      </c>
      <c r="AX180" s="158" t="s">
        <v>248</v>
      </c>
      <c r="AY180" s="235" t="s">
        <v>248</v>
      </c>
      <c r="AZ180" s="218">
        <v>32202</v>
      </c>
      <c r="BA180" s="188" t="s">
        <v>248</v>
      </c>
      <c r="BB180" s="203" t="s">
        <v>248</v>
      </c>
      <c r="BC180" s="158" t="s">
        <v>248</v>
      </c>
      <c r="BD180" s="217" t="s">
        <v>61</v>
      </c>
      <c r="BE180" s="201" t="s">
        <v>62</v>
      </c>
      <c r="BF180" s="201" t="s">
        <v>63</v>
      </c>
      <c r="BG180" s="201" t="s">
        <v>196</v>
      </c>
      <c r="BH180" s="218" t="s">
        <v>514</v>
      </c>
      <c r="BI180" s="218" t="s">
        <v>67</v>
      </c>
      <c r="BJ180" s="391">
        <v>214</v>
      </c>
      <c r="BK180" s="370">
        <v>3</v>
      </c>
      <c r="BL180" s="219" t="s">
        <v>65</v>
      </c>
      <c r="BM180" s="52" t="s">
        <v>65</v>
      </c>
      <c r="BN180" s="218" t="s">
        <v>373</v>
      </c>
      <c r="BO180" s="217" t="s">
        <v>74</v>
      </c>
      <c r="BP180" s="201" t="s">
        <v>681</v>
      </c>
      <c r="BQ180" s="52" t="s">
        <v>717</v>
      </c>
    </row>
    <row r="181" spans="1:69" ht="16.5" thickBot="1">
      <c r="A181" s="207" t="s">
        <v>37</v>
      </c>
      <c r="B181" s="208" t="s">
        <v>40</v>
      </c>
      <c r="C181" s="202" t="s">
        <v>35</v>
      </c>
      <c r="D181" s="210" t="s">
        <v>709</v>
      </c>
      <c r="E181" s="24" t="s">
        <v>585</v>
      </c>
      <c r="F181" s="86">
        <v>38</v>
      </c>
      <c r="G181" s="80">
        <v>0</v>
      </c>
      <c r="H181" s="204"/>
      <c r="I181" s="204"/>
      <c r="J181" s="204"/>
      <c r="K181" s="204"/>
      <c r="L181" s="80">
        <v>1</v>
      </c>
      <c r="M181" s="203"/>
      <c r="N181" s="52">
        <v>0</v>
      </c>
      <c r="O181" s="204"/>
      <c r="P181" s="204"/>
      <c r="Q181" s="11">
        <v>7.8649998378000001</v>
      </c>
      <c r="R181" s="204"/>
      <c r="S181" s="204"/>
      <c r="T181" s="53">
        <v>13.574999999999999</v>
      </c>
      <c r="U181" s="204"/>
      <c r="V181" s="204"/>
      <c r="W181" s="11">
        <v>7.8889727027027003</v>
      </c>
      <c r="X181" s="204"/>
      <c r="Y181" s="204"/>
      <c r="Z181" s="53">
        <v>13.574999999999999</v>
      </c>
      <c r="AA181" s="204"/>
      <c r="AB181" s="204"/>
      <c r="AC181" s="204"/>
      <c r="AD181" s="204"/>
      <c r="AE181" s="204"/>
      <c r="AF181" s="9">
        <v>2.7186507927992989</v>
      </c>
      <c r="AG181" s="9">
        <v>252</v>
      </c>
      <c r="AH181" s="9">
        <v>0.40913625546021998</v>
      </c>
      <c r="AI181" s="9">
        <v>68</v>
      </c>
      <c r="AJ181" s="9">
        <v>2.0154761904761904</v>
      </c>
      <c r="AK181" s="9" t="s">
        <v>248</v>
      </c>
      <c r="AL181" s="9">
        <v>0</v>
      </c>
      <c r="AM181" s="9"/>
      <c r="AN181" s="9"/>
      <c r="AO181" s="73">
        <v>0</v>
      </c>
      <c r="AP181" s="80">
        <v>0</v>
      </c>
      <c r="AQ181" s="80">
        <v>0</v>
      </c>
      <c r="AR181" s="224">
        <v>76</v>
      </c>
      <c r="AS181" s="224" t="s">
        <v>248</v>
      </c>
      <c r="AT181" s="11">
        <v>2709.1779999999999</v>
      </c>
      <c r="AU181" s="11">
        <v>0</v>
      </c>
      <c r="AV181" s="80">
        <v>0</v>
      </c>
      <c r="AW181" s="80">
        <v>76</v>
      </c>
      <c r="AX181" s="158" t="s">
        <v>248</v>
      </c>
      <c r="AY181" s="235" t="s">
        <v>248</v>
      </c>
      <c r="AZ181" s="218">
        <v>32202</v>
      </c>
      <c r="BA181" s="188" t="s">
        <v>248</v>
      </c>
      <c r="BB181" s="203" t="s">
        <v>248</v>
      </c>
      <c r="BC181" s="158" t="s">
        <v>248</v>
      </c>
      <c r="BD181" s="217" t="s">
        <v>61</v>
      </c>
      <c r="BE181" s="201" t="s">
        <v>62</v>
      </c>
      <c r="BF181" s="201" t="s">
        <v>63</v>
      </c>
      <c r="BG181" s="201" t="s">
        <v>196</v>
      </c>
      <c r="BH181" s="218" t="s">
        <v>514</v>
      </c>
      <c r="BI181" s="218" t="s">
        <v>68</v>
      </c>
      <c r="BJ181" s="391">
        <v>214</v>
      </c>
      <c r="BK181" s="370">
        <v>4</v>
      </c>
      <c r="BL181" s="219" t="s">
        <v>65</v>
      </c>
      <c r="BM181" s="52" t="s">
        <v>65</v>
      </c>
      <c r="BN181" s="218" t="s">
        <v>373</v>
      </c>
      <c r="BO181" s="217" t="s">
        <v>74</v>
      </c>
      <c r="BP181" s="201" t="s">
        <v>681</v>
      </c>
      <c r="BQ181" s="52" t="s">
        <v>717</v>
      </c>
    </row>
    <row r="182" spans="1:69" ht="16.5" thickBot="1">
      <c r="A182" s="207" t="s">
        <v>37</v>
      </c>
      <c r="B182" s="208" t="s">
        <v>40</v>
      </c>
      <c r="C182" s="202" t="s">
        <v>35</v>
      </c>
      <c r="D182" s="210" t="s">
        <v>709</v>
      </c>
      <c r="E182" s="24" t="s">
        <v>574</v>
      </c>
      <c r="F182" s="86">
        <v>44</v>
      </c>
      <c r="G182" s="80">
        <v>0</v>
      </c>
      <c r="H182" s="204"/>
      <c r="I182" s="204"/>
      <c r="J182" s="204"/>
      <c r="K182" s="204"/>
      <c r="L182" s="80">
        <v>0</v>
      </c>
      <c r="M182" s="203"/>
      <c r="N182" s="52">
        <v>0</v>
      </c>
      <c r="O182" s="204"/>
      <c r="P182" s="204"/>
      <c r="Q182" s="11">
        <v>5.9461817727000001</v>
      </c>
      <c r="R182" s="204"/>
      <c r="S182" s="204"/>
      <c r="T182" s="53">
        <v>9.3999999999999986</v>
      </c>
      <c r="U182" s="204"/>
      <c r="V182" s="204"/>
      <c r="W182" s="11">
        <v>5.6272044545454003</v>
      </c>
      <c r="X182" s="204"/>
      <c r="Y182" s="204"/>
      <c r="Z182" s="53">
        <v>9.3999999999999986</v>
      </c>
      <c r="AA182" s="204"/>
      <c r="AB182" s="204"/>
      <c r="AC182" s="204"/>
      <c r="AD182" s="204"/>
      <c r="AE182" s="204"/>
      <c r="AF182" s="9">
        <v>3.6903571571622567</v>
      </c>
      <c r="AG182" s="9">
        <v>308</v>
      </c>
      <c r="AH182" s="9">
        <v>0.39587788346495534</v>
      </c>
      <c r="AI182" s="9">
        <v>5</v>
      </c>
      <c r="AJ182" s="9">
        <v>2.8058823529411763</v>
      </c>
      <c r="AK182" s="9" t="s">
        <v>248</v>
      </c>
      <c r="AL182" s="9">
        <v>44</v>
      </c>
      <c r="AM182" s="9">
        <v>3.6903571571622567</v>
      </c>
      <c r="AN182" s="9">
        <v>3.7169811320754715</v>
      </c>
      <c r="AO182" s="73">
        <v>0</v>
      </c>
      <c r="AP182" s="80">
        <v>0</v>
      </c>
      <c r="AQ182" s="80">
        <v>0</v>
      </c>
      <c r="AR182" s="224">
        <v>88</v>
      </c>
      <c r="AS182" s="224" t="s">
        <v>248</v>
      </c>
      <c r="AT182" s="11">
        <v>3147.2249999999999</v>
      </c>
      <c r="AU182" s="11">
        <v>0</v>
      </c>
      <c r="AV182" s="80">
        <v>0</v>
      </c>
      <c r="AW182" s="80">
        <v>88</v>
      </c>
      <c r="AX182" s="158" t="s">
        <v>248</v>
      </c>
      <c r="AY182" s="235" t="s">
        <v>248</v>
      </c>
      <c r="AZ182" s="218">
        <v>33797</v>
      </c>
      <c r="BA182" s="188" t="s">
        <v>248</v>
      </c>
      <c r="BB182" s="203" t="s">
        <v>248</v>
      </c>
      <c r="BC182" s="158" t="s">
        <v>248</v>
      </c>
      <c r="BD182" s="217" t="s">
        <v>61</v>
      </c>
      <c r="BE182" s="201" t="s">
        <v>62</v>
      </c>
      <c r="BF182" s="201" t="s">
        <v>63</v>
      </c>
      <c r="BG182" s="201" t="s">
        <v>196</v>
      </c>
      <c r="BH182" s="218" t="s">
        <v>713</v>
      </c>
      <c r="BI182" s="218" t="s">
        <v>64</v>
      </c>
      <c r="BJ182" s="391">
        <v>214</v>
      </c>
      <c r="BK182" s="370">
        <v>1</v>
      </c>
      <c r="BL182" s="219" t="s">
        <v>65</v>
      </c>
      <c r="BM182" s="52" t="s">
        <v>65</v>
      </c>
      <c r="BN182" s="218" t="s">
        <v>373</v>
      </c>
      <c r="BO182" s="217" t="s">
        <v>70</v>
      </c>
      <c r="BP182" s="201" t="s">
        <v>681</v>
      </c>
      <c r="BQ182" s="52" t="s">
        <v>717</v>
      </c>
    </row>
    <row r="183" spans="1:69" ht="16.5" thickBot="1">
      <c r="A183" s="207" t="s">
        <v>37</v>
      </c>
      <c r="B183" s="208" t="s">
        <v>40</v>
      </c>
      <c r="C183" s="202" t="s">
        <v>35</v>
      </c>
      <c r="D183" s="210" t="s">
        <v>709</v>
      </c>
      <c r="E183" s="24" t="s">
        <v>574</v>
      </c>
      <c r="F183" s="86">
        <v>43</v>
      </c>
      <c r="G183" s="80">
        <v>0</v>
      </c>
      <c r="H183" s="204"/>
      <c r="I183" s="204"/>
      <c r="J183" s="204"/>
      <c r="K183" s="204"/>
      <c r="L183" s="80">
        <v>0</v>
      </c>
      <c r="M183" s="203"/>
      <c r="N183" s="52">
        <v>0</v>
      </c>
      <c r="O183" s="204"/>
      <c r="P183" s="204"/>
      <c r="Q183" s="11">
        <v>7.4893487208999998</v>
      </c>
      <c r="R183" s="204"/>
      <c r="S183" s="204"/>
      <c r="T183" s="53">
        <v>12.425000000000001</v>
      </c>
      <c r="U183" s="204"/>
      <c r="V183" s="204"/>
      <c r="W183" s="11">
        <v>7.5257441860465004</v>
      </c>
      <c r="X183" s="204"/>
      <c r="Y183" s="204"/>
      <c r="Z183" s="53">
        <v>12.425000000000001</v>
      </c>
      <c r="AA183" s="204"/>
      <c r="AB183" s="204"/>
      <c r="AC183" s="204"/>
      <c r="AD183" s="204"/>
      <c r="AE183" s="204"/>
      <c r="AF183" s="9">
        <v>3.3269767464197351</v>
      </c>
      <c r="AG183" s="9">
        <v>301</v>
      </c>
      <c r="AH183" s="9">
        <v>0.55222794497518612</v>
      </c>
      <c r="AI183" s="9">
        <v>34</v>
      </c>
      <c r="AJ183" s="9">
        <v>2.1841666666666666</v>
      </c>
      <c r="AK183" s="9" t="s">
        <v>248</v>
      </c>
      <c r="AL183" s="9">
        <v>43</v>
      </c>
      <c r="AM183" s="9">
        <v>3.3269767464197351</v>
      </c>
      <c r="AN183" s="9">
        <v>3.4651898734177213</v>
      </c>
      <c r="AO183" s="73">
        <v>0</v>
      </c>
      <c r="AP183" s="80">
        <v>0</v>
      </c>
      <c r="AQ183" s="80">
        <v>0</v>
      </c>
      <c r="AR183" s="224">
        <v>86</v>
      </c>
      <c r="AS183" s="224" t="s">
        <v>248</v>
      </c>
      <c r="AT183" s="11">
        <v>3085.4290000000001</v>
      </c>
      <c r="AU183" s="11">
        <v>0</v>
      </c>
      <c r="AV183" s="80">
        <v>0</v>
      </c>
      <c r="AW183" s="80">
        <v>86</v>
      </c>
      <c r="AX183" s="158" t="s">
        <v>248</v>
      </c>
      <c r="AY183" s="235" t="s">
        <v>248</v>
      </c>
      <c r="AZ183" s="218">
        <v>33797</v>
      </c>
      <c r="BA183" s="188" t="s">
        <v>248</v>
      </c>
      <c r="BB183" s="203" t="s">
        <v>248</v>
      </c>
      <c r="BC183" s="158" t="s">
        <v>248</v>
      </c>
      <c r="BD183" s="217" t="s">
        <v>61</v>
      </c>
      <c r="BE183" s="201" t="s">
        <v>62</v>
      </c>
      <c r="BF183" s="201" t="s">
        <v>63</v>
      </c>
      <c r="BG183" s="201" t="s">
        <v>196</v>
      </c>
      <c r="BH183" s="218" t="s">
        <v>713</v>
      </c>
      <c r="BI183" s="218" t="s">
        <v>66</v>
      </c>
      <c r="BJ183" s="391">
        <v>214</v>
      </c>
      <c r="BK183" s="370">
        <v>7</v>
      </c>
      <c r="BL183" s="219" t="s">
        <v>65</v>
      </c>
      <c r="BM183" s="52" t="s">
        <v>65</v>
      </c>
      <c r="BN183" s="218" t="s">
        <v>373</v>
      </c>
      <c r="BO183" s="217" t="s">
        <v>70</v>
      </c>
      <c r="BP183" s="201" t="s">
        <v>681</v>
      </c>
      <c r="BQ183" s="52" t="s">
        <v>717</v>
      </c>
    </row>
    <row r="184" spans="1:69" ht="16.5" thickBot="1">
      <c r="A184" s="207" t="s">
        <v>37</v>
      </c>
      <c r="B184" s="208" t="s">
        <v>40</v>
      </c>
      <c r="C184" s="202" t="s">
        <v>35</v>
      </c>
      <c r="D184" s="210" t="s">
        <v>709</v>
      </c>
      <c r="E184" s="24" t="s">
        <v>574</v>
      </c>
      <c r="F184" s="86">
        <v>43</v>
      </c>
      <c r="G184" s="80">
        <v>0</v>
      </c>
      <c r="H184" s="204"/>
      <c r="I184" s="204"/>
      <c r="J184" s="204"/>
      <c r="K184" s="204"/>
      <c r="L184" s="80">
        <v>0</v>
      </c>
      <c r="M184" s="203"/>
      <c r="N184" s="52">
        <v>0</v>
      </c>
      <c r="O184" s="204"/>
      <c r="P184" s="204"/>
      <c r="Q184" s="11">
        <v>5.7696511163000004</v>
      </c>
      <c r="R184" s="204"/>
      <c r="S184" s="204"/>
      <c r="T184" s="53">
        <v>8.2125000000000004</v>
      </c>
      <c r="U184" s="204"/>
      <c r="V184" s="204"/>
      <c r="W184" s="11">
        <v>5.1370697209302003</v>
      </c>
      <c r="X184" s="204"/>
      <c r="Y184" s="204"/>
      <c r="Z184" s="53">
        <v>7.4625000000000004</v>
      </c>
      <c r="AA184" s="204"/>
      <c r="AB184" s="204"/>
      <c r="AC184" s="204"/>
      <c r="AD184" s="204"/>
      <c r="AE184" s="204"/>
      <c r="AF184" s="9">
        <v>3.6604319117790052</v>
      </c>
      <c r="AG184" s="9">
        <v>301</v>
      </c>
      <c r="AH184" s="9">
        <v>0.41160491329813204</v>
      </c>
      <c r="AI184" s="9">
        <v>6</v>
      </c>
      <c r="AJ184" s="9">
        <v>2.7262499999999998</v>
      </c>
      <c r="AK184" s="9" t="s">
        <v>248</v>
      </c>
      <c r="AL184" s="9">
        <v>43</v>
      </c>
      <c r="AM184" s="9">
        <v>3.6604319117790052</v>
      </c>
      <c r="AN184" s="9">
        <v>3.6930051813471501</v>
      </c>
      <c r="AO184" s="73">
        <v>0</v>
      </c>
      <c r="AP184" s="80">
        <v>0</v>
      </c>
      <c r="AQ184" s="80">
        <v>0</v>
      </c>
      <c r="AR184" s="224">
        <v>86</v>
      </c>
      <c r="AS184" s="224" t="s">
        <v>248</v>
      </c>
      <c r="AT184" s="11">
        <v>3082.0749999999998</v>
      </c>
      <c r="AU184" s="11">
        <v>0</v>
      </c>
      <c r="AV184" s="80">
        <v>0</v>
      </c>
      <c r="AW184" s="80">
        <v>86</v>
      </c>
      <c r="AX184" s="158" t="s">
        <v>248</v>
      </c>
      <c r="AY184" s="235" t="s">
        <v>248</v>
      </c>
      <c r="AZ184" s="218">
        <v>33797</v>
      </c>
      <c r="BA184" s="188" t="s">
        <v>248</v>
      </c>
      <c r="BB184" s="203" t="s">
        <v>248</v>
      </c>
      <c r="BC184" s="158" t="s">
        <v>248</v>
      </c>
      <c r="BD184" s="217" t="s">
        <v>61</v>
      </c>
      <c r="BE184" s="201" t="s">
        <v>62</v>
      </c>
      <c r="BF184" s="201" t="s">
        <v>63</v>
      </c>
      <c r="BG184" s="201" t="s">
        <v>196</v>
      </c>
      <c r="BH184" s="218" t="s">
        <v>713</v>
      </c>
      <c r="BI184" s="218" t="s">
        <v>67</v>
      </c>
      <c r="BJ184" s="391">
        <v>214</v>
      </c>
      <c r="BK184" s="370">
        <v>3</v>
      </c>
      <c r="BL184" s="219" t="s">
        <v>65</v>
      </c>
      <c r="BM184" s="52" t="s">
        <v>65</v>
      </c>
      <c r="BN184" s="218" t="s">
        <v>373</v>
      </c>
      <c r="BO184" s="217" t="s">
        <v>70</v>
      </c>
      <c r="BP184" s="201" t="s">
        <v>681</v>
      </c>
      <c r="BQ184" s="52" t="s">
        <v>717</v>
      </c>
    </row>
    <row r="185" spans="1:69" ht="16.5" thickBot="1">
      <c r="A185" s="207" t="s">
        <v>37</v>
      </c>
      <c r="B185" s="208" t="s">
        <v>40</v>
      </c>
      <c r="C185" s="202" t="s">
        <v>35</v>
      </c>
      <c r="D185" s="210" t="s">
        <v>709</v>
      </c>
      <c r="E185" s="24" t="s">
        <v>574</v>
      </c>
      <c r="F185" s="86">
        <v>44</v>
      </c>
      <c r="G185" s="80">
        <v>0</v>
      </c>
      <c r="H185" s="204"/>
      <c r="I185" s="204"/>
      <c r="J185" s="204"/>
      <c r="K185" s="204"/>
      <c r="L185" s="80">
        <v>0</v>
      </c>
      <c r="M185" s="203"/>
      <c r="N185" s="52">
        <v>0</v>
      </c>
      <c r="O185" s="204"/>
      <c r="P185" s="204"/>
      <c r="Q185" s="11">
        <v>7.3512497727000001</v>
      </c>
      <c r="R185" s="204"/>
      <c r="S185" s="204"/>
      <c r="T185" s="53">
        <v>8.6333333333333329</v>
      </c>
      <c r="U185" s="204"/>
      <c r="V185" s="204"/>
      <c r="W185" s="11">
        <v>7.4405452045454004</v>
      </c>
      <c r="X185" s="204"/>
      <c r="Y185" s="204"/>
      <c r="Z185" s="53">
        <v>8.7999999999999989</v>
      </c>
      <c r="AA185" s="204"/>
      <c r="AB185" s="204"/>
      <c r="AC185" s="204"/>
      <c r="AD185" s="204"/>
      <c r="AE185" s="204"/>
      <c r="AF185" s="9">
        <v>2.8020400412670976</v>
      </c>
      <c r="AG185" s="9">
        <v>307</v>
      </c>
      <c r="AH185" s="9">
        <v>0.23878698588482986</v>
      </c>
      <c r="AI185" s="9">
        <v>27</v>
      </c>
      <c r="AJ185" s="9">
        <v>2.2669999999999999</v>
      </c>
      <c r="AK185" s="9" t="s">
        <v>248</v>
      </c>
      <c r="AL185" s="9">
        <v>0</v>
      </c>
      <c r="AM185" s="9"/>
      <c r="AN185" s="9"/>
      <c r="AO185" s="73">
        <v>0</v>
      </c>
      <c r="AP185" s="80">
        <v>0</v>
      </c>
      <c r="AQ185" s="80">
        <v>0</v>
      </c>
      <c r="AR185" s="224">
        <v>88</v>
      </c>
      <c r="AS185" s="224" t="s">
        <v>248</v>
      </c>
      <c r="AT185" s="11">
        <v>3137.3119999999999</v>
      </c>
      <c r="AU185" s="11">
        <v>0</v>
      </c>
      <c r="AV185" s="80">
        <v>0</v>
      </c>
      <c r="AW185" s="80">
        <v>88</v>
      </c>
      <c r="AX185" s="158" t="s">
        <v>248</v>
      </c>
      <c r="AY185" s="235" t="s">
        <v>248</v>
      </c>
      <c r="AZ185" s="218">
        <v>33797</v>
      </c>
      <c r="BA185" s="188" t="s">
        <v>248</v>
      </c>
      <c r="BB185" s="203" t="s">
        <v>248</v>
      </c>
      <c r="BC185" s="158" t="s">
        <v>248</v>
      </c>
      <c r="BD185" s="217" t="s">
        <v>61</v>
      </c>
      <c r="BE185" s="201" t="s">
        <v>62</v>
      </c>
      <c r="BF185" s="201" t="s">
        <v>63</v>
      </c>
      <c r="BG185" s="201" t="s">
        <v>196</v>
      </c>
      <c r="BH185" s="218" t="s">
        <v>713</v>
      </c>
      <c r="BI185" s="218" t="s">
        <v>68</v>
      </c>
      <c r="BJ185" s="391">
        <v>214</v>
      </c>
      <c r="BK185" s="370">
        <v>4</v>
      </c>
      <c r="BL185" s="219" t="s">
        <v>65</v>
      </c>
      <c r="BM185" s="52" t="s">
        <v>65</v>
      </c>
      <c r="BN185" s="218" t="s">
        <v>373</v>
      </c>
      <c r="BO185" s="217" t="s">
        <v>70</v>
      </c>
      <c r="BP185" s="201" t="s">
        <v>681</v>
      </c>
      <c r="BQ185" s="52" t="s">
        <v>717</v>
      </c>
    </row>
    <row r="186" spans="1:69" ht="16.5" thickBot="1">
      <c r="A186" s="207" t="s">
        <v>37</v>
      </c>
      <c r="B186" s="208" t="s">
        <v>40</v>
      </c>
      <c r="C186" s="202" t="s">
        <v>35</v>
      </c>
      <c r="D186" s="210" t="s">
        <v>709</v>
      </c>
      <c r="E186" s="24" t="s">
        <v>454</v>
      </c>
      <c r="F186" s="86">
        <v>89</v>
      </c>
      <c r="G186" s="80">
        <v>0</v>
      </c>
      <c r="H186" s="204"/>
      <c r="I186" s="204"/>
      <c r="J186" s="204"/>
      <c r="K186" s="204"/>
      <c r="L186" s="80">
        <v>0</v>
      </c>
      <c r="M186" s="203"/>
      <c r="N186" s="52">
        <v>0</v>
      </c>
      <c r="O186" s="204"/>
      <c r="P186" s="204"/>
      <c r="Q186" s="11">
        <v>6.0626178539</v>
      </c>
      <c r="R186" s="204"/>
      <c r="S186" s="204"/>
      <c r="T186" s="53">
        <v>7.8874999999999993</v>
      </c>
      <c r="U186" s="204"/>
      <c r="V186" s="204"/>
      <c r="W186" s="11">
        <v>5.8129324157303</v>
      </c>
      <c r="X186" s="204"/>
      <c r="Y186" s="204"/>
      <c r="Z186" s="53">
        <v>7.4624999999999995</v>
      </c>
      <c r="AA186" s="204"/>
      <c r="AB186" s="204"/>
      <c r="AC186" s="204"/>
      <c r="AD186" s="204"/>
      <c r="AE186" s="204"/>
      <c r="AF186" s="9">
        <v>3.6188282694900784</v>
      </c>
      <c r="AG186" s="9">
        <v>623</v>
      </c>
      <c r="AH186" s="9">
        <v>0.42603622732162882</v>
      </c>
      <c r="AI186" s="9">
        <v>15</v>
      </c>
      <c r="AJ186" s="9">
        <v>2.6877906976744188</v>
      </c>
      <c r="AK186" s="9" t="s">
        <v>248</v>
      </c>
      <c r="AL186" s="9">
        <v>89</v>
      </c>
      <c r="AM186" s="9">
        <v>3.6188282694900784</v>
      </c>
      <c r="AN186" s="9">
        <v>3.6729765013054831</v>
      </c>
      <c r="AO186" s="73">
        <v>0</v>
      </c>
      <c r="AP186" s="80">
        <v>0</v>
      </c>
      <c r="AQ186" s="80">
        <v>0</v>
      </c>
      <c r="AR186" s="224">
        <v>178</v>
      </c>
      <c r="AS186" s="224" t="s">
        <v>248</v>
      </c>
      <c r="AT186" s="11">
        <v>6343.5659999999998</v>
      </c>
      <c r="AU186" s="11">
        <v>0</v>
      </c>
      <c r="AV186" s="80">
        <v>0</v>
      </c>
      <c r="AW186" s="80">
        <v>178</v>
      </c>
      <c r="AX186" s="158" t="s">
        <v>248</v>
      </c>
      <c r="AY186" s="235" t="s">
        <v>248</v>
      </c>
      <c r="AZ186" s="218">
        <v>27395</v>
      </c>
      <c r="BA186" s="188" t="s">
        <v>248</v>
      </c>
      <c r="BB186" s="203" t="s">
        <v>248</v>
      </c>
      <c r="BC186" s="158" t="s">
        <v>248</v>
      </c>
      <c r="BD186" s="217" t="s">
        <v>61</v>
      </c>
      <c r="BE186" s="201" t="s">
        <v>62</v>
      </c>
      <c r="BF186" s="201" t="s">
        <v>63</v>
      </c>
      <c r="BG186" s="201" t="s">
        <v>196</v>
      </c>
      <c r="BH186" s="218" t="s">
        <v>513</v>
      </c>
      <c r="BI186" s="218" t="s">
        <v>64</v>
      </c>
      <c r="BJ186" s="391">
        <v>214</v>
      </c>
      <c r="BK186" s="370">
        <v>1</v>
      </c>
      <c r="BL186" s="219" t="s">
        <v>65</v>
      </c>
      <c r="BM186" s="52" t="s">
        <v>65</v>
      </c>
      <c r="BN186" s="218" t="s">
        <v>373</v>
      </c>
      <c r="BO186" s="217" t="s">
        <v>55</v>
      </c>
      <c r="BP186" s="201" t="s">
        <v>684</v>
      </c>
      <c r="BQ186" s="52" t="s">
        <v>716</v>
      </c>
    </row>
    <row r="187" spans="1:69" ht="16.5" thickBot="1">
      <c r="A187" s="207" t="s">
        <v>37</v>
      </c>
      <c r="B187" s="208" t="s">
        <v>40</v>
      </c>
      <c r="C187" s="202" t="s">
        <v>35</v>
      </c>
      <c r="D187" s="210" t="s">
        <v>709</v>
      </c>
      <c r="E187" s="24" t="s">
        <v>454</v>
      </c>
      <c r="F187" s="86">
        <v>72</v>
      </c>
      <c r="G187" s="80">
        <v>0</v>
      </c>
      <c r="H187" s="204"/>
      <c r="I187" s="204"/>
      <c r="J187" s="204"/>
      <c r="K187" s="204"/>
      <c r="L187" s="80">
        <v>0</v>
      </c>
      <c r="M187" s="203"/>
      <c r="N187" s="52">
        <v>0</v>
      </c>
      <c r="O187" s="204"/>
      <c r="P187" s="204"/>
      <c r="Q187" s="11">
        <v>7.8332082083000003</v>
      </c>
      <c r="R187" s="204"/>
      <c r="S187" s="204"/>
      <c r="T187" s="53">
        <v>11.699999999999996</v>
      </c>
      <c r="U187" s="204"/>
      <c r="V187" s="204"/>
      <c r="W187" s="11">
        <v>7.9070553749999997</v>
      </c>
      <c r="X187" s="204"/>
      <c r="Y187" s="204"/>
      <c r="Z187" s="53">
        <v>11.699999999999996</v>
      </c>
      <c r="AA187" s="204"/>
      <c r="AB187" s="204"/>
      <c r="AC187" s="204"/>
      <c r="AD187" s="204"/>
      <c r="AE187" s="204"/>
      <c r="AF187" s="9">
        <v>3.1621260942827525</v>
      </c>
      <c r="AG187" s="9">
        <v>497</v>
      </c>
      <c r="AH187" s="9">
        <v>0.59109618778107131</v>
      </c>
      <c r="AI187" s="9">
        <v>72</v>
      </c>
      <c r="AJ187" s="9">
        <v>2.0754098360655737</v>
      </c>
      <c r="AK187" s="9" t="s">
        <v>248</v>
      </c>
      <c r="AL187" s="9">
        <v>68</v>
      </c>
      <c r="AM187" s="9">
        <v>3.1851260539363411</v>
      </c>
      <c r="AN187" s="9">
        <v>3.2080291970802919</v>
      </c>
      <c r="AO187" s="73">
        <v>0</v>
      </c>
      <c r="AP187" s="80">
        <v>0</v>
      </c>
      <c r="AQ187" s="80">
        <v>0</v>
      </c>
      <c r="AR187" s="224">
        <v>144</v>
      </c>
      <c r="AS187" s="224" t="s">
        <v>248</v>
      </c>
      <c r="AT187" s="11">
        <v>5141.2389999999996</v>
      </c>
      <c r="AU187" s="11">
        <v>0</v>
      </c>
      <c r="AV187" s="80">
        <v>0</v>
      </c>
      <c r="AW187" s="80">
        <v>144</v>
      </c>
      <c r="AX187" s="158" t="s">
        <v>248</v>
      </c>
      <c r="AY187" s="235" t="s">
        <v>248</v>
      </c>
      <c r="AZ187" s="218">
        <v>27395</v>
      </c>
      <c r="BA187" s="188" t="s">
        <v>248</v>
      </c>
      <c r="BB187" s="203" t="s">
        <v>248</v>
      </c>
      <c r="BC187" s="158" t="s">
        <v>248</v>
      </c>
      <c r="BD187" s="217" t="s">
        <v>61</v>
      </c>
      <c r="BE187" s="201" t="s">
        <v>62</v>
      </c>
      <c r="BF187" s="201" t="s">
        <v>63</v>
      </c>
      <c r="BG187" s="201" t="s">
        <v>196</v>
      </c>
      <c r="BH187" s="218" t="s">
        <v>513</v>
      </c>
      <c r="BI187" s="218" t="s">
        <v>66</v>
      </c>
      <c r="BJ187" s="391">
        <v>214</v>
      </c>
      <c r="BK187" s="370">
        <v>7</v>
      </c>
      <c r="BL187" s="219" t="s">
        <v>65</v>
      </c>
      <c r="BM187" s="52" t="s">
        <v>65</v>
      </c>
      <c r="BN187" s="218" t="s">
        <v>373</v>
      </c>
      <c r="BO187" s="217" t="s">
        <v>55</v>
      </c>
      <c r="BP187" s="201" t="s">
        <v>684</v>
      </c>
      <c r="BQ187" s="52" t="s">
        <v>716</v>
      </c>
    </row>
    <row r="188" spans="1:69" ht="16.5" thickBot="1">
      <c r="A188" s="207" t="s">
        <v>37</v>
      </c>
      <c r="B188" s="208" t="s">
        <v>40</v>
      </c>
      <c r="C188" s="202" t="s">
        <v>35</v>
      </c>
      <c r="D188" s="210" t="s">
        <v>709</v>
      </c>
      <c r="E188" s="24" t="s">
        <v>454</v>
      </c>
      <c r="F188" s="86">
        <v>89</v>
      </c>
      <c r="G188" s="80">
        <v>0</v>
      </c>
      <c r="H188" s="204"/>
      <c r="I188" s="204"/>
      <c r="J188" s="204"/>
      <c r="K188" s="204"/>
      <c r="L188" s="80">
        <v>0</v>
      </c>
      <c r="M188" s="203"/>
      <c r="N188" s="52">
        <v>0</v>
      </c>
      <c r="O188" s="204"/>
      <c r="P188" s="204"/>
      <c r="Q188" s="11">
        <v>5.8176291123999997</v>
      </c>
      <c r="R188" s="204"/>
      <c r="S188" s="204"/>
      <c r="T188" s="53">
        <v>7.4550000000000001</v>
      </c>
      <c r="U188" s="204"/>
      <c r="V188" s="204"/>
      <c r="W188" s="11">
        <v>5.2333145168539001</v>
      </c>
      <c r="X188" s="204"/>
      <c r="Y188" s="204"/>
      <c r="Z188" s="53">
        <v>6.9249999999999998</v>
      </c>
      <c r="AA188" s="204"/>
      <c r="AB188" s="204"/>
      <c r="AC188" s="204"/>
      <c r="AD188" s="204"/>
      <c r="AE188" s="204"/>
      <c r="AF188" s="9">
        <v>3.6249438317591265</v>
      </c>
      <c r="AG188" s="9">
        <v>623</v>
      </c>
      <c r="AH188" s="9">
        <v>0.41111174502505377</v>
      </c>
      <c r="AI188" s="9">
        <v>18</v>
      </c>
      <c r="AJ188" s="9">
        <v>2.6603658536585364</v>
      </c>
      <c r="AK188" s="9" t="s">
        <v>248</v>
      </c>
      <c r="AL188" s="9">
        <v>89</v>
      </c>
      <c r="AM188" s="9">
        <v>3.6249438317591265</v>
      </c>
      <c r="AN188" s="9">
        <v>3.6745742092457423</v>
      </c>
      <c r="AO188" s="73">
        <v>0</v>
      </c>
      <c r="AP188" s="80">
        <v>0</v>
      </c>
      <c r="AQ188" s="80">
        <v>0</v>
      </c>
      <c r="AR188" s="224">
        <v>178</v>
      </c>
      <c r="AS188" s="224" t="s">
        <v>248</v>
      </c>
      <c r="AT188" s="11">
        <v>6378.1930000000002</v>
      </c>
      <c r="AU188" s="11">
        <v>0</v>
      </c>
      <c r="AV188" s="80">
        <v>0</v>
      </c>
      <c r="AW188" s="80">
        <v>178</v>
      </c>
      <c r="AX188" s="158" t="s">
        <v>248</v>
      </c>
      <c r="AY188" s="235" t="s">
        <v>248</v>
      </c>
      <c r="AZ188" s="218">
        <v>27395</v>
      </c>
      <c r="BA188" s="188" t="s">
        <v>248</v>
      </c>
      <c r="BB188" s="203" t="s">
        <v>248</v>
      </c>
      <c r="BC188" s="158" t="s">
        <v>248</v>
      </c>
      <c r="BD188" s="217" t="s">
        <v>61</v>
      </c>
      <c r="BE188" s="201" t="s">
        <v>62</v>
      </c>
      <c r="BF188" s="201" t="s">
        <v>63</v>
      </c>
      <c r="BG188" s="201" t="s">
        <v>196</v>
      </c>
      <c r="BH188" s="218" t="s">
        <v>513</v>
      </c>
      <c r="BI188" s="218" t="s">
        <v>67</v>
      </c>
      <c r="BJ188" s="391">
        <v>214</v>
      </c>
      <c r="BK188" s="370">
        <v>3</v>
      </c>
      <c r="BL188" s="219" t="s">
        <v>65</v>
      </c>
      <c r="BM188" s="52" t="s">
        <v>65</v>
      </c>
      <c r="BN188" s="218" t="s">
        <v>373</v>
      </c>
      <c r="BO188" s="217" t="s">
        <v>55</v>
      </c>
      <c r="BP188" s="201" t="s">
        <v>684</v>
      </c>
      <c r="BQ188" s="52" t="s">
        <v>716</v>
      </c>
    </row>
    <row r="189" spans="1:69" ht="16.5" thickBot="1">
      <c r="A189" s="207" t="s">
        <v>37</v>
      </c>
      <c r="B189" s="208" t="s">
        <v>40</v>
      </c>
      <c r="C189" s="202" t="s">
        <v>35</v>
      </c>
      <c r="D189" s="210" t="s">
        <v>709</v>
      </c>
      <c r="E189" s="24" t="s">
        <v>454</v>
      </c>
      <c r="F189" s="86">
        <v>44</v>
      </c>
      <c r="G189" s="80">
        <v>0</v>
      </c>
      <c r="H189" s="204"/>
      <c r="I189" s="204"/>
      <c r="J189" s="204"/>
      <c r="K189" s="204"/>
      <c r="L189" s="80">
        <v>0</v>
      </c>
      <c r="M189" s="203"/>
      <c r="N189" s="52">
        <v>1</v>
      </c>
      <c r="O189" s="204"/>
      <c r="P189" s="204"/>
      <c r="Q189" s="11">
        <v>7.1969545000000004</v>
      </c>
      <c r="R189" s="204"/>
      <c r="S189" s="204"/>
      <c r="T189" s="53">
        <v>8.4499999999999993</v>
      </c>
      <c r="U189" s="204"/>
      <c r="V189" s="204"/>
      <c r="W189" s="11">
        <v>7.2200454318181002</v>
      </c>
      <c r="X189" s="204"/>
      <c r="Y189" s="204"/>
      <c r="Z189" s="53">
        <v>8.4499999999999993</v>
      </c>
      <c r="AA189" s="204"/>
      <c r="AB189" s="204"/>
      <c r="AC189" s="204"/>
      <c r="AD189" s="204"/>
      <c r="AE189" s="204"/>
      <c r="AF189" s="9">
        <v>2.672386371083074</v>
      </c>
      <c r="AG189" s="9">
        <v>303</v>
      </c>
      <c r="AH189" s="9">
        <v>0.37542367172064434</v>
      </c>
      <c r="AI189" s="9">
        <v>63</v>
      </c>
      <c r="AJ189" s="9">
        <v>1.9666666666666668</v>
      </c>
      <c r="AK189" s="9" t="s">
        <v>248</v>
      </c>
      <c r="AL189" s="9">
        <v>0</v>
      </c>
      <c r="AM189" s="9"/>
      <c r="AN189" s="9"/>
      <c r="AO189" s="73">
        <v>0</v>
      </c>
      <c r="AP189" s="80">
        <v>0</v>
      </c>
      <c r="AQ189" s="80">
        <v>0</v>
      </c>
      <c r="AR189" s="224">
        <v>88</v>
      </c>
      <c r="AS189" s="224" t="s">
        <v>248</v>
      </c>
      <c r="AT189" s="11">
        <v>3148.3409999999999</v>
      </c>
      <c r="AU189" s="11">
        <v>0</v>
      </c>
      <c r="AV189" s="80">
        <v>0</v>
      </c>
      <c r="AW189" s="80">
        <v>88</v>
      </c>
      <c r="AX189" s="158" t="s">
        <v>248</v>
      </c>
      <c r="AY189" s="235" t="s">
        <v>248</v>
      </c>
      <c r="AZ189" s="218">
        <v>27395</v>
      </c>
      <c r="BA189" s="188" t="s">
        <v>248</v>
      </c>
      <c r="BB189" s="203" t="s">
        <v>248</v>
      </c>
      <c r="BC189" s="158" t="s">
        <v>248</v>
      </c>
      <c r="BD189" s="217" t="s">
        <v>61</v>
      </c>
      <c r="BE189" s="201" t="s">
        <v>62</v>
      </c>
      <c r="BF189" s="201" t="s">
        <v>63</v>
      </c>
      <c r="BG189" s="201" t="s">
        <v>196</v>
      </c>
      <c r="BH189" s="218" t="s">
        <v>513</v>
      </c>
      <c r="BI189" s="218" t="s">
        <v>68</v>
      </c>
      <c r="BJ189" s="391">
        <v>214</v>
      </c>
      <c r="BK189" s="370">
        <v>4</v>
      </c>
      <c r="BL189" s="219" t="s">
        <v>65</v>
      </c>
      <c r="BM189" s="52" t="s">
        <v>65</v>
      </c>
      <c r="BN189" s="218" t="s">
        <v>373</v>
      </c>
      <c r="BO189" s="217" t="s">
        <v>55</v>
      </c>
      <c r="BP189" s="201" t="s">
        <v>684</v>
      </c>
      <c r="BQ189" s="52" t="s">
        <v>716</v>
      </c>
    </row>
    <row r="190" spans="1:69" ht="16.5" thickBot="1">
      <c r="A190" s="207" t="s">
        <v>37</v>
      </c>
      <c r="B190" s="208" t="s">
        <v>40</v>
      </c>
      <c r="C190" s="202" t="s">
        <v>35</v>
      </c>
      <c r="D190" s="210" t="s">
        <v>709</v>
      </c>
      <c r="E190" s="24" t="s">
        <v>455</v>
      </c>
      <c r="F190" s="86">
        <v>84</v>
      </c>
      <c r="G190" s="80">
        <v>0</v>
      </c>
      <c r="H190" s="204"/>
      <c r="I190" s="204"/>
      <c r="J190" s="204"/>
      <c r="K190" s="204"/>
      <c r="L190" s="80">
        <v>0</v>
      </c>
      <c r="M190" s="203"/>
      <c r="N190" s="52">
        <v>0</v>
      </c>
      <c r="O190" s="204"/>
      <c r="P190" s="204"/>
      <c r="Q190" s="11">
        <v>6.4276544761999999</v>
      </c>
      <c r="R190" s="204"/>
      <c r="S190" s="204"/>
      <c r="T190" s="53">
        <v>10.18</v>
      </c>
      <c r="U190" s="204"/>
      <c r="V190" s="204"/>
      <c r="W190" s="11">
        <v>6.4476665714285</v>
      </c>
      <c r="X190" s="204"/>
      <c r="Y190" s="204"/>
      <c r="Z190" s="53">
        <v>10.18</v>
      </c>
      <c r="AA190" s="204"/>
      <c r="AB190" s="204"/>
      <c r="AC190" s="204"/>
      <c r="AD190" s="204"/>
      <c r="AE190" s="204"/>
      <c r="AF190" s="9">
        <v>3.5757568116698946</v>
      </c>
      <c r="AG190" s="9">
        <v>585</v>
      </c>
      <c r="AH190" s="9">
        <v>0.37901540249804822</v>
      </c>
      <c r="AI190" s="9">
        <v>5</v>
      </c>
      <c r="AJ190" s="9">
        <v>2.7474489795918369</v>
      </c>
      <c r="AK190" s="9" t="s">
        <v>248</v>
      </c>
      <c r="AL190" s="9">
        <v>84</v>
      </c>
      <c r="AM190" s="9">
        <v>3.5757568116698946</v>
      </c>
      <c r="AN190" s="9">
        <v>3.6264450867052025</v>
      </c>
      <c r="AO190" s="73">
        <v>0</v>
      </c>
      <c r="AP190" s="80">
        <v>0</v>
      </c>
      <c r="AQ190" s="80">
        <v>0</v>
      </c>
      <c r="AR190" s="224">
        <v>168</v>
      </c>
      <c r="AS190" s="224" t="s">
        <v>248</v>
      </c>
      <c r="AT190" s="11">
        <v>6330.2740000000003</v>
      </c>
      <c r="AU190" s="11">
        <v>0</v>
      </c>
      <c r="AV190" s="80">
        <v>0</v>
      </c>
      <c r="AW190" s="80">
        <v>168</v>
      </c>
      <c r="AX190" s="158" t="s">
        <v>248</v>
      </c>
      <c r="AY190" s="235" t="s">
        <v>248</v>
      </c>
      <c r="AZ190" s="218">
        <v>25886</v>
      </c>
      <c r="BA190" s="188" t="s">
        <v>248</v>
      </c>
      <c r="BB190" s="203" t="s">
        <v>248</v>
      </c>
      <c r="BC190" s="158" t="s">
        <v>248</v>
      </c>
      <c r="BD190" s="217" t="s">
        <v>61</v>
      </c>
      <c r="BE190" s="201" t="s">
        <v>62</v>
      </c>
      <c r="BF190" s="201" t="s">
        <v>63</v>
      </c>
      <c r="BG190" s="201" t="s">
        <v>196</v>
      </c>
      <c r="BH190" s="218" t="s">
        <v>512</v>
      </c>
      <c r="BI190" s="218" t="s">
        <v>64</v>
      </c>
      <c r="BJ190" s="391">
        <v>214</v>
      </c>
      <c r="BK190" s="370">
        <v>1</v>
      </c>
      <c r="BL190" s="219" t="s">
        <v>65</v>
      </c>
      <c r="BM190" s="52" t="s">
        <v>65</v>
      </c>
      <c r="BN190" s="218" t="s">
        <v>373</v>
      </c>
      <c r="BO190" s="217" t="s">
        <v>452</v>
      </c>
      <c r="BP190" s="201" t="s">
        <v>684</v>
      </c>
      <c r="BQ190" s="52" t="s">
        <v>716</v>
      </c>
    </row>
    <row r="191" spans="1:69" ht="16.5" thickBot="1">
      <c r="A191" s="207" t="s">
        <v>37</v>
      </c>
      <c r="B191" s="208" t="s">
        <v>40</v>
      </c>
      <c r="C191" s="202" t="s">
        <v>35</v>
      </c>
      <c r="D191" s="210" t="s">
        <v>709</v>
      </c>
      <c r="E191" s="24" t="s">
        <v>455</v>
      </c>
      <c r="F191" s="86">
        <v>69</v>
      </c>
      <c r="G191" s="80">
        <v>0</v>
      </c>
      <c r="H191" s="204"/>
      <c r="I191" s="204"/>
      <c r="J191" s="204"/>
      <c r="K191" s="204"/>
      <c r="L191" s="80">
        <v>0</v>
      </c>
      <c r="M191" s="203"/>
      <c r="N191" s="52">
        <v>0</v>
      </c>
      <c r="O191" s="204"/>
      <c r="P191" s="204"/>
      <c r="Q191" s="11">
        <v>6.9859708406000003</v>
      </c>
      <c r="R191" s="204"/>
      <c r="S191" s="204"/>
      <c r="T191" s="53">
        <v>9.2749999999999986</v>
      </c>
      <c r="U191" s="204"/>
      <c r="V191" s="204"/>
      <c r="W191" s="11">
        <v>7.0694926811594003</v>
      </c>
      <c r="X191" s="204"/>
      <c r="Y191" s="204"/>
      <c r="Z191" s="53">
        <v>9.2749999999999986</v>
      </c>
      <c r="AA191" s="204"/>
      <c r="AB191" s="204"/>
      <c r="AC191" s="204"/>
      <c r="AD191" s="204"/>
      <c r="AE191" s="204"/>
      <c r="AF191" s="9">
        <v>3.4171014584863157</v>
      </c>
      <c r="AG191" s="9">
        <v>483</v>
      </c>
      <c r="AH191" s="9">
        <v>0.47590410020645757</v>
      </c>
      <c r="AI191" s="9">
        <v>23</v>
      </c>
      <c r="AJ191" s="9">
        <v>2.5079861111111112</v>
      </c>
      <c r="AK191" s="9" t="s">
        <v>248</v>
      </c>
      <c r="AL191" s="9">
        <v>69</v>
      </c>
      <c r="AM191" s="9">
        <v>3.4171014584863157</v>
      </c>
      <c r="AN191" s="9">
        <v>3.5180851063829786</v>
      </c>
      <c r="AO191" s="73">
        <v>0</v>
      </c>
      <c r="AP191" s="80">
        <v>0</v>
      </c>
      <c r="AQ191" s="80">
        <v>0</v>
      </c>
      <c r="AR191" s="224">
        <v>138</v>
      </c>
      <c r="AS191" s="224" t="s">
        <v>248</v>
      </c>
      <c r="AT191" s="11">
        <v>5359.6459999999997</v>
      </c>
      <c r="AU191" s="11">
        <v>0</v>
      </c>
      <c r="AV191" s="80">
        <v>0</v>
      </c>
      <c r="AW191" s="80">
        <v>138</v>
      </c>
      <c r="AX191" s="158" t="s">
        <v>248</v>
      </c>
      <c r="AY191" s="235" t="s">
        <v>248</v>
      </c>
      <c r="AZ191" s="218">
        <v>25886</v>
      </c>
      <c r="BA191" s="188" t="s">
        <v>248</v>
      </c>
      <c r="BB191" s="203" t="s">
        <v>248</v>
      </c>
      <c r="BC191" s="158" t="s">
        <v>248</v>
      </c>
      <c r="BD191" s="217" t="s">
        <v>61</v>
      </c>
      <c r="BE191" s="201" t="s">
        <v>62</v>
      </c>
      <c r="BF191" s="201" t="s">
        <v>63</v>
      </c>
      <c r="BG191" s="201" t="s">
        <v>196</v>
      </c>
      <c r="BH191" s="218" t="s">
        <v>512</v>
      </c>
      <c r="BI191" s="218" t="s">
        <v>66</v>
      </c>
      <c r="BJ191" s="391">
        <v>214</v>
      </c>
      <c r="BK191" s="370">
        <v>7</v>
      </c>
      <c r="BL191" s="219" t="s">
        <v>65</v>
      </c>
      <c r="BM191" s="52" t="s">
        <v>65</v>
      </c>
      <c r="BN191" s="218" t="s">
        <v>373</v>
      </c>
      <c r="BO191" s="217" t="s">
        <v>452</v>
      </c>
      <c r="BP191" s="201" t="s">
        <v>684</v>
      </c>
      <c r="BQ191" s="52" t="s">
        <v>716</v>
      </c>
    </row>
    <row r="192" spans="1:69" ht="16.5" thickBot="1">
      <c r="A192" s="207" t="s">
        <v>37</v>
      </c>
      <c r="B192" s="208" t="s">
        <v>40</v>
      </c>
      <c r="C192" s="202" t="s">
        <v>35</v>
      </c>
      <c r="D192" s="210" t="s">
        <v>709</v>
      </c>
      <c r="E192" s="24" t="s">
        <v>455</v>
      </c>
      <c r="F192" s="86">
        <v>84</v>
      </c>
      <c r="G192" s="80">
        <v>0</v>
      </c>
      <c r="H192" s="204"/>
      <c r="I192" s="204"/>
      <c r="J192" s="204"/>
      <c r="K192" s="204"/>
      <c r="L192" s="80">
        <v>0</v>
      </c>
      <c r="M192" s="203"/>
      <c r="N192" s="52">
        <v>0</v>
      </c>
      <c r="O192" s="204"/>
      <c r="P192" s="204"/>
      <c r="Q192" s="11">
        <v>5.6736903095000004</v>
      </c>
      <c r="R192" s="204"/>
      <c r="S192" s="204"/>
      <c r="T192" s="53">
        <v>7.8</v>
      </c>
      <c r="U192" s="204"/>
      <c r="V192" s="204"/>
      <c r="W192" s="11">
        <v>5.2326664761904</v>
      </c>
      <c r="X192" s="204"/>
      <c r="Y192" s="204"/>
      <c r="Z192" s="53">
        <v>7.4749999999999996</v>
      </c>
      <c r="AA192" s="204"/>
      <c r="AB192" s="204"/>
      <c r="AC192" s="204"/>
      <c r="AD192" s="204"/>
      <c r="AE192" s="204"/>
      <c r="AF192" s="9">
        <v>3.6382568124808423</v>
      </c>
      <c r="AG192" s="9">
        <v>588</v>
      </c>
      <c r="AH192" s="9">
        <v>0.40842212410617285</v>
      </c>
      <c r="AI192" s="9">
        <v>12</v>
      </c>
      <c r="AJ192" s="9">
        <v>2.7175000000000002</v>
      </c>
      <c r="AK192" s="9" t="s">
        <v>248</v>
      </c>
      <c r="AL192" s="9">
        <v>83</v>
      </c>
      <c r="AM192" s="9">
        <v>3.6439587015293142</v>
      </c>
      <c r="AN192" s="9">
        <v>3.6803797468354431</v>
      </c>
      <c r="AO192" s="73">
        <v>0</v>
      </c>
      <c r="AP192" s="80">
        <v>0</v>
      </c>
      <c r="AQ192" s="80">
        <v>0</v>
      </c>
      <c r="AR192" s="224">
        <v>168</v>
      </c>
      <c r="AS192" s="224" t="s">
        <v>248</v>
      </c>
      <c r="AT192" s="11">
        <v>6389.04</v>
      </c>
      <c r="AU192" s="11">
        <v>32.067</v>
      </c>
      <c r="AV192" s="80">
        <v>0</v>
      </c>
      <c r="AW192" s="80">
        <v>168</v>
      </c>
      <c r="AX192" s="158" t="s">
        <v>248</v>
      </c>
      <c r="AY192" s="235" t="s">
        <v>248</v>
      </c>
      <c r="AZ192" s="218">
        <v>25886</v>
      </c>
      <c r="BA192" s="188" t="s">
        <v>248</v>
      </c>
      <c r="BB192" s="203" t="s">
        <v>248</v>
      </c>
      <c r="BC192" s="158" t="s">
        <v>248</v>
      </c>
      <c r="BD192" s="217" t="s">
        <v>61</v>
      </c>
      <c r="BE192" s="201" t="s">
        <v>62</v>
      </c>
      <c r="BF192" s="201" t="s">
        <v>63</v>
      </c>
      <c r="BG192" s="201" t="s">
        <v>196</v>
      </c>
      <c r="BH192" s="218" t="s">
        <v>512</v>
      </c>
      <c r="BI192" s="218" t="s">
        <v>67</v>
      </c>
      <c r="BJ192" s="391">
        <v>214</v>
      </c>
      <c r="BK192" s="370">
        <v>3</v>
      </c>
      <c r="BL192" s="219" t="s">
        <v>65</v>
      </c>
      <c r="BM192" s="52" t="s">
        <v>65</v>
      </c>
      <c r="BN192" s="218" t="s">
        <v>373</v>
      </c>
      <c r="BO192" s="217" t="s">
        <v>452</v>
      </c>
      <c r="BP192" s="201" t="s">
        <v>684</v>
      </c>
      <c r="BQ192" s="52" t="s">
        <v>716</v>
      </c>
    </row>
    <row r="193" spans="1:69" ht="16.5" thickBot="1">
      <c r="A193" s="207" t="s">
        <v>37</v>
      </c>
      <c r="B193" s="208" t="s">
        <v>40</v>
      </c>
      <c r="C193" s="202" t="s">
        <v>35</v>
      </c>
      <c r="D193" s="210" t="s">
        <v>709</v>
      </c>
      <c r="E193" s="24" t="s">
        <v>455</v>
      </c>
      <c r="F193" s="86">
        <v>80</v>
      </c>
      <c r="G193" s="80">
        <v>2</v>
      </c>
      <c r="H193" s="204"/>
      <c r="I193" s="204"/>
      <c r="J193" s="204"/>
      <c r="K193" s="204"/>
      <c r="L193" s="80">
        <v>0</v>
      </c>
      <c r="M193" s="203"/>
      <c r="N193" s="52">
        <v>0</v>
      </c>
      <c r="O193" s="204"/>
      <c r="P193" s="204"/>
      <c r="Q193" s="11">
        <v>6.8763588077</v>
      </c>
      <c r="R193" s="204"/>
      <c r="S193" s="204"/>
      <c r="T193" s="53">
        <v>8.3099999999999987</v>
      </c>
      <c r="U193" s="204"/>
      <c r="V193" s="204"/>
      <c r="W193" s="11">
        <v>6.9231536410255998</v>
      </c>
      <c r="X193" s="204"/>
      <c r="Y193" s="204"/>
      <c r="Z193" s="53">
        <v>8.3416666666666668</v>
      </c>
      <c r="AA193" s="204"/>
      <c r="AB193" s="204"/>
      <c r="AC193" s="204"/>
      <c r="AD193" s="204"/>
      <c r="AE193" s="204"/>
      <c r="AF193" s="9">
        <v>2.8037291329513008</v>
      </c>
      <c r="AG193" s="9">
        <v>546</v>
      </c>
      <c r="AH193" s="9">
        <v>0.25940163696801588</v>
      </c>
      <c r="AI193" s="9">
        <v>58</v>
      </c>
      <c r="AJ193" s="9">
        <v>2.2209090909090907</v>
      </c>
      <c r="AK193" s="9" t="s">
        <v>248</v>
      </c>
      <c r="AL193" s="9">
        <v>0</v>
      </c>
      <c r="AM193" s="9"/>
      <c r="AN193" s="9"/>
      <c r="AO193" s="73">
        <v>0</v>
      </c>
      <c r="AP193" s="80">
        <v>0</v>
      </c>
      <c r="AQ193" s="80">
        <v>0</v>
      </c>
      <c r="AR193" s="224">
        <v>156</v>
      </c>
      <c r="AS193" s="224" t="s">
        <v>248</v>
      </c>
      <c r="AT193" s="11">
        <v>5961.4870000000001</v>
      </c>
      <c r="AU193" s="11">
        <v>3.6579999999999999</v>
      </c>
      <c r="AV193" s="80">
        <v>0</v>
      </c>
      <c r="AW193" s="80">
        <v>156</v>
      </c>
      <c r="AX193" s="158" t="s">
        <v>248</v>
      </c>
      <c r="AY193" s="235" t="s">
        <v>248</v>
      </c>
      <c r="AZ193" s="218">
        <v>25886</v>
      </c>
      <c r="BA193" s="188" t="s">
        <v>248</v>
      </c>
      <c r="BB193" s="203" t="s">
        <v>248</v>
      </c>
      <c r="BC193" s="158" t="s">
        <v>248</v>
      </c>
      <c r="BD193" s="217" t="s">
        <v>61</v>
      </c>
      <c r="BE193" s="201" t="s">
        <v>62</v>
      </c>
      <c r="BF193" s="201" t="s">
        <v>63</v>
      </c>
      <c r="BG193" s="201" t="s">
        <v>196</v>
      </c>
      <c r="BH193" s="218" t="s">
        <v>512</v>
      </c>
      <c r="BI193" s="218" t="s">
        <v>68</v>
      </c>
      <c r="BJ193" s="391">
        <v>214</v>
      </c>
      <c r="BK193" s="370">
        <v>4</v>
      </c>
      <c r="BL193" s="219" t="s">
        <v>65</v>
      </c>
      <c r="BM193" s="52" t="s">
        <v>65</v>
      </c>
      <c r="BN193" s="218" t="s">
        <v>373</v>
      </c>
      <c r="BO193" s="217" t="s">
        <v>452</v>
      </c>
      <c r="BP193" s="201" t="s">
        <v>684</v>
      </c>
      <c r="BQ193" s="52" t="s">
        <v>716</v>
      </c>
    </row>
    <row r="194" spans="1:69" ht="16.5" thickBot="1">
      <c r="A194" s="207" t="s">
        <v>37</v>
      </c>
      <c r="B194" s="208" t="s">
        <v>40</v>
      </c>
      <c r="C194" s="202" t="s">
        <v>35</v>
      </c>
      <c r="D194" s="210" t="s">
        <v>709</v>
      </c>
      <c r="E194" s="24" t="s">
        <v>576</v>
      </c>
      <c r="F194" s="86">
        <v>50</v>
      </c>
      <c r="G194" s="80">
        <v>0</v>
      </c>
      <c r="H194" s="204"/>
      <c r="I194" s="204"/>
      <c r="J194" s="204"/>
      <c r="K194" s="204"/>
      <c r="L194" s="80">
        <v>0</v>
      </c>
      <c r="M194" s="203"/>
      <c r="N194" s="52">
        <v>0</v>
      </c>
      <c r="O194" s="204"/>
      <c r="P194" s="204"/>
      <c r="Q194" s="11">
        <v>4.9258797799999998</v>
      </c>
      <c r="R194" s="204"/>
      <c r="S194" s="204"/>
      <c r="T194" s="53">
        <v>5.96875</v>
      </c>
      <c r="U194" s="204"/>
      <c r="V194" s="204"/>
      <c r="W194" s="11">
        <v>4.6094397999999996</v>
      </c>
      <c r="X194" s="204"/>
      <c r="Y194" s="204"/>
      <c r="Z194" s="53">
        <v>5.583333333333333</v>
      </c>
      <c r="AA194" s="204"/>
      <c r="AB194" s="204"/>
      <c r="AC194" s="204"/>
      <c r="AD194" s="204"/>
      <c r="AE194" s="204"/>
      <c r="AF194" s="9">
        <v>3.8015714492116661</v>
      </c>
      <c r="AG194" s="9">
        <v>350</v>
      </c>
      <c r="AH194" s="9">
        <v>0.32997351634634459</v>
      </c>
      <c r="AI194" s="9">
        <v>3</v>
      </c>
      <c r="AJ194" s="9">
        <v>3.125</v>
      </c>
      <c r="AK194" s="9" t="s">
        <v>248</v>
      </c>
      <c r="AL194" s="9">
        <v>50</v>
      </c>
      <c r="AM194" s="9">
        <v>3.8015714492116661</v>
      </c>
      <c r="AN194" s="9">
        <v>3.7660377358490567</v>
      </c>
      <c r="AO194" s="73">
        <v>0</v>
      </c>
      <c r="AP194" s="80">
        <v>0</v>
      </c>
      <c r="AQ194" s="80">
        <v>0</v>
      </c>
      <c r="AR194" s="224">
        <v>100</v>
      </c>
      <c r="AS194" s="224" t="s">
        <v>248</v>
      </c>
      <c r="AT194" s="11">
        <v>3587.0129999999999</v>
      </c>
      <c r="AU194" s="11">
        <v>0</v>
      </c>
      <c r="AV194" s="80">
        <v>0</v>
      </c>
      <c r="AW194" s="80">
        <v>100</v>
      </c>
      <c r="AX194" s="158" t="s">
        <v>248</v>
      </c>
      <c r="AY194" s="235" t="s">
        <v>248</v>
      </c>
      <c r="AZ194" s="218">
        <v>37257</v>
      </c>
      <c r="BA194" s="188" t="s">
        <v>248</v>
      </c>
      <c r="BB194" s="203" t="s">
        <v>248</v>
      </c>
      <c r="BC194" s="158" t="s">
        <v>248</v>
      </c>
      <c r="BD194" s="217" t="s">
        <v>61</v>
      </c>
      <c r="BE194" s="201" t="s">
        <v>62</v>
      </c>
      <c r="BF194" s="201" t="s">
        <v>63</v>
      </c>
      <c r="BG194" s="201" t="s">
        <v>196</v>
      </c>
      <c r="BH194" s="218" t="s">
        <v>514</v>
      </c>
      <c r="BI194" s="218" t="s">
        <v>64</v>
      </c>
      <c r="BJ194" s="391">
        <v>214</v>
      </c>
      <c r="BK194" s="370">
        <v>1</v>
      </c>
      <c r="BL194" s="219" t="s">
        <v>65</v>
      </c>
      <c r="BM194" s="52" t="s">
        <v>65</v>
      </c>
      <c r="BN194" s="218" t="s">
        <v>373</v>
      </c>
      <c r="BO194" s="217" t="s">
        <v>701</v>
      </c>
      <c r="BP194" s="201" t="s">
        <v>687</v>
      </c>
      <c r="BQ194" s="52" t="s">
        <v>717</v>
      </c>
    </row>
    <row r="195" spans="1:69" ht="16.5" thickBot="1">
      <c r="A195" s="207" t="s">
        <v>37</v>
      </c>
      <c r="B195" s="208" t="s">
        <v>40</v>
      </c>
      <c r="C195" s="202" t="s">
        <v>35</v>
      </c>
      <c r="D195" s="210" t="s">
        <v>709</v>
      </c>
      <c r="E195" s="24" t="s">
        <v>576</v>
      </c>
      <c r="F195" s="86">
        <v>45</v>
      </c>
      <c r="G195" s="80">
        <v>0</v>
      </c>
      <c r="H195" s="204"/>
      <c r="I195" s="204"/>
      <c r="J195" s="204"/>
      <c r="K195" s="204"/>
      <c r="L195" s="80">
        <v>0</v>
      </c>
      <c r="M195" s="203"/>
      <c r="N195" s="52">
        <v>0</v>
      </c>
      <c r="O195" s="204"/>
      <c r="P195" s="204"/>
      <c r="Q195" s="11">
        <v>6.9481774888999999</v>
      </c>
      <c r="R195" s="204"/>
      <c r="S195" s="204"/>
      <c r="T195" s="53">
        <v>12.6875</v>
      </c>
      <c r="U195" s="204"/>
      <c r="V195" s="204"/>
      <c r="W195" s="11">
        <v>7.0259998000000001</v>
      </c>
      <c r="X195" s="204"/>
      <c r="Y195" s="204"/>
      <c r="Z195" s="53">
        <v>13.125</v>
      </c>
      <c r="AA195" s="204"/>
      <c r="AB195" s="204"/>
      <c r="AC195" s="204"/>
      <c r="AD195" s="204"/>
      <c r="AE195" s="204"/>
      <c r="AF195" s="9">
        <v>3.2854232830976051</v>
      </c>
      <c r="AG195" s="9">
        <v>315</v>
      </c>
      <c r="AH195" s="9">
        <v>0.55209823017998327</v>
      </c>
      <c r="AI195" s="9">
        <v>37</v>
      </c>
      <c r="AJ195" s="9">
        <v>2.1780303030303032</v>
      </c>
      <c r="AK195" s="9" t="s">
        <v>248</v>
      </c>
      <c r="AL195" s="9">
        <v>44</v>
      </c>
      <c r="AM195" s="9">
        <v>3.2942207815585203</v>
      </c>
      <c r="AN195" s="9">
        <v>3.3617021276595747</v>
      </c>
      <c r="AO195" s="73">
        <v>0</v>
      </c>
      <c r="AP195" s="80">
        <v>0</v>
      </c>
      <c r="AQ195" s="80">
        <v>0</v>
      </c>
      <c r="AR195" s="224">
        <v>90</v>
      </c>
      <c r="AS195" s="224" t="s">
        <v>248</v>
      </c>
      <c r="AT195" s="11">
        <v>3226.6239999999998</v>
      </c>
      <c r="AU195" s="11">
        <v>0</v>
      </c>
      <c r="AV195" s="80">
        <v>0</v>
      </c>
      <c r="AW195" s="80">
        <v>90</v>
      </c>
      <c r="AX195" s="158" t="s">
        <v>248</v>
      </c>
      <c r="AY195" s="235" t="s">
        <v>248</v>
      </c>
      <c r="AZ195" s="218">
        <v>37257</v>
      </c>
      <c r="BA195" s="188" t="s">
        <v>248</v>
      </c>
      <c r="BB195" s="203" t="s">
        <v>248</v>
      </c>
      <c r="BC195" s="158" t="s">
        <v>248</v>
      </c>
      <c r="BD195" s="217" t="s">
        <v>61</v>
      </c>
      <c r="BE195" s="201" t="s">
        <v>62</v>
      </c>
      <c r="BF195" s="201" t="s">
        <v>63</v>
      </c>
      <c r="BG195" s="201" t="s">
        <v>196</v>
      </c>
      <c r="BH195" s="218" t="s">
        <v>514</v>
      </c>
      <c r="BI195" s="218" t="s">
        <v>66</v>
      </c>
      <c r="BJ195" s="391">
        <v>214</v>
      </c>
      <c r="BK195" s="370">
        <v>7</v>
      </c>
      <c r="BL195" s="219" t="s">
        <v>65</v>
      </c>
      <c r="BM195" s="52" t="s">
        <v>65</v>
      </c>
      <c r="BN195" s="218" t="s">
        <v>373</v>
      </c>
      <c r="BO195" s="217" t="s">
        <v>701</v>
      </c>
      <c r="BP195" s="201" t="s">
        <v>687</v>
      </c>
      <c r="BQ195" s="52" t="s">
        <v>717</v>
      </c>
    </row>
    <row r="196" spans="1:69" ht="16.5" thickBot="1">
      <c r="A196" s="207" t="s">
        <v>37</v>
      </c>
      <c r="B196" s="208" t="s">
        <v>40</v>
      </c>
      <c r="C196" s="202" t="s">
        <v>35</v>
      </c>
      <c r="D196" s="210" t="s">
        <v>709</v>
      </c>
      <c r="E196" s="24" t="s">
        <v>576</v>
      </c>
      <c r="F196" s="86">
        <v>48</v>
      </c>
      <c r="G196" s="80">
        <v>1</v>
      </c>
      <c r="H196" s="204"/>
      <c r="I196" s="204"/>
      <c r="J196" s="204"/>
      <c r="K196" s="204"/>
      <c r="L196" s="80">
        <v>0</v>
      </c>
      <c r="M196" s="203"/>
      <c r="N196" s="52">
        <v>0</v>
      </c>
      <c r="O196" s="204"/>
      <c r="P196" s="204"/>
      <c r="Q196" s="11">
        <v>5.4414252979000004</v>
      </c>
      <c r="R196" s="204"/>
      <c r="S196" s="204"/>
      <c r="T196" s="53">
        <v>6.4156250000000004</v>
      </c>
      <c r="U196" s="204"/>
      <c r="V196" s="204"/>
      <c r="W196" s="11">
        <v>4.7880210638297003</v>
      </c>
      <c r="X196" s="204"/>
      <c r="Y196" s="204"/>
      <c r="Z196" s="53">
        <v>5.8875000000000002</v>
      </c>
      <c r="AA196" s="204"/>
      <c r="AB196" s="204"/>
      <c r="AC196" s="204"/>
      <c r="AD196" s="204"/>
      <c r="AE196" s="204"/>
      <c r="AF196" s="9">
        <v>3.7354508815927709</v>
      </c>
      <c r="AG196" s="9">
        <v>329</v>
      </c>
      <c r="AH196" s="9">
        <v>0.37660128378416807</v>
      </c>
      <c r="AI196" s="9">
        <v>3</v>
      </c>
      <c r="AJ196" s="9">
        <v>2.9483333333333333</v>
      </c>
      <c r="AK196" s="9" t="s">
        <v>248</v>
      </c>
      <c r="AL196" s="9">
        <v>46</v>
      </c>
      <c r="AM196" s="9">
        <v>3.7331056102462439</v>
      </c>
      <c r="AN196" s="9">
        <v>3.7435344827586206</v>
      </c>
      <c r="AO196" s="73">
        <v>0</v>
      </c>
      <c r="AP196" s="80">
        <v>0</v>
      </c>
      <c r="AQ196" s="80">
        <v>0</v>
      </c>
      <c r="AR196" s="224">
        <v>94</v>
      </c>
      <c r="AS196" s="224" t="s">
        <v>248</v>
      </c>
      <c r="AT196" s="11">
        <v>3360.3249999999998</v>
      </c>
      <c r="AU196" s="11">
        <v>0</v>
      </c>
      <c r="AV196" s="80">
        <v>0</v>
      </c>
      <c r="AW196" s="80">
        <v>94</v>
      </c>
      <c r="AX196" s="158" t="s">
        <v>248</v>
      </c>
      <c r="AY196" s="235" t="s">
        <v>248</v>
      </c>
      <c r="AZ196" s="218">
        <v>37257</v>
      </c>
      <c r="BA196" s="188" t="s">
        <v>248</v>
      </c>
      <c r="BB196" s="203" t="s">
        <v>248</v>
      </c>
      <c r="BC196" s="158" t="s">
        <v>248</v>
      </c>
      <c r="BD196" s="217" t="s">
        <v>61</v>
      </c>
      <c r="BE196" s="201" t="s">
        <v>62</v>
      </c>
      <c r="BF196" s="201" t="s">
        <v>63</v>
      </c>
      <c r="BG196" s="201" t="s">
        <v>196</v>
      </c>
      <c r="BH196" s="218" t="s">
        <v>514</v>
      </c>
      <c r="BI196" s="218" t="s">
        <v>67</v>
      </c>
      <c r="BJ196" s="391">
        <v>214</v>
      </c>
      <c r="BK196" s="370">
        <v>3</v>
      </c>
      <c r="BL196" s="219" t="s">
        <v>65</v>
      </c>
      <c r="BM196" s="52" t="s">
        <v>65</v>
      </c>
      <c r="BN196" s="218" t="s">
        <v>373</v>
      </c>
      <c r="BO196" s="217" t="s">
        <v>701</v>
      </c>
      <c r="BP196" s="201" t="s">
        <v>687</v>
      </c>
      <c r="BQ196" s="52" t="s">
        <v>717</v>
      </c>
    </row>
    <row r="197" spans="1:69" ht="16.5" thickBot="1">
      <c r="A197" s="151" t="s">
        <v>37</v>
      </c>
      <c r="B197" s="152" t="s">
        <v>40</v>
      </c>
      <c r="C197" s="153" t="s">
        <v>35</v>
      </c>
      <c r="D197" s="154" t="s">
        <v>709</v>
      </c>
      <c r="E197" s="190" t="s">
        <v>576</v>
      </c>
      <c r="F197" s="191">
        <v>22</v>
      </c>
      <c r="G197" s="192">
        <v>0</v>
      </c>
      <c r="H197" s="161"/>
      <c r="I197" s="161"/>
      <c r="J197" s="161"/>
      <c r="K197" s="161"/>
      <c r="L197" s="192">
        <v>0</v>
      </c>
      <c r="M197" s="158"/>
      <c r="N197" s="160">
        <v>0</v>
      </c>
      <c r="O197" s="161"/>
      <c r="P197" s="161"/>
      <c r="Q197" s="194">
        <v>7.1769543636000002</v>
      </c>
      <c r="R197" s="161"/>
      <c r="S197" s="161"/>
      <c r="T197" s="193">
        <v>8.9499999999999993</v>
      </c>
      <c r="U197" s="161"/>
      <c r="V197" s="161"/>
      <c r="W197" s="194">
        <v>7.2903635454545004</v>
      </c>
      <c r="X197" s="161"/>
      <c r="Y197" s="161"/>
      <c r="Z197" s="193">
        <v>8.9749999999999996</v>
      </c>
      <c r="AA197" s="161"/>
      <c r="AB197" s="161"/>
      <c r="AC197" s="161"/>
      <c r="AD197" s="161"/>
      <c r="AE197" s="161"/>
      <c r="AF197" s="178">
        <v>2.8109285712242125</v>
      </c>
      <c r="AG197" s="178">
        <v>140</v>
      </c>
      <c r="AH197" s="178">
        <v>0.48838473592482001</v>
      </c>
      <c r="AI197" s="178">
        <v>32</v>
      </c>
      <c r="AJ197" s="178">
        <v>1.7850000000000001</v>
      </c>
      <c r="AK197" s="178" t="s">
        <v>248</v>
      </c>
      <c r="AL197" s="178">
        <v>0</v>
      </c>
      <c r="AM197" s="178"/>
      <c r="AN197" s="178"/>
      <c r="AO197" s="195">
        <v>0</v>
      </c>
      <c r="AP197" s="192">
        <v>0</v>
      </c>
      <c r="AQ197" s="192">
        <v>0</v>
      </c>
      <c r="AR197" s="226">
        <v>44</v>
      </c>
      <c r="AS197" s="226" t="s">
        <v>248</v>
      </c>
      <c r="AT197" s="194">
        <v>1569.7619999999999</v>
      </c>
      <c r="AU197" s="194">
        <v>0</v>
      </c>
      <c r="AV197" s="192">
        <v>0</v>
      </c>
      <c r="AW197" s="192">
        <v>44</v>
      </c>
      <c r="AX197" s="158" t="s">
        <v>248</v>
      </c>
      <c r="AY197" s="236" t="s">
        <v>248</v>
      </c>
      <c r="AZ197" s="164">
        <v>37257</v>
      </c>
      <c r="BA197" s="232" t="s">
        <v>248</v>
      </c>
      <c r="BB197" s="158" t="s">
        <v>248</v>
      </c>
      <c r="BC197" s="158" t="s">
        <v>248</v>
      </c>
      <c r="BD197" s="162" t="s">
        <v>61</v>
      </c>
      <c r="BE197" s="163" t="s">
        <v>62</v>
      </c>
      <c r="BF197" s="163" t="s">
        <v>63</v>
      </c>
      <c r="BG197" s="163" t="s">
        <v>196</v>
      </c>
      <c r="BH197" s="164" t="s">
        <v>514</v>
      </c>
      <c r="BI197" s="164" t="s">
        <v>68</v>
      </c>
      <c r="BJ197" s="392">
        <v>214</v>
      </c>
      <c r="BK197" s="383">
        <v>4</v>
      </c>
      <c r="BL197" s="166" t="s">
        <v>65</v>
      </c>
      <c r="BM197" s="160" t="s">
        <v>65</v>
      </c>
      <c r="BN197" s="164" t="s">
        <v>373</v>
      </c>
      <c r="BO197" s="162" t="s">
        <v>701</v>
      </c>
      <c r="BP197" s="163" t="s">
        <v>687</v>
      </c>
      <c r="BQ197" s="160" t="s">
        <v>717</v>
      </c>
    </row>
    <row r="198" spans="1:69" ht="16.5" thickBot="1">
      <c r="A198" s="205" t="s">
        <v>37</v>
      </c>
      <c r="B198" s="206" t="s">
        <v>40</v>
      </c>
      <c r="C198" s="220" t="s">
        <v>35</v>
      </c>
      <c r="D198" s="209" t="s">
        <v>709</v>
      </c>
      <c r="E198" s="26" t="s">
        <v>456</v>
      </c>
      <c r="F198" s="93">
        <v>97</v>
      </c>
      <c r="G198" s="79">
        <v>1</v>
      </c>
      <c r="H198" s="222"/>
      <c r="I198" s="222"/>
      <c r="J198" s="222"/>
      <c r="K198" s="222"/>
      <c r="L198" s="79">
        <v>0</v>
      </c>
      <c r="M198" s="221"/>
      <c r="N198" s="62">
        <v>0</v>
      </c>
      <c r="O198" s="222"/>
      <c r="P198" s="222"/>
      <c r="Q198" s="68">
        <v>6.3395101563000003</v>
      </c>
      <c r="R198" s="222"/>
      <c r="S198" s="222"/>
      <c r="T198" s="71">
        <v>8.3999999999999986</v>
      </c>
      <c r="U198" s="222"/>
      <c r="V198" s="222"/>
      <c r="W198" s="68">
        <v>6.4058644270832996</v>
      </c>
      <c r="X198" s="222"/>
      <c r="Y198" s="222"/>
      <c r="Z198" s="71">
        <v>8.7999999999999972</v>
      </c>
      <c r="AA198" s="222"/>
      <c r="AB198" s="222"/>
      <c r="AC198" s="222"/>
      <c r="AD198" s="222"/>
      <c r="AE198" s="222"/>
      <c r="AF198" s="60">
        <v>3.4175595233128182</v>
      </c>
      <c r="AG198" s="60">
        <v>672</v>
      </c>
      <c r="AH198" s="60">
        <v>0.42943261253719939</v>
      </c>
      <c r="AI198" s="60">
        <v>15</v>
      </c>
      <c r="AJ198" s="60">
        <v>2.5958762886597939</v>
      </c>
      <c r="AK198" s="60" t="s">
        <v>248</v>
      </c>
      <c r="AL198" s="60">
        <v>95</v>
      </c>
      <c r="AM198" s="60">
        <v>3.4235639088135912</v>
      </c>
      <c r="AN198" s="60">
        <v>3.5101880877742948</v>
      </c>
      <c r="AO198" s="72">
        <v>0</v>
      </c>
      <c r="AP198" s="79">
        <v>0</v>
      </c>
      <c r="AQ198" s="79">
        <v>0</v>
      </c>
      <c r="AR198" s="225">
        <v>192</v>
      </c>
      <c r="AS198" s="225" t="s">
        <v>248</v>
      </c>
      <c r="AT198" s="68">
        <v>6841.9170000000004</v>
      </c>
      <c r="AU198" s="68">
        <v>0</v>
      </c>
      <c r="AV198" s="79">
        <v>0</v>
      </c>
      <c r="AW198" s="79">
        <v>192</v>
      </c>
      <c r="AX198" s="394" t="s">
        <v>248</v>
      </c>
      <c r="AY198" s="237" t="s">
        <v>248</v>
      </c>
      <c r="AZ198" s="214">
        <v>37936</v>
      </c>
      <c r="BA198" s="70" t="s">
        <v>248</v>
      </c>
      <c r="BB198" s="221" t="s">
        <v>248</v>
      </c>
      <c r="BC198" s="394" t="s">
        <v>248</v>
      </c>
      <c r="BD198" s="211" t="s">
        <v>61</v>
      </c>
      <c r="BE198" s="212" t="s">
        <v>62</v>
      </c>
      <c r="BF198" s="212" t="s">
        <v>63</v>
      </c>
      <c r="BG198" s="212" t="s">
        <v>196</v>
      </c>
      <c r="BH198" s="214" t="s">
        <v>513</v>
      </c>
      <c r="BI198" s="214" t="s">
        <v>64</v>
      </c>
      <c r="BJ198" s="390">
        <v>214</v>
      </c>
      <c r="BK198" s="382">
        <v>1</v>
      </c>
      <c r="BL198" s="216" t="s">
        <v>65</v>
      </c>
      <c r="BM198" s="62" t="s">
        <v>65</v>
      </c>
      <c r="BN198" s="214" t="s">
        <v>373</v>
      </c>
      <c r="BO198" s="211" t="s">
        <v>55</v>
      </c>
      <c r="BP198" s="212" t="s">
        <v>684</v>
      </c>
      <c r="BQ198" s="62" t="s">
        <v>716</v>
      </c>
    </row>
    <row r="199" spans="1:69" ht="15.75" thickBot="1">
      <c r="A199" s="404" t="s">
        <v>37</v>
      </c>
      <c r="B199" s="405" t="s">
        <v>40</v>
      </c>
      <c r="C199" s="406" t="s">
        <v>35</v>
      </c>
      <c r="D199" s="210" t="s">
        <v>709</v>
      </c>
      <c r="E199" s="24" t="s">
        <v>456</v>
      </c>
      <c r="F199" s="86">
        <v>96</v>
      </c>
      <c r="G199" s="80">
        <v>2</v>
      </c>
      <c r="H199" s="407"/>
      <c r="I199" s="407"/>
      <c r="J199" s="407"/>
      <c r="K199" s="407"/>
      <c r="L199" s="80">
        <v>0</v>
      </c>
      <c r="M199" s="408"/>
      <c r="N199" s="409">
        <v>0</v>
      </c>
      <c r="O199" s="407"/>
      <c r="P199" s="407"/>
      <c r="Q199" s="11">
        <v>7.0998720851000003</v>
      </c>
      <c r="R199" s="407"/>
      <c r="S199" s="407"/>
      <c r="T199" s="53">
        <v>9.3249999999999993</v>
      </c>
      <c r="U199" s="407"/>
      <c r="V199" s="407"/>
      <c r="W199" s="11">
        <v>7.1752975957445999</v>
      </c>
      <c r="X199" s="407"/>
      <c r="Y199" s="407"/>
      <c r="Z199" s="53">
        <v>9.6499999999999986</v>
      </c>
      <c r="AA199" s="407"/>
      <c r="AB199" s="407"/>
      <c r="AC199" s="407"/>
      <c r="AD199" s="407"/>
      <c r="AE199" s="407"/>
      <c r="AF199" s="410">
        <v>3.2381554001370465</v>
      </c>
      <c r="AG199" s="410">
        <v>659</v>
      </c>
      <c r="AH199" s="410">
        <v>0.51375160665460728</v>
      </c>
      <c r="AI199" s="410">
        <v>63</v>
      </c>
      <c r="AJ199" s="410">
        <v>2.2316964285714285</v>
      </c>
      <c r="AK199" s="410" t="s">
        <v>248</v>
      </c>
      <c r="AL199" s="410">
        <v>94</v>
      </c>
      <c r="AM199" s="410">
        <v>3.2381554001370465</v>
      </c>
      <c r="AN199" s="410">
        <v>3.2776497695852536</v>
      </c>
      <c r="AO199" s="73">
        <v>0</v>
      </c>
      <c r="AP199" s="80">
        <v>0</v>
      </c>
      <c r="AQ199" s="80">
        <v>0</v>
      </c>
      <c r="AR199" s="224">
        <v>188</v>
      </c>
      <c r="AS199" s="224" t="s">
        <v>248</v>
      </c>
      <c r="AT199" s="11">
        <v>6709.87</v>
      </c>
      <c r="AU199" s="11">
        <v>0</v>
      </c>
      <c r="AV199" s="80">
        <v>0</v>
      </c>
      <c r="AW199" s="80">
        <v>188</v>
      </c>
      <c r="AX199" s="416" t="s">
        <v>248</v>
      </c>
      <c r="AY199" s="235" t="s">
        <v>248</v>
      </c>
      <c r="AZ199" s="242">
        <v>37936</v>
      </c>
      <c r="BA199" s="188" t="s">
        <v>248</v>
      </c>
      <c r="BB199" s="408" t="s">
        <v>248</v>
      </c>
      <c r="BC199" s="416" t="s">
        <v>248</v>
      </c>
      <c r="BD199" s="411" t="s">
        <v>61</v>
      </c>
      <c r="BE199" s="412" t="s">
        <v>62</v>
      </c>
      <c r="BF199" s="412" t="s">
        <v>63</v>
      </c>
      <c r="BG199" s="412" t="s">
        <v>196</v>
      </c>
      <c r="BH199" s="413" t="s">
        <v>513</v>
      </c>
      <c r="BI199" s="413" t="s">
        <v>66</v>
      </c>
      <c r="BJ199" s="417">
        <v>214</v>
      </c>
      <c r="BK199" s="414">
        <v>7</v>
      </c>
      <c r="BL199" s="415" t="s">
        <v>65</v>
      </c>
      <c r="BM199" s="409" t="s">
        <v>65</v>
      </c>
      <c r="BN199" s="413" t="s">
        <v>373</v>
      </c>
      <c r="BO199" s="217" t="s">
        <v>55</v>
      </c>
      <c r="BP199" s="201" t="s">
        <v>684</v>
      </c>
      <c r="BQ199" s="52" t="s">
        <v>716</v>
      </c>
    </row>
    <row r="200" spans="1:69" ht="15.75" thickBot="1">
      <c r="A200" s="404" t="s">
        <v>37</v>
      </c>
      <c r="B200" s="405" t="s">
        <v>40</v>
      </c>
      <c r="C200" s="406" t="s">
        <v>35</v>
      </c>
      <c r="D200" s="210" t="s">
        <v>709</v>
      </c>
      <c r="E200" s="24" t="s">
        <v>456</v>
      </c>
      <c r="F200" s="86">
        <v>92</v>
      </c>
      <c r="G200" s="80">
        <v>0</v>
      </c>
      <c r="H200" s="407"/>
      <c r="I200" s="407"/>
      <c r="J200" s="407"/>
      <c r="K200" s="407"/>
      <c r="L200" s="80">
        <v>0</v>
      </c>
      <c r="M200" s="408"/>
      <c r="N200" s="409">
        <v>0</v>
      </c>
      <c r="O200" s="407"/>
      <c r="P200" s="407"/>
      <c r="Q200" s="11">
        <v>5.6674780326</v>
      </c>
      <c r="R200" s="407"/>
      <c r="S200" s="407"/>
      <c r="T200" s="53">
        <v>8.0666666666666647</v>
      </c>
      <c r="U200" s="407"/>
      <c r="V200" s="407"/>
      <c r="W200" s="11">
        <v>4.9823583260869002</v>
      </c>
      <c r="X200" s="407"/>
      <c r="Y200" s="407"/>
      <c r="Z200" s="53">
        <v>6.8499999999999979</v>
      </c>
      <c r="AA200" s="407"/>
      <c r="AB200" s="407"/>
      <c r="AC200" s="407"/>
      <c r="AD200" s="407"/>
      <c r="AE200" s="407"/>
      <c r="AF200" s="410">
        <v>3.6589596401090208</v>
      </c>
      <c r="AG200" s="410">
        <v>644</v>
      </c>
      <c r="AH200" s="410">
        <v>0.39570259348169901</v>
      </c>
      <c r="AI200" s="410">
        <v>9</v>
      </c>
      <c r="AJ200" s="410">
        <v>2.7829268292682929</v>
      </c>
      <c r="AK200" s="410" t="s">
        <v>248</v>
      </c>
      <c r="AL200" s="410">
        <v>92</v>
      </c>
      <c r="AM200" s="410">
        <v>3.6589596401090208</v>
      </c>
      <c r="AN200" s="410">
        <v>3.6901408450704225</v>
      </c>
      <c r="AO200" s="73">
        <v>0</v>
      </c>
      <c r="AP200" s="80">
        <v>0</v>
      </c>
      <c r="AQ200" s="80">
        <v>0</v>
      </c>
      <c r="AR200" s="224">
        <v>184</v>
      </c>
      <c r="AS200" s="224" t="s">
        <v>248</v>
      </c>
      <c r="AT200" s="11">
        <v>6578.3040000000001</v>
      </c>
      <c r="AU200" s="11">
        <v>0</v>
      </c>
      <c r="AV200" s="80">
        <v>0</v>
      </c>
      <c r="AW200" s="80">
        <v>184</v>
      </c>
      <c r="AX200" s="416" t="s">
        <v>248</v>
      </c>
      <c r="AY200" s="235" t="s">
        <v>248</v>
      </c>
      <c r="AZ200" s="242">
        <v>37936</v>
      </c>
      <c r="BA200" s="188" t="s">
        <v>248</v>
      </c>
      <c r="BB200" s="408" t="s">
        <v>248</v>
      </c>
      <c r="BC200" s="416" t="s">
        <v>248</v>
      </c>
      <c r="BD200" s="411" t="s">
        <v>61</v>
      </c>
      <c r="BE200" s="412" t="s">
        <v>62</v>
      </c>
      <c r="BF200" s="412" t="s">
        <v>63</v>
      </c>
      <c r="BG200" s="412" t="s">
        <v>196</v>
      </c>
      <c r="BH200" s="413" t="s">
        <v>513</v>
      </c>
      <c r="BI200" s="413" t="s">
        <v>67</v>
      </c>
      <c r="BJ200" s="417">
        <v>214</v>
      </c>
      <c r="BK200" s="414">
        <v>3</v>
      </c>
      <c r="BL200" s="415" t="s">
        <v>65</v>
      </c>
      <c r="BM200" s="409" t="s">
        <v>65</v>
      </c>
      <c r="BN200" s="413" t="s">
        <v>373</v>
      </c>
      <c r="BO200" s="217" t="s">
        <v>55</v>
      </c>
      <c r="BP200" s="201" t="s">
        <v>684</v>
      </c>
      <c r="BQ200" s="52" t="s">
        <v>716</v>
      </c>
    </row>
    <row r="201" spans="1:69" ht="15.75" thickBot="1">
      <c r="A201" s="404" t="s">
        <v>37</v>
      </c>
      <c r="B201" s="405" t="s">
        <v>40</v>
      </c>
      <c r="C201" s="406" t="s">
        <v>35</v>
      </c>
      <c r="D201" s="210" t="s">
        <v>709</v>
      </c>
      <c r="E201" s="24" t="s">
        <v>456</v>
      </c>
      <c r="F201" s="86">
        <v>53</v>
      </c>
      <c r="G201" s="80">
        <v>0</v>
      </c>
      <c r="H201" s="407"/>
      <c r="I201" s="407"/>
      <c r="J201" s="407"/>
      <c r="K201" s="407"/>
      <c r="L201" s="80">
        <v>0</v>
      </c>
      <c r="M201" s="408"/>
      <c r="N201" s="409">
        <v>0</v>
      </c>
      <c r="O201" s="407"/>
      <c r="P201" s="407"/>
      <c r="Q201" s="11">
        <v>7.2831695472</v>
      </c>
      <c r="R201" s="407"/>
      <c r="S201" s="407"/>
      <c r="T201" s="53">
        <v>9.1749999999999972</v>
      </c>
      <c r="U201" s="407"/>
      <c r="V201" s="407"/>
      <c r="W201" s="11">
        <v>7.2813017547168997</v>
      </c>
      <c r="X201" s="407"/>
      <c r="Y201" s="407"/>
      <c r="Z201" s="53">
        <v>9.1749999999999972</v>
      </c>
      <c r="AA201" s="407"/>
      <c r="AB201" s="407"/>
      <c r="AC201" s="407"/>
      <c r="AD201" s="407"/>
      <c r="AE201" s="407"/>
      <c r="AF201" s="410">
        <v>2.7268406637422329</v>
      </c>
      <c r="AG201" s="410">
        <v>364</v>
      </c>
      <c r="AH201" s="410">
        <v>0.28299591951837211</v>
      </c>
      <c r="AI201" s="410">
        <v>64</v>
      </c>
      <c r="AJ201" s="410">
        <v>2.0750000000000002</v>
      </c>
      <c r="AK201" s="410" t="s">
        <v>248</v>
      </c>
      <c r="AL201" s="9">
        <v>0</v>
      </c>
      <c r="AM201" s="410"/>
      <c r="AN201" s="410"/>
      <c r="AO201" s="73">
        <v>0</v>
      </c>
      <c r="AP201" s="80">
        <v>0</v>
      </c>
      <c r="AQ201" s="80">
        <v>0</v>
      </c>
      <c r="AR201" s="224">
        <v>106</v>
      </c>
      <c r="AS201" s="224" t="s">
        <v>248</v>
      </c>
      <c r="AT201" s="11">
        <v>3776.413</v>
      </c>
      <c r="AU201" s="11">
        <v>0</v>
      </c>
      <c r="AV201" s="80">
        <v>0</v>
      </c>
      <c r="AW201" s="80">
        <v>106</v>
      </c>
      <c r="AX201" s="416" t="s">
        <v>248</v>
      </c>
      <c r="AY201" s="235" t="s">
        <v>248</v>
      </c>
      <c r="AZ201" s="242">
        <v>37936</v>
      </c>
      <c r="BA201" s="188" t="s">
        <v>248</v>
      </c>
      <c r="BB201" s="408" t="s">
        <v>248</v>
      </c>
      <c r="BC201" s="416" t="s">
        <v>248</v>
      </c>
      <c r="BD201" s="411" t="s">
        <v>61</v>
      </c>
      <c r="BE201" s="412" t="s">
        <v>62</v>
      </c>
      <c r="BF201" s="412" t="s">
        <v>63</v>
      </c>
      <c r="BG201" s="412" t="s">
        <v>196</v>
      </c>
      <c r="BH201" s="413" t="s">
        <v>513</v>
      </c>
      <c r="BI201" s="413" t="s">
        <v>68</v>
      </c>
      <c r="BJ201" s="417">
        <v>214</v>
      </c>
      <c r="BK201" s="414">
        <v>4</v>
      </c>
      <c r="BL201" s="415" t="s">
        <v>65</v>
      </c>
      <c r="BM201" s="409" t="s">
        <v>65</v>
      </c>
      <c r="BN201" s="413" t="s">
        <v>373</v>
      </c>
      <c r="BO201" s="217" t="s">
        <v>55</v>
      </c>
      <c r="BP201" s="201" t="s">
        <v>684</v>
      </c>
      <c r="BQ201" s="52" t="s">
        <v>716</v>
      </c>
    </row>
    <row r="202" spans="1:69" ht="16.5" thickBot="1">
      <c r="A202" s="207" t="s">
        <v>37</v>
      </c>
      <c r="B202" s="208" t="s">
        <v>40</v>
      </c>
      <c r="C202" s="202" t="s">
        <v>35</v>
      </c>
      <c r="D202" s="210" t="s">
        <v>709</v>
      </c>
      <c r="E202" s="24" t="s">
        <v>457</v>
      </c>
      <c r="F202" s="86">
        <v>77</v>
      </c>
      <c r="G202" s="80">
        <v>0</v>
      </c>
      <c r="H202" s="204"/>
      <c r="I202" s="204"/>
      <c r="J202" s="204"/>
      <c r="K202" s="204"/>
      <c r="L202" s="80">
        <v>0</v>
      </c>
      <c r="M202" s="203"/>
      <c r="N202" s="52">
        <v>0</v>
      </c>
      <c r="O202" s="204"/>
      <c r="P202" s="204"/>
      <c r="Q202" s="11">
        <v>6.4076492338</v>
      </c>
      <c r="R202" s="204"/>
      <c r="S202" s="204"/>
      <c r="T202" s="53">
        <v>7.4291666666666663</v>
      </c>
      <c r="U202" s="204"/>
      <c r="V202" s="204"/>
      <c r="W202" s="11">
        <v>6.4277011558441002</v>
      </c>
      <c r="X202" s="204"/>
      <c r="Y202" s="204"/>
      <c r="Z202" s="53">
        <v>7.5374999999999979</v>
      </c>
      <c r="AA202" s="204"/>
      <c r="AB202" s="204"/>
      <c r="AC202" s="204"/>
      <c r="AD202" s="204"/>
      <c r="AE202" s="204"/>
      <c r="AF202" s="9">
        <v>3.4497031612608557</v>
      </c>
      <c r="AG202" s="9">
        <v>539</v>
      </c>
      <c r="AH202" s="9">
        <v>0.40157192287553289</v>
      </c>
      <c r="AI202" s="9">
        <v>6</v>
      </c>
      <c r="AJ202" s="9">
        <v>2.634294871794872</v>
      </c>
      <c r="AK202" s="9" t="s">
        <v>248</v>
      </c>
      <c r="AL202" s="9">
        <v>77</v>
      </c>
      <c r="AM202" s="9">
        <v>3.4497031612608557</v>
      </c>
      <c r="AN202" s="9">
        <v>3.5215355805243447</v>
      </c>
      <c r="AO202" s="73">
        <v>0</v>
      </c>
      <c r="AP202" s="80">
        <v>0</v>
      </c>
      <c r="AQ202" s="80">
        <v>0</v>
      </c>
      <c r="AR202" s="224">
        <v>154</v>
      </c>
      <c r="AS202" s="224" t="s">
        <v>248</v>
      </c>
      <c r="AT202" s="11">
        <v>5493.5069999999996</v>
      </c>
      <c r="AU202" s="11">
        <v>0</v>
      </c>
      <c r="AV202" s="80">
        <v>0</v>
      </c>
      <c r="AW202" s="80">
        <v>154</v>
      </c>
      <c r="AX202" s="158" t="s">
        <v>248</v>
      </c>
      <c r="AY202" s="235" t="s">
        <v>248</v>
      </c>
      <c r="AZ202" s="218">
        <v>42754</v>
      </c>
      <c r="BA202" s="188" t="s">
        <v>248</v>
      </c>
      <c r="BB202" s="203" t="s">
        <v>248</v>
      </c>
      <c r="BC202" s="158" t="s">
        <v>248</v>
      </c>
      <c r="BD202" s="217" t="s">
        <v>61</v>
      </c>
      <c r="BE202" s="201" t="s">
        <v>62</v>
      </c>
      <c r="BF202" s="201" t="s">
        <v>63</v>
      </c>
      <c r="BG202" s="201" t="s">
        <v>196</v>
      </c>
      <c r="BH202" s="218" t="s">
        <v>514</v>
      </c>
      <c r="BI202" s="218" t="s">
        <v>64</v>
      </c>
      <c r="BJ202" s="391">
        <v>214</v>
      </c>
      <c r="BK202" s="370">
        <v>1</v>
      </c>
      <c r="BL202" s="219" t="s">
        <v>65</v>
      </c>
      <c r="BM202" s="52" t="s">
        <v>65</v>
      </c>
      <c r="BN202" s="218" t="s">
        <v>373</v>
      </c>
      <c r="BO202" s="217" t="s">
        <v>75</v>
      </c>
      <c r="BP202" s="201" t="s">
        <v>684</v>
      </c>
      <c r="BQ202" s="52" t="s">
        <v>716</v>
      </c>
    </row>
    <row r="203" spans="1:69" ht="16.5" thickBot="1">
      <c r="A203" s="207" t="s">
        <v>37</v>
      </c>
      <c r="B203" s="208" t="s">
        <v>40</v>
      </c>
      <c r="C203" s="202" t="s">
        <v>35</v>
      </c>
      <c r="D203" s="210" t="s">
        <v>709</v>
      </c>
      <c r="E203" s="24" t="s">
        <v>457</v>
      </c>
      <c r="F203" s="86">
        <v>76</v>
      </c>
      <c r="G203" s="80">
        <v>2</v>
      </c>
      <c r="H203" s="204"/>
      <c r="I203" s="204"/>
      <c r="J203" s="204"/>
      <c r="K203" s="204"/>
      <c r="L203" s="80">
        <v>0</v>
      </c>
      <c r="M203" s="203"/>
      <c r="N203" s="52">
        <v>0</v>
      </c>
      <c r="O203" s="204"/>
      <c r="P203" s="204"/>
      <c r="Q203" s="11">
        <v>7.1736485405000003</v>
      </c>
      <c r="R203" s="204"/>
      <c r="S203" s="204"/>
      <c r="T203" s="53">
        <v>13.216666666666667</v>
      </c>
      <c r="U203" s="204"/>
      <c r="V203" s="204"/>
      <c r="W203" s="11">
        <v>7.2122430405404998</v>
      </c>
      <c r="X203" s="204"/>
      <c r="Y203" s="204"/>
      <c r="Z203" s="53">
        <v>13.324999999999999</v>
      </c>
      <c r="AA203" s="204"/>
      <c r="AB203" s="204"/>
      <c r="AC203" s="204"/>
      <c r="AD203" s="204"/>
      <c r="AE203" s="204"/>
      <c r="AF203" s="9">
        <v>3.1201930536266458</v>
      </c>
      <c r="AG203" s="9">
        <v>518</v>
      </c>
      <c r="AH203" s="9">
        <v>0.53678544621317259</v>
      </c>
      <c r="AI203" s="9">
        <v>72</v>
      </c>
      <c r="AJ203" s="9">
        <v>2.1398437499999998</v>
      </c>
      <c r="AK203" s="9" t="s">
        <v>248</v>
      </c>
      <c r="AL203" s="9">
        <v>74</v>
      </c>
      <c r="AM203" s="9">
        <v>3.1201930536266458</v>
      </c>
      <c r="AN203" s="9">
        <v>3.1626506024096384</v>
      </c>
      <c r="AO203" s="73">
        <v>0</v>
      </c>
      <c r="AP203" s="80">
        <v>0</v>
      </c>
      <c r="AQ203" s="80">
        <v>0</v>
      </c>
      <c r="AR203" s="224">
        <v>148</v>
      </c>
      <c r="AS203" s="224" t="s">
        <v>248</v>
      </c>
      <c r="AT203" s="11">
        <v>5281.3289999999997</v>
      </c>
      <c r="AU203" s="11">
        <v>0</v>
      </c>
      <c r="AV203" s="80">
        <v>0</v>
      </c>
      <c r="AW203" s="80">
        <v>148</v>
      </c>
      <c r="AX203" s="158" t="s">
        <v>248</v>
      </c>
      <c r="AY203" s="235" t="s">
        <v>248</v>
      </c>
      <c r="AZ203" s="218">
        <v>42754</v>
      </c>
      <c r="BA203" s="188" t="s">
        <v>248</v>
      </c>
      <c r="BB203" s="203" t="s">
        <v>248</v>
      </c>
      <c r="BC203" s="158" t="s">
        <v>248</v>
      </c>
      <c r="BD203" s="217" t="s">
        <v>61</v>
      </c>
      <c r="BE203" s="201" t="s">
        <v>62</v>
      </c>
      <c r="BF203" s="201" t="s">
        <v>63</v>
      </c>
      <c r="BG203" s="201" t="s">
        <v>196</v>
      </c>
      <c r="BH203" s="218" t="s">
        <v>514</v>
      </c>
      <c r="BI203" s="218" t="s">
        <v>66</v>
      </c>
      <c r="BJ203" s="391">
        <v>214</v>
      </c>
      <c r="BK203" s="370">
        <v>7</v>
      </c>
      <c r="BL203" s="219" t="s">
        <v>65</v>
      </c>
      <c r="BM203" s="52" t="s">
        <v>65</v>
      </c>
      <c r="BN203" s="218" t="s">
        <v>373</v>
      </c>
      <c r="BO203" s="217" t="s">
        <v>75</v>
      </c>
      <c r="BP203" s="201" t="s">
        <v>684</v>
      </c>
      <c r="BQ203" s="52" t="s">
        <v>716</v>
      </c>
    </row>
    <row r="204" spans="1:69" ht="16.5" thickBot="1">
      <c r="A204" s="207" t="s">
        <v>37</v>
      </c>
      <c r="B204" s="208" t="s">
        <v>40</v>
      </c>
      <c r="C204" s="202" t="s">
        <v>35</v>
      </c>
      <c r="D204" s="210" t="s">
        <v>709</v>
      </c>
      <c r="E204" s="24" t="s">
        <v>457</v>
      </c>
      <c r="F204" s="86">
        <v>76</v>
      </c>
      <c r="G204" s="80">
        <v>0</v>
      </c>
      <c r="H204" s="204"/>
      <c r="I204" s="204"/>
      <c r="J204" s="204"/>
      <c r="K204" s="204"/>
      <c r="L204" s="80">
        <v>0</v>
      </c>
      <c r="M204" s="203"/>
      <c r="N204" s="52">
        <v>1</v>
      </c>
      <c r="O204" s="204"/>
      <c r="P204" s="204"/>
      <c r="Q204" s="11">
        <v>6.4399735132</v>
      </c>
      <c r="R204" s="204"/>
      <c r="S204" s="204"/>
      <c r="T204" s="53">
        <v>9.1000000000000014</v>
      </c>
      <c r="U204" s="204"/>
      <c r="V204" s="204"/>
      <c r="W204" s="11">
        <v>5.6666051710526002</v>
      </c>
      <c r="X204" s="204"/>
      <c r="Y204" s="204"/>
      <c r="Z204" s="53">
        <v>9.1000000000000014</v>
      </c>
      <c r="AA204" s="204"/>
      <c r="AB204" s="204"/>
      <c r="AC204" s="204"/>
      <c r="AD204" s="204"/>
      <c r="AE204" s="204"/>
      <c r="AF204" s="9">
        <v>3.5189142956809398</v>
      </c>
      <c r="AG204" s="9">
        <v>525</v>
      </c>
      <c r="AH204" s="9">
        <v>0.50886937519020625</v>
      </c>
      <c r="AI204" s="9">
        <v>27</v>
      </c>
      <c r="AJ204" s="9">
        <v>2.4333333333333336</v>
      </c>
      <c r="AK204" s="9" t="s">
        <v>248</v>
      </c>
      <c r="AL204" s="9">
        <v>72</v>
      </c>
      <c r="AM204" s="9">
        <v>3.5538888994663487</v>
      </c>
      <c r="AN204" s="9">
        <v>3.6241883116883118</v>
      </c>
      <c r="AO204" s="73">
        <v>0</v>
      </c>
      <c r="AP204" s="80">
        <v>0</v>
      </c>
      <c r="AQ204" s="80">
        <v>0</v>
      </c>
      <c r="AR204" s="224">
        <v>152</v>
      </c>
      <c r="AS204" s="224" t="s">
        <v>248</v>
      </c>
      <c r="AT204" s="11">
        <v>5379.6360000000004</v>
      </c>
      <c r="AU204" s="11">
        <v>63.469000000000001</v>
      </c>
      <c r="AV204" s="80">
        <v>0</v>
      </c>
      <c r="AW204" s="80">
        <v>152</v>
      </c>
      <c r="AX204" s="158" t="s">
        <v>248</v>
      </c>
      <c r="AY204" s="235" t="s">
        <v>248</v>
      </c>
      <c r="AZ204" s="218">
        <v>42754</v>
      </c>
      <c r="BA204" s="188" t="s">
        <v>248</v>
      </c>
      <c r="BB204" s="203" t="s">
        <v>248</v>
      </c>
      <c r="BC204" s="158" t="s">
        <v>248</v>
      </c>
      <c r="BD204" s="217" t="s">
        <v>61</v>
      </c>
      <c r="BE204" s="201" t="s">
        <v>62</v>
      </c>
      <c r="BF204" s="201" t="s">
        <v>63</v>
      </c>
      <c r="BG204" s="201" t="s">
        <v>196</v>
      </c>
      <c r="BH204" s="218" t="s">
        <v>514</v>
      </c>
      <c r="BI204" s="218" t="s">
        <v>67</v>
      </c>
      <c r="BJ204" s="391">
        <v>214</v>
      </c>
      <c r="BK204" s="370">
        <v>3</v>
      </c>
      <c r="BL204" s="219" t="s">
        <v>65</v>
      </c>
      <c r="BM204" s="52" t="s">
        <v>65</v>
      </c>
      <c r="BN204" s="218" t="s">
        <v>373</v>
      </c>
      <c r="BO204" s="217" t="s">
        <v>75</v>
      </c>
      <c r="BP204" s="201" t="s">
        <v>684</v>
      </c>
      <c r="BQ204" s="52" t="s">
        <v>716</v>
      </c>
    </row>
    <row r="205" spans="1:69" ht="16.5" thickBot="1">
      <c r="A205" s="207" t="s">
        <v>37</v>
      </c>
      <c r="B205" s="208" t="s">
        <v>40</v>
      </c>
      <c r="C205" s="202" t="s">
        <v>35</v>
      </c>
      <c r="D205" s="210" t="s">
        <v>709</v>
      </c>
      <c r="E205" s="24" t="s">
        <v>457</v>
      </c>
      <c r="F205" s="86">
        <v>34</v>
      </c>
      <c r="G205" s="80">
        <v>0</v>
      </c>
      <c r="H205" s="204"/>
      <c r="I205" s="204"/>
      <c r="J205" s="204"/>
      <c r="K205" s="204"/>
      <c r="L205" s="80">
        <v>0</v>
      </c>
      <c r="M205" s="203"/>
      <c r="N205" s="52">
        <v>0</v>
      </c>
      <c r="O205" s="204"/>
      <c r="P205" s="204"/>
      <c r="Q205" s="11">
        <v>7.6278822647000002</v>
      </c>
      <c r="R205" s="204"/>
      <c r="S205" s="204"/>
      <c r="T205" s="53">
        <v>9.6499999999999986</v>
      </c>
      <c r="U205" s="204"/>
      <c r="V205" s="204"/>
      <c r="W205" s="11">
        <v>7.6790587647058004</v>
      </c>
      <c r="X205" s="204"/>
      <c r="Y205" s="204"/>
      <c r="Z205" s="53">
        <v>9.6499999999999986</v>
      </c>
      <c r="AA205" s="204"/>
      <c r="AB205" s="204"/>
      <c r="AC205" s="204"/>
      <c r="AD205" s="204"/>
      <c r="AE205" s="204"/>
      <c r="AF205" s="9">
        <v>2.7141125486010598</v>
      </c>
      <c r="AG205" s="9">
        <v>231</v>
      </c>
      <c r="AH205" s="9">
        <v>0.30679899760839785</v>
      </c>
      <c r="AI205" s="9">
        <v>41</v>
      </c>
      <c r="AJ205" s="9">
        <v>2.0256756756756755</v>
      </c>
      <c r="AK205" s="9" t="s">
        <v>248</v>
      </c>
      <c r="AL205" s="9">
        <v>0</v>
      </c>
      <c r="AM205" s="9"/>
      <c r="AN205" s="9"/>
      <c r="AO205" s="73">
        <v>0</v>
      </c>
      <c r="AP205" s="80">
        <v>0</v>
      </c>
      <c r="AQ205" s="80">
        <v>0</v>
      </c>
      <c r="AR205" s="224">
        <v>68</v>
      </c>
      <c r="AS205" s="224" t="s">
        <v>248</v>
      </c>
      <c r="AT205" s="11">
        <v>2427.4609999999998</v>
      </c>
      <c r="AU205" s="11">
        <v>0</v>
      </c>
      <c r="AV205" s="80">
        <v>0</v>
      </c>
      <c r="AW205" s="80">
        <v>68</v>
      </c>
      <c r="AX205" s="158" t="s">
        <v>248</v>
      </c>
      <c r="AY205" s="235" t="s">
        <v>248</v>
      </c>
      <c r="AZ205" s="218">
        <v>42754</v>
      </c>
      <c r="BA205" s="188" t="s">
        <v>248</v>
      </c>
      <c r="BB205" s="203" t="s">
        <v>248</v>
      </c>
      <c r="BC205" s="158" t="s">
        <v>248</v>
      </c>
      <c r="BD205" s="217" t="s">
        <v>61</v>
      </c>
      <c r="BE205" s="201" t="s">
        <v>62</v>
      </c>
      <c r="BF205" s="201" t="s">
        <v>63</v>
      </c>
      <c r="BG205" s="201" t="s">
        <v>196</v>
      </c>
      <c r="BH205" s="218" t="s">
        <v>514</v>
      </c>
      <c r="BI205" s="218" t="s">
        <v>68</v>
      </c>
      <c r="BJ205" s="391">
        <v>214</v>
      </c>
      <c r="BK205" s="370">
        <v>4</v>
      </c>
      <c r="BL205" s="219" t="s">
        <v>65</v>
      </c>
      <c r="BM205" s="52" t="s">
        <v>65</v>
      </c>
      <c r="BN205" s="218" t="s">
        <v>373</v>
      </c>
      <c r="BO205" s="217" t="s">
        <v>75</v>
      </c>
      <c r="BP205" s="201" t="s">
        <v>684</v>
      </c>
      <c r="BQ205" s="52" t="s">
        <v>716</v>
      </c>
    </row>
    <row r="206" spans="1:69" ht="16.5" thickBot="1">
      <c r="A206" s="207" t="s">
        <v>37</v>
      </c>
      <c r="B206" s="208" t="s">
        <v>40</v>
      </c>
      <c r="C206" s="202" t="s">
        <v>35</v>
      </c>
      <c r="D206" s="210" t="s">
        <v>709</v>
      </c>
      <c r="E206" s="24" t="s">
        <v>458</v>
      </c>
      <c r="F206" s="86">
        <v>51</v>
      </c>
      <c r="G206" s="80">
        <v>0</v>
      </c>
      <c r="H206" s="204"/>
      <c r="I206" s="204"/>
      <c r="J206" s="204"/>
      <c r="K206" s="204"/>
      <c r="L206" s="80">
        <v>0</v>
      </c>
      <c r="M206" s="203"/>
      <c r="N206" s="52">
        <v>0</v>
      </c>
      <c r="O206" s="204"/>
      <c r="P206" s="204"/>
      <c r="Q206" s="11">
        <v>5.7333724706</v>
      </c>
      <c r="R206" s="204"/>
      <c r="S206" s="204"/>
      <c r="T206" s="53">
        <v>7.7249999999999979</v>
      </c>
      <c r="U206" s="204"/>
      <c r="V206" s="204"/>
      <c r="W206" s="11">
        <v>5.4795685294116998</v>
      </c>
      <c r="X206" s="204"/>
      <c r="Y206" s="204"/>
      <c r="Z206" s="53">
        <v>7.3624999999999989</v>
      </c>
      <c r="AA206" s="204"/>
      <c r="AB206" s="204"/>
      <c r="AC206" s="204"/>
      <c r="AD206" s="204"/>
      <c r="AE206" s="204"/>
      <c r="AF206" s="9">
        <v>3.5421568722951977</v>
      </c>
      <c r="AG206" s="9">
        <v>357</v>
      </c>
      <c r="AH206" s="9">
        <v>0.49647436687705987</v>
      </c>
      <c r="AI206" s="9">
        <v>20</v>
      </c>
      <c r="AJ206" s="9">
        <v>2.4104166666666669</v>
      </c>
      <c r="AK206" s="9" t="s">
        <v>248</v>
      </c>
      <c r="AL206" s="9">
        <v>51</v>
      </c>
      <c r="AM206" s="9">
        <v>3.5421568722951977</v>
      </c>
      <c r="AN206" s="9">
        <v>3.6423766816143499</v>
      </c>
      <c r="AO206" s="73">
        <v>0</v>
      </c>
      <c r="AP206" s="80">
        <v>0</v>
      </c>
      <c r="AQ206" s="80">
        <v>0</v>
      </c>
      <c r="AR206" s="224">
        <v>102</v>
      </c>
      <c r="AS206" s="224" t="s">
        <v>248</v>
      </c>
      <c r="AT206" s="11">
        <v>3652.2069999999999</v>
      </c>
      <c r="AU206" s="11">
        <v>0</v>
      </c>
      <c r="AV206" s="80">
        <v>0</v>
      </c>
      <c r="AW206" s="80">
        <v>102</v>
      </c>
      <c r="AX206" s="158" t="s">
        <v>248</v>
      </c>
      <c r="AY206" s="235" t="s">
        <v>248</v>
      </c>
      <c r="AZ206" s="218">
        <v>76170</v>
      </c>
      <c r="BA206" s="188" t="s">
        <v>248</v>
      </c>
      <c r="BB206" s="203" t="s">
        <v>248</v>
      </c>
      <c r="BC206" s="158" t="s">
        <v>248</v>
      </c>
      <c r="BD206" s="217" t="s">
        <v>61</v>
      </c>
      <c r="BE206" s="201" t="s">
        <v>62</v>
      </c>
      <c r="BF206" s="201" t="s">
        <v>63</v>
      </c>
      <c r="BG206" s="201" t="s">
        <v>196</v>
      </c>
      <c r="BH206" s="218" t="s">
        <v>515</v>
      </c>
      <c r="BI206" s="218" t="s">
        <v>64</v>
      </c>
      <c r="BJ206" s="391">
        <v>214</v>
      </c>
      <c r="BK206" s="370">
        <v>1</v>
      </c>
      <c r="BL206" s="219" t="s">
        <v>65</v>
      </c>
      <c r="BM206" s="52" t="s">
        <v>65</v>
      </c>
      <c r="BN206" s="218" t="s">
        <v>373</v>
      </c>
      <c r="BO206" s="217" t="s">
        <v>54</v>
      </c>
      <c r="BP206" s="201" t="s">
        <v>699</v>
      </c>
      <c r="BQ206" s="52" t="s">
        <v>715</v>
      </c>
    </row>
    <row r="207" spans="1:69" ht="16.5" thickBot="1">
      <c r="A207" s="207" t="s">
        <v>37</v>
      </c>
      <c r="B207" s="208" t="s">
        <v>40</v>
      </c>
      <c r="C207" s="202" t="s">
        <v>35</v>
      </c>
      <c r="D207" s="210" t="s">
        <v>709</v>
      </c>
      <c r="E207" s="24" t="s">
        <v>458</v>
      </c>
      <c r="F207" s="86">
        <v>51</v>
      </c>
      <c r="G207" s="80">
        <v>4</v>
      </c>
      <c r="H207" s="204"/>
      <c r="I207" s="204"/>
      <c r="J207" s="204"/>
      <c r="K207" s="204"/>
      <c r="L207" s="80">
        <v>0</v>
      </c>
      <c r="M207" s="203"/>
      <c r="N207" s="52">
        <v>0</v>
      </c>
      <c r="O207" s="204"/>
      <c r="P207" s="204"/>
      <c r="Q207" s="11">
        <v>7.2514891064000002</v>
      </c>
      <c r="R207" s="204"/>
      <c r="S207" s="204"/>
      <c r="T207" s="53">
        <v>13.324999999999999</v>
      </c>
      <c r="U207" s="204"/>
      <c r="V207" s="204"/>
      <c r="W207" s="11">
        <v>7.2921486808509997</v>
      </c>
      <c r="X207" s="204"/>
      <c r="Y207" s="204"/>
      <c r="Z207" s="53">
        <v>13.608333333333333</v>
      </c>
      <c r="AA207" s="204"/>
      <c r="AB207" s="204"/>
      <c r="AC207" s="204"/>
      <c r="AD207" s="204"/>
      <c r="AE207" s="204"/>
      <c r="AF207" s="9">
        <v>3.336930089083848</v>
      </c>
      <c r="AG207" s="9">
        <v>329</v>
      </c>
      <c r="AH207" s="9">
        <v>0.4895774100971429</v>
      </c>
      <c r="AI207" s="9">
        <v>15</v>
      </c>
      <c r="AJ207" s="9">
        <v>2.5109848484848483</v>
      </c>
      <c r="AK207" s="9" t="s">
        <v>248</v>
      </c>
      <c r="AL207" s="9">
        <v>47</v>
      </c>
      <c r="AM207" s="9">
        <v>3.336930089083848</v>
      </c>
      <c r="AN207" s="9">
        <v>3.4053398058252426</v>
      </c>
      <c r="AO207" s="73">
        <v>0</v>
      </c>
      <c r="AP207" s="80">
        <v>0</v>
      </c>
      <c r="AQ207" s="80">
        <v>0</v>
      </c>
      <c r="AR207" s="224">
        <v>94</v>
      </c>
      <c r="AS207" s="224" t="s">
        <v>248</v>
      </c>
      <c r="AT207" s="11">
        <v>3351.4270000000001</v>
      </c>
      <c r="AU207" s="11">
        <v>0</v>
      </c>
      <c r="AV207" s="80">
        <v>0</v>
      </c>
      <c r="AW207" s="80">
        <v>94</v>
      </c>
      <c r="AX207" s="158" t="s">
        <v>248</v>
      </c>
      <c r="AY207" s="235" t="s">
        <v>248</v>
      </c>
      <c r="AZ207" s="218">
        <v>76170</v>
      </c>
      <c r="BA207" s="188" t="s">
        <v>248</v>
      </c>
      <c r="BB207" s="203" t="s">
        <v>248</v>
      </c>
      <c r="BC207" s="158" t="s">
        <v>248</v>
      </c>
      <c r="BD207" s="217" t="s">
        <v>61</v>
      </c>
      <c r="BE207" s="201" t="s">
        <v>62</v>
      </c>
      <c r="BF207" s="201" t="s">
        <v>63</v>
      </c>
      <c r="BG207" s="201" t="s">
        <v>196</v>
      </c>
      <c r="BH207" s="218" t="s">
        <v>515</v>
      </c>
      <c r="BI207" s="218" t="s">
        <v>66</v>
      </c>
      <c r="BJ207" s="391">
        <v>214</v>
      </c>
      <c r="BK207" s="370">
        <v>7</v>
      </c>
      <c r="BL207" s="219" t="s">
        <v>65</v>
      </c>
      <c r="BM207" s="52" t="s">
        <v>65</v>
      </c>
      <c r="BN207" s="218" t="s">
        <v>373</v>
      </c>
      <c r="BO207" s="217" t="s">
        <v>54</v>
      </c>
      <c r="BP207" s="201" t="s">
        <v>699</v>
      </c>
      <c r="BQ207" s="52" t="s">
        <v>715</v>
      </c>
    </row>
    <row r="208" spans="1:69" ht="16.5" thickBot="1">
      <c r="A208" s="207" t="s">
        <v>37</v>
      </c>
      <c r="B208" s="208" t="s">
        <v>40</v>
      </c>
      <c r="C208" s="202" t="s">
        <v>35</v>
      </c>
      <c r="D208" s="210" t="s">
        <v>709</v>
      </c>
      <c r="E208" s="24" t="s">
        <v>458</v>
      </c>
      <c r="F208" s="86">
        <v>54</v>
      </c>
      <c r="G208" s="80">
        <v>0</v>
      </c>
      <c r="H208" s="204"/>
      <c r="I208" s="204"/>
      <c r="J208" s="204"/>
      <c r="K208" s="204"/>
      <c r="L208" s="80">
        <v>0</v>
      </c>
      <c r="M208" s="203"/>
      <c r="N208" s="52">
        <v>0</v>
      </c>
      <c r="O208" s="204"/>
      <c r="P208" s="204"/>
      <c r="Q208" s="11">
        <v>6.9689072777999996</v>
      </c>
      <c r="R208" s="204"/>
      <c r="S208" s="204"/>
      <c r="T208" s="53">
        <v>8.0749999999999993</v>
      </c>
      <c r="U208" s="204"/>
      <c r="V208" s="204"/>
      <c r="W208" s="11">
        <v>7.0728703148148</v>
      </c>
      <c r="X208" s="204"/>
      <c r="Y208" s="204"/>
      <c r="Z208" s="53">
        <v>8.0749999999999993</v>
      </c>
      <c r="AA208" s="204"/>
      <c r="AB208" s="204"/>
      <c r="AC208" s="204"/>
      <c r="AD208" s="204"/>
      <c r="AE208" s="204"/>
      <c r="AF208" s="9">
        <v>3.3727248642179699</v>
      </c>
      <c r="AG208" s="9">
        <v>378</v>
      </c>
      <c r="AH208" s="9">
        <v>0.48912248353145277</v>
      </c>
      <c r="AI208" s="9">
        <v>24</v>
      </c>
      <c r="AJ208" s="9">
        <v>2.3891304347826088</v>
      </c>
      <c r="AK208" s="9" t="s">
        <v>248</v>
      </c>
      <c r="AL208" s="9">
        <v>54</v>
      </c>
      <c r="AM208" s="9">
        <v>3.3727248642179699</v>
      </c>
      <c r="AN208" s="9">
        <v>3.5</v>
      </c>
      <c r="AO208" s="73">
        <v>0</v>
      </c>
      <c r="AP208" s="80">
        <v>0</v>
      </c>
      <c r="AQ208" s="80">
        <v>0</v>
      </c>
      <c r="AR208" s="224">
        <v>108</v>
      </c>
      <c r="AS208" s="224" t="s">
        <v>248</v>
      </c>
      <c r="AT208" s="11">
        <v>3858.5749999999998</v>
      </c>
      <c r="AU208" s="11">
        <v>0</v>
      </c>
      <c r="AV208" s="80">
        <v>0</v>
      </c>
      <c r="AW208" s="80">
        <v>108</v>
      </c>
      <c r="AX208" s="158" t="s">
        <v>248</v>
      </c>
      <c r="AY208" s="235" t="s">
        <v>248</v>
      </c>
      <c r="AZ208" s="218">
        <v>76170</v>
      </c>
      <c r="BA208" s="188" t="s">
        <v>248</v>
      </c>
      <c r="BB208" s="203" t="s">
        <v>248</v>
      </c>
      <c r="BC208" s="158" t="s">
        <v>248</v>
      </c>
      <c r="BD208" s="217" t="s">
        <v>61</v>
      </c>
      <c r="BE208" s="201" t="s">
        <v>62</v>
      </c>
      <c r="BF208" s="201" t="s">
        <v>63</v>
      </c>
      <c r="BG208" s="201" t="s">
        <v>196</v>
      </c>
      <c r="BH208" s="218" t="s">
        <v>515</v>
      </c>
      <c r="BI208" s="218" t="s">
        <v>67</v>
      </c>
      <c r="BJ208" s="391">
        <v>214</v>
      </c>
      <c r="BK208" s="370">
        <v>3</v>
      </c>
      <c r="BL208" s="219" t="s">
        <v>65</v>
      </c>
      <c r="BM208" s="52" t="s">
        <v>65</v>
      </c>
      <c r="BN208" s="218" t="s">
        <v>373</v>
      </c>
      <c r="BO208" s="217" t="s">
        <v>54</v>
      </c>
      <c r="BP208" s="201" t="s">
        <v>699</v>
      </c>
      <c r="BQ208" s="52" t="s">
        <v>715</v>
      </c>
    </row>
    <row r="209" spans="1:69" ht="16.5" thickBot="1">
      <c r="A209" s="207" t="s">
        <v>37</v>
      </c>
      <c r="B209" s="208" t="s">
        <v>40</v>
      </c>
      <c r="C209" s="202" t="s">
        <v>35</v>
      </c>
      <c r="D209" s="210" t="s">
        <v>709</v>
      </c>
      <c r="E209" s="24" t="s">
        <v>458</v>
      </c>
      <c r="F209" s="86">
        <v>51</v>
      </c>
      <c r="G209" s="80">
        <v>0</v>
      </c>
      <c r="H209" s="204"/>
      <c r="I209" s="204"/>
      <c r="J209" s="204"/>
      <c r="K209" s="204"/>
      <c r="L209" s="80">
        <v>0</v>
      </c>
      <c r="M209" s="203"/>
      <c r="N209" s="52">
        <v>0</v>
      </c>
      <c r="O209" s="204"/>
      <c r="P209" s="204"/>
      <c r="Q209" s="11">
        <v>7.5910783332999996</v>
      </c>
      <c r="R209" s="204"/>
      <c r="S209" s="204"/>
      <c r="T209" s="53">
        <v>9.7249999999999979</v>
      </c>
      <c r="U209" s="204"/>
      <c r="V209" s="204"/>
      <c r="W209" s="11">
        <v>7.6357254117647004</v>
      </c>
      <c r="X209" s="204"/>
      <c r="Y209" s="204"/>
      <c r="Z209" s="53">
        <v>9.3624999999999989</v>
      </c>
      <c r="AA209" s="204"/>
      <c r="AB209" s="204"/>
      <c r="AC209" s="204"/>
      <c r="AD209" s="204"/>
      <c r="AE209" s="204"/>
      <c r="AF209" s="9">
        <v>2.7387675143757453</v>
      </c>
      <c r="AG209" s="9">
        <v>357</v>
      </c>
      <c r="AH209" s="9">
        <v>0.2699926153388631</v>
      </c>
      <c r="AI209" s="9">
        <v>61</v>
      </c>
      <c r="AJ209" s="9">
        <v>2.1280172413793101</v>
      </c>
      <c r="AK209" s="9" t="s">
        <v>248</v>
      </c>
      <c r="AL209" s="9">
        <v>0</v>
      </c>
      <c r="AM209" s="9"/>
      <c r="AN209" s="9"/>
      <c r="AO209" s="73">
        <v>0</v>
      </c>
      <c r="AP209" s="80">
        <v>0</v>
      </c>
      <c r="AQ209" s="80">
        <v>0</v>
      </c>
      <c r="AR209" s="224">
        <v>102</v>
      </c>
      <c r="AS209" s="224" t="s">
        <v>248</v>
      </c>
      <c r="AT209" s="11">
        <v>3651.6559999999999</v>
      </c>
      <c r="AU209" s="11">
        <v>0</v>
      </c>
      <c r="AV209" s="80">
        <v>0</v>
      </c>
      <c r="AW209" s="80">
        <v>102</v>
      </c>
      <c r="AX209" s="158" t="s">
        <v>248</v>
      </c>
      <c r="AY209" s="235" t="s">
        <v>248</v>
      </c>
      <c r="AZ209" s="218">
        <v>76170</v>
      </c>
      <c r="BA209" s="188" t="s">
        <v>248</v>
      </c>
      <c r="BB209" s="203" t="s">
        <v>248</v>
      </c>
      <c r="BC209" s="158" t="s">
        <v>248</v>
      </c>
      <c r="BD209" s="217" t="s">
        <v>61</v>
      </c>
      <c r="BE209" s="201" t="s">
        <v>62</v>
      </c>
      <c r="BF209" s="201" t="s">
        <v>63</v>
      </c>
      <c r="BG209" s="201" t="s">
        <v>196</v>
      </c>
      <c r="BH209" s="218" t="s">
        <v>515</v>
      </c>
      <c r="BI209" s="218" t="s">
        <v>68</v>
      </c>
      <c r="BJ209" s="391">
        <v>214</v>
      </c>
      <c r="BK209" s="370">
        <v>4</v>
      </c>
      <c r="BL209" s="219" t="s">
        <v>65</v>
      </c>
      <c r="BM209" s="52" t="s">
        <v>65</v>
      </c>
      <c r="BN209" s="218" t="s">
        <v>373</v>
      </c>
      <c r="BO209" s="217" t="s">
        <v>54</v>
      </c>
      <c r="BP209" s="201" t="s">
        <v>699</v>
      </c>
      <c r="BQ209" s="52" t="s">
        <v>715</v>
      </c>
    </row>
    <row r="210" spans="1:69" ht="16.5" thickBot="1">
      <c r="A210" s="207" t="s">
        <v>37</v>
      </c>
      <c r="B210" s="208" t="s">
        <v>40</v>
      </c>
      <c r="C210" s="202" t="s">
        <v>35</v>
      </c>
      <c r="D210" s="210" t="s">
        <v>709</v>
      </c>
      <c r="E210" s="24" t="s">
        <v>367</v>
      </c>
      <c r="F210" s="86">
        <v>46</v>
      </c>
      <c r="G210" s="80">
        <v>0</v>
      </c>
      <c r="H210" s="204"/>
      <c r="I210" s="204"/>
      <c r="J210" s="204"/>
      <c r="K210" s="204"/>
      <c r="L210" s="80">
        <v>0</v>
      </c>
      <c r="M210" s="203"/>
      <c r="N210" s="52">
        <v>0</v>
      </c>
      <c r="O210" s="204"/>
      <c r="P210" s="204"/>
      <c r="Q210" s="11">
        <v>5.1796520652</v>
      </c>
      <c r="R210" s="204"/>
      <c r="S210" s="204"/>
      <c r="T210" s="53">
        <v>6.2124999999999995</v>
      </c>
      <c r="U210" s="204"/>
      <c r="V210" s="204"/>
      <c r="W210" s="11">
        <v>4.8104347608694997</v>
      </c>
      <c r="X210" s="204"/>
      <c r="Y210" s="204"/>
      <c r="Z210" s="53">
        <v>5.77</v>
      </c>
      <c r="AA210" s="204"/>
      <c r="AB210" s="204"/>
      <c r="AC210" s="204"/>
      <c r="AD210" s="204"/>
      <c r="AE210" s="204"/>
      <c r="AF210" s="9">
        <v>3.771366475901988</v>
      </c>
      <c r="AG210" s="9">
        <v>322</v>
      </c>
      <c r="AH210" s="9">
        <v>0.34542511726669017</v>
      </c>
      <c r="AI210" s="9">
        <v>5</v>
      </c>
      <c r="AJ210" s="9">
        <v>3.0879310344827586</v>
      </c>
      <c r="AK210" s="9" t="s">
        <v>248</v>
      </c>
      <c r="AL210" s="9">
        <v>46</v>
      </c>
      <c r="AM210" s="9">
        <v>3.771366475901988</v>
      </c>
      <c r="AN210" s="9">
        <v>3.7520833333333332</v>
      </c>
      <c r="AO210" s="73">
        <v>0</v>
      </c>
      <c r="AP210" s="80">
        <v>0</v>
      </c>
      <c r="AQ210" s="80">
        <v>0</v>
      </c>
      <c r="AR210" s="224">
        <v>92</v>
      </c>
      <c r="AS210" s="224" t="s">
        <v>248</v>
      </c>
      <c r="AT210" s="11">
        <v>3285.63</v>
      </c>
      <c r="AU210" s="11">
        <v>0</v>
      </c>
      <c r="AV210" s="80">
        <v>0</v>
      </c>
      <c r="AW210" s="80">
        <v>92</v>
      </c>
      <c r="AX210" s="158" t="s">
        <v>248</v>
      </c>
      <c r="AY210" s="235" t="s">
        <v>248</v>
      </c>
      <c r="AZ210" s="218">
        <v>28765</v>
      </c>
      <c r="BA210" s="188" t="s">
        <v>248</v>
      </c>
      <c r="BB210" s="203" t="s">
        <v>248</v>
      </c>
      <c r="BC210" s="158" t="s">
        <v>248</v>
      </c>
      <c r="BD210" s="217" t="s">
        <v>61</v>
      </c>
      <c r="BE210" s="201" t="s">
        <v>62</v>
      </c>
      <c r="BF210" s="201" t="s">
        <v>63</v>
      </c>
      <c r="BG210" s="201" t="s">
        <v>196</v>
      </c>
      <c r="BH210" s="218" t="s">
        <v>514</v>
      </c>
      <c r="BI210" s="218" t="s">
        <v>64</v>
      </c>
      <c r="BJ210" s="391">
        <v>214</v>
      </c>
      <c r="BK210" s="370">
        <v>1</v>
      </c>
      <c r="BL210" s="219" t="s">
        <v>65</v>
      </c>
      <c r="BM210" s="52" t="s">
        <v>65</v>
      </c>
      <c r="BN210" s="218" t="s">
        <v>373</v>
      </c>
      <c r="BO210" s="217" t="s">
        <v>701</v>
      </c>
      <c r="BP210" s="201" t="s">
        <v>687</v>
      </c>
      <c r="BQ210" s="52" t="s">
        <v>717</v>
      </c>
    </row>
    <row r="211" spans="1:69" ht="16.5" thickBot="1">
      <c r="A211" s="207" t="s">
        <v>37</v>
      </c>
      <c r="B211" s="208" t="s">
        <v>40</v>
      </c>
      <c r="C211" s="202" t="s">
        <v>35</v>
      </c>
      <c r="D211" s="210" t="s">
        <v>709</v>
      </c>
      <c r="E211" s="24" t="s">
        <v>367</v>
      </c>
      <c r="F211" s="86">
        <v>43</v>
      </c>
      <c r="G211" s="80">
        <v>0</v>
      </c>
      <c r="H211" s="204"/>
      <c r="I211" s="204"/>
      <c r="J211" s="204"/>
      <c r="K211" s="204"/>
      <c r="L211" s="80">
        <v>0</v>
      </c>
      <c r="M211" s="203"/>
      <c r="N211" s="52">
        <v>0</v>
      </c>
      <c r="O211" s="204"/>
      <c r="P211" s="204"/>
      <c r="Q211" s="11">
        <v>6.9432324883999996</v>
      </c>
      <c r="R211" s="204"/>
      <c r="S211" s="204"/>
      <c r="T211" s="53">
        <v>8.3083333333333336</v>
      </c>
      <c r="U211" s="204"/>
      <c r="V211" s="204"/>
      <c r="W211" s="11">
        <v>6.9982092093023001</v>
      </c>
      <c r="X211" s="204"/>
      <c r="Y211" s="204"/>
      <c r="Z211" s="53">
        <v>8.6416666666666675</v>
      </c>
      <c r="AA211" s="204"/>
      <c r="AB211" s="204"/>
      <c r="AC211" s="204"/>
      <c r="AD211" s="204"/>
      <c r="AE211" s="204"/>
      <c r="AF211" s="9">
        <v>3.0960243682924693</v>
      </c>
      <c r="AG211" s="9">
        <v>301</v>
      </c>
      <c r="AH211" s="9">
        <v>0.55759132360887587</v>
      </c>
      <c r="AI211" s="9">
        <v>41</v>
      </c>
      <c r="AJ211" s="9">
        <v>2.1183823529411763</v>
      </c>
      <c r="AK211" s="9" t="s">
        <v>248</v>
      </c>
      <c r="AL211" s="9">
        <v>42</v>
      </c>
      <c r="AM211" s="9">
        <v>3.1046598687463876</v>
      </c>
      <c r="AN211" s="9">
        <v>3.1276595744680851</v>
      </c>
      <c r="AO211" s="73">
        <v>0</v>
      </c>
      <c r="AP211" s="80">
        <v>0</v>
      </c>
      <c r="AQ211" s="80">
        <v>0</v>
      </c>
      <c r="AR211" s="224">
        <v>86</v>
      </c>
      <c r="AS211" s="224" t="s">
        <v>248</v>
      </c>
      <c r="AT211" s="11">
        <v>3068.0880000000002</v>
      </c>
      <c r="AU211" s="11">
        <v>0</v>
      </c>
      <c r="AV211" s="80">
        <v>0</v>
      </c>
      <c r="AW211" s="80">
        <v>86</v>
      </c>
      <c r="AX211" s="158" t="s">
        <v>248</v>
      </c>
      <c r="AY211" s="235" t="s">
        <v>248</v>
      </c>
      <c r="AZ211" s="218">
        <v>28765</v>
      </c>
      <c r="BA211" s="188" t="s">
        <v>248</v>
      </c>
      <c r="BB211" s="203" t="s">
        <v>248</v>
      </c>
      <c r="BC211" s="158" t="s">
        <v>248</v>
      </c>
      <c r="BD211" s="217" t="s">
        <v>61</v>
      </c>
      <c r="BE211" s="201" t="s">
        <v>62</v>
      </c>
      <c r="BF211" s="201" t="s">
        <v>63</v>
      </c>
      <c r="BG211" s="201" t="s">
        <v>196</v>
      </c>
      <c r="BH211" s="218" t="s">
        <v>514</v>
      </c>
      <c r="BI211" s="218" t="s">
        <v>66</v>
      </c>
      <c r="BJ211" s="391">
        <v>214</v>
      </c>
      <c r="BK211" s="370">
        <v>7</v>
      </c>
      <c r="BL211" s="219" t="s">
        <v>65</v>
      </c>
      <c r="BM211" s="52" t="s">
        <v>65</v>
      </c>
      <c r="BN211" s="218" t="s">
        <v>373</v>
      </c>
      <c r="BO211" s="217" t="s">
        <v>701</v>
      </c>
      <c r="BP211" s="201" t="s">
        <v>687</v>
      </c>
      <c r="BQ211" s="52" t="s">
        <v>717</v>
      </c>
    </row>
    <row r="212" spans="1:69" ht="16.5" thickBot="1">
      <c r="A212" s="207" t="s">
        <v>37</v>
      </c>
      <c r="B212" s="208" t="s">
        <v>40</v>
      </c>
      <c r="C212" s="202" t="s">
        <v>35</v>
      </c>
      <c r="D212" s="210" t="s">
        <v>709</v>
      </c>
      <c r="E212" s="24" t="s">
        <v>367</v>
      </c>
      <c r="F212" s="86">
        <v>34</v>
      </c>
      <c r="G212" s="80">
        <v>0</v>
      </c>
      <c r="H212" s="204"/>
      <c r="I212" s="204"/>
      <c r="J212" s="204"/>
      <c r="K212" s="204"/>
      <c r="L212" s="80">
        <v>0</v>
      </c>
      <c r="M212" s="203"/>
      <c r="N212" s="52">
        <v>0</v>
      </c>
      <c r="O212" s="204"/>
      <c r="P212" s="204"/>
      <c r="Q212" s="11">
        <v>5.7871468824000001</v>
      </c>
      <c r="R212" s="204"/>
      <c r="S212" s="204"/>
      <c r="T212" s="53">
        <v>7.8249999999999993</v>
      </c>
      <c r="U212" s="204"/>
      <c r="V212" s="204"/>
      <c r="W212" s="11">
        <v>5.1979411764704997</v>
      </c>
      <c r="X212" s="204"/>
      <c r="Y212" s="204"/>
      <c r="Z212" s="53">
        <v>7.6499999999999986</v>
      </c>
      <c r="AA212" s="204"/>
      <c r="AB212" s="204"/>
      <c r="AC212" s="204"/>
      <c r="AD212" s="204"/>
      <c r="AE212" s="204"/>
      <c r="AF212" s="9">
        <v>3.5972689224892309</v>
      </c>
      <c r="AG212" s="9">
        <v>238</v>
      </c>
      <c r="AH212" s="9">
        <v>0.49252469637005131</v>
      </c>
      <c r="AI212" s="9">
        <v>14</v>
      </c>
      <c r="AJ212" s="9">
        <v>2.4125000000000001</v>
      </c>
      <c r="AK212" s="9" t="s">
        <v>248</v>
      </c>
      <c r="AL212" s="9">
        <v>34</v>
      </c>
      <c r="AM212" s="9">
        <v>3.5972689224892309</v>
      </c>
      <c r="AN212" s="9">
        <v>3.6756756756756759</v>
      </c>
      <c r="AO212" s="73">
        <v>0</v>
      </c>
      <c r="AP212" s="80">
        <v>0</v>
      </c>
      <c r="AQ212" s="80">
        <v>0</v>
      </c>
      <c r="AR212" s="224">
        <v>68</v>
      </c>
      <c r="AS212" s="224" t="s">
        <v>248</v>
      </c>
      <c r="AT212" s="11">
        <v>2438.866</v>
      </c>
      <c r="AU212" s="11">
        <v>0</v>
      </c>
      <c r="AV212" s="80">
        <v>0</v>
      </c>
      <c r="AW212" s="80">
        <v>68</v>
      </c>
      <c r="AX212" s="158" t="s">
        <v>248</v>
      </c>
      <c r="AY212" s="235" t="s">
        <v>248</v>
      </c>
      <c r="AZ212" s="218">
        <v>28765</v>
      </c>
      <c r="BA212" s="188" t="s">
        <v>248</v>
      </c>
      <c r="BB212" s="203" t="s">
        <v>248</v>
      </c>
      <c r="BC212" s="158" t="s">
        <v>248</v>
      </c>
      <c r="BD212" s="217" t="s">
        <v>61</v>
      </c>
      <c r="BE212" s="201" t="s">
        <v>62</v>
      </c>
      <c r="BF212" s="201" t="s">
        <v>63</v>
      </c>
      <c r="BG212" s="201" t="s">
        <v>196</v>
      </c>
      <c r="BH212" s="218" t="s">
        <v>514</v>
      </c>
      <c r="BI212" s="218" t="s">
        <v>67</v>
      </c>
      <c r="BJ212" s="391">
        <v>214</v>
      </c>
      <c r="BK212" s="370">
        <v>3</v>
      </c>
      <c r="BL212" s="219" t="s">
        <v>65</v>
      </c>
      <c r="BM212" s="52" t="s">
        <v>65</v>
      </c>
      <c r="BN212" s="218" t="s">
        <v>373</v>
      </c>
      <c r="BO212" s="217" t="s">
        <v>701</v>
      </c>
      <c r="BP212" s="201" t="s">
        <v>687</v>
      </c>
      <c r="BQ212" s="52" t="s">
        <v>717</v>
      </c>
    </row>
    <row r="213" spans="1:69" ht="16.5" thickBot="1">
      <c r="A213" s="207" t="s">
        <v>37</v>
      </c>
      <c r="B213" s="208" t="s">
        <v>40</v>
      </c>
      <c r="C213" s="202" t="s">
        <v>35</v>
      </c>
      <c r="D213" s="210" t="s">
        <v>709</v>
      </c>
      <c r="E213" s="24" t="s">
        <v>367</v>
      </c>
      <c r="F213" s="86">
        <v>45</v>
      </c>
      <c r="G213" s="80">
        <v>0</v>
      </c>
      <c r="H213" s="204"/>
      <c r="I213" s="204"/>
      <c r="J213" s="204"/>
      <c r="K213" s="204"/>
      <c r="L213" s="80">
        <v>0</v>
      </c>
      <c r="M213" s="203"/>
      <c r="N213" s="52">
        <v>0</v>
      </c>
      <c r="O213" s="204"/>
      <c r="P213" s="204"/>
      <c r="Q213" s="11">
        <v>9.2870221333000007</v>
      </c>
      <c r="R213" s="204"/>
      <c r="S213" s="204"/>
      <c r="T213" s="53">
        <v>15.1875</v>
      </c>
      <c r="U213" s="204"/>
      <c r="V213" s="204"/>
      <c r="W213" s="11">
        <v>9.3180221333333009</v>
      </c>
      <c r="X213" s="204"/>
      <c r="Y213" s="204"/>
      <c r="Z213" s="53">
        <v>15.1875</v>
      </c>
      <c r="AA213" s="204"/>
      <c r="AB213" s="204"/>
      <c r="AC213" s="204"/>
      <c r="AD213" s="204"/>
      <c r="AE213" s="204"/>
      <c r="AF213" s="9">
        <v>2.2064880920307974</v>
      </c>
      <c r="AG213" s="9">
        <v>168</v>
      </c>
      <c r="AH213" s="9">
        <v>0.33065346769865039</v>
      </c>
      <c r="AI213" s="9">
        <v>142</v>
      </c>
      <c r="AJ213" s="9">
        <v>1.5565789473684211</v>
      </c>
      <c r="AK213" s="9" t="s">
        <v>248</v>
      </c>
      <c r="AL213" s="9">
        <v>0</v>
      </c>
      <c r="AM213" s="9"/>
      <c r="AN213" s="9"/>
      <c r="AO213" s="73">
        <v>0</v>
      </c>
      <c r="AP213" s="80">
        <v>0</v>
      </c>
      <c r="AQ213" s="80">
        <v>0</v>
      </c>
      <c r="AR213" s="224">
        <v>90</v>
      </c>
      <c r="AS213" s="224" t="s">
        <v>248</v>
      </c>
      <c r="AT213" s="11">
        <v>3214.4609999999998</v>
      </c>
      <c r="AU213" s="11">
        <v>0</v>
      </c>
      <c r="AV213" s="80">
        <v>0</v>
      </c>
      <c r="AW213" s="80">
        <v>90</v>
      </c>
      <c r="AX213" s="158" t="s">
        <v>248</v>
      </c>
      <c r="AY213" s="235" t="s">
        <v>248</v>
      </c>
      <c r="AZ213" s="218">
        <v>28765</v>
      </c>
      <c r="BA213" s="188" t="s">
        <v>248</v>
      </c>
      <c r="BB213" s="203" t="s">
        <v>248</v>
      </c>
      <c r="BC213" s="158" t="s">
        <v>248</v>
      </c>
      <c r="BD213" s="217" t="s">
        <v>61</v>
      </c>
      <c r="BE213" s="201" t="s">
        <v>62</v>
      </c>
      <c r="BF213" s="201" t="s">
        <v>63</v>
      </c>
      <c r="BG213" s="201" t="s">
        <v>196</v>
      </c>
      <c r="BH213" s="218" t="s">
        <v>514</v>
      </c>
      <c r="BI213" s="218" t="s">
        <v>68</v>
      </c>
      <c r="BJ213" s="391">
        <v>214</v>
      </c>
      <c r="BK213" s="370">
        <v>4</v>
      </c>
      <c r="BL213" s="219" t="s">
        <v>65</v>
      </c>
      <c r="BM213" s="52" t="s">
        <v>65</v>
      </c>
      <c r="BN213" s="218" t="s">
        <v>373</v>
      </c>
      <c r="BO213" s="217" t="s">
        <v>701</v>
      </c>
      <c r="BP213" s="201" t="s">
        <v>687</v>
      </c>
      <c r="BQ213" s="52" t="s">
        <v>717</v>
      </c>
    </row>
    <row r="214" spans="1:69" ht="15.75" thickBot="1">
      <c r="A214" s="404" t="s">
        <v>37</v>
      </c>
      <c r="B214" s="405" t="s">
        <v>40</v>
      </c>
      <c r="C214" s="406" t="s">
        <v>35</v>
      </c>
      <c r="D214" s="210" t="s">
        <v>709</v>
      </c>
      <c r="E214" s="24" t="s">
        <v>459</v>
      </c>
      <c r="F214" s="86">
        <v>178</v>
      </c>
      <c r="G214" s="80">
        <v>1</v>
      </c>
      <c r="H214" s="407"/>
      <c r="I214" s="407"/>
      <c r="J214" s="407"/>
      <c r="K214" s="407"/>
      <c r="L214" s="80">
        <v>0</v>
      </c>
      <c r="M214" s="408"/>
      <c r="N214" s="409">
        <v>0</v>
      </c>
      <c r="O214" s="407"/>
      <c r="P214" s="407"/>
      <c r="Q214" s="11">
        <v>6.4115589717999999</v>
      </c>
      <c r="R214" s="407"/>
      <c r="S214" s="407"/>
      <c r="T214" s="53">
        <v>8.1916666666666682</v>
      </c>
      <c r="U214" s="407"/>
      <c r="V214" s="407"/>
      <c r="W214" s="11">
        <v>6.4180956553671997</v>
      </c>
      <c r="X214" s="407"/>
      <c r="Y214" s="407"/>
      <c r="Z214" s="53">
        <v>8.3583333333333343</v>
      </c>
      <c r="AA214" s="407"/>
      <c r="AB214" s="407"/>
      <c r="AC214" s="407"/>
      <c r="AD214" s="407"/>
      <c r="AE214" s="407"/>
      <c r="AF214" s="410">
        <v>3.4506699024043423</v>
      </c>
      <c r="AG214" s="410">
        <v>1239</v>
      </c>
      <c r="AH214" s="410">
        <v>0.4473980399754538</v>
      </c>
      <c r="AI214" s="410">
        <v>40</v>
      </c>
      <c r="AJ214" s="410">
        <v>2.5649408284023667</v>
      </c>
      <c r="AK214" s="410" t="s">
        <v>248</v>
      </c>
      <c r="AL214" s="410">
        <v>175</v>
      </c>
      <c r="AM214" s="410">
        <v>3.4562040887560168</v>
      </c>
      <c r="AN214" s="410">
        <v>3.5370065789473686</v>
      </c>
      <c r="AO214" s="73">
        <v>0</v>
      </c>
      <c r="AP214" s="80">
        <v>0</v>
      </c>
      <c r="AQ214" s="80">
        <v>0</v>
      </c>
      <c r="AR214" s="224">
        <v>354</v>
      </c>
      <c r="AS214" s="224" t="s">
        <v>248</v>
      </c>
      <c r="AT214" s="11">
        <v>12668.391</v>
      </c>
      <c r="AU214" s="11">
        <v>0</v>
      </c>
      <c r="AV214" s="80">
        <v>0</v>
      </c>
      <c r="AW214" s="80">
        <v>354</v>
      </c>
      <c r="AX214" s="416" t="s">
        <v>248</v>
      </c>
      <c r="AY214" s="235" t="s">
        <v>248</v>
      </c>
      <c r="AZ214" s="242">
        <v>83679</v>
      </c>
      <c r="BA214" s="188" t="s">
        <v>248</v>
      </c>
      <c r="BB214" s="408" t="s">
        <v>248</v>
      </c>
      <c r="BC214" s="416" t="s">
        <v>248</v>
      </c>
      <c r="BD214" s="411" t="s">
        <v>61</v>
      </c>
      <c r="BE214" s="412" t="s">
        <v>62</v>
      </c>
      <c r="BF214" s="412" t="s">
        <v>63</v>
      </c>
      <c r="BG214" s="412" t="s">
        <v>196</v>
      </c>
      <c r="BH214" s="413" t="s">
        <v>515</v>
      </c>
      <c r="BI214" s="413" t="s">
        <v>64</v>
      </c>
      <c r="BJ214" s="417">
        <v>214</v>
      </c>
      <c r="BK214" s="414">
        <v>1</v>
      </c>
      <c r="BL214" s="415" t="s">
        <v>65</v>
      </c>
      <c r="BM214" s="409" t="s">
        <v>65</v>
      </c>
      <c r="BN214" s="413" t="s">
        <v>373</v>
      </c>
      <c r="BO214" s="217" t="s">
        <v>459</v>
      </c>
      <c r="BP214" s="201" t="s">
        <v>708</v>
      </c>
      <c r="BQ214" s="52" t="s">
        <v>716</v>
      </c>
    </row>
    <row r="215" spans="1:69" ht="15.75" thickBot="1">
      <c r="A215" s="404" t="s">
        <v>37</v>
      </c>
      <c r="B215" s="405" t="s">
        <v>40</v>
      </c>
      <c r="C215" s="406" t="s">
        <v>35</v>
      </c>
      <c r="D215" s="210" t="s">
        <v>709</v>
      </c>
      <c r="E215" s="24" t="s">
        <v>459</v>
      </c>
      <c r="F215" s="86">
        <v>170</v>
      </c>
      <c r="G215" s="80">
        <v>4</v>
      </c>
      <c r="H215" s="407"/>
      <c r="I215" s="407"/>
      <c r="J215" s="407"/>
      <c r="K215" s="407"/>
      <c r="L215" s="80">
        <v>2</v>
      </c>
      <c r="M215" s="408"/>
      <c r="N215" s="409">
        <v>2</v>
      </c>
      <c r="O215" s="407"/>
      <c r="P215" s="407"/>
      <c r="Q215" s="11">
        <v>8.0663654878000006</v>
      </c>
      <c r="R215" s="407"/>
      <c r="S215" s="407"/>
      <c r="T215" s="53">
        <v>13.487499999999999</v>
      </c>
      <c r="U215" s="407"/>
      <c r="V215" s="407"/>
      <c r="W215" s="11">
        <v>8.1216583048780002</v>
      </c>
      <c r="X215" s="407"/>
      <c r="Y215" s="407"/>
      <c r="Z215" s="53">
        <v>13.566666666666665</v>
      </c>
      <c r="AA215" s="407"/>
      <c r="AB215" s="407"/>
      <c r="AC215" s="407"/>
      <c r="AD215" s="407"/>
      <c r="AE215" s="407"/>
      <c r="AF215" s="410">
        <v>3.138483249286145</v>
      </c>
      <c r="AG215" s="410">
        <v>1134</v>
      </c>
      <c r="AH215" s="410">
        <v>0.60137086613789681</v>
      </c>
      <c r="AI215" s="410">
        <v>186</v>
      </c>
      <c r="AJ215" s="410">
        <v>2.0579999999999998</v>
      </c>
      <c r="AK215" s="410" t="s">
        <v>248</v>
      </c>
      <c r="AL215" s="410">
        <v>160</v>
      </c>
      <c r="AM215" s="410">
        <v>3.1433392900441377</v>
      </c>
      <c r="AN215" s="410">
        <v>3.1908127208480566</v>
      </c>
      <c r="AO215" s="73">
        <v>0</v>
      </c>
      <c r="AP215" s="80">
        <v>0</v>
      </c>
      <c r="AQ215" s="80">
        <v>0</v>
      </c>
      <c r="AR215" s="224">
        <v>332</v>
      </c>
      <c r="AS215" s="224" t="s">
        <v>248</v>
      </c>
      <c r="AT215" s="11">
        <v>11825.323</v>
      </c>
      <c r="AU215" s="11">
        <v>0</v>
      </c>
      <c r="AV215" s="80">
        <v>0</v>
      </c>
      <c r="AW215" s="80">
        <v>332</v>
      </c>
      <c r="AX215" s="416" t="s">
        <v>248</v>
      </c>
      <c r="AY215" s="235" t="s">
        <v>248</v>
      </c>
      <c r="AZ215" s="242">
        <v>83679</v>
      </c>
      <c r="BA215" s="188" t="s">
        <v>248</v>
      </c>
      <c r="BB215" s="408" t="s">
        <v>248</v>
      </c>
      <c r="BC215" s="416" t="s">
        <v>248</v>
      </c>
      <c r="BD215" s="411" t="s">
        <v>61</v>
      </c>
      <c r="BE215" s="412" t="s">
        <v>62</v>
      </c>
      <c r="BF215" s="412" t="s">
        <v>63</v>
      </c>
      <c r="BG215" s="412" t="s">
        <v>196</v>
      </c>
      <c r="BH215" s="413" t="s">
        <v>515</v>
      </c>
      <c r="BI215" s="413" t="s">
        <v>66</v>
      </c>
      <c r="BJ215" s="417">
        <v>214</v>
      </c>
      <c r="BK215" s="414">
        <v>7</v>
      </c>
      <c r="BL215" s="415" t="s">
        <v>65</v>
      </c>
      <c r="BM215" s="409" t="s">
        <v>65</v>
      </c>
      <c r="BN215" s="413" t="s">
        <v>373</v>
      </c>
      <c r="BO215" s="217" t="s">
        <v>459</v>
      </c>
      <c r="BP215" s="201" t="s">
        <v>708</v>
      </c>
      <c r="BQ215" s="52" t="s">
        <v>716</v>
      </c>
    </row>
    <row r="216" spans="1:69" ht="15.75" thickBot="1">
      <c r="A216" s="404" t="s">
        <v>37</v>
      </c>
      <c r="B216" s="405" t="s">
        <v>40</v>
      </c>
      <c r="C216" s="406" t="s">
        <v>35</v>
      </c>
      <c r="D216" s="210" t="s">
        <v>709</v>
      </c>
      <c r="E216" s="24" t="s">
        <v>459</v>
      </c>
      <c r="F216" s="86">
        <v>156</v>
      </c>
      <c r="G216" s="80">
        <v>1</v>
      </c>
      <c r="H216" s="407"/>
      <c r="I216" s="407"/>
      <c r="J216" s="407"/>
      <c r="K216" s="407"/>
      <c r="L216" s="80">
        <v>1</v>
      </c>
      <c r="M216" s="408"/>
      <c r="N216" s="409">
        <v>0</v>
      </c>
      <c r="O216" s="407"/>
      <c r="P216" s="407"/>
      <c r="Q216" s="11">
        <v>5.9747335389999998</v>
      </c>
      <c r="R216" s="407"/>
      <c r="S216" s="407"/>
      <c r="T216" s="53">
        <v>8.1083333333333325</v>
      </c>
      <c r="U216" s="407"/>
      <c r="V216" s="407"/>
      <c r="W216" s="11">
        <v>5.2033569155843997</v>
      </c>
      <c r="X216" s="407"/>
      <c r="Y216" s="407"/>
      <c r="Z216" s="53">
        <v>7.5299999999999985</v>
      </c>
      <c r="AA216" s="407"/>
      <c r="AB216" s="407"/>
      <c r="AC216" s="407"/>
      <c r="AD216" s="407"/>
      <c r="AE216" s="407"/>
      <c r="AF216" s="410">
        <v>3.5751020559463962</v>
      </c>
      <c r="AG216" s="410">
        <v>1072</v>
      </c>
      <c r="AH216" s="410">
        <v>0.49003269734947047</v>
      </c>
      <c r="AI216" s="410">
        <v>44</v>
      </c>
      <c r="AJ216" s="410">
        <v>2.5370253164556962</v>
      </c>
      <c r="AK216" s="410" t="s">
        <v>248</v>
      </c>
      <c r="AL216" s="410">
        <v>150</v>
      </c>
      <c r="AM216" s="410">
        <v>3.5991952544166939</v>
      </c>
      <c r="AN216" s="410">
        <v>3.6613394216133943</v>
      </c>
      <c r="AO216" s="73">
        <v>0</v>
      </c>
      <c r="AP216" s="80">
        <v>0</v>
      </c>
      <c r="AQ216" s="80">
        <v>0</v>
      </c>
      <c r="AR216" s="224">
        <v>310</v>
      </c>
      <c r="AS216" s="224" t="s">
        <v>248</v>
      </c>
      <c r="AT216" s="11">
        <v>10880.626</v>
      </c>
      <c r="AU216" s="11">
        <v>207.875</v>
      </c>
      <c r="AV216" s="80">
        <v>0</v>
      </c>
      <c r="AW216" s="80">
        <v>310</v>
      </c>
      <c r="AX216" s="416" t="s">
        <v>248</v>
      </c>
      <c r="AY216" s="235" t="s">
        <v>248</v>
      </c>
      <c r="AZ216" s="242">
        <v>83679</v>
      </c>
      <c r="BA216" s="188" t="s">
        <v>248</v>
      </c>
      <c r="BB216" s="408" t="s">
        <v>248</v>
      </c>
      <c r="BC216" s="416" t="s">
        <v>248</v>
      </c>
      <c r="BD216" s="411" t="s">
        <v>61</v>
      </c>
      <c r="BE216" s="412" t="s">
        <v>62</v>
      </c>
      <c r="BF216" s="412" t="s">
        <v>63</v>
      </c>
      <c r="BG216" s="412" t="s">
        <v>196</v>
      </c>
      <c r="BH216" s="413" t="s">
        <v>515</v>
      </c>
      <c r="BI216" s="413" t="s">
        <v>67</v>
      </c>
      <c r="BJ216" s="417">
        <v>214</v>
      </c>
      <c r="BK216" s="414">
        <v>3</v>
      </c>
      <c r="BL216" s="415" t="s">
        <v>65</v>
      </c>
      <c r="BM216" s="409" t="s">
        <v>65</v>
      </c>
      <c r="BN216" s="413" t="s">
        <v>373</v>
      </c>
      <c r="BO216" s="217" t="s">
        <v>459</v>
      </c>
      <c r="BP216" s="201" t="s">
        <v>708</v>
      </c>
      <c r="BQ216" s="52" t="s">
        <v>716</v>
      </c>
    </row>
    <row r="217" spans="1:69" ht="15.75" thickBot="1">
      <c r="A217" s="404" t="s">
        <v>37</v>
      </c>
      <c r="B217" s="405" t="s">
        <v>40</v>
      </c>
      <c r="C217" s="406" t="s">
        <v>35</v>
      </c>
      <c r="D217" s="210" t="s">
        <v>709</v>
      </c>
      <c r="E217" s="24" t="s">
        <v>459</v>
      </c>
      <c r="F217" s="86">
        <v>167</v>
      </c>
      <c r="G217" s="80">
        <v>3</v>
      </c>
      <c r="H217" s="407"/>
      <c r="I217" s="407"/>
      <c r="J217" s="407"/>
      <c r="K217" s="407"/>
      <c r="L217" s="80">
        <v>0</v>
      </c>
      <c r="M217" s="408"/>
      <c r="N217" s="409">
        <v>0</v>
      </c>
      <c r="O217" s="407"/>
      <c r="P217" s="407"/>
      <c r="Q217" s="11">
        <v>7.4460486158999997</v>
      </c>
      <c r="R217" s="407"/>
      <c r="S217" s="407"/>
      <c r="T217" s="53">
        <v>8.9833333333333325</v>
      </c>
      <c r="U217" s="407"/>
      <c r="V217" s="407"/>
      <c r="W217" s="11">
        <v>7.4766765243902</v>
      </c>
      <c r="X217" s="407"/>
      <c r="Y217" s="407"/>
      <c r="Z217" s="53">
        <v>8.9888888888888872</v>
      </c>
      <c r="AA217" s="407"/>
      <c r="AB217" s="407"/>
      <c r="AC217" s="407"/>
      <c r="AD217" s="407"/>
      <c r="AE217" s="407"/>
      <c r="AF217" s="410">
        <v>2.7607295358430224</v>
      </c>
      <c r="AG217" s="410">
        <v>1145</v>
      </c>
      <c r="AH217" s="410">
        <v>0.2653306277384172</v>
      </c>
      <c r="AI217" s="410">
        <v>154</v>
      </c>
      <c r="AJ217" s="410">
        <v>2.1617132867132867</v>
      </c>
      <c r="AK217" s="410" t="s">
        <v>248</v>
      </c>
      <c r="AL217" s="410">
        <v>0</v>
      </c>
      <c r="AM217" s="410"/>
      <c r="AN217" s="410"/>
      <c r="AO217" s="73">
        <v>0</v>
      </c>
      <c r="AP217" s="80">
        <v>0</v>
      </c>
      <c r="AQ217" s="80">
        <v>0</v>
      </c>
      <c r="AR217" s="224">
        <v>328</v>
      </c>
      <c r="AS217" s="224" t="s">
        <v>248</v>
      </c>
      <c r="AT217" s="11">
        <v>11671.96</v>
      </c>
      <c r="AU217" s="11">
        <v>22.395</v>
      </c>
      <c r="AV217" s="80">
        <v>0</v>
      </c>
      <c r="AW217" s="80">
        <v>328</v>
      </c>
      <c r="AX217" s="416" t="s">
        <v>248</v>
      </c>
      <c r="AY217" s="235" t="s">
        <v>248</v>
      </c>
      <c r="AZ217" s="242">
        <v>83679</v>
      </c>
      <c r="BA217" s="188" t="s">
        <v>248</v>
      </c>
      <c r="BB217" s="408" t="s">
        <v>248</v>
      </c>
      <c r="BC217" s="416" t="s">
        <v>248</v>
      </c>
      <c r="BD217" s="411" t="s">
        <v>61</v>
      </c>
      <c r="BE217" s="412" t="s">
        <v>62</v>
      </c>
      <c r="BF217" s="412" t="s">
        <v>63</v>
      </c>
      <c r="BG217" s="412" t="s">
        <v>196</v>
      </c>
      <c r="BH217" s="413" t="s">
        <v>515</v>
      </c>
      <c r="BI217" s="413" t="s">
        <v>68</v>
      </c>
      <c r="BJ217" s="417">
        <v>214</v>
      </c>
      <c r="BK217" s="414">
        <v>4</v>
      </c>
      <c r="BL217" s="415" t="s">
        <v>65</v>
      </c>
      <c r="BM217" s="409" t="s">
        <v>65</v>
      </c>
      <c r="BN217" s="413" t="s">
        <v>373</v>
      </c>
      <c r="BO217" s="217" t="s">
        <v>459</v>
      </c>
      <c r="BP217" s="201" t="s">
        <v>708</v>
      </c>
      <c r="BQ217" s="52" t="s">
        <v>716</v>
      </c>
    </row>
    <row r="218" spans="1:69" ht="16.5" thickBot="1">
      <c r="A218" s="207" t="s">
        <v>37</v>
      </c>
      <c r="B218" s="208" t="s">
        <v>40</v>
      </c>
      <c r="C218" s="202" t="s">
        <v>35</v>
      </c>
      <c r="D218" s="210" t="s">
        <v>709</v>
      </c>
      <c r="E218" s="24" t="s">
        <v>460</v>
      </c>
      <c r="F218" s="86">
        <v>143</v>
      </c>
      <c r="G218" s="80">
        <v>0</v>
      </c>
      <c r="H218" s="204"/>
      <c r="I218" s="204"/>
      <c r="J218" s="204"/>
      <c r="K218" s="204"/>
      <c r="L218" s="80">
        <v>0</v>
      </c>
      <c r="M218" s="203"/>
      <c r="N218" s="52">
        <v>0</v>
      </c>
      <c r="O218" s="204"/>
      <c r="P218" s="204"/>
      <c r="Q218" s="11">
        <v>5.8717411258999999</v>
      </c>
      <c r="R218" s="204"/>
      <c r="S218" s="204"/>
      <c r="T218" s="53">
        <v>7.4749999999999988</v>
      </c>
      <c r="U218" s="204"/>
      <c r="V218" s="204"/>
      <c r="W218" s="11">
        <v>5.8972376083915998</v>
      </c>
      <c r="X218" s="204"/>
      <c r="Y218" s="204"/>
      <c r="Z218" s="53">
        <v>7.4874999999999998</v>
      </c>
      <c r="AA218" s="204"/>
      <c r="AB218" s="204"/>
      <c r="AC218" s="204"/>
      <c r="AD218" s="204"/>
      <c r="AE218" s="204"/>
      <c r="AF218" s="9">
        <v>3.4682667446739863</v>
      </c>
      <c r="AG218" s="9">
        <v>1000</v>
      </c>
      <c r="AH218" s="9">
        <v>0.44888472629116877</v>
      </c>
      <c r="AI218" s="9">
        <v>33</v>
      </c>
      <c r="AJ218" s="9">
        <v>2.5708333333333333</v>
      </c>
      <c r="AK218" s="9" t="s">
        <v>248</v>
      </c>
      <c r="AL218" s="9">
        <v>142</v>
      </c>
      <c r="AM218" s="9">
        <v>3.4686183884270152</v>
      </c>
      <c r="AN218" s="9">
        <v>3.5436746987951806</v>
      </c>
      <c r="AO218" s="73">
        <v>0</v>
      </c>
      <c r="AP218" s="80">
        <v>0</v>
      </c>
      <c r="AQ218" s="80">
        <v>0</v>
      </c>
      <c r="AR218" s="224">
        <v>286</v>
      </c>
      <c r="AS218" s="224" t="s">
        <v>248</v>
      </c>
      <c r="AT218" s="11">
        <v>10233.868</v>
      </c>
      <c r="AU218" s="11">
        <v>0</v>
      </c>
      <c r="AV218" s="80">
        <v>0</v>
      </c>
      <c r="AW218" s="80">
        <v>286</v>
      </c>
      <c r="AX218" s="158" t="s">
        <v>248</v>
      </c>
      <c r="AY218" s="235" t="s">
        <v>248</v>
      </c>
      <c r="AZ218" s="218">
        <v>73787</v>
      </c>
      <c r="BA218" s="188" t="s">
        <v>248</v>
      </c>
      <c r="BB218" s="203" t="s">
        <v>248</v>
      </c>
      <c r="BC218" s="158" t="s">
        <v>248</v>
      </c>
      <c r="BD218" s="217" t="s">
        <v>61</v>
      </c>
      <c r="BE218" s="201" t="s">
        <v>62</v>
      </c>
      <c r="BF218" s="201" t="s">
        <v>63</v>
      </c>
      <c r="BG218" s="201" t="s">
        <v>196</v>
      </c>
      <c r="BH218" s="218" t="s">
        <v>515</v>
      </c>
      <c r="BI218" s="218" t="s">
        <v>64</v>
      </c>
      <c r="BJ218" s="391">
        <v>214</v>
      </c>
      <c r="BK218" s="370">
        <v>1</v>
      </c>
      <c r="BL218" s="219" t="s">
        <v>65</v>
      </c>
      <c r="BM218" s="52" t="s">
        <v>65</v>
      </c>
      <c r="BN218" s="218" t="s">
        <v>373</v>
      </c>
      <c r="BO218" s="217" t="s">
        <v>56</v>
      </c>
      <c r="BP218" s="201" t="s">
        <v>684</v>
      </c>
      <c r="BQ218" s="52" t="s">
        <v>716</v>
      </c>
    </row>
    <row r="219" spans="1:69" ht="16.5" thickBot="1">
      <c r="A219" s="207" t="s">
        <v>37</v>
      </c>
      <c r="B219" s="208" t="s">
        <v>40</v>
      </c>
      <c r="C219" s="202" t="s">
        <v>35</v>
      </c>
      <c r="D219" s="210" t="s">
        <v>709</v>
      </c>
      <c r="E219" s="24" t="s">
        <v>460</v>
      </c>
      <c r="F219" s="86">
        <v>147</v>
      </c>
      <c r="G219" s="80">
        <v>0</v>
      </c>
      <c r="H219" s="204"/>
      <c r="I219" s="204"/>
      <c r="J219" s="204"/>
      <c r="K219" s="204"/>
      <c r="L219" s="80">
        <v>0</v>
      </c>
      <c r="M219" s="203"/>
      <c r="N219" s="52">
        <v>0</v>
      </c>
      <c r="O219" s="204"/>
      <c r="P219" s="204"/>
      <c r="Q219" s="11">
        <v>6.8788229864000003</v>
      </c>
      <c r="R219" s="204"/>
      <c r="S219" s="204"/>
      <c r="T219" s="53">
        <v>8.9562500000000007</v>
      </c>
      <c r="U219" s="204"/>
      <c r="V219" s="204"/>
      <c r="W219" s="11">
        <v>6.9369113333332999</v>
      </c>
      <c r="X219" s="204"/>
      <c r="Y219" s="204"/>
      <c r="Z219" s="53">
        <v>8.9562500000000007</v>
      </c>
      <c r="AA219" s="204"/>
      <c r="AB219" s="204"/>
      <c r="AC219" s="204"/>
      <c r="AD219" s="204"/>
      <c r="AE219" s="204"/>
      <c r="AF219" s="9">
        <v>3.037954176903082</v>
      </c>
      <c r="AG219" s="9">
        <v>1017</v>
      </c>
      <c r="AH219" s="9">
        <v>0.60389909333271108</v>
      </c>
      <c r="AI219" s="9">
        <v>202</v>
      </c>
      <c r="AJ219" s="9">
        <v>2.022560975609756</v>
      </c>
      <c r="AK219" s="9" t="s">
        <v>248</v>
      </c>
      <c r="AL219" s="9">
        <v>144</v>
      </c>
      <c r="AM219" s="9">
        <v>3.0448330050265344</v>
      </c>
      <c r="AN219" s="9">
        <v>3.0514112903225805</v>
      </c>
      <c r="AO219" s="73">
        <v>0</v>
      </c>
      <c r="AP219" s="80">
        <v>0</v>
      </c>
      <c r="AQ219" s="80">
        <v>0</v>
      </c>
      <c r="AR219" s="224">
        <v>294</v>
      </c>
      <c r="AS219" s="224" t="s">
        <v>248</v>
      </c>
      <c r="AT219" s="11">
        <v>10295.464</v>
      </c>
      <c r="AU219" s="11">
        <v>200.536</v>
      </c>
      <c r="AV219" s="80">
        <v>0</v>
      </c>
      <c r="AW219" s="80">
        <v>294</v>
      </c>
      <c r="AX219" s="158" t="s">
        <v>248</v>
      </c>
      <c r="AY219" s="235" t="s">
        <v>248</v>
      </c>
      <c r="AZ219" s="218">
        <v>73787</v>
      </c>
      <c r="BA219" s="188" t="s">
        <v>248</v>
      </c>
      <c r="BB219" s="203" t="s">
        <v>248</v>
      </c>
      <c r="BC219" s="158" t="s">
        <v>248</v>
      </c>
      <c r="BD219" s="217" t="s">
        <v>61</v>
      </c>
      <c r="BE219" s="201" t="s">
        <v>62</v>
      </c>
      <c r="BF219" s="201" t="s">
        <v>63</v>
      </c>
      <c r="BG219" s="201" t="s">
        <v>196</v>
      </c>
      <c r="BH219" s="218" t="s">
        <v>515</v>
      </c>
      <c r="BI219" s="218" t="s">
        <v>66</v>
      </c>
      <c r="BJ219" s="391">
        <v>214</v>
      </c>
      <c r="BK219" s="370">
        <v>7</v>
      </c>
      <c r="BL219" s="219" t="s">
        <v>65</v>
      </c>
      <c r="BM219" s="52" t="s">
        <v>65</v>
      </c>
      <c r="BN219" s="218" t="s">
        <v>373</v>
      </c>
      <c r="BO219" s="217" t="s">
        <v>56</v>
      </c>
      <c r="BP219" s="201" t="s">
        <v>684</v>
      </c>
      <c r="BQ219" s="52" t="s">
        <v>716</v>
      </c>
    </row>
    <row r="220" spans="1:69" ht="16.5" thickBot="1">
      <c r="A220" s="207" t="s">
        <v>37</v>
      </c>
      <c r="B220" s="208" t="s">
        <v>40</v>
      </c>
      <c r="C220" s="202" t="s">
        <v>35</v>
      </c>
      <c r="D220" s="210" t="s">
        <v>709</v>
      </c>
      <c r="E220" s="24" t="s">
        <v>460</v>
      </c>
      <c r="F220" s="86">
        <v>125</v>
      </c>
      <c r="G220" s="80">
        <v>0</v>
      </c>
      <c r="H220" s="204"/>
      <c r="I220" s="204"/>
      <c r="J220" s="204"/>
      <c r="K220" s="204"/>
      <c r="L220" s="80">
        <v>0</v>
      </c>
      <c r="M220" s="203"/>
      <c r="N220" s="52">
        <v>0</v>
      </c>
      <c r="O220" s="204"/>
      <c r="P220" s="204"/>
      <c r="Q220" s="11">
        <v>6.1083677840000004</v>
      </c>
      <c r="R220" s="204"/>
      <c r="S220" s="204"/>
      <c r="T220" s="53">
        <v>8.2916666666666661</v>
      </c>
      <c r="U220" s="204"/>
      <c r="V220" s="204"/>
      <c r="W220" s="11">
        <v>5.59231984</v>
      </c>
      <c r="X220" s="204"/>
      <c r="Y220" s="204"/>
      <c r="Z220" s="53">
        <v>8.125</v>
      </c>
      <c r="AA220" s="204"/>
      <c r="AB220" s="204"/>
      <c r="AC220" s="204"/>
      <c r="AD220" s="204"/>
      <c r="AE220" s="204"/>
      <c r="AF220" s="9">
        <v>3.5491161971546354</v>
      </c>
      <c r="AG220" s="9">
        <v>875</v>
      </c>
      <c r="AH220" s="9">
        <v>0.48570140167132053</v>
      </c>
      <c r="AI220" s="9">
        <v>39</v>
      </c>
      <c r="AJ220" s="9">
        <v>2.5300632911392404</v>
      </c>
      <c r="AK220" s="9" t="s">
        <v>248</v>
      </c>
      <c r="AL220" s="9">
        <v>116</v>
      </c>
      <c r="AM220" s="9">
        <v>3.5964039489259858</v>
      </c>
      <c r="AN220" s="9">
        <v>3.6487758945386064</v>
      </c>
      <c r="AO220" s="73">
        <v>0</v>
      </c>
      <c r="AP220" s="80">
        <v>0</v>
      </c>
      <c r="AQ220" s="80">
        <v>0</v>
      </c>
      <c r="AR220" s="224">
        <v>250</v>
      </c>
      <c r="AS220" s="224" t="s">
        <v>248</v>
      </c>
      <c r="AT220" s="11">
        <v>8571.4789999999994</v>
      </c>
      <c r="AU220" s="11">
        <v>370.96100000000001</v>
      </c>
      <c r="AV220" s="80">
        <v>0</v>
      </c>
      <c r="AW220" s="80">
        <v>250</v>
      </c>
      <c r="AX220" s="158" t="s">
        <v>248</v>
      </c>
      <c r="AY220" s="235" t="s">
        <v>248</v>
      </c>
      <c r="AZ220" s="218">
        <v>73787</v>
      </c>
      <c r="BA220" s="188" t="s">
        <v>248</v>
      </c>
      <c r="BB220" s="203" t="s">
        <v>248</v>
      </c>
      <c r="BC220" s="158" t="s">
        <v>248</v>
      </c>
      <c r="BD220" s="217" t="s">
        <v>61</v>
      </c>
      <c r="BE220" s="201" t="s">
        <v>62</v>
      </c>
      <c r="BF220" s="201" t="s">
        <v>63</v>
      </c>
      <c r="BG220" s="201" t="s">
        <v>196</v>
      </c>
      <c r="BH220" s="218" t="s">
        <v>515</v>
      </c>
      <c r="BI220" s="218" t="s">
        <v>67</v>
      </c>
      <c r="BJ220" s="391">
        <v>214</v>
      </c>
      <c r="BK220" s="370">
        <v>3</v>
      </c>
      <c r="BL220" s="219" t="s">
        <v>65</v>
      </c>
      <c r="BM220" s="52" t="s">
        <v>65</v>
      </c>
      <c r="BN220" s="218" t="s">
        <v>373</v>
      </c>
      <c r="BO220" s="217" t="s">
        <v>56</v>
      </c>
      <c r="BP220" s="201" t="s">
        <v>684</v>
      </c>
      <c r="BQ220" s="52" t="s">
        <v>716</v>
      </c>
    </row>
    <row r="221" spans="1:69" ht="16.5" thickBot="1">
      <c r="A221" s="207" t="s">
        <v>37</v>
      </c>
      <c r="B221" s="208" t="s">
        <v>40</v>
      </c>
      <c r="C221" s="202" t="s">
        <v>35</v>
      </c>
      <c r="D221" s="210" t="s">
        <v>709</v>
      </c>
      <c r="E221" s="24" t="s">
        <v>460</v>
      </c>
      <c r="F221" s="86">
        <v>132</v>
      </c>
      <c r="G221" s="80">
        <v>1</v>
      </c>
      <c r="H221" s="204"/>
      <c r="I221" s="204"/>
      <c r="J221" s="204"/>
      <c r="K221" s="204"/>
      <c r="L221" s="80">
        <v>1</v>
      </c>
      <c r="M221" s="203"/>
      <c r="N221" s="52">
        <v>0</v>
      </c>
      <c r="O221" s="204"/>
      <c r="P221" s="204"/>
      <c r="Q221" s="11">
        <v>7.5913153077000004</v>
      </c>
      <c r="R221" s="204"/>
      <c r="S221" s="204"/>
      <c r="T221" s="53">
        <v>9.375</v>
      </c>
      <c r="U221" s="204"/>
      <c r="V221" s="204"/>
      <c r="W221" s="11">
        <v>7.6126151692306996</v>
      </c>
      <c r="X221" s="204"/>
      <c r="Y221" s="204"/>
      <c r="Z221" s="53">
        <v>9.125</v>
      </c>
      <c r="AA221" s="204"/>
      <c r="AB221" s="204"/>
      <c r="AC221" s="204"/>
      <c r="AD221" s="204"/>
      <c r="AE221" s="204"/>
      <c r="AF221" s="9">
        <v>2.7626674134018168</v>
      </c>
      <c r="AG221" s="9">
        <v>896</v>
      </c>
      <c r="AH221" s="9">
        <v>0.28146049440921406</v>
      </c>
      <c r="AI221" s="9">
        <v>133</v>
      </c>
      <c r="AJ221" s="9">
        <v>2.123046875</v>
      </c>
      <c r="AK221" s="9" t="s">
        <v>248</v>
      </c>
      <c r="AL221" s="9">
        <v>0</v>
      </c>
      <c r="AM221" s="9"/>
      <c r="AN221" s="9"/>
      <c r="AO221" s="73">
        <v>0</v>
      </c>
      <c r="AP221" s="80">
        <v>0</v>
      </c>
      <c r="AQ221" s="80">
        <v>0</v>
      </c>
      <c r="AR221" s="224">
        <v>262</v>
      </c>
      <c r="AS221" s="224" t="s">
        <v>248</v>
      </c>
      <c r="AT221" s="11">
        <v>9383.6020000000008</v>
      </c>
      <c r="AU221" s="11">
        <v>0</v>
      </c>
      <c r="AV221" s="80">
        <v>0</v>
      </c>
      <c r="AW221" s="80">
        <v>262</v>
      </c>
      <c r="AX221" s="158" t="s">
        <v>248</v>
      </c>
      <c r="AY221" s="235" t="s">
        <v>248</v>
      </c>
      <c r="AZ221" s="218">
        <v>73787</v>
      </c>
      <c r="BA221" s="188" t="s">
        <v>248</v>
      </c>
      <c r="BB221" s="203" t="s">
        <v>248</v>
      </c>
      <c r="BC221" s="158" t="s">
        <v>248</v>
      </c>
      <c r="BD221" s="217" t="s">
        <v>61</v>
      </c>
      <c r="BE221" s="201" t="s">
        <v>62</v>
      </c>
      <c r="BF221" s="201" t="s">
        <v>63</v>
      </c>
      <c r="BG221" s="201" t="s">
        <v>196</v>
      </c>
      <c r="BH221" s="218" t="s">
        <v>515</v>
      </c>
      <c r="BI221" s="218" t="s">
        <v>68</v>
      </c>
      <c r="BJ221" s="391">
        <v>214</v>
      </c>
      <c r="BK221" s="370">
        <v>4</v>
      </c>
      <c r="BL221" s="219" t="s">
        <v>65</v>
      </c>
      <c r="BM221" s="52" t="s">
        <v>65</v>
      </c>
      <c r="BN221" s="218" t="s">
        <v>373</v>
      </c>
      <c r="BO221" s="217" t="s">
        <v>56</v>
      </c>
      <c r="BP221" s="201" t="s">
        <v>684</v>
      </c>
      <c r="BQ221" s="52" t="s">
        <v>716</v>
      </c>
    </row>
    <row r="222" spans="1:69" ht="16.5" thickBot="1">
      <c r="A222" s="207" t="s">
        <v>37</v>
      </c>
      <c r="B222" s="208" t="s">
        <v>40</v>
      </c>
      <c r="C222" s="202" t="s">
        <v>35</v>
      </c>
      <c r="D222" s="210" t="s">
        <v>709</v>
      </c>
      <c r="E222" s="24" t="s">
        <v>648</v>
      </c>
      <c r="F222" s="86">
        <v>40</v>
      </c>
      <c r="G222" s="80">
        <v>0</v>
      </c>
      <c r="H222" s="204"/>
      <c r="I222" s="204"/>
      <c r="J222" s="204"/>
      <c r="K222" s="204"/>
      <c r="L222" s="80">
        <v>0</v>
      </c>
      <c r="M222" s="203"/>
      <c r="N222" s="52">
        <v>0</v>
      </c>
      <c r="O222" s="204"/>
      <c r="P222" s="204"/>
      <c r="Q222" s="11">
        <v>5.5641496999999998</v>
      </c>
      <c r="R222" s="204"/>
      <c r="S222" s="204"/>
      <c r="T222" s="53">
        <v>7.333333333333333</v>
      </c>
      <c r="U222" s="204"/>
      <c r="V222" s="204"/>
      <c r="W222" s="11">
        <v>5.3005249250000004</v>
      </c>
      <c r="X222" s="204"/>
      <c r="Y222" s="204"/>
      <c r="Z222" s="53">
        <v>7.333333333333333</v>
      </c>
      <c r="AA222" s="204"/>
      <c r="AB222" s="204"/>
      <c r="AC222" s="204"/>
      <c r="AD222" s="204"/>
      <c r="AE222" s="204"/>
      <c r="AF222" s="9">
        <v>3.6213214533669613</v>
      </c>
      <c r="AG222" s="9">
        <v>280</v>
      </c>
      <c r="AH222" s="9">
        <v>0.41216461796110931</v>
      </c>
      <c r="AI222" s="9">
        <v>6</v>
      </c>
      <c r="AJ222" s="9">
        <v>2.7222222222222223</v>
      </c>
      <c r="AK222" s="9" t="s">
        <v>248</v>
      </c>
      <c r="AL222" s="9">
        <v>40</v>
      </c>
      <c r="AM222" s="9">
        <v>3.6213214533669613</v>
      </c>
      <c r="AN222" s="9">
        <v>3.6749999999999998</v>
      </c>
      <c r="AO222" s="73">
        <v>0</v>
      </c>
      <c r="AP222" s="80">
        <v>0</v>
      </c>
      <c r="AQ222" s="80">
        <v>0</v>
      </c>
      <c r="AR222" s="224">
        <v>80</v>
      </c>
      <c r="AS222" s="224" t="s">
        <v>248</v>
      </c>
      <c r="AT222" s="11">
        <v>2853.2860000000001</v>
      </c>
      <c r="AU222" s="11">
        <v>0</v>
      </c>
      <c r="AV222" s="80">
        <v>0</v>
      </c>
      <c r="AW222" s="80">
        <v>80</v>
      </c>
      <c r="AX222" s="158" t="s">
        <v>248</v>
      </c>
      <c r="AY222" s="235" t="s">
        <v>248</v>
      </c>
      <c r="AZ222" s="242">
        <v>24878</v>
      </c>
      <c r="BA222" s="188" t="s">
        <v>248</v>
      </c>
      <c r="BB222" s="408" t="s">
        <v>248</v>
      </c>
      <c r="BC222" s="416" t="s">
        <v>248</v>
      </c>
      <c r="BD222" s="217" t="s">
        <v>61</v>
      </c>
      <c r="BE222" s="201" t="s">
        <v>62</v>
      </c>
      <c r="BF222" s="201" t="s">
        <v>63</v>
      </c>
      <c r="BG222" s="201" t="s">
        <v>196</v>
      </c>
      <c r="BH222" s="218" t="s">
        <v>513</v>
      </c>
      <c r="BI222" s="218" t="s">
        <v>64</v>
      </c>
      <c r="BJ222" s="391">
        <v>214</v>
      </c>
      <c r="BK222" s="370">
        <v>1</v>
      </c>
      <c r="BL222" s="219" t="s">
        <v>65</v>
      </c>
      <c r="BM222" s="52" t="s">
        <v>65</v>
      </c>
      <c r="BN222" s="218" t="s">
        <v>373</v>
      </c>
      <c r="BO222" s="217" t="s">
        <v>54</v>
      </c>
      <c r="BP222" s="201" t="s">
        <v>699</v>
      </c>
      <c r="BQ222" s="52" t="s">
        <v>715</v>
      </c>
    </row>
    <row r="223" spans="1:69" ht="16.5" thickBot="1">
      <c r="A223" s="207" t="s">
        <v>37</v>
      </c>
      <c r="B223" s="208" t="s">
        <v>40</v>
      </c>
      <c r="C223" s="202" t="s">
        <v>35</v>
      </c>
      <c r="D223" s="210" t="s">
        <v>709</v>
      </c>
      <c r="E223" s="24" t="s">
        <v>648</v>
      </c>
      <c r="F223" s="86">
        <v>38</v>
      </c>
      <c r="G223" s="80">
        <v>1</v>
      </c>
      <c r="H223" s="204"/>
      <c r="I223" s="204"/>
      <c r="J223" s="204"/>
      <c r="K223" s="204"/>
      <c r="L223" s="80">
        <v>0</v>
      </c>
      <c r="M223" s="203"/>
      <c r="N223" s="52">
        <v>0</v>
      </c>
      <c r="O223" s="204"/>
      <c r="P223" s="204"/>
      <c r="Q223" s="11">
        <v>7.2275403514000001</v>
      </c>
      <c r="R223" s="204"/>
      <c r="S223" s="204"/>
      <c r="T223" s="53">
        <v>13.5375</v>
      </c>
      <c r="U223" s="204"/>
      <c r="V223" s="204"/>
      <c r="W223" s="11">
        <v>7.0618375945944996</v>
      </c>
      <c r="X223" s="204"/>
      <c r="Y223" s="204"/>
      <c r="Z223" s="53">
        <v>13.5375</v>
      </c>
      <c r="AA223" s="204"/>
      <c r="AB223" s="204"/>
      <c r="AC223" s="204"/>
      <c r="AD223" s="204"/>
      <c r="AE223" s="204"/>
      <c r="AF223" s="9">
        <v>3.2955598518194837</v>
      </c>
      <c r="AG223" s="9">
        <v>259</v>
      </c>
      <c r="AH223" s="9">
        <v>0.50510695898666946</v>
      </c>
      <c r="AI223" s="9">
        <v>21</v>
      </c>
      <c r="AJ223" s="9">
        <v>2.2881578947368419</v>
      </c>
      <c r="AK223" s="9" t="s">
        <v>248</v>
      </c>
      <c r="AL223" s="9">
        <v>37</v>
      </c>
      <c r="AM223" s="9">
        <v>3.2955598518194837</v>
      </c>
      <c r="AN223" s="9">
        <v>3.3848684210526314</v>
      </c>
      <c r="AO223" s="73">
        <v>0</v>
      </c>
      <c r="AP223" s="80">
        <v>0</v>
      </c>
      <c r="AQ223" s="80">
        <v>0</v>
      </c>
      <c r="AR223" s="224">
        <v>74</v>
      </c>
      <c r="AS223" s="224" t="s">
        <v>248</v>
      </c>
      <c r="AT223" s="11">
        <v>2637.9349999999999</v>
      </c>
      <c r="AU223" s="11">
        <v>0</v>
      </c>
      <c r="AV223" s="80">
        <v>0</v>
      </c>
      <c r="AW223" s="80">
        <v>74</v>
      </c>
      <c r="AX223" s="158" t="s">
        <v>248</v>
      </c>
      <c r="AY223" s="235" t="s">
        <v>248</v>
      </c>
      <c r="AZ223" s="242">
        <v>24878</v>
      </c>
      <c r="BA223" s="188" t="s">
        <v>248</v>
      </c>
      <c r="BB223" s="408" t="s">
        <v>248</v>
      </c>
      <c r="BC223" s="416" t="s">
        <v>248</v>
      </c>
      <c r="BD223" s="217" t="s">
        <v>61</v>
      </c>
      <c r="BE223" s="201" t="s">
        <v>62</v>
      </c>
      <c r="BF223" s="201" t="s">
        <v>63</v>
      </c>
      <c r="BG223" s="201" t="s">
        <v>196</v>
      </c>
      <c r="BH223" s="218" t="s">
        <v>513</v>
      </c>
      <c r="BI223" s="218" t="s">
        <v>66</v>
      </c>
      <c r="BJ223" s="391">
        <v>214</v>
      </c>
      <c r="BK223" s="370">
        <v>7</v>
      </c>
      <c r="BL223" s="219" t="s">
        <v>65</v>
      </c>
      <c r="BM223" s="52" t="s">
        <v>65</v>
      </c>
      <c r="BN223" s="218" t="s">
        <v>373</v>
      </c>
      <c r="BO223" s="217" t="s">
        <v>54</v>
      </c>
      <c r="BP223" s="201" t="s">
        <v>699</v>
      </c>
      <c r="BQ223" s="52" t="s">
        <v>715</v>
      </c>
    </row>
    <row r="224" spans="1:69" ht="16.5" thickBot="1">
      <c r="A224" s="207" t="s">
        <v>37</v>
      </c>
      <c r="B224" s="208" t="s">
        <v>40</v>
      </c>
      <c r="C224" s="202" t="s">
        <v>35</v>
      </c>
      <c r="D224" s="210" t="s">
        <v>709</v>
      </c>
      <c r="E224" s="24" t="s">
        <v>648</v>
      </c>
      <c r="F224" s="86">
        <v>38</v>
      </c>
      <c r="G224" s="80">
        <v>0</v>
      </c>
      <c r="H224" s="204"/>
      <c r="I224" s="204"/>
      <c r="J224" s="204"/>
      <c r="K224" s="204"/>
      <c r="L224" s="80">
        <v>0</v>
      </c>
      <c r="M224" s="203"/>
      <c r="N224" s="52">
        <v>0</v>
      </c>
      <c r="O224" s="204"/>
      <c r="P224" s="204"/>
      <c r="Q224" s="11">
        <v>7.2040524211000001</v>
      </c>
      <c r="R224" s="204"/>
      <c r="S224" s="204"/>
      <c r="T224" s="53">
        <v>13.025</v>
      </c>
      <c r="U224" s="204"/>
      <c r="V224" s="204"/>
      <c r="W224" s="11">
        <v>7.2985262105263002</v>
      </c>
      <c r="X224" s="204"/>
      <c r="Y224" s="204"/>
      <c r="Z224" s="53">
        <v>10.55</v>
      </c>
      <c r="AA224" s="204"/>
      <c r="AB224" s="204"/>
      <c r="AC224" s="204"/>
      <c r="AD224" s="204"/>
      <c r="AE224" s="204"/>
      <c r="AF224" s="9">
        <v>3.4335338441949141</v>
      </c>
      <c r="AG224" s="9">
        <v>266</v>
      </c>
      <c r="AH224" s="9">
        <v>0.55453418035808799</v>
      </c>
      <c r="AI224" s="9">
        <v>15</v>
      </c>
      <c r="AJ224" s="9">
        <v>2.4291666666666667</v>
      </c>
      <c r="AK224" s="9" t="s">
        <v>248</v>
      </c>
      <c r="AL224" s="9">
        <v>38</v>
      </c>
      <c r="AM224" s="9">
        <v>3.4335338441949141</v>
      </c>
      <c r="AN224" s="9">
        <v>3.5695652173913044</v>
      </c>
      <c r="AO224" s="73">
        <v>0</v>
      </c>
      <c r="AP224" s="80">
        <v>0</v>
      </c>
      <c r="AQ224" s="80">
        <v>0</v>
      </c>
      <c r="AR224" s="224">
        <v>76</v>
      </c>
      <c r="AS224" s="224" t="s">
        <v>248</v>
      </c>
      <c r="AT224" s="11">
        <v>2709.0450000000001</v>
      </c>
      <c r="AU224" s="11">
        <v>0</v>
      </c>
      <c r="AV224" s="80">
        <v>0</v>
      </c>
      <c r="AW224" s="80">
        <v>76</v>
      </c>
      <c r="AX224" s="158" t="s">
        <v>248</v>
      </c>
      <c r="AY224" s="235" t="s">
        <v>248</v>
      </c>
      <c r="AZ224" s="242">
        <v>24878</v>
      </c>
      <c r="BA224" s="188" t="s">
        <v>248</v>
      </c>
      <c r="BB224" s="408" t="s">
        <v>248</v>
      </c>
      <c r="BC224" s="416" t="s">
        <v>248</v>
      </c>
      <c r="BD224" s="217" t="s">
        <v>61</v>
      </c>
      <c r="BE224" s="201" t="s">
        <v>62</v>
      </c>
      <c r="BF224" s="201" t="s">
        <v>63</v>
      </c>
      <c r="BG224" s="201" t="s">
        <v>196</v>
      </c>
      <c r="BH224" s="218" t="s">
        <v>513</v>
      </c>
      <c r="BI224" s="218" t="s">
        <v>67</v>
      </c>
      <c r="BJ224" s="391">
        <v>214</v>
      </c>
      <c r="BK224" s="370">
        <v>3</v>
      </c>
      <c r="BL224" s="219" t="s">
        <v>65</v>
      </c>
      <c r="BM224" s="52" t="s">
        <v>65</v>
      </c>
      <c r="BN224" s="218" t="s">
        <v>373</v>
      </c>
      <c r="BO224" s="217" t="s">
        <v>54</v>
      </c>
      <c r="BP224" s="201" t="s">
        <v>699</v>
      </c>
      <c r="BQ224" s="52" t="s">
        <v>715</v>
      </c>
    </row>
    <row r="225" spans="1:69" ht="16.5" thickBot="1">
      <c r="A225" s="207" t="s">
        <v>37</v>
      </c>
      <c r="B225" s="208" t="s">
        <v>40</v>
      </c>
      <c r="C225" s="202" t="s">
        <v>35</v>
      </c>
      <c r="D225" s="210" t="s">
        <v>709</v>
      </c>
      <c r="E225" s="24" t="s">
        <v>648</v>
      </c>
      <c r="F225" s="86">
        <v>30</v>
      </c>
      <c r="G225" s="80">
        <v>0</v>
      </c>
      <c r="H225" s="407"/>
      <c r="I225" s="407"/>
      <c r="J225" s="407"/>
      <c r="K225" s="407"/>
      <c r="L225" s="80">
        <v>0</v>
      </c>
      <c r="M225" s="408"/>
      <c r="N225" s="409">
        <v>0</v>
      </c>
      <c r="O225" s="407"/>
      <c r="P225" s="407"/>
      <c r="Q225" s="11">
        <v>8.3860998332999994</v>
      </c>
      <c r="R225" s="407"/>
      <c r="S225" s="407"/>
      <c r="T225" s="53">
        <v>10.625</v>
      </c>
      <c r="U225" s="407"/>
      <c r="V225" s="407"/>
      <c r="W225" s="11">
        <v>8.4669998333333005</v>
      </c>
      <c r="X225" s="407"/>
      <c r="Y225" s="407"/>
      <c r="Z225" s="53">
        <v>10.625</v>
      </c>
      <c r="AA225" s="407"/>
      <c r="AB225" s="407"/>
      <c r="AC225" s="407"/>
      <c r="AD225" s="407"/>
      <c r="AE225" s="407"/>
      <c r="AF225" s="410">
        <v>2.7622380960555306</v>
      </c>
      <c r="AG225" s="410">
        <v>210</v>
      </c>
      <c r="AH225" s="410">
        <v>0.27128043348732983</v>
      </c>
      <c r="AI225" s="410">
        <v>29</v>
      </c>
      <c r="AJ225" s="410">
        <v>2.1574074074074074</v>
      </c>
      <c r="AK225" s="410" t="s">
        <v>248</v>
      </c>
      <c r="AL225" s="410">
        <v>0</v>
      </c>
      <c r="AM225" s="410"/>
      <c r="AN225" s="410"/>
      <c r="AO225" s="73">
        <v>0</v>
      </c>
      <c r="AP225" s="80">
        <v>0</v>
      </c>
      <c r="AQ225" s="80">
        <v>0</v>
      </c>
      <c r="AR225" s="224">
        <v>60</v>
      </c>
      <c r="AS225" s="224" t="s">
        <v>248</v>
      </c>
      <c r="AT225" s="11">
        <v>2144.6289999999999</v>
      </c>
      <c r="AU225" s="11">
        <v>0</v>
      </c>
      <c r="AV225" s="80">
        <v>0</v>
      </c>
      <c r="AW225" s="80">
        <v>60</v>
      </c>
      <c r="AX225" s="416" t="s">
        <v>248</v>
      </c>
      <c r="AY225" s="235" t="s">
        <v>248</v>
      </c>
      <c r="AZ225" s="242">
        <v>24878</v>
      </c>
      <c r="BA225" s="188" t="s">
        <v>248</v>
      </c>
      <c r="BB225" s="408" t="s">
        <v>248</v>
      </c>
      <c r="BC225" s="416" t="s">
        <v>248</v>
      </c>
      <c r="BD225" s="217" t="s">
        <v>61</v>
      </c>
      <c r="BE225" s="201" t="s">
        <v>62</v>
      </c>
      <c r="BF225" s="201" t="s">
        <v>63</v>
      </c>
      <c r="BG225" s="201" t="s">
        <v>196</v>
      </c>
      <c r="BH225" s="218" t="s">
        <v>513</v>
      </c>
      <c r="BI225" s="218" t="s">
        <v>68</v>
      </c>
      <c r="BJ225" s="391">
        <v>214</v>
      </c>
      <c r="BK225" s="370">
        <v>4</v>
      </c>
      <c r="BL225" s="219" t="s">
        <v>65</v>
      </c>
      <c r="BM225" s="52" t="s">
        <v>65</v>
      </c>
      <c r="BN225" s="218" t="s">
        <v>373</v>
      </c>
      <c r="BO225" s="217" t="s">
        <v>54</v>
      </c>
      <c r="BP225" s="201" t="s">
        <v>699</v>
      </c>
      <c r="BQ225" s="52" t="s">
        <v>715</v>
      </c>
    </row>
    <row r="226" spans="1:69" ht="16.5" thickBot="1">
      <c r="A226" s="207" t="s">
        <v>37</v>
      </c>
      <c r="B226" s="208" t="s">
        <v>40</v>
      </c>
      <c r="C226" s="202" t="s">
        <v>35</v>
      </c>
      <c r="D226" s="210" t="s">
        <v>709</v>
      </c>
      <c r="E226" s="24" t="s">
        <v>461</v>
      </c>
      <c r="F226" s="86">
        <v>56</v>
      </c>
      <c r="G226" s="80">
        <v>0</v>
      </c>
      <c r="H226" s="204"/>
      <c r="I226" s="204"/>
      <c r="J226" s="204"/>
      <c r="K226" s="204"/>
      <c r="L226" s="80">
        <v>0</v>
      </c>
      <c r="M226" s="203"/>
      <c r="N226" s="52">
        <v>0</v>
      </c>
      <c r="O226" s="204"/>
      <c r="P226" s="204"/>
      <c r="Q226" s="11">
        <v>6.1728390535999997</v>
      </c>
      <c r="R226" s="204"/>
      <c r="S226" s="204"/>
      <c r="T226" s="53">
        <v>7.3666666666666663</v>
      </c>
      <c r="U226" s="204"/>
      <c r="V226" s="204"/>
      <c r="W226" s="11">
        <v>6.2370531964284996</v>
      </c>
      <c r="X226" s="204"/>
      <c r="Y226" s="204"/>
      <c r="Z226" s="53">
        <v>7.5999999999999979</v>
      </c>
      <c r="AA226" s="204"/>
      <c r="AB226" s="204"/>
      <c r="AC226" s="204"/>
      <c r="AD226" s="204"/>
      <c r="AE226" s="204"/>
      <c r="AF226" s="9">
        <v>3.5783163348630986</v>
      </c>
      <c r="AG226" s="9">
        <v>392</v>
      </c>
      <c r="AH226" s="9">
        <v>0.38997556471153549</v>
      </c>
      <c r="AI226" s="9">
        <v>6</v>
      </c>
      <c r="AJ226" s="9">
        <v>2.6942857142857144</v>
      </c>
      <c r="AK226" s="9" t="s">
        <v>248</v>
      </c>
      <c r="AL226" s="9">
        <v>56</v>
      </c>
      <c r="AM226" s="9">
        <v>3.5783163348630986</v>
      </c>
      <c r="AN226" s="9">
        <v>3.6275720164609053</v>
      </c>
      <c r="AO226" s="73">
        <v>0</v>
      </c>
      <c r="AP226" s="80">
        <v>0</v>
      </c>
      <c r="AQ226" s="80">
        <v>0</v>
      </c>
      <c r="AR226" s="224">
        <v>112</v>
      </c>
      <c r="AS226" s="224" t="s">
        <v>248</v>
      </c>
      <c r="AT226" s="11">
        <v>3990.5259999999998</v>
      </c>
      <c r="AU226" s="11">
        <v>0</v>
      </c>
      <c r="AV226" s="80">
        <v>0</v>
      </c>
      <c r="AW226" s="80">
        <v>112</v>
      </c>
      <c r="AX226" s="158" t="s">
        <v>248</v>
      </c>
      <c r="AY226" s="235" t="s">
        <v>248</v>
      </c>
      <c r="AZ226" s="218">
        <v>28334</v>
      </c>
      <c r="BA226" s="188" t="s">
        <v>248</v>
      </c>
      <c r="BB226" s="203" t="s">
        <v>248</v>
      </c>
      <c r="BC226" s="158" t="s">
        <v>248</v>
      </c>
      <c r="BD226" s="217" t="s">
        <v>61</v>
      </c>
      <c r="BE226" s="201" t="s">
        <v>62</v>
      </c>
      <c r="BF226" s="201" t="s">
        <v>63</v>
      </c>
      <c r="BG226" s="201" t="s">
        <v>196</v>
      </c>
      <c r="BH226" s="218" t="s">
        <v>513</v>
      </c>
      <c r="BI226" s="218" t="s">
        <v>64</v>
      </c>
      <c r="BJ226" s="391">
        <v>214</v>
      </c>
      <c r="BK226" s="370">
        <v>1</v>
      </c>
      <c r="BL226" s="219" t="s">
        <v>65</v>
      </c>
      <c r="BM226" s="52" t="s">
        <v>65</v>
      </c>
      <c r="BN226" s="218" t="s">
        <v>373</v>
      </c>
      <c r="BO226" s="217" t="s">
        <v>55</v>
      </c>
      <c r="BP226" s="201" t="s">
        <v>684</v>
      </c>
      <c r="BQ226" s="52" t="s">
        <v>716</v>
      </c>
    </row>
    <row r="227" spans="1:69" ht="16.5" thickBot="1">
      <c r="A227" s="207" t="s">
        <v>37</v>
      </c>
      <c r="B227" s="208" t="s">
        <v>40</v>
      </c>
      <c r="C227" s="202" t="s">
        <v>35</v>
      </c>
      <c r="D227" s="210" t="s">
        <v>709</v>
      </c>
      <c r="E227" s="24" t="s">
        <v>461</v>
      </c>
      <c r="F227" s="86">
        <v>53</v>
      </c>
      <c r="G227" s="80">
        <v>2</v>
      </c>
      <c r="H227" s="204"/>
      <c r="I227" s="204"/>
      <c r="J227" s="204"/>
      <c r="K227" s="204"/>
      <c r="L227" s="80">
        <v>0</v>
      </c>
      <c r="M227" s="203"/>
      <c r="N227" s="52">
        <v>0</v>
      </c>
      <c r="O227" s="204"/>
      <c r="P227" s="204"/>
      <c r="Q227" s="11">
        <v>7.1036270392</v>
      </c>
      <c r="R227" s="204"/>
      <c r="S227" s="204"/>
      <c r="T227" s="53">
        <v>12.724999999999998</v>
      </c>
      <c r="U227" s="204"/>
      <c r="V227" s="204"/>
      <c r="W227" s="11">
        <v>7.1461563921567999</v>
      </c>
      <c r="X227" s="204"/>
      <c r="Y227" s="204"/>
      <c r="Z227" s="53">
        <v>13.224999999999998</v>
      </c>
      <c r="AA227" s="204"/>
      <c r="AB227" s="204"/>
      <c r="AC227" s="204"/>
      <c r="AD227" s="204"/>
      <c r="AE227" s="204"/>
      <c r="AF227" s="9">
        <v>3.0683473448793426</v>
      </c>
      <c r="AG227" s="9">
        <v>357</v>
      </c>
      <c r="AH227" s="9">
        <v>0.61677343259713246</v>
      </c>
      <c r="AI227" s="9">
        <v>77</v>
      </c>
      <c r="AJ227" s="9">
        <v>2.0229838709677419</v>
      </c>
      <c r="AK227" s="9" t="s">
        <v>248</v>
      </c>
      <c r="AL227" s="9">
        <v>51</v>
      </c>
      <c r="AM227" s="9">
        <v>3.0683473448793426</v>
      </c>
      <c r="AN227" s="9">
        <v>3.1184210526315788</v>
      </c>
      <c r="AO227" s="73">
        <v>0</v>
      </c>
      <c r="AP227" s="80">
        <v>0</v>
      </c>
      <c r="AQ227" s="80">
        <v>0</v>
      </c>
      <c r="AR227" s="224">
        <v>102</v>
      </c>
      <c r="AS227" s="224" t="s">
        <v>248</v>
      </c>
      <c r="AT227" s="11">
        <v>3641.7359999999999</v>
      </c>
      <c r="AU227" s="11">
        <v>0</v>
      </c>
      <c r="AV227" s="80">
        <v>0</v>
      </c>
      <c r="AW227" s="80">
        <v>102</v>
      </c>
      <c r="AX227" s="158" t="s">
        <v>248</v>
      </c>
      <c r="AY227" s="235" t="s">
        <v>248</v>
      </c>
      <c r="AZ227" s="201">
        <v>28334</v>
      </c>
      <c r="BA227" s="188" t="s">
        <v>248</v>
      </c>
      <c r="BB227" s="203" t="s">
        <v>248</v>
      </c>
      <c r="BC227" s="158" t="s">
        <v>248</v>
      </c>
      <c r="BD227" s="217" t="s">
        <v>61</v>
      </c>
      <c r="BE227" s="201" t="s">
        <v>62</v>
      </c>
      <c r="BF227" s="201" t="s">
        <v>63</v>
      </c>
      <c r="BG227" s="201" t="s">
        <v>196</v>
      </c>
      <c r="BH227" s="218" t="s">
        <v>513</v>
      </c>
      <c r="BI227" s="218" t="s">
        <v>66</v>
      </c>
      <c r="BJ227" s="391">
        <v>214</v>
      </c>
      <c r="BK227" s="370">
        <v>7</v>
      </c>
      <c r="BL227" s="219" t="s">
        <v>65</v>
      </c>
      <c r="BM227" s="52" t="s">
        <v>65</v>
      </c>
      <c r="BN227" s="218" t="s">
        <v>373</v>
      </c>
      <c r="BO227" s="217" t="s">
        <v>55</v>
      </c>
      <c r="BP227" s="201" t="s">
        <v>684</v>
      </c>
      <c r="BQ227" s="52" t="s">
        <v>716</v>
      </c>
    </row>
    <row r="228" spans="1:69" ht="16.5" thickBot="1">
      <c r="A228" s="207" t="s">
        <v>37</v>
      </c>
      <c r="B228" s="208" t="s">
        <v>40</v>
      </c>
      <c r="C228" s="202" t="s">
        <v>35</v>
      </c>
      <c r="D228" s="210" t="s">
        <v>709</v>
      </c>
      <c r="E228" s="24" t="s">
        <v>461</v>
      </c>
      <c r="F228" s="86">
        <v>54</v>
      </c>
      <c r="G228" s="80">
        <v>1</v>
      </c>
      <c r="H228" s="204"/>
      <c r="I228" s="204"/>
      <c r="J228" s="204"/>
      <c r="K228" s="204"/>
      <c r="L228" s="80">
        <v>0</v>
      </c>
      <c r="M228" s="203"/>
      <c r="N228" s="52">
        <v>0</v>
      </c>
      <c r="O228" s="204"/>
      <c r="P228" s="204"/>
      <c r="Q228" s="11">
        <v>6.3163393962000001</v>
      </c>
      <c r="R228" s="204"/>
      <c r="S228" s="204"/>
      <c r="T228" s="53">
        <v>8.3916666666666657</v>
      </c>
      <c r="U228" s="204"/>
      <c r="V228" s="204"/>
      <c r="W228" s="11">
        <v>5.5333583962263999</v>
      </c>
      <c r="X228" s="204"/>
      <c r="Y228" s="204"/>
      <c r="Z228" s="53">
        <v>8.3374999999999986</v>
      </c>
      <c r="AA228" s="204"/>
      <c r="AB228" s="204"/>
      <c r="AC228" s="204"/>
      <c r="AD228" s="204"/>
      <c r="AE228" s="204"/>
      <c r="AF228" s="9">
        <v>3.5976010872668649</v>
      </c>
      <c r="AG228" s="9">
        <v>371</v>
      </c>
      <c r="AH228" s="9">
        <v>0.41925412580013693</v>
      </c>
      <c r="AI228" s="9">
        <v>11</v>
      </c>
      <c r="AJ228" s="9">
        <v>2.6143939393939393</v>
      </c>
      <c r="AK228" s="9" t="s">
        <v>248</v>
      </c>
      <c r="AL228" s="9">
        <v>53</v>
      </c>
      <c r="AM228" s="9">
        <v>3.5976010872668649</v>
      </c>
      <c r="AN228" s="9">
        <v>3.6683467741935485</v>
      </c>
      <c r="AO228" s="73">
        <v>0</v>
      </c>
      <c r="AP228" s="80">
        <v>0</v>
      </c>
      <c r="AQ228" s="80">
        <v>0</v>
      </c>
      <c r="AR228" s="224">
        <v>106</v>
      </c>
      <c r="AS228" s="224" t="s">
        <v>248</v>
      </c>
      <c r="AT228" s="11">
        <v>3783.7640000000001</v>
      </c>
      <c r="AU228" s="11">
        <v>0</v>
      </c>
      <c r="AV228" s="80">
        <v>0</v>
      </c>
      <c r="AW228" s="80">
        <v>106</v>
      </c>
      <c r="AX228" s="158" t="s">
        <v>248</v>
      </c>
      <c r="AY228" s="235" t="s">
        <v>248</v>
      </c>
      <c r="AZ228" s="218">
        <v>28334</v>
      </c>
      <c r="BA228" s="188" t="s">
        <v>248</v>
      </c>
      <c r="BB228" s="203" t="s">
        <v>248</v>
      </c>
      <c r="BC228" s="158" t="s">
        <v>248</v>
      </c>
      <c r="BD228" s="217" t="s">
        <v>61</v>
      </c>
      <c r="BE228" s="201" t="s">
        <v>62</v>
      </c>
      <c r="BF228" s="201" t="s">
        <v>63</v>
      </c>
      <c r="BG228" s="201" t="s">
        <v>196</v>
      </c>
      <c r="BH228" s="218" t="s">
        <v>513</v>
      </c>
      <c r="BI228" s="218" t="s">
        <v>67</v>
      </c>
      <c r="BJ228" s="391">
        <v>214</v>
      </c>
      <c r="BK228" s="370">
        <v>3</v>
      </c>
      <c r="BL228" s="219" t="s">
        <v>65</v>
      </c>
      <c r="BM228" s="52" t="s">
        <v>65</v>
      </c>
      <c r="BN228" s="218" t="s">
        <v>373</v>
      </c>
      <c r="BO228" s="217" t="s">
        <v>55</v>
      </c>
      <c r="BP228" s="201" t="s">
        <v>684</v>
      </c>
      <c r="BQ228" s="52" t="s">
        <v>716</v>
      </c>
    </row>
    <row r="229" spans="1:69" ht="16.5" thickBot="1">
      <c r="A229" s="207" t="s">
        <v>37</v>
      </c>
      <c r="B229" s="208" t="s">
        <v>40</v>
      </c>
      <c r="C229" s="202" t="s">
        <v>35</v>
      </c>
      <c r="D229" s="210" t="s">
        <v>709</v>
      </c>
      <c r="E229" s="24" t="s">
        <v>461</v>
      </c>
      <c r="F229" s="86">
        <v>40</v>
      </c>
      <c r="G229" s="80">
        <v>0</v>
      </c>
      <c r="H229" s="204"/>
      <c r="I229" s="204"/>
      <c r="J229" s="204"/>
      <c r="K229" s="204"/>
      <c r="L229" s="80">
        <v>0</v>
      </c>
      <c r="M229" s="203"/>
      <c r="N229" s="52">
        <v>0</v>
      </c>
      <c r="O229" s="204"/>
      <c r="P229" s="204"/>
      <c r="Q229" s="11">
        <v>7.0014498500000002</v>
      </c>
      <c r="R229" s="204"/>
      <c r="S229" s="204"/>
      <c r="T229" s="53">
        <v>8</v>
      </c>
      <c r="U229" s="204"/>
      <c r="V229" s="204"/>
      <c r="W229" s="11">
        <v>7.0415748750000002</v>
      </c>
      <c r="X229" s="204"/>
      <c r="Y229" s="204"/>
      <c r="Z229" s="53">
        <v>7.8571428571428568</v>
      </c>
      <c r="AA229" s="204"/>
      <c r="AB229" s="204"/>
      <c r="AC229" s="204"/>
      <c r="AD229" s="204"/>
      <c r="AE229" s="204"/>
      <c r="AF229" s="9">
        <v>2.7659642947571617</v>
      </c>
      <c r="AG229" s="9">
        <v>280</v>
      </c>
      <c r="AH229" s="9">
        <v>0.26990639556259388</v>
      </c>
      <c r="AI229" s="9">
        <v>37</v>
      </c>
      <c r="AJ229" s="9">
        <v>2.1515151515151514</v>
      </c>
      <c r="AK229" s="9" t="s">
        <v>248</v>
      </c>
      <c r="AL229" s="9">
        <v>0</v>
      </c>
      <c r="AM229" s="9"/>
      <c r="AN229" s="9"/>
      <c r="AO229" s="73">
        <v>0</v>
      </c>
      <c r="AP229" s="80">
        <v>0</v>
      </c>
      <c r="AQ229" s="80">
        <v>0</v>
      </c>
      <c r="AR229" s="224">
        <v>80</v>
      </c>
      <c r="AS229" s="224" t="s">
        <v>248</v>
      </c>
      <c r="AT229" s="11">
        <v>2847.0279999999998</v>
      </c>
      <c r="AU229" s="11">
        <v>0</v>
      </c>
      <c r="AV229" s="80">
        <v>0</v>
      </c>
      <c r="AW229" s="80">
        <v>80</v>
      </c>
      <c r="AX229" s="158" t="s">
        <v>248</v>
      </c>
      <c r="AY229" s="235" t="s">
        <v>248</v>
      </c>
      <c r="AZ229" s="218">
        <v>28334</v>
      </c>
      <c r="BA229" s="188" t="s">
        <v>248</v>
      </c>
      <c r="BB229" s="203" t="s">
        <v>248</v>
      </c>
      <c r="BC229" s="158" t="s">
        <v>248</v>
      </c>
      <c r="BD229" s="217" t="s">
        <v>61</v>
      </c>
      <c r="BE229" s="201" t="s">
        <v>62</v>
      </c>
      <c r="BF229" s="201" t="s">
        <v>63</v>
      </c>
      <c r="BG229" s="201" t="s">
        <v>196</v>
      </c>
      <c r="BH229" s="218" t="s">
        <v>513</v>
      </c>
      <c r="BI229" s="218" t="s">
        <v>68</v>
      </c>
      <c r="BJ229" s="391">
        <v>214</v>
      </c>
      <c r="BK229" s="370">
        <v>4</v>
      </c>
      <c r="BL229" s="219" t="s">
        <v>65</v>
      </c>
      <c r="BM229" s="52" t="s">
        <v>65</v>
      </c>
      <c r="BN229" s="218" t="s">
        <v>373</v>
      </c>
      <c r="BO229" s="217" t="s">
        <v>55</v>
      </c>
      <c r="BP229" s="201" t="s">
        <v>684</v>
      </c>
      <c r="BQ229" s="52" t="s">
        <v>716</v>
      </c>
    </row>
    <row r="230" spans="1:69" ht="16.5" thickBot="1">
      <c r="A230" s="207" t="s">
        <v>37</v>
      </c>
      <c r="B230" s="208" t="s">
        <v>40</v>
      </c>
      <c r="C230" s="202" t="s">
        <v>35</v>
      </c>
      <c r="D230" s="210" t="s">
        <v>709</v>
      </c>
      <c r="E230" s="24" t="s">
        <v>462</v>
      </c>
      <c r="F230" s="86">
        <v>66</v>
      </c>
      <c r="G230" s="80">
        <v>1</v>
      </c>
      <c r="H230" s="204"/>
      <c r="I230" s="204"/>
      <c r="J230" s="204"/>
      <c r="K230" s="204"/>
      <c r="L230" s="80">
        <v>0</v>
      </c>
      <c r="M230" s="203"/>
      <c r="N230" s="52">
        <v>0</v>
      </c>
      <c r="O230" s="204"/>
      <c r="P230" s="204"/>
      <c r="Q230" s="11">
        <v>5.7314921692</v>
      </c>
      <c r="R230" s="204"/>
      <c r="S230" s="204"/>
      <c r="T230" s="53">
        <v>9.875</v>
      </c>
      <c r="U230" s="204"/>
      <c r="V230" s="204"/>
      <c r="W230" s="11">
        <v>5.3401383230769</v>
      </c>
      <c r="X230" s="204"/>
      <c r="Y230" s="204"/>
      <c r="Z230" s="53">
        <v>9.6875</v>
      </c>
      <c r="AA230" s="204"/>
      <c r="AB230" s="204"/>
      <c r="AC230" s="204"/>
      <c r="AD230" s="204"/>
      <c r="AE230" s="204"/>
      <c r="AF230" s="9">
        <v>3.7293406834969156</v>
      </c>
      <c r="AG230" s="9">
        <v>455</v>
      </c>
      <c r="AH230" s="9">
        <v>0.38772307931340633</v>
      </c>
      <c r="AI230" s="9">
        <v>7</v>
      </c>
      <c r="AJ230" s="9">
        <v>2.875</v>
      </c>
      <c r="AK230" s="9" t="s">
        <v>248</v>
      </c>
      <c r="AL230" s="9">
        <v>64</v>
      </c>
      <c r="AM230" s="9">
        <v>3.7415848456855332</v>
      </c>
      <c r="AN230" s="9">
        <v>3.7359374999999999</v>
      </c>
      <c r="AO230" s="73">
        <v>0</v>
      </c>
      <c r="AP230" s="80">
        <v>0</v>
      </c>
      <c r="AQ230" s="80">
        <v>0</v>
      </c>
      <c r="AR230" s="224">
        <v>130</v>
      </c>
      <c r="AS230" s="224" t="s">
        <v>248</v>
      </c>
      <c r="AT230" s="11">
        <v>4635.0959999999995</v>
      </c>
      <c r="AU230" s="11">
        <v>0</v>
      </c>
      <c r="AV230" s="80">
        <v>0</v>
      </c>
      <c r="AW230" s="80">
        <v>130</v>
      </c>
      <c r="AX230" s="158" t="s">
        <v>248</v>
      </c>
      <c r="AY230" s="235" t="s">
        <v>248</v>
      </c>
      <c r="AZ230" s="218">
        <v>21584</v>
      </c>
      <c r="BA230" s="188" t="s">
        <v>248</v>
      </c>
      <c r="BB230" s="203" t="s">
        <v>248</v>
      </c>
      <c r="BC230" s="158" t="s">
        <v>248</v>
      </c>
      <c r="BD230" s="217" t="s">
        <v>61</v>
      </c>
      <c r="BE230" s="201" t="s">
        <v>62</v>
      </c>
      <c r="BF230" s="201" t="s">
        <v>63</v>
      </c>
      <c r="BG230" s="201" t="s">
        <v>196</v>
      </c>
      <c r="BH230" s="218" t="s">
        <v>712</v>
      </c>
      <c r="BI230" s="218" t="s">
        <v>64</v>
      </c>
      <c r="BJ230" s="391">
        <v>214</v>
      </c>
      <c r="BK230" s="370">
        <v>1</v>
      </c>
      <c r="BL230" s="219" t="s">
        <v>65</v>
      </c>
      <c r="BM230" s="52" t="s">
        <v>65</v>
      </c>
      <c r="BN230" s="218" t="s">
        <v>373</v>
      </c>
      <c r="BO230" s="217" t="s">
        <v>53</v>
      </c>
      <c r="BP230" s="201" t="s">
        <v>704</v>
      </c>
      <c r="BQ230" s="52" t="s">
        <v>714</v>
      </c>
    </row>
    <row r="231" spans="1:69" ht="16.5" thickBot="1">
      <c r="A231" s="207" t="s">
        <v>37</v>
      </c>
      <c r="B231" s="208" t="s">
        <v>40</v>
      </c>
      <c r="C231" s="202" t="s">
        <v>35</v>
      </c>
      <c r="D231" s="210" t="s">
        <v>709</v>
      </c>
      <c r="E231" s="24" t="s">
        <v>462</v>
      </c>
      <c r="F231" s="86">
        <v>58</v>
      </c>
      <c r="G231" s="80">
        <v>1</v>
      </c>
      <c r="H231" s="204"/>
      <c r="I231" s="204"/>
      <c r="J231" s="204"/>
      <c r="K231" s="204"/>
      <c r="L231" s="80">
        <v>0</v>
      </c>
      <c r="M231" s="203"/>
      <c r="N231" s="52">
        <v>0</v>
      </c>
      <c r="O231" s="204"/>
      <c r="P231" s="204"/>
      <c r="Q231" s="11">
        <v>7.1265261227999996</v>
      </c>
      <c r="R231" s="204"/>
      <c r="S231" s="204"/>
      <c r="T231" s="53">
        <v>12.858333333333333</v>
      </c>
      <c r="U231" s="204"/>
      <c r="V231" s="204"/>
      <c r="W231" s="11">
        <v>7.3775261052631</v>
      </c>
      <c r="X231" s="204"/>
      <c r="Y231" s="204"/>
      <c r="Z231" s="53">
        <v>13.074999999999999</v>
      </c>
      <c r="AA231" s="204"/>
      <c r="AB231" s="204"/>
      <c r="AC231" s="204"/>
      <c r="AD231" s="204"/>
      <c r="AE231" s="204"/>
      <c r="AF231" s="9">
        <v>3.3191729398598353</v>
      </c>
      <c r="AG231" s="9">
        <v>399</v>
      </c>
      <c r="AH231" s="9">
        <v>0.49771204843528033</v>
      </c>
      <c r="AI231" s="9">
        <v>34</v>
      </c>
      <c r="AJ231" s="9">
        <v>2.2804687499999998</v>
      </c>
      <c r="AK231" s="9" t="s">
        <v>248</v>
      </c>
      <c r="AL231" s="9">
        <v>57</v>
      </c>
      <c r="AM231" s="9">
        <v>3.3191729398598353</v>
      </c>
      <c r="AN231" s="9">
        <v>3.3899253731343282</v>
      </c>
      <c r="AO231" s="73">
        <v>0</v>
      </c>
      <c r="AP231" s="80">
        <v>0</v>
      </c>
      <c r="AQ231" s="80">
        <v>0</v>
      </c>
      <c r="AR231" s="224">
        <v>114</v>
      </c>
      <c r="AS231" s="224" t="s">
        <v>248</v>
      </c>
      <c r="AT231" s="11">
        <v>4067.8150000000001</v>
      </c>
      <c r="AU231" s="11">
        <v>0</v>
      </c>
      <c r="AV231" s="80">
        <v>0</v>
      </c>
      <c r="AW231" s="80">
        <v>114</v>
      </c>
      <c r="AX231" s="158" t="s">
        <v>248</v>
      </c>
      <c r="AY231" s="235" t="s">
        <v>248</v>
      </c>
      <c r="AZ231" s="218">
        <v>21584</v>
      </c>
      <c r="BA231" s="188" t="s">
        <v>248</v>
      </c>
      <c r="BB231" s="203" t="s">
        <v>248</v>
      </c>
      <c r="BC231" s="158" t="s">
        <v>248</v>
      </c>
      <c r="BD231" s="217" t="s">
        <v>61</v>
      </c>
      <c r="BE231" s="201" t="s">
        <v>62</v>
      </c>
      <c r="BF231" s="201" t="s">
        <v>63</v>
      </c>
      <c r="BG231" s="201" t="s">
        <v>196</v>
      </c>
      <c r="BH231" s="218" t="s">
        <v>712</v>
      </c>
      <c r="BI231" s="218" t="s">
        <v>66</v>
      </c>
      <c r="BJ231" s="391">
        <v>214</v>
      </c>
      <c r="BK231" s="370">
        <v>7</v>
      </c>
      <c r="BL231" s="219" t="s">
        <v>65</v>
      </c>
      <c r="BM231" s="52" t="s">
        <v>65</v>
      </c>
      <c r="BN231" s="218" t="s">
        <v>373</v>
      </c>
      <c r="BO231" s="217" t="s">
        <v>53</v>
      </c>
      <c r="BP231" s="201" t="s">
        <v>704</v>
      </c>
      <c r="BQ231" s="52" t="s">
        <v>714</v>
      </c>
    </row>
    <row r="232" spans="1:69" ht="16.5" thickBot="1">
      <c r="A232" s="207" t="s">
        <v>37</v>
      </c>
      <c r="B232" s="208" t="s">
        <v>40</v>
      </c>
      <c r="C232" s="202" t="s">
        <v>35</v>
      </c>
      <c r="D232" s="210" t="s">
        <v>709</v>
      </c>
      <c r="E232" s="24" t="s">
        <v>462</v>
      </c>
      <c r="F232" s="86">
        <v>56</v>
      </c>
      <c r="G232" s="80">
        <v>1</v>
      </c>
      <c r="H232" s="204"/>
      <c r="I232" s="204"/>
      <c r="J232" s="204"/>
      <c r="K232" s="204"/>
      <c r="L232" s="80">
        <v>0</v>
      </c>
      <c r="M232" s="203"/>
      <c r="N232" s="52">
        <v>0</v>
      </c>
      <c r="O232" s="204"/>
      <c r="P232" s="204"/>
      <c r="Q232" s="11">
        <v>6.5224726544999996</v>
      </c>
      <c r="R232" s="204"/>
      <c r="S232" s="204"/>
      <c r="T232" s="53">
        <v>9.5416666666666661</v>
      </c>
      <c r="U232" s="204"/>
      <c r="V232" s="204"/>
      <c r="W232" s="11">
        <v>6.6238908727272001</v>
      </c>
      <c r="X232" s="204"/>
      <c r="Y232" s="204"/>
      <c r="Z232" s="53">
        <v>9.7083333333333339</v>
      </c>
      <c r="AA232" s="204"/>
      <c r="AB232" s="204"/>
      <c r="AC232" s="204"/>
      <c r="AD232" s="204"/>
      <c r="AE232" s="204"/>
      <c r="AF232" s="9">
        <v>3.4428883168604458</v>
      </c>
      <c r="AG232" s="9">
        <v>379</v>
      </c>
      <c r="AH232" s="9">
        <v>0.55691066243225751</v>
      </c>
      <c r="AI232" s="9">
        <v>21</v>
      </c>
      <c r="AJ232" s="9">
        <v>2.2625000000000002</v>
      </c>
      <c r="AK232" s="9" t="s">
        <v>248</v>
      </c>
      <c r="AL232" s="9">
        <v>51</v>
      </c>
      <c r="AM232" s="9">
        <v>3.5635854409856287</v>
      </c>
      <c r="AN232" s="9">
        <v>3.6327433628318584</v>
      </c>
      <c r="AO232" s="73">
        <v>0</v>
      </c>
      <c r="AP232" s="80">
        <v>0</v>
      </c>
      <c r="AQ232" s="80">
        <v>0</v>
      </c>
      <c r="AR232" s="224">
        <v>110</v>
      </c>
      <c r="AS232" s="224" t="s">
        <v>248</v>
      </c>
      <c r="AT232" s="11">
        <v>3760.3629999999998</v>
      </c>
      <c r="AU232" s="11">
        <v>177.47300000000001</v>
      </c>
      <c r="AV232" s="80">
        <v>0</v>
      </c>
      <c r="AW232" s="80">
        <v>110</v>
      </c>
      <c r="AX232" s="158" t="s">
        <v>248</v>
      </c>
      <c r="AY232" s="235" t="s">
        <v>248</v>
      </c>
      <c r="AZ232" s="218">
        <v>21584</v>
      </c>
      <c r="BA232" s="188" t="s">
        <v>248</v>
      </c>
      <c r="BB232" s="203" t="s">
        <v>248</v>
      </c>
      <c r="BC232" s="158" t="s">
        <v>248</v>
      </c>
      <c r="BD232" s="217" t="s">
        <v>61</v>
      </c>
      <c r="BE232" s="201" t="s">
        <v>62</v>
      </c>
      <c r="BF232" s="201" t="s">
        <v>63</v>
      </c>
      <c r="BG232" s="201" t="s">
        <v>196</v>
      </c>
      <c r="BH232" s="218" t="s">
        <v>712</v>
      </c>
      <c r="BI232" s="218" t="s">
        <v>67</v>
      </c>
      <c r="BJ232" s="391">
        <v>214</v>
      </c>
      <c r="BK232" s="370">
        <v>3</v>
      </c>
      <c r="BL232" s="219" t="s">
        <v>65</v>
      </c>
      <c r="BM232" s="52" t="s">
        <v>65</v>
      </c>
      <c r="BN232" s="218" t="s">
        <v>373</v>
      </c>
      <c r="BO232" s="217" t="s">
        <v>53</v>
      </c>
      <c r="BP232" s="201" t="s">
        <v>704</v>
      </c>
      <c r="BQ232" s="52" t="s">
        <v>714</v>
      </c>
    </row>
    <row r="233" spans="1:69" ht="16.5" thickBot="1">
      <c r="A233" s="207" t="s">
        <v>37</v>
      </c>
      <c r="B233" s="208" t="s">
        <v>40</v>
      </c>
      <c r="C233" s="202" t="s">
        <v>35</v>
      </c>
      <c r="D233" s="210" t="s">
        <v>709</v>
      </c>
      <c r="E233" s="24" t="s">
        <v>462</v>
      </c>
      <c r="F233" s="86">
        <v>59</v>
      </c>
      <c r="G233" s="80">
        <v>0</v>
      </c>
      <c r="H233" s="204"/>
      <c r="I233" s="204"/>
      <c r="J233" s="204"/>
      <c r="K233" s="204"/>
      <c r="L233" s="80">
        <v>0</v>
      </c>
      <c r="M233" s="203"/>
      <c r="N233" s="52">
        <v>0</v>
      </c>
      <c r="O233" s="204"/>
      <c r="P233" s="204"/>
      <c r="Q233" s="11">
        <v>8.2170166780000002</v>
      </c>
      <c r="R233" s="204"/>
      <c r="S233" s="204"/>
      <c r="T233" s="53">
        <v>13.512499999999999</v>
      </c>
      <c r="U233" s="204"/>
      <c r="V233" s="204"/>
      <c r="W233" s="11">
        <v>8.2578642711863992</v>
      </c>
      <c r="X233" s="204"/>
      <c r="Y233" s="204"/>
      <c r="Z233" s="53">
        <v>13.024999999999999</v>
      </c>
      <c r="AA233" s="204"/>
      <c r="AB233" s="204"/>
      <c r="AC233" s="204"/>
      <c r="AD233" s="204"/>
      <c r="AE233" s="204"/>
      <c r="AF233" s="9">
        <v>2.7393877545789804</v>
      </c>
      <c r="AG233" s="9">
        <v>392</v>
      </c>
      <c r="AH233" s="9">
        <v>0.41745949786319486</v>
      </c>
      <c r="AI233" s="9">
        <v>98</v>
      </c>
      <c r="AJ233" s="9">
        <v>1.9902777777777778</v>
      </c>
      <c r="AK233" s="9" t="s">
        <v>248</v>
      </c>
      <c r="AL233" s="9">
        <v>0</v>
      </c>
      <c r="AM233" s="9"/>
      <c r="AN233" s="9"/>
      <c r="AO233" s="73">
        <v>0</v>
      </c>
      <c r="AP233" s="80">
        <v>0</v>
      </c>
      <c r="AQ233" s="80">
        <v>0</v>
      </c>
      <c r="AR233" s="224">
        <v>118</v>
      </c>
      <c r="AS233" s="224" t="s">
        <v>248</v>
      </c>
      <c r="AT233" s="11">
        <v>4209.7110000000002</v>
      </c>
      <c r="AU233" s="11">
        <v>0</v>
      </c>
      <c r="AV233" s="80">
        <v>0</v>
      </c>
      <c r="AW233" s="80">
        <v>118</v>
      </c>
      <c r="AX233" s="158" t="s">
        <v>248</v>
      </c>
      <c r="AY233" s="235" t="s">
        <v>248</v>
      </c>
      <c r="AZ233" s="218">
        <v>21584</v>
      </c>
      <c r="BA233" s="188" t="s">
        <v>248</v>
      </c>
      <c r="BB233" s="203" t="s">
        <v>248</v>
      </c>
      <c r="BC233" s="158" t="s">
        <v>248</v>
      </c>
      <c r="BD233" s="217" t="s">
        <v>61</v>
      </c>
      <c r="BE233" s="201" t="s">
        <v>62</v>
      </c>
      <c r="BF233" s="201" t="s">
        <v>63</v>
      </c>
      <c r="BG233" s="201" t="s">
        <v>196</v>
      </c>
      <c r="BH233" s="218" t="s">
        <v>712</v>
      </c>
      <c r="BI233" s="218" t="s">
        <v>68</v>
      </c>
      <c r="BJ233" s="391">
        <v>214</v>
      </c>
      <c r="BK233" s="370">
        <v>4</v>
      </c>
      <c r="BL233" s="219" t="s">
        <v>65</v>
      </c>
      <c r="BM233" s="52" t="s">
        <v>65</v>
      </c>
      <c r="BN233" s="218" t="s">
        <v>373</v>
      </c>
      <c r="BO233" s="217" t="s">
        <v>53</v>
      </c>
      <c r="BP233" s="201" t="s">
        <v>704</v>
      </c>
      <c r="BQ233" s="52" t="s">
        <v>714</v>
      </c>
    </row>
    <row r="234" spans="1:69" ht="16.5" thickBot="1">
      <c r="A234" s="207" t="s">
        <v>37</v>
      </c>
      <c r="B234" s="208" t="s">
        <v>40</v>
      </c>
      <c r="C234" s="202" t="s">
        <v>35</v>
      </c>
      <c r="D234" s="210" t="s">
        <v>709</v>
      </c>
      <c r="E234" s="24" t="s">
        <v>463</v>
      </c>
      <c r="F234" s="86">
        <v>43</v>
      </c>
      <c r="G234" s="80">
        <v>0</v>
      </c>
      <c r="H234" s="204"/>
      <c r="I234" s="204"/>
      <c r="J234" s="204"/>
      <c r="K234" s="204"/>
      <c r="L234" s="80">
        <v>0</v>
      </c>
      <c r="M234" s="203"/>
      <c r="N234" s="52">
        <v>0</v>
      </c>
      <c r="O234" s="204"/>
      <c r="P234" s="204"/>
      <c r="Q234" s="11">
        <v>5.8308834419000002</v>
      </c>
      <c r="R234" s="204"/>
      <c r="S234" s="204"/>
      <c r="T234" s="53">
        <v>8.4250000000000007</v>
      </c>
      <c r="U234" s="204"/>
      <c r="V234" s="204"/>
      <c r="W234" s="11">
        <v>5.5061394418603999</v>
      </c>
      <c r="X234" s="204"/>
      <c r="Y234" s="204"/>
      <c r="Z234" s="53">
        <v>8.4250000000000007</v>
      </c>
      <c r="AA234" s="204"/>
      <c r="AB234" s="204"/>
      <c r="AC234" s="204"/>
      <c r="AD234" s="204"/>
      <c r="AE234" s="204"/>
      <c r="AF234" s="9">
        <v>3.723089717155279</v>
      </c>
      <c r="AG234" s="9">
        <v>301</v>
      </c>
      <c r="AH234" s="9">
        <v>0.3125202097562505</v>
      </c>
      <c r="AI234" s="9">
        <v>1</v>
      </c>
      <c r="AJ234" s="9">
        <v>3.0150000000000001</v>
      </c>
      <c r="AK234" s="9" t="s">
        <v>248</v>
      </c>
      <c r="AL234" s="9">
        <v>43</v>
      </c>
      <c r="AM234" s="9">
        <v>3.723089717155279</v>
      </c>
      <c r="AN234" s="9">
        <v>3.7245575221238938</v>
      </c>
      <c r="AO234" s="73">
        <v>0</v>
      </c>
      <c r="AP234" s="80">
        <v>0</v>
      </c>
      <c r="AQ234" s="80">
        <v>0</v>
      </c>
      <c r="AR234" s="224">
        <v>86</v>
      </c>
      <c r="AS234" s="224" t="s">
        <v>248</v>
      </c>
      <c r="AT234" s="11">
        <v>3062.8510000000001</v>
      </c>
      <c r="AU234" s="11">
        <v>0</v>
      </c>
      <c r="AV234" s="80">
        <v>0</v>
      </c>
      <c r="AW234" s="80">
        <v>86</v>
      </c>
      <c r="AX234" s="158" t="s">
        <v>248</v>
      </c>
      <c r="AY234" s="235" t="s">
        <v>248</v>
      </c>
      <c r="AZ234" s="218">
        <v>26517</v>
      </c>
      <c r="BA234" s="188" t="s">
        <v>248</v>
      </c>
      <c r="BB234" s="203" t="s">
        <v>248</v>
      </c>
      <c r="BC234" s="158" t="s">
        <v>248</v>
      </c>
      <c r="BD234" s="217" t="s">
        <v>61</v>
      </c>
      <c r="BE234" s="201" t="s">
        <v>62</v>
      </c>
      <c r="BF234" s="201" t="s">
        <v>63</v>
      </c>
      <c r="BG234" s="201" t="s">
        <v>196</v>
      </c>
      <c r="BH234" s="218" t="s">
        <v>713</v>
      </c>
      <c r="BI234" s="218" t="s">
        <v>64</v>
      </c>
      <c r="BJ234" s="391">
        <v>214</v>
      </c>
      <c r="BK234" s="370">
        <v>1</v>
      </c>
      <c r="BL234" s="219" t="s">
        <v>65</v>
      </c>
      <c r="BM234" s="52" t="s">
        <v>65</v>
      </c>
      <c r="BN234" s="218" t="s">
        <v>373</v>
      </c>
      <c r="BO234" s="217" t="s">
        <v>70</v>
      </c>
      <c r="BP234" s="201" t="s">
        <v>681</v>
      </c>
      <c r="BQ234" s="52" t="s">
        <v>717</v>
      </c>
    </row>
    <row r="235" spans="1:69" ht="16.5" thickBot="1">
      <c r="A235" s="207" t="s">
        <v>37</v>
      </c>
      <c r="B235" s="208" t="s">
        <v>40</v>
      </c>
      <c r="C235" s="202" t="s">
        <v>35</v>
      </c>
      <c r="D235" s="210" t="s">
        <v>709</v>
      </c>
      <c r="E235" s="24" t="s">
        <v>463</v>
      </c>
      <c r="F235" s="86">
        <v>44</v>
      </c>
      <c r="G235" s="80">
        <v>0</v>
      </c>
      <c r="H235" s="204"/>
      <c r="I235" s="204"/>
      <c r="J235" s="204"/>
      <c r="K235" s="204"/>
      <c r="L235" s="80">
        <v>0</v>
      </c>
      <c r="M235" s="203"/>
      <c r="N235" s="52">
        <v>0</v>
      </c>
      <c r="O235" s="204"/>
      <c r="P235" s="204"/>
      <c r="Q235" s="11">
        <v>6.9645225455000004</v>
      </c>
      <c r="R235" s="204"/>
      <c r="S235" s="204"/>
      <c r="T235" s="53">
        <v>12.95</v>
      </c>
      <c r="U235" s="204"/>
      <c r="V235" s="204"/>
      <c r="W235" s="11">
        <v>7.0334543863635997</v>
      </c>
      <c r="X235" s="204"/>
      <c r="Y235" s="204"/>
      <c r="Z235" s="53">
        <v>12.95</v>
      </c>
      <c r="AA235" s="204"/>
      <c r="AB235" s="204"/>
      <c r="AC235" s="204"/>
      <c r="AD235" s="204"/>
      <c r="AE235" s="204"/>
      <c r="AF235" s="9">
        <v>2.9715530318873267</v>
      </c>
      <c r="AG235" s="9">
        <v>306</v>
      </c>
      <c r="AH235" s="9">
        <v>0.60187392641124526</v>
      </c>
      <c r="AI235" s="9">
        <v>60</v>
      </c>
      <c r="AJ235" s="9">
        <v>1.9392857142857143</v>
      </c>
      <c r="AK235" s="9" t="s">
        <v>248</v>
      </c>
      <c r="AL235" s="9">
        <v>44</v>
      </c>
      <c r="AM235" s="9">
        <v>2.9715530318873267</v>
      </c>
      <c r="AN235" s="9">
        <v>2.9649999999999999</v>
      </c>
      <c r="AO235" s="73">
        <v>0</v>
      </c>
      <c r="AP235" s="80">
        <v>0</v>
      </c>
      <c r="AQ235" s="80">
        <v>0</v>
      </c>
      <c r="AR235" s="224">
        <v>88</v>
      </c>
      <c r="AS235" s="224" t="s">
        <v>248</v>
      </c>
      <c r="AT235" s="11">
        <v>3133.145</v>
      </c>
      <c r="AU235" s="11">
        <v>0</v>
      </c>
      <c r="AV235" s="80">
        <v>0</v>
      </c>
      <c r="AW235" s="80">
        <v>88</v>
      </c>
      <c r="AX235" s="158" t="s">
        <v>248</v>
      </c>
      <c r="AY235" s="235" t="s">
        <v>248</v>
      </c>
      <c r="AZ235" s="218">
        <v>26517</v>
      </c>
      <c r="BA235" s="188" t="s">
        <v>248</v>
      </c>
      <c r="BB235" s="203" t="s">
        <v>248</v>
      </c>
      <c r="BC235" s="158" t="s">
        <v>248</v>
      </c>
      <c r="BD235" s="217" t="s">
        <v>61</v>
      </c>
      <c r="BE235" s="201" t="s">
        <v>62</v>
      </c>
      <c r="BF235" s="201" t="s">
        <v>63</v>
      </c>
      <c r="BG235" s="201" t="s">
        <v>196</v>
      </c>
      <c r="BH235" s="218" t="s">
        <v>713</v>
      </c>
      <c r="BI235" s="218" t="s">
        <v>66</v>
      </c>
      <c r="BJ235" s="391">
        <v>214</v>
      </c>
      <c r="BK235" s="370">
        <v>7</v>
      </c>
      <c r="BL235" s="219" t="s">
        <v>65</v>
      </c>
      <c r="BM235" s="52" t="s">
        <v>65</v>
      </c>
      <c r="BN235" s="218" t="s">
        <v>373</v>
      </c>
      <c r="BO235" s="217" t="s">
        <v>70</v>
      </c>
      <c r="BP235" s="201" t="s">
        <v>681</v>
      </c>
      <c r="BQ235" s="52" t="s">
        <v>717</v>
      </c>
    </row>
    <row r="236" spans="1:69" ht="16.5" thickBot="1">
      <c r="A236" s="207" t="s">
        <v>37</v>
      </c>
      <c r="B236" s="208" t="s">
        <v>40</v>
      </c>
      <c r="C236" s="202" t="s">
        <v>35</v>
      </c>
      <c r="D236" s="210" t="s">
        <v>709</v>
      </c>
      <c r="E236" s="24" t="s">
        <v>463</v>
      </c>
      <c r="F236" s="86">
        <v>46</v>
      </c>
      <c r="G236" s="80">
        <v>0</v>
      </c>
      <c r="H236" s="204"/>
      <c r="I236" s="204"/>
      <c r="J236" s="204"/>
      <c r="K236" s="204"/>
      <c r="L236" s="80">
        <v>0</v>
      </c>
      <c r="M236" s="203"/>
      <c r="N236" s="52">
        <v>0</v>
      </c>
      <c r="O236" s="204"/>
      <c r="P236" s="204"/>
      <c r="Q236" s="11">
        <v>5.581130087</v>
      </c>
      <c r="R236" s="204"/>
      <c r="S236" s="204"/>
      <c r="T236" s="53">
        <v>7.2833333333333323</v>
      </c>
      <c r="U236" s="204"/>
      <c r="V236" s="204"/>
      <c r="W236" s="11">
        <v>4.8869344565216997</v>
      </c>
      <c r="X236" s="204"/>
      <c r="Y236" s="204"/>
      <c r="Z236" s="53">
        <v>6.7833333333333323</v>
      </c>
      <c r="AA236" s="204"/>
      <c r="AB236" s="204"/>
      <c r="AC236" s="204"/>
      <c r="AD236" s="204"/>
      <c r="AE236" s="204"/>
      <c r="AF236" s="9">
        <v>3.6122981461678974</v>
      </c>
      <c r="AG236" s="9">
        <v>322</v>
      </c>
      <c r="AH236" s="9">
        <v>0.38980943309439109</v>
      </c>
      <c r="AI236" s="9">
        <v>4</v>
      </c>
      <c r="AJ236" s="9">
        <v>2.7630434782608697</v>
      </c>
      <c r="AK236" s="9" t="s">
        <v>248</v>
      </c>
      <c r="AL236" s="9">
        <v>46</v>
      </c>
      <c r="AM236" s="9">
        <v>3.6122981461678974</v>
      </c>
      <c r="AN236" s="9">
        <v>3.6618357487922704</v>
      </c>
      <c r="AO236" s="73">
        <v>0</v>
      </c>
      <c r="AP236" s="80">
        <v>0</v>
      </c>
      <c r="AQ236" s="80">
        <v>0</v>
      </c>
      <c r="AR236" s="224">
        <v>92</v>
      </c>
      <c r="AS236" s="224" t="s">
        <v>248</v>
      </c>
      <c r="AT236" s="11">
        <v>3281.6619999999998</v>
      </c>
      <c r="AU236" s="11">
        <v>0</v>
      </c>
      <c r="AV236" s="80">
        <v>0</v>
      </c>
      <c r="AW236" s="80">
        <v>92</v>
      </c>
      <c r="AX236" s="158" t="s">
        <v>248</v>
      </c>
      <c r="AY236" s="235" t="s">
        <v>248</v>
      </c>
      <c r="AZ236" s="218">
        <v>26517</v>
      </c>
      <c r="BA236" s="188" t="s">
        <v>248</v>
      </c>
      <c r="BB236" s="203" t="s">
        <v>248</v>
      </c>
      <c r="BC236" s="158" t="s">
        <v>248</v>
      </c>
      <c r="BD236" s="217" t="s">
        <v>61</v>
      </c>
      <c r="BE236" s="201" t="s">
        <v>62</v>
      </c>
      <c r="BF236" s="201" t="s">
        <v>63</v>
      </c>
      <c r="BG236" s="201" t="s">
        <v>196</v>
      </c>
      <c r="BH236" s="218" t="s">
        <v>713</v>
      </c>
      <c r="BI236" s="218" t="s">
        <v>67</v>
      </c>
      <c r="BJ236" s="391">
        <v>214</v>
      </c>
      <c r="BK236" s="370">
        <v>3</v>
      </c>
      <c r="BL236" s="219" t="s">
        <v>65</v>
      </c>
      <c r="BM236" s="52" t="s">
        <v>65</v>
      </c>
      <c r="BN236" s="218" t="s">
        <v>373</v>
      </c>
      <c r="BO236" s="217" t="s">
        <v>70</v>
      </c>
      <c r="BP236" s="201" t="s">
        <v>681</v>
      </c>
      <c r="BQ236" s="52" t="s">
        <v>717</v>
      </c>
    </row>
    <row r="237" spans="1:69" ht="16.5" thickBot="1">
      <c r="A237" s="207" t="s">
        <v>37</v>
      </c>
      <c r="B237" s="208" t="s">
        <v>40</v>
      </c>
      <c r="C237" s="202" t="s">
        <v>35</v>
      </c>
      <c r="D237" s="210" t="s">
        <v>709</v>
      </c>
      <c r="E237" s="24" t="s">
        <v>463</v>
      </c>
      <c r="F237" s="86">
        <v>45</v>
      </c>
      <c r="G237" s="80">
        <v>1</v>
      </c>
      <c r="H237" s="204"/>
      <c r="I237" s="204"/>
      <c r="J237" s="204"/>
      <c r="K237" s="204"/>
      <c r="L237" s="80">
        <v>0</v>
      </c>
      <c r="M237" s="203"/>
      <c r="N237" s="52">
        <v>0</v>
      </c>
      <c r="O237" s="204"/>
      <c r="P237" s="204"/>
      <c r="Q237" s="11">
        <v>7.8404087272999998</v>
      </c>
      <c r="R237" s="204"/>
      <c r="S237" s="204"/>
      <c r="T237" s="53">
        <v>9.4666666666666668</v>
      </c>
      <c r="U237" s="204"/>
      <c r="V237" s="204"/>
      <c r="W237" s="11">
        <v>7.9413859999999996</v>
      </c>
      <c r="X237" s="204"/>
      <c r="Y237" s="204"/>
      <c r="Z237" s="53">
        <v>9.4749999999999996</v>
      </c>
      <c r="AA237" s="204"/>
      <c r="AB237" s="204"/>
      <c r="AC237" s="204"/>
      <c r="AD237" s="204"/>
      <c r="AE237" s="204"/>
      <c r="AF237" s="9">
        <v>2.6444850546181007</v>
      </c>
      <c r="AG237" s="9">
        <v>301</v>
      </c>
      <c r="AH237" s="9">
        <v>0.32316476728337357</v>
      </c>
      <c r="AI237" s="9">
        <v>76</v>
      </c>
      <c r="AJ237" s="9">
        <v>1.98125</v>
      </c>
      <c r="AK237" s="9" t="s">
        <v>248</v>
      </c>
      <c r="AL237" s="9">
        <v>0</v>
      </c>
      <c r="AM237" s="9"/>
      <c r="AN237" s="9"/>
      <c r="AO237" s="73">
        <v>0</v>
      </c>
      <c r="AP237" s="80">
        <v>0</v>
      </c>
      <c r="AQ237" s="80">
        <v>0</v>
      </c>
      <c r="AR237" s="224">
        <v>88</v>
      </c>
      <c r="AS237" s="224" t="s">
        <v>248</v>
      </c>
      <c r="AT237" s="11">
        <v>3136.4630000000002</v>
      </c>
      <c r="AU237" s="11">
        <v>0</v>
      </c>
      <c r="AV237" s="80">
        <v>0</v>
      </c>
      <c r="AW237" s="80">
        <v>88</v>
      </c>
      <c r="AX237" s="158" t="s">
        <v>248</v>
      </c>
      <c r="AY237" s="235" t="s">
        <v>248</v>
      </c>
      <c r="AZ237" s="218">
        <v>26517</v>
      </c>
      <c r="BA237" s="188" t="s">
        <v>248</v>
      </c>
      <c r="BB237" s="203" t="s">
        <v>248</v>
      </c>
      <c r="BC237" s="158" t="s">
        <v>248</v>
      </c>
      <c r="BD237" s="217" t="s">
        <v>61</v>
      </c>
      <c r="BE237" s="201" t="s">
        <v>62</v>
      </c>
      <c r="BF237" s="201" t="s">
        <v>63</v>
      </c>
      <c r="BG237" s="201" t="s">
        <v>196</v>
      </c>
      <c r="BH237" s="218" t="s">
        <v>713</v>
      </c>
      <c r="BI237" s="218" t="s">
        <v>68</v>
      </c>
      <c r="BJ237" s="391">
        <v>214</v>
      </c>
      <c r="BK237" s="370">
        <v>4</v>
      </c>
      <c r="BL237" s="219" t="s">
        <v>65</v>
      </c>
      <c r="BM237" s="52" t="s">
        <v>65</v>
      </c>
      <c r="BN237" s="218" t="s">
        <v>373</v>
      </c>
      <c r="BO237" s="217" t="s">
        <v>70</v>
      </c>
      <c r="BP237" s="201" t="s">
        <v>681</v>
      </c>
      <c r="BQ237" s="52" t="s">
        <v>717</v>
      </c>
    </row>
    <row r="238" spans="1:69" ht="16.5" thickBot="1">
      <c r="A238" s="207" t="s">
        <v>37</v>
      </c>
      <c r="B238" s="208" t="s">
        <v>40</v>
      </c>
      <c r="C238" s="202" t="s">
        <v>35</v>
      </c>
      <c r="D238" s="210" t="s">
        <v>709</v>
      </c>
      <c r="E238" s="24" t="s">
        <v>464</v>
      </c>
      <c r="F238" s="86">
        <v>68</v>
      </c>
      <c r="G238" s="80">
        <v>0</v>
      </c>
      <c r="H238" s="204"/>
      <c r="I238" s="204"/>
      <c r="J238" s="204"/>
      <c r="K238" s="204"/>
      <c r="L238" s="80">
        <v>0</v>
      </c>
      <c r="M238" s="203"/>
      <c r="N238" s="52">
        <v>0</v>
      </c>
      <c r="O238" s="204"/>
      <c r="P238" s="204"/>
      <c r="Q238" s="11">
        <v>5.1898231617999997</v>
      </c>
      <c r="R238" s="204"/>
      <c r="S238" s="204"/>
      <c r="T238" s="53">
        <v>6.1999999999999993</v>
      </c>
      <c r="U238" s="204"/>
      <c r="V238" s="204"/>
      <c r="W238" s="11">
        <v>4.8714703382352003</v>
      </c>
      <c r="X238" s="204"/>
      <c r="Y238" s="204"/>
      <c r="Z238" s="53">
        <v>5.85</v>
      </c>
      <c r="AA238" s="204"/>
      <c r="AB238" s="204"/>
      <c r="AC238" s="204"/>
      <c r="AD238" s="204"/>
      <c r="AE238" s="204"/>
      <c r="AF238" s="9">
        <v>3.7221428756954289</v>
      </c>
      <c r="AG238" s="9">
        <v>476</v>
      </c>
      <c r="AH238" s="9">
        <v>0.32479708223177062</v>
      </c>
      <c r="AI238" s="9">
        <v>3</v>
      </c>
      <c r="AJ238" s="9">
        <v>3.0459459459459461</v>
      </c>
      <c r="AK238" s="9" t="s">
        <v>248</v>
      </c>
      <c r="AL238" s="9">
        <v>67</v>
      </c>
      <c r="AM238" s="9">
        <v>3.7287420230125314</v>
      </c>
      <c r="AN238" s="9">
        <v>3.7252994011976046</v>
      </c>
      <c r="AO238" s="73">
        <v>0</v>
      </c>
      <c r="AP238" s="80">
        <v>0</v>
      </c>
      <c r="AQ238" s="80">
        <v>0</v>
      </c>
      <c r="AR238" s="224">
        <v>136</v>
      </c>
      <c r="AS238" s="224" t="s">
        <v>248</v>
      </c>
      <c r="AT238" s="11">
        <v>5173.7020000000002</v>
      </c>
      <c r="AU238" s="11">
        <v>0</v>
      </c>
      <c r="AV238" s="80">
        <v>0</v>
      </c>
      <c r="AW238" s="80">
        <v>136</v>
      </c>
      <c r="AX238" s="158" t="s">
        <v>248</v>
      </c>
      <c r="AY238" s="235" t="s">
        <v>248</v>
      </c>
      <c r="AZ238" s="218">
        <v>27787</v>
      </c>
      <c r="BA238" s="188" t="s">
        <v>248</v>
      </c>
      <c r="BB238" s="203" t="s">
        <v>248</v>
      </c>
      <c r="BC238" s="158" t="s">
        <v>248</v>
      </c>
      <c r="BD238" s="217" t="s">
        <v>61</v>
      </c>
      <c r="BE238" s="201" t="s">
        <v>62</v>
      </c>
      <c r="BF238" s="201" t="s">
        <v>63</v>
      </c>
      <c r="BG238" s="201" t="s">
        <v>196</v>
      </c>
      <c r="BH238" s="218" t="s">
        <v>510</v>
      </c>
      <c r="BI238" s="218" t="s">
        <v>64</v>
      </c>
      <c r="BJ238" s="391">
        <v>214</v>
      </c>
      <c r="BK238" s="370">
        <v>1</v>
      </c>
      <c r="BL238" s="219" t="s">
        <v>65</v>
      </c>
      <c r="BM238" s="52" t="s">
        <v>65</v>
      </c>
      <c r="BN238" s="218" t="s">
        <v>373</v>
      </c>
      <c r="BO238" s="217" t="s">
        <v>57</v>
      </c>
      <c r="BP238" s="201" t="s">
        <v>681</v>
      </c>
      <c r="BQ238" s="52" t="s">
        <v>717</v>
      </c>
    </row>
    <row r="239" spans="1:69" ht="16.5" thickBot="1">
      <c r="A239" s="207" t="s">
        <v>37</v>
      </c>
      <c r="B239" s="208" t="s">
        <v>40</v>
      </c>
      <c r="C239" s="202" t="s">
        <v>35</v>
      </c>
      <c r="D239" s="210" t="s">
        <v>709</v>
      </c>
      <c r="E239" s="24" t="s">
        <v>464</v>
      </c>
      <c r="F239" s="86">
        <v>33</v>
      </c>
      <c r="G239" s="80">
        <v>0</v>
      </c>
      <c r="H239" s="204"/>
      <c r="I239" s="204"/>
      <c r="J239" s="204"/>
      <c r="K239" s="204"/>
      <c r="L239" s="80">
        <v>0</v>
      </c>
      <c r="M239" s="203"/>
      <c r="N239" s="52">
        <v>0</v>
      </c>
      <c r="O239" s="204"/>
      <c r="P239" s="204"/>
      <c r="Q239" s="11">
        <v>7.4905149697000004</v>
      </c>
      <c r="R239" s="204"/>
      <c r="S239" s="204"/>
      <c r="T239" s="53">
        <v>13.087499999999999</v>
      </c>
      <c r="U239" s="204"/>
      <c r="V239" s="204"/>
      <c r="W239" s="11">
        <v>7.4943938484848003</v>
      </c>
      <c r="X239" s="204"/>
      <c r="Y239" s="204"/>
      <c r="Z239" s="53">
        <v>13.174999999999999</v>
      </c>
      <c r="AA239" s="204"/>
      <c r="AB239" s="204"/>
      <c r="AC239" s="204"/>
      <c r="AD239" s="204"/>
      <c r="AE239" s="204"/>
      <c r="AF239" s="9">
        <v>3.5803896209378263</v>
      </c>
      <c r="AG239" s="9">
        <v>231</v>
      </c>
      <c r="AH239" s="9">
        <v>0.4190548910273667</v>
      </c>
      <c r="AI239" s="9">
        <v>6</v>
      </c>
      <c r="AJ239" s="9">
        <v>2.6261363636363635</v>
      </c>
      <c r="AK239" s="9" t="s">
        <v>248</v>
      </c>
      <c r="AL239" s="9">
        <v>33</v>
      </c>
      <c r="AM239" s="9">
        <v>3.5803896209378263</v>
      </c>
      <c r="AN239" s="9">
        <v>3.6552287581699345</v>
      </c>
      <c r="AO239" s="73">
        <v>0</v>
      </c>
      <c r="AP239" s="80">
        <v>0</v>
      </c>
      <c r="AQ239" s="80">
        <v>0</v>
      </c>
      <c r="AR239" s="224">
        <v>66</v>
      </c>
      <c r="AS239" s="224" t="s">
        <v>248</v>
      </c>
      <c r="AT239" s="11">
        <v>2573.9859999999999</v>
      </c>
      <c r="AU239" s="11">
        <v>0</v>
      </c>
      <c r="AV239" s="80">
        <v>0</v>
      </c>
      <c r="AW239" s="80">
        <v>66</v>
      </c>
      <c r="AX239" s="158" t="s">
        <v>248</v>
      </c>
      <c r="AY239" s="235" t="s">
        <v>248</v>
      </c>
      <c r="AZ239" s="218">
        <v>27787</v>
      </c>
      <c r="BA239" s="188" t="s">
        <v>248</v>
      </c>
      <c r="BB239" s="203" t="s">
        <v>248</v>
      </c>
      <c r="BC239" s="158" t="s">
        <v>248</v>
      </c>
      <c r="BD239" s="217" t="s">
        <v>61</v>
      </c>
      <c r="BE239" s="201" t="s">
        <v>62</v>
      </c>
      <c r="BF239" s="201" t="s">
        <v>63</v>
      </c>
      <c r="BG239" s="201" t="s">
        <v>196</v>
      </c>
      <c r="BH239" s="218" t="s">
        <v>510</v>
      </c>
      <c r="BI239" s="218" t="s">
        <v>66</v>
      </c>
      <c r="BJ239" s="391">
        <v>214</v>
      </c>
      <c r="BK239" s="370">
        <v>7</v>
      </c>
      <c r="BL239" s="219" t="s">
        <v>65</v>
      </c>
      <c r="BM239" s="52" t="s">
        <v>65</v>
      </c>
      <c r="BN239" s="218" t="s">
        <v>373</v>
      </c>
      <c r="BO239" s="217" t="s">
        <v>57</v>
      </c>
      <c r="BP239" s="201" t="s">
        <v>681</v>
      </c>
      <c r="BQ239" s="52" t="s">
        <v>717</v>
      </c>
    </row>
    <row r="240" spans="1:69" ht="16.5" thickBot="1">
      <c r="A240" s="207" t="s">
        <v>37</v>
      </c>
      <c r="B240" s="208" t="s">
        <v>40</v>
      </c>
      <c r="C240" s="202" t="s">
        <v>35</v>
      </c>
      <c r="D240" s="210" t="s">
        <v>709</v>
      </c>
      <c r="E240" s="24" t="s">
        <v>464</v>
      </c>
      <c r="F240" s="86">
        <v>66</v>
      </c>
      <c r="G240" s="80">
        <v>0</v>
      </c>
      <c r="H240" s="204"/>
      <c r="I240" s="204"/>
      <c r="J240" s="204"/>
      <c r="K240" s="204"/>
      <c r="L240" s="80">
        <v>0</v>
      </c>
      <c r="M240" s="203"/>
      <c r="N240" s="52">
        <v>0</v>
      </c>
      <c r="O240" s="204"/>
      <c r="P240" s="204"/>
      <c r="Q240" s="11">
        <v>5.8954543938999997</v>
      </c>
      <c r="R240" s="204"/>
      <c r="S240" s="204"/>
      <c r="T240" s="53">
        <v>7.4249999999999989</v>
      </c>
      <c r="U240" s="204"/>
      <c r="V240" s="204"/>
      <c r="W240" s="11">
        <v>5.3828481818181002</v>
      </c>
      <c r="X240" s="204"/>
      <c r="Y240" s="204"/>
      <c r="Z240" s="53">
        <v>6.9499999999999993</v>
      </c>
      <c r="AA240" s="204"/>
      <c r="AB240" s="204"/>
      <c r="AC240" s="204"/>
      <c r="AD240" s="204"/>
      <c r="AE240" s="204"/>
      <c r="AF240" s="9">
        <v>3.5572727344510873</v>
      </c>
      <c r="AG240" s="9">
        <v>461</v>
      </c>
      <c r="AH240" s="9">
        <v>0.44690242431162408</v>
      </c>
      <c r="AI240" s="9">
        <v>10</v>
      </c>
      <c r="AJ240" s="9">
        <v>2.6359374999999998</v>
      </c>
      <c r="AK240" s="9" t="s">
        <v>248</v>
      </c>
      <c r="AL240" s="9">
        <v>65</v>
      </c>
      <c r="AM240" s="9">
        <v>3.5584615463738913</v>
      </c>
      <c r="AN240" s="9">
        <v>3.6220238095238093</v>
      </c>
      <c r="AO240" s="73">
        <v>0</v>
      </c>
      <c r="AP240" s="80">
        <v>0</v>
      </c>
      <c r="AQ240" s="80">
        <v>0</v>
      </c>
      <c r="AR240" s="224">
        <v>132</v>
      </c>
      <c r="AS240" s="224" t="s">
        <v>248</v>
      </c>
      <c r="AT240" s="11">
        <v>5058.8540000000003</v>
      </c>
      <c r="AU240" s="11">
        <v>0</v>
      </c>
      <c r="AV240" s="80">
        <v>0</v>
      </c>
      <c r="AW240" s="80">
        <v>132</v>
      </c>
      <c r="AX240" s="158" t="s">
        <v>248</v>
      </c>
      <c r="AY240" s="235" t="s">
        <v>248</v>
      </c>
      <c r="AZ240" s="218">
        <v>27787</v>
      </c>
      <c r="BA240" s="188" t="s">
        <v>248</v>
      </c>
      <c r="BB240" s="203" t="s">
        <v>248</v>
      </c>
      <c r="BC240" s="158" t="s">
        <v>248</v>
      </c>
      <c r="BD240" s="217" t="s">
        <v>61</v>
      </c>
      <c r="BE240" s="201" t="s">
        <v>62</v>
      </c>
      <c r="BF240" s="201" t="s">
        <v>63</v>
      </c>
      <c r="BG240" s="201" t="s">
        <v>196</v>
      </c>
      <c r="BH240" s="218" t="s">
        <v>510</v>
      </c>
      <c r="BI240" s="218" t="s">
        <v>67</v>
      </c>
      <c r="BJ240" s="391">
        <v>214</v>
      </c>
      <c r="BK240" s="370">
        <v>3</v>
      </c>
      <c r="BL240" s="219" t="s">
        <v>65</v>
      </c>
      <c r="BM240" s="52" t="s">
        <v>65</v>
      </c>
      <c r="BN240" s="218" t="s">
        <v>373</v>
      </c>
      <c r="BO240" s="217" t="s">
        <v>57</v>
      </c>
      <c r="BP240" s="201" t="s">
        <v>681</v>
      </c>
      <c r="BQ240" s="52" t="s">
        <v>717</v>
      </c>
    </row>
    <row r="241" spans="1:69" ht="16.5" thickBot="1">
      <c r="A241" s="207" t="s">
        <v>37</v>
      </c>
      <c r="B241" s="208" t="s">
        <v>40</v>
      </c>
      <c r="C241" s="202" t="s">
        <v>35</v>
      </c>
      <c r="D241" s="210" t="s">
        <v>709</v>
      </c>
      <c r="E241" s="24" t="s">
        <v>464</v>
      </c>
      <c r="F241" s="86">
        <v>58</v>
      </c>
      <c r="G241" s="80">
        <v>0</v>
      </c>
      <c r="H241" s="204"/>
      <c r="I241" s="204"/>
      <c r="J241" s="204"/>
      <c r="K241" s="204"/>
      <c r="L241" s="80">
        <v>0</v>
      </c>
      <c r="M241" s="203"/>
      <c r="N241" s="52">
        <v>0</v>
      </c>
      <c r="O241" s="204"/>
      <c r="P241" s="204"/>
      <c r="Q241" s="11">
        <v>7.0774480344999997</v>
      </c>
      <c r="R241" s="204"/>
      <c r="S241" s="204"/>
      <c r="T241" s="53">
        <v>8.2624999999999993</v>
      </c>
      <c r="U241" s="204"/>
      <c r="V241" s="204"/>
      <c r="W241" s="11">
        <v>7.2202583448275002</v>
      </c>
      <c r="X241" s="204"/>
      <c r="Y241" s="204"/>
      <c r="Z241" s="53">
        <v>8.41</v>
      </c>
      <c r="AA241" s="204"/>
      <c r="AB241" s="204"/>
      <c r="AC241" s="204"/>
      <c r="AD241" s="204"/>
      <c r="AE241" s="204"/>
      <c r="AF241" s="9">
        <v>2.9595488769966258</v>
      </c>
      <c r="AG241" s="9">
        <v>406</v>
      </c>
      <c r="AH241" s="9">
        <v>0.38486857716243877</v>
      </c>
      <c r="AI241" s="9">
        <v>47</v>
      </c>
      <c r="AJ241" s="9">
        <v>2.1391891891891892</v>
      </c>
      <c r="AK241" s="9" t="s">
        <v>248</v>
      </c>
      <c r="AL241" s="9">
        <v>0</v>
      </c>
      <c r="AM241" s="9"/>
      <c r="AN241" s="9"/>
      <c r="AO241" s="73">
        <v>0</v>
      </c>
      <c r="AP241" s="80">
        <v>0</v>
      </c>
      <c r="AQ241" s="80">
        <v>0</v>
      </c>
      <c r="AR241" s="224">
        <v>116</v>
      </c>
      <c r="AS241" s="224" t="s">
        <v>248</v>
      </c>
      <c r="AT241" s="11">
        <v>4284.7370000000001</v>
      </c>
      <c r="AU241" s="11">
        <v>134.22200000000001</v>
      </c>
      <c r="AV241" s="80">
        <v>0</v>
      </c>
      <c r="AW241" s="80">
        <v>116</v>
      </c>
      <c r="AX241" s="158" t="s">
        <v>248</v>
      </c>
      <c r="AY241" s="235" t="s">
        <v>248</v>
      </c>
      <c r="AZ241" s="218">
        <v>27787</v>
      </c>
      <c r="BA241" s="188" t="s">
        <v>248</v>
      </c>
      <c r="BB241" s="203" t="s">
        <v>248</v>
      </c>
      <c r="BC241" s="158" t="s">
        <v>248</v>
      </c>
      <c r="BD241" s="217" t="s">
        <v>61</v>
      </c>
      <c r="BE241" s="201" t="s">
        <v>62</v>
      </c>
      <c r="BF241" s="201" t="s">
        <v>63</v>
      </c>
      <c r="BG241" s="201" t="s">
        <v>196</v>
      </c>
      <c r="BH241" s="218" t="s">
        <v>510</v>
      </c>
      <c r="BI241" s="218" t="s">
        <v>68</v>
      </c>
      <c r="BJ241" s="391">
        <v>214</v>
      </c>
      <c r="BK241" s="370">
        <v>4</v>
      </c>
      <c r="BL241" s="219" t="s">
        <v>65</v>
      </c>
      <c r="BM241" s="52" t="s">
        <v>65</v>
      </c>
      <c r="BN241" s="218" t="s">
        <v>373</v>
      </c>
      <c r="BO241" s="217" t="s">
        <v>57</v>
      </c>
      <c r="BP241" s="201" t="s">
        <v>681</v>
      </c>
      <c r="BQ241" s="52" t="s">
        <v>717</v>
      </c>
    </row>
    <row r="242" spans="1:69" ht="16.5" thickBot="1">
      <c r="A242" s="207" t="s">
        <v>37</v>
      </c>
      <c r="B242" s="208" t="s">
        <v>40</v>
      </c>
      <c r="C242" s="202" t="s">
        <v>35</v>
      </c>
      <c r="D242" s="210" t="s">
        <v>709</v>
      </c>
      <c r="E242" s="24" t="s">
        <v>465</v>
      </c>
      <c r="F242" s="86">
        <v>37</v>
      </c>
      <c r="G242" s="80">
        <v>0</v>
      </c>
      <c r="H242" s="204"/>
      <c r="I242" s="204"/>
      <c r="J242" s="204"/>
      <c r="K242" s="204"/>
      <c r="L242" s="80">
        <v>1</v>
      </c>
      <c r="M242" s="203"/>
      <c r="N242" s="52">
        <v>0</v>
      </c>
      <c r="O242" s="204"/>
      <c r="P242" s="204"/>
      <c r="Q242" s="11">
        <v>6.0773610832999996</v>
      </c>
      <c r="R242" s="204"/>
      <c r="S242" s="204"/>
      <c r="T242" s="53">
        <v>7.5999999999999979</v>
      </c>
      <c r="U242" s="204"/>
      <c r="V242" s="204"/>
      <c r="W242" s="11">
        <v>6.1544998888888003</v>
      </c>
      <c r="X242" s="204"/>
      <c r="Y242" s="204"/>
      <c r="Z242" s="53">
        <v>7.2999999999999989</v>
      </c>
      <c r="AA242" s="204"/>
      <c r="AB242" s="204"/>
      <c r="AC242" s="204"/>
      <c r="AD242" s="204"/>
      <c r="AE242" s="204"/>
      <c r="AF242" s="9">
        <v>3.3888888869966776</v>
      </c>
      <c r="AG242" s="9">
        <v>252</v>
      </c>
      <c r="AH242" s="9">
        <v>0.40934566261062844</v>
      </c>
      <c r="AI242" s="9">
        <v>7</v>
      </c>
      <c r="AJ242" s="9">
        <v>2.573684210526316</v>
      </c>
      <c r="AK242" s="9" t="s">
        <v>248</v>
      </c>
      <c r="AL242" s="9">
        <v>36</v>
      </c>
      <c r="AM242" s="9">
        <v>3.3888888869966776</v>
      </c>
      <c r="AN242" s="9">
        <v>3.4450549450549453</v>
      </c>
      <c r="AO242" s="73">
        <v>0</v>
      </c>
      <c r="AP242" s="80">
        <v>0</v>
      </c>
      <c r="AQ242" s="80">
        <v>0</v>
      </c>
      <c r="AR242" s="224">
        <v>74</v>
      </c>
      <c r="AS242" s="224" t="s">
        <v>248</v>
      </c>
      <c r="AT242" s="11">
        <v>2620.9749999999999</v>
      </c>
      <c r="AU242" s="11">
        <v>0</v>
      </c>
      <c r="AV242" s="80">
        <v>0</v>
      </c>
      <c r="AW242" s="80">
        <v>74</v>
      </c>
      <c r="AX242" s="158" t="s">
        <v>248</v>
      </c>
      <c r="AY242" s="235" t="s">
        <v>248</v>
      </c>
      <c r="AZ242" s="218">
        <v>33524</v>
      </c>
      <c r="BA242" s="188" t="s">
        <v>248</v>
      </c>
      <c r="BB242" s="203" t="s">
        <v>248</v>
      </c>
      <c r="BC242" s="158" t="s">
        <v>248</v>
      </c>
      <c r="BD242" s="217" t="s">
        <v>61</v>
      </c>
      <c r="BE242" s="201" t="s">
        <v>62</v>
      </c>
      <c r="BF242" s="201" t="s">
        <v>63</v>
      </c>
      <c r="BG242" s="201" t="s">
        <v>196</v>
      </c>
      <c r="BH242" s="218" t="s">
        <v>514</v>
      </c>
      <c r="BI242" s="218" t="s">
        <v>64</v>
      </c>
      <c r="BJ242" s="391">
        <v>214</v>
      </c>
      <c r="BK242" s="370">
        <v>1</v>
      </c>
      <c r="BL242" s="219" t="s">
        <v>65</v>
      </c>
      <c r="BM242" s="52" t="s">
        <v>65</v>
      </c>
      <c r="BN242" s="218" t="s">
        <v>373</v>
      </c>
      <c r="BO242" s="217" t="s">
        <v>349</v>
      </c>
      <c r="BP242" s="201" t="s">
        <v>699</v>
      </c>
      <c r="BQ242" s="52" t="s">
        <v>715</v>
      </c>
    </row>
    <row r="243" spans="1:69" ht="16.5" thickBot="1">
      <c r="A243" s="207" t="s">
        <v>37</v>
      </c>
      <c r="B243" s="208" t="s">
        <v>40</v>
      </c>
      <c r="C243" s="202" t="s">
        <v>35</v>
      </c>
      <c r="D243" s="210" t="s">
        <v>709</v>
      </c>
      <c r="E243" s="24" t="s">
        <v>465</v>
      </c>
      <c r="F243" s="86">
        <v>36</v>
      </c>
      <c r="G243" s="80">
        <v>1</v>
      </c>
      <c r="H243" s="204"/>
      <c r="I243" s="204"/>
      <c r="J243" s="204"/>
      <c r="K243" s="204"/>
      <c r="L243" s="80">
        <v>0</v>
      </c>
      <c r="M243" s="203"/>
      <c r="N243" s="52">
        <v>0</v>
      </c>
      <c r="O243" s="204"/>
      <c r="P243" s="204"/>
      <c r="Q243" s="11">
        <v>7.0340568571000004</v>
      </c>
      <c r="R243" s="204"/>
      <c r="S243" s="204"/>
      <c r="T243" s="53">
        <v>12.8125</v>
      </c>
      <c r="U243" s="204"/>
      <c r="V243" s="204"/>
      <c r="W243" s="11">
        <v>6.9242854571428003</v>
      </c>
      <c r="X243" s="204"/>
      <c r="Y243" s="204"/>
      <c r="Z243" s="53">
        <v>12.8125</v>
      </c>
      <c r="AA243" s="204"/>
      <c r="AB243" s="204"/>
      <c r="AC243" s="204"/>
      <c r="AD243" s="204"/>
      <c r="AE243" s="204"/>
      <c r="AF243" s="9">
        <v>3.3357142857142859</v>
      </c>
      <c r="AG243" s="9">
        <v>245</v>
      </c>
      <c r="AH243" s="9">
        <v>0.48311226163656118</v>
      </c>
      <c r="AI243" s="9">
        <v>17</v>
      </c>
      <c r="AJ243" s="9">
        <v>2.3303571428571428</v>
      </c>
      <c r="AK243" s="9" t="s">
        <v>248</v>
      </c>
      <c r="AL243" s="9">
        <v>35</v>
      </c>
      <c r="AM243" s="9">
        <v>3.3357142857142859</v>
      </c>
      <c r="AN243" s="9">
        <v>3.4346590909090908</v>
      </c>
      <c r="AO243" s="73">
        <v>0</v>
      </c>
      <c r="AP243" s="80">
        <v>0</v>
      </c>
      <c r="AQ243" s="80">
        <v>0</v>
      </c>
      <c r="AR243" s="224">
        <v>70</v>
      </c>
      <c r="AS243" s="224" t="s">
        <v>248</v>
      </c>
      <c r="AT243" s="11">
        <v>2494.8449999999998</v>
      </c>
      <c r="AU243" s="11">
        <v>0</v>
      </c>
      <c r="AV243" s="80">
        <v>0</v>
      </c>
      <c r="AW243" s="80">
        <v>70</v>
      </c>
      <c r="AX243" s="158" t="s">
        <v>248</v>
      </c>
      <c r="AY243" s="235" t="s">
        <v>248</v>
      </c>
      <c r="AZ243" s="218">
        <v>33524</v>
      </c>
      <c r="BA243" s="188" t="s">
        <v>248</v>
      </c>
      <c r="BB243" s="203" t="s">
        <v>248</v>
      </c>
      <c r="BC243" s="158" t="s">
        <v>248</v>
      </c>
      <c r="BD243" s="217" t="s">
        <v>61</v>
      </c>
      <c r="BE243" s="201" t="s">
        <v>62</v>
      </c>
      <c r="BF243" s="201" t="s">
        <v>63</v>
      </c>
      <c r="BG243" s="201" t="s">
        <v>196</v>
      </c>
      <c r="BH243" s="218" t="s">
        <v>514</v>
      </c>
      <c r="BI243" s="218" t="s">
        <v>66</v>
      </c>
      <c r="BJ243" s="391">
        <v>214</v>
      </c>
      <c r="BK243" s="370">
        <v>7</v>
      </c>
      <c r="BL243" s="219" t="s">
        <v>65</v>
      </c>
      <c r="BM243" s="52" t="s">
        <v>65</v>
      </c>
      <c r="BN243" s="218" t="s">
        <v>373</v>
      </c>
      <c r="BO243" s="217" t="s">
        <v>349</v>
      </c>
      <c r="BP243" s="201" t="s">
        <v>699</v>
      </c>
      <c r="BQ243" s="52" t="s">
        <v>715</v>
      </c>
    </row>
    <row r="244" spans="1:69" ht="16.5" thickBot="1">
      <c r="A244" s="207" t="s">
        <v>37</v>
      </c>
      <c r="B244" s="208" t="s">
        <v>40</v>
      </c>
      <c r="C244" s="202" t="s">
        <v>35</v>
      </c>
      <c r="D244" s="210" t="s">
        <v>709</v>
      </c>
      <c r="E244" s="24" t="s">
        <v>465</v>
      </c>
      <c r="F244" s="86">
        <v>39</v>
      </c>
      <c r="G244" s="80">
        <v>1</v>
      </c>
      <c r="H244" s="204"/>
      <c r="I244" s="204"/>
      <c r="J244" s="204"/>
      <c r="K244" s="204"/>
      <c r="L244" s="80">
        <v>0</v>
      </c>
      <c r="M244" s="203"/>
      <c r="N244" s="52">
        <v>0</v>
      </c>
      <c r="O244" s="204"/>
      <c r="P244" s="204"/>
      <c r="Q244" s="11">
        <v>7.3701841052999999</v>
      </c>
      <c r="R244" s="204"/>
      <c r="S244" s="204"/>
      <c r="T244" s="53">
        <v>8.7750000000000004</v>
      </c>
      <c r="U244" s="204"/>
      <c r="V244" s="204"/>
      <c r="W244" s="11">
        <v>7.3972631315789004</v>
      </c>
      <c r="X244" s="204"/>
      <c r="Y244" s="204"/>
      <c r="Z244" s="53">
        <v>8.7750000000000004</v>
      </c>
      <c r="AA244" s="204"/>
      <c r="AB244" s="204"/>
      <c r="AC244" s="204"/>
      <c r="AD244" s="204"/>
      <c r="AE244" s="204"/>
      <c r="AF244" s="9">
        <v>3.3410902274282357</v>
      </c>
      <c r="AG244" s="9">
        <v>266</v>
      </c>
      <c r="AH244" s="9">
        <v>0.51577470802632108</v>
      </c>
      <c r="AI244" s="9">
        <v>19</v>
      </c>
      <c r="AJ244" s="9">
        <v>2.31</v>
      </c>
      <c r="AK244" s="9" t="s">
        <v>248</v>
      </c>
      <c r="AL244" s="9">
        <v>38</v>
      </c>
      <c r="AM244" s="9">
        <v>3.3410902274282357</v>
      </c>
      <c r="AN244" s="9">
        <v>3.4527027027027026</v>
      </c>
      <c r="AO244" s="73">
        <v>0</v>
      </c>
      <c r="AP244" s="80">
        <v>0</v>
      </c>
      <c r="AQ244" s="80">
        <v>0</v>
      </c>
      <c r="AR244" s="224">
        <v>76</v>
      </c>
      <c r="AS244" s="224" t="s">
        <v>248</v>
      </c>
      <c r="AT244" s="11">
        <v>2716.7669999999998</v>
      </c>
      <c r="AU244" s="11">
        <v>0</v>
      </c>
      <c r="AV244" s="80">
        <v>0</v>
      </c>
      <c r="AW244" s="80">
        <v>76</v>
      </c>
      <c r="AX244" s="158" t="s">
        <v>248</v>
      </c>
      <c r="AY244" s="235" t="s">
        <v>248</v>
      </c>
      <c r="AZ244" s="218">
        <v>33524</v>
      </c>
      <c r="BA244" s="188" t="s">
        <v>248</v>
      </c>
      <c r="BB244" s="203" t="s">
        <v>248</v>
      </c>
      <c r="BC244" s="158" t="s">
        <v>248</v>
      </c>
      <c r="BD244" s="217" t="s">
        <v>61</v>
      </c>
      <c r="BE244" s="201" t="s">
        <v>62</v>
      </c>
      <c r="BF244" s="201" t="s">
        <v>63</v>
      </c>
      <c r="BG244" s="201" t="s">
        <v>196</v>
      </c>
      <c r="BH244" s="218" t="s">
        <v>514</v>
      </c>
      <c r="BI244" s="218" t="s">
        <v>67</v>
      </c>
      <c r="BJ244" s="391">
        <v>214</v>
      </c>
      <c r="BK244" s="370">
        <v>3</v>
      </c>
      <c r="BL244" s="219" t="s">
        <v>65</v>
      </c>
      <c r="BM244" s="52" t="s">
        <v>65</v>
      </c>
      <c r="BN244" s="218" t="s">
        <v>373</v>
      </c>
      <c r="BO244" s="217" t="s">
        <v>349</v>
      </c>
      <c r="BP244" s="201" t="s">
        <v>699</v>
      </c>
      <c r="BQ244" s="52" t="s">
        <v>715</v>
      </c>
    </row>
    <row r="245" spans="1:69" ht="16.5" thickBot="1">
      <c r="A245" s="207" t="s">
        <v>37</v>
      </c>
      <c r="B245" s="208" t="s">
        <v>40</v>
      </c>
      <c r="C245" s="202" t="s">
        <v>35</v>
      </c>
      <c r="D245" s="210" t="s">
        <v>709</v>
      </c>
      <c r="E245" s="24" t="s">
        <v>465</v>
      </c>
      <c r="F245" s="86">
        <v>36</v>
      </c>
      <c r="G245" s="80">
        <v>0</v>
      </c>
      <c r="H245" s="204"/>
      <c r="I245" s="204"/>
      <c r="J245" s="204"/>
      <c r="K245" s="204"/>
      <c r="L245" s="80">
        <v>0</v>
      </c>
      <c r="M245" s="203"/>
      <c r="N245" s="52">
        <v>0</v>
      </c>
      <c r="O245" s="204"/>
      <c r="P245" s="204"/>
      <c r="Q245" s="11">
        <v>7.7290277500000002</v>
      </c>
      <c r="R245" s="204"/>
      <c r="S245" s="204"/>
      <c r="T245" s="53">
        <v>10.599999999999998</v>
      </c>
      <c r="U245" s="204"/>
      <c r="V245" s="204"/>
      <c r="W245" s="11">
        <v>7.7043611111111003</v>
      </c>
      <c r="X245" s="204"/>
      <c r="Y245" s="204"/>
      <c r="Z245" s="53">
        <v>10.299999999999999</v>
      </c>
      <c r="AA245" s="204"/>
      <c r="AB245" s="204"/>
      <c r="AC245" s="204"/>
      <c r="AD245" s="204"/>
      <c r="AE245" s="204"/>
      <c r="AF245" s="9">
        <v>2.7300793613706311</v>
      </c>
      <c r="AG245" s="9">
        <v>252</v>
      </c>
      <c r="AH245" s="9">
        <v>0.36913481751461669</v>
      </c>
      <c r="AI245" s="9">
        <v>57</v>
      </c>
      <c r="AJ245" s="9">
        <v>2.0647058823529414</v>
      </c>
      <c r="AK245" s="9" t="s">
        <v>248</v>
      </c>
      <c r="AL245" s="9">
        <v>0</v>
      </c>
      <c r="AM245" s="9"/>
      <c r="AN245" s="9"/>
      <c r="AO245" s="73">
        <v>0</v>
      </c>
      <c r="AP245" s="80">
        <v>0</v>
      </c>
      <c r="AQ245" s="80">
        <v>0</v>
      </c>
      <c r="AR245" s="224">
        <v>72</v>
      </c>
      <c r="AS245" s="224" t="s">
        <v>248</v>
      </c>
      <c r="AT245" s="11">
        <v>2569.7629999999999</v>
      </c>
      <c r="AU245" s="11">
        <v>0</v>
      </c>
      <c r="AV245" s="80">
        <v>0</v>
      </c>
      <c r="AW245" s="80">
        <v>72</v>
      </c>
      <c r="AX245" s="158" t="s">
        <v>248</v>
      </c>
      <c r="AY245" s="235" t="s">
        <v>248</v>
      </c>
      <c r="AZ245" s="218">
        <v>33524</v>
      </c>
      <c r="BA245" s="188" t="s">
        <v>248</v>
      </c>
      <c r="BB245" s="203" t="s">
        <v>248</v>
      </c>
      <c r="BC245" s="158" t="s">
        <v>248</v>
      </c>
      <c r="BD245" s="217" t="s">
        <v>61</v>
      </c>
      <c r="BE245" s="201" t="s">
        <v>62</v>
      </c>
      <c r="BF245" s="201" t="s">
        <v>63</v>
      </c>
      <c r="BG245" s="201" t="s">
        <v>196</v>
      </c>
      <c r="BH245" s="218" t="s">
        <v>514</v>
      </c>
      <c r="BI245" s="218" t="s">
        <v>68</v>
      </c>
      <c r="BJ245" s="391">
        <v>214</v>
      </c>
      <c r="BK245" s="370">
        <v>4</v>
      </c>
      <c r="BL245" s="219" t="s">
        <v>65</v>
      </c>
      <c r="BM245" s="52" t="s">
        <v>65</v>
      </c>
      <c r="BN245" s="218" t="s">
        <v>373</v>
      </c>
      <c r="BO245" s="217" t="s">
        <v>349</v>
      </c>
      <c r="BP245" s="201" t="s">
        <v>699</v>
      </c>
      <c r="BQ245" s="52" t="s">
        <v>715</v>
      </c>
    </row>
    <row r="246" spans="1:69" ht="16.5" thickBot="1">
      <c r="A246" s="207" t="s">
        <v>37</v>
      </c>
      <c r="B246" s="208" t="s">
        <v>40</v>
      </c>
      <c r="C246" s="202" t="s">
        <v>35</v>
      </c>
      <c r="D246" s="210" t="s">
        <v>709</v>
      </c>
      <c r="E246" s="24" t="s">
        <v>581</v>
      </c>
      <c r="F246" s="86">
        <v>58</v>
      </c>
      <c r="G246" s="80">
        <v>0</v>
      </c>
      <c r="H246" s="204"/>
      <c r="I246" s="204"/>
      <c r="J246" s="204"/>
      <c r="K246" s="204"/>
      <c r="L246" s="80">
        <v>0</v>
      </c>
      <c r="M246" s="203"/>
      <c r="N246" s="52">
        <v>0</v>
      </c>
      <c r="O246" s="204"/>
      <c r="P246" s="204"/>
      <c r="Q246" s="11">
        <v>5.5211720690000003</v>
      </c>
      <c r="R246" s="204"/>
      <c r="S246" s="204"/>
      <c r="T246" s="53">
        <v>6.7583333333333329</v>
      </c>
      <c r="U246" s="204"/>
      <c r="V246" s="204"/>
      <c r="W246" s="11">
        <v>5.228586</v>
      </c>
      <c r="X246" s="204"/>
      <c r="Y246" s="204"/>
      <c r="Z246" s="53">
        <v>6.5166666666666657</v>
      </c>
      <c r="AA246" s="204"/>
      <c r="AB246" s="204"/>
      <c r="AC246" s="204"/>
      <c r="AD246" s="204"/>
      <c r="AE246" s="204"/>
      <c r="AF246" s="9">
        <v>3.7017241622426833</v>
      </c>
      <c r="AG246" s="9">
        <v>406</v>
      </c>
      <c r="AH246" s="9">
        <v>0.36224926947618191</v>
      </c>
      <c r="AI246" s="9">
        <v>4</v>
      </c>
      <c r="AJ246" s="9">
        <v>2.9075000000000002</v>
      </c>
      <c r="AK246" s="9" t="s">
        <v>248</v>
      </c>
      <c r="AL246" s="9">
        <v>58</v>
      </c>
      <c r="AM246" s="9">
        <v>3.7017241622426833</v>
      </c>
      <c r="AN246" s="9">
        <v>3.7124999999999999</v>
      </c>
      <c r="AO246" s="73">
        <v>0</v>
      </c>
      <c r="AP246" s="80">
        <v>0</v>
      </c>
      <c r="AQ246" s="80">
        <v>0</v>
      </c>
      <c r="AR246" s="224">
        <v>116</v>
      </c>
      <c r="AS246" s="224" t="s">
        <v>248</v>
      </c>
      <c r="AT246" s="11">
        <v>4132.6319999999996</v>
      </c>
      <c r="AU246" s="11">
        <v>0</v>
      </c>
      <c r="AV246" s="80">
        <v>0</v>
      </c>
      <c r="AW246" s="80">
        <v>116</v>
      </c>
      <c r="AX246" s="158" t="s">
        <v>248</v>
      </c>
      <c r="AY246" s="235" t="s">
        <v>248</v>
      </c>
      <c r="AZ246" s="218">
        <v>36974</v>
      </c>
      <c r="BA246" s="188" t="s">
        <v>248</v>
      </c>
      <c r="BB246" s="203" t="s">
        <v>248</v>
      </c>
      <c r="BC246" s="158" t="s">
        <v>248</v>
      </c>
      <c r="BD246" s="217" t="s">
        <v>61</v>
      </c>
      <c r="BE246" s="201" t="s">
        <v>62</v>
      </c>
      <c r="BF246" s="201" t="s">
        <v>63</v>
      </c>
      <c r="BG246" s="201" t="s">
        <v>196</v>
      </c>
      <c r="BH246" s="218" t="s">
        <v>712</v>
      </c>
      <c r="BI246" s="218" t="s">
        <v>64</v>
      </c>
      <c r="BJ246" s="391">
        <v>214</v>
      </c>
      <c r="BK246" s="370">
        <v>1</v>
      </c>
      <c r="BL246" s="219" t="s">
        <v>65</v>
      </c>
      <c r="BM246" s="52" t="s">
        <v>65</v>
      </c>
      <c r="BN246" s="218" t="s">
        <v>373</v>
      </c>
      <c r="BO246" s="217" t="s">
        <v>57</v>
      </c>
      <c r="BP246" s="201" t="s">
        <v>681</v>
      </c>
      <c r="BQ246" s="52" t="s">
        <v>717</v>
      </c>
    </row>
    <row r="247" spans="1:69" ht="16.5" thickBot="1">
      <c r="A247" s="207" t="s">
        <v>37</v>
      </c>
      <c r="B247" s="208" t="s">
        <v>40</v>
      </c>
      <c r="C247" s="202" t="s">
        <v>35</v>
      </c>
      <c r="D247" s="210" t="s">
        <v>709</v>
      </c>
      <c r="E247" s="24" t="s">
        <v>581</v>
      </c>
      <c r="F247" s="86">
        <v>57</v>
      </c>
      <c r="G247" s="80">
        <v>1</v>
      </c>
      <c r="H247" s="204"/>
      <c r="I247" s="204"/>
      <c r="J247" s="204"/>
      <c r="K247" s="204"/>
      <c r="L247" s="80">
        <v>0</v>
      </c>
      <c r="M247" s="203"/>
      <c r="N247" s="52">
        <v>0</v>
      </c>
      <c r="O247" s="204"/>
      <c r="P247" s="204"/>
      <c r="Q247" s="11">
        <v>6.6622319643000001</v>
      </c>
      <c r="R247" s="204"/>
      <c r="S247" s="204"/>
      <c r="T247" s="53">
        <v>8.0999999999999979</v>
      </c>
      <c r="U247" s="204"/>
      <c r="V247" s="204"/>
      <c r="W247" s="11">
        <v>6.7357141250000003</v>
      </c>
      <c r="X247" s="204"/>
      <c r="Y247" s="204"/>
      <c r="Z247" s="53">
        <v>8.2999999999999989</v>
      </c>
      <c r="AA247" s="204"/>
      <c r="AB247" s="204"/>
      <c r="AC247" s="204"/>
      <c r="AD247" s="204"/>
      <c r="AE247" s="204"/>
      <c r="AF247" s="9">
        <v>2.9064413220906746</v>
      </c>
      <c r="AG247" s="9">
        <v>391</v>
      </c>
      <c r="AH247" s="9">
        <v>0.61760411930845016</v>
      </c>
      <c r="AI247" s="9">
        <v>106</v>
      </c>
      <c r="AJ247" s="9">
        <v>1.9092105263157895</v>
      </c>
      <c r="AK247" s="9" t="s">
        <v>248</v>
      </c>
      <c r="AL247" s="9">
        <v>56</v>
      </c>
      <c r="AM247" s="9">
        <v>2.9064413220906746</v>
      </c>
      <c r="AN247" s="9">
        <v>2.8891304347826088</v>
      </c>
      <c r="AO247" s="73">
        <v>0</v>
      </c>
      <c r="AP247" s="80">
        <v>0</v>
      </c>
      <c r="AQ247" s="80">
        <v>0</v>
      </c>
      <c r="AR247" s="224">
        <v>112</v>
      </c>
      <c r="AS247" s="224" t="s">
        <v>248</v>
      </c>
      <c r="AT247" s="11">
        <v>3995.8130000000001</v>
      </c>
      <c r="AU247" s="11">
        <v>0</v>
      </c>
      <c r="AV247" s="80">
        <v>0</v>
      </c>
      <c r="AW247" s="80">
        <v>112</v>
      </c>
      <c r="AX247" s="158" t="s">
        <v>248</v>
      </c>
      <c r="AY247" s="235" t="s">
        <v>248</v>
      </c>
      <c r="AZ247" s="218">
        <v>36974</v>
      </c>
      <c r="BA247" s="188" t="s">
        <v>248</v>
      </c>
      <c r="BB247" s="203" t="s">
        <v>248</v>
      </c>
      <c r="BC247" s="158" t="s">
        <v>248</v>
      </c>
      <c r="BD247" s="217" t="s">
        <v>61</v>
      </c>
      <c r="BE247" s="201" t="s">
        <v>62</v>
      </c>
      <c r="BF247" s="201" t="s">
        <v>63</v>
      </c>
      <c r="BG247" s="201" t="s">
        <v>196</v>
      </c>
      <c r="BH247" s="218" t="s">
        <v>712</v>
      </c>
      <c r="BI247" s="218" t="s">
        <v>66</v>
      </c>
      <c r="BJ247" s="391">
        <v>214</v>
      </c>
      <c r="BK247" s="370">
        <v>7</v>
      </c>
      <c r="BL247" s="219" t="s">
        <v>65</v>
      </c>
      <c r="BM247" s="52" t="s">
        <v>65</v>
      </c>
      <c r="BN247" s="218" t="s">
        <v>373</v>
      </c>
      <c r="BO247" s="217" t="s">
        <v>57</v>
      </c>
      <c r="BP247" s="201" t="s">
        <v>681</v>
      </c>
      <c r="BQ247" s="52" t="s">
        <v>717</v>
      </c>
    </row>
    <row r="248" spans="1:69" ht="16.5" thickBot="1">
      <c r="A248" s="207" t="s">
        <v>37</v>
      </c>
      <c r="B248" s="208" t="s">
        <v>40</v>
      </c>
      <c r="C248" s="202" t="s">
        <v>35</v>
      </c>
      <c r="D248" s="210" t="s">
        <v>709</v>
      </c>
      <c r="E248" s="24" t="s">
        <v>581</v>
      </c>
      <c r="F248" s="86">
        <v>51</v>
      </c>
      <c r="G248" s="80">
        <v>0</v>
      </c>
      <c r="H248" s="204"/>
      <c r="I248" s="204"/>
      <c r="J248" s="204"/>
      <c r="K248" s="204"/>
      <c r="L248" s="80">
        <v>0</v>
      </c>
      <c r="M248" s="203"/>
      <c r="N248" s="52">
        <v>0</v>
      </c>
      <c r="O248" s="204"/>
      <c r="P248" s="204"/>
      <c r="Q248" s="11">
        <v>5.8171958627000002</v>
      </c>
      <c r="R248" s="204"/>
      <c r="S248" s="204"/>
      <c r="T248" s="53">
        <v>8.1124999999999989</v>
      </c>
      <c r="U248" s="204"/>
      <c r="V248" s="204"/>
      <c r="W248" s="11">
        <v>5.2309213333333</v>
      </c>
      <c r="X248" s="204"/>
      <c r="Y248" s="204"/>
      <c r="Z248" s="53">
        <v>7.7249999999999979</v>
      </c>
      <c r="AA248" s="204"/>
      <c r="AB248" s="204"/>
      <c r="AC248" s="204"/>
      <c r="AD248" s="204"/>
      <c r="AE248" s="204"/>
      <c r="AF248" s="9">
        <v>3.5595518233729342</v>
      </c>
      <c r="AG248" s="9">
        <v>357</v>
      </c>
      <c r="AH248" s="9">
        <v>0.44770683769634811</v>
      </c>
      <c r="AI248" s="9">
        <v>10</v>
      </c>
      <c r="AJ248" s="9">
        <v>2.6006410256410257</v>
      </c>
      <c r="AK248" s="9" t="s">
        <v>248</v>
      </c>
      <c r="AL248" s="9">
        <v>51</v>
      </c>
      <c r="AM248" s="9">
        <v>3.5595518233729342</v>
      </c>
      <c r="AN248" s="9">
        <v>3.6440092165898617</v>
      </c>
      <c r="AO248" s="73">
        <v>0</v>
      </c>
      <c r="AP248" s="80">
        <v>0</v>
      </c>
      <c r="AQ248" s="80">
        <v>0</v>
      </c>
      <c r="AR248" s="224">
        <v>102</v>
      </c>
      <c r="AS248" s="224" t="s">
        <v>248</v>
      </c>
      <c r="AT248" s="11">
        <v>3642.75</v>
      </c>
      <c r="AU248" s="11">
        <v>0</v>
      </c>
      <c r="AV248" s="80">
        <v>0</v>
      </c>
      <c r="AW248" s="80">
        <v>102</v>
      </c>
      <c r="AX248" s="158" t="s">
        <v>248</v>
      </c>
      <c r="AY248" s="235" t="s">
        <v>248</v>
      </c>
      <c r="AZ248" s="218">
        <v>36974</v>
      </c>
      <c r="BA248" s="188" t="s">
        <v>248</v>
      </c>
      <c r="BB248" s="203" t="s">
        <v>248</v>
      </c>
      <c r="BC248" s="158" t="s">
        <v>248</v>
      </c>
      <c r="BD248" s="217" t="s">
        <v>61</v>
      </c>
      <c r="BE248" s="201" t="s">
        <v>62</v>
      </c>
      <c r="BF248" s="201" t="s">
        <v>63</v>
      </c>
      <c r="BG248" s="201" t="s">
        <v>196</v>
      </c>
      <c r="BH248" s="218" t="s">
        <v>712</v>
      </c>
      <c r="BI248" s="218" t="s">
        <v>67</v>
      </c>
      <c r="BJ248" s="391">
        <v>214</v>
      </c>
      <c r="BK248" s="370">
        <v>3</v>
      </c>
      <c r="BL248" s="219" t="s">
        <v>65</v>
      </c>
      <c r="BM248" s="52" t="s">
        <v>65</v>
      </c>
      <c r="BN248" s="218" t="s">
        <v>373</v>
      </c>
      <c r="BO248" s="217" t="s">
        <v>57</v>
      </c>
      <c r="BP248" s="201" t="s">
        <v>681</v>
      </c>
      <c r="BQ248" s="52" t="s">
        <v>717</v>
      </c>
    </row>
    <row r="249" spans="1:69" ht="16.5" thickBot="1">
      <c r="A249" s="207" t="s">
        <v>37</v>
      </c>
      <c r="B249" s="208" t="s">
        <v>40</v>
      </c>
      <c r="C249" s="202" t="s">
        <v>35</v>
      </c>
      <c r="D249" s="210" t="s">
        <v>709</v>
      </c>
      <c r="E249" s="24" t="s">
        <v>581</v>
      </c>
      <c r="F249" s="86">
        <v>56</v>
      </c>
      <c r="G249" s="80">
        <v>2</v>
      </c>
      <c r="H249" s="204"/>
      <c r="I249" s="204"/>
      <c r="J249" s="204"/>
      <c r="K249" s="204"/>
      <c r="L249" s="80">
        <v>0</v>
      </c>
      <c r="M249" s="203"/>
      <c r="N249" s="52">
        <v>0</v>
      </c>
      <c r="O249" s="204"/>
      <c r="P249" s="204"/>
      <c r="Q249" s="11">
        <v>7.4458887963000002</v>
      </c>
      <c r="R249" s="204"/>
      <c r="S249" s="204"/>
      <c r="T249" s="53">
        <v>9.5499999999999989</v>
      </c>
      <c r="U249" s="204"/>
      <c r="V249" s="204"/>
      <c r="W249" s="11">
        <v>7.4976479074073996</v>
      </c>
      <c r="X249" s="204"/>
      <c r="Y249" s="204"/>
      <c r="Z249" s="53">
        <v>9.5499999999999989</v>
      </c>
      <c r="AA249" s="204"/>
      <c r="AB249" s="204"/>
      <c r="AC249" s="204"/>
      <c r="AD249" s="204"/>
      <c r="AE249" s="204"/>
      <c r="AF249" s="9">
        <v>2.943588037031434</v>
      </c>
      <c r="AG249" s="9">
        <v>301</v>
      </c>
      <c r="AH249" s="9">
        <v>0.57177034079337985</v>
      </c>
      <c r="AI249" s="9">
        <v>39</v>
      </c>
      <c r="AJ249" s="9">
        <v>1.607608695652174</v>
      </c>
      <c r="AK249" s="9" t="s">
        <v>248</v>
      </c>
      <c r="AL249" s="9">
        <v>0</v>
      </c>
      <c r="AM249" s="9"/>
      <c r="AN249" s="9"/>
      <c r="AO249" s="73">
        <v>0</v>
      </c>
      <c r="AP249" s="80">
        <v>0</v>
      </c>
      <c r="AQ249" s="80">
        <v>0</v>
      </c>
      <c r="AR249" s="224">
        <v>108</v>
      </c>
      <c r="AS249" s="224" t="s">
        <v>248</v>
      </c>
      <c r="AT249" s="11">
        <v>3845.8429999999998</v>
      </c>
      <c r="AU249" s="11">
        <v>0</v>
      </c>
      <c r="AV249" s="80">
        <v>0</v>
      </c>
      <c r="AW249" s="80">
        <v>108</v>
      </c>
      <c r="AX249" s="158" t="s">
        <v>248</v>
      </c>
      <c r="AY249" s="235" t="s">
        <v>248</v>
      </c>
      <c r="AZ249" s="218">
        <v>36974</v>
      </c>
      <c r="BA249" s="188" t="s">
        <v>248</v>
      </c>
      <c r="BB249" s="203" t="s">
        <v>248</v>
      </c>
      <c r="BC249" s="158" t="s">
        <v>248</v>
      </c>
      <c r="BD249" s="217" t="s">
        <v>61</v>
      </c>
      <c r="BE249" s="201" t="s">
        <v>62</v>
      </c>
      <c r="BF249" s="201" t="s">
        <v>63</v>
      </c>
      <c r="BG249" s="201" t="s">
        <v>196</v>
      </c>
      <c r="BH249" s="218" t="s">
        <v>712</v>
      </c>
      <c r="BI249" s="218" t="s">
        <v>68</v>
      </c>
      <c r="BJ249" s="391">
        <v>214</v>
      </c>
      <c r="BK249" s="370">
        <v>4</v>
      </c>
      <c r="BL249" s="219" t="s">
        <v>65</v>
      </c>
      <c r="BM249" s="52" t="s">
        <v>65</v>
      </c>
      <c r="BN249" s="218" t="s">
        <v>373</v>
      </c>
      <c r="BO249" s="217" t="s">
        <v>57</v>
      </c>
      <c r="BP249" s="201" t="s">
        <v>681</v>
      </c>
      <c r="BQ249" s="52" t="s">
        <v>717</v>
      </c>
    </row>
    <row r="250" spans="1:69" ht="16.5" thickBot="1">
      <c r="A250" s="207" t="s">
        <v>37</v>
      </c>
      <c r="B250" s="208" t="s">
        <v>40</v>
      </c>
      <c r="C250" s="202" t="s">
        <v>35</v>
      </c>
      <c r="D250" s="210" t="s">
        <v>709</v>
      </c>
      <c r="E250" s="24" t="s">
        <v>466</v>
      </c>
      <c r="F250" s="86">
        <v>60</v>
      </c>
      <c r="G250" s="80">
        <v>0</v>
      </c>
      <c r="H250" s="204"/>
      <c r="I250" s="204"/>
      <c r="J250" s="204"/>
      <c r="K250" s="204"/>
      <c r="L250" s="80">
        <v>0</v>
      </c>
      <c r="M250" s="203"/>
      <c r="N250" s="52">
        <v>0</v>
      </c>
      <c r="O250" s="204"/>
      <c r="P250" s="204"/>
      <c r="Q250" s="11">
        <v>5.6241831167000003</v>
      </c>
      <c r="R250" s="204"/>
      <c r="S250" s="204"/>
      <c r="T250" s="53">
        <v>7.333333333333333</v>
      </c>
      <c r="U250" s="204"/>
      <c r="V250" s="204"/>
      <c r="W250" s="11">
        <v>5.2725331500000001</v>
      </c>
      <c r="X250" s="204"/>
      <c r="Y250" s="204"/>
      <c r="Z250" s="53">
        <v>7.25</v>
      </c>
      <c r="AA250" s="204"/>
      <c r="AB250" s="204"/>
      <c r="AC250" s="204"/>
      <c r="AD250" s="204"/>
      <c r="AE250" s="204"/>
      <c r="AF250" s="9">
        <v>3.6094523918061028</v>
      </c>
      <c r="AG250" s="9">
        <v>420</v>
      </c>
      <c r="AH250" s="9">
        <v>0.41016463366260675</v>
      </c>
      <c r="AI250" s="9">
        <v>5</v>
      </c>
      <c r="AJ250" s="9">
        <v>2.7424242424242422</v>
      </c>
      <c r="AK250" s="9" t="s">
        <v>248</v>
      </c>
      <c r="AL250" s="9">
        <v>60</v>
      </c>
      <c r="AM250" s="9">
        <v>3.6094523918061028</v>
      </c>
      <c r="AN250" s="9">
        <v>3.665399239543726</v>
      </c>
      <c r="AO250" s="73">
        <v>0</v>
      </c>
      <c r="AP250" s="80">
        <v>0</v>
      </c>
      <c r="AQ250" s="80">
        <v>0</v>
      </c>
      <c r="AR250" s="224">
        <v>120</v>
      </c>
      <c r="AS250" s="224" t="s">
        <v>248</v>
      </c>
      <c r="AT250" s="11">
        <v>4542.7030000000004</v>
      </c>
      <c r="AU250" s="11">
        <v>0</v>
      </c>
      <c r="AV250" s="80">
        <v>0</v>
      </c>
      <c r="AW250" s="80">
        <v>120</v>
      </c>
      <c r="AX250" s="158" t="s">
        <v>248</v>
      </c>
      <c r="AY250" s="235" t="s">
        <v>248</v>
      </c>
      <c r="AZ250" s="218">
        <v>34757</v>
      </c>
      <c r="BA250" s="188" t="s">
        <v>248</v>
      </c>
      <c r="BB250" s="203" t="s">
        <v>248</v>
      </c>
      <c r="BC250" s="158" t="s">
        <v>248</v>
      </c>
      <c r="BD250" s="217" t="s">
        <v>61</v>
      </c>
      <c r="BE250" s="201" t="s">
        <v>62</v>
      </c>
      <c r="BF250" s="201" t="s">
        <v>63</v>
      </c>
      <c r="BG250" s="201" t="s">
        <v>196</v>
      </c>
      <c r="BH250" s="456" t="s">
        <v>512</v>
      </c>
      <c r="BI250" s="218" t="s">
        <v>64</v>
      </c>
      <c r="BJ250" s="391">
        <v>214</v>
      </c>
      <c r="BK250" s="370">
        <v>1</v>
      </c>
      <c r="BL250" s="219" t="s">
        <v>65</v>
      </c>
      <c r="BM250" s="52" t="s">
        <v>65</v>
      </c>
      <c r="BN250" s="218" t="s">
        <v>373</v>
      </c>
      <c r="BO250" s="217" t="s">
        <v>70</v>
      </c>
      <c r="BP250" s="201" t="s">
        <v>681</v>
      </c>
      <c r="BQ250" s="52" t="s">
        <v>717</v>
      </c>
    </row>
    <row r="251" spans="1:69" ht="16.5" thickBot="1">
      <c r="A251" s="207" t="s">
        <v>37</v>
      </c>
      <c r="B251" s="208" t="s">
        <v>40</v>
      </c>
      <c r="C251" s="202" t="s">
        <v>35</v>
      </c>
      <c r="D251" s="210" t="s">
        <v>709</v>
      </c>
      <c r="E251" s="24" t="s">
        <v>466</v>
      </c>
      <c r="F251" s="86">
        <v>59</v>
      </c>
      <c r="G251" s="80">
        <v>0</v>
      </c>
      <c r="H251" s="204"/>
      <c r="I251" s="204"/>
      <c r="J251" s="204"/>
      <c r="K251" s="204"/>
      <c r="L251" s="80">
        <v>0</v>
      </c>
      <c r="M251" s="203"/>
      <c r="N251" s="52">
        <v>0</v>
      </c>
      <c r="O251" s="204"/>
      <c r="P251" s="204"/>
      <c r="Q251" s="11">
        <v>7.5174065254000002</v>
      </c>
      <c r="R251" s="204"/>
      <c r="S251" s="204"/>
      <c r="T251" s="53">
        <v>13.174999999999999</v>
      </c>
      <c r="U251" s="204"/>
      <c r="V251" s="204"/>
      <c r="W251" s="11">
        <v>7.6531522372880998</v>
      </c>
      <c r="X251" s="204"/>
      <c r="Y251" s="204"/>
      <c r="Z251" s="53">
        <v>13.262499999999999</v>
      </c>
      <c r="AA251" s="204"/>
      <c r="AB251" s="204"/>
      <c r="AC251" s="204"/>
      <c r="AD251" s="204"/>
      <c r="AE251" s="204"/>
      <c r="AF251" s="9">
        <v>3.1640678000507862</v>
      </c>
      <c r="AG251" s="9">
        <v>413</v>
      </c>
      <c r="AH251" s="9">
        <v>0.53295066717656925</v>
      </c>
      <c r="AI251" s="9">
        <v>57</v>
      </c>
      <c r="AJ251" s="9">
        <v>2.1504807692307693</v>
      </c>
      <c r="AK251" s="9" t="s">
        <v>248</v>
      </c>
      <c r="AL251" s="9">
        <v>59</v>
      </c>
      <c r="AM251" s="9">
        <v>3.1640678000507862</v>
      </c>
      <c r="AN251" s="9">
        <v>3.1988636363636362</v>
      </c>
      <c r="AO251" s="73">
        <v>0</v>
      </c>
      <c r="AP251" s="80">
        <v>0</v>
      </c>
      <c r="AQ251" s="80">
        <v>0</v>
      </c>
      <c r="AR251" s="224">
        <v>118</v>
      </c>
      <c r="AS251" s="224" t="s">
        <v>248</v>
      </c>
      <c r="AT251" s="11">
        <v>4603.0339999999997</v>
      </c>
      <c r="AU251" s="11">
        <v>0</v>
      </c>
      <c r="AV251" s="80">
        <v>0</v>
      </c>
      <c r="AW251" s="80">
        <v>118</v>
      </c>
      <c r="AX251" s="158" t="s">
        <v>248</v>
      </c>
      <c r="AY251" s="235" t="s">
        <v>248</v>
      </c>
      <c r="AZ251" s="218">
        <v>34757</v>
      </c>
      <c r="BA251" s="188" t="s">
        <v>248</v>
      </c>
      <c r="BB251" s="203" t="s">
        <v>248</v>
      </c>
      <c r="BC251" s="158" t="s">
        <v>248</v>
      </c>
      <c r="BD251" s="217" t="s">
        <v>61</v>
      </c>
      <c r="BE251" s="201" t="s">
        <v>62</v>
      </c>
      <c r="BF251" s="201" t="s">
        <v>63</v>
      </c>
      <c r="BG251" s="201" t="s">
        <v>196</v>
      </c>
      <c r="BH251" s="455" t="s">
        <v>512</v>
      </c>
      <c r="BI251" s="218" t="s">
        <v>66</v>
      </c>
      <c r="BJ251" s="391">
        <v>214</v>
      </c>
      <c r="BK251" s="370">
        <v>7</v>
      </c>
      <c r="BL251" s="219" t="s">
        <v>65</v>
      </c>
      <c r="BM251" s="52" t="s">
        <v>65</v>
      </c>
      <c r="BN251" s="218" t="s">
        <v>373</v>
      </c>
      <c r="BO251" s="217" t="s">
        <v>70</v>
      </c>
      <c r="BP251" s="201" t="s">
        <v>681</v>
      </c>
      <c r="BQ251" s="52" t="s">
        <v>717</v>
      </c>
    </row>
    <row r="252" spans="1:69" ht="16.5" thickBot="1">
      <c r="A252" s="207" t="s">
        <v>37</v>
      </c>
      <c r="B252" s="208" t="s">
        <v>40</v>
      </c>
      <c r="C252" s="202" t="s">
        <v>35</v>
      </c>
      <c r="D252" s="210" t="s">
        <v>709</v>
      </c>
      <c r="E252" s="24" t="s">
        <v>466</v>
      </c>
      <c r="F252" s="86">
        <v>57</v>
      </c>
      <c r="G252" s="80">
        <v>1</v>
      </c>
      <c r="H252" s="204"/>
      <c r="I252" s="204"/>
      <c r="J252" s="204"/>
      <c r="K252" s="204"/>
      <c r="L252" s="80">
        <v>0</v>
      </c>
      <c r="M252" s="203"/>
      <c r="N252" s="52">
        <v>1</v>
      </c>
      <c r="O252" s="204"/>
      <c r="P252" s="204"/>
      <c r="Q252" s="11">
        <v>6.5180889643000004</v>
      </c>
      <c r="R252" s="204"/>
      <c r="S252" s="204"/>
      <c r="T252" s="53">
        <v>10.099999999999998</v>
      </c>
      <c r="U252" s="204"/>
      <c r="V252" s="204"/>
      <c r="W252" s="11">
        <v>5.8243213035714003</v>
      </c>
      <c r="X252" s="204"/>
      <c r="Y252" s="204"/>
      <c r="Z252" s="53">
        <v>9.5999999999999979</v>
      </c>
      <c r="AA252" s="204"/>
      <c r="AB252" s="204"/>
      <c r="AC252" s="204"/>
      <c r="AD252" s="204"/>
      <c r="AE252" s="204"/>
      <c r="AF252" s="9">
        <v>3.4917922156197685</v>
      </c>
      <c r="AG252" s="9">
        <v>392</v>
      </c>
      <c r="AH252" s="9">
        <v>0.48242779033760647</v>
      </c>
      <c r="AI252" s="9">
        <v>15</v>
      </c>
      <c r="AJ252" s="9">
        <v>2.5459999999999998</v>
      </c>
      <c r="AK252" s="9" t="s">
        <v>248</v>
      </c>
      <c r="AL252" s="9">
        <v>56</v>
      </c>
      <c r="AM252" s="9">
        <v>3.4917922156197685</v>
      </c>
      <c r="AN252" s="9">
        <v>3.5750000000000002</v>
      </c>
      <c r="AO252" s="73">
        <v>0</v>
      </c>
      <c r="AP252" s="80">
        <v>0</v>
      </c>
      <c r="AQ252" s="80">
        <v>0</v>
      </c>
      <c r="AR252" s="224">
        <v>112</v>
      </c>
      <c r="AS252" s="224" t="s">
        <v>248</v>
      </c>
      <c r="AT252" s="11">
        <v>4279.2879999999996</v>
      </c>
      <c r="AU252" s="11">
        <v>0</v>
      </c>
      <c r="AV252" s="80">
        <v>0</v>
      </c>
      <c r="AW252" s="80">
        <v>112</v>
      </c>
      <c r="AX252" s="158" t="s">
        <v>248</v>
      </c>
      <c r="AY252" s="235" t="s">
        <v>248</v>
      </c>
      <c r="AZ252" s="218">
        <v>34757</v>
      </c>
      <c r="BA252" s="188" t="s">
        <v>248</v>
      </c>
      <c r="BB252" s="203" t="s">
        <v>248</v>
      </c>
      <c r="BC252" s="158" t="s">
        <v>248</v>
      </c>
      <c r="BD252" s="217" t="s">
        <v>61</v>
      </c>
      <c r="BE252" s="201" t="s">
        <v>62</v>
      </c>
      <c r="BF252" s="201" t="s">
        <v>63</v>
      </c>
      <c r="BG252" s="201" t="s">
        <v>196</v>
      </c>
      <c r="BH252" s="456" t="s">
        <v>512</v>
      </c>
      <c r="BI252" s="218" t="s">
        <v>67</v>
      </c>
      <c r="BJ252" s="391">
        <v>214</v>
      </c>
      <c r="BK252" s="370">
        <v>3</v>
      </c>
      <c r="BL252" s="219" t="s">
        <v>65</v>
      </c>
      <c r="BM252" s="52" t="s">
        <v>65</v>
      </c>
      <c r="BN252" s="218" t="s">
        <v>373</v>
      </c>
      <c r="BO252" s="217" t="s">
        <v>70</v>
      </c>
      <c r="BP252" s="201" t="s">
        <v>681</v>
      </c>
      <c r="BQ252" s="52" t="s">
        <v>717</v>
      </c>
    </row>
    <row r="253" spans="1:69" ht="16.5" thickBot="1">
      <c r="A253" s="207" t="s">
        <v>37</v>
      </c>
      <c r="B253" s="208" t="s">
        <v>40</v>
      </c>
      <c r="C253" s="202" t="s">
        <v>35</v>
      </c>
      <c r="D253" s="210" t="s">
        <v>709</v>
      </c>
      <c r="E253" s="24" t="s">
        <v>466</v>
      </c>
      <c r="F253" s="86">
        <v>56</v>
      </c>
      <c r="G253" s="80">
        <v>0</v>
      </c>
      <c r="H253" s="204"/>
      <c r="I253" s="204"/>
      <c r="J253" s="204"/>
      <c r="K253" s="204"/>
      <c r="L253" s="80">
        <v>0</v>
      </c>
      <c r="M253" s="203"/>
      <c r="N253" s="52">
        <v>0</v>
      </c>
      <c r="O253" s="204"/>
      <c r="P253" s="204"/>
      <c r="Q253" s="11">
        <v>7.0109820356999997</v>
      </c>
      <c r="R253" s="204"/>
      <c r="S253" s="204"/>
      <c r="T253" s="53">
        <v>8.7999999999999989</v>
      </c>
      <c r="U253" s="204"/>
      <c r="V253" s="204"/>
      <c r="W253" s="11">
        <v>7.0607318750000001</v>
      </c>
      <c r="X253" s="204"/>
      <c r="Y253" s="204"/>
      <c r="Z253" s="53">
        <v>8.7999999999999989</v>
      </c>
      <c r="AA253" s="204"/>
      <c r="AB253" s="204"/>
      <c r="AC253" s="204"/>
      <c r="AD253" s="204"/>
      <c r="AE253" s="204"/>
      <c r="AF253" s="9">
        <v>2.9070129824923239</v>
      </c>
      <c r="AG253" s="9">
        <v>392</v>
      </c>
      <c r="AH253" s="9">
        <v>0.40604022566396947</v>
      </c>
      <c r="AI253" s="9">
        <v>56</v>
      </c>
      <c r="AJ253" s="9">
        <v>2.0863636363636364</v>
      </c>
      <c r="AK253" s="9" t="s">
        <v>248</v>
      </c>
      <c r="AL253" s="9">
        <v>0</v>
      </c>
      <c r="AM253" s="9"/>
      <c r="AN253" s="9"/>
      <c r="AO253" s="73">
        <v>0</v>
      </c>
      <c r="AP253" s="80">
        <v>0</v>
      </c>
      <c r="AQ253" s="80">
        <v>0</v>
      </c>
      <c r="AR253" s="224">
        <v>112</v>
      </c>
      <c r="AS253" s="224" t="s">
        <v>248</v>
      </c>
      <c r="AT253" s="11">
        <v>3648.9630000000002</v>
      </c>
      <c r="AU253" s="11">
        <v>603.53300000000002</v>
      </c>
      <c r="AV253" s="80">
        <v>0</v>
      </c>
      <c r="AW253" s="80">
        <v>112</v>
      </c>
      <c r="AX253" s="158" t="s">
        <v>248</v>
      </c>
      <c r="AY253" s="235" t="s">
        <v>248</v>
      </c>
      <c r="AZ253" s="218">
        <v>34757</v>
      </c>
      <c r="BA253" s="188" t="s">
        <v>248</v>
      </c>
      <c r="BB253" s="203" t="s">
        <v>248</v>
      </c>
      <c r="BC253" s="158" t="s">
        <v>248</v>
      </c>
      <c r="BD253" s="217" t="s">
        <v>61</v>
      </c>
      <c r="BE253" s="201" t="s">
        <v>62</v>
      </c>
      <c r="BF253" s="201" t="s">
        <v>63</v>
      </c>
      <c r="BG253" s="201" t="s">
        <v>196</v>
      </c>
      <c r="BH253" s="456" t="s">
        <v>512</v>
      </c>
      <c r="BI253" s="218" t="s">
        <v>68</v>
      </c>
      <c r="BJ253" s="391">
        <v>214</v>
      </c>
      <c r="BK253" s="370">
        <v>4</v>
      </c>
      <c r="BL253" s="219" t="s">
        <v>65</v>
      </c>
      <c r="BM253" s="52" t="s">
        <v>65</v>
      </c>
      <c r="BN253" s="218" t="s">
        <v>373</v>
      </c>
      <c r="BO253" s="217" t="s">
        <v>70</v>
      </c>
      <c r="BP253" s="201" t="s">
        <v>681</v>
      </c>
      <c r="BQ253" s="52" t="s">
        <v>717</v>
      </c>
    </row>
    <row r="254" spans="1:69" ht="16.5" thickBot="1">
      <c r="A254" s="207" t="s">
        <v>37</v>
      </c>
      <c r="B254" s="208" t="s">
        <v>40</v>
      </c>
      <c r="C254" s="202" t="s">
        <v>35</v>
      </c>
      <c r="D254" s="210" t="s">
        <v>709</v>
      </c>
      <c r="E254" s="24" t="s">
        <v>467</v>
      </c>
      <c r="F254" s="86">
        <v>39</v>
      </c>
      <c r="G254" s="80">
        <v>0</v>
      </c>
      <c r="H254" s="204"/>
      <c r="I254" s="204"/>
      <c r="J254" s="204"/>
      <c r="K254" s="204"/>
      <c r="L254" s="80">
        <v>0</v>
      </c>
      <c r="M254" s="203"/>
      <c r="N254" s="52">
        <v>0</v>
      </c>
      <c r="O254" s="204"/>
      <c r="P254" s="204"/>
      <c r="Q254" s="11">
        <v>5.8020253589999999</v>
      </c>
      <c r="R254" s="204"/>
      <c r="S254" s="204"/>
      <c r="T254" s="53">
        <v>10.024999999999999</v>
      </c>
      <c r="U254" s="204"/>
      <c r="V254" s="204"/>
      <c r="W254" s="11">
        <v>5.5052303076923002</v>
      </c>
      <c r="X254" s="204"/>
      <c r="Y254" s="204"/>
      <c r="Z254" s="53">
        <v>10.024999999999999</v>
      </c>
      <c r="AA254" s="204"/>
      <c r="AB254" s="204"/>
      <c r="AC254" s="204"/>
      <c r="AD254" s="204"/>
      <c r="AE254" s="204"/>
      <c r="AF254" s="9">
        <v>3.742380971000308</v>
      </c>
      <c r="AG254" s="9">
        <v>273</v>
      </c>
      <c r="AH254" s="9">
        <v>0.34864375391035252</v>
      </c>
      <c r="AI254" s="9">
        <v>3</v>
      </c>
      <c r="AJ254" s="9">
        <v>2.9437500000000001</v>
      </c>
      <c r="AK254" s="9" t="s">
        <v>248</v>
      </c>
      <c r="AL254" s="9">
        <v>39</v>
      </c>
      <c r="AM254" s="9">
        <v>3.742380971000308</v>
      </c>
      <c r="AN254" s="9">
        <v>3.7322335025380711</v>
      </c>
      <c r="AO254" s="73">
        <v>0</v>
      </c>
      <c r="AP254" s="80">
        <v>0</v>
      </c>
      <c r="AQ254" s="80">
        <v>0</v>
      </c>
      <c r="AR254" s="224">
        <v>78</v>
      </c>
      <c r="AS254" s="224" t="s">
        <v>248</v>
      </c>
      <c r="AT254" s="11">
        <v>2778.2840000000001</v>
      </c>
      <c r="AU254" s="11">
        <v>0</v>
      </c>
      <c r="AV254" s="80">
        <v>0</v>
      </c>
      <c r="AW254" s="80">
        <v>78</v>
      </c>
      <c r="AX254" s="158" t="s">
        <v>248</v>
      </c>
      <c r="AY254" s="235" t="s">
        <v>248</v>
      </c>
      <c r="AZ254" s="218">
        <v>26157</v>
      </c>
      <c r="BA254" s="188" t="s">
        <v>248</v>
      </c>
      <c r="BB254" s="203" t="s">
        <v>248</v>
      </c>
      <c r="BC254" s="158" t="s">
        <v>248</v>
      </c>
      <c r="BD254" s="217" t="s">
        <v>61</v>
      </c>
      <c r="BE254" s="201" t="s">
        <v>62</v>
      </c>
      <c r="BF254" s="201" t="s">
        <v>63</v>
      </c>
      <c r="BG254" s="201" t="s">
        <v>196</v>
      </c>
      <c r="BH254" s="218" t="s">
        <v>515</v>
      </c>
      <c r="BI254" s="218" t="s">
        <v>64</v>
      </c>
      <c r="BJ254" s="391">
        <v>214</v>
      </c>
      <c r="BK254" s="370">
        <v>1</v>
      </c>
      <c r="BL254" s="219" t="s">
        <v>65</v>
      </c>
      <c r="BM254" s="52" t="s">
        <v>65</v>
      </c>
      <c r="BN254" s="218" t="s">
        <v>373</v>
      </c>
      <c r="BO254" s="217" t="s">
        <v>54</v>
      </c>
      <c r="BP254" s="201" t="s">
        <v>699</v>
      </c>
      <c r="BQ254" s="52" t="s">
        <v>715</v>
      </c>
    </row>
    <row r="255" spans="1:69" ht="16.5" thickBot="1">
      <c r="A255" s="207" t="s">
        <v>37</v>
      </c>
      <c r="B255" s="208" t="s">
        <v>40</v>
      </c>
      <c r="C255" s="202" t="s">
        <v>35</v>
      </c>
      <c r="D255" s="210" t="s">
        <v>709</v>
      </c>
      <c r="E255" s="24" t="s">
        <v>467</v>
      </c>
      <c r="F255" s="86">
        <v>37</v>
      </c>
      <c r="G255" s="80">
        <v>8</v>
      </c>
      <c r="H255" s="204"/>
      <c r="I255" s="204"/>
      <c r="J255" s="204"/>
      <c r="K255" s="204"/>
      <c r="L255" s="80">
        <v>0</v>
      </c>
      <c r="M255" s="203"/>
      <c r="N255" s="52">
        <v>0</v>
      </c>
      <c r="O255" s="204"/>
      <c r="P255" s="204"/>
      <c r="Q255" s="11">
        <v>8.4006894138000003</v>
      </c>
      <c r="R255" s="204"/>
      <c r="S255" s="204"/>
      <c r="T255" s="53">
        <v>15.137499999999999</v>
      </c>
      <c r="U255" s="204"/>
      <c r="V255" s="204"/>
      <c r="W255" s="11">
        <v>8.3821724137931</v>
      </c>
      <c r="X255" s="204"/>
      <c r="Y255" s="204"/>
      <c r="Z255" s="53">
        <v>14.774999999999999</v>
      </c>
      <c r="AA255" s="204"/>
      <c r="AB255" s="204"/>
      <c r="AC255" s="204"/>
      <c r="AD255" s="204"/>
      <c r="AE255" s="204"/>
      <c r="AF255" s="9">
        <v>3.2935467964322704</v>
      </c>
      <c r="AG255" s="9">
        <v>203</v>
      </c>
      <c r="AH255" s="9">
        <v>0.4843802239319745</v>
      </c>
      <c r="AI255" s="9">
        <v>13</v>
      </c>
      <c r="AJ255" s="9">
        <v>2.3903846153846153</v>
      </c>
      <c r="AK255" s="9" t="s">
        <v>248</v>
      </c>
      <c r="AL255" s="9">
        <v>29</v>
      </c>
      <c r="AM255" s="9">
        <v>3.2935467964322704</v>
      </c>
      <c r="AN255" s="9">
        <v>3.3531746031746033</v>
      </c>
      <c r="AO255" s="73">
        <v>0</v>
      </c>
      <c r="AP255" s="80">
        <v>0</v>
      </c>
      <c r="AQ255" s="80">
        <v>0</v>
      </c>
      <c r="AR255" s="224">
        <v>58</v>
      </c>
      <c r="AS255" s="224" t="s">
        <v>248</v>
      </c>
      <c r="AT255" s="11">
        <v>2067.127</v>
      </c>
      <c r="AU255" s="11">
        <v>0</v>
      </c>
      <c r="AV255" s="80">
        <v>0</v>
      </c>
      <c r="AW255" s="80">
        <v>58</v>
      </c>
      <c r="AX255" s="158" t="s">
        <v>248</v>
      </c>
      <c r="AY255" s="235" t="s">
        <v>248</v>
      </c>
      <c r="AZ255" s="218">
        <v>26157</v>
      </c>
      <c r="BA255" s="188" t="s">
        <v>248</v>
      </c>
      <c r="BB255" s="203" t="s">
        <v>248</v>
      </c>
      <c r="BC255" s="158" t="s">
        <v>248</v>
      </c>
      <c r="BD255" s="217" t="s">
        <v>61</v>
      </c>
      <c r="BE255" s="201" t="s">
        <v>62</v>
      </c>
      <c r="BF255" s="201" t="s">
        <v>63</v>
      </c>
      <c r="BG255" s="201" t="s">
        <v>196</v>
      </c>
      <c r="BH255" s="218" t="s">
        <v>515</v>
      </c>
      <c r="BI255" s="218" t="s">
        <v>66</v>
      </c>
      <c r="BJ255" s="391">
        <v>214</v>
      </c>
      <c r="BK255" s="370">
        <v>7</v>
      </c>
      <c r="BL255" s="219" t="s">
        <v>65</v>
      </c>
      <c r="BM255" s="52" t="s">
        <v>65</v>
      </c>
      <c r="BN255" s="218" t="s">
        <v>373</v>
      </c>
      <c r="BO255" s="217" t="s">
        <v>54</v>
      </c>
      <c r="BP255" s="201" t="s">
        <v>699</v>
      </c>
      <c r="BQ255" s="52" t="s">
        <v>715</v>
      </c>
    </row>
    <row r="256" spans="1:69" ht="16.5" thickBot="1">
      <c r="A256" s="207" t="s">
        <v>37</v>
      </c>
      <c r="B256" s="208" t="s">
        <v>40</v>
      </c>
      <c r="C256" s="202" t="s">
        <v>35</v>
      </c>
      <c r="D256" s="210" t="s">
        <v>709</v>
      </c>
      <c r="E256" s="24" t="s">
        <v>467</v>
      </c>
      <c r="F256" s="86">
        <v>27</v>
      </c>
      <c r="G256" s="80">
        <v>0</v>
      </c>
      <c r="H256" s="204"/>
      <c r="I256" s="204"/>
      <c r="J256" s="204"/>
      <c r="K256" s="204"/>
      <c r="L256" s="80">
        <v>1</v>
      </c>
      <c r="M256" s="203"/>
      <c r="N256" s="52">
        <v>0</v>
      </c>
      <c r="O256" s="204"/>
      <c r="P256" s="204"/>
      <c r="Q256" s="11">
        <v>6.9704998077000004</v>
      </c>
      <c r="R256" s="204"/>
      <c r="S256" s="204"/>
      <c r="T256" s="53">
        <v>7.95</v>
      </c>
      <c r="U256" s="204"/>
      <c r="V256" s="204"/>
      <c r="W256" s="11">
        <v>7.1090768846153001</v>
      </c>
      <c r="X256" s="204"/>
      <c r="Y256" s="204"/>
      <c r="Z256" s="53">
        <v>7.97</v>
      </c>
      <c r="AA256" s="204"/>
      <c r="AB256" s="204"/>
      <c r="AC256" s="204"/>
      <c r="AD256" s="204"/>
      <c r="AE256" s="204"/>
      <c r="AF256" s="9">
        <v>3.6257142968230194</v>
      </c>
      <c r="AG256" s="9">
        <v>182</v>
      </c>
      <c r="AH256" s="9">
        <v>0.44839482599665659</v>
      </c>
      <c r="AI256" s="9">
        <v>5</v>
      </c>
      <c r="AJ256" s="9">
        <v>2.6863636363636365</v>
      </c>
      <c r="AK256" s="9" t="s">
        <v>248</v>
      </c>
      <c r="AL256" s="9">
        <v>26</v>
      </c>
      <c r="AM256" s="9">
        <v>3.6257142968230194</v>
      </c>
      <c r="AN256" s="9">
        <v>3.6805555555555554</v>
      </c>
      <c r="AO256" s="73">
        <v>0</v>
      </c>
      <c r="AP256" s="80">
        <v>0</v>
      </c>
      <c r="AQ256" s="80">
        <v>0</v>
      </c>
      <c r="AR256" s="224">
        <v>54</v>
      </c>
      <c r="AS256" s="224" t="s">
        <v>248</v>
      </c>
      <c r="AT256" s="11">
        <v>1897.15</v>
      </c>
      <c r="AU256" s="11">
        <v>0</v>
      </c>
      <c r="AV256" s="80">
        <v>0</v>
      </c>
      <c r="AW256" s="80">
        <v>54</v>
      </c>
      <c r="AX256" s="158" t="s">
        <v>248</v>
      </c>
      <c r="AY256" s="235" t="s">
        <v>248</v>
      </c>
      <c r="AZ256" s="218">
        <v>26157</v>
      </c>
      <c r="BA256" s="188" t="s">
        <v>248</v>
      </c>
      <c r="BB256" s="203" t="s">
        <v>248</v>
      </c>
      <c r="BC256" s="158" t="s">
        <v>248</v>
      </c>
      <c r="BD256" s="217" t="s">
        <v>61</v>
      </c>
      <c r="BE256" s="201" t="s">
        <v>62</v>
      </c>
      <c r="BF256" s="201" t="s">
        <v>63</v>
      </c>
      <c r="BG256" s="201" t="s">
        <v>196</v>
      </c>
      <c r="BH256" s="218" t="s">
        <v>515</v>
      </c>
      <c r="BI256" s="218" t="s">
        <v>67</v>
      </c>
      <c r="BJ256" s="391">
        <v>214</v>
      </c>
      <c r="BK256" s="370">
        <v>3</v>
      </c>
      <c r="BL256" s="219" t="s">
        <v>65</v>
      </c>
      <c r="BM256" s="52" t="s">
        <v>65</v>
      </c>
      <c r="BN256" s="218" t="s">
        <v>373</v>
      </c>
      <c r="BO256" s="217" t="s">
        <v>54</v>
      </c>
      <c r="BP256" s="201" t="s">
        <v>699</v>
      </c>
      <c r="BQ256" s="52" t="s">
        <v>715</v>
      </c>
    </row>
    <row r="257" spans="1:69" ht="16.5" thickBot="1">
      <c r="A257" s="207" t="s">
        <v>37</v>
      </c>
      <c r="B257" s="208" t="s">
        <v>40</v>
      </c>
      <c r="C257" s="202" t="s">
        <v>35</v>
      </c>
      <c r="D257" s="210" t="s">
        <v>709</v>
      </c>
      <c r="E257" s="24" t="s">
        <v>467</v>
      </c>
      <c r="F257" s="86">
        <v>40</v>
      </c>
      <c r="G257" s="80">
        <v>0</v>
      </c>
      <c r="H257" s="204"/>
      <c r="I257" s="204"/>
      <c r="J257" s="204"/>
      <c r="K257" s="204"/>
      <c r="L257" s="80">
        <v>0</v>
      </c>
      <c r="M257" s="203"/>
      <c r="N257" s="52">
        <v>0</v>
      </c>
      <c r="O257" s="204"/>
      <c r="P257" s="204"/>
      <c r="Q257" s="11">
        <v>7.3257245749999997</v>
      </c>
      <c r="R257" s="204"/>
      <c r="S257" s="204"/>
      <c r="T257" s="53">
        <v>9</v>
      </c>
      <c r="U257" s="204"/>
      <c r="V257" s="204"/>
      <c r="W257" s="11">
        <v>7.4276248499999999</v>
      </c>
      <c r="X257" s="204"/>
      <c r="Y257" s="204"/>
      <c r="Z257" s="53">
        <v>9</v>
      </c>
      <c r="AA257" s="204"/>
      <c r="AB257" s="204"/>
      <c r="AC257" s="204"/>
      <c r="AD257" s="204"/>
      <c r="AE257" s="204"/>
      <c r="AF257" s="9">
        <v>2.7640714296272826</v>
      </c>
      <c r="AG257" s="9">
        <v>280</v>
      </c>
      <c r="AH257" s="9">
        <v>0.2855486270903429</v>
      </c>
      <c r="AI257" s="9">
        <v>37</v>
      </c>
      <c r="AJ257" s="9">
        <v>2.1515151515151514</v>
      </c>
      <c r="AK257" s="9" t="s">
        <v>248</v>
      </c>
      <c r="AL257" s="9">
        <v>0</v>
      </c>
      <c r="AM257" s="9"/>
      <c r="AN257" s="9"/>
      <c r="AO257" s="73">
        <v>0</v>
      </c>
      <c r="AP257" s="80">
        <v>0</v>
      </c>
      <c r="AQ257" s="80">
        <v>0</v>
      </c>
      <c r="AR257" s="224">
        <v>80</v>
      </c>
      <c r="AS257" s="224" t="s">
        <v>248</v>
      </c>
      <c r="AT257" s="11">
        <v>2852.3449999999998</v>
      </c>
      <c r="AU257" s="11">
        <v>0</v>
      </c>
      <c r="AV257" s="80">
        <v>0</v>
      </c>
      <c r="AW257" s="80">
        <v>80</v>
      </c>
      <c r="AX257" s="158" t="s">
        <v>248</v>
      </c>
      <c r="AY257" s="235" t="s">
        <v>248</v>
      </c>
      <c r="AZ257" s="218">
        <v>26157</v>
      </c>
      <c r="BA257" s="188" t="s">
        <v>248</v>
      </c>
      <c r="BB257" s="203" t="s">
        <v>248</v>
      </c>
      <c r="BC257" s="158" t="s">
        <v>248</v>
      </c>
      <c r="BD257" s="217" t="s">
        <v>61</v>
      </c>
      <c r="BE257" s="201" t="s">
        <v>62</v>
      </c>
      <c r="BF257" s="201" t="s">
        <v>63</v>
      </c>
      <c r="BG257" s="201" t="s">
        <v>196</v>
      </c>
      <c r="BH257" s="218" t="s">
        <v>515</v>
      </c>
      <c r="BI257" s="218" t="s">
        <v>68</v>
      </c>
      <c r="BJ257" s="391">
        <v>214</v>
      </c>
      <c r="BK257" s="370">
        <v>4</v>
      </c>
      <c r="BL257" s="219" t="s">
        <v>65</v>
      </c>
      <c r="BM257" s="52" t="s">
        <v>65</v>
      </c>
      <c r="BN257" s="218" t="s">
        <v>373</v>
      </c>
      <c r="BO257" s="217" t="s">
        <v>54</v>
      </c>
      <c r="BP257" s="201" t="s">
        <v>699</v>
      </c>
      <c r="BQ257" s="52" t="s">
        <v>715</v>
      </c>
    </row>
    <row r="258" spans="1:69" ht="16.5" thickBot="1">
      <c r="A258" s="207" t="s">
        <v>37</v>
      </c>
      <c r="B258" s="208" t="s">
        <v>40</v>
      </c>
      <c r="C258" s="202" t="s">
        <v>35</v>
      </c>
      <c r="D258" s="210" t="s">
        <v>709</v>
      </c>
      <c r="E258" s="24" t="s">
        <v>468</v>
      </c>
      <c r="F258" s="86">
        <v>129</v>
      </c>
      <c r="G258" s="80">
        <v>2</v>
      </c>
      <c r="H258" s="204"/>
      <c r="I258" s="204"/>
      <c r="J258" s="204"/>
      <c r="K258" s="204"/>
      <c r="L258" s="80">
        <v>0</v>
      </c>
      <c r="M258" s="203"/>
      <c r="N258" s="52">
        <v>0</v>
      </c>
      <c r="O258" s="204"/>
      <c r="P258" s="204"/>
      <c r="Q258" s="11">
        <v>6.1044014566999998</v>
      </c>
      <c r="R258" s="204"/>
      <c r="S258" s="204"/>
      <c r="T258" s="53">
        <v>9.3249999999999957</v>
      </c>
      <c r="U258" s="204"/>
      <c r="V258" s="204"/>
      <c r="W258" s="11">
        <v>6.2645982755905001</v>
      </c>
      <c r="X258" s="204"/>
      <c r="Y258" s="204"/>
      <c r="Z258" s="53">
        <v>9.3249999999999957</v>
      </c>
      <c r="AA258" s="204"/>
      <c r="AB258" s="204"/>
      <c r="AC258" s="204"/>
      <c r="AD258" s="204"/>
      <c r="AE258" s="204"/>
      <c r="AF258" s="9">
        <v>3.5655635632599694</v>
      </c>
      <c r="AG258" s="9">
        <v>887</v>
      </c>
      <c r="AH258" s="9">
        <v>0.40459639109220707</v>
      </c>
      <c r="AI258" s="9">
        <v>16</v>
      </c>
      <c r="AJ258" s="9">
        <v>2.6771875000000001</v>
      </c>
      <c r="AK258" s="9" t="s">
        <v>248</v>
      </c>
      <c r="AL258" s="9">
        <v>127</v>
      </c>
      <c r="AM258" s="9">
        <v>3.5655635632599694</v>
      </c>
      <c r="AN258" s="9">
        <v>3.6240347490347489</v>
      </c>
      <c r="AO258" s="73">
        <v>0</v>
      </c>
      <c r="AP258" s="80">
        <v>0</v>
      </c>
      <c r="AQ258" s="80">
        <v>0</v>
      </c>
      <c r="AR258" s="224">
        <v>254</v>
      </c>
      <c r="AS258" s="224" t="s">
        <v>248</v>
      </c>
      <c r="AT258" s="11">
        <v>9128.32</v>
      </c>
      <c r="AU258" s="11">
        <v>0</v>
      </c>
      <c r="AV258" s="80">
        <v>0</v>
      </c>
      <c r="AW258" s="80">
        <v>254</v>
      </c>
      <c r="AX258" s="158" t="s">
        <v>248</v>
      </c>
      <c r="AY258" s="235" t="s">
        <v>248</v>
      </c>
      <c r="AZ258" s="218">
        <v>68736</v>
      </c>
      <c r="BA258" s="188" t="s">
        <v>248</v>
      </c>
      <c r="BB258" s="203" t="s">
        <v>248</v>
      </c>
      <c r="BC258" s="158" t="s">
        <v>248</v>
      </c>
      <c r="BD258" s="217" t="s">
        <v>61</v>
      </c>
      <c r="BE258" s="201" t="s">
        <v>62</v>
      </c>
      <c r="BF258" s="201" t="s">
        <v>63</v>
      </c>
      <c r="BG258" s="201" t="s">
        <v>196</v>
      </c>
      <c r="BH258" s="218" t="s">
        <v>515</v>
      </c>
      <c r="BI258" s="218" t="s">
        <v>64</v>
      </c>
      <c r="BJ258" s="391">
        <v>214</v>
      </c>
      <c r="BK258" s="370">
        <v>1</v>
      </c>
      <c r="BL258" s="219" t="s">
        <v>65</v>
      </c>
      <c r="BM258" s="52" t="s">
        <v>65</v>
      </c>
      <c r="BN258" s="218" t="s">
        <v>373</v>
      </c>
      <c r="BO258" s="217" t="s">
        <v>327</v>
      </c>
      <c r="BP258" s="201" t="s">
        <v>696</v>
      </c>
      <c r="BQ258" s="52" t="s">
        <v>719</v>
      </c>
    </row>
    <row r="259" spans="1:69" ht="16.5" thickBot="1">
      <c r="A259" s="207" t="s">
        <v>37</v>
      </c>
      <c r="B259" s="208" t="s">
        <v>40</v>
      </c>
      <c r="C259" s="202" t="s">
        <v>35</v>
      </c>
      <c r="D259" s="210" t="s">
        <v>709</v>
      </c>
      <c r="E259" s="24" t="s">
        <v>468</v>
      </c>
      <c r="F259" s="86">
        <v>129</v>
      </c>
      <c r="G259" s="80">
        <v>0</v>
      </c>
      <c r="H259" s="204"/>
      <c r="I259" s="204"/>
      <c r="J259" s="204"/>
      <c r="K259" s="204"/>
      <c r="L259" s="80">
        <v>0</v>
      </c>
      <c r="M259" s="203"/>
      <c r="N259" s="52">
        <v>0</v>
      </c>
      <c r="O259" s="204"/>
      <c r="P259" s="204"/>
      <c r="Q259" s="11">
        <v>7.9194184030999999</v>
      </c>
      <c r="R259" s="204"/>
      <c r="S259" s="204"/>
      <c r="T259" s="53">
        <v>13.19375</v>
      </c>
      <c r="U259" s="204"/>
      <c r="V259" s="204"/>
      <c r="W259" s="11">
        <v>7.9977750310077003</v>
      </c>
      <c r="X259" s="204"/>
      <c r="Y259" s="204"/>
      <c r="Z259" s="53">
        <v>13.19375</v>
      </c>
      <c r="AA259" s="204"/>
      <c r="AB259" s="204"/>
      <c r="AC259" s="204"/>
      <c r="AD259" s="204"/>
      <c r="AE259" s="204"/>
      <c r="AF259" s="9">
        <v>3.1681524566857737</v>
      </c>
      <c r="AG259" s="9">
        <v>903</v>
      </c>
      <c r="AH259" s="9">
        <v>0.6043029751943233</v>
      </c>
      <c r="AI259" s="9">
        <v>139</v>
      </c>
      <c r="AJ259" s="9">
        <v>2.0353960396039605</v>
      </c>
      <c r="AK259" s="9" t="s">
        <v>248</v>
      </c>
      <c r="AL259" s="9">
        <v>128</v>
      </c>
      <c r="AM259" s="9">
        <v>3.173984377112772</v>
      </c>
      <c r="AN259" s="9">
        <v>3.2586206896551726</v>
      </c>
      <c r="AO259" s="73">
        <v>0</v>
      </c>
      <c r="AP259" s="80">
        <v>0</v>
      </c>
      <c r="AQ259" s="80">
        <v>0</v>
      </c>
      <c r="AR259" s="224">
        <v>258</v>
      </c>
      <c r="AS259" s="224" t="s">
        <v>248</v>
      </c>
      <c r="AT259" s="11">
        <v>9287.3150000000005</v>
      </c>
      <c r="AU259" s="11">
        <v>0</v>
      </c>
      <c r="AV259" s="80">
        <v>0</v>
      </c>
      <c r="AW259" s="80">
        <v>258</v>
      </c>
      <c r="AX259" s="158" t="s">
        <v>248</v>
      </c>
      <c r="AY259" s="235" t="s">
        <v>248</v>
      </c>
      <c r="AZ259" s="218">
        <v>68736</v>
      </c>
      <c r="BA259" s="188" t="s">
        <v>248</v>
      </c>
      <c r="BB259" s="203" t="s">
        <v>248</v>
      </c>
      <c r="BC259" s="158" t="s">
        <v>248</v>
      </c>
      <c r="BD259" s="217" t="s">
        <v>61</v>
      </c>
      <c r="BE259" s="201" t="s">
        <v>62</v>
      </c>
      <c r="BF259" s="201" t="s">
        <v>63</v>
      </c>
      <c r="BG259" s="201" t="s">
        <v>196</v>
      </c>
      <c r="BH259" s="218" t="s">
        <v>515</v>
      </c>
      <c r="BI259" s="218" t="s">
        <v>66</v>
      </c>
      <c r="BJ259" s="391">
        <v>214</v>
      </c>
      <c r="BK259" s="370">
        <v>7</v>
      </c>
      <c r="BL259" s="219" t="s">
        <v>65</v>
      </c>
      <c r="BM259" s="52" t="s">
        <v>65</v>
      </c>
      <c r="BN259" s="218" t="s">
        <v>373</v>
      </c>
      <c r="BO259" s="217" t="s">
        <v>327</v>
      </c>
      <c r="BP259" s="201" t="s">
        <v>696</v>
      </c>
      <c r="BQ259" s="52" t="s">
        <v>719</v>
      </c>
    </row>
    <row r="260" spans="1:69" ht="16.5" thickBot="1">
      <c r="A260" s="207" t="s">
        <v>37</v>
      </c>
      <c r="B260" s="208" t="s">
        <v>40</v>
      </c>
      <c r="C260" s="202" t="s">
        <v>35</v>
      </c>
      <c r="D260" s="210" t="s">
        <v>709</v>
      </c>
      <c r="E260" s="24" t="s">
        <v>468</v>
      </c>
      <c r="F260" s="86">
        <v>125</v>
      </c>
      <c r="G260" s="80">
        <v>0</v>
      </c>
      <c r="H260" s="204"/>
      <c r="I260" s="204"/>
      <c r="J260" s="204"/>
      <c r="K260" s="204"/>
      <c r="L260" s="80">
        <v>0</v>
      </c>
      <c r="M260" s="203"/>
      <c r="N260" s="52">
        <v>0</v>
      </c>
      <c r="O260" s="204"/>
      <c r="P260" s="204"/>
      <c r="Q260" s="11">
        <v>6.4582717919999997</v>
      </c>
      <c r="R260" s="204"/>
      <c r="S260" s="204"/>
      <c r="T260" s="53">
        <v>8.125</v>
      </c>
      <c r="U260" s="204"/>
      <c r="V260" s="204"/>
      <c r="W260" s="11">
        <v>6.6538319279999998</v>
      </c>
      <c r="X260" s="204"/>
      <c r="Y260" s="204"/>
      <c r="Z260" s="53">
        <v>8.3125</v>
      </c>
      <c r="AA260" s="204"/>
      <c r="AB260" s="204"/>
      <c r="AC260" s="204"/>
      <c r="AD260" s="204"/>
      <c r="AE260" s="204"/>
      <c r="AF260" s="9">
        <v>3.55133715070997</v>
      </c>
      <c r="AG260" s="9">
        <v>875</v>
      </c>
      <c r="AH260" s="9">
        <v>0.45029720307999604</v>
      </c>
      <c r="AI260" s="9">
        <v>36</v>
      </c>
      <c r="AJ260" s="9">
        <v>2.5538194444444446</v>
      </c>
      <c r="AK260" s="9" t="s">
        <v>248</v>
      </c>
      <c r="AL260" s="9">
        <v>125</v>
      </c>
      <c r="AM260" s="9">
        <v>3.55133715070997</v>
      </c>
      <c r="AN260" s="9">
        <v>3.631904761904762</v>
      </c>
      <c r="AO260" s="73">
        <v>0</v>
      </c>
      <c r="AP260" s="80">
        <v>0</v>
      </c>
      <c r="AQ260" s="80">
        <v>0</v>
      </c>
      <c r="AR260" s="224">
        <v>250</v>
      </c>
      <c r="AS260" s="224" t="s">
        <v>248</v>
      </c>
      <c r="AT260" s="11">
        <v>8994.2309999999998</v>
      </c>
      <c r="AU260" s="11">
        <v>0</v>
      </c>
      <c r="AV260" s="80">
        <v>0</v>
      </c>
      <c r="AW260" s="80">
        <v>250</v>
      </c>
      <c r="AX260" s="158" t="s">
        <v>248</v>
      </c>
      <c r="AY260" s="235" t="s">
        <v>248</v>
      </c>
      <c r="AZ260" s="218">
        <v>68736</v>
      </c>
      <c r="BA260" s="188" t="s">
        <v>248</v>
      </c>
      <c r="BB260" s="203" t="s">
        <v>248</v>
      </c>
      <c r="BC260" s="158" t="s">
        <v>248</v>
      </c>
      <c r="BD260" s="217" t="s">
        <v>61</v>
      </c>
      <c r="BE260" s="201" t="s">
        <v>62</v>
      </c>
      <c r="BF260" s="201" t="s">
        <v>63</v>
      </c>
      <c r="BG260" s="201" t="s">
        <v>196</v>
      </c>
      <c r="BH260" s="218" t="s">
        <v>515</v>
      </c>
      <c r="BI260" s="218" t="s">
        <v>67</v>
      </c>
      <c r="BJ260" s="391">
        <v>214</v>
      </c>
      <c r="BK260" s="370">
        <v>3</v>
      </c>
      <c r="BL260" s="219" t="s">
        <v>65</v>
      </c>
      <c r="BM260" s="52" t="s">
        <v>65</v>
      </c>
      <c r="BN260" s="218" t="s">
        <v>373</v>
      </c>
      <c r="BO260" s="217" t="s">
        <v>327</v>
      </c>
      <c r="BP260" s="201" t="s">
        <v>696</v>
      </c>
      <c r="BQ260" s="52" t="s">
        <v>719</v>
      </c>
    </row>
    <row r="261" spans="1:69" ht="16.5" thickBot="1">
      <c r="A261" s="207" t="s">
        <v>37</v>
      </c>
      <c r="B261" s="208" t="s">
        <v>40</v>
      </c>
      <c r="C261" s="202" t="s">
        <v>35</v>
      </c>
      <c r="D261" s="210" t="s">
        <v>709</v>
      </c>
      <c r="E261" s="24" t="s">
        <v>468</v>
      </c>
      <c r="F261" s="86">
        <v>115</v>
      </c>
      <c r="G261" s="80">
        <v>0</v>
      </c>
      <c r="H261" s="204"/>
      <c r="I261" s="204"/>
      <c r="J261" s="204"/>
      <c r="K261" s="204"/>
      <c r="L261" s="80">
        <v>0</v>
      </c>
      <c r="M261" s="203"/>
      <c r="N261" s="52">
        <v>0</v>
      </c>
      <c r="O261" s="204"/>
      <c r="P261" s="204"/>
      <c r="Q261" s="11">
        <v>7.8978869304000003</v>
      </c>
      <c r="R261" s="204"/>
      <c r="S261" s="204"/>
      <c r="T261" s="53">
        <v>10.041666666666666</v>
      </c>
      <c r="U261" s="204"/>
      <c r="V261" s="204"/>
      <c r="W261" s="11">
        <v>7.9512868260868999</v>
      </c>
      <c r="X261" s="204"/>
      <c r="Y261" s="204"/>
      <c r="Z261" s="53">
        <v>10.0625</v>
      </c>
      <c r="AA261" s="204"/>
      <c r="AB261" s="204"/>
      <c r="AC261" s="204"/>
      <c r="AD261" s="204"/>
      <c r="AE261" s="204"/>
      <c r="AF261" s="9">
        <v>2.5241442713631828</v>
      </c>
      <c r="AG261" s="9">
        <v>705</v>
      </c>
      <c r="AH261" s="9">
        <v>0.46399105753281372</v>
      </c>
      <c r="AI261" s="9">
        <v>357</v>
      </c>
      <c r="AJ261" s="9">
        <v>1.6616666666666666</v>
      </c>
      <c r="AK261" s="9" t="s">
        <v>248</v>
      </c>
      <c r="AL261" s="9">
        <v>0</v>
      </c>
      <c r="AM261" s="9"/>
      <c r="AN261" s="9"/>
      <c r="AO261" s="73">
        <v>0</v>
      </c>
      <c r="AP261" s="80">
        <v>0</v>
      </c>
      <c r="AQ261" s="80">
        <v>0</v>
      </c>
      <c r="AR261" s="224">
        <v>230</v>
      </c>
      <c r="AS261" s="224" t="s">
        <v>248</v>
      </c>
      <c r="AT261" s="11">
        <v>8288.8649999999998</v>
      </c>
      <c r="AU261" s="11">
        <v>0</v>
      </c>
      <c r="AV261" s="80">
        <v>0</v>
      </c>
      <c r="AW261" s="80">
        <v>230</v>
      </c>
      <c r="AX261" s="158" t="s">
        <v>248</v>
      </c>
      <c r="AY261" s="235" t="s">
        <v>248</v>
      </c>
      <c r="AZ261" s="218">
        <v>68736</v>
      </c>
      <c r="BA261" s="188" t="s">
        <v>248</v>
      </c>
      <c r="BB261" s="203" t="s">
        <v>248</v>
      </c>
      <c r="BC261" s="158" t="s">
        <v>248</v>
      </c>
      <c r="BD261" s="217" t="s">
        <v>61</v>
      </c>
      <c r="BE261" s="201" t="s">
        <v>62</v>
      </c>
      <c r="BF261" s="201" t="s">
        <v>63</v>
      </c>
      <c r="BG261" s="201" t="s">
        <v>196</v>
      </c>
      <c r="BH261" s="218" t="s">
        <v>515</v>
      </c>
      <c r="BI261" s="218" t="s">
        <v>68</v>
      </c>
      <c r="BJ261" s="391">
        <v>214</v>
      </c>
      <c r="BK261" s="370">
        <v>4</v>
      </c>
      <c r="BL261" s="219" t="s">
        <v>65</v>
      </c>
      <c r="BM261" s="52" t="s">
        <v>65</v>
      </c>
      <c r="BN261" s="218" t="s">
        <v>373</v>
      </c>
      <c r="BO261" s="217" t="s">
        <v>327</v>
      </c>
      <c r="BP261" s="201" t="s">
        <v>696</v>
      </c>
      <c r="BQ261" s="52" t="s">
        <v>719</v>
      </c>
    </row>
    <row r="262" spans="1:69" ht="16.5" thickBot="1">
      <c r="A262" s="207" t="s">
        <v>37</v>
      </c>
      <c r="B262" s="208" t="s">
        <v>40</v>
      </c>
      <c r="C262" s="202" t="s">
        <v>35</v>
      </c>
      <c r="D262" s="210" t="s">
        <v>709</v>
      </c>
      <c r="E262" s="24" t="s">
        <v>582</v>
      </c>
      <c r="F262" s="86">
        <v>123</v>
      </c>
      <c r="G262" s="80">
        <v>0</v>
      </c>
      <c r="H262" s="204"/>
      <c r="I262" s="204"/>
      <c r="J262" s="204"/>
      <c r="K262" s="204"/>
      <c r="L262" s="80">
        <v>0</v>
      </c>
      <c r="M262" s="203"/>
      <c r="N262" s="52">
        <v>0</v>
      </c>
      <c r="O262" s="204"/>
      <c r="P262" s="204"/>
      <c r="Q262" s="11">
        <v>6.3067233739999997</v>
      </c>
      <c r="R262" s="204"/>
      <c r="S262" s="204"/>
      <c r="T262" s="53">
        <v>7.3849999999999998</v>
      </c>
      <c r="U262" s="204"/>
      <c r="V262" s="204"/>
      <c r="W262" s="11">
        <v>6.3798209593494999</v>
      </c>
      <c r="X262" s="204"/>
      <c r="Y262" s="204"/>
      <c r="Z262" s="53">
        <v>7.4557692307692305</v>
      </c>
      <c r="AA262" s="204"/>
      <c r="AB262" s="204"/>
      <c r="AC262" s="204"/>
      <c r="AD262" s="204"/>
      <c r="AE262" s="204"/>
      <c r="AF262" s="9">
        <v>3.4721370586534825</v>
      </c>
      <c r="AG262" s="9">
        <v>861</v>
      </c>
      <c r="AH262" s="9">
        <v>0.40903155047100875</v>
      </c>
      <c r="AI262" s="9">
        <v>16</v>
      </c>
      <c r="AJ262" s="9">
        <v>2.6339108910891089</v>
      </c>
      <c r="AK262" s="9" t="s">
        <v>248</v>
      </c>
      <c r="AL262" s="9">
        <v>123</v>
      </c>
      <c r="AM262" s="9">
        <v>3.4721370586534825</v>
      </c>
      <c r="AN262" s="9">
        <v>3.5244630071599046</v>
      </c>
      <c r="AO262" s="73">
        <v>0</v>
      </c>
      <c r="AP262" s="80">
        <v>0</v>
      </c>
      <c r="AQ262" s="80">
        <v>0</v>
      </c>
      <c r="AR262" s="224">
        <v>246</v>
      </c>
      <c r="AS262" s="224" t="s">
        <v>248</v>
      </c>
      <c r="AT262" s="11">
        <v>8780.723</v>
      </c>
      <c r="AU262" s="11">
        <v>0</v>
      </c>
      <c r="AV262" s="80">
        <v>0</v>
      </c>
      <c r="AW262" s="80">
        <v>246</v>
      </c>
      <c r="AX262" s="158" t="s">
        <v>248</v>
      </c>
      <c r="AY262" s="235" t="s">
        <v>248</v>
      </c>
      <c r="AZ262" s="218">
        <v>30244</v>
      </c>
      <c r="BA262" s="188" t="s">
        <v>248</v>
      </c>
      <c r="BB262" s="203" t="s">
        <v>248</v>
      </c>
      <c r="BC262" s="158" t="s">
        <v>248</v>
      </c>
      <c r="BD262" s="217" t="s">
        <v>61</v>
      </c>
      <c r="BE262" s="201" t="s">
        <v>62</v>
      </c>
      <c r="BF262" s="201" t="s">
        <v>63</v>
      </c>
      <c r="BG262" s="201" t="s">
        <v>196</v>
      </c>
      <c r="BH262" s="218" t="s">
        <v>514</v>
      </c>
      <c r="BI262" s="218" t="s">
        <v>64</v>
      </c>
      <c r="BJ262" s="391">
        <v>214</v>
      </c>
      <c r="BK262" s="370">
        <v>1</v>
      </c>
      <c r="BL262" s="219" t="s">
        <v>65</v>
      </c>
      <c r="BM262" s="52" t="s">
        <v>65</v>
      </c>
      <c r="BN262" s="218" t="s">
        <v>373</v>
      </c>
      <c r="BO262" s="217" t="s">
        <v>75</v>
      </c>
      <c r="BP262" s="201" t="s">
        <v>684</v>
      </c>
      <c r="BQ262" s="52" t="s">
        <v>716</v>
      </c>
    </row>
    <row r="263" spans="1:69" ht="16.5" thickBot="1">
      <c r="A263" s="207" t="s">
        <v>37</v>
      </c>
      <c r="B263" s="208" t="s">
        <v>40</v>
      </c>
      <c r="C263" s="202" t="s">
        <v>35</v>
      </c>
      <c r="D263" s="210" t="s">
        <v>709</v>
      </c>
      <c r="E263" s="24" t="s">
        <v>582</v>
      </c>
      <c r="F263" s="86">
        <v>116</v>
      </c>
      <c r="G263" s="80">
        <v>1</v>
      </c>
      <c r="H263" s="204"/>
      <c r="I263" s="204"/>
      <c r="J263" s="204"/>
      <c r="K263" s="204"/>
      <c r="L263" s="80">
        <v>0</v>
      </c>
      <c r="M263" s="203"/>
      <c r="N263" s="52">
        <v>0</v>
      </c>
      <c r="O263" s="204"/>
      <c r="P263" s="204"/>
      <c r="Q263" s="11">
        <v>7.0980257652000001</v>
      </c>
      <c r="R263" s="204"/>
      <c r="S263" s="204"/>
      <c r="T263" s="53">
        <v>12.708333333333334</v>
      </c>
      <c r="U263" s="204"/>
      <c r="V263" s="204"/>
      <c r="W263" s="11">
        <v>7.1613562956520997</v>
      </c>
      <c r="X263" s="204"/>
      <c r="Y263" s="204"/>
      <c r="Z263" s="53">
        <v>12.708333333333334</v>
      </c>
      <c r="AA263" s="204"/>
      <c r="AB263" s="204"/>
      <c r="AC263" s="204"/>
      <c r="AD263" s="204"/>
      <c r="AE263" s="204"/>
      <c r="AF263" s="9">
        <v>3.2054614933331806</v>
      </c>
      <c r="AG263" s="9">
        <v>805</v>
      </c>
      <c r="AH263" s="9">
        <v>0.53391729139642941</v>
      </c>
      <c r="AI263" s="9">
        <v>87</v>
      </c>
      <c r="AJ263" s="9">
        <v>2.1883333333333335</v>
      </c>
      <c r="AK263" s="9" t="s">
        <v>248</v>
      </c>
      <c r="AL263" s="9">
        <v>98</v>
      </c>
      <c r="AM263" s="9">
        <v>3.25871720293173</v>
      </c>
      <c r="AN263" s="9">
        <v>3.2921940928270041</v>
      </c>
      <c r="AO263" s="73">
        <v>0</v>
      </c>
      <c r="AP263" s="80">
        <v>0</v>
      </c>
      <c r="AQ263" s="80">
        <v>0</v>
      </c>
      <c r="AR263" s="224">
        <v>230</v>
      </c>
      <c r="AS263" s="224" t="s">
        <v>248</v>
      </c>
      <c r="AT263" s="11">
        <v>8191.7860000000001</v>
      </c>
      <c r="AU263" s="11">
        <v>24.841000000000001</v>
      </c>
      <c r="AV263" s="80">
        <v>0</v>
      </c>
      <c r="AW263" s="80">
        <v>230</v>
      </c>
      <c r="AX263" s="158" t="s">
        <v>248</v>
      </c>
      <c r="AY263" s="235" t="s">
        <v>248</v>
      </c>
      <c r="AZ263" s="218">
        <v>30244</v>
      </c>
      <c r="BA263" s="188" t="s">
        <v>248</v>
      </c>
      <c r="BB263" s="203" t="s">
        <v>248</v>
      </c>
      <c r="BC263" s="158" t="s">
        <v>248</v>
      </c>
      <c r="BD263" s="217" t="s">
        <v>61</v>
      </c>
      <c r="BE263" s="201" t="s">
        <v>62</v>
      </c>
      <c r="BF263" s="201" t="s">
        <v>63</v>
      </c>
      <c r="BG263" s="201" t="s">
        <v>196</v>
      </c>
      <c r="BH263" s="218" t="s">
        <v>514</v>
      </c>
      <c r="BI263" s="218" t="s">
        <v>66</v>
      </c>
      <c r="BJ263" s="391">
        <v>214</v>
      </c>
      <c r="BK263" s="370">
        <v>7</v>
      </c>
      <c r="BL263" s="219" t="s">
        <v>65</v>
      </c>
      <c r="BM263" s="52" t="s">
        <v>65</v>
      </c>
      <c r="BN263" s="218" t="s">
        <v>373</v>
      </c>
      <c r="BO263" s="217" t="s">
        <v>75</v>
      </c>
      <c r="BP263" s="201" t="s">
        <v>684</v>
      </c>
      <c r="BQ263" s="52" t="s">
        <v>716</v>
      </c>
    </row>
    <row r="264" spans="1:69" ht="16.5" thickBot="1">
      <c r="A264" s="207" t="s">
        <v>37</v>
      </c>
      <c r="B264" s="208" t="s">
        <v>40</v>
      </c>
      <c r="C264" s="202" t="s">
        <v>35</v>
      </c>
      <c r="D264" s="210" t="s">
        <v>709</v>
      </c>
      <c r="E264" s="24" t="s">
        <v>582</v>
      </c>
      <c r="F264" s="86">
        <v>113</v>
      </c>
      <c r="G264" s="80">
        <v>0</v>
      </c>
      <c r="H264" s="204"/>
      <c r="I264" s="204"/>
      <c r="J264" s="204"/>
      <c r="K264" s="204"/>
      <c r="L264" s="80">
        <v>1</v>
      </c>
      <c r="M264" s="203"/>
      <c r="N264" s="52">
        <v>0</v>
      </c>
      <c r="O264" s="204"/>
      <c r="P264" s="204"/>
      <c r="Q264" s="11">
        <v>5.7690266160999997</v>
      </c>
      <c r="R264" s="204"/>
      <c r="S264" s="204"/>
      <c r="T264" s="53">
        <v>7.7399999999999993</v>
      </c>
      <c r="U264" s="204"/>
      <c r="V264" s="204"/>
      <c r="W264" s="11">
        <v>5.0854997678571001</v>
      </c>
      <c r="X264" s="204"/>
      <c r="Y264" s="204"/>
      <c r="Z264" s="53">
        <v>7.2333333333333316</v>
      </c>
      <c r="AA264" s="204"/>
      <c r="AB264" s="204"/>
      <c r="AC264" s="204"/>
      <c r="AD264" s="204"/>
      <c r="AE264" s="204"/>
      <c r="AF264" s="9">
        <v>3.6497789237673595</v>
      </c>
      <c r="AG264" s="9">
        <v>780</v>
      </c>
      <c r="AH264" s="9">
        <v>0.44749280192816193</v>
      </c>
      <c r="AI264" s="9">
        <v>20</v>
      </c>
      <c r="AJ264" s="9">
        <v>2.6653061224489796</v>
      </c>
      <c r="AK264" s="9" t="s">
        <v>248</v>
      </c>
      <c r="AL264" s="9">
        <v>108</v>
      </c>
      <c r="AM264" s="9">
        <v>3.6582142969813503</v>
      </c>
      <c r="AN264" s="9">
        <v>3.6959847036328872</v>
      </c>
      <c r="AO264" s="73">
        <v>0</v>
      </c>
      <c r="AP264" s="80">
        <v>0</v>
      </c>
      <c r="AQ264" s="80">
        <v>0</v>
      </c>
      <c r="AR264" s="224">
        <v>226</v>
      </c>
      <c r="AS264" s="224" t="s">
        <v>248</v>
      </c>
      <c r="AT264" s="11">
        <v>7980.5709999999999</v>
      </c>
      <c r="AU264" s="11">
        <v>53.942</v>
      </c>
      <c r="AV264" s="80">
        <v>0</v>
      </c>
      <c r="AW264" s="80">
        <v>226</v>
      </c>
      <c r="AX264" s="158" t="s">
        <v>248</v>
      </c>
      <c r="AY264" s="235" t="s">
        <v>248</v>
      </c>
      <c r="AZ264" s="218">
        <v>30244</v>
      </c>
      <c r="BA264" s="188" t="s">
        <v>248</v>
      </c>
      <c r="BB264" s="203" t="s">
        <v>248</v>
      </c>
      <c r="BC264" s="158" t="s">
        <v>248</v>
      </c>
      <c r="BD264" s="217" t="s">
        <v>61</v>
      </c>
      <c r="BE264" s="201" t="s">
        <v>62</v>
      </c>
      <c r="BF264" s="201" t="s">
        <v>63</v>
      </c>
      <c r="BG264" s="201" t="s">
        <v>196</v>
      </c>
      <c r="BH264" s="218" t="s">
        <v>514</v>
      </c>
      <c r="BI264" s="218" t="s">
        <v>67</v>
      </c>
      <c r="BJ264" s="391">
        <v>214</v>
      </c>
      <c r="BK264" s="370">
        <v>3</v>
      </c>
      <c r="BL264" s="219" t="s">
        <v>65</v>
      </c>
      <c r="BM264" s="52" t="s">
        <v>65</v>
      </c>
      <c r="BN264" s="218" t="s">
        <v>373</v>
      </c>
      <c r="BO264" s="217" t="s">
        <v>75</v>
      </c>
      <c r="BP264" s="201" t="s">
        <v>684</v>
      </c>
      <c r="BQ264" s="52" t="s">
        <v>716</v>
      </c>
    </row>
    <row r="265" spans="1:69" ht="16.5" thickBot="1">
      <c r="A265" s="207" t="s">
        <v>37</v>
      </c>
      <c r="B265" s="208" t="s">
        <v>40</v>
      </c>
      <c r="C265" s="202" t="s">
        <v>35</v>
      </c>
      <c r="D265" s="210" t="s">
        <v>709</v>
      </c>
      <c r="E265" s="24" t="s">
        <v>582</v>
      </c>
      <c r="F265" s="86">
        <v>91</v>
      </c>
      <c r="G265" s="80">
        <v>0</v>
      </c>
      <c r="H265" s="204"/>
      <c r="I265" s="204"/>
      <c r="J265" s="204"/>
      <c r="K265" s="204"/>
      <c r="L265" s="80">
        <v>0</v>
      </c>
      <c r="M265" s="203"/>
      <c r="N265" s="52">
        <v>0</v>
      </c>
      <c r="O265" s="204"/>
      <c r="P265" s="204"/>
      <c r="Q265" s="11">
        <v>7.3787471098999999</v>
      </c>
      <c r="R265" s="204"/>
      <c r="S265" s="204"/>
      <c r="T265" s="53">
        <v>8.9312500000000004</v>
      </c>
      <c r="U265" s="204"/>
      <c r="V265" s="204"/>
      <c r="W265" s="11">
        <v>7.4770328021978001</v>
      </c>
      <c r="X265" s="204"/>
      <c r="Y265" s="204"/>
      <c r="Z265" s="53">
        <v>8.9138888888888896</v>
      </c>
      <c r="AA265" s="204"/>
      <c r="AB265" s="204"/>
      <c r="AC265" s="204"/>
      <c r="AD265" s="204"/>
      <c r="AE265" s="204"/>
      <c r="AF265" s="9">
        <v>2.7489206444649468</v>
      </c>
      <c r="AG265" s="9">
        <v>630</v>
      </c>
      <c r="AH265" s="9">
        <v>0.27639619031905338</v>
      </c>
      <c r="AI265" s="9">
        <v>98</v>
      </c>
      <c r="AJ265" s="9">
        <v>2.1090659340659341</v>
      </c>
      <c r="AK265" s="9" t="s">
        <v>248</v>
      </c>
      <c r="AL265" s="9">
        <v>0</v>
      </c>
      <c r="AM265" s="9"/>
      <c r="AN265" s="9"/>
      <c r="AO265" s="73">
        <v>0</v>
      </c>
      <c r="AP265" s="80">
        <v>0</v>
      </c>
      <c r="AQ265" s="80">
        <v>0</v>
      </c>
      <c r="AR265" s="224">
        <v>182</v>
      </c>
      <c r="AS265" s="224" t="s">
        <v>248</v>
      </c>
      <c r="AT265" s="11">
        <v>6487.7780000000002</v>
      </c>
      <c r="AU265" s="11">
        <v>0</v>
      </c>
      <c r="AV265" s="80">
        <v>0</v>
      </c>
      <c r="AW265" s="80">
        <v>182</v>
      </c>
      <c r="AX265" s="158" t="s">
        <v>248</v>
      </c>
      <c r="AY265" s="235" t="s">
        <v>248</v>
      </c>
      <c r="AZ265" s="218">
        <v>30244</v>
      </c>
      <c r="BA265" s="188" t="s">
        <v>248</v>
      </c>
      <c r="BB265" s="203" t="s">
        <v>248</v>
      </c>
      <c r="BC265" s="158" t="s">
        <v>248</v>
      </c>
      <c r="BD265" s="217" t="s">
        <v>61</v>
      </c>
      <c r="BE265" s="201" t="s">
        <v>62</v>
      </c>
      <c r="BF265" s="201" t="s">
        <v>63</v>
      </c>
      <c r="BG265" s="201" t="s">
        <v>196</v>
      </c>
      <c r="BH265" s="218" t="s">
        <v>514</v>
      </c>
      <c r="BI265" s="218" t="s">
        <v>68</v>
      </c>
      <c r="BJ265" s="391">
        <v>214</v>
      </c>
      <c r="BK265" s="370">
        <v>4</v>
      </c>
      <c r="BL265" s="219" t="s">
        <v>65</v>
      </c>
      <c r="BM265" s="52" t="s">
        <v>65</v>
      </c>
      <c r="BN265" s="218" t="s">
        <v>373</v>
      </c>
      <c r="BO265" s="217" t="s">
        <v>75</v>
      </c>
      <c r="BP265" s="201" t="s">
        <v>684</v>
      </c>
      <c r="BQ265" s="52" t="s">
        <v>716</v>
      </c>
    </row>
    <row r="266" spans="1:69" ht="16.5" thickBot="1">
      <c r="A266" s="207" t="s">
        <v>37</v>
      </c>
      <c r="B266" s="208" t="s">
        <v>40</v>
      </c>
      <c r="C266" s="202" t="s">
        <v>35</v>
      </c>
      <c r="D266" s="210" t="s">
        <v>709</v>
      </c>
      <c r="E266" s="24" t="s">
        <v>381</v>
      </c>
      <c r="F266" s="86">
        <v>75</v>
      </c>
      <c r="G266" s="80">
        <v>1</v>
      </c>
      <c r="H266" s="204"/>
      <c r="I266" s="204"/>
      <c r="J266" s="204"/>
      <c r="K266" s="204"/>
      <c r="L266" s="80">
        <v>0</v>
      </c>
      <c r="M266" s="203"/>
      <c r="N266" s="52">
        <v>0</v>
      </c>
      <c r="O266" s="204"/>
      <c r="P266" s="204"/>
      <c r="Q266" s="11">
        <v>6.8437296622000003</v>
      </c>
      <c r="R266" s="204"/>
      <c r="S266" s="204"/>
      <c r="T266" s="53">
        <v>12.216666666666667</v>
      </c>
      <c r="U266" s="204"/>
      <c r="V266" s="204"/>
      <c r="W266" s="11">
        <v>6.8128512972972004</v>
      </c>
      <c r="X266" s="204"/>
      <c r="Y266" s="204"/>
      <c r="Z266" s="53">
        <v>11.275</v>
      </c>
      <c r="AA266" s="204"/>
      <c r="AB266" s="204"/>
      <c r="AC266" s="204"/>
      <c r="AD266" s="204"/>
      <c r="AE266" s="204"/>
      <c r="AF266" s="9">
        <v>3.5539189323955518</v>
      </c>
      <c r="AG266" s="9">
        <v>518</v>
      </c>
      <c r="AH266" s="9">
        <v>0.46662987596991307</v>
      </c>
      <c r="AI266" s="9">
        <v>20</v>
      </c>
      <c r="AJ266" s="9">
        <v>2.5776315789473685</v>
      </c>
      <c r="AK266" s="9" t="s">
        <v>248</v>
      </c>
      <c r="AL266" s="9">
        <v>74</v>
      </c>
      <c r="AM266" s="9">
        <v>3.5539189323955518</v>
      </c>
      <c r="AN266" s="9">
        <v>3.6302931596091206</v>
      </c>
      <c r="AO266" s="73">
        <v>0</v>
      </c>
      <c r="AP266" s="80">
        <v>0</v>
      </c>
      <c r="AQ266" s="80">
        <v>0</v>
      </c>
      <c r="AR266" s="224">
        <v>148</v>
      </c>
      <c r="AS266" s="224" t="s">
        <v>248</v>
      </c>
      <c r="AT266" s="11">
        <v>5348.5429999999997</v>
      </c>
      <c r="AU266" s="11">
        <v>0</v>
      </c>
      <c r="AV266" s="80">
        <v>0</v>
      </c>
      <c r="AW266" s="80">
        <v>148</v>
      </c>
      <c r="AX266" s="158" t="s">
        <v>248</v>
      </c>
      <c r="AY266" s="235" t="s">
        <v>248</v>
      </c>
      <c r="AZ266" s="218">
        <v>36774</v>
      </c>
      <c r="BA266" s="188" t="s">
        <v>248</v>
      </c>
      <c r="BB266" s="203" t="s">
        <v>248</v>
      </c>
      <c r="BC266" s="158" t="s">
        <v>248</v>
      </c>
      <c r="BD266" s="217" t="s">
        <v>61</v>
      </c>
      <c r="BE266" s="201" t="s">
        <v>62</v>
      </c>
      <c r="BF266" s="201" t="s">
        <v>63</v>
      </c>
      <c r="BG266" s="201" t="s">
        <v>196</v>
      </c>
      <c r="BH266" s="218" t="s">
        <v>713</v>
      </c>
      <c r="BI266" s="218" t="s">
        <v>64</v>
      </c>
      <c r="BJ266" s="391">
        <v>214</v>
      </c>
      <c r="BK266" s="370">
        <v>1</v>
      </c>
      <c r="BL266" s="219" t="s">
        <v>65</v>
      </c>
      <c r="BM266" s="52" t="s">
        <v>65</v>
      </c>
      <c r="BN266" s="218" t="s">
        <v>373</v>
      </c>
      <c r="BO266" s="217" t="s">
        <v>697</v>
      </c>
      <c r="BP266" s="201" t="s">
        <v>698</v>
      </c>
      <c r="BQ266" s="52" t="s">
        <v>714</v>
      </c>
    </row>
    <row r="267" spans="1:69" ht="16.5" thickBot="1">
      <c r="A267" s="207" t="s">
        <v>37</v>
      </c>
      <c r="B267" s="208" t="s">
        <v>40</v>
      </c>
      <c r="C267" s="202" t="s">
        <v>35</v>
      </c>
      <c r="D267" s="210" t="s">
        <v>709</v>
      </c>
      <c r="E267" s="24" t="s">
        <v>381</v>
      </c>
      <c r="F267" s="86">
        <v>74</v>
      </c>
      <c r="G267" s="80">
        <v>3</v>
      </c>
      <c r="H267" s="204"/>
      <c r="I267" s="204"/>
      <c r="J267" s="204"/>
      <c r="K267" s="204"/>
      <c r="L267" s="80">
        <v>0</v>
      </c>
      <c r="M267" s="203"/>
      <c r="N267" s="52">
        <v>0</v>
      </c>
      <c r="O267" s="204"/>
      <c r="P267" s="204"/>
      <c r="Q267" s="11">
        <v>7.9939295211000001</v>
      </c>
      <c r="R267" s="204"/>
      <c r="S267" s="204"/>
      <c r="T267" s="53">
        <v>14.908333333333333</v>
      </c>
      <c r="U267" s="204"/>
      <c r="V267" s="204"/>
      <c r="W267" s="11">
        <v>7.8705210422535004</v>
      </c>
      <c r="X267" s="204"/>
      <c r="Y267" s="204"/>
      <c r="Z267" s="53">
        <v>14.908333333333333</v>
      </c>
      <c r="AA267" s="204"/>
      <c r="AB267" s="204"/>
      <c r="AC267" s="204"/>
      <c r="AD267" s="204"/>
      <c r="AE267" s="204"/>
      <c r="AF267" s="9">
        <v>3.4953890069869451</v>
      </c>
      <c r="AG267" s="9">
        <v>497</v>
      </c>
      <c r="AH267" s="9">
        <v>0.47291258533058234</v>
      </c>
      <c r="AI267" s="9">
        <v>16</v>
      </c>
      <c r="AJ267" s="9">
        <v>2.5713709677419354</v>
      </c>
      <c r="AK267" s="9" t="s">
        <v>248</v>
      </c>
      <c r="AL267" s="9">
        <v>70</v>
      </c>
      <c r="AM267" s="9">
        <v>3.501061230532978</v>
      </c>
      <c r="AN267" s="9">
        <v>3.5918727915194348</v>
      </c>
      <c r="AO267" s="73">
        <v>0</v>
      </c>
      <c r="AP267" s="80">
        <v>0</v>
      </c>
      <c r="AQ267" s="80">
        <v>0</v>
      </c>
      <c r="AR267" s="224">
        <v>142</v>
      </c>
      <c r="AS267" s="224" t="s">
        <v>248</v>
      </c>
      <c r="AT267" s="11">
        <v>5115.49</v>
      </c>
      <c r="AU267" s="11">
        <v>0</v>
      </c>
      <c r="AV267" s="80">
        <v>0</v>
      </c>
      <c r="AW267" s="80">
        <v>142</v>
      </c>
      <c r="AX267" s="158" t="s">
        <v>248</v>
      </c>
      <c r="AY267" s="235" t="s">
        <v>248</v>
      </c>
      <c r="AZ267" s="218">
        <v>36774</v>
      </c>
      <c r="BA267" s="188" t="s">
        <v>248</v>
      </c>
      <c r="BB267" s="203" t="s">
        <v>248</v>
      </c>
      <c r="BC267" s="158" t="s">
        <v>248</v>
      </c>
      <c r="BD267" s="217" t="s">
        <v>61</v>
      </c>
      <c r="BE267" s="201" t="s">
        <v>62</v>
      </c>
      <c r="BF267" s="201" t="s">
        <v>63</v>
      </c>
      <c r="BG267" s="201" t="s">
        <v>196</v>
      </c>
      <c r="BH267" s="218" t="s">
        <v>713</v>
      </c>
      <c r="BI267" s="218" t="s">
        <v>66</v>
      </c>
      <c r="BJ267" s="391">
        <v>214</v>
      </c>
      <c r="BK267" s="370">
        <v>7</v>
      </c>
      <c r="BL267" s="219" t="s">
        <v>65</v>
      </c>
      <c r="BM267" s="52" t="s">
        <v>65</v>
      </c>
      <c r="BN267" s="218" t="s">
        <v>373</v>
      </c>
      <c r="BO267" s="217" t="s">
        <v>697</v>
      </c>
      <c r="BP267" s="201" t="s">
        <v>698</v>
      </c>
      <c r="BQ267" s="52" t="s">
        <v>714</v>
      </c>
    </row>
    <row r="268" spans="1:69" ht="16.5" thickBot="1">
      <c r="A268" s="207" t="s">
        <v>37</v>
      </c>
      <c r="B268" s="208" t="s">
        <v>40</v>
      </c>
      <c r="C268" s="202" t="s">
        <v>35</v>
      </c>
      <c r="D268" s="210" t="s">
        <v>709</v>
      </c>
      <c r="E268" s="24" t="s">
        <v>381</v>
      </c>
      <c r="F268" s="86">
        <v>72</v>
      </c>
      <c r="G268" s="80">
        <v>1</v>
      </c>
      <c r="H268" s="204"/>
      <c r="I268" s="204"/>
      <c r="J268" s="204"/>
      <c r="K268" s="204"/>
      <c r="L268" s="80">
        <v>1</v>
      </c>
      <c r="M268" s="203"/>
      <c r="N268" s="52">
        <v>0</v>
      </c>
      <c r="O268" s="204"/>
      <c r="P268" s="204"/>
      <c r="Q268" s="11">
        <v>6.4900713714</v>
      </c>
      <c r="R268" s="204"/>
      <c r="S268" s="204"/>
      <c r="T268" s="53">
        <v>8.375</v>
      </c>
      <c r="U268" s="204"/>
      <c r="V268" s="204"/>
      <c r="W268" s="11">
        <v>5.8187427142857002</v>
      </c>
      <c r="X268" s="204"/>
      <c r="Y268" s="204"/>
      <c r="Z268" s="53">
        <v>7.875</v>
      </c>
      <c r="AA268" s="204"/>
      <c r="AB268" s="204"/>
      <c r="AC268" s="204"/>
      <c r="AD268" s="204"/>
      <c r="AE268" s="204"/>
      <c r="AF268" s="9">
        <v>3.5967143007687166</v>
      </c>
      <c r="AG268" s="9">
        <v>490</v>
      </c>
      <c r="AH268" s="9">
        <v>0.41961127205057519</v>
      </c>
      <c r="AI268" s="9">
        <v>12</v>
      </c>
      <c r="AJ268" s="9">
        <v>2.6785714285714284</v>
      </c>
      <c r="AK268" s="9" t="s">
        <v>248</v>
      </c>
      <c r="AL268" s="9">
        <v>70</v>
      </c>
      <c r="AM268" s="9">
        <v>3.5967143007687166</v>
      </c>
      <c r="AN268" s="9">
        <v>3.6530944625407167</v>
      </c>
      <c r="AO268" s="73">
        <v>0</v>
      </c>
      <c r="AP268" s="80">
        <v>0</v>
      </c>
      <c r="AQ268" s="80">
        <v>0</v>
      </c>
      <c r="AR268" s="224">
        <v>142</v>
      </c>
      <c r="AS268" s="224" t="s">
        <v>248</v>
      </c>
      <c r="AT268" s="11">
        <v>5082.3289999999997</v>
      </c>
      <c r="AU268" s="11">
        <v>0</v>
      </c>
      <c r="AV268" s="80">
        <v>0</v>
      </c>
      <c r="AW268" s="80">
        <v>142</v>
      </c>
      <c r="AX268" s="158" t="s">
        <v>248</v>
      </c>
      <c r="AY268" s="235" t="s">
        <v>248</v>
      </c>
      <c r="AZ268" s="218">
        <v>36774</v>
      </c>
      <c r="BA268" s="188" t="s">
        <v>248</v>
      </c>
      <c r="BB268" s="203" t="s">
        <v>248</v>
      </c>
      <c r="BC268" s="158" t="s">
        <v>248</v>
      </c>
      <c r="BD268" s="217" t="s">
        <v>61</v>
      </c>
      <c r="BE268" s="201" t="s">
        <v>62</v>
      </c>
      <c r="BF268" s="201" t="s">
        <v>63</v>
      </c>
      <c r="BG268" s="201" t="s">
        <v>196</v>
      </c>
      <c r="BH268" s="218" t="s">
        <v>713</v>
      </c>
      <c r="BI268" s="218" t="s">
        <v>67</v>
      </c>
      <c r="BJ268" s="391">
        <v>214</v>
      </c>
      <c r="BK268" s="370">
        <v>3</v>
      </c>
      <c r="BL268" s="219" t="s">
        <v>65</v>
      </c>
      <c r="BM268" s="52" t="s">
        <v>65</v>
      </c>
      <c r="BN268" s="218" t="s">
        <v>373</v>
      </c>
      <c r="BO268" s="217" t="s">
        <v>697</v>
      </c>
      <c r="BP268" s="201" t="s">
        <v>698</v>
      </c>
      <c r="BQ268" s="52" t="s">
        <v>714</v>
      </c>
    </row>
    <row r="269" spans="1:69" ht="16.5" thickBot="1">
      <c r="A269" s="207" t="s">
        <v>37</v>
      </c>
      <c r="B269" s="208" t="s">
        <v>40</v>
      </c>
      <c r="C269" s="202" t="s">
        <v>35</v>
      </c>
      <c r="D269" s="210" t="s">
        <v>709</v>
      </c>
      <c r="E269" s="24" t="s">
        <v>381</v>
      </c>
      <c r="F269" s="86">
        <v>66</v>
      </c>
      <c r="G269" s="80">
        <v>0</v>
      </c>
      <c r="H269" s="204"/>
      <c r="I269" s="204"/>
      <c r="J269" s="204"/>
      <c r="K269" s="204"/>
      <c r="L269" s="80">
        <v>0</v>
      </c>
      <c r="M269" s="203"/>
      <c r="N269" s="52">
        <v>0</v>
      </c>
      <c r="O269" s="204"/>
      <c r="P269" s="204"/>
      <c r="Q269" s="11">
        <v>10.3835908636</v>
      </c>
      <c r="R269" s="204"/>
      <c r="S269" s="204"/>
      <c r="T269" s="53">
        <v>14.712499999999999</v>
      </c>
      <c r="U269" s="204"/>
      <c r="V269" s="204"/>
      <c r="W269" s="11">
        <v>10.341499969696899</v>
      </c>
      <c r="X269" s="204"/>
      <c r="Y269" s="204"/>
      <c r="Z269" s="53">
        <v>14.77</v>
      </c>
      <c r="AA269" s="204"/>
      <c r="AB269" s="204"/>
      <c r="AC269" s="204"/>
      <c r="AD269" s="204"/>
      <c r="AE269" s="204"/>
      <c r="AF269" s="9">
        <v>2.6717634014785303</v>
      </c>
      <c r="AG269" s="9">
        <v>448</v>
      </c>
      <c r="AH269" s="9">
        <v>0.35076184428608165</v>
      </c>
      <c r="AI269" s="9">
        <v>115</v>
      </c>
      <c r="AJ269" s="9">
        <v>2.014761904761905</v>
      </c>
      <c r="AK269" s="9" t="s">
        <v>248</v>
      </c>
      <c r="AL269" s="9">
        <v>0</v>
      </c>
      <c r="AM269" s="9"/>
      <c r="AN269" s="9"/>
      <c r="AO269" s="73">
        <v>0</v>
      </c>
      <c r="AP269" s="80">
        <v>0</v>
      </c>
      <c r="AQ269" s="80">
        <v>0</v>
      </c>
      <c r="AR269" s="224">
        <v>132</v>
      </c>
      <c r="AS269" s="224" t="s">
        <v>248</v>
      </c>
      <c r="AT269" s="11">
        <v>4778.5330000000004</v>
      </c>
      <c r="AU269" s="11">
        <v>0</v>
      </c>
      <c r="AV269" s="80">
        <v>0</v>
      </c>
      <c r="AW269" s="80">
        <v>132</v>
      </c>
      <c r="AX269" s="158" t="s">
        <v>248</v>
      </c>
      <c r="AY269" s="235" t="s">
        <v>248</v>
      </c>
      <c r="AZ269" s="218">
        <v>36774</v>
      </c>
      <c r="BA269" s="188" t="s">
        <v>248</v>
      </c>
      <c r="BB269" s="203" t="s">
        <v>248</v>
      </c>
      <c r="BC269" s="158" t="s">
        <v>248</v>
      </c>
      <c r="BD269" s="217" t="s">
        <v>61</v>
      </c>
      <c r="BE269" s="201" t="s">
        <v>62</v>
      </c>
      <c r="BF269" s="201" t="s">
        <v>63</v>
      </c>
      <c r="BG269" s="201" t="s">
        <v>196</v>
      </c>
      <c r="BH269" s="218" t="s">
        <v>713</v>
      </c>
      <c r="BI269" s="218" t="s">
        <v>68</v>
      </c>
      <c r="BJ269" s="391">
        <v>214</v>
      </c>
      <c r="BK269" s="370">
        <v>4</v>
      </c>
      <c r="BL269" s="219" t="s">
        <v>65</v>
      </c>
      <c r="BM269" s="52" t="s">
        <v>65</v>
      </c>
      <c r="BN269" s="218" t="s">
        <v>373</v>
      </c>
      <c r="BO269" s="217" t="s">
        <v>697</v>
      </c>
      <c r="BP269" s="201" t="s">
        <v>698</v>
      </c>
      <c r="BQ269" s="52" t="s">
        <v>714</v>
      </c>
    </row>
    <row r="270" spans="1:69" ht="16.5" thickBot="1">
      <c r="A270" s="207" t="s">
        <v>37</v>
      </c>
      <c r="B270" s="208" t="s">
        <v>40</v>
      </c>
      <c r="C270" s="202" t="s">
        <v>35</v>
      </c>
      <c r="D270" s="210" t="s">
        <v>709</v>
      </c>
      <c r="E270" s="24" t="s">
        <v>368</v>
      </c>
      <c r="F270" s="86">
        <v>100</v>
      </c>
      <c r="G270" s="80">
        <v>2</v>
      </c>
      <c r="H270" s="204"/>
      <c r="I270" s="204"/>
      <c r="J270" s="204"/>
      <c r="K270" s="204"/>
      <c r="L270" s="80">
        <v>0</v>
      </c>
      <c r="M270" s="203"/>
      <c r="N270" s="52">
        <v>0</v>
      </c>
      <c r="O270" s="204"/>
      <c r="P270" s="204"/>
      <c r="Q270" s="11">
        <v>6.2180099999999996</v>
      </c>
      <c r="R270" s="204"/>
      <c r="S270" s="204"/>
      <c r="T270" s="53">
        <v>8.0166666666666657</v>
      </c>
      <c r="U270" s="204"/>
      <c r="V270" s="204"/>
      <c r="W270" s="11">
        <v>6.2304385612243998</v>
      </c>
      <c r="X270" s="204"/>
      <c r="Y270" s="204"/>
      <c r="Z270" s="53">
        <v>8.0166666666666657</v>
      </c>
      <c r="AA270" s="204"/>
      <c r="AB270" s="204"/>
      <c r="AC270" s="204"/>
      <c r="AD270" s="204"/>
      <c r="AE270" s="204"/>
      <c r="AF270" s="9">
        <v>3.42096210533954</v>
      </c>
      <c r="AG270" s="9">
        <v>686</v>
      </c>
      <c r="AH270" s="9">
        <v>0.42384302559383241</v>
      </c>
      <c r="AI270" s="9">
        <v>22</v>
      </c>
      <c r="AJ270" s="9">
        <v>2.5778481012658228</v>
      </c>
      <c r="AK270" s="9" t="s">
        <v>248</v>
      </c>
      <c r="AL270" s="9">
        <v>98</v>
      </c>
      <c r="AM270" s="9">
        <v>3.42096210533954</v>
      </c>
      <c r="AN270" s="9">
        <v>3.484</v>
      </c>
      <c r="AO270" s="73">
        <v>0</v>
      </c>
      <c r="AP270" s="80">
        <v>0</v>
      </c>
      <c r="AQ270" s="80">
        <v>0</v>
      </c>
      <c r="AR270" s="224">
        <v>196</v>
      </c>
      <c r="AS270" s="224" t="s">
        <v>248</v>
      </c>
      <c r="AT270" s="11">
        <v>7430.23</v>
      </c>
      <c r="AU270" s="11">
        <v>0</v>
      </c>
      <c r="AV270" s="80">
        <v>0</v>
      </c>
      <c r="AW270" s="80">
        <v>196</v>
      </c>
      <c r="AX270" s="158" t="s">
        <v>248</v>
      </c>
      <c r="AY270" s="235" t="s">
        <v>248</v>
      </c>
      <c r="AZ270" s="218">
        <v>41537</v>
      </c>
      <c r="BA270" s="188" t="s">
        <v>248</v>
      </c>
      <c r="BB270" s="203" t="s">
        <v>248</v>
      </c>
      <c r="BC270" s="158" t="s">
        <v>248</v>
      </c>
      <c r="BD270" s="217" t="s">
        <v>61</v>
      </c>
      <c r="BE270" s="201" t="s">
        <v>62</v>
      </c>
      <c r="BF270" s="201" t="s">
        <v>63</v>
      </c>
      <c r="BG270" s="201" t="s">
        <v>196</v>
      </c>
      <c r="BH270" s="456" t="s">
        <v>511</v>
      </c>
      <c r="BI270" s="218" t="s">
        <v>64</v>
      </c>
      <c r="BJ270" s="391">
        <v>214</v>
      </c>
      <c r="BK270" s="370">
        <v>1</v>
      </c>
      <c r="BL270" s="219" t="s">
        <v>65</v>
      </c>
      <c r="BM270" s="52" t="s">
        <v>65</v>
      </c>
      <c r="BN270" s="218" t="s">
        <v>373</v>
      </c>
      <c r="BO270" s="217" t="s">
        <v>347</v>
      </c>
      <c r="BP270" s="201" t="s">
        <v>684</v>
      </c>
      <c r="BQ270" s="52" t="s">
        <v>716</v>
      </c>
    </row>
    <row r="271" spans="1:69" ht="16.5" thickBot="1">
      <c r="A271" s="207" t="s">
        <v>37</v>
      </c>
      <c r="B271" s="208" t="s">
        <v>40</v>
      </c>
      <c r="C271" s="202" t="s">
        <v>35</v>
      </c>
      <c r="D271" s="210" t="s">
        <v>709</v>
      </c>
      <c r="E271" s="24" t="s">
        <v>368</v>
      </c>
      <c r="F271" s="86">
        <v>94</v>
      </c>
      <c r="G271" s="80">
        <v>3</v>
      </c>
      <c r="H271" s="204"/>
      <c r="I271" s="204"/>
      <c r="J271" s="204"/>
      <c r="K271" s="204"/>
      <c r="L271" s="80">
        <v>0</v>
      </c>
      <c r="M271" s="203"/>
      <c r="N271" s="52">
        <v>0</v>
      </c>
      <c r="O271" s="204"/>
      <c r="P271" s="204"/>
      <c r="Q271" s="11">
        <v>7.6355164395999999</v>
      </c>
      <c r="R271" s="204"/>
      <c r="S271" s="204"/>
      <c r="T271" s="53">
        <v>13.612500000000001</v>
      </c>
      <c r="U271" s="204"/>
      <c r="V271" s="204"/>
      <c r="W271" s="11">
        <v>7.6756592527471996</v>
      </c>
      <c r="X271" s="204"/>
      <c r="Y271" s="204"/>
      <c r="Z271" s="53">
        <v>13.725000000000001</v>
      </c>
      <c r="AA271" s="204"/>
      <c r="AB271" s="204"/>
      <c r="AC271" s="204"/>
      <c r="AD271" s="204"/>
      <c r="AE271" s="204"/>
      <c r="AF271" s="9">
        <v>3.195868657497384</v>
      </c>
      <c r="AG271" s="9">
        <v>637</v>
      </c>
      <c r="AH271" s="9">
        <v>0.53803778843984928</v>
      </c>
      <c r="AI271" s="9">
        <v>74</v>
      </c>
      <c r="AJ271" s="9">
        <v>2.1806818181818182</v>
      </c>
      <c r="AK271" s="9" t="s">
        <v>248</v>
      </c>
      <c r="AL271" s="9">
        <v>90</v>
      </c>
      <c r="AM271" s="9">
        <v>3.1953624361406558</v>
      </c>
      <c r="AN271" s="9">
        <v>3.2435233160621761</v>
      </c>
      <c r="AO271" s="73">
        <v>0</v>
      </c>
      <c r="AP271" s="80">
        <v>0</v>
      </c>
      <c r="AQ271" s="80">
        <v>0</v>
      </c>
      <c r="AR271" s="224">
        <v>182</v>
      </c>
      <c r="AS271" s="224" t="s">
        <v>248</v>
      </c>
      <c r="AT271" s="11">
        <v>7111.6880000000001</v>
      </c>
      <c r="AU271" s="11">
        <v>0</v>
      </c>
      <c r="AV271" s="80">
        <v>0</v>
      </c>
      <c r="AW271" s="80">
        <v>182</v>
      </c>
      <c r="AX271" s="158" t="s">
        <v>248</v>
      </c>
      <c r="AY271" s="235" t="s">
        <v>248</v>
      </c>
      <c r="AZ271" s="218">
        <v>41537</v>
      </c>
      <c r="BA271" s="188" t="s">
        <v>248</v>
      </c>
      <c r="BB271" s="203" t="s">
        <v>248</v>
      </c>
      <c r="BC271" s="158" t="s">
        <v>248</v>
      </c>
      <c r="BD271" s="217" t="s">
        <v>61</v>
      </c>
      <c r="BE271" s="201" t="s">
        <v>62</v>
      </c>
      <c r="BF271" s="201" t="s">
        <v>63</v>
      </c>
      <c r="BG271" s="201" t="s">
        <v>196</v>
      </c>
      <c r="BH271" s="456" t="s">
        <v>511</v>
      </c>
      <c r="BI271" s="218" t="s">
        <v>66</v>
      </c>
      <c r="BJ271" s="391">
        <v>214</v>
      </c>
      <c r="BK271" s="370">
        <v>7</v>
      </c>
      <c r="BL271" s="219" t="s">
        <v>65</v>
      </c>
      <c r="BM271" s="52" t="s">
        <v>65</v>
      </c>
      <c r="BN271" s="218" t="s">
        <v>373</v>
      </c>
      <c r="BO271" s="217" t="s">
        <v>347</v>
      </c>
      <c r="BP271" s="201" t="s">
        <v>684</v>
      </c>
      <c r="BQ271" s="52" t="s">
        <v>716</v>
      </c>
    </row>
    <row r="272" spans="1:69" ht="16.5" thickBot="1">
      <c r="A272" s="207" t="s">
        <v>37</v>
      </c>
      <c r="B272" s="208" t="s">
        <v>40</v>
      </c>
      <c r="C272" s="202" t="s">
        <v>35</v>
      </c>
      <c r="D272" s="210" t="s">
        <v>709</v>
      </c>
      <c r="E272" s="24" t="s">
        <v>368</v>
      </c>
      <c r="F272" s="86">
        <v>89</v>
      </c>
      <c r="G272" s="80">
        <v>1</v>
      </c>
      <c r="H272" s="204"/>
      <c r="I272" s="204"/>
      <c r="J272" s="204"/>
      <c r="K272" s="204"/>
      <c r="L272" s="80">
        <v>0</v>
      </c>
      <c r="M272" s="203"/>
      <c r="N272" s="52">
        <v>2</v>
      </c>
      <c r="O272" s="204"/>
      <c r="P272" s="204"/>
      <c r="Q272" s="11">
        <v>5.8721135000000002</v>
      </c>
      <c r="R272" s="204"/>
      <c r="S272" s="204"/>
      <c r="T272" s="53">
        <v>7.3599999999999994</v>
      </c>
      <c r="U272" s="204"/>
      <c r="V272" s="204"/>
      <c r="W272" s="11">
        <v>5.1800225795454002</v>
      </c>
      <c r="X272" s="204"/>
      <c r="Y272" s="204"/>
      <c r="Z272" s="53">
        <v>6.9333333333333327</v>
      </c>
      <c r="AA272" s="204"/>
      <c r="AB272" s="204"/>
      <c r="AC272" s="204"/>
      <c r="AD272" s="204"/>
      <c r="AE272" s="204"/>
      <c r="AF272" s="9">
        <v>3.615913632304169</v>
      </c>
      <c r="AG272" s="9">
        <v>616</v>
      </c>
      <c r="AH272" s="9">
        <v>0.45156025339177919</v>
      </c>
      <c r="AI272" s="9">
        <v>18</v>
      </c>
      <c r="AJ272" s="9">
        <v>2.630612244897959</v>
      </c>
      <c r="AK272" s="9" t="s">
        <v>248</v>
      </c>
      <c r="AL272" s="9">
        <v>88</v>
      </c>
      <c r="AM272" s="9">
        <v>3.615913632304169</v>
      </c>
      <c r="AN272" s="9">
        <v>3.6658227848101266</v>
      </c>
      <c r="AO272" s="73">
        <v>0</v>
      </c>
      <c r="AP272" s="80">
        <v>0</v>
      </c>
      <c r="AQ272" s="80">
        <v>0</v>
      </c>
      <c r="AR272" s="224">
        <v>176</v>
      </c>
      <c r="AS272" s="224" t="s">
        <v>248</v>
      </c>
      <c r="AT272" s="11">
        <v>6704.3050000000003</v>
      </c>
      <c r="AU272" s="11">
        <v>0</v>
      </c>
      <c r="AV272" s="80">
        <v>0</v>
      </c>
      <c r="AW272" s="80">
        <v>176</v>
      </c>
      <c r="AX272" s="158" t="s">
        <v>248</v>
      </c>
      <c r="AY272" s="235" t="s">
        <v>248</v>
      </c>
      <c r="AZ272" s="218">
        <v>41537</v>
      </c>
      <c r="BA272" s="188" t="s">
        <v>248</v>
      </c>
      <c r="BB272" s="203" t="s">
        <v>248</v>
      </c>
      <c r="BC272" s="158" t="s">
        <v>248</v>
      </c>
      <c r="BD272" s="217" t="s">
        <v>61</v>
      </c>
      <c r="BE272" s="201" t="s">
        <v>62</v>
      </c>
      <c r="BF272" s="201" t="s">
        <v>63</v>
      </c>
      <c r="BG272" s="201" t="s">
        <v>196</v>
      </c>
      <c r="BH272" s="456" t="s">
        <v>511</v>
      </c>
      <c r="BI272" s="218" t="s">
        <v>67</v>
      </c>
      <c r="BJ272" s="391">
        <v>214</v>
      </c>
      <c r="BK272" s="370">
        <v>3</v>
      </c>
      <c r="BL272" s="219" t="s">
        <v>65</v>
      </c>
      <c r="BM272" s="52" t="s">
        <v>65</v>
      </c>
      <c r="BN272" s="218" t="s">
        <v>373</v>
      </c>
      <c r="BO272" s="217" t="s">
        <v>347</v>
      </c>
      <c r="BP272" s="201" t="s">
        <v>684</v>
      </c>
      <c r="BQ272" s="52" t="s">
        <v>716</v>
      </c>
    </row>
    <row r="273" spans="1:69" ht="16.5" thickBot="1">
      <c r="A273" s="207" t="s">
        <v>37</v>
      </c>
      <c r="B273" s="208" t="s">
        <v>40</v>
      </c>
      <c r="C273" s="202" t="s">
        <v>35</v>
      </c>
      <c r="D273" s="210" t="s">
        <v>709</v>
      </c>
      <c r="E273" s="24" t="s">
        <v>368</v>
      </c>
      <c r="F273" s="86">
        <v>92</v>
      </c>
      <c r="G273" s="80">
        <v>1</v>
      </c>
      <c r="H273" s="204"/>
      <c r="I273" s="204"/>
      <c r="J273" s="204"/>
      <c r="K273" s="204"/>
      <c r="L273" s="80">
        <v>0</v>
      </c>
      <c r="M273" s="203"/>
      <c r="N273" s="52">
        <v>0</v>
      </c>
      <c r="O273" s="204"/>
      <c r="P273" s="204"/>
      <c r="Q273" s="11">
        <v>7.1641205933999998</v>
      </c>
      <c r="R273" s="204"/>
      <c r="S273" s="204"/>
      <c r="T273" s="53">
        <v>8.8625000000000007</v>
      </c>
      <c r="U273" s="204"/>
      <c r="V273" s="204"/>
      <c r="W273" s="11">
        <v>7.2097470439559999</v>
      </c>
      <c r="X273" s="204"/>
      <c r="Y273" s="204"/>
      <c r="Z273" s="53">
        <v>8.9312500000000004</v>
      </c>
      <c r="AA273" s="204"/>
      <c r="AB273" s="204"/>
      <c r="AC273" s="204"/>
      <c r="AD273" s="204"/>
      <c r="AE273" s="204"/>
      <c r="AF273" s="9">
        <v>2.7730926222853607</v>
      </c>
      <c r="AG273" s="9">
        <v>637</v>
      </c>
      <c r="AH273" s="9">
        <v>0.26213477669701563</v>
      </c>
      <c r="AI273" s="9">
        <v>81</v>
      </c>
      <c r="AJ273" s="9">
        <v>2.1723333333333334</v>
      </c>
      <c r="AK273" s="9" t="s">
        <v>248</v>
      </c>
      <c r="AL273" s="9">
        <v>0</v>
      </c>
      <c r="AM273" s="9"/>
      <c r="AN273" s="9"/>
      <c r="AO273" s="73">
        <v>0</v>
      </c>
      <c r="AP273" s="80">
        <v>0</v>
      </c>
      <c r="AQ273" s="80">
        <v>0</v>
      </c>
      <c r="AR273" s="224">
        <v>182</v>
      </c>
      <c r="AS273" s="224" t="s">
        <v>248</v>
      </c>
      <c r="AT273" s="11">
        <v>6935.4570000000003</v>
      </c>
      <c r="AU273" s="11">
        <v>0</v>
      </c>
      <c r="AV273" s="80">
        <v>0</v>
      </c>
      <c r="AW273" s="80">
        <v>182</v>
      </c>
      <c r="AX273" s="158" t="s">
        <v>248</v>
      </c>
      <c r="AY273" s="235" t="s">
        <v>248</v>
      </c>
      <c r="AZ273" s="218">
        <v>41537</v>
      </c>
      <c r="BA273" s="188" t="s">
        <v>248</v>
      </c>
      <c r="BB273" s="203" t="s">
        <v>248</v>
      </c>
      <c r="BC273" s="158" t="s">
        <v>248</v>
      </c>
      <c r="BD273" s="217" t="s">
        <v>61</v>
      </c>
      <c r="BE273" s="201" t="s">
        <v>62</v>
      </c>
      <c r="BF273" s="201" t="s">
        <v>63</v>
      </c>
      <c r="BG273" s="201" t="s">
        <v>196</v>
      </c>
      <c r="BH273" s="456" t="s">
        <v>511</v>
      </c>
      <c r="BI273" s="218" t="s">
        <v>68</v>
      </c>
      <c r="BJ273" s="391">
        <v>214</v>
      </c>
      <c r="BK273" s="370">
        <v>4</v>
      </c>
      <c r="BL273" s="219" t="s">
        <v>65</v>
      </c>
      <c r="BM273" s="52" t="s">
        <v>65</v>
      </c>
      <c r="BN273" s="218" t="s">
        <v>373</v>
      </c>
      <c r="BO273" s="217" t="s">
        <v>347</v>
      </c>
      <c r="BP273" s="201" t="s">
        <v>684</v>
      </c>
      <c r="BQ273" s="52" t="s">
        <v>716</v>
      </c>
    </row>
    <row r="274" spans="1:69" ht="15.75" thickBot="1">
      <c r="A274" s="404" t="s">
        <v>37</v>
      </c>
      <c r="B274" s="405" t="s">
        <v>40</v>
      </c>
      <c r="C274" s="406" t="s">
        <v>35</v>
      </c>
      <c r="D274" s="210" t="s">
        <v>709</v>
      </c>
      <c r="E274" s="24" t="s">
        <v>469</v>
      </c>
      <c r="F274" s="86">
        <v>184</v>
      </c>
      <c r="G274" s="80">
        <v>6</v>
      </c>
      <c r="H274" s="407"/>
      <c r="I274" s="407"/>
      <c r="J274" s="407"/>
      <c r="K274" s="407"/>
      <c r="L274" s="80">
        <v>1</v>
      </c>
      <c r="M274" s="408"/>
      <c r="N274" s="409">
        <v>1</v>
      </c>
      <c r="O274" s="407"/>
      <c r="P274" s="407"/>
      <c r="Q274" s="11">
        <v>5.5476325536999997</v>
      </c>
      <c r="R274" s="407"/>
      <c r="S274" s="407"/>
      <c r="T274" s="53">
        <v>8.0750000000000028</v>
      </c>
      <c r="U274" s="407"/>
      <c r="V274" s="407"/>
      <c r="W274" s="11">
        <v>5.2784065197740002</v>
      </c>
      <c r="X274" s="407"/>
      <c r="Y274" s="407"/>
      <c r="Z274" s="53">
        <v>7.7875000000000014</v>
      </c>
      <c r="AA274" s="407"/>
      <c r="AB274" s="407"/>
      <c r="AC274" s="407"/>
      <c r="AD274" s="407"/>
      <c r="AE274" s="407"/>
      <c r="AF274" s="410">
        <v>3.6198214454116751</v>
      </c>
      <c r="AG274" s="410">
        <v>1232</v>
      </c>
      <c r="AH274" s="410">
        <v>0.4674323621148308</v>
      </c>
      <c r="AI274" s="410">
        <v>41</v>
      </c>
      <c r="AJ274" s="410">
        <v>2.5938235294117646</v>
      </c>
      <c r="AK274" s="410" t="s">
        <v>248</v>
      </c>
      <c r="AL274" s="410">
        <v>176</v>
      </c>
      <c r="AM274" s="410">
        <v>3.6198214454116751</v>
      </c>
      <c r="AN274" s="410">
        <v>3.672626788036411</v>
      </c>
      <c r="AO274" s="73">
        <v>0</v>
      </c>
      <c r="AP274" s="80">
        <v>0</v>
      </c>
      <c r="AQ274" s="80">
        <v>0</v>
      </c>
      <c r="AR274" s="224">
        <v>356</v>
      </c>
      <c r="AS274" s="224" t="s">
        <v>248</v>
      </c>
      <c r="AT274" s="11">
        <v>13196.608</v>
      </c>
      <c r="AU274" s="11">
        <v>0</v>
      </c>
      <c r="AV274" s="80">
        <v>0</v>
      </c>
      <c r="AW274" s="80">
        <v>356</v>
      </c>
      <c r="AX274" s="416" t="s">
        <v>248</v>
      </c>
      <c r="AY274" s="235" t="s">
        <v>248</v>
      </c>
      <c r="AZ274" s="242">
        <v>51550</v>
      </c>
      <c r="BA274" s="188" t="s">
        <v>248</v>
      </c>
      <c r="BB274" s="408" t="s">
        <v>248</v>
      </c>
      <c r="BC274" s="416" t="s">
        <v>248</v>
      </c>
      <c r="BD274" s="411" t="s">
        <v>61</v>
      </c>
      <c r="BE274" s="412" t="s">
        <v>62</v>
      </c>
      <c r="BF274" s="412" t="s">
        <v>63</v>
      </c>
      <c r="BG274" s="412" t="s">
        <v>196</v>
      </c>
      <c r="BH274" s="413" t="s">
        <v>513</v>
      </c>
      <c r="BI274" s="413" t="s">
        <v>64</v>
      </c>
      <c r="BJ274" s="417">
        <v>214</v>
      </c>
      <c r="BK274" s="414">
        <v>1</v>
      </c>
      <c r="BL274" s="415" t="s">
        <v>65</v>
      </c>
      <c r="BM274" s="409" t="s">
        <v>65</v>
      </c>
      <c r="BN274" s="413" t="s">
        <v>373</v>
      </c>
      <c r="BO274" s="217" t="s">
        <v>707</v>
      </c>
      <c r="BP274" s="201" t="s">
        <v>680</v>
      </c>
      <c r="BQ274" s="52" t="s">
        <v>714</v>
      </c>
    </row>
    <row r="275" spans="1:69" ht="15.75" thickBot="1">
      <c r="A275" s="404" t="s">
        <v>37</v>
      </c>
      <c r="B275" s="405" t="s">
        <v>40</v>
      </c>
      <c r="C275" s="406" t="s">
        <v>35</v>
      </c>
      <c r="D275" s="210" t="s">
        <v>709</v>
      </c>
      <c r="E275" s="24" t="s">
        <v>469</v>
      </c>
      <c r="F275" s="86">
        <v>185</v>
      </c>
      <c r="G275" s="80">
        <v>0</v>
      </c>
      <c r="H275" s="407"/>
      <c r="I275" s="407"/>
      <c r="J275" s="407"/>
      <c r="K275" s="407"/>
      <c r="L275" s="80">
        <v>0</v>
      </c>
      <c r="M275" s="408"/>
      <c r="N275" s="409">
        <v>0</v>
      </c>
      <c r="O275" s="407"/>
      <c r="P275" s="407"/>
      <c r="Q275" s="11">
        <v>6.5905996216</v>
      </c>
      <c r="R275" s="407"/>
      <c r="S275" s="407"/>
      <c r="T275" s="53">
        <v>8.21875</v>
      </c>
      <c r="U275" s="407"/>
      <c r="V275" s="407"/>
      <c r="W275" s="11">
        <v>6.5039348756755997</v>
      </c>
      <c r="X275" s="407"/>
      <c r="Y275" s="407"/>
      <c r="Z275" s="53">
        <v>7.921875</v>
      </c>
      <c r="AA275" s="407"/>
      <c r="AB275" s="407"/>
      <c r="AC275" s="407"/>
      <c r="AD275" s="407"/>
      <c r="AE275" s="407"/>
      <c r="AF275" s="410">
        <v>3.3175444040519384</v>
      </c>
      <c r="AG275" s="410">
        <v>1295</v>
      </c>
      <c r="AH275" s="410">
        <v>0.48564487290023056</v>
      </c>
      <c r="AI275" s="410">
        <v>80</v>
      </c>
      <c r="AJ275" s="410">
        <v>2.3996710526315788</v>
      </c>
      <c r="AK275" s="410" t="s">
        <v>248</v>
      </c>
      <c r="AL275" s="410">
        <v>185</v>
      </c>
      <c r="AM275" s="410">
        <v>3.3175444040519384</v>
      </c>
      <c r="AN275" s="410">
        <v>3.375</v>
      </c>
      <c r="AO275" s="73">
        <v>0</v>
      </c>
      <c r="AP275" s="80">
        <v>0</v>
      </c>
      <c r="AQ275" s="80">
        <v>0</v>
      </c>
      <c r="AR275" s="224">
        <v>370</v>
      </c>
      <c r="AS275" s="224" t="s">
        <v>248</v>
      </c>
      <c r="AT275" s="11">
        <v>13725.709000000001</v>
      </c>
      <c r="AU275" s="11">
        <v>0</v>
      </c>
      <c r="AV275" s="80">
        <v>0</v>
      </c>
      <c r="AW275" s="80">
        <v>370</v>
      </c>
      <c r="AX275" s="416" t="s">
        <v>248</v>
      </c>
      <c r="AY275" s="235" t="s">
        <v>248</v>
      </c>
      <c r="AZ275" s="242">
        <v>51550</v>
      </c>
      <c r="BA275" s="188" t="s">
        <v>248</v>
      </c>
      <c r="BB275" s="408" t="s">
        <v>248</v>
      </c>
      <c r="BC275" s="416" t="s">
        <v>248</v>
      </c>
      <c r="BD275" s="411" t="s">
        <v>61</v>
      </c>
      <c r="BE275" s="412" t="s">
        <v>62</v>
      </c>
      <c r="BF275" s="412" t="s">
        <v>63</v>
      </c>
      <c r="BG275" s="412" t="s">
        <v>196</v>
      </c>
      <c r="BH275" s="413" t="s">
        <v>513</v>
      </c>
      <c r="BI275" s="413" t="s">
        <v>66</v>
      </c>
      <c r="BJ275" s="417">
        <v>214</v>
      </c>
      <c r="BK275" s="414">
        <v>7</v>
      </c>
      <c r="BL275" s="415" t="s">
        <v>65</v>
      </c>
      <c r="BM275" s="409" t="s">
        <v>65</v>
      </c>
      <c r="BN275" s="413" t="s">
        <v>373</v>
      </c>
      <c r="BO275" s="217" t="s">
        <v>707</v>
      </c>
      <c r="BP275" s="201" t="s">
        <v>680</v>
      </c>
      <c r="BQ275" s="52" t="s">
        <v>714</v>
      </c>
    </row>
    <row r="276" spans="1:69" ht="15.75" thickBot="1">
      <c r="A276" s="404" t="s">
        <v>37</v>
      </c>
      <c r="B276" s="405" t="s">
        <v>40</v>
      </c>
      <c r="C276" s="406" t="s">
        <v>35</v>
      </c>
      <c r="D276" s="210" t="s">
        <v>709</v>
      </c>
      <c r="E276" s="24" t="s">
        <v>469</v>
      </c>
      <c r="F276" s="86">
        <v>183</v>
      </c>
      <c r="G276" s="80">
        <v>0</v>
      </c>
      <c r="H276" s="407"/>
      <c r="I276" s="407"/>
      <c r="J276" s="407"/>
      <c r="K276" s="407"/>
      <c r="L276" s="80">
        <v>0</v>
      </c>
      <c r="M276" s="408"/>
      <c r="N276" s="409">
        <v>0</v>
      </c>
      <c r="O276" s="407"/>
      <c r="P276" s="407"/>
      <c r="Q276" s="11">
        <v>7.2314260437</v>
      </c>
      <c r="R276" s="407"/>
      <c r="S276" s="407"/>
      <c r="T276" s="53">
        <v>9.2312499999999993</v>
      </c>
      <c r="U276" s="407"/>
      <c r="V276" s="407"/>
      <c r="W276" s="11">
        <v>7.2734697158469004</v>
      </c>
      <c r="X276" s="407"/>
      <c r="Y276" s="407"/>
      <c r="Z276" s="53">
        <v>9.3849999999999998</v>
      </c>
      <c r="AA276" s="407"/>
      <c r="AB276" s="407"/>
      <c r="AC276" s="407"/>
      <c r="AD276" s="407"/>
      <c r="AE276" s="407"/>
      <c r="AF276" s="410">
        <v>3.424090561226512</v>
      </c>
      <c r="AG276" s="410">
        <v>1281</v>
      </c>
      <c r="AH276" s="410">
        <v>0.48886751738188938</v>
      </c>
      <c r="AI276" s="410">
        <v>75</v>
      </c>
      <c r="AJ276" s="410">
        <v>2.4206521739130435</v>
      </c>
      <c r="AK276" s="410" t="s">
        <v>248</v>
      </c>
      <c r="AL276" s="410">
        <v>182</v>
      </c>
      <c r="AM276" s="410">
        <v>3.4270565220662168</v>
      </c>
      <c r="AN276" s="410">
        <v>3.5358255451713396</v>
      </c>
      <c r="AO276" s="73">
        <v>0</v>
      </c>
      <c r="AP276" s="80">
        <v>0</v>
      </c>
      <c r="AQ276" s="80">
        <v>0</v>
      </c>
      <c r="AR276" s="224">
        <v>366</v>
      </c>
      <c r="AS276" s="224" t="s">
        <v>248</v>
      </c>
      <c r="AT276" s="11">
        <v>13660.449000000001</v>
      </c>
      <c r="AU276" s="11">
        <v>0</v>
      </c>
      <c r="AV276" s="80">
        <v>0</v>
      </c>
      <c r="AW276" s="80">
        <v>366</v>
      </c>
      <c r="AX276" s="416" t="s">
        <v>248</v>
      </c>
      <c r="AY276" s="235" t="s">
        <v>248</v>
      </c>
      <c r="AZ276" s="242">
        <v>51550</v>
      </c>
      <c r="BA276" s="188" t="s">
        <v>248</v>
      </c>
      <c r="BB276" s="408" t="s">
        <v>248</v>
      </c>
      <c r="BC276" s="416" t="s">
        <v>248</v>
      </c>
      <c r="BD276" s="411" t="s">
        <v>61</v>
      </c>
      <c r="BE276" s="412" t="s">
        <v>62</v>
      </c>
      <c r="BF276" s="412" t="s">
        <v>63</v>
      </c>
      <c r="BG276" s="412" t="s">
        <v>196</v>
      </c>
      <c r="BH276" s="413" t="s">
        <v>513</v>
      </c>
      <c r="BI276" s="413" t="s">
        <v>67</v>
      </c>
      <c r="BJ276" s="417">
        <v>214</v>
      </c>
      <c r="BK276" s="414">
        <v>3</v>
      </c>
      <c r="BL276" s="415" t="s">
        <v>65</v>
      </c>
      <c r="BM276" s="409" t="s">
        <v>65</v>
      </c>
      <c r="BN276" s="413" t="s">
        <v>373</v>
      </c>
      <c r="BO276" s="217" t="s">
        <v>707</v>
      </c>
      <c r="BP276" s="201" t="s">
        <v>680</v>
      </c>
      <c r="BQ276" s="52" t="s">
        <v>714</v>
      </c>
    </row>
    <row r="277" spans="1:69" ht="15.75" thickBot="1">
      <c r="A277" s="404" t="s">
        <v>37</v>
      </c>
      <c r="B277" s="405" t="s">
        <v>40</v>
      </c>
      <c r="C277" s="406" t="s">
        <v>35</v>
      </c>
      <c r="D277" s="210" t="s">
        <v>709</v>
      </c>
      <c r="E277" s="24" t="s">
        <v>469</v>
      </c>
      <c r="F277" s="86">
        <v>46</v>
      </c>
      <c r="G277" s="80">
        <v>0</v>
      </c>
      <c r="H277" s="407"/>
      <c r="I277" s="407"/>
      <c r="J277" s="407"/>
      <c r="K277" s="407"/>
      <c r="L277" s="80">
        <v>0</v>
      </c>
      <c r="M277" s="408"/>
      <c r="N277" s="409">
        <v>0</v>
      </c>
      <c r="O277" s="407"/>
      <c r="P277" s="407"/>
      <c r="Q277" s="11">
        <v>7.1084998043000001</v>
      </c>
      <c r="R277" s="407"/>
      <c r="S277" s="407"/>
      <c r="T277" s="53">
        <v>8.9249999999999989</v>
      </c>
      <c r="U277" s="407"/>
      <c r="V277" s="407"/>
      <c r="W277" s="11">
        <v>7.1533258913043003</v>
      </c>
      <c r="X277" s="407"/>
      <c r="Y277" s="407"/>
      <c r="Z277" s="53">
        <v>9.3499999999999979</v>
      </c>
      <c r="AA277" s="407"/>
      <c r="AB277" s="407"/>
      <c r="AC277" s="407"/>
      <c r="AD277" s="407"/>
      <c r="AE277" s="407"/>
      <c r="AF277" s="410">
        <v>3.0247204903490053</v>
      </c>
      <c r="AG277" s="410">
        <v>322</v>
      </c>
      <c r="AH277" s="410">
        <v>0.31183451615410462</v>
      </c>
      <c r="AI277" s="410">
        <v>15</v>
      </c>
      <c r="AJ277" s="410">
        <v>2.5052884615384614</v>
      </c>
      <c r="AK277" s="410" t="s">
        <v>248</v>
      </c>
      <c r="AL277" s="410">
        <v>0</v>
      </c>
      <c r="AM277" s="410"/>
      <c r="AN277" s="410"/>
      <c r="AO277" s="73">
        <v>0</v>
      </c>
      <c r="AP277" s="80">
        <v>0</v>
      </c>
      <c r="AQ277" s="80">
        <v>0</v>
      </c>
      <c r="AR277" s="224">
        <v>92</v>
      </c>
      <c r="AS277" s="224" t="s">
        <v>248</v>
      </c>
      <c r="AT277" s="11">
        <v>3214.982</v>
      </c>
      <c r="AU277" s="11">
        <v>67.540000000000006</v>
      </c>
      <c r="AV277" s="80">
        <v>0</v>
      </c>
      <c r="AW277" s="80">
        <v>92</v>
      </c>
      <c r="AX277" s="416" t="s">
        <v>248</v>
      </c>
      <c r="AY277" s="235" t="s">
        <v>248</v>
      </c>
      <c r="AZ277" s="242">
        <v>51550</v>
      </c>
      <c r="BA277" s="188" t="s">
        <v>248</v>
      </c>
      <c r="BB277" s="408" t="s">
        <v>248</v>
      </c>
      <c r="BC277" s="416" t="s">
        <v>248</v>
      </c>
      <c r="BD277" s="411" t="s">
        <v>61</v>
      </c>
      <c r="BE277" s="412" t="s">
        <v>62</v>
      </c>
      <c r="BF277" s="412" t="s">
        <v>63</v>
      </c>
      <c r="BG277" s="412" t="s">
        <v>196</v>
      </c>
      <c r="BH277" s="413" t="s">
        <v>513</v>
      </c>
      <c r="BI277" s="413" t="s">
        <v>68</v>
      </c>
      <c r="BJ277" s="417">
        <v>214</v>
      </c>
      <c r="BK277" s="414">
        <v>4</v>
      </c>
      <c r="BL277" s="415" t="s">
        <v>65</v>
      </c>
      <c r="BM277" s="409" t="s">
        <v>65</v>
      </c>
      <c r="BN277" s="413" t="s">
        <v>373</v>
      </c>
      <c r="BO277" s="217" t="s">
        <v>707</v>
      </c>
      <c r="BP277" s="201" t="s">
        <v>680</v>
      </c>
      <c r="BQ277" s="52" t="s">
        <v>714</v>
      </c>
    </row>
    <row r="278" spans="1:69" ht="16.5" thickBot="1">
      <c r="A278" s="207" t="s">
        <v>37</v>
      </c>
      <c r="B278" s="208" t="s">
        <v>40</v>
      </c>
      <c r="C278" s="202" t="s">
        <v>35</v>
      </c>
      <c r="D278" s="210" t="s">
        <v>709</v>
      </c>
      <c r="E278" s="24" t="s">
        <v>470</v>
      </c>
      <c r="F278" s="86">
        <v>122</v>
      </c>
      <c r="G278" s="80">
        <v>0</v>
      </c>
      <c r="H278" s="204"/>
      <c r="I278" s="204"/>
      <c r="J278" s="204"/>
      <c r="K278" s="204"/>
      <c r="L278" s="80">
        <v>0</v>
      </c>
      <c r="M278" s="203"/>
      <c r="N278" s="52">
        <v>1</v>
      </c>
      <c r="O278" s="204"/>
      <c r="P278" s="204"/>
      <c r="Q278" s="11">
        <v>6.0608523442999997</v>
      </c>
      <c r="R278" s="204"/>
      <c r="S278" s="204"/>
      <c r="T278" s="53">
        <v>7.1812499999999995</v>
      </c>
      <c r="U278" s="204"/>
      <c r="V278" s="204"/>
      <c r="W278" s="11">
        <v>6.1599261393441997</v>
      </c>
      <c r="X278" s="204"/>
      <c r="Y278" s="204"/>
      <c r="Z278" s="53">
        <v>7.2722222222222221</v>
      </c>
      <c r="AA278" s="204"/>
      <c r="AB278" s="204"/>
      <c r="AC278" s="204"/>
      <c r="AD278" s="204"/>
      <c r="AE278" s="204"/>
      <c r="AF278" s="9">
        <v>3.4799350720369553</v>
      </c>
      <c r="AG278" s="9">
        <v>847</v>
      </c>
      <c r="AH278" s="9">
        <v>0.46162457849375227</v>
      </c>
      <c r="AI278" s="9">
        <v>20</v>
      </c>
      <c r="AJ278" s="9">
        <v>2.5903669724770642</v>
      </c>
      <c r="AK278" s="9" t="s">
        <v>248</v>
      </c>
      <c r="AL278" s="9">
        <v>120</v>
      </c>
      <c r="AM278" s="9">
        <v>3.4888928640456434</v>
      </c>
      <c r="AN278" s="9">
        <v>3.5576923076923075</v>
      </c>
      <c r="AO278" s="73">
        <v>0</v>
      </c>
      <c r="AP278" s="80">
        <v>0</v>
      </c>
      <c r="AQ278" s="80">
        <v>0</v>
      </c>
      <c r="AR278" s="224">
        <v>244</v>
      </c>
      <c r="AS278" s="224" t="s">
        <v>248</v>
      </c>
      <c r="AT278" s="11">
        <v>8681.4179999999997</v>
      </c>
      <c r="AU278" s="11">
        <v>47.673000000000002</v>
      </c>
      <c r="AV278" s="80">
        <v>0</v>
      </c>
      <c r="AW278" s="80">
        <v>244</v>
      </c>
      <c r="AX278" s="158" t="s">
        <v>248</v>
      </c>
      <c r="AY278" s="235" t="s">
        <v>248</v>
      </c>
      <c r="AZ278" s="218">
        <v>106790</v>
      </c>
      <c r="BA278" s="188" t="s">
        <v>248</v>
      </c>
      <c r="BB278" s="203" t="s">
        <v>248</v>
      </c>
      <c r="BC278" s="158" t="s">
        <v>248</v>
      </c>
      <c r="BD278" s="217" t="s">
        <v>61</v>
      </c>
      <c r="BE278" s="201" t="s">
        <v>62</v>
      </c>
      <c r="BF278" s="201" t="s">
        <v>63</v>
      </c>
      <c r="BG278" s="201" t="s">
        <v>196</v>
      </c>
      <c r="BH278" s="218" t="s">
        <v>514</v>
      </c>
      <c r="BI278" s="218" t="s">
        <v>64</v>
      </c>
      <c r="BJ278" s="391">
        <v>214</v>
      </c>
      <c r="BK278" s="370">
        <v>1</v>
      </c>
      <c r="BL278" s="219" t="s">
        <v>65</v>
      </c>
      <c r="BM278" s="52" t="s">
        <v>65</v>
      </c>
      <c r="BN278" s="218" t="s">
        <v>373</v>
      </c>
      <c r="BO278" s="217" t="s">
        <v>339</v>
      </c>
      <c r="BP278" s="201" t="s">
        <v>699</v>
      </c>
      <c r="BQ278" s="52" t="s">
        <v>715</v>
      </c>
    </row>
    <row r="279" spans="1:69" ht="16.5" thickBot="1">
      <c r="A279" s="207" t="s">
        <v>37</v>
      </c>
      <c r="B279" s="208" t="s">
        <v>40</v>
      </c>
      <c r="C279" s="202" t="s">
        <v>35</v>
      </c>
      <c r="D279" s="210" t="s">
        <v>709</v>
      </c>
      <c r="E279" s="24" t="s">
        <v>470</v>
      </c>
      <c r="F279" s="86">
        <v>112</v>
      </c>
      <c r="G279" s="80">
        <v>2</v>
      </c>
      <c r="H279" s="204"/>
      <c r="I279" s="204"/>
      <c r="J279" s="204"/>
      <c r="K279" s="204"/>
      <c r="L279" s="80">
        <v>1</v>
      </c>
      <c r="M279" s="203"/>
      <c r="N279" s="52">
        <v>0</v>
      </c>
      <c r="O279" s="204"/>
      <c r="P279" s="204"/>
      <c r="Q279" s="11">
        <v>7.3662293394000002</v>
      </c>
      <c r="R279" s="204"/>
      <c r="S279" s="204"/>
      <c r="T279" s="53">
        <v>14.637499999999999</v>
      </c>
      <c r="U279" s="204"/>
      <c r="V279" s="204"/>
      <c r="W279" s="11">
        <v>7.2859265412844003</v>
      </c>
      <c r="X279" s="204"/>
      <c r="Y279" s="204"/>
      <c r="Z279" s="53">
        <v>14.637499999999999</v>
      </c>
      <c r="AA279" s="204"/>
      <c r="AB279" s="204"/>
      <c r="AC279" s="204"/>
      <c r="AD279" s="204"/>
      <c r="AE279" s="204"/>
      <c r="AF279" s="9">
        <v>3.3485452199200973</v>
      </c>
      <c r="AG279" s="9">
        <v>763</v>
      </c>
      <c r="AH279" s="9">
        <v>0.49842029342163369</v>
      </c>
      <c r="AI279" s="9">
        <v>46</v>
      </c>
      <c r="AJ279" s="9">
        <v>2.4042682926829269</v>
      </c>
      <c r="AK279" s="9" t="s">
        <v>248</v>
      </c>
      <c r="AL279" s="9">
        <v>105</v>
      </c>
      <c r="AM279" s="9">
        <v>3.3762449014754528</v>
      </c>
      <c r="AN279" s="9">
        <v>3.4742647058823528</v>
      </c>
      <c r="AO279" s="73">
        <v>0</v>
      </c>
      <c r="AP279" s="80">
        <v>0</v>
      </c>
      <c r="AQ279" s="80">
        <v>0</v>
      </c>
      <c r="AR279" s="224">
        <v>220</v>
      </c>
      <c r="AS279" s="224" t="s">
        <v>248</v>
      </c>
      <c r="AT279" s="11">
        <v>7561.71</v>
      </c>
      <c r="AU279" s="11">
        <v>287.55</v>
      </c>
      <c r="AV279" s="80">
        <v>0</v>
      </c>
      <c r="AW279" s="80">
        <v>218</v>
      </c>
      <c r="AX279" s="158" t="s">
        <v>248</v>
      </c>
      <c r="AY279" s="235" t="s">
        <v>248</v>
      </c>
      <c r="AZ279" s="218">
        <v>106790</v>
      </c>
      <c r="BA279" s="188" t="s">
        <v>248</v>
      </c>
      <c r="BB279" s="203" t="s">
        <v>248</v>
      </c>
      <c r="BC279" s="158" t="s">
        <v>248</v>
      </c>
      <c r="BD279" s="217" t="s">
        <v>61</v>
      </c>
      <c r="BE279" s="201" t="s">
        <v>62</v>
      </c>
      <c r="BF279" s="201" t="s">
        <v>63</v>
      </c>
      <c r="BG279" s="201" t="s">
        <v>196</v>
      </c>
      <c r="BH279" s="218" t="s">
        <v>514</v>
      </c>
      <c r="BI279" s="218" t="s">
        <v>66</v>
      </c>
      <c r="BJ279" s="391">
        <v>214</v>
      </c>
      <c r="BK279" s="370">
        <v>7</v>
      </c>
      <c r="BL279" s="219" t="s">
        <v>65</v>
      </c>
      <c r="BM279" s="52" t="s">
        <v>65</v>
      </c>
      <c r="BN279" s="218" t="s">
        <v>373</v>
      </c>
      <c r="BO279" s="217" t="s">
        <v>339</v>
      </c>
      <c r="BP279" s="201" t="s">
        <v>699</v>
      </c>
      <c r="BQ279" s="52" t="s">
        <v>715</v>
      </c>
    </row>
    <row r="280" spans="1:69" ht="16.5" thickBot="1">
      <c r="A280" s="207" t="s">
        <v>37</v>
      </c>
      <c r="B280" s="208" t="s">
        <v>40</v>
      </c>
      <c r="C280" s="202" t="s">
        <v>35</v>
      </c>
      <c r="D280" s="210" t="s">
        <v>709</v>
      </c>
      <c r="E280" s="24" t="s">
        <v>470</v>
      </c>
      <c r="F280" s="86">
        <v>119</v>
      </c>
      <c r="G280" s="80">
        <v>0</v>
      </c>
      <c r="H280" s="204"/>
      <c r="I280" s="204"/>
      <c r="J280" s="204"/>
      <c r="K280" s="204"/>
      <c r="L280" s="80">
        <v>1</v>
      </c>
      <c r="M280" s="203"/>
      <c r="N280" s="52">
        <v>0</v>
      </c>
      <c r="O280" s="204"/>
      <c r="P280" s="204"/>
      <c r="Q280" s="11">
        <v>7.3229404999999996</v>
      </c>
      <c r="R280" s="204"/>
      <c r="S280" s="204"/>
      <c r="T280" s="53">
        <v>9.0166666666666657</v>
      </c>
      <c r="U280" s="204"/>
      <c r="V280" s="204"/>
      <c r="W280" s="11">
        <v>7.4666778305083996</v>
      </c>
      <c r="X280" s="204"/>
      <c r="Y280" s="204"/>
      <c r="Z280" s="53">
        <v>9.51</v>
      </c>
      <c r="AA280" s="204"/>
      <c r="AB280" s="204"/>
      <c r="AC280" s="204"/>
      <c r="AD280" s="204"/>
      <c r="AE280" s="204"/>
      <c r="AF280" s="9">
        <v>3.4071912905494472</v>
      </c>
      <c r="AG280" s="9">
        <v>826</v>
      </c>
      <c r="AH280" s="9">
        <v>0.47951850835317511</v>
      </c>
      <c r="AI280" s="9">
        <v>41</v>
      </c>
      <c r="AJ280" s="9">
        <v>2.5011111111111113</v>
      </c>
      <c r="AK280" s="9" t="s">
        <v>248</v>
      </c>
      <c r="AL280" s="9">
        <v>118</v>
      </c>
      <c r="AM280" s="9">
        <v>3.4071912905494472</v>
      </c>
      <c r="AN280" s="9">
        <v>3.5038659793814433</v>
      </c>
      <c r="AO280" s="73">
        <v>0</v>
      </c>
      <c r="AP280" s="80">
        <v>0</v>
      </c>
      <c r="AQ280" s="80">
        <v>0</v>
      </c>
      <c r="AR280" s="224">
        <v>238</v>
      </c>
      <c r="AS280" s="224" t="s">
        <v>248</v>
      </c>
      <c r="AT280" s="11">
        <v>8525.3639999999996</v>
      </c>
      <c r="AU280" s="11">
        <v>0</v>
      </c>
      <c r="AV280" s="80">
        <v>0</v>
      </c>
      <c r="AW280" s="80">
        <v>238</v>
      </c>
      <c r="AX280" s="158" t="s">
        <v>248</v>
      </c>
      <c r="AY280" s="235" t="s">
        <v>248</v>
      </c>
      <c r="AZ280" s="218">
        <v>106790</v>
      </c>
      <c r="BA280" s="188" t="s">
        <v>248</v>
      </c>
      <c r="BB280" s="203" t="s">
        <v>248</v>
      </c>
      <c r="BC280" s="158" t="s">
        <v>248</v>
      </c>
      <c r="BD280" s="217" t="s">
        <v>61</v>
      </c>
      <c r="BE280" s="201" t="s">
        <v>62</v>
      </c>
      <c r="BF280" s="201" t="s">
        <v>63</v>
      </c>
      <c r="BG280" s="201" t="s">
        <v>196</v>
      </c>
      <c r="BH280" s="218" t="s">
        <v>514</v>
      </c>
      <c r="BI280" s="218" t="s">
        <v>67</v>
      </c>
      <c r="BJ280" s="391">
        <v>214</v>
      </c>
      <c r="BK280" s="370">
        <v>3</v>
      </c>
      <c r="BL280" s="219" t="s">
        <v>65</v>
      </c>
      <c r="BM280" s="52" t="s">
        <v>65</v>
      </c>
      <c r="BN280" s="218" t="s">
        <v>373</v>
      </c>
      <c r="BO280" s="217" t="s">
        <v>339</v>
      </c>
      <c r="BP280" s="201" t="s">
        <v>699</v>
      </c>
      <c r="BQ280" s="52" t="s">
        <v>715</v>
      </c>
    </row>
    <row r="281" spans="1:69" ht="16.5" thickBot="1">
      <c r="A281" s="207" t="s">
        <v>37</v>
      </c>
      <c r="B281" s="208" t="s">
        <v>40</v>
      </c>
      <c r="C281" s="202" t="s">
        <v>35</v>
      </c>
      <c r="D281" s="210" t="s">
        <v>709</v>
      </c>
      <c r="E281" s="24" t="s">
        <v>470</v>
      </c>
      <c r="F281" s="86">
        <v>59</v>
      </c>
      <c r="G281" s="80">
        <v>0</v>
      </c>
      <c r="H281" s="204"/>
      <c r="I281" s="204"/>
      <c r="J281" s="204"/>
      <c r="K281" s="204"/>
      <c r="L281" s="80">
        <v>0</v>
      </c>
      <c r="M281" s="203"/>
      <c r="N281" s="52">
        <v>0</v>
      </c>
      <c r="O281" s="204"/>
      <c r="P281" s="204"/>
      <c r="Q281" s="11">
        <v>7.2457626101999999</v>
      </c>
      <c r="R281" s="204"/>
      <c r="S281" s="204"/>
      <c r="T281" s="53">
        <v>9.5249999999999986</v>
      </c>
      <c r="U281" s="204"/>
      <c r="V281" s="204"/>
      <c r="W281" s="11">
        <v>7.2948304576270999</v>
      </c>
      <c r="X281" s="204"/>
      <c r="Y281" s="204"/>
      <c r="Z281" s="53">
        <v>9.5249999999999986</v>
      </c>
      <c r="AA281" s="204"/>
      <c r="AB281" s="204"/>
      <c r="AC281" s="204"/>
      <c r="AD281" s="204"/>
      <c r="AE281" s="204"/>
      <c r="AF281" s="9">
        <v>2.7809523929629405</v>
      </c>
      <c r="AG281" s="9">
        <v>399</v>
      </c>
      <c r="AH281" s="9">
        <v>0.29496188794294342</v>
      </c>
      <c r="AI281" s="9">
        <v>47</v>
      </c>
      <c r="AJ281" s="9">
        <v>2.0982954545454544</v>
      </c>
      <c r="AK281" s="9" t="s">
        <v>248</v>
      </c>
      <c r="AL281" s="9">
        <v>0</v>
      </c>
      <c r="AM281" s="9"/>
      <c r="AN281" s="9"/>
      <c r="AO281" s="73">
        <v>0</v>
      </c>
      <c r="AP281" s="80">
        <v>0</v>
      </c>
      <c r="AQ281" s="80">
        <v>0</v>
      </c>
      <c r="AR281" s="224">
        <v>118</v>
      </c>
      <c r="AS281" s="224" t="s">
        <v>248</v>
      </c>
      <c r="AT281" s="11">
        <v>4214.8140000000003</v>
      </c>
      <c r="AU281" s="11">
        <v>0</v>
      </c>
      <c r="AV281" s="80">
        <v>0</v>
      </c>
      <c r="AW281" s="80">
        <v>118</v>
      </c>
      <c r="AX281" s="158" t="s">
        <v>248</v>
      </c>
      <c r="AY281" s="235" t="s">
        <v>248</v>
      </c>
      <c r="AZ281" s="218">
        <v>106790</v>
      </c>
      <c r="BA281" s="188" t="s">
        <v>248</v>
      </c>
      <c r="BB281" s="203" t="s">
        <v>248</v>
      </c>
      <c r="BC281" s="158" t="s">
        <v>248</v>
      </c>
      <c r="BD281" s="217" t="s">
        <v>61</v>
      </c>
      <c r="BE281" s="201" t="s">
        <v>62</v>
      </c>
      <c r="BF281" s="201" t="s">
        <v>63</v>
      </c>
      <c r="BG281" s="201" t="s">
        <v>196</v>
      </c>
      <c r="BH281" s="218" t="s">
        <v>514</v>
      </c>
      <c r="BI281" s="218" t="s">
        <v>68</v>
      </c>
      <c r="BJ281" s="391">
        <v>214</v>
      </c>
      <c r="BK281" s="370">
        <v>4</v>
      </c>
      <c r="BL281" s="219" t="s">
        <v>65</v>
      </c>
      <c r="BM281" s="52" t="s">
        <v>65</v>
      </c>
      <c r="BN281" s="218" t="s">
        <v>373</v>
      </c>
      <c r="BO281" s="217" t="s">
        <v>339</v>
      </c>
      <c r="BP281" s="201" t="s">
        <v>699</v>
      </c>
      <c r="BQ281" s="52" t="s">
        <v>715</v>
      </c>
    </row>
    <row r="282" spans="1:69" ht="16.5" thickBot="1">
      <c r="A282" s="207" t="s">
        <v>37</v>
      </c>
      <c r="B282" s="208" t="s">
        <v>40</v>
      </c>
      <c r="C282" s="202" t="s">
        <v>35</v>
      </c>
      <c r="D282" s="210" t="s">
        <v>709</v>
      </c>
      <c r="E282" s="24" t="s">
        <v>471</v>
      </c>
      <c r="F282" s="86">
        <v>86</v>
      </c>
      <c r="G282" s="80">
        <v>1</v>
      </c>
      <c r="H282" s="204"/>
      <c r="I282" s="204"/>
      <c r="J282" s="204"/>
      <c r="K282" s="204"/>
      <c r="L282" s="80">
        <v>0</v>
      </c>
      <c r="M282" s="203"/>
      <c r="N282" s="52">
        <v>0</v>
      </c>
      <c r="O282" s="204"/>
      <c r="P282" s="204"/>
      <c r="Q282" s="11">
        <v>6.0287526117999999</v>
      </c>
      <c r="R282" s="204"/>
      <c r="S282" s="204"/>
      <c r="T282" s="53">
        <v>7.291666666666667</v>
      </c>
      <c r="U282" s="204"/>
      <c r="V282" s="204"/>
      <c r="W282" s="11">
        <v>6.0044584823529004</v>
      </c>
      <c r="X282" s="204"/>
      <c r="Y282" s="204"/>
      <c r="Z282" s="53">
        <v>7.3125</v>
      </c>
      <c r="AA282" s="204"/>
      <c r="AB282" s="204"/>
      <c r="AC282" s="204"/>
      <c r="AD282" s="204"/>
      <c r="AE282" s="204"/>
      <c r="AF282" s="9">
        <v>3.4981344657785751</v>
      </c>
      <c r="AG282" s="9">
        <v>595</v>
      </c>
      <c r="AH282" s="9">
        <v>0.41127785981378501</v>
      </c>
      <c r="AI282" s="9">
        <v>11</v>
      </c>
      <c r="AJ282" s="9">
        <v>2.6488095238095237</v>
      </c>
      <c r="AK282" s="9" t="s">
        <v>248</v>
      </c>
      <c r="AL282" s="9">
        <v>85</v>
      </c>
      <c r="AM282" s="9">
        <v>3.4981344657785751</v>
      </c>
      <c r="AN282" s="9">
        <v>3.5693146417445485</v>
      </c>
      <c r="AO282" s="73">
        <v>0</v>
      </c>
      <c r="AP282" s="80">
        <v>0</v>
      </c>
      <c r="AQ282" s="80">
        <v>0</v>
      </c>
      <c r="AR282" s="224">
        <v>170</v>
      </c>
      <c r="AS282" s="224" t="s">
        <v>248</v>
      </c>
      <c r="AT282" s="11">
        <v>6066.7969999999996</v>
      </c>
      <c r="AU282" s="11">
        <v>0</v>
      </c>
      <c r="AV282" s="80">
        <v>0</v>
      </c>
      <c r="AW282" s="80">
        <v>170</v>
      </c>
      <c r="AX282" s="158" t="s">
        <v>248</v>
      </c>
      <c r="AY282" s="235" t="s">
        <v>248</v>
      </c>
      <c r="AZ282" s="218">
        <v>36665</v>
      </c>
      <c r="BA282" s="188" t="s">
        <v>248</v>
      </c>
      <c r="BB282" s="203" t="s">
        <v>248</v>
      </c>
      <c r="BC282" s="158" t="s">
        <v>248</v>
      </c>
      <c r="BD282" s="217" t="s">
        <v>61</v>
      </c>
      <c r="BE282" s="201" t="s">
        <v>62</v>
      </c>
      <c r="BF282" s="201" t="s">
        <v>63</v>
      </c>
      <c r="BG282" s="201" t="s">
        <v>196</v>
      </c>
      <c r="BH282" s="218" t="s">
        <v>515</v>
      </c>
      <c r="BI282" s="218" t="s">
        <v>64</v>
      </c>
      <c r="BJ282" s="391">
        <v>214</v>
      </c>
      <c r="BK282" s="370">
        <v>1</v>
      </c>
      <c r="BL282" s="219" t="s">
        <v>65</v>
      </c>
      <c r="BM282" s="52" t="s">
        <v>65</v>
      </c>
      <c r="BN282" s="218" t="s">
        <v>373</v>
      </c>
      <c r="BO282" s="217" t="s">
        <v>56</v>
      </c>
      <c r="BP282" s="201" t="s">
        <v>684</v>
      </c>
      <c r="BQ282" s="52" t="s">
        <v>716</v>
      </c>
    </row>
    <row r="283" spans="1:69" ht="16.5" thickBot="1">
      <c r="A283" s="207" t="s">
        <v>37</v>
      </c>
      <c r="B283" s="208" t="s">
        <v>40</v>
      </c>
      <c r="C283" s="202" t="s">
        <v>35</v>
      </c>
      <c r="D283" s="210" t="s">
        <v>709</v>
      </c>
      <c r="E283" s="24" t="s">
        <v>471</v>
      </c>
      <c r="F283" s="86">
        <v>87</v>
      </c>
      <c r="G283" s="80">
        <v>2</v>
      </c>
      <c r="H283" s="204"/>
      <c r="I283" s="204"/>
      <c r="J283" s="204"/>
      <c r="K283" s="204"/>
      <c r="L283" s="80">
        <v>0</v>
      </c>
      <c r="M283" s="203"/>
      <c r="N283" s="52">
        <v>1</v>
      </c>
      <c r="O283" s="204"/>
      <c r="P283" s="204"/>
      <c r="Q283" s="11">
        <v>7.0491880235000002</v>
      </c>
      <c r="R283" s="204"/>
      <c r="S283" s="204"/>
      <c r="T283" s="53">
        <v>9.9375</v>
      </c>
      <c r="U283" s="204"/>
      <c r="V283" s="204"/>
      <c r="W283" s="11">
        <v>7.0998585411763999</v>
      </c>
      <c r="X283" s="204"/>
      <c r="Y283" s="204"/>
      <c r="Z283" s="53">
        <v>9.9375</v>
      </c>
      <c r="AA283" s="204"/>
      <c r="AB283" s="204"/>
      <c r="AC283" s="204"/>
      <c r="AD283" s="204"/>
      <c r="AE283" s="204"/>
      <c r="AF283" s="9">
        <v>2.8357483004631638</v>
      </c>
      <c r="AG283" s="9">
        <v>588</v>
      </c>
      <c r="AH283" s="9">
        <v>0.62981164286335234</v>
      </c>
      <c r="AI283" s="9">
        <v>185</v>
      </c>
      <c r="AJ283" s="9">
        <v>1.7581521739130435</v>
      </c>
      <c r="AK283" s="9" t="s">
        <v>248</v>
      </c>
      <c r="AL283" s="9">
        <v>84</v>
      </c>
      <c r="AM283" s="9">
        <v>2.8357483004631638</v>
      </c>
      <c r="AN283" s="9">
        <v>2.8157142857142858</v>
      </c>
      <c r="AO283" s="73">
        <v>0</v>
      </c>
      <c r="AP283" s="80">
        <v>0</v>
      </c>
      <c r="AQ283" s="80">
        <v>0</v>
      </c>
      <c r="AR283" s="224">
        <v>170</v>
      </c>
      <c r="AS283" s="224" t="s">
        <v>248</v>
      </c>
      <c r="AT283" s="11">
        <v>6066.0969999999998</v>
      </c>
      <c r="AU283" s="11">
        <v>0</v>
      </c>
      <c r="AV283" s="80">
        <v>0</v>
      </c>
      <c r="AW283" s="80">
        <v>170</v>
      </c>
      <c r="AX283" s="158" t="s">
        <v>248</v>
      </c>
      <c r="AY283" s="235" t="s">
        <v>248</v>
      </c>
      <c r="AZ283" s="218">
        <v>36665</v>
      </c>
      <c r="BA283" s="188" t="s">
        <v>248</v>
      </c>
      <c r="BB283" s="203" t="s">
        <v>248</v>
      </c>
      <c r="BC283" s="158" t="s">
        <v>248</v>
      </c>
      <c r="BD283" s="217" t="s">
        <v>61</v>
      </c>
      <c r="BE283" s="201" t="s">
        <v>62</v>
      </c>
      <c r="BF283" s="201" t="s">
        <v>63</v>
      </c>
      <c r="BG283" s="201" t="s">
        <v>196</v>
      </c>
      <c r="BH283" s="218" t="s">
        <v>515</v>
      </c>
      <c r="BI283" s="218" t="s">
        <v>66</v>
      </c>
      <c r="BJ283" s="391">
        <v>214</v>
      </c>
      <c r="BK283" s="370">
        <v>7</v>
      </c>
      <c r="BL283" s="219" t="s">
        <v>65</v>
      </c>
      <c r="BM283" s="52" t="s">
        <v>65</v>
      </c>
      <c r="BN283" s="218" t="s">
        <v>373</v>
      </c>
      <c r="BO283" s="217" t="s">
        <v>56</v>
      </c>
      <c r="BP283" s="201" t="s">
        <v>684</v>
      </c>
      <c r="BQ283" s="52" t="s">
        <v>716</v>
      </c>
    </row>
    <row r="284" spans="1:69" ht="16.5" thickBot="1">
      <c r="A284" s="207" t="s">
        <v>37</v>
      </c>
      <c r="B284" s="208" t="s">
        <v>40</v>
      </c>
      <c r="C284" s="202" t="s">
        <v>35</v>
      </c>
      <c r="D284" s="210" t="s">
        <v>709</v>
      </c>
      <c r="E284" s="24" t="s">
        <v>471</v>
      </c>
      <c r="F284" s="86">
        <v>77</v>
      </c>
      <c r="G284" s="80">
        <v>0</v>
      </c>
      <c r="H284" s="204"/>
      <c r="I284" s="204"/>
      <c r="J284" s="204"/>
      <c r="K284" s="204"/>
      <c r="L284" s="80">
        <v>0</v>
      </c>
      <c r="M284" s="203"/>
      <c r="N284" s="52">
        <v>0</v>
      </c>
      <c r="O284" s="204"/>
      <c r="P284" s="204"/>
      <c r="Q284" s="11">
        <v>6.0372726103999996</v>
      </c>
      <c r="R284" s="204"/>
      <c r="S284" s="204"/>
      <c r="T284" s="53">
        <v>8.6916666666666647</v>
      </c>
      <c r="U284" s="204"/>
      <c r="V284" s="204"/>
      <c r="W284" s="11">
        <v>5.4040647662336996</v>
      </c>
      <c r="X284" s="204"/>
      <c r="Y284" s="204"/>
      <c r="Z284" s="53">
        <v>8.5374999999999979</v>
      </c>
      <c r="AA284" s="204"/>
      <c r="AB284" s="204"/>
      <c r="AC284" s="204"/>
      <c r="AD284" s="204"/>
      <c r="AE284" s="204"/>
      <c r="AF284" s="9">
        <v>3.6239146715192492</v>
      </c>
      <c r="AG284" s="9">
        <v>539</v>
      </c>
      <c r="AH284" s="9">
        <v>0.44677423493267365</v>
      </c>
      <c r="AI284" s="9">
        <v>17</v>
      </c>
      <c r="AJ284" s="9">
        <v>2.6381944444444443</v>
      </c>
      <c r="AK284" s="9" t="s">
        <v>248</v>
      </c>
      <c r="AL284" s="9">
        <v>77</v>
      </c>
      <c r="AM284" s="9">
        <v>3.6239146715192492</v>
      </c>
      <c r="AN284" s="9">
        <v>3.6782670454545454</v>
      </c>
      <c r="AO284" s="73">
        <v>0</v>
      </c>
      <c r="AP284" s="80">
        <v>0</v>
      </c>
      <c r="AQ284" s="80">
        <v>0</v>
      </c>
      <c r="AR284" s="224">
        <v>154</v>
      </c>
      <c r="AS284" s="224" t="s">
        <v>248</v>
      </c>
      <c r="AT284" s="11">
        <v>5501.0069999999996</v>
      </c>
      <c r="AU284" s="11">
        <v>7.3019999999999996</v>
      </c>
      <c r="AV284" s="80">
        <v>0</v>
      </c>
      <c r="AW284" s="80">
        <v>154</v>
      </c>
      <c r="AX284" s="158" t="s">
        <v>248</v>
      </c>
      <c r="AY284" s="235" t="s">
        <v>248</v>
      </c>
      <c r="AZ284" s="218">
        <v>36665</v>
      </c>
      <c r="BA284" s="188" t="s">
        <v>248</v>
      </c>
      <c r="BB284" s="203" t="s">
        <v>248</v>
      </c>
      <c r="BC284" s="158" t="s">
        <v>248</v>
      </c>
      <c r="BD284" s="217" t="s">
        <v>61</v>
      </c>
      <c r="BE284" s="201" t="s">
        <v>62</v>
      </c>
      <c r="BF284" s="201" t="s">
        <v>63</v>
      </c>
      <c r="BG284" s="201" t="s">
        <v>196</v>
      </c>
      <c r="BH284" s="218" t="s">
        <v>515</v>
      </c>
      <c r="BI284" s="218" t="s">
        <v>67</v>
      </c>
      <c r="BJ284" s="391">
        <v>214</v>
      </c>
      <c r="BK284" s="370">
        <v>3</v>
      </c>
      <c r="BL284" s="219" t="s">
        <v>65</v>
      </c>
      <c r="BM284" s="52" t="s">
        <v>65</v>
      </c>
      <c r="BN284" s="218" t="s">
        <v>373</v>
      </c>
      <c r="BO284" s="217" t="s">
        <v>56</v>
      </c>
      <c r="BP284" s="201" t="s">
        <v>684</v>
      </c>
      <c r="BQ284" s="52" t="s">
        <v>716</v>
      </c>
    </row>
    <row r="285" spans="1:69" ht="16.5" thickBot="1">
      <c r="A285" s="207" t="s">
        <v>37</v>
      </c>
      <c r="B285" s="208" t="s">
        <v>40</v>
      </c>
      <c r="C285" s="202" t="s">
        <v>35</v>
      </c>
      <c r="D285" s="210" t="s">
        <v>709</v>
      </c>
      <c r="E285" s="24" t="s">
        <v>471</v>
      </c>
      <c r="F285" s="86">
        <v>76</v>
      </c>
      <c r="G285" s="80">
        <v>0</v>
      </c>
      <c r="H285" s="204"/>
      <c r="I285" s="204"/>
      <c r="J285" s="204"/>
      <c r="K285" s="204"/>
      <c r="L285" s="80">
        <v>0</v>
      </c>
      <c r="M285" s="203"/>
      <c r="N285" s="52">
        <v>0</v>
      </c>
      <c r="O285" s="204"/>
      <c r="P285" s="204"/>
      <c r="Q285" s="11">
        <v>7.7082890789</v>
      </c>
      <c r="R285" s="204"/>
      <c r="S285" s="204"/>
      <c r="T285" s="53">
        <v>9.6000000000000014</v>
      </c>
      <c r="U285" s="204"/>
      <c r="V285" s="204"/>
      <c r="W285" s="11">
        <v>7.7252891842105003</v>
      </c>
      <c r="X285" s="204"/>
      <c r="Y285" s="204"/>
      <c r="Z285" s="53">
        <v>9.3666666666666671</v>
      </c>
      <c r="AA285" s="204"/>
      <c r="AB285" s="204"/>
      <c r="AC285" s="204"/>
      <c r="AD285" s="204"/>
      <c r="AE285" s="204"/>
      <c r="AF285" s="9">
        <v>2.646768146153077</v>
      </c>
      <c r="AG285" s="9">
        <v>427</v>
      </c>
      <c r="AH285" s="9">
        <v>0.41727367534568899</v>
      </c>
      <c r="AI285" s="9">
        <v>112</v>
      </c>
      <c r="AJ285" s="9">
        <v>1.6507692307692308</v>
      </c>
      <c r="AK285" s="9" t="s">
        <v>248</v>
      </c>
      <c r="AL285" s="9">
        <v>0</v>
      </c>
      <c r="AM285" s="9"/>
      <c r="AN285" s="9"/>
      <c r="AO285" s="73">
        <v>0</v>
      </c>
      <c r="AP285" s="80">
        <v>0</v>
      </c>
      <c r="AQ285" s="80">
        <v>0</v>
      </c>
      <c r="AR285" s="224">
        <v>152</v>
      </c>
      <c r="AS285" s="224" t="s">
        <v>248</v>
      </c>
      <c r="AT285" s="11">
        <v>5428.6109999999999</v>
      </c>
      <c r="AU285" s="11">
        <v>0</v>
      </c>
      <c r="AV285" s="80">
        <v>0</v>
      </c>
      <c r="AW285" s="80">
        <v>152</v>
      </c>
      <c r="AX285" s="158" t="s">
        <v>248</v>
      </c>
      <c r="AY285" s="235" t="s">
        <v>248</v>
      </c>
      <c r="AZ285" s="218">
        <v>36665</v>
      </c>
      <c r="BA285" s="188" t="s">
        <v>248</v>
      </c>
      <c r="BB285" s="203" t="s">
        <v>248</v>
      </c>
      <c r="BC285" s="158" t="s">
        <v>248</v>
      </c>
      <c r="BD285" s="217" t="s">
        <v>61</v>
      </c>
      <c r="BE285" s="201" t="s">
        <v>62</v>
      </c>
      <c r="BF285" s="201" t="s">
        <v>63</v>
      </c>
      <c r="BG285" s="201" t="s">
        <v>196</v>
      </c>
      <c r="BH285" s="218" t="s">
        <v>515</v>
      </c>
      <c r="BI285" s="218" t="s">
        <v>68</v>
      </c>
      <c r="BJ285" s="391">
        <v>214</v>
      </c>
      <c r="BK285" s="370">
        <v>4</v>
      </c>
      <c r="BL285" s="219" t="s">
        <v>65</v>
      </c>
      <c r="BM285" s="52" t="s">
        <v>65</v>
      </c>
      <c r="BN285" s="218" t="s">
        <v>373</v>
      </c>
      <c r="BO285" s="217" t="s">
        <v>56</v>
      </c>
      <c r="BP285" s="201" t="s">
        <v>684</v>
      </c>
      <c r="BQ285" s="52" t="s">
        <v>716</v>
      </c>
    </row>
    <row r="286" spans="1:69" ht="16.5" thickBot="1">
      <c r="A286" s="207" t="s">
        <v>37</v>
      </c>
      <c r="B286" s="208" t="s">
        <v>40</v>
      </c>
      <c r="C286" s="202" t="s">
        <v>35</v>
      </c>
      <c r="D286" s="210" t="s">
        <v>709</v>
      </c>
      <c r="E286" s="24" t="s">
        <v>369</v>
      </c>
      <c r="F286" s="86">
        <v>111</v>
      </c>
      <c r="G286" s="80">
        <v>0</v>
      </c>
      <c r="H286" s="204"/>
      <c r="I286" s="204"/>
      <c r="J286" s="204"/>
      <c r="K286" s="204"/>
      <c r="L286" s="80">
        <v>0</v>
      </c>
      <c r="M286" s="203"/>
      <c r="N286" s="52">
        <v>2</v>
      </c>
      <c r="O286" s="204"/>
      <c r="P286" s="204"/>
      <c r="Q286" s="11">
        <v>6.3779187657999996</v>
      </c>
      <c r="R286" s="204"/>
      <c r="S286" s="204"/>
      <c r="T286" s="53">
        <v>7.7449999999999992</v>
      </c>
      <c r="U286" s="204"/>
      <c r="V286" s="204"/>
      <c r="W286" s="11">
        <v>6.4289728738737999</v>
      </c>
      <c r="X286" s="204"/>
      <c r="Y286" s="204"/>
      <c r="Z286" s="53">
        <v>7.8449999999999989</v>
      </c>
      <c r="AA286" s="204"/>
      <c r="AB286" s="204"/>
      <c r="AC286" s="204"/>
      <c r="AD286" s="204"/>
      <c r="AE286" s="204"/>
      <c r="AF286" s="9">
        <v>3.3781149021503238</v>
      </c>
      <c r="AG286" s="9">
        <v>773</v>
      </c>
      <c r="AH286" s="9">
        <v>0.51595312698810658</v>
      </c>
      <c r="AI286" s="9">
        <v>40</v>
      </c>
      <c r="AJ286" s="9">
        <v>2.467857142857143</v>
      </c>
      <c r="AK286" s="9" t="s">
        <v>248</v>
      </c>
      <c r="AL286" s="9">
        <v>110</v>
      </c>
      <c r="AM286" s="9">
        <v>3.3778659659561026</v>
      </c>
      <c r="AN286" s="9">
        <v>3.4397810218978102</v>
      </c>
      <c r="AO286" s="73">
        <v>0</v>
      </c>
      <c r="AP286" s="80">
        <v>0</v>
      </c>
      <c r="AQ286" s="80">
        <v>0</v>
      </c>
      <c r="AR286" s="224">
        <v>222</v>
      </c>
      <c r="AS286" s="224" t="s">
        <v>248</v>
      </c>
      <c r="AT286" s="11">
        <v>8429.2620000000006</v>
      </c>
      <c r="AU286" s="11">
        <v>0</v>
      </c>
      <c r="AV286" s="80">
        <v>0</v>
      </c>
      <c r="AW286" s="80">
        <v>222</v>
      </c>
      <c r="AX286" s="158" t="s">
        <v>248</v>
      </c>
      <c r="AY286" s="235" t="s">
        <v>248</v>
      </c>
      <c r="AZ286" s="218">
        <v>28516</v>
      </c>
      <c r="BA286" s="188" t="s">
        <v>248</v>
      </c>
      <c r="BB286" s="203" t="s">
        <v>248</v>
      </c>
      <c r="BC286" s="158" t="s">
        <v>248</v>
      </c>
      <c r="BD286" s="217" t="s">
        <v>61</v>
      </c>
      <c r="BE286" s="201" t="s">
        <v>62</v>
      </c>
      <c r="BF286" s="201" t="s">
        <v>63</v>
      </c>
      <c r="BG286" s="201" t="s">
        <v>196</v>
      </c>
      <c r="BH286" s="218" t="s">
        <v>512</v>
      </c>
      <c r="BI286" s="218" t="s">
        <v>64</v>
      </c>
      <c r="BJ286" s="391">
        <v>214</v>
      </c>
      <c r="BK286" s="370">
        <v>1</v>
      </c>
      <c r="BL286" s="219" t="s">
        <v>65</v>
      </c>
      <c r="BM286" s="52" t="s">
        <v>65</v>
      </c>
      <c r="BN286" s="218" t="s">
        <v>373</v>
      </c>
      <c r="BO286" s="217" t="s">
        <v>347</v>
      </c>
      <c r="BP286" s="201" t="s">
        <v>684</v>
      </c>
      <c r="BQ286" s="52" t="s">
        <v>716</v>
      </c>
    </row>
    <row r="287" spans="1:69" ht="16.5" thickBot="1">
      <c r="A287" s="207" t="s">
        <v>37</v>
      </c>
      <c r="B287" s="208" t="s">
        <v>40</v>
      </c>
      <c r="C287" s="202" t="s">
        <v>35</v>
      </c>
      <c r="D287" s="210" t="s">
        <v>709</v>
      </c>
      <c r="E287" s="24" t="s">
        <v>369</v>
      </c>
      <c r="F287" s="86">
        <v>92</v>
      </c>
      <c r="G287" s="80">
        <v>7</v>
      </c>
      <c r="H287" s="204"/>
      <c r="I287" s="204"/>
      <c r="J287" s="204"/>
      <c r="K287" s="204"/>
      <c r="L287" s="80">
        <v>0</v>
      </c>
      <c r="M287" s="203"/>
      <c r="N287" s="52">
        <v>0</v>
      </c>
      <c r="O287" s="204"/>
      <c r="P287" s="204"/>
      <c r="Q287" s="11">
        <v>7.9540114706000002</v>
      </c>
      <c r="R287" s="204"/>
      <c r="S287" s="204"/>
      <c r="T287" s="53">
        <v>13.482142857142858</v>
      </c>
      <c r="U287" s="204"/>
      <c r="V287" s="204"/>
      <c r="W287" s="11">
        <v>8.0208939058822999</v>
      </c>
      <c r="X287" s="204"/>
      <c r="Y287" s="204"/>
      <c r="Z287" s="53">
        <v>13.71875</v>
      </c>
      <c r="AA287" s="204"/>
      <c r="AB287" s="204"/>
      <c r="AC287" s="204"/>
      <c r="AD287" s="204"/>
      <c r="AE287" s="204"/>
      <c r="AF287" s="9">
        <v>3.1726386605190631</v>
      </c>
      <c r="AG287" s="9">
        <v>595</v>
      </c>
      <c r="AH287" s="9">
        <v>0.54376157872746389</v>
      </c>
      <c r="AI287" s="9">
        <v>71</v>
      </c>
      <c r="AJ287" s="9">
        <v>2.1673387096774195</v>
      </c>
      <c r="AK287" s="9" t="s">
        <v>248</v>
      </c>
      <c r="AL287" s="9">
        <v>85</v>
      </c>
      <c r="AM287" s="9">
        <v>3.1726386605190631</v>
      </c>
      <c r="AN287" s="9">
        <v>3.2076271186440679</v>
      </c>
      <c r="AO287" s="73">
        <v>0</v>
      </c>
      <c r="AP287" s="80">
        <v>0</v>
      </c>
      <c r="AQ287" s="80">
        <v>0</v>
      </c>
      <c r="AR287" s="224">
        <v>170</v>
      </c>
      <c r="AS287" s="224" t="s">
        <v>248</v>
      </c>
      <c r="AT287" s="11">
        <v>6713.9089999999997</v>
      </c>
      <c r="AU287" s="11">
        <v>0</v>
      </c>
      <c r="AV287" s="80">
        <v>0</v>
      </c>
      <c r="AW287" s="80">
        <v>170</v>
      </c>
      <c r="AX287" s="158" t="s">
        <v>248</v>
      </c>
      <c r="AY287" s="235" t="s">
        <v>248</v>
      </c>
      <c r="AZ287" s="218">
        <v>28516</v>
      </c>
      <c r="BA287" s="188" t="s">
        <v>248</v>
      </c>
      <c r="BB287" s="203" t="s">
        <v>248</v>
      </c>
      <c r="BC287" s="158" t="s">
        <v>248</v>
      </c>
      <c r="BD287" s="217" t="s">
        <v>61</v>
      </c>
      <c r="BE287" s="201" t="s">
        <v>62</v>
      </c>
      <c r="BF287" s="201" t="s">
        <v>63</v>
      </c>
      <c r="BG287" s="201" t="s">
        <v>196</v>
      </c>
      <c r="BH287" s="218" t="s">
        <v>512</v>
      </c>
      <c r="BI287" s="218" t="s">
        <v>66</v>
      </c>
      <c r="BJ287" s="391">
        <v>214</v>
      </c>
      <c r="BK287" s="370">
        <v>7</v>
      </c>
      <c r="BL287" s="219" t="s">
        <v>65</v>
      </c>
      <c r="BM287" s="52" t="s">
        <v>65</v>
      </c>
      <c r="BN287" s="218" t="s">
        <v>373</v>
      </c>
      <c r="BO287" s="217" t="s">
        <v>347</v>
      </c>
      <c r="BP287" s="201" t="s">
        <v>684</v>
      </c>
      <c r="BQ287" s="52" t="s">
        <v>716</v>
      </c>
    </row>
    <row r="288" spans="1:69" ht="16.5" thickBot="1">
      <c r="A288" s="207" t="s">
        <v>37</v>
      </c>
      <c r="B288" s="208" t="s">
        <v>40</v>
      </c>
      <c r="C288" s="202" t="s">
        <v>35</v>
      </c>
      <c r="D288" s="210" t="s">
        <v>709</v>
      </c>
      <c r="E288" s="24" t="s">
        <v>369</v>
      </c>
      <c r="F288" s="86">
        <v>98</v>
      </c>
      <c r="G288" s="80">
        <v>0</v>
      </c>
      <c r="H288" s="204"/>
      <c r="I288" s="204"/>
      <c r="J288" s="204"/>
      <c r="K288" s="204"/>
      <c r="L288" s="80">
        <v>0</v>
      </c>
      <c r="M288" s="203"/>
      <c r="N288" s="52">
        <v>0</v>
      </c>
      <c r="O288" s="204"/>
      <c r="P288" s="204"/>
      <c r="Q288" s="11">
        <v>5.6387139694000004</v>
      </c>
      <c r="R288" s="204"/>
      <c r="S288" s="204"/>
      <c r="T288" s="53">
        <v>7.6374999999999993</v>
      </c>
      <c r="U288" s="204"/>
      <c r="V288" s="204"/>
      <c r="W288" s="11">
        <v>5.0404486938774999</v>
      </c>
      <c r="X288" s="204"/>
      <c r="Y288" s="204"/>
      <c r="Z288" s="53">
        <v>7.2749999999999986</v>
      </c>
      <c r="AA288" s="204"/>
      <c r="AB288" s="204"/>
      <c r="AC288" s="204"/>
      <c r="AD288" s="204"/>
      <c r="AE288" s="204"/>
      <c r="AF288" s="9">
        <v>3.646946079703183</v>
      </c>
      <c r="AG288" s="9">
        <v>686</v>
      </c>
      <c r="AH288" s="9">
        <v>0.42121649585879567</v>
      </c>
      <c r="AI288" s="9">
        <v>18</v>
      </c>
      <c r="AJ288" s="9">
        <v>2.681111111111111</v>
      </c>
      <c r="AK288" s="9" t="s">
        <v>248</v>
      </c>
      <c r="AL288" s="9">
        <v>97</v>
      </c>
      <c r="AM288" s="9">
        <v>3.6473785133179222</v>
      </c>
      <c r="AN288" s="9">
        <v>3.6851230425055927</v>
      </c>
      <c r="AO288" s="73">
        <v>0</v>
      </c>
      <c r="AP288" s="80">
        <v>0</v>
      </c>
      <c r="AQ288" s="80">
        <v>0</v>
      </c>
      <c r="AR288" s="224">
        <v>196</v>
      </c>
      <c r="AS288" s="224" t="s">
        <v>248</v>
      </c>
      <c r="AT288" s="11">
        <v>7437.35</v>
      </c>
      <c r="AU288" s="11">
        <v>0</v>
      </c>
      <c r="AV288" s="80">
        <v>0</v>
      </c>
      <c r="AW288" s="80">
        <v>196</v>
      </c>
      <c r="AX288" s="158" t="s">
        <v>248</v>
      </c>
      <c r="AY288" s="235" t="s">
        <v>248</v>
      </c>
      <c r="AZ288" s="218">
        <v>28516</v>
      </c>
      <c r="BA288" s="188" t="s">
        <v>248</v>
      </c>
      <c r="BB288" s="203" t="s">
        <v>248</v>
      </c>
      <c r="BC288" s="158" t="s">
        <v>248</v>
      </c>
      <c r="BD288" s="217" t="s">
        <v>61</v>
      </c>
      <c r="BE288" s="201" t="s">
        <v>62</v>
      </c>
      <c r="BF288" s="201" t="s">
        <v>63</v>
      </c>
      <c r="BG288" s="201" t="s">
        <v>196</v>
      </c>
      <c r="BH288" s="218" t="s">
        <v>512</v>
      </c>
      <c r="BI288" s="218" t="s">
        <v>67</v>
      </c>
      <c r="BJ288" s="391">
        <v>214</v>
      </c>
      <c r="BK288" s="370">
        <v>3</v>
      </c>
      <c r="BL288" s="219" t="s">
        <v>65</v>
      </c>
      <c r="BM288" s="52" t="s">
        <v>65</v>
      </c>
      <c r="BN288" s="218" t="s">
        <v>373</v>
      </c>
      <c r="BO288" s="217" t="s">
        <v>347</v>
      </c>
      <c r="BP288" s="201" t="s">
        <v>684</v>
      </c>
      <c r="BQ288" s="52" t="s">
        <v>716</v>
      </c>
    </row>
    <row r="289" spans="1:69" ht="16.5" thickBot="1">
      <c r="A289" s="207" t="s">
        <v>37</v>
      </c>
      <c r="B289" s="208" t="s">
        <v>40</v>
      </c>
      <c r="C289" s="202" t="s">
        <v>35</v>
      </c>
      <c r="D289" s="210" t="s">
        <v>709</v>
      </c>
      <c r="E289" s="24" t="s">
        <v>369</v>
      </c>
      <c r="F289" s="86">
        <v>56</v>
      </c>
      <c r="G289" s="80">
        <v>1</v>
      </c>
      <c r="H289" s="204"/>
      <c r="I289" s="204"/>
      <c r="J289" s="204"/>
      <c r="K289" s="204"/>
      <c r="L289" s="80">
        <v>0</v>
      </c>
      <c r="M289" s="203"/>
      <c r="N289" s="52">
        <v>0</v>
      </c>
      <c r="O289" s="204"/>
      <c r="P289" s="204"/>
      <c r="Q289" s="11">
        <v>7.1795998545000002</v>
      </c>
      <c r="R289" s="204"/>
      <c r="S289" s="204"/>
      <c r="T289" s="53">
        <v>8.8125</v>
      </c>
      <c r="U289" s="204"/>
      <c r="V289" s="204"/>
      <c r="W289" s="11">
        <v>7.2460906181817997</v>
      </c>
      <c r="X289" s="204"/>
      <c r="Y289" s="204"/>
      <c r="Z289" s="53">
        <v>8.7083333333333339</v>
      </c>
      <c r="AA289" s="204"/>
      <c r="AB289" s="204"/>
      <c r="AC289" s="204"/>
      <c r="AD289" s="204"/>
      <c r="AE289" s="204"/>
      <c r="AF289" s="9">
        <v>2.7611324688056853</v>
      </c>
      <c r="AG289" s="9">
        <v>383</v>
      </c>
      <c r="AH289" s="9">
        <v>0.25613599597766584</v>
      </c>
      <c r="AI289" s="9">
        <v>53</v>
      </c>
      <c r="AJ289" s="9">
        <v>2.1615000000000002</v>
      </c>
      <c r="AK289" s="9" t="s">
        <v>248</v>
      </c>
      <c r="AL289" s="9">
        <v>0</v>
      </c>
      <c r="AM289" s="9"/>
      <c r="AN289" s="9"/>
      <c r="AO289" s="73">
        <v>0</v>
      </c>
      <c r="AP289" s="80">
        <v>0</v>
      </c>
      <c r="AQ289" s="80">
        <v>0</v>
      </c>
      <c r="AR289" s="224">
        <v>110</v>
      </c>
      <c r="AS289" s="224" t="s">
        <v>248</v>
      </c>
      <c r="AT289" s="11">
        <v>4250.0479999999998</v>
      </c>
      <c r="AU289" s="11">
        <v>0</v>
      </c>
      <c r="AV289" s="80">
        <v>0</v>
      </c>
      <c r="AW289" s="80">
        <v>110</v>
      </c>
      <c r="AX289" s="158" t="s">
        <v>248</v>
      </c>
      <c r="AY289" s="235" t="s">
        <v>248</v>
      </c>
      <c r="AZ289" s="218">
        <v>28516</v>
      </c>
      <c r="BA289" s="188" t="s">
        <v>248</v>
      </c>
      <c r="BB289" s="203" t="s">
        <v>248</v>
      </c>
      <c r="BC289" s="158" t="s">
        <v>248</v>
      </c>
      <c r="BD289" s="217" t="s">
        <v>61</v>
      </c>
      <c r="BE289" s="201" t="s">
        <v>62</v>
      </c>
      <c r="BF289" s="201" t="s">
        <v>63</v>
      </c>
      <c r="BG289" s="201" t="s">
        <v>196</v>
      </c>
      <c r="BH289" s="218" t="s">
        <v>512</v>
      </c>
      <c r="BI289" s="218" t="s">
        <v>68</v>
      </c>
      <c r="BJ289" s="391">
        <v>214</v>
      </c>
      <c r="BK289" s="370">
        <v>4</v>
      </c>
      <c r="BL289" s="219" t="s">
        <v>65</v>
      </c>
      <c r="BM289" s="52" t="s">
        <v>65</v>
      </c>
      <c r="BN289" s="218" t="s">
        <v>373</v>
      </c>
      <c r="BO289" s="217" t="s">
        <v>347</v>
      </c>
      <c r="BP289" s="201" t="s">
        <v>684</v>
      </c>
      <c r="BQ289" s="52" t="s">
        <v>716</v>
      </c>
    </row>
    <row r="290" spans="1:69" ht="15.75" thickBot="1">
      <c r="A290" s="404" t="s">
        <v>37</v>
      </c>
      <c r="B290" s="405" t="s">
        <v>40</v>
      </c>
      <c r="C290" s="406" t="s">
        <v>35</v>
      </c>
      <c r="D290" s="210" t="s">
        <v>709</v>
      </c>
      <c r="E290" s="24" t="s">
        <v>472</v>
      </c>
      <c r="F290" s="86">
        <v>43</v>
      </c>
      <c r="G290" s="80">
        <v>0</v>
      </c>
      <c r="H290" s="407"/>
      <c r="I290" s="407"/>
      <c r="J290" s="407"/>
      <c r="K290" s="407"/>
      <c r="L290" s="80">
        <v>0</v>
      </c>
      <c r="M290" s="408"/>
      <c r="N290" s="409">
        <v>0</v>
      </c>
      <c r="O290" s="407"/>
      <c r="P290" s="407"/>
      <c r="Q290" s="11">
        <v>6.4720463721000003</v>
      </c>
      <c r="R290" s="407"/>
      <c r="S290" s="407"/>
      <c r="T290" s="53">
        <v>7.4178571428571427</v>
      </c>
      <c r="U290" s="407"/>
      <c r="V290" s="407"/>
      <c r="W290" s="11">
        <v>6.5176276744186001</v>
      </c>
      <c r="X290" s="407"/>
      <c r="Y290" s="407"/>
      <c r="Z290" s="53">
        <v>7.4906249999999996</v>
      </c>
      <c r="AA290" s="407"/>
      <c r="AB290" s="407"/>
      <c r="AC290" s="407"/>
      <c r="AD290" s="407"/>
      <c r="AE290" s="407"/>
      <c r="AF290" s="410">
        <v>3.3859136227357429</v>
      </c>
      <c r="AG290" s="410">
        <v>301</v>
      </c>
      <c r="AH290" s="410">
        <v>0.45570701279011583</v>
      </c>
      <c r="AI290" s="410">
        <v>10</v>
      </c>
      <c r="AJ290" s="410">
        <v>2.5537234042553192</v>
      </c>
      <c r="AK290" s="410" t="s">
        <v>248</v>
      </c>
      <c r="AL290" s="410">
        <v>43</v>
      </c>
      <c r="AM290" s="410">
        <v>3.3859136227357429</v>
      </c>
      <c r="AN290" s="410">
        <v>3.4628712871287131</v>
      </c>
      <c r="AO290" s="73">
        <v>0</v>
      </c>
      <c r="AP290" s="80">
        <v>0</v>
      </c>
      <c r="AQ290" s="80">
        <v>0</v>
      </c>
      <c r="AR290" s="224">
        <v>86</v>
      </c>
      <c r="AS290" s="224" t="s">
        <v>248</v>
      </c>
      <c r="AT290" s="11">
        <v>3065.4630000000002</v>
      </c>
      <c r="AU290" s="11">
        <v>0</v>
      </c>
      <c r="AV290" s="80">
        <v>0</v>
      </c>
      <c r="AW290" s="80">
        <v>86</v>
      </c>
      <c r="AX290" s="416" t="s">
        <v>248</v>
      </c>
      <c r="AY290" s="235" t="s">
        <v>248</v>
      </c>
      <c r="AZ290" s="242">
        <v>30247</v>
      </c>
      <c r="BA290" s="188" t="s">
        <v>248</v>
      </c>
      <c r="BB290" s="408" t="s">
        <v>248</v>
      </c>
      <c r="BC290" s="416" t="s">
        <v>248</v>
      </c>
      <c r="BD290" s="411" t="s">
        <v>61</v>
      </c>
      <c r="BE290" s="412" t="s">
        <v>62</v>
      </c>
      <c r="BF290" s="412" t="s">
        <v>63</v>
      </c>
      <c r="BG290" s="412" t="s">
        <v>196</v>
      </c>
      <c r="BH290" s="413" t="s">
        <v>514</v>
      </c>
      <c r="BI290" s="413" t="s">
        <v>64</v>
      </c>
      <c r="BJ290" s="417">
        <v>214</v>
      </c>
      <c r="BK290" s="414">
        <v>1</v>
      </c>
      <c r="BL290" s="415" t="s">
        <v>65</v>
      </c>
      <c r="BM290" s="409" t="s">
        <v>65</v>
      </c>
      <c r="BN290" s="413" t="s">
        <v>373</v>
      </c>
      <c r="BO290" s="217" t="s">
        <v>349</v>
      </c>
      <c r="BP290" s="201" t="s">
        <v>699</v>
      </c>
      <c r="BQ290" s="52" t="s">
        <v>715</v>
      </c>
    </row>
    <row r="291" spans="1:69" ht="15.75" thickBot="1">
      <c r="A291" s="404" t="s">
        <v>37</v>
      </c>
      <c r="B291" s="405" t="s">
        <v>40</v>
      </c>
      <c r="C291" s="406" t="s">
        <v>35</v>
      </c>
      <c r="D291" s="210" t="s">
        <v>709</v>
      </c>
      <c r="E291" s="24" t="s">
        <v>472</v>
      </c>
      <c r="F291" s="86">
        <v>38</v>
      </c>
      <c r="G291" s="80">
        <v>1</v>
      </c>
      <c r="H291" s="407"/>
      <c r="I291" s="407"/>
      <c r="J291" s="407"/>
      <c r="K291" s="407"/>
      <c r="L291" s="80">
        <v>0</v>
      </c>
      <c r="M291" s="408"/>
      <c r="N291" s="409">
        <v>0</v>
      </c>
      <c r="O291" s="407"/>
      <c r="P291" s="407"/>
      <c r="Q291" s="11">
        <v>7.5468646485999997</v>
      </c>
      <c r="R291" s="407"/>
      <c r="S291" s="407"/>
      <c r="T291" s="53">
        <v>12.893750000000001</v>
      </c>
      <c r="U291" s="407"/>
      <c r="V291" s="407"/>
      <c r="W291" s="11">
        <v>7.5166485405405004</v>
      </c>
      <c r="X291" s="407"/>
      <c r="Y291" s="407"/>
      <c r="Z291" s="53">
        <v>13.074999999999999</v>
      </c>
      <c r="AA291" s="407"/>
      <c r="AB291" s="407"/>
      <c r="AC291" s="407"/>
      <c r="AD291" s="407"/>
      <c r="AE291" s="407"/>
      <c r="AF291" s="410">
        <v>3.3820077249902551</v>
      </c>
      <c r="AG291" s="410">
        <v>259</v>
      </c>
      <c r="AH291" s="410">
        <v>0.47930129326941079</v>
      </c>
      <c r="AI291" s="410">
        <v>14</v>
      </c>
      <c r="AJ291" s="410">
        <v>2.4596153846153848</v>
      </c>
      <c r="AK291" s="410" t="s">
        <v>248</v>
      </c>
      <c r="AL291" s="410">
        <v>37</v>
      </c>
      <c r="AM291" s="410">
        <v>3.3820077249902551</v>
      </c>
      <c r="AN291" s="410">
        <v>3.4728915662650603</v>
      </c>
      <c r="AO291" s="73">
        <v>0</v>
      </c>
      <c r="AP291" s="80">
        <v>0</v>
      </c>
      <c r="AQ291" s="80">
        <v>0</v>
      </c>
      <c r="AR291" s="224">
        <v>74</v>
      </c>
      <c r="AS291" s="224" t="s">
        <v>248</v>
      </c>
      <c r="AT291" s="11">
        <v>2652.8409999999999</v>
      </c>
      <c r="AU291" s="11">
        <v>0</v>
      </c>
      <c r="AV291" s="80">
        <v>0</v>
      </c>
      <c r="AW291" s="80">
        <v>74</v>
      </c>
      <c r="AX291" s="416" t="s">
        <v>248</v>
      </c>
      <c r="AY291" s="235" t="s">
        <v>248</v>
      </c>
      <c r="AZ291" s="242">
        <v>30247</v>
      </c>
      <c r="BA291" s="188" t="s">
        <v>248</v>
      </c>
      <c r="BB291" s="408" t="s">
        <v>248</v>
      </c>
      <c r="BC291" s="416" t="s">
        <v>248</v>
      </c>
      <c r="BD291" s="411" t="s">
        <v>61</v>
      </c>
      <c r="BE291" s="412" t="s">
        <v>62</v>
      </c>
      <c r="BF291" s="412" t="s">
        <v>63</v>
      </c>
      <c r="BG291" s="412" t="s">
        <v>196</v>
      </c>
      <c r="BH291" s="413" t="s">
        <v>514</v>
      </c>
      <c r="BI291" s="413" t="s">
        <v>66</v>
      </c>
      <c r="BJ291" s="417">
        <v>214</v>
      </c>
      <c r="BK291" s="414">
        <v>7</v>
      </c>
      <c r="BL291" s="415" t="s">
        <v>65</v>
      </c>
      <c r="BM291" s="409" t="s">
        <v>65</v>
      </c>
      <c r="BN291" s="413" t="s">
        <v>373</v>
      </c>
      <c r="BO291" s="217" t="s">
        <v>349</v>
      </c>
      <c r="BP291" s="201" t="s">
        <v>699</v>
      </c>
      <c r="BQ291" s="52" t="s">
        <v>715</v>
      </c>
    </row>
    <row r="292" spans="1:69" ht="15.75" thickBot="1">
      <c r="A292" s="404" t="s">
        <v>37</v>
      </c>
      <c r="B292" s="405" t="s">
        <v>40</v>
      </c>
      <c r="C292" s="406" t="s">
        <v>35</v>
      </c>
      <c r="D292" s="210" t="s">
        <v>709</v>
      </c>
      <c r="E292" s="24" t="s">
        <v>472</v>
      </c>
      <c r="F292" s="86">
        <v>42</v>
      </c>
      <c r="G292" s="80">
        <v>0</v>
      </c>
      <c r="H292" s="407"/>
      <c r="I292" s="407"/>
      <c r="J292" s="407"/>
      <c r="K292" s="407"/>
      <c r="L292" s="80">
        <v>1</v>
      </c>
      <c r="M292" s="408"/>
      <c r="N292" s="409">
        <v>0</v>
      </c>
      <c r="O292" s="407"/>
      <c r="P292" s="407"/>
      <c r="Q292" s="11">
        <v>7.3652681219999998</v>
      </c>
      <c r="R292" s="407"/>
      <c r="S292" s="407"/>
      <c r="T292" s="53">
        <v>9.4874999999999989</v>
      </c>
      <c r="U292" s="407"/>
      <c r="V292" s="407"/>
      <c r="W292" s="11">
        <v>7.4922925853658002</v>
      </c>
      <c r="X292" s="407"/>
      <c r="Y292" s="407"/>
      <c r="Z292" s="53">
        <v>9.4874999999999989</v>
      </c>
      <c r="AA292" s="407"/>
      <c r="AB292" s="407"/>
      <c r="AC292" s="407"/>
      <c r="AD292" s="407"/>
      <c r="AE292" s="407"/>
      <c r="AF292" s="410">
        <v>3.388466904387657</v>
      </c>
      <c r="AG292" s="410">
        <v>287</v>
      </c>
      <c r="AH292" s="410">
        <v>0.47336529845566716</v>
      </c>
      <c r="AI292" s="410">
        <v>13</v>
      </c>
      <c r="AJ292" s="410">
        <v>2.5150000000000001</v>
      </c>
      <c r="AK292" s="410" t="s">
        <v>248</v>
      </c>
      <c r="AL292" s="410">
        <v>41</v>
      </c>
      <c r="AM292" s="410">
        <v>3.388466904387657</v>
      </c>
      <c r="AN292" s="410">
        <v>3.4803370786516856</v>
      </c>
      <c r="AO292" s="73">
        <v>0</v>
      </c>
      <c r="AP292" s="80">
        <v>0</v>
      </c>
      <c r="AQ292" s="80">
        <v>0</v>
      </c>
      <c r="AR292" s="224">
        <v>84</v>
      </c>
      <c r="AS292" s="224" t="s">
        <v>248</v>
      </c>
      <c r="AT292" s="11">
        <v>2968.8519999999999</v>
      </c>
      <c r="AU292" s="11">
        <v>0</v>
      </c>
      <c r="AV292" s="80">
        <v>0</v>
      </c>
      <c r="AW292" s="80">
        <v>84</v>
      </c>
      <c r="AX292" s="416" t="s">
        <v>248</v>
      </c>
      <c r="AY292" s="235" t="s">
        <v>248</v>
      </c>
      <c r="AZ292" s="242">
        <v>30247</v>
      </c>
      <c r="BA292" s="188" t="s">
        <v>248</v>
      </c>
      <c r="BB292" s="408" t="s">
        <v>248</v>
      </c>
      <c r="BC292" s="416" t="s">
        <v>248</v>
      </c>
      <c r="BD292" s="411" t="s">
        <v>61</v>
      </c>
      <c r="BE292" s="412" t="s">
        <v>62</v>
      </c>
      <c r="BF292" s="412" t="s">
        <v>63</v>
      </c>
      <c r="BG292" s="412" t="s">
        <v>196</v>
      </c>
      <c r="BH292" s="413" t="s">
        <v>514</v>
      </c>
      <c r="BI292" s="413" t="s">
        <v>67</v>
      </c>
      <c r="BJ292" s="417">
        <v>214</v>
      </c>
      <c r="BK292" s="414">
        <v>3</v>
      </c>
      <c r="BL292" s="415" t="s">
        <v>65</v>
      </c>
      <c r="BM292" s="409" t="s">
        <v>65</v>
      </c>
      <c r="BN292" s="413" t="s">
        <v>373</v>
      </c>
      <c r="BO292" s="217" t="s">
        <v>349</v>
      </c>
      <c r="BP292" s="201" t="s">
        <v>699</v>
      </c>
      <c r="BQ292" s="52" t="s">
        <v>715</v>
      </c>
    </row>
    <row r="293" spans="1:69" ht="15.75" thickBot="1">
      <c r="A293" s="404" t="s">
        <v>37</v>
      </c>
      <c r="B293" s="405" t="s">
        <v>40</v>
      </c>
      <c r="C293" s="406" t="s">
        <v>35</v>
      </c>
      <c r="D293" s="210" t="s">
        <v>709</v>
      </c>
      <c r="E293" s="24" t="s">
        <v>472</v>
      </c>
      <c r="F293" s="86">
        <v>37</v>
      </c>
      <c r="G293" s="80">
        <v>0</v>
      </c>
      <c r="H293" s="407"/>
      <c r="I293" s="407"/>
      <c r="J293" s="407"/>
      <c r="K293" s="407"/>
      <c r="L293" s="80">
        <v>0</v>
      </c>
      <c r="M293" s="408"/>
      <c r="N293" s="409">
        <v>0</v>
      </c>
      <c r="O293" s="407"/>
      <c r="P293" s="407"/>
      <c r="Q293" s="11">
        <v>8.2990276667000007</v>
      </c>
      <c r="R293" s="407"/>
      <c r="S293" s="407"/>
      <c r="T293" s="53">
        <v>14.099999999999998</v>
      </c>
      <c r="U293" s="407"/>
      <c r="V293" s="407"/>
      <c r="W293" s="11">
        <v>8.2758648648648006</v>
      </c>
      <c r="X293" s="407"/>
      <c r="Y293" s="407"/>
      <c r="Z293" s="53">
        <v>13.7875</v>
      </c>
      <c r="AA293" s="407"/>
      <c r="AB293" s="407"/>
      <c r="AC293" s="407"/>
      <c r="AD293" s="407"/>
      <c r="AE293" s="407"/>
      <c r="AF293" s="410">
        <v>2.7193401344779398</v>
      </c>
      <c r="AG293" s="410">
        <v>244</v>
      </c>
      <c r="AH293" s="410">
        <v>0.42128395140011743</v>
      </c>
      <c r="AI293" s="410">
        <v>61</v>
      </c>
      <c r="AJ293" s="410">
        <v>2.0078947368421054</v>
      </c>
      <c r="AK293" s="410" t="s">
        <v>248</v>
      </c>
      <c r="AL293" s="410">
        <v>0</v>
      </c>
      <c r="AM293" s="410"/>
      <c r="AN293" s="410"/>
      <c r="AO293" s="73">
        <v>0</v>
      </c>
      <c r="AP293" s="80">
        <v>0</v>
      </c>
      <c r="AQ293" s="80">
        <v>0</v>
      </c>
      <c r="AR293" s="224">
        <v>74</v>
      </c>
      <c r="AS293" s="224" t="s">
        <v>248</v>
      </c>
      <c r="AT293" s="11">
        <v>2642.9389999999999</v>
      </c>
      <c r="AU293" s="11">
        <v>0</v>
      </c>
      <c r="AV293" s="80">
        <v>0</v>
      </c>
      <c r="AW293" s="80">
        <v>74</v>
      </c>
      <c r="AX293" s="416" t="s">
        <v>248</v>
      </c>
      <c r="AY293" s="235" t="s">
        <v>248</v>
      </c>
      <c r="AZ293" s="242">
        <v>30247</v>
      </c>
      <c r="BA293" s="188" t="s">
        <v>248</v>
      </c>
      <c r="BB293" s="408" t="s">
        <v>248</v>
      </c>
      <c r="BC293" s="416" t="s">
        <v>248</v>
      </c>
      <c r="BD293" s="411" t="s">
        <v>61</v>
      </c>
      <c r="BE293" s="412" t="s">
        <v>62</v>
      </c>
      <c r="BF293" s="412" t="s">
        <v>63</v>
      </c>
      <c r="BG293" s="412" t="s">
        <v>196</v>
      </c>
      <c r="BH293" s="413" t="s">
        <v>514</v>
      </c>
      <c r="BI293" s="413" t="s">
        <v>68</v>
      </c>
      <c r="BJ293" s="417">
        <v>214</v>
      </c>
      <c r="BK293" s="414">
        <v>4</v>
      </c>
      <c r="BL293" s="415" t="s">
        <v>65</v>
      </c>
      <c r="BM293" s="409" t="s">
        <v>65</v>
      </c>
      <c r="BN293" s="413" t="s">
        <v>373</v>
      </c>
      <c r="BO293" s="217" t="s">
        <v>349</v>
      </c>
      <c r="BP293" s="201" t="s">
        <v>699</v>
      </c>
      <c r="BQ293" s="52" t="s">
        <v>715</v>
      </c>
    </row>
    <row r="294" spans="1:69" ht="16.5" thickBot="1">
      <c r="A294" s="207" t="s">
        <v>37</v>
      </c>
      <c r="B294" s="208" t="s">
        <v>40</v>
      </c>
      <c r="C294" s="202" t="s">
        <v>35</v>
      </c>
      <c r="D294" s="210" t="s">
        <v>709</v>
      </c>
      <c r="E294" s="24" t="s">
        <v>583</v>
      </c>
      <c r="F294" s="86">
        <v>44</v>
      </c>
      <c r="G294" s="80">
        <v>0</v>
      </c>
      <c r="H294" s="204"/>
      <c r="I294" s="204"/>
      <c r="J294" s="204"/>
      <c r="K294" s="204"/>
      <c r="L294" s="80">
        <v>0</v>
      </c>
      <c r="M294" s="203"/>
      <c r="N294" s="52">
        <v>0</v>
      </c>
      <c r="O294" s="204"/>
      <c r="P294" s="204"/>
      <c r="Q294" s="11">
        <v>6.3144998864000002</v>
      </c>
      <c r="R294" s="204"/>
      <c r="S294" s="204"/>
      <c r="T294" s="53">
        <v>7.38</v>
      </c>
      <c r="U294" s="204"/>
      <c r="V294" s="204"/>
      <c r="W294" s="11">
        <v>6.4207725909090003</v>
      </c>
      <c r="X294" s="204"/>
      <c r="Y294" s="204"/>
      <c r="Z294" s="53">
        <v>7.4666666666666659</v>
      </c>
      <c r="AA294" s="204"/>
      <c r="AB294" s="204"/>
      <c r="AC294" s="204"/>
      <c r="AD294" s="204"/>
      <c r="AE294" s="204"/>
      <c r="AF294" s="9">
        <v>3.4684415707340488</v>
      </c>
      <c r="AG294" s="9">
        <v>307</v>
      </c>
      <c r="AH294" s="9">
        <v>0.43812503444206236</v>
      </c>
      <c r="AI294" s="9">
        <v>8</v>
      </c>
      <c r="AJ294" s="9">
        <v>2.6080882352941175</v>
      </c>
      <c r="AK294" s="9" t="s">
        <v>248</v>
      </c>
      <c r="AL294" s="9">
        <v>43</v>
      </c>
      <c r="AM294" s="9">
        <v>3.4616611423682531</v>
      </c>
      <c r="AN294" s="9">
        <v>3.5460526315789473</v>
      </c>
      <c r="AO294" s="73">
        <v>0</v>
      </c>
      <c r="AP294" s="80">
        <v>0</v>
      </c>
      <c r="AQ294" s="80">
        <v>0</v>
      </c>
      <c r="AR294" s="224">
        <v>88</v>
      </c>
      <c r="AS294" s="224" t="s">
        <v>248</v>
      </c>
      <c r="AT294" s="11">
        <v>3147.1109999999999</v>
      </c>
      <c r="AU294" s="11">
        <v>0</v>
      </c>
      <c r="AV294" s="80">
        <v>0</v>
      </c>
      <c r="AW294" s="80">
        <v>88</v>
      </c>
      <c r="AX294" s="158" t="s">
        <v>248</v>
      </c>
      <c r="AY294" s="235" t="s">
        <v>248</v>
      </c>
      <c r="AZ294" s="218">
        <v>31862</v>
      </c>
      <c r="BA294" s="188" t="s">
        <v>248</v>
      </c>
      <c r="BB294" s="203" t="s">
        <v>248</v>
      </c>
      <c r="BC294" s="158" t="s">
        <v>248</v>
      </c>
      <c r="BD294" s="217" t="s">
        <v>61</v>
      </c>
      <c r="BE294" s="201" t="s">
        <v>62</v>
      </c>
      <c r="BF294" s="201" t="s">
        <v>63</v>
      </c>
      <c r="BG294" s="201" t="s">
        <v>196</v>
      </c>
      <c r="BH294" s="218" t="s">
        <v>515</v>
      </c>
      <c r="BI294" s="218" t="s">
        <v>64</v>
      </c>
      <c r="BJ294" s="391">
        <v>214</v>
      </c>
      <c r="BK294" s="370">
        <v>1</v>
      </c>
      <c r="BL294" s="219" t="s">
        <v>65</v>
      </c>
      <c r="BM294" s="52" t="s">
        <v>65</v>
      </c>
      <c r="BN294" s="218" t="s">
        <v>373</v>
      </c>
      <c r="BO294" s="217" t="s">
        <v>327</v>
      </c>
      <c r="BP294" s="201" t="s">
        <v>696</v>
      </c>
      <c r="BQ294" s="52" t="s">
        <v>719</v>
      </c>
    </row>
    <row r="295" spans="1:69" ht="16.5" thickBot="1">
      <c r="A295" s="151" t="s">
        <v>37</v>
      </c>
      <c r="B295" s="152" t="s">
        <v>40</v>
      </c>
      <c r="C295" s="153" t="s">
        <v>35</v>
      </c>
      <c r="D295" s="154" t="s">
        <v>709</v>
      </c>
      <c r="E295" s="190" t="s">
        <v>583</v>
      </c>
      <c r="F295" s="191">
        <v>35</v>
      </c>
      <c r="G295" s="192">
        <v>1</v>
      </c>
      <c r="H295" s="161"/>
      <c r="I295" s="161"/>
      <c r="J295" s="161"/>
      <c r="K295" s="161"/>
      <c r="L295" s="192">
        <v>0</v>
      </c>
      <c r="M295" s="158"/>
      <c r="N295" s="160">
        <v>0</v>
      </c>
      <c r="O295" s="161"/>
      <c r="P295" s="161"/>
      <c r="Q295" s="194">
        <v>7.4627054705999996</v>
      </c>
      <c r="R295" s="161"/>
      <c r="S295" s="161"/>
      <c r="T295" s="193">
        <v>12.824999999999999</v>
      </c>
      <c r="U295" s="161"/>
      <c r="V295" s="161"/>
      <c r="W295" s="194">
        <v>7.5182642941175999</v>
      </c>
      <c r="X295" s="161"/>
      <c r="Y295" s="161"/>
      <c r="Z295" s="193">
        <v>13.074999999999999</v>
      </c>
      <c r="AA295" s="161"/>
      <c r="AB295" s="161"/>
      <c r="AC295" s="161"/>
      <c r="AD295" s="161"/>
      <c r="AE295" s="161"/>
      <c r="AF295" s="178">
        <v>3.0088655477812307</v>
      </c>
      <c r="AG295" s="178">
        <v>238</v>
      </c>
      <c r="AH295" s="178">
        <v>0.65402034833310441</v>
      </c>
      <c r="AI295" s="178">
        <v>58</v>
      </c>
      <c r="AJ295" s="178">
        <v>1.809375</v>
      </c>
      <c r="AK295" s="178" t="s">
        <v>248</v>
      </c>
      <c r="AL295" s="178">
        <v>33</v>
      </c>
      <c r="AM295" s="178">
        <v>3.0217316026811476</v>
      </c>
      <c r="AN295" s="178">
        <v>3.0958333333333332</v>
      </c>
      <c r="AO295" s="195">
        <v>0</v>
      </c>
      <c r="AP295" s="192">
        <v>0</v>
      </c>
      <c r="AQ295" s="192">
        <v>0</v>
      </c>
      <c r="AR295" s="226">
        <v>68</v>
      </c>
      <c r="AS295" s="226" t="s">
        <v>248</v>
      </c>
      <c r="AT295" s="194">
        <v>2439.7849999999999</v>
      </c>
      <c r="AU295" s="194">
        <v>0</v>
      </c>
      <c r="AV295" s="192">
        <v>0</v>
      </c>
      <c r="AW295" s="192">
        <v>66</v>
      </c>
      <c r="AX295" s="158" t="s">
        <v>248</v>
      </c>
      <c r="AY295" s="236" t="s">
        <v>248</v>
      </c>
      <c r="AZ295" s="164">
        <v>31862</v>
      </c>
      <c r="BA295" s="232" t="s">
        <v>248</v>
      </c>
      <c r="BB295" s="158" t="s">
        <v>248</v>
      </c>
      <c r="BC295" s="158" t="s">
        <v>248</v>
      </c>
      <c r="BD295" s="162" t="s">
        <v>61</v>
      </c>
      <c r="BE295" s="163" t="s">
        <v>62</v>
      </c>
      <c r="BF295" s="163" t="s">
        <v>63</v>
      </c>
      <c r="BG295" s="163" t="s">
        <v>196</v>
      </c>
      <c r="BH295" s="164" t="s">
        <v>515</v>
      </c>
      <c r="BI295" s="164" t="s">
        <v>66</v>
      </c>
      <c r="BJ295" s="392">
        <v>214</v>
      </c>
      <c r="BK295" s="383">
        <v>7</v>
      </c>
      <c r="BL295" s="166" t="s">
        <v>65</v>
      </c>
      <c r="BM295" s="160" t="s">
        <v>65</v>
      </c>
      <c r="BN295" s="164" t="s">
        <v>373</v>
      </c>
      <c r="BO295" s="162" t="s">
        <v>327</v>
      </c>
      <c r="BP295" s="163" t="s">
        <v>696</v>
      </c>
      <c r="BQ295" s="160" t="s">
        <v>719</v>
      </c>
    </row>
    <row r="296" spans="1:69" ht="16.5" thickBot="1">
      <c r="A296" s="205" t="s">
        <v>37</v>
      </c>
      <c r="B296" s="206" t="s">
        <v>40</v>
      </c>
      <c r="C296" s="220" t="s">
        <v>35</v>
      </c>
      <c r="D296" s="209" t="s">
        <v>709</v>
      </c>
      <c r="E296" s="26" t="s">
        <v>583</v>
      </c>
      <c r="F296" s="93">
        <v>45</v>
      </c>
      <c r="G296" s="79">
        <v>0</v>
      </c>
      <c r="H296" s="222"/>
      <c r="I296" s="222"/>
      <c r="J296" s="222"/>
      <c r="K296" s="222"/>
      <c r="L296" s="79">
        <v>0</v>
      </c>
      <c r="M296" s="221"/>
      <c r="N296" s="62">
        <v>0</v>
      </c>
      <c r="O296" s="222"/>
      <c r="P296" s="222"/>
      <c r="Q296" s="68">
        <v>6.8675999111000001</v>
      </c>
      <c r="R296" s="222"/>
      <c r="S296" s="222"/>
      <c r="T296" s="71">
        <v>8.4583333333333339</v>
      </c>
      <c r="U296" s="222"/>
      <c r="V296" s="222"/>
      <c r="W296" s="68">
        <v>6.9501552888887996</v>
      </c>
      <c r="X296" s="222"/>
      <c r="Y296" s="222"/>
      <c r="Z296" s="71">
        <v>8.4375</v>
      </c>
      <c r="AA296" s="222"/>
      <c r="AB296" s="222"/>
      <c r="AC296" s="222"/>
      <c r="AD296" s="222"/>
      <c r="AE296" s="222"/>
      <c r="AF296" s="60">
        <v>3.416507951797001</v>
      </c>
      <c r="AG296" s="60">
        <v>315</v>
      </c>
      <c r="AH296" s="60">
        <v>0.47580739823413448</v>
      </c>
      <c r="AI296" s="60">
        <v>16</v>
      </c>
      <c r="AJ296" s="60">
        <v>2.4921875</v>
      </c>
      <c r="AK296" s="60" t="s">
        <v>248</v>
      </c>
      <c r="AL296" s="60">
        <v>45</v>
      </c>
      <c r="AM296" s="60">
        <v>3.416507951797001</v>
      </c>
      <c r="AN296" s="60">
        <v>3.5274193548387096</v>
      </c>
      <c r="AO296" s="72">
        <v>0</v>
      </c>
      <c r="AP296" s="79">
        <v>0</v>
      </c>
      <c r="AQ296" s="79">
        <v>0</v>
      </c>
      <c r="AR296" s="225">
        <v>90</v>
      </c>
      <c r="AS296" s="225" t="s">
        <v>248</v>
      </c>
      <c r="AT296" s="68">
        <v>3208.2939999999999</v>
      </c>
      <c r="AU296" s="68">
        <v>0</v>
      </c>
      <c r="AV296" s="79">
        <v>0</v>
      </c>
      <c r="AW296" s="79">
        <v>90</v>
      </c>
      <c r="AX296" s="394" t="s">
        <v>248</v>
      </c>
      <c r="AY296" s="237" t="s">
        <v>248</v>
      </c>
      <c r="AZ296" s="214">
        <v>31862</v>
      </c>
      <c r="BA296" s="70" t="s">
        <v>248</v>
      </c>
      <c r="BB296" s="221" t="s">
        <v>248</v>
      </c>
      <c r="BC296" s="394" t="s">
        <v>248</v>
      </c>
      <c r="BD296" s="211" t="s">
        <v>61</v>
      </c>
      <c r="BE296" s="212" t="s">
        <v>62</v>
      </c>
      <c r="BF296" s="212" t="s">
        <v>63</v>
      </c>
      <c r="BG296" s="212" t="s">
        <v>196</v>
      </c>
      <c r="BH296" s="214" t="s">
        <v>515</v>
      </c>
      <c r="BI296" s="214" t="s">
        <v>67</v>
      </c>
      <c r="BJ296" s="390">
        <v>214</v>
      </c>
      <c r="BK296" s="382">
        <v>3</v>
      </c>
      <c r="BL296" s="216" t="s">
        <v>65</v>
      </c>
      <c r="BM296" s="62" t="s">
        <v>65</v>
      </c>
      <c r="BN296" s="214" t="s">
        <v>373</v>
      </c>
      <c r="BO296" s="211" t="s">
        <v>327</v>
      </c>
      <c r="BP296" s="212" t="s">
        <v>696</v>
      </c>
      <c r="BQ296" s="62" t="s">
        <v>719</v>
      </c>
    </row>
    <row r="297" spans="1:69" ht="16.5" thickBot="1">
      <c r="A297" s="207" t="s">
        <v>37</v>
      </c>
      <c r="B297" s="208" t="s">
        <v>40</v>
      </c>
      <c r="C297" s="202" t="s">
        <v>35</v>
      </c>
      <c r="D297" s="210" t="s">
        <v>709</v>
      </c>
      <c r="E297" s="24" t="s">
        <v>583</v>
      </c>
      <c r="F297" s="86">
        <v>44</v>
      </c>
      <c r="G297" s="80">
        <v>1</v>
      </c>
      <c r="H297" s="204"/>
      <c r="I297" s="204"/>
      <c r="J297" s="204"/>
      <c r="K297" s="204"/>
      <c r="L297" s="80">
        <v>0</v>
      </c>
      <c r="M297" s="203"/>
      <c r="N297" s="52">
        <v>0</v>
      </c>
      <c r="O297" s="204"/>
      <c r="P297" s="204"/>
      <c r="Q297" s="11">
        <v>7.1668139069999999</v>
      </c>
      <c r="R297" s="204"/>
      <c r="S297" s="204"/>
      <c r="T297" s="53">
        <v>8.9250000000000007</v>
      </c>
      <c r="U297" s="204"/>
      <c r="V297" s="204"/>
      <c r="W297" s="11">
        <v>7.2630927906976002</v>
      </c>
      <c r="X297" s="204"/>
      <c r="Y297" s="204"/>
      <c r="Z297" s="53">
        <v>9.4250000000000007</v>
      </c>
      <c r="AA297" s="204"/>
      <c r="AB297" s="204"/>
      <c r="AC297" s="204"/>
      <c r="AD297" s="204"/>
      <c r="AE297" s="204"/>
      <c r="AF297" s="9">
        <v>2.9291836708581371</v>
      </c>
      <c r="AG297" s="9">
        <v>294</v>
      </c>
      <c r="AH297" s="9">
        <v>0.39245373428573371</v>
      </c>
      <c r="AI297" s="9">
        <v>33</v>
      </c>
      <c r="AJ297" s="9">
        <v>2.1305555555555555</v>
      </c>
      <c r="AK297" s="9" t="s">
        <v>248</v>
      </c>
      <c r="AL297" s="9">
        <v>0</v>
      </c>
      <c r="AM297" s="9"/>
      <c r="AN297" s="9"/>
      <c r="AO297" s="73">
        <v>0</v>
      </c>
      <c r="AP297" s="80">
        <v>0</v>
      </c>
      <c r="AQ297" s="80">
        <v>0</v>
      </c>
      <c r="AR297" s="224">
        <v>86</v>
      </c>
      <c r="AS297" s="224" t="s">
        <v>248</v>
      </c>
      <c r="AT297" s="11">
        <v>3071.924</v>
      </c>
      <c r="AU297" s="11">
        <v>0</v>
      </c>
      <c r="AV297" s="80">
        <v>0</v>
      </c>
      <c r="AW297" s="80">
        <v>86</v>
      </c>
      <c r="AX297" s="158" t="s">
        <v>248</v>
      </c>
      <c r="AY297" s="235" t="s">
        <v>248</v>
      </c>
      <c r="AZ297" s="218">
        <v>31862</v>
      </c>
      <c r="BA297" s="188" t="s">
        <v>248</v>
      </c>
      <c r="BB297" s="203" t="s">
        <v>248</v>
      </c>
      <c r="BC297" s="158" t="s">
        <v>248</v>
      </c>
      <c r="BD297" s="217" t="s">
        <v>61</v>
      </c>
      <c r="BE297" s="201" t="s">
        <v>62</v>
      </c>
      <c r="BF297" s="201" t="s">
        <v>63</v>
      </c>
      <c r="BG297" s="201" t="s">
        <v>196</v>
      </c>
      <c r="BH297" s="218" t="s">
        <v>515</v>
      </c>
      <c r="BI297" s="218" t="s">
        <v>68</v>
      </c>
      <c r="BJ297" s="391">
        <v>214</v>
      </c>
      <c r="BK297" s="370">
        <v>4</v>
      </c>
      <c r="BL297" s="219" t="s">
        <v>65</v>
      </c>
      <c r="BM297" s="52" t="s">
        <v>65</v>
      </c>
      <c r="BN297" s="218" t="s">
        <v>373</v>
      </c>
      <c r="BO297" s="217" t="s">
        <v>327</v>
      </c>
      <c r="BP297" s="201" t="s">
        <v>696</v>
      </c>
      <c r="BQ297" s="52" t="s">
        <v>719</v>
      </c>
    </row>
    <row r="298" spans="1:69" ht="16.5" thickBot="1">
      <c r="A298" s="207" t="s">
        <v>37</v>
      </c>
      <c r="B298" s="208" t="s">
        <v>40</v>
      </c>
      <c r="C298" s="202" t="s">
        <v>35</v>
      </c>
      <c r="D298" s="210" t="s">
        <v>709</v>
      </c>
      <c r="E298" s="24" t="s">
        <v>370</v>
      </c>
      <c r="F298" s="86">
        <v>127</v>
      </c>
      <c r="G298" s="80">
        <v>1</v>
      </c>
      <c r="H298" s="204"/>
      <c r="I298" s="204"/>
      <c r="J298" s="204"/>
      <c r="K298" s="204"/>
      <c r="L298" s="80">
        <v>0</v>
      </c>
      <c r="M298" s="203"/>
      <c r="N298" s="52">
        <v>0</v>
      </c>
      <c r="O298" s="204"/>
      <c r="P298" s="204"/>
      <c r="Q298" s="11">
        <v>6.3044919524000003</v>
      </c>
      <c r="R298" s="204"/>
      <c r="S298" s="204"/>
      <c r="T298" s="53">
        <v>9.8499999999999943</v>
      </c>
      <c r="U298" s="204"/>
      <c r="V298" s="204"/>
      <c r="W298" s="11">
        <v>6.3307141269841001</v>
      </c>
      <c r="X298" s="204"/>
      <c r="Y298" s="204"/>
      <c r="Z298" s="53">
        <v>9.9249999999999972</v>
      </c>
      <c r="AA298" s="204"/>
      <c r="AB298" s="204"/>
      <c r="AC298" s="204"/>
      <c r="AD298" s="204"/>
      <c r="AE298" s="204"/>
      <c r="AF298" s="9">
        <v>3.4203904842422115</v>
      </c>
      <c r="AG298" s="9">
        <v>880</v>
      </c>
      <c r="AH298" s="9">
        <v>0.5014187648496049</v>
      </c>
      <c r="AI298" s="9">
        <v>49</v>
      </c>
      <c r="AJ298" s="9">
        <v>2.4375</v>
      </c>
      <c r="AK298" s="9" t="s">
        <v>248</v>
      </c>
      <c r="AL298" s="9">
        <v>120</v>
      </c>
      <c r="AM298" s="9">
        <v>3.4472758010502842</v>
      </c>
      <c r="AN298" s="9">
        <v>3.5482352941176472</v>
      </c>
      <c r="AO298" s="73">
        <v>0</v>
      </c>
      <c r="AP298" s="80">
        <v>0</v>
      </c>
      <c r="AQ298" s="80">
        <v>0</v>
      </c>
      <c r="AR298" s="224">
        <v>252</v>
      </c>
      <c r="AS298" s="224" t="s">
        <v>248</v>
      </c>
      <c r="AT298" s="11">
        <v>9273.5769999999993</v>
      </c>
      <c r="AU298" s="11">
        <v>293.68700000000001</v>
      </c>
      <c r="AV298" s="80">
        <v>0</v>
      </c>
      <c r="AW298" s="80">
        <v>252</v>
      </c>
      <c r="AX298" s="158" t="s">
        <v>248</v>
      </c>
      <c r="AY298" s="235" t="s">
        <v>248</v>
      </c>
      <c r="AZ298" s="218">
        <v>96361</v>
      </c>
      <c r="BA298" s="188" t="s">
        <v>248</v>
      </c>
      <c r="BB298" s="203" t="s">
        <v>248</v>
      </c>
      <c r="BC298" s="158" t="s">
        <v>248</v>
      </c>
      <c r="BD298" s="217" t="s">
        <v>61</v>
      </c>
      <c r="BE298" s="201" t="s">
        <v>62</v>
      </c>
      <c r="BF298" s="201" t="s">
        <v>63</v>
      </c>
      <c r="BG298" s="201" t="s">
        <v>196</v>
      </c>
      <c r="BH298" s="218" t="s">
        <v>511</v>
      </c>
      <c r="BI298" s="218" t="s">
        <v>64</v>
      </c>
      <c r="BJ298" s="391">
        <v>214</v>
      </c>
      <c r="BK298" s="370">
        <v>1</v>
      </c>
      <c r="BL298" s="219" t="s">
        <v>65</v>
      </c>
      <c r="BM298" s="52" t="s">
        <v>65</v>
      </c>
      <c r="BN298" s="218" t="s">
        <v>373</v>
      </c>
      <c r="BO298" s="217" t="s">
        <v>347</v>
      </c>
      <c r="BP298" s="201" t="s">
        <v>684</v>
      </c>
      <c r="BQ298" s="52" t="s">
        <v>716</v>
      </c>
    </row>
    <row r="299" spans="1:69" ht="16.5" thickBot="1">
      <c r="A299" s="207" t="s">
        <v>37</v>
      </c>
      <c r="B299" s="208" t="s">
        <v>40</v>
      </c>
      <c r="C299" s="202" t="s">
        <v>35</v>
      </c>
      <c r="D299" s="210" t="s">
        <v>709</v>
      </c>
      <c r="E299" s="24" t="s">
        <v>370</v>
      </c>
      <c r="F299" s="86">
        <v>127</v>
      </c>
      <c r="G299" s="80">
        <v>3</v>
      </c>
      <c r="H299" s="204"/>
      <c r="I299" s="204"/>
      <c r="J299" s="204"/>
      <c r="K299" s="204"/>
      <c r="L299" s="80">
        <v>1</v>
      </c>
      <c r="M299" s="203"/>
      <c r="N299" s="52">
        <v>0</v>
      </c>
      <c r="O299" s="204"/>
      <c r="P299" s="204"/>
      <c r="Q299" s="11">
        <v>8.2891706503999991</v>
      </c>
      <c r="R299" s="204"/>
      <c r="S299" s="204"/>
      <c r="T299" s="53">
        <v>14.212499999999999</v>
      </c>
      <c r="U299" s="204"/>
      <c r="V299" s="204"/>
      <c r="W299" s="11">
        <v>8.3401136585365006</v>
      </c>
      <c r="X299" s="204"/>
      <c r="Y299" s="204"/>
      <c r="Z299" s="53">
        <v>14.424999999999997</v>
      </c>
      <c r="AA299" s="204"/>
      <c r="AB299" s="204"/>
      <c r="AC299" s="204"/>
      <c r="AD299" s="204"/>
      <c r="AE299" s="204"/>
      <c r="AF299" s="9">
        <v>3.2612543626206354</v>
      </c>
      <c r="AG299" s="9">
        <v>860</v>
      </c>
      <c r="AH299" s="9">
        <v>0.53920497647925003</v>
      </c>
      <c r="AI299" s="9">
        <v>79</v>
      </c>
      <c r="AJ299" s="9">
        <v>2.2428571428571429</v>
      </c>
      <c r="AK299" s="9" t="s">
        <v>248</v>
      </c>
      <c r="AL299" s="9">
        <v>123</v>
      </c>
      <c r="AM299" s="9">
        <v>3.2612543626206354</v>
      </c>
      <c r="AN299" s="9">
        <v>3.3174273858921159</v>
      </c>
      <c r="AO299" s="73">
        <v>0</v>
      </c>
      <c r="AP299" s="80">
        <v>0</v>
      </c>
      <c r="AQ299" s="80">
        <v>0</v>
      </c>
      <c r="AR299" s="224">
        <v>248</v>
      </c>
      <c r="AS299" s="224" t="s">
        <v>248</v>
      </c>
      <c r="AT299" s="11">
        <v>9716.134</v>
      </c>
      <c r="AU299" s="11">
        <v>0</v>
      </c>
      <c r="AV299" s="80">
        <v>0</v>
      </c>
      <c r="AW299" s="80">
        <v>248</v>
      </c>
      <c r="AX299" s="158" t="s">
        <v>248</v>
      </c>
      <c r="AY299" s="235" t="s">
        <v>248</v>
      </c>
      <c r="AZ299" s="218">
        <v>96361</v>
      </c>
      <c r="BA299" s="188" t="s">
        <v>248</v>
      </c>
      <c r="BB299" s="203" t="s">
        <v>248</v>
      </c>
      <c r="BC299" s="158" t="s">
        <v>248</v>
      </c>
      <c r="BD299" s="217" t="s">
        <v>61</v>
      </c>
      <c r="BE299" s="201" t="s">
        <v>62</v>
      </c>
      <c r="BF299" s="201" t="s">
        <v>63</v>
      </c>
      <c r="BG299" s="201" t="s">
        <v>196</v>
      </c>
      <c r="BH299" s="218" t="s">
        <v>511</v>
      </c>
      <c r="BI299" s="218" t="s">
        <v>66</v>
      </c>
      <c r="BJ299" s="391">
        <v>214</v>
      </c>
      <c r="BK299" s="370">
        <v>7</v>
      </c>
      <c r="BL299" s="219" t="s">
        <v>65</v>
      </c>
      <c r="BM299" s="52" t="s">
        <v>65</v>
      </c>
      <c r="BN299" s="218" t="s">
        <v>373</v>
      </c>
      <c r="BO299" s="217" t="s">
        <v>347</v>
      </c>
      <c r="BP299" s="201" t="s">
        <v>684</v>
      </c>
      <c r="BQ299" s="52" t="s">
        <v>716</v>
      </c>
    </row>
    <row r="300" spans="1:69" ht="16.5" thickBot="1">
      <c r="A300" s="207" t="s">
        <v>37</v>
      </c>
      <c r="B300" s="208" t="s">
        <v>40</v>
      </c>
      <c r="C300" s="202" t="s">
        <v>35</v>
      </c>
      <c r="D300" s="210" t="s">
        <v>709</v>
      </c>
      <c r="E300" s="24" t="s">
        <v>370</v>
      </c>
      <c r="F300" s="86">
        <v>127</v>
      </c>
      <c r="G300" s="80">
        <v>2</v>
      </c>
      <c r="H300" s="204"/>
      <c r="I300" s="204"/>
      <c r="J300" s="204"/>
      <c r="K300" s="204"/>
      <c r="L300" s="80">
        <v>1</v>
      </c>
      <c r="M300" s="203"/>
      <c r="N300" s="52">
        <v>0</v>
      </c>
      <c r="O300" s="204"/>
      <c r="P300" s="204"/>
      <c r="Q300" s="11">
        <v>6.1452578710000001</v>
      </c>
      <c r="R300" s="204"/>
      <c r="S300" s="204"/>
      <c r="T300" s="53">
        <v>8.4749999999999996</v>
      </c>
      <c r="U300" s="204"/>
      <c r="V300" s="204"/>
      <c r="W300" s="11">
        <v>5.5193224112903003</v>
      </c>
      <c r="X300" s="204"/>
      <c r="Y300" s="204"/>
      <c r="Z300" s="53">
        <v>7.9499999999999993</v>
      </c>
      <c r="AA300" s="204"/>
      <c r="AB300" s="204"/>
      <c r="AC300" s="204"/>
      <c r="AD300" s="204"/>
      <c r="AE300" s="204"/>
      <c r="AF300" s="9">
        <v>3.5990437577687349</v>
      </c>
      <c r="AG300" s="9">
        <v>866</v>
      </c>
      <c r="AH300" s="9">
        <v>0.4679804771020879</v>
      </c>
      <c r="AI300" s="9">
        <v>32</v>
      </c>
      <c r="AJ300" s="9">
        <v>2.5807142857142855</v>
      </c>
      <c r="AK300" s="9" t="s">
        <v>248</v>
      </c>
      <c r="AL300" s="9">
        <v>119</v>
      </c>
      <c r="AM300" s="9">
        <v>3.6254261806517807</v>
      </c>
      <c r="AN300" s="9">
        <v>3.6686802973977697</v>
      </c>
      <c r="AO300" s="73">
        <v>0</v>
      </c>
      <c r="AP300" s="80">
        <v>0</v>
      </c>
      <c r="AQ300" s="80">
        <v>0</v>
      </c>
      <c r="AR300" s="224">
        <v>250</v>
      </c>
      <c r="AS300" s="224" t="s">
        <v>248</v>
      </c>
      <c r="AT300" s="11">
        <v>9463.5540000000001</v>
      </c>
      <c r="AU300" s="11">
        <v>100.005</v>
      </c>
      <c r="AV300" s="80">
        <v>0</v>
      </c>
      <c r="AW300" s="80">
        <v>250</v>
      </c>
      <c r="AX300" s="158" t="s">
        <v>248</v>
      </c>
      <c r="AY300" s="235" t="s">
        <v>248</v>
      </c>
      <c r="AZ300" s="218">
        <v>96361</v>
      </c>
      <c r="BA300" s="188" t="s">
        <v>248</v>
      </c>
      <c r="BB300" s="203" t="s">
        <v>248</v>
      </c>
      <c r="BC300" s="158" t="s">
        <v>248</v>
      </c>
      <c r="BD300" s="217" t="s">
        <v>61</v>
      </c>
      <c r="BE300" s="201" t="s">
        <v>62</v>
      </c>
      <c r="BF300" s="201" t="s">
        <v>63</v>
      </c>
      <c r="BG300" s="201" t="s">
        <v>196</v>
      </c>
      <c r="BH300" s="218" t="s">
        <v>511</v>
      </c>
      <c r="BI300" s="218" t="s">
        <v>67</v>
      </c>
      <c r="BJ300" s="391">
        <v>214</v>
      </c>
      <c r="BK300" s="370">
        <v>3</v>
      </c>
      <c r="BL300" s="219" t="s">
        <v>65</v>
      </c>
      <c r="BM300" s="52" t="s">
        <v>65</v>
      </c>
      <c r="BN300" s="218" t="s">
        <v>373</v>
      </c>
      <c r="BO300" s="217" t="s">
        <v>347</v>
      </c>
      <c r="BP300" s="201" t="s">
        <v>684</v>
      </c>
      <c r="BQ300" s="52" t="s">
        <v>716</v>
      </c>
    </row>
    <row r="301" spans="1:69" ht="16.5" thickBot="1">
      <c r="A301" s="207" t="s">
        <v>37</v>
      </c>
      <c r="B301" s="208" t="s">
        <v>40</v>
      </c>
      <c r="C301" s="202" t="s">
        <v>35</v>
      </c>
      <c r="D301" s="210" t="s">
        <v>709</v>
      </c>
      <c r="E301" s="24" t="s">
        <v>370</v>
      </c>
      <c r="F301" s="86">
        <v>98</v>
      </c>
      <c r="G301" s="80">
        <v>1</v>
      </c>
      <c r="H301" s="204"/>
      <c r="I301" s="204"/>
      <c r="J301" s="204"/>
      <c r="K301" s="204"/>
      <c r="L301" s="80">
        <v>0</v>
      </c>
      <c r="M301" s="203"/>
      <c r="N301" s="52">
        <v>0</v>
      </c>
      <c r="O301" s="204"/>
      <c r="P301" s="204"/>
      <c r="Q301" s="11">
        <v>7.5425049588000004</v>
      </c>
      <c r="R301" s="204"/>
      <c r="S301" s="204"/>
      <c r="T301" s="53">
        <v>9.1916666666666647</v>
      </c>
      <c r="U301" s="204"/>
      <c r="V301" s="204"/>
      <c r="W301" s="11">
        <v>7.5289483505153996</v>
      </c>
      <c r="X301" s="204"/>
      <c r="Y301" s="204"/>
      <c r="Z301" s="53">
        <v>9.3583333333333325</v>
      </c>
      <c r="AA301" s="204"/>
      <c r="AB301" s="204"/>
      <c r="AC301" s="204"/>
      <c r="AD301" s="204"/>
      <c r="AE301" s="204"/>
      <c r="AF301" s="9">
        <v>2.7697872436155304</v>
      </c>
      <c r="AG301" s="9">
        <v>679</v>
      </c>
      <c r="AH301" s="9">
        <v>0.29709845816126806</v>
      </c>
      <c r="AI301" s="9">
        <v>99</v>
      </c>
      <c r="AJ301" s="9">
        <v>2.098456790123457</v>
      </c>
      <c r="AK301" s="9" t="s">
        <v>248</v>
      </c>
      <c r="AL301" s="9">
        <v>0</v>
      </c>
      <c r="AM301" s="9"/>
      <c r="AN301" s="9"/>
      <c r="AO301" s="73">
        <v>0</v>
      </c>
      <c r="AP301" s="80">
        <v>0</v>
      </c>
      <c r="AQ301" s="80">
        <v>0</v>
      </c>
      <c r="AR301" s="224">
        <v>194</v>
      </c>
      <c r="AS301" s="224" t="s">
        <v>248</v>
      </c>
      <c r="AT301" s="11">
        <v>7490.817</v>
      </c>
      <c r="AU301" s="11">
        <v>0</v>
      </c>
      <c r="AV301" s="80">
        <v>0</v>
      </c>
      <c r="AW301" s="80">
        <v>194</v>
      </c>
      <c r="AX301" s="158" t="s">
        <v>248</v>
      </c>
      <c r="AY301" s="235" t="s">
        <v>248</v>
      </c>
      <c r="AZ301" s="218">
        <v>96361</v>
      </c>
      <c r="BA301" s="188" t="s">
        <v>248</v>
      </c>
      <c r="BB301" s="203" t="s">
        <v>248</v>
      </c>
      <c r="BC301" s="158" t="s">
        <v>248</v>
      </c>
      <c r="BD301" s="217" t="s">
        <v>61</v>
      </c>
      <c r="BE301" s="201" t="s">
        <v>62</v>
      </c>
      <c r="BF301" s="201" t="s">
        <v>63</v>
      </c>
      <c r="BG301" s="201" t="s">
        <v>196</v>
      </c>
      <c r="BH301" s="218" t="s">
        <v>511</v>
      </c>
      <c r="BI301" s="218" t="s">
        <v>68</v>
      </c>
      <c r="BJ301" s="391">
        <v>214</v>
      </c>
      <c r="BK301" s="370">
        <v>4</v>
      </c>
      <c r="BL301" s="219" t="s">
        <v>65</v>
      </c>
      <c r="BM301" s="52" t="s">
        <v>65</v>
      </c>
      <c r="BN301" s="218" t="s">
        <v>373</v>
      </c>
      <c r="BO301" s="217" t="s">
        <v>347</v>
      </c>
      <c r="BP301" s="201" t="s">
        <v>684</v>
      </c>
      <c r="BQ301" s="52" t="s">
        <v>716</v>
      </c>
    </row>
    <row r="302" spans="1:69" ht="15.75" thickBot="1">
      <c r="A302" s="404" t="s">
        <v>37</v>
      </c>
      <c r="B302" s="405" t="s">
        <v>40</v>
      </c>
      <c r="C302" s="406" t="s">
        <v>35</v>
      </c>
      <c r="D302" s="210" t="s">
        <v>709</v>
      </c>
      <c r="E302" s="24" t="s">
        <v>473</v>
      </c>
      <c r="F302" s="86">
        <v>158</v>
      </c>
      <c r="G302" s="80">
        <v>1</v>
      </c>
      <c r="H302" s="407"/>
      <c r="I302" s="407"/>
      <c r="J302" s="407"/>
      <c r="K302" s="407"/>
      <c r="L302" s="80">
        <v>0</v>
      </c>
      <c r="M302" s="408"/>
      <c r="N302" s="409">
        <v>0</v>
      </c>
      <c r="O302" s="407"/>
      <c r="P302" s="407"/>
      <c r="Q302" s="11">
        <v>5.2154584777000004</v>
      </c>
      <c r="R302" s="407"/>
      <c r="S302" s="407"/>
      <c r="T302" s="53">
        <v>6.5250000000000012</v>
      </c>
      <c r="U302" s="407"/>
      <c r="V302" s="407"/>
      <c r="W302" s="11">
        <v>4.8812609554139996</v>
      </c>
      <c r="X302" s="407"/>
      <c r="Y302" s="407"/>
      <c r="Z302" s="53">
        <v>6.1437500000000007</v>
      </c>
      <c r="AA302" s="407"/>
      <c r="AB302" s="407"/>
      <c r="AC302" s="407"/>
      <c r="AD302" s="407"/>
      <c r="AE302" s="407"/>
      <c r="AF302" s="410">
        <v>3.674962099588456</v>
      </c>
      <c r="AG302" s="410">
        <v>1099</v>
      </c>
      <c r="AH302" s="410">
        <v>0.42367537248071274</v>
      </c>
      <c r="AI302" s="410">
        <v>24</v>
      </c>
      <c r="AJ302" s="410">
        <v>2.7714912280701753</v>
      </c>
      <c r="AK302" s="410" t="s">
        <v>248</v>
      </c>
      <c r="AL302" s="410">
        <v>156</v>
      </c>
      <c r="AM302" s="410">
        <v>3.6746520276689703</v>
      </c>
      <c r="AN302" s="410">
        <v>3.7073490813648293</v>
      </c>
      <c r="AO302" s="73">
        <v>0</v>
      </c>
      <c r="AP302" s="80">
        <v>0</v>
      </c>
      <c r="AQ302" s="80">
        <v>0</v>
      </c>
      <c r="AR302" s="224">
        <v>314</v>
      </c>
      <c r="AS302" s="224" t="s">
        <v>248</v>
      </c>
      <c r="AT302" s="11">
        <v>11964.12</v>
      </c>
      <c r="AU302" s="11">
        <v>0</v>
      </c>
      <c r="AV302" s="80">
        <v>0</v>
      </c>
      <c r="AW302" s="80">
        <v>314</v>
      </c>
      <c r="AX302" s="416" t="s">
        <v>248</v>
      </c>
      <c r="AY302" s="235" t="s">
        <v>248</v>
      </c>
      <c r="AZ302" s="242">
        <v>32786</v>
      </c>
      <c r="BA302" s="188" t="s">
        <v>248</v>
      </c>
      <c r="BB302" s="408" t="s">
        <v>248</v>
      </c>
      <c r="BC302" s="416" t="s">
        <v>248</v>
      </c>
      <c r="BD302" s="411" t="s">
        <v>61</v>
      </c>
      <c r="BE302" s="412" t="s">
        <v>62</v>
      </c>
      <c r="BF302" s="412" t="s">
        <v>63</v>
      </c>
      <c r="BG302" s="412" t="s">
        <v>196</v>
      </c>
      <c r="BH302" s="413" t="s">
        <v>511</v>
      </c>
      <c r="BI302" s="413" t="s">
        <v>64</v>
      </c>
      <c r="BJ302" s="417">
        <v>214</v>
      </c>
      <c r="BK302" s="414">
        <v>1</v>
      </c>
      <c r="BL302" s="415" t="s">
        <v>65</v>
      </c>
      <c r="BM302" s="409" t="s">
        <v>65</v>
      </c>
      <c r="BN302" s="413" t="s">
        <v>373</v>
      </c>
      <c r="BO302" s="217" t="s">
        <v>83</v>
      </c>
      <c r="BP302" s="201" t="s">
        <v>683</v>
      </c>
      <c r="BQ302" s="52" t="s">
        <v>717</v>
      </c>
    </row>
    <row r="303" spans="1:69" ht="15.75" thickBot="1">
      <c r="A303" s="404" t="s">
        <v>37</v>
      </c>
      <c r="B303" s="405" t="s">
        <v>40</v>
      </c>
      <c r="C303" s="406" t="s">
        <v>35</v>
      </c>
      <c r="D303" s="210" t="s">
        <v>709</v>
      </c>
      <c r="E303" s="24" t="s">
        <v>473</v>
      </c>
      <c r="F303" s="86">
        <v>152</v>
      </c>
      <c r="G303" s="80">
        <v>2</v>
      </c>
      <c r="H303" s="407"/>
      <c r="I303" s="407"/>
      <c r="J303" s="407"/>
      <c r="K303" s="407"/>
      <c r="L303" s="80">
        <v>0</v>
      </c>
      <c r="M303" s="408"/>
      <c r="N303" s="409">
        <v>1</v>
      </c>
      <c r="O303" s="407"/>
      <c r="P303" s="407"/>
      <c r="Q303" s="11">
        <v>7.6946131199999996</v>
      </c>
      <c r="R303" s="407"/>
      <c r="S303" s="407"/>
      <c r="T303" s="53">
        <v>13.25</v>
      </c>
      <c r="U303" s="407"/>
      <c r="V303" s="407"/>
      <c r="W303" s="11">
        <v>7.7575730933333</v>
      </c>
      <c r="X303" s="407"/>
      <c r="Y303" s="407"/>
      <c r="Z303" s="53">
        <v>13.25</v>
      </c>
      <c r="AA303" s="407"/>
      <c r="AB303" s="407"/>
      <c r="AC303" s="407"/>
      <c r="AD303" s="407"/>
      <c r="AE303" s="407"/>
      <c r="AF303" s="410">
        <v>3.1994439188608852</v>
      </c>
      <c r="AG303" s="410">
        <v>1050</v>
      </c>
      <c r="AH303" s="410">
        <v>0.54538223411503028</v>
      </c>
      <c r="AI303" s="410">
        <v>119</v>
      </c>
      <c r="AJ303" s="410">
        <v>2.1802884615384617</v>
      </c>
      <c r="AK303" s="410" t="s">
        <v>248</v>
      </c>
      <c r="AL303" s="410">
        <v>149</v>
      </c>
      <c r="AM303" s="410">
        <v>3.197480702031994</v>
      </c>
      <c r="AN303" s="410">
        <v>3.2281144781144779</v>
      </c>
      <c r="AO303" s="73">
        <v>0</v>
      </c>
      <c r="AP303" s="80">
        <v>0</v>
      </c>
      <c r="AQ303" s="80">
        <v>0</v>
      </c>
      <c r="AR303" s="224">
        <v>300</v>
      </c>
      <c r="AS303" s="224" t="s">
        <v>248</v>
      </c>
      <c r="AT303" s="11">
        <v>11798.755999999999</v>
      </c>
      <c r="AU303" s="11">
        <v>0</v>
      </c>
      <c r="AV303" s="80">
        <v>0</v>
      </c>
      <c r="AW303" s="80">
        <v>300</v>
      </c>
      <c r="AX303" s="416" t="s">
        <v>248</v>
      </c>
      <c r="AY303" s="235" t="s">
        <v>248</v>
      </c>
      <c r="AZ303" s="242">
        <v>32786</v>
      </c>
      <c r="BA303" s="188" t="s">
        <v>248</v>
      </c>
      <c r="BB303" s="408" t="s">
        <v>248</v>
      </c>
      <c r="BC303" s="416" t="s">
        <v>248</v>
      </c>
      <c r="BD303" s="411" t="s">
        <v>61</v>
      </c>
      <c r="BE303" s="412" t="s">
        <v>62</v>
      </c>
      <c r="BF303" s="412" t="s">
        <v>63</v>
      </c>
      <c r="BG303" s="412" t="s">
        <v>196</v>
      </c>
      <c r="BH303" s="413" t="s">
        <v>511</v>
      </c>
      <c r="BI303" s="413" t="s">
        <v>66</v>
      </c>
      <c r="BJ303" s="417">
        <v>214</v>
      </c>
      <c r="BK303" s="414">
        <v>7</v>
      </c>
      <c r="BL303" s="415" t="s">
        <v>65</v>
      </c>
      <c r="BM303" s="409" t="s">
        <v>65</v>
      </c>
      <c r="BN303" s="413" t="s">
        <v>373</v>
      </c>
      <c r="BO303" s="217" t="s">
        <v>83</v>
      </c>
      <c r="BP303" s="201" t="s">
        <v>683</v>
      </c>
      <c r="BQ303" s="52" t="s">
        <v>717</v>
      </c>
    </row>
    <row r="304" spans="1:69" ht="15.75" thickBot="1">
      <c r="A304" s="404" t="s">
        <v>37</v>
      </c>
      <c r="B304" s="405" t="s">
        <v>40</v>
      </c>
      <c r="C304" s="406" t="s">
        <v>35</v>
      </c>
      <c r="D304" s="210" t="s">
        <v>709</v>
      </c>
      <c r="E304" s="24" t="s">
        <v>473</v>
      </c>
      <c r="F304" s="86">
        <v>154</v>
      </c>
      <c r="G304" s="80">
        <v>0</v>
      </c>
      <c r="H304" s="407"/>
      <c r="I304" s="407"/>
      <c r="J304" s="407"/>
      <c r="K304" s="407"/>
      <c r="L304" s="80">
        <v>0</v>
      </c>
      <c r="M304" s="408"/>
      <c r="N304" s="409">
        <v>0</v>
      </c>
      <c r="O304" s="407"/>
      <c r="P304" s="407"/>
      <c r="Q304" s="11">
        <v>6.2338828377000004</v>
      </c>
      <c r="R304" s="407"/>
      <c r="S304" s="407"/>
      <c r="T304" s="53">
        <v>8.2874999999999979</v>
      </c>
      <c r="U304" s="407"/>
      <c r="V304" s="407"/>
      <c r="W304" s="11">
        <v>5.5922269415584003</v>
      </c>
      <c r="X304" s="407"/>
      <c r="Y304" s="407"/>
      <c r="Z304" s="53">
        <v>7.5749999999999957</v>
      </c>
      <c r="AA304" s="407"/>
      <c r="AB304" s="407"/>
      <c r="AC304" s="407"/>
      <c r="AD304" s="407"/>
      <c r="AE304" s="407"/>
      <c r="AF304" s="410">
        <v>3.6919712621117347</v>
      </c>
      <c r="AG304" s="410">
        <v>1078</v>
      </c>
      <c r="AH304" s="410">
        <v>0.37614499454966888</v>
      </c>
      <c r="AI304" s="410">
        <v>14</v>
      </c>
      <c r="AJ304" s="410">
        <v>2.8439655172413794</v>
      </c>
      <c r="AK304" s="410" t="s">
        <v>248</v>
      </c>
      <c r="AL304" s="410">
        <v>153</v>
      </c>
      <c r="AM304" s="410">
        <v>3.6966573486363745</v>
      </c>
      <c r="AN304" s="410">
        <v>3.7083333333333335</v>
      </c>
      <c r="AO304" s="73">
        <v>0</v>
      </c>
      <c r="AP304" s="80">
        <v>0</v>
      </c>
      <c r="AQ304" s="80">
        <v>0</v>
      </c>
      <c r="AR304" s="224">
        <v>308</v>
      </c>
      <c r="AS304" s="224" t="s">
        <v>248</v>
      </c>
      <c r="AT304" s="11">
        <v>11747.078</v>
      </c>
      <c r="AU304" s="11">
        <v>0</v>
      </c>
      <c r="AV304" s="80">
        <v>0</v>
      </c>
      <c r="AW304" s="80">
        <v>308</v>
      </c>
      <c r="AX304" s="416" t="s">
        <v>248</v>
      </c>
      <c r="AY304" s="235" t="s">
        <v>248</v>
      </c>
      <c r="AZ304" s="242">
        <v>32786</v>
      </c>
      <c r="BA304" s="188" t="s">
        <v>248</v>
      </c>
      <c r="BB304" s="408" t="s">
        <v>248</v>
      </c>
      <c r="BC304" s="416" t="s">
        <v>248</v>
      </c>
      <c r="BD304" s="411" t="s">
        <v>61</v>
      </c>
      <c r="BE304" s="412" t="s">
        <v>62</v>
      </c>
      <c r="BF304" s="412" t="s">
        <v>63</v>
      </c>
      <c r="BG304" s="412" t="s">
        <v>196</v>
      </c>
      <c r="BH304" s="413" t="s">
        <v>511</v>
      </c>
      <c r="BI304" s="413" t="s">
        <v>67</v>
      </c>
      <c r="BJ304" s="417">
        <v>214</v>
      </c>
      <c r="BK304" s="414">
        <v>3</v>
      </c>
      <c r="BL304" s="415" t="s">
        <v>65</v>
      </c>
      <c r="BM304" s="409" t="s">
        <v>65</v>
      </c>
      <c r="BN304" s="413" t="s">
        <v>373</v>
      </c>
      <c r="BO304" s="217" t="s">
        <v>83</v>
      </c>
      <c r="BP304" s="201" t="s">
        <v>683</v>
      </c>
      <c r="BQ304" s="52" t="s">
        <v>717</v>
      </c>
    </row>
    <row r="305" spans="1:69" ht="15.75" thickBot="1">
      <c r="A305" s="404" t="s">
        <v>37</v>
      </c>
      <c r="B305" s="405" t="s">
        <v>40</v>
      </c>
      <c r="C305" s="406" t="s">
        <v>35</v>
      </c>
      <c r="D305" s="210" t="s">
        <v>709</v>
      </c>
      <c r="E305" s="24" t="s">
        <v>473</v>
      </c>
      <c r="F305" s="86">
        <v>109</v>
      </c>
      <c r="G305" s="80">
        <v>0</v>
      </c>
      <c r="H305" s="407"/>
      <c r="I305" s="407"/>
      <c r="J305" s="407"/>
      <c r="K305" s="407"/>
      <c r="L305" s="80">
        <v>1</v>
      </c>
      <c r="M305" s="408"/>
      <c r="N305" s="409">
        <v>0</v>
      </c>
      <c r="O305" s="407"/>
      <c r="P305" s="407"/>
      <c r="Q305" s="11">
        <v>7.1990645462999998</v>
      </c>
      <c r="R305" s="407"/>
      <c r="S305" s="407"/>
      <c r="T305" s="53">
        <v>8.66</v>
      </c>
      <c r="U305" s="407"/>
      <c r="V305" s="407"/>
      <c r="W305" s="11">
        <v>7.2972868518518004</v>
      </c>
      <c r="X305" s="407"/>
      <c r="Y305" s="407"/>
      <c r="Z305" s="53">
        <v>8.7166666666666668</v>
      </c>
      <c r="AA305" s="407"/>
      <c r="AB305" s="407"/>
      <c r="AC305" s="407"/>
      <c r="AD305" s="407"/>
      <c r="AE305" s="407"/>
      <c r="AF305" s="410">
        <v>2.9984112185375076</v>
      </c>
      <c r="AG305" s="410">
        <v>756</v>
      </c>
      <c r="AH305" s="410">
        <v>0.34633277227500026</v>
      </c>
      <c r="AI305" s="410">
        <v>63</v>
      </c>
      <c r="AJ305" s="410">
        <v>2.2666666666666666</v>
      </c>
      <c r="AK305" s="410" t="s">
        <v>248</v>
      </c>
      <c r="AL305" s="410">
        <v>0</v>
      </c>
      <c r="AM305" s="410"/>
      <c r="AN305" s="410"/>
      <c r="AO305" s="73">
        <v>0</v>
      </c>
      <c r="AP305" s="80">
        <v>0</v>
      </c>
      <c r="AQ305" s="80">
        <v>0</v>
      </c>
      <c r="AR305" s="224">
        <v>218</v>
      </c>
      <c r="AS305" s="224" t="s">
        <v>248</v>
      </c>
      <c r="AT305" s="11">
        <v>8114.7309999999998</v>
      </c>
      <c r="AU305" s="11">
        <v>194.19800000000001</v>
      </c>
      <c r="AV305" s="80">
        <v>0</v>
      </c>
      <c r="AW305" s="80">
        <v>218</v>
      </c>
      <c r="AX305" s="416" t="s">
        <v>248</v>
      </c>
      <c r="AY305" s="235" t="s">
        <v>248</v>
      </c>
      <c r="AZ305" s="242">
        <v>32786</v>
      </c>
      <c r="BA305" s="188" t="s">
        <v>248</v>
      </c>
      <c r="BB305" s="408" t="s">
        <v>248</v>
      </c>
      <c r="BC305" s="416" t="s">
        <v>248</v>
      </c>
      <c r="BD305" s="411" t="s">
        <v>61</v>
      </c>
      <c r="BE305" s="412" t="s">
        <v>62</v>
      </c>
      <c r="BF305" s="412" t="s">
        <v>63</v>
      </c>
      <c r="BG305" s="412" t="s">
        <v>196</v>
      </c>
      <c r="BH305" s="413" t="s">
        <v>511</v>
      </c>
      <c r="BI305" s="413" t="s">
        <v>68</v>
      </c>
      <c r="BJ305" s="417">
        <v>214</v>
      </c>
      <c r="BK305" s="414">
        <v>4</v>
      </c>
      <c r="BL305" s="415" t="s">
        <v>65</v>
      </c>
      <c r="BM305" s="409" t="s">
        <v>65</v>
      </c>
      <c r="BN305" s="413" t="s">
        <v>373</v>
      </c>
      <c r="BO305" s="217" t="s">
        <v>83</v>
      </c>
      <c r="BP305" s="201" t="s">
        <v>683</v>
      </c>
      <c r="BQ305" s="52" t="s">
        <v>717</v>
      </c>
    </row>
    <row r="306" spans="1:69" ht="16.5" thickBot="1">
      <c r="A306" s="207" t="s">
        <v>37</v>
      </c>
      <c r="B306" s="208" t="s">
        <v>40</v>
      </c>
      <c r="C306" s="202" t="s">
        <v>35</v>
      </c>
      <c r="D306" s="210" t="s">
        <v>709</v>
      </c>
      <c r="E306" s="24" t="s">
        <v>371</v>
      </c>
      <c r="F306" s="86">
        <v>113</v>
      </c>
      <c r="G306" s="80">
        <v>1</v>
      </c>
      <c r="H306" s="204"/>
      <c r="I306" s="204"/>
      <c r="J306" s="204"/>
      <c r="K306" s="204"/>
      <c r="L306" s="80">
        <v>0</v>
      </c>
      <c r="M306" s="203"/>
      <c r="N306" s="52">
        <v>0</v>
      </c>
      <c r="O306" s="204"/>
      <c r="P306" s="204"/>
      <c r="Q306" s="11">
        <v>6.1824998839000003</v>
      </c>
      <c r="R306" s="204"/>
      <c r="S306" s="204"/>
      <c r="T306" s="53">
        <v>7.6999999999999957</v>
      </c>
      <c r="U306" s="204"/>
      <c r="V306" s="204"/>
      <c r="W306" s="11">
        <v>6.2413124464285001</v>
      </c>
      <c r="X306" s="204"/>
      <c r="Y306" s="204"/>
      <c r="Z306" s="53">
        <v>8.0666666666666647</v>
      </c>
      <c r="AA306" s="204"/>
      <c r="AB306" s="204"/>
      <c r="AC306" s="204"/>
      <c r="AD306" s="204"/>
      <c r="AE306" s="204"/>
      <c r="AF306" s="9">
        <v>3.4551275582337873</v>
      </c>
      <c r="AG306" s="9">
        <v>784</v>
      </c>
      <c r="AH306" s="9">
        <v>0.42639505093704066</v>
      </c>
      <c r="AI306" s="9">
        <v>18</v>
      </c>
      <c r="AJ306" s="9">
        <v>2.6059999999999999</v>
      </c>
      <c r="AK306" s="9" t="s">
        <v>248</v>
      </c>
      <c r="AL306" s="9">
        <v>109</v>
      </c>
      <c r="AM306" s="9">
        <v>3.4777588541198372</v>
      </c>
      <c r="AN306" s="9">
        <v>3.5430591259640103</v>
      </c>
      <c r="AO306" s="73">
        <v>0</v>
      </c>
      <c r="AP306" s="80">
        <v>0</v>
      </c>
      <c r="AQ306" s="80">
        <v>0</v>
      </c>
      <c r="AR306" s="224">
        <v>224</v>
      </c>
      <c r="AS306" s="224" t="s">
        <v>248</v>
      </c>
      <c r="AT306" s="11">
        <v>8494.232</v>
      </c>
      <c r="AU306" s="11">
        <v>0</v>
      </c>
      <c r="AV306" s="80">
        <v>0</v>
      </c>
      <c r="AW306" s="80">
        <v>224</v>
      </c>
      <c r="AX306" s="158" t="s">
        <v>248</v>
      </c>
      <c r="AY306" s="235" t="s">
        <v>248</v>
      </c>
      <c r="AZ306" s="218">
        <v>65805</v>
      </c>
      <c r="BA306" s="188" t="s">
        <v>248</v>
      </c>
      <c r="BB306" s="203" t="s">
        <v>248</v>
      </c>
      <c r="BC306" s="158" t="s">
        <v>248</v>
      </c>
      <c r="BD306" s="217" t="s">
        <v>61</v>
      </c>
      <c r="BE306" s="201" t="s">
        <v>62</v>
      </c>
      <c r="BF306" s="201" t="s">
        <v>63</v>
      </c>
      <c r="BG306" s="201" t="s">
        <v>196</v>
      </c>
      <c r="BH306" s="218" t="s">
        <v>512</v>
      </c>
      <c r="BI306" s="218" t="s">
        <v>64</v>
      </c>
      <c r="BJ306" s="391">
        <v>214</v>
      </c>
      <c r="BK306" s="370">
        <v>1</v>
      </c>
      <c r="BL306" s="219" t="s">
        <v>65</v>
      </c>
      <c r="BM306" s="52" t="s">
        <v>65</v>
      </c>
      <c r="BN306" s="218" t="s">
        <v>373</v>
      </c>
      <c r="BO306" s="217" t="s">
        <v>347</v>
      </c>
      <c r="BP306" s="201" t="s">
        <v>684</v>
      </c>
      <c r="BQ306" s="52" t="s">
        <v>716</v>
      </c>
    </row>
    <row r="307" spans="1:69" ht="16.5" thickBot="1">
      <c r="A307" s="207" t="s">
        <v>37</v>
      </c>
      <c r="B307" s="208" t="s">
        <v>40</v>
      </c>
      <c r="C307" s="202" t="s">
        <v>35</v>
      </c>
      <c r="D307" s="210" t="s">
        <v>709</v>
      </c>
      <c r="E307" s="24" t="s">
        <v>371</v>
      </c>
      <c r="F307" s="86">
        <v>44</v>
      </c>
      <c r="G307" s="80">
        <v>3</v>
      </c>
      <c r="H307" s="204"/>
      <c r="I307" s="204"/>
      <c r="J307" s="204"/>
      <c r="K307" s="204"/>
      <c r="L307" s="80">
        <v>0</v>
      </c>
      <c r="M307" s="203"/>
      <c r="N307" s="52">
        <v>0</v>
      </c>
      <c r="O307" s="204"/>
      <c r="P307" s="204"/>
      <c r="Q307" s="11">
        <v>8.0311948780000009</v>
      </c>
      <c r="R307" s="204"/>
      <c r="S307" s="204"/>
      <c r="T307" s="53">
        <v>13.987499999999999</v>
      </c>
      <c r="U307" s="204"/>
      <c r="V307" s="204"/>
      <c r="W307" s="11">
        <v>8.0482682439024007</v>
      </c>
      <c r="X307" s="204"/>
      <c r="Y307" s="204"/>
      <c r="Z307" s="53">
        <v>13.987499999999999</v>
      </c>
      <c r="AA307" s="204"/>
      <c r="AB307" s="204"/>
      <c r="AC307" s="204"/>
      <c r="AD307" s="204"/>
      <c r="AE307" s="204"/>
      <c r="AF307" s="9">
        <v>3.262717776182221</v>
      </c>
      <c r="AG307" s="9">
        <v>287</v>
      </c>
      <c r="AH307" s="9">
        <v>0.52036919005147264</v>
      </c>
      <c r="AI307" s="9">
        <v>23</v>
      </c>
      <c r="AJ307" s="9">
        <v>2.2597222222222224</v>
      </c>
      <c r="AK307" s="9" t="s">
        <v>248</v>
      </c>
      <c r="AL307" s="9">
        <v>41</v>
      </c>
      <c r="AM307" s="9">
        <v>3.262717776182221</v>
      </c>
      <c r="AN307" s="9">
        <v>3.3342696629213484</v>
      </c>
      <c r="AO307" s="73">
        <v>0</v>
      </c>
      <c r="AP307" s="80">
        <v>0</v>
      </c>
      <c r="AQ307" s="80">
        <v>0</v>
      </c>
      <c r="AR307" s="224">
        <v>82</v>
      </c>
      <c r="AS307" s="224" t="s">
        <v>248</v>
      </c>
      <c r="AT307" s="11">
        <v>3203.1060000000002</v>
      </c>
      <c r="AU307" s="11">
        <v>0</v>
      </c>
      <c r="AV307" s="80">
        <v>0</v>
      </c>
      <c r="AW307" s="80">
        <v>82</v>
      </c>
      <c r="AX307" s="158" t="s">
        <v>248</v>
      </c>
      <c r="AY307" s="235" t="s">
        <v>248</v>
      </c>
      <c r="AZ307" s="218">
        <v>65805</v>
      </c>
      <c r="BA307" s="188" t="s">
        <v>248</v>
      </c>
      <c r="BB307" s="203" t="s">
        <v>248</v>
      </c>
      <c r="BC307" s="158" t="s">
        <v>248</v>
      </c>
      <c r="BD307" s="217" t="s">
        <v>61</v>
      </c>
      <c r="BE307" s="201" t="s">
        <v>62</v>
      </c>
      <c r="BF307" s="201" t="s">
        <v>63</v>
      </c>
      <c r="BG307" s="201" t="s">
        <v>196</v>
      </c>
      <c r="BH307" s="218" t="s">
        <v>512</v>
      </c>
      <c r="BI307" s="218" t="s">
        <v>66</v>
      </c>
      <c r="BJ307" s="391">
        <v>214</v>
      </c>
      <c r="BK307" s="370">
        <v>7</v>
      </c>
      <c r="BL307" s="219" t="s">
        <v>65</v>
      </c>
      <c r="BM307" s="52" t="s">
        <v>65</v>
      </c>
      <c r="BN307" s="218" t="s">
        <v>373</v>
      </c>
      <c r="BO307" s="217" t="s">
        <v>347</v>
      </c>
      <c r="BP307" s="201" t="s">
        <v>684</v>
      </c>
      <c r="BQ307" s="52" t="s">
        <v>716</v>
      </c>
    </row>
    <row r="308" spans="1:69" ht="16.5" thickBot="1">
      <c r="A308" s="207" t="s">
        <v>37</v>
      </c>
      <c r="B308" s="208" t="s">
        <v>40</v>
      </c>
      <c r="C308" s="202" t="s">
        <v>35</v>
      </c>
      <c r="D308" s="210" t="s">
        <v>709</v>
      </c>
      <c r="E308" s="24" t="s">
        <v>371</v>
      </c>
      <c r="F308" s="86">
        <v>108</v>
      </c>
      <c r="G308" s="80">
        <v>1</v>
      </c>
      <c r="H308" s="204"/>
      <c r="I308" s="204"/>
      <c r="J308" s="204"/>
      <c r="K308" s="204"/>
      <c r="L308" s="80">
        <v>0</v>
      </c>
      <c r="M308" s="203"/>
      <c r="N308" s="52">
        <v>0</v>
      </c>
      <c r="O308" s="204"/>
      <c r="P308" s="204"/>
      <c r="Q308" s="11">
        <v>5.5532148972000002</v>
      </c>
      <c r="R308" s="204"/>
      <c r="S308" s="204"/>
      <c r="T308" s="53">
        <v>6.9386363636363635</v>
      </c>
      <c r="U308" s="204"/>
      <c r="V308" s="204"/>
      <c r="W308" s="11">
        <v>4.9404577757009003</v>
      </c>
      <c r="X308" s="204"/>
      <c r="Y308" s="204"/>
      <c r="Z308" s="53">
        <v>6.4749999999999996</v>
      </c>
      <c r="AA308" s="204"/>
      <c r="AB308" s="204"/>
      <c r="AC308" s="204"/>
      <c r="AD308" s="204"/>
      <c r="AE308" s="204"/>
      <c r="AF308" s="9">
        <v>3.576538506889003</v>
      </c>
      <c r="AG308" s="9">
        <v>747</v>
      </c>
      <c r="AH308" s="9">
        <v>0.49627241206768868</v>
      </c>
      <c r="AI308" s="9">
        <v>37</v>
      </c>
      <c r="AJ308" s="9">
        <v>2.5034999999999998</v>
      </c>
      <c r="AK308" s="9" t="s">
        <v>248</v>
      </c>
      <c r="AL308" s="9">
        <v>102</v>
      </c>
      <c r="AM308" s="9">
        <v>3.5996171914729747</v>
      </c>
      <c r="AN308" s="9">
        <v>3.66044776119403</v>
      </c>
      <c r="AO308" s="73">
        <v>0</v>
      </c>
      <c r="AP308" s="80">
        <v>0</v>
      </c>
      <c r="AQ308" s="80">
        <v>0</v>
      </c>
      <c r="AR308" s="224">
        <v>214</v>
      </c>
      <c r="AS308" s="224" t="s">
        <v>248</v>
      </c>
      <c r="AT308" s="11">
        <v>8156.5940000000001</v>
      </c>
      <c r="AU308" s="11">
        <v>41.968000000000004</v>
      </c>
      <c r="AV308" s="80">
        <v>0</v>
      </c>
      <c r="AW308" s="80">
        <v>214</v>
      </c>
      <c r="AX308" s="158" t="s">
        <v>248</v>
      </c>
      <c r="AY308" s="235" t="s">
        <v>248</v>
      </c>
      <c r="AZ308" s="218">
        <v>65805</v>
      </c>
      <c r="BA308" s="188" t="s">
        <v>248</v>
      </c>
      <c r="BB308" s="203" t="s">
        <v>248</v>
      </c>
      <c r="BC308" s="158" t="s">
        <v>248</v>
      </c>
      <c r="BD308" s="217" t="s">
        <v>61</v>
      </c>
      <c r="BE308" s="201" t="s">
        <v>62</v>
      </c>
      <c r="BF308" s="201" t="s">
        <v>63</v>
      </c>
      <c r="BG308" s="201" t="s">
        <v>196</v>
      </c>
      <c r="BH308" s="218" t="s">
        <v>512</v>
      </c>
      <c r="BI308" s="218" t="s">
        <v>67</v>
      </c>
      <c r="BJ308" s="391">
        <v>214</v>
      </c>
      <c r="BK308" s="370">
        <v>3</v>
      </c>
      <c r="BL308" s="219" t="s">
        <v>65</v>
      </c>
      <c r="BM308" s="52" t="s">
        <v>65</v>
      </c>
      <c r="BN308" s="218" t="s">
        <v>373</v>
      </c>
      <c r="BO308" s="217" t="s">
        <v>347</v>
      </c>
      <c r="BP308" s="201" t="s">
        <v>684</v>
      </c>
      <c r="BQ308" s="52" t="s">
        <v>716</v>
      </c>
    </row>
    <row r="309" spans="1:69" ht="16.5" thickBot="1">
      <c r="A309" s="207" t="s">
        <v>37</v>
      </c>
      <c r="B309" s="208" t="s">
        <v>40</v>
      </c>
      <c r="C309" s="202" t="s">
        <v>35</v>
      </c>
      <c r="D309" s="210" t="s">
        <v>709</v>
      </c>
      <c r="E309" s="24" t="s">
        <v>371</v>
      </c>
      <c r="F309" s="86">
        <v>30</v>
      </c>
      <c r="G309" s="80">
        <v>1</v>
      </c>
      <c r="H309" s="204"/>
      <c r="I309" s="204"/>
      <c r="J309" s="204"/>
      <c r="K309" s="204"/>
      <c r="L309" s="80">
        <v>0</v>
      </c>
      <c r="M309" s="203"/>
      <c r="N309" s="52">
        <v>0</v>
      </c>
      <c r="O309" s="204"/>
      <c r="P309" s="204"/>
      <c r="Q309" s="11">
        <v>7.5478275517000002</v>
      </c>
      <c r="R309" s="204"/>
      <c r="S309" s="204"/>
      <c r="T309" s="53">
        <v>8.9550000000000001</v>
      </c>
      <c r="U309" s="204"/>
      <c r="V309" s="204"/>
      <c r="W309" s="11">
        <v>7.6219654482757999</v>
      </c>
      <c r="X309" s="204"/>
      <c r="Y309" s="204"/>
      <c r="Z309" s="53">
        <v>9.1374999999999993</v>
      </c>
      <c r="AA309" s="204"/>
      <c r="AB309" s="204"/>
      <c r="AC309" s="204"/>
      <c r="AD309" s="204"/>
      <c r="AE309" s="204"/>
      <c r="AF309" s="9">
        <v>2.731527088310918</v>
      </c>
      <c r="AG309" s="9">
        <v>203</v>
      </c>
      <c r="AH309" s="9">
        <v>0.2916726181159468</v>
      </c>
      <c r="AI309" s="9">
        <v>30</v>
      </c>
      <c r="AJ309" s="9">
        <v>2.1030000000000002</v>
      </c>
      <c r="AK309" s="9" t="s">
        <v>248</v>
      </c>
      <c r="AL309" s="9">
        <v>0</v>
      </c>
      <c r="AM309" s="9"/>
      <c r="AN309" s="9"/>
      <c r="AO309" s="73">
        <v>0</v>
      </c>
      <c r="AP309" s="80">
        <v>0</v>
      </c>
      <c r="AQ309" s="80">
        <v>0</v>
      </c>
      <c r="AR309" s="224">
        <v>58</v>
      </c>
      <c r="AS309" s="224" t="s">
        <v>248</v>
      </c>
      <c r="AT309" s="11">
        <v>2241.9009999999998</v>
      </c>
      <c r="AU309" s="11">
        <v>0</v>
      </c>
      <c r="AV309" s="80">
        <v>0</v>
      </c>
      <c r="AW309" s="80">
        <v>58</v>
      </c>
      <c r="AX309" s="158" t="s">
        <v>248</v>
      </c>
      <c r="AY309" s="235" t="s">
        <v>248</v>
      </c>
      <c r="AZ309" s="218">
        <v>65805</v>
      </c>
      <c r="BA309" s="188" t="s">
        <v>248</v>
      </c>
      <c r="BB309" s="203" t="s">
        <v>248</v>
      </c>
      <c r="BC309" s="158" t="s">
        <v>248</v>
      </c>
      <c r="BD309" s="217" t="s">
        <v>61</v>
      </c>
      <c r="BE309" s="201" t="s">
        <v>62</v>
      </c>
      <c r="BF309" s="201" t="s">
        <v>63</v>
      </c>
      <c r="BG309" s="201" t="s">
        <v>196</v>
      </c>
      <c r="BH309" s="218" t="s">
        <v>512</v>
      </c>
      <c r="BI309" s="218" t="s">
        <v>68</v>
      </c>
      <c r="BJ309" s="391">
        <v>214</v>
      </c>
      <c r="BK309" s="370">
        <v>4</v>
      </c>
      <c r="BL309" s="219" t="s">
        <v>65</v>
      </c>
      <c r="BM309" s="52" t="s">
        <v>65</v>
      </c>
      <c r="BN309" s="218" t="s">
        <v>373</v>
      </c>
      <c r="BO309" s="217" t="s">
        <v>347</v>
      </c>
      <c r="BP309" s="201" t="s">
        <v>684</v>
      </c>
      <c r="BQ309" s="52" t="s">
        <v>716</v>
      </c>
    </row>
    <row r="310" spans="1:69" ht="15.75" thickBot="1">
      <c r="A310" s="404" t="s">
        <v>37</v>
      </c>
      <c r="B310" s="405" t="s">
        <v>40</v>
      </c>
      <c r="C310" s="406" t="s">
        <v>35</v>
      </c>
      <c r="D310" s="210" t="s">
        <v>709</v>
      </c>
      <c r="E310" s="24" t="s">
        <v>563</v>
      </c>
      <c r="F310" s="86">
        <v>31</v>
      </c>
      <c r="G310" s="80">
        <v>0</v>
      </c>
      <c r="H310" s="407"/>
      <c r="I310" s="407"/>
      <c r="J310" s="407"/>
      <c r="K310" s="407"/>
      <c r="L310" s="80">
        <v>1</v>
      </c>
      <c r="M310" s="408"/>
      <c r="N310" s="409">
        <v>0</v>
      </c>
      <c r="O310" s="407"/>
      <c r="P310" s="407"/>
      <c r="Q310" s="11">
        <v>5.7759999999999998</v>
      </c>
      <c r="R310" s="407"/>
      <c r="S310" s="407"/>
      <c r="T310" s="53">
        <v>7.75</v>
      </c>
      <c r="U310" s="407"/>
      <c r="V310" s="407"/>
      <c r="W310" s="11">
        <v>5.4033332666665999</v>
      </c>
      <c r="X310" s="407"/>
      <c r="Y310" s="407"/>
      <c r="Z310" s="53">
        <v>7.75</v>
      </c>
      <c r="AA310" s="407"/>
      <c r="AB310" s="407"/>
      <c r="AC310" s="407"/>
      <c r="AD310" s="407"/>
      <c r="AE310" s="407"/>
      <c r="AF310" s="410">
        <v>3.5982758805082349</v>
      </c>
      <c r="AG310" s="410">
        <v>203</v>
      </c>
      <c r="AH310" s="410">
        <v>0.51741708268792164</v>
      </c>
      <c r="AI310" s="410">
        <v>4</v>
      </c>
      <c r="AJ310" s="410">
        <v>2.5625</v>
      </c>
      <c r="AK310" s="410" t="s">
        <v>248</v>
      </c>
      <c r="AL310" s="410">
        <v>29</v>
      </c>
      <c r="AM310" s="410">
        <v>3.5982758805082349</v>
      </c>
      <c r="AN310" s="410">
        <v>3.6543478260869566</v>
      </c>
      <c r="AO310" s="73">
        <v>0</v>
      </c>
      <c r="AP310" s="80">
        <v>0</v>
      </c>
      <c r="AQ310" s="80">
        <v>0</v>
      </c>
      <c r="AR310" s="224">
        <v>62</v>
      </c>
      <c r="AS310" s="224" t="s">
        <v>248</v>
      </c>
      <c r="AT310" s="11">
        <v>2151.0630000000001</v>
      </c>
      <c r="AU310" s="11">
        <v>60.704999999999998</v>
      </c>
      <c r="AV310" s="80">
        <v>0</v>
      </c>
      <c r="AW310" s="80">
        <v>62</v>
      </c>
      <c r="AX310" s="416" t="s">
        <v>248</v>
      </c>
      <c r="AY310" s="235" t="s">
        <v>248</v>
      </c>
      <c r="AZ310" s="242">
        <v>24498</v>
      </c>
      <c r="BA310" s="188" t="s">
        <v>248</v>
      </c>
      <c r="BB310" s="408" t="s">
        <v>248</v>
      </c>
      <c r="BC310" s="416" t="s">
        <v>248</v>
      </c>
      <c r="BD310" s="411" t="s">
        <v>61</v>
      </c>
      <c r="BE310" s="412" t="s">
        <v>62</v>
      </c>
      <c r="BF310" s="412" t="s">
        <v>63</v>
      </c>
      <c r="BG310" s="412" t="s">
        <v>196</v>
      </c>
      <c r="BH310" s="413" t="s">
        <v>514</v>
      </c>
      <c r="BI310" s="413" t="s">
        <v>64</v>
      </c>
      <c r="BJ310" s="417">
        <v>214</v>
      </c>
      <c r="BK310" s="414">
        <v>1</v>
      </c>
      <c r="BL310" s="415" t="s">
        <v>65</v>
      </c>
      <c r="BM310" s="409" t="s">
        <v>65</v>
      </c>
      <c r="BN310" s="413" t="s">
        <v>373</v>
      </c>
      <c r="BO310" s="217" t="s">
        <v>701</v>
      </c>
      <c r="BP310" s="201" t="s">
        <v>687</v>
      </c>
      <c r="BQ310" s="52" t="s">
        <v>717</v>
      </c>
    </row>
    <row r="311" spans="1:69" ht="15.75" thickBot="1">
      <c r="A311" s="404" t="s">
        <v>37</v>
      </c>
      <c r="B311" s="405" t="s">
        <v>40</v>
      </c>
      <c r="C311" s="406" t="s">
        <v>35</v>
      </c>
      <c r="D311" s="210" t="s">
        <v>709</v>
      </c>
      <c r="E311" s="24" t="s">
        <v>563</v>
      </c>
      <c r="F311" s="86">
        <v>43</v>
      </c>
      <c r="G311" s="80">
        <v>0</v>
      </c>
      <c r="H311" s="407"/>
      <c r="I311" s="407"/>
      <c r="J311" s="407"/>
      <c r="K311" s="407"/>
      <c r="L311" s="80">
        <v>0</v>
      </c>
      <c r="M311" s="408"/>
      <c r="N311" s="409">
        <v>0</v>
      </c>
      <c r="O311" s="407"/>
      <c r="P311" s="407"/>
      <c r="Q311" s="11">
        <v>7.6599533256000001</v>
      </c>
      <c r="R311" s="407"/>
      <c r="S311" s="407"/>
      <c r="T311" s="53">
        <v>13.2125</v>
      </c>
      <c r="U311" s="407"/>
      <c r="V311" s="407"/>
      <c r="W311" s="11">
        <v>7.7342093023254996</v>
      </c>
      <c r="X311" s="407"/>
      <c r="Y311" s="407"/>
      <c r="Z311" s="53">
        <v>13.2125</v>
      </c>
      <c r="AA311" s="407"/>
      <c r="AB311" s="407"/>
      <c r="AC311" s="407"/>
      <c r="AD311" s="407"/>
      <c r="AE311" s="407"/>
      <c r="AF311" s="410">
        <v>3.4285714424329741</v>
      </c>
      <c r="AG311" s="410">
        <v>301</v>
      </c>
      <c r="AH311" s="410">
        <v>0.50385556650064678</v>
      </c>
      <c r="AI311" s="410">
        <v>16</v>
      </c>
      <c r="AJ311" s="410">
        <v>2.4683333333333333</v>
      </c>
      <c r="AK311" s="410" t="s">
        <v>248</v>
      </c>
      <c r="AL311" s="410">
        <v>43</v>
      </c>
      <c r="AM311" s="410">
        <v>3.4285714424329741</v>
      </c>
      <c r="AN311" s="410">
        <v>3.5422297297297298</v>
      </c>
      <c r="AO311" s="73">
        <v>0</v>
      </c>
      <c r="AP311" s="80">
        <v>0</v>
      </c>
      <c r="AQ311" s="80">
        <v>0</v>
      </c>
      <c r="AR311" s="224">
        <v>86</v>
      </c>
      <c r="AS311" s="224" t="s">
        <v>248</v>
      </c>
      <c r="AT311" s="11">
        <v>3098.3760000000002</v>
      </c>
      <c r="AU311" s="11">
        <v>0</v>
      </c>
      <c r="AV311" s="80">
        <v>0</v>
      </c>
      <c r="AW311" s="80">
        <v>86</v>
      </c>
      <c r="AX311" s="416" t="s">
        <v>248</v>
      </c>
      <c r="AY311" s="235" t="s">
        <v>248</v>
      </c>
      <c r="AZ311" s="242">
        <v>24498</v>
      </c>
      <c r="BA311" s="188" t="s">
        <v>248</v>
      </c>
      <c r="BB311" s="408" t="s">
        <v>248</v>
      </c>
      <c r="BC311" s="416" t="s">
        <v>248</v>
      </c>
      <c r="BD311" s="411" t="s">
        <v>61</v>
      </c>
      <c r="BE311" s="412" t="s">
        <v>62</v>
      </c>
      <c r="BF311" s="412" t="s">
        <v>63</v>
      </c>
      <c r="BG311" s="412" t="s">
        <v>196</v>
      </c>
      <c r="BH311" s="413" t="s">
        <v>514</v>
      </c>
      <c r="BI311" s="413" t="s">
        <v>66</v>
      </c>
      <c r="BJ311" s="417">
        <v>214</v>
      </c>
      <c r="BK311" s="414">
        <v>7</v>
      </c>
      <c r="BL311" s="415" t="s">
        <v>65</v>
      </c>
      <c r="BM311" s="409" t="s">
        <v>65</v>
      </c>
      <c r="BN311" s="413" t="s">
        <v>373</v>
      </c>
      <c r="BO311" s="217" t="s">
        <v>701</v>
      </c>
      <c r="BP311" s="201" t="s">
        <v>687</v>
      </c>
      <c r="BQ311" s="52" t="s">
        <v>717</v>
      </c>
    </row>
    <row r="312" spans="1:69" ht="15.75" thickBot="1">
      <c r="A312" s="404" t="s">
        <v>37</v>
      </c>
      <c r="B312" s="405" t="s">
        <v>40</v>
      </c>
      <c r="C312" s="406" t="s">
        <v>35</v>
      </c>
      <c r="D312" s="210" t="s">
        <v>709</v>
      </c>
      <c r="E312" s="24" t="s">
        <v>563</v>
      </c>
      <c r="F312" s="86">
        <v>46</v>
      </c>
      <c r="G312" s="80">
        <v>0</v>
      </c>
      <c r="H312" s="407"/>
      <c r="I312" s="407"/>
      <c r="J312" s="407"/>
      <c r="K312" s="407"/>
      <c r="L312" s="80">
        <v>1</v>
      </c>
      <c r="M312" s="408"/>
      <c r="N312" s="409">
        <v>0</v>
      </c>
      <c r="O312" s="407"/>
      <c r="P312" s="407"/>
      <c r="Q312" s="11">
        <v>5.8323998222000002</v>
      </c>
      <c r="R312" s="407"/>
      <c r="S312" s="407"/>
      <c r="T312" s="53">
        <v>8.375</v>
      </c>
      <c r="U312" s="407"/>
      <c r="V312" s="407"/>
      <c r="W312" s="11">
        <v>5.2710219555554998</v>
      </c>
      <c r="X312" s="407"/>
      <c r="Y312" s="407"/>
      <c r="Z312" s="53">
        <v>7.875</v>
      </c>
      <c r="AA312" s="407"/>
      <c r="AB312" s="407"/>
      <c r="AC312" s="407"/>
      <c r="AD312" s="407"/>
      <c r="AE312" s="407"/>
      <c r="AF312" s="410">
        <v>3.6835238275073823</v>
      </c>
      <c r="AG312" s="410">
        <v>315</v>
      </c>
      <c r="AH312" s="410">
        <v>0.37633595817061233</v>
      </c>
      <c r="AI312" s="410">
        <v>3</v>
      </c>
      <c r="AJ312" s="410">
        <v>2.8035714285714284</v>
      </c>
      <c r="AK312" s="410" t="s">
        <v>248</v>
      </c>
      <c r="AL312" s="410">
        <v>45</v>
      </c>
      <c r="AM312" s="410">
        <v>3.6835238275073823</v>
      </c>
      <c r="AN312" s="410">
        <v>3.6997607655502391</v>
      </c>
      <c r="AO312" s="73">
        <v>0</v>
      </c>
      <c r="AP312" s="80">
        <v>0</v>
      </c>
      <c r="AQ312" s="80">
        <v>0</v>
      </c>
      <c r="AR312" s="224">
        <v>92</v>
      </c>
      <c r="AS312" s="224" t="s">
        <v>248</v>
      </c>
      <c r="AT312" s="11">
        <v>3270.047</v>
      </c>
      <c r="AU312" s="11">
        <v>0</v>
      </c>
      <c r="AV312" s="80">
        <v>0</v>
      </c>
      <c r="AW312" s="80">
        <v>92</v>
      </c>
      <c r="AX312" s="416" t="s">
        <v>248</v>
      </c>
      <c r="AY312" s="235" t="s">
        <v>248</v>
      </c>
      <c r="AZ312" s="242">
        <v>24498</v>
      </c>
      <c r="BA312" s="188" t="s">
        <v>248</v>
      </c>
      <c r="BB312" s="408" t="s">
        <v>248</v>
      </c>
      <c r="BC312" s="416" t="s">
        <v>248</v>
      </c>
      <c r="BD312" s="411" t="s">
        <v>61</v>
      </c>
      <c r="BE312" s="412" t="s">
        <v>62</v>
      </c>
      <c r="BF312" s="412" t="s">
        <v>63</v>
      </c>
      <c r="BG312" s="412" t="s">
        <v>196</v>
      </c>
      <c r="BH312" s="413" t="s">
        <v>514</v>
      </c>
      <c r="BI312" s="413" t="s">
        <v>67</v>
      </c>
      <c r="BJ312" s="417">
        <v>214</v>
      </c>
      <c r="BK312" s="414">
        <v>3</v>
      </c>
      <c r="BL312" s="415" t="s">
        <v>65</v>
      </c>
      <c r="BM312" s="409" t="s">
        <v>65</v>
      </c>
      <c r="BN312" s="413" t="s">
        <v>373</v>
      </c>
      <c r="BO312" s="217" t="s">
        <v>701</v>
      </c>
      <c r="BP312" s="201" t="s">
        <v>687</v>
      </c>
      <c r="BQ312" s="52" t="s">
        <v>717</v>
      </c>
    </row>
    <row r="313" spans="1:69" ht="15.75" thickBot="1">
      <c r="A313" s="404" t="s">
        <v>37</v>
      </c>
      <c r="B313" s="405" t="s">
        <v>40</v>
      </c>
      <c r="C313" s="406" t="s">
        <v>35</v>
      </c>
      <c r="D313" s="210" t="s">
        <v>709</v>
      </c>
      <c r="E313" s="24" t="s">
        <v>563</v>
      </c>
      <c r="F313" s="86">
        <v>39</v>
      </c>
      <c r="G313" s="80">
        <v>0</v>
      </c>
      <c r="H313" s="407"/>
      <c r="I313" s="407"/>
      <c r="J313" s="407"/>
      <c r="K313" s="407"/>
      <c r="L313" s="80">
        <v>0</v>
      </c>
      <c r="M313" s="408"/>
      <c r="N313" s="409">
        <v>0</v>
      </c>
      <c r="O313" s="407"/>
      <c r="P313" s="407"/>
      <c r="Q313" s="11">
        <v>7.2385640000000002</v>
      </c>
      <c r="R313" s="407"/>
      <c r="S313" s="407"/>
      <c r="T313" s="53">
        <v>8.1749999999999989</v>
      </c>
      <c r="U313" s="407"/>
      <c r="V313" s="407"/>
      <c r="W313" s="11">
        <v>7.2817178205128004</v>
      </c>
      <c r="X313" s="407"/>
      <c r="Y313" s="407"/>
      <c r="Z313" s="53">
        <v>8.2624999999999993</v>
      </c>
      <c r="AA313" s="407"/>
      <c r="AB313" s="407"/>
      <c r="AC313" s="407"/>
      <c r="AD313" s="407"/>
      <c r="AE313" s="407"/>
      <c r="AF313" s="410">
        <v>2.6788721819569292</v>
      </c>
      <c r="AG313" s="410">
        <v>266</v>
      </c>
      <c r="AH313" s="410">
        <v>0.41738249220155377</v>
      </c>
      <c r="AI313" s="410">
        <v>82</v>
      </c>
      <c r="AJ313" s="410">
        <v>1.9865384615384616</v>
      </c>
      <c r="AK313" s="410" t="s">
        <v>248</v>
      </c>
      <c r="AL313" s="410">
        <v>0</v>
      </c>
      <c r="AM313" s="410"/>
      <c r="AN313" s="410"/>
      <c r="AO313" s="73">
        <v>0</v>
      </c>
      <c r="AP313" s="80">
        <v>0</v>
      </c>
      <c r="AQ313" s="80">
        <v>0</v>
      </c>
      <c r="AR313" s="224">
        <v>78</v>
      </c>
      <c r="AS313" s="224" t="s">
        <v>248</v>
      </c>
      <c r="AT313" s="11">
        <v>2803.1759999999999</v>
      </c>
      <c r="AU313" s="11">
        <v>0</v>
      </c>
      <c r="AV313" s="80">
        <v>0</v>
      </c>
      <c r="AW313" s="80">
        <v>78</v>
      </c>
      <c r="AX313" s="416" t="s">
        <v>248</v>
      </c>
      <c r="AY313" s="235" t="s">
        <v>248</v>
      </c>
      <c r="AZ313" s="242">
        <v>24498</v>
      </c>
      <c r="BA313" s="188" t="s">
        <v>248</v>
      </c>
      <c r="BB313" s="408" t="s">
        <v>248</v>
      </c>
      <c r="BC313" s="416" t="s">
        <v>248</v>
      </c>
      <c r="BD313" s="411" t="s">
        <v>61</v>
      </c>
      <c r="BE313" s="412" t="s">
        <v>62</v>
      </c>
      <c r="BF313" s="412" t="s">
        <v>63</v>
      </c>
      <c r="BG313" s="412" t="s">
        <v>196</v>
      </c>
      <c r="BH313" s="413" t="s">
        <v>514</v>
      </c>
      <c r="BI313" s="413" t="s">
        <v>68</v>
      </c>
      <c r="BJ313" s="417">
        <v>214</v>
      </c>
      <c r="BK313" s="414">
        <v>4</v>
      </c>
      <c r="BL313" s="415" t="s">
        <v>65</v>
      </c>
      <c r="BM313" s="409" t="s">
        <v>65</v>
      </c>
      <c r="BN313" s="413" t="s">
        <v>373</v>
      </c>
      <c r="BO313" s="217" t="s">
        <v>701</v>
      </c>
      <c r="BP313" s="201" t="s">
        <v>687</v>
      </c>
      <c r="BQ313" s="52" t="s">
        <v>717</v>
      </c>
    </row>
    <row r="314" spans="1:69" ht="16.5" thickBot="1">
      <c r="A314" s="207" t="s">
        <v>37</v>
      </c>
      <c r="B314" s="208" t="s">
        <v>40</v>
      </c>
      <c r="C314" s="202" t="s">
        <v>35</v>
      </c>
      <c r="D314" s="210" t="s">
        <v>709</v>
      </c>
      <c r="E314" s="24" t="s">
        <v>577</v>
      </c>
      <c r="F314" s="86">
        <v>43</v>
      </c>
      <c r="G314" s="80">
        <v>0</v>
      </c>
      <c r="H314" s="204"/>
      <c r="I314" s="204"/>
      <c r="J314" s="204"/>
      <c r="K314" s="204"/>
      <c r="L314" s="80">
        <v>0</v>
      </c>
      <c r="M314" s="203"/>
      <c r="N314" s="52">
        <v>0</v>
      </c>
      <c r="O314" s="204"/>
      <c r="P314" s="204"/>
      <c r="Q314" s="11">
        <v>5.6189533255999997</v>
      </c>
      <c r="R314" s="204"/>
      <c r="S314" s="204"/>
      <c r="T314" s="53">
        <v>7.4625000000000004</v>
      </c>
      <c r="U314" s="204"/>
      <c r="V314" s="204"/>
      <c r="W314" s="11">
        <v>5.3198833255812996</v>
      </c>
      <c r="X314" s="204"/>
      <c r="Y314" s="204"/>
      <c r="Z314" s="53">
        <v>7.2125000000000004</v>
      </c>
      <c r="AA314" s="204"/>
      <c r="AB314" s="204"/>
      <c r="AC314" s="204"/>
      <c r="AD314" s="204"/>
      <c r="AE314" s="204"/>
      <c r="AF314" s="9">
        <v>3.8036212889459047</v>
      </c>
      <c r="AG314" s="9">
        <v>301</v>
      </c>
      <c r="AH314" s="9">
        <v>0.30276503540974914</v>
      </c>
      <c r="AI314" s="9">
        <v>2</v>
      </c>
      <c r="AJ314" s="9">
        <v>3.1375000000000002</v>
      </c>
      <c r="AK314" s="9" t="s">
        <v>248</v>
      </c>
      <c r="AL314" s="9">
        <v>43</v>
      </c>
      <c r="AM314" s="9">
        <v>3.8036212889459047</v>
      </c>
      <c r="AN314" s="9">
        <v>3.7620614035087718</v>
      </c>
      <c r="AO314" s="73">
        <v>0</v>
      </c>
      <c r="AP314" s="80">
        <v>0</v>
      </c>
      <c r="AQ314" s="80">
        <v>0</v>
      </c>
      <c r="AR314" s="224">
        <v>86</v>
      </c>
      <c r="AS314" s="224" t="s">
        <v>248</v>
      </c>
      <c r="AT314" s="11">
        <v>3063.5050000000001</v>
      </c>
      <c r="AU314" s="11">
        <v>0</v>
      </c>
      <c r="AV314" s="80">
        <v>0</v>
      </c>
      <c r="AW314" s="80">
        <v>86</v>
      </c>
      <c r="AX314" s="158" t="s">
        <v>248</v>
      </c>
      <c r="AY314" s="235" t="s">
        <v>248</v>
      </c>
      <c r="AZ314" s="218">
        <v>28730</v>
      </c>
      <c r="BA314" s="188" t="s">
        <v>248</v>
      </c>
      <c r="BB314" s="203" t="s">
        <v>248</v>
      </c>
      <c r="BC314" s="158" t="s">
        <v>248</v>
      </c>
      <c r="BD314" s="217" t="s">
        <v>61</v>
      </c>
      <c r="BE314" s="201" t="s">
        <v>62</v>
      </c>
      <c r="BF314" s="201" t="s">
        <v>63</v>
      </c>
      <c r="BG314" s="201" t="s">
        <v>196</v>
      </c>
      <c r="BH314" s="218" t="s">
        <v>515</v>
      </c>
      <c r="BI314" s="218" t="s">
        <v>64</v>
      </c>
      <c r="BJ314" s="391">
        <v>214</v>
      </c>
      <c r="BK314" s="370">
        <v>1</v>
      </c>
      <c r="BL314" s="219" t="s">
        <v>65</v>
      </c>
      <c r="BM314" s="52" t="s">
        <v>65</v>
      </c>
      <c r="BN314" s="218" t="s">
        <v>373</v>
      </c>
      <c r="BO314" s="217" t="s">
        <v>54</v>
      </c>
      <c r="BP314" s="201" t="s">
        <v>699</v>
      </c>
      <c r="BQ314" s="52" t="s">
        <v>715</v>
      </c>
    </row>
    <row r="315" spans="1:69" ht="16.5" thickBot="1">
      <c r="A315" s="207" t="s">
        <v>37</v>
      </c>
      <c r="B315" s="208" t="s">
        <v>40</v>
      </c>
      <c r="C315" s="202" t="s">
        <v>35</v>
      </c>
      <c r="D315" s="210" t="s">
        <v>709</v>
      </c>
      <c r="E315" s="24" t="s">
        <v>577</v>
      </c>
      <c r="F315" s="86">
        <v>43</v>
      </c>
      <c r="G315" s="80">
        <v>0</v>
      </c>
      <c r="H315" s="204"/>
      <c r="I315" s="204"/>
      <c r="J315" s="204"/>
      <c r="K315" s="204"/>
      <c r="L315" s="80">
        <v>0</v>
      </c>
      <c r="M315" s="203"/>
      <c r="N315" s="52">
        <v>0</v>
      </c>
      <c r="O315" s="204"/>
      <c r="P315" s="204"/>
      <c r="Q315" s="11">
        <v>6.869882907</v>
      </c>
      <c r="R315" s="204"/>
      <c r="S315" s="204"/>
      <c r="T315" s="53">
        <v>12.808333333333334</v>
      </c>
      <c r="U315" s="204"/>
      <c r="V315" s="204"/>
      <c r="W315" s="11">
        <v>6.9309533255813003</v>
      </c>
      <c r="X315" s="204"/>
      <c r="Y315" s="204"/>
      <c r="Z315" s="53">
        <v>12.9625</v>
      </c>
      <c r="AA315" s="204"/>
      <c r="AB315" s="204"/>
      <c r="AC315" s="204"/>
      <c r="AD315" s="204"/>
      <c r="AE315" s="204"/>
      <c r="AF315" s="9">
        <v>3.2726467268279493</v>
      </c>
      <c r="AG315" s="9">
        <v>297</v>
      </c>
      <c r="AH315" s="9">
        <v>0.45002300221288966</v>
      </c>
      <c r="AI315" s="9">
        <v>18</v>
      </c>
      <c r="AJ315" s="9">
        <v>2.4125000000000001</v>
      </c>
      <c r="AK315" s="9" t="s">
        <v>248</v>
      </c>
      <c r="AL315" s="9">
        <v>43</v>
      </c>
      <c r="AM315" s="9">
        <v>3.2726467268279493</v>
      </c>
      <c r="AN315" s="9">
        <v>3.3012820512820511</v>
      </c>
      <c r="AO315" s="73">
        <v>0</v>
      </c>
      <c r="AP315" s="80">
        <v>0</v>
      </c>
      <c r="AQ315" s="80">
        <v>0</v>
      </c>
      <c r="AR315" s="224">
        <v>86</v>
      </c>
      <c r="AS315" s="224" t="s">
        <v>248</v>
      </c>
      <c r="AT315" s="11">
        <v>3062.5920000000001</v>
      </c>
      <c r="AU315" s="11">
        <v>0</v>
      </c>
      <c r="AV315" s="80">
        <v>0</v>
      </c>
      <c r="AW315" s="80">
        <v>86</v>
      </c>
      <c r="AX315" s="158" t="s">
        <v>248</v>
      </c>
      <c r="AY315" s="235" t="s">
        <v>248</v>
      </c>
      <c r="AZ315" s="218">
        <v>28730</v>
      </c>
      <c r="BA315" s="188" t="s">
        <v>248</v>
      </c>
      <c r="BB315" s="203" t="s">
        <v>248</v>
      </c>
      <c r="BC315" s="158" t="s">
        <v>248</v>
      </c>
      <c r="BD315" s="217" t="s">
        <v>61</v>
      </c>
      <c r="BE315" s="201" t="s">
        <v>62</v>
      </c>
      <c r="BF315" s="201" t="s">
        <v>63</v>
      </c>
      <c r="BG315" s="201" t="s">
        <v>196</v>
      </c>
      <c r="BH315" s="218" t="s">
        <v>515</v>
      </c>
      <c r="BI315" s="218" t="s">
        <v>66</v>
      </c>
      <c r="BJ315" s="391">
        <v>214</v>
      </c>
      <c r="BK315" s="370">
        <v>7</v>
      </c>
      <c r="BL315" s="219" t="s">
        <v>65</v>
      </c>
      <c r="BM315" s="52" t="s">
        <v>65</v>
      </c>
      <c r="BN315" s="218" t="s">
        <v>373</v>
      </c>
      <c r="BO315" s="217" t="s">
        <v>54</v>
      </c>
      <c r="BP315" s="201" t="s">
        <v>699</v>
      </c>
      <c r="BQ315" s="52" t="s">
        <v>715</v>
      </c>
    </row>
    <row r="316" spans="1:69" ht="16.5" thickBot="1">
      <c r="A316" s="207" t="s">
        <v>37</v>
      </c>
      <c r="B316" s="208" t="s">
        <v>40</v>
      </c>
      <c r="C316" s="202" t="s">
        <v>35</v>
      </c>
      <c r="D316" s="210" t="s">
        <v>709</v>
      </c>
      <c r="E316" s="24" t="s">
        <v>577</v>
      </c>
      <c r="F316" s="86">
        <v>41</v>
      </c>
      <c r="G316" s="80">
        <v>0</v>
      </c>
      <c r="H316" s="204"/>
      <c r="I316" s="204"/>
      <c r="J316" s="204"/>
      <c r="K316" s="204"/>
      <c r="L316" s="80">
        <v>0</v>
      </c>
      <c r="M316" s="203"/>
      <c r="N316" s="52">
        <v>0</v>
      </c>
      <c r="O316" s="204"/>
      <c r="P316" s="204"/>
      <c r="Q316" s="11">
        <v>7.0954389268</v>
      </c>
      <c r="R316" s="204"/>
      <c r="S316" s="204"/>
      <c r="T316" s="53">
        <v>8.9749999999999979</v>
      </c>
      <c r="U316" s="204"/>
      <c r="V316" s="204"/>
      <c r="W316" s="11">
        <v>7.1955120731706996</v>
      </c>
      <c r="X316" s="204"/>
      <c r="Y316" s="204"/>
      <c r="Z316" s="53">
        <v>8.9874999999999989</v>
      </c>
      <c r="AA316" s="204"/>
      <c r="AB316" s="204"/>
      <c r="AC316" s="204"/>
      <c r="AD316" s="204"/>
      <c r="AE316" s="204"/>
      <c r="AF316" s="9">
        <v>3.3158188140350768</v>
      </c>
      <c r="AG316" s="9">
        <v>287</v>
      </c>
      <c r="AH316" s="9">
        <v>0.49798575789171495</v>
      </c>
      <c r="AI316" s="9">
        <v>21</v>
      </c>
      <c r="AJ316" s="9">
        <v>2.3337500000000002</v>
      </c>
      <c r="AK316" s="9" t="s">
        <v>248</v>
      </c>
      <c r="AL316" s="9">
        <v>41</v>
      </c>
      <c r="AM316" s="9">
        <v>3.3158188140350768</v>
      </c>
      <c r="AN316" s="9">
        <v>3.4136904761904763</v>
      </c>
      <c r="AO316" s="73">
        <v>0</v>
      </c>
      <c r="AP316" s="80">
        <v>0</v>
      </c>
      <c r="AQ316" s="80">
        <v>0</v>
      </c>
      <c r="AR316" s="224">
        <v>82</v>
      </c>
      <c r="AS316" s="224" t="s">
        <v>248</v>
      </c>
      <c r="AT316" s="11">
        <v>2924.819</v>
      </c>
      <c r="AU316" s="11">
        <v>0</v>
      </c>
      <c r="AV316" s="80">
        <v>0</v>
      </c>
      <c r="AW316" s="80">
        <v>82</v>
      </c>
      <c r="AX316" s="158" t="s">
        <v>248</v>
      </c>
      <c r="AY316" s="235" t="s">
        <v>248</v>
      </c>
      <c r="AZ316" s="218">
        <v>28730</v>
      </c>
      <c r="BA316" s="188" t="s">
        <v>248</v>
      </c>
      <c r="BB316" s="203" t="s">
        <v>248</v>
      </c>
      <c r="BC316" s="158" t="s">
        <v>248</v>
      </c>
      <c r="BD316" s="217" t="s">
        <v>61</v>
      </c>
      <c r="BE316" s="201" t="s">
        <v>62</v>
      </c>
      <c r="BF316" s="201" t="s">
        <v>63</v>
      </c>
      <c r="BG316" s="201" t="s">
        <v>196</v>
      </c>
      <c r="BH316" s="218" t="s">
        <v>515</v>
      </c>
      <c r="BI316" s="218" t="s">
        <v>67</v>
      </c>
      <c r="BJ316" s="391">
        <v>214</v>
      </c>
      <c r="BK316" s="370">
        <v>3</v>
      </c>
      <c r="BL316" s="219" t="s">
        <v>65</v>
      </c>
      <c r="BM316" s="52" t="s">
        <v>65</v>
      </c>
      <c r="BN316" s="218" t="s">
        <v>373</v>
      </c>
      <c r="BO316" s="217" t="s">
        <v>54</v>
      </c>
      <c r="BP316" s="201" t="s">
        <v>699</v>
      </c>
      <c r="BQ316" s="52" t="s">
        <v>715</v>
      </c>
    </row>
    <row r="317" spans="1:69" ht="16.5" thickBot="1">
      <c r="A317" s="207" t="s">
        <v>37</v>
      </c>
      <c r="B317" s="208" t="s">
        <v>40</v>
      </c>
      <c r="C317" s="202" t="s">
        <v>35</v>
      </c>
      <c r="D317" s="210" t="s">
        <v>709</v>
      </c>
      <c r="E317" s="24" t="s">
        <v>577</v>
      </c>
      <c r="F317" s="86">
        <v>39</v>
      </c>
      <c r="G317" s="80">
        <v>0</v>
      </c>
      <c r="H317" s="204"/>
      <c r="I317" s="204"/>
      <c r="J317" s="204"/>
      <c r="K317" s="204"/>
      <c r="L317" s="80">
        <v>4</v>
      </c>
      <c r="M317" s="203"/>
      <c r="N317" s="52">
        <v>0</v>
      </c>
      <c r="O317" s="204"/>
      <c r="P317" s="204"/>
      <c r="Q317" s="11">
        <v>7.3333712000000002</v>
      </c>
      <c r="R317" s="204"/>
      <c r="S317" s="204"/>
      <c r="T317" s="53">
        <v>8.625</v>
      </c>
      <c r="U317" s="204"/>
      <c r="V317" s="204"/>
      <c r="W317" s="11">
        <v>7.4133424857141996</v>
      </c>
      <c r="X317" s="204"/>
      <c r="Y317" s="204"/>
      <c r="Z317" s="53">
        <v>8.8125</v>
      </c>
      <c r="AA317" s="204"/>
      <c r="AB317" s="204"/>
      <c r="AC317" s="204"/>
      <c r="AD317" s="204"/>
      <c r="AE317" s="204"/>
      <c r="AF317" s="9">
        <v>2.6958403442086292</v>
      </c>
      <c r="AG317" s="9">
        <v>238</v>
      </c>
      <c r="AH317" s="9">
        <v>0.30121866893874594</v>
      </c>
      <c r="AI317" s="9">
        <v>37</v>
      </c>
      <c r="AJ317" s="9">
        <v>2.0643939393939394</v>
      </c>
      <c r="AK317" s="9" t="s">
        <v>248</v>
      </c>
      <c r="AL317" s="9">
        <v>0</v>
      </c>
      <c r="AM317" s="9"/>
      <c r="AN317" s="9"/>
      <c r="AO317" s="73">
        <v>0</v>
      </c>
      <c r="AP317" s="80">
        <v>0</v>
      </c>
      <c r="AQ317" s="80">
        <v>0</v>
      </c>
      <c r="AR317" s="224">
        <v>78</v>
      </c>
      <c r="AS317" s="224" t="s">
        <v>248</v>
      </c>
      <c r="AT317" s="11">
        <v>2645.0309999999999</v>
      </c>
      <c r="AU317" s="11">
        <v>0</v>
      </c>
      <c r="AV317" s="80">
        <v>0</v>
      </c>
      <c r="AW317" s="80">
        <v>78</v>
      </c>
      <c r="AX317" s="158" t="s">
        <v>248</v>
      </c>
      <c r="AY317" s="235" t="s">
        <v>248</v>
      </c>
      <c r="AZ317" s="218">
        <v>28730</v>
      </c>
      <c r="BA317" s="188" t="s">
        <v>248</v>
      </c>
      <c r="BB317" s="203" t="s">
        <v>248</v>
      </c>
      <c r="BC317" s="158" t="s">
        <v>248</v>
      </c>
      <c r="BD317" s="217" t="s">
        <v>61</v>
      </c>
      <c r="BE317" s="201" t="s">
        <v>62</v>
      </c>
      <c r="BF317" s="201" t="s">
        <v>63</v>
      </c>
      <c r="BG317" s="201" t="s">
        <v>196</v>
      </c>
      <c r="BH317" s="218" t="s">
        <v>515</v>
      </c>
      <c r="BI317" s="218" t="s">
        <v>68</v>
      </c>
      <c r="BJ317" s="391">
        <v>214</v>
      </c>
      <c r="BK317" s="370">
        <v>4</v>
      </c>
      <c r="BL317" s="219" t="s">
        <v>65</v>
      </c>
      <c r="BM317" s="52" t="s">
        <v>65</v>
      </c>
      <c r="BN317" s="218" t="s">
        <v>373</v>
      </c>
      <c r="BO317" s="217" t="s">
        <v>54</v>
      </c>
      <c r="BP317" s="201" t="s">
        <v>699</v>
      </c>
      <c r="BQ317" s="52" t="s">
        <v>715</v>
      </c>
    </row>
    <row r="318" spans="1:69" ht="16.5" thickBot="1">
      <c r="A318" s="207" t="s">
        <v>37</v>
      </c>
      <c r="B318" s="208" t="s">
        <v>40</v>
      </c>
      <c r="C318" s="202" t="s">
        <v>35</v>
      </c>
      <c r="D318" s="210" t="s">
        <v>709</v>
      </c>
      <c r="E318" s="24" t="s">
        <v>474</v>
      </c>
      <c r="F318" s="86">
        <v>45</v>
      </c>
      <c r="G318" s="80">
        <v>0</v>
      </c>
      <c r="H318" s="204"/>
      <c r="I318" s="204"/>
      <c r="J318" s="204"/>
      <c r="K318" s="204"/>
      <c r="L318" s="80">
        <v>0</v>
      </c>
      <c r="M318" s="203"/>
      <c r="N318" s="52">
        <v>0</v>
      </c>
      <c r="O318" s="204"/>
      <c r="P318" s="204"/>
      <c r="Q318" s="11">
        <v>5.5408664888999999</v>
      </c>
      <c r="R318" s="204"/>
      <c r="S318" s="204"/>
      <c r="T318" s="53">
        <v>7.458333333333333</v>
      </c>
      <c r="U318" s="204"/>
      <c r="V318" s="204"/>
      <c r="W318" s="11">
        <v>5.1481109555554996</v>
      </c>
      <c r="X318" s="204"/>
      <c r="Y318" s="204"/>
      <c r="Z318" s="53">
        <v>7.1875</v>
      </c>
      <c r="AA318" s="204"/>
      <c r="AB318" s="204"/>
      <c r="AC318" s="204"/>
      <c r="AD318" s="204"/>
      <c r="AE318" s="204"/>
      <c r="AF318" s="9">
        <v>3.7653650987715954</v>
      </c>
      <c r="AG318" s="9">
        <v>315</v>
      </c>
      <c r="AH318" s="9">
        <v>0.34014870638109856</v>
      </c>
      <c r="AI318" s="9">
        <v>2</v>
      </c>
      <c r="AJ318" s="9">
        <v>2.9910714285714284</v>
      </c>
      <c r="AK318" s="9" t="s">
        <v>248</v>
      </c>
      <c r="AL318" s="9">
        <v>45</v>
      </c>
      <c r="AM318" s="9">
        <v>3.7653650987715954</v>
      </c>
      <c r="AN318" s="9">
        <v>3.7444690265486726</v>
      </c>
      <c r="AO318" s="73">
        <v>0</v>
      </c>
      <c r="AP318" s="80">
        <v>0</v>
      </c>
      <c r="AQ318" s="80">
        <v>0</v>
      </c>
      <c r="AR318" s="224">
        <v>90</v>
      </c>
      <c r="AS318" s="224" t="s">
        <v>248</v>
      </c>
      <c r="AT318" s="11">
        <v>3212.7139999999999</v>
      </c>
      <c r="AU318" s="11">
        <v>0</v>
      </c>
      <c r="AV318" s="80">
        <v>0</v>
      </c>
      <c r="AW318" s="80">
        <v>90</v>
      </c>
      <c r="AX318" s="158" t="s">
        <v>248</v>
      </c>
      <c r="AY318" s="235" t="s">
        <v>248</v>
      </c>
      <c r="AZ318" s="218">
        <v>36464</v>
      </c>
      <c r="BA318" s="188" t="s">
        <v>248</v>
      </c>
      <c r="BB318" s="203" t="s">
        <v>248</v>
      </c>
      <c r="BC318" s="158" t="s">
        <v>248</v>
      </c>
      <c r="BD318" s="217" t="s">
        <v>61</v>
      </c>
      <c r="BE318" s="201" t="s">
        <v>62</v>
      </c>
      <c r="BF318" s="201" t="s">
        <v>63</v>
      </c>
      <c r="BG318" s="201" t="s">
        <v>196</v>
      </c>
      <c r="BH318" s="218" t="s">
        <v>514</v>
      </c>
      <c r="BI318" s="218" t="s">
        <v>64</v>
      </c>
      <c r="BJ318" s="391">
        <v>214</v>
      </c>
      <c r="BK318" s="370">
        <v>1</v>
      </c>
      <c r="BL318" s="219" t="s">
        <v>65</v>
      </c>
      <c r="BM318" s="52" t="s">
        <v>65</v>
      </c>
      <c r="BN318" s="218" t="s">
        <v>373</v>
      </c>
      <c r="BO318" s="217" t="s">
        <v>701</v>
      </c>
      <c r="BP318" s="201" t="s">
        <v>687</v>
      </c>
      <c r="BQ318" s="52" t="s">
        <v>717</v>
      </c>
    </row>
    <row r="319" spans="1:69" ht="16.5" thickBot="1">
      <c r="A319" s="207" t="s">
        <v>37</v>
      </c>
      <c r="B319" s="208" t="s">
        <v>40</v>
      </c>
      <c r="C319" s="202" t="s">
        <v>35</v>
      </c>
      <c r="D319" s="210" t="s">
        <v>709</v>
      </c>
      <c r="E319" s="24" t="s">
        <v>474</v>
      </c>
      <c r="F319" s="86">
        <v>48</v>
      </c>
      <c r="G319" s="80">
        <v>0</v>
      </c>
      <c r="H319" s="204"/>
      <c r="I319" s="204"/>
      <c r="J319" s="204"/>
      <c r="K319" s="204"/>
      <c r="L319" s="80">
        <v>0</v>
      </c>
      <c r="M319" s="203"/>
      <c r="N319" s="52">
        <v>0</v>
      </c>
      <c r="O319" s="204"/>
      <c r="P319" s="204"/>
      <c r="Q319" s="11">
        <v>7.0822911458000002</v>
      </c>
      <c r="R319" s="204"/>
      <c r="S319" s="204"/>
      <c r="T319" s="53">
        <v>12.799999999999997</v>
      </c>
      <c r="U319" s="204"/>
      <c r="V319" s="204"/>
      <c r="W319" s="11">
        <v>7.1332289166666003</v>
      </c>
      <c r="X319" s="204"/>
      <c r="Y319" s="204"/>
      <c r="Z319" s="53">
        <v>12.799999999999997</v>
      </c>
      <c r="AA319" s="204"/>
      <c r="AB319" s="204"/>
      <c r="AC319" s="204"/>
      <c r="AD319" s="204"/>
      <c r="AE319" s="204"/>
      <c r="AF319" s="9">
        <v>3.0026488169318153</v>
      </c>
      <c r="AG319" s="9">
        <v>336</v>
      </c>
      <c r="AH319" s="9">
        <v>0.6533070837669458</v>
      </c>
      <c r="AI319" s="9">
        <v>81</v>
      </c>
      <c r="AJ319" s="9">
        <v>1.8818181818181818</v>
      </c>
      <c r="AK319" s="9" t="s">
        <v>248</v>
      </c>
      <c r="AL319" s="9">
        <v>48</v>
      </c>
      <c r="AM319" s="9">
        <v>3.0026488169318153</v>
      </c>
      <c r="AN319" s="9">
        <v>2.9943181818181817</v>
      </c>
      <c r="AO319" s="73">
        <v>0</v>
      </c>
      <c r="AP319" s="80">
        <v>0</v>
      </c>
      <c r="AQ319" s="80">
        <v>0</v>
      </c>
      <c r="AR319" s="224">
        <v>96</v>
      </c>
      <c r="AS319" s="224" t="s">
        <v>248</v>
      </c>
      <c r="AT319" s="11">
        <v>3429.83</v>
      </c>
      <c r="AU319" s="11">
        <v>0</v>
      </c>
      <c r="AV319" s="80">
        <v>0</v>
      </c>
      <c r="AW319" s="80">
        <v>96</v>
      </c>
      <c r="AX319" s="158" t="s">
        <v>248</v>
      </c>
      <c r="AY319" s="235" t="s">
        <v>248</v>
      </c>
      <c r="AZ319" s="218">
        <v>36464</v>
      </c>
      <c r="BA319" s="188" t="s">
        <v>248</v>
      </c>
      <c r="BB319" s="203" t="s">
        <v>248</v>
      </c>
      <c r="BC319" s="158" t="s">
        <v>248</v>
      </c>
      <c r="BD319" s="217" t="s">
        <v>61</v>
      </c>
      <c r="BE319" s="201" t="s">
        <v>62</v>
      </c>
      <c r="BF319" s="201" t="s">
        <v>63</v>
      </c>
      <c r="BG319" s="201" t="s">
        <v>196</v>
      </c>
      <c r="BH319" s="218" t="s">
        <v>514</v>
      </c>
      <c r="BI319" s="218" t="s">
        <v>66</v>
      </c>
      <c r="BJ319" s="391">
        <v>214</v>
      </c>
      <c r="BK319" s="370">
        <v>7</v>
      </c>
      <c r="BL319" s="219" t="s">
        <v>65</v>
      </c>
      <c r="BM319" s="52" t="s">
        <v>65</v>
      </c>
      <c r="BN319" s="218" t="s">
        <v>373</v>
      </c>
      <c r="BO319" s="217" t="s">
        <v>701</v>
      </c>
      <c r="BP319" s="201" t="s">
        <v>687</v>
      </c>
      <c r="BQ319" s="52" t="s">
        <v>717</v>
      </c>
    </row>
    <row r="320" spans="1:69" ht="16.5" thickBot="1">
      <c r="A320" s="207" t="s">
        <v>37</v>
      </c>
      <c r="B320" s="208" t="s">
        <v>40</v>
      </c>
      <c r="C320" s="202" t="s">
        <v>35</v>
      </c>
      <c r="D320" s="210" t="s">
        <v>709</v>
      </c>
      <c r="E320" s="24" t="s">
        <v>474</v>
      </c>
      <c r="F320" s="86">
        <v>47</v>
      </c>
      <c r="G320" s="80">
        <v>0</v>
      </c>
      <c r="H320" s="204"/>
      <c r="I320" s="204"/>
      <c r="J320" s="204"/>
      <c r="K320" s="204"/>
      <c r="L320" s="80">
        <v>0</v>
      </c>
      <c r="M320" s="203"/>
      <c r="N320" s="52">
        <v>0</v>
      </c>
      <c r="O320" s="204"/>
      <c r="P320" s="204"/>
      <c r="Q320" s="11">
        <v>5.7408930850999997</v>
      </c>
      <c r="R320" s="204"/>
      <c r="S320" s="204"/>
      <c r="T320" s="53">
        <v>7.1624999999999996</v>
      </c>
      <c r="U320" s="204"/>
      <c r="V320" s="204"/>
      <c r="W320" s="11">
        <v>5.2508933617020999</v>
      </c>
      <c r="X320" s="204"/>
      <c r="Y320" s="204"/>
      <c r="Z320" s="53">
        <v>6.9416666666666664</v>
      </c>
      <c r="AA320" s="204"/>
      <c r="AB320" s="204"/>
      <c r="AC320" s="204"/>
      <c r="AD320" s="204"/>
      <c r="AE320" s="204"/>
      <c r="AF320" s="9">
        <v>3.6814285929804518</v>
      </c>
      <c r="AG320" s="9">
        <v>329</v>
      </c>
      <c r="AH320" s="9">
        <v>0.39021479777856621</v>
      </c>
      <c r="AI320" s="9">
        <v>4</v>
      </c>
      <c r="AJ320" s="9">
        <v>2.8661764705882353</v>
      </c>
      <c r="AK320" s="9" t="s">
        <v>248</v>
      </c>
      <c r="AL320" s="9">
        <v>47</v>
      </c>
      <c r="AM320" s="9">
        <v>3.6814285929804518</v>
      </c>
      <c r="AN320" s="9">
        <v>3.7117224880382773</v>
      </c>
      <c r="AO320" s="73">
        <v>0</v>
      </c>
      <c r="AP320" s="80">
        <v>0</v>
      </c>
      <c r="AQ320" s="80">
        <v>0</v>
      </c>
      <c r="AR320" s="224">
        <v>94</v>
      </c>
      <c r="AS320" s="224" t="s">
        <v>248</v>
      </c>
      <c r="AT320" s="11">
        <v>3365.8649999999998</v>
      </c>
      <c r="AU320" s="11">
        <v>0</v>
      </c>
      <c r="AV320" s="80">
        <v>0</v>
      </c>
      <c r="AW320" s="80">
        <v>94</v>
      </c>
      <c r="AX320" s="158" t="s">
        <v>248</v>
      </c>
      <c r="AY320" s="235" t="s">
        <v>248</v>
      </c>
      <c r="AZ320" s="218">
        <v>36464</v>
      </c>
      <c r="BA320" s="188" t="s">
        <v>248</v>
      </c>
      <c r="BB320" s="203" t="s">
        <v>248</v>
      </c>
      <c r="BC320" s="158" t="s">
        <v>248</v>
      </c>
      <c r="BD320" s="217" t="s">
        <v>61</v>
      </c>
      <c r="BE320" s="201" t="s">
        <v>62</v>
      </c>
      <c r="BF320" s="201" t="s">
        <v>63</v>
      </c>
      <c r="BG320" s="201" t="s">
        <v>196</v>
      </c>
      <c r="BH320" s="218" t="s">
        <v>514</v>
      </c>
      <c r="BI320" s="218" t="s">
        <v>67</v>
      </c>
      <c r="BJ320" s="391">
        <v>214</v>
      </c>
      <c r="BK320" s="370">
        <v>3</v>
      </c>
      <c r="BL320" s="219" t="s">
        <v>65</v>
      </c>
      <c r="BM320" s="52" t="s">
        <v>65</v>
      </c>
      <c r="BN320" s="218" t="s">
        <v>373</v>
      </c>
      <c r="BO320" s="217" t="s">
        <v>701</v>
      </c>
      <c r="BP320" s="201" t="s">
        <v>687</v>
      </c>
      <c r="BQ320" s="52" t="s">
        <v>717</v>
      </c>
    </row>
    <row r="321" spans="1:69" ht="16.5" thickBot="1">
      <c r="A321" s="207" t="s">
        <v>37</v>
      </c>
      <c r="B321" s="208" t="s">
        <v>40</v>
      </c>
      <c r="C321" s="202" t="s">
        <v>35</v>
      </c>
      <c r="D321" s="210" t="s">
        <v>709</v>
      </c>
      <c r="E321" s="24" t="s">
        <v>474</v>
      </c>
      <c r="F321" s="86">
        <v>42</v>
      </c>
      <c r="G321" s="80">
        <v>2</v>
      </c>
      <c r="H321" s="204"/>
      <c r="I321" s="204"/>
      <c r="J321" s="204"/>
      <c r="K321" s="204"/>
      <c r="L321" s="80">
        <v>0</v>
      </c>
      <c r="M321" s="203"/>
      <c r="N321" s="52">
        <v>0</v>
      </c>
      <c r="O321" s="204"/>
      <c r="P321" s="204"/>
      <c r="Q321" s="11">
        <v>7.5202996999999998</v>
      </c>
      <c r="R321" s="204"/>
      <c r="S321" s="204"/>
      <c r="T321" s="53">
        <v>8.375</v>
      </c>
      <c r="U321" s="204"/>
      <c r="V321" s="204"/>
      <c r="W321" s="11">
        <v>7.5698245000000002</v>
      </c>
      <c r="X321" s="204"/>
      <c r="Y321" s="204"/>
      <c r="Z321" s="53">
        <v>8.4</v>
      </c>
      <c r="AA321" s="204"/>
      <c r="AB321" s="204"/>
      <c r="AC321" s="204"/>
      <c r="AD321" s="204"/>
      <c r="AE321" s="204"/>
      <c r="AF321" s="9">
        <v>2.3945714243820739</v>
      </c>
      <c r="AG321" s="9">
        <v>140</v>
      </c>
      <c r="AH321" s="9">
        <v>0.47004482796535374</v>
      </c>
      <c r="AI321" s="9">
        <v>88</v>
      </c>
      <c r="AJ321" s="9">
        <v>1.3888888888888888</v>
      </c>
      <c r="AK321" s="9" t="s">
        <v>248</v>
      </c>
      <c r="AL321" s="9">
        <v>0</v>
      </c>
      <c r="AM321" s="9"/>
      <c r="AN321" s="9"/>
      <c r="AO321" s="73">
        <v>0</v>
      </c>
      <c r="AP321" s="80">
        <v>0</v>
      </c>
      <c r="AQ321" s="80">
        <v>0</v>
      </c>
      <c r="AR321" s="224">
        <v>80</v>
      </c>
      <c r="AS321" s="224" t="s">
        <v>248</v>
      </c>
      <c r="AT321" s="11">
        <v>2861.1480000000001</v>
      </c>
      <c r="AU321" s="11">
        <v>0</v>
      </c>
      <c r="AV321" s="80">
        <v>0</v>
      </c>
      <c r="AW321" s="80">
        <v>80</v>
      </c>
      <c r="AX321" s="158" t="s">
        <v>248</v>
      </c>
      <c r="AY321" s="235" t="s">
        <v>248</v>
      </c>
      <c r="AZ321" s="218">
        <v>36464</v>
      </c>
      <c r="BA321" s="188" t="s">
        <v>248</v>
      </c>
      <c r="BB321" s="203" t="s">
        <v>248</v>
      </c>
      <c r="BC321" s="158" t="s">
        <v>248</v>
      </c>
      <c r="BD321" s="217" t="s">
        <v>61</v>
      </c>
      <c r="BE321" s="201" t="s">
        <v>62</v>
      </c>
      <c r="BF321" s="201" t="s">
        <v>63</v>
      </c>
      <c r="BG321" s="201" t="s">
        <v>196</v>
      </c>
      <c r="BH321" s="218" t="s">
        <v>514</v>
      </c>
      <c r="BI321" s="218" t="s">
        <v>68</v>
      </c>
      <c r="BJ321" s="391">
        <v>214</v>
      </c>
      <c r="BK321" s="370">
        <v>4</v>
      </c>
      <c r="BL321" s="219" t="s">
        <v>65</v>
      </c>
      <c r="BM321" s="52" t="s">
        <v>65</v>
      </c>
      <c r="BN321" s="218" t="s">
        <v>373</v>
      </c>
      <c r="BO321" s="217" t="s">
        <v>701</v>
      </c>
      <c r="BP321" s="201" t="s">
        <v>687</v>
      </c>
      <c r="BQ321" s="52" t="s">
        <v>717</v>
      </c>
    </row>
    <row r="322" spans="1:69" ht="16.5" thickBot="1">
      <c r="A322" s="207" t="s">
        <v>37</v>
      </c>
      <c r="B322" s="208" t="s">
        <v>40</v>
      </c>
      <c r="C322" s="202" t="s">
        <v>35</v>
      </c>
      <c r="D322" s="210" t="s">
        <v>709</v>
      </c>
      <c r="E322" s="24" t="s">
        <v>475</v>
      </c>
      <c r="F322" s="86">
        <v>104</v>
      </c>
      <c r="G322" s="80">
        <v>0</v>
      </c>
      <c r="H322" s="204"/>
      <c r="I322" s="204"/>
      <c r="J322" s="204"/>
      <c r="K322" s="204"/>
      <c r="L322" s="80">
        <v>0</v>
      </c>
      <c r="M322" s="203"/>
      <c r="N322" s="52">
        <v>0</v>
      </c>
      <c r="O322" s="204"/>
      <c r="P322" s="204"/>
      <c r="Q322" s="11">
        <v>6.6896441634999997</v>
      </c>
      <c r="R322" s="204"/>
      <c r="S322" s="204"/>
      <c r="T322" s="53">
        <v>11.6</v>
      </c>
      <c r="U322" s="204"/>
      <c r="V322" s="204"/>
      <c r="W322" s="11">
        <v>6.6765575480769002</v>
      </c>
      <c r="X322" s="204"/>
      <c r="Y322" s="204"/>
      <c r="Z322" s="53">
        <v>10.633333333333333</v>
      </c>
      <c r="AA322" s="204"/>
      <c r="AB322" s="204"/>
      <c r="AC322" s="204"/>
      <c r="AD322" s="204"/>
      <c r="AE322" s="204"/>
      <c r="AF322" s="9">
        <v>3.2813689326857798</v>
      </c>
      <c r="AG322" s="9">
        <v>703</v>
      </c>
      <c r="AH322" s="9">
        <v>0.57928618392089248</v>
      </c>
      <c r="AI322" s="9">
        <v>62</v>
      </c>
      <c r="AJ322" s="9">
        <v>2.0739999999999998</v>
      </c>
      <c r="AK322" s="9" t="s">
        <v>248</v>
      </c>
      <c r="AL322" s="9">
        <v>88</v>
      </c>
      <c r="AM322" s="9">
        <v>3.3798593113045672</v>
      </c>
      <c r="AN322" s="9">
        <v>3.4456018518518521</v>
      </c>
      <c r="AO322" s="73">
        <v>0</v>
      </c>
      <c r="AP322" s="80">
        <v>0</v>
      </c>
      <c r="AQ322" s="80">
        <v>0</v>
      </c>
      <c r="AR322" s="224">
        <v>208</v>
      </c>
      <c r="AS322" s="224" t="s">
        <v>248</v>
      </c>
      <c r="AT322" s="11">
        <v>6735.1210000000001</v>
      </c>
      <c r="AU322" s="11">
        <v>736.46900000000005</v>
      </c>
      <c r="AV322" s="80">
        <v>0</v>
      </c>
      <c r="AW322" s="80">
        <v>208</v>
      </c>
      <c r="AX322" s="158" t="s">
        <v>248</v>
      </c>
      <c r="AY322" s="235" t="s">
        <v>248</v>
      </c>
      <c r="AZ322" s="218">
        <v>68506</v>
      </c>
      <c r="BA322" s="188" t="s">
        <v>248</v>
      </c>
      <c r="BB322" s="203" t="s">
        <v>248</v>
      </c>
      <c r="BC322" s="158" t="s">
        <v>248</v>
      </c>
      <c r="BD322" s="217" t="s">
        <v>61</v>
      </c>
      <c r="BE322" s="201" t="s">
        <v>62</v>
      </c>
      <c r="BF322" s="201" t="s">
        <v>63</v>
      </c>
      <c r="BG322" s="201" t="s">
        <v>196</v>
      </c>
      <c r="BH322" s="218" t="s">
        <v>515</v>
      </c>
      <c r="BI322" s="218" t="s">
        <v>64</v>
      </c>
      <c r="BJ322" s="391">
        <v>214</v>
      </c>
      <c r="BK322" s="370">
        <v>1</v>
      </c>
      <c r="BL322" s="219" t="s">
        <v>65</v>
      </c>
      <c r="BM322" s="52" t="s">
        <v>65</v>
      </c>
      <c r="BN322" s="218" t="s">
        <v>373</v>
      </c>
      <c r="BO322" s="217" t="s">
        <v>697</v>
      </c>
      <c r="BP322" s="201" t="s">
        <v>698</v>
      </c>
      <c r="BQ322" s="52" t="s">
        <v>714</v>
      </c>
    </row>
    <row r="323" spans="1:69" ht="16.5" thickBot="1">
      <c r="A323" s="207" t="s">
        <v>37</v>
      </c>
      <c r="B323" s="208" t="s">
        <v>40</v>
      </c>
      <c r="C323" s="202" t="s">
        <v>35</v>
      </c>
      <c r="D323" s="210" t="s">
        <v>709</v>
      </c>
      <c r="E323" s="24" t="s">
        <v>475</v>
      </c>
      <c r="F323" s="86">
        <v>85</v>
      </c>
      <c r="G323" s="80">
        <v>3</v>
      </c>
      <c r="H323" s="204"/>
      <c r="I323" s="204"/>
      <c r="J323" s="204"/>
      <c r="K323" s="204"/>
      <c r="L323" s="80">
        <v>0</v>
      </c>
      <c r="M323" s="203"/>
      <c r="N323" s="52">
        <v>1</v>
      </c>
      <c r="O323" s="204"/>
      <c r="P323" s="204"/>
      <c r="Q323" s="11">
        <v>8.1453047560999998</v>
      </c>
      <c r="R323" s="204"/>
      <c r="S323" s="204"/>
      <c r="T323" s="53">
        <v>14.612499999999999</v>
      </c>
      <c r="U323" s="204"/>
      <c r="V323" s="204"/>
      <c r="W323" s="11">
        <v>8.0710730243902002</v>
      </c>
      <c r="X323" s="204"/>
      <c r="Y323" s="204"/>
      <c r="Z323" s="53">
        <v>14.449999999999996</v>
      </c>
      <c r="AA323" s="204"/>
      <c r="AB323" s="204"/>
      <c r="AC323" s="204"/>
      <c r="AD323" s="204"/>
      <c r="AE323" s="204"/>
      <c r="AF323" s="9">
        <v>3.2441199310242181</v>
      </c>
      <c r="AG323" s="9">
        <v>567</v>
      </c>
      <c r="AH323" s="9">
        <v>0.56961245535498506</v>
      </c>
      <c r="AI323" s="9">
        <v>59</v>
      </c>
      <c r="AJ323" s="9">
        <v>2.1635416666666667</v>
      </c>
      <c r="AK323" s="9" t="s">
        <v>248</v>
      </c>
      <c r="AL323" s="9">
        <v>79</v>
      </c>
      <c r="AM323" s="9">
        <v>3.2575406872989041</v>
      </c>
      <c r="AN323" s="9">
        <v>3.3449367088607596</v>
      </c>
      <c r="AO323" s="73">
        <v>0</v>
      </c>
      <c r="AP323" s="80">
        <v>0</v>
      </c>
      <c r="AQ323" s="80">
        <v>0</v>
      </c>
      <c r="AR323" s="224">
        <v>164</v>
      </c>
      <c r="AS323" s="224" t="s">
        <v>248</v>
      </c>
      <c r="AT323" s="11">
        <v>5871.7849999999999</v>
      </c>
      <c r="AU323" s="11">
        <v>0.47899999999999998</v>
      </c>
      <c r="AV323" s="80">
        <v>0</v>
      </c>
      <c r="AW323" s="80">
        <v>164</v>
      </c>
      <c r="AX323" s="158" t="s">
        <v>248</v>
      </c>
      <c r="AY323" s="235" t="s">
        <v>248</v>
      </c>
      <c r="AZ323" s="218">
        <v>68506</v>
      </c>
      <c r="BA323" s="188" t="s">
        <v>248</v>
      </c>
      <c r="BB323" s="203" t="s">
        <v>248</v>
      </c>
      <c r="BC323" s="158" t="s">
        <v>248</v>
      </c>
      <c r="BD323" s="217" t="s">
        <v>61</v>
      </c>
      <c r="BE323" s="201" t="s">
        <v>62</v>
      </c>
      <c r="BF323" s="201" t="s">
        <v>63</v>
      </c>
      <c r="BG323" s="201" t="s">
        <v>196</v>
      </c>
      <c r="BH323" s="218" t="s">
        <v>515</v>
      </c>
      <c r="BI323" s="218" t="s">
        <v>66</v>
      </c>
      <c r="BJ323" s="391">
        <v>214</v>
      </c>
      <c r="BK323" s="370">
        <v>7</v>
      </c>
      <c r="BL323" s="219" t="s">
        <v>65</v>
      </c>
      <c r="BM323" s="52" t="s">
        <v>65</v>
      </c>
      <c r="BN323" s="218" t="s">
        <v>373</v>
      </c>
      <c r="BO323" s="217" t="s">
        <v>697</v>
      </c>
      <c r="BP323" s="201" t="s">
        <v>698</v>
      </c>
      <c r="BQ323" s="52" t="s">
        <v>714</v>
      </c>
    </row>
    <row r="324" spans="1:69" ht="16.5" thickBot="1">
      <c r="A324" s="207" t="s">
        <v>37</v>
      </c>
      <c r="B324" s="208" t="s">
        <v>40</v>
      </c>
      <c r="C324" s="202" t="s">
        <v>35</v>
      </c>
      <c r="D324" s="210" t="s">
        <v>709</v>
      </c>
      <c r="E324" s="24" t="s">
        <v>475</v>
      </c>
      <c r="F324" s="86">
        <v>107</v>
      </c>
      <c r="G324" s="80">
        <v>0</v>
      </c>
      <c r="H324" s="204"/>
      <c r="I324" s="204"/>
      <c r="J324" s="204"/>
      <c r="K324" s="204"/>
      <c r="L324" s="80">
        <v>0</v>
      </c>
      <c r="M324" s="203"/>
      <c r="N324" s="52">
        <v>0</v>
      </c>
      <c r="O324" s="204"/>
      <c r="P324" s="204"/>
      <c r="Q324" s="11">
        <v>6.407841028</v>
      </c>
      <c r="R324" s="204"/>
      <c r="S324" s="204"/>
      <c r="T324" s="53">
        <v>8.9416666666666647</v>
      </c>
      <c r="U324" s="204"/>
      <c r="V324" s="204"/>
      <c r="W324" s="11">
        <v>5.6339344579438997</v>
      </c>
      <c r="X324" s="204"/>
      <c r="Y324" s="204"/>
      <c r="Z324" s="53">
        <v>8.6624999999999979</v>
      </c>
      <c r="AA324" s="204"/>
      <c r="AB324" s="204"/>
      <c r="AC324" s="204"/>
      <c r="AD324" s="204"/>
      <c r="AE324" s="204"/>
      <c r="AF324" s="9">
        <v>3.6022541342070222</v>
      </c>
      <c r="AG324" s="9">
        <v>749</v>
      </c>
      <c r="AH324" s="9">
        <v>0.47865373786240678</v>
      </c>
      <c r="AI324" s="9">
        <v>33</v>
      </c>
      <c r="AJ324" s="9">
        <v>2.543627450980392</v>
      </c>
      <c r="AK324" s="9" t="s">
        <v>248</v>
      </c>
      <c r="AL324" s="9">
        <v>106</v>
      </c>
      <c r="AM324" s="9">
        <v>3.5992722549849767</v>
      </c>
      <c r="AN324" s="9">
        <v>3.6757322175732217</v>
      </c>
      <c r="AO324" s="73">
        <v>0</v>
      </c>
      <c r="AP324" s="80">
        <v>0</v>
      </c>
      <c r="AQ324" s="80">
        <v>0</v>
      </c>
      <c r="AR324" s="224">
        <v>214</v>
      </c>
      <c r="AS324" s="224" t="s">
        <v>248</v>
      </c>
      <c r="AT324" s="11">
        <v>7692.3779999999997</v>
      </c>
      <c r="AU324" s="11">
        <v>0</v>
      </c>
      <c r="AV324" s="80">
        <v>0</v>
      </c>
      <c r="AW324" s="80">
        <v>212</v>
      </c>
      <c r="AX324" s="158" t="s">
        <v>248</v>
      </c>
      <c r="AY324" s="235" t="s">
        <v>248</v>
      </c>
      <c r="AZ324" s="218">
        <v>68506</v>
      </c>
      <c r="BA324" s="188" t="s">
        <v>248</v>
      </c>
      <c r="BB324" s="203" t="s">
        <v>248</v>
      </c>
      <c r="BC324" s="158" t="s">
        <v>248</v>
      </c>
      <c r="BD324" s="217" t="s">
        <v>61</v>
      </c>
      <c r="BE324" s="201" t="s">
        <v>62</v>
      </c>
      <c r="BF324" s="201" t="s">
        <v>63</v>
      </c>
      <c r="BG324" s="201" t="s">
        <v>196</v>
      </c>
      <c r="BH324" s="218" t="s">
        <v>515</v>
      </c>
      <c r="BI324" s="218" t="s">
        <v>67</v>
      </c>
      <c r="BJ324" s="391">
        <v>214</v>
      </c>
      <c r="BK324" s="370">
        <v>3</v>
      </c>
      <c r="BL324" s="219" t="s">
        <v>65</v>
      </c>
      <c r="BM324" s="52" t="s">
        <v>65</v>
      </c>
      <c r="BN324" s="218" t="s">
        <v>373</v>
      </c>
      <c r="BO324" s="217" t="s">
        <v>697</v>
      </c>
      <c r="BP324" s="201" t="s">
        <v>698</v>
      </c>
      <c r="BQ324" s="52" t="s">
        <v>714</v>
      </c>
    </row>
    <row r="325" spans="1:69" ht="16.5" thickBot="1">
      <c r="A325" s="207" t="s">
        <v>37</v>
      </c>
      <c r="B325" s="208" t="s">
        <v>40</v>
      </c>
      <c r="C325" s="202" t="s">
        <v>35</v>
      </c>
      <c r="D325" s="210" t="s">
        <v>709</v>
      </c>
      <c r="E325" s="24" t="s">
        <v>475</v>
      </c>
      <c r="F325" s="86">
        <v>97</v>
      </c>
      <c r="G325" s="80">
        <v>4</v>
      </c>
      <c r="H325" s="204"/>
      <c r="I325" s="204"/>
      <c r="J325" s="204"/>
      <c r="K325" s="204"/>
      <c r="L325" s="80">
        <v>0</v>
      </c>
      <c r="M325" s="203"/>
      <c r="N325" s="52">
        <v>0</v>
      </c>
      <c r="O325" s="204"/>
      <c r="P325" s="204"/>
      <c r="Q325" s="11">
        <v>8.5672688064999996</v>
      </c>
      <c r="R325" s="204"/>
      <c r="S325" s="204"/>
      <c r="T325" s="53">
        <v>14.837499999999999</v>
      </c>
      <c r="U325" s="204"/>
      <c r="V325" s="204"/>
      <c r="W325" s="11">
        <v>8.5745268172042994</v>
      </c>
      <c r="X325" s="204"/>
      <c r="Y325" s="204"/>
      <c r="Z325" s="53">
        <v>14.725</v>
      </c>
      <c r="AA325" s="204"/>
      <c r="AB325" s="204"/>
      <c r="AC325" s="204"/>
      <c r="AD325" s="204"/>
      <c r="AE325" s="204"/>
      <c r="AF325" s="9">
        <v>2.7064761909227526</v>
      </c>
      <c r="AG325" s="9">
        <v>630</v>
      </c>
      <c r="AH325" s="9">
        <v>0.42806263863184946</v>
      </c>
      <c r="AI325" s="9">
        <v>160</v>
      </c>
      <c r="AJ325" s="9">
        <v>1.8951923076923078</v>
      </c>
      <c r="AK325" s="9" t="s">
        <v>248</v>
      </c>
      <c r="AL325" s="9">
        <v>0</v>
      </c>
      <c r="AM325" s="9"/>
      <c r="AN325" s="9"/>
      <c r="AO325" s="73">
        <v>0</v>
      </c>
      <c r="AP325" s="80">
        <v>0</v>
      </c>
      <c r="AQ325" s="80">
        <v>0</v>
      </c>
      <c r="AR325" s="224">
        <v>186</v>
      </c>
      <c r="AS325" s="224" t="s">
        <v>248</v>
      </c>
      <c r="AT325" s="11">
        <v>6669.3829999999998</v>
      </c>
      <c r="AU325" s="11">
        <v>0</v>
      </c>
      <c r="AV325" s="80">
        <v>0</v>
      </c>
      <c r="AW325" s="80">
        <v>186</v>
      </c>
      <c r="AX325" s="158" t="s">
        <v>248</v>
      </c>
      <c r="AY325" s="235" t="s">
        <v>248</v>
      </c>
      <c r="AZ325" s="218">
        <v>68506</v>
      </c>
      <c r="BA325" s="188" t="s">
        <v>248</v>
      </c>
      <c r="BB325" s="203" t="s">
        <v>248</v>
      </c>
      <c r="BC325" s="158" t="s">
        <v>248</v>
      </c>
      <c r="BD325" s="217" t="s">
        <v>61</v>
      </c>
      <c r="BE325" s="201" t="s">
        <v>62</v>
      </c>
      <c r="BF325" s="201" t="s">
        <v>63</v>
      </c>
      <c r="BG325" s="201" t="s">
        <v>196</v>
      </c>
      <c r="BH325" s="218" t="s">
        <v>515</v>
      </c>
      <c r="BI325" s="218" t="s">
        <v>68</v>
      </c>
      <c r="BJ325" s="391">
        <v>214</v>
      </c>
      <c r="BK325" s="370">
        <v>4</v>
      </c>
      <c r="BL325" s="219" t="s">
        <v>65</v>
      </c>
      <c r="BM325" s="52" t="s">
        <v>65</v>
      </c>
      <c r="BN325" s="218" t="s">
        <v>373</v>
      </c>
      <c r="BO325" s="217" t="s">
        <v>697</v>
      </c>
      <c r="BP325" s="201" t="s">
        <v>698</v>
      </c>
      <c r="BQ325" s="52" t="s">
        <v>714</v>
      </c>
    </row>
    <row r="326" spans="1:69" ht="16.5" thickBot="1">
      <c r="A326" s="207" t="s">
        <v>37</v>
      </c>
      <c r="B326" s="208" t="s">
        <v>40</v>
      </c>
      <c r="C326" s="202" t="s">
        <v>35</v>
      </c>
      <c r="D326" s="210" t="s">
        <v>709</v>
      </c>
      <c r="E326" s="24" t="s">
        <v>476</v>
      </c>
      <c r="F326" s="86">
        <v>73</v>
      </c>
      <c r="G326" s="80">
        <v>0</v>
      </c>
      <c r="H326" s="204"/>
      <c r="I326" s="204"/>
      <c r="J326" s="204"/>
      <c r="K326" s="204"/>
      <c r="L326" s="80">
        <v>1</v>
      </c>
      <c r="M326" s="203"/>
      <c r="N326" s="52">
        <v>0</v>
      </c>
      <c r="O326" s="204"/>
      <c r="P326" s="204"/>
      <c r="Q326" s="11">
        <v>5.5652081389000001</v>
      </c>
      <c r="R326" s="204"/>
      <c r="S326" s="204"/>
      <c r="T326" s="53">
        <v>9.1999999999999957</v>
      </c>
      <c r="U326" s="204"/>
      <c r="V326" s="204"/>
      <c r="W326" s="11">
        <v>5.2218054027776999</v>
      </c>
      <c r="X326" s="204"/>
      <c r="Y326" s="204"/>
      <c r="Z326" s="53">
        <v>9.1999999999999957</v>
      </c>
      <c r="AA326" s="204"/>
      <c r="AB326" s="204"/>
      <c r="AC326" s="204"/>
      <c r="AD326" s="204"/>
      <c r="AE326" s="204"/>
      <c r="AF326" s="9">
        <v>3.6878769998512571</v>
      </c>
      <c r="AG326" s="9">
        <v>504</v>
      </c>
      <c r="AH326" s="9">
        <v>0.3609675603177584</v>
      </c>
      <c r="AI326" s="9">
        <v>7</v>
      </c>
      <c r="AJ326" s="9">
        <v>2.837037037037037</v>
      </c>
      <c r="AK326" s="9" t="s">
        <v>248</v>
      </c>
      <c r="AL326" s="9">
        <v>72</v>
      </c>
      <c r="AM326" s="9">
        <v>3.6878769998512571</v>
      </c>
      <c r="AN326" s="9">
        <v>3.7089136490250696</v>
      </c>
      <c r="AO326" s="73">
        <v>0</v>
      </c>
      <c r="AP326" s="80">
        <v>0</v>
      </c>
      <c r="AQ326" s="80">
        <v>0</v>
      </c>
      <c r="AR326" s="224">
        <v>146</v>
      </c>
      <c r="AS326" s="224" t="s">
        <v>248</v>
      </c>
      <c r="AT326" s="11">
        <v>5478.183</v>
      </c>
      <c r="AU326" s="11">
        <v>0</v>
      </c>
      <c r="AV326" s="80">
        <v>0</v>
      </c>
      <c r="AW326" s="80">
        <v>146</v>
      </c>
      <c r="AX326" s="158" t="s">
        <v>248</v>
      </c>
      <c r="AY326" s="235" t="s">
        <v>248</v>
      </c>
      <c r="AZ326" s="201">
        <v>31760</v>
      </c>
      <c r="BA326" s="188" t="s">
        <v>248</v>
      </c>
      <c r="BB326" s="203" t="s">
        <v>248</v>
      </c>
      <c r="BC326" s="158" t="s">
        <v>248</v>
      </c>
      <c r="BD326" s="217" t="s">
        <v>61</v>
      </c>
      <c r="BE326" s="201" t="s">
        <v>62</v>
      </c>
      <c r="BF326" s="201" t="s">
        <v>63</v>
      </c>
      <c r="BG326" s="201" t="s">
        <v>196</v>
      </c>
      <c r="BH326" s="218" t="s">
        <v>511</v>
      </c>
      <c r="BI326" s="218" t="s">
        <v>64</v>
      </c>
      <c r="BJ326" s="391">
        <v>214</v>
      </c>
      <c r="BK326" s="370">
        <v>1</v>
      </c>
      <c r="BL326" s="219" t="s">
        <v>65</v>
      </c>
      <c r="BM326" s="52" t="s">
        <v>65</v>
      </c>
      <c r="BN326" s="218" t="s">
        <v>373</v>
      </c>
      <c r="BO326" s="217" t="s">
        <v>70</v>
      </c>
      <c r="BP326" s="201" t="s">
        <v>681</v>
      </c>
      <c r="BQ326" s="52" t="s">
        <v>717</v>
      </c>
    </row>
    <row r="327" spans="1:69" ht="16.5" thickBot="1">
      <c r="A327" s="207" t="s">
        <v>37</v>
      </c>
      <c r="B327" s="208" t="s">
        <v>40</v>
      </c>
      <c r="C327" s="202" t="s">
        <v>35</v>
      </c>
      <c r="D327" s="210" t="s">
        <v>709</v>
      </c>
      <c r="E327" s="24" t="s">
        <v>476</v>
      </c>
      <c r="F327" s="86">
        <v>68</v>
      </c>
      <c r="G327" s="80">
        <v>0</v>
      </c>
      <c r="H327" s="204"/>
      <c r="I327" s="204"/>
      <c r="J327" s="204"/>
      <c r="K327" s="204"/>
      <c r="L327" s="80">
        <v>0</v>
      </c>
      <c r="M327" s="203"/>
      <c r="N327" s="52">
        <v>0</v>
      </c>
      <c r="O327" s="204"/>
      <c r="P327" s="204"/>
      <c r="Q327" s="11">
        <v>7.8065585440999996</v>
      </c>
      <c r="R327" s="204"/>
      <c r="S327" s="204"/>
      <c r="T327" s="53">
        <v>13.799999999999999</v>
      </c>
      <c r="U327" s="204"/>
      <c r="V327" s="204"/>
      <c r="W327" s="11">
        <v>7.8708382058822997</v>
      </c>
      <c r="X327" s="204"/>
      <c r="Y327" s="204"/>
      <c r="Z327" s="53">
        <v>13.799999999999999</v>
      </c>
      <c r="AA327" s="204"/>
      <c r="AB327" s="204"/>
      <c r="AC327" s="204"/>
      <c r="AD327" s="204"/>
      <c r="AE327" s="204"/>
      <c r="AF327" s="9">
        <v>3.2139495791507371</v>
      </c>
      <c r="AG327" s="9">
        <v>476</v>
      </c>
      <c r="AH327" s="9">
        <v>0.54585709985587749</v>
      </c>
      <c r="AI327" s="9">
        <v>58</v>
      </c>
      <c r="AJ327" s="9">
        <v>2.164705882352941</v>
      </c>
      <c r="AK327" s="9" t="s">
        <v>248</v>
      </c>
      <c r="AL327" s="9">
        <v>68</v>
      </c>
      <c r="AM327" s="9">
        <v>3.2139495791507371</v>
      </c>
      <c r="AN327" s="9">
        <v>3.2857142857142856</v>
      </c>
      <c r="AO327" s="73">
        <v>0</v>
      </c>
      <c r="AP327" s="80">
        <v>0</v>
      </c>
      <c r="AQ327" s="80">
        <v>0</v>
      </c>
      <c r="AR327" s="224">
        <v>136</v>
      </c>
      <c r="AS327" s="224" t="s">
        <v>248</v>
      </c>
      <c r="AT327" s="11">
        <v>5291.183</v>
      </c>
      <c r="AU327" s="11">
        <v>0</v>
      </c>
      <c r="AV327" s="80">
        <v>0</v>
      </c>
      <c r="AW327" s="80">
        <v>136</v>
      </c>
      <c r="AX327" s="158" t="s">
        <v>248</v>
      </c>
      <c r="AY327" s="235" t="s">
        <v>248</v>
      </c>
      <c r="AZ327" s="218">
        <v>31760</v>
      </c>
      <c r="BA327" s="188" t="s">
        <v>248</v>
      </c>
      <c r="BB327" s="203" t="s">
        <v>248</v>
      </c>
      <c r="BC327" s="158" t="s">
        <v>248</v>
      </c>
      <c r="BD327" s="217" t="s">
        <v>61</v>
      </c>
      <c r="BE327" s="201" t="s">
        <v>62</v>
      </c>
      <c r="BF327" s="201" t="s">
        <v>63</v>
      </c>
      <c r="BG327" s="201" t="s">
        <v>196</v>
      </c>
      <c r="BH327" s="218" t="s">
        <v>511</v>
      </c>
      <c r="BI327" s="218" t="s">
        <v>66</v>
      </c>
      <c r="BJ327" s="391">
        <v>214</v>
      </c>
      <c r="BK327" s="370">
        <v>7</v>
      </c>
      <c r="BL327" s="219" t="s">
        <v>65</v>
      </c>
      <c r="BM327" s="52" t="s">
        <v>65</v>
      </c>
      <c r="BN327" s="218" t="s">
        <v>373</v>
      </c>
      <c r="BO327" s="217" t="s">
        <v>70</v>
      </c>
      <c r="BP327" s="201" t="s">
        <v>681</v>
      </c>
      <c r="BQ327" s="52" t="s">
        <v>717</v>
      </c>
    </row>
    <row r="328" spans="1:69" ht="16.5" thickBot="1">
      <c r="A328" s="207" t="s">
        <v>37</v>
      </c>
      <c r="B328" s="208" t="s">
        <v>40</v>
      </c>
      <c r="C328" s="202" t="s">
        <v>35</v>
      </c>
      <c r="D328" s="210" t="s">
        <v>709</v>
      </c>
      <c r="E328" s="24" t="s">
        <v>476</v>
      </c>
      <c r="F328" s="86">
        <v>68</v>
      </c>
      <c r="G328" s="80">
        <v>0</v>
      </c>
      <c r="H328" s="204"/>
      <c r="I328" s="204"/>
      <c r="J328" s="204"/>
      <c r="K328" s="204"/>
      <c r="L328" s="80">
        <v>0</v>
      </c>
      <c r="M328" s="203"/>
      <c r="N328" s="52">
        <v>1</v>
      </c>
      <c r="O328" s="204"/>
      <c r="P328" s="204"/>
      <c r="Q328" s="11">
        <v>5.7657497646999998</v>
      </c>
      <c r="R328" s="204"/>
      <c r="S328" s="204"/>
      <c r="T328" s="53">
        <v>7.3999999999999986</v>
      </c>
      <c r="U328" s="204"/>
      <c r="V328" s="204"/>
      <c r="W328" s="11">
        <v>5.1546763823528998</v>
      </c>
      <c r="X328" s="204"/>
      <c r="Y328" s="204"/>
      <c r="Z328" s="53">
        <v>7.2999999999999972</v>
      </c>
      <c r="AA328" s="204"/>
      <c r="AB328" s="204"/>
      <c r="AC328" s="204"/>
      <c r="AD328" s="204"/>
      <c r="AE328" s="204"/>
      <c r="AF328" s="9">
        <v>3.5650781914962466</v>
      </c>
      <c r="AG328" s="9">
        <v>475</v>
      </c>
      <c r="AH328" s="9">
        <v>0.45071315661376909</v>
      </c>
      <c r="AI328" s="9">
        <v>15</v>
      </c>
      <c r="AJ328" s="9">
        <v>2.609375</v>
      </c>
      <c r="AK328" s="9" t="s">
        <v>248</v>
      </c>
      <c r="AL328" s="9">
        <v>68</v>
      </c>
      <c r="AM328" s="9">
        <v>3.5650781914962466</v>
      </c>
      <c r="AN328" s="9">
        <v>3.6361301369863015</v>
      </c>
      <c r="AO328" s="73">
        <v>0</v>
      </c>
      <c r="AP328" s="80">
        <v>0</v>
      </c>
      <c r="AQ328" s="80">
        <v>0</v>
      </c>
      <c r="AR328" s="224">
        <v>136</v>
      </c>
      <c r="AS328" s="224" t="s">
        <v>248</v>
      </c>
      <c r="AT328" s="11">
        <v>5175.1509999999998</v>
      </c>
      <c r="AU328" s="11">
        <v>0</v>
      </c>
      <c r="AV328" s="80">
        <v>0</v>
      </c>
      <c r="AW328" s="80">
        <v>136</v>
      </c>
      <c r="AX328" s="158" t="s">
        <v>248</v>
      </c>
      <c r="AY328" s="235" t="s">
        <v>248</v>
      </c>
      <c r="AZ328" s="218">
        <v>31760</v>
      </c>
      <c r="BA328" s="188" t="s">
        <v>248</v>
      </c>
      <c r="BB328" s="203" t="s">
        <v>248</v>
      </c>
      <c r="BC328" s="158" t="s">
        <v>248</v>
      </c>
      <c r="BD328" s="217" t="s">
        <v>61</v>
      </c>
      <c r="BE328" s="201" t="s">
        <v>62</v>
      </c>
      <c r="BF328" s="201" t="s">
        <v>63</v>
      </c>
      <c r="BG328" s="201" t="s">
        <v>196</v>
      </c>
      <c r="BH328" s="218" t="s">
        <v>511</v>
      </c>
      <c r="BI328" s="218" t="s">
        <v>67</v>
      </c>
      <c r="BJ328" s="391">
        <v>214</v>
      </c>
      <c r="BK328" s="370">
        <v>3</v>
      </c>
      <c r="BL328" s="219" t="s">
        <v>65</v>
      </c>
      <c r="BM328" s="52" t="s">
        <v>65</v>
      </c>
      <c r="BN328" s="218" t="s">
        <v>373</v>
      </c>
      <c r="BO328" s="217" t="s">
        <v>70</v>
      </c>
      <c r="BP328" s="201" t="s">
        <v>681</v>
      </c>
      <c r="BQ328" s="52" t="s">
        <v>717</v>
      </c>
    </row>
    <row r="329" spans="1:69" ht="16.5" thickBot="1">
      <c r="A329" s="207" t="s">
        <v>37</v>
      </c>
      <c r="B329" s="208" t="s">
        <v>40</v>
      </c>
      <c r="C329" s="202" t="s">
        <v>35</v>
      </c>
      <c r="D329" s="210" t="s">
        <v>709</v>
      </c>
      <c r="E329" s="24" t="s">
        <v>476</v>
      </c>
      <c r="F329" s="86">
        <v>60</v>
      </c>
      <c r="G329" s="80">
        <v>0</v>
      </c>
      <c r="H329" s="204"/>
      <c r="I329" s="204"/>
      <c r="J329" s="204"/>
      <c r="K329" s="204"/>
      <c r="L329" s="80">
        <v>0</v>
      </c>
      <c r="M329" s="203"/>
      <c r="N329" s="52">
        <v>0</v>
      </c>
      <c r="O329" s="204"/>
      <c r="P329" s="204"/>
      <c r="Q329" s="11">
        <v>7.2294331833000003</v>
      </c>
      <c r="R329" s="204"/>
      <c r="S329" s="204"/>
      <c r="T329" s="53">
        <v>8.8333333333333339</v>
      </c>
      <c r="U329" s="204"/>
      <c r="V329" s="204"/>
      <c r="W329" s="11">
        <v>7.2760498</v>
      </c>
      <c r="X329" s="204"/>
      <c r="Y329" s="204"/>
      <c r="Z329" s="53">
        <v>9</v>
      </c>
      <c r="AA329" s="204"/>
      <c r="AB329" s="204"/>
      <c r="AC329" s="204"/>
      <c r="AD329" s="204"/>
      <c r="AE329" s="204"/>
      <c r="AF329" s="9">
        <v>2.7525000081175848</v>
      </c>
      <c r="AG329" s="9">
        <v>420</v>
      </c>
      <c r="AH329" s="9">
        <v>0.2801209089035574</v>
      </c>
      <c r="AI329" s="9">
        <v>67</v>
      </c>
      <c r="AJ329" s="9">
        <v>2.122950819672131</v>
      </c>
      <c r="AK329" s="9" t="s">
        <v>248</v>
      </c>
      <c r="AL329" s="9">
        <v>0</v>
      </c>
      <c r="AM329" s="9"/>
      <c r="AN329" s="9"/>
      <c r="AO329" s="73">
        <v>0</v>
      </c>
      <c r="AP329" s="80">
        <v>0</v>
      </c>
      <c r="AQ329" s="80">
        <v>0</v>
      </c>
      <c r="AR329" s="224">
        <v>120</v>
      </c>
      <c r="AS329" s="224" t="s">
        <v>248</v>
      </c>
      <c r="AT329" s="11">
        <v>4513.6750000000002</v>
      </c>
      <c r="AU329" s="11">
        <v>68.846000000000004</v>
      </c>
      <c r="AV329" s="80">
        <v>0</v>
      </c>
      <c r="AW329" s="80">
        <v>120</v>
      </c>
      <c r="AX329" s="158" t="s">
        <v>248</v>
      </c>
      <c r="AY329" s="235" t="s">
        <v>248</v>
      </c>
      <c r="AZ329" s="218">
        <v>31760</v>
      </c>
      <c r="BA329" s="188" t="s">
        <v>248</v>
      </c>
      <c r="BB329" s="203" t="s">
        <v>248</v>
      </c>
      <c r="BC329" s="158" t="s">
        <v>248</v>
      </c>
      <c r="BD329" s="217" t="s">
        <v>61</v>
      </c>
      <c r="BE329" s="201" t="s">
        <v>62</v>
      </c>
      <c r="BF329" s="201" t="s">
        <v>63</v>
      </c>
      <c r="BG329" s="201" t="s">
        <v>196</v>
      </c>
      <c r="BH329" s="218" t="s">
        <v>511</v>
      </c>
      <c r="BI329" s="218" t="s">
        <v>68</v>
      </c>
      <c r="BJ329" s="391">
        <v>214</v>
      </c>
      <c r="BK329" s="370">
        <v>4</v>
      </c>
      <c r="BL329" s="219" t="s">
        <v>65</v>
      </c>
      <c r="BM329" s="52" t="s">
        <v>65</v>
      </c>
      <c r="BN329" s="218" t="s">
        <v>373</v>
      </c>
      <c r="BO329" s="217" t="s">
        <v>70</v>
      </c>
      <c r="BP329" s="201" t="s">
        <v>681</v>
      </c>
      <c r="BQ329" s="52" t="s">
        <v>717</v>
      </c>
    </row>
    <row r="330" spans="1:69" ht="16.5" thickBot="1">
      <c r="A330" s="207" t="s">
        <v>37</v>
      </c>
      <c r="B330" s="208" t="s">
        <v>40</v>
      </c>
      <c r="C330" s="202" t="s">
        <v>35</v>
      </c>
      <c r="D330" s="210" t="s">
        <v>709</v>
      </c>
      <c r="E330" s="24" t="s">
        <v>372</v>
      </c>
      <c r="F330" s="86">
        <v>97</v>
      </c>
      <c r="G330" s="80">
        <v>0</v>
      </c>
      <c r="H330" s="204"/>
      <c r="I330" s="204"/>
      <c r="J330" s="204"/>
      <c r="K330" s="204"/>
      <c r="L330" s="80">
        <v>0</v>
      </c>
      <c r="M330" s="203"/>
      <c r="N330" s="52">
        <v>0</v>
      </c>
      <c r="O330" s="204"/>
      <c r="P330" s="204"/>
      <c r="Q330" s="11">
        <v>7.4644532679999998</v>
      </c>
      <c r="R330" s="204"/>
      <c r="S330" s="204"/>
      <c r="T330" s="53">
        <v>8.7624999999999993</v>
      </c>
      <c r="U330" s="204"/>
      <c r="V330" s="204"/>
      <c r="W330" s="11">
        <v>7.4594325876288003</v>
      </c>
      <c r="X330" s="204"/>
      <c r="Y330" s="204"/>
      <c r="Z330" s="53">
        <v>8.7687499999999989</v>
      </c>
      <c r="AA330" s="204"/>
      <c r="AB330" s="204"/>
      <c r="AC330" s="204"/>
      <c r="AD330" s="204"/>
      <c r="AE330" s="204"/>
      <c r="AF330" s="9">
        <v>3.4505927980560616</v>
      </c>
      <c r="AG330" s="9">
        <v>388</v>
      </c>
      <c r="AH330" s="9">
        <v>0.44589784568030044</v>
      </c>
      <c r="AI330" s="9">
        <v>14</v>
      </c>
      <c r="AJ330" s="9">
        <v>2.5574468085106381</v>
      </c>
      <c r="AK330" s="9" t="s">
        <v>248</v>
      </c>
      <c r="AL330" s="9">
        <v>97</v>
      </c>
      <c r="AM330" s="9">
        <v>3.4505927980560616</v>
      </c>
      <c r="AN330" s="9">
        <v>3.5388601036269431</v>
      </c>
      <c r="AO330" s="73">
        <v>0</v>
      </c>
      <c r="AP330" s="80">
        <v>0</v>
      </c>
      <c r="AQ330" s="80">
        <v>0</v>
      </c>
      <c r="AR330" s="224">
        <v>194</v>
      </c>
      <c r="AS330" s="224" t="s">
        <v>248</v>
      </c>
      <c r="AT330" s="11">
        <v>7829.0870000000004</v>
      </c>
      <c r="AU330" s="11">
        <v>0</v>
      </c>
      <c r="AV330" s="80">
        <v>0</v>
      </c>
      <c r="AW330" s="80">
        <v>194</v>
      </c>
      <c r="AX330" s="158" t="s">
        <v>248</v>
      </c>
      <c r="AY330" s="235" t="s">
        <v>248</v>
      </c>
      <c r="AZ330" s="218">
        <v>39753</v>
      </c>
      <c r="BA330" s="188" t="s">
        <v>248</v>
      </c>
      <c r="BB330" s="203" t="s">
        <v>248</v>
      </c>
      <c r="BC330" s="158" t="s">
        <v>248</v>
      </c>
      <c r="BD330" s="217" t="s">
        <v>61</v>
      </c>
      <c r="BE330" s="201" t="s">
        <v>62</v>
      </c>
      <c r="BF330" s="201" t="s">
        <v>63</v>
      </c>
      <c r="BG330" s="201" t="s">
        <v>196</v>
      </c>
      <c r="BH330" s="218" t="s">
        <v>253</v>
      </c>
      <c r="BI330" s="218" t="s">
        <v>64</v>
      </c>
      <c r="BJ330" s="391">
        <v>214</v>
      </c>
      <c r="BK330" s="370">
        <v>1</v>
      </c>
      <c r="BL330" s="219" t="s">
        <v>65</v>
      </c>
      <c r="BM330" s="52" t="s">
        <v>65</v>
      </c>
      <c r="BN330" s="218" t="s">
        <v>373</v>
      </c>
      <c r="BO330" s="217" t="s">
        <v>372</v>
      </c>
      <c r="BP330" s="201" t="s">
        <v>696</v>
      </c>
      <c r="BQ330" s="52" t="s">
        <v>719</v>
      </c>
    </row>
    <row r="331" spans="1:69" ht="16.5" thickBot="1">
      <c r="A331" s="207" t="s">
        <v>37</v>
      </c>
      <c r="B331" s="208" t="s">
        <v>40</v>
      </c>
      <c r="C331" s="202" t="s">
        <v>35</v>
      </c>
      <c r="D331" s="210" t="s">
        <v>709</v>
      </c>
      <c r="E331" s="24" t="s">
        <v>372</v>
      </c>
      <c r="F331" s="86">
        <v>76</v>
      </c>
      <c r="G331" s="80">
        <v>0</v>
      </c>
      <c r="H331" s="204"/>
      <c r="I331" s="204"/>
      <c r="J331" s="204"/>
      <c r="K331" s="204"/>
      <c r="L331" s="80">
        <v>0</v>
      </c>
      <c r="M331" s="203"/>
      <c r="N331" s="52">
        <v>0</v>
      </c>
      <c r="O331" s="204"/>
      <c r="P331" s="204"/>
      <c r="Q331" s="11">
        <v>7.7680787763000003</v>
      </c>
      <c r="R331" s="204"/>
      <c r="S331" s="204"/>
      <c r="T331" s="53">
        <v>10.100000000000001</v>
      </c>
      <c r="U331" s="204"/>
      <c r="V331" s="204"/>
      <c r="W331" s="11">
        <v>7.8410261184210004</v>
      </c>
      <c r="X331" s="204"/>
      <c r="Y331" s="204"/>
      <c r="Z331" s="53">
        <v>10.100000000000001</v>
      </c>
      <c r="AA331" s="204"/>
      <c r="AB331" s="204"/>
      <c r="AC331" s="204"/>
      <c r="AD331" s="204"/>
      <c r="AE331" s="204"/>
      <c r="AF331" s="9">
        <v>3.4016228119532261</v>
      </c>
      <c r="AG331" s="9">
        <v>304</v>
      </c>
      <c r="AH331" s="9">
        <v>0.49875811988420354</v>
      </c>
      <c r="AI331" s="9">
        <v>15</v>
      </c>
      <c r="AJ331" s="9">
        <v>2.5018867924528303</v>
      </c>
      <c r="AK331" s="9" t="s">
        <v>248</v>
      </c>
      <c r="AL331" s="9">
        <v>76</v>
      </c>
      <c r="AM331" s="9">
        <v>3.4016228119532261</v>
      </c>
      <c r="AN331" s="9">
        <v>3.5184563758389262</v>
      </c>
      <c r="AO331" s="73">
        <v>0</v>
      </c>
      <c r="AP331" s="80">
        <v>0</v>
      </c>
      <c r="AQ331" s="80">
        <v>0</v>
      </c>
      <c r="AR331" s="224">
        <v>152</v>
      </c>
      <c r="AS331" s="224" t="s">
        <v>248</v>
      </c>
      <c r="AT331" s="11">
        <v>6635.3059999999996</v>
      </c>
      <c r="AU331" s="11">
        <v>0</v>
      </c>
      <c r="AV331" s="80">
        <v>0</v>
      </c>
      <c r="AW331" s="80">
        <v>152</v>
      </c>
      <c r="AX331" s="158" t="s">
        <v>248</v>
      </c>
      <c r="AY331" s="235" t="s">
        <v>248</v>
      </c>
      <c r="AZ331" s="218">
        <v>39753</v>
      </c>
      <c r="BA331" s="188" t="s">
        <v>248</v>
      </c>
      <c r="BB331" s="203" t="s">
        <v>248</v>
      </c>
      <c r="BC331" s="158" t="s">
        <v>248</v>
      </c>
      <c r="BD331" s="217" t="s">
        <v>61</v>
      </c>
      <c r="BE331" s="201" t="s">
        <v>62</v>
      </c>
      <c r="BF331" s="201" t="s">
        <v>63</v>
      </c>
      <c r="BG331" s="201" t="s">
        <v>196</v>
      </c>
      <c r="BH331" s="218" t="s">
        <v>253</v>
      </c>
      <c r="BI331" s="218" t="s">
        <v>66</v>
      </c>
      <c r="BJ331" s="391">
        <v>214</v>
      </c>
      <c r="BK331" s="370">
        <v>7</v>
      </c>
      <c r="BL331" s="219" t="s">
        <v>65</v>
      </c>
      <c r="BM331" s="52" t="s">
        <v>65</v>
      </c>
      <c r="BN331" s="218" t="s">
        <v>373</v>
      </c>
      <c r="BO331" s="217" t="s">
        <v>372</v>
      </c>
      <c r="BP331" s="201" t="s">
        <v>696</v>
      </c>
      <c r="BQ331" s="52" t="s">
        <v>719</v>
      </c>
    </row>
    <row r="332" spans="1:69" ht="16.5" thickBot="1">
      <c r="A332" s="207" t="s">
        <v>37</v>
      </c>
      <c r="B332" s="208" t="s">
        <v>40</v>
      </c>
      <c r="C332" s="202" t="s">
        <v>35</v>
      </c>
      <c r="D332" s="210" t="s">
        <v>709</v>
      </c>
      <c r="E332" s="24" t="s">
        <v>372</v>
      </c>
      <c r="F332" s="86">
        <v>104</v>
      </c>
      <c r="G332" s="80">
        <v>0</v>
      </c>
      <c r="H332" s="204"/>
      <c r="I332" s="204"/>
      <c r="J332" s="204"/>
      <c r="K332" s="204"/>
      <c r="L332" s="80">
        <v>0</v>
      </c>
      <c r="M332" s="203"/>
      <c r="N332" s="52">
        <v>0</v>
      </c>
      <c r="O332" s="204"/>
      <c r="P332" s="204"/>
      <c r="Q332" s="11">
        <v>7.4315286250000003</v>
      </c>
      <c r="R332" s="204"/>
      <c r="S332" s="204"/>
      <c r="T332" s="53">
        <v>8.9833333333333325</v>
      </c>
      <c r="U332" s="204"/>
      <c r="V332" s="204"/>
      <c r="W332" s="11">
        <v>7.4868652115384</v>
      </c>
      <c r="X332" s="204"/>
      <c r="Y332" s="204"/>
      <c r="Z332" s="53">
        <v>9.1</v>
      </c>
      <c r="AA332" s="204"/>
      <c r="AB332" s="204"/>
      <c r="AC332" s="204"/>
      <c r="AD332" s="204"/>
      <c r="AE332" s="204"/>
      <c r="AF332" s="9">
        <v>3.5004086666382275</v>
      </c>
      <c r="AG332" s="9">
        <v>416</v>
      </c>
      <c r="AH332" s="9">
        <v>0.45092197796643302</v>
      </c>
      <c r="AI332" s="9">
        <v>11</v>
      </c>
      <c r="AJ332" s="9">
        <v>2.5830508474576273</v>
      </c>
      <c r="AK332" s="9" t="s">
        <v>248</v>
      </c>
      <c r="AL332" s="9">
        <v>104</v>
      </c>
      <c r="AM332" s="9">
        <v>3.5004086666382275</v>
      </c>
      <c r="AN332" s="9">
        <v>3.5933333333333333</v>
      </c>
      <c r="AO332" s="73">
        <v>0</v>
      </c>
      <c r="AP332" s="80">
        <v>0</v>
      </c>
      <c r="AQ332" s="80">
        <v>0</v>
      </c>
      <c r="AR332" s="224">
        <v>208</v>
      </c>
      <c r="AS332" s="224" t="s">
        <v>248</v>
      </c>
      <c r="AT332" s="11">
        <v>8315.2559999999994</v>
      </c>
      <c r="AU332" s="11">
        <v>0</v>
      </c>
      <c r="AV332" s="80">
        <v>0</v>
      </c>
      <c r="AW332" s="80">
        <v>208</v>
      </c>
      <c r="AX332" s="158" t="s">
        <v>248</v>
      </c>
      <c r="AY332" s="235" t="s">
        <v>248</v>
      </c>
      <c r="AZ332" s="218">
        <v>39753</v>
      </c>
      <c r="BA332" s="188" t="s">
        <v>248</v>
      </c>
      <c r="BB332" s="203" t="s">
        <v>248</v>
      </c>
      <c r="BC332" s="158" t="s">
        <v>248</v>
      </c>
      <c r="BD332" s="217" t="s">
        <v>61</v>
      </c>
      <c r="BE332" s="201" t="s">
        <v>62</v>
      </c>
      <c r="BF332" s="201" t="s">
        <v>63</v>
      </c>
      <c r="BG332" s="201" t="s">
        <v>196</v>
      </c>
      <c r="BH332" s="218" t="s">
        <v>253</v>
      </c>
      <c r="BI332" s="218" t="s">
        <v>67</v>
      </c>
      <c r="BJ332" s="391">
        <v>214</v>
      </c>
      <c r="BK332" s="370">
        <v>3</v>
      </c>
      <c r="BL332" s="219" t="s">
        <v>65</v>
      </c>
      <c r="BM332" s="52" t="s">
        <v>65</v>
      </c>
      <c r="BN332" s="218" t="s">
        <v>373</v>
      </c>
      <c r="BO332" s="217" t="s">
        <v>372</v>
      </c>
      <c r="BP332" s="201" t="s">
        <v>696</v>
      </c>
      <c r="BQ332" s="52" t="s">
        <v>719</v>
      </c>
    </row>
    <row r="333" spans="1:69" ht="16.5" thickBot="1">
      <c r="A333" s="207" t="s">
        <v>37</v>
      </c>
      <c r="B333" s="208" t="s">
        <v>40</v>
      </c>
      <c r="C333" s="202" t="s">
        <v>35</v>
      </c>
      <c r="D333" s="210" t="s">
        <v>709</v>
      </c>
      <c r="E333" s="24" t="s">
        <v>372</v>
      </c>
      <c r="F333" s="86">
        <v>49</v>
      </c>
      <c r="G333" s="80">
        <v>0</v>
      </c>
      <c r="H333" s="204"/>
      <c r="I333" s="204"/>
      <c r="J333" s="204"/>
      <c r="K333" s="204"/>
      <c r="L333" s="80">
        <v>0</v>
      </c>
      <c r="M333" s="203"/>
      <c r="N333" s="52">
        <v>0</v>
      </c>
      <c r="O333" s="204"/>
      <c r="P333" s="204"/>
      <c r="Q333" s="11">
        <v>7.3799794898000002</v>
      </c>
      <c r="R333" s="204"/>
      <c r="S333" s="204"/>
      <c r="T333" s="53">
        <v>9.4249999999999989</v>
      </c>
      <c r="U333" s="204"/>
      <c r="V333" s="204"/>
      <c r="W333" s="11">
        <v>7.5351428163265002</v>
      </c>
      <c r="X333" s="204"/>
      <c r="Y333" s="204"/>
      <c r="Z333" s="53">
        <v>9.7749999999999986</v>
      </c>
      <c r="AA333" s="204"/>
      <c r="AB333" s="204"/>
      <c r="AC333" s="204"/>
      <c r="AD333" s="204"/>
      <c r="AE333" s="204"/>
      <c r="AF333" s="9">
        <v>2.9269387728097489</v>
      </c>
      <c r="AG333" s="9">
        <v>196</v>
      </c>
      <c r="AH333" s="9">
        <v>0.38120412927161612</v>
      </c>
      <c r="AI333" s="9">
        <v>25</v>
      </c>
      <c r="AJ333" s="9">
        <v>2.138095238095238</v>
      </c>
      <c r="AK333" s="9" t="s">
        <v>248</v>
      </c>
      <c r="AL333" s="9">
        <v>0</v>
      </c>
      <c r="AM333" s="9"/>
      <c r="AN333" s="9"/>
      <c r="AO333" s="73">
        <v>0</v>
      </c>
      <c r="AP333" s="80">
        <v>0</v>
      </c>
      <c r="AQ333" s="80">
        <v>0</v>
      </c>
      <c r="AR333" s="224">
        <v>98</v>
      </c>
      <c r="AS333" s="224" t="s">
        <v>248</v>
      </c>
      <c r="AT333" s="11">
        <v>3899.471</v>
      </c>
      <c r="AU333" s="11">
        <v>33.57</v>
      </c>
      <c r="AV333" s="80">
        <v>0</v>
      </c>
      <c r="AW333" s="80">
        <v>98</v>
      </c>
      <c r="AX333" s="158" t="s">
        <v>248</v>
      </c>
      <c r="AY333" s="235" t="s">
        <v>248</v>
      </c>
      <c r="AZ333" s="218">
        <v>39753</v>
      </c>
      <c r="BA333" s="188" t="s">
        <v>248</v>
      </c>
      <c r="BB333" s="203" t="s">
        <v>248</v>
      </c>
      <c r="BC333" s="158" t="s">
        <v>248</v>
      </c>
      <c r="BD333" s="217" t="s">
        <v>61</v>
      </c>
      <c r="BE333" s="201" t="s">
        <v>62</v>
      </c>
      <c r="BF333" s="201" t="s">
        <v>63</v>
      </c>
      <c r="BG333" s="201" t="s">
        <v>196</v>
      </c>
      <c r="BH333" s="218" t="s">
        <v>253</v>
      </c>
      <c r="BI333" s="218" t="s">
        <v>68</v>
      </c>
      <c r="BJ333" s="391">
        <v>214</v>
      </c>
      <c r="BK333" s="370">
        <v>4</v>
      </c>
      <c r="BL333" s="219" t="s">
        <v>65</v>
      </c>
      <c r="BM333" s="52" t="s">
        <v>65</v>
      </c>
      <c r="BN333" s="218" t="s">
        <v>373</v>
      </c>
      <c r="BO333" s="217" t="s">
        <v>372</v>
      </c>
      <c r="BP333" s="201" t="s">
        <v>696</v>
      </c>
      <c r="BQ333" s="52" t="s">
        <v>719</v>
      </c>
    </row>
    <row r="334" spans="1:69" ht="16.5" thickBot="1">
      <c r="A334" s="207" t="s">
        <v>37</v>
      </c>
      <c r="B334" s="208" t="s">
        <v>40</v>
      </c>
      <c r="C334" s="202" t="s">
        <v>35</v>
      </c>
      <c r="D334" s="210" t="s">
        <v>709</v>
      </c>
      <c r="E334" s="24" t="s">
        <v>477</v>
      </c>
      <c r="F334" s="86">
        <v>115</v>
      </c>
      <c r="G334" s="80">
        <v>1</v>
      </c>
      <c r="H334" s="204"/>
      <c r="I334" s="204"/>
      <c r="J334" s="204"/>
      <c r="K334" s="204"/>
      <c r="L334" s="80">
        <v>1</v>
      </c>
      <c r="M334" s="203"/>
      <c r="N334" s="52">
        <v>0</v>
      </c>
      <c r="O334" s="204"/>
      <c r="P334" s="204"/>
      <c r="Q334" s="11">
        <v>5.5546282211999998</v>
      </c>
      <c r="R334" s="204"/>
      <c r="S334" s="204"/>
      <c r="T334" s="53">
        <v>6.8624999999999998</v>
      </c>
      <c r="U334" s="204"/>
      <c r="V334" s="204"/>
      <c r="W334" s="11">
        <v>5.2060530088494996</v>
      </c>
      <c r="X334" s="204"/>
      <c r="Y334" s="204"/>
      <c r="Z334" s="53">
        <v>6.6749999999999972</v>
      </c>
      <c r="AA334" s="204"/>
      <c r="AB334" s="204"/>
      <c r="AC334" s="204"/>
      <c r="AD334" s="204"/>
      <c r="AE334" s="204"/>
      <c r="AF334" s="9">
        <v>3.6629856865565782</v>
      </c>
      <c r="AG334" s="9">
        <v>790</v>
      </c>
      <c r="AH334" s="9">
        <v>0.40048181342793227</v>
      </c>
      <c r="AI334" s="9">
        <v>20</v>
      </c>
      <c r="AJ334" s="9">
        <v>2.7215909090909092</v>
      </c>
      <c r="AK334" s="9" t="s">
        <v>248</v>
      </c>
      <c r="AL334" s="9">
        <v>113</v>
      </c>
      <c r="AM334" s="9">
        <v>3.6629856865565782</v>
      </c>
      <c r="AN334" s="9">
        <v>3.6933701657458564</v>
      </c>
      <c r="AO334" s="73">
        <v>0</v>
      </c>
      <c r="AP334" s="80">
        <v>0</v>
      </c>
      <c r="AQ334" s="80">
        <v>0</v>
      </c>
      <c r="AR334" s="224">
        <v>228</v>
      </c>
      <c r="AS334" s="224" t="s">
        <v>248</v>
      </c>
      <c r="AT334" s="11">
        <v>8129.5020000000004</v>
      </c>
      <c r="AU334" s="11">
        <v>0</v>
      </c>
      <c r="AV334" s="80">
        <v>0</v>
      </c>
      <c r="AW334" s="80">
        <v>228</v>
      </c>
      <c r="AX334" s="158" t="s">
        <v>248</v>
      </c>
      <c r="AY334" s="235" t="s">
        <v>248</v>
      </c>
      <c r="AZ334" s="242">
        <v>88548</v>
      </c>
      <c r="BA334" s="188" t="s">
        <v>248</v>
      </c>
      <c r="BB334" s="203" t="s">
        <v>248</v>
      </c>
      <c r="BC334" s="158" t="s">
        <v>248</v>
      </c>
      <c r="BD334" s="217" t="s">
        <v>61</v>
      </c>
      <c r="BE334" s="201" t="s">
        <v>62</v>
      </c>
      <c r="BF334" s="201" t="s">
        <v>63</v>
      </c>
      <c r="BG334" s="201" t="s">
        <v>196</v>
      </c>
      <c r="BH334" s="218" t="s">
        <v>514</v>
      </c>
      <c r="BI334" s="218" t="s">
        <v>64</v>
      </c>
      <c r="BJ334" s="391">
        <v>214</v>
      </c>
      <c r="BK334" s="370">
        <v>1</v>
      </c>
      <c r="BL334" s="219" t="s">
        <v>65</v>
      </c>
      <c r="BM334" s="52" t="s">
        <v>65</v>
      </c>
      <c r="BN334" s="218" t="s">
        <v>373</v>
      </c>
      <c r="BO334" s="217" t="s">
        <v>159</v>
      </c>
      <c r="BP334" s="201" t="s">
        <v>680</v>
      </c>
      <c r="BQ334" s="52" t="s">
        <v>714</v>
      </c>
    </row>
    <row r="335" spans="1:69" ht="16.5" thickBot="1">
      <c r="A335" s="207" t="s">
        <v>37</v>
      </c>
      <c r="B335" s="208" t="s">
        <v>40</v>
      </c>
      <c r="C335" s="202" t="s">
        <v>35</v>
      </c>
      <c r="D335" s="210" t="s">
        <v>709</v>
      </c>
      <c r="E335" s="24" t="s">
        <v>477</v>
      </c>
      <c r="F335" s="86">
        <v>90</v>
      </c>
      <c r="G335" s="80">
        <v>2</v>
      </c>
      <c r="H335" s="204"/>
      <c r="I335" s="204"/>
      <c r="J335" s="204"/>
      <c r="K335" s="204"/>
      <c r="L335" s="80">
        <v>0</v>
      </c>
      <c r="M335" s="203"/>
      <c r="N335" s="52">
        <v>0</v>
      </c>
      <c r="O335" s="204"/>
      <c r="P335" s="204"/>
      <c r="Q335" s="11">
        <v>8.4925453181999995</v>
      </c>
      <c r="R335" s="204"/>
      <c r="S335" s="204"/>
      <c r="T335" s="53">
        <v>14.2</v>
      </c>
      <c r="U335" s="204"/>
      <c r="V335" s="204"/>
      <c r="W335" s="11">
        <v>8.5885112613635997</v>
      </c>
      <c r="X335" s="204"/>
      <c r="Y335" s="204"/>
      <c r="Z335" s="53">
        <v>14.649999999999999</v>
      </c>
      <c r="AA335" s="204"/>
      <c r="AB335" s="204"/>
      <c r="AC335" s="204"/>
      <c r="AD335" s="204"/>
      <c r="AE335" s="204"/>
      <c r="AF335" s="9">
        <v>3.3504870172057837</v>
      </c>
      <c r="AG335" s="9">
        <v>616</v>
      </c>
      <c r="AH335" s="9">
        <v>0.50742299023071114</v>
      </c>
      <c r="AI335" s="9">
        <v>40</v>
      </c>
      <c r="AJ335" s="9">
        <v>2.3516129032258064</v>
      </c>
      <c r="AK335" s="9" t="s">
        <v>248</v>
      </c>
      <c r="AL335" s="9">
        <v>88</v>
      </c>
      <c r="AM335" s="9">
        <v>3.3504870172057837</v>
      </c>
      <c r="AN335" s="9">
        <v>3.4516129032258065</v>
      </c>
      <c r="AO335" s="73">
        <v>0</v>
      </c>
      <c r="AP335" s="80">
        <v>0</v>
      </c>
      <c r="AQ335" s="80">
        <v>0</v>
      </c>
      <c r="AR335" s="224">
        <v>176</v>
      </c>
      <c r="AS335" s="224" t="s">
        <v>248</v>
      </c>
      <c r="AT335" s="11">
        <v>6281.5990000000002</v>
      </c>
      <c r="AU335" s="11">
        <v>0</v>
      </c>
      <c r="AV335" s="80">
        <v>0</v>
      </c>
      <c r="AW335" s="80">
        <v>176</v>
      </c>
      <c r="AX335" s="158" t="s">
        <v>248</v>
      </c>
      <c r="AY335" s="235" t="s">
        <v>248</v>
      </c>
      <c r="AZ335" s="242">
        <v>88548</v>
      </c>
      <c r="BA335" s="188" t="s">
        <v>248</v>
      </c>
      <c r="BB335" s="203" t="s">
        <v>248</v>
      </c>
      <c r="BC335" s="158" t="s">
        <v>248</v>
      </c>
      <c r="BD335" s="217" t="s">
        <v>61</v>
      </c>
      <c r="BE335" s="201" t="s">
        <v>62</v>
      </c>
      <c r="BF335" s="201" t="s">
        <v>63</v>
      </c>
      <c r="BG335" s="201" t="s">
        <v>196</v>
      </c>
      <c r="BH335" s="218" t="s">
        <v>514</v>
      </c>
      <c r="BI335" s="218" t="s">
        <v>66</v>
      </c>
      <c r="BJ335" s="391">
        <v>214</v>
      </c>
      <c r="BK335" s="370">
        <v>7</v>
      </c>
      <c r="BL335" s="219" t="s">
        <v>65</v>
      </c>
      <c r="BM335" s="52" t="s">
        <v>65</v>
      </c>
      <c r="BN335" s="218" t="s">
        <v>373</v>
      </c>
      <c r="BO335" s="217" t="s">
        <v>159</v>
      </c>
      <c r="BP335" s="201" t="s">
        <v>680</v>
      </c>
      <c r="BQ335" s="52" t="s">
        <v>714</v>
      </c>
    </row>
    <row r="336" spans="1:69" ht="16.5" thickBot="1">
      <c r="A336" s="207" t="s">
        <v>37</v>
      </c>
      <c r="B336" s="208" t="s">
        <v>40</v>
      </c>
      <c r="C336" s="202" t="s">
        <v>35</v>
      </c>
      <c r="D336" s="210" t="s">
        <v>709</v>
      </c>
      <c r="E336" s="24" t="s">
        <v>477</v>
      </c>
      <c r="F336" s="86">
        <v>113</v>
      </c>
      <c r="G336" s="80">
        <v>0</v>
      </c>
      <c r="H336" s="204"/>
      <c r="I336" s="204"/>
      <c r="J336" s="204"/>
      <c r="K336" s="204"/>
      <c r="L336" s="80">
        <v>0</v>
      </c>
      <c r="M336" s="203"/>
      <c r="N336" s="52">
        <v>0</v>
      </c>
      <c r="O336" s="204"/>
      <c r="P336" s="204"/>
      <c r="Q336" s="11">
        <v>7.0907786195</v>
      </c>
      <c r="R336" s="204"/>
      <c r="S336" s="204"/>
      <c r="T336" s="53">
        <v>8.4410714285714281</v>
      </c>
      <c r="U336" s="204"/>
      <c r="V336" s="204"/>
      <c r="W336" s="11">
        <v>7.2416104247786999</v>
      </c>
      <c r="X336" s="204"/>
      <c r="Y336" s="204"/>
      <c r="Z336" s="53">
        <v>8.5583333333333318</v>
      </c>
      <c r="AA336" s="204"/>
      <c r="AB336" s="204"/>
      <c r="AC336" s="204"/>
      <c r="AD336" s="204"/>
      <c r="AE336" s="204"/>
      <c r="AF336" s="9">
        <v>3.4419384842626273</v>
      </c>
      <c r="AG336" s="9">
        <v>791</v>
      </c>
      <c r="AH336" s="9">
        <v>0.51941686892469641</v>
      </c>
      <c r="AI336" s="9">
        <v>49</v>
      </c>
      <c r="AJ336" s="9">
        <v>2.3722972972972975</v>
      </c>
      <c r="AK336" s="9" t="s">
        <v>248</v>
      </c>
      <c r="AL336" s="9">
        <v>112</v>
      </c>
      <c r="AM336" s="9">
        <v>3.4423724586258144</v>
      </c>
      <c r="AN336" s="9">
        <v>3.5600490196078431</v>
      </c>
      <c r="AO336" s="73">
        <v>0</v>
      </c>
      <c r="AP336" s="80">
        <v>0</v>
      </c>
      <c r="AQ336" s="80">
        <v>0</v>
      </c>
      <c r="AR336" s="224">
        <v>226</v>
      </c>
      <c r="AS336" s="224" t="s">
        <v>248</v>
      </c>
      <c r="AT336" s="11">
        <v>8084.4709999999995</v>
      </c>
      <c r="AU336" s="11">
        <v>0</v>
      </c>
      <c r="AV336" s="80">
        <v>0</v>
      </c>
      <c r="AW336" s="80">
        <v>226</v>
      </c>
      <c r="AX336" s="158" t="s">
        <v>248</v>
      </c>
      <c r="AY336" s="235" t="s">
        <v>248</v>
      </c>
      <c r="AZ336" s="242">
        <v>88548</v>
      </c>
      <c r="BA336" s="188" t="s">
        <v>248</v>
      </c>
      <c r="BB336" s="203" t="s">
        <v>248</v>
      </c>
      <c r="BC336" s="158" t="s">
        <v>248</v>
      </c>
      <c r="BD336" s="217" t="s">
        <v>61</v>
      </c>
      <c r="BE336" s="201" t="s">
        <v>62</v>
      </c>
      <c r="BF336" s="201" t="s">
        <v>63</v>
      </c>
      <c r="BG336" s="201" t="s">
        <v>196</v>
      </c>
      <c r="BH336" s="218" t="s">
        <v>514</v>
      </c>
      <c r="BI336" s="218" t="s">
        <v>67</v>
      </c>
      <c r="BJ336" s="391">
        <v>214</v>
      </c>
      <c r="BK336" s="370">
        <v>3</v>
      </c>
      <c r="BL336" s="219" t="s">
        <v>65</v>
      </c>
      <c r="BM336" s="52" t="s">
        <v>65</v>
      </c>
      <c r="BN336" s="218" t="s">
        <v>373</v>
      </c>
      <c r="BO336" s="217" t="s">
        <v>159</v>
      </c>
      <c r="BP336" s="201" t="s">
        <v>680</v>
      </c>
      <c r="BQ336" s="52" t="s">
        <v>714</v>
      </c>
    </row>
    <row r="337" spans="1:69" ht="16.5" thickBot="1">
      <c r="A337" s="207" t="s">
        <v>37</v>
      </c>
      <c r="B337" s="208" t="s">
        <v>40</v>
      </c>
      <c r="C337" s="202" t="s">
        <v>35</v>
      </c>
      <c r="D337" s="210" t="s">
        <v>709</v>
      </c>
      <c r="E337" s="24" t="s">
        <v>477</v>
      </c>
      <c r="F337" s="86">
        <v>39</v>
      </c>
      <c r="G337" s="80">
        <v>0</v>
      </c>
      <c r="H337" s="204"/>
      <c r="I337" s="204"/>
      <c r="J337" s="204"/>
      <c r="K337" s="204"/>
      <c r="L337" s="80">
        <v>0</v>
      </c>
      <c r="M337" s="203"/>
      <c r="N337" s="52">
        <v>0</v>
      </c>
      <c r="O337" s="204"/>
      <c r="P337" s="204"/>
      <c r="Q337" s="11">
        <v>7.2436665897000001</v>
      </c>
      <c r="R337" s="204"/>
      <c r="S337" s="204"/>
      <c r="T337" s="53">
        <v>8.8416666666666668</v>
      </c>
      <c r="U337" s="204"/>
      <c r="V337" s="204"/>
      <c r="W337" s="11">
        <v>7.2878717179486996</v>
      </c>
      <c r="X337" s="204"/>
      <c r="Y337" s="204"/>
      <c r="Z337" s="53">
        <v>9.0249999999999986</v>
      </c>
      <c r="AA337" s="204"/>
      <c r="AB337" s="204"/>
      <c r="AC337" s="204"/>
      <c r="AD337" s="204"/>
      <c r="AE337" s="204"/>
      <c r="AF337" s="9">
        <v>2.9535897402536304</v>
      </c>
      <c r="AG337" s="9">
        <v>273</v>
      </c>
      <c r="AH337" s="9">
        <v>0.35854604761613346</v>
      </c>
      <c r="AI337" s="9">
        <v>29</v>
      </c>
      <c r="AJ337" s="9">
        <v>2.1930000000000001</v>
      </c>
      <c r="AK337" s="9" t="s">
        <v>248</v>
      </c>
      <c r="AL337" s="9">
        <v>0</v>
      </c>
      <c r="AM337" s="9"/>
      <c r="AN337" s="9"/>
      <c r="AO337" s="73">
        <v>0</v>
      </c>
      <c r="AP337" s="80">
        <v>0</v>
      </c>
      <c r="AQ337" s="80">
        <v>0</v>
      </c>
      <c r="AR337" s="224">
        <v>78</v>
      </c>
      <c r="AS337" s="224" t="s">
        <v>248</v>
      </c>
      <c r="AT337" s="11">
        <v>2778.7260000000001</v>
      </c>
      <c r="AU337" s="11">
        <v>0</v>
      </c>
      <c r="AV337" s="80">
        <v>0</v>
      </c>
      <c r="AW337" s="80">
        <v>78</v>
      </c>
      <c r="AX337" s="158" t="s">
        <v>248</v>
      </c>
      <c r="AY337" s="235" t="s">
        <v>248</v>
      </c>
      <c r="AZ337" s="242">
        <v>88548</v>
      </c>
      <c r="BA337" s="188" t="s">
        <v>248</v>
      </c>
      <c r="BB337" s="203" t="s">
        <v>248</v>
      </c>
      <c r="BC337" s="158" t="s">
        <v>248</v>
      </c>
      <c r="BD337" s="217" t="s">
        <v>61</v>
      </c>
      <c r="BE337" s="201" t="s">
        <v>62</v>
      </c>
      <c r="BF337" s="201" t="s">
        <v>63</v>
      </c>
      <c r="BG337" s="201" t="s">
        <v>196</v>
      </c>
      <c r="BH337" s="218" t="s">
        <v>514</v>
      </c>
      <c r="BI337" s="218" t="s">
        <v>68</v>
      </c>
      <c r="BJ337" s="391">
        <v>214</v>
      </c>
      <c r="BK337" s="370">
        <v>4</v>
      </c>
      <c r="BL337" s="219" t="s">
        <v>65</v>
      </c>
      <c r="BM337" s="52" t="s">
        <v>65</v>
      </c>
      <c r="BN337" s="218" t="s">
        <v>373</v>
      </c>
      <c r="BO337" s="217" t="s">
        <v>159</v>
      </c>
      <c r="BP337" s="201" t="s">
        <v>680</v>
      </c>
      <c r="BQ337" s="52" t="s">
        <v>714</v>
      </c>
    </row>
    <row r="338" spans="1:69" ht="16.5" thickBot="1">
      <c r="A338" s="207" t="s">
        <v>37</v>
      </c>
      <c r="B338" s="208" t="s">
        <v>40</v>
      </c>
      <c r="C338" s="202" t="s">
        <v>35</v>
      </c>
      <c r="D338" s="210" t="s">
        <v>709</v>
      </c>
      <c r="E338" s="24" t="s">
        <v>478</v>
      </c>
      <c r="F338" s="86">
        <v>72</v>
      </c>
      <c r="G338" s="80">
        <v>0</v>
      </c>
      <c r="H338" s="204"/>
      <c r="I338" s="204"/>
      <c r="J338" s="204"/>
      <c r="K338" s="204"/>
      <c r="L338" s="80">
        <v>0</v>
      </c>
      <c r="M338" s="203"/>
      <c r="N338" s="52">
        <v>0</v>
      </c>
      <c r="O338" s="204"/>
      <c r="P338" s="204"/>
      <c r="Q338" s="11">
        <v>5.5684581667000002</v>
      </c>
      <c r="R338" s="204"/>
      <c r="S338" s="204"/>
      <c r="T338" s="53">
        <v>6.6399999999999988</v>
      </c>
      <c r="U338" s="204"/>
      <c r="V338" s="204"/>
      <c r="W338" s="11">
        <v>5.3028331250000003</v>
      </c>
      <c r="X338" s="204"/>
      <c r="Y338" s="204"/>
      <c r="Z338" s="53">
        <v>6.4571428571428564</v>
      </c>
      <c r="AA338" s="204"/>
      <c r="AB338" s="204"/>
      <c r="AC338" s="204"/>
      <c r="AD338" s="204"/>
      <c r="AE338" s="204"/>
      <c r="AF338" s="9">
        <v>3.7059722448152206</v>
      </c>
      <c r="AG338" s="9">
        <v>504</v>
      </c>
      <c r="AH338" s="9">
        <v>0.36266829276077645</v>
      </c>
      <c r="AI338" s="9">
        <v>3</v>
      </c>
      <c r="AJ338" s="9">
        <v>2.8827586206896552</v>
      </c>
      <c r="AK338" s="9" t="s">
        <v>248</v>
      </c>
      <c r="AL338" s="9">
        <v>68</v>
      </c>
      <c r="AM338" s="9">
        <v>3.7476680904877284</v>
      </c>
      <c r="AN338" s="9">
        <v>3.7313432835820897</v>
      </c>
      <c r="AO338" s="73">
        <v>0</v>
      </c>
      <c r="AP338" s="80">
        <v>0</v>
      </c>
      <c r="AQ338" s="80">
        <v>0</v>
      </c>
      <c r="AR338" s="224">
        <v>144</v>
      </c>
      <c r="AS338" s="224" t="s">
        <v>248</v>
      </c>
      <c r="AT338" s="11">
        <v>5135.1180000000004</v>
      </c>
      <c r="AU338" s="11">
        <v>0</v>
      </c>
      <c r="AV338" s="80">
        <v>0</v>
      </c>
      <c r="AW338" s="80">
        <v>144</v>
      </c>
      <c r="AX338" s="158" t="s">
        <v>248</v>
      </c>
      <c r="AY338" s="235" t="s">
        <v>248</v>
      </c>
      <c r="AZ338" s="218">
        <v>35961</v>
      </c>
      <c r="BA338" s="188" t="s">
        <v>248</v>
      </c>
      <c r="BB338" s="203" t="s">
        <v>248</v>
      </c>
      <c r="BC338" s="158" t="s">
        <v>248</v>
      </c>
      <c r="BD338" s="217" t="s">
        <v>61</v>
      </c>
      <c r="BE338" s="201" t="s">
        <v>62</v>
      </c>
      <c r="BF338" s="201" t="s">
        <v>63</v>
      </c>
      <c r="BG338" s="201" t="s">
        <v>196</v>
      </c>
      <c r="BH338" s="218" t="s">
        <v>712</v>
      </c>
      <c r="BI338" s="218" t="s">
        <v>64</v>
      </c>
      <c r="BJ338" s="391">
        <v>214</v>
      </c>
      <c r="BK338" s="370">
        <v>1</v>
      </c>
      <c r="BL338" s="219" t="s">
        <v>65</v>
      </c>
      <c r="BM338" s="52" t="s">
        <v>65</v>
      </c>
      <c r="BN338" s="218" t="s">
        <v>373</v>
      </c>
      <c r="BO338" s="217" t="s">
        <v>478</v>
      </c>
      <c r="BP338" s="201" t="s">
        <v>693</v>
      </c>
      <c r="BQ338" s="52" t="s">
        <v>715</v>
      </c>
    </row>
    <row r="339" spans="1:69" ht="16.5" thickBot="1">
      <c r="A339" s="207" t="s">
        <v>37</v>
      </c>
      <c r="B339" s="208" t="s">
        <v>40</v>
      </c>
      <c r="C339" s="202" t="s">
        <v>35</v>
      </c>
      <c r="D339" s="210" t="s">
        <v>709</v>
      </c>
      <c r="E339" s="24" t="s">
        <v>478</v>
      </c>
      <c r="F339" s="86">
        <v>66</v>
      </c>
      <c r="G339" s="80">
        <v>9</v>
      </c>
      <c r="H339" s="204"/>
      <c r="I339" s="204"/>
      <c r="J339" s="204"/>
      <c r="K339" s="204"/>
      <c r="L339" s="80">
        <v>0</v>
      </c>
      <c r="M339" s="203"/>
      <c r="N339" s="52">
        <v>0</v>
      </c>
      <c r="O339" s="204"/>
      <c r="P339" s="204"/>
      <c r="Q339" s="11">
        <v>8.8622104560999997</v>
      </c>
      <c r="R339" s="204"/>
      <c r="S339" s="204"/>
      <c r="T339" s="53">
        <v>13.574999999999999</v>
      </c>
      <c r="U339" s="204"/>
      <c r="V339" s="204"/>
      <c r="W339" s="11">
        <v>8.7647191754385005</v>
      </c>
      <c r="X339" s="204"/>
      <c r="Y339" s="204"/>
      <c r="Z339" s="53">
        <v>13.414999999999999</v>
      </c>
      <c r="AA339" s="204"/>
      <c r="AB339" s="204"/>
      <c r="AC339" s="204"/>
      <c r="AD339" s="204"/>
      <c r="AE339" s="204"/>
      <c r="AF339" s="9">
        <v>3.3365622431712043</v>
      </c>
      <c r="AG339" s="9">
        <v>398</v>
      </c>
      <c r="AH339" s="9">
        <v>0.51198099532545793</v>
      </c>
      <c r="AI339" s="9">
        <v>27</v>
      </c>
      <c r="AJ339" s="9">
        <v>2.3309523809523811</v>
      </c>
      <c r="AK339" s="9" t="s">
        <v>248</v>
      </c>
      <c r="AL339" s="9">
        <v>57</v>
      </c>
      <c r="AM339" s="9">
        <v>3.3365622431712043</v>
      </c>
      <c r="AN339" s="9">
        <v>3.4298245614035086</v>
      </c>
      <c r="AO339" s="73">
        <v>0</v>
      </c>
      <c r="AP339" s="80">
        <v>0</v>
      </c>
      <c r="AQ339" s="80">
        <v>0</v>
      </c>
      <c r="AR339" s="224">
        <v>114</v>
      </c>
      <c r="AS339" s="224" t="s">
        <v>248</v>
      </c>
      <c r="AT339" s="11">
        <v>4076.5010000000002</v>
      </c>
      <c r="AU339" s="11">
        <v>0</v>
      </c>
      <c r="AV339" s="80">
        <v>0</v>
      </c>
      <c r="AW339" s="80">
        <v>114</v>
      </c>
      <c r="AX339" s="158" t="s">
        <v>248</v>
      </c>
      <c r="AY339" s="235" t="s">
        <v>248</v>
      </c>
      <c r="AZ339" s="218">
        <v>35961</v>
      </c>
      <c r="BA339" s="188" t="s">
        <v>248</v>
      </c>
      <c r="BB339" s="203" t="s">
        <v>248</v>
      </c>
      <c r="BC339" s="158" t="s">
        <v>248</v>
      </c>
      <c r="BD339" s="217" t="s">
        <v>61</v>
      </c>
      <c r="BE339" s="201" t="s">
        <v>62</v>
      </c>
      <c r="BF339" s="201" t="s">
        <v>63</v>
      </c>
      <c r="BG339" s="201" t="s">
        <v>196</v>
      </c>
      <c r="BH339" s="218" t="s">
        <v>712</v>
      </c>
      <c r="BI339" s="218" t="s">
        <v>66</v>
      </c>
      <c r="BJ339" s="391">
        <v>214</v>
      </c>
      <c r="BK339" s="370">
        <v>7</v>
      </c>
      <c r="BL339" s="219" t="s">
        <v>65</v>
      </c>
      <c r="BM339" s="52" t="s">
        <v>65</v>
      </c>
      <c r="BN339" s="218" t="s">
        <v>373</v>
      </c>
      <c r="BO339" s="217" t="s">
        <v>478</v>
      </c>
      <c r="BP339" s="201" t="s">
        <v>693</v>
      </c>
      <c r="BQ339" s="52" t="s">
        <v>715</v>
      </c>
    </row>
    <row r="340" spans="1:69" ht="16.5" thickBot="1">
      <c r="A340" s="207" t="s">
        <v>37</v>
      </c>
      <c r="B340" s="208" t="s">
        <v>40</v>
      </c>
      <c r="C340" s="202" t="s">
        <v>35</v>
      </c>
      <c r="D340" s="210" t="s">
        <v>709</v>
      </c>
      <c r="E340" s="24" t="s">
        <v>478</v>
      </c>
      <c r="F340" s="86">
        <v>73</v>
      </c>
      <c r="G340" s="80">
        <v>0</v>
      </c>
      <c r="H340" s="204"/>
      <c r="I340" s="204"/>
      <c r="J340" s="204"/>
      <c r="K340" s="204"/>
      <c r="L340" s="80">
        <v>0</v>
      </c>
      <c r="M340" s="203"/>
      <c r="N340" s="52">
        <v>0</v>
      </c>
      <c r="O340" s="204"/>
      <c r="P340" s="204"/>
      <c r="Q340" s="11">
        <v>5.6691504932000001</v>
      </c>
      <c r="R340" s="204"/>
      <c r="S340" s="204"/>
      <c r="T340" s="53">
        <v>7.3624999999999998</v>
      </c>
      <c r="U340" s="204"/>
      <c r="V340" s="204"/>
      <c r="W340" s="11">
        <v>5.0453423561642996</v>
      </c>
      <c r="X340" s="204"/>
      <c r="Y340" s="204"/>
      <c r="Z340" s="53">
        <v>7.0583333333333327</v>
      </c>
      <c r="AA340" s="204"/>
      <c r="AB340" s="204"/>
      <c r="AC340" s="204"/>
      <c r="AD340" s="204"/>
      <c r="AE340" s="204"/>
      <c r="AF340" s="9">
        <v>3.7691454843065739</v>
      </c>
      <c r="AG340" s="9">
        <v>511</v>
      </c>
      <c r="AH340" s="9">
        <v>0.28918643464614097</v>
      </c>
      <c r="AI340" s="9">
        <v>2</v>
      </c>
      <c r="AJ340" s="9">
        <v>3.1214843750000001</v>
      </c>
      <c r="AK340" s="9" t="s">
        <v>248</v>
      </c>
      <c r="AL340" s="9">
        <v>71</v>
      </c>
      <c r="AM340" s="9">
        <v>3.7787927746532906</v>
      </c>
      <c r="AN340" s="9">
        <v>3.7383116883116885</v>
      </c>
      <c r="AO340" s="73">
        <v>0</v>
      </c>
      <c r="AP340" s="80">
        <v>0</v>
      </c>
      <c r="AQ340" s="80">
        <v>0</v>
      </c>
      <c r="AR340" s="224">
        <v>146</v>
      </c>
      <c r="AS340" s="224" t="s">
        <v>248</v>
      </c>
      <c r="AT340" s="11">
        <v>5188.8789999999999</v>
      </c>
      <c r="AU340" s="11">
        <v>27.321000000000002</v>
      </c>
      <c r="AV340" s="80">
        <v>0</v>
      </c>
      <c r="AW340" s="80">
        <v>146</v>
      </c>
      <c r="AX340" s="158" t="s">
        <v>248</v>
      </c>
      <c r="AY340" s="235" t="s">
        <v>248</v>
      </c>
      <c r="AZ340" s="218">
        <v>35961</v>
      </c>
      <c r="BA340" s="188" t="s">
        <v>248</v>
      </c>
      <c r="BB340" s="203" t="s">
        <v>248</v>
      </c>
      <c r="BC340" s="158" t="s">
        <v>248</v>
      </c>
      <c r="BD340" s="217" t="s">
        <v>61</v>
      </c>
      <c r="BE340" s="201" t="s">
        <v>62</v>
      </c>
      <c r="BF340" s="201" t="s">
        <v>63</v>
      </c>
      <c r="BG340" s="201" t="s">
        <v>196</v>
      </c>
      <c r="BH340" s="218" t="s">
        <v>712</v>
      </c>
      <c r="BI340" s="218" t="s">
        <v>67</v>
      </c>
      <c r="BJ340" s="391">
        <v>214</v>
      </c>
      <c r="BK340" s="370">
        <v>3</v>
      </c>
      <c r="BL340" s="219" t="s">
        <v>65</v>
      </c>
      <c r="BM340" s="52" t="s">
        <v>65</v>
      </c>
      <c r="BN340" s="218" t="s">
        <v>373</v>
      </c>
      <c r="BO340" s="217" t="s">
        <v>478</v>
      </c>
      <c r="BP340" s="201" t="s">
        <v>693</v>
      </c>
      <c r="BQ340" s="52" t="s">
        <v>715</v>
      </c>
    </row>
    <row r="341" spans="1:69" ht="16.5" thickBot="1">
      <c r="A341" s="207" t="s">
        <v>37</v>
      </c>
      <c r="B341" s="208" t="s">
        <v>40</v>
      </c>
      <c r="C341" s="202" t="s">
        <v>35</v>
      </c>
      <c r="D341" s="210" t="s">
        <v>709</v>
      </c>
      <c r="E341" s="24" t="s">
        <v>478</v>
      </c>
      <c r="F341" s="86">
        <v>74</v>
      </c>
      <c r="G341" s="80">
        <v>0</v>
      </c>
      <c r="H341" s="204"/>
      <c r="I341" s="204"/>
      <c r="J341" s="204"/>
      <c r="K341" s="204"/>
      <c r="L341" s="80">
        <v>0</v>
      </c>
      <c r="M341" s="203"/>
      <c r="N341" s="52">
        <v>0</v>
      </c>
      <c r="O341" s="204"/>
      <c r="P341" s="204"/>
      <c r="Q341" s="11">
        <v>8.2105944054000002</v>
      </c>
      <c r="R341" s="204"/>
      <c r="S341" s="204"/>
      <c r="T341" s="53">
        <v>10.049999999999999</v>
      </c>
      <c r="U341" s="204"/>
      <c r="V341" s="204"/>
      <c r="W341" s="11">
        <v>8.3395809054054002</v>
      </c>
      <c r="X341" s="204"/>
      <c r="Y341" s="204"/>
      <c r="Z341" s="53">
        <v>10.1625</v>
      </c>
      <c r="AA341" s="204"/>
      <c r="AB341" s="204"/>
      <c r="AC341" s="204"/>
      <c r="AD341" s="204"/>
      <c r="AE341" s="204"/>
      <c r="AF341" s="9">
        <v>2.7825675705685122</v>
      </c>
      <c r="AG341" s="9">
        <v>518</v>
      </c>
      <c r="AH341" s="9">
        <v>0.27638267836104202</v>
      </c>
      <c r="AI341" s="9">
        <v>62</v>
      </c>
      <c r="AJ341" s="9">
        <v>2.1776785714285714</v>
      </c>
      <c r="AK341" s="9" t="s">
        <v>248</v>
      </c>
      <c r="AL341" s="9">
        <v>0</v>
      </c>
      <c r="AM341" s="9"/>
      <c r="AN341" s="9"/>
      <c r="AO341" s="73">
        <v>0</v>
      </c>
      <c r="AP341" s="80">
        <v>0</v>
      </c>
      <c r="AQ341" s="80">
        <v>0</v>
      </c>
      <c r="AR341" s="224">
        <v>148</v>
      </c>
      <c r="AS341" s="224" t="s">
        <v>248</v>
      </c>
      <c r="AT341" s="11">
        <v>5301.18</v>
      </c>
      <c r="AU341" s="11">
        <v>0</v>
      </c>
      <c r="AV341" s="80">
        <v>0</v>
      </c>
      <c r="AW341" s="80">
        <v>148</v>
      </c>
      <c r="AX341" s="158" t="s">
        <v>248</v>
      </c>
      <c r="AY341" s="235" t="s">
        <v>248</v>
      </c>
      <c r="AZ341" s="218">
        <v>35961</v>
      </c>
      <c r="BA341" s="188" t="s">
        <v>248</v>
      </c>
      <c r="BB341" s="203" t="s">
        <v>248</v>
      </c>
      <c r="BC341" s="158" t="s">
        <v>248</v>
      </c>
      <c r="BD341" s="217" t="s">
        <v>61</v>
      </c>
      <c r="BE341" s="201" t="s">
        <v>62</v>
      </c>
      <c r="BF341" s="201" t="s">
        <v>63</v>
      </c>
      <c r="BG341" s="201" t="s">
        <v>196</v>
      </c>
      <c r="BH341" s="218" t="s">
        <v>712</v>
      </c>
      <c r="BI341" s="218" t="s">
        <v>68</v>
      </c>
      <c r="BJ341" s="391">
        <v>214</v>
      </c>
      <c r="BK341" s="370">
        <v>4</v>
      </c>
      <c r="BL341" s="219" t="s">
        <v>65</v>
      </c>
      <c r="BM341" s="52" t="s">
        <v>65</v>
      </c>
      <c r="BN341" s="218" t="s">
        <v>373</v>
      </c>
      <c r="BO341" s="217" t="s">
        <v>478</v>
      </c>
      <c r="BP341" s="201" t="s">
        <v>693</v>
      </c>
      <c r="BQ341" s="52" t="s">
        <v>715</v>
      </c>
    </row>
    <row r="342" spans="1:69" ht="16.5" thickBot="1">
      <c r="A342" s="207" t="s">
        <v>37</v>
      </c>
      <c r="B342" s="208" t="s">
        <v>40</v>
      </c>
      <c r="C342" s="202" t="s">
        <v>35</v>
      </c>
      <c r="D342" s="210" t="s">
        <v>709</v>
      </c>
      <c r="E342" s="24" t="s">
        <v>479</v>
      </c>
      <c r="F342" s="86">
        <v>127</v>
      </c>
      <c r="G342" s="80">
        <v>0</v>
      </c>
      <c r="H342" s="204"/>
      <c r="I342" s="204"/>
      <c r="J342" s="204"/>
      <c r="K342" s="204"/>
      <c r="L342" s="80">
        <v>0</v>
      </c>
      <c r="M342" s="203"/>
      <c r="N342" s="52">
        <v>0</v>
      </c>
      <c r="O342" s="204"/>
      <c r="P342" s="204"/>
      <c r="Q342" s="11">
        <v>5.2761415906</v>
      </c>
      <c r="R342" s="204"/>
      <c r="S342" s="204"/>
      <c r="T342" s="53">
        <v>6.4035714285714276</v>
      </c>
      <c r="U342" s="204"/>
      <c r="V342" s="204"/>
      <c r="W342" s="11">
        <v>5.0055589133857996</v>
      </c>
      <c r="X342" s="204"/>
      <c r="Y342" s="204"/>
      <c r="Z342" s="53">
        <v>5.9602941176470585</v>
      </c>
      <c r="AA342" s="204"/>
      <c r="AB342" s="204"/>
      <c r="AC342" s="204"/>
      <c r="AD342" s="204"/>
      <c r="AE342" s="204"/>
      <c r="AF342" s="9">
        <v>3.6532058604522542</v>
      </c>
      <c r="AG342" s="9">
        <v>889</v>
      </c>
      <c r="AH342" s="9">
        <v>0.39490277377053873</v>
      </c>
      <c r="AI342" s="9">
        <v>16</v>
      </c>
      <c r="AJ342" s="9">
        <v>2.7411016949152542</v>
      </c>
      <c r="AK342" s="9" t="s">
        <v>248</v>
      </c>
      <c r="AL342" s="9">
        <v>127</v>
      </c>
      <c r="AM342" s="9">
        <v>3.6532058604522542</v>
      </c>
      <c r="AN342" s="9">
        <v>3.689529220779221</v>
      </c>
      <c r="AO342" s="73">
        <v>0</v>
      </c>
      <c r="AP342" s="80">
        <v>0</v>
      </c>
      <c r="AQ342" s="80">
        <v>0</v>
      </c>
      <c r="AR342" s="224">
        <v>254</v>
      </c>
      <c r="AS342" s="224" t="s">
        <v>248</v>
      </c>
      <c r="AT342" s="11">
        <v>9608.2459999999992</v>
      </c>
      <c r="AU342" s="11">
        <v>0</v>
      </c>
      <c r="AV342" s="80">
        <v>0</v>
      </c>
      <c r="AW342" s="80">
        <v>254</v>
      </c>
      <c r="AX342" s="158" t="s">
        <v>248</v>
      </c>
      <c r="AY342" s="235" t="s">
        <v>248</v>
      </c>
      <c r="AZ342" s="218">
        <v>38900</v>
      </c>
      <c r="BA342" s="188" t="s">
        <v>248</v>
      </c>
      <c r="BB342" s="203" t="s">
        <v>248</v>
      </c>
      <c r="BC342" s="158" t="s">
        <v>248</v>
      </c>
      <c r="BD342" s="217" t="s">
        <v>61</v>
      </c>
      <c r="BE342" s="201" t="s">
        <v>62</v>
      </c>
      <c r="BF342" s="201" t="s">
        <v>63</v>
      </c>
      <c r="BG342" s="201" t="s">
        <v>196</v>
      </c>
      <c r="BH342" s="218" t="s">
        <v>512</v>
      </c>
      <c r="BI342" s="218" t="s">
        <v>64</v>
      </c>
      <c r="BJ342" s="391">
        <v>214</v>
      </c>
      <c r="BK342" s="370">
        <v>1</v>
      </c>
      <c r="BL342" s="219" t="s">
        <v>65</v>
      </c>
      <c r="BM342" s="52" t="s">
        <v>65</v>
      </c>
      <c r="BN342" s="218" t="s">
        <v>373</v>
      </c>
      <c r="BO342" s="217" t="s">
        <v>707</v>
      </c>
      <c r="BP342" s="201" t="s">
        <v>680</v>
      </c>
      <c r="BQ342" s="52" t="s">
        <v>714</v>
      </c>
    </row>
    <row r="343" spans="1:69" ht="16.5" thickBot="1">
      <c r="A343" s="207" t="s">
        <v>37</v>
      </c>
      <c r="B343" s="208" t="s">
        <v>40</v>
      </c>
      <c r="C343" s="202" t="s">
        <v>35</v>
      </c>
      <c r="D343" s="210" t="s">
        <v>709</v>
      </c>
      <c r="E343" s="24" t="s">
        <v>479</v>
      </c>
      <c r="F343" s="86">
        <v>121</v>
      </c>
      <c r="G343" s="80">
        <v>0</v>
      </c>
      <c r="H343" s="204"/>
      <c r="I343" s="204"/>
      <c r="J343" s="204"/>
      <c r="K343" s="204"/>
      <c r="L343" s="80">
        <v>0</v>
      </c>
      <c r="M343" s="203"/>
      <c r="N343" s="52">
        <v>0</v>
      </c>
      <c r="O343" s="204"/>
      <c r="P343" s="204"/>
      <c r="Q343" s="11">
        <v>6.8107602149000002</v>
      </c>
      <c r="R343" s="204"/>
      <c r="S343" s="204"/>
      <c r="T343" s="53">
        <v>8.7374999999999972</v>
      </c>
      <c r="U343" s="204"/>
      <c r="V343" s="204"/>
      <c r="W343" s="11">
        <v>6.7117684297520004</v>
      </c>
      <c r="X343" s="204"/>
      <c r="Y343" s="204"/>
      <c r="Z343" s="53">
        <v>8.4874999999999972</v>
      </c>
      <c r="AA343" s="204"/>
      <c r="AB343" s="204"/>
      <c r="AC343" s="204"/>
      <c r="AD343" s="204"/>
      <c r="AE343" s="204"/>
      <c r="AF343" s="9">
        <v>3.3154427408468345</v>
      </c>
      <c r="AG343" s="9">
        <v>847</v>
      </c>
      <c r="AH343" s="9">
        <v>0.4684913530871373</v>
      </c>
      <c r="AI343" s="9">
        <v>45</v>
      </c>
      <c r="AJ343" s="9">
        <v>2.4668749999999999</v>
      </c>
      <c r="AK343" s="9" t="s">
        <v>248</v>
      </c>
      <c r="AL343" s="9">
        <v>121</v>
      </c>
      <c r="AM343" s="9">
        <v>3.3154427408468345</v>
      </c>
      <c r="AN343" s="9">
        <v>3.3732993197278911</v>
      </c>
      <c r="AO343" s="73">
        <v>0</v>
      </c>
      <c r="AP343" s="80">
        <v>0</v>
      </c>
      <c r="AQ343" s="80">
        <v>0</v>
      </c>
      <c r="AR343" s="224">
        <v>242</v>
      </c>
      <c r="AS343" s="224" t="s">
        <v>248</v>
      </c>
      <c r="AT343" s="11">
        <v>9189.8080000000009</v>
      </c>
      <c r="AU343" s="11">
        <v>0</v>
      </c>
      <c r="AV343" s="80">
        <v>0</v>
      </c>
      <c r="AW343" s="80">
        <v>242</v>
      </c>
      <c r="AX343" s="158" t="s">
        <v>248</v>
      </c>
      <c r="AY343" s="235" t="s">
        <v>248</v>
      </c>
      <c r="AZ343" s="218">
        <v>38900</v>
      </c>
      <c r="BA343" s="188" t="s">
        <v>248</v>
      </c>
      <c r="BB343" s="203" t="s">
        <v>248</v>
      </c>
      <c r="BC343" s="158" t="s">
        <v>248</v>
      </c>
      <c r="BD343" s="217" t="s">
        <v>61</v>
      </c>
      <c r="BE343" s="201" t="s">
        <v>62</v>
      </c>
      <c r="BF343" s="201" t="s">
        <v>63</v>
      </c>
      <c r="BG343" s="201" t="s">
        <v>196</v>
      </c>
      <c r="BH343" s="218" t="s">
        <v>512</v>
      </c>
      <c r="BI343" s="218" t="s">
        <v>66</v>
      </c>
      <c r="BJ343" s="391">
        <v>214</v>
      </c>
      <c r="BK343" s="370">
        <v>7</v>
      </c>
      <c r="BL343" s="219" t="s">
        <v>65</v>
      </c>
      <c r="BM343" s="52" t="s">
        <v>65</v>
      </c>
      <c r="BN343" s="218" t="s">
        <v>373</v>
      </c>
      <c r="BO343" s="217" t="s">
        <v>707</v>
      </c>
      <c r="BP343" s="201" t="s">
        <v>680</v>
      </c>
      <c r="BQ343" s="52" t="s">
        <v>714</v>
      </c>
    </row>
    <row r="344" spans="1:69" ht="16.5" thickBot="1">
      <c r="A344" s="207" t="s">
        <v>37</v>
      </c>
      <c r="B344" s="208" t="s">
        <v>40</v>
      </c>
      <c r="C344" s="202" t="s">
        <v>35</v>
      </c>
      <c r="D344" s="210" t="s">
        <v>709</v>
      </c>
      <c r="E344" s="24" t="s">
        <v>479</v>
      </c>
      <c r="F344" s="86">
        <v>121</v>
      </c>
      <c r="G344" s="80">
        <v>0</v>
      </c>
      <c r="H344" s="204"/>
      <c r="I344" s="204"/>
      <c r="J344" s="204"/>
      <c r="K344" s="204"/>
      <c r="L344" s="80">
        <v>0</v>
      </c>
      <c r="M344" s="203"/>
      <c r="N344" s="52">
        <v>0</v>
      </c>
      <c r="O344" s="204"/>
      <c r="P344" s="204"/>
      <c r="Q344" s="11">
        <v>7.4022643388000002</v>
      </c>
      <c r="R344" s="204"/>
      <c r="S344" s="204"/>
      <c r="T344" s="53">
        <v>9.2821428571428566</v>
      </c>
      <c r="U344" s="204"/>
      <c r="V344" s="204"/>
      <c r="W344" s="11">
        <v>7.4052312644627998</v>
      </c>
      <c r="X344" s="204"/>
      <c r="Y344" s="204"/>
      <c r="Z344" s="53">
        <v>9.1949999999999985</v>
      </c>
      <c r="AA344" s="204"/>
      <c r="AB344" s="204"/>
      <c r="AC344" s="204"/>
      <c r="AD344" s="204"/>
      <c r="AE344" s="204"/>
      <c r="AF344" s="9">
        <v>3.3520425066897275</v>
      </c>
      <c r="AG344" s="9">
        <v>847</v>
      </c>
      <c r="AH344" s="9">
        <v>0.48684839563143667</v>
      </c>
      <c r="AI344" s="9">
        <v>52</v>
      </c>
      <c r="AJ344" s="9">
        <v>2.4015306122448981</v>
      </c>
      <c r="AK344" s="9" t="s">
        <v>248</v>
      </c>
      <c r="AL344" s="9">
        <v>121</v>
      </c>
      <c r="AM344" s="9">
        <v>3.3520425066897275</v>
      </c>
      <c r="AN344" s="9">
        <v>3.4303921568627453</v>
      </c>
      <c r="AO344" s="73">
        <v>0</v>
      </c>
      <c r="AP344" s="80">
        <v>0</v>
      </c>
      <c r="AQ344" s="80">
        <v>0</v>
      </c>
      <c r="AR344" s="224">
        <v>242</v>
      </c>
      <c r="AS344" s="224" t="s">
        <v>248</v>
      </c>
      <c r="AT344" s="11">
        <v>9218.143</v>
      </c>
      <c r="AU344" s="11">
        <v>0</v>
      </c>
      <c r="AV344" s="80">
        <v>0</v>
      </c>
      <c r="AW344" s="80">
        <v>242</v>
      </c>
      <c r="AX344" s="158" t="s">
        <v>248</v>
      </c>
      <c r="AY344" s="235" t="s">
        <v>248</v>
      </c>
      <c r="AZ344" s="218">
        <v>38900</v>
      </c>
      <c r="BA344" s="188" t="s">
        <v>248</v>
      </c>
      <c r="BB344" s="203" t="s">
        <v>248</v>
      </c>
      <c r="BC344" s="158" t="s">
        <v>248</v>
      </c>
      <c r="BD344" s="217" t="s">
        <v>61</v>
      </c>
      <c r="BE344" s="201" t="s">
        <v>62</v>
      </c>
      <c r="BF344" s="201" t="s">
        <v>63</v>
      </c>
      <c r="BG344" s="201" t="s">
        <v>196</v>
      </c>
      <c r="BH344" s="218" t="s">
        <v>512</v>
      </c>
      <c r="BI344" s="218" t="s">
        <v>67</v>
      </c>
      <c r="BJ344" s="391">
        <v>214</v>
      </c>
      <c r="BK344" s="370">
        <v>3</v>
      </c>
      <c r="BL344" s="219" t="s">
        <v>65</v>
      </c>
      <c r="BM344" s="52" t="s">
        <v>65</v>
      </c>
      <c r="BN344" s="218" t="s">
        <v>373</v>
      </c>
      <c r="BO344" s="217" t="s">
        <v>707</v>
      </c>
      <c r="BP344" s="201" t="s">
        <v>680</v>
      </c>
      <c r="BQ344" s="52" t="s">
        <v>714</v>
      </c>
    </row>
    <row r="345" spans="1:69" ht="16.5" thickBot="1">
      <c r="A345" s="207" t="s">
        <v>37</v>
      </c>
      <c r="B345" s="208" t="s">
        <v>40</v>
      </c>
      <c r="C345" s="202" t="s">
        <v>35</v>
      </c>
      <c r="D345" s="210" t="s">
        <v>709</v>
      </c>
      <c r="E345" s="24" t="s">
        <v>479</v>
      </c>
      <c r="F345" s="86">
        <v>91</v>
      </c>
      <c r="G345" s="80">
        <v>0</v>
      </c>
      <c r="H345" s="204"/>
      <c r="I345" s="204"/>
      <c r="J345" s="204"/>
      <c r="K345" s="204"/>
      <c r="L345" s="80">
        <v>0</v>
      </c>
      <c r="M345" s="203"/>
      <c r="N345" s="52">
        <v>0</v>
      </c>
      <c r="O345" s="204"/>
      <c r="P345" s="204"/>
      <c r="Q345" s="11">
        <v>7.3305272966999997</v>
      </c>
      <c r="R345" s="204"/>
      <c r="S345" s="204"/>
      <c r="T345" s="53">
        <v>8.5750000000000011</v>
      </c>
      <c r="U345" s="204"/>
      <c r="V345" s="204"/>
      <c r="W345" s="11">
        <v>7.4203295164835001</v>
      </c>
      <c r="X345" s="204"/>
      <c r="Y345" s="204"/>
      <c r="Z345" s="53">
        <v>8.6812500000000004</v>
      </c>
      <c r="AA345" s="204"/>
      <c r="AB345" s="204"/>
      <c r="AC345" s="204"/>
      <c r="AD345" s="204"/>
      <c r="AE345" s="204"/>
      <c r="AF345" s="9">
        <v>2.9082380979780167</v>
      </c>
      <c r="AG345" s="9">
        <v>637</v>
      </c>
      <c r="AH345" s="9">
        <v>0.3849961830432998</v>
      </c>
      <c r="AI345" s="9">
        <v>91</v>
      </c>
      <c r="AJ345" s="9">
        <v>2.1348765432098764</v>
      </c>
      <c r="AK345" s="9" t="s">
        <v>248</v>
      </c>
      <c r="AL345" s="9">
        <v>0</v>
      </c>
      <c r="AM345" s="9"/>
      <c r="AN345" s="9"/>
      <c r="AO345" s="73">
        <v>0</v>
      </c>
      <c r="AP345" s="80">
        <v>0</v>
      </c>
      <c r="AQ345" s="80">
        <v>0</v>
      </c>
      <c r="AR345" s="224">
        <v>182</v>
      </c>
      <c r="AS345" s="224" t="s">
        <v>248</v>
      </c>
      <c r="AT345" s="11">
        <v>6820.63</v>
      </c>
      <c r="AU345" s="11">
        <v>109.554</v>
      </c>
      <c r="AV345" s="80">
        <v>0</v>
      </c>
      <c r="AW345" s="80">
        <v>182</v>
      </c>
      <c r="AX345" s="158" t="s">
        <v>248</v>
      </c>
      <c r="AY345" s="235" t="s">
        <v>248</v>
      </c>
      <c r="AZ345" s="218">
        <v>38900</v>
      </c>
      <c r="BA345" s="188" t="s">
        <v>248</v>
      </c>
      <c r="BB345" s="203" t="s">
        <v>248</v>
      </c>
      <c r="BC345" s="158" t="s">
        <v>248</v>
      </c>
      <c r="BD345" s="217" t="s">
        <v>61</v>
      </c>
      <c r="BE345" s="201" t="s">
        <v>62</v>
      </c>
      <c r="BF345" s="201" t="s">
        <v>63</v>
      </c>
      <c r="BG345" s="201" t="s">
        <v>196</v>
      </c>
      <c r="BH345" s="218" t="s">
        <v>512</v>
      </c>
      <c r="BI345" s="218" t="s">
        <v>68</v>
      </c>
      <c r="BJ345" s="391">
        <v>214</v>
      </c>
      <c r="BK345" s="370">
        <v>4</v>
      </c>
      <c r="BL345" s="219" t="s">
        <v>65</v>
      </c>
      <c r="BM345" s="52" t="s">
        <v>65</v>
      </c>
      <c r="BN345" s="218" t="s">
        <v>373</v>
      </c>
      <c r="BO345" s="217" t="s">
        <v>707</v>
      </c>
      <c r="BP345" s="201" t="s">
        <v>680</v>
      </c>
      <c r="BQ345" s="52" t="s">
        <v>714</v>
      </c>
    </row>
    <row r="346" spans="1:69" ht="16.5" thickBot="1">
      <c r="A346" s="207" t="s">
        <v>37</v>
      </c>
      <c r="B346" s="208" t="s">
        <v>40</v>
      </c>
      <c r="C346" s="202" t="s">
        <v>35</v>
      </c>
      <c r="D346" s="210" t="s">
        <v>709</v>
      </c>
      <c r="E346" s="24" t="s">
        <v>584</v>
      </c>
      <c r="F346" s="86">
        <v>109</v>
      </c>
      <c r="G346" s="80">
        <v>1</v>
      </c>
      <c r="H346" s="204"/>
      <c r="I346" s="204"/>
      <c r="J346" s="204"/>
      <c r="K346" s="204"/>
      <c r="L346" s="80">
        <v>0</v>
      </c>
      <c r="M346" s="203"/>
      <c r="N346" s="52">
        <v>0</v>
      </c>
      <c r="O346" s="204"/>
      <c r="P346" s="204"/>
      <c r="Q346" s="11">
        <v>5.1678143704000004</v>
      </c>
      <c r="R346" s="204"/>
      <c r="S346" s="204"/>
      <c r="T346" s="53">
        <v>7.1499999999999986</v>
      </c>
      <c r="U346" s="204"/>
      <c r="V346" s="204"/>
      <c r="W346" s="11">
        <v>4.8747312777777001</v>
      </c>
      <c r="X346" s="204"/>
      <c r="Y346" s="204"/>
      <c r="Z346" s="53">
        <v>6.6499999999999986</v>
      </c>
      <c r="AA346" s="204"/>
      <c r="AB346" s="204"/>
      <c r="AC346" s="204"/>
      <c r="AD346" s="204"/>
      <c r="AE346" s="204"/>
      <c r="AF346" s="9">
        <v>3.7158223255233582</v>
      </c>
      <c r="AG346" s="9">
        <v>755</v>
      </c>
      <c r="AH346" s="9">
        <v>0.36201596979541739</v>
      </c>
      <c r="AI346" s="9">
        <v>7</v>
      </c>
      <c r="AJ346" s="9">
        <v>3.0217889908256881</v>
      </c>
      <c r="AK346" s="9" t="s">
        <v>248</v>
      </c>
      <c r="AL346" s="9">
        <v>108</v>
      </c>
      <c r="AM346" s="9">
        <v>3.7158223255233582</v>
      </c>
      <c r="AN346" s="9">
        <v>3.7209193245778613</v>
      </c>
      <c r="AO346" s="73">
        <v>0</v>
      </c>
      <c r="AP346" s="80">
        <v>0</v>
      </c>
      <c r="AQ346" s="80">
        <v>0</v>
      </c>
      <c r="AR346" s="224">
        <v>216</v>
      </c>
      <c r="AS346" s="224" t="s">
        <v>248</v>
      </c>
      <c r="AT346" s="11">
        <v>8211.6049999999996</v>
      </c>
      <c r="AU346" s="11">
        <v>0</v>
      </c>
      <c r="AV346" s="80">
        <v>0</v>
      </c>
      <c r="AW346" s="80">
        <v>216</v>
      </c>
      <c r="AX346" s="158" t="s">
        <v>248</v>
      </c>
      <c r="AY346" s="235" t="s">
        <v>248</v>
      </c>
      <c r="AZ346" s="218">
        <v>33575</v>
      </c>
      <c r="BA346" s="188" t="s">
        <v>248</v>
      </c>
      <c r="BB346" s="203" t="s">
        <v>248</v>
      </c>
      <c r="BC346" s="158" t="s">
        <v>248</v>
      </c>
      <c r="BD346" s="217" t="s">
        <v>61</v>
      </c>
      <c r="BE346" s="201" t="s">
        <v>62</v>
      </c>
      <c r="BF346" s="201" t="s">
        <v>63</v>
      </c>
      <c r="BG346" s="201" t="s">
        <v>196</v>
      </c>
      <c r="BH346" s="218" t="s">
        <v>510</v>
      </c>
      <c r="BI346" s="218" t="s">
        <v>64</v>
      </c>
      <c r="BJ346" s="391">
        <v>214</v>
      </c>
      <c r="BK346" s="370">
        <v>1</v>
      </c>
      <c r="BL346" s="219" t="s">
        <v>65</v>
      </c>
      <c r="BM346" s="52" t="s">
        <v>65</v>
      </c>
      <c r="BN346" s="218" t="s">
        <v>373</v>
      </c>
      <c r="BO346" s="217" t="s">
        <v>83</v>
      </c>
      <c r="BP346" s="201" t="s">
        <v>683</v>
      </c>
      <c r="BQ346" s="52" t="s">
        <v>717</v>
      </c>
    </row>
    <row r="347" spans="1:69" ht="16.5" thickBot="1">
      <c r="A347" s="207" t="s">
        <v>37</v>
      </c>
      <c r="B347" s="208" t="s">
        <v>40</v>
      </c>
      <c r="C347" s="202" t="s">
        <v>35</v>
      </c>
      <c r="D347" s="210" t="s">
        <v>709</v>
      </c>
      <c r="E347" s="24" t="s">
        <v>584</v>
      </c>
      <c r="F347" s="86">
        <v>63</v>
      </c>
      <c r="G347" s="80">
        <v>0</v>
      </c>
      <c r="H347" s="204"/>
      <c r="I347" s="204"/>
      <c r="J347" s="204"/>
      <c r="K347" s="204"/>
      <c r="L347" s="80">
        <v>0</v>
      </c>
      <c r="M347" s="203"/>
      <c r="N347" s="52">
        <v>0</v>
      </c>
      <c r="O347" s="204"/>
      <c r="P347" s="204"/>
      <c r="Q347" s="11">
        <v>7.4341585237999999</v>
      </c>
      <c r="R347" s="204"/>
      <c r="S347" s="204"/>
      <c r="T347" s="53">
        <v>11.424999999999997</v>
      </c>
      <c r="U347" s="204"/>
      <c r="V347" s="204"/>
      <c r="W347" s="11">
        <v>7.4966823333333004</v>
      </c>
      <c r="X347" s="204"/>
      <c r="Y347" s="204"/>
      <c r="Z347" s="53">
        <v>11.424999999999997</v>
      </c>
      <c r="AA347" s="204"/>
      <c r="AB347" s="204"/>
      <c r="AC347" s="204"/>
      <c r="AD347" s="204"/>
      <c r="AE347" s="204"/>
      <c r="AF347" s="9">
        <v>3.2617573733142349</v>
      </c>
      <c r="AG347" s="9">
        <v>440</v>
      </c>
      <c r="AH347" s="9">
        <v>0.53606593887903187</v>
      </c>
      <c r="AI347" s="9">
        <v>45</v>
      </c>
      <c r="AJ347" s="9">
        <v>2.189189189189189</v>
      </c>
      <c r="AK347" s="9" t="s">
        <v>248</v>
      </c>
      <c r="AL347" s="9">
        <v>63</v>
      </c>
      <c r="AM347" s="9">
        <v>3.2617573733142349</v>
      </c>
      <c r="AN347" s="9">
        <v>3.3424657534246576</v>
      </c>
      <c r="AO347" s="73">
        <v>0</v>
      </c>
      <c r="AP347" s="80">
        <v>0</v>
      </c>
      <c r="AQ347" s="80">
        <v>0</v>
      </c>
      <c r="AR347" s="224">
        <v>126</v>
      </c>
      <c r="AS347" s="224" t="s">
        <v>248</v>
      </c>
      <c r="AT347" s="11">
        <v>4918.9589999999998</v>
      </c>
      <c r="AU347" s="11">
        <v>0</v>
      </c>
      <c r="AV347" s="80">
        <v>0</v>
      </c>
      <c r="AW347" s="80">
        <v>126</v>
      </c>
      <c r="AX347" s="158" t="s">
        <v>248</v>
      </c>
      <c r="AY347" s="235" t="s">
        <v>248</v>
      </c>
      <c r="AZ347" s="218">
        <v>33575</v>
      </c>
      <c r="BA347" s="188" t="s">
        <v>248</v>
      </c>
      <c r="BB347" s="203" t="s">
        <v>248</v>
      </c>
      <c r="BC347" s="158" t="s">
        <v>248</v>
      </c>
      <c r="BD347" s="217" t="s">
        <v>61</v>
      </c>
      <c r="BE347" s="201" t="s">
        <v>62</v>
      </c>
      <c r="BF347" s="201" t="s">
        <v>63</v>
      </c>
      <c r="BG347" s="201" t="s">
        <v>196</v>
      </c>
      <c r="BH347" s="218" t="s">
        <v>510</v>
      </c>
      <c r="BI347" s="218" t="s">
        <v>66</v>
      </c>
      <c r="BJ347" s="391">
        <v>214</v>
      </c>
      <c r="BK347" s="370">
        <v>7</v>
      </c>
      <c r="BL347" s="219" t="s">
        <v>65</v>
      </c>
      <c r="BM347" s="52" t="s">
        <v>65</v>
      </c>
      <c r="BN347" s="218" t="s">
        <v>373</v>
      </c>
      <c r="BO347" s="217" t="s">
        <v>83</v>
      </c>
      <c r="BP347" s="201" t="s">
        <v>683</v>
      </c>
      <c r="BQ347" s="52" t="s">
        <v>717</v>
      </c>
    </row>
    <row r="348" spans="1:69" ht="16.5" thickBot="1">
      <c r="A348" s="207" t="s">
        <v>37</v>
      </c>
      <c r="B348" s="208" t="s">
        <v>40</v>
      </c>
      <c r="C348" s="202" t="s">
        <v>35</v>
      </c>
      <c r="D348" s="210" t="s">
        <v>709</v>
      </c>
      <c r="E348" s="24" t="s">
        <v>584</v>
      </c>
      <c r="F348" s="86">
        <v>91</v>
      </c>
      <c r="G348" s="80">
        <v>2</v>
      </c>
      <c r="H348" s="204"/>
      <c r="I348" s="204"/>
      <c r="J348" s="204"/>
      <c r="K348" s="204"/>
      <c r="L348" s="80">
        <v>0</v>
      </c>
      <c r="M348" s="203"/>
      <c r="N348" s="52">
        <v>2</v>
      </c>
      <c r="O348" s="204"/>
      <c r="P348" s="204"/>
      <c r="Q348" s="11">
        <v>8.4383256741999997</v>
      </c>
      <c r="R348" s="204"/>
      <c r="S348" s="204"/>
      <c r="T348" s="53">
        <v>13.44375</v>
      </c>
      <c r="U348" s="204"/>
      <c r="V348" s="204"/>
      <c r="W348" s="11">
        <v>7.6183592696628999</v>
      </c>
      <c r="X348" s="204"/>
      <c r="Y348" s="204"/>
      <c r="Z348" s="53">
        <v>12.44375</v>
      </c>
      <c r="AA348" s="204"/>
      <c r="AB348" s="204"/>
      <c r="AC348" s="204"/>
      <c r="AD348" s="204"/>
      <c r="AE348" s="204"/>
      <c r="AF348" s="9">
        <v>3.5691404310720301</v>
      </c>
      <c r="AG348" s="9">
        <v>623</v>
      </c>
      <c r="AH348" s="9">
        <v>0.4992988741097269</v>
      </c>
      <c r="AI348" s="9">
        <v>26</v>
      </c>
      <c r="AJ348" s="9">
        <v>2.5436440677966101</v>
      </c>
      <c r="AK348" s="9" t="s">
        <v>248</v>
      </c>
      <c r="AL348" s="9">
        <v>85</v>
      </c>
      <c r="AM348" s="9">
        <v>3.5957313015752899</v>
      </c>
      <c r="AN348" s="9">
        <v>3.6525885558583107</v>
      </c>
      <c r="AO348" s="73">
        <v>0</v>
      </c>
      <c r="AP348" s="80">
        <v>0</v>
      </c>
      <c r="AQ348" s="80">
        <v>0</v>
      </c>
      <c r="AR348" s="224">
        <v>178</v>
      </c>
      <c r="AS348" s="224" t="s">
        <v>248</v>
      </c>
      <c r="AT348" s="11">
        <v>6864.9949999999999</v>
      </c>
      <c r="AU348" s="11">
        <v>100.09399999999999</v>
      </c>
      <c r="AV348" s="80">
        <v>0</v>
      </c>
      <c r="AW348" s="80">
        <v>178</v>
      </c>
      <c r="AX348" s="158" t="s">
        <v>248</v>
      </c>
      <c r="AY348" s="235" t="s">
        <v>248</v>
      </c>
      <c r="AZ348" s="218">
        <v>33575</v>
      </c>
      <c r="BA348" s="188" t="s">
        <v>248</v>
      </c>
      <c r="BB348" s="203" t="s">
        <v>248</v>
      </c>
      <c r="BC348" s="158" t="s">
        <v>248</v>
      </c>
      <c r="BD348" s="217" t="s">
        <v>61</v>
      </c>
      <c r="BE348" s="201" t="s">
        <v>62</v>
      </c>
      <c r="BF348" s="201" t="s">
        <v>63</v>
      </c>
      <c r="BG348" s="201" t="s">
        <v>196</v>
      </c>
      <c r="BH348" s="218" t="s">
        <v>510</v>
      </c>
      <c r="BI348" s="218" t="s">
        <v>67</v>
      </c>
      <c r="BJ348" s="391">
        <v>214</v>
      </c>
      <c r="BK348" s="370">
        <v>3</v>
      </c>
      <c r="BL348" s="219" t="s">
        <v>65</v>
      </c>
      <c r="BM348" s="52" t="s">
        <v>65</v>
      </c>
      <c r="BN348" s="218" t="s">
        <v>373</v>
      </c>
      <c r="BO348" s="217" t="s">
        <v>83</v>
      </c>
      <c r="BP348" s="201" t="s">
        <v>683</v>
      </c>
      <c r="BQ348" s="52" t="s">
        <v>717</v>
      </c>
    </row>
    <row r="349" spans="1:69" ht="16.5" thickBot="1">
      <c r="A349" s="207" t="s">
        <v>37</v>
      </c>
      <c r="B349" s="208" t="s">
        <v>40</v>
      </c>
      <c r="C349" s="202" t="s">
        <v>35</v>
      </c>
      <c r="D349" s="210" t="s">
        <v>709</v>
      </c>
      <c r="E349" s="24" t="s">
        <v>584</v>
      </c>
      <c r="F349" s="86">
        <v>42</v>
      </c>
      <c r="G349" s="80">
        <v>0</v>
      </c>
      <c r="H349" s="204"/>
      <c r="I349" s="204"/>
      <c r="J349" s="204"/>
      <c r="K349" s="204"/>
      <c r="L349" s="80">
        <v>0</v>
      </c>
      <c r="M349" s="203"/>
      <c r="N349" s="52">
        <v>0</v>
      </c>
      <c r="O349" s="204"/>
      <c r="P349" s="204"/>
      <c r="Q349" s="11">
        <v>6.6829759048000001</v>
      </c>
      <c r="R349" s="204"/>
      <c r="S349" s="204"/>
      <c r="T349" s="53">
        <v>7.9874999999999998</v>
      </c>
      <c r="U349" s="204"/>
      <c r="V349" s="204"/>
      <c r="W349" s="11">
        <v>6.7457378095238001</v>
      </c>
      <c r="X349" s="204"/>
      <c r="Y349" s="204"/>
      <c r="Z349" s="53">
        <v>7.9083333333333332</v>
      </c>
      <c r="AA349" s="204"/>
      <c r="AB349" s="204"/>
      <c r="AC349" s="204"/>
      <c r="AD349" s="204"/>
      <c r="AE349" s="204"/>
      <c r="AF349" s="9">
        <v>2.9508928631033213</v>
      </c>
      <c r="AG349" s="9">
        <v>294</v>
      </c>
      <c r="AH349" s="9">
        <v>0.38996728281972709</v>
      </c>
      <c r="AI349" s="9">
        <v>31</v>
      </c>
      <c r="AJ349" s="9">
        <v>2.111904761904762</v>
      </c>
      <c r="AK349" s="9" t="s">
        <v>248</v>
      </c>
      <c r="AL349" s="9">
        <v>0</v>
      </c>
      <c r="AM349" s="9"/>
      <c r="AN349" s="9"/>
      <c r="AO349" s="73">
        <v>0</v>
      </c>
      <c r="AP349" s="80">
        <v>0</v>
      </c>
      <c r="AQ349" s="80">
        <v>0</v>
      </c>
      <c r="AR349" s="224">
        <v>84</v>
      </c>
      <c r="AS349" s="224" t="s">
        <v>248</v>
      </c>
      <c r="AT349" s="11">
        <v>3164.4520000000002</v>
      </c>
      <c r="AU349" s="11">
        <v>42.014000000000003</v>
      </c>
      <c r="AV349" s="80">
        <v>0</v>
      </c>
      <c r="AW349" s="80">
        <v>84</v>
      </c>
      <c r="AX349" s="158" t="s">
        <v>248</v>
      </c>
      <c r="AY349" s="235" t="s">
        <v>248</v>
      </c>
      <c r="AZ349" s="218">
        <v>33575</v>
      </c>
      <c r="BA349" s="188" t="s">
        <v>248</v>
      </c>
      <c r="BB349" s="203" t="s">
        <v>248</v>
      </c>
      <c r="BC349" s="158" t="s">
        <v>248</v>
      </c>
      <c r="BD349" s="217" t="s">
        <v>61</v>
      </c>
      <c r="BE349" s="201" t="s">
        <v>62</v>
      </c>
      <c r="BF349" s="201" t="s">
        <v>63</v>
      </c>
      <c r="BG349" s="201" t="s">
        <v>196</v>
      </c>
      <c r="BH349" s="218" t="s">
        <v>510</v>
      </c>
      <c r="BI349" s="218" t="s">
        <v>68</v>
      </c>
      <c r="BJ349" s="391">
        <v>214</v>
      </c>
      <c r="BK349" s="370">
        <v>4</v>
      </c>
      <c r="BL349" s="219" t="s">
        <v>65</v>
      </c>
      <c r="BM349" s="52" t="s">
        <v>65</v>
      </c>
      <c r="BN349" s="218" t="s">
        <v>373</v>
      </c>
      <c r="BO349" s="217" t="s">
        <v>83</v>
      </c>
      <c r="BP349" s="201" t="s">
        <v>683</v>
      </c>
      <c r="BQ349" s="52" t="s">
        <v>717</v>
      </c>
    </row>
    <row r="350" spans="1:69" ht="16.5" thickBot="1">
      <c r="A350" s="207" t="s">
        <v>37</v>
      </c>
      <c r="B350" s="208" t="s">
        <v>40</v>
      </c>
      <c r="C350" s="202" t="s">
        <v>35</v>
      </c>
      <c r="D350" s="210" t="s">
        <v>709</v>
      </c>
      <c r="E350" s="24" t="s">
        <v>480</v>
      </c>
      <c r="F350" s="86">
        <v>41</v>
      </c>
      <c r="G350" s="80">
        <v>0</v>
      </c>
      <c r="H350" s="204"/>
      <c r="I350" s="204"/>
      <c r="J350" s="204"/>
      <c r="K350" s="204"/>
      <c r="L350" s="80">
        <v>1</v>
      </c>
      <c r="M350" s="203"/>
      <c r="N350" s="52">
        <v>0</v>
      </c>
      <c r="O350" s="204"/>
      <c r="P350" s="204"/>
      <c r="Q350" s="11">
        <v>6.3292248249999998</v>
      </c>
      <c r="R350" s="204"/>
      <c r="S350" s="204"/>
      <c r="T350" s="53">
        <v>8</v>
      </c>
      <c r="U350" s="204"/>
      <c r="V350" s="204"/>
      <c r="W350" s="11">
        <v>6.3754746500000001</v>
      </c>
      <c r="X350" s="204"/>
      <c r="Y350" s="204"/>
      <c r="Z350" s="53">
        <v>8</v>
      </c>
      <c r="AA350" s="204"/>
      <c r="AB350" s="204"/>
      <c r="AC350" s="204"/>
      <c r="AD350" s="204"/>
      <c r="AE350" s="204"/>
      <c r="AF350" s="9">
        <v>3.3593928698982509</v>
      </c>
      <c r="AG350" s="9">
        <v>280</v>
      </c>
      <c r="AH350" s="9">
        <v>0.49284434187165033</v>
      </c>
      <c r="AI350" s="9">
        <v>14</v>
      </c>
      <c r="AJ350" s="9">
        <v>2.5</v>
      </c>
      <c r="AK350" s="9" t="s">
        <v>248</v>
      </c>
      <c r="AL350" s="9">
        <v>40</v>
      </c>
      <c r="AM350" s="9">
        <v>3.3593928698982509</v>
      </c>
      <c r="AN350" s="9">
        <v>3.4166666666666665</v>
      </c>
      <c r="AO350" s="73">
        <v>0</v>
      </c>
      <c r="AP350" s="80">
        <v>0</v>
      </c>
      <c r="AQ350" s="80">
        <v>0</v>
      </c>
      <c r="AR350" s="224">
        <v>82</v>
      </c>
      <c r="AS350" s="224" t="s">
        <v>248</v>
      </c>
      <c r="AT350" s="11">
        <v>2923.7550000000001</v>
      </c>
      <c r="AU350" s="11">
        <v>0</v>
      </c>
      <c r="AV350" s="80">
        <v>0</v>
      </c>
      <c r="AW350" s="80">
        <v>82</v>
      </c>
      <c r="AX350" s="158" t="s">
        <v>248</v>
      </c>
      <c r="AY350" s="235" t="s">
        <v>248</v>
      </c>
      <c r="AZ350" s="218">
        <v>35143</v>
      </c>
      <c r="BA350" s="188" t="s">
        <v>248</v>
      </c>
      <c r="BB350" s="203" t="s">
        <v>248</v>
      </c>
      <c r="BC350" s="158" t="s">
        <v>248</v>
      </c>
      <c r="BD350" s="217" t="s">
        <v>61</v>
      </c>
      <c r="BE350" s="201" t="s">
        <v>62</v>
      </c>
      <c r="BF350" s="201" t="s">
        <v>63</v>
      </c>
      <c r="BG350" s="201" t="s">
        <v>196</v>
      </c>
      <c r="BH350" s="218" t="s">
        <v>514</v>
      </c>
      <c r="BI350" s="218" t="s">
        <v>64</v>
      </c>
      <c r="BJ350" s="391">
        <v>214</v>
      </c>
      <c r="BK350" s="370">
        <v>1</v>
      </c>
      <c r="BL350" s="219" t="s">
        <v>65</v>
      </c>
      <c r="BM350" s="52" t="s">
        <v>65</v>
      </c>
      <c r="BN350" s="218" t="s">
        <v>373</v>
      </c>
      <c r="BO350" s="217" t="s">
        <v>339</v>
      </c>
      <c r="BP350" s="201" t="s">
        <v>699</v>
      </c>
      <c r="BQ350" s="52" t="s">
        <v>715</v>
      </c>
    </row>
    <row r="351" spans="1:69" ht="16.5" thickBot="1">
      <c r="A351" s="207" t="s">
        <v>37</v>
      </c>
      <c r="B351" s="208" t="s">
        <v>40</v>
      </c>
      <c r="C351" s="202" t="s">
        <v>35</v>
      </c>
      <c r="D351" s="210" t="s">
        <v>709</v>
      </c>
      <c r="E351" s="24" t="s">
        <v>480</v>
      </c>
      <c r="F351" s="86">
        <v>35</v>
      </c>
      <c r="G351" s="80">
        <v>0</v>
      </c>
      <c r="H351" s="204"/>
      <c r="I351" s="204"/>
      <c r="J351" s="204"/>
      <c r="K351" s="204"/>
      <c r="L351" s="80">
        <v>0</v>
      </c>
      <c r="M351" s="203"/>
      <c r="N351" s="52">
        <v>0</v>
      </c>
      <c r="O351" s="204"/>
      <c r="P351" s="204"/>
      <c r="Q351" s="11">
        <v>6.7433428286000003</v>
      </c>
      <c r="R351" s="204"/>
      <c r="S351" s="204"/>
      <c r="T351" s="53">
        <v>12.625</v>
      </c>
      <c r="U351" s="204"/>
      <c r="V351" s="204"/>
      <c r="W351" s="11">
        <v>6.7261998571427997</v>
      </c>
      <c r="X351" s="204"/>
      <c r="Y351" s="204"/>
      <c r="Z351" s="53">
        <v>12.625</v>
      </c>
      <c r="AA351" s="204"/>
      <c r="AB351" s="204"/>
      <c r="AC351" s="204"/>
      <c r="AD351" s="204"/>
      <c r="AE351" s="204"/>
      <c r="AF351" s="9">
        <v>3.3153877559973273</v>
      </c>
      <c r="AG351" s="9">
        <v>245</v>
      </c>
      <c r="AH351" s="9">
        <v>0.43398223711863271</v>
      </c>
      <c r="AI351" s="9">
        <v>8</v>
      </c>
      <c r="AJ351" s="9">
        <v>2.5400943396226414</v>
      </c>
      <c r="AK351" s="9" t="s">
        <v>248</v>
      </c>
      <c r="AL351" s="9">
        <v>35</v>
      </c>
      <c r="AM351" s="9">
        <v>3.3153877559973273</v>
      </c>
      <c r="AN351" s="9">
        <v>3.3660714285714284</v>
      </c>
      <c r="AO351" s="73">
        <v>0</v>
      </c>
      <c r="AP351" s="80">
        <v>0</v>
      </c>
      <c r="AQ351" s="80">
        <v>0</v>
      </c>
      <c r="AR351" s="224">
        <v>70</v>
      </c>
      <c r="AS351" s="224" t="s">
        <v>248</v>
      </c>
      <c r="AT351" s="11">
        <v>2494.7959999999998</v>
      </c>
      <c r="AU351" s="11">
        <v>0</v>
      </c>
      <c r="AV351" s="80">
        <v>0</v>
      </c>
      <c r="AW351" s="80">
        <v>70</v>
      </c>
      <c r="AX351" s="158" t="s">
        <v>248</v>
      </c>
      <c r="AY351" s="235" t="s">
        <v>248</v>
      </c>
      <c r="AZ351" s="218">
        <v>35143</v>
      </c>
      <c r="BA351" s="188" t="s">
        <v>248</v>
      </c>
      <c r="BB351" s="203" t="s">
        <v>248</v>
      </c>
      <c r="BC351" s="158" t="s">
        <v>248</v>
      </c>
      <c r="BD351" s="217" t="s">
        <v>61</v>
      </c>
      <c r="BE351" s="201" t="s">
        <v>62</v>
      </c>
      <c r="BF351" s="201" t="s">
        <v>63</v>
      </c>
      <c r="BG351" s="201" t="s">
        <v>196</v>
      </c>
      <c r="BH351" s="218" t="s">
        <v>514</v>
      </c>
      <c r="BI351" s="218" t="s">
        <v>66</v>
      </c>
      <c r="BJ351" s="391">
        <v>214</v>
      </c>
      <c r="BK351" s="370">
        <v>7</v>
      </c>
      <c r="BL351" s="219" t="s">
        <v>65</v>
      </c>
      <c r="BM351" s="52" t="s">
        <v>65</v>
      </c>
      <c r="BN351" s="218" t="s">
        <v>373</v>
      </c>
      <c r="BO351" s="217" t="s">
        <v>339</v>
      </c>
      <c r="BP351" s="201" t="s">
        <v>699</v>
      </c>
      <c r="BQ351" s="52" t="s">
        <v>715</v>
      </c>
    </row>
    <row r="352" spans="1:69" ht="16.5" thickBot="1">
      <c r="A352" s="207" t="s">
        <v>37</v>
      </c>
      <c r="B352" s="208" t="s">
        <v>40</v>
      </c>
      <c r="C352" s="202" t="s">
        <v>35</v>
      </c>
      <c r="D352" s="210" t="s">
        <v>709</v>
      </c>
      <c r="E352" s="24" t="s">
        <v>480</v>
      </c>
      <c r="F352" s="86">
        <v>45</v>
      </c>
      <c r="G352" s="80">
        <v>0</v>
      </c>
      <c r="H352" s="204"/>
      <c r="I352" s="204"/>
      <c r="J352" s="204"/>
      <c r="K352" s="204"/>
      <c r="L352" s="80">
        <v>0</v>
      </c>
      <c r="M352" s="203"/>
      <c r="N352" s="52">
        <v>0</v>
      </c>
      <c r="O352" s="204"/>
      <c r="P352" s="204"/>
      <c r="Q352" s="11">
        <v>7.2252663555999996</v>
      </c>
      <c r="R352" s="204"/>
      <c r="S352" s="204"/>
      <c r="T352" s="53">
        <v>8.6875</v>
      </c>
      <c r="U352" s="204"/>
      <c r="V352" s="204"/>
      <c r="W352" s="11">
        <v>7.3573107777777</v>
      </c>
      <c r="X352" s="204"/>
      <c r="Y352" s="204"/>
      <c r="Z352" s="53">
        <v>8.9375</v>
      </c>
      <c r="AA352" s="204"/>
      <c r="AB352" s="204"/>
      <c r="AC352" s="204"/>
      <c r="AD352" s="204"/>
      <c r="AE352" s="204"/>
      <c r="AF352" s="9">
        <v>3.4184444427490233</v>
      </c>
      <c r="AG352" s="9">
        <v>315</v>
      </c>
      <c r="AH352" s="9">
        <v>0.45596729853458673</v>
      </c>
      <c r="AI352" s="9">
        <v>12</v>
      </c>
      <c r="AJ352" s="9">
        <v>2.5360576923076925</v>
      </c>
      <c r="AK352" s="9" t="s">
        <v>248</v>
      </c>
      <c r="AL352" s="9">
        <v>45</v>
      </c>
      <c r="AM352" s="9">
        <v>3.4184444427490233</v>
      </c>
      <c r="AN352" s="9">
        <v>3.5324074074074074</v>
      </c>
      <c r="AO352" s="73">
        <v>0</v>
      </c>
      <c r="AP352" s="80">
        <v>0</v>
      </c>
      <c r="AQ352" s="80">
        <v>0</v>
      </c>
      <c r="AR352" s="224">
        <v>90</v>
      </c>
      <c r="AS352" s="224" t="s">
        <v>248</v>
      </c>
      <c r="AT352" s="11">
        <v>3206.66</v>
      </c>
      <c r="AU352" s="11">
        <v>0</v>
      </c>
      <c r="AV352" s="80">
        <v>0</v>
      </c>
      <c r="AW352" s="80">
        <v>90</v>
      </c>
      <c r="AX352" s="158" t="s">
        <v>248</v>
      </c>
      <c r="AY352" s="235" t="s">
        <v>248</v>
      </c>
      <c r="AZ352" s="218">
        <v>35143</v>
      </c>
      <c r="BA352" s="188" t="s">
        <v>248</v>
      </c>
      <c r="BB352" s="203" t="s">
        <v>248</v>
      </c>
      <c r="BC352" s="158" t="s">
        <v>248</v>
      </c>
      <c r="BD352" s="217" t="s">
        <v>61</v>
      </c>
      <c r="BE352" s="201" t="s">
        <v>62</v>
      </c>
      <c r="BF352" s="201" t="s">
        <v>63</v>
      </c>
      <c r="BG352" s="201" t="s">
        <v>196</v>
      </c>
      <c r="BH352" s="218" t="s">
        <v>514</v>
      </c>
      <c r="BI352" s="218" t="s">
        <v>67</v>
      </c>
      <c r="BJ352" s="391">
        <v>214</v>
      </c>
      <c r="BK352" s="370">
        <v>3</v>
      </c>
      <c r="BL352" s="219" t="s">
        <v>65</v>
      </c>
      <c r="BM352" s="52" t="s">
        <v>65</v>
      </c>
      <c r="BN352" s="218" t="s">
        <v>373</v>
      </c>
      <c r="BO352" s="217" t="s">
        <v>339</v>
      </c>
      <c r="BP352" s="201" t="s">
        <v>699</v>
      </c>
      <c r="BQ352" s="52" t="s">
        <v>715</v>
      </c>
    </row>
    <row r="353" spans="1:69" ht="16.5" thickBot="1">
      <c r="A353" s="207" t="s">
        <v>37</v>
      </c>
      <c r="B353" s="208" t="s">
        <v>40</v>
      </c>
      <c r="C353" s="202" t="s">
        <v>35</v>
      </c>
      <c r="D353" s="210" t="s">
        <v>709</v>
      </c>
      <c r="E353" s="24" t="s">
        <v>480</v>
      </c>
      <c r="F353" s="86">
        <v>14</v>
      </c>
      <c r="G353" s="80">
        <v>0</v>
      </c>
      <c r="H353" s="204"/>
      <c r="I353" s="204"/>
      <c r="J353" s="204"/>
      <c r="K353" s="204"/>
      <c r="L353" s="80">
        <v>0</v>
      </c>
      <c r="M353" s="203"/>
      <c r="N353" s="52">
        <v>0</v>
      </c>
      <c r="O353" s="204"/>
      <c r="P353" s="204"/>
      <c r="Q353" s="11">
        <v>7.5180714285999999</v>
      </c>
      <c r="R353" s="204"/>
      <c r="S353" s="204"/>
      <c r="T353" s="53">
        <v>9.6499999999999986</v>
      </c>
      <c r="U353" s="204"/>
      <c r="V353" s="204"/>
      <c r="W353" s="11">
        <v>7.5917857142856997</v>
      </c>
      <c r="X353" s="204"/>
      <c r="Y353" s="204"/>
      <c r="Z353" s="53">
        <v>9.3249999999999993</v>
      </c>
      <c r="AA353" s="204"/>
      <c r="AB353" s="204"/>
      <c r="AC353" s="204"/>
      <c r="AD353" s="204"/>
      <c r="AE353" s="204"/>
      <c r="AF353" s="9">
        <v>2.7686734759077729</v>
      </c>
      <c r="AG353" s="9">
        <v>98</v>
      </c>
      <c r="AH353" s="9">
        <v>0.22075411558962621</v>
      </c>
      <c r="AI353" s="9">
        <v>11</v>
      </c>
      <c r="AJ353" s="9">
        <v>2.2227272727272727</v>
      </c>
      <c r="AK353" s="9" t="s">
        <v>248</v>
      </c>
      <c r="AL353" s="9">
        <v>0</v>
      </c>
      <c r="AM353" s="9"/>
      <c r="AN353" s="9"/>
      <c r="AO353" s="73">
        <v>0</v>
      </c>
      <c r="AP353" s="80">
        <v>0</v>
      </c>
      <c r="AQ353" s="80">
        <v>0</v>
      </c>
      <c r="AR353" s="224">
        <v>28</v>
      </c>
      <c r="AS353" s="224" t="s">
        <v>248</v>
      </c>
      <c r="AT353" s="11">
        <v>996.13499999999999</v>
      </c>
      <c r="AU353" s="11">
        <v>0</v>
      </c>
      <c r="AV353" s="80">
        <v>0</v>
      </c>
      <c r="AW353" s="80">
        <v>28</v>
      </c>
      <c r="AX353" s="158" t="s">
        <v>248</v>
      </c>
      <c r="AY353" s="235" t="s">
        <v>248</v>
      </c>
      <c r="AZ353" s="218">
        <v>35143</v>
      </c>
      <c r="BA353" s="188" t="s">
        <v>248</v>
      </c>
      <c r="BB353" s="203" t="s">
        <v>248</v>
      </c>
      <c r="BC353" s="158" t="s">
        <v>248</v>
      </c>
      <c r="BD353" s="217" t="s">
        <v>61</v>
      </c>
      <c r="BE353" s="201" t="s">
        <v>62</v>
      </c>
      <c r="BF353" s="201" t="s">
        <v>63</v>
      </c>
      <c r="BG353" s="201" t="s">
        <v>196</v>
      </c>
      <c r="BH353" s="218" t="s">
        <v>514</v>
      </c>
      <c r="BI353" s="218" t="s">
        <v>68</v>
      </c>
      <c r="BJ353" s="391">
        <v>214</v>
      </c>
      <c r="BK353" s="370">
        <v>4</v>
      </c>
      <c r="BL353" s="219" t="s">
        <v>65</v>
      </c>
      <c r="BM353" s="52" t="s">
        <v>65</v>
      </c>
      <c r="BN353" s="218" t="s">
        <v>373</v>
      </c>
      <c r="BO353" s="217" t="s">
        <v>339</v>
      </c>
      <c r="BP353" s="201" t="s">
        <v>699</v>
      </c>
      <c r="BQ353" s="52" t="s">
        <v>715</v>
      </c>
    </row>
    <row r="354" spans="1:69" ht="16.5" thickBot="1">
      <c r="A354" s="207" t="s">
        <v>37</v>
      </c>
      <c r="B354" s="208" t="s">
        <v>40</v>
      </c>
      <c r="C354" s="202" t="s">
        <v>35</v>
      </c>
      <c r="D354" s="210" t="s">
        <v>709</v>
      </c>
      <c r="E354" s="24" t="s">
        <v>481</v>
      </c>
      <c r="F354" s="86">
        <v>68</v>
      </c>
      <c r="G354" s="80">
        <v>1</v>
      </c>
      <c r="H354" s="204"/>
      <c r="I354" s="204"/>
      <c r="J354" s="204"/>
      <c r="K354" s="204"/>
      <c r="L354" s="80">
        <v>0</v>
      </c>
      <c r="M354" s="203"/>
      <c r="N354" s="52">
        <v>0</v>
      </c>
      <c r="O354" s="204"/>
      <c r="P354" s="204"/>
      <c r="Q354" s="11">
        <v>5.775134209</v>
      </c>
      <c r="R354" s="204"/>
      <c r="S354" s="204"/>
      <c r="T354" s="53">
        <v>7.3249999999999993</v>
      </c>
      <c r="U354" s="204"/>
      <c r="V354" s="204"/>
      <c r="W354" s="11">
        <v>5.6649400597013999</v>
      </c>
      <c r="X354" s="204"/>
      <c r="Y354" s="204"/>
      <c r="Z354" s="53">
        <v>7.3249999999999993</v>
      </c>
      <c r="AA354" s="204"/>
      <c r="AB354" s="204"/>
      <c r="AC354" s="204"/>
      <c r="AD354" s="204"/>
      <c r="AE354" s="204"/>
      <c r="AF354" s="9">
        <v>3.3607000711121788</v>
      </c>
      <c r="AG354" s="9">
        <v>469</v>
      </c>
      <c r="AH354" s="9">
        <v>0.41828045690682519</v>
      </c>
      <c r="AI354" s="9">
        <v>12</v>
      </c>
      <c r="AJ354" s="9">
        <v>2.5806338028169016</v>
      </c>
      <c r="AK354" s="9" t="s">
        <v>248</v>
      </c>
      <c r="AL354" s="9">
        <v>66</v>
      </c>
      <c r="AM354" s="9">
        <v>3.3651298702537233</v>
      </c>
      <c r="AN354" s="9">
        <v>3.3838383838383836</v>
      </c>
      <c r="AO354" s="73">
        <v>0</v>
      </c>
      <c r="AP354" s="80">
        <v>0</v>
      </c>
      <c r="AQ354" s="80">
        <v>0</v>
      </c>
      <c r="AR354" s="224">
        <v>134</v>
      </c>
      <c r="AS354" s="224" t="s">
        <v>248</v>
      </c>
      <c r="AT354" s="11">
        <v>4775.527</v>
      </c>
      <c r="AU354" s="11">
        <v>0</v>
      </c>
      <c r="AV354" s="80">
        <v>0</v>
      </c>
      <c r="AW354" s="80">
        <v>134</v>
      </c>
      <c r="AX354" s="158" t="s">
        <v>248</v>
      </c>
      <c r="AY354" s="235" t="s">
        <v>248</v>
      </c>
      <c r="AZ354" s="218">
        <v>35514</v>
      </c>
      <c r="BA354" s="188" t="s">
        <v>248</v>
      </c>
      <c r="BB354" s="203" t="s">
        <v>248</v>
      </c>
      <c r="BC354" s="158" t="s">
        <v>248</v>
      </c>
      <c r="BD354" s="217" t="s">
        <v>61</v>
      </c>
      <c r="BE354" s="201" t="s">
        <v>62</v>
      </c>
      <c r="BF354" s="201" t="s">
        <v>63</v>
      </c>
      <c r="BG354" s="201" t="s">
        <v>196</v>
      </c>
      <c r="BH354" s="218" t="s">
        <v>514</v>
      </c>
      <c r="BI354" s="218" t="s">
        <v>64</v>
      </c>
      <c r="BJ354" s="391">
        <v>214</v>
      </c>
      <c r="BK354" s="370">
        <v>1</v>
      </c>
      <c r="BL354" s="219" t="s">
        <v>65</v>
      </c>
      <c r="BM354" s="52" t="s">
        <v>65</v>
      </c>
      <c r="BN354" s="218" t="s">
        <v>373</v>
      </c>
      <c r="BO354" s="217" t="s">
        <v>351</v>
      </c>
      <c r="BP354" s="201" t="s">
        <v>684</v>
      </c>
      <c r="BQ354" s="52" t="s">
        <v>716</v>
      </c>
    </row>
    <row r="355" spans="1:69" ht="16.5" thickBot="1">
      <c r="A355" s="207" t="s">
        <v>37</v>
      </c>
      <c r="B355" s="208" t="s">
        <v>40</v>
      </c>
      <c r="C355" s="202" t="s">
        <v>35</v>
      </c>
      <c r="D355" s="210" t="s">
        <v>709</v>
      </c>
      <c r="E355" s="24" t="s">
        <v>481</v>
      </c>
      <c r="F355" s="86">
        <v>69</v>
      </c>
      <c r="G355" s="80">
        <v>1</v>
      </c>
      <c r="H355" s="204"/>
      <c r="I355" s="204"/>
      <c r="J355" s="204"/>
      <c r="K355" s="204"/>
      <c r="L355" s="80">
        <v>0</v>
      </c>
      <c r="M355" s="203"/>
      <c r="N355" s="52">
        <v>0</v>
      </c>
      <c r="O355" s="204"/>
      <c r="P355" s="204"/>
      <c r="Q355" s="11">
        <v>6.8353674852999999</v>
      </c>
      <c r="R355" s="204"/>
      <c r="S355" s="204"/>
      <c r="T355" s="53">
        <v>8.8999999999999986</v>
      </c>
      <c r="U355" s="204"/>
      <c r="V355" s="204"/>
      <c r="W355" s="11">
        <v>6.9106174117646999</v>
      </c>
      <c r="X355" s="204"/>
      <c r="Y355" s="204"/>
      <c r="Z355" s="53">
        <v>8.8999999999999986</v>
      </c>
      <c r="AA355" s="204"/>
      <c r="AB355" s="204"/>
      <c r="AC355" s="204"/>
      <c r="AD355" s="204"/>
      <c r="AE355" s="204"/>
      <c r="AF355" s="9">
        <v>2.4454336704648267</v>
      </c>
      <c r="AG355" s="9">
        <v>392</v>
      </c>
      <c r="AH355" s="9">
        <v>0.46858284281844176</v>
      </c>
      <c r="AI355" s="9">
        <v>224</v>
      </c>
      <c r="AJ355" s="9">
        <v>1.6202702702702703</v>
      </c>
      <c r="AK355" s="9" t="s">
        <v>248</v>
      </c>
      <c r="AL355" s="9">
        <v>0</v>
      </c>
      <c r="AM355" s="9"/>
      <c r="AN355" s="9"/>
      <c r="AO355" s="73">
        <v>0</v>
      </c>
      <c r="AP355" s="80">
        <v>0</v>
      </c>
      <c r="AQ355" s="80">
        <v>0</v>
      </c>
      <c r="AR355" s="224">
        <v>136</v>
      </c>
      <c r="AS355" s="224" t="s">
        <v>248</v>
      </c>
      <c r="AT355" s="11">
        <v>4847.3159999999998</v>
      </c>
      <c r="AU355" s="11">
        <v>0</v>
      </c>
      <c r="AV355" s="80">
        <v>0</v>
      </c>
      <c r="AW355" s="80">
        <v>136</v>
      </c>
      <c r="AX355" s="158" t="s">
        <v>248</v>
      </c>
      <c r="AY355" s="235" t="s">
        <v>248</v>
      </c>
      <c r="AZ355" s="218">
        <v>35514</v>
      </c>
      <c r="BA355" s="188" t="s">
        <v>248</v>
      </c>
      <c r="BB355" s="203" t="s">
        <v>248</v>
      </c>
      <c r="BC355" s="158" t="s">
        <v>248</v>
      </c>
      <c r="BD355" s="217" t="s">
        <v>61</v>
      </c>
      <c r="BE355" s="201" t="s">
        <v>62</v>
      </c>
      <c r="BF355" s="201" t="s">
        <v>63</v>
      </c>
      <c r="BG355" s="201" t="s">
        <v>196</v>
      </c>
      <c r="BH355" s="218" t="s">
        <v>514</v>
      </c>
      <c r="BI355" s="218" t="s">
        <v>66</v>
      </c>
      <c r="BJ355" s="391">
        <v>214</v>
      </c>
      <c r="BK355" s="370">
        <v>7</v>
      </c>
      <c r="BL355" s="219" t="s">
        <v>65</v>
      </c>
      <c r="BM355" s="52" t="s">
        <v>65</v>
      </c>
      <c r="BN355" s="218" t="s">
        <v>373</v>
      </c>
      <c r="BO355" s="217" t="s">
        <v>351</v>
      </c>
      <c r="BP355" s="201" t="s">
        <v>684</v>
      </c>
      <c r="BQ355" s="52" t="s">
        <v>716</v>
      </c>
    </row>
    <row r="356" spans="1:69" ht="16.5" thickBot="1">
      <c r="A356" s="207" t="s">
        <v>37</v>
      </c>
      <c r="B356" s="208" t="s">
        <v>40</v>
      </c>
      <c r="C356" s="202" t="s">
        <v>35</v>
      </c>
      <c r="D356" s="210" t="s">
        <v>709</v>
      </c>
      <c r="E356" s="24" t="s">
        <v>481</v>
      </c>
      <c r="F356" s="86">
        <v>67</v>
      </c>
      <c r="G356" s="80">
        <v>0</v>
      </c>
      <c r="H356" s="204"/>
      <c r="I356" s="204"/>
      <c r="J356" s="204"/>
      <c r="K356" s="204"/>
      <c r="L356" s="80">
        <v>0</v>
      </c>
      <c r="M356" s="203"/>
      <c r="N356" s="52">
        <v>0</v>
      </c>
      <c r="O356" s="204"/>
      <c r="P356" s="204"/>
      <c r="Q356" s="11">
        <v>5.7661339402999996</v>
      </c>
      <c r="R356" s="204"/>
      <c r="S356" s="204"/>
      <c r="T356" s="53">
        <v>8.3249999999999993</v>
      </c>
      <c r="U356" s="204"/>
      <c r="V356" s="204"/>
      <c r="W356" s="11">
        <v>5.1058055223879997</v>
      </c>
      <c r="X356" s="204"/>
      <c r="Y356" s="204"/>
      <c r="Z356" s="53">
        <v>7.9124999999999996</v>
      </c>
      <c r="AA356" s="204"/>
      <c r="AB356" s="204"/>
      <c r="AC356" s="204"/>
      <c r="AD356" s="204"/>
      <c r="AE356" s="204"/>
      <c r="AF356" s="9">
        <v>3.6372708023738252</v>
      </c>
      <c r="AG356" s="9">
        <v>469</v>
      </c>
      <c r="AH356" s="9">
        <v>0.40654285675875795</v>
      </c>
      <c r="AI356" s="9">
        <v>10</v>
      </c>
      <c r="AJ356" s="9">
        <v>2.7169354838709676</v>
      </c>
      <c r="AK356" s="9" t="s">
        <v>248</v>
      </c>
      <c r="AL356" s="9">
        <v>67</v>
      </c>
      <c r="AM356" s="9">
        <v>3.6372708023738252</v>
      </c>
      <c r="AN356" s="9">
        <v>3.6757425742574257</v>
      </c>
      <c r="AO356" s="73">
        <v>0</v>
      </c>
      <c r="AP356" s="80">
        <v>0</v>
      </c>
      <c r="AQ356" s="80">
        <v>0</v>
      </c>
      <c r="AR356" s="224">
        <v>134</v>
      </c>
      <c r="AS356" s="224" t="s">
        <v>248</v>
      </c>
      <c r="AT356" s="11">
        <v>4796.7640000000001</v>
      </c>
      <c r="AU356" s="11">
        <v>0</v>
      </c>
      <c r="AV356" s="80">
        <v>0</v>
      </c>
      <c r="AW356" s="80">
        <v>134</v>
      </c>
      <c r="AX356" s="158" t="s">
        <v>248</v>
      </c>
      <c r="AY356" s="235" t="s">
        <v>248</v>
      </c>
      <c r="AZ356" s="218">
        <v>35514</v>
      </c>
      <c r="BA356" s="188" t="s">
        <v>248</v>
      </c>
      <c r="BB356" s="203" t="s">
        <v>248</v>
      </c>
      <c r="BC356" s="158" t="s">
        <v>248</v>
      </c>
      <c r="BD356" s="217" t="s">
        <v>61</v>
      </c>
      <c r="BE356" s="201" t="s">
        <v>62</v>
      </c>
      <c r="BF356" s="201" t="s">
        <v>63</v>
      </c>
      <c r="BG356" s="201" t="s">
        <v>196</v>
      </c>
      <c r="BH356" s="218" t="s">
        <v>514</v>
      </c>
      <c r="BI356" s="218" t="s">
        <v>67</v>
      </c>
      <c r="BJ356" s="391">
        <v>214</v>
      </c>
      <c r="BK356" s="370">
        <v>3</v>
      </c>
      <c r="BL356" s="219" t="s">
        <v>65</v>
      </c>
      <c r="BM356" s="52" t="s">
        <v>65</v>
      </c>
      <c r="BN356" s="218" t="s">
        <v>373</v>
      </c>
      <c r="BO356" s="217" t="s">
        <v>351</v>
      </c>
      <c r="BP356" s="201" t="s">
        <v>684</v>
      </c>
      <c r="BQ356" s="52" t="s">
        <v>716</v>
      </c>
    </row>
    <row r="357" spans="1:69" ht="16.5" thickBot="1">
      <c r="A357" s="207" t="s">
        <v>37</v>
      </c>
      <c r="B357" s="208" t="s">
        <v>40</v>
      </c>
      <c r="C357" s="202" t="s">
        <v>35</v>
      </c>
      <c r="D357" s="210" t="s">
        <v>709</v>
      </c>
      <c r="E357" s="24" t="s">
        <v>481</v>
      </c>
      <c r="F357" s="86">
        <v>51</v>
      </c>
      <c r="G357" s="80">
        <v>2</v>
      </c>
      <c r="H357" s="204"/>
      <c r="I357" s="204"/>
      <c r="J357" s="204"/>
      <c r="K357" s="204"/>
      <c r="L357" s="80">
        <v>0</v>
      </c>
      <c r="M357" s="203"/>
      <c r="N357" s="52">
        <v>0</v>
      </c>
      <c r="O357" s="204"/>
      <c r="P357" s="204"/>
      <c r="Q357" s="11">
        <v>7.4796326121999996</v>
      </c>
      <c r="R357" s="204"/>
      <c r="S357" s="204"/>
      <c r="T357" s="53">
        <v>9.2749999999999986</v>
      </c>
      <c r="U357" s="204"/>
      <c r="V357" s="204"/>
      <c r="W357" s="11">
        <v>7.5108162653060999</v>
      </c>
      <c r="X357" s="204"/>
      <c r="Y357" s="204"/>
      <c r="Z357" s="53">
        <v>9.2749999999999986</v>
      </c>
      <c r="AA357" s="204"/>
      <c r="AB357" s="204"/>
      <c r="AC357" s="204"/>
      <c r="AD357" s="204"/>
      <c r="AE357" s="204"/>
      <c r="AF357" s="9">
        <v>2.6190773866006301</v>
      </c>
      <c r="AG357" s="9">
        <v>336</v>
      </c>
      <c r="AH357" s="9">
        <v>0.34459395196524889</v>
      </c>
      <c r="AI357" s="9">
        <v>107</v>
      </c>
      <c r="AJ357" s="9">
        <v>1.9037500000000001</v>
      </c>
      <c r="AK357" s="9" t="s">
        <v>248</v>
      </c>
      <c r="AL357" s="9">
        <v>0</v>
      </c>
      <c r="AM357" s="9"/>
      <c r="AN357" s="9"/>
      <c r="AO357" s="73">
        <v>0</v>
      </c>
      <c r="AP357" s="80">
        <v>0</v>
      </c>
      <c r="AQ357" s="80">
        <v>0</v>
      </c>
      <c r="AR357" s="224">
        <v>98</v>
      </c>
      <c r="AS357" s="224" t="s">
        <v>248</v>
      </c>
      <c r="AT357" s="11">
        <v>3500.7040000000002</v>
      </c>
      <c r="AU357" s="11">
        <v>0</v>
      </c>
      <c r="AV357" s="80">
        <v>0</v>
      </c>
      <c r="AW357" s="80">
        <v>98</v>
      </c>
      <c r="AX357" s="158" t="s">
        <v>248</v>
      </c>
      <c r="AY357" s="235" t="s">
        <v>248</v>
      </c>
      <c r="AZ357" s="218">
        <v>35514</v>
      </c>
      <c r="BA357" s="188" t="s">
        <v>248</v>
      </c>
      <c r="BB357" s="203" t="s">
        <v>248</v>
      </c>
      <c r="BC357" s="158" t="s">
        <v>248</v>
      </c>
      <c r="BD357" s="217" t="s">
        <v>61</v>
      </c>
      <c r="BE357" s="201" t="s">
        <v>62</v>
      </c>
      <c r="BF357" s="201" t="s">
        <v>63</v>
      </c>
      <c r="BG357" s="201" t="s">
        <v>196</v>
      </c>
      <c r="BH357" s="218" t="s">
        <v>514</v>
      </c>
      <c r="BI357" s="218" t="s">
        <v>68</v>
      </c>
      <c r="BJ357" s="391">
        <v>214</v>
      </c>
      <c r="BK357" s="370">
        <v>4</v>
      </c>
      <c r="BL357" s="219" t="s">
        <v>65</v>
      </c>
      <c r="BM357" s="52" t="s">
        <v>65</v>
      </c>
      <c r="BN357" s="218" t="s">
        <v>373</v>
      </c>
      <c r="BO357" s="217" t="s">
        <v>351</v>
      </c>
      <c r="BP357" s="201" t="s">
        <v>684</v>
      </c>
      <c r="BQ357" s="52" t="s">
        <v>716</v>
      </c>
    </row>
    <row r="358" spans="1:69" ht="16.5" thickBot="1">
      <c r="A358" s="207" t="s">
        <v>37</v>
      </c>
      <c r="B358" s="208" t="s">
        <v>40</v>
      </c>
      <c r="C358" s="202" t="s">
        <v>35</v>
      </c>
      <c r="D358" s="210" t="s">
        <v>709</v>
      </c>
      <c r="E358" s="24" t="s">
        <v>482</v>
      </c>
      <c r="F358" s="86">
        <v>116</v>
      </c>
      <c r="G358" s="80">
        <v>0</v>
      </c>
      <c r="H358" s="204"/>
      <c r="I358" s="204"/>
      <c r="J358" s="204"/>
      <c r="K358" s="204"/>
      <c r="L358" s="80">
        <v>0</v>
      </c>
      <c r="M358" s="203"/>
      <c r="N358" s="52">
        <v>0</v>
      </c>
      <c r="O358" s="204"/>
      <c r="P358" s="204"/>
      <c r="Q358" s="11">
        <v>5.966197931</v>
      </c>
      <c r="R358" s="204"/>
      <c r="S358" s="204"/>
      <c r="T358" s="53">
        <v>6.9666666666666659</v>
      </c>
      <c r="U358" s="204"/>
      <c r="V358" s="204"/>
      <c r="W358" s="11">
        <v>5.9909825689655003</v>
      </c>
      <c r="X358" s="204"/>
      <c r="Y358" s="204"/>
      <c r="Z358" s="53">
        <v>6.9666666666666659</v>
      </c>
      <c r="AA358" s="204"/>
      <c r="AB358" s="204"/>
      <c r="AC358" s="204"/>
      <c r="AD358" s="204"/>
      <c r="AE358" s="204"/>
      <c r="AF358" s="9">
        <v>3.4210683302849723</v>
      </c>
      <c r="AG358" s="9">
        <v>805</v>
      </c>
      <c r="AH358" s="9">
        <v>0.46223174073018114</v>
      </c>
      <c r="AI358" s="9">
        <v>25</v>
      </c>
      <c r="AJ358" s="9">
        <v>2.5583333333333331</v>
      </c>
      <c r="AK358" s="9" t="s">
        <v>248</v>
      </c>
      <c r="AL358" s="9">
        <v>111</v>
      </c>
      <c r="AM358" s="9">
        <v>3.4486872661988253</v>
      </c>
      <c r="AN358" s="9">
        <v>3.5170299727520438</v>
      </c>
      <c r="AO358" s="73">
        <v>0</v>
      </c>
      <c r="AP358" s="80">
        <v>0</v>
      </c>
      <c r="AQ358" s="80">
        <v>0</v>
      </c>
      <c r="AR358" s="224">
        <v>232</v>
      </c>
      <c r="AS358" s="224" t="s">
        <v>248</v>
      </c>
      <c r="AT358" s="11">
        <v>7986.5540000000001</v>
      </c>
      <c r="AU358" s="11">
        <v>286.99200000000002</v>
      </c>
      <c r="AV358" s="80">
        <v>0</v>
      </c>
      <c r="AW358" s="80">
        <v>232</v>
      </c>
      <c r="AX358" s="158" t="s">
        <v>248</v>
      </c>
      <c r="AY358" s="235" t="s">
        <v>248</v>
      </c>
      <c r="AZ358" s="218">
        <v>52013</v>
      </c>
      <c r="BA358" s="188" t="s">
        <v>248</v>
      </c>
      <c r="BB358" s="203" t="s">
        <v>248</v>
      </c>
      <c r="BC358" s="158" t="s">
        <v>248</v>
      </c>
      <c r="BD358" s="217" t="s">
        <v>61</v>
      </c>
      <c r="BE358" s="201" t="s">
        <v>62</v>
      </c>
      <c r="BF358" s="201" t="s">
        <v>63</v>
      </c>
      <c r="BG358" s="201" t="s">
        <v>196</v>
      </c>
      <c r="BH358" s="218" t="s">
        <v>513</v>
      </c>
      <c r="BI358" s="218" t="s">
        <v>64</v>
      </c>
      <c r="BJ358" s="391">
        <v>214</v>
      </c>
      <c r="BK358" s="370">
        <v>1</v>
      </c>
      <c r="BL358" s="219" t="s">
        <v>65</v>
      </c>
      <c r="BM358" s="52" t="s">
        <v>65</v>
      </c>
      <c r="BN358" s="218" t="s">
        <v>373</v>
      </c>
      <c r="BO358" s="217" t="s">
        <v>55</v>
      </c>
      <c r="BP358" s="201" t="s">
        <v>684</v>
      </c>
      <c r="BQ358" s="52" t="s">
        <v>716</v>
      </c>
    </row>
    <row r="359" spans="1:69" ht="16.5" thickBot="1">
      <c r="A359" s="207" t="s">
        <v>37</v>
      </c>
      <c r="B359" s="208" t="s">
        <v>40</v>
      </c>
      <c r="C359" s="202" t="s">
        <v>35</v>
      </c>
      <c r="D359" s="210" t="s">
        <v>709</v>
      </c>
      <c r="E359" s="24" t="s">
        <v>482</v>
      </c>
      <c r="F359" s="86">
        <v>116</v>
      </c>
      <c r="G359" s="80">
        <v>0</v>
      </c>
      <c r="H359" s="204"/>
      <c r="I359" s="204"/>
      <c r="J359" s="204"/>
      <c r="K359" s="204"/>
      <c r="L359" s="80">
        <v>0</v>
      </c>
      <c r="M359" s="203"/>
      <c r="N359" s="52">
        <v>0</v>
      </c>
      <c r="O359" s="204"/>
      <c r="P359" s="204"/>
      <c r="Q359" s="11">
        <v>7.1570946293000004</v>
      </c>
      <c r="R359" s="204"/>
      <c r="S359" s="204"/>
      <c r="T359" s="53">
        <v>10.599999999999994</v>
      </c>
      <c r="U359" s="204"/>
      <c r="V359" s="204"/>
      <c r="W359" s="11">
        <v>7.1986808620689002</v>
      </c>
      <c r="X359" s="204"/>
      <c r="Y359" s="204"/>
      <c r="Z359" s="53">
        <v>10.599999999999994</v>
      </c>
      <c r="AA359" s="204"/>
      <c r="AB359" s="204"/>
      <c r="AC359" s="204"/>
      <c r="AD359" s="204"/>
      <c r="AE359" s="204"/>
      <c r="AF359" s="9">
        <v>3.1699584378250707</v>
      </c>
      <c r="AG359" s="9">
        <v>814</v>
      </c>
      <c r="AH359" s="9">
        <v>0.54667513302483695</v>
      </c>
      <c r="AI359" s="9">
        <v>97</v>
      </c>
      <c r="AJ359" s="9">
        <v>2.1567073170731708</v>
      </c>
      <c r="AK359" s="9" t="s">
        <v>248</v>
      </c>
      <c r="AL359" s="9">
        <v>115</v>
      </c>
      <c r="AM359" s="9">
        <v>3.1686785729775511</v>
      </c>
      <c r="AN359" s="9">
        <v>3.2234251968503935</v>
      </c>
      <c r="AO359" s="73">
        <v>0</v>
      </c>
      <c r="AP359" s="80">
        <v>0</v>
      </c>
      <c r="AQ359" s="80">
        <v>0</v>
      </c>
      <c r="AR359" s="224">
        <v>232</v>
      </c>
      <c r="AS359" s="224" t="s">
        <v>248</v>
      </c>
      <c r="AT359" s="11">
        <v>8284.8389999999999</v>
      </c>
      <c r="AU359" s="11">
        <v>0</v>
      </c>
      <c r="AV359" s="80">
        <v>0</v>
      </c>
      <c r="AW359" s="80">
        <v>232</v>
      </c>
      <c r="AX359" s="158" t="s">
        <v>248</v>
      </c>
      <c r="AY359" s="235" t="s">
        <v>248</v>
      </c>
      <c r="AZ359" s="218">
        <v>52013</v>
      </c>
      <c r="BA359" s="188" t="s">
        <v>248</v>
      </c>
      <c r="BB359" s="203" t="s">
        <v>248</v>
      </c>
      <c r="BC359" s="158" t="s">
        <v>248</v>
      </c>
      <c r="BD359" s="217" t="s">
        <v>61</v>
      </c>
      <c r="BE359" s="201" t="s">
        <v>62</v>
      </c>
      <c r="BF359" s="201" t="s">
        <v>63</v>
      </c>
      <c r="BG359" s="201" t="s">
        <v>196</v>
      </c>
      <c r="BH359" s="218" t="s">
        <v>513</v>
      </c>
      <c r="BI359" s="218" t="s">
        <v>66</v>
      </c>
      <c r="BJ359" s="391">
        <v>214</v>
      </c>
      <c r="BK359" s="370">
        <v>7</v>
      </c>
      <c r="BL359" s="219" t="s">
        <v>65</v>
      </c>
      <c r="BM359" s="52" t="s">
        <v>65</v>
      </c>
      <c r="BN359" s="218" t="s">
        <v>373</v>
      </c>
      <c r="BO359" s="217" t="s">
        <v>55</v>
      </c>
      <c r="BP359" s="201" t="s">
        <v>684</v>
      </c>
      <c r="BQ359" s="52" t="s">
        <v>716</v>
      </c>
    </row>
    <row r="360" spans="1:69" ht="16.5" thickBot="1">
      <c r="A360" s="207" t="s">
        <v>37</v>
      </c>
      <c r="B360" s="208" t="s">
        <v>40</v>
      </c>
      <c r="C360" s="202" t="s">
        <v>35</v>
      </c>
      <c r="D360" s="210" t="s">
        <v>709</v>
      </c>
      <c r="E360" s="24" t="s">
        <v>482</v>
      </c>
      <c r="F360" s="86">
        <v>107</v>
      </c>
      <c r="G360" s="80">
        <v>0</v>
      </c>
      <c r="H360" s="204"/>
      <c r="I360" s="204"/>
      <c r="J360" s="204"/>
      <c r="K360" s="204"/>
      <c r="L360" s="80">
        <v>0</v>
      </c>
      <c r="M360" s="203"/>
      <c r="N360" s="52">
        <v>0</v>
      </c>
      <c r="O360" s="204"/>
      <c r="P360" s="204"/>
      <c r="Q360" s="11">
        <v>6.0263923084000002</v>
      </c>
      <c r="R360" s="204"/>
      <c r="S360" s="204"/>
      <c r="T360" s="53">
        <v>7.8649999999999993</v>
      </c>
      <c r="U360" s="204"/>
      <c r="V360" s="204"/>
      <c r="W360" s="11">
        <v>5.4833176261682004</v>
      </c>
      <c r="X360" s="204"/>
      <c r="Y360" s="204"/>
      <c r="Z360" s="53">
        <v>8.1624999999999979</v>
      </c>
      <c r="AA360" s="204"/>
      <c r="AB360" s="204"/>
      <c r="AC360" s="204"/>
      <c r="AD360" s="204"/>
      <c r="AE360" s="204"/>
      <c r="AF360" s="9">
        <v>3.5827013908304739</v>
      </c>
      <c r="AG360" s="9">
        <v>748</v>
      </c>
      <c r="AH360" s="9">
        <v>0.42062260970338305</v>
      </c>
      <c r="AI360" s="9">
        <v>19</v>
      </c>
      <c r="AJ360" s="9">
        <v>2.6508196721311474</v>
      </c>
      <c r="AK360" s="9" t="s">
        <v>248</v>
      </c>
      <c r="AL360" s="9">
        <v>106</v>
      </c>
      <c r="AM360" s="9">
        <v>3.5896406221903874</v>
      </c>
      <c r="AN360" s="9">
        <v>3.6550429184549356</v>
      </c>
      <c r="AO360" s="73">
        <v>0</v>
      </c>
      <c r="AP360" s="80">
        <v>0</v>
      </c>
      <c r="AQ360" s="80">
        <v>0</v>
      </c>
      <c r="AR360" s="224">
        <v>214</v>
      </c>
      <c r="AS360" s="224" t="s">
        <v>248</v>
      </c>
      <c r="AT360" s="11">
        <v>7639.7049999999999</v>
      </c>
      <c r="AU360" s="11">
        <v>0</v>
      </c>
      <c r="AV360" s="80">
        <v>0</v>
      </c>
      <c r="AW360" s="80">
        <v>214</v>
      </c>
      <c r="AX360" s="158" t="s">
        <v>248</v>
      </c>
      <c r="AY360" s="235" t="s">
        <v>248</v>
      </c>
      <c r="AZ360" s="218">
        <v>52013</v>
      </c>
      <c r="BA360" s="188" t="s">
        <v>248</v>
      </c>
      <c r="BB360" s="203" t="s">
        <v>248</v>
      </c>
      <c r="BC360" s="158" t="s">
        <v>248</v>
      </c>
      <c r="BD360" s="217" t="s">
        <v>61</v>
      </c>
      <c r="BE360" s="201" t="s">
        <v>62</v>
      </c>
      <c r="BF360" s="201" t="s">
        <v>63</v>
      </c>
      <c r="BG360" s="201" t="s">
        <v>196</v>
      </c>
      <c r="BH360" s="218" t="s">
        <v>513</v>
      </c>
      <c r="BI360" s="218" t="s">
        <v>67</v>
      </c>
      <c r="BJ360" s="391">
        <v>214</v>
      </c>
      <c r="BK360" s="370">
        <v>3</v>
      </c>
      <c r="BL360" s="219" t="s">
        <v>65</v>
      </c>
      <c r="BM360" s="52" t="s">
        <v>65</v>
      </c>
      <c r="BN360" s="218" t="s">
        <v>373</v>
      </c>
      <c r="BO360" s="217" t="s">
        <v>55</v>
      </c>
      <c r="BP360" s="201" t="s">
        <v>684</v>
      </c>
      <c r="BQ360" s="52" t="s">
        <v>716</v>
      </c>
    </row>
    <row r="361" spans="1:69" ht="16.5" thickBot="1">
      <c r="A361" s="207" t="s">
        <v>37</v>
      </c>
      <c r="B361" s="208" t="s">
        <v>40</v>
      </c>
      <c r="C361" s="202" t="s">
        <v>35</v>
      </c>
      <c r="D361" s="210" t="s">
        <v>709</v>
      </c>
      <c r="E361" s="24" t="s">
        <v>482</v>
      </c>
      <c r="F361" s="86">
        <v>49</v>
      </c>
      <c r="G361" s="80">
        <v>0</v>
      </c>
      <c r="H361" s="204"/>
      <c r="I361" s="204"/>
      <c r="J361" s="204"/>
      <c r="K361" s="204"/>
      <c r="L361" s="80">
        <v>0</v>
      </c>
      <c r="M361" s="203"/>
      <c r="N361" s="52">
        <v>0</v>
      </c>
      <c r="O361" s="204"/>
      <c r="P361" s="204"/>
      <c r="Q361" s="11">
        <v>7.2666121019999999</v>
      </c>
      <c r="R361" s="204"/>
      <c r="S361" s="204"/>
      <c r="T361" s="53">
        <v>9.2749999999999986</v>
      </c>
      <c r="U361" s="204"/>
      <c r="V361" s="204"/>
      <c r="W361" s="11">
        <v>7.3161223061224003</v>
      </c>
      <c r="X361" s="204"/>
      <c r="Y361" s="204"/>
      <c r="Z361" s="53">
        <v>9.2749999999999986</v>
      </c>
      <c r="AA361" s="204"/>
      <c r="AB361" s="204"/>
      <c r="AC361" s="204"/>
      <c r="AD361" s="204"/>
      <c r="AE361" s="204"/>
      <c r="AF361" s="9">
        <v>2.7125776461932971</v>
      </c>
      <c r="AG361" s="9">
        <v>322</v>
      </c>
      <c r="AH361" s="9">
        <v>0.31796043075229441</v>
      </c>
      <c r="AI361" s="9">
        <v>62</v>
      </c>
      <c r="AJ361" s="9">
        <v>2.0167968749999998</v>
      </c>
      <c r="AK361" s="9" t="s">
        <v>248</v>
      </c>
      <c r="AL361" s="9">
        <v>0</v>
      </c>
      <c r="AM361" s="9"/>
      <c r="AN361" s="9"/>
      <c r="AO361" s="73">
        <v>0</v>
      </c>
      <c r="AP361" s="80">
        <v>0</v>
      </c>
      <c r="AQ361" s="80">
        <v>0</v>
      </c>
      <c r="AR361" s="224">
        <v>98</v>
      </c>
      <c r="AS361" s="224" t="s">
        <v>248</v>
      </c>
      <c r="AT361" s="11">
        <v>3489.7629999999999</v>
      </c>
      <c r="AU361" s="11">
        <v>0</v>
      </c>
      <c r="AV361" s="80">
        <v>0</v>
      </c>
      <c r="AW361" s="80">
        <v>98</v>
      </c>
      <c r="AX361" s="158" t="s">
        <v>248</v>
      </c>
      <c r="AY361" s="235" t="s">
        <v>248</v>
      </c>
      <c r="AZ361" s="218">
        <v>52013</v>
      </c>
      <c r="BA361" s="188" t="s">
        <v>248</v>
      </c>
      <c r="BB361" s="203" t="s">
        <v>248</v>
      </c>
      <c r="BC361" s="158" t="s">
        <v>248</v>
      </c>
      <c r="BD361" s="217" t="s">
        <v>61</v>
      </c>
      <c r="BE361" s="201" t="s">
        <v>62</v>
      </c>
      <c r="BF361" s="201" t="s">
        <v>63</v>
      </c>
      <c r="BG361" s="201" t="s">
        <v>196</v>
      </c>
      <c r="BH361" s="218" t="s">
        <v>513</v>
      </c>
      <c r="BI361" s="218" t="s">
        <v>68</v>
      </c>
      <c r="BJ361" s="391">
        <v>214</v>
      </c>
      <c r="BK361" s="370">
        <v>4</v>
      </c>
      <c r="BL361" s="219" t="s">
        <v>65</v>
      </c>
      <c r="BM361" s="52" t="s">
        <v>65</v>
      </c>
      <c r="BN361" s="218" t="s">
        <v>373</v>
      </c>
      <c r="BO361" s="217" t="s">
        <v>55</v>
      </c>
      <c r="BP361" s="201" t="s">
        <v>684</v>
      </c>
      <c r="BQ361" s="52" t="s">
        <v>716</v>
      </c>
    </row>
    <row r="362" spans="1:69" ht="16.5" thickBot="1">
      <c r="A362" s="207" t="s">
        <v>37</v>
      </c>
      <c r="B362" s="208" t="s">
        <v>40</v>
      </c>
      <c r="C362" s="202" t="s">
        <v>35</v>
      </c>
      <c r="D362" s="210" t="s">
        <v>709</v>
      </c>
      <c r="E362" s="24" t="s">
        <v>483</v>
      </c>
      <c r="F362" s="86">
        <v>107</v>
      </c>
      <c r="G362" s="80">
        <v>0</v>
      </c>
      <c r="H362" s="204"/>
      <c r="I362" s="204"/>
      <c r="J362" s="204"/>
      <c r="K362" s="204"/>
      <c r="L362" s="80">
        <v>0</v>
      </c>
      <c r="M362" s="203"/>
      <c r="N362" s="52">
        <v>0</v>
      </c>
      <c r="O362" s="204"/>
      <c r="P362" s="204"/>
      <c r="Q362" s="11">
        <v>6.1364016074999999</v>
      </c>
      <c r="R362" s="204"/>
      <c r="S362" s="204"/>
      <c r="T362" s="53">
        <v>7.4035714285714276</v>
      </c>
      <c r="U362" s="204"/>
      <c r="V362" s="204"/>
      <c r="W362" s="11">
        <v>6.2012614112149</v>
      </c>
      <c r="X362" s="204"/>
      <c r="Y362" s="204"/>
      <c r="Z362" s="53">
        <v>7.4249999999999998</v>
      </c>
      <c r="AA362" s="204"/>
      <c r="AB362" s="204"/>
      <c r="AC362" s="204"/>
      <c r="AD362" s="204"/>
      <c r="AE362" s="204"/>
      <c r="AF362" s="9">
        <v>3.49081442384758</v>
      </c>
      <c r="AG362" s="9">
        <v>749</v>
      </c>
      <c r="AH362" s="9">
        <v>0.39818347659711201</v>
      </c>
      <c r="AI362" s="9">
        <v>16</v>
      </c>
      <c r="AJ362" s="9">
        <v>2.665</v>
      </c>
      <c r="AK362" s="9" t="s">
        <v>248</v>
      </c>
      <c r="AL362" s="9">
        <v>107</v>
      </c>
      <c r="AM362" s="9">
        <v>3.49081442384758</v>
      </c>
      <c r="AN362" s="9">
        <v>3.552734375</v>
      </c>
      <c r="AO362" s="73">
        <v>0</v>
      </c>
      <c r="AP362" s="80">
        <v>0</v>
      </c>
      <c r="AQ362" s="80">
        <v>0</v>
      </c>
      <c r="AR362" s="224">
        <v>214</v>
      </c>
      <c r="AS362" s="224" t="s">
        <v>248</v>
      </c>
      <c r="AT362" s="11">
        <v>7633.2150000000001</v>
      </c>
      <c r="AU362" s="11">
        <v>0</v>
      </c>
      <c r="AV362" s="80">
        <v>0</v>
      </c>
      <c r="AW362" s="80">
        <v>214</v>
      </c>
      <c r="AX362" s="158" t="s">
        <v>248</v>
      </c>
      <c r="AY362" s="235" t="s">
        <v>248</v>
      </c>
      <c r="AZ362" s="218">
        <v>25092</v>
      </c>
      <c r="BA362" s="188" t="s">
        <v>248</v>
      </c>
      <c r="BB362" s="203" t="s">
        <v>248</v>
      </c>
      <c r="BC362" s="158" t="s">
        <v>248</v>
      </c>
      <c r="BD362" s="217" t="s">
        <v>61</v>
      </c>
      <c r="BE362" s="201" t="s">
        <v>62</v>
      </c>
      <c r="BF362" s="201" t="s">
        <v>63</v>
      </c>
      <c r="BG362" s="201" t="s">
        <v>196</v>
      </c>
      <c r="BH362" s="218" t="s">
        <v>513</v>
      </c>
      <c r="BI362" s="218" t="s">
        <v>64</v>
      </c>
      <c r="BJ362" s="391">
        <v>214</v>
      </c>
      <c r="BK362" s="370">
        <v>1</v>
      </c>
      <c r="BL362" s="219" t="s">
        <v>65</v>
      </c>
      <c r="BM362" s="52" t="s">
        <v>65</v>
      </c>
      <c r="BN362" s="218" t="s">
        <v>373</v>
      </c>
      <c r="BO362" s="217" t="s">
        <v>339</v>
      </c>
      <c r="BP362" s="201" t="s">
        <v>699</v>
      </c>
      <c r="BQ362" s="52" t="s">
        <v>715</v>
      </c>
    </row>
    <row r="363" spans="1:69" ht="16.5" thickBot="1">
      <c r="A363" s="207" t="s">
        <v>37</v>
      </c>
      <c r="B363" s="208" t="s">
        <v>40</v>
      </c>
      <c r="C363" s="202" t="s">
        <v>35</v>
      </c>
      <c r="D363" s="210" t="s">
        <v>709</v>
      </c>
      <c r="E363" s="24" t="s">
        <v>483</v>
      </c>
      <c r="F363" s="86">
        <v>84</v>
      </c>
      <c r="G363" s="80">
        <v>0</v>
      </c>
      <c r="H363" s="204"/>
      <c r="I363" s="204"/>
      <c r="J363" s="204"/>
      <c r="K363" s="204"/>
      <c r="L363" s="80">
        <v>1</v>
      </c>
      <c r="M363" s="203"/>
      <c r="N363" s="52">
        <v>0</v>
      </c>
      <c r="O363" s="204"/>
      <c r="P363" s="204"/>
      <c r="Q363" s="11">
        <v>7.1979636627000003</v>
      </c>
      <c r="R363" s="204"/>
      <c r="S363" s="204"/>
      <c r="T363" s="53">
        <v>13.212499999999999</v>
      </c>
      <c r="U363" s="204"/>
      <c r="V363" s="204"/>
      <c r="W363" s="11">
        <v>7.1697467951806999</v>
      </c>
      <c r="X363" s="204"/>
      <c r="Y363" s="204"/>
      <c r="Z363" s="53">
        <v>13.308333333333332</v>
      </c>
      <c r="AA363" s="204"/>
      <c r="AB363" s="204"/>
      <c r="AC363" s="204"/>
      <c r="AD363" s="204"/>
      <c r="AE363" s="204"/>
      <c r="AF363" s="9">
        <v>3.2739242715392378</v>
      </c>
      <c r="AG363" s="9">
        <v>581</v>
      </c>
      <c r="AH363" s="9">
        <v>0.46319042910306046</v>
      </c>
      <c r="AI363" s="9">
        <v>36</v>
      </c>
      <c r="AJ363" s="9">
        <v>2.4034722222222222</v>
      </c>
      <c r="AK363" s="9" t="s">
        <v>248</v>
      </c>
      <c r="AL363" s="9">
        <v>82</v>
      </c>
      <c r="AM363" s="9">
        <v>3.28325784289463</v>
      </c>
      <c r="AN363" s="9">
        <v>3.3341708542713566</v>
      </c>
      <c r="AO363" s="73">
        <v>0</v>
      </c>
      <c r="AP363" s="80">
        <v>0</v>
      </c>
      <c r="AQ363" s="80">
        <v>0</v>
      </c>
      <c r="AR363" s="224">
        <v>168</v>
      </c>
      <c r="AS363" s="224" t="s">
        <v>248</v>
      </c>
      <c r="AT363" s="11">
        <v>5860.3789999999999</v>
      </c>
      <c r="AU363" s="11">
        <v>72.116</v>
      </c>
      <c r="AV363" s="80">
        <v>0</v>
      </c>
      <c r="AW363" s="80">
        <v>166</v>
      </c>
      <c r="AX363" s="158" t="s">
        <v>248</v>
      </c>
      <c r="AY363" s="235" t="s">
        <v>248</v>
      </c>
      <c r="AZ363" s="218">
        <v>25092</v>
      </c>
      <c r="BA363" s="188" t="s">
        <v>248</v>
      </c>
      <c r="BB363" s="203" t="s">
        <v>248</v>
      </c>
      <c r="BC363" s="158" t="s">
        <v>248</v>
      </c>
      <c r="BD363" s="217" t="s">
        <v>61</v>
      </c>
      <c r="BE363" s="201" t="s">
        <v>62</v>
      </c>
      <c r="BF363" s="201" t="s">
        <v>63</v>
      </c>
      <c r="BG363" s="201" t="s">
        <v>196</v>
      </c>
      <c r="BH363" s="218" t="s">
        <v>513</v>
      </c>
      <c r="BI363" s="218" t="s">
        <v>66</v>
      </c>
      <c r="BJ363" s="391">
        <v>214</v>
      </c>
      <c r="BK363" s="370">
        <v>7</v>
      </c>
      <c r="BL363" s="219" t="s">
        <v>65</v>
      </c>
      <c r="BM363" s="52" t="s">
        <v>65</v>
      </c>
      <c r="BN363" s="218" t="s">
        <v>373</v>
      </c>
      <c r="BO363" s="217" t="s">
        <v>339</v>
      </c>
      <c r="BP363" s="201" t="s">
        <v>699</v>
      </c>
      <c r="BQ363" s="52" t="s">
        <v>715</v>
      </c>
    </row>
    <row r="364" spans="1:69" ht="16.5" thickBot="1">
      <c r="A364" s="207" t="s">
        <v>37</v>
      </c>
      <c r="B364" s="208" t="s">
        <v>40</v>
      </c>
      <c r="C364" s="202" t="s">
        <v>35</v>
      </c>
      <c r="D364" s="210" t="s">
        <v>709</v>
      </c>
      <c r="E364" s="24" t="s">
        <v>483</v>
      </c>
      <c r="F364" s="86">
        <v>97</v>
      </c>
      <c r="G364" s="80">
        <v>1</v>
      </c>
      <c r="H364" s="204"/>
      <c r="I364" s="204"/>
      <c r="J364" s="204"/>
      <c r="K364" s="204"/>
      <c r="L364" s="80">
        <v>0</v>
      </c>
      <c r="M364" s="203"/>
      <c r="N364" s="52">
        <v>0</v>
      </c>
      <c r="O364" s="204"/>
      <c r="P364" s="204"/>
      <c r="Q364" s="11">
        <v>7.0333121667</v>
      </c>
      <c r="R364" s="204"/>
      <c r="S364" s="204"/>
      <c r="T364" s="53">
        <v>8.3199999999999985</v>
      </c>
      <c r="U364" s="204"/>
      <c r="V364" s="204"/>
      <c r="W364" s="11">
        <v>7.0928850416665998</v>
      </c>
      <c r="X364" s="204"/>
      <c r="Y364" s="204"/>
      <c r="Z364" s="53">
        <v>8.3999999999999986</v>
      </c>
      <c r="AA364" s="204"/>
      <c r="AB364" s="204"/>
      <c r="AC364" s="204"/>
      <c r="AD364" s="204"/>
      <c r="AE364" s="204"/>
      <c r="AF364" s="9">
        <v>3.4310798648685688</v>
      </c>
      <c r="AG364" s="9">
        <v>668</v>
      </c>
      <c r="AH364" s="9">
        <v>0.46549884704700017</v>
      </c>
      <c r="AI364" s="9">
        <v>22</v>
      </c>
      <c r="AJ364" s="9">
        <v>2.5505263157894738</v>
      </c>
      <c r="AK364" s="9" t="s">
        <v>248</v>
      </c>
      <c r="AL364" s="9">
        <v>93</v>
      </c>
      <c r="AM364" s="9">
        <v>3.4387916058561343</v>
      </c>
      <c r="AN364" s="9">
        <v>3.5212418300653594</v>
      </c>
      <c r="AO364" s="73">
        <v>0</v>
      </c>
      <c r="AP364" s="80">
        <v>0</v>
      </c>
      <c r="AQ364" s="80">
        <v>0</v>
      </c>
      <c r="AR364" s="224">
        <v>192</v>
      </c>
      <c r="AS364" s="224" t="s">
        <v>248</v>
      </c>
      <c r="AT364" s="11">
        <v>6768.6049999999996</v>
      </c>
      <c r="AU364" s="11">
        <v>81.766000000000005</v>
      </c>
      <c r="AV364" s="80">
        <v>0</v>
      </c>
      <c r="AW364" s="80">
        <v>192</v>
      </c>
      <c r="AX364" s="158" t="s">
        <v>248</v>
      </c>
      <c r="AY364" s="235" t="s">
        <v>248</v>
      </c>
      <c r="AZ364" s="218">
        <v>25092</v>
      </c>
      <c r="BA364" s="188" t="s">
        <v>248</v>
      </c>
      <c r="BB364" s="203" t="s">
        <v>248</v>
      </c>
      <c r="BC364" s="158" t="s">
        <v>248</v>
      </c>
      <c r="BD364" s="217" t="s">
        <v>61</v>
      </c>
      <c r="BE364" s="201" t="s">
        <v>62</v>
      </c>
      <c r="BF364" s="201" t="s">
        <v>63</v>
      </c>
      <c r="BG364" s="201" t="s">
        <v>196</v>
      </c>
      <c r="BH364" s="218" t="s">
        <v>513</v>
      </c>
      <c r="BI364" s="218" t="s">
        <v>67</v>
      </c>
      <c r="BJ364" s="391">
        <v>214</v>
      </c>
      <c r="BK364" s="370">
        <v>3</v>
      </c>
      <c r="BL364" s="219" t="s">
        <v>65</v>
      </c>
      <c r="BM364" s="52" t="s">
        <v>65</v>
      </c>
      <c r="BN364" s="218" t="s">
        <v>373</v>
      </c>
      <c r="BO364" s="217" t="s">
        <v>339</v>
      </c>
      <c r="BP364" s="201" t="s">
        <v>699</v>
      </c>
      <c r="BQ364" s="52" t="s">
        <v>715</v>
      </c>
    </row>
    <row r="365" spans="1:69" ht="16.5" thickBot="1">
      <c r="A365" s="207" t="s">
        <v>37</v>
      </c>
      <c r="B365" s="208" t="s">
        <v>40</v>
      </c>
      <c r="C365" s="202" t="s">
        <v>35</v>
      </c>
      <c r="D365" s="210" t="s">
        <v>709</v>
      </c>
      <c r="E365" s="24" t="s">
        <v>483</v>
      </c>
      <c r="F365" s="86">
        <v>9</v>
      </c>
      <c r="G365" s="80">
        <v>0</v>
      </c>
      <c r="H365" s="204"/>
      <c r="I365" s="204"/>
      <c r="J365" s="204"/>
      <c r="K365" s="204"/>
      <c r="L365" s="80">
        <v>0</v>
      </c>
      <c r="M365" s="203"/>
      <c r="N365" s="52">
        <v>0</v>
      </c>
      <c r="O365" s="204"/>
      <c r="P365" s="204"/>
      <c r="Q365" s="11">
        <v>6.98</v>
      </c>
      <c r="R365" s="204"/>
      <c r="S365" s="204"/>
      <c r="T365" s="53">
        <v>7.8874999999999993</v>
      </c>
      <c r="U365" s="204"/>
      <c r="V365" s="204"/>
      <c r="W365" s="11">
        <v>7.0161111111111003</v>
      </c>
      <c r="X365" s="204"/>
      <c r="Y365" s="204"/>
      <c r="Z365" s="53">
        <v>7.7749999999999995</v>
      </c>
      <c r="AA365" s="204"/>
      <c r="AB365" s="204"/>
      <c r="AC365" s="204"/>
      <c r="AD365" s="204"/>
      <c r="AE365" s="204"/>
      <c r="AF365" s="9">
        <v>2.7403571328946521</v>
      </c>
      <c r="AG365" s="9">
        <v>56</v>
      </c>
      <c r="AH365" s="9">
        <v>0.32985900570648868</v>
      </c>
      <c r="AI365" s="9">
        <v>10</v>
      </c>
      <c r="AJ365" s="9">
        <v>2.0083333333333333</v>
      </c>
      <c r="AK365" s="9" t="s">
        <v>248</v>
      </c>
      <c r="AL365" s="9">
        <v>0</v>
      </c>
      <c r="AM365" s="9"/>
      <c r="AN365" s="9"/>
      <c r="AO365" s="73">
        <v>0</v>
      </c>
      <c r="AP365" s="80">
        <v>0</v>
      </c>
      <c r="AQ365" s="80">
        <v>0</v>
      </c>
      <c r="AR365" s="224">
        <v>18</v>
      </c>
      <c r="AS365" s="224" t="s">
        <v>248</v>
      </c>
      <c r="AT365" s="11">
        <v>641.84799999999996</v>
      </c>
      <c r="AU365" s="11">
        <v>0</v>
      </c>
      <c r="AV365" s="80">
        <v>0</v>
      </c>
      <c r="AW365" s="80">
        <v>18</v>
      </c>
      <c r="AX365" s="158" t="s">
        <v>248</v>
      </c>
      <c r="AY365" s="235" t="s">
        <v>248</v>
      </c>
      <c r="AZ365" s="218">
        <v>25092</v>
      </c>
      <c r="BA365" s="188" t="s">
        <v>248</v>
      </c>
      <c r="BB365" s="203" t="s">
        <v>248</v>
      </c>
      <c r="BC365" s="158" t="s">
        <v>248</v>
      </c>
      <c r="BD365" s="217" t="s">
        <v>61</v>
      </c>
      <c r="BE365" s="201" t="s">
        <v>62</v>
      </c>
      <c r="BF365" s="201" t="s">
        <v>63</v>
      </c>
      <c r="BG365" s="201" t="s">
        <v>196</v>
      </c>
      <c r="BH365" s="218" t="s">
        <v>513</v>
      </c>
      <c r="BI365" s="218" t="s">
        <v>68</v>
      </c>
      <c r="BJ365" s="391">
        <v>214</v>
      </c>
      <c r="BK365" s="370">
        <v>4</v>
      </c>
      <c r="BL365" s="219" t="s">
        <v>65</v>
      </c>
      <c r="BM365" s="52" t="s">
        <v>65</v>
      </c>
      <c r="BN365" s="218" t="s">
        <v>373</v>
      </c>
      <c r="BO365" s="217" t="s">
        <v>339</v>
      </c>
      <c r="BP365" s="201" t="s">
        <v>699</v>
      </c>
      <c r="BQ365" s="52" t="s">
        <v>715</v>
      </c>
    </row>
    <row r="366" spans="1:69" ht="16.5" thickBot="1">
      <c r="A366" s="207" t="s">
        <v>37</v>
      </c>
      <c r="B366" s="208" t="s">
        <v>40</v>
      </c>
      <c r="C366" s="202" t="s">
        <v>35</v>
      </c>
      <c r="D366" s="210" t="s">
        <v>709</v>
      </c>
      <c r="E366" s="24" t="s">
        <v>586</v>
      </c>
      <c r="F366" s="86">
        <v>211</v>
      </c>
      <c r="G366" s="80">
        <v>0</v>
      </c>
      <c r="H366" s="204"/>
      <c r="I366" s="204"/>
      <c r="J366" s="204"/>
      <c r="K366" s="204"/>
      <c r="L366" s="80">
        <v>0</v>
      </c>
      <c r="M366" s="203"/>
      <c r="N366" s="52">
        <v>0</v>
      </c>
      <c r="O366" s="204"/>
      <c r="P366" s="204"/>
      <c r="Q366" s="11">
        <v>6.5297153032999997</v>
      </c>
      <c r="R366" s="204"/>
      <c r="S366" s="204"/>
      <c r="T366" s="53">
        <v>10.5375</v>
      </c>
      <c r="U366" s="204"/>
      <c r="V366" s="204"/>
      <c r="W366" s="11">
        <v>6.5385400995260001</v>
      </c>
      <c r="X366" s="204"/>
      <c r="Y366" s="204"/>
      <c r="Z366" s="53">
        <v>10.372499999999999</v>
      </c>
      <c r="AA366" s="204"/>
      <c r="AB366" s="204"/>
      <c r="AC366" s="204"/>
      <c r="AD366" s="204"/>
      <c r="AE366" s="204"/>
      <c r="AF366" s="9">
        <v>3.5419846632469314</v>
      </c>
      <c r="AG366" s="9">
        <v>1467</v>
      </c>
      <c r="AH366" s="9">
        <v>0.46519031591231086</v>
      </c>
      <c r="AI366" s="9">
        <v>49</v>
      </c>
      <c r="AJ366" s="9">
        <v>2.5717307692307694</v>
      </c>
      <c r="AK366" s="9" t="s">
        <v>248</v>
      </c>
      <c r="AL366" s="9">
        <v>202</v>
      </c>
      <c r="AM366" s="9">
        <v>3.5578618673067615</v>
      </c>
      <c r="AN366" s="9">
        <v>3.6273310023310024</v>
      </c>
      <c r="AO366" s="73">
        <v>0</v>
      </c>
      <c r="AP366" s="80">
        <v>0</v>
      </c>
      <c r="AQ366" s="80">
        <v>0</v>
      </c>
      <c r="AR366" s="224">
        <v>422</v>
      </c>
      <c r="AS366" s="224" t="s">
        <v>248</v>
      </c>
      <c r="AT366" s="11">
        <v>14989.459000000001</v>
      </c>
      <c r="AU366" s="11">
        <v>139.10900000000001</v>
      </c>
      <c r="AV366" s="80">
        <v>0</v>
      </c>
      <c r="AW366" s="80">
        <v>422</v>
      </c>
      <c r="AX366" s="158" t="s">
        <v>248</v>
      </c>
      <c r="AY366" s="235" t="s">
        <v>248</v>
      </c>
      <c r="AZ366" s="218">
        <v>74190</v>
      </c>
      <c r="BA366" s="188" t="s">
        <v>248</v>
      </c>
      <c r="BB366" s="203" t="s">
        <v>248</v>
      </c>
      <c r="BC366" s="158" t="s">
        <v>248</v>
      </c>
      <c r="BD366" s="217" t="s">
        <v>61</v>
      </c>
      <c r="BE366" s="201" t="s">
        <v>62</v>
      </c>
      <c r="BF366" s="201" t="s">
        <v>63</v>
      </c>
      <c r="BG366" s="201" t="s">
        <v>196</v>
      </c>
      <c r="BH366" s="218" t="s">
        <v>712</v>
      </c>
      <c r="BI366" s="218" t="s">
        <v>64</v>
      </c>
      <c r="BJ366" s="391">
        <v>214</v>
      </c>
      <c r="BK366" s="370">
        <v>1</v>
      </c>
      <c r="BL366" s="219" t="s">
        <v>65</v>
      </c>
      <c r="BM366" s="52" t="s">
        <v>65</v>
      </c>
      <c r="BN366" s="218" t="s">
        <v>373</v>
      </c>
      <c r="BO366" s="217" t="s">
        <v>56</v>
      </c>
      <c r="BP366" s="201" t="s">
        <v>684</v>
      </c>
      <c r="BQ366" s="52" t="s">
        <v>716</v>
      </c>
    </row>
    <row r="367" spans="1:69" ht="16.5" thickBot="1">
      <c r="A367" s="207" t="s">
        <v>37</v>
      </c>
      <c r="B367" s="208" t="s">
        <v>40</v>
      </c>
      <c r="C367" s="202" t="s">
        <v>35</v>
      </c>
      <c r="D367" s="210" t="s">
        <v>709</v>
      </c>
      <c r="E367" s="24" t="s">
        <v>586</v>
      </c>
      <c r="F367" s="86">
        <v>214</v>
      </c>
      <c r="G367" s="80">
        <v>1</v>
      </c>
      <c r="H367" s="204"/>
      <c r="I367" s="204"/>
      <c r="J367" s="204"/>
      <c r="K367" s="204"/>
      <c r="L367" s="80">
        <v>0</v>
      </c>
      <c r="M367" s="203"/>
      <c r="N367" s="52">
        <v>2</v>
      </c>
      <c r="O367" s="204"/>
      <c r="P367" s="204"/>
      <c r="Q367" s="11">
        <v>8.1462767559000007</v>
      </c>
      <c r="R367" s="204"/>
      <c r="S367" s="204"/>
      <c r="T367" s="53">
        <v>14.058333333333332</v>
      </c>
      <c r="U367" s="204"/>
      <c r="V367" s="204"/>
      <c r="W367" s="11">
        <v>8.1967603943661</v>
      </c>
      <c r="X367" s="204"/>
      <c r="Y367" s="204"/>
      <c r="Z367" s="53">
        <v>14.225</v>
      </c>
      <c r="AA367" s="204"/>
      <c r="AB367" s="204"/>
      <c r="AC367" s="204"/>
      <c r="AD367" s="204"/>
      <c r="AE367" s="204"/>
      <c r="AF367" s="9">
        <v>3.3087770281675244</v>
      </c>
      <c r="AG367" s="9">
        <v>1475</v>
      </c>
      <c r="AH367" s="9">
        <v>0.56776671086193764</v>
      </c>
      <c r="AI367" s="9">
        <v>146</v>
      </c>
      <c r="AJ367" s="9">
        <v>2.1671739130434782</v>
      </c>
      <c r="AK367" s="9" t="s">
        <v>248</v>
      </c>
      <c r="AL367" s="9">
        <v>210</v>
      </c>
      <c r="AM367" s="9">
        <v>3.3120283475808812</v>
      </c>
      <c r="AN367" s="9">
        <v>3.4079283887468033</v>
      </c>
      <c r="AO367" s="73">
        <v>0</v>
      </c>
      <c r="AP367" s="80">
        <v>0</v>
      </c>
      <c r="AQ367" s="80">
        <v>0</v>
      </c>
      <c r="AR367" s="224">
        <v>426</v>
      </c>
      <c r="AS367" s="224" t="s">
        <v>248</v>
      </c>
      <c r="AT367" s="11">
        <v>15339.74</v>
      </c>
      <c r="AU367" s="11">
        <v>0</v>
      </c>
      <c r="AV367" s="80">
        <v>0</v>
      </c>
      <c r="AW367" s="80">
        <v>426</v>
      </c>
      <c r="AX367" s="158" t="s">
        <v>248</v>
      </c>
      <c r="AY367" s="235" t="s">
        <v>248</v>
      </c>
      <c r="AZ367" s="218">
        <v>74190</v>
      </c>
      <c r="BA367" s="188" t="s">
        <v>248</v>
      </c>
      <c r="BB367" s="203" t="s">
        <v>248</v>
      </c>
      <c r="BC367" s="158" t="s">
        <v>248</v>
      </c>
      <c r="BD367" s="217" t="s">
        <v>61</v>
      </c>
      <c r="BE367" s="201" t="s">
        <v>62</v>
      </c>
      <c r="BF367" s="201" t="s">
        <v>63</v>
      </c>
      <c r="BG367" s="201" t="s">
        <v>196</v>
      </c>
      <c r="BH367" s="218" t="s">
        <v>712</v>
      </c>
      <c r="BI367" s="218" t="s">
        <v>66</v>
      </c>
      <c r="BJ367" s="391">
        <v>214</v>
      </c>
      <c r="BK367" s="370">
        <v>7</v>
      </c>
      <c r="BL367" s="219" t="s">
        <v>65</v>
      </c>
      <c r="BM367" s="52" t="s">
        <v>65</v>
      </c>
      <c r="BN367" s="218" t="s">
        <v>373</v>
      </c>
      <c r="BO367" s="217" t="s">
        <v>56</v>
      </c>
      <c r="BP367" s="201" t="s">
        <v>684</v>
      </c>
      <c r="BQ367" s="52" t="s">
        <v>716</v>
      </c>
    </row>
    <row r="368" spans="1:69" ht="16.5" thickBot="1">
      <c r="A368" s="207" t="s">
        <v>37</v>
      </c>
      <c r="B368" s="208" t="s">
        <v>40</v>
      </c>
      <c r="C368" s="202" t="s">
        <v>35</v>
      </c>
      <c r="D368" s="210" t="s">
        <v>709</v>
      </c>
      <c r="E368" s="24" t="s">
        <v>586</v>
      </c>
      <c r="F368" s="86">
        <v>199</v>
      </c>
      <c r="G368" s="80">
        <v>2</v>
      </c>
      <c r="H368" s="204"/>
      <c r="I368" s="204"/>
      <c r="J368" s="204"/>
      <c r="K368" s="204"/>
      <c r="L368" s="80">
        <v>0</v>
      </c>
      <c r="M368" s="203"/>
      <c r="N368" s="52">
        <v>0</v>
      </c>
      <c r="O368" s="204"/>
      <c r="P368" s="204"/>
      <c r="Q368" s="11">
        <v>5.7658931217999996</v>
      </c>
      <c r="R368" s="204"/>
      <c r="S368" s="204"/>
      <c r="T368" s="53">
        <v>7.4149999999999974</v>
      </c>
      <c r="U368" s="204"/>
      <c r="V368" s="204"/>
      <c r="W368" s="11">
        <v>5.1710404010152002</v>
      </c>
      <c r="X368" s="204"/>
      <c r="Y368" s="204"/>
      <c r="Z368" s="53">
        <v>7.2249999999999988</v>
      </c>
      <c r="AA368" s="204"/>
      <c r="AB368" s="204"/>
      <c r="AC368" s="204"/>
      <c r="AD368" s="204"/>
      <c r="AE368" s="204"/>
      <c r="AF368" s="9">
        <v>3.5247588954543567</v>
      </c>
      <c r="AG368" s="9">
        <v>1379</v>
      </c>
      <c r="AH368" s="9">
        <v>0.47253097876291705</v>
      </c>
      <c r="AI368" s="9">
        <v>58</v>
      </c>
      <c r="AJ368" s="9">
        <v>2.5427734375000002</v>
      </c>
      <c r="AK368" s="9" t="s">
        <v>248</v>
      </c>
      <c r="AL368" s="9">
        <v>188</v>
      </c>
      <c r="AM368" s="9">
        <v>3.5440957583373804</v>
      </c>
      <c r="AN368" s="9">
        <v>3.6259422110552766</v>
      </c>
      <c r="AO368" s="73">
        <v>0</v>
      </c>
      <c r="AP368" s="80">
        <v>0</v>
      </c>
      <c r="AQ368" s="80">
        <v>0</v>
      </c>
      <c r="AR368" s="224">
        <v>394</v>
      </c>
      <c r="AS368" s="224" t="s">
        <v>248</v>
      </c>
      <c r="AT368" s="11">
        <v>14045.745999999999</v>
      </c>
      <c r="AU368" s="11">
        <v>162.852</v>
      </c>
      <c r="AV368" s="80">
        <v>0</v>
      </c>
      <c r="AW368" s="80">
        <v>394</v>
      </c>
      <c r="AX368" s="158" t="s">
        <v>248</v>
      </c>
      <c r="AY368" s="235" t="s">
        <v>248</v>
      </c>
      <c r="AZ368" s="218">
        <v>74190</v>
      </c>
      <c r="BA368" s="188" t="s">
        <v>248</v>
      </c>
      <c r="BB368" s="203" t="s">
        <v>248</v>
      </c>
      <c r="BC368" s="158" t="s">
        <v>248</v>
      </c>
      <c r="BD368" s="217" t="s">
        <v>61</v>
      </c>
      <c r="BE368" s="201" t="s">
        <v>62</v>
      </c>
      <c r="BF368" s="201" t="s">
        <v>63</v>
      </c>
      <c r="BG368" s="201" t="s">
        <v>196</v>
      </c>
      <c r="BH368" s="218" t="s">
        <v>712</v>
      </c>
      <c r="BI368" s="218" t="s">
        <v>67</v>
      </c>
      <c r="BJ368" s="391">
        <v>214</v>
      </c>
      <c r="BK368" s="370">
        <v>3</v>
      </c>
      <c r="BL368" s="219" t="s">
        <v>65</v>
      </c>
      <c r="BM368" s="52" t="s">
        <v>65</v>
      </c>
      <c r="BN368" s="218" t="s">
        <v>373</v>
      </c>
      <c r="BO368" s="217" t="s">
        <v>56</v>
      </c>
      <c r="BP368" s="201" t="s">
        <v>684</v>
      </c>
      <c r="BQ368" s="52" t="s">
        <v>716</v>
      </c>
    </row>
    <row r="369" spans="1:69" ht="16.5" thickBot="1">
      <c r="A369" s="207" t="s">
        <v>37</v>
      </c>
      <c r="B369" s="208" t="s">
        <v>40</v>
      </c>
      <c r="C369" s="202" t="s">
        <v>35</v>
      </c>
      <c r="D369" s="210" t="s">
        <v>709</v>
      </c>
      <c r="E369" s="24" t="s">
        <v>586</v>
      </c>
      <c r="F369" s="86">
        <v>200</v>
      </c>
      <c r="G369" s="80">
        <v>2</v>
      </c>
      <c r="H369" s="204"/>
      <c r="I369" s="204"/>
      <c r="J369" s="204"/>
      <c r="K369" s="204"/>
      <c r="L369" s="80">
        <v>2</v>
      </c>
      <c r="M369" s="203"/>
      <c r="N369" s="52">
        <v>0</v>
      </c>
      <c r="O369" s="204"/>
      <c r="P369" s="204"/>
      <c r="Q369" s="11">
        <v>7.3426833162999996</v>
      </c>
      <c r="R369" s="204"/>
      <c r="S369" s="204"/>
      <c r="T369" s="53">
        <v>9.5166666666666657</v>
      </c>
      <c r="U369" s="204"/>
      <c r="V369" s="204"/>
      <c r="W369" s="11">
        <v>7.2731680510204004</v>
      </c>
      <c r="X369" s="204"/>
      <c r="Y369" s="204"/>
      <c r="Z369" s="53">
        <v>9.3714285714285701</v>
      </c>
      <c r="AA369" s="204"/>
      <c r="AB369" s="204"/>
      <c r="AC369" s="204"/>
      <c r="AD369" s="204"/>
      <c r="AE369" s="204"/>
      <c r="AF369" s="9">
        <v>2.6851583116262261</v>
      </c>
      <c r="AG369" s="9">
        <v>1315</v>
      </c>
      <c r="AH369" s="9">
        <v>0.36368337254838884</v>
      </c>
      <c r="AI369" s="9">
        <v>310</v>
      </c>
      <c r="AJ369" s="9">
        <v>1.9622881355932202</v>
      </c>
      <c r="AK369" s="9" t="s">
        <v>248</v>
      </c>
      <c r="AL369" s="9">
        <v>0</v>
      </c>
      <c r="AM369" s="9"/>
      <c r="AN369" s="9"/>
      <c r="AO369" s="73">
        <v>0</v>
      </c>
      <c r="AP369" s="80">
        <v>0</v>
      </c>
      <c r="AQ369" s="80">
        <v>0</v>
      </c>
      <c r="AR369" s="224">
        <v>396</v>
      </c>
      <c r="AS369" s="224" t="s">
        <v>248</v>
      </c>
      <c r="AT369" s="11">
        <v>14226.303</v>
      </c>
      <c r="AU369" s="11">
        <v>12.752000000000001</v>
      </c>
      <c r="AV369" s="80">
        <v>0</v>
      </c>
      <c r="AW369" s="80">
        <v>396</v>
      </c>
      <c r="AX369" s="158" t="s">
        <v>248</v>
      </c>
      <c r="AY369" s="235" t="s">
        <v>248</v>
      </c>
      <c r="AZ369" s="218">
        <v>74190</v>
      </c>
      <c r="BA369" s="188" t="s">
        <v>248</v>
      </c>
      <c r="BB369" s="203" t="s">
        <v>248</v>
      </c>
      <c r="BC369" s="158" t="s">
        <v>248</v>
      </c>
      <c r="BD369" s="217" t="s">
        <v>61</v>
      </c>
      <c r="BE369" s="201" t="s">
        <v>62</v>
      </c>
      <c r="BF369" s="201" t="s">
        <v>63</v>
      </c>
      <c r="BG369" s="201" t="s">
        <v>196</v>
      </c>
      <c r="BH369" s="218" t="s">
        <v>712</v>
      </c>
      <c r="BI369" s="218" t="s">
        <v>68</v>
      </c>
      <c r="BJ369" s="391">
        <v>214</v>
      </c>
      <c r="BK369" s="370">
        <v>4</v>
      </c>
      <c r="BL369" s="219" t="s">
        <v>65</v>
      </c>
      <c r="BM369" s="52" t="s">
        <v>65</v>
      </c>
      <c r="BN369" s="218" t="s">
        <v>373</v>
      </c>
      <c r="BO369" s="217" t="s">
        <v>56</v>
      </c>
      <c r="BP369" s="201" t="s">
        <v>684</v>
      </c>
      <c r="BQ369" s="52" t="s">
        <v>716</v>
      </c>
    </row>
    <row r="370" spans="1:69" ht="16.5" thickBot="1">
      <c r="A370" s="207" t="s">
        <v>37</v>
      </c>
      <c r="B370" s="208" t="s">
        <v>40</v>
      </c>
      <c r="C370" s="202" t="s">
        <v>35</v>
      </c>
      <c r="D370" s="210" t="s">
        <v>709</v>
      </c>
      <c r="E370" s="24" t="s">
        <v>484</v>
      </c>
      <c r="F370" s="86">
        <v>45</v>
      </c>
      <c r="G370" s="80">
        <v>0</v>
      </c>
      <c r="H370" s="204"/>
      <c r="I370" s="204"/>
      <c r="J370" s="204"/>
      <c r="K370" s="204"/>
      <c r="L370" s="80">
        <v>0</v>
      </c>
      <c r="M370" s="203"/>
      <c r="N370" s="52">
        <v>0</v>
      </c>
      <c r="O370" s="204"/>
      <c r="P370" s="204"/>
      <c r="Q370" s="11">
        <v>5.5061109555999996</v>
      </c>
      <c r="R370" s="204"/>
      <c r="S370" s="204"/>
      <c r="T370" s="53">
        <v>8.375</v>
      </c>
      <c r="U370" s="204"/>
      <c r="V370" s="204"/>
      <c r="W370" s="11">
        <v>5.2575331111111003</v>
      </c>
      <c r="X370" s="204"/>
      <c r="Y370" s="204"/>
      <c r="Z370" s="53">
        <v>8.375</v>
      </c>
      <c r="AA370" s="204"/>
      <c r="AB370" s="204"/>
      <c r="AC370" s="204"/>
      <c r="AD370" s="204"/>
      <c r="AE370" s="204"/>
      <c r="AF370" s="9">
        <v>3.6468254157475068</v>
      </c>
      <c r="AG370" s="9">
        <v>315</v>
      </c>
      <c r="AH370" s="9">
        <v>0.45703036731431457</v>
      </c>
      <c r="AI370" s="9">
        <v>9</v>
      </c>
      <c r="AJ370" s="9">
        <v>2.6349999999999998</v>
      </c>
      <c r="AK370" s="9" t="s">
        <v>248</v>
      </c>
      <c r="AL370" s="9">
        <v>45</v>
      </c>
      <c r="AM370" s="9">
        <v>3.6468254157475068</v>
      </c>
      <c r="AN370" s="9">
        <v>3.6896984924623117</v>
      </c>
      <c r="AO370" s="73">
        <v>0</v>
      </c>
      <c r="AP370" s="80">
        <v>0</v>
      </c>
      <c r="AQ370" s="80">
        <v>0</v>
      </c>
      <c r="AR370" s="224">
        <v>90</v>
      </c>
      <c r="AS370" s="224" t="s">
        <v>248</v>
      </c>
      <c r="AT370" s="11">
        <v>3223.3980000000001</v>
      </c>
      <c r="AU370" s="11">
        <v>0</v>
      </c>
      <c r="AV370" s="80">
        <v>0</v>
      </c>
      <c r="AW370" s="80">
        <v>90</v>
      </c>
      <c r="AX370" s="158" t="s">
        <v>248</v>
      </c>
      <c r="AY370" s="235" t="s">
        <v>248</v>
      </c>
      <c r="AZ370" s="218">
        <v>39844</v>
      </c>
      <c r="BA370" s="188" t="s">
        <v>248</v>
      </c>
      <c r="BB370" s="203" t="s">
        <v>248</v>
      </c>
      <c r="BC370" s="158" t="s">
        <v>248</v>
      </c>
      <c r="BD370" s="217" t="s">
        <v>61</v>
      </c>
      <c r="BE370" s="201" t="s">
        <v>62</v>
      </c>
      <c r="BF370" s="201" t="s">
        <v>63</v>
      </c>
      <c r="BG370" s="201" t="s">
        <v>196</v>
      </c>
      <c r="BH370" s="218" t="s">
        <v>515</v>
      </c>
      <c r="BI370" s="218" t="s">
        <v>64</v>
      </c>
      <c r="BJ370" s="391">
        <v>214</v>
      </c>
      <c r="BK370" s="370">
        <v>1</v>
      </c>
      <c r="BL370" s="219" t="s">
        <v>65</v>
      </c>
      <c r="BM370" s="52" t="s">
        <v>65</v>
      </c>
      <c r="BN370" s="218" t="s">
        <v>373</v>
      </c>
      <c r="BO370" s="217" t="s">
        <v>54</v>
      </c>
      <c r="BP370" s="201" t="s">
        <v>699</v>
      </c>
      <c r="BQ370" s="52" t="s">
        <v>715</v>
      </c>
    </row>
    <row r="371" spans="1:69" ht="16.5" thickBot="1">
      <c r="A371" s="207" t="s">
        <v>37</v>
      </c>
      <c r="B371" s="208" t="s">
        <v>40</v>
      </c>
      <c r="C371" s="202" t="s">
        <v>35</v>
      </c>
      <c r="D371" s="210" t="s">
        <v>709</v>
      </c>
      <c r="E371" s="24" t="s">
        <v>484</v>
      </c>
      <c r="F371" s="86">
        <v>43</v>
      </c>
      <c r="G371" s="80">
        <v>1</v>
      </c>
      <c r="H371" s="204"/>
      <c r="I371" s="204"/>
      <c r="J371" s="204"/>
      <c r="K371" s="204"/>
      <c r="L371" s="80">
        <v>0</v>
      </c>
      <c r="M371" s="203"/>
      <c r="N371" s="52">
        <v>0</v>
      </c>
      <c r="O371" s="204"/>
      <c r="P371" s="204"/>
      <c r="Q371" s="11">
        <v>7.9559761905000004</v>
      </c>
      <c r="R371" s="204"/>
      <c r="S371" s="204"/>
      <c r="T371" s="53">
        <v>14.45</v>
      </c>
      <c r="U371" s="204"/>
      <c r="V371" s="204"/>
      <c r="W371" s="11">
        <v>7.789047547619</v>
      </c>
      <c r="X371" s="204"/>
      <c r="Y371" s="204"/>
      <c r="Z371" s="53">
        <v>14.45</v>
      </c>
      <c r="AA371" s="204"/>
      <c r="AB371" s="204"/>
      <c r="AC371" s="204"/>
      <c r="AD371" s="204"/>
      <c r="AE371" s="204"/>
      <c r="AF371" s="9">
        <v>3.3563265338235975</v>
      </c>
      <c r="AG371" s="9">
        <v>294</v>
      </c>
      <c r="AH371" s="9">
        <v>0.48365172822894775</v>
      </c>
      <c r="AI371" s="9">
        <v>13</v>
      </c>
      <c r="AJ371" s="9">
        <v>2.5134920634920634</v>
      </c>
      <c r="AK371" s="9" t="s">
        <v>248</v>
      </c>
      <c r="AL371" s="9">
        <v>41</v>
      </c>
      <c r="AM371" s="9">
        <v>3.3790940806425414</v>
      </c>
      <c r="AN371" s="9">
        <v>3.4651898734177213</v>
      </c>
      <c r="AO371" s="73">
        <v>0</v>
      </c>
      <c r="AP371" s="80">
        <v>0</v>
      </c>
      <c r="AQ371" s="80">
        <v>0</v>
      </c>
      <c r="AR371" s="224">
        <v>84</v>
      </c>
      <c r="AS371" s="224" t="s">
        <v>248</v>
      </c>
      <c r="AT371" s="11">
        <v>3014.9920000000002</v>
      </c>
      <c r="AU371" s="11">
        <v>0</v>
      </c>
      <c r="AV371" s="80">
        <v>0</v>
      </c>
      <c r="AW371" s="80">
        <v>82</v>
      </c>
      <c r="AX371" s="158" t="s">
        <v>248</v>
      </c>
      <c r="AY371" s="235" t="s">
        <v>248</v>
      </c>
      <c r="AZ371" s="218">
        <v>39844</v>
      </c>
      <c r="BA371" s="188" t="s">
        <v>248</v>
      </c>
      <c r="BB371" s="203" t="s">
        <v>248</v>
      </c>
      <c r="BC371" s="158" t="s">
        <v>248</v>
      </c>
      <c r="BD371" s="217" t="s">
        <v>61</v>
      </c>
      <c r="BE371" s="201" t="s">
        <v>62</v>
      </c>
      <c r="BF371" s="201" t="s">
        <v>63</v>
      </c>
      <c r="BG371" s="201" t="s">
        <v>196</v>
      </c>
      <c r="BH371" s="218" t="s">
        <v>515</v>
      </c>
      <c r="BI371" s="218" t="s">
        <v>66</v>
      </c>
      <c r="BJ371" s="391">
        <v>214</v>
      </c>
      <c r="BK371" s="370">
        <v>7</v>
      </c>
      <c r="BL371" s="219" t="s">
        <v>65</v>
      </c>
      <c r="BM371" s="52" t="s">
        <v>65</v>
      </c>
      <c r="BN371" s="218" t="s">
        <v>373</v>
      </c>
      <c r="BO371" s="217" t="s">
        <v>54</v>
      </c>
      <c r="BP371" s="201" t="s">
        <v>699</v>
      </c>
      <c r="BQ371" s="52" t="s">
        <v>715</v>
      </c>
    </row>
    <row r="372" spans="1:69" ht="16.5" thickBot="1">
      <c r="A372" s="207" t="s">
        <v>37</v>
      </c>
      <c r="B372" s="208" t="s">
        <v>40</v>
      </c>
      <c r="C372" s="202" t="s">
        <v>35</v>
      </c>
      <c r="D372" s="210" t="s">
        <v>709</v>
      </c>
      <c r="E372" s="24" t="s">
        <v>484</v>
      </c>
      <c r="F372" s="86">
        <v>45</v>
      </c>
      <c r="G372" s="80">
        <v>0</v>
      </c>
      <c r="H372" s="204"/>
      <c r="I372" s="204"/>
      <c r="J372" s="204"/>
      <c r="K372" s="204"/>
      <c r="L372" s="80">
        <v>0</v>
      </c>
      <c r="M372" s="203"/>
      <c r="N372" s="52">
        <v>0</v>
      </c>
      <c r="O372" s="204"/>
      <c r="P372" s="204"/>
      <c r="Q372" s="11">
        <v>7.2392441777999998</v>
      </c>
      <c r="R372" s="204"/>
      <c r="S372" s="204"/>
      <c r="T372" s="53">
        <v>8.4791666666666661</v>
      </c>
      <c r="U372" s="204"/>
      <c r="V372" s="204"/>
      <c r="W372" s="11">
        <v>7.4300888888888004</v>
      </c>
      <c r="X372" s="204"/>
      <c r="Y372" s="204"/>
      <c r="Z372" s="53">
        <v>10.1875</v>
      </c>
      <c r="AA372" s="204"/>
      <c r="AB372" s="204"/>
      <c r="AC372" s="204"/>
      <c r="AD372" s="204"/>
      <c r="AE372" s="204"/>
      <c r="AF372" s="9">
        <v>3.4284761913239006</v>
      </c>
      <c r="AG372" s="9">
        <v>315</v>
      </c>
      <c r="AH372" s="9">
        <v>0.47844552491521353</v>
      </c>
      <c r="AI372" s="9">
        <v>16</v>
      </c>
      <c r="AJ372" s="9">
        <v>2.4921875</v>
      </c>
      <c r="AK372" s="9" t="s">
        <v>248</v>
      </c>
      <c r="AL372" s="9">
        <v>45</v>
      </c>
      <c r="AM372" s="9">
        <v>3.4284761913239006</v>
      </c>
      <c r="AN372" s="9">
        <v>3.5153061224489797</v>
      </c>
      <c r="AO372" s="73">
        <v>0</v>
      </c>
      <c r="AP372" s="80">
        <v>0</v>
      </c>
      <c r="AQ372" s="80">
        <v>0</v>
      </c>
      <c r="AR372" s="224">
        <v>90</v>
      </c>
      <c r="AS372" s="224" t="s">
        <v>248</v>
      </c>
      <c r="AT372" s="11">
        <v>3216.087</v>
      </c>
      <c r="AU372" s="11">
        <v>0</v>
      </c>
      <c r="AV372" s="80">
        <v>0</v>
      </c>
      <c r="AW372" s="80">
        <v>90</v>
      </c>
      <c r="AX372" s="158" t="s">
        <v>248</v>
      </c>
      <c r="AY372" s="235" t="s">
        <v>248</v>
      </c>
      <c r="AZ372" s="218">
        <v>39844</v>
      </c>
      <c r="BA372" s="188" t="s">
        <v>248</v>
      </c>
      <c r="BB372" s="203" t="s">
        <v>248</v>
      </c>
      <c r="BC372" s="158" t="s">
        <v>248</v>
      </c>
      <c r="BD372" s="217" t="s">
        <v>61</v>
      </c>
      <c r="BE372" s="201" t="s">
        <v>62</v>
      </c>
      <c r="BF372" s="201" t="s">
        <v>63</v>
      </c>
      <c r="BG372" s="201" t="s">
        <v>196</v>
      </c>
      <c r="BH372" s="218" t="s">
        <v>515</v>
      </c>
      <c r="BI372" s="218" t="s">
        <v>67</v>
      </c>
      <c r="BJ372" s="391">
        <v>214</v>
      </c>
      <c r="BK372" s="370">
        <v>3</v>
      </c>
      <c r="BL372" s="219" t="s">
        <v>65</v>
      </c>
      <c r="BM372" s="52" t="s">
        <v>65</v>
      </c>
      <c r="BN372" s="218" t="s">
        <v>373</v>
      </c>
      <c r="BO372" s="217" t="s">
        <v>54</v>
      </c>
      <c r="BP372" s="201" t="s">
        <v>699</v>
      </c>
      <c r="BQ372" s="52" t="s">
        <v>715</v>
      </c>
    </row>
    <row r="373" spans="1:69" ht="16.5" thickBot="1">
      <c r="A373" s="207" t="s">
        <v>37</v>
      </c>
      <c r="B373" s="208" t="s">
        <v>40</v>
      </c>
      <c r="C373" s="202" t="s">
        <v>35</v>
      </c>
      <c r="D373" s="210" t="s">
        <v>709</v>
      </c>
      <c r="E373" s="24" t="s">
        <v>484</v>
      </c>
      <c r="F373" s="86">
        <v>43</v>
      </c>
      <c r="G373" s="80">
        <v>0</v>
      </c>
      <c r="H373" s="204"/>
      <c r="I373" s="204"/>
      <c r="J373" s="204"/>
      <c r="K373" s="204"/>
      <c r="L373" s="80">
        <v>0</v>
      </c>
      <c r="M373" s="203"/>
      <c r="N373" s="52">
        <v>0</v>
      </c>
      <c r="O373" s="204"/>
      <c r="P373" s="204"/>
      <c r="Q373" s="11">
        <v>7.6711626743999997</v>
      </c>
      <c r="R373" s="204"/>
      <c r="S373" s="204"/>
      <c r="T373" s="53">
        <v>8.9906249999999996</v>
      </c>
      <c r="U373" s="204"/>
      <c r="V373" s="204"/>
      <c r="W373" s="11">
        <v>7.7009533953488001</v>
      </c>
      <c r="X373" s="204"/>
      <c r="Y373" s="204"/>
      <c r="Z373" s="53">
        <v>9.2125000000000004</v>
      </c>
      <c r="AA373" s="204"/>
      <c r="AB373" s="204"/>
      <c r="AC373" s="204"/>
      <c r="AD373" s="204"/>
      <c r="AE373" s="204"/>
      <c r="AF373" s="9">
        <v>2.7383397702544814</v>
      </c>
      <c r="AG373" s="9">
        <v>259</v>
      </c>
      <c r="AH373" s="9">
        <v>0.39585336838029911</v>
      </c>
      <c r="AI373" s="9">
        <v>43</v>
      </c>
      <c r="AJ373" s="9">
        <v>1.8204545454545455</v>
      </c>
      <c r="AK373" s="9" t="s">
        <v>248</v>
      </c>
      <c r="AL373" s="9">
        <v>0</v>
      </c>
      <c r="AM373" s="9"/>
      <c r="AN373" s="9"/>
      <c r="AO373" s="73">
        <v>0</v>
      </c>
      <c r="AP373" s="80">
        <v>0</v>
      </c>
      <c r="AQ373" s="80">
        <v>0</v>
      </c>
      <c r="AR373" s="224">
        <v>86</v>
      </c>
      <c r="AS373" s="224" t="s">
        <v>248</v>
      </c>
      <c r="AT373" s="11">
        <v>3083.538</v>
      </c>
      <c r="AU373" s="11">
        <v>0</v>
      </c>
      <c r="AV373" s="80">
        <v>0</v>
      </c>
      <c r="AW373" s="80">
        <v>86</v>
      </c>
      <c r="AX373" s="158" t="s">
        <v>248</v>
      </c>
      <c r="AY373" s="235" t="s">
        <v>248</v>
      </c>
      <c r="AZ373" s="218">
        <v>39844</v>
      </c>
      <c r="BA373" s="188" t="s">
        <v>248</v>
      </c>
      <c r="BB373" s="203" t="s">
        <v>248</v>
      </c>
      <c r="BC373" s="158" t="s">
        <v>248</v>
      </c>
      <c r="BD373" s="217" t="s">
        <v>61</v>
      </c>
      <c r="BE373" s="201" t="s">
        <v>62</v>
      </c>
      <c r="BF373" s="201" t="s">
        <v>63</v>
      </c>
      <c r="BG373" s="201" t="s">
        <v>196</v>
      </c>
      <c r="BH373" s="218" t="s">
        <v>515</v>
      </c>
      <c r="BI373" s="218" t="s">
        <v>68</v>
      </c>
      <c r="BJ373" s="391">
        <v>214</v>
      </c>
      <c r="BK373" s="370">
        <v>4</v>
      </c>
      <c r="BL373" s="219" t="s">
        <v>65</v>
      </c>
      <c r="BM373" s="52" t="s">
        <v>65</v>
      </c>
      <c r="BN373" s="218" t="s">
        <v>373</v>
      </c>
      <c r="BO373" s="217" t="s">
        <v>54</v>
      </c>
      <c r="BP373" s="201" t="s">
        <v>699</v>
      </c>
      <c r="BQ373" s="52" t="s">
        <v>715</v>
      </c>
    </row>
    <row r="374" spans="1:69" ht="16.5" thickBot="1">
      <c r="A374" s="207" t="s">
        <v>37</v>
      </c>
      <c r="B374" s="208" t="s">
        <v>40</v>
      </c>
      <c r="C374" s="202" t="s">
        <v>35</v>
      </c>
      <c r="D374" s="210" t="s">
        <v>709</v>
      </c>
      <c r="E374" s="24" t="s">
        <v>612</v>
      </c>
      <c r="F374" s="86">
        <v>55</v>
      </c>
      <c r="G374" s="80">
        <v>0</v>
      </c>
      <c r="H374" s="204"/>
      <c r="I374" s="204"/>
      <c r="J374" s="204"/>
      <c r="K374" s="204"/>
      <c r="L374" s="80">
        <v>0</v>
      </c>
      <c r="M374" s="203"/>
      <c r="N374" s="52">
        <v>0</v>
      </c>
      <c r="O374" s="204"/>
      <c r="P374" s="204"/>
      <c r="Q374" s="11">
        <v>6.2137998545000004</v>
      </c>
      <c r="R374" s="204"/>
      <c r="S374" s="204"/>
      <c r="T374" s="53">
        <v>8.375</v>
      </c>
      <c r="U374" s="204"/>
      <c r="V374" s="204"/>
      <c r="W374" s="11">
        <v>5.9818724181818004</v>
      </c>
      <c r="X374" s="204"/>
      <c r="Y374" s="204"/>
      <c r="Z374" s="53">
        <v>7.90625</v>
      </c>
      <c r="AA374" s="204"/>
      <c r="AB374" s="204"/>
      <c r="AC374" s="204"/>
      <c r="AD374" s="204"/>
      <c r="AE374" s="204"/>
      <c r="AF374" s="9">
        <v>3.5025974112671694</v>
      </c>
      <c r="AG374" s="9">
        <v>385</v>
      </c>
      <c r="AH374" s="9">
        <v>0.42236898888360969</v>
      </c>
      <c r="AI374" s="9">
        <v>12</v>
      </c>
      <c r="AJ374" s="9">
        <v>2.5979729729729728</v>
      </c>
      <c r="AK374" s="9" t="s">
        <v>248</v>
      </c>
      <c r="AL374" s="9">
        <v>55</v>
      </c>
      <c r="AM374" s="9">
        <v>3.5025974112671694</v>
      </c>
      <c r="AN374" s="9">
        <v>3.5901826484018264</v>
      </c>
      <c r="AO374" s="73">
        <v>0</v>
      </c>
      <c r="AP374" s="80">
        <v>0</v>
      </c>
      <c r="AQ374" s="80">
        <v>0</v>
      </c>
      <c r="AR374" s="224">
        <v>110</v>
      </c>
      <c r="AS374" s="224" t="s">
        <v>248</v>
      </c>
      <c r="AT374" s="11">
        <v>3933.2829999999999</v>
      </c>
      <c r="AU374" s="11">
        <v>0</v>
      </c>
      <c r="AV374" s="80">
        <v>0</v>
      </c>
      <c r="AW374" s="80">
        <v>110</v>
      </c>
      <c r="AX374" s="158" t="s">
        <v>248</v>
      </c>
      <c r="AY374" s="235" t="s">
        <v>248</v>
      </c>
      <c r="AZ374" s="218">
        <v>26157</v>
      </c>
      <c r="BA374" s="188" t="s">
        <v>248</v>
      </c>
      <c r="BB374" s="203" t="s">
        <v>248</v>
      </c>
      <c r="BC374" s="158" t="s">
        <v>248</v>
      </c>
      <c r="BD374" s="217" t="s">
        <v>61</v>
      </c>
      <c r="BE374" s="201" t="s">
        <v>62</v>
      </c>
      <c r="BF374" s="201" t="s">
        <v>63</v>
      </c>
      <c r="BG374" s="201" t="s">
        <v>196</v>
      </c>
      <c r="BH374" s="218" t="s">
        <v>514</v>
      </c>
      <c r="BI374" s="218" t="s">
        <v>64</v>
      </c>
      <c r="BJ374" s="391">
        <v>214</v>
      </c>
      <c r="BK374" s="370">
        <v>1</v>
      </c>
      <c r="BL374" s="219" t="s">
        <v>65</v>
      </c>
      <c r="BM374" s="52" t="s">
        <v>65</v>
      </c>
      <c r="BN374" s="218" t="s">
        <v>373</v>
      </c>
      <c r="BO374" s="217" t="s">
        <v>71</v>
      </c>
      <c r="BP374" s="201" t="s">
        <v>682</v>
      </c>
      <c r="BQ374" s="52" t="s">
        <v>716</v>
      </c>
    </row>
    <row r="375" spans="1:69" ht="16.5" thickBot="1">
      <c r="A375" s="207" t="s">
        <v>37</v>
      </c>
      <c r="B375" s="208" t="s">
        <v>40</v>
      </c>
      <c r="C375" s="202" t="s">
        <v>35</v>
      </c>
      <c r="D375" s="210" t="s">
        <v>709</v>
      </c>
      <c r="E375" s="24" t="s">
        <v>612</v>
      </c>
      <c r="F375" s="86">
        <v>50</v>
      </c>
      <c r="G375" s="80">
        <v>0</v>
      </c>
      <c r="H375" s="204"/>
      <c r="I375" s="204"/>
      <c r="J375" s="204"/>
      <c r="K375" s="204"/>
      <c r="L375" s="80">
        <v>0</v>
      </c>
      <c r="M375" s="203"/>
      <c r="N375" s="52">
        <v>0</v>
      </c>
      <c r="O375" s="204"/>
      <c r="P375" s="204"/>
      <c r="Q375" s="11">
        <v>6.8211197600000002</v>
      </c>
      <c r="R375" s="204"/>
      <c r="S375" s="204"/>
      <c r="T375" s="53">
        <v>12.75</v>
      </c>
      <c r="U375" s="204"/>
      <c r="V375" s="204"/>
      <c r="W375" s="11">
        <v>6.7529196999999996</v>
      </c>
      <c r="X375" s="204"/>
      <c r="Y375" s="204"/>
      <c r="Z375" s="53">
        <v>12.75</v>
      </c>
      <c r="AA375" s="204"/>
      <c r="AB375" s="204"/>
      <c r="AC375" s="204"/>
      <c r="AD375" s="204"/>
      <c r="AE375" s="204"/>
      <c r="AF375" s="9">
        <v>3.3838857235227318</v>
      </c>
      <c r="AG375" s="9">
        <v>350</v>
      </c>
      <c r="AH375" s="9">
        <v>0.47375015997997078</v>
      </c>
      <c r="AI375" s="9">
        <v>20</v>
      </c>
      <c r="AJ375" s="9">
        <v>2.4342105263157894</v>
      </c>
      <c r="AK375" s="9" t="s">
        <v>248</v>
      </c>
      <c r="AL375" s="9">
        <v>50</v>
      </c>
      <c r="AM375" s="9">
        <v>3.3838857235227318</v>
      </c>
      <c r="AN375" s="9">
        <v>3.4950000000000001</v>
      </c>
      <c r="AO375" s="73">
        <v>0</v>
      </c>
      <c r="AP375" s="80">
        <v>0</v>
      </c>
      <c r="AQ375" s="80">
        <v>0</v>
      </c>
      <c r="AR375" s="224">
        <v>100</v>
      </c>
      <c r="AS375" s="224" t="s">
        <v>248</v>
      </c>
      <c r="AT375" s="11">
        <v>3571.0659999999998</v>
      </c>
      <c r="AU375" s="11">
        <v>0</v>
      </c>
      <c r="AV375" s="80">
        <v>0</v>
      </c>
      <c r="AW375" s="80">
        <v>100</v>
      </c>
      <c r="AX375" s="158" t="s">
        <v>248</v>
      </c>
      <c r="AY375" s="235" t="s">
        <v>248</v>
      </c>
      <c r="AZ375" s="218">
        <v>26157</v>
      </c>
      <c r="BA375" s="188" t="s">
        <v>248</v>
      </c>
      <c r="BB375" s="203" t="s">
        <v>248</v>
      </c>
      <c r="BC375" s="158" t="s">
        <v>248</v>
      </c>
      <c r="BD375" s="217" t="s">
        <v>61</v>
      </c>
      <c r="BE375" s="201" t="s">
        <v>62</v>
      </c>
      <c r="BF375" s="201" t="s">
        <v>63</v>
      </c>
      <c r="BG375" s="201" t="s">
        <v>196</v>
      </c>
      <c r="BH375" s="218" t="s">
        <v>514</v>
      </c>
      <c r="BI375" s="218" t="s">
        <v>66</v>
      </c>
      <c r="BJ375" s="391">
        <v>214</v>
      </c>
      <c r="BK375" s="370">
        <v>7</v>
      </c>
      <c r="BL375" s="219" t="s">
        <v>65</v>
      </c>
      <c r="BM375" s="52" t="s">
        <v>65</v>
      </c>
      <c r="BN375" s="218" t="s">
        <v>373</v>
      </c>
      <c r="BO375" s="217" t="s">
        <v>71</v>
      </c>
      <c r="BP375" s="201" t="s">
        <v>682</v>
      </c>
      <c r="BQ375" s="52" t="s">
        <v>716</v>
      </c>
    </row>
    <row r="376" spans="1:69" ht="16.5" thickBot="1">
      <c r="A376" s="207" t="s">
        <v>37</v>
      </c>
      <c r="B376" s="208" t="s">
        <v>40</v>
      </c>
      <c r="C376" s="202" t="s">
        <v>35</v>
      </c>
      <c r="D376" s="210" t="s">
        <v>709</v>
      </c>
      <c r="E376" s="24" t="s">
        <v>612</v>
      </c>
      <c r="F376" s="86">
        <v>63</v>
      </c>
      <c r="G376" s="80">
        <v>0</v>
      </c>
      <c r="H376" s="204"/>
      <c r="I376" s="204"/>
      <c r="J376" s="204"/>
      <c r="K376" s="204"/>
      <c r="L376" s="80">
        <v>0</v>
      </c>
      <c r="M376" s="203"/>
      <c r="N376" s="52">
        <v>0</v>
      </c>
      <c r="O376" s="204"/>
      <c r="P376" s="204"/>
      <c r="Q376" s="11">
        <v>5.7712380000000003</v>
      </c>
      <c r="R376" s="204"/>
      <c r="S376" s="204"/>
      <c r="T376" s="53">
        <v>7.4624999999999986</v>
      </c>
      <c r="U376" s="204"/>
      <c r="V376" s="204"/>
      <c r="W376" s="11">
        <v>5.2065236349206003</v>
      </c>
      <c r="X376" s="204"/>
      <c r="Y376" s="204"/>
      <c r="Z376" s="53">
        <v>7.3083333333333327</v>
      </c>
      <c r="AA376" s="204"/>
      <c r="AB376" s="204"/>
      <c r="AC376" s="204"/>
      <c r="AD376" s="204"/>
      <c r="AE376" s="204"/>
      <c r="AF376" s="9">
        <v>3.6813605637236786</v>
      </c>
      <c r="AG376" s="9">
        <v>441</v>
      </c>
      <c r="AH376" s="9">
        <v>0.36987060867472293</v>
      </c>
      <c r="AI376" s="9">
        <v>6</v>
      </c>
      <c r="AJ376" s="9">
        <v>2.7972222222222221</v>
      </c>
      <c r="AK376" s="9" t="s">
        <v>248</v>
      </c>
      <c r="AL376" s="9">
        <v>63</v>
      </c>
      <c r="AM376" s="9">
        <v>3.6813605637236786</v>
      </c>
      <c r="AN376" s="9">
        <v>3.7011400651465798</v>
      </c>
      <c r="AO376" s="73">
        <v>0</v>
      </c>
      <c r="AP376" s="80">
        <v>0</v>
      </c>
      <c r="AQ376" s="80">
        <v>0</v>
      </c>
      <c r="AR376" s="224">
        <v>126</v>
      </c>
      <c r="AS376" s="224" t="s">
        <v>248</v>
      </c>
      <c r="AT376" s="11">
        <v>4504.9790000000003</v>
      </c>
      <c r="AU376" s="11">
        <v>0</v>
      </c>
      <c r="AV376" s="80">
        <v>0</v>
      </c>
      <c r="AW376" s="80">
        <v>126</v>
      </c>
      <c r="AX376" s="158" t="s">
        <v>248</v>
      </c>
      <c r="AY376" s="235" t="s">
        <v>248</v>
      </c>
      <c r="AZ376" s="218">
        <v>26157</v>
      </c>
      <c r="BA376" s="188" t="s">
        <v>248</v>
      </c>
      <c r="BB376" s="203" t="s">
        <v>248</v>
      </c>
      <c r="BC376" s="158" t="s">
        <v>248</v>
      </c>
      <c r="BD376" s="217" t="s">
        <v>61</v>
      </c>
      <c r="BE376" s="201" t="s">
        <v>62</v>
      </c>
      <c r="BF376" s="201" t="s">
        <v>63</v>
      </c>
      <c r="BG376" s="201" t="s">
        <v>196</v>
      </c>
      <c r="BH376" s="218" t="s">
        <v>514</v>
      </c>
      <c r="BI376" s="218" t="s">
        <v>67</v>
      </c>
      <c r="BJ376" s="391">
        <v>214</v>
      </c>
      <c r="BK376" s="370">
        <v>3</v>
      </c>
      <c r="BL376" s="219" t="s">
        <v>65</v>
      </c>
      <c r="BM376" s="52" t="s">
        <v>65</v>
      </c>
      <c r="BN376" s="218" t="s">
        <v>373</v>
      </c>
      <c r="BO376" s="217" t="s">
        <v>71</v>
      </c>
      <c r="BP376" s="201" t="s">
        <v>682</v>
      </c>
      <c r="BQ376" s="52" t="s">
        <v>716</v>
      </c>
    </row>
    <row r="377" spans="1:69" ht="16.5" thickBot="1">
      <c r="A377" s="207" t="s">
        <v>37</v>
      </c>
      <c r="B377" s="208" t="s">
        <v>40</v>
      </c>
      <c r="C377" s="202" t="s">
        <v>35</v>
      </c>
      <c r="D377" s="210" t="s">
        <v>709</v>
      </c>
      <c r="E377" s="24" t="s">
        <v>612</v>
      </c>
      <c r="F377" s="86">
        <v>24</v>
      </c>
      <c r="G377" s="80">
        <v>0</v>
      </c>
      <c r="H377" s="204"/>
      <c r="I377" s="204"/>
      <c r="J377" s="204"/>
      <c r="K377" s="204"/>
      <c r="L377" s="80">
        <v>0</v>
      </c>
      <c r="M377" s="203"/>
      <c r="N377" s="52">
        <v>0</v>
      </c>
      <c r="O377" s="204"/>
      <c r="P377" s="204"/>
      <c r="Q377" s="11">
        <v>7.7872082083</v>
      </c>
      <c r="R377" s="204"/>
      <c r="S377" s="204"/>
      <c r="T377" s="53">
        <v>9.8999999999999986</v>
      </c>
      <c r="U377" s="204"/>
      <c r="V377" s="204"/>
      <c r="W377" s="11">
        <v>7.8882916666665999</v>
      </c>
      <c r="X377" s="204"/>
      <c r="Y377" s="204"/>
      <c r="Z377" s="53">
        <v>9.8999999999999986</v>
      </c>
      <c r="AA377" s="204"/>
      <c r="AB377" s="204"/>
      <c r="AC377" s="204"/>
      <c r="AD377" s="204"/>
      <c r="AE377" s="204"/>
      <c r="AF377" s="9">
        <v>2.726785715137209</v>
      </c>
      <c r="AG377" s="9">
        <v>168</v>
      </c>
      <c r="AH377" s="9">
        <v>0.25685636545002827</v>
      </c>
      <c r="AI377" s="9">
        <v>32</v>
      </c>
      <c r="AJ377" s="9">
        <v>2.1312500000000001</v>
      </c>
      <c r="AK377" s="9" t="s">
        <v>248</v>
      </c>
      <c r="AL377" s="9">
        <v>0</v>
      </c>
      <c r="AM377" s="9"/>
      <c r="AN377" s="9"/>
      <c r="AO377" s="73">
        <v>0</v>
      </c>
      <c r="AP377" s="80">
        <v>0</v>
      </c>
      <c r="AQ377" s="80">
        <v>0</v>
      </c>
      <c r="AR377" s="224">
        <v>48</v>
      </c>
      <c r="AS377" s="224" t="s">
        <v>248</v>
      </c>
      <c r="AT377" s="11">
        <v>1713.703</v>
      </c>
      <c r="AU377" s="11">
        <v>0</v>
      </c>
      <c r="AV377" s="80">
        <v>0</v>
      </c>
      <c r="AW377" s="80">
        <v>48</v>
      </c>
      <c r="AX377" s="158" t="s">
        <v>248</v>
      </c>
      <c r="AY377" s="235" t="s">
        <v>248</v>
      </c>
      <c r="AZ377" s="218">
        <v>26157</v>
      </c>
      <c r="BA377" s="188" t="s">
        <v>248</v>
      </c>
      <c r="BB377" s="203" t="s">
        <v>248</v>
      </c>
      <c r="BC377" s="158" t="s">
        <v>248</v>
      </c>
      <c r="BD377" s="217" t="s">
        <v>61</v>
      </c>
      <c r="BE377" s="201" t="s">
        <v>62</v>
      </c>
      <c r="BF377" s="201" t="s">
        <v>63</v>
      </c>
      <c r="BG377" s="201" t="s">
        <v>196</v>
      </c>
      <c r="BH377" s="218" t="s">
        <v>514</v>
      </c>
      <c r="BI377" s="218" t="s">
        <v>68</v>
      </c>
      <c r="BJ377" s="391">
        <v>214</v>
      </c>
      <c r="BK377" s="370">
        <v>4</v>
      </c>
      <c r="BL377" s="219" t="s">
        <v>65</v>
      </c>
      <c r="BM377" s="52" t="s">
        <v>65</v>
      </c>
      <c r="BN377" s="218" t="s">
        <v>373</v>
      </c>
      <c r="BO377" s="217" t="s">
        <v>71</v>
      </c>
      <c r="BP377" s="201" t="s">
        <v>682</v>
      </c>
      <c r="BQ377" s="52" t="s">
        <v>716</v>
      </c>
    </row>
    <row r="378" spans="1:69" ht="16.5" thickBot="1">
      <c r="A378" s="207" t="s">
        <v>37</v>
      </c>
      <c r="B378" s="208" t="s">
        <v>40</v>
      </c>
      <c r="C378" s="202" t="s">
        <v>35</v>
      </c>
      <c r="D378" s="210" t="s">
        <v>709</v>
      </c>
      <c r="E378" s="24" t="s">
        <v>485</v>
      </c>
      <c r="F378" s="86">
        <v>83</v>
      </c>
      <c r="G378" s="80">
        <v>0</v>
      </c>
      <c r="H378" s="204"/>
      <c r="I378" s="204"/>
      <c r="J378" s="204"/>
      <c r="K378" s="204"/>
      <c r="L378" s="80">
        <v>0</v>
      </c>
      <c r="M378" s="203"/>
      <c r="N378" s="52">
        <v>0</v>
      </c>
      <c r="O378" s="204"/>
      <c r="P378" s="204"/>
      <c r="Q378" s="11">
        <v>5.4024937470000003</v>
      </c>
      <c r="R378" s="204"/>
      <c r="S378" s="204"/>
      <c r="T378" s="53">
        <v>7.6416666666666657</v>
      </c>
      <c r="U378" s="204"/>
      <c r="V378" s="204"/>
      <c r="W378" s="11">
        <v>5.0432287831325002</v>
      </c>
      <c r="X378" s="204"/>
      <c r="Y378" s="204"/>
      <c r="Z378" s="53">
        <v>7.2124999999999986</v>
      </c>
      <c r="AA378" s="204"/>
      <c r="AB378" s="204"/>
      <c r="AC378" s="204"/>
      <c r="AD378" s="204"/>
      <c r="AE378" s="204"/>
      <c r="AF378" s="9">
        <v>3.6843029441193331</v>
      </c>
      <c r="AG378" s="9">
        <v>581</v>
      </c>
      <c r="AH378" s="9">
        <v>0.4036526796461366</v>
      </c>
      <c r="AI378" s="9">
        <v>14</v>
      </c>
      <c r="AJ378" s="9">
        <v>2.7351562500000002</v>
      </c>
      <c r="AK378" s="9" t="s">
        <v>248</v>
      </c>
      <c r="AL378" s="9">
        <v>83</v>
      </c>
      <c r="AM378" s="9">
        <v>3.6843029441193331</v>
      </c>
      <c r="AN378" s="9">
        <v>3.7070895522388061</v>
      </c>
      <c r="AO378" s="73">
        <v>0</v>
      </c>
      <c r="AP378" s="80">
        <v>0</v>
      </c>
      <c r="AQ378" s="80">
        <v>0</v>
      </c>
      <c r="AR378" s="224">
        <v>166</v>
      </c>
      <c r="AS378" s="224" t="s">
        <v>248</v>
      </c>
      <c r="AT378" s="11">
        <v>5956.4570000000003</v>
      </c>
      <c r="AU378" s="11">
        <v>0</v>
      </c>
      <c r="AV378" s="80">
        <v>0</v>
      </c>
      <c r="AW378" s="80">
        <v>166</v>
      </c>
      <c r="AX378" s="158" t="s">
        <v>248</v>
      </c>
      <c r="AY378" s="235" t="s">
        <v>248</v>
      </c>
      <c r="AZ378" s="218">
        <v>26513</v>
      </c>
      <c r="BA378" s="188" t="s">
        <v>248</v>
      </c>
      <c r="BB378" s="203" t="s">
        <v>248</v>
      </c>
      <c r="BC378" s="158" t="s">
        <v>248</v>
      </c>
      <c r="BD378" s="217" t="s">
        <v>61</v>
      </c>
      <c r="BE378" s="201" t="s">
        <v>62</v>
      </c>
      <c r="BF378" s="201" t="s">
        <v>63</v>
      </c>
      <c r="BG378" s="201" t="s">
        <v>196</v>
      </c>
      <c r="BH378" s="218" t="s">
        <v>514</v>
      </c>
      <c r="BI378" s="218" t="s">
        <v>64</v>
      </c>
      <c r="BJ378" s="391">
        <v>214</v>
      </c>
      <c r="BK378" s="370">
        <v>1</v>
      </c>
      <c r="BL378" s="219" t="s">
        <v>65</v>
      </c>
      <c r="BM378" s="52" t="s">
        <v>65</v>
      </c>
      <c r="BN378" s="218" t="s">
        <v>373</v>
      </c>
      <c r="BO378" s="217" t="s">
        <v>69</v>
      </c>
      <c r="BP378" s="201" t="s">
        <v>680</v>
      </c>
      <c r="BQ378" s="52" t="s">
        <v>714</v>
      </c>
    </row>
    <row r="379" spans="1:69" ht="16.5" thickBot="1">
      <c r="A379" s="207" t="s">
        <v>37</v>
      </c>
      <c r="B379" s="208" t="s">
        <v>40</v>
      </c>
      <c r="C379" s="202" t="s">
        <v>35</v>
      </c>
      <c r="D379" s="210" t="s">
        <v>709</v>
      </c>
      <c r="E379" s="24" t="s">
        <v>485</v>
      </c>
      <c r="F379" s="86">
        <v>71</v>
      </c>
      <c r="G379" s="80">
        <v>1</v>
      </c>
      <c r="H379" s="204"/>
      <c r="I379" s="204"/>
      <c r="J379" s="204"/>
      <c r="K379" s="204"/>
      <c r="L379" s="80">
        <v>0</v>
      </c>
      <c r="M379" s="203"/>
      <c r="N379" s="52">
        <v>0</v>
      </c>
      <c r="O379" s="204"/>
      <c r="P379" s="204"/>
      <c r="Q379" s="11">
        <v>8.7499855143000005</v>
      </c>
      <c r="R379" s="204"/>
      <c r="S379" s="204"/>
      <c r="T379" s="53">
        <v>14.375</v>
      </c>
      <c r="U379" s="204"/>
      <c r="V379" s="204"/>
      <c r="W379" s="11">
        <v>8.8679855714285001</v>
      </c>
      <c r="X379" s="204"/>
      <c r="Y379" s="204"/>
      <c r="Z379" s="53">
        <v>14.875</v>
      </c>
      <c r="AA379" s="204"/>
      <c r="AB379" s="204"/>
      <c r="AC379" s="204"/>
      <c r="AD379" s="204"/>
      <c r="AE379" s="204"/>
      <c r="AF379" s="9">
        <v>3.3592040794236318</v>
      </c>
      <c r="AG379" s="9">
        <v>490</v>
      </c>
      <c r="AH379" s="9">
        <v>0.47362293496939772</v>
      </c>
      <c r="AI379" s="9">
        <v>21</v>
      </c>
      <c r="AJ379" s="9">
        <v>2.5188172043010755</v>
      </c>
      <c r="AK379" s="9" t="s">
        <v>248</v>
      </c>
      <c r="AL379" s="9">
        <v>70</v>
      </c>
      <c r="AM379" s="9">
        <v>3.3592040794236318</v>
      </c>
      <c r="AN379" s="9">
        <v>3.4366666666666665</v>
      </c>
      <c r="AO379" s="73">
        <v>0</v>
      </c>
      <c r="AP379" s="80">
        <v>0</v>
      </c>
      <c r="AQ379" s="80">
        <v>0</v>
      </c>
      <c r="AR379" s="224">
        <v>140</v>
      </c>
      <c r="AS379" s="224" t="s">
        <v>248</v>
      </c>
      <c r="AT379" s="11">
        <v>5005.4040000000005</v>
      </c>
      <c r="AU379" s="11">
        <v>0</v>
      </c>
      <c r="AV379" s="80">
        <v>0</v>
      </c>
      <c r="AW379" s="80">
        <v>140</v>
      </c>
      <c r="AX379" s="158" t="s">
        <v>248</v>
      </c>
      <c r="AY379" s="235" t="s">
        <v>248</v>
      </c>
      <c r="AZ379" s="218">
        <v>26513</v>
      </c>
      <c r="BA379" s="188" t="s">
        <v>248</v>
      </c>
      <c r="BB379" s="203" t="s">
        <v>248</v>
      </c>
      <c r="BC379" s="158" t="s">
        <v>248</v>
      </c>
      <c r="BD379" s="217" t="s">
        <v>61</v>
      </c>
      <c r="BE379" s="201" t="s">
        <v>62</v>
      </c>
      <c r="BF379" s="201" t="s">
        <v>63</v>
      </c>
      <c r="BG379" s="201" t="s">
        <v>196</v>
      </c>
      <c r="BH379" s="218" t="s">
        <v>514</v>
      </c>
      <c r="BI379" s="218" t="s">
        <v>66</v>
      </c>
      <c r="BJ379" s="391">
        <v>214</v>
      </c>
      <c r="BK379" s="370">
        <v>7</v>
      </c>
      <c r="BL379" s="219" t="s">
        <v>65</v>
      </c>
      <c r="BM379" s="52" t="s">
        <v>65</v>
      </c>
      <c r="BN379" s="218" t="s">
        <v>373</v>
      </c>
      <c r="BO379" s="217" t="s">
        <v>69</v>
      </c>
      <c r="BP379" s="201" t="s">
        <v>680</v>
      </c>
      <c r="BQ379" s="52" t="s">
        <v>714</v>
      </c>
    </row>
    <row r="380" spans="1:69" ht="16.5" thickBot="1">
      <c r="A380" s="207" t="s">
        <v>37</v>
      </c>
      <c r="B380" s="208" t="s">
        <v>40</v>
      </c>
      <c r="C380" s="202" t="s">
        <v>35</v>
      </c>
      <c r="D380" s="210" t="s">
        <v>709</v>
      </c>
      <c r="E380" s="24" t="s">
        <v>485</v>
      </c>
      <c r="F380" s="86">
        <v>85</v>
      </c>
      <c r="G380" s="80">
        <v>0</v>
      </c>
      <c r="H380" s="204"/>
      <c r="I380" s="204"/>
      <c r="J380" s="204"/>
      <c r="K380" s="204"/>
      <c r="L380" s="80">
        <v>0</v>
      </c>
      <c r="M380" s="203"/>
      <c r="N380" s="52">
        <v>0</v>
      </c>
      <c r="O380" s="204"/>
      <c r="P380" s="204"/>
      <c r="Q380" s="11">
        <v>6.9189645999999998</v>
      </c>
      <c r="R380" s="204"/>
      <c r="S380" s="204"/>
      <c r="T380" s="53">
        <v>8.4861111111111107</v>
      </c>
      <c r="U380" s="204"/>
      <c r="V380" s="204"/>
      <c r="W380" s="11">
        <v>6.9922704823529003</v>
      </c>
      <c r="X380" s="204"/>
      <c r="Y380" s="204"/>
      <c r="Z380" s="53">
        <v>8.4791666666666661</v>
      </c>
      <c r="AA380" s="204"/>
      <c r="AB380" s="204"/>
      <c r="AC380" s="204"/>
      <c r="AD380" s="204"/>
      <c r="AE380" s="204"/>
      <c r="AF380" s="9">
        <v>3.4769579889393651</v>
      </c>
      <c r="AG380" s="9">
        <v>595</v>
      </c>
      <c r="AH380" s="9">
        <v>0.47040260676901335</v>
      </c>
      <c r="AI380" s="9">
        <v>22</v>
      </c>
      <c r="AJ380" s="9">
        <v>2.5538194444444446</v>
      </c>
      <c r="AK380" s="9" t="s">
        <v>248</v>
      </c>
      <c r="AL380" s="9">
        <v>85</v>
      </c>
      <c r="AM380" s="9">
        <v>3.4769579889393651</v>
      </c>
      <c r="AN380" s="9">
        <v>3.5616776315789473</v>
      </c>
      <c r="AO380" s="73">
        <v>0</v>
      </c>
      <c r="AP380" s="80">
        <v>0</v>
      </c>
      <c r="AQ380" s="80">
        <v>0</v>
      </c>
      <c r="AR380" s="224">
        <v>170</v>
      </c>
      <c r="AS380" s="224" t="s">
        <v>248</v>
      </c>
      <c r="AT380" s="11">
        <v>6090.0119999999997</v>
      </c>
      <c r="AU380" s="11">
        <v>0</v>
      </c>
      <c r="AV380" s="80">
        <v>0</v>
      </c>
      <c r="AW380" s="80">
        <v>170</v>
      </c>
      <c r="AX380" s="158" t="s">
        <v>248</v>
      </c>
      <c r="AY380" s="235" t="s">
        <v>248</v>
      </c>
      <c r="AZ380" s="218">
        <v>26513</v>
      </c>
      <c r="BA380" s="188" t="s">
        <v>248</v>
      </c>
      <c r="BB380" s="203" t="s">
        <v>248</v>
      </c>
      <c r="BC380" s="158" t="s">
        <v>248</v>
      </c>
      <c r="BD380" s="217" t="s">
        <v>61</v>
      </c>
      <c r="BE380" s="201" t="s">
        <v>62</v>
      </c>
      <c r="BF380" s="201" t="s">
        <v>63</v>
      </c>
      <c r="BG380" s="201" t="s">
        <v>196</v>
      </c>
      <c r="BH380" s="218" t="s">
        <v>514</v>
      </c>
      <c r="BI380" s="218" t="s">
        <v>67</v>
      </c>
      <c r="BJ380" s="391">
        <v>214</v>
      </c>
      <c r="BK380" s="370">
        <v>3</v>
      </c>
      <c r="BL380" s="219" t="s">
        <v>65</v>
      </c>
      <c r="BM380" s="52" t="s">
        <v>65</v>
      </c>
      <c r="BN380" s="218" t="s">
        <v>373</v>
      </c>
      <c r="BO380" s="217" t="s">
        <v>69</v>
      </c>
      <c r="BP380" s="201" t="s">
        <v>680</v>
      </c>
      <c r="BQ380" s="52" t="s">
        <v>714</v>
      </c>
    </row>
    <row r="381" spans="1:69" ht="16.5" thickBot="1">
      <c r="A381" s="207" t="s">
        <v>37</v>
      </c>
      <c r="B381" s="208" t="s">
        <v>40</v>
      </c>
      <c r="C381" s="202" t="s">
        <v>35</v>
      </c>
      <c r="D381" s="210" t="s">
        <v>709</v>
      </c>
      <c r="E381" s="24" t="s">
        <v>485</v>
      </c>
      <c r="F381" s="86">
        <v>10</v>
      </c>
      <c r="G381" s="80">
        <v>0</v>
      </c>
      <c r="H381" s="204"/>
      <c r="I381" s="204"/>
      <c r="J381" s="204"/>
      <c r="K381" s="204"/>
      <c r="L381" s="80">
        <v>0</v>
      </c>
      <c r="M381" s="203"/>
      <c r="N381" s="52">
        <v>0</v>
      </c>
      <c r="O381" s="204"/>
      <c r="P381" s="204"/>
      <c r="Q381" s="11">
        <v>6.9061000000000003</v>
      </c>
      <c r="R381" s="204"/>
      <c r="S381" s="204"/>
      <c r="T381" s="53">
        <v>7.75</v>
      </c>
      <c r="U381" s="204"/>
      <c r="V381" s="204"/>
      <c r="W381" s="11">
        <v>7.0412999999999997</v>
      </c>
      <c r="X381" s="204"/>
      <c r="Y381" s="204"/>
      <c r="Z381" s="53">
        <v>7.75</v>
      </c>
      <c r="AA381" s="204"/>
      <c r="AB381" s="204"/>
      <c r="AC381" s="204"/>
      <c r="AD381" s="204"/>
      <c r="AE381" s="204"/>
      <c r="AF381" s="9">
        <v>2.9670000042234146</v>
      </c>
      <c r="AG381" s="9">
        <v>70</v>
      </c>
      <c r="AH381" s="9">
        <v>0.32661448013451633</v>
      </c>
      <c r="AI381" s="9">
        <v>6</v>
      </c>
      <c r="AJ381" s="9">
        <v>2.2916666666666665</v>
      </c>
      <c r="AK381" s="9" t="s">
        <v>248</v>
      </c>
      <c r="AL381" s="9">
        <v>0</v>
      </c>
      <c r="AM381" s="9"/>
      <c r="AN381" s="9"/>
      <c r="AO381" s="73">
        <v>0</v>
      </c>
      <c r="AP381" s="80">
        <v>0</v>
      </c>
      <c r="AQ381" s="80">
        <v>0</v>
      </c>
      <c r="AR381" s="224">
        <v>20</v>
      </c>
      <c r="AS381" s="224" t="s">
        <v>248</v>
      </c>
      <c r="AT381" s="11">
        <v>713.28099999999995</v>
      </c>
      <c r="AU381" s="11">
        <v>0</v>
      </c>
      <c r="AV381" s="80">
        <v>0</v>
      </c>
      <c r="AW381" s="80">
        <v>20</v>
      </c>
      <c r="AX381" s="158" t="s">
        <v>248</v>
      </c>
      <c r="AY381" s="235" t="s">
        <v>248</v>
      </c>
      <c r="AZ381" s="218">
        <v>26513</v>
      </c>
      <c r="BA381" s="188" t="s">
        <v>248</v>
      </c>
      <c r="BB381" s="203" t="s">
        <v>248</v>
      </c>
      <c r="BC381" s="158" t="s">
        <v>248</v>
      </c>
      <c r="BD381" s="217" t="s">
        <v>61</v>
      </c>
      <c r="BE381" s="201" t="s">
        <v>62</v>
      </c>
      <c r="BF381" s="201" t="s">
        <v>63</v>
      </c>
      <c r="BG381" s="201" t="s">
        <v>196</v>
      </c>
      <c r="BH381" s="218" t="s">
        <v>514</v>
      </c>
      <c r="BI381" s="218" t="s">
        <v>68</v>
      </c>
      <c r="BJ381" s="391">
        <v>214</v>
      </c>
      <c r="BK381" s="370">
        <v>4</v>
      </c>
      <c r="BL381" s="219" t="s">
        <v>65</v>
      </c>
      <c r="BM381" s="52" t="s">
        <v>65</v>
      </c>
      <c r="BN381" s="218" t="s">
        <v>373</v>
      </c>
      <c r="BO381" s="217" t="s">
        <v>69</v>
      </c>
      <c r="BP381" s="201" t="s">
        <v>680</v>
      </c>
      <c r="BQ381" s="52" t="s">
        <v>714</v>
      </c>
    </row>
    <row r="382" spans="1:69" ht="16.5" thickBot="1">
      <c r="A382" s="207" t="s">
        <v>37</v>
      </c>
      <c r="B382" s="208" t="s">
        <v>40</v>
      </c>
      <c r="C382" s="202" t="s">
        <v>35</v>
      </c>
      <c r="D382" s="210" t="s">
        <v>709</v>
      </c>
      <c r="E382" s="24" t="s">
        <v>486</v>
      </c>
      <c r="F382" s="86">
        <v>55</v>
      </c>
      <c r="G382" s="80">
        <v>0</v>
      </c>
      <c r="H382" s="204"/>
      <c r="I382" s="204"/>
      <c r="J382" s="204"/>
      <c r="K382" s="204"/>
      <c r="L382" s="80">
        <v>0</v>
      </c>
      <c r="M382" s="203"/>
      <c r="N382" s="52">
        <v>0</v>
      </c>
      <c r="O382" s="204"/>
      <c r="P382" s="204"/>
      <c r="Q382" s="11">
        <v>5.2618329814999996</v>
      </c>
      <c r="R382" s="204"/>
      <c r="S382" s="204"/>
      <c r="T382" s="53">
        <v>6.2749999999999995</v>
      </c>
      <c r="U382" s="204"/>
      <c r="V382" s="204"/>
      <c r="W382" s="11">
        <v>4.9199270545453997</v>
      </c>
      <c r="X382" s="204"/>
      <c r="Y382" s="204"/>
      <c r="Z382" s="53">
        <v>5.890625</v>
      </c>
      <c r="AA382" s="204"/>
      <c r="AB382" s="204"/>
      <c r="AC382" s="204"/>
      <c r="AD382" s="204"/>
      <c r="AE382" s="204"/>
      <c r="AF382" s="9">
        <v>3.6852208026043782</v>
      </c>
      <c r="AG382" s="9">
        <v>385</v>
      </c>
      <c r="AH382" s="9">
        <v>0.39477101697586142</v>
      </c>
      <c r="AI382" s="9">
        <v>5</v>
      </c>
      <c r="AJ382" s="9">
        <v>2.875</v>
      </c>
      <c r="AK382" s="9" t="s">
        <v>248</v>
      </c>
      <c r="AL382" s="9">
        <v>55</v>
      </c>
      <c r="AM382" s="9">
        <v>3.6852208026043782</v>
      </c>
      <c r="AN382" s="9">
        <v>3.7018072289156625</v>
      </c>
      <c r="AO382" s="73">
        <v>0</v>
      </c>
      <c r="AP382" s="80">
        <v>0</v>
      </c>
      <c r="AQ382" s="80">
        <v>0</v>
      </c>
      <c r="AR382" s="224">
        <v>110</v>
      </c>
      <c r="AS382" s="224" t="s">
        <v>248</v>
      </c>
      <c r="AT382" s="11">
        <v>4180.5450000000001</v>
      </c>
      <c r="AU382" s="11">
        <v>0</v>
      </c>
      <c r="AV382" s="80">
        <v>0</v>
      </c>
      <c r="AW382" s="80">
        <v>110</v>
      </c>
      <c r="AX382" s="158" t="s">
        <v>248</v>
      </c>
      <c r="AY382" s="235" t="s">
        <v>248</v>
      </c>
      <c r="AZ382" s="218">
        <v>34834</v>
      </c>
      <c r="BA382" s="188" t="s">
        <v>248</v>
      </c>
      <c r="BB382" s="203" t="s">
        <v>248</v>
      </c>
      <c r="BC382" s="158" t="s">
        <v>248</v>
      </c>
      <c r="BD382" s="217" t="s">
        <v>61</v>
      </c>
      <c r="BE382" s="201" t="s">
        <v>62</v>
      </c>
      <c r="BF382" s="201" t="s">
        <v>63</v>
      </c>
      <c r="BG382" s="201" t="s">
        <v>196</v>
      </c>
      <c r="BH382" s="218" t="s">
        <v>511</v>
      </c>
      <c r="BI382" s="218" t="s">
        <v>64</v>
      </c>
      <c r="BJ382" s="391">
        <v>214</v>
      </c>
      <c r="BK382" s="370">
        <v>1</v>
      </c>
      <c r="BL382" s="219" t="s">
        <v>65</v>
      </c>
      <c r="BM382" s="52" t="s">
        <v>65</v>
      </c>
      <c r="BN382" s="218" t="s">
        <v>373</v>
      </c>
      <c r="BO382" s="217" t="s">
        <v>70</v>
      </c>
      <c r="BP382" s="201" t="s">
        <v>681</v>
      </c>
      <c r="BQ382" s="52" t="s">
        <v>717</v>
      </c>
    </row>
    <row r="383" spans="1:69" ht="16.5" thickBot="1">
      <c r="A383" s="207" t="s">
        <v>37</v>
      </c>
      <c r="B383" s="208" t="s">
        <v>40</v>
      </c>
      <c r="C383" s="202" t="s">
        <v>35</v>
      </c>
      <c r="D383" s="210" t="s">
        <v>709</v>
      </c>
      <c r="E383" s="24" t="s">
        <v>486</v>
      </c>
      <c r="F383" s="86">
        <v>47</v>
      </c>
      <c r="G383" s="80">
        <v>0</v>
      </c>
      <c r="H383" s="204"/>
      <c r="I383" s="204"/>
      <c r="J383" s="204"/>
      <c r="K383" s="204"/>
      <c r="L383" s="80">
        <v>0</v>
      </c>
      <c r="M383" s="203"/>
      <c r="N383" s="52">
        <v>0</v>
      </c>
      <c r="O383" s="204"/>
      <c r="P383" s="204"/>
      <c r="Q383" s="11">
        <v>6.8321487020999996</v>
      </c>
      <c r="R383" s="204"/>
      <c r="S383" s="204"/>
      <c r="T383" s="53">
        <v>9.2750000000000004</v>
      </c>
      <c r="U383" s="204"/>
      <c r="V383" s="204"/>
      <c r="W383" s="11">
        <v>6.8610423191488996</v>
      </c>
      <c r="X383" s="204"/>
      <c r="Y383" s="204"/>
      <c r="Z383" s="53">
        <v>8.9562500000000007</v>
      </c>
      <c r="AA383" s="204"/>
      <c r="AB383" s="204"/>
      <c r="AC383" s="204"/>
      <c r="AD383" s="204"/>
      <c r="AE383" s="204"/>
      <c r="AF383" s="9">
        <v>3.1547112504761992</v>
      </c>
      <c r="AG383" s="9">
        <v>329</v>
      </c>
      <c r="AH383" s="9">
        <v>0.53445313286979534</v>
      </c>
      <c r="AI383" s="9">
        <v>43</v>
      </c>
      <c r="AJ383" s="9">
        <v>2.1506578947368422</v>
      </c>
      <c r="AK383" s="9" t="s">
        <v>248</v>
      </c>
      <c r="AL383" s="9">
        <v>47</v>
      </c>
      <c r="AM383" s="9">
        <v>3.1547112504761992</v>
      </c>
      <c r="AN383" s="9">
        <v>3.1995192307692308</v>
      </c>
      <c r="AO383" s="73">
        <v>0</v>
      </c>
      <c r="AP383" s="80">
        <v>0</v>
      </c>
      <c r="AQ383" s="80">
        <v>0</v>
      </c>
      <c r="AR383" s="224">
        <v>94</v>
      </c>
      <c r="AS383" s="224" t="s">
        <v>248</v>
      </c>
      <c r="AT383" s="11">
        <v>3642.547</v>
      </c>
      <c r="AU383" s="11">
        <v>0</v>
      </c>
      <c r="AV383" s="80">
        <v>0</v>
      </c>
      <c r="AW383" s="80">
        <v>94</v>
      </c>
      <c r="AX383" s="158" t="s">
        <v>248</v>
      </c>
      <c r="AY383" s="235" t="s">
        <v>248</v>
      </c>
      <c r="AZ383" s="218">
        <v>34834</v>
      </c>
      <c r="BA383" s="188" t="s">
        <v>248</v>
      </c>
      <c r="BB383" s="203" t="s">
        <v>248</v>
      </c>
      <c r="BC383" s="158" t="s">
        <v>248</v>
      </c>
      <c r="BD383" s="217" t="s">
        <v>61</v>
      </c>
      <c r="BE383" s="201" t="s">
        <v>62</v>
      </c>
      <c r="BF383" s="201" t="s">
        <v>63</v>
      </c>
      <c r="BG383" s="201" t="s">
        <v>196</v>
      </c>
      <c r="BH383" s="218" t="s">
        <v>511</v>
      </c>
      <c r="BI383" s="218" t="s">
        <v>66</v>
      </c>
      <c r="BJ383" s="391">
        <v>214</v>
      </c>
      <c r="BK383" s="370">
        <v>7</v>
      </c>
      <c r="BL383" s="219" t="s">
        <v>65</v>
      </c>
      <c r="BM383" s="52" t="s">
        <v>65</v>
      </c>
      <c r="BN383" s="218" t="s">
        <v>373</v>
      </c>
      <c r="BO383" s="217" t="s">
        <v>70</v>
      </c>
      <c r="BP383" s="201" t="s">
        <v>681</v>
      </c>
      <c r="BQ383" s="52" t="s">
        <v>717</v>
      </c>
    </row>
    <row r="384" spans="1:69" ht="16.5" thickBot="1">
      <c r="A384" s="207" t="s">
        <v>37</v>
      </c>
      <c r="B384" s="208" t="s">
        <v>40</v>
      </c>
      <c r="C384" s="202" t="s">
        <v>35</v>
      </c>
      <c r="D384" s="210" t="s">
        <v>709</v>
      </c>
      <c r="E384" s="24" t="s">
        <v>486</v>
      </c>
      <c r="F384" s="86">
        <v>55</v>
      </c>
      <c r="G384" s="80">
        <v>0</v>
      </c>
      <c r="H384" s="204"/>
      <c r="I384" s="204"/>
      <c r="J384" s="204"/>
      <c r="K384" s="204"/>
      <c r="L384" s="80">
        <v>0</v>
      </c>
      <c r="M384" s="203"/>
      <c r="N384" s="52">
        <v>0</v>
      </c>
      <c r="O384" s="204"/>
      <c r="P384" s="204"/>
      <c r="Q384" s="11">
        <v>5.5029633091000001</v>
      </c>
      <c r="R384" s="204"/>
      <c r="S384" s="204"/>
      <c r="T384" s="53">
        <v>7.625</v>
      </c>
      <c r="U384" s="204"/>
      <c r="V384" s="204"/>
      <c r="W384" s="11">
        <v>4.9423815636363004</v>
      </c>
      <c r="X384" s="204"/>
      <c r="Y384" s="204"/>
      <c r="Z384" s="53">
        <v>6.625</v>
      </c>
      <c r="AA384" s="204"/>
      <c r="AB384" s="204"/>
      <c r="AC384" s="204"/>
      <c r="AD384" s="204"/>
      <c r="AE384" s="204"/>
      <c r="AF384" s="9">
        <v>3.5973766376445822</v>
      </c>
      <c r="AG384" s="9">
        <v>385</v>
      </c>
      <c r="AH384" s="9">
        <v>0.48612025862347669</v>
      </c>
      <c r="AI384" s="9">
        <v>21</v>
      </c>
      <c r="AJ384" s="9">
        <v>2.4453125</v>
      </c>
      <c r="AK384" s="9" t="s">
        <v>248</v>
      </c>
      <c r="AL384" s="9">
        <v>54</v>
      </c>
      <c r="AM384" s="9">
        <v>3.5943650940738658</v>
      </c>
      <c r="AN384" s="9">
        <v>3.6663135593220337</v>
      </c>
      <c r="AO384" s="73">
        <v>0</v>
      </c>
      <c r="AP384" s="80">
        <v>0</v>
      </c>
      <c r="AQ384" s="80">
        <v>0</v>
      </c>
      <c r="AR384" s="224">
        <v>110</v>
      </c>
      <c r="AS384" s="224" t="s">
        <v>248</v>
      </c>
      <c r="AT384" s="11">
        <v>4174.1859999999997</v>
      </c>
      <c r="AU384" s="11">
        <v>0</v>
      </c>
      <c r="AV384" s="80">
        <v>0</v>
      </c>
      <c r="AW384" s="80">
        <v>110</v>
      </c>
      <c r="AX384" s="158" t="s">
        <v>248</v>
      </c>
      <c r="AY384" s="235" t="s">
        <v>248</v>
      </c>
      <c r="AZ384" s="218">
        <v>34834</v>
      </c>
      <c r="BA384" s="188" t="s">
        <v>248</v>
      </c>
      <c r="BB384" s="203" t="s">
        <v>248</v>
      </c>
      <c r="BC384" s="158" t="s">
        <v>248</v>
      </c>
      <c r="BD384" s="217" t="s">
        <v>61</v>
      </c>
      <c r="BE384" s="201" t="s">
        <v>62</v>
      </c>
      <c r="BF384" s="201" t="s">
        <v>63</v>
      </c>
      <c r="BG384" s="201" t="s">
        <v>196</v>
      </c>
      <c r="BH384" s="218" t="s">
        <v>511</v>
      </c>
      <c r="BI384" s="218" t="s">
        <v>67</v>
      </c>
      <c r="BJ384" s="391">
        <v>214</v>
      </c>
      <c r="BK384" s="370">
        <v>3</v>
      </c>
      <c r="BL384" s="219" t="s">
        <v>65</v>
      </c>
      <c r="BM384" s="52" t="s">
        <v>65</v>
      </c>
      <c r="BN384" s="218" t="s">
        <v>373</v>
      </c>
      <c r="BO384" s="217" t="s">
        <v>70</v>
      </c>
      <c r="BP384" s="201" t="s">
        <v>681</v>
      </c>
      <c r="BQ384" s="52" t="s">
        <v>717</v>
      </c>
    </row>
    <row r="385" spans="1:69" ht="16.5" thickBot="1">
      <c r="A385" s="207" t="s">
        <v>37</v>
      </c>
      <c r="B385" s="208" t="s">
        <v>40</v>
      </c>
      <c r="C385" s="202" t="s">
        <v>35</v>
      </c>
      <c r="D385" s="210" t="s">
        <v>709</v>
      </c>
      <c r="E385" s="24" t="s">
        <v>486</v>
      </c>
      <c r="F385" s="86">
        <v>46</v>
      </c>
      <c r="G385" s="80">
        <v>0</v>
      </c>
      <c r="H385" s="204"/>
      <c r="I385" s="204"/>
      <c r="J385" s="204"/>
      <c r="K385" s="204"/>
      <c r="L385" s="80">
        <v>0</v>
      </c>
      <c r="M385" s="203"/>
      <c r="N385" s="52">
        <v>0</v>
      </c>
      <c r="O385" s="204"/>
      <c r="P385" s="204"/>
      <c r="Q385" s="11">
        <v>7.2301303261000003</v>
      </c>
      <c r="R385" s="204"/>
      <c r="S385" s="204"/>
      <c r="T385" s="53">
        <v>9.4249999999999989</v>
      </c>
      <c r="U385" s="204"/>
      <c r="V385" s="204"/>
      <c r="W385" s="11">
        <v>7.4226737826085998</v>
      </c>
      <c r="X385" s="204"/>
      <c r="Y385" s="204"/>
      <c r="Z385" s="53">
        <v>9.6749999999999989</v>
      </c>
      <c r="AA385" s="204"/>
      <c r="AB385" s="204"/>
      <c r="AC385" s="204"/>
      <c r="AD385" s="204"/>
      <c r="AE385" s="204"/>
      <c r="AF385" s="9">
        <v>2.9641614856186855</v>
      </c>
      <c r="AG385" s="9">
        <v>322</v>
      </c>
      <c r="AH385" s="9">
        <v>0.36809600543988086</v>
      </c>
      <c r="AI385" s="9">
        <v>33</v>
      </c>
      <c r="AJ385" s="9">
        <v>2.1749999999999998</v>
      </c>
      <c r="AK385" s="9" t="s">
        <v>248</v>
      </c>
      <c r="AL385" s="9">
        <v>0</v>
      </c>
      <c r="AM385" s="9"/>
      <c r="AN385" s="9"/>
      <c r="AO385" s="73">
        <v>0</v>
      </c>
      <c r="AP385" s="80">
        <v>0</v>
      </c>
      <c r="AQ385" s="80">
        <v>0</v>
      </c>
      <c r="AR385" s="224">
        <v>92</v>
      </c>
      <c r="AS385" s="224" t="s">
        <v>248</v>
      </c>
      <c r="AT385" s="11">
        <v>3444.9079999999999</v>
      </c>
      <c r="AU385" s="11">
        <v>70.606999999999999</v>
      </c>
      <c r="AV385" s="80">
        <v>0</v>
      </c>
      <c r="AW385" s="80">
        <v>92</v>
      </c>
      <c r="AX385" s="158" t="s">
        <v>248</v>
      </c>
      <c r="AY385" s="235" t="s">
        <v>248</v>
      </c>
      <c r="AZ385" s="218">
        <v>34834</v>
      </c>
      <c r="BA385" s="188" t="s">
        <v>248</v>
      </c>
      <c r="BB385" s="203" t="s">
        <v>248</v>
      </c>
      <c r="BC385" s="158" t="s">
        <v>248</v>
      </c>
      <c r="BD385" s="217" t="s">
        <v>61</v>
      </c>
      <c r="BE385" s="201" t="s">
        <v>62</v>
      </c>
      <c r="BF385" s="201" t="s">
        <v>63</v>
      </c>
      <c r="BG385" s="201" t="s">
        <v>196</v>
      </c>
      <c r="BH385" s="218" t="s">
        <v>511</v>
      </c>
      <c r="BI385" s="218" t="s">
        <v>68</v>
      </c>
      <c r="BJ385" s="391">
        <v>214</v>
      </c>
      <c r="BK385" s="370">
        <v>4</v>
      </c>
      <c r="BL385" s="219" t="s">
        <v>65</v>
      </c>
      <c r="BM385" s="52" t="s">
        <v>65</v>
      </c>
      <c r="BN385" s="218" t="s">
        <v>373</v>
      </c>
      <c r="BO385" s="217" t="s">
        <v>70</v>
      </c>
      <c r="BP385" s="201" t="s">
        <v>681</v>
      </c>
      <c r="BQ385" s="52" t="s">
        <v>717</v>
      </c>
    </row>
    <row r="386" spans="1:69" ht="16.5" thickBot="1">
      <c r="A386" s="207" t="s">
        <v>37</v>
      </c>
      <c r="B386" s="208" t="s">
        <v>40</v>
      </c>
      <c r="C386" s="202" t="s">
        <v>35</v>
      </c>
      <c r="D386" s="210" t="s">
        <v>709</v>
      </c>
      <c r="E386" s="24" t="s">
        <v>562</v>
      </c>
      <c r="F386" s="86">
        <v>48</v>
      </c>
      <c r="G386" s="80">
        <v>0</v>
      </c>
      <c r="H386" s="204"/>
      <c r="I386" s="204"/>
      <c r="J386" s="204"/>
      <c r="K386" s="204"/>
      <c r="L386" s="80">
        <v>0</v>
      </c>
      <c r="M386" s="203"/>
      <c r="N386" s="52">
        <v>0</v>
      </c>
      <c r="O386" s="204"/>
      <c r="P386" s="204"/>
      <c r="Q386" s="11">
        <v>5.6242914375000002</v>
      </c>
      <c r="R386" s="204"/>
      <c r="S386" s="204"/>
      <c r="T386" s="53">
        <v>7.7999999999999972</v>
      </c>
      <c r="U386" s="204"/>
      <c r="V386" s="204"/>
      <c r="W386" s="11">
        <v>5.2401247083333002</v>
      </c>
      <c r="X386" s="204"/>
      <c r="Y386" s="204"/>
      <c r="Z386" s="53">
        <v>6.7999999999999972</v>
      </c>
      <c r="AA386" s="204"/>
      <c r="AB386" s="204"/>
      <c r="AC386" s="204"/>
      <c r="AD386" s="204"/>
      <c r="AE386" s="204"/>
      <c r="AF386" s="9">
        <v>3.647619055140586</v>
      </c>
      <c r="AG386" s="9">
        <v>336</v>
      </c>
      <c r="AH386" s="9">
        <v>0.47257545284895452</v>
      </c>
      <c r="AI386" s="9">
        <v>13</v>
      </c>
      <c r="AJ386" s="9">
        <v>2.6055555555555556</v>
      </c>
      <c r="AK386" s="9" t="s">
        <v>248</v>
      </c>
      <c r="AL386" s="9">
        <v>48</v>
      </c>
      <c r="AM386" s="9">
        <v>3.647619055140586</v>
      </c>
      <c r="AN386" s="9">
        <v>3.7022727272727272</v>
      </c>
      <c r="AO386" s="73">
        <v>0</v>
      </c>
      <c r="AP386" s="80">
        <v>0</v>
      </c>
      <c r="AQ386" s="80">
        <v>0</v>
      </c>
      <c r="AR386" s="224">
        <v>96</v>
      </c>
      <c r="AS386" s="224" t="s">
        <v>248</v>
      </c>
      <c r="AT386" s="11">
        <v>3630.3989999999999</v>
      </c>
      <c r="AU386" s="11">
        <v>0</v>
      </c>
      <c r="AV386" s="80">
        <v>0</v>
      </c>
      <c r="AW386" s="80">
        <v>96</v>
      </c>
      <c r="AX386" s="158" t="s">
        <v>248</v>
      </c>
      <c r="AY386" s="235" t="s">
        <v>248</v>
      </c>
      <c r="AZ386" s="218">
        <v>31593</v>
      </c>
      <c r="BA386" s="188" t="s">
        <v>248</v>
      </c>
      <c r="BB386" s="203" t="s">
        <v>248</v>
      </c>
      <c r="BC386" s="158" t="s">
        <v>248</v>
      </c>
      <c r="BD386" s="217" t="s">
        <v>61</v>
      </c>
      <c r="BE386" s="201" t="s">
        <v>62</v>
      </c>
      <c r="BF386" s="201" t="s">
        <v>63</v>
      </c>
      <c r="BG386" s="201" t="s">
        <v>196</v>
      </c>
      <c r="BH386" s="456" t="s">
        <v>512</v>
      </c>
      <c r="BI386" s="218" t="s">
        <v>64</v>
      </c>
      <c r="BJ386" s="391">
        <v>214</v>
      </c>
      <c r="BK386" s="370">
        <v>1</v>
      </c>
      <c r="BL386" s="219" t="s">
        <v>65</v>
      </c>
      <c r="BM386" s="52" t="s">
        <v>65</v>
      </c>
      <c r="BN386" s="218" t="s">
        <v>373</v>
      </c>
      <c r="BO386" s="217" t="s">
        <v>70</v>
      </c>
      <c r="BP386" s="201" t="s">
        <v>681</v>
      </c>
      <c r="BQ386" s="52" t="s">
        <v>717</v>
      </c>
    </row>
    <row r="387" spans="1:69" ht="16.5" thickBot="1">
      <c r="A387" s="207" t="s">
        <v>37</v>
      </c>
      <c r="B387" s="208" t="s">
        <v>40</v>
      </c>
      <c r="C387" s="202" t="s">
        <v>35</v>
      </c>
      <c r="D387" s="210" t="s">
        <v>709</v>
      </c>
      <c r="E387" s="24" t="s">
        <v>562</v>
      </c>
      <c r="F387" s="86">
        <v>45</v>
      </c>
      <c r="G387" s="80">
        <v>0</v>
      </c>
      <c r="H387" s="204"/>
      <c r="I387" s="204"/>
      <c r="J387" s="204"/>
      <c r="K387" s="204"/>
      <c r="L387" s="80">
        <v>0</v>
      </c>
      <c r="M387" s="203"/>
      <c r="N387" s="52">
        <v>0</v>
      </c>
      <c r="O387" s="204"/>
      <c r="P387" s="204"/>
      <c r="Q387" s="11">
        <v>7.4052441333000001</v>
      </c>
      <c r="R387" s="204"/>
      <c r="S387" s="204"/>
      <c r="T387" s="53">
        <v>11.875</v>
      </c>
      <c r="U387" s="204"/>
      <c r="V387" s="204"/>
      <c r="W387" s="11">
        <v>7.4374664888888002</v>
      </c>
      <c r="X387" s="204"/>
      <c r="Y387" s="204"/>
      <c r="Z387" s="53">
        <v>11.875</v>
      </c>
      <c r="AA387" s="204"/>
      <c r="AB387" s="204"/>
      <c r="AC387" s="204"/>
      <c r="AD387" s="204"/>
      <c r="AE387" s="204"/>
      <c r="AF387" s="9">
        <v>3.2225396826153707</v>
      </c>
      <c r="AG387" s="9">
        <v>315</v>
      </c>
      <c r="AH387" s="9">
        <v>0.51966680100456952</v>
      </c>
      <c r="AI387" s="9">
        <v>30</v>
      </c>
      <c r="AJ387" s="9">
        <v>2.2361111111111112</v>
      </c>
      <c r="AK387" s="9" t="s">
        <v>248</v>
      </c>
      <c r="AL387" s="9">
        <v>45</v>
      </c>
      <c r="AM387" s="9">
        <v>3.2225396826153707</v>
      </c>
      <c r="AN387" s="9">
        <v>3.2632743362831858</v>
      </c>
      <c r="AO387" s="73">
        <v>0</v>
      </c>
      <c r="AP387" s="80">
        <v>0</v>
      </c>
      <c r="AQ387" s="80">
        <v>0</v>
      </c>
      <c r="AR387" s="224">
        <v>90</v>
      </c>
      <c r="AS387" s="224" t="s">
        <v>248</v>
      </c>
      <c r="AT387" s="11">
        <v>3507.3420000000001</v>
      </c>
      <c r="AU387" s="11">
        <v>0</v>
      </c>
      <c r="AV387" s="80">
        <v>0</v>
      </c>
      <c r="AW387" s="80">
        <v>90</v>
      </c>
      <c r="AX387" s="158" t="s">
        <v>248</v>
      </c>
      <c r="AY387" s="235" t="s">
        <v>248</v>
      </c>
      <c r="AZ387" s="218">
        <v>31593</v>
      </c>
      <c r="BA387" s="188" t="s">
        <v>248</v>
      </c>
      <c r="BB387" s="203" t="s">
        <v>248</v>
      </c>
      <c r="BC387" s="158" t="s">
        <v>248</v>
      </c>
      <c r="BD387" s="217" t="s">
        <v>61</v>
      </c>
      <c r="BE387" s="201" t="s">
        <v>62</v>
      </c>
      <c r="BF387" s="201" t="s">
        <v>63</v>
      </c>
      <c r="BG387" s="201" t="s">
        <v>196</v>
      </c>
      <c r="BH387" s="456" t="s">
        <v>512</v>
      </c>
      <c r="BI387" s="218" t="s">
        <v>66</v>
      </c>
      <c r="BJ387" s="391">
        <v>214</v>
      </c>
      <c r="BK387" s="370">
        <v>7</v>
      </c>
      <c r="BL387" s="219" t="s">
        <v>65</v>
      </c>
      <c r="BM387" s="52" t="s">
        <v>65</v>
      </c>
      <c r="BN387" s="218" t="s">
        <v>373</v>
      </c>
      <c r="BO387" s="217" t="s">
        <v>70</v>
      </c>
      <c r="BP387" s="201" t="s">
        <v>681</v>
      </c>
      <c r="BQ387" s="52" t="s">
        <v>717</v>
      </c>
    </row>
    <row r="388" spans="1:69" ht="16.5" thickBot="1">
      <c r="A388" s="207" t="s">
        <v>37</v>
      </c>
      <c r="B388" s="208" t="s">
        <v>40</v>
      </c>
      <c r="C388" s="202" t="s">
        <v>35</v>
      </c>
      <c r="D388" s="210" t="s">
        <v>709</v>
      </c>
      <c r="E388" s="24" t="s">
        <v>562</v>
      </c>
      <c r="F388" s="86">
        <v>41</v>
      </c>
      <c r="G388" s="80">
        <v>1</v>
      </c>
      <c r="H388" s="204"/>
      <c r="I388" s="204"/>
      <c r="J388" s="204"/>
      <c r="K388" s="204"/>
      <c r="L388" s="80">
        <v>0</v>
      </c>
      <c r="M388" s="203"/>
      <c r="N388" s="52">
        <v>1</v>
      </c>
      <c r="O388" s="204"/>
      <c r="P388" s="204"/>
      <c r="Q388" s="11">
        <v>5.2952498500000003</v>
      </c>
      <c r="R388" s="204"/>
      <c r="S388" s="204"/>
      <c r="T388" s="53">
        <v>6.4</v>
      </c>
      <c r="U388" s="204"/>
      <c r="V388" s="204"/>
      <c r="W388" s="11">
        <v>4.6163748250000003</v>
      </c>
      <c r="X388" s="204"/>
      <c r="Y388" s="204"/>
      <c r="Z388" s="53">
        <v>5.5</v>
      </c>
      <c r="AA388" s="204"/>
      <c r="AB388" s="204"/>
      <c r="AC388" s="204"/>
      <c r="AD388" s="204"/>
      <c r="AE388" s="204"/>
      <c r="AF388" s="9">
        <v>3.6600732807711367</v>
      </c>
      <c r="AG388" s="9">
        <v>280</v>
      </c>
      <c r="AH388" s="9">
        <v>0.48341675216359792</v>
      </c>
      <c r="AI388" s="9">
        <v>12</v>
      </c>
      <c r="AJ388" s="9">
        <v>2.5833333333333335</v>
      </c>
      <c r="AK388" s="9" t="s">
        <v>248</v>
      </c>
      <c r="AL388" s="9">
        <v>40</v>
      </c>
      <c r="AM388" s="9">
        <v>3.6600732807711367</v>
      </c>
      <c r="AN388" s="9">
        <v>3.6933701657458564</v>
      </c>
      <c r="AO388" s="73">
        <v>0</v>
      </c>
      <c r="AP388" s="80">
        <v>0</v>
      </c>
      <c r="AQ388" s="80">
        <v>0</v>
      </c>
      <c r="AR388" s="224">
        <v>80</v>
      </c>
      <c r="AS388" s="224" t="s">
        <v>248</v>
      </c>
      <c r="AT388" s="11">
        <v>3024.6280000000002</v>
      </c>
      <c r="AU388" s="11">
        <v>0</v>
      </c>
      <c r="AV388" s="80">
        <v>0</v>
      </c>
      <c r="AW388" s="80">
        <v>80</v>
      </c>
      <c r="AX388" s="158" t="s">
        <v>248</v>
      </c>
      <c r="AY388" s="235" t="s">
        <v>248</v>
      </c>
      <c r="AZ388" s="218">
        <v>31593</v>
      </c>
      <c r="BA388" s="188" t="s">
        <v>248</v>
      </c>
      <c r="BB388" s="203" t="s">
        <v>248</v>
      </c>
      <c r="BC388" s="158" t="s">
        <v>248</v>
      </c>
      <c r="BD388" s="217" t="s">
        <v>61</v>
      </c>
      <c r="BE388" s="201" t="s">
        <v>62</v>
      </c>
      <c r="BF388" s="201" t="s">
        <v>63</v>
      </c>
      <c r="BG388" s="201" t="s">
        <v>196</v>
      </c>
      <c r="BH388" s="456" t="s">
        <v>512</v>
      </c>
      <c r="BI388" s="218" t="s">
        <v>67</v>
      </c>
      <c r="BJ388" s="391">
        <v>214</v>
      </c>
      <c r="BK388" s="370">
        <v>3</v>
      </c>
      <c r="BL388" s="219" t="s">
        <v>65</v>
      </c>
      <c r="BM388" s="52" t="s">
        <v>65</v>
      </c>
      <c r="BN388" s="218" t="s">
        <v>373</v>
      </c>
      <c r="BO388" s="217" t="s">
        <v>70</v>
      </c>
      <c r="BP388" s="201" t="s">
        <v>681</v>
      </c>
      <c r="BQ388" s="52" t="s">
        <v>717</v>
      </c>
    </row>
    <row r="389" spans="1:69" ht="16.5" thickBot="1">
      <c r="A389" s="207" t="s">
        <v>37</v>
      </c>
      <c r="B389" s="208" t="s">
        <v>40</v>
      </c>
      <c r="C389" s="202" t="s">
        <v>35</v>
      </c>
      <c r="D389" s="210" t="s">
        <v>709</v>
      </c>
      <c r="E389" s="24" t="s">
        <v>562</v>
      </c>
      <c r="F389" s="86">
        <v>12</v>
      </c>
      <c r="G389" s="80">
        <v>0</v>
      </c>
      <c r="H389" s="204"/>
      <c r="I389" s="204"/>
      <c r="J389" s="204"/>
      <c r="K389" s="204"/>
      <c r="L389" s="80">
        <v>0</v>
      </c>
      <c r="M389" s="203"/>
      <c r="N389" s="52">
        <v>0</v>
      </c>
      <c r="O389" s="204"/>
      <c r="P389" s="204"/>
      <c r="Q389" s="11">
        <v>7.0914999999999999</v>
      </c>
      <c r="R389" s="204"/>
      <c r="S389" s="204"/>
      <c r="T389" s="53">
        <v>8.6999999999999993</v>
      </c>
      <c r="U389" s="204"/>
      <c r="V389" s="204"/>
      <c r="W389" s="11">
        <v>7.2453333333333001</v>
      </c>
      <c r="X389" s="204"/>
      <c r="Y389" s="204"/>
      <c r="Z389" s="53">
        <v>8.6999999999999993</v>
      </c>
      <c r="AA389" s="204"/>
      <c r="AB389" s="204"/>
      <c r="AC389" s="204"/>
      <c r="AD389" s="204"/>
      <c r="AE389" s="204"/>
      <c r="AF389" s="9">
        <v>2.7103896141052251</v>
      </c>
      <c r="AG389" s="9">
        <v>84</v>
      </c>
      <c r="AH389" s="9">
        <v>0.33362007173760944</v>
      </c>
      <c r="AI389" s="9">
        <v>15</v>
      </c>
      <c r="AJ389" s="9">
        <v>1.9</v>
      </c>
      <c r="AK389" s="9" t="s">
        <v>248</v>
      </c>
      <c r="AL389" s="9">
        <v>0</v>
      </c>
      <c r="AM389" s="9"/>
      <c r="AN389" s="9"/>
      <c r="AO389" s="73">
        <v>0</v>
      </c>
      <c r="AP389" s="80">
        <v>0</v>
      </c>
      <c r="AQ389" s="80">
        <v>0</v>
      </c>
      <c r="AR389" s="224">
        <v>24</v>
      </c>
      <c r="AS389" s="224" t="s">
        <v>248</v>
      </c>
      <c r="AT389" s="11">
        <v>889.49099999999999</v>
      </c>
      <c r="AU389" s="11">
        <v>33.567999999999998</v>
      </c>
      <c r="AV389" s="80">
        <v>0</v>
      </c>
      <c r="AW389" s="80">
        <v>24</v>
      </c>
      <c r="AX389" s="158" t="s">
        <v>248</v>
      </c>
      <c r="AY389" s="235" t="s">
        <v>248</v>
      </c>
      <c r="AZ389" s="218">
        <v>31593</v>
      </c>
      <c r="BA389" s="188" t="s">
        <v>248</v>
      </c>
      <c r="BB389" s="203" t="s">
        <v>248</v>
      </c>
      <c r="BC389" s="158" t="s">
        <v>248</v>
      </c>
      <c r="BD389" s="217" t="s">
        <v>61</v>
      </c>
      <c r="BE389" s="201" t="s">
        <v>62</v>
      </c>
      <c r="BF389" s="201" t="s">
        <v>63</v>
      </c>
      <c r="BG389" s="201" t="s">
        <v>196</v>
      </c>
      <c r="BH389" s="456" t="s">
        <v>512</v>
      </c>
      <c r="BI389" s="218" t="s">
        <v>68</v>
      </c>
      <c r="BJ389" s="391">
        <v>214</v>
      </c>
      <c r="BK389" s="370">
        <v>4</v>
      </c>
      <c r="BL389" s="219" t="s">
        <v>65</v>
      </c>
      <c r="BM389" s="52" t="s">
        <v>65</v>
      </c>
      <c r="BN389" s="218" t="s">
        <v>373</v>
      </c>
      <c r="BO389" s="217" t="s">
        <v>70</v>
      </c>
      <c r="BP389" s="201" t="s">
        <v>681</v>
      </c>
      <c r="BQ389" s="52" t="s">
        <v>717</v>
      </c>
    </row>
    <row r="390" spans="1:69" ht="16.5" thickBot="1">
      <c r="A390" s="207" t="s">
        <v>37</v>
      </c>
      <c r="B390" s="208" t="s">
        <v>40</v>
      </c>
      <c r="C390" s="202" t="s">
        <v>35</v>
      </c>
      <c r="D390" s="210" t="s">
        <v>709</v>
      </c>
      <c r="E390" s="24" t="s">
        <v>487</v>
      </c>
      <c r="F390" s="86">
        <v>85</v>
      </c>
      <c r="G390" s="80">
        <v>0</v>
      </c>
      <c r="H390" s="204"/>
      <c r="I390" s="204"/>
      <c r="J390" s="204"/>
      <c r="K390" s="204"/>
      <c r="L390" s="80">
        <v>0</v>
      </c>
      <c r="M390" s="203"/>
      <c r="N390" s="52">
        <v>1</v>
      </c>
      <c r="O390" s="204"/>
      <c r="P390" s="204"/>
      <c r="Q390" s="11">
        <v>5.0798115882000001</v>
      </c>
      <c r="R390" s="204"/>
      <c r="S390" s="204"/>
      <c r="T390" s="53">
        <v>5.984375</v>
      </c>
      <c r="U390" s="204"/>
      <c r="V390" s="204"/>
      <c r="W390" s="11">
        <v>4.7998351411764002</v>
      </c>
      <c r="X390" s="204"/>
      <c r="Y390" s="204"/>
      <c r="Z390" s="53">
        <v>5.6875</v>
      </c>
      <c r="AA390" s="204"/>
      <c r="AB390" s="204"/>
      <c r="AC390" s="204"/>
      <c r="AD390" s="204"/>
      <c r="AE390" s="204"/>
      <c r="AF390" s="9">
        <v>3.6814455951557683</v>
      </c>
      <c r="AG390" s="9">
        <v>595</v>
      </c>
      <c r="AH390" s="9">
        <v>0.43227983697379724</v>
      </c>
      <c r="AI390" s="9">
        <v>14</v>
      </c>
      <c r="AJ390" s="9">
        <v>2.8149999999999999</v>
      </c>
      <c r="AK390" s="9" t="s">
        <v>248</v>
      </c>
      <c r="AL390" s="9">
        <v>85</v>
      </c>
      <c r="AM390" s="9">
        <v>3.6814455951557683</v>
      </c>
      <c r="AN390" s="9">
        <v>3.7055555555555557</v>
      </c>
      <c r="AO390" s="73">
        <v>0</v>
      </c>
      <c r="AP390" s="80">
        <v>0</v>
      </c>
      <c r="AQ390" s="80">
        <v>0</v>
      </c>
      <c r="AR390" s="224">
        <v>170</v>
      </c>
      <c r="AS390" s="224" t="s">
        <v>248</v>
      </c>
      <c r="AT390" s="11">
        <v>6432.8040000000001</v>
      </c>
      <c r="AU390" s="11">
        <v>0</v>
      </c>
      <c r="AV390" s="80">
        <v>0</v>
      </c>
      <c r="AW390" s="80">
        <v>170</v>
      </c>
      <c r="AX390" s="158" t="s">
        <v>248</v>
      </c>
      <c r="AY390" s="235" t="s">
        <v>248</v>
      </c>
      <c r="AZ390" s="218">
        <v>34393</v>
      </c>
      <c r="BA390" s="188" t="s">
        <v>248</v>
      </c>
      <c r="BB390" s="203" t="s">
        <v>248</v>
      </c>
      <c r="BC390" s="158" t="s">
        <v>248</v>
      </c>
      <c r="BD390" s="217" t="s">
        <v>61</v>
      </c>
      <c r="BE390" s="201" t="s">
        <v>62</v>
      </c>
      <c r="BF390" s="201" t="s">
        <v>63</v>
      </c>
      <c r="BG390" s="201" t="s">
        <v>196</v>
      </c>
      <c r="BH390" s="456" t="s">
        <v>511</v>
      </c>
      <c r="BI390" s="218" t="s">
        <v>64</v>
      </c>
      <c r="BJ390" s="391">
        <v>214</v>
      </c>
      <c r="BK390" s="370">
        <v>1</v>
      </c>
      <c r="BL390" s="219" t="s">
        <v>65</v>
      </c>
      <c r="BM390" s="52" t="s">
        <v>65</v>
      </c>
      <c r="BN390" s="218" t="s">
        <v>373</v>
      </c>
      <c r="BO390" s="217" t="s">
        <v>83</v>
      </c>
      <c r="BP390" s="201" t="s">
        <v>683</v>
      </c>
      <c r="BQ390" s="52" t="s">
        <v>717</v>
      </c>
    </row>
    <row r="391" spans="1:69" ht="16.5" thickBot="1">
      <c r="A391" s="207" t="s">
        <v>37</v>
      </c>
      <c r="B391" s="208" t="s">
        <v>40</v>
      </c>
      <c r="C391" s="202" t="s">
        <v>35</v>
      </c>
      <c r="D391" s="210" t="s">
        <v>709</v>
      </c>
      <c r="E391" s="24" t="s">
        <v>487</v>
      </c>
      <c r="F391" s="86">
        <v>66</v>
      </c>
      <c r="G391" s="80">
        <v>2</v>
      </c>
      <c r="H391" s="204"/>
      <c r="I391" s="204"/>
      <c r="J391" s="204"/>
      <c r="K391" s="204"/>
      <c r="L391" s="80">
        <v>0</v>
      </c>
      <c r="M391" s="203"/>
      <c r="N391" s="52">
        <v>0</v>
      </c>
      <c r="O391" s="204"/>
      <c r="P391" s="204"/>
      <c r="Q391" s="11">
        <v>6.3359059844000001</v>
      </c>
      <c r="R391" s="204"/>
      <c r="S391" s="204"/>
      <c r="T391" s="53">
        <v>7.4799999999999995</v>
      </c>
      <c r="U391" s="204"/>
      <c r="V391" s="204"/>
      <c r="W391" s="11">
        <v>6.3935936718750002</v>
      </c>
      <c r="X391" s="204"/>
      <c r="Y391" s="204"/>
      <c r="Z391" s="53">
        <v>7.4833333333333334</v>
      </c>
      <c r="AA391" s="204"/>
      <c r="AB391" s="204"/>
      <c r="AC391" s="204"/>
      <c r="AD391" s="204"/>
      <c r="AE391" s="204"/>
      <c r="AF391" s="9">
        <v>3.1362276795719355</v>
      </c>
      <c r="AG391" s="9">
        <v>448</v>
      </c>
      <c r="AH391" s="9">
        <v>0.54469164496551459</v>
      </c>
      <c r="AI391" s="9">
        <v>66</v>
      </c>
      <c r="AJ391" s="9">
        <v>2.130508474576271</v>
      </c>
      <c r="AK391" s="9" t="s">
        <v>248</v>
      </c>
      <c r="AL391" s="9">
        <v>64</v>
      </c>
      <c r="AM391" s="9">
        <v>3.1362276795719355</v>
      </c>
      <c r="AN391" s="9">
        <v>3.1764705882352939</v>
      </c>
      <c r="AO391" s="73">
        <v>0</v>
      </c>
      <c r="AP391" s="80">
        <v>0</v>
      </c>
      <c r="AQ391" s="80">
        <v>0</v>
      </c>
      <c r="AR391" s="224">
        <v>128</v>
      </c>
      <c r="AS391" s="224" t="s">
        <v>248</v>
      </c>
      <c r="AT391" s="11">
        <v>4952.43</v>
      </c>
      <c r="AU391" s="11">
        <v>0</v>
      </c>
      <c r="AV391" s="80">
        <v>0</v>
      </c>
      <c r="AW391" s="80">
        <v>128</v>
      </c>
      <c r="AX391" s="158" t="s">
        <v>248</v>
      </c>
      <c r="AY391" s="235" t="s">
        <v>248</v>
      </c>
      <c r="AZ391" s="218">
        <v>34393</v>
      </c>
      <c r="BA391" s="188" t="s">
        <v>248</v>
      </c>
      <c r="BB391" s="203" t="s">
        <v>248</v>
      </c>
      <c r="BC391" s="158" t="s">
        <v>248</v>
      </c>
      <c r="BD391" s="217" t="s">
        <v>61</v>
      </c>
      <c r="BE391" s="201" t="s">
        <v>62</v>
      </c>
      <c r="BF391" s="201" t="s">
        <v>63</v>
      </c>
      <c r="BG391" s="201" t="s">
        <v>196</v>
      </c>
      <c r="BH391" s="456" t="s">
        <v>511</v>
      </c>
      <c r="BI391" s="218" t="s">
        <v>66</v>
      </c>
      <c r="BJ391" s="391">
        <v>214</v>
      </c>
      <c r="BK391" s="370">
        <v>7</v>
      </c>
      <c r="BL391" s="219" t="s">
        <v>65</v>
      </c>
      <c r="BM391" s="52" t="s">
        <v>65</v>
      </c>
      <c r="BN391" s="218" t="s">
        <v>373</v>
      </c>
      <c r="BO391" s="217" t="s">
        <v>83</v>
      </c>
      <c r="BP391" s="201" t="s">
        <v>683</v>
      </c>
      <c r="BQ391" s="52" t="s">
        <v>717</v>
      </c>
    </row>
    <row r="392" spans="1:69" ht="16.5" thickBot="1">
      <c r="A392" s="207" t="s">
        <v>37</v>
      </c>
      <c r="B392" s="208" t="s">
        <v>40</v>
      </c>
      <c r="C392" s="202" t="s">
        <v>35</v>
      </c>
      <c r="D392" s="210" t="s">
        <v>709</v>
      </c>
      <c r="E392" s="24" t="s">
        <v>487</v>
      </c>
      <c r="F392" s="86">
        <v>68</v>
      </c>
      <c r="G392" s="80">
        <v>1</v>
      </c>
      <c r="H392" s="204"/>
      <c r="I392" s="204"/>
      <c r="J392" s="204"/>
      <c r="K392" s="204"/>
      <c r="L392" s="80">
        <v>0</v>
      </c>
      <c r="M392" s="203"/>
      <c r="N392" s="52">
        <v>0</v>
      </c>
      <c r="O392" s="204"/>
      <c r="P392" s="204"/>
      <c r="Q392" s="11">
        <v>6.3014029253999997</v>
      </c>
      <c r="R392" s="204"/>
      <c r="S392" s="204"/>
      <c r="T392" s="53">
        <v>9.3249999999999993</v>
      </c>
      <c r="U392" s="204"/>
      <c r="V392" s="204"/>
      <c r="W392" s="11">
        <v>5.7703132835820004</v>
      </c>
      <c r="X392" s="204"/>
      <c r="Y392" s="204"/>
      <c r="Z392" s="53">
        <v>8.9416666666666664</v>
      </c>
      <c r="AA392" s="204"/>
      <c r="AB392" s="204"/>
      <c r="AC392" s="204"/>
      <c r="AD392" s="204"/>
      <c r="AE392" s="204"/>
      <c r="AF392" s="9">
        <v>3.5768443567158061</v>
      </c>
      <c r="AG392" s="9">
        <v>469</v>
      </c>
      <c r="AH392" s="9">
        <v>0.40999941550136509</v>
      </c>
      <c r="AI392" s="9">
        <v>9</v>
      </c>
      <c r="AJ392" s="9">
        <v>2.6952702702702704</v>
      </c>
      <c r="AK392" s="9" t="s">
        <v>248</v>
      </c>
      <c r="AL392" s="9">
        <v>67</v>
      </c>
      <c r="AM392" s="9">
        <v>3.5768443567158061</v>
      </c>
      <c r="AN392" s="9">
        <v>3.6464041095890409</v>
      </c>
      <c r="AO392" s="73">
        <v>0</v>
      </c>
      <c r="AP392" s="80">
        <v>0</v>
      </c>
      <c r="AQ392" s="80">
        <v>0</v>
      </c>
      <c r="AR392" s="224">
        <v>134</v>
      </c>
      <c r="AS392" s="224" t="s">
        <v>248</v>
      </c>
      <c r="AT392" s="11">
        <v>5124.4399999999996</v>
      </c>
      <c r="AU392" s="11">
        <v>0</v>
      </c>
      <c r="AV392" s="80">
        <v>0</v>
      </c>
      <c r="AW392" s="80">
        <v>134</v>
      </c>
      <c r="AX392" s="158" t="s">
        <v>248</v>
      </c>
      <c r="AY392" s="235" t="s">
        <v>248</v>
      </c>
      <c r="AZ392" s="218">
        <v>34393</v>
      </c>
      <c r="BA392" s="188" t="s">
        <v>248</v>
      </c>
      <c r="BB392" s="203" t="s">
        <v>248</v>
      </c>
      <c r="BC392" s="158" t="s">
        <v>248</v>
      </c>
      <c r="BD392" s="217" t="s">
        <v>61</v>
      </c>
      <c r="BE392" s="201" t="s">
        <v>62</v>
      </c>
      <c r="BF392" s="201" t="s">
        <v>63</v>
      </c>
      <c r="BG392" s="201" t="s">
        <v>196</v>
      </c>
      <c r="BH392" s="455" t="s">
        <v>511</v>
      </c>
      <c r="BI392" s="218" t="s">
        <v>67</v>
      </c>
      <c r="BJ392" s="391">
        <v>214</v>
      </c>
      <c r="BK392" s="370">
        <v>3</v>
      </c>
      <c r="BL392" s="219" t="s">
        <v>65</v>
      </c>
      <c r="BM392" s="52" t="s">
        <v>65</v>
      </c>
      <c r="BN392" s="218" t="s">
        <v>373</v>
      </c>
      <c r="BO392" s="217" t="s">
        <v>83</v>
      </c>
      <c r="BP392" s="201" t="s">
        <v>683</v>
      </c>
      <c r="BQ392" s="52" t="s">
        <v>717</v>
      </c>
    </row>
    <row r="393" spans="1:69" ht="16.5" thickBot="1">
      <c r="A393" s="151" t="s">
        <v>37</v>
      </c>
      <c r="B393" s="152" t="s">
        <v>40</v>
      </c>
      <c r="C393" s="153" t="s">
        <v>35</v>
      </c>
      <c r="D393" s="154" t="s">
        <v>709</v>
      </c>
      <c r="E393" s="190" t="s">
        <v>487</v>
      </c>
      <c r="F393" s="191">
        <v>28</v>
      </c>
      <c r="G393" s="192">
        <v>0</v>
      </c>
      <c r="H393" s="161"/>
      <c r="I393" s="161"/>
      <c r="J393" s="161"/>
      <c r="K393" s="161"/>
      <c r="L393" s="192">
        <v>0</v>
      </c>
      <c r="M393" s="158"/>
      <c r="N393" s="160">
        <v>0</v>
      </c>
      <c r="O393" s="161"/>
      <c r="P393" s="161"/>
      <c r="Q393" s="194">
        <v>7.1714285000000002</v>
      </c>
      <c r="R393" s="161"/>
      <c r="S393" s="161"/>
      <c r="T393" s="193">
        <v>8.8999999999999986</v>
      </c>
      <c r="U393" s="161"/>
      <c r="V393" s="161"/>
      <c r="W393" s="194">
        <v>7.2696428571427996</v>
      </c>
      <c r="X393" s="161"/>
      <c r="Y393" s="161"/>
      <c r="Z393" s="193">
        <v>9.2666666666666657</v>
      </c>
      <c r="AA393" s="161"/>
      <c r="AB393" s="161"/>
      <c r="AC393" s="161"/>
      <c r="AD393" s="161"/>
      <c r="AE393" s="161"/>
      <c r="AF393" s="178">
        <v>2.7209693971945321</v>
      </c>
      <c r="AG393" s="178">
        <v>196</v>
      </c>
      <c r="AH393" s="178">
        <v>0.29253533645856028</v>
      </c>
      <c r="AI393" s="178">
        <v>29</v>
      </c>
      <c r="AJ393" s="178">
        <v>2.1</v>
      </c>
      <c r="AK393" s="178" t="s">
        <v>248</v>
      </c>
      <c r="AL393" s="178">
        <v>0</v>
      </c>
      <c r="AM393" s="178"/>
      <c r="AN393" s="178"/>
      <c r="AO393" s="195">
        <v>0</v>
      </c>
      <c r="AP393" s="192">
        <v>0</v>
      </c>
      <c r="AQ393" s="192">
        <v>0</v>
      </c>
      <c r="AR393" s="226">
        <v>56</v>
      </c>
      <c r="AS393" s="226" t="s">
        <v>248</v>
      </c>
      <c r="AT393" s="194">
        <v>2032.3209999999999</v>
      </c>
      <c r="AU393" s="194">
        <v>99.289000000000001</v>
      </c>
      <c r="AV393" s="192">
        <v>0</v>
      </c>
      <c r="AW393" s="192">
        <v>56</v>
      </c>
      <c r="AX393" s="158" t="s">
        <v>248</v>
      </c>
      <c r="AY393" s="236" t="s">
        <v>248</v>
      </c>
      <c r="AZ393" s="164">
        <v>34393</v>
      </c>
      <c r="BA393" s="232" t="s">
        <v>248</v>
      </c>
      <c r="BB393" s="158" t="s">
        <v>248</v>
      </c>
      <c r="BC393" s="158" t="s">
        <v>248</v>
      </c>
      <c r="BD393" s="162" t="s">
        <v>61</v>
      </c>
      <c r="BE393" s="163" t="s">
        <v>62</v>
      </c>
      <c r="BF393" s="163" t="s">
        <v>63</v>
      </c>
      <c r="BG393" s="163" t="s">
        <v>196</v>
      </c>
      <c r="BH393" s="460" t="s">
        <v>511</v>
      </c>
      <c r="BI393" s="164" t="s">
        <v>68</v>
      </c>
      <c r="BJ393" s="392">
        <v>214</v>
      </c>
      <c r="BK393" s="383">
        <v>4</v>
      </c>
      <c r="BL393" s="166" t="s">
        <v>65</v>
      </c>
      <c r="BM393" s="160" t="s">
        <v>65</v>
      </c>
      <c r="BN393" s="164" t="s">
        <v>373</v>
      </c>
      <c r="BO393" s="162" t="s">
        <v>83</v>
      </c>
      <c r="BP393" s="163" t="s">
        <v>683</v>
      </c>
      <c r="BQ393" s="160" t="s">
        <v>717</v>
      </c>
    </row>
    <row r="409" spans="1:66">
      <c r="A409" s="128"/>
      <c r="B409" s="128"/>
      <c r="C409" s="128"/>
      <c r="D409" s="128"/>
      <c r="E409" s="128"/>
      <c r="F409" s="128"/>
      <c r="G409" s="128"/>
      <c r="H409" s="128"/>
      <c r="I409" s="128"/>
      <c r="J409" s="128"/>
      <c r="K409" s="128"/>
      <c r="L409" s="128"/>
      <c r="M409" s="128"/>
      <c r="N409" s="128"/>
      <c r="AE409" s="128"/>
      <c r="AN409" s="128"/>
      <c r="AO409" s="128"/>
      <c r="AP409" s="128"/>
      <c r="AQ409" s="128"/>
      <c r="AR409" s="128"/>
      <c r="AS409" s="128"/>
      <c r="AT409" s="128"/>
      <c r="AU409" s="128"/>
      <c r="AV409" s="128"/>
      <c r="AW409" s="128"/>
      <c r="AX409" s="128"/>
      <c r="AY409" s="128"/>
      <c r="AZ409" s="128"/>
      <c r="BA409" s="128"/>
      <c r="BB409" s="128"/>
      <c r="BC409" s="128"/>
      <c r="BD409" s="128"/>
      <c r="BE409" s="128"/>
      <c r="BF409" s="128"/>
      <c r="BG409" s="128"/>
      <c r="BH409" s="128"/>
      <c r="BI409" s="128"/>
      <c r="BJ409" s="128"/>
      <c r="BK409" s="128"/>
      <c r="BL409" s="128"/>
      <c r="BM409" s="128"/>
      <c r="BN409" s="128"/>
    </row>
    <row r="410" spans="1:66">
      <c r="A410" s="128"/>
      <c r="B410" s="128"/>
      <c r="C410" s="128"/>
      <c r="D410" s="128"/>
      <c r="E410" s="128"/>
      <c r="F410" s="128"/>
      <c r="G410" s="128"/>
      <c r="H410" s="128"/>
      <c r="I410" s="128"/>
      <c r="J410" s="128"/>
      <c r="K410" s="128"/>
      <c r="L410" s="128"/>
      <c r="M410" s="128"/>
      <c r="N410" s="128"/>
      <c r="AE410" s="128"/>
      <c r="AN410" s="128"/>
      <c r="AO410" s="128"/>
      <c r="AP410" s="128"/>
      <c r="AQ410" s="128"/>
      <c r="AR410" s="128"/>
      <c r="AS410" s="128"/>
      <c r="AT410" s="128"/>
      <c r="AU410" s="128"/>
      <c r="AV410" s="128"/>
      <c r="AW410" s="128"/>
      <c r="AX410" s="128"/>
      <c r="AY410" s="128"/>
      <c r="AZ410" s="128"/>
      <c r="BA410" s="128"/>
      <c r="BB410" s="128"/>
      <c r="BC410" s="128"/>
      <c r="BD410" s="128"/>
      <c r="BE410" s="128"/>
      <c r="BF410" s="128"/>
      <c r="BG410" s="128"/>
      <c r="BH410" s="128"/>
      <c r="BI410" s="128"/>
      <c r="BJ410" s="128"/>
      <c r="BK410" s="128"/>
      <c r="BL410" s="128"/>
      <c r="BM410" s="128"/>
      <c r="BN410" s="128"/>
    </row>
    <row r="411" spans="1:66">
      <c r="A411" s="128"/>
      <c r="B411" s="128"/>
      <c r="C411" s="128"/>
      <c r="D411" s="128"/>
      <c r="E411" s="128"/>
      <c r="F411" s="128"/>
      <c r="G411" s="128"/>
      <c r="H411" s="128"/>
      <c r="I411" s="128"/>
      <c r="J411" s="128"/>
      <c r="K411" s="128"/>
      <c r="L411" s="128"/>
      <c r="M411" s="128"/>
      <c r="N411" s="128"/>
      <c r="AE411" s="128"/>
      <c r="AN411" s="128"/>
      <c r="AO411" s="128"/>
      <c r="AP411" s="128"/>
      <c r="AQ411" s="128"/>
      <c r="AR411" s="128"/>
      <c r="AS411" s="128"/>
      <c r="AT411" s="128"/>
      <c r="AU411" s="128"/>
      <c r="AV411" s="128"/>
      <c r="AW411" s="128"/>
      <c r="AX411" s="128"/>
      <c r="AY411" s="128"/>
      <c r="AZ411" s="128"/>
      <c r="BA411" s="128"/>
      <c r="BB411" s="128"/>
      <c r="BC411" s="128"/>
      <c r="BD411" s="128"/>
      <c r="BE411" s="128"/>
      <c r="BF411" s="128"/>
      <c r="BG411" s="128"/>
      <c r="BH411" s="128"/>
      <c r="BI411" s="128"/>
      <c r="BJ411" s="128"/>
      <c r="BK411" s="128"/>
      <c r="BL411" s="128"/>
      <c r="BM411" s="128"/>
      <c r="BN411" s="128"/>
    </row>
    <row r="412" spans="1:66">
      <c r="A412" s="128"/>
      <c r="B412" s="128"/>
      <c r="C412" s="128"/>
      <c r="D412" s="128"/>
      <c r="E412" s="128"/>
      <c r="F412" s="128"/>
      <c r="G412" s="128"/>
      <c r="H412" s="128"/>
      <c r="I412" s="128"/>
      <c r="J412" s="128"/>
      <c r="K412" s="128"/>
      <c r="L412" s="128"/>
      <c r="M412" s="128"/>
      <c r="N412" s="128"/>
      <c r="AE412" s="128"/>
      <c r="AN412" s="128"/>
      <c r="AO412" s="128"/>
      <c r="AP412" s="128"/>
      <c r="AQ412" s="128"/>
      <c r="AR412" s="128"/>
      <c r="AS412" s="128"/>
      <c r="AT412" s="128"/>
      <c r="AU412" s="128"/>
      <c r="AV412" s="128"/>
      <c r="AW412" s="128"/>
      <c r="AX412" s="128"/>
      <c r="AY412" s="128"/>
      <c r="AZ412" s="128"/>
      <c r="BA412" s="128"/>
      <c r="BB412" s="128"/>
      <c r="BC412" s="128"/>
      <c r="BD412" s="128"/>
      <c r="BE412" s="128"/>
      <c r="BF412" s="128"/>
      <c r="BG412" s="128"/>
      <c r="BH412" s="128"/>
      <c r="BI412" s="128"/>
      <c r="BJ412" s="128"/>
      <c r="BK412" s="128"/>
      <c r="BL412" s="128"/>
      <c r="BM412" s="128"/>
      <c r="BN412" s="128"/>
    </row>
    <row r="413" spans="1:66">
      <c r="A413" s="128"/>
      <c r="B413" s="128"/>
      <c r="C413" s="128"/>
      <c r="D413" s="128"/>
      <c r="E413" s="128"/>
      <c r="F413" s="128"/>
      <c r="G413" s="128"/>
      <c r="H413" s="128"/>
      <c r="I413" s="128"/>
      <c r="J413" s="128"/>
      <c r="K413" s="128"/>
      <c r="L413" s="128"/>
      <c r="M413" s="128"/>
      <c r="N413" s="128"/>
      <c r="AE413" s="128"/>
      <c r="AN413" s="128"/>
      <c r="AO413" s="128"/>
      <c r="AP413" s="128"/>
      <c r="AQ413" s="128"/>
      <c r="AR413" s="128"/>
      <c r="AS413" s="128"/>
      <c r="AT413" s="128"/>
      <c r="AU413" s="128"/>
      <c r="AV413" s="128"/>
      <c r="AW413" s="128"/>
      <c r="AX413" s="128"/>
      <c r="AY413" s="128"/>
      <c r="AZ413" s="128"/>
      <c r="BA413" s="128"/>
      <c r="BB413" s="128"/>
      <c r="BC413" s="128"/>
      <c r="BD413" s="128"/>
      <c r="BE413" s="128"/>
      <c r="BF413" s="128"/>
      <c r="BG413" s="128"/>
      <c r="BH413" s="128"/>
      <c r="BI413" s="128"/>
      <c r="BJ413" s="128"/>
      <c r="BK413" s="128"/>
      <c r="BL413" s="128"/>
      <c r="BM413" s="128"/>
      <c r="BN413" s="128"/>
    </row>
    <row r="414" spans="1:66">
      <c r="A414" s="128"/>
      <c r="B414" s="128"/>
      <c r="C414" s="128"/>
      <c r="D414" s="128"/>
      <c r="E414" s="128"/>
      <c r="F414" s="128"/>
      <c r="G414" s="128"/>
      <c r="H414" s="128"/>
      <c r="I414" s="128"/>
      <c r="J414" s="128"/>
      <c r="K414" s="128"/>
      <c r="L414" s="128"/>
      <c r="M414" s="128"/>
      <c r="N414" s="128"/>
      <c r="AE414" s="128"/>
      <c r="AN414" s="128"/>
      <c r="AO414" s="128"/>
      <c r="AP414" s="128"/>
      <c r="AQ414" s="128"/>
      <c r="AR414" s="128"/>
      <c r="AS414" s="128"/>
      <c r="AT414" s="128"/>
      <c r="AU414" s="128"/>
      <c r="AV414" s="128"/>
      <c r="AW414" s="128"/>
      <c r="AX414" s="128"/>
      <c r="AY414" s="128"/>
      <c r="AZ414" s="128"/>
      <c r="BA414" s="128"/>
      <c r="BB414" s="128"/>
      <c r="BC414" s="128"/>
      <c r="BD414" s="128"/>
      <c r="BE414" s="128"/>
      <c r="BF414" s="128"/>
      <c r="BG414" s="128"/>
      <c r="BH414" s="128"/>
      <c r="BI414" s="128"/>
      <c r="BJ414" s="128"/>
      <c r="BK414" s="128"/>
      <c r="BL414" s="128"/>
      <c r="BM414" s="128"/>
      <c r="BN414" s="128"/>
    </row>
    <row r="415" spans="1:66">
      <c r="A415" s="128"/>
      <c r="B415" s="128"/>
      <c r="C415" s="128"/>
      <c r="D415" s="128"/>
      <c r="E415" s="128"/>
      <c r="F415" s="128"/>
      <c r="G415" s="128"/>
      <c r="H415" s="128"/>
      <c r="I415" s="128"/>
      <c r="J415" s="128"/>
      <c r="K415" s="128"/>
      <c r="L415" s="128"/>
      <c r="M415" s="128"/>
      <c r="N415" s="128"/>
      <c r="AE415" s="128"/>
      <c r="AN415" s="128"/>
      <c r="AO415" s="128"/>
      <c r="AP415" s="128"/>
      <c r="AQ415" s="128"/>
      <c r="AR415" s="128"/>
      <c r="AS415" s="128"/>
      <c r="AT415" s="128"/>
      <c r="AU415" s="128"/>
      <c r="AV415" s="128"/>
      <c r="AW415" s="128"/>
      <c r="AX415" s="128"/>
      <c r="AY415" s="128"/>
      <c r="AZ415" s="128"/>
      <c r="BA415" s="128"/>
      <c r="BB415" s="128"/>
      <c r="BC415" s="128"/>
      <c r="BD415" s="128"/>
      <c r="BE415" s="128"/>
      <c r="BF415" s="128"/>
      <c r="BG415" s="128"/>
      <c r="BH415" s="128"/>
      <c r="BI415" s="128"/>
      <c r="BJ415" s="128"/>
      <c r="BK415" s="128"/>
      <c r="BL415" s="128"/>
      <c r="BM415" s="128"/>
      <c r="BN415" s="128"/>
    </row>
    <row r="416" spans="1:66">
      <c r="A416" s="128"/>
      <c r="B416" s="128"/>
      <c r="C416" s="128"/>
      <c r="D416" s="128"/>
      <c r="E416" s="128"/>
      <c r="F416" s="128"/>
      <c r="G416" s="128"/>
      <c r="H416" s="128"/>
      <c r="I416" s="128"/>
      <c r="J416" s="128"/>
      <c r="K416" s="128"/>
      <c r="L416" s="128"/>
      <c r="M416" s="128"/>
      <c r="N416" s="128"/>
      <c r="AE416" s="128"/>
      <c r="AN416" s="128"/>
      <c r="AO416" s="128"/>
      <c r="AP416" s="128"/>
      <c r="AQ416" s="128"/>
      <c r="AR416" s="128"/>
      <c r="AS416" s="128"/>
      <c r="AT416" s="128"/>
      <c r="AU416" s="128"/>
      <c r="AV416" s="128"/>
      <c r="AW416" s="128"/>
      <c r="AX416" s="128"/>
      <c r="AY416" s="128"/>
      <c r="AZ416" s="128"/>
      <c r="BA416" s="128"/>
      <c r="BB416" s="128"/>
      <c r="BC416" s="128"/>
      <c r="BD416" s="128"/>
      <c r="BE416" s="128"/>
      <c r="BF416" s="128"/>
      <c r="BG416" s="128"/>
      <c r="BH416" s="128"/>
      <c r="BI416" s="128"/>
      <c r="BJ416" s="128"/>
      <c r="BK416" s="128"/>
      <c r="BL416" s="128"/>
      <c r="BM416" s="128"/>
      <c r="BN416" s="128"/>
    </row>
    <row r="417" spans="1:66">
      <c r="A417" s="128"/>
      <c r="B417" s="128"/>
      <c r="C417" s="128"/>
      <c r="D417" s="128"/>
      <c r="E417" s="128"/>
      <c r="F417" s="128"/>
      <c r="G417" s="128"/>
      <c r="H417" s="128"/>
      <c r="I417" s="128"/>
      <c r="J417" s="128"/>
      <c r="K417" s="128"/>
      <c r="L417" s="128"/>
      <c r="M417" s="128"/>
      <c r="N417" s="128"/>
      <c r="AE417" s="128"/>
      <c r="AN417" s="128"/>
      <c r="AO417" s="128"/>
      <c r="AP417" s="128"/>
      <c r="AQ417" s="128"/>
      <c r="AR417" s="128"/>
      <c r="AS417" s="128"/>
      <c r="AT417" s="128"/>
      <c r="AU417" s="128"/>
      <c r="AV417" s="128"/>
      <c r="AW417" s="128"/>
      <c r="AX417" s="128"/>
      <c r="AY417" s="128"/>
      <c r="AZ417" s="128"/>
      <c r="BA417" s="128"/>
      <c r="BB417" s="128"/>
      <c r="BC417" s="128"/>
      <c r="BD417" s="128"/>
      <c r="BE417" s="128"/>
      <c r="BF417" s="128"/>
      <c r="BG417" s="128"/>
      <c r="BH417" s="128"/>
      <c r="BI417" s="128"/>
      <c r="BJ417" s="128"/>
      <c r="BK417" s="128"/>
      <c r="BL417" s="128"/>
      <c r="BM417" s="128"/>
      <c r="BN417" s="128"/>
    </row>
    <row r="418" spans="1:66">
      <c r="A418" s="128"/>
      <c r="B418" s="128"/>
      <c r="C418" s="128"/>
      <c r="D418" s="128"/>
      <c r="E418" s="128"/>
      <c r="F418" s="128"/>
      <c r="G418" s="128"/>
      <c r="H418" s="128"/>
      <c r="I418" s="128"/>
      <c r="J418" s="128"/>
      <c r="K418" s="128"/>
      <c r="L418" s="128"/>
      <c r="M418" s="128"/>
      <c r="N418" s="128"/>
      <c r="AE418" s="128"/>
      <c r="AN418" s="128"/>
      <c r="AO418" s="128"/>
      <c r="AP418" s="128"/>
      <c r="AQ418" s="128"/>
      <c r="AR418" s="128"/>
      <c r="AS418" s="128"/>
      <c r="AT418" s="128"/>
      <c r="AU418" s="128"/>
      <c r="AV418" s="128"/>
      <c r="AW418" s="128"/>
      <c r="AX418" s="128"/>
      <c r="AY418" s="128"/>
      <c r="AZ418" s="128"/>
      <c r="BA418" s="128"/>
      <c r="BB418" s="128"/>
      <c r="BC418" s="128"/>
      <c r="BD418" s="128"/>
      <c r="BE418" s="128"/>
      <c r="BF418" s="128"/>
      <c r="BG418" s="128"/>
      <c r="BH418" s="128"/>
      <c r="BI418" s="128"/>
      <c r="BJ418" s="128"/>
      <c r="BK418" s="128"/>
      <c r="BL418" s="128"/>
      <c r="BM418" s="128"/>
      <c r="BN418" s="128"/>
    </row>
    <row r="419" spans="1:66">
      <c r="A419" s="128"/>
      <c r="B419" s="128"/>
      <c r="C419" s="128"/>
      <c r="D419" s="128"/>
      <c r="E419" s="128"/>
      <c r="F419" s="128"/>
      <c r="G419" s="128"/>
      <c r="H419" s="128"/>
      <c r="I419" s="128"/>
      <c r="J419" s="128"/>
      <c r="K419" s="128"/>
      <c r="L419" s="128"/>
      <c r="M419" s="128"/>
      <c r="N419" s="128"/>
      <c r="AE419" s="128"/>
      <c r="AN419" s="128"/>
      <c r="AO419" s="128"/>
      <c r="AP419" s="128"/>
      <c r="AQ419" s="128"/>
      <c r="AR419" s="128"/>
      <c r="AS419" s="128"/>
      <c r="AT419" s="128"/>
      <c r="AU419" s="128"/>
      <c r="AV419" s="128"/>
      <c r="AW419" s="128"/>
      <c r="AX419" s="128"/>
      <c r="AY419" s="128"/>
      <c r="AZ419" s="128"/>
      <c r="BA419" s="128"/>
      <c r="BB419" s="128"/>
      <c r="BC419" s="128"/>
      <c r="BD419" s="128"/>
      <c r="BE419" s="128"/>
      <c r="BF419" s="128"/>
      <c r="BG419" s="128"/>
      <c r="BH419" s="128"/>
      <c r="BI419" s="128"/>
      <c r="BJ419" s="128"/>
      <c r="BK419" s="128"/>
      <c r="BL419" s="128"/>
      <c r="BM419" s="128"/>
      <c r="BN419" s="128"/>
    </row>
    <row r="420" spans="1:66">
      <c r="A420" s="128"/>
      <c r="B420" s="128"/>
      <c r="C420" s="128"/>
      <c r="D420" s="128"/>
      <c r="E420" s="128"/>
      <c r="F420" s="128"/>
      <c r="G420" s="128"/>
      <c r="H420" s="128"/>
      <c r="I420" s="128"/>
      <c r="J420" s="128"/>
      <c r="K420" s="128"/>
      <c r="L420" s="128"/>
      <c r="M420" s="128"/>
      <c r="N420" s="128"/>
      <c r="AE420" s="128"/>
      <c r="AN420" s="128"/>
      <c r="AO420" s="128"/>
      <c r="AP420" s="128"/>
      <c r="AQ420" s="128"/>
      <c r="AR420" s="128"/>
      <c r="AS420" s="128"/>
      <c r="AT420" s="128"/>
      <c r="AU420" s="128"/>
      <c r="AV420" s="128"/>
      <c r="AW420" s="128"/>
      <c r="AX420" s="128"/>
      <c r="AY420" s="128"/>
      <c r="AZ420" s="128"/>
      <c r="BA420" s="128"/>
      <c r="BB420" s="128"/>
      <c r="BC420" s="128"/>
      <c r="BD420" s="128"/>
      <c r="BE420" s="128"/>
      <c r="BF420" s="128"/>
      <c r="BG420" s="128"/>
      <c r="BH420" s="128"/>
      <c r="BI420" s="128"/>
      <c r="BJ420" s="128"/>
      <c r="BK420" s="128"/>
      <c r="BL420" s="128"/>
      <c r="BM420" s="128"/>
      <c r="BN420" s="128"/>
    </row>
    <row r="421" spans="1:66">
      <c r="A421" s="128"/>
      <c r="B421" s="128"/>
      <c r="C421" s="128"/>
      <c r="D421" s="128"/>
      <c r="E421" s="128"/>
      <c r="F421" s="128"/>
      <c r="G421" s="128"/>
      <c r="H421" s="128"/>
      <c r="I421" s="128"/>
      <c r="J421" s="128"/>
      <c r="K421" s="128"/>
      <c r="L421" s="128"/>
      <c r="M421" s="128"/>
      <c r="N421" s="128"/>
      <c r="AE421" s="128"/>
      <c r="AN421" s="128"/>
      <c r="AO421" s="128"/>
      <c r="AP421" s="128"/>
      <c r="AQ421" s="128"/>
      <c r="AR421" s="128"/>
      <c r="AS421" s="128"/>
      <c r="AT421" s="128"/>
      <c r="AU421" s="128"/>
      <c r="AV421" s="128"/>
      <c r="AW421" s="128"/>
      <c r="AX421" s="128"/>
      <c r="AY421" s="128"/>
      <c r="AZ421" s="128"/>
      <c r="BA421" s="128"/>
      <c r="BB421" s="128"/>
      <c r="BC421" s="128"/>
      <c r="BD421" s="128"/>
      <c r="BE421" s="128"/>
      <c r="BF421" s="128"/>
      <c r="BG421" s="128"/>
      <c r="BH421" s="128"/>
      <c r="BI421" s="128"/>
      <c r="BJ421" s="128"/>
      <c r="BK421" s="128"/>
      <c r="BL421" s="128"/>
      <c r="BM421" s="128"/>
      <c r="BN421" s="128"/>
    </row>
    <row r="422" spans="1:66">
      <c r="A422" s="128"/>
      <c r="B422" s="128"/>
      <c r="C422" s="128"/>
      <c r="D422" s="128"/>
      <c r="E422" s="128"/>
      <c r="F422" s="128"/>
      <c r="G422" s="128"/>
      <c r="H422" s="128"/>
      <c r="I422" s="128"/>
      <c r="J422" s="128"/>
      <c r="K422" s="128"/>
      <c r="L422" s="128"/>
      <c r="M422" s="128"/>
      <c r="N422" s="128"/>
      <c r="AE422" s="128"/>
      <c r="AN422" s="128"/>
      <c r="AO422" s="128"/>
      <c r="AP422" s="128"/>
      <c r="AQ422" s="128"/>
      <c r="AR422" s="128"/>
      <c r="AS422" s="128"/>
      <c r="AT422" s="128"/>
      <c r="AU422" s="128"/>
      <c r="AV422" s="128"/>
      <c r="AW422" s="128"/>
      <c r="AX422" s="128"/>
      <c r="AY422" s="128"/>
      <c r="AZ422" s="128"/>
      <c r="BA422" s="128"/>
      <c r="BB422" s="128"/>
      <c r="BC422" s="128"/>
      <c r="BD422" s="128"/>
      <c r="BE422" s="128"/>
      <c r="BF422" s="128"/>
      <c r="BG422" s="128"/>
      <c r="BH422" s="128"/>
      <c r="BI422" s="128"/>
      <c r="BJ422" s="128"/>
      <c r="BK422" s="128"/>
      <c r="BL422" s="128"/>
      <c r="BM422" s="128"/>
      <c r="BN422" s="128"/>
    </row>
    <row r="423" spans="1:66">
      <c r="A423" s="128"/>
      <c r="B423" s="128"/>
      <c r="C423" s="128"/>
      <c r="D423" s="128"/>
      <c r="E423" s="128"/>
      <c r="F423" s="128"/>
      <c r="G423" s="128"/>
      <c r="H423" s="128"/>
      <c r="I423" s="128"/>
      <c r="J423" s="128"/>
      <c r="K423" s="128"/>
      <c r="L423" s="128"/>
      <c r="M423" s="128"/>
      <c r="N423" s="128"/>
      <c r="AE423" s="128"/>
      <c r="AN423" s="128"/>
      <c r="AO423" s="128"/>
      <c r="AP423" s="128"/>
      <c r="AQ423" s="128"/>
      <c r="AR423" s="128"/>
      <c r="AS423" s="128"/>
      <c r="AT423" s="128"/>
      <c r="AU423" s="128"/>
      <c r="AV423" s="128"/>
      <c r="AW423" s="128"/>
      <c r="AX423" s="128"/>
      <c r="AY423" s="128"/>
      <c r="AZ423" s="128"/>
      <c r="BA423" s="128"/>
      <c r="BB423" s="128"/>
      <c r="BC423" s="128"/>
      <c r="BD423" s="128"/>
      <c r="BE423" s="128"/>
      <c r="BF423" s="128"/>
      <c r="BG423" s="128"/>
      <c r="BH423" s="128"/>
      <c r="BI423" s="128"/>
      <c r="BJ423" s="128"/>
      <c r="BK423" s="128"/>
      <c r="BL423" s="128"/>
      <c r="BM423" s="128"/>
      <c r="BN423" s="128"/>
    </row>
    <row r="424" spans="1:66">
      <c r="A424" s="128"/>
      <c r="B424" s="128"/>
      <c r="C424" s="128"/>
      <c r="D424" s="128"/>
      <c r="E424" s="128"/>
      <c r="F424" s="128"/>
      <c r="G424" s="128"/>
      <c r="H424" s="128"/>
      <c r="I424" s="128"/>
      <c r="J424" s="128"/>
      <c r="K424" s="128"/>
      <c r="L424" s="128"/>
      <c r="M424" s="128"/>
      <c r="N424" s="128"/>
      <c r="AE424" s="128"/>
      <c r="AN424" s="128"/>
      <c r="AO424" s="128"/>
      <c r="AP424" s="128"/>
      <c r="AQ424" s="128"/>
      <c r="AR424" s="128"/>
      <c r="AS424" s="128"/>
      <c r="AT424" s="128"/>
      <c r="AU424" s="128"/>
      <c r="AV424" s="128"/>
      <c r="AW424" s="128"/>
      <c r="AX424" s="128"/>
      <c r="AY424" s="128"/>
      <c r="AZ424" s="128"/>
      <c r="BA424" s="128"/>
      <c r="BB424" s="128"/>
      <c r="BC424" s="128"/>
      <c r="BD424" s="128"/>
      <c r="BE424" s="128"/>
      <c r="BF424" s="128"/>
      <c r="BG424" s="128"/>
      <c r="BH424" s="128"/>
      <c r="BI424" s="128"/>
      <c r="BJ424" s="128"/>
      <c r="BK424" s="128"/>
      <c r="BL424" s="128"/>
      <c r="BM424" s="128"/>
      <c r="BN424" s="128"/>
    </row>
    <row r="425" spans="1:66">
      <c r="A425" s="128"/>
      <c r="B425" s="128"/>
      <c r="C425" s="128"/>
      <c r="D425" s="128"/>
      <c r="E425" s="128"/>
      <c r="F425" s="128"/>
      <c r="G425" s="128"/>
      <c r="H425" s="128"/>
      <c r="I425" s="128"/>
      <c r="J425" s="128"/>
      <c r="K425" s="128"/>
      <c r="L425" s="128"/>
      <c r="M425" s="128"/>
      <c r="N425" s="128"/>
      <c r="AE425" s="128"/>
      <c r="AN425" s="128"/>
      <c r="AO425" s="128"/>
      <c r="AP425" s="128"/>
      <c r="AQ425" s="128"/>
      <c r="AR425" s="128"/>
      <c r="AS425" s="128"/>
      <c r="AT425" s="128"/>
      <c r="AU425" s="128"/>
      <c r="AV425" s="128"/>
      <c r="AW425" s="128"/>
      <c r="AX425" s="128"/>
      <c r="AY425" s="128"/>
      <c r="AZ425" s="128"/>
      <c r="BA425" s="128"/>
      <c r="BB425" s="128"/>
      <c r="BC425" s="128"/>
      <c r="BD425" s="128"/>
      <c r="BE425" s="128"/>
      <c r="BF425" s="128"/>
      <c r="BG425" s="128"/>
      <c r="BH425" s="128"/>
      <c r="BI425" s="128"/>
      <c r="BJ425" s="128"/>
      <c r="BK425" s="128"/>
      <c r="BL425" s="128"/>
      <c r="BM425" s="128"/>
      <c r="BN425" s="128"/>
    </row>
    <row r="426" spans="1:66">
      <c r="A426" s="128"/>
      <c r="B426" s="128"/>
      <c r="C426" s="128"/>
      <c r="D426" s="128"/>
      <c r="E426" s="128"/>
      <c r="F426" s="128"/>
      <c r="G426" s="128"/>
      <c r="H426" s="128"/>
      <c r="I426" s="128"/>
      <c r="J426" s="128"/>
      <c r="K426" s="128"/>
      <c r="L426" s="128"/>
      <c r="M426" s="128"/>
      <c r="N426" s="128"/>
      <c r="AE426" s="128"/>
      <c r="AN426" s="128"/>
      <c r="AO426" s="128"/>
      <c r="AP426" s="128"/>
      <c r="AQ426" s="128"/>
      <c r="AR426" s="128"/>
      <c r="AS426" s="128"/>
      <c r="AT426" s="128"/>
      <c r="AU426" s="128"/>
      <c r="AV426" s="128"/>
      <c r="AW426" s="128"/>
      <c r="AX426" s="128"/>
      <c r="AY426" s="128"/>
      <c r="AZ426" s="128"/>
      <c r="BA426" s="128"/>
      <c r="BB426" s="128"/>
      <c r="BC426" s="128"/>
      <c r="BD426" s="128"/>
      <c r="BE426" s="128"/>
      <c r="BF426" s="128"/>
      <c r="BG426" s="128"/>
      <c r="BH426" s="128"/>
      <c r="BI426" s="128"/>
      <c r="BJ426" s="128"/>
      <c r="BK426" s="128"/>
      <c r="BL426" s="128"/>
      <c r="BM426" s="128"/>
      <c r="BN426" s="128"/>
    </row>
    <row r="427" spans="1:66">
      <c r="A427" s="128"/>
      <c r="B427" s="128"/>
      <c r="C427" s="128"/>
      <c r="D427" s="128"/>
      <c r="E427" s="128"/>
      <c r="F427" s="128"/>
      <c r="G427" s="128"/>
      <c r="H427" s="128"/>
      <c r="I427" s="128"/>
      <c r="J427" s="128"/>
      <c r="K427" s="128"/>
      <c r="L427" s="128"/>
      <c r="M427" s="128"/>
      <c r="N427" s="128"/>
      <c r="AE427" s="128"/>
      <c r="AN427" s="128"/>
      <c r="AO427" s="128"/>
      <c r="AP427" s="128"/>
      <c r="AQ427" s="128"/>
      <c r="AR427" s="128"/>
      <c r="AS427" s="128"/>
      <c r="AT427" s="128"/>
      <c r="AU427" s="128"/>
      <c r="AV427" s="128"/>
      <c r="AW427" s="128"/>
      <c r="AX427" s="128"/>
      <c r="AY427" s="128"/>
      <c r="AZ427" s="128"/>
      <c r="BA427" s="128"/>
      <c r="BB427" s="128"/>
      <c r="BC427" s="128"/>
      <c r="BD427" s="128"/>
      <c r="BE427" s="128"/>
      <c r="BF427" s="128"/>
      <c r="BG427" s="128"/>
      <c r="BH427" s="128"/>
      <c r="BI427" s="128"/>
      <c r="BJ427" s="128"/>
      <c r="BK427" s="128"/>
      <c r="BL427" s="128"/>
      <c r="BM427" s="128"/>
      <c r="BN427" s="128"/>
    </row>
    <row r="428" spans="1:66">
      <c r="A428" s="128"/>
      <c r="B428" s="128"/>
      <c r="C428" s="128"/>
      <c r="D428" s="128"/>
      <c r="E428" s="128"/>
      <c r="F428" s="128"/>
      <c r="G428" s="128"/>
      <c r="H428" s="128"/>
      <c r="I428" s="128"/>
      <c r="J428" s="128"/>
      <c r="K428" s="128"/>
      <c r="L428" s="128"/>
      <c r="M428" s="128"/>
      <c r="N428" s="128"/>
      <c r="AE428" s="128"/>
      <c r="AN428" s="128"/>
      <c r="AO428" s="128"/>
      <c r="AP428" s="128"/>
      <c r="AQ428" s="128"/>
      <c r="AR428" s="128"/>
      <c r="AS428" s="128"/>
      <c r="AT428" s="128"/>
      <c r="AU428" s="128"/>
      <c r="AV428" s="128"/>
      <c r="AW428" s="128"/>
      <c r="AX428" s="128"/>
      <c r="AY428" s="128"/>
      <c r="AZ428" s="128"/>
      <c r="BA428" s="128"/>
      <c r="BB428" s="128"/>
      <c r="BC428" s="128"/>
      <c r="BD428" s="128"/>
      <c r="BE428" s="128"/>
      <c r="BF428" s="128"/>
      <c r="BG428" s="128"/>
      <c r="BH428" s="128"/>
      <c r="BI428" s="128"/>
      <c r="BJ428" s="128"/>
      <c r="BK428" s="128"/>
      <c r="BL428" s="128"/>
      <c r="BM428" s="128"/>
      <c r="BN428" s="128"/>
    </row>
    <row r="429" spans="1:66">
      <c r="A429" s="128"/>
      <c r="B429" s="128"/>
      <c r="C429" s="128"/>
      <c r="D429" s="128"/>
      <c r="E429" s="128"/>
      <c r="F429" s="128"/>
      <c r="G429" s="128"/>
      <c r="H429" s="128"/>
      <c r="I429" s="128"/>
      <c r="J429" s="128"/>
      <c r="K429" s="128"/>
      <c r="L429" s="128"/>
      <c r="M429" s="128"/>
      <c r="N429" s="128"/>
      <c r="AE429" s="128"/>
      <c r="AN429" s="128"/>
      <c r="AO429" s="128"/>
      <c r="AP429" s="128"/>
      <c r="AQ429" s="128"/>
      <c r="AR429" s="128"/>
      <c r="AS429" s="128"/>
      <c r="AT429" s="128"/>
      <c r="AU429" s="128"/>
      <c r="AV429" s="128"/>
      <c r="AW429" s="128"/>
      <c r="AX429" s="128"/>
      <c r="AY429" s="128"/>
      <c r="AZ429" s="128"/>
      <c r="BA429" s="128"/>
      <c r="BB429" s="128"/>
      <c r="BC429" s="128"/>
      <c r="BD429" s="128"/>
      <c r="BE429" s="128"/>
      <c r="BF429" s="128"/>
      <c r="BG429" s="128"/>
      <c r="BH429" s="128"/>
      <c r="BI429" s="128"/>
      <c r="BJ429" s="128"/>
      <c r="BK429" s="128"/>
      <c r="BL429" s="128"/>
      <c r="BM429" s="128"/>
      <c r="BN429" s="128"/>
    </row>
    <row r="430" spans="1:66">
      <c r="A430" s="128"/>
      <c r="B430" s="128"/>
      <c r="C430" s="128"/>
      <c r="D430" s="128"/>
      <c r="E430" s="128"/>
      <c r="F430" s="128"/>
      <c r="G430" s="128"/>
      <c r="H430" s="128"/>
      <c r="I430" s="128"/>
      <c r="J430" s="128"/>
      <c r="K430" s="128"/>
      <c r="L430" s="128"/>
      <c r="M430" s="128"/>
      <c r="N430" s="128"/>
      <c r="AE430" s="128"/>
      <c r="AN430" s="128"/>
      <c r="AO430" s="128"/>
      <c r="AP430" s="128"/>
      <c r="AQ430" s="128"/>
      <c r="AR430" s="128"/>
      <c r="AS430" s="128"/>
      <c r="AT430" s="128"/>
      <c r="AU430" s="128"/>
      <c r="AV430" s="128"/>
      <c r="AW430" s="128"/>
      <c r="AX430" s="128"/>
      <c r="AY430" s="128"/>
      <c r="AZ430" s="128"/>
      <c r="BA430" s="128"/>
      <c r="BB430" s="128"/>
      <c r="BC430" s="128"/>
      <c r="BD430" s="128"/>
      <c r="BE430" s="128"/>
      <c r="BF430" s="128"/>
      <c r="BG430" s="128"/>
      <c r="BH430" s="128"/>
      <c r="BI430" s="128"/>
      <c r="BJ430" s="128"/>
      <c r="BK430" s="128"/>
      <c r="BL430" s="128"/>
      <c r="BM430" s="128"/>
      <c r="BN430" s="128"/>
    </row>
    <row r="431" spans="1:66">
      <c r="A431" s="128"/>
      <c r="B431" s="128"/>
      <c r="C431" s="128"/>
      <c r="D431" s="128"/>
      <c r="E431" s="128"/>
      <c r="F431" s="128"/>
      <c r="G431" s="128"/>
      <c r="H431" s="128"/>
      <c r="I431" s="128"/>
      <c r="J431" s="128"/>
      <c r="K431" s="128"/>
      <c r="L431" s="128"/>
      <c r="M431" s="128"/>
      <c r="N431" s="128"/>
      <c r="AE431" s="128"/>
      <c r="AN431" s="128"/>
      <c r="AO431" s="128"/>
      <c r="AP431" s="128"/>
      <c r="AQ431" s="128"/>
      <c r="AR431" s="128"/>
      <c r="AS431" s="128"/>
      <c r="AT431" s="128"/>
      <c r="AU431" s="128"/>
      <c r="AV431" s="128"/>
      <c r="AW431" s="128"/>
      <c r="AX431" s="128"/>
      <c r="AY431" s="128"/>
      <c r="AZ431" s="128"/>
      <c r="BA431" s="128"/>
      <c r="BB431" s="128"/>
      <c r="BC431" s="128"/>
      <c r="BD431" s="128"/>
      <c r="BE431" s="128"/>
      <c r="BF431" s="128"/>
      <c r="BG431" s="128"/>
      <c r="BH431" s="128"/>
      <c r="BI431" s="128"/>
      <c r="BJ431" s="128"/>
      <c r="BK431" s="128"/>
      <c r="BL431" s="128"/>
      <c r="BM431" s="128"/>
      <c r="BN431" s="128"/>
    </row>
    <row r="432" spans="1:66">
      <c r="A432" s="128"/>
      <c r="B432" s="128"/>
      <c r="C432" s="128"/>
      <c r="D432" s="128"/>
      <c r="E432" s="128"/>
      <c r="F432" s="128"/>
      <c r="G432" s="128"/>
      <c r="H432" s="128"/>
      <c r="I432" s="128"/>
      <c r="J432" s="128"/>
      <c r="K432" s="128"/>
      <c r="L432" s="128"/>
      <c r="M432" s="128"/>
      <c r="N432" s="128"/>
      <c r="AE432" s="128"/>
      <c r="AN432" s="128"/>
      <c r="AO432" s="128"/>
      <c r="AP432" s="128"/>
      <c r="AQ432" s="128"/>
      <c r="AR432" s="128"/>
      <c r="AS432" s="128"/>
      <c r="AT432" s="128"/>
      <c r="AU432" s="128"/>
      <c r="AV432" s="128"/>
      <c r="AW432" s="128"/>
      <c r="AX432" s="128"/>
      <c r="AY432" s="128"/>
      <c r="AZ432" s="128"/>
      <c r="BA432" s="128"/>
      <c r="BB432" s="128"/>
      <c r="BC432" s="128"/>
      <c r="BD432" s="128"/>
      <c r="BE432" s="128"/>
      <c r="BF432" s="128"/>
      <c r="BG432" s="128"/>
      <c r="BH432" s="128"/>
      <c r="BI432" s="128"/>
      <c r="BJ432" s="128"/>
      <c r="BK432" s="128"/>
      <c r="BL432" s="128"/>
      <c r="BM432" s="128"/>
      <c r="BN432" s="128"/>
    </row>
    <row r="433" spans="1:66">
      <c r="A433" s="128"/>
      <c r="B433" s="128"/>
      <c r="C433" s="128"/>
      <c r="D433" s="128"/>
      <c r="E433" s="128"/>
      <c r="F433" s="128"/>
      <c r="G433" s="128"/>
      <c r="H433" s="128"/>
      <c r="I433" s="128"/>
      <c r="J433" s="128"/>
      <c r="K433" s="128"/>
      <c r="L433" s="128"/>
      <c r="M433" s="128"/>
      <c r="N433" s="128"/>
      <c r="AE433" s="128"/>
      <c r="AN433" s="128"/>
      <c r="AO433" s="128"/>
      <c r="AP433" s="128"/>
      <c r="AQ433" s="128"/>
      <c r="AR433" s="128"/>
      <c r="AS433" s="128"/>
      <c r="AT433" s="128"/>
      <c r="AU433" s="128"/>
      <c r="AV433" s="128"/>
      <c r="AW433" s="128"/>
      <c r="AX433" s="128"/>
      <c r="AY433" s="128"/>
      <c r="AZ433" s="128"/>
      <c r="BA433" s="128"/>
      <c r="BB433" s="128"/>
      <c r="BC433" s="128"/>
      <c r="BD433" s="128"/>
      <c r="BE433" s="128"/>
      <c r="BF433" s="128"/>
      <c r="BG433" s="128"/>
      <c r="BH433" s="128"/>
      <c r="BI433" s="128"/>
      <c r="BJ433" s="128"/>
      <c r="BK433" s="128"/>
      <c r="BL433" s="128"/>
      <c r="BM433" s="128"/>
      <c r="BN433" s="128"/>
    </row>
    <row r="434" spans="1:66">
      <c r="A434" s="128"/>
      <c r="B434" s="128"/>
      <c r="C434" s="128"/>
      <c r="D434" s="128"/>
      <c r="E434" s="128"/>
      <c r="F434" s="128"/>
      <c r="G434" s="128"/>
      <c r="H434" s="128"/>
      <c r="I434" s="128"/>
      <c r="J434" s="128"/>
      <c r="K434" s="128"/>
      <c r="L434" s="128"/>
      <c r="M434" s="128"/>
      <c r="N434" s="128"/>
      <c r="AE434" s="128"/>
      <c r="AN434" s="128"/>
      <c r="AO434" s="128"/>
      <c r="AP434" s="128"/>
      <c r="AQ434" s="128"/>
      <c r="AR434" s="128"/>
      <c r="AS434" s="128"/>
      <c r="AT434" s="128"/>
      <c r="AU434" s="128"/>
      <c r="AV434" s="128"/>
      <c r="AW434" s="128"/>
      <c r="AX434" s="128"/>
      <c r="AY434" s="128"/>
      <c r="AZ434" s="128"/>
      <c r="BA434" s="128"/>
      <c r="BB434" s="128"/>
      <c r="BC434" s="128"/>
      <c r="BD434" s="128"/>
      <c r="BE434" s="128"/>
      <c r="BF434" s="128"/>
      <c r="BG434" s="128"/>
      <c r="BH434" s="128"/>
      <c r="BI434" s="128"/>
      <c r="BJ434" s="128"/>
      <c r="BK434" s="128"/>
      <c r="BL434" s="128"/>
      <c r="BM434" s="128"/>
      <c r="BN434" s="128"/>
    </row>
    <row r="435" spans="1:66">
      <c r="A435" s="128"/>
      <c r="B435" s="128"/>
      <c r="C435" s="128"/>
      <c r="D435" s="128"/>
      <c r="E435" s="128"/>
      <c r="F435" s="128"/>
      <c r="G435" s="128"/>
      <c r="H435" s="128"/>
      <c r="I435" s="128"/>
      <c r="J435" s="128"/>
      <c r="K435" s="128"/>
      <c r="L435" s="128"/>
      <c r="M435" s="128"/>
      <c r="N435" s="128"/>
      <c r="AE435" s="128"/>
      <c r="AN435" s="128"/>
      <c r="AO435" s="128"/>
      <c r="AP435" s="128"/>
      <c r="AQ435" s="128"/>
      <c r="AR435" s="128"/>
      <c r="AS435" s="128"/>
      <c r="AT435" s="128"/>
      <c r="AU435" s="128"/>
      <c r="AV435" s="128"/>
      <c r="AW435" s="128"/>
      <c r="AX435" s="128"/>
      <c r="AY435" s="128"/>
      <c r="AZ435" s="128"/>
      <c r="BA435" s="128"/>
      <c r="BB435" s="128"/>
      <c r="BC435" s="128"/>
      <c r="BD435" s="128"/>
      <c r="BE435" s="128"/>
      <c r="BF435" s="128"/>
      <c r="BG435" s="128"/>
      <c r="BH435" s="128"/>
      <c r="BI435" s="128"/>
      <c r="BJ435" s="128"/>
      <c r="BK435" s="128"/>
      <c r="BL435" s="128"/>
      <c r="BM435" s="128"/>
      <c r="BN435" s="128"/>
    </row>
    <row r="436" spans="1:66">
      <c r="A436" s="128"/>
      <c r="B436" s="128"/>
      <c r="C436" s="128"/>
      <c r="D436" s="128"/>
      <c r="E436" s="128"/>
      <c r="F436" s="128"/>
      <c r="G436" s="128"/>
      <c r="H436" s="128"/>
      <c r="I436" s="128"/>
      <c r="J436" s="128"/>
      <c r="K436" s="128"/>
      <c r="L436" s="128"/>
      <c r="M436" s="128"/>
      <c r="N436" s="128"/>
      <c r="AE436" s="128"/>
      <c r="AN436" s="128"/>
      <c r="AO436" s="128"/>
      <c r="AP436" s="128"/>
      <c r="AQ436" s="128"/>
      <c r="AR436" s="128"/>
      <c r="AS436" s="128"/>
      <c r="AT436" s="128"/>
      <c r="AU436" s="128"/>
      <c r="AV436" s="128"/>
      <c r="AW436" s="128"/>
      <c r="AX436" s="128"/>
      <c r="AY436" s="128"/>
      <c r="AZ436" s="128"/>
      <c r="BA436" s="128"/>
      <c r="BB436" s="128"/>
      <c r="BC436" s="128"/>
      <c r="BD436" s="128"/>
      <c r="BE436" s="128"/>
      <c r="BF436" s="128"/>
      <c r="BG436" s="128"/>
      <c r="BH436" s="128"/>
      <c r="BI436" s="128"/>
      <c r="BJ436" s="128"/>
      <c r="BK436" s="128"/>
      <c r="BL436" s="128"/>
      <c r="BM436" s="128"/>
      <c r="BN436" s="128"/>
    </row>
    <row r="437" spans="1:66">
      <c r="A437" s="128"/>
      <c r="B437" s="128"/>
      <c r="C437" s="128"/>
      <c r="D437" s="128"/>
      <c r="E437" s="128"/>
      <c r="F437" s="128"/>
      <c r="G437" s="128"/>
      <c r="H437" s="128"/>
      <c r="I437" s="128"/>
      <c r="J437" s="128"/>
      <c r="K437" s="128"/>
      <c r="L437" s="128"/>
      <c r="M437" s="128"/>
      <c r="N437" s="128"/>
      <c r="AE437" s="128"/>
      <c r="AN437" s="128"/>
      <c r="AO437" s="128"/>
      <c r="AP437" s="128"/>
      <c r="AQ437" s="128"/>
      <c r="AR437" s="128"/>
      <c r="AS437" s="128"/>
      <c r="AT437" s="128"/>
      <c r="AU437" s="128"/>
      <c r="AV437" s="128"/>
      <c r="AW437" s="128"/>
      <c r="AX437" s="128"/>
      <c r="AY437" s="128"/>
      <c r="AZ437" s="128"/>
      <c r="BA437" s="128"/>
      <c r="BB437" s="128"/>
      <c r="BC437" s="128"/>
      <c r="BD437" s="128"/>
      <c r="BE437" s="128"/>
      <c r="BF437" s="128"/>
      <c r="BG437" s="128"/>
      <c r="BH437" s="128"/>
      <c r="BI437" s="128"/>
      <c r="BJ437" s="128"/>
      <c r="BK437" s="128"/>
      <c r="BL437" s="128"/>
      <c r="BM437" s="128"/>
      <c r="BN437" s="128"/>
    </row>
    <row r="438" spans="1:66">
      <c r="A438" s="128"/>
      <c r="B438" s="128"/>
      <c r="C438" s="128"/>
      <c r="D438" s="128"/>
      <c r="E438" s="128"/>
      <c r="F438" s="128"/>
      <c r="G438" s="128"/>
      <c r="H438" s="128"/>
      <c r="I438" s="128"/>
      <c r="J438" s="128"/>
      <c r="K438" s="128"/>
      <c r="L438" s="128"/>
      <c r="M438" s="128"/>
      <c r="N438" s="128"/>
      <c r="AE438" s="128"/>
      <c r="AN438" s="128"/>
      <c r="AO438" s="128"/>
      <c r="AP438" s="128"/>
      <c r="AQ438" s="128"/>
      <c r="AR438" s="128"/>
      <c r="AS438" s="128"/>
      <c r="AT438" s="128"/>
      <c r="AU438" s="128"/>
      <c r="AV438" s="128"/>
      <c r="AW438" s="128"/>
      <c r="AX438" s="128"/>
      <c r="AY438" s="128"/>
      <c r="AZ438" s="128"/>
      <c r="BA438" s="128"/>
      <c r="BB438" s="128"/>
      <c r="BC438" s="128"/>
      <c r="BD438" s="128"/>
      <c r="BE438" s="128"/>
      <c r="BF438" s="128"/>
      <c r="BG438" s="128"/>
      <c r="BH438" s="128"/>
      <c r="BI438" s="128"/>
      <c r="BJ438" s="128"/>
      <c r="BK438" s="128"/>
      <c r="BL438" s="128"/>
      <c r="BM438" s="128"/>
      <c r="BN438" s="128"/>
    </row>
    <row r="439" spans="1:66">
      <c r="A439" s="128"/>
      <c r="B439" s="128"/>
      <c r="C439" s="128"/>
      <c r="D439" s="128"/>
      <c r="E439" s="128"/>
      <c r="F439" s="128"/>
      <c r="G439" s="128"/>
      <c r="H439" s="128"/>
      <c r="I439" s="128"/>
      <c r="J439" s="128"/>
      <c r="K439" s="128"/>
      <c r="L439" s="128"/>
      <c r="M439" s="128"/>
      <c r="N439" s="128"/>
      <c r="AE439" s="128"/>
      <c r="AN439" s="128"/>
      <c r="AO439" s="128"/>
      <c r="AP439" s="128"/>
      <c r="AQ439" s="128"/>
      <c r="AR439" s="128"/>
      <c r="AS439" s="128"/>
      <c r="AT439" s="128"/>
      <c r="AU439" s="128"/>
      <c r="AV439" s="128"/>
      <c r="AW439" s="128"/>
      <c r="AX439" s="128"/>
      <c r="AY439" s="128"/>
      <c r="AZ439" s="128"/>
      <c r="BA439" s="128"/>
      <c r="BB439" s="128"/>
      <c r="BC439" s="128"/>
      <c r="BD439" s="128"/>
      <c r="BE439" s="128"/>
      <c r="BF439" s="128"/>
      <c r="BG439" s="128"/>
      <c r="BH439" s="128"/>
      <c r="BI439" s="128"/>
      <c r="BJ439" s="128"/>
      <c r="BK439" s="128"/>
      <c r="BL439" s="128"/>
      <c r="BM439" s="128"/>
      <c r="BN439" s="128"/>
    </row>
    <row r="440" spans="1:66">
      <c r="A440" s="128"/>
      <c r="B440" s="128"/>
      <c r="C440" s="128"/>
      <c r="D440" s="128"/>
      <c r="E440" s="128"/>
      <c r="F440" s="128"/>
      <c r="G440" s="128"/>
      <c r="H440" s="128"/>
      <c r="I440" s="128"/>
      <c r="J440" s="128"/>
      <c r="K440" s="128"/>
      <c r="L440" s="128"/>
      <c r="M440" s="128"/>
      <c r="N440" s="128"/>
      <c r="AE440" s="128"/>
      <c r="AN440" s="128"/>
      <c r="AO440" s="128"/>
      <c r="AP440" s="128"/>
      <c r="AQ440" s="128"/>
      <c r="AR440" s="128"/>
      <c r="AS440" s="128"/>
      <c r="AT440" s="128"/>
      <c r="AU440" s="128"/>
      <c r="AV440" s="128"/>
      <c r="AW440" s="128"/>
      <c r="AX440" s="128"/>
      <c r="AY440" s="128"/>
      <c r="AZ440" s="128"/>
      <c r="BA440" s="128"/>
      <c r="BB440" s="128"/>
      <c r="BC440" s="128"/>
      <c r="BD440" s="128"/>
      <c r="BE440" s="128"/>
      <c r="BF440" s="128"/>
      <c r="BG440" s="128"/>
      <c r="BH440" s="128"/>
      <c r="BI440" s="128"/>
      <c r="BJ440" s="128"/>
      <c r="BK440" s="128"/>
      <c r="BL440" s="128"/>
      <c r="BM440" s="128"/>
      <c r="BN440" s="128"/>
    </row>
    <row r="441" spans="1:66">
      <c r="A441" s="128"/>
      <c r="B441" s="128"/>
      <c r="C441" s="128"/>
      <c r="D441" s="128"/>
      <c r="E441" s="128"/>
      <c r="F441" s="128"/>
      <c r="G441" s="128"/>
      <c r="H441" s="128"/>
      <c r="I441" s="128"/>
      <c r="J441" s="128"/>
      <c r="K441" s="128"/>
      <c r="L441" s="128"/>
      <c r="M441" s="128"/>
      <c r="N441" s="128"/>
      <c r="AE441" s="128"/>
      <c r="AN441" s="128"/>
      <c r="AO441" s="128"/>
      <c r="AP441" s="128"/>
      <c r="AQ441" s="128"/>
      <c r="AR441" s="128"/>
      <c r="AS441" s="128"/>
      <c r="AT441" s="128"/>
      <c r="AU441" s="128"/>
      <c r="AV441" s="128"/>
      <c r="AW441" s="128"/>
      <c r="AX441" s="128"/>
      <c r="AY441" s="128"/>
      <c r="AZ441" s="128"/>
      <c r="BA441" s="128"/>
      <c r="BB441" s="128"/>
      <c r="BC441" s="128"/>
      <c r="BD441" s="128"/>
      <c r="BE441" s="128"/>
      <c r="BF441" s="128"/>
      <c r="BG441" s="128"/>
      <c r="BH441" s="128"/>
      <c r="BI441" s="128"/>
      <c r="BJ441" s="128"/>
      <c r="BK441" s="128"/>
      <c r="BL441" s="128"/>
      <c r="BM441" s="128"/>
      <c r="BN441" s="128"/>
    </row>
    <row r="442" spans="1:66">
      <c r="A442" s="128"/>
      <c r="B442" s="128"/>
      <c r="C442" s="128"/>
      <c r="D442" s="128"/>
      <c r="E442" s="128"/>
      <c r="F442" s="128"/>
      <c r="G442" s="128"/>
      <c r="H442" s="128"/>
      <c r="I442" s="128"/>
      <c r="J442" s="128"/>
      <c r="K442" s="128"/>
      <c r="L442" s="128"/>
      <c r="M442" s="128"/>
      <c r="N442" s="128"/>
      <c r="AE442" s="128"/>
      <c r="AN442" s="128"/>
      <c r="AO442" s="128"/>
      <c r="AP442" s="128"/>
      <c r="AQ442" s="128"/>
      <c r="AR442" s="128"/>
      <c r="AS442" s="128"/>
      <c r="AT442" s="128"/>
      <c r="AU442" s="128"/>
      <c r="AV442" s="128"/>
      <c r="AW442" s="128"/>
      <c r="AX442" s="128"/>
      <c r="AY442" s="128"/>
      <c r="AZ442" s="128"/>
      <c r="BA442" s="128"/>
      <c r="BB442" s="128"/>
      <c r="BC442" s="128"/>
      <c r="BD442" s="128"/>
      <c r="BE442" s="128"/>
      <c r="BF442" s="128"/>
      <c r="BG442" s="128"/>
      <c r="BH442" s="128"/>
      <c r="BI442" s="128"/>
      <c r="BJ442" s="128"/>
      <c r="BK442" s="128"/>
      <c r="BL442" s="128"/>
      <c r="BM442" s="128"/>
      <c r="BN442" s="128"/>
    </row>
    <row r="443" spans="1:66">
      <c r="A443" s="128"/>
      <c r="B443" s="128"/>
      <c r="C443" s="128"/>
      <c r="D443" s="128"/>
      <c r="E443" s="128"/>
      <c r="F443" s="128"/>
      <c r="G443" s="128"/>
      <c r="H443" s="128"/>
      <c r="I443" s="128"/>
      <c r="J443" s="128"/>
      <c r="K443" s="128"/>
      <c r="L443" s="128"/>
      <c r="M443" s="128"/>
      <c r="N443" s="128"/>
      <c r="AE443" s="128"/>
      <c r="AN443" s="128"/>
      <c r="AO443" s="128"/>
      <c r="AP443" s="128"/>
      <c r="AQ443" s="128"/>
      <c r="AR443" s="128"/>
      <c r="AS443" s="128"/>
      <c r="AT443" s="128"/>
      <c r="AU443" s="128"/>
      <c r="AV443" s="128"/>
      <c r="AW443" s="128"/>
      <c r="AX443" s="128"/>
      <c r="AY443" s="128"/>
      <c r="AZ443" s="128"/>
      <c r="BA443" s="128"/>
      <c r="BB443" s="128"/>
      <c r="BC443" s="128"/>
      <c r="BD443" s="128"/>
      <c r="BE443" s="128"/>
      <c r="BF443" s="128"/>
      <c r="BG443" s="128"/>
      <c r="BH443" s="128"/>
      <c r="BI443" s="128"/>
      <c r="BJ443" s="128"/>
      <c r="BK443" s="128"/>
      <c r="BL443" s="128"/>
      <c r="BM443" s="128"/>
      <c r="BN443" s="128"/>
    </row>
    <row r="444" spans="1:66">
      <c r="A444" s="128"/>
      <c r="B444" s="128"/>
      <c r="C444" s="128"/>
      <c r="D444" s="128"/>
      <c r="E444" s="128"/>
      <c r="F444" s="128"/>
      <c r="G444" s="128"/>
      <c r="H444" s="128"/>
      <c r="I444" s="128"/>
      <c r="J444" s="128"/>
      <c r="K444" s="128"/>
      <c r="L444" s="128"/>
      <c r="M444" s="128"/>
      <c r="N444" s="128"/>
      <c r="AE444" s="128"/>
      <c r="AN444" s="128"/>
      <c r="AO444" s="128"/>
      <c r="AP444" s="128"/>
      <c r="AQ444" s="128"/>
      <c r="AR444" s="128"/>
      <c r="AS444" s="128"/>
      <c r="AT444" s="128"/>
      <c r="AU444" s="128"/>
      <c r="AV444" s="128"/>
      <c r="AW444" s="128"/>
      <c r="AX444" s="128"/>
      <c r="AY444" s="128"/>
      <c r="AZ444" s="128"/>
      <c r="BA444" s="128"/>
      <c r="BB444" s="128"/>
      <c r="BC444" s="128"/>
      <c r="BD444" s="128"/>
      <c r="BE444" s="128"/>
      <c r="BF444" s="128"/>
      <c r="BG444" s="128"/>
      <c r="BH444" s="128"/>
      <c r="BI444" s="128"/>
      <c r="BJ444" s="128"/>
      <c r="BK444" s="128"/>
      <c r="BL444" s="128"/>
      <c r="BM444" s="128"/>
      <c r="BN444" s="128"/>
    </row>
    <row r="445" spans="1:66">
      <c r="A445" s="128"/>
      <c r="B445" s="128"/>
      <c r="C445" s="128"/>
      <c r="D445" s="128"/>
      <c r="E445" s="128"/>
      <c r="F445" s="128"/>
      <c r="G445" s="128"/>
      <c r="H445" s="128"/>
      <c r="I445" s="128"/>
      <c r="J445" s="128"/>
      <c r="K445" s="128"/>
      <c r="L445" s="128"/>
      <c r="M445" s="128"/>
      <c r="N445" s="128"/>
      <c r="AE445" s="128"/>
      <c r="AN445" s="128"/>
      <c r="AO445" s="128"/>
      <c r="AP445" s="128"/>
      <c r="AQ445" s="128"/>
      <c r="AR445" s="128"/>
      <c r="AS445" s="128"/>
      <c r="AT445" s="128"/>
      <c r="AU445" s="128"/>
      <c r="AV445" s="128"/>
      <c r="AW445" s="128"/>
      <c r="AX445" s="128"/>
      <c r="AY445" s="128"/>
      <c r="AZ445" s="128"/>
      <c r="BA445" s="128"/>
      <c r="BB445" s="128"/>
      <c r="BC445" s="128"/>
      <c r="BD445" s="128"/>
      <c r="BE445" s="128"/>
      <c r="BF445" s="128"/>
      <c r="BG445" s="128"/>
      <c r="BH445" s="128"/>
      <c r="BI445" s="128"/>
      <c r="BJ445" s="128"/>
      <c r="BK445" s="128"/>
      <c r="BL445" s="128"/>
      <c r="BM445" s="128"/>
      <c r="BN445" s="128"/>
    </row>
    <row r="446" spans="1:66">
      <c r="A446" s="128"/>
      <c r="B446" s="128"/>
      <c r="C446" s="128"/>
      <c r="D446" s="128"/>
      <c r="E446" s="128"/>
      <c r="F446" s="128"/>
      <c r="G446" s="128"/>
      <c r="H446" s="128"/>
      <c r="I446" s="128"/>
      <c r="J446" s="128"/>
      <c r="K446" s="128"/>
      <c r="L446" s="128"/>
      <c r="M446" s="128"/>
      <c r="N446" s="128"/>
      <c r="AE446" s="128"/>
      <c r="AN446" s="128"/>
      <c r="AO446" s="128"/>
      <c r="AP446" s="128"/>
      <c r="AQ446" s="128"/>
      <c r="AR446" s="128"/>
      <c r="AS446" s="128"/>
      <c r="AT446" s="128"/>
      <c r="AU446" s="128"/>
      <c r="AV446" s="128"/>
      <c r="AW446" s="128"/>
      <c r="AX446" s="128"/>
      <c r="AY446" s="128"/>
      <c r="AZ446" s="128"/>
      <c r="BA446" s="128"/>
      <c r="BB446" s="128"/>
      <c r="BC446" s="128"/>
      <c r="BD446" s="128"/>
      <c r="BE446" s="128"/>
      <c r="BF446" s="128"/>
      <c r="BG446" s="128"/>
      <c r="BH446" s="128"/>
      <c r="BI446" s="128"/>
      <c r="BJ446" s="128"/>
      <c r="BK446" s="128"/>
      <c r="BL446" s="128"/>
      <c r="BM446" s="128"/>
      <c r="BN446" s="128"/>
    </row>
    <row r="447" spans="1:66">
      <c r="A447" s="128"/>
      <c r="B447" s="128"/>
      <c r="C447" s="128"/>
      <c r="D447" s="128"/>
      <c r="E447" s="128"/>
      <c r="F447" s="128"/>
      <c r="G447" s="128"/>
      <c r="H447" s="128"/>
      <c r="I447" s="128"/>
      <c r="J447" s="128"/>
      <c r="K447" s="128"/>
      <c r="L447" s="128"/>
      <c r="M447" s="128"/>
      <c r="N447" s="128"/>
      <c r="AE447" s="128"/>
      <c r="AN447" s="128"/>
      <c r="AO447" s="128"/>
      <c r="AP447" s="128"/>
      <c r="AQ447" s="128"/>
      <c r="AR447" s="128"/>
      <c r="AS447" s="128"/>
      <c r="AT447" s="128"/>
      <c r="AU447" s="128"/>
      <c r="AV447" s="128"/>
      <c r="AW447" s="128"/>
      <c r="AX447" s="128"/>
      <c r="AY447" s="128"/>
      <c r="AZ447" s="128"/>
      <c r="BA447" s="128"/>
      <c r="BB447" s="128"/>
      <c r="BC447" s="128"/>
      <c r="BD447" s="128"/>
      <c r="BE447" s="128"/>
      <c r="BF447" s="128"/>
      <c r="BG447" s="128"/>
      <c r="BH447" s="128"/>
      <c r="BI447" s="128"/>
      <c r="BJ447" s="128"/>
      <c r="BK447" s="128"/>
      <c r="BL447" s="128"/>
      <c r="BM447" s="128"/>
      <c r="BN447" s="128"/>
    </row>
  </sheetData>
  <autoFilter ref="A1:BQ393">
    <sortState ref="A2:BQ393">
      <sortCondition ref="E1:E393"/>
    </sortState>
  </autoFilter>
  <sortState ref="A2:BO451">
    <sortCondition ref="BI2:BI451" customList="VODAFONE,MOVISTAR,ORANGE,YOIGO"/>
    <sortCondition ref="E2:E451"/>
  </sortState>
  <pageMargins left="0.7" right="0.7" top="0.75" bottom="0.75" header="0.3" footer="0.3"/>
  <pageSetup paperSize="9" scale="59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>
    <tabColor rgb="FFFFC000"/>
    <pageSetUpPr fitToPage="1"/>
  </sheetPr>
  <dimension ref="A1:BQ393"/>
  <sheetViews>
    <sheetView showGridLines="0" zoomScale="70" zoomScaleNormal="70" workbookViewId="0">
      <selection activeCell="E1" sqref="E1"/>
    </sheetView>
  </sheetViews>
  <sheetFormatPr baseColWidth="10" defaultColWidth="9.140625" defaultRowHeight="14.25"/>
  <cols>
    <col min="1" max="1" width="9.42578125" style="129" bestFit="1" customWidth="1"/>
    <col min="2" max="2" width="8.5703125" style="75" bestFit="1" customWidth="1"/>
    <col min="3" max="3" width="6.7109375" style="4" bestFit="1" customWidth="1"/>
    <col min="4" max="4" width="24.140625" style="129" bestFit="1" customWidth="1"/>
    <col min="5" max="5" width="33.42578125" style="5" bestFit="1" customWidth="1"/>
    <col min="6" max="7" width="6" style="12" bestFit="1" customWidth="1"/>
    <col min="8" max="12" width="6" style="10" bestFit="1" customWidth="1"/>
    <col min="13" max="14" width="6" style="12" bestFit="1" customWidth="1"/>
    <col min="15" max="16" width="6" style="128" bestFit="1" customWidth="1"/>
    <col min="17" max="17" width="14.85546875" style="128" bestFit="1" customWidth="1"/>
    <col min="18" max="19" width="6" style="128" bestFit="1" customWidth="1"/>
    <col min="20" max="20" width="14.85546875" style="128" bestFit="1" customWidth="1"/>
    <col min="21" max="22" width="6" style="128" bestFit="1" customWidth="1"/>
    <col min="23" max="23" width="14.85546875" style="128" bestFit="1" customWidth="1"/>
    <col min="24" max="25" width="6" style="128" bestFit="1" customWidth="1"/>
    <col min="26" max="26" width="14.85546875" style="128" bestFit="1" customWidth="1"/>
    <col min="27" max="30" width="6" style="128" bestFit="1" customWidth="1"/>
    <col min="31" max="31" width="6" style="10" bestFit="1" customWidth="1"/>
    <col min="32" max="32" width="14.85546875" style="128" bestFit="1" customWidth="1"/>
    <col min="33" max="33" width="6.28515625" style="128" bestFit="1" customWidth="1"/>
    <col min="34" max="34" width="14.85546875" style="128" bestFit="1" customWidth="1"/>
    <col min="35" max="35" width="6" style="128" bestFit="1" customWidth="1"/>
    <col min="36" max="36" width="14.85546875" style="128" bestFit="1" customWidth="1"/>
    <col min="37" max="38" width="6" style="128" bestFit="1" customWidth="1"/>
    <col min="39" max="39" width="14.85546875" style="128" bestFit="1" customWidth="1"/>
    <col min="40" max="40" width="14.85546875" style="12" bestFit="1" customWidth="1"/>
    <col min="41" max="44" width="6" style="12" bestFit="1" customWidth="1"/>
    <col min="45" max="45" width="6" style="128" bestFit="1" customWidth="1"/>
    <col min="46" max="46" width="12.42578125" style="12" bestFit="1" customWidth="1"/>
    <col min="47" max="47" width="11.140625" style="12" bestFit="1" customWidth="1"/>
    <col min="48" max="51" width="6" style="10" bestFit="1" customWidth="1"/>
    <col min="52" max="52" width="8.7109375" style="138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7.7109375" style="12" bestFit="1" customWidth="1"/>
    <col min="66" max="66" width="25.42578125" style="10" bestFit="1" customWidth="1"/>
    <col min="67" max="67" width="30" style="10" bestFit="1" customWidth="1"/>
    <col min="68" max="68" width="23.5703125" style="10" bestFit="1" customWidth="1"/>
    <col min="69" max="69" width="9.28515625" style="10" bestFit="1" customWidth="1"/>
    <col min="70" max="16384" width="9.140625" style="128"/>
  </cols>
  <sheetData>
    <row r="1" spans="1:69" ht="409.5" customHeight="1" thickBot="1">
      <c r="A1" s="167" t="s">
        <v>0</v>
      </c>
      <c r="B1" s="167" t="s">
        <v>1</v>
      </c>
      <c r="C1" s="168" t="s">
        <v>39</v>
      </c>
      <c r="D1" s="168" t="s">
        <v>2</v>
      </c>
      <c r="E1" s="169" t="s">
        <v>3</v>
      </c>
      <c r="F1" s="168" t="s">
        <v>42</v>
      </c>
      <c r="G1" s="168" t="s">
        <v>43</v>
      </c>
      <c r="H1" s="168" t="s">
        <v>12</v>
      </c>
      <c r="I1" s="168" t="s">
        <v>13</v>
      </c>
      <c r="J1" s="168" t="s">
        <v>14</v>
      </c>
      <c r="K1" s="168" t="s">
        <v>15</v>
      </c>
      <c r="L1" s="168" t="s">
        <v>16</v>
      </c>
      <c r="M1" s="168" t="s">
        <v>51</v>
      </c>
      <c r="N1" s="169" t="s">
        <v>52</v>
      </c>
      <c r="O1" s="170" t="s">
        <v>268</v>
      </c>
      <c r="P1" s="171" t="s">
        <v>269</v>
      </c>
      <c r="Q1" s="171" t="s">
        <v>270</v>
      </c>
      <c r="R1" s="171" t="s">
        <v>271</v>
      </c>
      <c r="S1" s="171" t="s">
        <v>272</v>
      </c>
      <c r="T1" s="172" t="s">
        <v>273</v>
      </c>
      <c r="U1" s="170" t="s">
        <v>274</v>
      </c>
      <c r="V1" s="171" t="s">
        <v>275</v>
      </c>
      <c r="W1" s="171" t="s">
        <v>276</v>
      </c>
      <c r="X1" s="171" t="s">
        <v>277</v>
      </c>
      <c r="Y1" s="171" t="s">
        <v>278</v>
      </c>
      <c r="Z1" s="172" t="s">
        <v>279</v>
      </c>
      <c r="AA1" s="170" t="s">
        <v>280</v>
      </c>
      <c r="AB1" s="171" t="s">
        <v>281</v>
      </c>
      <c r="AC1" s="171" t="s">
        <v>282</v>
      </c>
      <c r="AD1" s="171" t="s">
        <v>283</v>
      </c>
      <c r="AE1" s="172" t="s">
        <v>284</v>
      </c>
      <c r="AF1" s="170" t="s">
        <v>285</v>
      </c>
      <c r="AG1" s="171" t="s">
        <v>286</v>
      </c>
      <c r="AH1" s="171" t="s">
        <v>287</v>
      </c>
      <c r="AI1" s="171" t="s">
        <v>288</v>
      </c>
      <c r="AJ1" s="171" t="s">
        <v>289</v>
      </c>
      <c r="AK1" s="171" t="s">
        <v>223</v>
      </c>
      <c r="AL1" s="171" t="s">
        <v>44</v>
      </c>
      <c r="AM1" s="171" t="s">
        <v>45</v>
      </c>
      <c r="AN1" s="172" t="s">
        <v>46</v>
      </c>
      <c r="AO1" s="170" t="s">
        <v>47</v>
      </c>
      <c r="AP1" s="171" t="s">
        <v>17</v>
      </c>
      <c r="AQ1" s="171" t="s">
        <v>18</v>
      </c>
      <c r="AR1" s="171" t="s">
        <v>21</v>
      </c>
      <c r="AS1" s="171" t="s">
        <v>224</v>
      </c>
      <c r="AT1" s="171" t="s">
        <v>19</v>
      </c>
      <c r="AU1" s="171" t="s">
        <v>20</v>
      </c>
      <c r="AV1" s="171" t="s">
        <v>48</v>
      </c>
      <c r="AW1" s="171" t="s">
        <v>49</v>
      </c>
      <c r="AX1" s="57" t="s">
        <v>290</v>
      </c>
      <c r="AY1" s="171" t="s">
        <v>22</v>
      </c>
      <c r="AZ1" s="173" t="s">
        <v>23</v>
      </c>
      <c r="BA1" s="171" t="s">
        <v>24</v>
      </c>
      <c r="BB1" s="171" t="s">
        <v>25</v>
      </c>
      <c r="BC1" s="57" t="s">
        <v>26</v>
      </c>
      <c r="BD1" s="171" t="s">
        <v>50</v>
      </c>
      <c r="BE1" s="171" t="s">
        <v>27</v>
      </c>
      <c r="BF1" s="171" t="s">
        <v>28</v>
      </c>
      <c r="BG1" s="171" t="s">
        <v>29</v>
      </c>
      <c r="BH1" s="175" t="s">
        <v>30</v>
      </c>
      <c r="BI1" s="167" t="s">
        <v>4</v>
      </c>
      <c r="BJ1" s="170" t="s">
        <v>5</v>
      </c>
      <c r="BK1" s="171" t="s">
        <v>6</v>
      </c>
      <c r="BL1" s="172" t="s">
        <v>7</v>
      </c>
      <c r="BM1" s="169" t="s">
        <v>31</v>
      </c>
      <c r="BN1" s="167" t="s">
        <v>225</v>
      </c>
      <c r="BO1" s="170" t="s">
        <v>344</v>
      </c>
      <c r="BP1" s="171" t="s">
        <v>691</v>
      </c>
      <c r="BQ1" s="172" t="s">
        <v>692</v>
      </c>
    </row>
    <row r="2" spans="1:69" ht="15.75">
      <c r="A2" s="205" t="s">
        <v>37</v>
      </c>
      <c r="B2" s="206" t="s">
        <v>711</v>
      </c>
      <c r="C2" s="220" t="s">
        <v>35</v>
      </c>
      <c r="D2" s="209" t="s">
        <v>709</v>
      </c>
      <c r="E2" s="26" t="s">
        <v>431</v>
      </c>
      <c r="F2" s="93">
        <v>64</v>
      </c>
      <c r="G2" s="79">
        <v>0</v>
      </c>
      <c r="H2" s="222"/>
      <c r="I2" s="222"/>
      <c r="J2" s="222"/>
      <c r="K2" s="222"/>
      <c r="L2" s="79">
        <v>0</v>
      </c>
      <c r="M2" s="221"/>
      <c r="N2" s="62">
        <v>0</v>
      </c>
      <c r="O2" s="222"/>
      <c r="P2" s="222"/>
      <c r="Q2" s="68">
        <v>5.4799842813000001</v>
      </c>
      <c r="R2" s="222"/>
      <c r="S2" s="222"/>
      <c r="T2" s="71">
        <v>7.8999999999999986</v>
      </c>
      <c r="U2" s="222"/>
      <c r="V2" s="222"/>
      <c r="W2" s="68">
        <v>5.0930467343750001</v>
      </c>
      <c r="X2" s="222"/>
      <c r="Y2" s="222"/>
      <c r="Z2" s="71">
        <v>7.3999999999999986</v>
      </c>
      <c r="AA2" s="222"/>
      <c r="AB2" s="222"/>
      <c r="AC2" s="222"/>
      <c r="AD2" s="222"/>
      <c r="AE2" s="222"/>
      <c r="AF2" s="60">
        <v>3.7204018017011027</v>
      </c>
      <c r="AG2" s="60">
        <v>448</v>
      </c>
      <c r="AH2" s="60">
        <v>0.35107120180160029</v>
      </c>
      <c r="AI2" s="60">
        <v>5</v>
      </c>
      <c r="AJ2" s="60">
        <v>3.0028985507246375</v>
      </c>
      <c r="AK2" s="222" t="s">
        <v>248</v>
      </c>
      <c r="AL2" s="60">
        <v>64</v>
      </c>
      <c r="AM2" s="60">
        <v>3.7204018017011027</v>
      </c>
      <c r="AN2" s="60">
        <v>3.7159090909090908</v>
      </c>
      <c r="AO2" s="72">
        <v>128</v>
      </c>
      <c r="AP2" s="79">
        <v>0</v>
      </c>
      <c r="AQ2" s="79">
        <v>0</v>
      </c>
      <c r="AR2" s="225">
        <v>0</v>
      </c>
      <c r="AS2" s="222" t="s">
        <v>248</v>
      </c>
      <c r="AT2" s="68">
        <v>4560.3509999999997</v>
      </c>
      <c r="AU2" s="68">
        <v>0</v>
      </c>
      <c r="AV2" s="221">
        <v>0</v>
      </c>
      <c r="AW2" s="221">
        <v>0</v>
      </c>
      <c r="AX2" s="221" t="s">
        <v>248</v>
      </c>
      <c r="AY2" s="237"/>
      <c r="AZ2" s="212">
        <v>34930</v>
      </c>
      <c r="BA2" s="70"/>
      <c r="BB2" s="221"/>
      <c r="BC2" s="221"/>
      <c r="BD2" s="211" t="s">
        <v>61</v>
      </c>
      <c r="BE2" s="212" t="s">
        <v>62</v>
      </c>
      <c r="BF2" s="212" t="s">
        <v>63</v>
      </c>
      <c r="BG2" s="212" t="s">
        <v>196</v>
      </c>
      <c r="BH2" s="214" t="s">
        <v>712</v>
      </c>
      <c r="BI2" s="214" t="s">
        <v>64</v>
      </c>
      <c r="BJ2" s="382">
        <v>214</v>
      </c>
      <c r="BK2" s="382">
        <v>1</v>
      </c>
      <c r="BL2" s="216" t="s">
        <v>65</v>
      </c>
      <c r="BM2" s="62" t="s">
        <v>65</v>
      </c>
      <c r="BN2" s="214" t="s">
        <v>374</v>
      </c>
      <c r="BO2" s="217" t="s">
        <v>83</v>
      </c>
      <c r="BP2" s="201" t="s">
        <v>683</v>
      </c>
      <c r="BQ2" s="52" t="s">
        <v>717</v>
      </c>
    </row>
    <row r="3" spans="1:69" ht="15.75">
      <c r="A3" s="207" t="s">
        <v>37</v>
      </c>
      <c r="B3" s="208" t="s">
        <v>711</v>
      </c>
      <c r="C3" s="202" t="s">
        <v>35</v>
      </c>
      <c r="D3" s="210" t="s">
        <v>709</v>
      </c>
      <c r="E3" s="24" t="s">
        <v>431</v>
      </c>
      <c r="F3" s="86">
        <v>65</v>
      </c>
      <c r="G3" s="80">
        <v>1</v>
      </c>
      <c r="H3" s="204"/>
      <c r="I3" s="204"/>
      <c r="J3" s="204"/>
      <c r="K3" s="204"/>
      <c r="L3" s="80">
        <v>0</v>
      </c>
      <c r="M3" s="203"/>
      <c r="N3" s="52">
        <v>0</v>
      </c>
      <c r="O3" s="204"/>
      <c r="P3" s="204"/>
      <c r="Q3" s="11">
        <v>5.8640310781</v>
      </c>
      <c r="R3" s="204"/>
      <c r="S3" s="204"/>
      <c r="T3" s="53">
        <v>10.7</v>
      </c>
      <c r="U3" s="204"/>
      <c r="V3" s="204"/>
      <c r="W3" s="11">
        <v>5.9120154999999999</v>
      </c>
      <c r="X3" s="204"/>
      <c r="Y3" s="204"/>
      <c r="Z3" s="53">
        <v>10.899999999999999</v>
      </c>
      <c r="AA3" s="204"/>
      <c r="AB3" s="204"/>
      <c r="AC3" s="204"/>
      <c r="AD3" s="204"/>
      <c r="AE3" s="204"/>
      <c r="AF3" s="9">
        <v>2.9955505959334823</v>
      </c>
      <c r="AG3" s="9">
        <v>447</v>
      </c>
      <c r="AH3" s="9">
        <v>0.56991765331464805</v>
      </c>
      <c r="AI3" s="9">
        <v>82</v>
      </c>
      <c r="AJ3" s="9">
        <v>1.9858695652173912</v>
      </c>
      <c r="AK3" s="204" t="s">
        <v>248</v>
      </c>
      <c r="AL3" s="9">
        <v>64</v>
      </c>
      <c r="AM3" s="9">
        <v>2.9955505959334823</v>
      </c>
      <c r="AN3" s="9">
        <v>2.9624183006535949</v>
      </c>
      <c r="AO3" s="73">
        <v>128</v>
      </c>
      <c r="AP3" s="80">
        <v>0</v>
      </c>
      <c r="AQ3" s="80">
        <v>0</v>
      </c>
      <c r="AR3" s="224">
        <v>0</v>
      </c>
      <c r="AS3" s="204" t="s">
        <v>248</v>
      </c>
      <c r="AT3" s="11">
        <v>4564.8950000000004</v>
      </c>
      <c r="AU3" s="11">
        <v>0</v>
      </c>
      <c r="AV3" s="203">
        <v>0</v>
      </c>
      <c r="AW3" s="203">
        <v>0</v>
      </c>
      <c r="AX3" s="203" t="s">
        <v>248</v>
      </c>
      <c r="AY3" s="235"/>
      <c r="AZ3" s="201">
        <v>34930</v>
      </c>
      <c r="BA3" s="188"/>
      <c r="BB3" s="203"/>
      <c r="BC3" s="203"/>
      <c r="BD3" s="217" t="s">
        <v>61</v>
      </c>
      <c r="BE3" s="201" t="s">
        <v>62</v>
      </c>
      <c r="BF3" s="201" t="s">
        <v>63</v>
      </c>
      <c r="BG3" s="201" t="s">
        <v>196</v>
      </c>
      <c r="BH3" s="218" t="s">
        <v>712</v>
      </c>
      <c r="BI3" s="218" t="s">
        <v>66</v>
      </c>
      <c r="BJ3" s="370">
        <v>214</v>
      </c>
      <c r="BK3" s="370">
        <v>7</v>
      </c>
      <c r="BL3" s="219" t="s">
        <v>65</v>
      </c>
      <c r="BM3" s="52" t="s">
        <v>65</v>
      </c>
      <c r="BN3" s="218" t="s">
        <v>374</v>
      </c>
      <c r="BO3" s="217" t="s">
        <v>83</v>
      </c>
      <c r="BP3" s="201" t="s">
        <v>683</v>
      </c>
      <c r="BQ3" s="52" t="s">
        <v>717</v>
      </c>
    </row>
    <row r="4" spans="1:69" ht="15.75">
      <c r="A4" s="207" t="s">
        <v>37</v>
      </c>
      <c r="B4" s="208" t="s">
        <v>711</v>
      </c>
      <c r="C4" s="202" t="s">
        <v>35</v>
      </c>
      <c r="D4" s="210" t="s">
        <v>709</v>
      </c>
      <c r="E4" s="24" t="s">
        <v>431</v>
      </c>
      <c r="F4" s="86">
        <v>65</v>
      </c>
      <c r="G4" s="80">
        <v>0</v>
      </c>
      <c r="H4" s="204"/>
      <c r="I4" s="204"/>
      <c r="J4" s="204"/>
      <c r="K4" s="204"/>
      <c r="L4" s="80">
        <v>0</v>
      </c>
      <c r="M4" s="203"/>
      <c r="N4" s="52">
        <v>0</v>
      </c>
      <c r="O4" s="204"/>
      <c r="P4" s="204"/>
      <c r="Q4" s="11">
        <v>4.5494922000000004</v>
      </c>
      <c r="R4" s="204"/>
      <c r="S4" s="204"/>
      <c r="T4" s="53">
        <v>6.1875</v>
      </c>
      <c r="U4" s="204"/>
      <c r="V4" s="204"/>
      <c r="W4" s="11">
        <v>4.0429383999999997</v>
      </c>
      <c r="X4" s="204"/>
      <c r="Y4" s="204"/>
      <c r="Z4" s="53">
        <v>5.6875</v>
      </c>
      <c r="AA4" s="204"/>
      <c r="AB4" s="204"/>
      <c r="AC4" s="204"/>
      <c r="AD4" s="204"/>
      <c r="AE4" s="204"/>
      <c r="AF4" s="9">
        <v>3.6186813323052385</v>
      </c>
      <c r="AG4" s="9">
        <v>455</v>
      </c>
      <c r="AH4" s="9">
        <v>0.38929930985717687</v>
      </c>
      <c r="AI4" s="9">
        <v>10</v>
      </c>
      <c r="AJ4" s="9">
        <v>2.6821428571428569</v>
      </c>
      <c r="AK4" s="204" t="s">
        <v>248</v>
      </c>
      <c r="AL4" s="9">
        <v>65</v>
      </c>
      <c r="AM4" s="9">
        <v>3.6186813323052385</v>
      </c>
      <c r="AN4" s="9">
        <v>3.6727707006369426</v>
      </c>
      <c r="AO4" s="73">
        <v>130</v>
      </c>
      <c r="AP4" s="80">
        <v>0</v>
      </c>
      <c r="AQ4" s="80">
        <v>0</v>
      </c>
      <c r="AR4" s="224">
        <v>0</v>
      </c>
      <c r="AS4" s="204" t="s">
        <v>248</v>
      </c>
      <c r="AT4" s="11">
        <v>4639.8209999999999</v>
      </c>
      <c r="AU4" s="11">
        <v>0</v>
      </c>
      <c r="AV4" s="203">
        <v>0</v>
      </c>
      <c r="AW4" s="203">
        <v>0</v>
      </c>
      <c r="AX4" s="203" t="s">
        <v>248</v>
      </c>
      <c r="AY4" s="235"/>
      <c r="AZ4" s="201">
        <v>34930</v>
      </c>
      <c r="BA4" s="188"/>
      <c r="BB4" s="203"/>
      <c r="BC4" s="203"/>
      <c r="BD4" s="217" t="s">
        <v>61</v>
      </c>
      <c r="BE4" s="201" t="s">
        <v>62</v>
      </c>
      <c r="BF4" s="201" t="s">
        <v>63</v>
      </c>
      <c r="BG4" s="201" t="s">
        <v>196</v>
      </c>
      <c r="BH4" s="218" t="s">
        <v>712</v>
      </c>
      <c r="BI4" s="218" t="s">
        <v>67</v>
      </c>
      <c r="BJ4" s="370">
        <v>214</v>
      </c>
      <c r="BK4" s="370">
        <v>3</v>
      </c>
      <c r="BL4" s="219" t="s">
        <v>65</v>
      </c>
      <c r="BM4" s="52" t="s">
        <v>65</v>
      </c>
      <c r="BN4" s="218" t="s">
        <v>374</v>
      </c>
      <c r="BO4" s="217" t="s">
        <v>83</v>
      </c>
      <c r="BP4" s="201" t="s">
        <v>683</v>
      </c>
      <c r="BQ4" s="52" t="s">
        <v>717</v>
      </c>
    </row>
    <row r="5" spans="1:69" ht="15.75">
      <c r="A5" s="207" t="s">
        <v>37</v>
      </c>
      <c r="B5" s="208" t="s">
        <v>711</v>
      </c>
      <c r="C5" s="202" t="s">
        <v>35</v>
      </c>
      <c r="D5" s="210" t="s">
        <v>709</v>
      </c>
      <c r="E5" s="24" t="s">
        <v>431</v>
      </c>
      <c r="F5" s="86">
        <v>65</v>
      </c>
      <c r="G5" s="80">
        <v>0</v>
      </c>
      <c r="H5" s="204"/>
      <c r="I5" s="204"/>
      <c r="J5" s="204"/>
      <c r="K5" s="204"/>
      <c r="L5" s="80">
        <v>0</v>
      </c>
      <c r="M5" s="203"/>
      <c r="N5" s="52">
        <v>0</v>
      </c>
      <c r="O5" s="204"/>
      <c r="P5" s="204"/>
      <c r="Q5" s="11">
        <v>5.4773689846</v>
      </c>
      <c r="R5" s="204"/>
      <c r="S5" s="204"/>
      <c r="T5" s="53">
        <v>6.958333333333333</v>
      </c>
      <c r="U5" s="204"/>
      <c r="V5" s="204"/>
      <c r="W5" s="11">
        <v>5.4703998461537999</v>
      </c>
      <c r="X5" s="204"/>
      <c r="Y5" s="204"/>
      <c r="Z5" s="53">
        <v>6.791666666666667</v>
      </c>
      <c r="AA5" s="204"/>
      <c r="AB5" s="204"/>
      <c r="AC5" s="204"/>
      <c r="AD5" s="204"/>
      <c r="AE5" s="204"/>
      <c r="AF5" s="9">
        <v>2.7623041464436437</v>
      </c>
      <c r="AG5" s="9">
        <v>434</v>
      </c>
      <c r="AH5" s="9">
        <v>0.45124657233265636</v>
      </c>
      <c r="AI5" s="9">
        <v>100</v>
      </c>
      <c r="AJ5" s="9">
        <v>1.8577586206896552</v>
      </c>
      <c r="AK5" s="204" t="s">
        <v>248</v>
      </c>
      <c r="AL5" s="9">
        <v>0</v>
      </c>
      <c r="AM5" s="9"/>
      <c r="AN5" s="9"/>
      <c r="AO5" s="73">
        <v>130</v>
      </c>
      <c r="AP5" s="80">
        <v>0</v>
      </c>
      <c r="AQ5" s="80">
        <v>0</v>
      </c>
      <c r="AR5" s="224">
        <v>0</v>
      </c>
      <c r="AS5" s="204" t="s">
        <v>248</v>
      </c>
      <c r="AT5" s="11">
        <v>4631.7049999999999</v>
      </c>
      <c r="AU5" s="11">
        <v>0</v>
      </c>
      <c r="AV5" s="203">
        <v>0</v>
      </c>
      <c r="AW5" s="203">
        <v>0</v>
      </c>
      <c r="AX5" s="203" t="s">
        <v>248</v>
      </c>
      <c r="AY5" s="235"/>
      <c r="AZ5" s="201">
        <v>34930</v>
      </c>
      <c r="BA5" s="188"/>
      <c r="BB5" s="203"/>
      <c r="BC5" s="203"/>
      <c r="BD5" s="217" t="s">
        <v>61</v>
      </c>
      <c r="BE5" s="201" t="s">
        <v>62</v>
      </c>
      <c r="BF5" s="201" t="s">
        <v>63</v>
      </c>
      <c r="BG5" s="201" t="s">
        <v>196</v>
      </c>
      <c r="BH5" s="218" t="s">
        <v>712</v>
      </c>
      <c r="BI5" s="218" t="s">
        <v>68</v>
      </c>
      <c r="BJ5" s="370">
        <v>214</v>
      </c>
      <c r="BK5" s="370">
        <v>4</v>
      </c>
      <c r="BL5" s="219" t="s">
        <v>65</v>
      </c>
      <c r="BM5" s="52" t="s">
        <v>65</v>
      </c>
      <c r="BN5" s="218" t="s">
        <v>374</v>
      </c>
      <c r="BO5" s="217" t="s">
        <v>83</v>
      </c>
      <c r="BP5" s="201" t="s">
        <v>683</v>
      </c>
      <c r="BQ5" s="52" t="s">
        <v>717</v>
      </c>
    </row>
    <row r="6" spans="1:69" ht="15.75">
      <c r="A6" s="207" t="s">
        <v>37</v>
      </c>
      <c r="B6" s="208" t="s">
        <v>711</v>
      </c>
      <c r="C6" s="202" t="s">
        <v>35</v>
      </c>
      <c r="D6" s="210" t="s">
        <v>709</v>
      </c>
      <c r="E6" s="24" t="s">
        <v>579</v>
      </c>
      <c r="F6" s="86">
        <v>89</v>
      </c>
      <c r="G6" s="80">
        <v>4</v>
      </c>
      <c r="H6" s="204"/>
      <c r="I6" s="204"/>
      <c r="J6" s="204"/>
      <c r="K6" s="204"/>
      <c r="L6" s="80">
        <v>0</v>
      </c>
      <c r="M6" s="203"/>
      <c r="N6" s="52">
        <v>0</v>
      </c>
      <c r="O6" s="204"/>
      <c r="P6" s="204"/>
      <c r="Q6" s="11">
        <v>7.1978705764999997</v>
      </c>
      <c r="R6" s="204"/>
      <c r="S6" s="204"/>
      <c r="T6" s="53">
        <v>11.458333333333334</v>
      </c>
      <c r="U6" s="204"/>
      <c r="V6" s="204"/>
      <c r="W6" s="11">
        <v>6.6752352352940996</v>
      </c>
      <c r="X6" s="204"/>
      <c r="Y6" s="204"/>
      <c r="Z6" s="53">
        <v>10.975</v>
      </c>
      <c r="AA6" s="204"/>
      <c r="AB6" s="204"/>
      <c r="AC6" s="204"/>
      <c r="AD6" s="204"/>
      <c r="AE6" s="204"/>
      <c r="AF6" s="9">
        <v>3.5306386667139384</v>
      </c>
      <c r="AG6" s="9">
        <v>595</v>
      </c>
      <c r="AH6" s="9">
        <v>0.44882402057265325</v>
      </c>
      <c r="AI6" s="9">
        <v>18</v>
      </c>
      <c r="AJ6" s="9">
        <v>2.6068181818181819</v>
      </c>
      <c r="AK6" s="204" t="s">
        <v>248</v>
      </c>
      <c r="AL6" s="9">
        <v>84</v>
      </c>
      <c r="AM6" s="9">
        <v>3.5370408276311389</v>
      </c>
      <c r="AN6" s="9">
        <v>3.6102719033232629</v>
      </c>
      <c r="AO6" s="73">
        <v>169</v>
      </c>
      <c r="AP6" s="80">
        <v>1</v>
      </c>
      <c r="AQ6" s="80">
        <v>0</v>
      </c>
      <c r="AR6" s="224">
        <v>0</v>
      </c>
      <c r="AS6" s="204" t="s">
        <v>248</v>
      </c>
      <c r="AT6" s="11">
        <v>6122.7849999999999</v>
      </c>
      <c r="AU6" s="11">
        <v>0</v>
      </c>
      <c r="AV6" s="203">
        <v>0</v>
      </c>
      <c r="AW6" s="203">
        <v>0</v>
      </c>
      <c r="AX6" s="203" t="s">
        <v>248</v>
      </c>
      <c r="AY6" s="235"/>
      <c r="AZ6" s="201">
        <v>30214</v>
      </c>
      <c r="BA6" s="188"/>
      <c r="BB6" s="203"/>
      <c r="BC6" s="203"/>
      <c r="BD6" s="217" t="s">
        <v>61</v>
      </c>
      <c r="BE6" s="201" t="s">
        <v>62</v>
      </c>
      <c r="BF6" s="201" t="s">
        <v>63</v>
      </c>
      <c r="BG6" s="201" t="s">
        <v>196</v>
      </c>
      <c r="BH6" s="218" t="s">
        <v>712</v>
      </c>
      <c r="BI6" s="218" t="s">
        <v>64</v>
      </c>
      <c r="BJ6" s="370">
        <v>214</v>
      </c>
      <c r="BK6" s="370">
        <v>1</v>
      </c>
      <c r="BL6" s="219" t="s">
        <v>65</v>
      </c>
      <c r="BM6" s="52" t="s">
        <v>65</v>
      </c>
      <c r="BN6" s="218" t="s">
        <v>374</v>
      </c>
      <c r="BO6" s="217" t="s">
        <v>697</v>
      </c>
      <c r="BP6" s="201" t="s">
        <v>698</v>
      </c>
      <c r="BQ6" s="52" t="s">
        <v>714</v>
      </c>
    </row>
    <row r="7" spans="1:69" ht="15.75">
      <c r="A7" s="207" t="s">
        <v>37</v>
      </c>
      <c r="B7" s="208" t="s">
        <v>711</v>
      </c>
      <c r="C7" s="202" t="s">
        <v>35</v>
      </c>
      <c r="D7" s="210" t="s">
        <v>709</v>
      </c>
      <c r="E7" s="24" t="s">
        <v>579</v>
      </c>
      <c r="F7" s="86">
        <v>104</v>
      </c>
      <c r="G7" s="80">
        <v>4</v>
      </c>
      <c r="H7" s="204"/>
      <c r="I7" s="204"/>
      <c r="J7" s="204"/>
      <c r="K7" s="204"/>
      <c r="L7" s="80">
        <v>0</v>
      </c>
      <c r="M7" s="203"/>
      <c r="N7" s="52">
        <v>1</v>
      </c>
      <c r="O7" s="204"/>
      <c r="P7" s="204"/>
      <c r="Q7" s="11">
        <v>5.9498499000000002</v>
      </c>
      <c r="R7" s="204"/>
      <c r="S7" s="204"/>
      <c r="T7" s="53">
        <v>12</v>
      </c>
      <c r="U7" s="204"/>
      <c r="V7" s="204"/>
      <c r="W7" s="11">
        <v>5.78542983</v>
      </c>
      <c r="X7" s="204"/>
      <c r="Y7" s="204"/>
      <c r="Z7" s="53">
        <v>11.666666666666666</v>
      </c>
      <c r="AA7" s="204"/>
      <c r="AB7" s="204"/>
      <c r="AC7" s="204"/>
      <c r="AD7" s="204"/>
      <c r="AE7" s="204"/>
      <c r="AF7" s="9">
        <v>3.5121500803450658</v>
      </c>
      <c r="AG7" s="9">
        <v>693</v>
      </c>
      <c r="AH7" s="9">
        <v>0.45733345965168942</v>
      </c>
      <c r="AI7" s="9">
        <v>22</v>
      </c>
      <c r="AJ7" s="9">
        <v>2.5753424657534247</v>
      </c>
      <c r="AK7" s="204" t="s">
        <v>248</v>
      </c>
      <c r="AL7" s="9">
        <v>99</v>
      </c>
      <c r="AM7" s="9">
        <v>3.5121500803450658</v>
      </c>
      <c r="AN7" s="9">
        <v>3.6007653061224492</v>
      </c>
      <c r="AO7" s="73">
        <v>200</v>
      </c>
      <c r="AP7" s="80">
        <v>0</v>
      </c>
      <c r="AQ7" s="80">
        <v>0</v>
      </c>
      <c r="AR7" s="224">
        <v>0</v>
      </c>
      <c r="AS7" s="204" t="s">
        <v>248</v>
      </c>
      <c r="AT7" s="11">
        <v>7174.8950000000004</v>
      </c>
      <c r="AU7" s="11">
        <v>0</v>
      </c>
      <c r="AV7" s="203">
        <v>0</v>
      </c>
      <c r="AW7" s="203">
        <v>0</v>
      </c>
      <c r="AX7" s="203" t="s">
        <v>248</v>
      </c>
      <c r="AY7" s="235"/>
      <c r="AZ7" s="201">
        <v>30214</v>
      </c>
      <c r="BA7" s="188"/>
      <c r="BB7" s="203"/>
      <c r="BC7" s="203"/>
      <c r="BD7" s="217" t="s">
        <v>61</v>
      </c>
      <c r="BE7" s="201" t="s">
        <v>62</v>
      </c>
      <c r="BF7" s="201" t="s">
        <v>63</v>
      </c>
      <c r="BG7" s="201" t="s">
        <v>196</v>
      </c>
      <c r="BH7" s="218" t="s">
        <v>712</v>
      </c>
      <c r="BI7" s="218" t="s">
        <v>66</v>
      </c>
      <c r="BJ7" s="370">
        <v>214</v>
      </c>
      <c r="BK7" s="370">
        <v>7</v>
      </c>
      <c r="BL7" s="219" t="s">
        <v>65</v>
      </c>
      <c r="BM7" s="52" t="s">
        <v>65</v>
      </c>
      <c r="BN7" s="218" t="s">
        <v>374</v>
      </c>
      <c r="BO7" s="217" t="s">
        <v>697</v>
      </c>
      <c r="BP7" s="201" t="s">
        <v>698</v>
      </c>
      <c r="BQ7" s="52" t="s">
        <v>714</v>
      </c>
    </row>
    <row r="8" spans="1:69" ht="15.75">
      <c r="A8" s="207" t="s">
        <v>37</v>
      </c>
      <c r="B8" s="208" t="s">
        <v>711</v>
      </c>
      <c r="C8" s="202" t="s">
        <v>35</v>
      </c>
      <c r="D8" s="210" t="s">
        <v>709</v>
      </c>
      <c r="E8" s="24" t="s">
        <v>579</v>
      </c>
      <c r="F8" s="86">
        <v>100</v>
      </c>
      <c r="G8" s="80">
        <v>1</v>
      </c>
      <c r="H8" s="204"/>
      <c r="I8" s="204"/>
      <c r="J8" s="204"/>
      <c r="K8" s="204"/>
      <c r="L8" s="80">
        <v>0</v>
      </c>
      <c r="M8" s="203"/>
      <c r="N8" s="52">
        <v>0</v>
      </c>
      <c r="O8" s="204"/>
      <c r="P8" s="204"/>
      <c r="Q8" s="11">
        <v>5.5469392727000004</v>
      </c>
      <c r="R8" s="204"/>
      <c r="S8" s="204"/>
      <c r="T8" s="53">
        <v>8.8781250000000007</v>
      </c>
      <c r="U8" s="204"/>
      <c r="V8" s="204"/>
      <c r="W8" s="11">
        <v>4.9533736464646001</v>
      </c>
      <c r="X8" s="204"/>
      <c r="Y8" s="204"/>
      <c r="Z8" s="53">
        <v>8.9208333333333325</v>
      </c>
      <c r="AA8" s="204"/>
      <c r="AB8" s="204"/>
      <c r="AC8" s="204"/>
      <c r="AD8" s="204"/>
      <c r="AE8" s="204"/>
      <c r="AF8" s="9">
        <v>3.6393983917840274</v>
      </c>
      <c r="AG8" s="9">
        <v>676</v>
      </c>
      <c r="AH8" s="9">
        <v>0.48482100212064905</v>
      </c>
      <c r="AI8" s="9">
        <v>20</v>
      </c>
      <c r="AJ8" s="9">
        <v>2.5621621621621622</v>
      </c>
      <c r="AK8" s="204" t="s">
        <v>248</v>
      </c>
      <c r="AL8" s="9">
        <v>93</v>
      </c>
      <c r="AM8" s="9">
        <v>3.6641177801614653</v>
      </c>
      <c r="AN8" s="9">
        <v>3.6969696969696968</v>
      </c>
      <c r="AO8" s="73">
        <v>190</v>
      </c>
      <c r="AP8" s="80">
        <v>4</v>
      </c>
      <c r="AQ8" s="80">
        <v>4</v>
      </c>
      <c r="AR8" s="224">
        <v>0</v>
      </c>
      <c r="AS8" s="204" t="s">
        <v>248</v>
      </c>
      <c r="AT8" s="11">
        <v>7010.3879999999999</v>
      </c>
      <c r="AU8" s="11">
        <v>145.53399999999999</v>
      </c>
      <c r="AV8" s="203">
        <v>0</v>
      </c>
      <c r="AW8" s="203">
        <v>0</v>
      </c>
      <c r="AX8" s="203" t="s">
        <v>248</v>
      </c>
      <c r="AY8" s="235"/>
      <c r="AZ8" s="201">
        <v>30214</v>
      </c>
      <c r="BA8" s="188"/>
      <c r="BB8" s="203"/>
      <c r="BC8" s="203"/>
      <c r="BD8" s="217" t="s">
        <v>61</v>
      </c>
      <c r="BE8" s="201" t="s">
        <v>62</v>
      </c>
      <c r="BF8" s="201" t="s">
        <v>63</v>
      </c>
      <c r="BG8" s="201" t="s">
        <v>196</v>
      </c>
      <c r="BH8" s="218" t="s">
        <v>712</v>
      </c>
      <c r="BI8" s="218" t="s">
        <v>67</v>
      </c>
      <c r="BJ8" s="370">
        <v>214</v>
      </c>
      <c r="BK8" s="370">
        <v>3</v>
      </c>
      <c r="BL8" s="219" t="s">
        <v>65</v>
      </c>
      <c r="BM8" s="52" t="s">
        <v>65</v>
      </c>
      <c r="BN8" s="218" t="s">
        <v>374</v>
      </c>
      <c r="BO8" s="217" t="s">
        <v>697</v>
      </c>
      <c r="BP8" s="201" t="s">
        <v>698</v>
      </c>
      <c r="BQ8" s="52" t="s">
        <v>714</v>
      </c>
    </row>
    <row r="9" spans="1:69" ht="15.75">
      <c r="A9" s="207" t="s">
        <v>37</v>
      </c>
      <c r="B9" s="208" t="s">
        <v>711</v>
      </c>
      <c r="C9" s="202" t="s">
        <v>35</v>
      </c>
      <c r="D9" s="210" t="s">
        <v>709</v>
      </c>
      <c r="E9" s="24" t="s">
        <v>579</v>
      </c>
      <c r="F9" s="86">
        <v>99</v>
      </c>
      <c r="G9" s="80">
        <v>2</v>
      </c>
      <c r="H9" s="204"/>
      <c r="I9" s="204"/>
      <c r="J9" s="204"/>
      <c r="K9" s="204"/>
      <c r="L9" s="80">
        <v>0</v>
      </c>
      <c r="M9" s="203"/>
      <c r="N9" s="52">
        <v>0</v>
      </c>
      <c r="O9" s="204"/>
      <c r="P9" s="204"/>
      <c r="Q9" s="11">
        <v>6.3562782164999998</v>
      </c>
      <c r="R9" s="204"/>
      <c r="S9" s="204"/>
      <c r="T9" s="53">
        <v>12.074999999999996</v>
      </c>
      <c r="U9" s="204"/>
      <c r="V9" s="204"/>
      <c r="W9" s="11">
        <v>6.2619071752576998</v>
      </c>
      <c r="X9" s="204"/>
      <c r="Y9" s="204"/>
      <c r="Z9" s="53">
        <v>12.143749999999999</v>
      </c>
      <c r="AA9" s="204"/>
      <c r="AB9" s="204"/>
      <c r="AC9" s="204"/>
      <c r="AD9" s="204"/>
      <c r="AE9" s="204"/>
      <c r="AF9" s="9">
        <v>2.7717231232041986</v>
      </c>
      <c r="AG9" s="9">
        <v>676</v>
      </c>
      <c r="AH9" s="9">
        <v>0.3494022948127633</v>
      </c>
      <c r="AI9" s="9">
        <v>126</v>
      </c>
      <c r="AJ9" s="9">
        <v>2.0883928571428569</v>
      </c>
      <c r="AK9" s="204" t="s">
        <v>248</v>
      </c>
      <c r="AL9" s="9">
        <v>0</v>
      </c>
      <c r="AM9" s="9"/>
      <c r="AN9" s="9"/>
      <c r="AO9" s="73">
        <v>192</v>
      </c>
      <c r="AP9" s="80">
        <v>1</v>
      </c>
      <c r="AQ9" s="80">
        <v>1</v>
      </c>
      <c r="AR9" s="224">
        <v>0</v>
      </c>
      <c r="AS9" s="204" t="s">
        <v>248</v>
      </c>
      <c r="AT9" s="11">
        <v>6834.3509999999997</v>
      </c>
      <c r="AU9" s="11">
        <v>123.95</v>
      </c>
      <c r="AV9" s="203">
        <v>0</v>
      </c>
      <c r="AW9" s="203">
        <v>0</v>
      </c>
      <c r="AX9" s="203" t="s">
        <v>248</v>
      </c>
      <c r="AY9" s="235"/>
      <c r="AZ9" s="201">
        <v>30214</v>
      </c>
      <c r="BA9" s="188"/>
      <c r="BB9" s="203"/>
      <c r="BC9" s="203"/>
      <c r="BD9" s="217" t="s">
        <v>61</v>
      </c>
      <c r="BE9" s="201" t="s">
        <v>62</v>
      </c>
      <c r="BF9" s="201" t="s">
        <v>63</v>
      </c>
      <c r="BG9" s="201" t="s">
        <v>196</v>
      </c>
      <c r="BH9" s="218" t="s">
        <v>712</v>
      </c>
      <c r="BI9" s="218" t="s">
        <v>68</v>
      </c>
      <c r="BJ9" s="370">
        <v>214</v>
      </c>
      <c r="BK9" s="370">
        <v>4</v>
      </c>
      <c r="BL9" s="219" t="s">
        <v>65</v>
      </c>
      <c r="BM9" s="52" t="s">
        <v>65</v>
      </c>
      <c r="BN9" s="218" t="s">
        <v>374</v>
      </c>
      <c r="BO9" s="217" t="s">
        <v>697</v>
      </c>
      <c r="BP9" s="201" t="s">
        <v>698</v>
      </c>
      <c r="BQ9" s="52" t="s">
        <v>714</v>
      </c>
    </row>
    <row r="10" spans="1:69" ht="15.75">
      <c r="A10" s="207" t="s">
        <v>37</v>
      </c>
      <c r="B10" s="208" t="s">
        <v>711</v>
      </c>
      <c r="C10" s="202" t="s">
        <v>35</v>
      </c>
      <c r="D10" s="210" t="s">
        <v>709</v>
      </c>
      <c r="E10" s="24" t="s">
        <v>432</v>
      </c>
      <c r="F10" s="86">
        <v>118</v>
      </c>
      <c r="G10" s="80">
        <v>1</v>
      </c>
      <c r="H10" s="204"/>
      <c r="I10" s="204"/>
      <c r="J10" s="204"/>
      <c r="K10" s="204"/>
      <c r="L10" s="80">
        <v>0</v>
      </c>
      <c r="M10" s="203"/>
      <c r="N10" s="52">
        <v>0</v>
      </c>
      <c r="O10" s="204"/>
      <c r="P10" s="204"/>
      <c r="Q10" s="11">
        <v>4.5959313419000001</v>
      </c>
      <c r="R10" s="204"/>
      <c r="S10" s="204"/>
      <c r="T10" s="53">
        <v>6.2687499999999989</v>
      </c>
      <c r="U10" s="204"/>
      <c r="V10" s="204"/>
      <c r="W10" s="11">
        <v>4.4550168034187996</v>
      </c>
      <c r="X10" s="204"/>
      <c r="Y10" s="204"/>
      <c r="Z10" s="53">
        <v>5.8583333333333316</v>
      </c>
      <c r="AA10" s="204"/>
      <c r="AB10" s="204"/>
      <c r="AC10" s="204"/>
      <c r="AD10" s="204"/>
      <c r="AE10" s="204"/>
      <c r="AF10" s="9">
        <v>3.8022588820393408</v>
      </c>
      <c r="AG10" s="9">
        <v>819</v>
      </c>
      <c r="AH10" s="9">
        <v>0.32877831191941009</v>
      </c>
      <c r="AI10" s="9">
        <v>8</v>
      </c>
      <c r="AJ10" s="9">
        <v>3.1077702702702701</v>
      </c>
      <c r="AK10" s="204" t="s">
        <v>248</v>
      </c>
      <c r="AL10" s="9">
        <v>117</v>
      </c>
      <c r="AM10" s="9">
        <v>3.8022588820393408</v>
      </c>
      <c r="AN10" s="9">
        <v>3.7583194675540765</v>
      </c>
      <c r="AO10" s="73">
        <v>234</v>
      </c>
      <c r="AP10" s="80">
        <v>0</v>
      </c>
      <c r="AQ10" s="80">
        <v>0</v>
      </c>
      <c r="AR10" s="224">
        <v>0</v>
      </c>
      <c r="AS10" s="204" t="s">
        <v>248</v>
      </c>
      <c r="AT10" s="11">
        <v>8965.9529999999995</v>
      </c>
      <c r="AU10" s="11">
        <v>0</v>
      </c>
      <c r="AV10" s="203">
        <v>0</v>
      </c>
      <c r="AW10" s="203">
        <v>0</v>
      </c>
      <c r="AX10" s="203" t="s">
        <v>248</v>
      </c>
      <c r="AY10" s="235"/>
      <c r="AZ10" s="201">
        <v>31973</v>
      </c>
      <c r="BA10" s="188"/>
      <c r="BB10" s="203"/>
      <c r="BC10" s="203"/>
      <c r="BD10" s="217" t="s">
        <v>61</v>
      </c>
      <c r="BE10" s="201" t="s">
        <v>62</v>
      </c>
      <c r="BF10" s="201" t="s">
        <v>63</v>
      </c>
      <c r="BG10" s="201" t="s">
        <v>196</v>
      </c>
      <c r="BH10" s="218" t="s">
        <v>513</v>
      </c>
      <c r="BI10" s="218" t="s">
        <v>64</v>
      </c>
      <c r="BJ10" s="370">
        <v>214</v>
      </c>
      <c r="BK10" s="370">
        <v>1</v>
      </c>
      <c r="BL10" s="219" t="s">
        <v>65</v>
      </c>
      <c r="BM10" s="52" t="s">
        <v>65</v>
      </c>
      <c r="BN10" s="218" t="s">
        <v>374</v>
      </c>
      <c r="BO10" s="217" t="s">
        <v>707</v>
      </c>
      <c r="BP10" s="201" t="s">
        <v>680</v>
      </c>
      <c r="BQ10" s="52" t="s">
        <v>714</v>
      </c>
    </row>
    <row r="11" spans="1:69" ht="15.75">
      <c r="A11" s="207" t="s">
        <v>37</v>
      </c>
      <c r="B11" s="208" t="s">
        <v>711</v>
      </c>
      <c r="C11" s="202" t="s">
        <v>35</v>
      </c>
      <c r="D11" s="210" t="s">
        <v>709</v>
      </c>
      <c r="E11" s="24" t="s">
        <v>432</v>
      </c>
      <c r="F11" s="86">
        <v>122</v>
      </c>
      <c r="G11" s="80">
        <v>0</v>
      </c>
      <c r="H11" s="204"/>
      <c r="I11" s="204"/>
      <c r="J11" s="204"/>
      <c r="K11" s="204"/>
      <c r="L11" s="80">
        <v>0</v>
      </c>
      <c r="M11" s="203"/>
      <c r="N11" s="52">
        <v>0</v>
      </c>
      <c r="O11" s="204"/>
      <c r="P11" s="204"/>
      <c r="Q11" s="11">
        <v>4.9525325656000003</v>
      </c>
      <c r="R11" s="204"/>
      <c r="S11" s="204"/>
      <c r="T11" s="53">
        <v>6.8166666666666655</v>
      </c>
      <c r="U11" s="204"/>
      <c r="V11" s="204"/>
      <c r="W11" s="11">
        <v>4.7826472950819001</v>
      </c>
      <c r="X11" s="204"/>
      <c r="Y11" s="204"/>
      <c r="Z11" s="53">
        <v>6.6124999999999989</v>
      </c>
      <c r="AA11" s="204"/>
      <c r="AB11" s="204"/>
      <c r="AC11" s="204"/>
      <c r="AD11" s="204"/>
      <c r="AE11" s="204"/>
      <c r="AF11" s="9">
        <v>3.4605854883685327</v>
      </c>
      <c r="AG11" s="9">
        <v>854</v>
      </c>
      <c r="AH11" s="9">
        <v>0.46298269869468667</v>
      </c>
      <c r="AI11" s="9">
        <v>33</v>
      </c>
      <c r="AJ11" s="9">
        <v>2.5404166666666668</v>
      </c>
      <c r="AK11" s="204" t="s">
        <v>248</v>
      </c>
      <c r="AL11" s="9">
        <v>122</v>
      </c>
      <c r="AM11" s="9">
        <v>3.4605854883685327</v>
      </c>
      <c r="AN11" s="9">
        <v>3.5665188470066518</v>
      </c>
      <c r="AO11" s="73">
        <v>244</v>
      </c>
      <c r="AP11" s="80">
        <v>0</v>
      </c>
      <c r="AQ11" s="80">
        <v>0</v>
      </c>
      <c r="AR11" s="224">
        <v>0</v>
      </c>
      <c r="AS11" s="204" t="s">
        <v>248</v>
      </c>
      <c r="AT11" s="11">
        <v>9241.7649999999994</v>
      </c>
      <c r="AU11" s="11">
        <v>0</v>
      </c>
      <c r="AV11" s="203">
        <v>0</v>
      </c>
      <c r="AW11" s="203">
        <v>0</v>
      </c>
      <c r="AX11" s="203" t="s">
        <v>248</v>
      </c>
      <c r="AY11" s="235"/>
      <c r="AZ11" s="201">
        <v>31973</v>
      </c>
      <c r="BA11" s="188"/>
      <c r="BB11" s="203"/>
      <c r="BC11" s="203"/>
      <c r="BD11" s="217" t="s">
        <v>61</v>
      </c>
      <c r="BE11" s="201" t="s">
        <v>62</v>
      </c>
      <c r="BF11" s="201" t="s">
        <v>63</v>
      </c>
      <c r="BG11" s="201" t="s">
        <v>196</v>
      </c>
      <c r="BH11" s="218" t="s">
        <v>513</v>
      </c>
      <c r="BI11" s="218" t="s">
        <v>66</v>
      </c>
      <c r="BJ11" s="370">
        <v>214</v>
      </c>
      <c r="BK11" s="370">
        <v>7</v>
      </c>
      <c r="BL11" s="219" t="s">
        <v>65</v>
      </c>
      <c r="BM11" s="52" t="s">
        <v>65</v>
      </c>
      <c r="BN11" s="218" t="s">
        <v>374</v>
      </c>
      <c r="BO11" s="217" t="s">
        <v>707</v>
      </c>
      <c r="BP11" s="201" t="s">
        <v>680</v>
      </c>
      <c r="BQ11" s="52" t="s">
        <v>714</v>
      </c>
    </row>
    <row r="12" spans="1:69" ht="15.75">
      <c r="A12" s="207" t="s">
        <v>37</v>
      </c>
      <c r="B12" s="208" t="s">
        <v>711</v>
      </c>
      <c r="C12" s="202" t="s">
        <v>35</v>
      </c>
      <c r="D12" s="210" t="s">
        <v>709</v>
      </c>
      <c r="E12" s="24" t="s">
        <v>432</v>
      </c>
      <c r="F12" s="86">
        <v>125</v>
      </c>
      <c r="G12" s="80">
        <v>1</v>
      </c>
      <c r="H12" s="204"/>
      <c r="I12" s="204"/>
      <c r="J12" s="204"/>
      <c r="K12" s="204"/>
      <c r="L12" s="80">
        <v>1</v>
      </c>
      <c r="M12" s="203"/>
      <c r="N12" s="52">
        <v>0</v>
      </c>
      <c r="O12" s="204"/>
      <c r="P12" s="204"/>
      <c r="Q12" s="11">
        <v>5.5204875446999999</v>
      </c>
      <c r="R12" s="204"/>
      <c r="S12" s="204"/>
      <c r="T12" s="53">
        <v>9.9624999999999986</v>
      </c>
      <c r="U12" s="204"/>
      <c r="V12" s="204"/>
      <c r="W12" s="11">
        <v>5.5439428617886</v>
      </c>
      <c r="X12" s="204"/>
      <c r="Y12" s="204"/>
      <c r="Z12" s="53">
        <v>10.212499999999999</v>
      </c>
      <c r="AA12" s="204"/>
      <c r="AB12" s="204"/>
      <c r="AC12" s="204"/>
      <c r="AD12" s="204"/>
      <c r="AE12" s="204"/>
      <c r="AF12" s="9">
        <v>3.5388598634760084</v>
      </c>
      <c r="AG12" s="9">
        <v>860</v>
      </c>
      <c r="AH12" s="9">
        <v>0.41242044964367963</v>
      </c>
      <c r="AI12" s="9">
        <v>17</v>
      </c>
      <c r="AJ12" s="9">
        <v>2.7096774193548385</v>
      </c>
      <c r="AK12" s="204" t="s">
        <v>248</v>
      </c>
      <c r="AL12" s="9">
        <v>122</v>
      </c>
      <c r="AM12" s="9">
        <v>3.5421975125194427</v>
      </c>
      <c r="AN12" s="9">
        <v>3.6128230616302188</v>
      </c>
      <c r="AO12" s="73">
        <v>248</v>
      </c>
      <c r="AP12" s="80">
        <v>0</v>
      </c>
      <c r="AQ12" s="80">
        <v>0</v>
      </c>
      <c r="AR12" s="224">
        <v>0</v>
      </c>
      <c r="AS12" s="204" t="s">
        <v>248</v>
      </c>
      <c r="AT12" s="11">
        <v>9403.1990000000005</v>
      </c>
      <c r="AU12" s="11">
        <v>0</v>
      </c>
      <c r="AV12" s="203">
        <v>0</v>
      </c>
      <c r="AW12" s="203">
        <v>0</v>
      </c>
      <c r="AX12" s="203" t="s">
        <v>248</v>
      </c>
      <c r="AY12" s="235"/>
      <c r="AZ12" s="201">
        <v>31973</v>
      </c>
      <c r="BA12" s="188"/>
      <c r="BB12" s="203"/>
      <c r="BC12" s="203"/>
      <c r="BD12" s="217" t="s">
        <v>61</v>
      </c>
      <c r="BE12" s="201" t="s">
        <v>62</v>
      </c>
      <c r="BF12" s="201" t="s">
        <v>63</v>
      </c>
      <c r="BG12" s="201" t="s">
        <v>196</v>
      </c>
      <c r="BH12" s="218" t="s">
        <v>513</v>
      </c>
      <c r="BI12" s="218" t="s">
        <v>67</v>
      </c>
      <c r="BJ12" s="370">
        <v>214</v>
      </c>
      <c r="BK12" s="370">
        <v>3</v>
      </c>
      <c r="BL12" s="219" t="s">
        <v>65</v>
      </c>
      <c r="BM12" s="52" t="s">
        <v>65</v>
      </c>
      <c r="BN12" s="218" t="s">
        <v>374</v>
      </c>
      <c r="BO12" s="217" t="s">
        <v>707</v>
      </c>
      <c r="BP12" s="201" t="s">
        <v>680</v>
      </c>
      <c r="BQ12" s="52" t="s">
        <v>714</v>
      </c>
    </row>
    <row r="13" spans="1:69" ht="15.75">
      <c r="A13" s="207" t="s">
        <v>37</v>
      </c>
      <c r="B13" s="208" t="s">
        <v>711</v>
      </c>
      <c r="C13" s="202" t="s">
        <v>35</v>
      </c>
      <c r="D13" s="210" t="s">
        <v>709</v>
      </c>
      <c r="E13" s="24" t="s">
        <v>432</v>
      </c>
      <c r="F13" s="86">
        <v>121</v>
      </c>
      <c r="G13" s="80">
        <v>0</v>
      </c>
      <c r="H13" s="204"/>
      <c r="I13" s="204"/>
      <c r="J13" s="204"/>
      <c r="K13" s="204"/>
      <c r="L13" s="80">
        <v>0</v>
      </c>
      <c r="M13" s="203"/>
      <c r="N13" s="52">
        <v>0</v>
      </c>
      <c r="O13" s="204"/>
      <c r="P13" s="204"/>
      <c r="Q13" s="11">
        <v>5.7017683223000004</v>
      </c>
      <c r="R13" s="204"/>
      <c r="S13" s="204"/>
      <c r="T13" s="53">
        <v>8.9916666666666654</v>
      </c>
      <c r="U13" s="204"/>
      <c r="V13" s="204"/>
      <c r="W13" s="11">
        <v>5.6333799090909</v>
      </c>
      <c r="X13" s="204"/>
      <c r="Y13" s="204"/>
      <c r="Z13" s="53">
        <v>8.9916666666666654</v>
      </c>
      <c r="AA13" s="204"/>
      <c r="AB13" s="204"/>
      <c r="AC13" s="204"/>
      <c r="AD13" s="204"/>
      <c r="AE13" s="204"/>
      <c r="AF13" s="9">
        <v>2.8675390159954972</v>
      </c>
      <c r="AG13" s="9">
        <v>833</v>
      </c>
      <c r="AH13" s="9">
        <v>0.37301766941443026</v>
      </c>
      <c r="AI13" s="9">
        <v>113</v>
      </c>
      <c r="AJ13" s="9">
        <v>2.1048969072164949</v>
      </c>
      <c r="AK13" s="204" t="s">
        <v>248</v>
      </c>
      <c r="AL13" s="9">
        <v>0</v>
      </c>
      <c r="AM13" s="9"/>
      <c r="AN13" s="9"/>
      <c r="AO13" s="73">
        <v>238</v>
      </c>
      <c r="AP13" s="80">
        <v>3</v>
      </c>
      <c r="AQ13" s="80">
        <v>1</v>
      </c>
      <c r="AR13" s="224">
        <v>0</v>
      </c>
      <c r="AS13" s="204" t="s">
        <v>248</v>
      </c>
      <c r="AT13" s="11">
        <v>8959.2929999999997</v>
      </c>
      <c r="AU13" s="11">
        <v>291.19099999999997</v>
      </c>
      <c r="AV13" s="203">
        <v>0</v>
      </c>
      <c r="AW13" s="203">
        <v>0</v>
      </c>
      <c r="AX13" s="203" t="s">
        <v>248</v>
      </c>
      <c r="AY13" s="235"/>
      <c r="AZ13" s="201">
        <v>31973</v>
      </c>
      <c r="BA13" s="188"/>
      <c r="BB13" s="203"/>
      <c r="BC13" s="203"/>
      <c r="BD13" s="217" t="s">
        <v>61</v>
      </c>
      <c r="BE13" s="201" t="s">
        <v>62</v>
      </c>
      <c r="BF13" s="201" t="s">
        <v>63</v>
      </c>
      <c r="BG13" s="201" t="s">
        <v>196</v>
      </c>
      <c r="BH13" s="218" t="s">
        <v>513</v>
      </c>
      <c r="BI13" s="218" t="s">
        <v>68</v>
      </c>
      <c r="BJ13" s="370">
        <v>214</v>
      </c>
      <c r="BK13" s="370">
        <v>4</v>
      </c>
      <c r="BL13" s="219" t="s">
        <v>65</v>
      </c>
      <c r="BM13" s="52" t="s">
        <v>65</v>
      </c>
      <c r="BN13" s="218" t="s">
        <v>374</v>
      </c>
      <c r="BO13" s="217" t="s">
        <v>707</v>
      </c>
      <c r="BP13" s="201" t="s">
        <v>680</v>
      </c>
      <c r="BQ13" s="52" t="s">
        <v>714</v>
      </c>
    </row>
    <row r="14" spans="1:69" ht="15.75">
      <c r="A14" s="207" t="s">
        <v>37</v>
      </c>
      <c r="B14" s="208" t="s">
        <v>711</v>
      </c>
      <c r="C14" s="202" t="s">
        <v>35</v>
      </c>
      <c r="D14" s="210" t="s">
        <v>709</v>
      </c>
      <c r="E14" s="24" t="s">
        <v>433</v>
      </c>
      <c r="F14" s="86">
        <v>50</v>
      </c>
      <c r="G14" s="80">
        <v>0</v>
      </c>
      <c r="H14" s="204"/>
      <c r="I14" s="204"/>
      <c r="J14" s="204"/>
      <c r="K14" s="204"/>
      <c r="L14" s="80">
        <v>0</v>
      </c>
      <c r="M14" s="203"/>
      <c r="N14" s="52">
        <v>0</v>
      </c>
      <c r="O14" s="204"/>
      <c r="P14" s="204"/>
      <c r="Q14" s="11">
        <v>4.7037599999999999</v>
      </c>
      <c r="R14" s="204"/>
      <c r="S14" s="204"/>
      <c r="T14" s="53">
        <v>5.85</v>
      </c>
      <c r="U14" s="204"/>
      <c r="V14" s="204"/>
      <c r="W14" s="11">
        <v>4.5350797199999997</v>
      </c>
      <c r="X14" s="204"/>
      <c r="Y14" s="204"/>
      <c r="Z14" s="53">
        <v>5.75</v>
      </c>
      <c r="AA14" s="204"/>
      <c r="AB14" s="204"/>
      <c r="AC14" s="204"/>
      <c r="AD14" s="204"/>
      <c r="AE14" s="204"/>
      <c r="AF14" s="9">
        <v>3.1793142713819238</v>
      </c>
      <c r="AG14" s="9">
        <v>350</v>
      </c>
      <c r="AH14" s="9">
        <v>0.21584776551925702</v>
      </c>
      <c r="AI14" s="9">
        <v>8</v>
      </c>
      <c r="AJ14" s="9">
        <v>2.6158536585365852</v>
      </c>
      <c r="AK14" s="204" t="s">
        <v>248</v>
      </c>
      <c r="AL14" s="9">
        <v>0</v>
      </c>
      <c r="AM14" s="9"/>
      <c r="AN14" s="9"/>
      <c r="AO14" s="73">
        <v>100</v>
      </c>
      <c r="AP14" s="80">
        <v>0</v>
      </c>
      <c r="AQ14" s="80">
        <v>0</v>
      </c>
      <c r="AR14" s="224">
        <v>0</v>
      </c>
      <c r="AS14" s="204" t="s">
        <v>248</v>
      </c>
      <c r="AT14" s="11">
        <v>3575.1950000000002</v>
      </c>
      <c r="AU14" s="11">
        <v>0</v>
      </c>
      <c r="AV14" s="203">
        <v>0</v>
      </c>
      <c r="AW14" s="203">
        <v>0</v>
      </c>
      <c r="AX14" s="203" t="s">
        <v>248</v>
      </c>
      <c r="AY14" s="235"/>
      <c r="AZ14" s="201">
        <v>28000</v>
      </c>
      <c r="BA14" s="188"/>
      <c r="BB14" s="203"/>
      <c r="BC14" s="203"/>
      <c r="BD14" s="217" t="s">
        <v>61</v>
      </c>
      <c r="BE14" s="201" t="s">
        <v>62</v>
      </c>
      <c r="BF14" s="201" t="s">
        <v>63</v>
      </c>
      <c r="BG14" s="201" t="s">
        <v>196</v>
      </c>
      <c r="BH14" s="218" t="s">
        <v>712</v>
      </c>
      <c r="BI14" s="218" t="s">
        <v>64</v>
      </c>
      <c r="BJ14" s="370">
        <v>214</v>
      </c>
      <c r="BK14" s="370">
        <v>1</v>
      </c>
      <c r="BL14" s="219" t="s">
        <v>65</v>
      </c>
      <c r="BM14" s="52" t="s">
        <v>65</v>
      </c>
      <c r="BN14" s="218" t="s">
        <v>374</v>
      </c>
      <c r="BO14" s="217" t="s">
        <v>57</v>
      </c>
      <c r="BP14" s="201" t="s">
        <v>681</v>
      </c>
      <c r="BQ14" s="52" t="s">
        <v>717</v>
      </c>
    </row>
    <row r="15" spans="1:69" ht="15.75">
      <c r="A15" s="207" t="s">
        <v>37</v>
      </c>
      <c r="B15" s="208" t="s">
        <v>711</v>
      </c>
      <c r="C15" s="202" t="s">
        <v>35</v>
      </c>
      <c r="D15" s="210" t="s">
        <v>709</v>
      </c>
      <c r="E15" s="24" t="s">
        <v>433</v>
      </c>
      <c r="F15" s="86">
        <v>51</v>
      </c>
      <c r="G15" s="80">
        <v>0</v>
      </c>
      <c r="H15" s="204"/>
      <c r="I15" s="204"/>
      <c r="J15" s="204"/>
      <c r="K15" s="204"/>
      <c r="L15" s="80">
        <v>0</v>
      </c>
      <c r="M15" s="203"/>
      <c r="N15" s="52">
        <v>0</v>
      </c>
      <c r="O15" s="204"/>
      <c r="P15" s="204"/>
      <c r="Q15" s="11">
        <v>6.5469605686000003</v>
      </c>
      <c r="R15" s="204"/>
      <c r="S15" s="204"/>
      <c r="T15" s="53">
        <v>12.862499999999999</v>
      </c>
      <c r="U15" s="204"/>
      <c r="V15" s="204"/>
      <c r="W15" s="11">
        <v>6.5906270980392003</v>
      </c>
      <c r="X15" s="204"/>
      <c r="Y15" s="204"/>
      <c r="Z15" s="53">
        <v>12.862499999999999</v>
      </c>
      <c r="AA15" s="204"/>
      <c r="AB15" s="204"/>
      <c r="AC15" s="204"/>
      <c r="AD15" s="204"/>
      <c r="AE15" s="204"/>
      <c r="AF15" s="9">
        <v>3.0995798328009641</v>
      </c>
      <c r="AG15" s="9">
        <v>357</v>
      </c>
      <c r="AH15" s="9">
        <v>0.57016775817652288</v>
      </c>
      <c r="AI15" s="9">
        <v>56</v>
      </c>
      <c r="AJ15" s="9">
        <v>2.0664772727272727</v>
      </c>
      <c r="AK15" s="204" t="s">
        <v>248</v>
      </c>
      <c r="AL15" s="9">
        <v>51</v>
      </c>
      <c r="AM15" s="9">
        <v>3.0995798328009641</v>
      </c>
      <c r="AN15" s="9">
        <v>3.143939393939394</v>
      </c>
      <c r="AO15" s="73">
        <v>102</v>
      </c>
      <c r="AP15" s="80">
        <v>0</v>
      </c>
      <c r="AQ15" s="80">
        <v>0</v>
      </c>
      <c r="AR15" s="224">
        <v>0</v>
      </c>
      <c r="AS15" s="204" t="s">
        <v>248</v>
      </c>
      <c r="AT15" s="11">
        <v>3645.973</v>
      </c>
      <c r="AU15" s="11">
        <v>0</v>
      </c>
      <c r="AV15" s="203">
        <v>0</v>
      </c>
      <c r="AW15" s="203">
        <v>0</v>
      </c>
      <c r="AX15" s="203" t="s">
        <v>248</v>
      </c>
      <c r="AY15" s="235"/>
      <c r="AZ15" s="201">
        <v>28000</v>
      </c>
      <c r="BA15" s="188"/>
      <c r="BB15" s="203"/>
      <c r="BC15" s="203"/>
      <c r="BD15" s="217" t="s">
        <v>61</v>
      </c>
      <c r="BE15" s="201" t="s">
        <v>62</v>
      </c>
      <c r="BF15" s="201" t="s">
        <v>63</v>
      </c>
      <c r="BG15" s="201" t="s">
        <v>196</v>
      </c>
      <c r="BH15" s="218" t="s">
        <v>712</v>
      </c>
      <c r="BI15" s="218" t="s">
        <v>66</v>
      </c>
      <c r="BJ15" s="370">
        <v>214</v>
      </c>
      <c r="BK15" s="370">
        <v>7</v>
      </c>
      <c r="BL15" s="219" t="s">
        <v>65</v>
      </c>
      <c r="BM15" s="52" t="s">
        <v>65</v>
      </c>
      <c r="BN15" s="218" t="s">
        <v>374</v>
      </c>
      <c r="BO15" s="217" t="s">
        <v>57</v>
      </c>
      <c r="BP15" s="201" t="s">
        <v>681</v>
      </c>
      <c r="BQ15" s="52" t="s">
        <v>717</v>
      </c>
    </row>
    <row r="16" spans="1:69" ht="15.75">
      <c r="A16" s="207" t="s">
        <v>37</v>
      </c>
      <c r="B16" s="208" t="s">
        <v>711</v>
      </c>
      <c r="C16" s="202" t="s">
        <v>35</v>
      </c>
      <c r="D16" s="210" t="s">
        <v>709</v>
      </c>
      <c r="E16" s="24" t="s">
        <v>433</v>
      </c>
      <c r="F16" s="86">
        <v>50</v>
      </c>
      <c r="G16" s="80">
        <v>1</v>
      </c>
      <c r="H16" s="204"/>
      <c r="I16" s="204"/>
      <c r="J16" s="204"/>
      <c r="K16" s="204"/>
      <c r="L16" s="80">
        <v>0</v>
      </c>
      <c r="M16" s="203"/>
      <c r="N16" s="52">
        <v>0</v>
      </c>
      <c r="O16" s="204"/>
      <c r="P16" s="204"/>
      <c r="Q16" s="11">
        <v>4.9331018570999996</v>
      </c>
      <c r="R16" s="204"/>
      <c r="S16" s="204"/>
      <c r="T16" s="53">
        <v>7.2749999999999986</v>
      </c>
      <c r="U16" s="204"/>
      <c r="V16" s="204"/>
      <c r="W16" s="11">
        <v>4.4509589591836001</v>
      </c>
      <c r="X16" s="204"/>
      <c r="Y16" s="204"/>
      <c r="Z16" s="53">
        <v>6.4437499999999996</v>
      </c>
      <c r="AA16" s="204"/>
      <c r="AB16" s="204"/>
      <c r="AC16" s="204"/>
      <c r="AD16" s="204"/>
      <c r="AE16" s="204"/>
      <c r="AF16" s="9">
        <v>3.6462332549665137</v>
      </c>
      <c r="AG16" s="9">
        <v>341</v>
      </c>
      <c r="AH16" s="9">
        <v>0.42241818456317237</v>
      </c>
      <c r="AI16" s="9">
        <v>4</v>
      </c>
      <c r="AJ16" s="9">
        <v>2.7104838709677419</v>
      </c>
      <c r="AK16" s="204" t="s">
        <v>248</v>
      </c>
      <c r="AL16" s="9">
        <v>49</v>
      </c>
      <c r="AM16" s="9">
        <v>3.6462332549665137</v>
      </c>
      <c r="AN16" s="9">
        <v>3.6753731343283582</v>
      </c>
      <c r="AO16" s="73">
        <v>98</v>
      </c>
      <c r="AP16" s="80">
        <v>0</v>
      </c>
      <c r="AQ16" s="80">
        <v>0</v>
      </c>
      <c r="AR16" s="224">
        <v>0</v>
      </c>
      <c r="AS16" s="204" t="s">
        <v>248</v>
      </c>
      <c r="AT16" s="11">
        <v>3491.5259999999998</v>
      </c>
      <c r="AU16" s="11">
        <v>0</v>
      </c>
      <c r="AV16" s="203">
        <v>0</v>
      </c>
      <c r="AW16" s="203">
        <v>0</v>
      </c>
      <c r="AX16" s="203" t="s">
        <v>248</v>
      </c>
      <c r="AY16" s="235"/>
      <c r="AZ16" s="201">
        <v>28000</v>
      </c>
      <c r="BA16" s="188"/>
      <c r="BB16" s="203"/>
      <c r="BC16" s="203"/>
      <c r="BD16" s="217" t="s">
        <v>61</v>
      </c>
      <c r="BE16" s="201" t="s">
        <v>62</v>
      </c>
      <c r="BF16" s="201" t="s">
        <v>63</v>
      </c>
      <c r="BG16" s="201" t="s">
        <v>196</v>
      </c>
      <c r="BH16" s="218" t="s">
        <v>712</v>
      </c>
      <c r="BI16" s="218" t="s">
        <v>67</v>
      </c>
      <c r="BJ16" s="370">
        <v>214</v>
      </c>
      <c r="BK16" s="370">
        <v>3</v>
      </c>
      <c r="BL16" s="219" t="s">
        <v>65</v>
      </c>
      <c r="BM16" s="52" t="s">
        <v>65</v>
      </c>
      <c r="BN16" s="218" t="s">
        <v>374</v>
      </c>
      <c r="BO16" s="217" t="s">
        <v>57</v>
      </c>
      <c r="BP16" s="201" t="s">
        <v>681</v>
      </c>
      <c r="BQ16" s="52" t="s">
        <v>717</v>
      </c>
    </row>
    <row r="17" spans="1:69" ht="15.75">
      <c r="A17" s="207" t="s">
        <v>37</v>
      </c>
      <c r="B17" s="208" t="s">
        <v>711</v>
      </c>
      <c r="C17" s="202" t="s">
        <v>35</v>
      </c>
      <c r="D17" s="210" t="s">
        <v>709</v>
      </c>
      <c r="E17" s="24" t="s">
        <v>433</v>
      </c>
      <c r="F17" s="86">
        <v>50</v>
      </c>
      <c r="G17" s="80">
        <v>0</v>
      </c>
      <c r="H17" s="204"/>
      <c r="I17" s="204"/>
      <c r="J17" s="204"/>
      <c r="K17" s="204"/>
      <c r="L17" s="80">
        <v>0</v>
      </c>
      <c r="M17" s="203"/>
      <c r="N17" s="52">
        <v>0</v>
      </c>
      <c r="O17" s="204"/>
      <c r="P17" s="204"/>
      <c r="Q17" s="11">
        <v>5.6614798999999998</v>
      </c>
      <c r="R17" s="204"/>
      <c r="S17" s="204"/>
      <c r="T17" s="53">
        <v>9.75</v>
      </c>
      <c r="U17" s="204"/>
      <c r="V17" s="204"/>
      <c r="W17" s="11">
        <v>5.6468996200000001</v>
      </c>
      <c r="X17" s="204"/>
      <c r="Y17" s="204"/>
      <c r="Z17" s="53">
        <v>9.75</v>
      </c>
      <c r="AA17" s="204"/>
      <c r="AB17" s="204"/>
      <c r="AC17" s="204"/>
      <c r="AD17" s="204"/>
      <c r="AE17" s="204"/>
      <c r="AF17" s="9">
        <v>2.9674571446010045</v>
      </c>
      <c r="AG17" s="9">
        <v>350</v>
      </c>
      <c r="AH17" s="9">
        <v>0.34840435055532532</v>
      </c>
      <c r="AI17" s="9">
        <v>31</v>
      </c>
      <c r="AJ17" s="9">
        <v>2.2403846153846154</v>
      </c>
      <c r="AK17" s="204" t="s">
        <v>248</v>
      </c>
      <c r="AL17" s="9">
        <v>0</v>
      </c>
      <c r="AM17" s="9"/>
      <c r="AN17" s="9"/>
      <c r="AO17" s="73">
        <v>98</v>
      </c>
      <c r="AP17" s="80">
        <v>2</v>
      </c>
      <c r="AQ17" s="80">
        <v>0</v>
      </c>
      <c r="AR17" s="224">
        <v>0</v>
      </c>
      <c r="AS17" s="204" t="s">
        <v>248</v>
      </c>
      <c r="AT17" s="11">
        <v>3430.1889999999999</v>
      </c>
      <c r="AU17" s="11">
        <v>143.14500000000001</v>
      </c>
      <c r="AV17" s="203">
        <v>0</v>
      </c>
      <c r="AW17" s="203">
        <v>0</v>
      </c>
      <c r="AX17" s="203" t="s">
        <v>248</v>
      </c>
      <c r="AY17" s="235"/>
      <c r="AZ17" s="201">
        <v>28000</v>
      </c>
      <c r="BA17" s="188"/>
      <c r="BB17" s="203"/>
      <c r="BC17" s="203"/>
      <c r="BD17" s="217" t="s">
        <v>61</v>
      </c>
      <c r="BE17" s="201" t="s">
        <v>62</v>
      </c>
      <c r="BF17" s="201" t="s">
        <v>63</v>
      </c>
      <c r="BG17" s="201" t="s">
        <v>196</v>
      </c>
      <c r="BH17" s="218" t="s">
        <v>712</v>
      </c>
      <c r="BI17" s="218" t="s">
        <v>68</v>
      </c>
      <c r="BJ17" s="370">
        <v>214</v>
      </c>
      <c r="BK17" s="370">
        <v>4</v>
      </c>
      <c r="BL17" s="219" t="s">
        <v>65</v>
      </c>
      <c r="BM17" s="52" t="s">
        <v>65</v>
      </c>
      <c r="BN17" s="218" t="s">
        <v>374</v>
      </c>
      <c r="BO17" s="217" t="s">
        <v>57</v>
      </c>
      <c r="BP17" s="201" t="s">
        <v>681</v>
      </c>
      <c r="BQ17" s="52" t="s">
        <v>717</v>
      </c>
    </row>
    <row r="18" spans="1:69" ht="15.75">
      <c r="A18" s="207" t="s">
        <v>37</v>
      </c>
      <c r="B18" s="208" t="s">
        <v>711</v>
      </c>
      <c r="C18" s="202" t="s">
        <v>35</v>
      </c>
      <c r="D18" s="210" t="s">
        <v>709</v>
      </c>
      <c r="E18" s="24" t="s">
        <v>570</v>
      </c>
      <c r="F18" s="86">
        <v>84</v>
      </c>
      <c r="G18" s="80">
        <v>0</v>
      </c>
      <c r="H18" s="204"/>
      <c r="I18" s="204"/>
      <c r="J18" s="204"/>
      <c r="K18" s="204"/>
      <c r="L18" s="80">
        <v>1</v>
      </c>
      <c r="M18" s="203"/>
      <c r="N18" s="52">
        <v>0</v>
      </c>
      <c r="O18" s="204"/>
      <c r="P18" s="204"/>
      <c r="Q18" s="11">
        <v>5.7540721205000001</v>
      </c>
      <c r="R18" s="204"/>
      <c r="S18" s="204"/>
      <c r="T18" s="53">
        <v>7.9624999999999986</v>
      </c>
      <c r="U18" s="204"/>
      <c r="V18" s="204"/>
      <c r="W18" s="11">
        <v>5.4546143493974997</v>
      </c>
      <c r="X18" s="204"/>
      <c r="Y18" s="204"/>
      <c r="Z18" s="53">
        <v>7.4812499999999993</v>
      </c>
      <c r="AA18" s="204"/>
      <c r="AB18" s="204"/>
      <c r="AC18" s="204"/>
      <c r="AD18" s="204"/>
      <c r="AE18" s="204"/>
      <c r="AF18" s="9">
        <v>3.6858519970242214</v>
      </c>
      <c r="AG18" s="9">
        <v>581</v>
      </c>
      <c r="AH18" s="9">
        <v>0.41182049301121942</v>
      </c>
      <c r="AI18" s="9">
        <v>10</v>
      </c>
      <c r="AJ18" s="9">
        <v>2.7886363636363636</v>
      </c>
      <c r="AK18" s="204" t="s">
        <v>248</v>
      </c>
      <c r="AL18" s="9">
        <v>83</v>
      </c>
      <c r="AM18" s="9">
        <v>3.6858519970242214</v>
      </c>
      <c r="AN18" s="9">
        <v>3.7061403508771931</v>
      </c>
      <c r="AO18" s="73">
        <v>168</v>
      </c>
      <c r="AP18" s="80">
        <v>0</v>
      </c>
      <c r="AQ18" s="80">
        <v>0</v>
      </c>
      <c r="AR18" s="224">
        <v>0</v>
      </c>
      <c r="AS18" s="204" t="s">
        <v>248</v>
      </c>
      <c r="AT18" s="11">
        <v>5960.13</v>
      </c>
      <c r="AU18" s="11">
        <v>0</v>
      </c>
      <c r="AV18" s="203">
        <v>0</v>
      </c>
      <c r="AW18" s="203">
        <v>0</v>
      </c>
      <c r="AX18" s="203" t="s">
        <v>248</v>
      </c>
      <c r="AY18" s="235"/>
      <c r="AZ18" s="201">
        <v>38067</v>
      </c>
      <c r="BA18" s="188"/>
      <c r="BB18" s="203"/>
      <c r="BC18" s="203"/>
      <c r="BD18" s="217" t="s">
        <v>61</v>
      </c>
      <c r="BE18" s="201" t="s">
        <v>62</v>
      </c>
      <c r="BF18" s="201" t="s">
        <v>63</v>
      </c>
      <c r="BG18" s="201" t="s">
        <v>196</v>
      </c>
      <c r="BH18" s="218" t="s">
        <v>515</v>
      </c>
      <c r="BI18" s="218" t="s">
        <v>64</v>
      </c>
      <c r="BJ18" s="370">
        <v>214</v>
      </c>
      <c r="BK18" s="370">
        <v>1</v>
      </c>
      <c r="BL18" s="219" t="s">
        <v>65</v>
      </c>
      <c r="BM18" s="52" t="s">
        <v>65</v>
      </c>
      <c r="BN18" s="218" t="s">
        <v>374</v>
      </c>
      <c r="BO18" s="217" t="s">
        <v>56</v>
      </c>
      <c r="BP18" s="201" t="s">
        <v>684</v>
      </c>
      <c r="BQ18" s="52" t="s">
        <v>716</v>
      </c>
    </row>
    <row r="19" spans="1:69" ht="15.75">
      <c r="A19" s="207" t="s">
        <v>37</v>
      </c>
      <c r="B19" s="208" t="s">
        <v>711</v>
      </c>
      <c r="C19" s="202" t="s">
        <v>35</v>
      </c>
      <c r="D19" s="210" t="s">
        <v>709</v>
      </c>
      <c r="E19" s="24" t="s">
        <v>570</v>
      </c>
      <c r="F19" s="86">
        <v>85</v>
      </c>
      <c r="G19" s="80">
        <v>0</v>
      </c>
      <c r="H19" s="204"/>
      <c r="I19" s="204"/>
      <c r="J19" s="204"/>
      <c r="K19" s="204"/>
      <c r="L19" s="80">
        <v>0</v>
      </c>
      <c r="M19" s="203"/>
      <c r="N19" s="52">
        <v>1</v>
      </c>
      <c r="O19" s="204"/>
      <c r="P19" s="204"/>
      <c r="Q19" s="11">
        <v>6.1819528000000004</v>
      </c>
      <c r="R19" s="204"/>
      <c r="S19" s="204"/>
      <c r="T19" s="53">
        <v>11.875</v>
      </c>
      <c r="U19" s="204"/>
      <c r="V19" s="204"/>
      <c r="W19" s="11">
        <v>6.2336939411763996</v>
      </c>
      <c r="X19" s="204"/>
      <c r="Y19" s="204"/>
      <c r="Z19" s="53">
        <v>12.125</v>
      </c>
      <c r="AA19" s="204"/>
      <c r="AB19" s="204"/>
      <c r="AC19" s="204"/>
      <c r="AD19" s="204"/>
      <c r="AE19" s="204"/>
      <c r="AF19" s="9">
        <v>3.0284693855412148</v>
      </c>
      <c r="AG19" s="9">
        <v>588</v>
      </c>
      <c r="AH19" s="9">
        <v>0.59708972676663885</v>
      </c>
      <c r="AI19" s="9">
        <v>116</v>
      </c>
      <c r="AJ19" s="9">
        <v>2.0151098901098901</v>
      </c>
      <c r="AK19" s="204" t="s">
        <v>248</v>
      </c>
      <c r="AL19" s="9">
        <v>83</v>
      </c>
      <c r="AM19" s="9">
        <v>3.0375215122909016</v>
      </c>
      <c r="AN19" s="9">
        <v>3.0616883116883118</v>
      </c>
      <c r="AO19" s="73">
        <v>169</v>
      </c>
      <c r="AP19" s="80">
        <v>1</v>
      </c>
      <c r="AQ19" s="80">
        <v>0</v>
      </c>
      <c r="AR19" s="224">
        <v>0</v>
      </c>
      <c r="AS19" s="204" t="s">
        <v>248</v>
      </c>
      <c r="AT19" s="11">
        <v>6013.49</v>
      </c>
      <c r="AU19" s="11">
        <v>71.775999999999996</v>
      </c>
      <c r="AV19" s="203">
        <v>0</v>
      </c>
      <c r="AW19" s="203">
        <v>0</v>
      </c>
      <c r="AX19" s="203" t="s">
        <v>248</v>
      </c>
      <c r="AY19" s="235"/>
      <c r="AZ19" s="201">
        <v>38067</v>
      </c>
      <c r="BA19" s="188"/>
      <c r="BB19" s="203"/>
      <c r="BC19" s="203"/>
      <c r="BD19" s="217" t="s">
        <v>61</v>
      </c>
      <c r="BE19" s="201" t="s">
        <v>62</v>
      </c>
      <c r="BF19" s="201" t="s">
        <v>63</v>
      </c>
      <c r="BG19" s="201" t="s">
        <v>196</v>
      </c>
      <c r="BH19" s="218" t="s">
        <v>515</v>
      </c>
      <c r="BI19" s="218" t="s">
        <v>66</v>
      </c>
      <c r="BJ19" s="370">
        <v>214</v>
      </c>
      <c r="BK19" s="370">
        <v>7</v>
      </c>
      <c r="BL19" s="219" t="s">
        <v>65</v>
      </c>
      <c r="BM19" s="52" t="s">
        <v>65</v>
      </c>
      <c r="BN19" s="218" t="s">
        <v>374</v>
      </c>
      <c r="BO19" s="217" t="s">
        <v>56</v>
      </c>
      <c r="BP19" s="201" t="s">
        <v>684</v>
      </c>
      <c r="BQ19" s="52" t="s">
        <v>716</v>
      </c>
    </row>
    <row r="20" spans="1:69" ht="15.75">
      <c r="A20" s="207" t="s">
        <v>37</v>
      </c>
      <c r="B20" s="208" t="s">
        <v>711</v>
      </c>
      <c r="C20" s="202" t="s">
        <v>35</v>
      </c>
      <c r="D20" s="210" t="s">
        <v>709</v>
      </c>
      <c r="E20" s="24" t="s">
        <v>570</v>
      </c>
      <c r="F20" s="86">
        <v>83</v>
      </c>
      <c r="G20" s="80">
        <v>5</v>
      </c>
      <c r="H20" s="204"/>
      <c r="I20" s="204"/>
      <c r="J20" s="204"/>
      <c r="K20" s="204"/>
      <c r="L20" s="80">
        <v>1</v>
      </c>
      <c r="M20" s="203"/>
      <c r="N20" s="52">
        <v>0</v>
      </c>
      <c r="O20" s="204"/>
      <c r="P20" s="204"/>
      <c r="Q20" s="11">
        <v>5.1857921038999999</v>
      </c>
      <c r="R20" s="204"/>
      <c r="S20" s="204"/>
      <c r="T20" s="53">
        <v>8.5749999999999957</v>
      </c>
      <c r="U20" s="204"/>
      <c r="V20" s="204"/>
      <c r="W20" s="11">
        <v>4.6692465844155002</v>
      </c>
      <c r="X20" s="204"/>
      <c r="Y20" s="204"/>
      <c r="Z20" s="53">
        <v>8.5374999999999979</v>
      </c>
      <c r="AA20" s="204"/>
      <c r="AB20" s="204"/>
      <c r="AC20" s="204"/>
      <c r="AD20" s="204"/>
      <c r="AE20" s="204"/>
      <c r="AF20" s="9">
        <v>3.5103896197228797</v>
      </c>
      <c r="AG20" s="9">
        <v>533</v>
      </c>
      <c r="AH20" s="9">
        <v>0.5345450637164556</v>
      </c>
      <c r="AI20" s="9">
        <v>29</v>
      </c>
      <c r="AJ20" s="9">
        <v>2.2987500000000001</v>
      </c>
      <c r="AK20" s="204" t="s">
        <v>248</v>
      </c>
      <c r="AL20" s="9">
        <v>74</v>
      </c>
      <c r="AM20" s="9">
        <v>3.53480695964747</v>
      </c>
      <c r="AN20" s="9">
        <v>3.6427469135802468</v>
      </c>
      <c r="AO20" s="73">
        <v>149</v>
      </c>
      <c r="AP20" s="80">
        <v>1</v>
      </c>
      <c r="AQ20" s="80">
        <v>6</v>
      </c>
      <c r="AR20" s="224">
        <v>0</v>
      </c>
      <c r="AS20" s="204" t="s">
        <v>248</v>
      </c>
      <c r="AT20" s="11">
        <v>5351.4530000000004</v>
      </c>
      <c r="AU20" s="11">
        <v>235.602</v>
      </c>
      <c r="AV20" s="203">
        <v>0</v>
      </c>
      <c r="AW20" s="203">
        <v>0</v>
      </c>
      <c r="AX20" s="203" t="s">
        <v>248</v>
      </c>
      <c r="AY20" s="235"/>
      <c r="AZ20" s="201">
        <v>38067</v>
      </c>
      <c r="BA20" s="188"/>
      <c r="BB20" s="203"/>
      <c r="BC20" s="203"/>
      <c r="BD20" s="217" t="s">
        <v>61</v>
      </c>
      <c r="BE20" s="201" t="s">
        <v>62</v>
      </c>
      <c r="BF20" s="201" t="s">
        <v>63</v>
      </c>
      <c r="BG20" s="201" t="s">
        <v>196</v>
      </c>
      <c r="BH20" s="218" t="s">
        <v>515</v>
      </c>
      <c r="BI20" s="218" t="s">
        <v>67</v>
      </c>
      <c r="BJ20" s="370">
        <v>214</v>
      </c>
      <c r="BK20" s="370">
        <v>3</v>
      </c>
      <c r="BL20" s="219" t="s">
        <v>65</v>
      </c>
      <c r="BM20" s="52" t="s">
        <v>65</v>
      </c>
      <c r="BN20" s="218" t="s">
        <v>374</v>
      </c>
      <c r="BO20" s="217" t="s">
        <v>56</v>
      </c>
      <c r="BP20" s="201" t="s">
        <v>684</v>
      </c>
      <c r="BQ20" s="52" t="s">
        <v>716</v>
      </c>
    </row>
    <row r="21" spans="1:69" ht="15.75">
      <c r="A21" s="207" t="s">
        <v>37</v>
      </c>
      <c r="B21" s="208" t="s">
        <v>711</v>
      </c>
      <c r="C21" s="202" t="s">
        <v>35</v>
      </c>
      <c r="D21" s="210" t="s">
        <v>709</v>
      </c>
      <c r="E21" s="24" t="s">
        <v>570</v>
      </c>
      <c r="F21" s="86">
        <v>84</v>
      </c>
      <c r="G21" s="80">
        <v>1</v>
      </c>
      <c r="H21" s="204"/>
      <c r="I21" s="204"/>
      <c r="J21" s="204"/>
      <c r="K21" s="204"/>
      <c r="L21" s="80">
        <v>0</v>
      </c>
      <c r="M21" s="203"/>
      <c r="N21" s="52">
        <v>0</v>
      </c>
      <c r="O21" s="204"/>
      <c r="P21" s="204"/>
      <c r="Q21" s="11">
        <v>6.5150974024000003</v>
      </c>
      <c r="R21" s="204"/>
      <c r="S21" s="204"/>
      <c r="T21" s="53">
        <v>10.949999999999996</v>
      </c>
      <c r="U21" s="204"/>
      <c r="V21" s="204"/>
      <c r="W21" s="11">
        <v>6.4887347831325002</v>
      </c>
      <c r="X21" s="204"/>
      <c r="Y21" s="204"/>
      <c r="Z21" s="53">
        <v>10.924999999999997</v>
      </c>
      <c r="AA21" s="204"/>
      <c r="AB21" s="204"/>
      <c r="AC21" s="204"/>
      <c r="AD21" s="204"/>
      <c r="AE21" s="204"/>
      <c r="AF21" s="9">
        <v>2.6654821436320031</v>
      </c>
      <c r="AG21" s="9">
        <v>560</v>
      </c>
      <c r="AH21" s="9">
        <v>0.35535340172998969</v>
      </c>
      <c r="AI21" s="9">
        <v>141</v>
      </c>
      <c r="AJ21" s="9">
        <v>2.0002049180327868</v>
      </c>
      <c r="AK21" s="204" t="s">
        <v>248</v>
      </c>
      <c r="AL21" s="9">
        <v>0</v>
      </c>
      <c r="AM21" s="9"/>
      <c r="AN21" s="9"/>
      <c r="AO21" s="73">
        <v>163</v>
      </c>
      <c r="AP21" s="80">
        <v>0</v>
      </c>
      <c r="AQ21" s="80">
        <v>3</v>
      </c>
      <c r="AR21" s="224">
        <v>0</v>
      </c>
      <c r="AS21" s="204" t="s">
        <v>248</v>
      </c>
      <c r="AT21" s="11">
        <v>5924.4049999999997</v>
      </c>
      <c r="AU21" s="11">
        <v>27.797999999999998</v>
      </c>
      <c r="AV21" s="203">
        <v>0</v>
      </c>
      <c r="AW21" s="203">
        <v>0</v>
      </c>
      <c r="AX21" s="203" t="s">
        <v>248</v>
      </c>
      <c r="AY21" s="235"/>
      <c r="AZ21" s="201">
        <v>38067</v>
      </c>
      <c r="BA21" s="188"/>
      <c r="BB21" s="203"/>
      <c r="BC21" s="203"/>
      <c r="BD21" s="217" t="s">
        <v>61</v>
      </c>
      <c r="BE21" s="201" t="s">
        <v>62</v>
      </c>
      <c r="BF21" s="201" t="s">
        <v>63</v>
      </c>
      <c r="BG21" s="201" t="s">
        <v>196</v>
      </c>
      <c r="BH21" s="218" t="s">
        <v>515</v>
      </c>
      <c r="BI21" s="218" t="s">
        <v>68</v>
      </c>
      <c r="BJ21" s="370">
        <v>214</v>
      </c>
      <c r="BK21" s="370">
        <v>4</v>
      </c>
      <c r="BL21" s="219" t="s">
        <v>65</v>
      </c>
      <c r="BM21" s="52" t="s">
        <v>65</v>
      </c>
      <c r="BN21" s="218" t="s">
        <v>374</v>
      </c>
      <c r="BO21" s="217" t="s">
        <v>56</v>
      </c>
      <c r="BP21" s="201" t="s">
        <v>684</v>
      </c>
      <c r="BQ21" s="52" t="s">
        <v>716</v>
      </c>
    </row>
    <row r="22" spans="1:69" ht="15.75">
      <c r="A22" s="207" t="s">
        <v>37</v>
      </c>
      <c r="B22" s="208" t="s">
        <v>711</v>
      </c>
      <c r="C22" s="202" t="s">
        <v>35</v>
      </c>
      <c r="D22" s="210" t="s">
        <v>709</v>
      </c>
      <c r="E22" s="24" t="s">
        <v>434</v>
      </c>
      <c r="F22" s="86">
        <v>81</v>
      </c>
      <c r="G22" s="80">
        <v>0</v>
      </c>
      <c r="H22" s="204"/>
      <c r="I22" s="204"/>
      <c r="J22" s="204"/>
      <c r="K22" s="204"/>
      <c r="L22" s="80">
        <v>0</v>
      </c>
      <c r="M22" s="203"/>
      <c r="N22" s="52">
        <v>0</v>
      </c>
      <c r="O22" s="204"/>
      <c r="P22" s="204"/>
      <c r="Q22" s="11">
        <v>5.2582465925999999</v>
      </c>
      <c r="R22" s="204"/>
      <c r="S22" s="204"/>
      <c r="T22" s="53">
        <v>6.9750000000000014</v>
      </c>
      <c r="U22" s="204"/>
      <c r="V22" s="204"/>
      <c r="W22" s="11">
        <v>4.9762713827159999</v>
      </c>
      <c r="X22" s="204"/>
      <c r="Y22" s="204"/>
      <c r="Z22" s="53">
        <v>6.4750000000000014</v>
      </c>
      <c r="AA22" s="204"/>
      <c r="AB22" s="204"/>
      <c r="AC22" s="204"/>
      <c r="AD22" s="204"/>
      <c r="AE22" s="204"/>
      <c r="AF22" s="9">
        <v>3.7946913843642669</v>
      </c>
      <c r="AG22" s="9">
        <v>567</v>
      </c>
      <c r="AH22" s="9">
        <v>0.31734321133580079</v>
      </c>
      <c r="AI22" s="9">
        <v>3</v>
      </c>
      <c r="AJ22" s="9">
        <v>3.1112500000000001</v>
      </c>
      <c r="AK22" s="204" t="s">
        <v>248</v>
      </c>
      <c r="AL22" s="9">
        <v>81</v>
      </c>
      <c r="AM22" s="9">
        <v>3.7946913843642669</v>
      </c>
      <c r="AN22" s="9">
        <v>3.761278195488722</v>
      </c>
      <c r="AO22" s="73">
        <v>162</v>
      </c>
      <c r="AP22" s="80">
        <v>0</v>
      </c>
      <c r="AQ22" s="80">
        <v>0</v>
      </c>
      <c r="AR22" s="224">
        <v>0</v>
      </c>
      <c r="AS22" s="204" t="s">
        <v>248</v>
      </c>
      <c r="AT22" s="11">
        <v>5783.1549999999997</v>
      </c>
      <c r="AU22" s="11">
        <v>0</v>
      </c>
      <c r="AV22" s="203">
        <v>0</v>
      </c>
      <c r="AW22" s="203">
        <v>0</v>
      </c>
      <c r="AX22" s="203" t="s">
        <v>248</v>
      </c>
      <c r="AY22" s="235"/>
      <c r="AZ22" s="201">
        <v>25279</v>
      </c>
      <c r="BA22" s="188"/>
      <c r="BB22" s="203"/>
      <c r="BC22" s="203"/>
      <c r="BD22" s="217" t="s">
        <v>61</v>
      </c>
      <c r="BE22" s="201" t="s">
        <v>62</v>
      </c>
      <c r="BF22" s="201" t="s">
        <v>63</v>
      </c>
      <c r="BG22" s="201" t="s">
        <v>196</v>
      </c>
      <c r="BH22" s="218" t="s">
        <v>514</v>
      </c>
      <c r="BI22" s="218" t="s">
        <v>64</v>
      </c>
      <c r="BJ22" s="370">
        <v>214</v>
      </c>
      <c r="BK22" s="370">
        <v>1</v>
      </c>
      <c r="BL22" s="219" t="s">
        <v>65</v>
      </c>
      <c r="BM22" s="52" t="s">
        <v>65</v>
      </c>
      <c r="BN22" s="218" t="s">
        <v>374</v>
      </c>
      <c r="BO22" s="217" t="s">
        <v>69</v>
      </c>
      <c r="BP22" s="201" t="s">
        <v>680</v>
      </c>
      <c r="BQ22" s="52" t="s">
        <v>714</v>
      </c>
    </row>
    <row r="23" spans="1:69" ht="15.75">
      <c r="A23" s="207" t="s">
        <v>37</v>
      </c>
      <c r="B23" s="208" t="s">
        <v>711</v>
      </c>
      <c r="C23" s="202" t="s">
        <v>35</v>
      </c>
      <c r="D23" s="210" t="s">
        <v>709</v>
      </c>
      <c r="E23" s="24" t="s">
        <v>434</v>
      </c>
      <c r="F23" s="86">
        <v>86</v>
      </c>
      <c r="G23" s="80">
        <v>0</v>
      </c>
      <c r="H23" s="204"/>
      <c r="I23" s="204"/>
      <c r="J23" s="204"/>
      <c r="K23" s="204"/>
      <c r="L23" s="80">
        <v>0</v>
      </c>
      <c r="M23" s="203"/>
      <c r="N23" s="52">
        <v>0</v>
      </c>
      <c r="O23" s="204"/>
      <c r="P23" s="204"/>
      <c r="Q23" s="11">
        <v>6.1401626511999998</v>
      </c>
      <c r="R23" s="204"/>
      <c r="S23" s="204"/>
      <c r="T23" s="53">
        <v>8.4250000000000007</v>
      </c>
      <c r="U23" s="204"/>
      <c r="V23" s="204"/>
      <c r="W23" s="11">
        <v>6.1344067790696997</v>
      </c>
      <c r="X23" s="204"/>
      <c r="Y23" s="204"/>
      <c r="Z23" s="53">
        <v>8.4500000000000011</v>
      </c>
      <c r="AA23" s="204"/>
      <c r="AB23" s="204"/>
      <c r="AC23" s="204"/>
      <c r="AD23" s="204"/>
      <c r="AE23" s="204"/>
      <c r="AF23" s="9">
        <v>3.4526412019697927</v>
      </c>
      <c r="AG23" s="9">
        <v>602</v>
      </c>
      <c r="AH23" s="9">
        <v>0.44995729505879939</v>
      </c>
      <c r="AI23" s="9">
        <v>26</v>
      </c>
      <c r="AJ23" s="9">
        <v>2.5305970149253731</v>
      </c>
      <c r="AK23" s="204" t="s">
        <v>248</v>
      </c>
      <c r="AL23" s="9">
        <v>86</v>
      </c>
      <c r="AM23" s="9">
        <v>3.4526412019697927</v>
      </c>
      <c r="AN23" s="9">
        <v>3.5601265822784809</v>
      </c>
      <c r="AO23" s="73">
        <v>172</v>
      </c>
      <c r="AP23" s="80">
        <v>0</v>
      </c>
      <c r="AQ23" s="80">
        <v>0</v>
      </c>
      <c r="AR23" s="224">
        <v>0</v>
      </c>
      <c r="AS23" s="204" t="s">
        <v>248</v>
      </c>
      <c r="AT23" s="11">
        <v>6151.5039999999999</v>
      </c>
      <c r="AU23" s="11">
        <v>0</v>
      </c>
      <c r="AV23" s="203">
        <v>0</v>
      </c>
      <c r="AW23" s="203">
        <v>0</v>
      </c>
      <c r="AX23" s="203" t="s">
        <v>248</v>
      </c>
      <c r="AY23" s="235"/>
      <c r="AZ23" s="201">
        <v>25279</v>
      </c>
      <c r="BA23" s="188"/>
      <c r="BB23" s="203"/>
      <c r="BC23" s="203"/>
      <c r="BD23" s="217" t="s">
        <v>61</v>
      </c>
      <c r="BE23" s="201" t="s">
        <v>62</v>
      </c>
      <c r="BF23" s="201" t="s">
        <v>63</v>
      </c>
      <c r="BG23" s="201" t="s">
        <v>196</v>
      </c>
      <c r="BH23" s="218" t="s">
        <v>514</v>
      </c>
      <c r="BI23" s="218" t="s">
        <v>66</v>
      </c>
      <c r="BJ23" s="370">
        <v>214</v>
      </c>
      <c r="BK23" s="370">
        <v>7</v>
      </c>
      <c r="BL23" s="219" t="s">
        <v>65</v>
      </c>
      <c r="BM23" s="52" t="s">
        <v>65</v>
      </c>
      <c r="BN23" s="218" t="s">
        <v>374</v>
      </c>
      <c r="BO23" s="217" t="s">
        <v>69</v>
      </c>
      <c r="BP23" s="201" t="s">
        <v>680</v>
      </c>
      <c r="BQ23" s="52" t="s">
        <v>714</v>
      </c>
    </row>
    <row r="24" spans="1:69" ht="15.75">
      <c r="A24" s="207" t="s">
        <v>37</v>
      </c>
      <c r="B24" s="208" t="s">
        <v>711</v>
      </c>
      <c r="C24" s="202" t="s">
        <v>35</v>
      </c>
      <c r="D24" s="210" t="s">
        <v>709</v>
      </c>
      <c r="E24" s="24" t="s">
        <v>434</v>
      </c>
      <c r="F24" s="86">
        <v>83</v>
      </c>
      <c r="G24" s="80">
        <v>0</v>
      </c>
      <c r="H24" s="204"/>
      <c r="I24" s="204"/>
      <c r="J24" s="204"/>
      <c r="K24" s="204"/>
      <c r="L24" s="80">
        <v>0</v>
      </c>
      <c r="M24" s="203"/>
      <c r="N24" s="52">
        <v>0</v>
      </c>
      <c r="O24" s="204"/>
      <c r="P24" s="204"/>
      <c r="Q24" s="11">
        <v>5.9652166386000003</v>
      </c>
      <c r="R24" s="204"/>
      <c r="S24" s="204"/>
      <c r="T24" s="53">
        <v>7.3208333333333329</v>
      </c>
      <c r="U24" s="204"/>
      <c r="V24" s="204"/>
      <c r="W24" s="11">
        <v>6.1197226024095999</v>
      </c>
      <c r="X24" s="204"/>
      <c r="Y24" s="204"/>
      <c r="Z24" s="53">
        <v>7.3464285714285706</v>
      </c>
      <c r="AA24" s="204"/>
      <c r="AB24" s="204"/>
      <c r="AC24" s="204"/>
      <c r="AD24" s="204"/>
      <c r="AE24" s="204"/>
      <c r="AF24" s="9">
        <v>3.6855593999774028</v>
      </c>
      <c r="AG24" s="9">
        <v>581</v>
      </c>
      <c r="AH24" s="9">
        <v>0.35725649566049006</v>
      </c>
      <c r="AI24" s="9">
        <v>5</v>
      </c>
      <c r="AJ24" s="9">
        <v>2.9624999999999999</v>
      </c>
      <c r="AK24" s="204" t="s">
        <v>248</v>
      </c>
      <c r="AL24" s="9">
        <v>83</v>
      </c>
      <c r="AM24" s="9">
        <v>3.6855593999774028</v>
      </c>
      <c r="AN24" s="9">
        <v>3.6945153061224492</v>
      </c>
      <c r="AO24" s="73">
        <v>166</v>
      </c>
      <c r="AP24" s="80">
        <v>0</v>
      </c>
      <c r="AQ24" s="80">
        <v>0</v>
      </c>
      <c r="AR24" s="224">
        <v>0</v>
      </c>
      <c r="AS24" s="204" t="s">
        <v>248</v>
      </c>
      <c r="AT24" s="11">
        <v>5939.3249999999998</v>
      </c>
      <c r="AU24" s="11">
        <v>0</v>
      </c>
      <c r="AV24" s="203">
        <v>0</v>
      </c>
      <c r="AW24" s="203">
        <v>0</v>
      </c>
      <c r="AX24" s="203" t="s">
        <v>248</v>
      </c>
      <c r="AY24" s="235"/>
      <c r="AZ24" s="201">
        <v>25279</v>
      </c>
      <c r="BA24" s="188"/>
      <c r="BB24" s="203"/>
      <c r="BC24" s="203"/>
      <c r="BD24" s="217" t="s">
        <v>61</v>
      </c>
      <c r="BE24" s="201" t="s">
        <v>62</v>
      </c>
      <c r="BF24" s="201" t="s">
        <v>63</v>
      </c>
      <c r="BG24" s="201" t="s">
        <v>196</v>
      </c>
      <c r="BH24" s="218" t="s">
        <v>514</v>
      </c>
      <c r="BI24" s="218" t="s">
        <v>67</v>
      </c>
      <c r="BJ24" s="370">
        <v>214</v>
      </c>
      <c r="BK24" s="370">
        <v>3</v>
      </c>
      <c r="BL24" s="219" t="s">
        <v>65</v>
      </c>
      <c r="BM24" s="52" t="s">
        <v>65</v>
      </c>
      <c r="BN24" s="218" t="s">
        <v>374</v>
      </c>
      <c r="BO24" s="217" t="s">
        <v>69</v>
      </c>
      <c r="BP24" s="201" t="s">
        <v>680</v>
      </c>
      <c r="BQ24" s="52" t="s">
        <v>714</v>
      </c>
    </row>
    <row r="25" spans="1:69" ht="15.75">
      <c r="A25" s="207" t="s">
        <v>37</v>
      </c>
      <c r="B25" s="208" t="s">
        <v>711</v>
      </c>
      <c r="C25" s="202" t="s">
        <v>35</v>
      </c>
      <c r="D25" s="210" t="s">
        <v>709</v>
      </c>
      <c r="E25" s="24" t="s">
        <v>434</v>
      </c>
      <c r="F25" s="86">
        <v>102</v>
      </c>
      <c r="G25" s="80">
        <v>2</v>
      </c>
      <c r="H25" s="204"/>
      <c r="I25" s="204"/>
      <c r="J25" s="204"/>
      <c r="K25" s="204"/>
      <c r="L25" s="80">
        <v>0</v>
      </c>
      <c r="M25" s="203"/>
      <c r="N25" s="52">
        <v>0</v>
      </c>
      <c r="O25" s="204"/>
      <c r="P25" s="204"/>
      <c r="Q25" s="11">
        <v>6.1485698700000002</v>
      </c>
      <c r="R25" s="204"/>
      <c r="S25" s="204"/>
      <c r="T25" s="53">
        <v>10</v>
      </c>
      <c r="U25" s="204"/>
      <c r="V25" s="204"/>
      <c r="W25" s="11">
        <v>6.0565997899999999</v>
      </c>
      <c r="X25" s="204"/>
      <c r="Y25" s="204"/>
      <c r="Z25" s="53">
        <v>10</v>
      </c>
      <c r="AA25" s="204"/>
      <c r="AB25" s="204"/>
      <c r="AC25" s="204"/>
      <c r="AD25" s="204"/>
      <c r="AE25" s="204"/>
      <c r="AF25" s="9">
        <v>2.7632571448598586</v>
      </c>
      <c r="AG25" s="9">
        <v>700</v>
      </c>
      <c r="AH25" s="9">
        <v>0.37202048843806806</v>
      </c>
      <c r="AI25" s="9">
        <v>143</v>
      </c>
      <c r="AJ25" s="9">
        <v>2.057377049180328</v>
      </c>
      <c r="AK25" s="204" t="s">
        <v>248</v>
      </c>
      <c r="AL25" s="9">
        <v>0</v>
      </c>
      <c r="AM25" s="9"/>
      <c r="AN25" s="9"/>
      <c r="AO25" s="73">
        <v>200</v>
      </c>
      <c r="AP25" s="80">
        <v>0</v>
      </c>
      <c r="AQ25" s="80">
        <v>0</v>
      </c>
      <c r="AR25" s="224">
        <v>0</v>
      </c>
      <c r="AS25" s="204" t="s">
        <v>248</v>
      </c>
      <c r="AT25" s="11">
        <v>7155.2730000000001</v>
      </c>
      <c r="AU25" s="11">
        <v>0</v>
      </c>
      <c r="AV25" s="203">
        <v>0</v>
      </c>
      <c r="AW25" s="203">
        <v>0</v>
      </c>
      <c r="AX25" s="203" t="s">
        <v>248</v>
      </c>
      <c r="AY25" s="235"/>
      <c r="AZ25" s="201">
        <v>25279</v>
      </c>
      <c r="BA25" s="188"/>
      <c r="BB25" s="203"/>
      <c r="BC25" s="203"/>
      <c r="BD25" s="217" t="s">
        <v>61</v>
      </c>
      <c r="BE25" s="201" t="s">
        <v>62</v>
      </c>
      <c r="BF25" s="201" t="s">
        <v>63</v>
      </c>
      <c r="BG25" s="201" t="s">
        <v>196</v>
      </c>
      <c r="BH25" s="218" t="s">
        <v>514</v>
      </c>
      <c r="BI25" s="218" t="s">
        <v>68</v>
      </c>
      <c r="BJ25" s="370">
        <v>214</v>
      </c>
      <c r="BK25" s="370">
        <v>4</v>
      </c>
      <c r="BL25" s="219" t="s">
        <v>65</v>
      </c>
      <c r="BM25" s="52" t="s">
        <v>65</v>
      </c>
      <c r="BN25" s="218" t="s">
        <v>374</v>
      </c>
      <c r="BO25" s="217" t="s">
        <v>69</v>
      </c>
      <c r="BP25" s="201" t="s">
        <v>680</v>
      </c>
      <c r="BQ25" s="52" t="s">
        <v>714</v>
      </c>
    </row>
    <row r="26" spans="1:69" ht="15.75">
      <c r="A26" s="207" t="s">
        <v>37</v>
      </c>
      <c r="B26" s="208" t="s">
        <v>711</v>
      </c>
      <c r="C26" s="202" t="s">
        <v>35</v>
      </c>
      <c r="D26" s="210" t="s">
        <v>709</v>
      </c>
      <c r="E26" s="24" t="s">
        <v>435</v>
      </c>
      <c r="F26" s="86">
        <v>61</v>
      </c>
      <c r="G26" s="80">
        <v>0</v>
      </c>
      <c r="H26" s="204"/>
      <c r="I26" s="204"/>
      <c r="J26" s="204"/>
      <c r="K26" s="204"/>
      <c r="L26" s="80">
        <v>0</v>
      </c>
      <c r="M26" s="203"/>
      <c r="N26" s="52">
        <v>0</v>
      </c>
      <c r="O26" s="204"/>
      <c r="P26" s="204"/>
      <c r="Q26" s="11">
        <v>4.6644097376999998</v>
      </c>
      <c r="R26" s="204"/>
      <c r="S26" s="204"/>
      <c r="T26" s="53">
        <v>7.4749999999999979</v>
      </c>
      <c r="U26" s="204"/>
      <c r="V26" s="204"/>
      <c r="W26" s="11">
        <v>4.4786393114754004</v>
      </c>
      <c r="X26" s="204"/>
      <c r="Y26" s="204"/>
      <c r="Z26" s="53">
        <v>7.4749999999999979</v>
      </c>
      <c r="AA26" s="204"/>
      <c r="AB26" s="204"/>
      <c r="AC26" s="204"/>
      <c r="AD26" s="204"/>
      <c r="AE26" s="204"/>
      <c r="AF26" s="9">
        <v>3.516978935279667</v>
      </c>
      <c r="AG26" s="9">
        <v>427</v>
      </c>
      <c r="AH26" s="9">
        <v>0.50022534531189178</v>
      </c>
      <c r="AI26" s="9">
        <v>20</v>
      </c>
      <c r="AJ26" s="9">
        <v>2.5150000000000001</v>
      </c>
      <c r="AK26" s="204" t="s">
        <v>248</v>
      </c>
      <c r="AL26" s="9">
        <v>59</v>
      </c>
      <c r="AM26" s="9">
        <v>3.5442130883149887</v>
      </c>
      <c r="AN26" s="9">
        <v>3.6239406779661016</v>
      </c>
      <c r="AO26" s="73">
        <v>120</v>
      </c>
      <c r="AP26" s="80">
        <v>2</v>
      </c>
      <c r="AQ26" s="80">
        <v>0</v>
      </c>
      <c r="AR26" s="224">
        <v>0</v>
      </c>
      <c r="AS26" s="204" t="s">
        <v>248</v>
      </c>
      <c r="AT26" s="11">
        <v>4288.7039999999997</v>
      </c>
      <c r="AU26" s="11">
        <v>72.197000000000003</v>
      </c>
      <c r="AV26" s="203">
        <v>0</v>
      </c>
      <c r="AW26" s="203">
        <v>0</v>
      </c>
      <c r="AX26" s="203" t="s">
        <v>248</v>
      </c>
      <c r="AY26" s="235"/>
      <c r="AZ26" s="201">
        <v>25586</v>
      </c>
      <c r="BA26" s="188"/>
      <c r="BB26" s="203"/>
      <c r="BC26" s="203"/>
      <c r="BD26" s="217" t="s">
        <v>61</v>
      </c>
      <c r="BE26" s="201" t="s">
        <v>62</v>
      </c>
      <c r="BF26" s="201" t="s">
        <v>63</v>
      </c>
      <c r="BG26" s="201" t="s">
        <v>196</v>
      </c>
      <c r="BH26" s="218" t="s">
        <v>515</v>
      </c>
      <c r="BI26" s="218" t="s">
        <v>64</v>
      </c>
      <c r="BJ26" s="370">
        <v>214</v>
      </c>
      <c r="BK26" s="370">
        <v>1</v>
      </c>
      <c r="BL26" s="219" t="s">
        <v>65</v>
      </c>
      <c r="BM26" s="52" t="s">
        <v>65</v>
      </c>
      <c r="BN26" s="218" t="s">
        <v>374</v>
      </c>
      <c r="BO26" s="217" t="s">
        <v>78</v>
      </c>
      <c r="BP26" s="201" t="s">
        <v>684</v>
      </c>
      <c r="BQ26" s="52" t="s">
        <v>716</v>
      </c>
    </row>
    <row r="27" spans="1:69" ht="15.75">
      <c r="A27" s="207" t="s">
        <v>37</v>
      </c>
      <c r="B27" s="208" t="s">
        <v>711</v>
      </c>
      <c r="C27" s="202" t="s">
        <v>35</v>
      </c>
      <c r="D27" s="210" t="s">
        <v>709</v>
      </c>
      <c r="E27" s="24" t="s">
        <v>435</v>
      </c>
      <c r="F27" s="86">
        <v>62</v>
      </c>
      <c r="G27" s="80">
        <v>0</v>
      </c>
      <c r="H27" s="204"/>
      <c r="I27" s="204"/>
      <c r="J27" s="204"/>
      <c r="K27" s="204"/>
      <c r="L27" s="80">
        <v>0</v>
      </c>
      <c r="M27" s="203"/>
      <c r="N27" s="52">
        <v>0</v>
      </c>
      <c r="O27" s="204"/>
      <c r="P27" s="204"/>
      <c r="Q27" s="11">
        <v>5.9625805806000001</v>
      </c>
      <c r="R27" s="204"/>
      <c r="S27" s="204"/>
      <c r="T27" s="53">
        <v>9.4749999999999996</v>
      </c>
      <c r="U27" s="204"/>
      <c r="V27" s="204"/>
      <c r="W27" s="11">
        <v>6.0291934032257997</v>
      </c>
      <c r="X27" s="204"/>
      <c r="Y27" s="204"/>
      <c r="Z27" s="53">
        <v>9.4833333333333325</v>
      </c>
      <c r="AA27" s="204"/>
      <c r="AB27" s="204"/>
      <c r="AC27" s="204"/>
      <c r="AD27" s="204"/>
      <c r="AE27" s="204"/>
      <c r="AF27" s="9">
        <v>2.9654608297457892</v>
      </c>
      <c r="AG27" s="9">
        <v>434</v>
      </c>
      <c r="AH27" s="9">
        <v>0.58666405274591482</v>
      </c>
      <c r="AI27" s="9">
        <v>91</v>
      </c>
      <c r="AJ27" s="9">
        <v>2.0187499999999998</v>
      </c>
      <c r="AK27" s="204" t="s">
        <v>248</v>
      </c>
      <c r="AL27" s="9">
        <v>62</v>
      </c>
      <c r="AM27" s="9">
        <v>2.9654608297457892</v>
      </c>
      <c r="AN27" s="9">
        <v>2.9846153846153847</v>
      </c>
      <c r="AO27" s="73">
        <v>124</v>
      </c>
      <c r="AP27" s="80">
        <v>0</v>
      </c>
      <c r="AQ27" s="80">
        <v>0</v>
      </c>
      <c r="AR27" s="224">
        <v>0</v>
      </c>
      <c r="AS27" s="204" t="s">
        <v>248</v>
      </c>
      <c r="AT27" s="11">
        <v>4419.2790000000005</v>
      </c>
      <c r="AU27" s="11">
        <v>0</v>
      </c>
      <c r="AV27" s="203">
        <v>0</v>
      </c>
      <c r="AW27" s="203">
        <v>0</v>
      </c>
      <c r="AX27" s="203" t="s">
        <v>248</v>
      </c>
      <c r="AY27" s="235"/>
      <c r="AZ27" s="201">
        <v>25586</v>
      </c>
      <c r="BA27" s="188"/>
      <c r="BB27" s="203"/>
      <c r="BC27" s="203"/>
      <c r="BD27" s="217" t="s">
        <v>61</v>
      </c>
      <c r="BE27" s="201" t="s">
        <v>62</v>
      </c>
      <c r="BF27" s="201" t="s">
        <v>63</v>
      </c>
      <c r="BG27" s="201" t="s">
        <v>196</v>
      </c>
      <c r="BH27" s="218" t="s">
        <v>515</v>
      </c>
      <c r="BI27" s="218" t="s">
        <v>66</v>
      </c>
      <c r="BJ27" s="370">
        <v>214</v>
      </c>
      <c r="BK27" s="370">
        <v>7</v>
      </c>
      <c r="BL27" s="219" t="s">
        <v>65</v>
      </c>
      <c r="BM27" s="52" t="s">
        <v>65</v>
      </c>
      <c r="BN27" s="218" t="s">
        <v>374</v>
      </c>
      <c r="BO27" s="217" t="s">
        <v>78</v>
      </c>
      <c r="BP27" s="201" t="s">
        <v>684</v>
      </c>
      <c r="BQ27" s="52" t="s">
        <v>716</v>
      </c>
    </row>
    <row r="28" spans="1:69" ht="15.75">
      <c r="A28" s="207" t="s">
        <v>37</v>
      </c>
      <c r="B28" s="208" t="s">
        <v>711</v>
      </c>
      <c r="C28" s="202" t="s">
        <v>35</v>
      </c>
      <c r="D28" s="210" t="s">
        <v>709</v>
      </c>
      <c r="E28" s="24" t="s">
        <v>435</v>
      </c>
      <c r="F28" s="86">
        <v>64</v>
      </c>
      <c r="G28" s="80">
        <v>3</v>
      </c>
      <c r="H28" s="204"/>
      <c r="I28" s="204"/>
      <c r="J28" s="204"/>
      <c r="K28" s="204"/>
      <c r="L28" s="80">
        <v>0</v>
      </c>
      <c r="M28" s="203"/>
      <c r="N28" s="52">
        <v>0</v>
      </c>
      <c r="O28" s="204"/>
      <c r="P28" s="204"/>
      <c r="Q28" s="11">
        <v>5.4333276557000003</v>
      </c>
      <c r="R28" s="204"/>
      <c r="S28" s="204"/>
      <c r="T28" s="53">
        <v>8.6583333333333332</v>
      </c>
      <c r="U28" s="204"/>
      <c r="V28" s="204"/>
      <c r="W28" s="11">
        <v>4.7233112786884996</v>
      </c>
      <c r="X28" s="204"/>
      <c r="Y28" s="204"/>
      <c r="Z28" s="53">
        <v>8.4749999999999979</v>
      </c>
      <c r="AA28" s="204"/>
      <c r="AB28" s="204"/>
      <c r="AC28" s="204"/>
      <c r="AD28" s="204"/>
      <c r="AE28" s="204"/>
      <c r="AF28" s="9">
        <v>3.5766276447778558</v>
      </c>
      <c r="AG28" s="9">
        <v>427</v>
      </c>
      <c r="AH28" s="9">
        <v>0.45274248329089095</v>
      </c>
      <c r="AI28" s="9">
        <v>14</v>
      </c>
      <c r="AJ28" s="9">
        <v>2.5765625000000001</v>
      </c>
      <c r="AK28" s="204" t="s">
        <v>248</v>
      </c>
      <c r="AL28" s="9">
        <v>61</v>
      </c>
      <c r="AM28" s="9">
        <v>3.5766276447778558</v>
      </c>
      <c r="AN28" s="9">
        <v>3.6555343511450382</v>
      </c>
      <c r="AO28" s="73">
        <v>122</v>
      </c>
      <c r="AP28" s="80">
        <v>0</v>
      </c>
      <c r="AQ28" s="80">
        <v>0</v>
      </c>
      <c r="AR28" s="224">
        <v>0</v>
      </c>
      <c r="AS28" s="204" t="s">
        <v>248</v>
      </c>
      <c r="AT28" s="11">
        <v>4369.66</v>
      </c>
      <c r="AU28" s="11">
        <v>0</v>
      </c>
      <c r="AV28" s="203">
        <v>0</v>
      </c>
      <c r="AW28" s="203">
        <v>0</v>
      </c>
      <c r="AX28" s="203" t="s">
        <v>248</v>
      </c>
      <c r="AY28" s="235"/>
      <c r="AZ28" s="201">
        <v>25586</v>
      </c>
      <c r="BA28" s="188"/>
      <c r="BB28" s="203"/>
      <c r="BC28" s="203"/>
      <c r="BD28" s="217" t="s">
        <v>61</v>
      </c>
      <c r="BE28" s="201" t="s">
        <v>62</v>
      </c>
      <c r="BF28" s="201" t="s">
        <v>63</v>
      </c>
      <c r="BG28" s="201" t="s">
        <v>196</v>
      </c>
      <c r="BH28" s="218" t="s">
        <v>515</v>
      </c>
      <c r="BI28" s="218" t="s">
        <v>67</v>
      </c>
      <c r="BJ28" s="370">
        <v>214</v>
      </c>
      <c r="BK28" s="370">
        <v>3</v>
      </c>
      <c r="BL28" s="219" t="s">
        <v>65</v>
      </c>
      <c r="BM28" s="52" t="s">
        <v>65</v>
      </c>
      <c r="BN28" s="218" t="s">
        <v>374</v>
      </c>
      <c r="BO28" s="217" t="s">
        <v>78</v>
      </c>
      <c r="BP28" s="201" t="s">
        <v>684</v>
      </c>
      <c r="BQ28" s="52" t="s">
        <v>716</v>
      </c>
    </row>
    <row r="29" spans="1:69" ht="15.75">
      <c r="A29" s="207" t="s">
        <v>37</v>
      </c>
      <c r="B29" s="208" t="s">
        <v>711</v>
      </c>
      <c r="C29" s="202" t="s">
        <v>35</v>
      </c>
      <c r="D29" s="210" t="s">
        <v>709</v>
      </c>
      <c r="E29" s="24" t="s">
        <v>435</v>
      </c>
      <c r="F29" s="86">
        <v>66</v>
      </c>
      <c r="G29" s="80">
        <v>13</v>
      </c>
      <c r="H29" s="204"/>
      <c r="I29" s="204"/>
      <c r="J29" s="204"/>
      <c r="K29" s="204"/>
      <c r="L29" s="80">
        <v>0</v>
      </c>
      <c r="M29" s="203"/>
      <c r="N29" s="52">
        <v>0</v>
      </c>
      <c r="O29" s="204"/>
      <c r="P29" s="204"/>
      <c r="Q29" s="11">
        <v>6.7535092264000003</v>
      </c>
      <c r="R29" s="204"/>
      <c r="S29" s="204"/>
      <c r="T29" s="53">
        <v>9.8374999999999986</v>
      </c>
      <c r="U29" s="204"/>
      <c r="V29" s="204"/>
      <c r="W29" s="11">
        <v>6.7330376226414996</v>
      </c>
      <c r="X29" s="204"/>
      <c r="Y29" s="204"/>
      <c r="Z29" s="53">
        <v>9.6749999999999972</v>
      </c>
      <c r="AA29" s="204"/>
      <c r="AB29" s="204"/>
      <c r="AC29" s="204"/>
      <c r="AD29" s="204"/>
      <c r="AE29" s="204"/>
      <c r="AF29" s="9">
        <v>2.4336956565424526</v>
      </c>
      <c r="AG29" s="9">
        <v>322</v>
      </c>
      <c r="AH29" s="9">
        <v>0.4035700666772194</v>
      </c>
      <c r="AI29" s="9">
        <v>168</v>
      </c>
      <c r="AJ29" s="9">
        <v>1.6069444444444445</v>
      </c>
      <c r="AK29" s="204" t="s">
        <v>248</v>
      </c>
      <c r="AL29" s="9">
        <v>0</v>
      </c>
      <c r="AM29" s="9"/>
      <c r="AN29" s="9"/>
      <c r="AO29" s="73">
        <v>106</v>
      </c>
      <c r="AP29" s="80">
        <v>0</v>
      </c>
      <c r="AQ29" s="80">
        <v>0</v>
      </c>
      <c r="AR29" s="224">
        <v>0</v>
      </c>
      <c r="AS29" s="204" t="s">
        <v>248</v>
      </c>
      <c r="AT29" s="11">
        <v>3799.6170000000002</v>
      </c>
      <c r="AU29" s="11">
        <v>0</v>
      </c>
      <c r="AV29" s="203">
        <v>0</v>
      </c>
      <c r="AW29" s="203">
        <v>0</v>
      </c>
      <c r="AX29" s="203" t="s">
        <v>248</v>
      </c>
      <c r="AY29" s="235"/>
      <c r="AZ29" s="201">
        <v>25586</v>
      </c>
      <c r="BA29" s="188"/>
      <c r="BB29" s="203"/>
      <c r="BC29" s="203"/>
      <c r="BD29" s="217" t="s">
        <v>61</v>
      </c>
      <c r="BE29" s="201" t="s">
        <v>62</v>
      </c>
      <c r="BF29" s="201" t="s">
        <v>63</v>
      </c>
      <c r="BG29" s="201" t="s">
        <v>196</v>
      </c>
      <c r="BH29" s="218" t="s">
        <v>515</v>
      </c>
      <c r="BI29" s="218" t="s">
        <v>68</v>
      </c>
      <c r="BJ29" s="370">
        <v>214</v>
      </c>
      <c r="BK29" s="370">
        <v>4</v>
      </c>
      <c r="BL29" s="219" t="s">
        <v>65</v>
      </c>
      <c r="BM29" s="52" t="s">
        <v>65</v>
      </c>
      <c r="BN29" s="218" t="s">
        <v>374</v>
      </c>
      <c r="BO29" s="217" t="s">
        <v>78</v>
      </c>
      <c r="BP29" s="201" t="s">
        <v>684</v>
      </c>
      <c r="BQ29" s="52" t="s">
        <v>716</v>
      </c>
    </row>
    <row r="30" spans="1:69" ht="15.75">
      <c r="A30" s="207" t="s">
        <v>37</v>
      </c>
      <c r="B30" s="208" t="s">
        <v>711</v>
      </c>
      <c r="C30" s="202" t="s">
        <v>35</v>
      </c>
      <c r="D30" s="210" t="s">
        <v>709</v>
      </c>
      <c r="E30" s="24" t="s">
        <v>436</v>
      </c>
      <c r="F30" s="86">
        <v>81</v>
      </c>
      <c r="G30" s="80">
        <v>0</v>
      </c>
      <c r="H30" s="204"/>
      <c r="I30" s="204"/>
      <c r="J30" s="204"/>
      <c r="K30" s="204"/>
      <c r="L30" s="80">
        <v>0</v>
      </c>
      <c r="M30" s="203"/>
      <c r="N30" s="52">
        <v>0</v>
      </c>
      <c r="O30" s="204"/>
      <c r="P30" s="204"/>
      <c r="Q30" s="11">
        <v>5.0005923333000002</v>
      </c>
      <c r="R30" s="204"/>
      <c r="S30" s="204"/>
      <c r="T30" s="53">
        <v>7.7375000000000007</v>
      </c>
      <c r="U30" s="204"/>
      <c r="V30" s="204"/>
      <c r="W30" s="11">
        <v>4.8489999506172001</v>
      </c>
      <c r="X30" s="204"/>
      <c r="Y30" s="204"/>
      <c r="Z30" s="53">
        <v>7.4750000000000014</v>
      </c>
      <c r="AA30" s="204"/>
      <c r="AB30" s="204"/>
      <c r="AC30" s="204"/>
      <c r="AD30" s="204"/>
      <c r="AE30" s="204"/>
      <c r="AF30" s="9">
        <v>3.5507407495374195</v>
      </c>
      <c r="AG30" s="9">
        <v>561</v>
      </c>
      <c r="AH30" s="9">
        <v>0.46980215792687502</v>
      </c>
      <c r="AI30" s="9">
        <v>14</v>
      </c>
      <c r="AJ30" s="9">
        <v>2.6113095238095236</v>
      </c>
      <c r="AK30" s="204" t="s">
        <v>248</v>
      </c>
      <c r="AL30" s="9">
        <v>61</v>
      </c>
      <c r="AM30" s="9">
        <v>3.6845667616265723</v>
      </c>
      <c r="AN30" s="9">
        <v>3.7094095940959408</v>
      </c>
      <c r="AO30" s="73">
        <v>158</v>
      </c>
      <c r="AP30" s="80">
        <v>0</v>
      </c>
      <c r="AQ30" s="80">
        <v>4</v>
      </c>
      <c r="AR30" s="224">
        <v>0</v>
      </c>
      <c r="AS30" s="204" t="s">
        <v>248</v>
      </c>
      <c r="AT30" s="11">
        <v>5744.6090000000004</v>
      </c>
      <c r="AU30" s="11">
        <v>56.627000000000002</v>
      </c>
      <c r="AV30" s="203">
        <v>0</v>
      </c>
      <c r="AW30" s="203">
        <v>0</v>
      </c>
      <c r="AX30" s="203" t="s">
        <v>248</v>
      </c>
      <c r="AY30" s="235"/>
      <c r="AZ30" s="201">
        <v>44788</v>
      </c>
      <c r="BA30" s="188"/>
      <c r="BB30" s="203"/>
      <c r="BC30" s="203"/>
      <c r="BD30" s="217" t="s">
        <v>61</v>
      </c>
      <c r="BE30" s="201" t="s">
        <v>62</v>
      </c>
      <c r="BF30" s="201" t="s">
        <v>63</v>
      </c>
      <c r="BG30" s="201" t="s">
        <v>196</v>
      </c>
      <c r="BH30" s="218" t="s">
        <v>712</v>
      </c>
      <c r="BI30" s="218" t="s">
        <v>64</v>
      </c>
      <c r="BJ30" s="370">
        <v>214</v>
      </c>
      <c r="BK30" s="370">
        <v>1</v>
      </c>
      <c r="BL30" s="219" t="s">
        <v>65</v>
      </c>
      <c r="BM30" s="52" t="s">
        <v>65</v>
      </c>
      <c r="BN30" s="218" t="s">
        <v>374</v>
      </c>
      <c r="BO30" s="217" t="s">
        <v>57</v>
      </c>
      <c r="BP30" s="201" t="s">
        <v>681</v>
      </c>
      <c r="BQ30" s="52" t="s">
        <v>717</v>
      </c>
    </row>
    <row r="31" spans="1:69" ht="15.75">
      <c r="A31" s="207" t="s">
        <v>37</v>
      </c>
      <c r="B31" s="208" t="s">
        <v>711</v>
      </c>
      <c r="C31" s="202" t="s">
        <v>35</v>
      </c>
      <c r="D31" s="210" t="s">
        <v>709</v>
      </c>
      <c r="E31" s="24" t="s">
        <v>436</v>
      </c>
      <c r="F31" s="86">
        <v>78</v>
      </c>
      <c r="G31" s="80">
        <v>0</v>
      </c>
      <c r="H31" s="204"/>
      <c r="I31" s="204"/>
      <c r="J31" s="204"/>
      <c r="K31" s="204"/>
      <c r="L31" s="80">
        <v>0</v>
      </c>
      <c r="M31" s="203"/>
      <c r="N31" s="52">
        <v>0</v>
      </c>
      <c r="O31" s="204"/>
      <c r="P31" s="204"/>
      <c r="Q31" s="11">
        <v>6.8136024230999999</v>
      </c>
      <c r="R31" s="204"/>
      <c r="S31" s="204"/>
      <c r="T31" s="53">
        <v>12.549999999999997</v>
      </c>
      <c r="U31" s="204"/>
      <c r="V31" s="204"/>
      <c r="W31" s="11">
        <v>6.8469743461538002</v>
      </c>
      <c r="X31" s="204"/>
      <c r="Y31" s="204"/>
      <c r="Z31" s="53">
        <v>13.016666666666666</v>
      </c>
      <c r="AA31" s="204"/>
      <c r="AB31" s="204"/>
      <c r="AC31" s="204"/>
      <c r="AD31" s="204"/>
      <c r="AE31" s="204"/>
      <c r="AF31" s="9">
        <v>3.1205654748884895</v>
      </c>
      <c r="AG31" s="9">
        <v>546</v>
      </c>
      <c r="AH31" s="9">
        <v>0.59992452281480435</v>
      </c>
      <c r="AI31" s="9">
        <v>91</v>
      </c>
      <c r="AJ31" s="9">
        <v>2.0809210526315791</v>
      </c>
      <c r="AK31" s="204" t="s">
        <v>248</v>
      </c>
      <c r="AL31" s="9">
        <v>78</v>
      </c>
      <c r="AM31" s="9">
        <v>3.1205654748884895</v>
      </c>
      <c r="AN31" s="9">
        <v>3.1766917293233083</v>
      </c>
      <c r="AO31" s="73">
        <v>156</v>
      </c>
      <c r="AP31" s="80">
        <v>0</v>
      </c>
      <c r="AQ31" s="80">
        <v>0</v>
      </c>
      <c r="AR31" s="224">
        <v>0</v>
      </c>
      <c r="AS31" s="204" t="s">
        <v>248</v>
      </c>
      <c r="AT31" s="11">
        <v>5595.7039999999997</v>
      </c>
      <c r="AU31" s="11">
        <v>0</v>
      </c>
      <c r="AV31" s="203">
        <v>0</v>
      </c>
      <c r="AW31" s="203">
        <v>0</v>
      </c>
      <c r="AX31" s="203" t="s">
        <v>248</v>
      </c>
      <c r="AY31" s="235"/>
      <c r="AZ31" s="201">
        <v>44788</v>
      </c>
      <c r="BA31" s="188"/>
      <c r="BB31" s="203"/>
      <c r="BC31" s="203"/>
      <c r="BD31" s="217" t="s">
        <v>61</v>
      </c>
      <c r="BE31" s="201" t="s">
        <v>62</v>
      </c>
      <c r="BF31" s="201" t="s">
        <v>63</v>
      </c>
      <c r="BG31" s="201" t="s">
        <v>196</v>
      </c>
      <c r="BH31" s="218" t="s">
        <v>712</v>
      </c>
      <c r="BI31" s="218" t="s">
        <v>66</v>
      </c>
      <c r="BJ31" s="370">
        <v>214</v>
      </c>
      <c r="BK31" s="370">
        <v>7</v>
      </c>
      <c r="BL31" s="219" t="s">
        <v>65</v>
      </c>
      <c r="BM31" s="52" t="s">
        <v>65</v>
      </c>
      <c r="BN31" s="218" t="s">
        <v>374</v>
      </c>
      <c r="BO31" s="217" t="s">
        <v>57</v>
      </c>
      <c r="BP31" s="201" t="s">
        <v>681</v>
      </c>
      <c r="BQ31" s="52" t="s">
        <v>717</v>
      </c>
    </row>
    <row r="32" spans="1:69" ht="15.75">
      <c r="A32" s="207" t="s">
        <v>37</v>
      </c>
      <c r="B32" s="208" t="s">
        <v>711</v>
      </c>
      <c r="C32" s="202" t="s">
        <v>35</v>
      </c>
      <c r="D32" s="210" t="s">
        <v>709</v>
      </c>
      <c r="E32" s="24" t="s">
        <v>436</v>
      </c>
      <c r="F32" s="86">
        <v>83</v>
      </c>
      <c r="G32" s="80">
        <v>3</v>
      </c>
      <c r="H32" s="204"/>
      <c r="I32" s="204"/>
      <c r="J32" s="204"/>
      <c r="K32" s="204"/>
      <c r="L32" s="80">
        <v>0</v>
      </c>
      <c r="M32" s="203"/>
      <c r="N32" s="52">
        <v>0</v>
      </c>
      <c r="O32" s="204"/>
      <c r="P32" s="204"/>
      <c r="Q32" s="11">
        <v>4.6517499375</v>
      </c>
      <c r="R32" s="204"/>
      <c r="S32" s="204"/>
      <c r="T32" s="53">
        <v>6.5</v>
      </c>
      <c r="U32" s="204"/>
      <c r="V32" s="204"/>
      <c r="W32" s="11">
        <v>4.0992374250000001</v>
      </c>
      <c r="X32" s="204"/>
      <c r="Y32" s="204"/>
      <c r="Z32" s="53">
        <v>6</v>
      </c>
      <c r="AA32" s="204"/>
      <c r="AB32" s="204"/>
      <c r="AC32" s="204"/>
      <c r="AD32" s="204"/>
      <c r="AE32" s="204"/>
      <c r="AF32" s="9">
        <v>3.5862785807677682</v>
      </c>
      <c r="AG32" s="9">
        <v>558</v>
      </c>
      <c r="AH32" s="9">
        <v>0.44939108053270993</v>
      </c>
      <c r="AI32" s="9">
        <v>18</v>
      </c>
      <c r="AJ32" s="9">
        <v>2.5970588235294119</v>
      </c>
      <c r="AK32" s="204" t="s">
        <v>248</v>
      </c>
      <c r="AL32" s="9">
        <v>80</v>
      </c>
      <c r="AM32" s="9">
        <v>3.5862785807677682</v>
      </c>
      <c r="AN32" s="9">
        <v>3.6595744680851063</v>
      </c>
      <c r="AO32" s="73">
        <v>160</v>
      </c>
      <c r="AP32" s="80">
        <v>0</v>
      </c>
      <c r="AQ32" s="80">
        <v>0</v>
      </c>
      <c r="AR32" s="224">
        <v>0</v>
      </c>
      <c r="AS32" s="204" t="s">
        <v>248</v>
      </c>
      <c r="AT32" s="11">
        <v>5728.0420000000004</v>
      </c>
      <c r="AU32" s="11">
        <v>0</v>
      </c>
      <c r="AV32" s="203">
        <v>0</v>
      </c>
      <c r="AW32" s="203">
        <v>0</v>
      </c>
      <c r="AX32" s="203" t="s">
        <v>248</v>
      </c>
      <c r="AY32" s="235"/>
      <c r="AZ32" s="201">
        <v>44788</v>
      </c>
      <c r="BA32" s="188"/>
      <c r="BB32" s="203"/>
      <c r="BC32" s="203"/>
      <c r="BD32" s="217" t="s">
        <v>61</v>
      </c>
      <c r="BE32" s="201" t="s">
        <v>62</v>
      </c>
      <c r="BF32" s="201" t="s">
        <v>63</v>
      </c>
      <c r="BG32" s="201" t="s">
        <v>196</v>
      </c>
      <c r="BH32" s="218" t="s">
        <v>712</v>
      </c>
      <c r="BI32" s="218" t="s">
        <v>67</v>
      </c>
      <c r="BJ32" s="370">
        <v>214</v>
      </c>
      <c r="BK32" s="370">
        <v>3</v>
      </c>
      <c r="BL32" s="219" t="s">
        <v>65</v>
      </c>
      <c r="BM32" s="52" t="s">
        <v>65</v>
      </c>
      <c r="BN32" s="218" t="s">
        <v>374</v>
      </c>
      <c r="BO32" s="217" t="s">
        <v>57</v>
      </c>
      <c r="BP32" s="201" t="s">
        <v>681</v>
      </c>
      <c r="BQ32" s="52" t="s">
        <v>717</v>
      </c>
    </row>
    <row r="33" spans="1:69" ht="15.75">
      <c r="A33" s="207" t="s">
        <v>37</v>
      </c>
      <c r="B33" s="208" t="s">
        <v>711</v>
      </c>
      <c r="C33" s="202" t="s">
        <v>35</v>
      </c>
      <c r="D33" s="210" t="s">
        <v>709</v>
      </c>
      <c r="E33" s="24" t="s">
        <v>436</v>
      </c>
      <c r="F33" s="86">
        <v>78</v>
      </c>
      <c r="G33" s="80">
        <v>2</v>
      </c>
      <c r="H33" s="204"/>
      <c r="I33" s="204"/>
      <c r="J33" s="204"/>
      <c r="K33" s="204"/>
      <c r="L33" s="80">
        <v>0</v>
      </c>
      <c r="M33" s="203"/>
      <c r="N33" s="52">
        <v>0</v>
      </c>
      <c r="O33" s="204"/>
      <c r="P33" s="204"/>
      <c r="Q33" s="11">
        <v>5.9508945921</v>
      </c>
      <c r="R33" s="204"/>
      <c r="S33" s="204"/>
      <c r="T33" s="53">
        <v>9.5500000000000007</v>
      </c>
      <c r="U33" s="204"/>
      <c r="V33" s="204"/>
      <c r="W33" s="11">
        <v>5.9497235657893999</v>
      </c>
      <c r="X33" s="204"/>
      <c r="Y33" s="204"/>
      <c r="Z33" s="53">
        <v>9.6000000000000014</v>
      </c>
      <c r="AA33" s="204"/>
      <c r="AB33" s="204"/>
      <c r="AC33" s="204"/>
      <c r="AD33" s="204"/>
      <c r="AE33" s="204"/>
      <c r="AF33" s="9">
        <v>2.8626834029856796</v>
      </c>
      <c r="AG33" s="9">
        <v>518</v>
      </c>
      <c r="AH33" s="9">
        <v>0.43758602432031368</v>
      </c>
      <c r="AI33" s="9">
        <v>94</v>
      </c>
      <c r="AJ33" s="9">
        <v>2.0162499999999999</v>
      </c>
      <c r="AK33" s="204" t="s">
        <v>248</v>
      </c>
      <c r="AL33" s="9">
        <v>0</v>
      </c>
      <c r="AM33" s="9"/>
      <c r="AN33" s="9"/>
      <c r="AO33" s="73">
        <v>151</v>
      </c>
      <c r="AP33" s="80">
        <v>0</v>
      </c>
      <c r="AQ33" s="80">
        <v>1</v>
      </c>
      <c r="AR33" s="224">
        <v>0</v>
      </c>
      <c r="AS33" s="204" t="s">
        <v>248</v>
      </c>
      <c r="AT33" s="11">
        <v>5404.4759999999997</v>
      </c>
      <c r="AU33" s="11">
        <v>29.963000000000001</v>
      </c>
      <c r="AV33" s="203">
        <v>0</v>
      </c>
      <c r="AW33" s="203">
        <v>0</v>
      </c>
      <c r="AX33" s="203" t="s">
        <v>248</v>
      </c>
      <c r="AY33" s="235"/>
      <c r="AZ33" s="201">
        <v>44788</v>
      </c>
      <c r="BA33" s="188"/>
      <c r="BB33" s="203"/>
      <c r="BC33" s="203"/>
      <c r="BD33" s="217" t="s">
        <v>61</v>
      </c>
      <c r="BE33" s="201" t="s">
        <v>62</v>
      </c>
      <c r="BF33" s="201" t="s">
        <v>63</v>
      </c>
      <c r="BG33" s="201" t="s">
        <v>196</v>
      </c>
      <c r="BH33" s="218" t="s">
        <v>712</v>
      </c>
      <c r="BI33" s="218" t="s">
        <v>68</v>
      </c>
      <c r="BJ33" s="370">
        <v>214</v>
      </c>
      <c r="BK33" s="370">
        <v>4</v>
      </c>
      <c r="BL33" s="219" t="s">
        <v>65</v>
      </c>
      <c r="BM33" s="52" t="s">
        <v>65</v>
      </c>
      <c r="BN33" s="218" t="s">
        <v>374</v>
      </c>
      <c r="BO33" s="217" t="s">
        <v>57</v>
      </c>
      <c r="BP33" s="201" t="s">
        <v>681</v>
      </c>
      <c r="BQ33" s="52" t="s">
        <v>717</v>
      </c>
    </row>
    <row r="34" spans="1:69" ht="15.75">
      <c r="A34" s="207" t="s">
        <v>37</v>
      </c>
      <c r="B34" s="208" t="s">
        <v>711</v>
      </c>
      <c r="C34" s="202" t="s">
        <v>35</v>
      </c>
      <c r="D34" s="210" t="s">
        <v>709</v>
      </c>
      <c r="E34" s="24" t="s">
        <v>437</v>
      </c>
      <c r="F34" s="86">
        <v>66</v>
      </c>
      <c r="G34" s="80">
        <v>2</v>
      </c>
      <c r="H34" s="204"/>
      <c r="I34" s="204"/>
      <c r="J34" s="204"/>
      <c r="K34" s="204"/>
      <c r="L34" s="80">
        <v>0</v>
      </c>
      <c r="M34" s="203"/>
      <c r="N34" s="52">
        <v>1</v>
      </c>
      <c r="O34" s="204"/>
      <c r="P34" s="204"/>
      <c r="Q34" s="11">
        <v>5.0587810781</v>
      </c>
      <c r="R34" s="204"/>
      <c r="S34" s="204"/>
      <c r="T34" s="53">
        <v>6.4799999999999995</v>
      </c>
      <c r="U34" s="204"/>
      <c r="V34" s="204"/>
      <c r="W34" s="11">
        <v>4.5853747968749996</v>
      </c>
      <c r="X34" s="204"/>
      <c r="Y34" s="204"/>
      <c r="Z34" s="53">
        <v>5.9799999999999995</v>
      </c>
      <c r="AA34" s="204"/>
      <c r="AB34" s="204"/>
      <c r="AC34" s="204"/>
      <c r="AD34" s="204"/>
      <c r="AE34" s="204"/>
      <c r="AF34" s="9">
        <v>3.4410978916370771</v>
      </c>
      <c r="AG34" s="9">
        <v>449</v>
      </c>
      <c r="AH34" s="9">
        <v>0.51025272056916482</v>
      </c>
      <c r="AI34" s="9">
        <v>19</v>
      </c>
      <c r="AJ34" s="9">
        <v>2.5319444444444446</v>
      </c>
      <c r="AK34" s="204" t="s">
        <v>248</v>
      </c>
      <c r="AL34" s="9">
        <v>60</v>
      </c>
      <c r="AM34" s="9">
        <v>3.4540416755846568</v>
      </c>
      <c r="AN34" s="9">
        <v>3.4860248447204967</v>
      </c>
      <c r="AO34" s="73">
        <v>125</v>
      </c>
      <c r="AP34" s="80">
        <v>0</v>
      </c>
      <c r="AQ34" s="80">
        <v>3</v>
      </c>
      <c r="AR34" s="224">
        <v>0</v>
      </c>
      <c r="AS34" s="204" t="s">
        <v>248</v>
      </c>
      <c r="AT34" s="11">
        <v>4829.2790000000005</v>
      </c>
      <c r="AU34" s="11">
        <v>62.573999999999998</v>
      </c>
      <c r="AV34" s="203">
        <v>0</v>
      </c>
      <c r="AW34" s="203">
        <v>0</v>
      </c>
      <c r="AX34" s="203" t="s">
        <v>248</v>
      </c>
      <c r="AY34" s="235"/>
      <c r="AZ34" s="201">
        <v>31410</v>
      </c>
      <c r="BA34" s="188"/>
      <c r="BB34" s="203"/>
      <c r="BC34" s="203"/>
      <c r="BD34" s="217" t="s">
        <v>61</v>
      </c>
      <c r="BE34" s="201" t="s">
        <v>62</v>
      </c>
      <c r="BF34" s="201" t="s">
        <v>63</v>
      </c>
      <c r="BG34" s="201" t="s">
        <v>196</v>
      </c>
      <c r="BH34" s="218" t="s">
        <v>512</v>
      </c>
      <c r="BI34" s="218" t="s">
        <v>64</v>
      </c>
      <c r="BJ34" s="370">
        <v>214</v>
      </c>
      <c r="BK34" s="370">
        <v>1</v>
      </c>
      <c r="BL34" s="219" t="s">
        <v>65</v>
      </c>
      <c r="BM34" s="52" t="s">
        <v>65</v>
      </c>
      <c r="BN34" s="218" t="s">
        <v>374</v>
      </c>
      <c r="BO34" s="217" t="s">
        <v>347</v>
      </c>
      <c r="BP34" s="201" t="s">
        <v>684</v>
      </c>
      <c r="BQ34" s="52" t="s">
        <v>716</v>
      </c>
    </row>
    <row r="35" spans="1:69" ht="15.75">
      <c r="A35" s="207" t="s">
        <v>37</v>
      </c>
      <c r="B35" s="208" t="s">
        <v>711</v>
      </c>
      <c r="C35" s="202" t="s">
        <v>35</v>
      </c>
      <c r="D35" s="210" t="s">
        <v>709</v>
      </c>
      <c r="E35" s="24" t="s">
        <v>437</v>
      </c>
      <c r="F35" s="86">
        <v>71</v>
      </c>
      <c r="G35" s="80">
        <v>0</v>
      </c>
      <c r="H35" s="204"/>
      <c r="I35" s="204"/>
      <c r="J35" s="204"/>
      <c r="K35" s="204"/>
      <c r="L35" s="80">
        <v>0</v>
      </c>
      <c r="M35" s="203"/>
      <c r="N35" s="52">
        <v>0</v>
      </c>
      <c r="O35" s="204"/>
      <c r="P35" s="204"/>
      <c r="Q35" s="11">
        <v>5.3498306196999996</v>
      </c>
      <c r="R35" s="204"/>
      <c r="S35" s="204"/>
      <c r="T35" s="53">
        <v>7.2250000000000014</v>
      </c>
      <c r="U35" s="204"/>
      <c r="V35" s="204"/>
      <c r="W35" s="11">
        <v>5.4211264084507</v>
      </c>
      <c r="X35" s="204"/>
      <c r="Y35" s="204"/>
      <c r="Z35" s="53">
        <v>7.3625000000000007</v>
      </c>
      <c r="AA35" s="204"/>
      <c r="AB35" s="204"/>
      <c r="AC35" s="204"/>
      <c r="AD35" s="204"/>
      <c r="AE35" s="204"/>
      <c r="AF35" s="9">
        <v>3.1336378274549177</v>
      </c>
      <c r="AG35" s="9">
        <v>496</v>
      </c>
      <c r="AH35" s="9">
        <v>0.55753871761135287</v>
      </c>
      <c r="AI35" s="9">
        <v>63</v>
      </c>
      <c r="AJ35" s="9">
        <v>2.0936170212765957</v>
      </c>
      <c r="AK35" s="204" t="s">
        <v>248</v>
      </c>
      <c r="AL35" s="9">
        <v>70</v>
      </c>
      <c r="AM35" s="9">
        <v>3.1407755104862911</v>
      </c>
      <c r="AN35" s="9">
        <v>3.1816666666666666</v>
      </c>
      <c r="AO35" s="73">
        <v>142</v>
      </c>
      <c r="AP35" s="80">
        <v>0</v>
      </c>
      <c r="AQ35" s="80">
        <v>0</v>
      </c>
      <c r="AR35" s="224">
        <v>0</v>
      </c>
      <c r="AS35" s="204" t="s">
        <v>248</v>
      </c>
      <c r="AT35" s="11">
        <v>5461.3379999999997</v>
      </c>
      <c r="AU35" s="11">
        <v>0</v>
      </c>
      <c r="AV35" s="203">
        <v>0</v>
      </c>
      <c r="AW35" s="203">
        <v>0</v>
      </c>
      <c r="AX35" s="203" t="s">
        <v>248</v>
      </c>
      <c r="AY35" s="235"/>
      <c r="AZ35" s="201">
        <v>31410</v>
      </c>
      <c r="BA35" s="188"/>
      <c r="BB35" s="203"/>
      <c r="BC35" s="203"/>
      <c r="BD35" s="217" t="s">
        <v>61</v>
      </c>
      <c r="BE35" s="201" t="s">
        <v>62</v>
      </c>
      <c r="BF35" s="201" t="s">
        <v>63</v>
      </c>
      <c r="BG35" s="201" t="s">
        <v>196</v>
      </c>
      <c r="BH35" s="218" t="s">
        <v>512</v>
      </c>
      <c r="BI35" s="218" t="s">
        <v>66</v>
      </c>
      <c r="BJ35" s="370">
        <v>214</v>
      </c>
      <c r="BK35" s="370">
        <v>7</v>
      </c>
      <c r="BL35" s="219" t="s">
        <v>65</v>
      </c>
      <c r="BM35" s="52" t="s">
        <v>65</v>
      </c>
      <c r="BN35" s="218" t="s">
        <v>374</v>
      </c>
      <c r="BO35" s="217" t="s">
        <v>347</v>
      </c>
      <c r="BP35" s="201" t="s">
        <v>684</v>
      </c>
      <c r="BQ35" s="52" t="s">
        <v>716</v>
      </c>
    </row>
    <row r="36" spans="1:69" ht="15.75">
      <c r="A36" s="207" t="s">
        <v>37</v>
      </c>
      <c r="B36" s="208" t="s">
        <v>711</v>
      </c>
      <c r="C36" s="202" t="s">
        <v>35</v>
      </c>
      <c r="D36" s="210" t="s">
        <v>709</v>
      </c>
      <c r="E36" s="24" t="s">
        <v>437</v>
      </c>
      <c r="F36" s="86">
        <v>74</v>
      </c>
      <c r="G36" s="80">
        <v>0</v>
      </c>
      <c r="H36" s="204"/>
      <c r="I36" s="204"/>
      <c r="J36" s="204"/>
      <c r="K36" s="204"/>
      <c r="L36" s="80">
        <v>0</v>
      </c>
      <c r="M36" s="203"/>
      <c r="N36" s="52">
        <v>0</v>
      </c>
      <c r="O36" s="204"/>
      <c r="P36" s="204"/>
      <c r="Q36" s="11">
        <v>4.5439456892000001</v>
      </c>
      <c r="R36" s="204"/>
      <c r="S36" s="204"/>
      <c r="T36" s="53">
        <v>6.5749999999999993</v>
      </c>
      <c r="U36" s="204"/>
      <c r="V36" s="204"/>
      <c r="W36" s="11">
        <v>4.0931755810809998</v>
      </c>
      <c r="X36" s="204"/>
      <c r="Y36" s="204"/>
      <c r="Z36" s="53">
        <v>5.7874999999999996</v>
      </c>
      <c r="AA36" s="204"/>
      <c r="AB36" s="204"/>
      <c r="AC36" s="204"/>
      <c r="AD36" s="204"/>
      <c r="AE36" s="204"/>
      <c r="AF36" s="9">
        <v>3.5858497501186735</v>
      </c>
      <c r="AG36" s="9">
        <v>517</v>
      </c>
      <c r="AH36" s="9">
        <v>0.4760683792952467</v>
      </c>
      <c r="AI36" s="9">
        <v>20</v>
      </c>
      <c r="AJ36" s="9">
        <v>2.5649999999999999</v>
      </c>
      <c r="AK36" s="204" t="s">
        <v>248</v>
      </c>
      <c r="AL36" s="9">
        <v>71</v>
      </c>
      <c r="AM36" s="9">
        <v>3.5932964521074839</v>
      </c>
      <c r="AN36" s="9">
        <v>3.6533742331288344</v>
      </c>
      <c r="AO36" s="73">
        <v>147</v>
      </c>
      <c r="AP36" s="80">
        <v>0</v>
      </c>
      <c r="AQ36" s="80">
        <v>1</v>
      </c>
      <c r="AR36" s="224">
        <v>0</v>
      </c>
      <c r="AS36" s="204" t="s">
        <v>248</v>
      </c>
      <c r="AT36" s="11">
        <v>5584.0619999999999</v>
      </c>
      <c r="AU36" s="11">
        <v>35.509</v>
      </c>
      <c r="AV36" s="203">
        <v>0</v>
      </c>
      <c r="AW36" s="203">
        <v>0</v>
      </c>
      <c r="AX36" s="203" t="s">
        <v>248</v>
      </c>
      <c r="AY36" s="235"/>
      <c r="AZ36" s="201">
        <v>31410</v>
      </c>
      <c r="BA36" s="188"/>
      <c r="BB36" s="203"/>
      <c r="BC36" s="203"/>
      <c r="BD36" s="217" t="s">
        <v>61</v>
      </c>
      <c r="BE36" s="201" t="s">
        <v>62</v>
      </c>
      <c r="BF36" s="201" t="s">
        <v>63</v>
      </c>
      <c r="BG36" s="201" t="s">
        <v>196</v>
      </c>
      <c r="BH36" s="218" t="s">
        <v>512</v>
      </c>
      <c r="BI36" s="218" t="s">
        <v>67</v>
      </c>
      <c r="BJ36" s="370">
        <v>214</v>
      </c>
      <c r="BK36" s="370">
        <v>3</v>
      </c>
      <c r="BL36" s="219" t="s">
        <v>65</v>
      </c>
      <c r="BM36" s="52" t="s">
        <v>65</v>
      </c>
      <c r="BN36" s="218" t="s">
        <v>374</v>
      </c>
      <c r="BO36" s="217" t="s">
        <v>347</v>
      </c>
      <c r="BP36" s="201" t="s">
        <v>684</v>
      </c>
      <c r="BQ36" s="52" t="s">
        <v>716</v>
      </c>
    </row>
    <row r="37" spans="1:69" ht="15.75">
      <c r="A37" s="207" t="s">
        <v>37</v>
      </c>
      <c r="B37" s="208" t="s">
        <v>711</v>
      </c>
      <c r="C37" s="202" t="s">
        <v>35</v>
      </c>
      <c r="D37" s="210" t="s">
        <v>709</v>
      </c>
      <c r="E37" s="24" t="s">
        <v>437</v>
      </c>
      <c r="F37" s="86">
        <v>69</v>
      </c>
      <c r="G37" s="80">
        <v>1</v>
      </c>
      <c r="H37" s="204"/>
      <c r="I37" s="204"/>
      <c r="J37" s="204"/>
      <c r="K37" s="204"/>
      <c r="L37" s="80">
        <v>0</v>
      </c>
      <c r="M37" s="203"/>
      <c r="N37" s="52">
        <v>0</v>
      </c>
      <c r="O37" s="204"/>
      <c r="P37" s="204"/>
      <c r="Q37" s="11">
        <v>5.6468086175999996</v>
      </c>
      <c r="R37" s="204"/>
      <c r="S37" s="204"/>
      <c r="T37" s="53">
        <v>7.9333333333333327</v>
      </c>
      <c r="U37" s="204"/>
      <c r="V37" s="204"/>
      <c r="W37" s="11">
        <v>5.6000879852940999</v>
      </c>
      <c r="X37" s="204"/>
      <c r="Y37" s="204"/>
      <c r="Z37" s="53">
        <v>8.1</v>
      </c>
      <c r="AA37" s="204"/>
      <c r="AB37" s="204"/>
      <c r="AC37" s="204"/>
      <c r="AD37" s="204"/>
      <c r="AE37" s="204"/>
      <c r="AF37" s="9">
        <v>2.8623027717635066</v>
      </c>
      <c r="AG37" s="9">
        <v>476</v>
      </c>
      <c r="AH37" s="9">
        <v>0.4142462501601944</v>
      </c>
      <c r="AI37" s="9">
        <v>86</v>
      </c>
      <c r="AJ37" s="9">
        <v>2.0739726027397261</v>
      </c>
      <c r="AK37" s="204" t="s">
        <v>248</v>
      </c>
      <c r="AL37" s="9">
        <v>0</v>
      </c>
      <c r="AM37" s="9"/>
      <c r="AN37" s="9"/>
      <c r="AO37" s="73">
        <v>133</v>
      </c>
      <c r="AP37" s="80">
        <v>3</v>
      </c>
      <c r="AQ37" s="80">
        <v>0</v>
      </c>
      <c r="AR37" s="224">
        <v>0</v>
      </c>
      <c r="AS37" s="204" t="s">
        <v>248</v>
      </c>
      <c r="AT37" s="11">
        <v>5178.5190000000002</v>
      </c>
      <c r="AU37" s="11">
        <v>0</v>
      </c>
      <c r="AV37" s="203">
        <v>0</v>
      </c>
      <c r="AW37" s="203">
        <v>0</v>
      </c>
      <c r="AX37" s="203" t="s">
        <v>248</v>
      </c>
      <c r="AY37" s="235"/>
      <c r="AZ37" s="201">
        <v>31410</v>
      </c>
      <c r="BA37" s="188"/>
      <c r="BB37" s="203"/>
      <c r="BC37" s="203"/>
      <c r="BD37" s="217" t="s">
        <v>61</v>
      </c>
      <c r="BE37" s="201" t="s">
        <v>62</v>
      </c>
      <c r="BF37" s="201" t="s">
        <v>63</v>
      </c>
      <c r="BG37" s="201" t="s">
        <v>196</v>
      </c>
      <c r="BH37" s="218" t="s">
        <v>512</v>
      </c>
      <c r="BI37" s="218" t="s">
        <v>68</v>
      </c>
      <c r="BJ37" s="370">
        <v>214</v>
      </c>
      <c r="BK37" s="370">
        <v>4</v>
      </c>
      <c r="BL37" s="219" t="s">
        <v>65</v>
      </c>
      <c r="BM37" s="52" t="s">
        <v>65</v>
      </c>
      <c r="BN37" s="218" t="s">
        <v>374</v>
      </c>
      <c r="BO37" s="217" t="s">
        <v>347</v>
      </c>
      <c r="BP37" s="201" t="s">
        <v>684</v>
      </c>
      <c r="BQ37" s="52" t="s">
        <v>716</v>
      </c>
    </row>
    <row r="38" spans="1:69" ht="15.75">
      <c r="A38" s="207" t="s">
        <v>37</v>
      </c>
      <c r="B38" s="208" t="s">
        <v>711</v>
      </c>
      <c r="C38" s="202" t="s">
        <v>35</v>
      </c>
      <c r="D38" s="210" t="s">
        <v>709</v>
      </c>
      <c r="E38" s="24" t="s">
        <v>438</v>
      </c>
      <c r="F38" s="86">
        <v>121</v>
      </c>
      <c r="G38" s="80">
        <v>0</v>
      </c>
      <c r="H38" s="204"/>
      <c r="I38" s="204"/>
      <c r="J38" s="204"/>
      <c r="K38" s="204"/>
      <c r="L38" s="80">
        <v>1</v>
      </c>
      <c r="M38" s="203"/>
      <c r="N38" s="52">
        <v>0</v>
      </c>
      <c r="O38" s="204"/>
      <c r="P38" s="204"/>
      <c r="Q38" s="11">
        <v>5.0271582332999998</v>
      </c>
      <c r="R38" s="204"/>
      <c r="S38" s="204"/>
      <c r="T38" s="53">
        <v>7.5</v>
      </c>
      <c r="U38" s="204"/>
      <c r="V38" s="204"/>
      <c r="W38" s="11">
        <v>4.8362415166666004</v>
      </c>
      <c r="X38" s="204"/>
      <c r="Y38" s="204"/>
      <c r="Z38" s="53">
        <v>7.25</v>
      </c>
      <c r="AA38" s="204"/>
      <c r="AB38" s="204"/>
      <c r="AC38" s="204"/>
      <c r="AD38" s="204"/>
      <c r="AE38" s="204"/>
      <c r="AF38" s="9">
        <v>3.6677763086344517</v>
      </c>
      <c r="AG38" s="9">
        <v>841</v>
      </c>
      <c r="AH38" s="9">
        <v>0.41566183122969858</v>
      </c>
      <c r="AI38" s="9">
        <v>17</v>
      </c>
      <c r="AJ38" s="9">
        <v>2.736320754716981</v>
      </c>
      <c r="AK38" s="204" t="s">
        <v>248</v>
      </c>
      <c r="AL38" s="9">
        <v>119</v>
      </c>
      <c r="AM38" s="9">
        <v>3.6713010395059782</v>
      </c>
      <c r="AN38" s="9">
        <v>3.6966192170818504</v>
      </c>
      <c r="AO38" s="73">
        <v>242</v>
      </c>
      <c r="AP38" s="80">
        <v>0</v>
      </c>
      <c r="AQ38" s="80">
        <v>0</v>
      </c>
      <c r="AR38" s="224">
        <v>0</v>
      </c>
      <c r="AS38" s="204" t="s">
        <v>248</v>
      </c>
      <c r="AT38" s="11">
        <v>9270.1049999999996</v>
      </c>
      <c r="AU38" s="11">
        <v>0</v>
      </c>
      <c r="AV38" s="203">
        <v>0</v>
      </c>
      <c r="AW38" s="203">
        <v>0</v>
      </c>
      <c r="AX38" s="203" t="s">
        <v>248</v>
      </c>
      <c r="AY38" s="235"/>
      <c r="AZ38" s="201">
        <v>55981</v>
      </c>
      <c r="BA38" s="188"/>
      <c r="BB38" s="203"/>
      <c r="BC38" s="203"/>
      <c r="BD38" s="217" t="s">
        <v>61</v>
      </c>
      <c r="BE38" s="201" t="s">
        <v>62</v>
      </c>
      <c r="BF38" s="201" t="s">
        <v>63</v>
      </c>
      <c r="BG38" s="201" t="s">
        <v>196</v>
      </c>
      <c r="BH38" s="218" t="s">
        <v>511</v>
      </c>
      <c r="BI38" s="218" t="s">
        <v>64</v>
      </c>
      <c r="BJ38" s="370">
        <v>214</v>
      </c>
      <c r="BK38" s="370">
        <v>1</v>
      </c>
      <c r="BL38" s="219" t="s">
        <v>65</v>
      </c>
      <c r="BM38" s="52" t="s">
        <v>65</v>
      </c>
      <c r="BN38" s="218" t="s">
        <v>374</v>
      </c>
      <c r="BO38" s="217" t="s">
        <v>53</v>
      </c>
      <c r="BP38" s="201" t="s">
        <v>704</v>
      </c>
      <c r="BQ38" s="52" t="s">
        <v>714</v>
      </c>
    </row>
    <row r="39" spans="1:69" ht="15.75">
      <c r="A39" s="207" t="s">
        <v>37</v>
      </c>
      <c r="B39" s="208" t="s">
        <v>711</v>
      </c>
      <c r="C39" s="202" t="s">
        <v>35</v>
      </c>
      <c r="D39" s="210" t="s">
        <v>709</v>
      </c>
      <c r="E39" s="24" t="s">
        <v>438</v>
      </c>
      <c r="F39" s="86">
        <v>114</v>
      </c>
      <c r="G39" s="80">
        <v>4</v>
      </c>
      <c r="H39" s="204"/>
      <c r="I39" s="204"/>
      <c r="J39" s="204"/>
      <c r="K39" s="204"/>
      <c r="L39" s="80">
        <v>1</v>
      </c>
      <c r="M39" s="203"/>
      <c r="N39" s="52">
        <v>1</v>
      </c>
      <c r="O39" s="204"/>
      <c r="P39" s="204"/>
      <c r="Q39" s="11">
        <v>5.5654035687999999</v>
      </c>
      <c r="R39" s="204"/>
      <c r="S39" s="204"/>
      <c r="T39" s="53">
        <v>11.387499999999999</v>
      </c>
      <c r="U39" s="204"/>
      <c r="V39" s="204"/>
      <c r="W39" s="11">
        <v>5.4021007798165002</v>
      </c>
      <c r="X39" s="204"/>
      <c r="Y39" s="204"/>
      <c r="Z39" s="53">
        <v>11.274999999999999</v>
      </c>
      <c r="AA39" s="204"/>
      <c r="AB39" s="204"/>
      <c r="AC39" s="204"/>
      <c r="AD39" s="204"/>
      <c r="AE39" s="204"/>
      <c r="AF39" s="9">
        <v>3.5027623522428817</v>
      </c>
      <c r="AG39" s="9">
        <v>763</v>
      </c>
      <c r="AH39" s="9">
        <v>0.44102940563291343</v>
      </c>
      <c r="AI39" s="9">
        <v>22</v>
      </c>
      <c r="AJ39" s="9">
        <v>2.5996913580246912</v>
      </c>
      <c r="AK39" s="204" t="s">
        <v>248</v>
      </c>
      <c r="AL39" s="9">
        <v>106</v>
      </c>
      <c r="AM39" s="9">
        <v>3.5101088506023896</v>
      </c>
      <c r="AN39" s="9">
        <v>3.5739608801955991</v>
      </c>
      <c r="AO39" s="73">
        <v>217</v>
      </c>
      <c r="AP39" s="80">
        <v>0</v>
      </c>
      <c r="AQ39" s="80">
        <v>3</v>
      </c>
      <c r="AR39" s="224">
        <v>0</v>
      </c>
      <c r="AS39" s="204" t="s">
        <v>248</v>
      </c>
      <c r="AT39" s="11">
        <v>8260.357</v>
      </c>
      <c r="AU39" s="11">
        <v>122.14400000000001</v>
      </c>
      <c r="AV39" s="203">
        <v>0</v>
      </c>
      <c r="AW39" s="203">
        <v>0</v>
      </c>
      <c r="AX39" s="203" t="s">
        <v>248</v>
      </c>
      <c r="AY39" s="235"/>
      <c r="AZ39" s="201">
        <v>55981</v>
      </c>
      <c r="BA39" s="188"/>
      <c r="BB39" s="203"/>
      <c r="BC39" s="203"/>
      <c r="BD39" s="217" t="s">
        <v>61</v>
      </c>
      <c r="BE39" s="201" t="s">
        <v>62</v>
      </c>
      <c r="BF39" s="201" t="s">
        <v>63</v>
      </c>
      <c r="BG39" s="201" t="s">
        <v>196</v>
      </c>
      <c r="BH39" s="218" t="s">
        <v>511</v>
      </c>
      <c r="BI39" s="218" t="s">
        <v>66</v>
      </c>
      <c r="BJ39" s="370">
        <v>214</v>
      </c>
      <c r="BK39" s="370">
        <v>7</v>
      </c>
      <c r="BL39" s="219" t="s">
        <v>65</v>
      </c>
      <c r="BM39" s="52" t="s">
        <v>65</v>
      </c>
      <c r="BN39" s="218" t="s">
        <v>374</v>
      </c>
      <c r="BO39" s="217" t="s">
        <v>53</v>
      </c>
      <c r="BP39" s="201" t="s">
        <v>704</v>
      </c>
      <c r="BQ39" s="52" t="s">
        <v>714</v>
      </c>
    </row>
    <row r="40" spans="1:69" ht="15.75">
      <c r="A40" s="207" t="s">
        <v>37</v>
      </c>
      <c r="B40" s="208" t="s">
        <v>711</v>
      </c>
      <c r="C40" s="202" t="s">
        <v>35</v>
      </c>
      <c r="D40" s="210" t="s">
        <v>709</v>
      </c>
      <c r="E40" s="24" t="s">
        <v>438</v>
      </c>
      <c r="F40" s="86">
        <v>121</v>
      </c>
      <c r="G40" s="80">
        <v>2</v>
      </c>
      <c r="H40" s="204"/>
      <c r="I40" s="204"/>
      <c r="J40" s="204"/>
      <c r="K40" s="204"/>
      <c r="L40" s="80">
        <v>0</v>
      </c>
      <c r="M40" s="203"/>
      <c r="N40" s="52">
        <v>1</v>
      </c>
      <c r="O40" s="204"/>
      <c r="P40" s="204"/>
      <c r="Q40" s="11">
        <v>5.0489242773000003</v>
      </c>
      <c r="R40" s="204"/>
      <c r="S40" s="204"/>
      <c r="T40" s="53">
        <v>6.7562499999999996</v>
      </c>
      <c r="U40" s="204"/>
      <c r="V40" s="204"/>
      <c r="W40" s="11">
        <v>4.9997392773109004</v>
      </c>
      <c r="X40" s="204"/>
      <c r="Y40" s="204"/>
      <c r="Z40" s="53">
        <v>7.0062499999999996</v>
      </c>
      <c r="AA40" s="204"/>
      <c r="AB40" s="204"/>
      <c r="AC40" s="204"/>
      <c r="AD40" s="204"/>
      <c r="AE40" s="204"/>
      <c r="AF40" s="9">
        <v>3.5783474691170079</v>
      </c>
      <c r="AG40" s="9">
        <v>832</v>
      </c>
      <c r="AH40" s="9">
        <v>0.38647391118623375</v>
      </c>
      <c r="AI40" s="9">
        <v>9</v>
      </c>
      <c r="AJ40" s="9">
        <v>2.7469696969696971</v>
      </c>
      <c r="AK40" s="204" t="s">
        <v>248</v>
      </c>
      <c r="AL40" s="9">
        <v>119</v>
      </c>
      <c r="AM40" s="9">
        <v>3.5783474691170079</v>
      </c>
      <c r="AN40" s="9">
        <v>3.6321499013806706</v>
      </c>
      <c r="AO40" s="73">
        <v>238</v>
      </c>
      <c r="AP40" s="80">
        <v>0</v>
      </c>
      <c r="AQ40" s="80">
        <v>0</v>
      </c>
      <c r="AR40" s="224">
        <v>0</v>
      </c>
      <c r="AS40" s="204" t="s">
        <v>248</v>
      </c>
      <c r="AT40" s="11">
        <v>9043.5239999999994</v>
      </c>
      <c r="AU40" s="11">
        <v>0</v>
      </c>
      <c r="AV40" s="203">
        <v>0</v>
      </c>
      <c r="AW40" s="203">
        <v>0</v>
      </c>
      <c r="AX40" s="203" t="s">
        <v>248</v>
      </c>
      <c r="AY40" s="235"/>
      <c r="AZ40" s="201">
        <v>55981</v>
      </c>
      <c r="BA40" s="188"/>
      <c r="BB40" s="203"/>
      <c r="BC40" s="203"/>
      <c r="BD40" s="217" t="s">
        <v>61</v>
      </c>
      <c r="BE40" s="201" t="s">
        <v>62</v>
      </c>
      <c r="BF40" s="201" t="s">
        <v>63</v>
      </c>
      <c r="BG40" s="201" t="s">
        <v>196</v>
      </c>
      <c r="BH40" s="218" t="s">
        <v>511</v>
      </c>
      <c r="BI40" s="218" t="s">
        <v>67</v>
      </c>
      <c r="BJ40" s="370">
        <v>214</v>
      </c>
      <c r="BK40" s="370">
        <v>3</v>
      </c>
      <c r="BL40" s="219" t="s">
        <v>65</v>
      </c>
      <c r="BM40" s="52" t="s">
        <v>65</v>
      </c>
      <c r="BN40" s="218" t="s">
        <v>374</v>
      </c>
      <c r="BO40" s="217" t="s">
        <v>53</v>
      </c>
      <c r="BP40" s="201" t="s">
        <v>704</v>
      </c>
      <c r="BQ40" s="52" t="s">
        <v>714</v>
      </c>
    </row>
    <row r="41" spans="1:69" ht="15.75">
      <c r="A41" s="207" t="s">
        <v>37</v>
      </c>
      <c r="B41" s="208" t="s">
        <v>711</v>
      </c>
      <c r="C41" s="202" t="s">
        <v>35</v>
      </c>
      <c r="D41" s="210" t="s">
        <v>709</v>
      </c>
      <c r="E41" s="24" t="s">
        <v>438</v>
      </c>
      <c r="F41" s="86">
        <v>119</v>
      </c>
      <c r="G41" s="80">
        <v>6</v>
      </c>
      <c r="H41" s="204"/>
      <c r="I41" s="204"/>
      <c r="J41" s="204"/>
      <c r="K41" s="204"/>
      <c r="L41" s="80">
        <v>0</v>
      </c>
      <c r="M41" s="203"/>
      <c r="N41" s="52">
        <v>0</v>
      </c>
      <c r="O41" s="204"/>
      <c r="P41" s="204"/>
      <c r="Q41" s="11">
        <v>5.9993981062000001</v>
      </c>
      <c r="R41" s="204"/>
      <c r="S41" s="204"/>
      <c r="T41" s="53">
        <v>9.8374999999999986</v>
      </c>
      <c r="U41" s="204"/>
      <c r="V41" s="204"/>
      <c r="W41" s="11">
        <v>5.9387343628318003</v>
      </c>
      <c r="X41" s="204"/>
      <c r="Y41" s="204"/>
      <c r="Z41" s="53">
        <v>9.6749999999999972</v>
      </c>
      <c r="AA41" s="204"/>
      <c r="AB41" s="204"/>
      <c r="AC41" s="204"/>
      <c r="AD41" s="204"/>
      <c r="AE41" s="204"/>
      <c r="AF41" s="9">
        <v>2.6306302535767645</v>
      </c>
      <c r="AG41" s="9">
        <v>791</v>
      </c>
      <c r="AH41" s="9">
        <v>0.4515624961498414</v>
      </c>
      <c r="AI41" s="9">
        <v>352</v>
      </c>
      <c r="AJ41" s="9">
        <v>1.7072115384615385</v>
      </c>
      <c r="AK41" s="204" t="s">
        <v>248</v>
      </c>
      <c r="AL41" s="9">
        <v>0</v>
      </c>
      <c r="AM41" s="9"/>
      <c r="AN41" s="9"/>
      <c r="AO41" s="73">
        <v>211</v>
      </c>
      <c r="AP41" s="80">
        <v>0</v>
      </c>
      <c r="AQ41" s="80">
        <v>15</v>
      </c>
      <c r="AR41" s="224">
        <v>0</v>
      </c>
      <c r="AS41" s="204" t="s">
        <v>248</v>
      </c>
      <c r="AT41" s="11">
        <v>8180.2449999999999</v>
      </c>
      <c r="AU41" s="11">
        <v>498.77199999999999</v>
      </c>
      <c r="AV41" s="203">
        <v>0</v>
      </c>
      <c r="AW41" s="203">
        <v>0</v>
      </c>
      <c r="AX41" s="203" t="s">
        <v>248</v>
      </c>
      <c r="AY41" s="235"/>
      <c r="AZ41" s="201">
        <v>55981</v>
      </c>
      <c r="BA41" s="188"/>
      <c r="BB41" s="203"/>
      <c r="BC41" s="203"/>
      <c r="BD41" s="217" t="s">
        <v>61</v>
      </c>
      <c r="BE41" s="201" t="s">
        <v>62</v>
      </c>
      <c r="BF41" s="201" t="s">
        <v>63</v>
      </c>
      <c r="BG41" s="201" t="s">
        <v>196</v>
      </c>
      <c r="BH41" s="218" t="s">
        <v>511</v>
      </c>
      <c r="BI41" s="218" t="s">
        <v>68</v>
      </c>
      <c r="BJ41" s="370">
        <v>214</v>
      </c>
      <c r="BK41" s="370">
        <v>4</v>
      </c>
      <c r="BL41" s="219" t="s">
        <v>65</v>
      </c>
      <c r="BM41" s="52" t="s">
        <v>65</v>
      </c>
      <c r="BN41" s="218" t="s">
        <v>374</v>
      </c>
      <c r="BO41" s="217" t="s">
        <v>53</v>
      </c>
      <c r="BP41" s="201" t="s">
        <v>704</v>
      </c>
      <c r="BQ41" s="52" t="s">
        <v>714</v>
      </c>
    </row>
    <row r="42" spans="1:69" ht="15.75">
      <c r="A42" s="207" t="s">
        <v>37</v>
      </c>
      <c r="B42" s="208" t="s">
        <v>711</v>
      </c>
      <c r="C42" s="202" t="s">
        <v>35</v>
      </c>
      <c r="D42" s="210" t="s">
        <v>709</v>
      </c>
      <c r="E42" s="24" t="s">
        <v>634</v>
      </c>
      <c r="F42" s="86">
        <v>88</v>
      </c>
      <c r="G42" s="80">
        <v>1</v>
      </c>
      <c r="H42" s="204"/>
      <c r="I42" s="204"/>
      <c r="J42" s="204"/>
      <c r="K42" s="204"/>
      <c r="L42" s="80">
        <v>0</v>
      </c>
      <c r="M42" s="203"/>
      <c r="N42" s="52">
        <v>0</v>
      </c>
      <c r="O42" s="204"/>
      <c r="P42" s="204"/>
      <c r="Q42" s="11">
        <v>5.2909079080000003</v>
      </c>
      <c r="R42" s="204"/>
      <c r="S42" s="204"/>
      <c r="T42" s="53">
        <v>7.8249999999999957</v>
      </c>
      <c r="U42" s="204"/>
      <c r="V42" s="204"/>
      <c r="W42" s="11">
        <v>5.1233561724136996</v>
      </c>
      <c r="X42" s="204"/>
      <c r="Y42" s="204"/>
      <c r="Z42" s="53">
        <v>7.3249999999999957</v>
      </c>
      <c r="AA42" s="204"/>
      <c r="AB42" s="204"/>
      <c r="AC42" s="204"/>
      <c r="AD42" s="204"/>
      <c r="AE42" s="204"/>
      <c r="AF42" s="9">
        <v>3.6300858384615027</v>
      </c>
      <c r="AG42" s="9">
        <v>608</v>
      </c>
      <c r="AH42" s="9">
        <v>0.4881957636191771</v>
      </c>
      <c r="AI42" s="9">
        <v>22</v>
      </c>
      <c r="AJ42" s="9">
        <v>2.5857142857142859</v>
      </c>
      <c r="AK42" s="204" t="s">
        <v>248</v>
      </c>
      <c r="AL42" s="9">
        <v>85</v>
      </c>
      <c r="AM42" s="9">
        <v>3.6364902102312788</v>
      </c>
      <c r="AN42" s="9">
        <v>3.6943069306930694</v>
      </c>
      <c r="AO42" s="73">
        <v>170</v>
      </c>
      <c r="AP42" s="80">
        <v>2</v>
      </c>
      <c r="AQ42" s="80">
        <v>2</v>
      </c>
      <c r="AR42" s="224">
        <v>0</v>
      </c>
      <c r="AS42" s="204" t="s">
        <v>248</v>
      </c>
      <c r="AT42" s="11">
        <v>6560.8130000000001</v>
      </c>
      <c r="AU42" s="11">
        <v>142.47300000000001</v>
      </c>
      <c r="AV42" s="203">
        <v>0</v>
      </c>
      <c r="AW42" s="203">
        <v>0</v>
      </c>
      <c r="AX42" s="203" t="s">
        <v>248</v>
      </c>
      <c r="AY42" s="235"/>
      <c r="AZ42" s="201">
        <v>24313</v>
      </c>
      <c r="BA42" s="188"/>
      <c r="BB42" s="203"/>
      <c r="BC42" s="203"/>
      <c r="BD42" s="217" t="s">
        <v>61</v>
      </c>
      <c r="BE42" s="201" t="s">
        <v>62</v>
      </c>
      <c r="BF42" s="201" t="s">
        <v>63</v>
      </c>
      <c r="BG42" s="201" t="s">
        <v>196</v>
      </c>
      <c r="BH42" s="218" t="s">
        <v>510</v>
      </c>
      <c r="BI42" s="218" t="s">
        <v>64</v>
      </c>
      <c r="BJ42" s="370">
        <v>214</v>
      </c>
      <c r="BK42" s="370">
        <v>1</v>
      </c>
      <c r="BL42" s="219" t="s">
        <v>65</v>
      </c>
      <c r="BM42" s="52" t="s">
        <v>65</v>
      </c>
      <c r="BN42" s="218" t="s">
        <v>374</v>
      </c>
      <c r="BO42" s="217" t="s">
        <v>53</v>
      </c>
      <c r="BP42" s="201" t="s">
        <v>704</v>
      </c>
      <c r="BQ42" s="52" t="s">
        <v>714</v>
      </c>
    </row>
    <row r="43" spans="1:69" ht="15.75">
      <c r="A43" s="207" t="s">
        <v>37</v>
      </c>
      <c r="B43" s="208" t="s">
        <v>711</v>
      </c>
      <c r="C43" s="202" t="s">
        <v>35</v>
      </c>
      <c r="D43" s="210" t="s">
        <v>709</v>
      </c>
      <c r="E43" s="24" t="s">
        <v>634</v>
      </c>
      <c r="F43" s="86">
        <v>89</v>
      </c>
      <c r="G43" s="80">
        <v>5</v>
      </c>
      <c r="H43" s="204"/>
      <c r="I43" s="204"/>
      <c r="J43" s="204"/>
      <c r="K43" s="204"/>
      <c r="L43" s="80">
        <v>0</v>
      </c>
      <c r="M43" s="203"/>
      <c r="N43" s="52">
        <v>0</v>
      </c>
      <c r="O43" s="204"/>
      <c r="P43" s="204"/>
      <c r="Q43" s="11">
        <v>6.0080117856999999</v>
      </c>
      <c r="R43" s="204"/>
      <c r="S43" s="204"/>
      <c r="T43" s="53">
        <v>13.2</v>
      </c>
      <c r="U43" s="204"/>
      <c r="V43" s="204"/>
      <c r="W43" s="11">
        <v>5.8595593690476004</v>
      </c>
      <c r="X43" s="204"/>
      <c r="Y43" s="204"/>
      <c r="Z43" s="53">
        <v>13.2</v>
      </c>
      <c r="AA43" s="204"/>
      <c r="AB43" s="204"/>
      <c r="AC43" s="204"/>
      <c r="AD43" s="204"/>
      <c r="AE43" s="204"/>
      <c r="AF43" s="9">
        <v>3.41807142769128</v>
      </c>
      <c r="AG43" s="9">
        <v>588</v>
      </c>
      <c r="AH43" s="9">
        <v>0.50268433094792264</v>
      </c>
      <c r="AI43" s="9">
        <v>31</v>
      </c>
      <c r="AJ43" s="9">
        <v>2.461904761904762</v>
      </c>
      <c r="AK43" s="204" t="s">
        <v>248</v>
      </c>
      <c r="AL43" s="9">
        <v>79</v>
      </c>
      <c r="AM43" s="9">
        <v>3.4527848088073037</v>
      </c>
      <c r="AN43" s="9">
        <v>3.552805280528053</v>
      </c>
      <c r="AO43" s="73">
        <v>164</v>
      </c>
      <c r="AP43" s="80">
        <v>2</v>
      </c>
      <c r="AQ43" s="80">
        <v>2</v>
      </c>
      <c r="AR43" s="224">
        <v>0</v>
      </c>
      <c r="AS43" s="204" t="s">
        <v>248</v>
      </c>
      <c r="AT43" s="11">
        <v>6279.2569999999996</v>
      </c>
      <c r="AU43" s="11">
        <v>222.874</v>
      </c>
      <c r="AV43" s="203">
        <v>0</v>
      </c>
      <c r="AW43" s="203">
        <v>0</v>
      </c>
      <c r="AX43" s="203" t="s">
        <v>248</v>
      </c>
      <c r="AY43" s="235"/>
      <c r="AZ43" s="201">
        <v>24313</v>
      </c>
      <c r="BA43" s="188"/>
      <c r="BB43" s="203"/>
      <c r="BC43" s="203"/>
      <c r="BD43" s="217" t="s">
        <v>61</v>
      </c>
      <c r="BE43" s="201" t="s">
        <v>62</v>
      </c>
      <c r="BF43" s="201" t="s">
        <v>63</v>
      </c>
      <c r="BG43" s="201" t="s">
        <v>196</v>
      </c>
      <c r="BH43" s="218" t="s">
        <v>510</v>
      </c>
      <c r="BI43" s="218" t="s">
        <v>66</v>
      </c>
      <c r="BJ43" s="370">
        <v>214</v>
      </c>
      <c r="BK43" s="370">
        <v>7</v>
      </c>
      <c r="BL43" s="219" t="s">
        <v>65</v>
      </c>
      <c r="BM43" s="52" t="s">
        <v>65</v>
      </c>
      <c r="BN43" s="218" t="s">
        <v>374</v>
      </c>
      <c r="BO43" s="217" t="s">
        <v>53</v>
      </c>
      <c r="BP43" s="201" t="s">
        <v>704</v>
      </c>
      <c r="BQ43" s="52" t="s">
        <v>714</v>
      </c>
    </row>
    <row r="44" spans="1:69" ht="15.75">
      <c r="A44" s="207" t="s">
        <v>37</v>
      </c>
      <c r="B44" s="208" t="s">
        <v>711</v>
      </c>
      <c r="C44" s="202" t="s">
        <v>35</v>
      </c>
      <c r="D44" s="210" t="s">
        <v>709</v>
      </c>
      <c r="E44" s="24" t="s">
        <v>634</v>
      </c>
      <c r="F44" s="86">
        <v>89</v>
      </c>
      <c r="G44" s="80">
        <v>3</v>
      </c>
      <c r="H44" s="204"/>
      <c r="I44" s="204"/>
      <c r="J44" s="204"/>
      <c r="K44" s="204"/>
      <c r="L44" s="80">
        <v>0</v>
      </c>
      <c r="M44" s="203"/>
      <c r="N44" s="52">
        <v>0</v>
      </c>
      <c r="O44" s="204"/>
      <c r="P44" s="204"/>
      <c r="Q44" s="11">
        <v>5.6755929301999997</v>
      </c>
      <c r="R44" s="204"/>
      <c r="S44" s="204"/>
      <c r="T44" s="53">
        <v>10.5875</v>
      </c>
      <c r="U44" s="204"/>
      <c r="V44" s="204"/>
      <c r="W44" s="11">
        <v>5.6232324534883</v>
      </c>
      <c r="X44" s="204"/>
      <c r="Y44" s="204"/>
      <c r="Z44" s="53">
        <v>10.67</v>
      </c>
      <c r="AA44" s="204"/>
      <c r="AB44" s="204"/>
      <c r="AC44" s="204"/>
      <c r="AD44" s="204"/>
      <c r="AE44" s="204"/>
      <c r="AF44" s="9">
        <v>3.4394449310540738</v>
      </c>
      <c r="AG44" s="9">
        <v>602</v>
      </c>
      <c r="AH44" s="9">
        <v>0.56871970573567665</v>
      </c>
      <c r="AI44" s="9">
        <v>42</v>
      </c>
      <c r="AJ44" s="9">
        <v>2.15</v>
      </c>
      <c r="AK44" s="204" t="s">
        <v>248</v>
      </c>
      <c r="AL44" s="9">
        <v>76</v>
      </c>
      <c r="AM44" s="9">
        <v>3.48041354175797</v>
      </c>
      <c r="AN44" s="9">
        <v>3.5827868852459015</v>
      </c>
      <c r="AO44" s="73">
        <v>160</v>
      </c>
      <c r="AP44" s="80">
        <v>2</v>
      </c>
      <c r="AQ44" s="80">
        <v>10</v>
      </c>
      <c r="AR44" s="224">
        <v>0</v>
      </c>
      <c r="AS44" s="204" t="s">
        <v>248</v>
      </c>
      <c r="AT44" s="11">
        <v>6507.83</v>
      </c>
      <c r="AU44" s="11">
        <v>95.34</v>
      </c>
      <c r="AV44" s="203">
        <v>0</v>
      </c>
      <c r="AW44" s="203">
        <v>0</v>
      </c>
      <c r="AX44" s="203" t="s">
        <v>248</v>
      </c>
      <c r="AY44" s="235"/>
      <c r="AZ44" s="201">
        <v>24313</v>
      </c>
      <c r="BA44" s="188"/>
      <c r="BB44" s="203"/>
      <c r="BC44" s="203"/>
      <c r="BD44" s="217" t="s">
        <v>61</v>
      </c>
      <c r="BE44" s="201" t="s">
        <v>62</v>
      </c>
      <c r="BF44" s="201" t="s">
        <v>63</v>
      </c>
      <c r="BG44" s="201" t="s">
        <v>196</v>
      </c>
      <c r="BH44" s="218" t="s">
        <v>510</v>
      </c>
      <c r="BI44" s="218" t="s">
        <v>67</v>
      </c>
      <c r="BJ44" s="370">
        <v>214</v>
      </c>
      <c r="BK44" s="370">
        <v>3</v>
      </c>
      <c r="BL44" s="219" t="s">
        <v>65</v>
      </c>
      <c r="BM44" s="52" t="s">
        <v>65</v>
      </c>
      <c r="BN44" s="218" t="s">
        <v>374</v>
      </c>
      <c r="BO44" s="217" t="s">
        <v>53</v>
      </c>
      <c r="BP44" s="201" t="s">
        <v>704</v>
      </c>
      <c r="BQ44" s="52" t="s">
        <v>714</v>
      </c>
    </row>
    <row r="45" spans="1:69" ht="15.75">
      <c r="A45" s="207" t="s">
        <v>37</v>
      </c>
      <c r="B45" s="208" t="s">
        <v>711</v>
      </c>
      <c r="C45" s="202" t="s">
        <v>35</v>
      </c>
      <c r="D45" s="210" t="s">
        <v>709</v>
      </c>
      <c r="E45" s="24" t="s">
        <v>634</v>
      </c>
      <c r="F45" s="86">
        <v>88</v>
      </c>
      <c r="G45" s="80">
        <v>5</v>
      </c>
      <c r="H45" s="204"/>
      <c r="I45" s="204"/>
      <c r="J45" s="204"/>
      <c r="K45" s="204"/>
      <c r="L45" s="80">
        <v>0</v>
      </c>
      <c r="M45" s="203"/>
      <c r="N45" s="52">
        <v>0</v>
      </c>
      <c r="O45" s="204"/>
      <c r="P45" s="204"/>
      <c r="Q45" s="11">
        <v>6.4716503855000003</v>
      </c>
      <c r="R45" s="204"/>
      <c r="S45" s="204"/>
      <c r="T45" s="53">
        <v>10.424999999999997</v>
      </c>
      <c r="U45" s="204"/>
      <c r="V45" s="204"/>
      <c r="W45" s="11">
        <v>6.3492889759036002</v>
      </c>
      <c r="X45" s="204"/>
      <c r="Y45" s="204"/>
      <c r="Z45" s="53">
        <v>10.424999999999997</v>
      </c>
      <c r="AA45" s="204"/>
      <c r="AB45" s="204"/>
      <c r="AC45" s="204"/>
      <c r="AD45" s="204"/>
      <c r="AE45" s="204"/>
      <c r="AF45" s="9">
        <v>2.5656122392537646</v>
      </c>
      <c r="AG45" s="9">
        <v>579</v>
      </c>
      <c r="AH45" s="9">
        <v>0.49764131614865026</v>
      </c>
      <c r="AI45" s="9">
        <v>309</v>
      </c>
      <c r="AJ45" s="9">
        <v>1.5995833333333334</v>
      </c>
      <c r="AK45" s="204" t="s">
        <v>248</v>
      </c>
      <c r="AL45" s="9">
        <v>0</v>
      </c>
      <c r="AM45" s="9"/>
      <c r="AN45" s="9"/>
      <c r="AO45" s="73">
        <v>142</v>
      </c>
      <c r="AP45" s="80">
        <v>6</v>
      </c>
      <c r="AQ45" s="80">
        <v>18</v>
      </c>
      <c r="AR45" s="224">
        <v>0</v>
      </c>
      <c r="AS45" s="204" t="s">
        <v>248</v>
      </c>
      <c r="AT45" s="11">
        <v>5931.2120000000004</v>
      </c>
      <c r="AU45" s="11">
        <v>526.51599999999996</v>
      </c>
      <c r="AV45" s="203">
        <v>0</v>
      </c>
      <c r="AW45" s="203">
        <v>0</v>
      </c>
      <c r="AX45" s="203" t="s">
        <v>248</v>
      </c>
      <c r="AY45" s="235"/>
      <c r="AZ45" s="201">
        <v>24313</v>
      </c>
      <c r="BA45" s="188"/>
      <c r="BB45" s="203"/>
      <c r="BC45" s="203"/>
      <c r="BD45" s="217" t="s">
        <v>61</v>
      </c>
      <c r="BE45" s="201" t="s">
        <v>62</v>
      </c>
      <c r="BF45" s="201" t="s">
        <v>63</v>
      </c>
      <c r="BG45" s="201" t="s">
        <v>196</v>
      </c>
      <c r="BH45" s="218" t="s">
        <v>510</v>
      </c>
      <c r="BI45" s="218" t="s">
        <v>68</v>
      </c>
      <c r="BJ45" s="370">
        <v>214</v>
      </c>
      <c r="BK45" s="370">
        <v>4</v>
      </c>
      <c r="BL45" s="219" t="s">
        <v>65</v>
      </c>
      <c r="BM45" s="52" t="s">
        <v>65</v>
      </c>
      <c r="BN45" s="218" t="s">
        <v>374</v>
      </c>
      <c r="BO45" s="217" t="s">
        <v>53</v>
      </c>
      <c r="BP45" s="201" t="s">
        <v>704</v>
      </c>
      <c r="BQ45" s="52" t="s">
        <v>714</v>
      </c>
    </row>
    <row r="46" spans="1:69" ht="15.75">
      <c r="A46" s="207" t="s">
        <v>37</v>
      </c>
      <c r="B46" s="208" t="s">
        <v>711</v>
      </c>
      <c r="C46" s="202" t="s">
        <v>35</v>
      </c>
      <c r="D46" s="210" t="s">
        <v>709</v>
      </c>
      <c r="E46" s="24" t="s">
        <v>439</v>
      </c>
      <c r="F46" s="86">
        <v>62</v>
      </c>
      <c r="G46" s="80">
        <v>0</v>
      </c>
      <c r="H46" s="204"/>
      <c r="I46" s="204"/>
      <c r="J46" s="204"/>
      <c r="K46" s="204"/>
      <c r="L46" s="80">
        <v>0</v>
      </c>
      <c r="M46" s="203"/>
      <c r="N46" s="52">
        <v>0</v>
      </c>
      <c r="O46" s="204"/>
      <c r="P46" s="204"/>
      <c r="Q46" s="11">
        <v>4.5872902096999999</v>
      </c>
      <c r="R46" s="204"/>
      <c r="S46" s="204"/>
      <c r="T46" s="53">
        <v>6.3166666666666664</v>
      </c>
      <c r="U46" s="204"/>
      <c r="V46" s="204"/>
      <c r="W46" s="11">
        <v>4.4417254032258002</v>
      </c>
      <c r="X46" s="204"/>
      <c r="Y46" s="204"/>
      <c r="Z46" s="53">
        <v>6.2249999999999996</v>
      </c>
      <c r="AA46" s="204"/>
      <c r="AB46" s="204"/>
      <c r="AC46" s="204"/>
      <c r="AD46" s="204"/>
      <c r="AE46" s="204"/>
      <c r="AF46" s="9">
        <v>3.7535253697276669</v>
      </c>
      <c r="AG46" s="9">
        <v>434</v>
      </c>
      <c r="AH46" s="9">
        <v>0.37721049519691235</v>
      </c>
      <c r="AI46" s="9">
        <v>7</v>
      </c>
      <c r="AJ46" s="9">
        <v>3.0342592592592594</v>
      </c>
      <c r="AK46" s="204" t="s">
        <v>248</v>
      </c>
      <c r="AL46" s="9">
        <v>62</v>
      </c>
      <c r="AM46" s="9">
        <v>3.7535253697276669</v>
      </c>
      <c r="AN46" s="9">
        <v>3.7508650519031144</v>
      </c>
      <c r="AO46" s="73">
        <v>124</v>
      </c>
      <c r="AP46" s="80">
        <v>0</v>
      </c>
      <c r="AQ46" s="80">
        <v>0</v>
      </c>
      <c r="AR46" s="224">
        <v>0</v>
      </c>
      <c r="AS46" s="204" t="s">
        <v>248</v>
      </c>
      <c r="AT46" s="11">
        <v>4427.1639999999998</v>
      </c>
      <c r="AU46" s="11">
        <v>0</v>
      </c>
      <c r="AV46" s="203">
        <v>0</v>
      </c>
      <c r="AW46" s="203">
        <v>0</v>
      </c>
      <c r="AX46" s="203" t="s">
        <v>248</v>
      </c>
      <c r="AY46" s="235"/>
      <c r="AZ46" s="201">
        <v>35397</v>
      </c>
      <c r="BA46" s="188"/>
      <c r="BB46" s="203"/>
      <c r="BC46" s="203"/>
      <c r="BD46" s="217" t="s">
        <v>61</v>
      </c>
      <c r="BE46" s="201" t="s">
        <v>62</v>
      </c>
      <c r="BF46" s="201" t="s">
        <v>63</v>
      </c>
      <c r="BG46" s="201" t="s">
        <v>196</v>
      </c>
      <c r="BH46" s="218" t="s">
        <v>513</v>
      </c>
      <c r="BI46" s="218" t="s">
        <v>64</v>
      </c>
      <c r="BJ46" s="370">
        <v>214</v>
      </c>
      <c r="BK46" s="370">
        <v>1</v>
      </c>
      <c r="BL46" s="219" t="s">
        <v>65</v>
      </c>
      <c r="BM46" s="52" t="s">
        <v>65</v>
      </c>
      <c r="BN46" s="218" t="s">
        <v>374</v>
      </c>
      <c r="BO46" s="217" t="s">
        <v>258</v>
      </c>
      <c r="BP46" s="201" t="s">
        <v>680</v>
      </c>
      <c r="BQ46" s="52" t="s">
        <v>714</v>
      </c>
    </row>
    <row r="47" spans="1:69" ht="15.75">
      <c r="A47" s="207" t="s">
        <v>37</v>
      </c>
      <c r="B47" s="208" t="s">
        <v>711</v>
      </c>
      <c r="C47" s="202" t="s">
        <v>35</v>
      </c>
      <c r="D47" s="210" t="s">
        <v>709</v>
      </c>
      <c r="E47" s="24" t="s">
        <v>439</v>
      </c>
      <c r="F47" s="86">
        <v>64</v>
      </c>
      <c r="G47" s="80">
        <v>1</v>
      </c>
      <c r="H47" s="204"/>
      <c r="I47" s="204"/>
      <c r="J47" s="204"/>
      <c r="K47" s="204"/>
      <c r="L47" s="80">
        <v>0</v>
      </c>
      <c r="M47" s="203"/>
      <c r="N47" s="52">
        <v>0</v>
      </c>
      <c r="O47" s="204"/>
      <c r="P47" s="204"/>
      <c r="Q47" s="11">
        <v>6.0219362539999999</v>
      </c>
      <c r="R47" s="204"/>
      <c r="S47" s="204"/>
      <c r="T47" s="53">
        <v>11.212499999999999</v>
      </c>
      <c r="U47" s="204"/>
      <c r="V47" s="204"/>
      <c r="W47" s="11">
        <v>5.9614283650792999</v>
      </c>
      <c r="X47" s="204"/>
      <c r="Y47" s="204"/>
      <c r="Z47" s="53">
        <v>11.462499999999999</v>
      </c>
      <c r="AA47" s="204"/>
      <c r="AB47" s="204"/>
      <c r="AC47" s="204"/>
      <c r="AD47" s="204"/>
      <c r="AE47" s="204"/>
      <c r="AF47" s="9">
        <v>3.3815736982016875</v>
      </c>
      <c r="AG47" s="9">
        <v>441</v>
      </c>
      <c r="AH47" s="9">
        <v>0.49021291214866075</v>
      </c>
      <c r="AI47" s="9">
        <v>25</v>
      </c>
      <c r="AJ47" s="9">
        <v>2.4180555555555556</v>
      </c>
      <c r="AK47" s="204" t="s">
        <v>248</v>
      </c>
      <c r="AL47" s="9">
        <v>62</v>
      </c>
      <c r="AM47" s="9">
        <v>3.3823732744713531</v>
      </c>
      <c r="AN47" s="9">
        <v>3.4907407407407409</v>
      </c>
      <c r="AO47" s="73">
        <v>125</v>
      </c>
      <c r="AP47" s="80">
        <v>0</v>
      </c>
      <c r="AQ47" s="80">
        <v>1</v>
      </c>
      <c r="AR47" s="224">
        <v>0</v>
      </c>
      <c r="AS47" s="204" t="s">
        <v>248</v>
      </c>
      <c r="AT47" s="11">
        <v>4478.0649999999996</v>
      </c>
      <c r="AU47" s="11">
        <v>22.23</v>
      </c>
      <c r="AV47" s="203">
        <v>0</v>
      </c>
      <c r="AW47" s="203">
        <v>0</v>
      </c>
      <c r="AX47" s="203" t="s">
        <v>248</v>
      </c>
      <c r="AY47" s="235"/>
      <c r="AZ47" s="201">
        <v>35397</v>
      </c>
      <c r="BA47" s="188"/>
      <c r="BB47" s="203"/>
      <c r="BC47" s="203"/>
      <c r="BD47" s="217" t="s">
        <v>61</v>
      </c>
      <c r="BE47" s="201" t="s">
        <v>62</v>
      </c>
      <c r="BF47" s="201" t="s">
        <v>63</v>
      </c>
      <c r="BG47" s="201" t="s">
        <v>196</v>
      </c>
      <c r="BH47" s="218" t="s">
        <v>513</v>
      </c>
      <c r="BI47" s="218" t="s">
        <v>66</v>
      </c>
      <c r="BJ47" s="370">
        <v>214</v>
      </c>
      <c r="BK47" s="370">
        <v>7</v>
      </c>
      <c r="BL47" s="219" t="s">
        <v>65</v>
      </c>
      <c r="BM47" s="52" t="s">
        <v>65</v>
      </c>
      <c r="BN47" s="218" t="s">
        <v>374</v>
      </c>
      <c r="BO47" s="217" t="s">
        <v>258</v>
      </c>
      <c r="BP47" s="201" t="s">
        <v>680</v>
      </c>
      <c r="BQ47" s="52" t="s">
        <v>714</v>
      </c>
    </row>
    <row r="48" spans="1:69" ht="15.75">
      <c r="A48" s="207" t="s">
        <v>37</v>
      </c>
      <c r="B48" s="208" t="s">
        <v>711</v>
      </c>
      <c r="C48" s="202" t="s">
        <v>35</v>
      </c>
      <c r="D48" s="210" t="s">
        <v>709</v>
      </c>
      <c r="E48" s="24" t="s">
        <v>439</v>
      </c>
      <c r="F48" s="86">
        <v>63</v>
      </c>
      <c r="G48" s="80">
        <v>1</v>
      </c>
      <c r="H48" s="204"/>
      <c r="I48" s="204"/>
      <c r="J48" s="204"/>
      <c r="K48" s="204"/>
      <c r="L48" s="80">
        <v>0</v>
      </c>
      <c r="M48" s="203"/>
      <c r="N48" s="52">
        <v>0</v>
      </c>
      <c r="O48" s="204"/>
      <c r="P48" s="204"/>
      <c r="Q48" s="11">
        <v>5.1285481613000004</v>
      </c>
      <c r="R48" s="204"/>
      <c r="S48" s="204"/>
      <c r="T48" s="53">
        <v>7.4499999999999993</v>
      </c>
      <c r="U48" s="204"/>
      <c r="V48" s="204"/>
      <c r="W48" s="11">
        <v>5.0766287580645004</v>
      </c>
      <c r="X48" s="204"/>
      <c r="Y48" s="204"/>
      <c r="Z48" s="53">
        <v>7.4499999999999993</v>
      </c>
      <c r="AA48" s="204"/>
      <c r="AB48" s="204"/>
      <c r="AC48" s="204"/>
      <c r="AD48" s="204"/>
      <c r="AE48" s="204"/>
      <c r="AF48" s="9">
        <v>3.6018894180174796</v>
      </c>
      <c r="AG48" s="9">
        <v>434</v>
      </c>
      <c r="AH48" s="9">
        <v>0.36376848162189118</v>
      </c>
      <c r="AI48" s="9">
        <v>5</v>
      </c>
      <c r="AJ48" s="9">
        <v>2.9175</v>
      </c>
      <c r="AK48" s="204" t="s">
        <v>248</v>
      </c>
      <c r="AL48" s="9">
        <v>62</v>
      </c>
      <c r="AM48" s="9">
        <v>3.6018894180174796</v>
      </c>
      <c r="AN48" s="9">
        <v>3.6428571428571428</v>
      </c>
      <c r="AO48" s="73">
        <v>124</v>
      </c>
      <c r="AP48" s="80">
        <v>0</v>
      </c>
      <c r="AQ48" s="80">
        <v>0</v>
      </c>
      <c r="AR48" s="224">
        <v>0</v>
      </c>
      <c r="AS48" s="204" t="s">
        <v>248</v>
      </c>
      <c r="AT48" s="11">
        <v>4424.2820000000002</v>
      </c>
      <c r="AU48" s="11">
        <v>0</v>
      </c>
      <c r="AV48" s="203">
        <v>0</v>
      </c>
      <c r="AW48" s="203">
        <v>0</v>
      </c>
      <c r="AX48" s="203" t="s">
        <v>248</v>
      </c>
      <c r="AY48" s="235"/>
      <c r="AZ48" s="201">
        <v>35397</v>
      </c>
      <c r="BA48" s="188"/>
      <c r="BB48" s="203"/>
      <c r="BC48" s="203"/>
      <c r="BD48" s="217" t="s">
        <v>61</v>
      </c>
      <c r="BE48" s="201" t="s">
        <v>62</v>
      </c>
      <c r="BF48" s="201" t="s">
        <v>63</v>
      </c>
      <c r="BG48" s="201" t="s">
        <v>196</v>
      </c>
      <c r="BH48" s="218" t="s">
        <v>513</v>
      </c>
      <c r="BI48" s="218" t="s">
        <v>67</v>
      </c>
      <c r="BJ48" s="370">
        <v>214</v>
      </c>
      <c r="BK48" s="370">
        <v>3</v>
      </c>
      <c r="BL48" s="219" t="s">
        <v>65</v>
      </c>
      <c r="BM48" s="52" t="s">
        <v>65</v>
      </c>
      <c r="BN48" s="218" t="s">
        <v>374</v>
      </c>
      <c r="BO48" s="217" t="s">
        <v>258</v>
      </c>
      <c r="BP48" s="201" t="s">
        <v>680</v>
      </c>
      <c r="BQ48" s="52" t="s">
        <v>714</v>
      </c>
    </row>
    <row r="49" spans="1:69" ht="16.5" thickBot="1">
      <c r="A49" s="207" t="s">
        <v>37</v>
      </c>
      <c r="B49" s="208" t="s">
        <v>711</v>
      </c>
      <c r="C49" s="202" t="s">
        <v>35</v>
      </c>
      <c r="D49" s="210" t="s">
        <v>709</v>
      </c>
      <c r="E49" s="24" t="s">
        <v>439</v>
      </c>
      <c r="F49" s="86">
        <v>65</v>
      </c>
      <c r="G49" s="80">
        <v>2</v>
      </c>
      <c r="H49" s="204"/>
      <c r="I49" s="204"/>
      <c r="J49" s="204"/>
      <c r="K49" s="204"/>
      <c r="L49" s="80">
        <v>0</v>
      </c>
      <c r="M49" s="203"/>
      <c r="N49" s="52">
        <v>0</v>
      </c>
      <c r="O49" s="204"/>
      <c r="P49" s="204"/>
      <c r="Q49" s="11">
        <v>7.2566980952</v>
      </c>
      <c r="R49" s="204"/>
      <c r="S49" s="204"/>
      <c r="T49" s="53">
        <v>13.924999999999997</v>
      </c>
      <c r="U49" s="204"/>
      <c r="V49" s="204"/>
      <c r="W49" s="11">
        <v>7.1833806190476004</v>
      </c>
      <c r="X49" s="204"/>
      <c r="Y49" s="204"/>
      <c r="Z49" s="53">
        <v>13.924999999999997</v>
      </c>
      <c r="AA49" s="204"/>
      <c r="AB49" s="204"/>
      <c r="AC49" s="204"/>
      <c r="AD49" s="204"/>
      <c r="AE49" s="204"/>
      <c r="AF49" s="9">
        <v>2.7179285719281152</v>
      </c>
      <c r="AG49" s="9">
        <v>420</v>
      </c>
      <c r="AH49" s="9">
        <v>0.4166759430012541</v>
      </c>
      <c r="AI49" s="9">
        <v>96</v>
      </c>
      <c r="AJ49" s="9">
        <v>1.8262499999999999</v>
      </c>
      <c r="AK49" s="204" t="s">
        <v>248</v>
      </c>
      <c r="AL49" s="9">
        <v>0</v>
      </c>
      <c r="AM49" s="9"/>
      <c r="AN49" s="9"/>
      <c r="AO49" s="73">
        <v>108</v>
      </c>
      <c r="AP49" s="80">
        <v>8</v>
      </c>
      <c r="AQ49" s="80">
        <v>10</v>
      </c>
      <c r="AR49" s="224">
        <v>0</v>
      </c>
      <c r="AS49" s="204" t="s">
        <v>248</v>
      </c>
      <c r="AT49" s="11">
        <v>3870.2730000000001</v>
      </c>
      <c r="AU49" s="11">
        <v>646.06299999999999</v>
      </c>
      <c r="AV49" s="203">
        <v>0</v>
      </c>
      <c r="AW49" s="203">
        <v>0</v>
      </c>
      <c r="AX49" s="203" t="s">
        <v>248</v>
      </c>
      <c r="AY49" s="235"/>
      <c r="AZ49" s="218">
        <v>35397</v>
      </c>
      <c r="BA49" s="188"/>
      <c r="BB49" s="203"/>
      <c r="BC49" s="158"/>
      <c r="BD49" s="217" t="s">
        <v>61</v>
      </c>
      <c r="BE49" s="201" t="s">
        <v>62</v>
      </c>
      <c r="BF49" s="201" t="s">
        <v>63</v>
      </c>
      <c r="BG49" s="201" t="s">
        <v>196</v>
      </c>
      <c r="BH49" s="218" t="s">
        <v>513</v>
      </c>
      <c r="BI49" s="218" t="s">
        <v>68</v>
      </c>
      <c r="BJ49" s="391">
        <v>214</v>
      </c>
      <c r="BK49" s="370">
        <v>4</v>
      </c>
      <c r="BL49" s="219" t="s">
        <v>65</v>
      </c>
      <c r="BM49" s="52" t="s">
        <v>65</v>
      </c>
      <c r="BN49" s="218" t="s">
        <v>374</v>
      </c>
      <c r="BO49" s="217" t="s">
        <v>258</v>
      </c>
      <c r="BP49" s="201" t="s">
        <v>680</v>
      </c>
      <c r="BQ49" s="52" t="s">
        <v>714</v>
      </c>
    </row>
    <row r="50" spans="1:69" ht="15.75">
      <c r="A50" s="207" t="s">
        <v>37</v>
      </c>
      <c r="B50" s="208" t="s">
        <v>711</v>
      </c>
      <c r="C50" s="202" t="s">
        <v>35</v>
      </c>
      <c r="D50" s="210" t="s">
        <v>709</v>
      </c>
      <c r="E50" s="24" t="s">
        <v>440</v>
      </c>
      <c r="F50" s="86">
        <v>40</v>
      </c>
      <c r="G50" s="80">
        <v>0</v>
      </c>
      <c r="H50" s="204"/>
      <c r="I50" s="204"/>
      <c r="J50" s="204"/>
      <c r="K50" s="204"/>
      <c r="L50" s="80">
        <v>0</v>
      </c>
      <c r="M50" s="203"/>
      <c r="N50" s="52">
        <v>0</v>
      </c>
      <c r="O50" s="204"/>
      <c r="P50" s="204"/>
      <c r="Q50" s="11">
        <v>5.0566747249999997</v>
      </c>
      <c r="R50" s="204"/>
      <c r="S50" s="204"/>
      <c r="T50" s="53">
        <v>6.5</v>
      </c>
      <c r="U50" s="204"/>
      <c r="V50" s="204"/>
      <c r="W50" s="11">
        <v>4.8590496749999996</v>
      </c>
      <c r="X50" s="204"/>
      <c r="Y50" s="204"/>
      <c r="Z50" s="53">
        <v>6.5</v>
      </c>
      <c r="AA50" s="204"/>
      <c r="AB50" s="204"/>
      <c r="AC50" s="204"/>
      <c r="AD50" s="204"/>
      <c r="AE50" s="204"/>
      <c r="AF50" s="9">
        <v>3.7833928814956117</v>
      </c>
      <c r="AG50" s="9">
        <v>280</v>
      </c>
      <c r="AH50" s="9">
        <v>0.33014992947819904</v>
      </c>
      <c r="AI50" s="9">
        <v>2</v>
      </c>
      <c r="AJ50" s="9">
        <v>3.0416666666666665</v>
      </c>
      <c r="AK50" s="204" t="s">
        <v>248</v>
      </c>
      <c r="AL50" s="9">
        <v>40</v>
      </c>
      <c r="AM50" s="9">
        <v>3.7833928814956117</v>
      </c>
      <c r="AN50" s="9">
        <v>3.7549019607843137</v>
      </c>
      <c r="AO50" s="73">
        <v>80</v>
      </c>
      <c r="AP50" s="80">
        <v>0</v>
      </c>
      <c r="AQ50" s="80">
        <v>0</v>
      </c>
      <c r="AR50" s="224">
        <v>0</v>
      </c>
      <c r="AS50" s="204" t="s">
        <v>248</v>
      </c>
      <c r="AT50" s="11">
        <v>2854.6210000000001</v>
      </c>
      <c r="AU50" s="11">
        <v>0</v>
      </c>
      <c r="AV50" s="203">
        <v>0</v>
      </c>
      <c r="AW50" s="203">
        <v>0</v>
      </c>
      <c r="AX50" s="203" t="s">
        <v>248</v>
      </c>
      <c r="AY50" s="235"/>
      <c r="AZ50" s="201">
        <v>26491</v>
      </c>
      <c r="BA50" s="188"/>
      <c r="BB50" s="203"/>
      <c r="BC50" s="203"/>
      <c r="BD50" s="217" t="s">
        <v>61</v>
      </c>
      <c r="BE50" s="201" t="s">
        <v>62</v>
      </c>
      <c r="BF50" s="201" t="s">
        <v>63</v>
      </c>
      <c r="BG50" s="201" t="s">
        <v>196</v>
      </c>
      <c r="BH50" s="218" t="s">
        <v>514</v>
      </c>
      <c r="BI50" s="218" t="s">
        <v>64</v>
      </c>
      <c r="BJ50" s="370">
        <v>214</v>
      </c>
      <c r="BK50" s="370">
        <v>1</v>
      </c>
      <c r="BL50" s="219" t="s">
        <v>65</v>
      </c>
      <c r="BM50" s="52" t="s">
        <v>65</v>
      </c>
      <c r="BN50" s="218" t="s">
        <v>374</v>
      </c>
      <c r="BO50" s="217" t="s">
        <v>74</v>
      </c>
      <c r="BP50" s="201" t="s">
        <v>681</v>
      </c>
      <c r="BQ50" s="52" t="s">
        <v>717</v>
      </c>
    </row>
    <row r="51" spans="1:69" ht="15.75">
      <c r="A51" s="207" t="s">
        <v>37</v>
      </c>
      <c r="B51" s="208" t="s">
        <v>711</v>
      </c>
      <c r="C51" s="202" t="s">
        <v>35</v>
      </c>
      <c r="D51" s="210" t="s">
        <v>709</v>
      </c>
      <c r="E51" s="24" t="s">
        <v>440</v>
      </c>
      <c r="F51" s="86">
        <v>40</v>
      </c>
      <c r="G51" s="80">
        <v>1</v>
      </c>
      <c r="H51" s="204"/>
      <c r="I51" s="204"/>
      <c r="J51" s="204"/>
      <c r="K51" s="204"/>
      <c r="L51" s="80">
        <v>0</v>
      </c>
      <c r="M51" s="203"/>
      <c r="N51" s="52">
        <v>0</v>
      </c>
      <c r="O51" s="204"/>
      <c r="P51" s="204"/>
      <c r="Q51" s="11">
        <v>5.8465896154000001</v>
      </c>
      <c r="R51" s="204"/>
      <c r="S51" s="204"/>
      <c r="T51" s="53">
        <v>9.5249999999999986</v>
      </c>
      <c r="U51" s="204"/>
      <c r="V51" s="204"/>
      <c r="W51" s="11">
        <v>5.8740511538461</v>
      </c>
      <c r="X51" s="204"/>
      <c r="Y51" s="204"/>
      <c r="Z51" s="53">
        <v>9.5249999999999986</v>
      </c>
      <c r="AA51" s="204"/>
      <c r="AB51" s="204"/>
      <c r="AC51" s="204"/>
      <c r="AD51" s="204"/>
      <c r="AE51" s="204"/>
      <c r="AF51" s="9">
        <v>2.9815384594948742</v>
      </c>
      <c r="AG51" s="9">
        <v>273</v>
      </c>
      <c r="AH51" s="9">
        <v>0.56999085186790555</v>
      </c>
      <c r="AI51" s="9">
        <v>59</v>
      </c>
      <c r="AJ51" s="9">
        <v>2.0465</v>
      </c>
      <c r="AK51" s="204" t="s">
        <v>248</v>
      </c>
      <c r="AL51" s="9">
        <v>39</v>
      </c>
      <c r="AM51" s="9">
        <v>2.9815384594948742</v>
      </c>
      <c r="AN51" s="9">
        <v>2.9403409090909092</v>
      </c>
      <c r="AO51" s="73">
        <v>78</v>
      </c>
      <c r="AP51" s="80">
        <v>0</v>
      </c>
      <c r="AQ51" s="80">
        <v>0</v>
      </c>
      <c r="AR51" s="224">
        <v>0</v>
      </c>
      <c r="AS51" s="204" t="s">
        <v>248</v>
      </c>
      <c r="AT51" s="11">
        <v>2781.8119999999999</v>
      </c>
      <c r="AU51" s="11">
        <v>0</v>
      </c>
      <c r="AV51" s="203">
        <v>0</v>
      </c>
      <c r="AW51" s="203">
        <v>0</v>
      </c>
      <c r="AX51" s="203" t="s">
        <v>248</v>
      </c>
      <c r="AY51" s="235"/>
      <c r="AZ51" s="201">
        <v>26491</v>
      </c>
      <c r="BA51" s="188"/>
      <c r="BB51" s="203"/>
      <c r="BC51" s="203"/>
      <c r="BD51" s="217" t="s">
        <v>61</v>
      </c>
      <c r="BE51" s="201" t="s">
        <v>62</v>
      </c>
      <c r="BF51" s="201" t="s">
        <v>63</v>
      </c>
      <c r="BG51" s="201" t="s">
        <v>196</v>
      </c>
      <c r="BH51" s="218" t="s">
        <v>514</v>
      </c>
      <c r="BI51" s="218" t="s">
        <v>66</v>
      </c>
      <c r="BJ51" s="370">
        <v>214</v>
      </c>
      <c r="BK51" s="370">
        <v>7</v>
      </c>
      <c r="BL51" s="219" t="s">
        <v>65</v>
      </c>
      <c r="BM51" s="52" t="s">
        <v>65</v>
      </c>
      <c r="BN51" s="218" t="s">
        <v>374</v>
      </c>
      <c r="BO51" s="217" t="s">
        <v>74</v>
      </c>
      <c r="BP51" s="201" t="s">
        <v>681</v>
      </c>
      <c r="BQ51" s="52" t="s">
        <v>717</v>
      </c>
    </row>
    <row r="52" spans="1:69" ht="15.75">
      <c r="A52" s="207" t="s">
        <v>37</v>
      </c>
      <c r="B52" s="208" t="s">
        <v>711</v>
      </c>
      <c r="C52" s="202" t="s">
        <v>35</v>
      </c>
      <c r="D52" s="210" t="s">
        <v>709</v>
      </c>
      <c r="E52" s="24" t="s">
        <v>440</v>
      </c>
      <c r="F52" s="86">
        <v>41</v>
      </c>
      <c r="G52" s="80">
        <v>1</v>
      </c>
      <c r="H52" s="204"/>
      <c r="I52" s="204"/>
      <c r="J52" s="204"/>
      <c r="K52" s="204"/>
      <c r="L52" s="80">
        <v>0</v>
      </c>
      <c r="M52" s="203"/>
      <c r="N52" s="52">
        <v>1</v>
      </c>
      <c r="O52" s="204"/>
      <c r="P52" s="204"/>
      <c r="Q52" s="11">
        <v>6.4012748249999998</v>
      </c>
      <c r="R52" s="204"/>
      <c r="S52" s="204"/>
      <c r="T52" s="53">
        <v>8.5</v>
      </c>
      <c r="U52" s="204"/>
      <c r="V52" s="204"/>
      <c r="W52" s="11">
        <v>6.31697475</v>
      </c>
      <c r="X52" s="204"/>
      <c r="Y52" s="204"/>
      <c r="Z52" s="53">
        <v>8.5</v>
      </c>
      <c r="AA52" s="204"/>
      <c r="AB52" s="204"/>
      <c r="AC52" s="204"/>
      <c r="AD52" s="204"/>
      <c r="AE52" s="204"/>
      <c r="AF52" s="9">
        <v>3.6075396991183619</v>
      </c>
      <c r="AG52" s="9">
        <v>269</v>
      </c>
      <c r="AH52" s="9">
        <v>0.66605194392951728</v>
      </c>
      <c r="AI52" s="9">
        <v>12</v>
      </c>
      <c r="AJ52" s="9">
        <v>1.875</v>
      </c>
      <c r="AK52" s="204" t="s">
        <v>248</v>
      </c>
      <c r="AL52" s="9">
        <v>38</v>
      </c>
      <c r="AM52" s="9">
        <v>3.6382205684979763</v>
      </c>
      <c r="AN52" s="9">
        <v>3.7054140127388537</v>
      </c>
      <c r="AO52" s="73">
        <v>80</v>
      </c>
      <c r="AP52" s="80">
        <v>0</v>
      </c>
      <c r="AQ52" s="80">
        <v>0</v>
      </c>
      <c r="AR52" s="224">
        <v>0</v>
      </c>
      <c r="AS52" s="204" t="s">
        <v>248</v>
      </c>
      <c r="AT52" s="11">
        <v>2857.4879999999998</v>
      </c>
      <c r="AU52" s="11">
        <v>0</v>
      </c>
      <c r="AV52" s="203">
        <v>0</v>
      </c>
      <c r="AW52" s="203">
        <v>0</v>
      </c>
      <c r="AX52" s="203" t="s">
        <v>248</v>
      </c>
      <c r="AY52" s="235"/>
      <c r="AZ52" s="201">
        <v>26491</v>
      </c>
      <c r="BA52" s="188"/>
      <c r="BB52" s="203"/>
      <c r="BC52" s="203"/>
      <c r="BD52" s="217" t="s">
        <v>61</v>
      </c>
      <c r="BE52" s="201" t="s">
        <v>62</v>
      </c>
      <c r="BF52" s="201" t="s">
        <v>63</v>
      </c>
      <c r="BG52" s="201" t="s">
        <v>196</v>
      </c>
      <c r="BH52" s="218" t="s">
        <v>514</v>
      </c>
      <c r="BI52" s="218" t="s">
        <v>67</v>
      </c>
      <c r="BJ52" s="370">
        <v>214</v>
      </c>
      <c r="BK52" s="370">
        <v>3</v>
      </c>
      <c r="BL52" s="219" t="s">
        <v>65</v>
      </c>
      <c r="BM52" s="52" t="s">
        <v>65</v>
      </c>
      <c r="BN52" s="218" t="s">
        <v>374</v>
      </c>
      <c r="BO52" s="217" t="s">
        <v>74</v>
      </c>
      <c r="BP52" s="201" t="s">
        <v>681</v>
      </c>
      <c r="BQ52" s="52" t="s">
        <v>717</v>
      </c>
    </row>
    <row r="53" spans="1:69" ht="15.75">
      <c r="A53" s="207" t="s">
        <v>37</v>
      </c>
      <c r="B53" s="208" t="s">
        <v>711</v>
      </c>
      <c r="C53" s="202" t="s">
        <v>35</v>
      </c>
      <c r="D53" s="210" t="s">
        <v>709</v>
      </c>
      <c r="E53" s="24" t="s">
        <v>440</v>
      </c>
      <c r="F53" s="86">
        <v>40</v>
      </c>
      <c r="G53" s="80">
        <v>2</v>
      </c>
      <c r="H53" s="204"/>
      <c r="I53" s="204"/>
      <c r="J53" s="204"/>
      <c r="K53" s="204"/>
      <c r="L53" s="80">
        <v>0</v>
      </c>
      <c r="M53" s="203"/>
      <c r="N53" s="52">
        <v>0</v>
      </c>
      <c r="O53" s="204"/>
      <c r="P53" s="204"/>
      <c r="Q53" s="11">
        <v>5.7496838947000004</v>
      </c>
      <c r="R53" s="204"/>
      <c r="S53" s="204"/>
      <c r="T53" s="53">
        <v>9.2750000000000004</v>
      </c>
      <c r="U53" s="204"/>
      <c r="V53" s="204"/>
      <c r="W53" s="11">
        <v>5.7361842105263001</v>
      </c>
      <c r="X53" s="204"/>
      <c r="Y53" s="204"/>
      <c r="Z53" s="53">
        <v>9.0500000000000007</v>
      </c>
      <c r="AA53" s="204"/>
      <c r="AB53" s="204"/>
      <c r="AC53" s="204"/>
      <c r="AD53" s="204"/>
      <c r="AE53" s="204"/>
      <c r="AF53" s="9">
        <v>2.7443629365169864</v>
      </c>
      <c r="AG53" s="9">
        <v>259</v>
      </c>
      <c r="AH53" s="9">
        <v>0.3985405706652278</v>
      </c>
      <c r="AI53" s="9">
        <v>60</v>
      </c>
      <c r="AJ53" s="9">
        <v>2.0289473684210528</v>
      </c>
      <c r="AK53" s="204" t="s">
        <v>248</v>
      </c>
      <c r="AL53" s="9">
        <v>0</v>
      </c>
      <c r="AM53" s="9"/>
      <c r="AN53" s="9"/>
      <c r="AO53" s="73">
        <v>76</v>
      </c>
      <c r="AP53" s="80">
        <v>0</v>
      </c>
      <c r="AQ53" s="80">
        <v>0</v>
      </c>
      <c r="AR53" s="224">
        <v>0</v>
      </c>
      <c r="AS53" s="204" t="s">
        <v>248</v>
      </c>
      <c r="AT53" s="11">
        <v>2716.471</v>
      </c>
      <c r="AU53" s="11">
        <v>0</v>
      </c>
      <c r="AV53" s="203">
        <v>0</v>
      </c>
      <c r="AW53" s="203">
        <v>0</v>
      </c>
      <c r="AX53" s="203" t="s">
        <v>248</v>
      </c>
      <c r="AY53" s="235"/>
      <c r="AZ53" s="201">
        <v>26491</v>
      </c>
      <c r="BA53" s="188"/>
      <c r="BB53" s="203"/>
      <c r="BC53" s="203"/>
      <c r="BD53" s="217" t="s">
        <v>61</v>
      </c>
      <c r="BE53" s="201" t="s">
        <v>62</v>
      </c>
      <c r="BF53" s="201" t="s">
        <v>63</v>
      </c>
      <c r="BG53" s="201" t="s">
        <v>196</v>
      </c>
      <c r="BH53" s="218" t="s">
        <v>514</v>
      </c>
      <c r="BI53" s="218" t="s">
        <v>68</v>
      </c>
      <c r="BJ53" s="370">
        <v>214</v>
      </c>
      <c r="BK53" s="370">
        <v>4</v>
      </c>
      <c r="BL53" s="219" t="s">
        <v>65</v>
      </c>
      <c r="BM53" s="52" t="s">
        <v>65</v>
      </c>
      <c r="BN53" s="218" t="s">
        <v>374</v>
      </c>
      <c r="BO53" s="217" t="s">
        <v>74</v>
      </c>
      <c r="BP53" s="201" t="s">
        <v>681</v>
      </c>
      <c r="BQ53" s="52" t="s">
        <v>717</v>
      </c>
    </row>
    <row r="54" spans="1:69" ht="15.75">
      <c r="A54" s="207" t="s">
        <v>37</v>
      </c>
      <c r="B54" s="208" t="s">
        <v>711</v>
      </c>
      <c r="C54" s="202" t="s">
        <v>35</v>
      </c>
      <c r="D54" s="210" t="s">
        <v>709</v>
      </c>
      <c r="E54" s="24" t="s">
        <v>441</v>
      </c>
      <c r="F54" s="86">
        <v>50</v>
      </c>
      <c r="G54" s="80">
        <v>0</v>
      </c>
      <c r="H54" s="204"/>
      <c r="I54" s="204"/>
      <c r="J54" s="204"/>
      <c r="K54" s="204"/>
      <c r="L54" s="80">
        <v>0</v>
      </c>
      <c r="M54" s="203"/>
      <c r="N54" s="52">
        <v>0</v>
      </c>
      <c r="O54" s="204"/>
      <c r="P54" s="204"/>
      <c r="Q54" s="11">
        <v>5.6231599599999997</v>
      </c>
      <c r="R54" s="204"/>
      <c r="S54" s="204"/>
      <c r="T54" s="53">
        <v>7.625</v>
      </c>
      <c r="U54" s="204"/>
      <c r="V54" s="204"/>
      <c r="W54" s="11">
        <v>4.9629399200000002</v>
      </c>
      <c r="X54" s="204"/>
      <c r="Y54" s="204"/>
      <c r="Z54" s="53">
        <v>6.75</v>
      </c>
      <c r="AA54" s="204"/>
      <c r="AB54" s="204"/>
      <c r="AC54" s="204"/>
      <c r="AD54" s="204"/>
      <c r="AE54" s="204"/>
      <c r="AF54" s="9">
        <v>3.5920571494102478</v>
      </c>
      <c r="AG54" s="9">
        <v>350</v>
      </c>
      <c r="AH54" s="9">
        <v>0.42861474743550027</v>
      </c>
      <c r="AI54" s="9">
        <v>5</v>
      </c>
      <c r="AJ54" s="9">
        <v>2.7155172413793105</v>
      </c>
      <c r="AK54" s="204" t="s">
        <v>248</v>
      </c>
      <c r="AL54" s="9">
        <v>50</v>
      </c>
      <c r="AM54" s="9">
        <v>3.5920571494102478</v>
      </c>
      <c r="AN54" s="9">
        <v>3.6435406698564594</v>
      </c>
      <c r="AO54" s="73">
        <v>100</v>
      </c>
      <c r="AP54" s="80">
        <v>0</v>
      </c>
      <c r="AQ54" s="80">
        <v>0</v>
      </c>
      <c r="AR54" s="224">
        <v>0</v>
      </c>
      <c r="AS54" s="204" t="s">
        <v>248</v>
      </c>
      <c r="AT54" s="11">
        <v>3590.6889999999999</v>
      </c>
      <c r="AU54" s="11">
        <v>0</v>
      </c>
      <c r="AV54" s="203">
        <v>0</v>
      </c>
      <c r="AW54" s="203">
        <v>0</v>
      </c>
      <c r="AX54" s="203" t="s">
        <v>248</v>
      </c>
      <c r="AY54" s="235"/>
      <c r="AZ54" s="201">
        <v>39660</v>
      </c>
      <c r="BA54" s="188"/>
      <c r="BB54" s="203"/>
      <c r="BC54" s="203"/>
      <c r="BD54" s="217" t="s">
        <v>61</v>
      </c>
      <c r="BE54" s="201" t="s">
        <v>62</v>
      </c>
      <c r="BF54" s="201" t="s">
        <v>63</v>
      </c>
      <c r="BG54" s="201" t="s">
        <v>196</v>
      </c>
      <c r="BH54" s="218" t="s">
        <v>514</v>
      </c>
      <c r="BI54" s="218" t="s">
        <v>64</v>
      </c>
      <c r="BJ54" s="370">
        <v>214</v>
      </c>
      <c r="BK54" s="370">
        <v>1</v>
      </c>
      <c r="BL54" s="219" t="s">
        <v>65</v>
      </c>
      <c r="BM54" s="52" t="s">
        <v>65</v>
      </c>
      <c r="BN54" s="218" t="s">
        <v>374</v>
      </c>
      <c r="BO54" s="217" t="s">
        <v>349</v>
      </c>
      <c r="BP54" s="201" t="s">
        <v>699</v>
      </c>
      <c r="BQ54" s="52" t="s">
        <v>715</v>
      </c>
    </row>
    <row r="55" spans="1:69" ht="15.75">
      <c r="A55" s="207" t="s">
        <v>37</v>
      </c>
      <c r="B55" s="208" t="s">
        <v>711</v>
      </c>
      <c r="C55" s="202" t="s">
        <v>35</v>
      </c>
      <c r="D55" s="210" t="s">
        <v>709</v>
      </c>
      <c r="E55" s="24" t="s">
        <v>441</v>
      </c>
      <c r="F55" s="86">
        <v>52</v>
      </c>
      <c r="G55" s="80">
        <v>1</v>
      </c>
      <c r="H55" s="204"/>
      <c r="I55" s="204"/>
      <c r="J55" s="204"/>
      <c r="K55" s="204"/>
      <c r="L55" s="80">
        <v>0</v>
      </c>
      <c r="M55" s="203"/>
      <c r="N55" s="52">
        <v>0</v>
      </c>
      <c r="O55" s="204"/>
      <c r="P55" s="204"/>
      <c r="Q55" s="11">
        <v>5.2564703921999998</v>
      </c>
      <c r="R55" s="204"/>
      <c r="S55" s="204"/>
      <c r="T55" s="53">
        <v>11.362499999999999</v>
      </c>
      <c r="U55" s="204"/>
      <c r="V55" s="204"/>
      <c r="W55" s="11">
        <v>5.1063722549018999</v>
      </c>
      <c r="X55" s="204"/>
      <c r="Y55" s="204"/>
      <c r="Z55" s="53">
        <v>11.241666666666665</v>
      </c>
      <c r="AA55" s="204"/>
      <c r="AB55" s="204"/>
      <c r="AC55" s="204"/>
      <c r="AD55" s="204"/>
      <c r="AE55" s="204"/>
      <c r="AF55" s="9">
        <v>3.5663515603175013</v>
      </c>
      <c r="AG55" s="9">
        <v>354</v>
      </c>
      <c r="AH55" s="9">
        <v>0.50753355303217718</v>
      </c>
      <c r="AI55" s="9">
        <v>14</v>
      </c>
      <c r="AJ55" s="9">
        <v>2.5544117647058822</v>
      </c>
      <c r="AK55" s="204" t="s">
        <v>248</v>
      </c>
      <c r="AL55" s="9">
        <v>51</v>
      </c>
      <c r="AM55" s="9">
        <v>3.5663515603175013</v>
      </c>
      <c r="AN55" s="9">
        <v>3.6580459770114944</v>
      </c>
      <c r="AO55" s="73">
        <v>102</v>
      </c>
      <c r="AP55" s="80">
        <v>0</v>
      </c>
      <c r="AQ55" s="80">
        <v>0</v>
      </c>
      <c r="AR55" s="224">
        <v>0</v>
      </c>
      <c r="AS55" s="204" t="s">
        <v>248</v>
      </c>
      <c r="AT55" s="11">
        <v>3635.8829999999998</v>
      </c>
      <c r="AU55" s="11">
        <v>0</v>
      </c>
      <c r="AV55" s="203">
        <v>0</v>
      </c>
      <c r="AW55" s="203">
        <v>0</v>
      </c>
      <c r="AX55" s="203" t="s">
        <v>248</v>
      </c>
      <c r="AY55" s="235"/>
      <c r="AZ55" s="201">
        <v>39660</v>
      </c>
      <c r="BA55" s="188"/>
      <c r="BB55" s="203"/>
      <c r="BC55" s="203"/>
      <c r="BD55" s="217" t="s">
        <v>61</v>
      </c>
      <c r="BE55" s="201" t="s">
        <v>62</v>
      </c>
      <c r="BF55" s="201" t="s">
        <v>63</v>
      </c>
      <c r="BG55" s="201" t="s">
        <v>196</v>
      </c>
      <c r="BH55" s="218" t="s">
        <v>514</v>
      </c>
      <c r="BI55" s="218" t="s">
        <v>66</v>
      </c>
      <c r="BJ55" s="370">
        <v>214</v>
      </c>
      <c r="BK55" s="370">
        <v>7</v>
      </c>
      <c r="BL55" s="219" t="s">
        <v>65</v>
      </c>
      <c r="BM55" s="52" t="s">
        <v>65</v>
      </c>
      <c r="BN55" s="218" t="s">
        <v>374</v>
      </c>
      <c r="BO55" s="217" t="s">
        <v>349</v>
      </c>
      <c r="BP55" s="201" t="s">
        <v>699</v>
      </c>
      <c r="BQ55" s="52" t="s">
        <v>715</v>
      </c>
    </row>
    <row r="56" spans="1:69" ht="15.75">
      <c r="A56" s="207" t="s">
        <v>37</v>
      </c>
      <c r="B56" s="208" t="s">
        <v>711</v>
      </c>
      <c r="C56" s="202" t="s">
        <v>35</v>
      </c>
      <c r="D56" s="210" t="s">
        <v>709</v>
      </c>
      <c r="E56" s="24" t="s">
        <v>441</v>
      </c>
      <c r="F56" s="86">
        <v>51</v>
      </c>
      <c r="G56" s="80">
        <v>0</v>
      </c>
      <c r="H56" s="204"/>
      <c r="I56" s="204"/>
      <c r="J56" s="204"/>
      <c r="K56" s="204"/>
      <c r="L56" s="80">
        <v>0</v>
      </c>
      <c r="M56" s="203"/>
      <c r="N56" s="52">
        <v>0</v>
      </c>
      <c r="O56" s="204"/>
      <c r="P56" s="204"/>
      <c r="Q56" s="11">
        <v>5.0058821765000001</v>
      </c>
      <c r="R56" s="204"/>
      <c r="S56" s="204"/>
      <c r="T56" s="53">
        <v>7.7249999999999979</v>
      </c>
      <c r="U56" s="204"/>
      <c r="V56" s="204"/>
      <c r="W56" s="11">
        <v>5.0357449803921002</v>
      </c>
      <c r="X56" s="204"/>
      <c r="Y56" s="204"/>
      <c r="Z56" s="53">
        <v>7.7249999999999979</v>
      </c>
      <c r="AA56" s="204"/>
      <c r="AB56" s="204"/>
      <c r="AC56" s="204"/>
      <c r="AD56" s="204"/>
      <c r="AE56" s="204"/>
      <c r="AF56" s="9">
        <v>3.679747913397994</v>
      </c>
      <c r="AG56" s="9">
        <v>357</v>
      </c>
      <c r="AH56" s="9">
        <v>0.41876145440839507</v>
      </c>
      <c r="AI56" s="9">
        <v>4</v>
      </c>
      <c r="AJ56" s="9">
        <v>2.8147727272727274</v>
      </c>
      <c r="AK56" s="204" t="s">
        <v>248</v>
      </c>
      <c r="AL56" s="9">
        <v>51</v>
      </c>
      <c r="AM56" s="9">
        <v>3.679747913397994</v>
      </c>
      <c r="AN56" s="9">
        <v>3.7234848484848486</v>
      </c>
      <c r="AO56" s="73">
        <v>102</v>
      </c>
      <c r="AP56" s="80">
        <v>0</v>
      </c>
      <c r="AQ56" s="80">
        <v>0</v>
      </c>
      <c r="AR56" s="224">
        <v>0</v>
      </c>
      <c r="AS56" s="204" t="s">
        <v>248</v>
      </c>
      <c r="AT56" s="11">
        <v>3634.6959999999999</v>
      </c>
      <c r="AU56" s="11">
        <v>0</v>
      </c>
      <c r="AV56" s="203">
        <v>0</v>
      </c>
      <c r="AW56" s="203">
        <v>0</v>
      </c>
      <c r="AX56" s="203" t="s">
        <v>248</v>
      </c>
      <c r="AY56" s="235"/>
      <c r="AZ56" s="201">
        <v>39660</v>
      </c>
      <c r="BA56" s="188"/>
      <c r="BB56" s="203"/>
      <c r="BC56" s="203"/>
      <c r="BD56" s="217" t="s">
        <v>61</v>
      </c>
      <c r="BE56" s="201" t="s">
        <v>62</v>
      </c>
      <c r="BF56" s="201" t="s">
        <v>63</v>
      </c>
      <c r="BG56" s="201" t="s">
        <v>196</v>
      </c>
      <c r="BH56" s="218" t="s">
        <v>514</v>
      </c>
      <c r="BI56" s="218" t="s">
        <v>67</v>
      </c>
      <c r="BJ56" s="370">
        <v>214</v>
      </c>
      <c r="BK56" s="370">
        <v>3</v>
      </c>
      <c r="BL56" s="219" t="s">
        <v>65</v>
      </c>
      <c r="BM56" s="52" t="s">
        <v>65</v>
      </c>
      <c r="BN56" s="218" t="s">
        <v>374</v>
      </c>
      <c r="BO56" s="217" t="s">
        <v>349</v>
      </c>
      <c r="BP56" s="201" t="s">
        <v>699</v>
      </c>
      <c r="BQ56" s="52" t="s">
        <v>715</v>
      </c>
    </row>
    <row r="57" spans="1:69" ht="15.75">
      <c r="A57" s="207" t="s">
        <v>37</v>
      </c>
      <c r="B57" s="208" t="s">
        <v>711</v>
      </c>
      <c r="C57" s="202" t="s">
        <v>35</v>
      </c>
      <c r="D57" s="210" t="s">
        <v>709</v>
      </c>
      <c r="E57" s="24" t="s">
        <v>441</v>
      </c>
      <c r="F57" s="86">
        <v>49</v>
      </c>
      <c r="G57" s="80">
        <v>0</v>
      </c>
      <c r="H57" s="204"/>
      <c r="I57" s="204"/>
      <c r="J57" s="204"/>
      <c r="K57" s="204"/>
      <c r="L57" s="80">
        <v>0</v>
      </c>
      <c r="M57" s="203"/>
      <c r="N57" s="52">
        <v>0</v>
      </c>
      <c r="O57" s="204"/>
      <c r="P57" s="204"/>
      <c r="Q57" s="11">
        <v>5.9790202449000001</v>
      </c>
      <c r="R57" s="204"/>
      <c r="S57" s="204"/>
      <c r="T57" s="53">
        <v>8.8874999999999993</v>
      </c>
      <c r="U57" s="204"/>
      <c r="V57" s="204"/>
      <c r="W57" s="11">
        <v>5.9452855102040001</v>
      </c>
      <c r="X57" s="204"/>
      <c r="Y57" s="204"/>
      <c r="Z57" s="53">
        <v>8.8874999999999993</v>
      </c>
      <c r="AA57" s="204"/>
      <c r="AB57" s="204"/>
      <c r="AC57" s="204"/>
      <c r="AD57" s="204"/>
      <c r="AE57" s="204"/>
      <c r="AF57" s="9">
        <v>2.7939285692714506</v>
      </c>
      <c r="AG57" s="9">
        <v>336</v>
      </c>
      <c r="AH57" s="9">
        <v>0.36895376652153372</v>
      </c>
      <c r="AI57" s="9">
        <v>59</v>
      </c>
      <c r="AJ57" s="9">
        <v>2.0906250000000002</v>
      </c>
      <c r="AK57" s="204" t="s">
        <v>248</v>
      </c>
      <c r="AL57" s="9">
        <v>0</v>
      </c>
      <c r="AM57" s="9"/>
      <c r="AN57" s="9"/>
      <c r="AO57" s="73">
        <v>95</v>
      </c>
      <c r="AP57" s="80">
        <v>3</v>
      </c>
      <c r="AQ57" s="80">
        <v>0</v>
      </c>
      <c r="AR57" s="224">
        <v>0</v>
      </c>
      <c r="AS57" s="204" t="s">
        <v>248</v>
      </c>
      <c r="AT57" s="11">
        <v>3500.9059999999999</v>
      </c>
      <c r="AU57" s="11">
        <v>0</v>
      </c>
      <c r="AV57" s="203">
        <v>0</v>
      </c>
      <c r="AW57" s="203">
        <v>0</v>
      </c>
      <c r="AX57" s="203" t="s">
        <v>248</v>
      </c>
      <c r="AY57" s="235"/>
      <c r="AZ57" s="201">
        <v>39660</v>
      </c>
      <c r="BA57" s="188"/>
      <c r="BB57" s="203"/>
      <c r="BC57" s="203"/>
      <c r="BD57" s="217" t="s">
        <v>61</v>
      </c>
      <c r="BE57" s="201" t="s">
        <v>62</v>
      </c>
      <c r="BF57" s="201" t="s">
        <v>63</v>
      </c>
      <c r="BG57" s="201" t="s">
        <v>196</v>
      </c>
      <c r="BH57" s="218" t="s">
        <v>514</v>
      </c>
      <c r="BI57" s="218" t="s">
        <v>68</v>
      </c>
      <c r="BJ57" s="370">
        <v>214</v>
      </c>
      <c r="BK57" s="370">
        <v>4</v>
      </c>
      <c r="BL57" s="219" t="s">
        <v>65</v>
      </c>
      <c r="BM57" s="52" t="s">
        <v>65</v>
      </c>
      <c r="BN57" s="218" t="s">
        <v>374</v>
      </c>
      <c r="BO57" s="217" t="s">
        <v>349</v>
      </c>
      <c r="BP57" s="201" t="s">
        <v>699</v>
      </c>
      <c r="BQ57" s="52" t="s">
        <v>715</v>
      </c>
    </row>
    <row r="58" spans="1:69" ht="15.75">
      <c r="A58" s="207" t="s">
        <v>37</v>
      </c>
      <c r="B58" s="208" t="s">
        <v>711</v>
      </c>
      <c r="C58" s="202" t="s">
        <v>35</v>
      </c>
      <c r="D58" s="210" t="s">
        <v>709</v>
      </c>
      <c r="E58" s="24" t="s">
        <v>580</v>
      </c>
      <c r="F58" s="86">
        <v>55</v>
      </c>
      <c r="G58" s="80">
        <v>0</v>
      </c>
      <c r="H58" s="204"/>
      <c r="I58" s="204"/>
      <c r="J58" s="204"/>
      <c r="K58" s="204"/>
      <c r="L58" s="80">
        <v>0</v>
      </c>
      <c r="M58" s="203"/>
      <c r="N58" s="52">
        <v>0</v>
      </c>
      <c r="O58" s="204"/>
      <c r="P58" s="204"/>
      <c r="Q58" s="11">
        <v>4.6934359455000001</v>
      </c>
      <c r="R58" s="204"/>
      <c r="S58" s="204"/>
      <c r="T58" s="53">
        <v>6.208333333333333</v>
      </c>
      <c r="U58" s="204"/>
      <c r="V58" s="204"/>
      <c r="W58" s="11">
        <v>4.6107451818180998</v>
      </c>
      <c r="X58" s="204"/>
      <c r="Y58" s="204"/>
      <c r="Z58" s="53">
        <v>6.208333333333333</v>
      </c>
      <c r="AA58" s="204"/>
      <c r="AB58" s="204"/>
      <c r="AC58" s="204"/>
      <c r="AD58" s="204"/>
      <c r="AE58" s="204"/>
      <c r="AF58" s="9">
        <v>3.7654805418732882</v>
      </c>
      <c r="AG58" s="9">
        <v>385</v>
      </c>
      <c r="AH58" s="9">
        <v>0.34133721313913767</v>
      </c>
      <c r="AI58" s="9">
        <v>3</v>
      </c>
      <c r="AJ58" s="9">
        <v>3.0377906976744184</v>
      </c>
      <c r="AK58" s="204" t="s">
        <v>248</v>
      </c>
      <c r="AL58" s="9">
        <v>55</v>
      </c>
      <c r="AM58" s="9">
        <v>3.7654805418732882</v>
      </c>
      <c r="AN58" s="9">
        <v>3.7490671641791047</v>
      </c>
      <c r="AO58" s="73">
        <v>110</v>
      </c>
      <c r="AP58" s="80">
        <v>0</v>
      </c>
      <c r="AQ58" s="80">
        <v>0</v>
      </c>
      <c r="AR58" s="224">
        <v>0</v>
      </c>
      <c r="AS58" s="204" t="s">
        <v>248</v>
      </c>
      <c r="AT58" s="11">
        <v>3946.8989999999999</v>
      </c>
      <c r="AU58" s="11">
        <v>0</v>
      </c>
      <c r="AV58" s="203">
        <v>0</v>
      </c>
      <c r="AW58" s="203">
        <v>0</v>
      </c>
      <c r="AX58" s="203" t="s">
        <v>248</v>
      </c>
      <c r="AY58" s="235"/>
      <c r="AZ58" s="201">
        <v>34744</v>
      </c>
      <c r="BA58" s="188"/>
      <c r="BB58" s="203"/>
      <c r="BC58" s="203"/>
      <c r="BD58" s="217" t="s">
        <v>61</v>
      </c>
      <c r="BE58" s="201" t="s">
        <v>62</v>
      </c>
      <c r="BF58" s="201" t="s">
        <v>63</v>
      </c>
      <c r="BG58" s="201" t="s">
        <v>196</v>
      </c>
      <c r="BH58" s="218" t="s">
        <v>514</v>
      </c>
      <c r="BI58" s="218" t="s">
        <v>64</v>
      </c>
      <c r="BJ58" s="370">
        <v>214</v>
      </c>
      <c r="BK58" s="370">
        <v>1</v>
      </c>
      <c r="BL58" s="219" t="s">
        <v>65</v>
      </c>
      <c r="BM58" s="52" t="s">
        <v>65</v>
      </c>
      <c r="BN58" s="218" t="s">
        <v>374</v>
      </c>
      <c r="BO58" s="217" t="s">
        <v>74</v>
      </c>
      <c r="BP58" s="201" t="s">
        <v>681</v>
      </c>
      <c r="BQ58" s="52" t="s">
        <v>717</v>
      </c>
    </row>
    <row r="59" spans="1:69" ht="15.75">
      <c r="A59" s="207" t="s">
        <v>37</v>
      </c>
      <c r="B59" s="208" t="s">
        <v>711</v>
      </c>
      <c r="C59" s="202" t="s">
        <v>35</v>
      </c>
      <c r="D59" s="210" t="s">
        <v>709</v>
      </c>
      <c r="E59" s="24" t="s">
        <v>580</v>
      </c>
      <c r="F59" s="86">
        <v>55</v>
      </c>
      <c r="G59" s="80">
        <v>1</v>
      </c>
      <c r="H59" s="204"/>
      <c r="I59" s="204"/>
      <c r="J59" s="204"/>
      <c r="K59" s="204"/>
      <c r="L59" s="80">
        <v>0</v>
      </c>
      <c r="M59" s="203"/>
      <c r="N59" s="52">
        <v>0</v>
      </c>
      <c r="O59" s="204"/>
      <c r="P59" s="204"/>
      <c r="Q59" s="11">
        <v>5.8581665741000002</v>
      </c>
      <c r="R59" s="204"/>
      <c r="S59" s="204"/>
      <c r="T59" s="53">
        <v>8.6499999999999986</v>
      </c>
      <c r="U59" s="204"/>
      <c r="V59" s="204"/>
      <c r="W59" s="11">
        <v>5.9407961666666003</v>
      </c>
      <c r="X59" s="204"/>
      <c r="Y59" s="204"/>
      <c r="Z59" s="53">
        <v>8.6499999999999986</v>
      </c>
      <c r="AA59" s="204"/>
      <c r="AB59" s="204"/>
      <c r="AC59" s="204"/>
      <c r="AD59" s="204"/>
      <c r="AE59" s="204"/>
      <c r="AF59" s="9">
        <v>3.0386507867505315</v>
      </c>
      <c r="AG59" s="9">
        <v>378</v>
      </c>
      <c r="AH59" s="9">
        <v>0.57779524641379776</v>
      </c>
      <c r="AI59" s="9">
        <v>67</v>
      </c>
      <c r="AJ59" s="9">
        <v>2.0375000000000001</v>
      </c>
      <c r="AK59" s="204" t="s">
        <v>248</v>
      </c>
      <c r="AL59" s="9">
        <v>54</v>
      </c>
      <c r="AM59" s="9">
        <v>3.0386507867505315</v>
      </c>
      <c r="AN59" s="9">
        <v>3.081818181818182</v>
      </c>
      <c r="AO59" s="73">
        <v>108</v>
      </c>
      <c r="AP59" s="80">
        <v>0</v>
      </c>
      <c r="AQ59" s="80">
        <v>0</v>
      </c>
      <c r="AR59" s="224">
        <v>0</v>
      </c>
      <c r="AS59" s="204" t="s">
        <v>248</v>
      </c>
      <c r="AT59" s="11">
        <v>3862.2249999999999</v>
      </c>
      <c r="AU59" s="11">
        <v>0</v>
      </c>
      <c r="AV59" s="203">
        <v>0</v>
      </c>
      <c r="AW59" s="203">
        <v>0</v>
      </c>
      <c r="AX59" s="203" t="s">
        <v>248</v>
      </c>
      <c r="AY59" s="235"/>
      <c r="AZ59" s="201">
        <v>34744</v>
      </c>
      <c r="BA59" s="188"/>
      <c r="BB59" s="203"/>
      <c r="BC59" s="203"/>
      <c r="BD59" s="217" t="s">
        <v>61</v>
      </c>
      <c r="BE59" s="201" t="s">
        <v>62</v>
      </c>
      <c r="BF59" s="201" t="s">
        <v>63</v>
      </c>
      <c r="BG59" s="201" t="s">
        <v>196</v>
      </c>
      <c r="BH59" s="218" t="s">
        <v>514</v>
      </c>
      <c r="BI59" s="218" t="s">
        <v>66</v>
      </c>
      <c r="BJ59" s="370">
        <v>214</v>
      </c>
      <c r="BK59" s="370">
        <v>7</v>
      </c>
      <c r="BL59" s="219" t="s">
        <v>65</v>
      </c>
      <c r="BM59" s="52" t="s">
        <v>65</v>
      </c>
      <c r="BN59" s="218" t="s">
        <v>374</v>
      </c>
      <c r="BO59" s="217" t="s">
        <v>74</v>
      </c>
      <c r="BP59" s="201" t="s">
        <v>681</v>
      </c>
      <c r="BQ59" s="52" t="s">
        <v>717</v>
      </c>
    </row>
    <row r="60" spans="1:69" ht="15.75">
      <c r="A60" s="207" t="s">
        <v>37</v>
      </c>
      <c r="B60" s="208" t="s">
        <v>711</v>
      </c>
      <c r="C60" s="202" t="s">
        <v>35</v>
      </c>
      <c r="D60" s="210" t="s">
        <v>709</v>
      </c>
      <c r="E60" s="24" t="s">
        <v>580</v>
      </c>
      <c r="F60" s="86">
        <v>53</v>
      </c>
      <c r="G60" s="80">
        <v>1</v>
      </c>
      <c r="H60" s="204"/>
      <c r="I60" s="204"/>
      <c r="J60" s="204"/>
      <c r="K60" s="204"/>
      <c r="L60" s="80">
        <v>0</v>
      </c>
      <c r="M60" s="203"/>
      <c r="N60" s="52">
        <v>0</v>
      </c>
      <c r="O60" s="204"/>
      <c r="P60" s="204"/>
      <c r="Q60" s="11">
        <v>6.4605574422999998</v>
      </c>
      <c r="R60" s="204"/>
      <c r="S60" s="204"/>
      <c r="T60" s="53">
        <v>9.85</v>
      </c>
      <c r="U60" s="204"/>
      <c r="V60" s="204"/>
      <c r="W60" s="11">
        <v>5.7494421346153004</v>
      </c>
      <c r="X60" s="204"/>
      <c r="Y60" s="204"/>
      <c r="Z60" s="53">
        <v>9.85</v>
      </c>
      <c r="AA60" s="204"/>
      <c r="AB60" s="204"/>
      <c r="AC60" s="204"/>
      <c r="AD60" s="204"/>
      <c r="AE60" s="204"/>
      <c r="AF60" s="9">
        <v>3.8656319026108621</v>
      </c>
      <c r="AG60" s="9">
        <v>364</v>
      </c>
      <c r="AH60" s="9">
        <v>0.36383142869970997</v>
      </c>
      <c r="AI60" s="9">
        <v>4</v>
      </c>
      <c r="AJ60" s="9">
        <v>3.2153846153846155</v>
      </c>
      <c r="AK60" s="204" t="s">
        <v>248</v>
      </c>
      <c r="AL60" s="9">
        <v>52</v>
      </c>
      <c r="AM60" s="9">
        <v>3.8656319026108621</v>
      </c>
      <c r="AN60" s="9">
        <v>3.8743718592964824</v>
      </c>
      <c r="AO60" s="73">
        <v>104</v>
      </c>
      <c r="AP60" s="80">
        <v>0</v>
      </c>
      <c r="AQ60" s="80">
        <v>0</v>
      </c>
      <c r="AR60" s="224">
        <v>0</v>
      </c>
      <c r="AS60" s="204" t="s">
        <v>248</v>
      </c>
      <c r="AT60" s="11">
        <v>3724.1410000000001</v>
      </c>
      <c r="AU60" s="11">
        <v>0</v>
      </c>
      <c r="AV60" s="203">
        <v>0</v>
      </c>
      <c r="AW60" s="203">
        <v>0</v>
      </c>
      <c r="AX60" s="203" t="s">
        <v>248</v>
      </c>
      <c r="AY60" s="235"/>
      <c r="AZ60" s="201">
        <v>34744</v>
      </c>
      <c r="BA60" s="188"/>
      <c r="BB60" s="203"/>
      <c r="BC60" s="203"/>
      <c r="BD60" s="217" t="s">
        <v>61</v>
      </c>
      <c r="BE60" s="201" t="s">
        <v>62</v>
      </c>
      <c r="BF60" s="201" t="s">
        <v>63</v>
      </c>
      <c r="BG60" s="201" t="s">
        <v>196</v>
      </c>
      <c r="BH60" s="218" t="s">
        <v>514</v>
      </c>
      <c r="BI60" s="218" t="s">
        <v>67</v>
      </c>
      <c r="BJ60" s="370">
        <v>214</v>
      </c>
      <c r="BK60" s="370">
        <v>3</v>
      </c>
      <c r="BL60" s="219" t="s">
        <v>65</v>
      </c>
      <c r="BM60" s="52" t="s">
        <v>65</v>
      </c>
      <c r="BN60" s="218" t="s">
        <v>374</v>
      </c>
      <c r="BO60" s="217" t="s">
        <v>74</v>
      </c>
      <c r="BP60" s="201" t="s">
        <v>681</v>
      </c>
      <c r="BQ60" s="52" t="s">
        <v>717</v>
      </c>
    </row>
    <row r="61" spans="1:69" ht="15.75">
      <c r="A61" s="207" t="s">
        <v>37</v>
      </c>
      <c r="B61" s="208" t="s">
        <v>711</v>
      </c>
      <c r="C61" s="202" t="s">
        <v>35</v>
      </c>
      <c r="D61" s="210" t="s">
        <v>709</v>
      </c>
      <c r="E61" s="24" t="s">
        <v>580</v>
      </c>
      <c r="F61" s="86">
        <v>51</v>
      </c>
      <c r="G61" s="80">
        <v>1</v>
      </c>
      <c r="H61" s="204"/>
      <c r="I61" s="204"/>
      <c r="J61" s="204"/>
      <c r="K61" s="204"/>
      <c r="L61" s="80">
        <v>0</v>
      </c>
      <c r="M61" s="203"/>
      <c r="N61" s="52">
        <v>0</v>
      </c>
      <c r="O61" s="204"/>
      <c r="P61" s="204"/>
      <c r="Q61" s="11">
        <v>6.2490597799999996</v>
      </c>
      <c r="R61" s="204"/>
      <c r="S61" s="204"/>
      <c r="T61" s="53">
        <v>10.25</v>
      </c>
      <c r="U61" s="204"/>
      <c r="V61" s="204"/>
      <c r="W61" s="11">
        <v>6.2526198199999996</v>
      </c>
      <c r="X61" s="204"/>
      <c r="Y61" s="204"/>
      <c r="Z61" s="53">
        <v>10.25</v>
      </c>
      <c r="AA61" s="204"/>
      <c r="AB61" s="204"/>
      <c r="AC61" s="204"/>
      <c r="AD61" s="204"/>
      <c r="AE61" s="204"/>
      <c r="AF61" s="9">
        <v>2.9404956269194717</v>
      </c>
      <c r="AG61" s="9">
        <v>343</v>
      </c>
      <c r="AH61" s="9">
        <v>0.45317138720458189</v>
      </c>
      <c r="AI61" s="9">
        <v>60</v>
      </c>
      <c r="AJ61" s="9">
        <v>2.0245098039215685</v>
      </c>
      <c r="AK61" s="204" t="s">
        <v>248</v>
      </c>
      <c r="AL61" s="9">
        <v>0</v>
      </c>
      <c r="AM61" s="9"/>
      <c r="AN61" s="9"/>
      <c r="AO61" s="73">
        <v>100</v>
      </c>
      <c r="AP61" s="80">
        <v>0</v>
      </c>
      <c r="AQ61" s="80">
        <v>0</v>
      </c>
      <c r="AR61" s="224">
        <v>0</v>
      </c>
      <c r="AS61" s="204" t="s">
        <v>248</v>
      </c>
      <c r="AT61" s="11">
        <v>3572.7190000000001</v>
      </c>
      <c r="AU61" s="11">
        <v>0</v>
      </c>
      <c r="AV61" s="203">
        <v>0</v>
      </c>
      <c r="AW61" s="203">
        <v>0</v>
      </c>
      <c r="AX61" s="203" t="s">
        <v>248</v>
      </c>
      <c r="AY61" s="235"/>
      <c r="AZ61" s="201">
        <v>34744</v>
      </c>
      <c r="BA61" s="188"/>
      <c r="BB61" s="203"/>
      <c r="BC61" s="203"/>
      <c r="BD61" s="217" t="s">
        <v>61</v>
      </c>
      <c r="BE61" s="201" t="s">
        <v>62</v>
      </c>
      <c r="BF61" s="201" t="s">
        <v>63</v>
      </c>
      <c r="BG61" s="201" t="s">
        <v>196</v>
      </c>
      <c r="BH61" s="218" t="s">
        <v>514</v>
      </c>
      <c r="BI61" s="218" t="s">
        <v>68</v>
      </c>
      <c r="BJ61" s="370">
        <v>214</v>
      </c>
      <c r="BK61" s="370">
        <v>4</v>
      </c>
      <c r="BL61" s="219" t="s">
        <v>65</v>
      </c>
      <c r="BM61" s="52" t="s">
        <v>65</v>
      </c>
      <c r="BN61" s="218" t="s">
        <v>374</v>
      </c>
      <c r="BO61" s="217" t="s">
        <v>74</v>
      </c>
      <c r="BP61" s="201" t="s">
        <v>681</v>
      </c>
      <c r="BQ61" s="52" t="s">
        <v>717</v>
      </c>
    </row>
    <row r="62" spans="1:69" ht="15.75">
      <c r="A62" s="207" t="s">
        <v>37</v>
      </c>
      <c r="B62" s="208" t="s">
        <v>711</v>
      </c>
      <c r="C62" s="202" t="s">
        <v>35</v>
      </c>
      <c r="D62" s="210" t="s">
        <v>709</v>
      </c>
      <c r="E62" s="24" t="s">
        <v>354</v>
      </c>
      <c r="F62" s="86">
        <v>253</v>
      </c>
      <c r="G62" s="80">
        <v>2</v>
      </c>
      <c r="H62" s="204"/>
      <c r="I62" s="204"/>
      <c r="J62" s="204"/>
      <c r="K62" s="204"/>
      <c r="L62" s="80">
        <v>3</v>
      </c>
      <c r="M62" s="203"/>
      <c r="N62" s="52">
        <v>0</v>
      </c>
      <c r="O62" s="204"/>
      <c r="P62" s="204"/>
      <c r="Q62" s="11">
        <v>6.2563707621000004</v>
      </c>
      <c r="R62" s="204"/>
      <c r="S62" s="204"/>
      <c r="T62" s="53">
        <v>9.2999999999999972</v>
      </c>
      <c r="U62" s="204"/>
      <c r="V62" s="204"/>
      <c r="W62" s="11">
        <v>5.5743626572579998</v>
      </c>
      <c r="X62" s="204"/>
      <c r="Y62" s="204"/>
      <c r="Z62" s="53">
        <v>8.3999999999999986</v>
      </c>
      <c r="AA62" s="204"/>
      <c r="AB62" s="204"/>
      <c r="AC62" s="204"/>
      <c r="AD62" s="204"/>
      <c r="AE62" s="204"/>
      <c r="AF62" s="9">
        <v>3.5325979369301952</v>
      </c>
      <c r="AG62" s="9">
        <v>1736</v>
      </c>
      <c r="AH62" s="9">
        <v>0.41629758506593673</v>
      </c>
      <c r="AI62" s="9">
        <v>37</v>
      </c>
      <c r="AJ62" s="9">
        <v>2.6596153846153845</v>
      </c>
      <c r="AK62" s="204" t="s">
        <v>248</v>
      </c>
      <c r="AL62" s="9">
        <v>247</v>
      </c>
      <c r="AM62" s="9">
        <v>3.5341469164595152</v>
      </c>
      <c r="AN62" s="9">
        <v>3.5973101265822787</v>
      </c>
      <c r="AO62" s="73">
        <v>502</v>
      </c>
      <c r="AP62" s="80">
        <v>0</v>
      </c>
      <c r="AQ62" s="80">
        <v>0</v>
      </c>
      <c r="AR62" s="224">
        <v>0</v>
      </c>
      <c r="AS62" s="204" t="s">
        <v>248</v>
      </c>
      <c r="AT62" s="11">
        <v>17894.596000000001</v>
      </c>
      <c r="AU62" s="11">
        <v>0</v>
      </c>
      <c r="AV62" s="203">
        <v>0</v>
      </c>
      <c r="AW62" s="203">
        <v>0</v>
      </c>
      <c r="AX62" s="203" t="s">
        <v>248</v>
      </c>
      <c r="AY62" s="235"/>
      <c r="AZ62" s="138">
        <v>95925</v>
      </c>
      <c r="BA62" s="188"/>
      <c r="BB62" s="203"/>
      <c r="BC62" s="203"/>
      <c r="BD62" s="217" t="s">
        <v>61</v>
      </c>
      <c r="BE62" s="201" t="s">
        <v>62</v>
      </c>
      <c r="BF62" s="201" t="s">
        <v>63</v>
      </c>
      <c r="BG62" s="201" t="s">
        <v>196</v>
      </c>
      <c r="BH62" s="218" t="s">
        <v>513</v>
      </c>
      <c r="BI62" s="218" t="s">
        <v>64</v>
      </c>
      <c r="BJ62" s="370">
        <v>214</v>
      </c>
      <c r="BK62" s="370">
        <v>1</v>
      </c>
      <c r="BL62" s="219" t="s">
        <v>65</v>
      </c>
      <c r="BM62" s="52" t="s">
        <v>65</v>
      </c>
      <c r="BN62" s="218" t="s">
        <v>374</v>
      </c>
      <c r="BO62" s="217" t="s">
        <v>354</v>
      </c>
      <c r="BP62" s="201" t="s">
        <v>682</v>
      </c>
      <c r="BQ62" s="52" t="s">
        <v>716</v>
      </c>
    </row>
    <row r="63" spans="1:69" ht="15.75">
      <c r="A63" s="207" t="s">
        <v>37</v>
      </c>
      <c r="B63" s="208" t="s">
        <v>711</v>
      </c>
      <c r="C63" s="202" t="s">
        <v>35</v>
      </c>
      <c r="D63" s="210" t="s">
        <v>709</v>
      </c>
      <c r="E63" s="24" t="s">
        <v>354</v>
      </c>
      <c r="F63" s="86">
        <v>281</v>
      </c>
      <c r="G63" s="80">
        <v>8</v>
      </c>
      <c r="H63" s="204"/>
      <c r="I63" s="204"/>
      <c r="J63" s="204"/>
      <c r="K63" s="204"/>
      <c r="L63" s="80">
        <v>0</v>
      </c>
      <c r="M63" s="203"/>
      <c r="N63" s="52">
        <v>0</v>
      </c>
      <c r="O63" s="204"/>
      <c r="P63" s="204"/>
      <c r="Q63" s="11">
        <v>5.2774685531000003</v>
      </c>
      <c r="R63" s="204"/>
      <c r="S63" s="204"/>
      <c r="T63" s="53">
        <v>7.7392857142857121</v>
      </c>
      <c r="U63" s="204"/>
      <c r="V63" s="204"/>
      <c r="W63" s="11">
        <v>5.1065271978020998</v>
      </c>
      <c r="X63" s="204"/>
      <c r="Y63" s="204"/>
      <c r="Z63" s="53">
        <v>7.4535714285714265</v>
      </c>
      <c r="AA63" s="204"/>
      <c r="AB63" s="204"/>
      <c r="AC63" s="204"/>
      <c r="AD63" s="204"/>
      <c r="AE63" s="204"/>
      <c r="AF63" s="9">
        <v>2.9324437480893568</v>
      </c>
      <c r="AG63" s="9">
        <v>1911</v>
      </c>
      <c r="AH63" s="9">
        <v>0.36987674063605663</v>
      </c>
      <c r="AI63" s="9">
        <v>242</v>
      </c>
      <c r="AJ63" s="9">
        <v>2.1578271028037381</v>
      </c>
      <c r="AK63" s="204" t="s">
        <v>248</v>
      </c>
      <c r="AL63" s="9">
        <v>0</v>
      </c>
      <c r="AM63" s="9"/>
      <c r="AN63" s="9"/>
      <c r="AO63" s="73">
        <v>546</v>
      </c>
      <c r="AP63" s="80">
        <v>0</v>
      </c>
      <c r="AQ63" s="80">
        <v>0</v>
      </c>
      <c r="AR63" s="224">
        <v>0</v>
      </c>
      <c r="AS63" s="204" t="s">
        <v>248</v>
      </c>
      <c r="AT63" s="11">
        <v>19500.84</v>
      </c>
      <c r="AU63" s="11">
        <v>0</v>
      </c>
      <c r="AV63" s="203">
        <v>0</v>
      </c>
      <c r="AW63" s="203">
        <v>0</v>
      </c>
      <c r="AX63" s="203" t="s">
        <v>248</v>
      </c>
      <c r="AY63" s="235"/>
      <c r="AZ63" s="138">
        <v>95925</v>
      </c>
      <c r="BA63" s="188"/>
      <c r="BB63" s="203"/>
      <c r="BC63" s="203"/>
      <c r="BD63" s="217" t="s">
        <v>61</v>
      </c>
      <c r="BE63" s="201" t="s">
        <v>62</v>
      </c>
      <c r="BF63" s="201" t="s">
        <v>63</v>
      </c>
      <c r="BG63" s="201" t="s">
        <v>196</v>
      </c>
      <c r="BH63" s="218" t="s">
        <v>513</v>
      </c>
      <c r="BI63" s="218" t="s">
        <v>66</v>
      </c>
      <c r="BJ63" s="370">
        <v>214</v>
      </c>
      <c r="BK63" s="370">
        <v>7</v>
      </c>
      <c r="BL63" s="219" t="s">
        <v>65</v>
      </c>
      <c r="BM63" s="52" t="s">
        <v>65</v>
      </c>
      <c r="BN63" s="218" t="s">
        <v>374</v>
      </c>
      <c r="BO63" s="217" t="s">
        <v>354</v>
      </c>
      <c r="BP63" s="201" t="s">
        <v>682</v>
      </c>
      <c r="BQ63" s="52" t="s">
        <v>716</v>
      </c>
    </row>
    <row r="64" spans="1:69" ht="15.75">
      <c r="A64" s="207" t="s">
        <v>37</v>
      </c>
      <c r="B64" s="208" t="s">
        <v>711</v>
      </c>
      <c r="C64" s="202" t="s">
        <v>35</v>
      </c>
      <c r="D64" s="210" t="s">
        <v>709</v>
      </c>
      <c r="E64" s="24" t="s">
        <v>354</v>
      </c>
      <c r="F64" s="86">
        <v>258</v>
      </c>
      <c r="G64" s="80">
        <v>3</v>
      </c>
      <c r="H64" s="204"/>
      <c r="I64" s="204"/>
      <c r="J64" s="204"/>
      <c r="K64" s="204"/>
      <c r="L64" s="80">
        <v>0</v>
      </c>
      <c r="M64" s="203"/>
      <c r="N64" s="52">
        <v>0</v>
      </c>
      <c r="O64" s="204"/>
      <c r="P64" s="204"/>
      <c r="Q64" s="11">
        <v>4.6094898901999999</v>
      </c>
      <c r="R64" s="204"/>
      <c r="S64" s="204"/>
      <c r="T64" s="53">
        <v>8.4250000000000007</v>
      </c>
      <c r="U64" s="204"/>
      <c r="V64" s="204"/>
      <c r="W64" s="11">
        <v>4.1489957607842998</v>
      </c>
      <c r="X64" s="204"/>
      <c r="Y64" s="204"/>
      <c r="Z64" s="53">
        <v>8.578125</v>
      </c>
      <c r="AA64" s="204"/>
      <c r="AB64" s="204"/>
      <c r="AC64" s="204"/>
      <c r="AD64" s="204"/>
      <c r="AE64" s="204"/>
      <c r="AF64" s="9">
        <v>3.630257713093477</v>
      </c>
      <c r="AG64" s="9">
        <v>1785</v>
      </c>
      <c r="AH64" s="9">
        <v>0.42456680070179215</v>
      </c>
      <c r="AI64" s="9">
        <v>53</v>
      </c>
      <c r="AJ64" s="9">
        <v>2.6427165354330708</v>
      </c>
      <c r="AK64" s="204" t="s">
        <v>248</v>
      </c>
      <c r="AL64" s="9">
        <v>253</v>
      </c>
      <c r="AM64" s="9">
        <v>3.6375324775242386</v>
      </c>
      <c r="AN64" s="9">
        <v>3.6845136518771331</v>
      </c>
      <c r="AO64" s="73">
        <v>508</v>
      </c>
      <c r="AP64" s="80">
        <v>1</v>
      </c>
      <c r="AQ64" s="80">
        <v>1</v>
      </c>
      <c r="AR64" s="224">
        <v>0</v>
      </c>
      <c r="AS64" s="204" t="s">
        <v>248</v>
      </c>
      <c r="AT64" s="11">
        <v>18152.821</v>
      </c>
      <c r="AU64" s="11">
        <v>61.143999999999998</v>
      </c>
      <c r="AV64" s="203">
        <v>0</v>
      </c>
      <c r="AW64" s="203">
        <v>0</v>
      </c>
      <c r="AX64" s="203" t="s">
        <v>248</v>
      </c>
      <c r="AY64" s="235"/>
      <c r="AZ64" s="138">
        <v>95925</v>
      </c>
      <c r="BA64" s="188"/>
      <c r="BB64" s="203"/>
      <c r="BC64" s="203"/>
      <c r="BD64" s="217" t="s">
        <v>61</v>
      </c>
      <c r="BE64" s="201" t="s">
        <v>62</v>
      </c>
      <c r="BF64" s="201" t="s">
        <v>63</v>
      </c>
      <c r="BG64" s="201" t="s">
        <v>196</v>
      </c>
      <c r="BH64" s="218" t="s">
        <v>513</v>
      </c>
      <c r="BI64" s="218" t="s">
        <v>67</v>
      </c>
      <c r="BJ64" s="370">
        <v>214</v>
      </c>
      <c r="BK64" s="370">
        <v>3</v>
      </c>
      <c r="BL64" s="219" t="s">
        <v>65</v>
      </c>
      <c r="BM64" s="52" t="s">
        <v>65</v>
      </c>
      <c r="BN64" s="218" t="s">
        <v>374</v>
      </c>
      <c r="BO64" s="217" t="s">
        <v>354</v>
      </c>
      <c r="BP64" s="201" t="s">
        <v>682</v>
      </c>
      <c r="BQ64" s="52" t="s">
        <v>716</v>
      </c>
    </row>
    <row r="65" spans="1:69" ht="15.75">
      <c r="A65" s="207" t="s">
        <v>37</v>
      </c>
      <c r="B65" s="208" t="s">
        <v>711</v>
      </c>
      <c r="C65" s="202" t="s">
        <v>35</v>
      </c>
      <c r="D65" s="210" t="s">
        <v>709</v>
      </c>
      <c r="E65" s="24" t="s">
        <v>354</v>
      </c>
      <c r="F65" s="86">
        <v>264</v>
      </c>
      <c r="G65" s="80">
        <v>4</v>
      </c>
      <c r="H65" s="204"/>
      <c r="I65" s="204"/>
      <c r="J65" s="204"/>
      <c r="K65" s="204"/>
      <c r="L65" s="80">
        <v>0</v>
      </c>
      <c r="M65" s="203"/>
      <c r="N65" s="52">
        <v>0</v>
      </c>
      <c r="O65" s="204"/>
      <c r="P65" s="204"/>
      <c r="Q65" s="11">
        <v>5.8212613038000001</v>
      </c>
      <c r="R65" s="204"/>
      <c r="S65" s="204"/>
      <c r="T65" s="53">
        <v>8.75</v>
      </c>
      <c r="U65" s="204"/>
      <c r="V65" s="204"/>
      <c r="W65" s="11">
        <v>5.7773305192307003</v>
      </c>
      <c r="X65" s="204"/>
      <c r="Y65" s="204"/>
      <c r="Z65" s="53">
        <v>8.5</v>
      </c>
      <c r="AA65" s="204"/>
      <c r="AB65" s="204"/>
      <c r="AC65" s="204"/>
      <c r="AD65" s="204"/>
      <c r="AE65" s="204"/>
      <c r="AF65" s="9">
        <v>2.7740411376078451</v>
      </c>
      <c r="AG65" s="9">
        <v>1799</v>
      </c>
      <c r="AH65" s="9">
        <v>0.38540542405226691</v>
      </c>
      <c r="AI65" s="9">
        <v>382</v>
      </c>
      <c r="AJ65" s="9">
        <v>2.0436746987951806</v>
      </c>
      <c r="AK65" s="204" t="s">
        <v>248</v>
      </c>
      <c r="AL65" s="9">
        <v>0</v>
      </c>
      <c r="AM65" s="9"/>
      <c r="AN65" s="9"/>
      <c r="AO65" s="73">
        <v>520</v>
      </c>
      <c r="AP65" s="80">
        <v>0</v>
      </c>
      <c r="AQ65" s="80">
        <v>0</v>
      </c>
      <c r="AR65" s="224">
        <v>0</v>
      </c>
      <c r="AS65" s="204" t="s">
        <v>248</v>
      </c>
      <c r="AT65" s="11">
        <v>18586.686000000002</v>
      </c>
      <c r="AU65" s="11">
        <v>0</v>
      </c>
      <c r="AV65" s="203">
        <v>0</v>
      </c>
      <c r="AW65" s="203">
        <v>0</v>
      </c>
      <c r="AX65" s="203" t="s">
        <v>248</v>
      </c>
      <c r="AY65" s="235"/>
      <c r="AZ65" s="138">
        <v>95925</v>
      </c>
      <c r="BA65" s="188"/>
      <c r="BB65" s="203"/>
      <c r="BC65" s="203"/>
      <c r="BD65" s="217" t="s">
        <v>61</v>
      </c>
      <c r="BE65" s="201" t="s">
        <v>62</v>
      </c>
      <c r="BF65" s="201" t="s">
        <v>63</v>
      </c>
      <c r="BG65" s="201" t="s">
        <v>196</v>
      </c>
      <c r="BH65" s="218" t="s">
        <v>513</v>
      </c>
      <c r="BI65" s="218" t="s">
        <v>68</v>
      </c>
      <c r="BJ65" s="370">
        <v>214</v>
      </c>
      <c r="BK65" s="370">
        <v>4</v>
      </c>
      <c r="BL65" s="219" t="s">
        <v>65</v>
      </c>
      <c r="BM65" s="52" t="s">
        <v>65</v>
      </c>
      <c r="BN65" s="218" t="s">
        <v>374</v>
      </c>
      <c r="BO65" s="217" t="s">
        <v>354</v>
      </c>
      <c r="BP65" s="201" t="s">
        <v>682</v>
      </c>
      <c r="BQ65" s="52" t="s">
        <v>716</v>
      </c>
    </row>
    <row r="66" spans="1:69" ht="15.75">
      <c r="A66" s="207" t="s">
        <v>37</v>
      </c>
      <c r="B66" s="208" t="s">
        <v>711</v>
      </c>
      <c r="C66" s="202" t="s">
        <v>35</v>
      </c>
      <c r="D66" s="210" t="s">
        <v>709</v>
      </c>
      <c r="E66" s="24" t="s">
        <v>347</v>
      </c>
      <c r="F66" s="86">
        <v>161</v>
      </c>
      <c r="G66" s="80">
        <v>2</v>
      </c>
      <c r="H66" s="204"/>
      <c r="I66" s="204"/>
      <c r="J66" s="204"/>
      <c r="K66" s="204"/>
      <c r="L66" s="80">
        <v>0</v>
      </c>
      <c r="M66" s="203"/>
      <c r="N66" s="52">
        <v>0</v>
      </c>
      <c r="O66" s="204"/>
      <c r="P66" s="204"/>
      <c r="Q66" s="11">
        <v>6.2907859057</v>
      </c>
      <c r="R66" s="204"/>
      <c r="S66" s="204"/>
      <c r="T66" s="53">
        <v>10.512499999999996</v>
      </c>
      <c r="U66" s="204"/>
      <c r="V66" s="204"/>
      <c r="W66" s="11">
        <v>5.6573141698112996</v>
      </c>
      <c r="X66" s="204"/>
      <c r="Y66" s="204"/>
      <c r="Z66" s="53">
        <v>9.7624999999999957</v>
      </c>
      <c r="AA66" s="204"/>
      <c r="AB66" s="204"/>
      <c r="AC66" s="204"/>
      <c r="AD66" s="204"/>
      <c r="AE66" s="204"/>
      <c r="AF66" s="9">
        <v>3.5535489785596259</v>
      </c>
      <c r="AG66" s="9">
        <v>1113</v>
      </c>
      <c r="AH66" s="9">
        <v>0.41600845190229135</v>
      </c>
      <c r="AI66" s="9">
        <v>21</v>
      </c>
      <c r="AJ66" s="9">
        <v>2.665</v>
      </c>
      <c r="AK66" s="204" t="s">
        <v>248</v>
      </c>
      <c r="AL66" s="9">
        <v>157</v>
      </c>
      <c r="AM66" s="9">
        <v>3.5608098390863852</v>
      </c>
      <c r="AN66" s="9">
        <v>3.6257739938080498</v>
      </c>
      <c r="AO66" s="73">
        <v>317</v>
      </c>
      <c r="AP66" s="80">
        <v>0</v>
      </c>
      <c r="AQ66" s="80">
        <v>1</v>
      </c>
      <c r="AR66" s="224">
        <v>0</v>
      </c>
      <c r="AS66" s="204" t="s">
        <v>248</v>
      </c>
      <c r="AT66" s="11">
        <v>12210.3</v>
      </c>
      <c r="AU66" s="11">
        <v>0</v>
      </c>
      <c r="AV66" s="203">
        <v>0</v>
      </c>
      <c r="AW66" s="203">
        <v>0</v>
      </c>
      <c r="AX66" s="203" t="s">
        <v>248</v>
      </c>
      <c r="AY66" s="235"/>
      <c r="AZ66" s="201">
        <v>126766</v>
      </c>
      <c r="BA66" s="188"/>
      <c r="BB66" s="203"/>
      <c r="BC66" s="203"/>
      <c r="BD66" s="217" t="s">
        <v>61</v>
      </c>
      <c r="BE66" s="201" t="s">
        <v>62</v>
      </c>
      <c r="BF66" s="201" t="s">
        <v>63</v>
      </c>
      <c r="BG66" s="201" t="s">
        <v>196</v>
      </c>
      <c r="BH66" s="218" t="s">
        <v>512</v>
      </c>
      <c r="BI66" s="218" t="s">
        <v>64</v>
      </c>
      <c r="BJ66" s="370">
        <v>214</v>
      </c>
      <c r="BK66" s="370">
        <v>1</v>
      </c>
      <c r="BL66" s="219" t="s">
        <v>65</v>
      </c>
      <c r="BM66" s="52" t="s">
        <v>65</v>
      </c>
      <c r="BN66" s="218" t="s">
        <v>374</v>
      </c>
      <c r="BO66" s="217" t="s">
        <v>347</v>
      </c>
      <c r="BP66" s="201" t="s">
        <v>684</v>
      </c>
      <c r="BQ66" s="52" t="s">
        <v>716</v>
      </c>
    </row>
    <row r="67" spans="1:69" ht="15.75">
      <c r="A67" s="207" t="s">
        <v>37</v>
      </c>
      <c r="B67" s="208" t="s">
        <v>711</v>
      </c>
      <c r="C67" s="202" t="s">
        <v>35</v>
      </c>
      <c r="D67" s="210" t="s">
        <v>709</v>
      </c>
      <c r="E67" s="24" t="s">
        <v>347</v>
      </c>
      <c r="F67" s="86">
        <v>174</v>
      </c>
      <c r="G67" s="80">
        <v>3</v>
      </c>
      <c r="H67" s="204"/>
      <c r="I67" s="204"/>
      <c r="J67" s="204"/>
      <c r="K67" s="204"/>
      <c r="L67" s="80">
        <v>0</v>
      </c>
      <c r="M67" s="203"/>
      <c r="N67" s="52">
        <v>1</v>
      </c>
      <c r="O67" s="204"/>
      <c r="P67" s="204"/>
      <c r="Q67" s="11">
        <v>5.9467248947</v>
      </c>
      <c r="R67" s="204"/>
      <c r="S67" s="204"/>
      <c r="T67" s="53">
        <v>9.9083333333333314</v>
      </c>
      <c r="U67" s="204"/>
      <c r="V67" s="204"/>
      <c r="W67" s="11">
        <v>6.0057132163742004</v>
      </c>
      <c r="X67" s="204"/>
      <c r="Y67" s="204"/>
      <c r="Z67" s="53">
        <v>9.9083333333333314</v>
      </c>
      <c r="AA67" s="204"/>
      <c r="AB67" s="204"/>
      <c r="AC67" s="204"/>
      <c r="AD67" s="204"/>
      <c r="AE67" s="204"/>
      <c r="AF67" s="9">
        <v>3.0714705917013791</v>
      </c>
      <c r="AG67" s="9">
        <v>1197</v>
      </c>
      <c r="AH67" s="9">
        <v>0.59260471458456476</v>
      </c>
      <c r="AI67" s="9">
        <v>215</v>
      </c>
      <c r="AJ67" s="9">
        <v>2.0567142857142855</v>
      </c>
      <c r="AK67" s="204" t="s">
        <v>248</v>
      </c>
      <c r="AL67" s="9">
        <v>171</v>
      </c>
      <c r="AM67" s="9">
        <v>3.0714705917013791</v>
      </c>
      <c r="AN67" s="9">
        <v>3.061864406779661</v>
      </c>
      <c r="AO67" s="73">
        <v>342</v>
      </c>
      <c r="AP67" s="80">
        <v>0</v>
      </c>
      <c r="AQ67" s="80">
        <v>0</v>
      </c>
      <c r="AR67" s="224">
        <v>0</v>
      </c>
      <c r="AS67" s="204" t="s">
        <v>248</v>
      </c>
      <c r="AT67" s="11">
        <v>13263.28</v>
      </c>
      <c r="AU67" s="11">
        <v>0</v>
      </c>
      <c r="AV67" s="203">
        <v>0</v>
      </c>
      <c r="AW67" s="203">
        <v>0</v>
      </c>
      <c r="AX67" s="203" t="s">
        <v>248</v>
      </c>
      <c r="AY67" s="235"/>
      <c r="AZ67" s="201">
        <v>126766</v>
      </c>
      <c r="BA67" s="188"/>
      <c r="BB67" s="203"/>
      <c r="BC67" s="203"/>
      <c r="BD67" s="217" t="s">
        <v>61</v>
      </c>
      <c r="BE67" s="201" t="s">
        <v>62</v>
      </c>
      <c r="BF67" s="201" t="s">
        <v>63</v>
      </c>
      <c r="BG67" s="201" t="s">
        <v>196</v>
      </c>
      <c r="BH67" s="218" t="s">
        <v>512</v>
      </c>
      <c r="BI67" s="218" t="s">
        <v>66</v>
      </c>
      <c r="BJ67" s="370">
        <v>214</v>
      </c>
      <c r="BK67" s="370">
        <v>7</v>
      </c>
      <c r="BL67" s="219" t="s">
        <v>65</v>
      </c>
      <c r="BM67" s="52" t="s">
        <v>65</v>
      </c>
      <c r="BN67" s="218" t="s">
        <v>374</v>
      </c>
      <c r="BO67" s="217" t="s">
        <v>347</v>
      </c>
      <c r="BP67" s="201" t="s">
        <v>684</v>
      </c>
      <c r="BQ67" s="52" t="s">
        <v>716</v>
      </c>
    </row>
    <row r="68" spans="1:69" ht="15.75">
      <c r="A68" s="207" t="s">
        <v>37</v>
      </c>
      <c r="B68" s="208" t="s">
        <v>711</v>
      </c>
      <c r="C68" s="202" t="s">
        <v>35</v>
      </c>
      <c r="D68" s="210" t="s">
        <v>709</v>
      </c>
      <c r="E68" s="24" t="s">
        <v>347</v>
      </c>
      <c r="F68" s="86">
        <v>161</v>
      </c>
      <c r="G68" s="80">
        <v>11</v>
      </c>
      <c r="H68" s="204"/>
      <c r="I68" s="204"/>
      <c r="J68" s="204"/>
      <c r="K68" s="204"/>
      <c r="L68" s="80">
        <v>0</v>
      </c>
      <c r="M68" s="203"/>
      <c r="N68" s="52">
        <v>0</v>
      </c>
      <c r="O68" s="204"/>
      <c r="P68" s="204"/>
      <c r="Q68" s="11">
        <v>5.0964530933000001</v>
      </c>
      <c r="R68" s="204"/>
      <c r="S68" s="204"/>
      <c r="T68" s="53">
        <v>8.75</v>
      </c>
      <c r="U68" s="204"/>
      <c r="V68" s="204"/>
      <c r="W68" s="11">
        <v>4.4411397866666</v>
      </c>
      <c r="X68" s="204"/>
      <c r="Y68" s="204"/>
      <c r="Z68" s="53">
        <v>8.75</v>
      </c>
      <c r="AA68" s="204"/>
      <c r="AB68" s="204"/>
      <c r="AC68" s="204"/>
      <c r="AD68" s="204"/>
      <c r="AE68" s="204"/>
      <c r="AF68" s="9">
        <v>3.5262571528979714</v>
      </c>
      <c r="AG68" s="9">
        <v>1050</v>
      </c>
      <c r="AH68" s="9">
        <v>0.49509006017900181</v>
      </c>
      <c r="AI68" s="9">
        <v>47</v>
      </c>
      <c r="AJ68" s="9">
        <v>2.5266990291262137</v>
      </c>
      <c r="AK68" s="204" t="s">
        <v>248</v>
      </c>
      <c r="AL68" s="9">
        <v>148</v>
      </c>
      <c r="AM68" s="9">
        <v>3.5340154542656022</v>
      </c>
      <c r="AN68" s="9">
        <v>3.6273031825795643</v>
      </c>
      <c r="AO68" s="73">
        <v>299</v>
      </c>
      <c r="AP68" s="80">
        <v>0</v>
      </c>
      <c r="AQ68" s="80">
        <v>1</v>
      </c>
      <c r="AR68" s="224">
        <v>0</v>
      </c>
      <c r="AS68" s="204" t="s">
        <v>248</v>
      </c>
      <c r="AT68" s="11">
        <v>11459.182000000001</v>
      </c>
      <c r="AU68" s="11">
        <v>68.421000000000006</v>
      </c>
      <c r="AV68" s="203">
        <v>0</v>
      </c>
      <c r="AW68" s="203">
        <v>0</v>
      </c>
      <c r="AX68" s="203" t="s">
        <v>248</v>
      </c>
      <c r="AY68" s="235"/>
      <c r="AZ68" s="201">
        <v>126766</v>
      </c>
      <c r="BA68" s="188"/>
      <c r="BB68" s="203"/>
      <c r="BC68" s="203"/>
      <c r="BD68" s="217" t="s">
        <v>61</v>
      </c>
      <c r="BE68" s="201" t="s">
        <v>62</v>
      </c>
      <c r="BF68" s="201" t="s">
        <v>63</v>
      </c>
      <c r="BG68" s="201" t="s">
        <v>196</v>
      </c>
      <c r="BH68" s="218" t="s">
        <v>512</v>
      </c>
      <c r="BI68" s="218" t="s">
        <v>67</v>
      </c>
      <c r="BJ68" s="370">
        <v>214</v>
      </c>
      <c r="BK68" s="370">
        <v>3</v>
      </c>
      <c r="BL68" s="219" t="s">
        <v>65</v>
      </c>
      <c r="BM68" s="52" t="s">
        <v>65</v>
      </c>
      <c r="BN68" s="218" t="s">
        <v>374</v>
      </c>
      <c r="BO68" s="217" t="s">
        <v>347</v>
      </c>
      <c r="BP68" s="201" t="s">
        <v>684</v>
      </c>
      <c r="BQ68" s="52" t="s">
        <v>716</v>
      </c>
    </row>
    <row r="69" spans="1:69" ht="15.75">
      <c r="A69" s="207" t="s">
        <v>37</v>
      </c>
      <c r="B69" s="208" t="s">
        <v>711</v>
      </c>
      <c r="C69" s="202" t="s">
        <v>35</v>
      </c>
      <c r="D69" s="210" t="s">
        <v>709</v>
      </c>
      <c r="E69" s="24" t="s">
        <v>347</v>
      </c>
      <c r="F69" s="86">
        <v>171</v>
      </c>
      <c r="G69" s="80">
        <v>2</v>
      </c>
      <c r="H69" s="204"/>
      <c r="I69" s="204"/>
      <c r="J69" s="204"/>
      <c r="K69" s="204"/>
      <c r="L69" s="80">
        <v>0</v>
      </c>
      <c r="M69" s="203"/>
      <c r="N69" s="52">
        <v>0</v>
      </c>
      <c r="O69" s="204"/>
      <c r="P69" s="204"/>
      <c r="Q69" s="11">
        <v>5.4078696212999997</v>
      </c>
      <c r="R69" s="204"/>
      <c r="S69" s="204"/>
      <c r="T69" s="53">
        <v>6.9249999999999972</v>
      </c>
      <c r="U69" s="204"/>
      <c r="V69" s="204"/>
      <c r="W69" s="11">
        <v>5.3443666035502</v>
      </c>
      <c r="X69" s="204"/>
      <c r="Y69" s="204"/>
      <c r="Z69" s="53">
        <v>6.8549999999999986</v>
      </c>
      <c r="AA69" s="204"/>
      <c r="AB69" s="204"/>
      <c r="AC69" s="204"/>
      <c r="AD69" s="204"/>
      <c r="AE69" s="204"/>
      <c r="AF69" s="9">
        <v>2.8972434837058558</v>
      </c>
      <c r="AG69" s="9">
        <v>1182</v>
      </c>
      <c r="AH69" s="9">
        <v>0.35947519740630141</v>
      </c>
      <c r="AI69" s="9">
        <v>135</v>
      </c>
      <c r="AJ69" s="9">
        <v>2.1581081081081082</v>
      </c>
      <c r="AK69" s="204" t="s">
        <v>248</v>
      </c>
      <c r="AL69" s="9">
        <v>0</v>
      </c>
      <c r="AM69" s="9"/>
      <c r="AN69" s="9"/>
      <c r="AO69" s="73">
        <v>338</v>
      </c>
      <c r="AP69" s="80">
        <v>0</v>
      </c>
      <c r="AQ69" s="80">
        <v>0</v>
      </c>
      <c r="AR69" s="224">
        <v>0</v>
      </c>
      <c r="AS69" s="204" t="s">
        <v>248</v>
      </c>
      <c r="AT69" s="11">
        <v>12829.127</v>
      </c>
      <c r="AU69" s="11">
        <v>0</v>
      </c>
      <c r="AV69" s="203">
        <v>0</v>
      </c>
      <c r="AW69" s="203">
        <v>0</v>
      </c>
      <c r="AX69" s="203" t="s">
        <v>248</v>
      </c>
      <c r="AY69" s="235"/>
      <c r="AZ69" s="201">
        <v>126766</v>
      </c>
      <c r="BA69" s="188"/>
      <c r="BB69" s="203"/>
      <c r="BC69" s="203"/>
      <c r="BD69" s="217" t="s">
        <v>61</v>
      </c>
      <c r="BE69" s="201" t="s">
        <v>62</v>
      </c>
      <c r="BF69" s="201" t="s">
        <v>63</v>
      </c>
      <c r="BG69" s="201" t="s">
        <v>196</v>
      </c>
      <c r="BH69" s="218" t="s">
        <v>512</v>
      </c>
      <c r="BI69" s="218" t="s">
        <v>68</v>
      </c>
      <c r="BJ69" s="370">
        <v>214</v>
      </c>
      <c r="BK69" s="370">
        <v>4</v>
      </c>
      <c r="BL69" s="219" t="s">
        <v>65</v>
      </c>
      <c r="BM69" s="52" t="s">
        <v>65</v>
      </c>
      <c r="BN69" s="218" t="s">
        <v>374</v>
      </c>
      <c r="BO69" s="217" t="s">
        <v>347</v>
      </c>
      <c r="BP69" s="201" t="s">
        <v>684</v>
      </c>
      <c r="BQ69" s="52" t="s">
        <v>716</v>
      </c>
    </row>
    <row r="70" spans="1:69" ht="15.75">
      <c r="A70" s="207" t="s">
        <v>37</v>
      </c>
      <c r="B70" s="208" t="s">
        <v>711</v>
      </c>
      <c r="C70" s="202" t="s">
        <v>35</v>
      </c>
      <c r="D70" s="210" t="s">
        <v>709</v>
      </c>
      <c r="E70" s="24" t="s">
        <v>442</v>
      </c>
      <c r="F70" s="86">
        <v>48</v>
      </c>
      <c r="G70" s="80">
        <v>1</v>
      </c>
      <c r="H70" s="204"/>
      <c r="I70" s="204"/>
      <c r="J70" s="204"/>
      <c r="K70" s="204"/>
      <c r="L70" s="80">
        <v>0</v>
      </c>
      <c r="M70" s="203"/>
      <c r="N70" s="52">
        <v>0</v>
      </c>
      <c r="O70" s="204"/>
      <c r="P70" s="204"/>
      <c r="Q70" s="11">
        <v>5.2361486383000004</v>
      </c>
      <c r="R70" s="204"/>
      <c r="S70" s="204"/>
      <c r="T70" s="53">
        <v>6.8249999999999993</v>
      </c>
      <c r="U70" s="204"/>
      <c r="V70" s="204"/>
      <c r="W70" s="11">
        <v>4.9700848297871998</v>
      </c>
      <c r="X70" s="204"/>
      <c r="Y70" s="204"/>
      <c r="Z70" s="53">
        <v>6.3249999999999993</v>
      </c>
      <c r="AA70" s="204"/>
      <c r="AB70" s="204"/>
      <c r="AC70" s="204"/>
      <c r="AD70" s="204"/>
      <c r="AE70" s="204"/>
      <c r="AF70" s="9">
        <v>3.7288146127683408</v>
      </c>
      <c r="AG70" s="9">
        <v>329</v>
      </c>
      <c r="AH70" s="9">
        <v>0.36008499750287282</v>
      </c>
      <c r="AI70" s="9">
        <v>2</v>
      </c>
      <c r="AJ70" s="9">
        <v>2.9816666666666665</v>
      </c>
      <c r="AK70" s="204" t="s">
        <v>248</v>
      </c>
      <c r="AL70" s="9">
        <v>47</v>
      </c>
      <c r="AM70" s="9">
        <v>3.7288146127683408</v>
      </c>
      <c r="AN70" s="9">
        <v>3.7207943925233646</v>
      </c>
      <c r="AO70" s="73">
        <v>94</v>
      </c>
      <c r="AP70" s="80">
        <v>0</v>
      </c>
      <c r="AQ70" s="80">
        <v>0</v>
      </c>
      <c r="AR70" s="224">
        <v>0</v>
      </c>
      <c r="AS70" s="204" t="s">
        <v>248</v>
      </c>
      <c r="AT70" s="11">
        <v>3357.5079999999998</v>
      </c>
      <c r="AU70" s="11">
        <v>0</v>
      </c>
      <c r="AV70" s="203">
        <v>0</v>
      </c>
      <c r="AW70" s="203">
        <v>0</v>
      </c>
      <c r="AX70" s="203" t="s">
        <v>248</v>
      </c>
      <c r="AY70" s="235"/>
      <c r="AZ70" s="201">
        <v>29442</v>
      </c>
      <c r="BA70" s="188"/>
      <c r="BB70" s="203"/>
      <c r="BC70" s="203"/>
      <c r="BD70" s="217" t="s">
        <v>61</v>
      </c>
      <c r="BE70" s="201" t="s">
        <v>62</v>
      </c>
      <c r="BF70" s="201" t="s">
        <v>63</v>
      </c>
      <c r="BG70" s="201" t="s">
        <v>196</v>
      </c>
      <c r="BH70" s="218" t="s">
        <v>713</v>
      </c>
      <c r="BI70" s="218" t="s">
        <v>64</v>
      </c>
      <c r="BJ70" s="370">
        <v>214</v>
      </c>
      <c r="BK70" s="370">
        <v>1</v>
      </c>
      <c r="BL70" s="219" t="s">
        <v>65</v>
      </c>
      <c r="BM70" s="52" t="s">
        <v>65</v>
      </c>
      <c r="BN70" s="218" t="s">
        <v>374</v>
      </c>
      <c r="BO70" s="217" t="s">
        <v>70</v>
      </c>
      <c r="BP70" s="201" t="s">
        <v>681</v>
      </c>
      <c r="BQ70" s="52" t="s">
        <v>717</v>
      </c>
    </row>
    <row r="71" spans="1:69" ht="16.5" thickBot="1">
      <c r="A71" s="207" t="s">
        <v>37</v>
      </c>
      <c r="B71" s="208" t="s">
        <v>711</v>
      </c>
      <c r="C71" s="202" t="s">
        <v>35</v>
      </c>
      <c r="D71" s="210" t="s">
        <v>709</v>
      </c>
      <c r="E71" s="24" t="s">
        <v>442</v>
      </c>
      <c r="F71" s="86">
        <v>47</v>
      </c>
      <c r="G71" s="80">
        <v>1</v>
      </c>
      <c r="H71" s="204"/>
      <c r="I71" s="204"/>
      <c r="J71" s="204"/>
      <c r="K71" s="204"/>
      <c r="L71" s="80">
        <v>0</v>
      </c>
      <c r="M71" s="203"/>
      <c r="N71" s="52">
        <v>0</v>
      </c>
      <c r="O71" s="204"/>
      <c r="P71" s="204"/>
      <c r="Q71" s="11">
        <v>6.9052824348000001</v>
      </c>
      <c r="R71" s="204"/>
      <c r="S71" s="204"/>
      <c r="T71" s="53">
        <v>13.116666666666665</v>
      </c>
      <c r="U71" s="204"/>
      <c r="V71" s="204"/>
      <c r="W71" s="11">
        <v>6.9281955217390996</v>
      </c>
      <c r="X71" s="204"/>
      <c r="Y71" s="204"/>
      <c r="Z71" s="53">
        <v>13.116666666666665</v>
      </c>
      <c r="AA71" s="204"/>
      <c r="AB71" s="204"/>
      <c r="AC71" s="204"/>
      <c r="AD71" s="204"/>
      <c r="AE71" s="204"/>
      <c r="AF71" s="9">
        <v>3.1312111838263745</v>
      </c>
      <c r="AG71" s="9">
        <v>322</v>
      </c>
      <c r="AH71" s="9">
        <v>0.57956007640426965</v>
      </c>
      <c r="AI71" s="9">
        <v>50</v>
      </c>
      <c r="AJ71" s="9">
        <v>2.0865853658536584</v>
      </c>
      <c r="AK71" s="204" t="s">
        <v>248</v>
      </c>
      <c r="AL71" s="9">
        <v>46</v>
      </c>
      <c r="AM71" s="9">
        <v>3.1312111838263745</v>
      </c>
      <c r="AN71" s="9">
        <v>3.138157894736842</v>
      </c>
      <c r="AO71" s="73">
        <v>92</v>
      </c>
      <c r="AP71" s="80">
        <v>0</v>
      </c>
      <c r="AQ71" s="80">
        <v>0</v>
      </c>
      <c r="AR71" s="224">
        <v>0</v>
      </c>
      <c r="AS71" s="204" t="s">
        <v>248</v>
      </c>
      <c r="AT71" s="11">
        <v>3294.598</v>
      </c>
      <c r="AU71" s="11">
        <v>0</v>
      </c>
      <c r="AV71" s="158">
        <v>0</v>
      </c>
      <c r="AW71" s="158">
        <v>0</v>
      </c>
      <c r="AX71" s="158" t="s">
        <v>248</v>
      </c>
      <c r="AY71" s="235"/>
      <c r="AZ71" s="201">
        <v>29442</v>
      </c>
      <c r="BA71" s="188"/>
      <c r="BB71" s="203"/>
      <c r="BC71" s="158"/>
      <c r="BD71" s="217" t="s">
        <v>61</v>
      </c>
      <c r="BE71" s="201" t="s">
        <v>62</v>
      </c>
      <c r="BF71" s="201" t="s">
        <v>63</v>
      </c>
      <c r="BG71" s="201" t="s">
        <v>196</v>
      </c>
      <c r="BH71" s="218" t="s">
        <v>713</v>
      </c>
      <c r="BI71" s="218" t="s">
        <v>66</v>
      </c>
      <c r="BJ71" s="391">
        <v>214</v>
      </c>
      <c r="BK71" s="370">
        <v>7</v>
      </c>
      <c r="BL71" s="219" t="s">
        <v>65</v>
      </c>
      <c r="BM71" s="52" t="s">
        <v>65</v>
      </c>
      <c r="BN71" s="218" t="s">
        <v>374</v>
      </c>
      <c r="BO71" s="217" t="s">
        <v>70</v>
      </c>
      <c r="BP71" s="201" t="s">
        <v>681</v>
      </c>
      <c r="BQ71" s="52" t="s">
        <v>717</v>
      </c>
    </row>
    <row r="72" spans="1:69" ht="16.5" thickBot="1">
      <c r="A72" s="207" t="s">
        <v>37</v>
      </c>
      <c r="B72" s="208" t="s">
        <v>711</v>
      </c>
      <c r="C72" s="202" t="s">
        <v>35</v>
      </c>
      <c r="D72" s="210" t="s">
        <v>709</v>
      </c>
      <c r="E72" s="24" t="s">
        <v>442</v>
      </c>
      <c r="F72" s="86">
        <v>45</v>
      </c>
      <c r="G72" s="80">
        <v>0</v>
      </c>
      <c r="H72" s="204"/>
      <c r="I72" s="204"/>
      <c r="J72" s="204"/>
      <c r="K72" s="204"/>
      <c r="L72" s="80">
        <v>0</v>
      </c>
      <c r="M72" s="203"/>
      <c r="N72" s="52">
        <v>0</v>
      </c>
      <c r="O72" s="204"/>
      <c r="P72" s="204"/>
      <c r="Q72" s="11">
        <v>6.2031999110999996</v>
      </c>
      <c r="R72" s="204"/>
      <c r="S72" s="204"/>
      <c r="T72" s="53">
        <v>7.875</v>
      </c>
      <c r="U72" s="204"/>
      <c r="V72" s="204"/>
      <c r="W72" s="11">
        <v>5.2936665555555003</v>
      </c>
      <c r="X72" s="204"/>
      <c r="Y72" s="204"/>
      <c r="Z72" s="53">
        <v>7.375</v>
      </c>
      <c r="AA72" s="204"/>
      <c r="AB72" s="204"/>
      <c r="AC72" s="204"/>
      <c r="AD72" s="204"/>
      <c r="AE72" s="204"/>
      <c r="AF72" s="9">
        <v>3.7472381183079317</v>
      </c>
      <c r="AG72" s="9">
        <v>315</v>
      </c>
      <c r="AH72" s="9">
        <v>0.46859733216360533</v>
      </c>
      <c r="AI72" s="9">
        <v>7</v>
      </c>
      <c r="AJ72" s="9">
        <v>2.7302631578947367</v>
      </c>
      <c r="AK72" s="204" t="s">
        <v>248</v>
      </c>
      <c r="AL72" s="9">
        <v>45</v>
      </c>
      <c r="AM72" s="9">
        <v>3.7472381183079317</v>
      </c>
      <c r="AN72" s="9">
        <v>3.790880503144654</v>
      </c>
      <c r="AO72" s="73">
        <v>90</v>
      </c>
      <c r="AP72" s="80">
        <v>0</v>
      </c>
      <c r="AQ72" s="80">
        <v>0</v>
      </c>
      <c r="AR72" s="224">
        <v>0</v>
      </c>
      <c r="AS72" s="204" t="s">
        <v>248</v>
      </c>
      <c r="AT72" s="11">
        <v>3213.3020000000001</v>
      </c>
      <c r="AU72" s="11">
        <v>0</v>
      </c>
      <c r="AV72" s="158">
        <v>0</v>
      </c>
      <c r="AW72" s="158">
        <v>0</v>
      </c>
      <c r="AX72" s="158" t="s">
        <v>248</v>
      </c>
      <c r="AY72" s="235"/>
      <c r="AZ72" s="201">
        <v>29442</v>
      </c>
      <c r="BA72" s="188"/>
      <c r="BB72" s="203"/>
      <c r="BC72" s="158"/>
      <c r="BD72" s="217" t="s">
        <v>61</v>
      </c>
      <c r="BE72" s="201" t="s">
        <v>62</v>
      </c>
      <c r="BF72" s="201" t="s">
        <v>63</v>
      </c>
      <c r="BG72" s="201" t="s">
        <v>196</v>
      </c>
      <c r="BH72" s="218" t="s">
        <v>713</v>
      </c>
      <c r="BI72" s="218" t="s">
        <v>67</v>
      </c>
      <c r="BJ72" s="391">
        <v>214</v>
      </c>
      <c r="BK72" s="370">
        <v>3</v>
      </c>
      <c r="BL72" s="219" t="s">
        <v>65</v>
      </c>
      <c r="BM72" s="52" t="s">
        <v>65</v>
      </c>
      <c r="BN72" s="218" t="s">
        <v>374</v>
      </c>
      <c r="BO72" s="217" t="s">
        <v>70</v>
      </c>
      <c r="BP72" s="201" t="s">
        <v>681</v>
      </c>
      <c r="BQ72" s="52" t="s">
        <v>717</v>
      </c>
    </row>
    <row r="73" spans="1:69" ht="16.5" thickBot="1">
      <c r="A73" s="207" t="s">
        <v>37</v>
      </c>
      <c r="B73" s="208" t="s">
        <v>711</v>
      </c>
      <c r="C73" s="202" t="s">
        <v>35</v>
      </c>
      <c r="D73" s="210" t="s">
        <v>709</v>
      </c>
      <c r="E73" s="24" t="s">
        <v>442</v>
      </c>
      <c r="F73" s="86">
        <v>47</v>
      </c>
      <c r="G73" s="80">
        <v>0</v>
      </c>
      <c r="H73" s="204"/>
      <c r="I73" s="204"/>
      <c r="J73" s="204"/>
      <c r="K73" s="204"/>
      <c r="L73" s="80">
        <v>0</v>
      </c>
      <c r="M73" s="203"/>
      <c r="N73" s="52">
        <v>0</v>
      </c>
      <c r="O73" s="204"/>
      <c r="P73" s="204"/>
      <c r="Q73" s="11">
        <v>5.6912338935999998</v>
      </c>
      <c r="R73" s="204"/>
      <c r="S73" s="204"/>
      <c r="T73" s="53">
        <v>7.3249999999999993</v>
      </c>
      <c r="U73" s="204"/>
      <c r="V73" s="204"/>
      <c r="W73" s="11">
        <v>5.6788507234042003</v>
      </c>
      <c r="X73" s="204"/>
      <c r="Y73" s="204"/>
      <c r="Z73" s="53">
        <v>7.3249999999999993</v>
      </c>
      <c r="AA73" s="204"/>
      <c r="AB73" s="204"/>
      <c r="AC73" s="204"/>
      <c r="AD73" s="204"/>
      <c r="AE73" s="204"/>
      <c r="AF73" s="9">
        <v>2.786720779034999</v>
      </c>
      <c r="AG73" s="9">
        <v>308</v>
      </c>
      <c r="AH73" s="9">
        <v>0.40762548569166507</v>
      </c>
      <c r="AI73" s="9">
        <v>66</v>
      </c>
      <c r="AJ73" s="9">
        <v>2.0182835820895524</v>
      </c>
      <c r="AK73" s="204" t="s">
        <v>248</v>
      </c>
      <c r="AL73" s="9">
        <v>0</v>
      </c>
      <c r="AM73" s="9"/>
      <c r="AN73" s="9"/>
      <c r="AO73" s="73">
        <v>94</v>
      </c>
      <c r="AP73" s="80">
        <v>0</v>
      </c>
      <c r="AQ73" s="80">
        <v>0</v>
      </c>
      <c r="AR73" s="224">
        <v>0</v>
      </c>
      <c r="AS73" s="204" t="s">
        <v>248</v>
      </c>
      <c r="AT73" s="11">
        <v>3360.5540000000001</v>
      </c>
      <c r="AU73" s="11">
        <v>0</v>
      </c>
      <c r="AV73" s="158">
        <v>0</v>
      </c>
      <c r="AW73" s="158">
        <v>0</v>
      </c>
      <c r="AX73" s="158" t="s">
        <v>248</v>
      </c>
      <c r="AY73" s="235"/>
      <c r="AZ73" s="201">
        <v>29442</v>
      </c>
      <c r="BA73" s="188"/>
      <c r="BB73" s="203"/>
      <c r="BC73" s="158"/>
      <c r="BD73" s="217" t="s">
        <v>61</v>
      </c>
      <c r="BE73" s="201" t="s">
        <v>62</v>
      </c>
      <c r="BF73" s="201" t="s">
        <v>63</v>
      </c>
      <c r="BG73" s="201" t="s">
        <v>196</v>
      </c>
      <c r="BH73" s="218" t="s">
        <v>713</v>
      </c>
      <c r="BI73" s="218" t="s">
        <v>68</v>
      </c>
      <c r="BJ73" s="391">
        <v>214</v>
      </c>
      <c r="BK73" s="370">
        <v>4</v>
      </c>
      <c r="BL73" s="219" t="s">
        <v>65</v>
      </c>
      <c r="BM73" s="52" t="s">
        <v>65</v>
      </c>
      <c r="BN73" s="218" t="s">
        <v>374</v>
      </c>
      <c r="BO73" s="217" t="s">
        <v>70</v>
      </c>
      <c r="BP73" s="201" t="s">
        <v>681</v>
      </c>
      <c r="BQ73" s="52" t="s">
        <v>717</v>
      </c>
    </row>
    <row r="74" spans="1:69" ht="15.75" thickBot="1">
      <c r="A74" s="404" t="s">
        <v>37</v>
      </c>
      <c r="B74" s="405" t="s">
        <v>711</v>
      </c>
      <c r="C74" s="406" t="s">
        <v>35</v>
      </c>
      <c r="D74" s="210" t="s">
        <v>709</v>
      </c>
      <c r="E74" s="24" t="s">
        <v>360</v>
      </c>
      <c r="F74" s="86">
        <v>195</v>
      </c>
      <c r="G74" s="80">
        <v>2</v>
      </c>
      <c r="H74" s="407"/>
      <c r="I74" s="407"/>
      <c r="J74" s="407"/>
      <c r="K74" s="407"/>
      <c r="L74" s="80">
        <v>0</v>
      </c>
      <c r="M74" s="408"/>
      <c r="N74" s="409">
        <v>0</v>
      </c>
      <c r="O74" s="407"/>
      <c r="P74" s="407"/>
      <c r="Q74" s="11">
        <v>4.9104454611000001</v>
      </c>
      <c r="R74" s="407"/>
      <c r="S74" s="407"/>
      <c r="T74" s="53">
        <v>6.7349999999999994</v>
      </c>
      <c r="U74" s="407"/>
      <c r="V74" s="407"/>
      <c r="W74" s="11">
        <v>4.6313574352330997</v>
      </c>
      <c r="X74" s="407"/>
      <c r="Y74" s="407"/>
      <c r="Z74" s="53">
        <v>6.6349999999999998</v>
      </c>
      <c r="AA74" s="407"/>
      <c r="AB74" s="407"/>
      <c r="AC74" s="407"/>
      <c r="AD74" s="407"/>
      <c r="AE74" s="407"/>
      <c r="AF74" s="410">
        <v>3.7644717156401746</v>
      </c>
      <c r="AG74" s="410">
        <v>1353</v>
      </c>
      <c r="AH74" s="410">
        <v>0.39050790616321007</v>
      </c>
      <c r="AI74" s="410">
        <v>21</v>
      </c>
      <c r="AJ74" s="410">
        <v>2.9092105263157895</v>
      </c>
      <c r="AK74" s="407" t="s">
        <v>248</v>
      </c>
      <c r="AL74" s="410">
        <v>193</v>
      </c>
      <c r="AM74" s="410">
        <v>3.7644717156401746</v>
      </c>
      <c r="AN74" s="410">
        <v>3.7449468085106381</v>
      </c>
      <c r="AO74" s="73">
        <v>386</v>
      </c>
      <c r="AP74" s="80">
        <v>0</v>
      </c>
      <c r="AQ74" s="80">
        <v>0</v>
      </c>
      <c r="AR74" s="224">
        <v>0</v>
      </c>
      <c r="AS74" s="407" t="s">
        <v>248</v>
      </c>
      <c r="AT74" s="11">
        <v>13798.311</v>
      </c>
      <c r="AU74" s="11">
        <v>0</v>
      </c>
      <c r="AV74" s="416">
        <v>0</v>
      </c>
      <c r="AW74" s="416">
        <v>0</v>
      </c>
      <c r="AX74" s="416" t="s">
        <v>248</v>
      </c>
      <c r="AY74" s="235"/>
      <c r="AZ74" s="138">
        <v>51774</v>
      </c>
      <c r="BA74" s="188"/>
      <c r="BB74" s="408"/>
      <c r="BC74" s="416"/>
      <c r="BD74" s="411" t="s">
        <v>61</v>
      </c>
      <c r="BE74" s="412" t="s">
        <v>62</v>
      </c>
      <c r="BF74" s="412" t="s">
        <v>63</v>
      </c>
      <c r="BG74" s="412" t="s">
        <v>196</v>
      </c>
      <c r="BH74" s="218" t="s">
        <v>514</v>
      </c>
      <c r="BI74" s="413" t="s">
        <v>64</v>
      </c>
      <c r="BJ74" s="417">
        <v>214</v>
      </c>
      <c r="BK74" s="414">
        <v>1</v>
      </c>
      <c r="BL74" s="415" t="s">
        <v>65</v>
      </c>
      <c r="BM74" s="409" t="s">
        <v>65</v>
      </c>
      <c r="BN74" s="413" t="s">
        <v>374</v>
      </c>
      <c r="BO74" s="217" t="s">
        <v>701</v>
      </c>
      <c r="BP74" s="201" t="s">
        <v>687</v>
      </c>
      <c r="BQ74" s="52" t="s">
        <v>717</v>
      </c>
    </row>
    <row r="75" spans="1:69" ht="15.75" thickBot="1">
      <c r="A75" s="404" t="s">
        <v>37</v>
      </c>
      <c r="B75" s="405" t="s">
        <v>711</v>
      </c>
      <c r="C75" s="406" t="s">
        <v>35</v>
      </c>
      <c r="D75" s="210" t="s">
        <v>709</v>
      </c>
      <c r="E75" s="24" t="s">
        <v>360</v>
      </c>
      <c r="F75" s="86">
        <v>195</v>
      </c>
      <c r="G75" s="80">
        <v>1</v>
      </c>
      <c r="H75" s="407"/>
      <c r="I75" s="407"/>
      <c r="J75" s="407"/>
      <c r="K75" s="407"/>
      <c r="L75" s="80">
        <v>0</v>
      </c>
      <c r="M75" s="408"/>
      <c r="N75" s="409">
        <v>2</v>
      </c>
      <c r="O75" s="407"/>
      <c r="P75" s="407"/>
      <c r="Q75" s="11">
        <v>6.1185565825000001</v>
      </c>
      <c r="R75" s="407"/>
      <c r="S75" s="407"/>
      <c r="T75" s="53">
        <v>9.3249999999999957</v>
      </c>
      <c r="U75" s="407"/>
      <c r="V75" s="407"/>
      <c r="W75" s="11">
        <v>6.1709122886597001</v>
      </c>
      <c r="X75" s="407"/>
      <c r="Y75" s="407"/>
      <c r="Z75" s="53">
        <v>9.3249999999999957</v>
      </c>
      <c r="AA75" s="407"/>
      <c r="AB75" s="407"/>
      <c r="AC75" s="407"/>
      <c r="AD75" s="407"/>
      <c r="AE75" s="407"/>
      <c r="AF75" s="410">
        <v>3.1661904791281335</v>
      </c>
      <c r="AG75" s="410">
        <v>1344</v>
      </c>
      <c r="AH75" s="410">
        <v>0.56535309508907805</v>
      </c>
      <c r="AI75" s="410">
        <v>166</v>
      </c>
      <c r="AJ75" s="410">
        <v>2.1246428571428573</v>
      </c>
      <c r="AK75" s="407" t="s">
        <v>248</v>
      </c>
      <c r="AL75" s="410">
        <v>192</v>
      </c>
      <c r="AM75" s="410">
        <v>3.1661904791281335</v>
      </c>
      <c r="AN75" s="410">
        <v>3.1963855421686747</v>
      </c>
      <c r="AO75" s="73">
        <v>388</v>
      </c>
      <c r="AP75" s="80">
        <v>0</v>
      </c>
      <c r="AQ75" s="80">
        <v>0</v>
      </c>
      <c r="AR75" s="224">
        <v>0</v>
      </c>
      <c r="AS75" s="407" t="s">
        <v>248</v>
      </c>
      <c r="AT75" s="11">
        <v>13856.612999999999</v>
      </c>
      <c r="AU75" s="11">
        <v>0</v>
      </c>
      <c r="AV75" s="158">
        <v>0</v>
      </c>
      <c r="AW75" s="158">
        <v>0</v>
      </c>
      <c r="AX75" s="416" t="s">
        <v>248</v>
      </c>
      <c r="AY75" s="235"/>
      <c r="AZ75" s="138">
        <v>51774</v>
      </c>
      <c r="BA75" s="188"/>
      <c r="BB75" s="408"/>
      <c r="BC75" s="416"/>
      <c r="BD75" s="411" t="s">
        <v>61</v>
      </c>
      <c r="BE75" s="412" t="s">
        <v>62</v>
      </c>
      <c r="BF75" s="412" t="s">
        <v>63</v>
      </c>
      <c r="BG75" s="412" t="s">
        <v>196</v>
      </c>
      <c r="BH75" s="218" t="s">
        <v>514</v>
      </c>
      <c r="BI75" s="413" t="s">
        <v>66</v>
      </c>
      <c r="BJ75" s="417">
        <v>214</v>
      </c>
      <c r="BK75" s="414">
        <v>7</v>
      </c>
      <c r="BL75" s="415" t="s">
        <v>65</v>
      </c>
      <c r="BM75" s="409" t="s">
        <v>65</v>
      </c>
      <c r="BN75" s="413" t="s">
        <v>374</v>
      </c>
      <c r="BO75" s="217" t="s">
        <v>701</v>
      </c>
      <c r="BP75" s="201" t="s">
        <v>687</v>
      </c>
      <c r="BQ75" s="52" t="s">
        <v>717</v>
      </c>
    </row>
    <row r="76" spans="1:69" ht="15.75" thickBot="1">
      <c r="A76" s="404" t="s">
        <v>37</v>
      </c>
      <c r="B76" s="405" t="s">
        <v>711</v>
      </c>
      <c r="C76" s="406" t="s">
        <v>35</v>
      </c>
      <c r="D76" s="210" t="s">
        <v>709</v>
      </c>
      <c r="E76" s="24" t="s">
        <v>360</v>
      </c>
      <c r="F76" s="86">
        <v>194</v>
      </c>
      <c r="G76" s="80">
        <v>7</v>
      </c>
      <c r="H76" s="407"/>
      <c r="I76" s="407"/>
      <c r="J76" s="407"/>
      <c r="K76" s="407"/>
      <c r="L76" s="80">
        <v>0</v>
      </c>
      <c r="M76" s="408"/>
      <c r="N76" s="409">
        <v>1</v>
      </c>
      <c r="O76" s="407"/>
      <c r="P76" s="407"/>
      <c r="Q76" s="11">
        <v>5.081764615</v>
      </c>
      <c r="R76" s="407"/>
      <c r="S76" s="407"/>
      <c r="T76" s="53">
        <v>8.9416666666666682</v>
      </c>
      <c r="U76" s="407"/>
      <c r="V76" s="407"/>
      <c r="W76" s="11">
        <v>4.4754384010694999</v>
      </c>
      <c r="X76" s="407"/>
      <c r="Y76" s="407"/>
      <c r="Z76" s="53">
        <v>8.9649999999999999</v>
      </c>
      <c r="AA76" s="407"/>
      <c r="AB76" s="407"/>
      <c r="AC76" s="407"/>
      <c r="AD76" s="407"/>
      <c r="AE76" s="407"/>
      <c r="AF76" s="410">
        <v>3.5959826382123978</v>
      </c>
      <c r="AG76" s="410">
        <v>1280</v>
      </c>
      <c r="AH76" s="410">
        <v>0.52110145767560601</v>
      </c>
      <c r="AI76" s="410">
        <v>55</v>
      </c>
      <c r="AJ76" s="410">
        <v>2.4892857142857143</v>
      </c>
      <c r="AK76" s="407" t="s">
        <v>248</v>
      </c>
      <c r="AL76" s="410">
        <v>177</v>
      </c>
      <c r="AM76" s="410">
        <v>3.6344229350142632</v>
      </c>
      <c r="AN76" s="410">
        <v>3.6916873449131513</v>
      </c>
      <c r="AO76" s="73">
        <v>358</v>
      </c>
      <c r="AP76" s="80">
        <v>0</v>
      </c>
      <c r="AQ76" s="80">
        <v>16</v>
      </c>
      <c r="AR76" s="224">
        <v>0</v>
      </c>
      <c r="AS76" s="407" t="s">
        <v>248</v>
      </c>
      <c r="AT76" s="11">
        <v>13156.804</v>
      </c>
      <c r="AU76" s="11">
        <v>243.65700000000001</v>
      </c>
      <c r="AV76" s="416">
        <v>0</v>
      </c>
      <c r="AW76" s="416">
        <v>0</v>
      </c>
      <c r="AX76" s="416" t="s">
        <v>248</v>
      </c>
      <c r="AY76" s="235"/>
      <c r="AZ76" s="138">
        <v>51774</v>
      </c>
      <c r="BA76" s="188"/>
      <c r="BB76" s="408"/>
      <c r="BC76" s="416"/>
      <c r="BD76" s="411" t="s">
        <v>61</v>
      </c>
      <c r="BE76" s="412" t="s">
        <v>62</v>
      </c>
      <c r="BF76" s="412" t="s">
        <v>63</v>
      </c>
      <c r="BG76" s="412" t="s">
        <v>196</v>
      </c>
      <c r="BH76" s="218" t="s">
        <v>514</v>
      </c>
      <c r="BI76" s="413" t="s">
        <v>67</v>
      </c>
      <c r="BJ76" s="417">
        <v>214</v>
      </c>
      <c r="BK76" s="414">
        <v>3</v>
      </c>
      <c r="BL76" s="415" t="s">
        <v>65</v>
      </c>
      <c r="BM76" s="409" t="s">
        <v>65</v>
      </c>
      <c r="BN76" s="413" t="s">
        <v>374</v>
      </c>
      <c r="BO76" s="217" t="s">
        <v>701</v>
      </c>
      <c r="BP76" s="201" t="s">
        <v>687</v>
      </c>
      <c r="BQ76" s="52" t="s">
        <v>717</v>
      </c>
    </row>
    <row r="77" spans="1:69" ht="15.75" thickBot="1">
      <c r="A77" s="404" t="s">
        <v>37</v>
      </c>
      <c r="B77" s="405" t="s">
        <v>711</v>
      </c>
      <c r="C77" s="406" t="s">
        <v>35</v>
      </c>
      <c r="D77" s="210" t="s">
        <v>709</v>
      </c>
      <c r="E77" s="24" t="s">
        <v>360</v>
      </c>
      <c r="F77" s="86">
        <v>193</v>
      </c>
      <c r="G77" s="80">
        <v>8</v>
      </c>
      <c r="H77" s="407"/>
      <c r="I77" s="407"/>
      <c r="J77" s="407"/>
      <c r="K77" s="407"/>
      <c r="L77" s="80">
        <v>1</v>
      </c>
      <c r="M77" s="408"/>
      <c r="N77" s="409">
        <v>0</v>
      </c>
      <c r="O77" s="407"/>
      <c r="P77" s="407"/>
      <c r="Q77" s="11">
        <v>6.5308096792999999</v>
      </c>
      <c r="R77" s="407"/>
      <c r="S77" s="407"/>
      <c r="T77" s="53">
        <v>9.4749999999999979</v>
      </c>
      <c r="U77" s="407"/>
      <c r="V77" s="407"/>
      <c r="W77" s="11">
        <v>6.5321194673912997</v>
      </c>
      <c r="X77" s="407"/>
      <c r="Y77" s="407"/>
      <c r="Z77" s="53">
        <v>9.6999999999999957</v>
      </c>
      <c r="AA77" s="407"/>
      <c r="AB77" s="407"/>
      <c r="AC77" s="407"/>
      <c r="AD77" s="407"/>
      <c r="AE77" s="407"/>
      <c r="AF77" s="410">
        <v>2.6043116314958739</v>
      </c>
      <c r="AG77" s="410">
        <v>1027</v>
      </c>
      <c r="AH77" s="410">
        <v>0.45912640985853792</v>
      </c>
      <c r="AI77" s="410">
        <v>403</v>
      </c>
      <c r="AJ77" s="410">
        <v>1.6567647058823529</v>
      </c>
      <c r="AK77" s="407" t="s">
        <v>248</v>
      </c>
      <c r="AL77" s="9">
        <v>0</v>
      </c>
      <c r="AM77" s="410"/>
      <c r="AN77" s="410"/>
      <c r="AO77" s="73">
        <v>366</v>
      </c>
      <c r="AP77" s="80">
        <v>4</v>
      </c>
      <c r="AQ77" s="80">
        <v>0</v>
      </c>
      <c r="AR77" s="224">
        <v>0</v>
      </c>
      <c r="AS77" s="407" t="s">
        <v>248</v>
      </c>
      <c r="AT77" s="11">
        <v>12965.495999999999</v>
      </c>
      <c r="AU77" s="11">
        <v>215.256</v>
      </c>
      <c r="AV77" s="158">
        <v>0</v>
      </c>
      <c r="AW77" s="158">
        <v>0</v>
      </c>
      <c r="AX77" s="416" t="s">
        <v>248</v>
      </c>
      <c r="AY77" s="235"/>
      <c r="AZ77" s="138">
        <v>51774</v>
      </c>
      <c r="BA77" s="188"/>
      <c r="BB77" s="408"/>
      <c r="BC77" s="416"/>
      <c r="BD77" s="411" t="s">
        <v>61</v>
      </c>
      <c r="BE77" s="412" t="s">
        <v>62</v>
      </c>
      <c r="BF77" s="412" t="s">
        <v>63</v>
      </c>
      <c r="BG77" s="412" t="s">
        <v>196</v>
      </c>
      <c r="BH77" s="218" t="s">
        <v>514</v>
      </c>
      <c r="BI77" s="413" t="s">
        <v>68</v>
      </c>
      <c r="BJ77" s="417">
        <v>214</v>
      </c>
      <c r="BK77" s="414">
        <v>4</v>
      </c>
      <c r="BL77" s="415" t="s">
        <v>65</v>
      </c>
      <c r="BM77" s="409" t="s">
        <v>65</v>
      </c>
      <c r="BN77" s="413" t="s">
        <v>374</v>
      </c>
      <c r="BO77" s="217" t="s">
        <v>701</v>
      </c>
      <c r="BP77" s="201" t="s">
        <v>687</v>
      </c>
      <c r="BQ77" s="52" t="s">
        <v>717</v>
      </c>
    </row>
    <row r="78" spans="1:69" ht="15.75" thickBot="1">
      <c r="A78" s="404" t="s">
        <v>37</v>
      </c>
      <c r="B78" s="405" t="s">
        <v>711</v>
      </c>
      <c r="C78" s="406" t="s">
        <v>35</v>
      </c>
      <c r="D78" s="210" t="s">
        <v>709</v>
      </c>
      <c r="E78" s="24" t="s">
        <v>361</v>
      </c>
      <c r="F78" s="86">
        <v>91</v>
      </c>
      <c r="G78" s="80">
        <v>3</v>
      </c>
      <c r="H78" s="407"/>
      <c r="I78" s="407"/>
      <c r="J78" s="407"/>
      <c r="K78" s="407"/>
      <c r="L78" s="80">
        <v>0</v>
      </c>
      <c r="M78" s="408"/>
      <c r="N78" s="409">
        <v>0</v>
      </c>
      <c r="O78" s="407"/>
      <c r="P78" s="407"/>
      <c r="Q78" s="11">
        <v>6.7455453408999997</v>
      </c>
      <c r="R78" s="407"/>
      <c r="S78" s="407"/>
      <c r="T78" s="53">
        <v>9.8999999999999986</v>
      </c>
      <c r="U78" s="407"/>
      <c r="V78" s="407"/>
      <c r="W78" s="11">
        <v>6.0835339431818003</v>
      </c>
      <c r="X78" s="407"/>
      <c r="Y78" s="407"/>
      <c r="Z78" s="53">
        <v>9.2999999999999972</v>
      </c>
      <c r="AA78" s="407"/>
      <c r="AB78" s="407"/>
      <c r="AC78" s="407"/>
      <c r="AD78" s="407"/>
      <c r="AE78" s="407"/>
      <c r="AF78" s="410">
        <v>3.4207792270493202</v>
      </c>
      <c r="AG78" s="410">
        <v>616</v>
      </c>
      <c r="AH78" s="410">
        <v>0.42663351319033788</v>
      </c>
      <c r="AI78" s="410">
        <v>14</v>
      </c>
      <c r="AJ78" s="410">
        <v>2.58659793814433</v>
      </c>
      <c r="AK78" s="407" t="s">
        <v>248</v>
      </c>
      <c r="AL78" s="410">
        <v>88</v>
      </c>
      <c r="AM78" s="410">
        <v>3.4207792270493202</v>
      </c>
      <c r="AN78" s="410">
        <v>3.51</v>
      </c>
      <c r="AO78" s="73">
        <v>176</v>
      </c>
      <c r="AP78" s="80">
        <v>0</v>
      </c>
      <c r="AQ78" s="80">
        <v>0</v>
      </c>
      <c r="AR78" s="224">
        <v>0</v>
      </c>
      <c r="AS78" s="407" t="s">
        <v>248</v>
      </c>
      <c r="AT78" s="11">
        <v>6313.9669999999996</v>
      </c>
      <c r="AU78" s="11">
        <v>0</v>
      </c>
      <c r="AV78" s="416">
        <v>0</v>
      </c>
      <c r="AW78" s="416">
        <v>0</v>
      </c>
      <c r="AX78" s="416" t="s">
        <v>248</v>
      </c>
      <c r="AY78" s="235"/>
      <c r="AZ78" s="138">
        <v>24319</v>
      </c>
      <c r="BA78" s="188"/>
      <c r="BB78" s="408"/>
      <c r="BC78" s="416"/>
      <c r="BD78" s="411" t="s">
        <v>61</v>
      </c>
      <c r="BE78" s="412" t="s">
        <v>62</v>
      </c>
      <c r="BF78" s="412" t="s">
        <v>63</v>
      </c>
      <c r="BG78" s="412" t="s">
        <v>196</v>
      </c>
      <c r="BH78" s="413" t="s">
        <v>712</v>
      </c>
      <c r="BI78" s="413" t="s">
        <v>64</v>
      </c>
      <c r="BJ78" s="417">
        <v>214</v>
      </c>
      <c r="BK78" s="414">
        <v>1</v>
      </c>
      <c r="BL78" s="415" t="s">
        <v>65</v>
      </c>
      <c r="BM78" s="409" t="s">
        <v>65</v>
      </c>
      <c r="BN78" s="413" t="s">
        <v>374</v>
      </c>
      <c r="BO78" s="217" t="s">
        <v>702</v>
      </c>
      <c r="BP78" s="201" t="s">
        <v>698</v>
      </c>
      <c r="BQ78" s="52" t="s">
        <v>714</v>
      </c>
    </row>
    <row r="79" spans="1:69" ht="15.75" thickBot="1">
      <c r="A79" s="404" t="s">
        <v>37</v>
      </c>
      <c r="B79" s="405" t="s">
        <v>711</v>
      </c>
      <c r="C79" s="406" t="s">
        <v>35</v>
      </c>
      <c r="D79" s="210" t="s">
        <v>709</v>
      </c>
      <c r="E79" s="24" t="s">
        <v>361</v>
      </c>
      <c r="F79" s="86">
        <v>88</v>
      </c>
      <c r="G79" s="80">
        <v>5</v>
      </c>
      <c r="H79" s="407"/>
      <c r="I79" s="407"/>
      <c r="J79" s="407"/>
      <c r="K79" s="407"/>
      <c r="L79" s="80">
        <v>0</v>
      </c>
      <c r="M79" s="408"/>
      <c r="N79" s="409">
        <v>0</v>
      </c>
      <c r="O79" s="407"/>
      <c r="P79" s="407"/>
      <c r="Q79" s="11">
        <v>5.7137107470000004</v>
      </c>
      <c r="R79" s="407"/>
      <c r="S79" s="407"/>
      <c r="T79" s="53">
        <v>11.712499999999999</v>
      </c>
      <c r="U79" s="407"/>
      <c r="V79" s="407"/>
      <c r="W79" s="11">
        <v>5.5437227590360996</v>
      </c>
      <c r="X79" s="407"/>
      <c r="Y79" s="407"/>
      <c r="Z79" s="53">
        <v>11.712499999999999</v>
      </c>
      <c r="AA79" s="407"/>
      <c r="AB79" s="407"/>
      <c r="AC79" s="407"/>
      <c r="AD79" s="407"/>
      <c r="AE79" s="407"/>
      <c r="AF79" s="410">
        <v>3.4173677620912373</v>
      </c>
      <c r="AG79" s="410">
        <v>580</v>
      </c>
      <c r="AH79" s="410">
        <v>0.49738461949537527</v>
      </c>
      <c r="AI79" s="410">
        <v>29</v>
      </c>
      <c r="AJ79" s="410">
        <v>2.5</v>
      </c>
      <c r="AK79" s="407" t="s">
        <v>248</v>
      </c>
      <c r="AL79" s="410">
        <v>80</v>
      </c>
      <c r="AM79" s="410">
        <v>3.4265357185687337</v>
      </c>
      <c r="AN79" s="410">
        <v>3.5073260073260073</v>
      </c>
      <c r="AO79" s="73">
        <v>165</v>
      </c>
      <c r="AP79" s="80">
        <v>0</v>
      </c>
      <c r="AQ79" s="80">
        <v>1</v>
      </c>
      <c r="AR79" s="224">
        <v>0</v>
      </c>
      <c r="AS79" s="407" t="s">
        <v>248</v>
      </c>
      <c r="AT79" s="11">
        <v>5926.3720000000003</v>
      </c>
      <c r="AU79" s="11">
        <v>19.041</v>
      </c>
      <c r="AV79" s="158">
        <v>0</v>
      </c>
      <c r="AW79" s="158">
        <v>0</v>
      </c>
      <c r="AX79" s="416" t="s">
        <v>248</v>
      </c>
      <c r="AY79" s="235"/>
      <c r="AZ79" s="138">
        <v>24319</v>
      </c>
      <c r="BA79" s="188"/>
      <c r="BB79" s="408"/>
      <c r="BC79" s="416"/>
      <c r="BD79" s="411" t="s">
        <v>61</v>
      </c>
      <c r="BE79" s="412" t="s">
        <v>62</v>
      </c>
      <c r="BF79" s="412" t="s">
        <v>63</v>
      </c>
      <c r="BG79" s="412" t="s">
        <v>196</v>
      </c>
      <c r="BH79" s="413" t="s">
        <v>712</v>
      </c>
      <c r="BI79" s="413" t="s">
        <v>66</v>
      </c>
      <c r="BJ79" s="417">
        <v>214</v>
      </c>
      <c r="BK79" s="414">
        <v>7</v>
      </c>
      <c r="BL79" s="415" t="s">
        <v>65</v>
      </c>
      <c r="BM79" s="409" t="s">
        <v>65</v>
      </c>
      <c r="BN79" s="413" t="s">
        <v>374</v>
      </c>
      <c r="BO79" s="217" t="s">
        <v>702</v>
      </c>
      <c r="BP79" s="201" t="s">
        <v>698</v>
      </c>
      <c r="BQ79" s="52" t="s">
        <v>714</v>
      </c>
    </row>
    <row r="80" spans="1:69" ht="15.75" thickBot="1">
      <c r="A80" s="404" t="s">
        <v>37</v>
      </c>
      <c r="B80" s="405" t="s">
        <v>711</v>
      </c>
      <c r="C80" s="406" t="s">
        <v>35</v>
      </c>
      <c r="D80" s="210" t="s">
        <v>709</v>
      </c>
      <c r="E80" s="24" t="s">
        <v>361</v>
      </c>
      <c r="F80" s="86">
        <v>85</v>
      </c>
      <c r="G80" s="80">
        <v>5</v>
      </c>
      <c r="H80" s="407"/>
      <c r="I80" s="407"/>
      <c r="J80" s="407"/>
      <c r="K80" s="407"/>
      <c r="L80" s="80">
        <v>0</v>
      </c>
      <c r="M80" s="408"/>
      <c r="N80" s="409">
        <v>0</v>
      </c>
      <c r="O80" s="407"/>
      <c r="P80" s="407"/>
      <c r="Q80" s="11">
        <v>5.7657623375</v>
      </c>
      <c r="R80" s="407"/>
      <c r="S80" s="407"/>
      <c r="T80" s="53">
        <v>9.5</v>
      </c>
      <c r="U80" s="407"/>
      <c r="V80" s="407"/>
      <c r="W80" s="11">
        <v>5.9101623874999998</v>
      </c>
      <c r="X80" s="407"/>
      <c r="Y80" s="407"/>
      <c r="Z80" s="53">
        <v>9.5</v>
      </c>
      <c r="AA80" s="407"/>
      <c r="AB80" s="407"/>
      <c r="AC80" s="407"/>
      <c r="AD80" s="407"/>
      <c r="AE80" s="407"/>
      <c r="AF80" s="410">
        <v>3.4384821436234878</v>
      </c>
      <c r="AG80" s="410">
        <v>560</v>
      </c>
      <c r="AH80" s="410">
        <v>0.44545293339496189</v>
      </c>
      <c r="AI80" s="410">
        <v>16</v>
      </c>
      <c r="AJ80" s="410">
        <v>2.5810810810810811</v>
      </c>
      <c r="AK80" s="407" t="s">
        <v>248</v>
      </c>
      <c r="AL80" s="410">
        <v>80</v>
      </c>
      <c r="AM80" s="410">
        <v>3.4384821436234878</v>
      </c>
      <c r="AN80" s="410">
        <v>3.5238970588235294</v>
      </c>
      <c r="AO80" s="73">
        <v>160</v>
      </c>
      <c r="AP80" s="80">
        <v>0</v>
      </c>
      <c r="AQ80" s="80">
        <v>0</v>
      </c>
      <c r="AR80" s="224">
        <v>0</v>
      </c>
      <c r="AS80" s="407" t="s">
        <v>248</v>
      </c>
      <c r="AT80" s="11">
        <v>5749.1350000000002</v>
      </c>
      <c r="AU80" s="11">
        <v>0</v>
      </c>
      <c r="AV80" s="416">
        <v>0</v>
      </c>
      <c r="AW80" s="416">
        <v>0</v>
      </c>
      <c r="AX80" s="416" t="s">
        <v>248</v>
      </c>
      <c r="AY80" s="235"/>
      <c r="AZ80" s="242">
        <v>24319</v>
      </c>
      <c r="BA80" s="188"/>
      <c r="BB80" s="408"/>
      <c r="BC80" s="416"/>
      <c r="BD80" s="411" t="s">
        <v>61</v>
      </c>
      <c r="BE80" s="412" t="s">
        <v>62</v>
      </c>
      <c r="BF80" s="412" t="s">
        <v>63</v>
      </c>
      <c r="BG80" s="412" t="s">
        <v>196</v>
      </c>
      <c r="BH80" s="413" t="s">
        <v>712</v>
      </c>
      <c r="BI80" s="413" t="s">
        <v>67</v>
      </c>
      <c r="BJ80" s="417">
        <v>214</v>
      </c>
      <c r="BK80" s="414">
        <v>3</v>
      </c>
      <c r="BL80" s="415" t="s">
        <v>65</v>
      </c>
      <c r="BM80" s="409" t="s">
        <v>65</v>
      </c>
      <c r="BN80" s="413" t="s">
        <v>374</v>
      </c>
      <c r="BO80" s="217" t="s">
        <v>702</v>
      </c>
      <c r="BP80" s="201" t="s">
        <v>698</v>
      </c>
      <c r="BQ80" s="52" t="s">
        <v>714</v>
      </c>
    </row>
    <row r="81" spans="1:69" ht="15.75" thickBot="1">
      <c r="A81" s="404" t="s">
        <v>37</v>
      </c>
      <c r="B81" s="405" t="s">
        <v>711</v>
      </c>
      <c r="C81" s="406" t="s">
        <v>35</v>
      </c>
      <c r="D81" s="210" t="s">
        <v>709</v>
      </c>
      <c r="E81" s="24" t="s">
        <v>361</v>
      </c>
      <c r="F81" s="86">
        <v>92</v>
      </c>
      <c r="G81" s="80">
        <v>8</v>
      </c>
      <c r="H81" s="407"/>
      <c r="I81" s="407"/>
      <c r="J81" s="407"/>
      <c r="K81" s="407"/>
      <c r="L81" s="80">
        <v>0</v>
      </c>
      <c r="M81" s="408"/>
      <c r="N81" s="409">
        <v>0</v>
      </c>
      <c r="O81" s="407"/>
      <c r="P81" s="407"/>
      <c r="Q81" s="11">
        <v>7.1754641904999996</v>
      </c>
      <c r="R81" s="407"/>
      <c r="S81" s="407"/>
      <c r="T81" s="53">
        <v>12.133333333333333</v>
      </c>
      <c r="U81" s="407"/>
      <c r="V81" s="407"/>
      <c r="W81" s="11">
        <v>7.0731665238095003</v>
      </c>
      <c r="X81" s="407"/>
      <c r="Y81" s="407"/>
      <c r="Z81" s="53">
        <v>12.2</v>
      </c>
      <c r="AA81" s="407"/>
      <c r="AB81" s="407"/>
      <c r="AC81" s="407"/>
      <c r="AD81" s="407"/>
      <c r="AE81" s="407"/>
      <c r="AF81" s="410">
        <v>2.643132533243314</v>
      </c>
      <c r="AG81" s="410">
        <v>582</v>
      </c>
      <c r="AH81" s="410">
        <v>0.33720737121021416</v>
      </c>
      <c r="AI81" s="410">
        <v>164</v>
      </c>
      <c r="AJ81" s="410">
        <v>2.0085069444444446</v>
      </c>
      <c r="AK81" s="407" t="s">
        <v>248</v>
      </c>
      <c r="AL81" s="9">
        <v>0</v>
      </c>
      <c r="AM81" s="410"/>
      <c r="AN81" s="410"/>
      <c r="AO81" s="73">
        <v>167</v>
      </c>
      <c r="AP81" s="80">
        <v>0</v>
      </c>
      <c r="AQ81" s="80">
        <v>1</v>
      </c>
      <c r="AR81" s="224">
        <v>0</v>
      </c>
      <c r="AS81" s="407" t="s">
        <v>248</v>
      </c>
      <c r="AT81" s="11">
        <v>6030.2290000000003</v>
      </c>
      <c r="AU81" s="11">
        <v>0</v>
      </c>
      <c r="AV81" s="158">
        <v>0</v>
      </c>
      <c r="AW81" s="158">
        <v>0</v>
      </c>
      <c r="AX81" s="416" t="s">
        <v>248</v>
      </c>
      <c r="AY81" s="235"/>
      <c r="AZ81" s="242">
        <v>24319</v>
      </c>
      <c r="BA81" s="188"/>
      <c r="BB81" s="408"/>
      <c r="BC81" s="416"/>
      <c r="BD81" s="411" t="s">
        <v>61</v>
      </c>
      <c r="BE81" s="412" t="s">
        <v>62</v>
      </c>
      <c r="BF81" s="412" t="s">
        <v>63</v>
      </c>
      <c r="BG81" s="412" t="s">
        <v>196</v>
      </c>
      <c r="BH81" s="413" t="s">
        <v>712</v>
      </c>
      <c r="BI81" s="413" t="s">
        <v>68</v>
      </c>
      <c r="BJ81" s="417">
        <v>214</v>
      </c>
      <c r="BK81" s="414">
        <v>4</v>
      </c>
      <c r="BL81" s="415" t="s">
        <v>65</v>
      </c>
      <c r="BM81" s="409" t="s">
        <v>65</v>
      </c>
      <c r="BN81" s="413" t="s">
        <v>374</v>
      </c>
      <c r="BO81" s="217" t="s">
        <v>702</v>
      </c>
      <c r="BP81" s="201" t="s">
        <v>698</v>
      </c>
      <c r="BQ81" s="52" t="s">
        <v>714</v>
      </c>
    </row>
    <row r="82" spans="1:69" ht="16.5" thickBot="1">
      <c r="A82" s="207" t="s">
        <v>37</v>
      </c>
      <c r="B82" s="208" t="s">
        <v>711</v>
      </c>
      <c r="C82" s="202" t="s">
        <v>35</v>
      </c>
      <c r="D82" s="210" t="s">
        <v>709</v>
      </c>
      <c r="E82" s="24" t="s">
        <v>443</v>
      </c>
      <c r="F82" s="86">
        <v>49</v>
      </c>
      <c r="G82" s="80">
        <v>0</v>
      </c>
      <c r="H82" s="204"/>
      <c r="I82" s="204"/>
      <c r="J82" s="204"/>
      <c r="K82" s="204"/>
      <c r="L82" s="80">
        <v>0</v>
      </c>
      <c r="M82" s="203"/>
      <c r="N82" s="52">
        <v>0</v>
      </c>
      <c r="O82" s="204"/>
      <c r="P82" s="204"/>
      <c r="Q82" s="11">
        <v>4.8277752040999999</v>
      </c>
      <c r="R82" s="204"/>
      <c r="S82" s="204"/>
      <c r="T82" s="53">
        <v>6.8874999999999993</v>
      </c>
      <c r="U82" s="204"/>
      <c r="V82" s="204"/>
      <c r="W82" s="11">
        <v>4.4420611224488997</v>
      </c>
      <c r="X82" s="204"/>
      <c r="Y82" s="204"/>
      <c r="Z82" s="53">
        <v>6.3874999999999993</v>
      </c>
      <c r="AA82" s="204"/>
      <c r="AB82" s="204"/>
      <c r="AC82" s="204"/>
      <c r="AD82" s="204"/>
      <c r="AE82" s="204"/>
      <c r="AF82" s="9">
        <v>3.606807606647731</v>
      </c>
      <c r="AG82" s="9">
        <v>344</v>
      </c>
      <c r="AH82" s="9">
        <v>0.48039175582752808</v>
      </c>
      <c r="AI82" s="9">
        <v>10</v>
      </c>
      <c r="AJ82" s="9">
        <v>2.6</v>
      </c>
      <c r="AK82" s="204" t="s">
        <v>248</v>
      </c>
      <c r="AL82" s="9">
        <v>46</v>
      </c>
      <c r="AM82" s="9">
        <v>3.6606211455897513</v>
      </c>
      <c r="AN82" s="9">
        <v>3.68957345971564</v>
      </c>
      <c r="AO82" s="73">
        <v>95</v>
      </c>
      <c r="AP82" s="80">
        <v>0</v>
      </c>
      <c r="AQ82" s="80">
        <v>3</v>
      </c>
      <c r="AR82" s="224">
        <v>0</v>
      </c>
      <c r="AS82" s="204" t="s">
        <v>248</v>
      </c>
      <c r="AT82" s="11">
        <v>3448.9459999999999</v>
      </c>
      <c r="AU82" s="11">
        <v>47.04</v>
      </c>
      <c r="AV82" s="158">
        <v>0</v>
      </c>
      <c r="AW82" s="158">
        <v>0</v>
      </c>
      <c r="AX82" s="158" t="s">
        <v>248</v>
      </c>
      <c r="AY82" s="235"/>
      <c r="AZ82" s="218">
        <v>26415</v>
      </c>
      <c r="BA82" s="188"/>
      <c r="BB82" s="203"/>
      <c r="BC82" s="158"/>
      <c r="BD82" s="217" t="s">
        <v>61</v>
      </c>
      <c r="BE82" s="201" t="s">
        <v>62</v>
      </c>
      <c r="BF82" s="201" t="s">
        <v>63</v>
      </c>
      <c r="BG82" s="201" t="s">
        <v>196</v>
      </c>
      <c r="BH82" s="218" t="s">
        <v>712</v>
      </c>
      <c r="BI82" s="218" t="s">
        <v>64</v>
      </c>
      <c r="BJ82" s="391">
        <v>214</v>
      </c>
      <c r="BK82" s="370">
        <v>1</v>
      </c>
      <c r="BL82" s="219" t="s">
        <v>65</v>
      </c>
      <c r="BM82" s="52" t="s">
        <v>65</v>
      </c>
      <c r="BN82" s="218" t="s">
        <v>374</v>
      </c>
      <c r="BO82" s="217" t="s">
        <v>83</v>
      </c>
      <c r="BP82" s="201" t="s">
        <v>683</v>
      </c>
      <c r="BQ82" s="52" t="s">
        <v>717</v>
      </c>
    </row>
    <row r="83" spans="1:69" ht="16.5" thickBot="1">
      <c r="A83" s="207" t="s">
        <v>37</v>
      </c>
      <c r="B83" s="208" t="s">
        <v>711</v>
      </c>
      <c r="C83" s="202" t="s">
        <v>35</v>
      </c>
      <c r="D83" s="210" t="s">
        <v>709</v>
      </c>
      <c r="E83" s="24" t="s">
        <v>443</v>
      </c>
      <c r="F83" s="86">
        <v>50</v>
      </c>
      <c r="G83" s="80">
        <v>0</v>
      </c>
      <c r="H83" s="204"/>
      <c r="I83" s="204"/>
      <c r="J83" s="204"/>
      <c r="K83" s="204"/>
      <c r="L83" s="80">
        <v>0</v>
      </c>
      <c r="M83" s="203"/>
      <c r="N83" s="52">
        <v>0</v>
      </c>
      <c r="O83" s="204"/>
      <c r="P83" s="204"/>
      <c r="Q83" s="11">
        <v>5.47927974</v>
      </c>
      <c r="R83" s="204"/>
      <c r="S83" s="204"/>
      <c r="T83" s="53">
        <v>7.375</v>
      </c>
      <c r="U83" s="204"/>
      <c r="V83" s="204"/>
      <c r="W83" s="11">
        <v>5.5267198200000003</v>
      </c>
      <c r="X83" s="204"/>
      <c r="Y83" s="204"/>
      <c r="Z83" s="53">
        <v>7.375</v>
      </c>
      <c r="AA83" s="204"/>
      <c r="AB83" s="204"/>
      <c r="AC83" s="204"/>
      <c r="AD83" s="204"/>
      <c r="AE83" s="204"/>
      <c r="AF83" s="9">
        <v>3.0134892860480722</v>
      </c>
      <c r="AG83" s="9">
        <v>351</v>
      </c>
      <c r="AH83" s="9">
        <v>0.57646135369831364</v>
      </c>
      <c r="AI83" s="9">
        <v>71</v>
      </c>
      <c r="AJ83" s="9">
        <v>2.0545833333333334</v>
      </c>
      <c r="AK83" s="204" t="s">
        <v>248</v>
      </c>
      <c r="AL83" s="9">
        <v>50</v>
      </c>
      <c r="AM83" s="9">
        <v>3.0134892860480722</v>
      </c>
      <c r="AN83" s="9">
        <v>3.0420792079207919</v>
      </c>
      <c r="AO83" s="73">
        <v>100</v>
      </c>
      <c r="AP83" s="80">
        <v>0</v>
      </c>
      <c r="AQ83" s="80">
        <v>0</v>
      </c>
      <c r="AR83" s="224">
        <v>0</v>
      </c>
      <c r="AS83" s="204" t="s">
        <v>248</v>
      </c>
      <c r="AT83" s="11">
        <v>3562.2049999999999</v>
      </c>
      <c r="AU83" s="11">
        <v>0</v>
      </c>
      <c r="AV83" s="158">
        <v>0</v>
      </c>
      <c r="AW83" s="158">
        <v>0</v>
      </c>
      <c r="AX83" s="158" t="s">
        <v>248</v>
      </c>
      <c r="AY83" s="235"/>
      <c r="AZ83" s="218">
        <v>26415</v>
      </c>
      <c r="BA83" s="188"/>
      <c r="BB83" s="203"/>
      <c r="BC83" s="158"/>
      <c r="BD83" s="217" t="s">
        <v>61</v>
      </c>
      <c r="BE83" s="201" t="s">
        <v>62</v>
      </c>
      <c r="BF83" s="201" t="s">
        <v>63</v>
      </c>
      <c r="BG83" s="201" t="s">
        <v>196</v>
      </c>
      <c r="BH83" s="218" t="s">
        <v>712</v>
      </c>
      <c r="BI83" s="218" t="s">
        <v>66</v>
      </c>
      <c r="BJ83" s="391">
        <v>214</v>
      </c>
      <c r="BK83" s="370">
        <v>7</v>
      </c>
      <c r="BL83" s="219" t="s">
        <v>65</v>
      </c>
      <c r="BM83" s="52" t="s">
        <v>65</v>
      </c>
      <c r="BN83" s="218" t="s">
        <v>374</v>
      </c>
      <c r="BO83" s="217" t="s">
        <v>83</v>
      </c>
      <c r="BP83" s="201" t="s">
        <v>683</v>
      </c>
      <c r="BQ83" s="52" t="s">
        <v>717</v>
      </c>
    </row>
    <row r="84" spans="1:69" ht="16.5" thickBot="1">
      <c r="A84" s="207" t="s">
        <v>37</v>
      </c>
      <c r="B84" s="208" t="s">
        <v>711</v>
      </c>
      <c r="C84" s="202" t="s">
        <v>35</v>
      </c>
      <c r="D84" s="210" t="s">
        <v>709</v>
      </c>
      <c r="E84" s="24" t="s">
        <v>443</v>
      </c>
      <c r="F84" s="86">
        <v>50</v>
      </c>
      <c r="G84" s="80">
        <v>1</v>
      </c>
      <c r="H84" s="204"/>
      <c r="I84" s="204"/>
      <c r="J84" s="204"/>
      <c r="K84" s="204"/>
      <c r="L84" s="80">
        <v>0</v>
      </c>
      <c r="M84" s="203"/>
      <c r="N84" s="52">
        <v>0</v>
      </c>
      <c r="O84" s="204"/>
      <c r="P84" s="204"/>
      <c r="Q84" s="11">
        <v>4.7234285714000004</v>
      </c>
      <c r="R84" s="204"/>
      <c r="S84" s="204"/>
      <c r="T84" s="53">
        <v>6.3874999999999993</v>
      </c>
      <c r="U84" s="204"/>
      <c r="V84" s="204"/>
      <c r="W84" s="11">
        <v>4.1680816326530001</v>
      </c>
      <c r="X84" s="204"/>
      <c r="Y84" s="204"/>
      <c r="Z84" s="53">
        <v>5.7749999999999986</v>
      </c>
      <c r="AA84" s="204"/>
      <c r="AB84" s="204"/>
      <c r="AC84" s="204"/>
      <c r="AD84" s="204"/>
      <c r="AE84" s="204"/>
      <c r="AF84" s="9">
        <v>3.5379591850080567</v>
      </c>
      <c r="AG84" s="9">
        <v>343</v>
      </c>
      <c r="AH84" s="9">
        <v>0.44552629909755126</v>
      </c>
      <c r="AI84" s="9">
        <v>14</v>
      </c>
      <c r="AJ84" s="9">
        <v>2.5477272727272728</v>
      </c>
      <c r="AK84" s="204" t="s">
        <v>248</v>
      </c>
      <c r="AL84" s="9">
        <v>49</v>
      </c>
      <c r="AM84" s="9">
        <v>3.5379591850080567</v>
      </c>
      <c r="AN84" s="9">
        <v>3.6308962264150946</v>
      </c>
      <c r="AO84" s="73">
        <v>98</v>
      </c>
      <c r="AP84" s="80">
        <v>0</v>
      </c>
      <c r="AQ84" s="80">
        <v>0</v>
      </c>
      <c r="AR84" s="224">
        <v>0</v>
      </c>
      <c r="AS84" s="204" t="s">
        <v>248</v>
      </c>
      <c r="AT84" s="11">
        <v>3493.87</v>
      </c>
      <c r="AU84" s="11">
        <v>0</v>
      </c>
      <c r="AV84" s="158">
        <v>0</v>
      </c>
      <c r="AW84" s="158">
        <v>0</v>
      </c>
      <c r="AX84" s="158" t="s">
        <v>248</v>
      </c>
      <c r="AY84" s="235"/>
      <c r="AZ84" s="218">
        <v>26415</v>
      </c>
      <c r="BA84" s="188"/>
      <c r="BB84" s="203"/>
      <c r="BC84" s="158"/>
      <c r="BD84" s="217" t="s">
        <v>61</v>
      </c>
      <c r="BE84" s="201" t="s">
        <v>62</v>
      </c>
      <c r="BF84" s="201" t="s">
        <v>63</v>
      </c>
      <c r="BG84" s="201" t="s">
        <v>196</v>
      </c>
      <c r="BH84" s="218" t="s">
        <v>712</v>
      </c>
      <c r="BI84" s="218" t="s">
        <v>67</v>
      </c>
      <c r="BJ84" s="391">
        <v>214</v>
      </c>
      <c r="BK84" s="370">
        <v>3</v>
      </c>
      <c r="BL84" s="219" t="s">
        <v>65</v>
      </c>
      <c r="BM84" s="52" t="s">
        <v>65</v>
      </c>
      <c r="BN84" s="218" t="s">
        <v>374</v>
      </c>
      <c r="BO84" s="217" t="s">
        <v>83</v>
      </c>
      <c r="BP84" s="201" t="s">
        <v>683</v>
      </c>
      <c r="BQ84" s="52" t="s">
        <v>717</v>
      </c>
    </row>
    <row r="85" spans="1:69" ht="16.5" thickBot="1">
      <c r="A85" s="207" t="s">
        <v>37</v>
      </c>
      <c r="B85" s="208" t="s">
        <v>711</v>
      </c>
      <c r="C85" s="202" t="s">
        <v>35</v>
      </c>
      <c r="D85" s="210" t="s">
        <v>709</v>
      </c>
      <c r="E85" s="24" t="s">
        <v>443</v>
      </c>
      <c r="F85" s="86">
        <v>48</v>
      </c>
      <c r="G85" s="80">
        <v>0</v>
      </c>
      <c r="H85" s="204"/>
      <c r="I85" s="204"/>
      <c r="J85" s="204"/>
      <c r="K85" s="204"/>
      <c r="L85" s="80">
        <v>1</v>
      </c>
      <c r="M85" s="203"/>
      <c r="N85" s="52">
        <v>0</v>
      </c>
      <c r="O85" s="204"/>
      <c r="P85" s="204"/>
      <c r="Q85" s="11">
        <v>5.9554891488999999</v>
      </c>
      <c r="R85" s="204"/>
      <c r="S85" s="204"/>
      <c r="T85" s="53">
        <v>7.4649999999999999</v>
      </c>
      <c r="U85" s="204"/>
      <c r="V85" s="204"/>
      <c r="W85" s="11">
        <v>5.8817657659574003</v>
      </c>
      <c r="X85" s="204"/>
      <c r="Y85" s="204"/>
      <c r="Z85" s="53">
        <v>7.4649999999999999</v>
      </c>
      <c r="AA85" s="204"/>
      <c r="AB85" s="204"/>
      <c r="AC85" s="204"/>
      <c r="AD85" s="204"/>
      <c r="AE85" s="204"/>
      <c r="AF85" s="9">
        <v>2.7031746096081206</v>
      </c>
      <c r="AG85" s="9">
        <v>315</v>
      </c>
      <c r="AH85" s="9">
        <v>0.35173363048750977</v>
      </c>
      <c r="AI85" s="9">
        <v>69</v>
      </c>
      <c r="AJ85" s="9">
        <v>1.9569444444444444</v>
      </c>
      <c r="AK85" s="204" t="s">
        <v>248</v>
      </c>
      <c r="AL85" s="9">
        <v>0</v>
      </c>
      <c r="AM85" s="9"/>
      <c r="AN85" s="9"/>
      <c r="AO85" s="73">
        <v>96</v>
      </c>
      <c r="AP85" s="80">
        <v>0</v>
      </c>
      <c r="AQ85" s="80">
        <v>0</v>
      </c>
      <c r="AR85" s="224">
        <v>0</v>
      </c>
      <c r="AS85" s="204" t="s">
        <v>248</v>
      </c>
      <c r="AT85" s="11">
        <v>3400.4540000000002</v>
      </c>
      <c r="AU85" s="11">
        <v>0</v>
      </c>
      <c r="AV85" s="158">
        <v>0</v>
      </c>
      <c r="AW85" s="158">
        <v>0</v>
      </c>
      <c r="AX85" s="158" t="s">
        <v>248</v>
      </c>
      <c r="AY85" s="235"/>
      <c r="AZ85" s="218">
        <v>26415</v>
      </c>
      <c r="BA85" s="188"/>
      <c r="BB85" s="203"/>
      <c r="BC85" s="158"/>
      <c r="BD85" s="217" t="s">
        <v>61</v>
      </c>
      <c r="BE85" s="201" t="s">
        <v>62</v>
      </c>
      <c r="BF85" s="201" t="s">
        <v>63</v>
      </c>
      <c r="BG85" s="201" t="s">
        <v>196</v>
      </c>
      <c r="BH85" s="218" t="s">
        <v>712</v>
      </c>
      <c r="BI85" s="218" t="s">
        <v>68</v>
      </c>
      <c r="BJ85" s="391">
        <v>214</v>
      </c>
      <c r="BK85" s="370">
        <v>4</v>
      </c>
      <c r="BL85" s="219" t="s">
        <v>65</v>
      </c>
      <c r="BM85" s="52" t="s">
        <v>65</v>
      </c>
      <c r="BN85" s="218" t="s">
        <v>374</v>
      </c>
      <c r="BO85" s="217" t="s">
        <v>83</v>
      </c>
      <c r="BP85" s="201" t="s">
        <v>683</v>
      </c>
      <c r="BQ85" s="52" t="s">
        <v>717</v>
      </c>
    </row>
    <row r="86" spans="1:69" ht="16.5" thickBot="1">
      <c r="A86" s="207" t="s">
        <v>37</v>
      </c>
      <c r="B86" s="208" t="s">
        <v>711</v>
      </c>
      <c r="C86" s="202" t="s">
        <v>35</v>
      </c>
      <c r="D86" s="210" t="s">
        <v>709</v>
      </c>
      <c r="E86" s="24" t="s">
        <v>444</v>
      </c>
      <c r="F86" s="86">
        <v>91</v>
      </c>
      <c r="G86" s="80">
        <v>0</v>
      </c>
      <c r="H86" s="204"/>
      <c r="I86" s="204"/>
      <c r="J86" s="204"/>
      <c r="K86" s="204"/>
      <c r="L86" s="80">
        <v>2</v>
      </c>
      <c r="M86" s="203"/>
      <c r="N86" s="52">
        <v>0</v>
      </c>
      <c r="O86" s="204"/>
      <c r="P86" s="204"/>
      <c r="Q86" s="11">
        <v>6.2937189101</v>
      </c>
      <c r="R86" s="204"/>
      <c r="S86" s="204"/>
      <c r="T86" s="53">
        <v>10.924999999999999</v>
      </c>
      <c r="U86" s="204"/>
      <c r="V86" s="204"/>
      <c r="W86" s="11">
        <v>5.6945167640449004</v>
      </c>
      <c r="X86" s="204"/>
      <c r="Y86" s="204"/>
      <c r="Z86" s="53">
        <v>10.424999999999999</v>
      </c>
      <c r="AA86" s="204"/>
      <c r="AB86" s="204"/>
      <c r="AC86" s="204"/>
      <c r="AD86" s="204"/>
      <c r="AE86" s="204"/>
      <c r="AF86" s="9">
        <v>3.5719582720706011</v>
      </c>
      <c r="AG86" s="9">
        <v>623</v>
      </c>
      <c r="AH86" s="9">
        <v>0.41725046369189966</v>
      </c>
      <c r="AI86" s="9">
        <v>10</v>
      </c>
      <c r="AJ86" s="9">
        <v>2.6995283018867924</v>
      </c>
      <c r="AK86" s="204" t="s">
        <v>248</v>
      </c>
      <c r="AL86" s="9">
        <v>89</v>
      </c>
      <c r="AM86" s="9">
        <v>3.5719582720706011</v>
      </c>
      <c r="AN86" s="9">
        <v>3.6246518105849583</v>
      </c>
      <c r="AO86" s="73">
        <v>182</v>
      </c>
      <c r="AP86" s="80">
        <v>0</v>
      </c>
      <c r="AQ86" s="80">
        <v>0</v>
      </c>
      <c r="AR86" s="224">
        <v>0</v>
      </c>
      <c r="AS86" s="204" t="s">
        <v>248</v>
      </c>
      <c r="AT86" s="11">
        <v>6539.424</v>
      </c>
      <c r="AU86" s="11">
        <v>0</v>
      </c>
      <c r="AV86" s="158">
        <v>0</v>
      </c>
      <c r="AW86" s="158">
        <v>0</v>
      </c>
      <c r="AX86" s="158" t="s">
        <v>248</v>
      </c>
      <c r="AY86" s="235"/>
      <c r="AZ86" s="218">
        <v>84180</v>
      </c>
      <c r="BA86" s="188"/>
      <c r="BB86" s="203"/>
      <c r="BC86" s="158"/>
      <c r="BD86" s="217" t="s">
        <v>61</v>
      </c>
      <c r="BE86" s="201" t="s">
        <v>62</v>
      </c>
      <c r="BF86" s="201" t="s">
        <v>63</v>
      </c>
      <c r="BG86" s="201" t="s">
        <v>196</v>
      </c>
      <c r="BH86" s="218" t="s">
        <v>712</v>
      </c>
      <c r="BI86" s="218" t="s">
        <v>64</v>
      </c>
      <c r="BJ86" s="391">
        <v>214</v>
      </c>
      <c r="BK86" s="370">
        <v>1</v>
      </c>
      <c r="BL86" s="219" t="s">
        <v>65</v>
      </c>
      <c r="BM86" s="52" t="s">
        <v>65</v>
      </c>
      <c r="BN86" s="218" t="s">
        <v>374</v>
      </c>
      <c r="BO86" s="217" t="s">
        <v>444</v>
      </c>
      <c r="BP86" s="201" t="s">
        <v>708</v>
      </c>
      <c r="BQ86" s="52" t="s">
        <v>716</v>
      </c>
    </row>
    <row r="87" spans="1:69" ht="16.5" thickBot="1">
      <c r="A87" s="207" t="s">
        <v>37</v>
      </c>
      <c r="B87" s="208" t="s">
        <v>711</v>
      </c>
      <c r="C87" s="202" t="s">
        <v>35</v>
      </c>
      <c r="D87" s="210" t="s">
        <v>709</v>
      </c>
      <c r="E87" s="24" t="s">
        <v>444</v>
      </c>
      <c r="F87" s="86">
        <v>92</v>
      </c>
      <c r="G87" s="80">
        <v>10</v>
      </c>
      <c r="H87" s="204"/>
      <c r="I87" s="204"/>
      <c r="J87" s="204"/>
      <c r="K87" s="204"/>
      <c r="L87" s="80">
        <v>2</v>
      </c>
      <c r="M87" s="203"/>
      <c r="N87" s="52">
        <v>1</v>
      </c>
      <c r="O87" s="204"/>
      <c r="P87" s="204"/>
      <c r="Q87" s="11">
        <v>6.8410622749999996</v>
      </c>
      <c r="R87" s="204"/>
      <c r="S87" s="204"/>
      <c r="T87" s="53">
        <v>11.666666666666666</v>
      </c>
      <c r="U87" s="204"/>
      <c r="V87" s="204"/>
      <c r="W87" s="11">
        <v>6.9111998874999996</v>
      </c>
      <c r="X87" s="204"/>
      <c r="Y87" s="204"/>
      <c r="Z87" s="53">
        <v>11.75</v>
      </c>
      <c r="AA87" s="204"/>
      <c r="AB87" s="204"/>
      <c r="AC87" s="204"/>
      <c r="AD87" s="204"/>
      <c r="AE87" s="204"/>
      <c r="AF87" s="9">
        <v>3.1876311116796288</v>
      </c>
      <c r="AG87" s="9">
        <v>553</v>
      </c>
      <c r="AH87" s="9">
        <v>0.61867745039800315</v>
      </c>
      <c r="AI87" s="9">
        <v>79</v>
      </c>
      <c r="AJ87" s="9">
        <v>2.0344827586206895</v>
      </c>
      <c r="AK87" s="204" t="s">
        <v>248</v>
      </c>
      <c r="AL87" s="9">
        <v>76</v>
      </c>
      <c r="AM87" s="9">
        <v>3.2112782046310886</v>
      </c>
      <c r="AN87" s="9">
        <v>3.3107638888888888</v>
      </c>
      <c r="AO87" s="73">
        <v>162</v>
      </c>
      <c r="AP87" s="80">
        <v>2</v>
      </c>
      <c r="AQ87" s="80">
        <v>0</v>
      </c>
      <c r="AR87" s="224">
        <v>0</v>
      </c>
      <c r="AS87" s="204" t="s">
        <v>248</v>
      </c>
      <c r="AT87" s="11">
        <v>5681.183</v>
      </c>
      <c r="AU87" s="11">
        <v>143.072</v>
      </c>
      <c r="AV87" s="158">
        <v>0</v>
      </c>
      <c r="AW87" s="158">
        <v>0</v>
      </c>
      <c r="AX87" s="158" t="s">
        <v>248</v>
      </c>
      <c r="AY87" s="235"/>
      <c r="AZ87" s="218">
        <v>84180</v>
      </c>
      <c r="BA87" s="188"/>
      <c r="BB87" s="203"/>
      <c r="BC87" s="158"/>
      <c r="BD87" s="217" t="s">
        <v>61</v>
      </c>
      <c r="BE87" s="201" t="s">
        <v>62</v>
      </c>
      <c r="BF87" s="201" t="s">
        <v>63</v>
      </c>
      <c r="BG87" s="201" t="s">
        <v>196</v>
      </c>
      <c r="BH87" s="218" t="s">
        <v>712</v>
      </c>
      <c r="BI87" s="218" t="s">
        <v>66</v>
      </c>
      <c r="BJ87" s="391">
        <v>214</v>
      </c>
      <c r="BK87" s="370">
        <v>7</v>
      </c>
      <c r="BL87" s="219" t="s">
        <v>65</v>
      </c>
      <c r="BM87" s="52" t="s">
        <v>65</v>
      </c>
      <c r="BN87" s="218" t="s">
        <v>374</v>
      </c>
      <c r="BO87" s="217" t="s">
        <v>444</v>
      </c>
      <c r="BP87" s="201" t="s">
        <v>708</v>
      </c>
      <c r="BQ87" s="52" t="s">
        <v>716</v>
      </c>
    </row>
    <row r="88" spans="1:69" ht="16.5" thickBot="1">
      <c r="A88" s="207" t="s">
        <v>37</v>
      </c>
      <c r="B88" s="208" t="s">
        <v>711</v>
      </c>
      <c r="C88" s="202" t="s">
        <v>35</v>
      </c>
      <c r="D88" s="210" t="s">
        <v>709</v>
      </c>
      <c r="E88" s="24" t="s">
        <v>444</v>
      </c>
      <c r="F88" s="86">
        <v>92</v>
      </c>
      <c r="G88" s="80">
        <v>5</v>
      </c>
      <c r="H88" s="204"/>
      <c r="I88" s="204"/>
      <c r="J88" s="204"/>
      <c r="K88" s="204"/>
      <c r="L88" s="80">
        <v>2</v>
      </c>
      <c r="M88" s="203"/>
      <c r="N88" s="52">
        <v>1</v>
      </c>
      <c r="O88" s="204"/>
      <c r="P88" s="204"/>
      <c r="Q88" s="11">
        <v>5.9148352117999998</v>
      </c>
      <c r="R88" s="204"/>
      <c r="S88" s="204"/>
      <c r="T88" s="53">
        <v>9.9375</v>
      </c>
      <c r="U88" s="204"/>
      <c r="V88" s="204"/>
      <c r="W88" s="11">
        <v>5.0400939529411</v>
      </c>
      <c r="X88" s="204"/>
      <c r="Y88" s="204"/>
      <c r="Z88" s="53">
        <v>9.6875</v>
      </c>
      <c r="AA88" s="204"/>
      <c r="AB88" s="204"/>
      <c r="AC88" s="204"/>
      <c r="AD88" s="204"/>
      <c r="AE88" s="204"/>
      <c r="AF88" s="9">
        <v>3.5416496652729643</v>
      </c>
      <c r="AG88" s="9">
        <v>586</v>
      </c>
      <c r="AH88" s="9">
        <v>0.44884694959140953</v>
      </c>
      <c r="AI88" s="9">
        <v>19</v>
      </c>
      <c r="AJ88" s="9">
        <v>2.5901041666666669</v>
      </c>
      <c r="AK88" s="204" t="s">
        <v>248</v>
      </c>
      <c r="AL88" s="9">
        <v>84</v>
      </c>
      <c r="AM88" s="9">
        <v>3.5416496652729643</v>
      </c>
      <c r="AN88" s="9">
        <v>3.6228197674418605</v>
      </c>
      <c r="AO88" s="73">
        <v>174</v>
      </c>
      <c r="AP88" s="80">
        <v>0</v>
      </c>
      <c r="AQ88" s="80">
        <v>0</v>
      </c>
      <c r="AR88" s="224">
        <v>0</v>
      </c>
      <c r="AS88" s="204" t="s">
        <v>248</v>
      </c>
      <c r="AT88" s="11">
        <v>6232.64</v>
      </c>
      <c r="AU88" s="11">
        <v>0</v>
      </c>
      <c r="AV88" s="158">
        <v>0</v>
      </c>
      <c r="AW88" s="158">
        <v>0</v>
      </c>
      <c r="AX88" s="158" t="s">
        <v>248</v>
      </c>
      <c r="AY88" s="235"/>
      <c r="AZ88" s="218">
        <v>84180</v>
      </c>
      <c r="BA88" s="188"/>
      <c r="BB88" s="203"/>
      <c r="BC88" s="158"/>
      <c r="BD88" s="217" t="s">
        <v>61</v>
      </c>
      <c r="BE88" s="201" t="s">
        <v>62</v>
      </c>
      <c r="BF88" s="201" t="s">
        <v>63</v>
      </c>
      <c r="BG88" s="201" t="s">
        <v>196</v>
      </c>
      <c r="BH88" s="218" t="s">
        <v>712</v>
      </c>
      <c r="BI88" s="218" t="s">
        <v>67</v>
      </c>
      <c r="BJ88" s="391">
        <v>214</v>
      </c>
      <c r="BK88" s="370">
        <v>3</v>
      </c>
      <c r="BL88" s="219" t="s">
        <v>65</v>
      </c>
      <c r="BM88" s="52" t="s">
        <v>65</v>
      </c>
      <c r="BN88" s="218" t="s">
        <v>374</v>
      </c>
      <c r="BO88" s="217" t="s">
        <v>444</v>
      </c>
      <c r="BP88" s="201" t="s">
        <v>708</v>
      </c>
      <c r="BQ88" s="52" t="s">
        <v>716</v>
      </c>
    </row>
    <row r="89" spans="1:69" ht="16.5" thickBot="1">
      <c r="A89" s="207" t="s">
        <v>37</v>
      </c>
      <c r="B89" s="208" t="s">
        <v>711</v>
      </c>
      <c r="C89" s="202" t="s">
        <v>35</v>
      </c>
      <c r="D89" s="210" t="s">
        <v>709</v>
      </c>
      <c r="E89" s="24" t="s">
        <v>444</v>
      </c>
      <c r="F89" s="86">
        <v>93</v>
      </c>
      <c r="G89" s="80">
        <v>2</v>
      </c>
      <c r="H89" s="204"/>
      <c r="I89" s="204"/>
      <c r="J89" s="204"/>
      <c r="K89" s="204"/>
      <c r="L89" s="80">
        <v>3</v>
      </c>
      <c r="M89" s="203"/>
      <c r="N89" s="52">
        <v>0</v>
      </c>
      <c r="O89" s="204"/>
      <c r="P89" s="204"/>
      <c r="Q89" s="11">
        <v>6.3878975567999996</v>
      </c>
      <c r="R89" s="204"/>
      <c r="S89" s="204"/>
      <c r="T89" s="53">
        <v>10.399999999999999</v>
      </c>
      <c r="U89" s="204"/>
      <c r="V89" s="204"/>
      <c r="W89" s="11">
        <v>6.2292611590908997</v>
      </c>
      <c r="X89" s="204"/>
      <c r="Y89" s="204"/>
      <c r="Z89" s="53">
        <v>10.399999999999999</v>
      </c>
      <c r="AA89" s="204"/>
      <c r="AB89" s="204"/>
      <c r="AC89" s="204"/>
      <c r="AD89" s="204"/>
      <c r="AE89" s="204"/>
      <c r="AF89" s="9">
        <v>2.7110016361637466</v>
      </c>
      <c r="AG89" s="9">
        <v>609</v>
      </c>
      <c r="AH89" s="9">
        <v>0.34409433014081237</v>
      </c>
      <c r="AI89" s="9">
        <v>137</v>
      </c>
      <c r="AJ89" s="9">
        <v>2.0582677165354331</v>
      </c>
      <c r="AK89" s="204" t="s">
        <v>248</v>
      </c>
      <c r="AL89" s="9">
        <v>0</v>
      </c>
      <c r="AM89" s="9"/>
      <c r="AN89" s="9"/>
      <c r="AO89" s="73">
        <v>182</v>
      </c>
      <c r="AP89" s="80">
        <v>0</v>
      </c>
      <c r="AQ89" s="80">
        <v>0</v>
      </c>
      <c r="AR89" s="224">
        <v>0</v>
      </c>
      <c r="AS89" s="204" t="s">
        <v>248</v>
      </c>
      <c r="AT89" s="11">
        <v>6505.6229999999996</v>
      </c>
      <c r="AU89" s="11">
        <v>0</v>
      </c>
      <c r="AV89" s="158">
        <v>0</v>
      </c>
      <c r="AW89" s="158">
        <v>0</v>
      </c>
      <c r="AX89" s="158" t="s">
        <v>248</v>
      </c>
      <c r="AY89" s="235"/>
      <c r="AZ89" s="218">
        <v>84180</v>
      </c>
      <c r="BA89" s="188"/>
      <c r="BB89" s="203"/>
      <c r="BC89" s="158"/>
      <c r="BD89" s="217" t="s">
        <v>61</v>
      </c>
      <c r="BE89" s="201" t="s">
        <v>62</v>
      </c>
      <c r="BF89" s="201" t="s">
        <v>63</v>
      </c>
      <c r="BG89" s="201" t="s">
        <v>196</v>
      </c>
      <c r="BH89" s="218" t="s">
        <v>712</v>
      </c>
      <c r="BI89" s="218" t="s">
        <v>68</v>
      </c>
      <c r="BJ89" s="391">
        <v>214</v>
      </c>
      <c r="BK89" s="370">
        <v>4</v>
      </c>
      <c r="BL89" s="219" t="s">
        <v>65</v>
      </c>
      <c r="BM89" s="52" t="s">
        <v>65</v>
      </c>
      <c r="BN89" s="218" t="s">
        <v>374</v>
      </c>
      <c r="BO89" s="217" t="s">
        <v>444</v>
      </c>
      <c r="BP89" s="201" t="s">
        <v>708</v>
      </c>
      <c r="BQ89" s="52" t="s">
        <v>716</v>
      </c>
    </row>
    <row r="90" spans="1:69" ht="16.5" thickBot="1">
      <c r="A90" s="207" t="s">
        <v>37</v>
      </c>
      <c r="B90" s="208" t="s">
        <v>711</v>
      </c>
      <c r="C90" s="202" t="s">
        <v>35</v>
      </c>
      <c r="D90" s="210" t="s">
        <v>709</v>
      </c>
      <c r="E90" s="24" t="s">
        <v>445</v>
      </c>
      <c r="F90" s="86">
        <v>46</v>
      </c>
      <c r="G90" s="80">
        <v>0</v>
      </c>
      <c r="H90" s="204"/>
      <c r="I90" s="204"/>
      <c r="J90" s="204"/>
      <c r="K90" s="204"/>
      <c r="L90" s="80">
        <v>0</v>
      </c>
      <c r="M90" s="203"/>
      <c r="N90" s="52">
        <v>0</v>
      </c>
      <c r="O90" s="204"/>
      <c r="P90" s="204"/>
      <c r="Q90" s="11">
        <v>4.3017173043000003</v>
      </c>
      <c r="R90" s="204"/>
      <c r="S90" s="204"/>
      <c r="T90" s="53">
        <v>5.9249999999999989</v>
      </c>
      <c r="U90" s="204"/>
      <c r="V90" s="204"/>
      <c r="W90" s="11">
        <v>4.1893259347826</v>
      </c>
      <c r="X90" s="204"/>
      <c r="Y90" s="204"/>
      <c r="Z90" s="53">
        <v>5.8499999999999979</v>
      </c>
      <c r="AA90" s="204"/>
      <c r="AB90" s="204"/>
      <c r="AC90" s="204"/>
      <c r="AD90" s="204"/>
      <c r="AE90" s="204"/>
      <c r="AF90" s="9">
        <v>3.5729658513582514</v>
      </c>
      <c r="AG90" s="9">
        <v>321</v>
      </c>
      <c r="AH90" s="9">
        <v>0.47579147864652643</v>
      </c>
      <c r="AI90" s="9">
        <v>7</v>
      </c>
      <c r="AJ90" s="9">
        <v>2.6103658536585366</v>
      </c>
      <c r="AK90" s="204" t="s">
        <v>248</v>
      </c>
      <c r="AL90" s="9">
        <v>43</v>
      </c>
      <c r="AM90" s="9">
        <v>3.6113123060724925</v>
      </c>
      <c r="AN90" s="9">
        <v>3.6550279329608939</v>
      </c>
      <c r="AO90" s="73">
        <v>89</v>
      </c>
      <c r="AP90" s="80">
        <v>0</v>
      </c>
      <c r="AQ90" s="80">
        <v>3</v>
      </c>
      <c r="AR90" s="224">
        <v>0</v>
      </c>
      <c r="AS90" s="204" t="s">
        <v>248</v>
      </c>
      <c r="AT90" s="11">
        <v>3219.7260000000001</v>
      </c>
      <c r="AU90" s="11">
        <v>65.882000000000005</v>
      </c>
      <c r="AV90" s="158">
        <v>0</v>
      </c>
      <c r="AW90" s="158">
        <v>0</v>
      </c>
      <c r="AX90" s="158" t="s">
        <v>248</v>
      </c>
      <c r="AY90" s="235"/>
      <c r="AZ90" s="218">
        <v>35200</v>
      </c>
      <c r="BA90" s="188"/>
      <c r="BB90" s="203"/>
      <c r="BC90" s="158"/>
      <c r="BD90" s="217" t="s">
        <v>61</v>
      </c>
      <c r="BE90" s="201" t="s">
        <v>62</v>
      </c>
      <c r="BF90" s="201" t="s">
        <v>63</v>
      </c>
      <c r="BG90" s="201" t="s">
        <v>196</v>
      </c>
      <c r="BH90" s="218" t="s">
        <v>514</v>
      </c>
      <c r="BI90" s="218" t="s">
        <v>64</v>
      </c>
      <c r="BJ90" s="391">
        <v>214</v>
      </c>
      <c r="BK90" s="370">
        <v>1</v>
      </c>
      <c r="BL90" s="219" t="s">
        <v>65</v>
      </c>
      <c r="BM90" s="52" t="s">
        <v>65</v>
      </c>
      <c r="BN90" s="218" t="s">
        <v>374</v>
      </c>
      <c r="BO90" s="217" t="s">
        <v>83</v>
      </c>
      <c r="BP90" s="201" t="s">
        <v>683</v>
      </c>
      <c r="BQ90" s="52" t="s">
        <v>717</v>
      </c>
    </row>
    <row r="91" spans="1:69" ht="16.5" thickBot="1">
      <c r="A91" s="207" t="s">
        <v>37</v>
      </c>
      <c r="B91" s="208" t="s">
        <v>711</v>
      </c>
      <c r="C91" s="202" t="s">
        <v>35</v>
      </c>
      <c r="D91" s="210" t="s">
        <v>709</v>
      </c>
      <c r="E91" s="24" t="s">
        <v>445</v>
      </c>
      <c r="F91" s="86">
        <v>50</v>
      </c>
      <c r="G91" s="80">
        <v>0</v>
      </c>
      <c r="H91" s="204"/>
      <c r="I91" s="204"/>
      <c r="J91" s="204"/>
      <c r="K91" s="204"/>
      <c r="L91" s="80">
        <v>0</v>
      </c>
      <c r="M91" s="203"/>
      <c r="N91" s="52">
        <v>0</v>
      </c>
      <c r="O91" s="204"/>
      <c r="P91" s="204"/>
      <c r="Q91" s="11">
        <v>5.6631599599999998</v>
      </c>
      <c r="R91" s="204"/>
      <c r="S91" s="204"/>
      <c r="T91" s="53">
        <v>7.875</v>
      </c>
      <c r="U91" s="204"/>
      <c r="V91" s="204"/>
      <c r="W91" s="11">
        <v>5.8552799999999996</v>
      </c>
      <c r="X91" s="204"/>
      <c r="Y91" s="204"/>
      <c r="Z91" s="53">
        <v>8.25</v>
      </c>
      <c r="AA91" s="204"/>
      <c r="AB91" s="204"/>
      <c r="AC91" s="204"/>
      <c r="AD91" s="204"/>
      <c r="AE91" s="204"/>
      <c r="AF91" s="9">
        <v>3.1355142903327944</v>
      </c>
      <c r="AG91" s="9">
        <v>350</v>
      </c>
      <c r="AH91" s="9">
        <v>0.52575112437445815</v>
      </c>
      <c r="AI91" s="9">
        <v>40</v>
      </c>
      <c r="AJ91" s="9">
        <v>2.1785714285714284</v>
      </c>
      <c r="AK91" s="204" t="s">
        <v>248</v>
      </c>
      <c r="AL91" s="9">
        <v>50</v>
      </c>
      <c r="AM91" s="9">
        <v>3.1355142903327944</v>
      </c>
      <c r="AN91" s="9">
        <v>3.1323529411764706</v>
      </c>
      <c r="AO91" s="73">
        <v>100</v>
      </c>
      <c r="AP91" s="80">
        <v>0</v>
      </c>
      <c r="AQ91" s="80">
        <v>0</v>
      </c>
      <c r="AR91" s="224">
        <v>0</v>
      </c>
      <c r="AS91" s="204" t="s">
        <v>248</v>
      </c>
      <c r="AT91" s="11">
        <v>3566.9560000000001</v>
      </c>
      <c r="AU91" s="11">
        <v>0</v>
      </c>
      <c r="AV91" s="158">
        <v>0</v>
      </c>
      <c r="AW91" s="158">
        <v>0</v>
      </c>
      <c r="AX91" s="158" t="s">
        <v>248</v>
      </c>
      <c r="AY91" s="235"/>
      <c r="AZ91" s="218">
        <v>35200</v>
      </c>
      <c r="BA91" s="188"/>
      <c r="BB91" s="203"/>
      <c r="BC91" s="158"/>
      <c r="BD91" s="217" t="s">
        <v>61</v>
      </c>
      <c r="BE91" s="201" t="s">
        <v>62</v>
      </c>
      <c r="BF91" s="201" t="s">
        <v>63</v>
      </c>
      <c r="BG91" s="201" t="s">
        <v>196</v>
      </c>
      <c r="BH91" s="218" t="s">
        <v>514</v>
      </c>
      <c r="BI91" s="218" t="s">
        <v>66</v>
      </c>
      <c r="BJ91" s="391">
        <v>214</v>
      </c>
      <c r="BK91" s="370">
        <v>7</v>
      </c>
      <c r="BL91" s="219" t="s">
        <v>65</v>
      </c>
      <c r="BM91" s="52" t="s">
        <v>65</v>
      </c>
      <c r="BN91" s="218" t="s">
        <v>374</v>
      </c>
      <c r="BO91" s="217" t="s">
        <v>83</v>
      </c>
      <c r="BP91" s="201" t="s">
        <v>683</v>
      </c>
      <c r="BQ91" s="52" t="s">
        <v>717</v>
      </c>
    </row>
    <row r="92" spans="1:69" ht="16.5" thickBot="1">
      <c r="A92" s="207" t="s">
        <v>37</v>
      </c>
      <c r="B92" s="208" t="s">
        <v>711</v>
      </c>
      <c r="C92" s="202" t="s">
        <v>35</v>
      </c>
      <c r="D92" s="210" t="s">
        <v>709</v>
      </c>
      <c r="E92" s="24" t="s">
        <v>445</v>
      </c>
      <c r="F92" s="86">
        <v>49</v>
      </c>
      <c r="G92" s="80">
        <v>0</v>
      </c>
      <c r="H92" s="204"/>
      <c r="I92" s="204"/>
      <c r="J92" s="204"/>
      <c r="K92" s="204"/>
      <c r="L92" s="80">
        <v>0</v>
      </c>
      <c r="M92" s="203"/>
      <c r="N92" s="52">
        <v>0</v>
      </c>
      <c r="O92" s="204"/>
      <c r="P92" s="204"/>
      <c r="Q92" s="11">
        <v>6.3216937958999999</v>
      </c>
      <c r="R92" s="204"/>
      <c r="S92" s="204"/>
      <c r="T92" s="53">
        <v>10.274999999999999</v>
      </c>
      <c r="U92" s="204"/>
      <c r="V92" s="204"/>
      <c r="W92" s="11">
        <v>5.5098978775510004</v>
      </c>
      <c r="X92" s="204"/>
      <c r="Y92" s="204"/>
      <c r="Z92" s="53">
        <v>10.274999999999999</v>
      </c>
      <c r="AA92" s="204"/>
      <c r="AB92" s="204"/>
      <c r="AC92" s="204"/>
      <c r="AD92" s="204"/>
      <c r="AE92" s="204"/>
      <c r="AF92" s="9">
        <v>3.781545208077389</v>
      </c>
      <c r="AG92" s="9">
        <v>343</v>
      </c>
      <c r="AH92" s="9">
        <v>0.31337628406118961</v>
      </c>
      <c r="AI92" s="9">
        <v>1</v>
      </c>
      <c r="AJ92" s="9">
        <v>3.062878787878788</v>
      </c>
      <c r="AK92" s="204" t="s">
        <v>248</v>
      </c>
      <c r="AL92" s="9">
        <v>49</v>
      </c>
      <c r="AM92" s="9">
        <v>3.781545208077389</v>
      </c>
      <c r="AN92" s="9">
        <v>3.7490079365079367</v>
      </c>
      <c r="AO92" s="73">
        <v>98</v>
      </c>
      <c r="AP92" s="80">
        <v>0</v>
      </c>
      <c r="AQ92" s="80">
        <v>0</v>
      </c>
      <c r="AR92" s="224">
        <v>0</v>
      </c>
      <c r="AS92" s="204" t="s">
        <v>248</v>
      </c>
      <c r="AT92" s="11">
        <v>3497.8820000000001</v>
      </c>
      <c r="AU92" s="11">
        <v>0</v>
      </c>
      <c r="AV92" s="158">
        <v>0</v>
      </c>
      <c r="AW92" s="158">
        <v>0</v>
      </c>
      <c r="AX92" s="158" t="s">
        <v>248</v>
      </c>
      <c r="AY92" s="235"/>
      <c r="AZ92" s="218">
        <v>35200</v>
      </c>
      <c r="BA92" s="188"/>
      <c r="BB92" s="203"/>
      <c r="BC92" s="158"/>
      <c r="BD92" s="217" t="s">
        <v>61</v>
      </c>
      <c r="BE92" s="201" t="s">
        <v>62</v>
      </c>
      <c r="BF92" s="201" t="s">
        <v>63</v>
      </c>
      <c r="BG92" s="201" t="s">
        <v>196</v>
      </c>
      <c r="BH92" s="218" t="s">
        <v>514</v>
      </c>
      <c r="BI92" s="218" t="s">
        <v>67</v>
      </c>
      <c r="BJ92" s="391">
        <v>214</v>
      </c>
      <c r="BK92" s="370">
        <v>3</v>
      </c>
      <c r="BL92" s="219" t="s">
        <v>65</v>
      </c>
      <c r="BM92" s="52" t="s">
        <v>65</v>
      </c>
      <c r="BN92" s="218" t="s">
        <v>374</v>
      </c>
      <c r="BO92" s="217" t="s">
        <v>83</v>
      </c>
      <c r="BP92" s="201" t="s">
        <v>683</v>
      </c>
      <c r="BQ92" s="52" t="s">
        <v>717</v>
      </c>
    </row>
    <row r="93" spans="1:69" ht="16.5" thickBot="1">
      <c r="A93" s="207" t="s">
        <v>37</v>
      </c>
      <c r="B93" s="208" t="s">
        <v>711</v>
      </c>
      <c r="C93" s="202" t="s">
        <v>35</v>
      </c>
      <c r="D93" s="210" t="s">
        <v>709</v>
      </c>
      <c r="E93" s="24" t="s">
        <v>445</v>
      </c>
      <c r="F93" s="86">
        <v>45</v>
      </c>
      <c r="G93" s="80">
        <v>1</v>
      </c>
      <c r="H93" s="204"/>
      <c r="I93" s="204"/>
      <c r="J93" s="204"/>
      <c r="K93" s="204"/>
      <c r="L93" s="80">
        <v>0</v>
      </c>
      <c r="M93" s="203"/>
      <c r="N93" s="52">
        <v>0</v>
      </c>
      <c r="O93" s="204"/>
      <c r="P93" s="204"/>
      <c r="Q93" s="11">
        <v>5.5924544545000003</v>
      </c>
      <c r="R93" s="204"/>
      <c r="S93" s="204"/>
      <c r="T93" s="53">
        <v>7.8999999999999986</v>
      </c>
      <c r="U93" s="204"/>
      <c r="V93" s="204"/>
      <c r="W93" s="11">
        <v>5.5472271136362998</v>
      </c>
      <c r="X93" s="204"/>
      <c r="Y93" s="204"/>
      <c r="Z93" s="53">
        <v>7.8999999999999986</v>
      </c>
      <c r="AA93" s="204"/>
      <c r="AB93" s="204"/>
      <c r="AC93" s="204"/>
      <c r="AD93" s="204"/>
      <c r="AE93" s="204"/>
      <c r="AF93" s="9">
        <v>2.8580398710067092</v>
      </c>
      <c r="AG93" s="9">
        <v>301</v>
      </c>
      <c r="AH93" s="9">
        <v>0.41591440475280883</v>
      </c>
      <c r="AI93" s="9">
        <v>51</v>
      </c>
      <c r="AJ93" s="9">
        <v>2.0468085106382978</v>
      </c>
      <c r="AK93" s="204" t="s">
        <v>248</v>
      </c>
      <c r="AL93" s="9">
        <v>0</v>
      </c>
      <c r="AM93" s="9"/>
      <c r="AN93" s="9"/>
      <c r="AO93" s="73">
        <v>88</v>
      </c>
      <c r="AP93" s="80">
        <v>0</v>
      </c>
      <c r="AQ93" s="80">
        <v>0</v>
      </c>
      <c r="AR93" s="224">
        <v>0</v>
      </c>
      <c r="AS93" s="204" t="s">
        <v>248</v>
      </c>
      <c r="AT93" s="11">
        <v>3143.6309999999999</v>
      </c>
      <c r="AU93" s="11">
        <v>0</v>
      </c>
      <c r="AV93" s="158">
        <v>0</v>
      </c>
      <c r="AW93" s="158">
        <v>0</v>
      </c>
      <c r="AX93" s="158" t="s">
        <v>248</v>
      </c>
      <c r="AY93" s="235"/>
      <c r="AZ93" s="218">
        <v>35200</v>
      </c>
      <c r="BA93" s="188"/>
      <c r="BB93" s="203"/>
      <c r="BC93" s="158"/>
      <c r="BD93" s="217" t="s">
        <v>61</v>
      </c>
      <c r="BE93" s="201" t="s">
        <v>62</v>
      </c>
      <c r="BF93" s="201" t="s">
        <v>63</v>
      </c>
      <c r="BG93" s="201" t="s">
        <v>196</v>
      </c>
      <c r="BH93" s="218" t="s">
        <v>514</v>
      </c>
      <c r="BI93" s="218" t="s">
        <v>68</v>
      </c>
      <c r="BJ93" s="391">
        <v>214</v>
      </c>
      <c r="BK93" s="370">
        <v>4</v>
      </c>
      <c r="BL93" s="219" t="s">
        <v>65</v>
      </c>
      <c r="BM93" s="52" t="s">
        <v>65</v>
      </c>
      <c r="BN93" s="218" t="s">
        <v>374</v>
      </c>
      <c r="BO93" s="217" t="s">
        <v>83</v>
      </c>
      <c r="BP93" s="201" t="s">
        <v>683</v>
      </c>
      <c r="BQ93" s="52" t="s">
        <v>717</v>
      </c>
    </row>
    <row r="94" spans="1:69" ht="16.5" thickBot="1">
      <c r="A94" s="207" t="s">
        <v>37</v>
      </c>
      <c r="B94" s="208" t="s">
        <v>711</v>
      </c>
      <c r="C94" s="202" t="s">
        <v>35</v>
      </c>
      <c r="D94" s="210" t="s">
        <v>709</v>
      </c>
      <c r="E94" s="24" t="s">
        <v>446</v>
      </c>
      <c r="F94" s="86">
        <v>117</v>
      </c>
      <c r="G94" s="80">
        <v>0</v>
      </c>
      <c r="H94" s="204"/>
      <c r="I94" s="204"/>
      <c r="J94" s="204"/>
      <c r="K94" s="204"/>
      <c r="L94" s="80">
        <v>0</v>
      </c>
      <c r="M94" s="203"/>
      <c r="N94" s="52">
        <v>0</v>
      </c>
      <c r="O94" s="204"/>
      <c r="P94" s="204"/>
      <c r="Q94" s="11">
        <v>4.9985896496000004</v>
      </c>
      <c r="R94" s="204"/>
      <c r="S94" s="204"/>
      <c r="T94" s="53">
        <v>8.0249999999999986</v>
      </c>
      <c r="U94" s="204"/>
      <c r="V94" s="204"/>
      <c r="W94" s="11">
        <v>4.7988375299144996</v>
      </c>
      <c r="X94" s="204"/>
      <c r="Y94" s="204"/>
      <c r="Z94" s="53">
        <v>7.7874999999999979</v>
      </c>
      <c r="AA94" s="204"/>
      <c r="AB94" s="204"/>
      <c r="AC94" s="204"/>
      <c r="AD94" s="204"/>
      <c r="AE94" s="204"/>
      <c r="AF94" s="9">
        <v>3.7128815857627595</v>
      </c>
      <c r="AG94" s="9">
        <v>819</v>
      </c>
      <c r="AH94" s="9">
        <v>0.37785585373000252</v>
      </c>
      <c r="AI94" s="9">
        <v>10</v>
      </c>
      <c r="AJ94" s="9">
        <v>2.829255319148936</v>
      </c>
      <c r="AK94" s="204" t="s">
        <v>248</v>
      </c>
      <c r="AL94" s="9">
        <v>117</v>
      </c>
      <c r="AM94" s="9">
        <v>3.7128815857627595</v>
      </c>
      <c r="AN94" s="9">
        <v>3.7142226148409896</v>
      </c>
      <c r="AO94" s="73">
        <v>234</v>
      </c>
      <c r="AP94" s="80">
        <v>0</v>
      </c>
      <c r="AQ94" s="80">
        <v>0</v>
      </c>
      <c r="AR94" s="224">
        <v>0</v>
      </c>
      <c r="AS94" s="204" t="s">
        <v>248</v>
      </c>
      <c r="AT94" s="11">
        <v>8956.4110000000001</v>
      </c>
      <c r="AU94" s="11">
        <v>0</v>
      </c>
      <c r="AV94" s="158">
        <v>0</v>
      </c>
      <c r="AW94" s="158">
        <v>0</v>
      </c>
      <c r="AX94" s="158" t="s">
        <v>248</v>
      </c>
      <c r="AY94" s="235"/>
      <c r="AZ94" s="218">
        <v>74872</v>
      </c>
      <c r="BA94" s="188"/>
      <c r="BB94" s="203"/>
      <c r="BC94" s="158"/>
      <c r="BD94" s="217" t="s">
        <v>61</v>
      </c>
      <c r="BE94" s="201" t="s">
        <v>62</v>
      </c>
      <c r="BF94" s="201" t="s">
        <v>63</v>
      </c>
      <c r="BG94" s="201" t="s">
        <v>196</v>
      </c>
      <c r="BH94" s="218" t="s">
        <v>512</v>
      </c>
      <c r="BI94" s="218" t="s">
        <v>64</v>
      </c>
      <c r="BJ94" s="391">
        <v>214</v>
      </c>
      <c r="BK94" s="370">
        <v>1</v>
      </c>
      <c r="BL94" s="219" t="s">
        <v>65</v>
      </c>
      <c r="BM94" s="52" t="s">
        <v>65</v>
      </c>
      <c r="BN94" s="218" t="s">
        <v>374</v>
      </c>
      <c r="BO94" s="217" t="s">
        <v>707</v>
      </c>
      <c r="BP94" s="201" t="s">
        <v>680</v>
      </c>
      <c r="BQ94" s="52" t="s">
        <v>714</v>
      </c>
    </row>
    <row r="95" spans="1:69" ht="16.5" thickBot="1">
      <c r="A95" s="207" t="s">
        <v>37</v>
      </c>
      <c r="B95" s="208" t="s">
        <v>711</v>
      </c>
      <c r="C95" s="202" t="s">
        <v>35</v>
      </c>
      <c r="D95" s="210" t="s">
        <v>709</v>
      </c>
      <c r="E95" s="24" t="s">
        <v>446</v>
      </c>
      <c r="F95" s="86">
        <v>114</v>
      </c>
      <c r="G95" s="80">
        <v>2</v>
      </c>
      <c r="H95" s="204"/>
      <c r="I95" s="204"/>
      <c r="J95" s="204"/>
      <c r="K95" s="204"/>
      <c r="L95" s="80">
        <v>0</v>
      </c>
      <c r="M95" s="203"/>
      <c r="N95" s="52">
        <v>0</v>
      </c>
      <c r="O95" s="204"/>
      <c r="P95" s="204"/>
      <c r="Q95" s="11">
        <v>5.3108034018000003</v>
      </c>
      <c r="R95" s="204"/>
      <c r="S95" s="204"/>
      <c r="T95" s="53">
        <v>11.199999999999996</v>
      </c>
      <c r="U95" s="204"/>
      <c r="V95" s="204"/>
      <c r="W95" s="11">
        <v>5.1316247410714002</v>
      </c>
      <c r="X95" s="204"/>
      <c r="Y95" s="204"/>
      <c r="Z95" s="53">
        <v>10.699999999999996</v>
      </c>
      <c r="AA95" s="204"/>
      <c r="AB95" s="204"/>
      <c r="AC95" s="204"/>
      <c r="AD95" s="204"/>
      <c r="AE95" s="204"/>
      <c r="AF95" s="9">
        <v>3.3896683725167298</v>
      </c>
      <c r="AG95" s="9">
        <v>784</v>
      </c>
      <c r="AH95" s="9">
        <v>0.46449618403259557</v>
      </c>
      <c r="AI95" s="9">
        <v>33</v>
      </c>
      <c r="AJ95" s="9">
        <v>2.5221428571428572</v>
      </c>
      <c r="AK95" s="204" t="s">
        <v>248</v>
      </c>
      <c r="AL95" s="9">
        <v>112</v>
      </c>
      <c r="AM95" s="9">
        <v>3.3896683725167298</v>
      </c>
      <c r="AN95" s="9">
        <v>3.502688172043011</v>
      </c>
      <c r="AO95" s="73">
        <v>224</v>
      </c>
      <c r="AP95" s="80">
        <v>0</v>
      </c>
      <c r="AQ95" s="80">
        <v>0</v>
      </c>
      <c r="AR95" s="224">
        <v>0</v>
      </c>
      <c r="AS95" s="204" t="s">
        <v>248</v>
      </c>
      <c r="AT95" s="11">
        <v>8557.4879999999994</v>
      </c>
      <c r="AU95" s="11">
        <v>0</v>
      </c>
      <c r="AV95" s="158">
        <v>0</v>
      </c>
      <c r="AW95" s="158">
        <v>0</v>
      </c>
      <c r="AX95" s="158" t="s">
        <v>248</v>
      </c>
      <c r="AY95" s="235"/>
      <c r="AZ95" s="218">
        <v>74872</v>
      </c>
      <c r="BA95" s="188"/>
      <c r="BB95" s="203"/>
      <c r="BC95" s="158"/>
      <c r="BD95" s="217" t="s">
        <v>61</v>
      </c>
      <c r="BE95" s="201" t="s">
        <v>62</v>
      </c>
      <c r="BF95" s="201" t="s">
        <v>63</v>
      </c>
      <c r="BG95" s="201" t="s">
        <v>196</v>
      </c>
      <c r="BH95" s="218" t="s">
        <v>512</v>
      </c>
      <c r="BI95" s="218" t="s">
        <v>66</v>
      </c>
      <c r="BJ95" s="391">
        <v>214</v>
      </c>
      <c r="BK95" s="370">
        <v>7</v>
      </c>
      <c r="BL95" s="219" t="s">
        <v>65</v>
      </c>
      <c r="BM95" s="52" t="s">
        <v>65</v>
      </c>
      <c r="BN95" s="218" t="s">
        <v>374</v>
      </c>
      <c r="BO95" s="217" t="s">
        <v>707</v>
      </c>
      <c r="BP95" s="201" t="s">
        <v>680</v>
      </c>
      <c r="BQ95" s="52" t="s">
        <v>714</v>
      </c>
    </row>
    <row r="96" spans="1:69" ht="16.5" thickBot="1">
      <c r="A96" s="207" t="s">
        <v>37</v>
      </c>
      <c r="B96" s="208" t="s">
        <v>711</v>
      </c>
      <c r="C96" s="202" t="s">
        <v>35</v>
      </c>
      <c r="D96" s="210" t="s">
        <v>709</v>
      </c>
      <c r="E96" s="24" t="s">
        <v>446</v>
      </c>
      <c r="F96" s="86">
        <v>113</v>
      </c>
      <c r="G96" s="80">
        <v>7</v>
      </c>
      <c r="H96" s="204"/>
      <c r="I96" s="204"/>
      <c r="J96" s="204"/>
      <c r="K96" s="204"/>
      <c r="L96" s="80">
        <v>0</v>
      </c>
      <c r="M96" s="203"/>
      <c r="N96" s="52">
        <v>0</v>
      </c>
      <c r="O96" s="204"/>
      <c r="P96" s="204"/>
      <c r="Q96" s="11">
        <v>5.6809431980999996</v>
      </c>
      <c r="R96" s="204"/>
      <c r="S96" s="204"/>
      <c r="T96" s="53">
        <v>9.1749999999999972</v>
      </c>
      <c r="U96" s="204"/>
      <c r="V96" s="204"/>
      <c r="W96" s="11">
        <v>5.7063772264150003</v>
      </c>
      <c r="X96" s="204"/>
      <c r="Y96" s="204"/>
      <c r="Z96" s="53">
        <v>9.3499999999999943</v>
      </c>
      <c r="AA96" s="204"/>
      <c r="AB96" s="204"/>
      <c r="AC96" s="204"/>
      <c r="AD96" s="204"/>
      <c r="AE96" s="204"/>
      <c r="AF96" s="9">
        <v>3.5828301954783517</v>
      </c>
      <c r="AG96" s="9">
        <v>742</v>
      </c>
      <c r="AH96" s="9">
        <v>0.37860933431078059</v>
      </c>
      <c r="AI96" s="9">
        <v>8</v>
      </c>
      <c r="AJ96" s="9">
        <v>2.7852941176470587</v>
      </c>
      <c r="AK96" s="204" t="s">
        <v>248</v>
      </c>
      <c r="AL96" s="9">
        <v>106</v>
      </c>
      <c r="AM96" s="9">
        <v>3.5828301954783517</v>
      </c>
      <c r="AN96" s="9">
        <v>3.630718954248366</v>
      </c>
      <c r="AO96" s="73">
        <v>212</v>
      </c>
      <c r="AP96" s="80">
        <v>0</v>
      </c>
      <c r="AQ96" s="80">
        <v>0</v>
      </c>
      <c r="AR96" s="224">
        <v>0</v>
      </c>
      <c r="AS96" s="204" t="s">
        <v>248</v>
      </c>
      <c r="AT96" s="11">
        <v>8170.9080000000004</v>
      </c>
      <c r="AU96" s="11">
        <v>0</v>
      </c>
      <c r="AV96" s="158">
        <v>0</v>
      </c>
      <c r="AW96" s="158">
        <v>0</v>
      </c>
      <c r="AX96" s="158" t="s">
        <v>248</v>
      </c>
      <c r="AY96" s="235"/>
      <c r="AZ96" s="218">
        <v>74872</v>
      </c>
      <c r="BA96" s="188"/>
      <c r="BB96" s="203"/>
      <c r="BC96" s="158"/>
      <c r="BD96" s="217" t="s">
        <v>61</v>
      </c>
      <c r="BE96" s="201" t="s">
        <v>62</v>
      </c>
      <c r="BF96" s="201" t="s">
        <v>63</v>
      </c>
      <c r="BG96" s="201" t="s">
        <v>196</v>
      </c>
      <c r="BH96" s="218" t="s">
        <v>512</v>
      </c>
      <c r="BI96" s="218" t="s">
        <v>67</v>
      </c>
      <c r="BJ96" s="391">
        <v>214</v>
      </c>
      <c r="BK96" s="370">
        <v>3</v>
      </c>
      <c r="BL96" s="219" t="s">
        <v>65</v>
      </c>
      <c r="BM96" s="52" t="s">
        <v>65</v>
      </c>
      <c r="BN96" s="218" t="s">
        <v>374</v>
      </c>
      <c r="BO96" s="217" t="s">
        <v>707</v>
      </c>
      <c r="BP96" s="201" t="s">
        <v>680</v>
      </c>
      <c r="BQ96" s="52" t="s">
        <v>714</v>
      </c>
    </row>
    <row r="97" spans="1:69" ht="16.5" thickBot="1">
      <c r="A97" s="207" t="s">
        <v>37</v>
      </c>
      <c r="B97" s="208" t="s">
        <v>711</v>
      </c>
      <c r="C97" s="202" t="s">
        <v>35</v>
      </c>
      <c r="D97" s="210" t="s">
        <v>709</v>
      </c>
      <c r="E97" s="24" t="s">
        <v>446</v>
      </c>
      <c r="F97" s="86">
        <v>114</v>
      </c>
      <c r="G97" s="80">
        <v>5</v>
      </c>
      <c r="H97" s="204"/>
      <c r="I97" s="204"/>
      <c r="J97" s="204"/>
      <c r="K97" s="204"/>
      <c r="L97" s="80">
        <v>0</v>
      </c>
      <c r="M97" s="203"/>
      <c r="N97" s="52">
        <v>0</v>
      </c>
      <c r="O97" s="204"/>
      <c r="P97" s="204"/>
      <c r="Q97" s="11">
        <v>6.1911007522999997</v>
      </c>
      <c r="R97" s="204"/>
      <c r="S97" s="204"/>
      <c r="T97" s="53">
        <v>11.774999999999999</v>
      </c>
      <c r="U97" s="204"/>
      <c r="V97" s="204"/>
      <c r="W97" s="11">
        <v>6.1083576788989999</v>
      </c>
      <c r="X97" s="204"/>
      <c r="Y97" s="204"/>
      <c r="Z97" s="53">
        <v>12.137499999999999</v>
      </c>
      <c r="AA97" s="204"/>
      <c r="AB97" s="204"/>
      <c r="AC97" s="204"/>
      <c r="AD97" s="204"/>
      <c r="AE97" s="204"/>
      <c r="AF97" s="9">
        <v>2.7409387762043744</v>
      </c>
      <c r="AG97" s="9">
        <v>735</v>
      </c>
      <c r="AH97" s="9">
        <v>0.36900740565787205</v>
      </c>
      <c r="AI97" s="9">
        <v>144</v>
      </c>
      <c r="AJ97" s="9">
        <v>2.0363095238095239</v>
      </c>
      <c r="AK97" s="204" t="s">
        <v>248</v>
      </c>
      <c r="AL97" s="9">
        <v>0</v>
      </c>
      <c r="AM97" s="9"/>
      <c r="AN97" s="9"/>
      <c r="AO97" s="73">
        <v>201</v>
      </c>
      <c r="AP97" s="80">
        <v>1</v>
      </c>
      <c r="AQ97" s="80">
        <v>16</v>
      </c>
      <c r="AR97" s="224">
        <v>0</v>
      </c>
      <c r="AS97" s="204" t="s">
        <v>248</v>
      </c>
      <c r="AT97" s="11">
        <v>8183.2780000000002</v>
      </c>
      <c r="AU97" s="11">
        <v>209.90199999999999</v>
      </c>
      <c r="AV97" s="158">
        <v>0</v>
      </c>
      <c r="AW97" s="158">
        <v>0</v>
      </c>
      <c r="AX97" s="158" t="s">
        <v>248</v>
      </c>
      <c r="AY97" s="235"/>
      <c r="AZ97" s="218">
        <v>74872</v>
      </c>
      <c r="BA97" s="188"/>
      <c r="BB97" s="203"/>
      <c r="BC97" s="158"/>
      <c r="BD97" s="217" t="s">
        <v>61</v>
      </c>
      <c r="BE97" s="201" t="s">
        <v>62</v>
      </c>
      <c r="BF97" s="201" t="s">
        <v>63</v>
      </c>
      <c r="BG97" s="201" t="s">
        <v>196</v>
      </c>
      <c r="BH97" s="218" t="s">
        <v>512</v>
      </c>
      <c r="BI97" s="218" t="s">
        <v>68</v>
      </c>
      <c r="BJ97" s="391">
        <v>214</v>
      </c>
      <c r="BK97" s="370">
        <v>4</v>
      </c>
      <c r="BL97" s="219" t="s">
        <v>65</v>
      </c>
      <c r="BM97" s="52" t="s">
        <v>65</v>
      </c>
      <c r="BN97" s="218" t="s">
        <v>374</v>
      </c>
      <c r="BO97" s="217" t="s">
        <v>707</v>
      </c>
      <c r="BP97" s="201" t="s">
        <v>680</v>
      </c>
      <c r="BQ97" s="52" t="s">
        <v>714</v>
      </c>
    </row>
    <row r="98" spans="1:69" ht="15.75" thickBot="1">
      <c r="A98" s="404" t="s">
        <v>37</v>
      </c>
      <c r="B98" s="405" t="s">
        <v>711</v>
      </c>
      <c r="C98" s="406" t="s">
        <v>35</v>
      </c>
      <c r="D98" s="210" t="s">
        <v>709</v>
      </c>
      <c r="E98" s="24" t="s">
        <v>571</v>
      </c>
      <c r="F98" s="86">
        <v>51</v>
      </c>
      <c r="G98" s="80">
        <v>0</v>
      </c>
      <c r="H98" s="407"/>
      <c r="I98" s="407"/>
      <c r="J98" s="407"/>
      <c r="K98" s="407"/>
      <c r="L98" s="80">
        <v>0</v>
      </c>
      <c r="M98" s="408"/>
      <c r="N98" s="409">
        <v>0</v>
      </c>
      <c r="O98" s="407"/>
      <c r="P98" s="407"/>
      <c r="Q98" s="11">
        <v>5.2100977647000004</v>
      </c>
      <c r="R98" s="407"/>
      <c r="S98" s="407"/>
      <c r="T98" s="53">
        <v>6.7249999999999979</v>
      </c>
      <c r="U98" s="407"/>
      <c r="V98" s="407"/>
      <c r="W98" s="11">
        <v>4.8779606862745002</v>
      </c>
      <c r="X98" s="407"/>
      <c r="Y98" s="407"/>
      <c r="Z98" s="53">
        <v>6.7249999999999979</v>
      </c>
      <c r="AA98" s="407"/>
      <c r="AB98" s="407"/>
      <c r="AC98" s="407"/>
      <c r="AD98" s="407"/>
      <c r="AE98" s="407"/>
      <c r="AF98" s="410">
        <v>3.7903536781042559</v>
      </c>
      <c r="AG98" s="410">
        <v>358</v>
      </c>
      <c r="AH98" s="410">
        <v>0.35463889134088289</v>
      </c>
      <c r="AI98" s="410">
        <v>2</v>
      </c>
      <c r="AJ98" s="410">
        <v>2.9968750000000002</v>
      </c>
      <c r="AK98" s="407" t="s">
        <v>248</v>
      </c>
      <c r="AL98" s="410">
        <v>51</v>
      </c>
      <c r="AM98" s="410">
        <v>3.7903536781042559</v>
      </c>
      <c r="AN98" s="410">
        <v>3.7596899224806202</v>
      </c>
      <c r="AO98" s="73">
        <v>102</v>
      </c>
      <c r="AP98" s="80">
        <v>0</v>
      </c>
      <c r="AQ98" s="80">
        <v>0</v>
      </c>
      <c r="AR98" s="224">
        <v>0</v>
      </c>
      <c r="AS98" s="407" t="s">
        <v>248</v>
      </c>
      <c r="AT98" s="11">
        <v>3635.98</v>
      </c>
      <c r="AU98" s="11">
        <v>0</v>
      </c>
      <c r="AV98" s="416">
        <v>0</v>
      </c>
      <c r="AW98" s="416">
        <v>0</v>
      </c>
      <c r="AX98" s="416" t="s">
        <v>248</v>
      </c>
      <c r="AY98" s="235"/>
      <c r="AZ98" s="242">
        <v>29629</v>
      </c>
      <c r="BA98" s="188"/>
      <c r="BB98" s="408"/>
      <c r="BC98" s="416"/>
      <c r="BD98" s="411" t="s">
        <v>61</v>
      </c>
      <c r="BE98" s="412" t="s">
        <v>62</v>
      </c>
      <c r="BF98" s="412" t="s">
        <v>63</v>
      </c>
      <c r="BG98" s="412" t="s">
        <v>196</v>
      </c>
      <c r="BH98" s="218" t="s">
        <v>514</v>
      </c>
      <c r="BI98" s="413" t="s">
        <v>64</v>
      </c>
      <c r="BJ98" s="417">
        <v>214</v>
      </c>
      <c r="BK98" s="414">
        <v>1</v>
      </c>
      <c r="BL98" s="415" t="s">
        <v>65</v>
      </c>
      <c r="BM98" s="409" t="s">
        <v>65</v>
      </c>
      <c r="BN98" s="413" t="s">
        <v>374</v>
      </c>
      <c r="BO98" s="217" t="s">
        <v>701</v>
      </c>
      <c r="BP98" s="201" t="s">
        <v>687</v>
      </c>
      <c r="BQ98" s="52" t="s">
        <v>717</v>
      </c>
    </row>
    <row r="99" spans="1:69" ht="15.75" thickBot="1">
      <c r="A99" s="557" t="s">
        <v>37</v>
      </c>
      <c r="B99" s="559" t="s">
        <v>711</v>
      </c>
      <c r="C99" s="561" t="s">
        <v>35</v>
      </c>
      <c r="D99" s="154" t="s">
        <v>709</v>
      </c>
      <c r="E99" s="190" t="s">
        <v>571</v>
      </c>
      <c r="F99" s="191">
        <v>49</v>
      </c>
      <c r="G99" s="192">
        <v>0</v>
      </c>
      <c r="H99" s="563"/>
      <c r="I99" s="563"/>
      <c r="J99" s="563"/>
      <c r="K99" s="563"/>
      <c r="L99" s="192">
        <v>0</v>
      </c>
      <c r="M99" s="416"/>
      <c r="N99" s="566">
        <v>0</v>
      </c>
      <c r="O99" s="563"/>
      <c r="P99" s="563"/>
      <c r="Q99" s="194">
        <v>6.4489793877999997</v>
      </c>
      <c r="R99" s="563"/>
      <c r="S99" s="563"/>
      <c r="T99" s="193">
        <v>11.774999999999999</v>
      </c>
      <c r="U99" s="563"/>
      <c r="V99" s="563"/>
      <c r="W99" s="194">
        <v>6.4941630612244001</v>
      </c>
      <c r="X99" s="563"/>
      <c r="Y99" s="563"/>
      <c r="Z99" s="193">
        <v>11.774999999999999</v>
      </c>
      <c r="AA99" s="563"/>
      <c r="AB99" s="563"/>
      <c r="AC99" s="563"/>
      <c r="AD99" s="563"/>
      <c r="AE99" s="563"/>
      <c r="AF99" s="568">
        <v>3.1217784290758588</v>
      </c>
      <c r="AG99" s="568">
        <v>343</v>
      </c>
      <c r="AH99" s="568">
        <v>0.55536712744044725</v>
      </c>
      <c r="AI99" s="568">
        <v>45</v>
      </c>
      <c r="AJ99" s="568">
        <v>2.1236486486486488</v>
      </c>
      <c r="AK99" s="563" t="s">
        <v>248</v>
      </c>
      <c r="AL99" s="568">
        <v>48</v>
      </c>
      <c r="AM99" s="568">
        <v>3.1332142892337984</v>
      </c>
      <c r="AN99" s="568">
        <v>3.174757281553398</v>
      </c>
      <c r="AO99" s="195">
        <v>97</v>
      </c>
      <c r="AP99" s="192">
        <v>1</v>
      </c>
      <c r="AQ99" s="192">
        <v>0</v>
      </c>
      <c r="AR99" s="226">
        <v>0</v>
      </c>
      <c r="AS99" s="563" t="s">
        <v>248</v>
      </c>
      <c r="AT99" s="194">
        <v>3498.6120000000001</v>
      </c>
      <c r="AU99" s="194">
        <v>0</v>
      </c>
      <c r="AV99" s="158">
        <v>0</v>
      </c>
      <c r="AW99" s="158">
        <v>0</v>
      </c>
      <c r="AX99" s="416" t="s">
        <v>248</v>
      </c>
      <c r="AY99" s="236"/>
      <c r="AZ99" s="387">
        <v>29629</v>
      </c>
      <c r="BA99" s="232"/>
      <c r="BB99" s="416"/>
      <c r="BC99" s="416"/>
      <c r="BD99" s="571" t="s">
        <v>61</v>
      </c>
      <c r="BE99" s="573" t="s">
        <v>62</v>
      </c>
      <c r="BF99" s="573" t="s">
        <v>63</v>
      </c>
      <c r="BG99" s="573" t="s">
        <v>196</v>
      </c>
      <c r="BH99" s="164" t="s">
        <v>514</v>
      </c>
      <c r="BI99" s="575" t="s">
        <v>66</v>
      </c>
      <c r="BJ99" s="577">
        <v>214</v>
      </c>
      <c r="BK99" s="579">
        <v>7</v>
      </c>
      <c r="BL99" s="581" t="s">
        <v>65</v>
      </c>
      <c r="BM99" s="566" t="s">
        <v>65</v>
      </c>
      <c r="BN99" s="575" t="s">
        <v>374</v>
      </c>
      <c r="BO99" s="162" t="s">
        <v>701</v>
      </c>
      <c r="BP99" s="163" t="s">
        <v>687</v>
      </c>
      <c r="BQ99" s="160" t="s">
        <v>717</v>
      </c>
    </row>
    <row r="100" spans="1:69" ht="15.75" thickBot="1">
      <c r="A100" s="556" t="s">
        <v>37</v>
      </c>
      <c r="B100" s="558" t="s">
        <v>711</v>
      </c>
      <c r="C100" s="560" t="s">
        <v>35</v>
      </c>
      <c r="D100" s="209" t="s">
        <v>709</v>
      </c>
      <c r="E100" s="26" t="s">
        <v>571</v>
      </c>
      <c r="F100" s="93">
        <v>51</v>
      </c>
      <c r="G100" s="79">
        <v>1</v>
      </c>
      <c r="H100" s="562"/>
      <c r="I100" s="562"/>
      <c r="J100" s="562"/>
      <c r="K100" s="562"/>
      <c r="L100" s="79">
        <v>1</v>
      </c>
      <c r="M100" s="564"/>
      <c r="N100" s="565">
        <v>0</v>
      </c>
      <c r="O100" s="562"/>
      <c r="P100" s="562"/>
      <c r="Q100" s="68">
        <v>4.8222854285999999</v>
      </c>
      <c r="R100" s="562"/>
      <c r="S100" s="562"/>
      <c r="T100" s="71">
        <v>7.2749999999999986</v>
      </c>
      <c r="U100" s="562"/>
      <c r="V100" s="562"/>
      <c r="W100" s="68">
        <v>4.2745916734692999</v>
      </c>
      <c r="X100" s="562"/>
      <c r="Y100" s="562"/>
      <c r="Z100" s="71">
        <v>7.7749999999999986</v>
      </c>
      <c r="AA100" s="562"/>
      <c r="AB100" s="562"/>
      <c r="AC100" s="562"/>
      <c r="AD100" s="562"/>
      <c r="AE100" s="562"/>
      <c r="AF100" s="567">
        <v>3.6596210048080535</v>
      </c>
      <c r="AG100" s="567">
        <v>343</v>
      </c>
      <c r="AH100" s="567">
        <v>0.40062862986060604</v>
      </c>
      <c r="AI100" s="567">
        <v>8</v>
      </c>
      <c r="AJ100" s="567">
        <v>2.7287500000000002</v>
      </c>
      <c r="AK100" s="562" t="s">
        <v>248</v>
      </c>
      <c r="AL100" s="567">
        <v>49</v>
      </c>
      <c r="AM100" s="567">
        <v>3.6596210048080535</v>
      </c>
      <c r="AN100" s="567">
        <v>3.6869658119658117</v>
      </c>
      <c r="AO100" s="72">
        <v>100</v>
      </c>
      <c r="AP100" s="79">
        <v>0</v>
      </c>
      <c r="AQ100" s="79">
        <v>0</v>
      </c>
      <c r="AR100" s="225">
        <v>0</v>
      </c>
      <c r="AS100" s="562" t="s">
        <v>248</v>
      </c>
      <c r="AT100" s="68">
        <v>3576.2890000000002</v>
      </c>
      <c r="AU100" s="68">
        <v>0</v>
      </c>
      <c r="AV100" s="416">
        <v>0</v>
      </c>
      <c r="AW100" s="416">
        <v>0</v>
      </c>
      <c r="AX100" s="569" t="s">
        <v>248</v>
      </c>
      <c r="AY100" s="237"/>
      <c r="AZ100" s="553">
        <v>29629</v>
      </c>
      <c r="BA100" s="70"/>
      <c r="BB100" s="564"/>
      <c r="BC100" s="569"/>
      <c r="BD100" s="570" t="s">
        <v>61</v>
      </c>
      <c r="BE100" s="572" t="s">
        <v>62</v>
      </c>
      <c r="BF100" s="572" t="s">
        <v>63</v>
      </c>
      <c r="BG100" s="572" t="s">
        <v>196</v>
      </c>
      <c r="BH100" s="214" t="s">
        <v>514</v>
      </c>
      <c r="BI100" s="574" t="s">
        <v>67</v>
      </c>
      <c r="BJ100" s="576">
        <v>214</v>
      </c>
      <c r="BK100" s="578">
        <v>3</v>
      </c>
      <c r="BL100" s="580" t="s">
        <v>65</v>
      </c>
      <c r="BM100" s="565" t="s">
        <v>65</v>
      </c>
      <c r="BN100" s="574" t="s">
        <v>374</v>
      </c>
      <c r="BO100" s="211" t="s">
        <v>701</v>
      </c>
      <c r="BP100" s="212" t="s">
        <v>687</v>
      </c>
      <c r="BQ100" s="62" t="s">
        <v>717</v>
      </c>
    </row>
    <row r="101" spans="1:69" ht="15.75" thickBot="1">
      <c r="A101" s="404" t="s">
        <v>37</v>
      </c>
      <c r="B101" s="405" t="s">
        <v>711</v>
      </c>
      <c r="C101" s="406" t="s">
        <v>35</v>
      </c>
      <c r="D101" s="210" t="s">
        <v>709</v>
      </c>
      <c r="E101" s="24" t="s">
        <v>571</v>
      </c>
      <c r="F101" s="86">
        <v>51</v>
      </c>
      <c r="G101" s="80">
        <v>3</v>
      </c>
      <c r="H101" s="407"/>
      <c r="I101" s="407"/>
      <c r="J101" s="407"/>
      <c r="K101" s="407"/>
      <c r="L101" s="80">
        <v>1</v>
      </c>
      <c r="M101" s="408"/>
      <c r="N101" s="409">
        <v>0</v>
      </c>
      <c r="O101" s="407"/>
      <c r="P101" s="407"/>
      <c r="Q101" s="11">
        <v>7.2171913830000003</v>
      </c>
      <c r="R101" s="407"/>
      <c r="S101" s="407"/>
      <c r="T101" s="53">
        <v>12.4125</v>
      </c>
      <c r="U101" s="407"/>
      <c r="V101" s="407"/>
      <c r="W101" s="11">
        <v>7.2306167021276</v>
      </c>
      <c r="X101" s="407"/>
      <c r="Y101" s="407"/>
      <c r="Z101" s="53">
        <v>12.4125</v>
      </c>
      <c r="AA101" s="407"/>
      <c r="AB101" s="407"/>
      <c r="AC101" s="407"/>
      <c r="AD101" s="407"/>
      <c r="AE101" s="407"/>
      <c r="AF101" s="410">
        <v>2.2240178526512215</v>
      </c>
      <c r="AG101" s="410">
        <v>224</v>
      </c>
      <c r="AH101" s="410">
        <v>0.33763929945715704</v>
      </c>
      <c r="AI101" s="410">
        <v>187</v>
      </c>
      <c r="AJ101" s="410">
        <v>1.5665697674418604</v>
      </c>
      <c r="AK101" s="407" t="s">
        <v>248</v>
      </c>
      <c r="AL101" s="9">
        <v>0</v>
      </c>
      <c r="AM101" s="410"/>
      <c r="AN101" s="410"/>
      <c r="AO101" s="73">
        <v>96</v>
      </c>
      <c r="AP101" s="80">
        <v>0</v>
      </c>
      <c r="AQ101" s="80">
        <v>0</v>
      </c>
      <c r="AR101" s="224">
        <v>0</v>
      </c>
      <c r="AS101" s="407" t="s">
        <v>248</v>
      </c>
      <c r="AT101" s="11">
        <v>3431.471</v>
      </c>
      <c r="AU101" s="11">
        <v>0</v>
      </c>
      <c r="AV101" s="158">
        <v>0</v>
      </c>
      <c r="AW101" s="158">
        <v>0</v>
      </c>
      <c r="AX101" s="416" t="s">
        <v>248</v>
      </c>
      <c r="AY101" s="235"/>
      <c r="AZ101" s="242">
        <v>29629</v>
      </c>
      <c r="BA101" s="188"/>
      <c r="BB101" s="408"/>
      <c r="BC101" s="416"/>
      <c r="BD101" s="411" t="s">
        <v>61</v>
      </c>
      <c r="BE101" s="412" t="s">
        <v>62</v>
      </c>
      <c r="BF101" s="412" t="s">
        <v>63</v>
      </c>
      <c r="BG101" s="412" t="s">
        <v>196</v>
      </c>
      <c r="BH101" s="218" t="s">
        <v>514</v>
      </c>
      <c r="BI101" s="413" t="s">
        <v>68</v>
      </c>
      <c r="BJ101" s="417">
        <v>214</v>
      </c>
      <c r="BK101" s="414">
        <v>4</v>
      </c>
      <c r="BL101" s="415" t="s">
        <v>65</v>
      </c>
      <c r="BM101" s="409" t="s">
        <v>65</v>
      </c>
      <c r="BN101" s="413" t="s">
        <v>374</v>
      </c>
      <c r="BO101" s="217" t="s">
        <v>701</v>
      </c>
      <c r="BP101" s="201" t="s">
        <v>687</v>
      </c>
      <c r="BQ101" s="52" t="s">
        <v>717</v>
      </c>
    </row>
    <row r="102" spans="1:69" ht="16.5" thickBot="1">
      <c r="A102" s="207" t="s">
        <v>37</v>
      </c>
      <c r="B102" s="208" t="s">
        <v>711</v>
      </c>
      <c r="C102" s="202" t="s">
        <v>35</v>
      </c>
      <c r="D102" s="210" t="s">
        <v>709</v>
      </c>
      <c r="E102" s="24" t="s">
        <v>355</v>
      </c>
      <c r="F102" s="86">
        <v>139</v>
      </c>
      <c r="G102" s="80">
        <v>3</v>
      </c>
      <c r="H102" s="204"/>
      <c r="I102" s="204"/>
      <c r="J102" s="204"/>
      <c r="K102" s="204"/>
      <c r="L102" s="80">
        <v>0</v>
      </c>
      <c r="M102" s="203"/>
      <c r="N102" s="52">
        <v>0</v>
      </c>
      <c r="O102" s="204"/>
      <c r="P102" s="204"/>
      <c r="Q102" s="11">
        <v>5.2343821618000002</v>
      </c>
      <c r="R102" s="204"/>
      <c r="S102" s="204"/>
      <c r="T102" s="53">
        <v>6.6999999999999984</v>
      </c>
      <c r="U102" s="204"/>
      <c r="V102" s="204"/>
      <c r="W102" s="11">
        <v>4.8246540808822997</v>
      </c>
      <c r="X102" s="204"/>
      <c r="Y102" s="204"/>
      <c r="Z102" s="53">
        <v>6.3666666666666645</v>
      </c>
      <c r="AA102" s="204"/>
      <c r="AB102" s="204"/>
      <c r="AC102" s="204"/>
      <c r="AD102" s="204"/>
      <c r="AE102" s="204"/>
      <c r="AF102" s="9">
        <v>3.5761064550831532</v>
      </c>
      <c r="AG102" s="9">
        <v>951</v>
      </c>
      <c r="AH102" s="9">
        <v>0.42427254759500793</v>
      </c>
      <c r="AI102" s="9">
        <v>19</v>
      </c>
      <c r="AJ102" s="9">
        <v>2.7010563380281689</v>
      </c>
      <c r="AK102" s="204" t="s">
        <v>248</v>
      </c>
      <c r="AL102" s="9">
        <v>106</v>
      </c>
      <c r="AM102" s="9">
        <v>3.69601978451308</v>
      </c>
      <c r="AN102" s="9">
        <v>3.7002952755905514</v>
      </c>
      <c r="AO102" s="73">
        <v>270</v>
      </c>
      <c r="AP102" s="80">
        <v>0</v>
      </c>
      <c r="AQ102" s="80">
        <v>2</v>
      </c>
      <c r="AR102" s="224">
        <v>0</v>
      </c>
      <c r="AS102" s="204" t="s">
        <v>248</v>
      </c>
      <c r="AT102" s="11">
        <v>9635.6630000000005</v>
      </c>
      <c r="AU102" s="11">
        <v>78.051000000000002</v>
      </c>
      <c r="AV102" s="158">
        <v>0</v>
      </c>
      <c r="AW102" s="158">
        <v>0</v>
      </c>
      <c r="AX102" s="158" t="s">
        <v>248</v>
      </c>
      <c r="AY102" s="235"/>
      <c r="AZ102" s="218">
        <v>56107</v>
      </c>
      <c r="BA102" s="188"/>
      <c r="BB102" s="203"/>
      <c r="BC102" s="158"/>
      <c r="BD102" s="217" t="s">
        <v>61</v>
      </c>
      <c r="BE102" s="201" t="s">
        <v>62</v>
      </c>
      <c r="BF102" s="201" t="s">
        <v>63</v>
      </c>
      <c r="BG102" s="201" t="s">
        <v>196</v>
      </c>
      <c r="BH102" s="218" t="s">
        <v>712</v>
      </c>
      <c r="BI102" s="218" t="s">
        <v>64</v>
      </c>
      <c r="BJ102" s="391">
        <v>214</v>
      </c>
      <c r="BK102" s="370">
        <v>1</v>
      </c>
      <c r="BL102" s="219" t="s">
        <v>65</v>
      </c>
      <c r="BM102" s="52" t="s">
        <v>65</v>
      </c>
      <c r="BN102" s="218" t="s">
        <v>374</v>
      </c>
      <c r="BO102" s="217" t="s">
        <v>355</v>
      </c>
      <c r="BP102" s="201" t="s">
        <v>680</v>
      </c>
      <c r="BQ102" s="52" t="s">
        <v>714</v>
      </c>
    </row>
    <row r="103" spans="1:69" ht="16.5" thickBot="1">
      <c r="A103" s="207" t="s">
        <v>37</v>
      </c>
      <c r="B103" s="208" t="s">
        <v>711</v>
      </c>
      <c r="C103" s="202" t="s">
        <v>35</v>
      </c>
      <c r="D103" s="210" t="s">
        <v>709</v>
      </c>
      <c r="E103" s="24" t="s">
        <v>355</v>
      </c>
      <c r="F103" s="86">
        <v>116</v>
      </c>
      <c r="G103" s="80">
        <v>1</v>
      </c>
      <c r="H103" s="204"/>
      <c r="I103" s="204"/>
      <c r="J103" s="204"/>
      <c r="K103" s="204"/>
      <c r="L103" s="80">
        <v>0</v>
      </c>
      <c r="M103" s="203"/>
      <c r="N103" s="52">
        <v>0</v>
      </c>
      <c r="O103" s="204"/>
      <c r="P103" s="204"/>
      <c r="Q103" s="11">
        <v>5.5439041216999998</v>
      </c>
      <c r="R103" s="204"/>
      <c r="S103" s="204"/>
      <c r="T103" s="53">
        <v>11.40625</v>
      </c>
      <c r="U103" s="204"/>
      <c r="V103" s="204"/>
      <c r="W103" s="11">
        <v>5.5323041304347003</v>
      </c>
      <c r="X103" s="204"/>
      <c r="Y103" s="204"/>
      <c r="Z103" s="53">
        <v>11.3125</v>
      </c>
      <c r="AA103" s="204"/>
      <c r="AB103" s="204"/>
      <c r="AC103" s="204"/>
      <c r="AD103" s="204"/>
      <c r="AE103" s="204"/>
      <c r="AF103" s="9">
        <v>3.5321987700018083</v>
      </c>
      <c r="AG103" s="9">
        <v>805</v>
      </c>
      <c r="AH103" s="9">
        <v>0.48069399425091275</v>
      </c>
      <c r="AI103" s="9">
        <v>33</v>
      </c>
      <c r="AJ103" s="9">
        <v>2.5476973684210527</v>
      </c>
      <c r="AK103" s="204" t="s">
        <v>248</v>
      </c>
      <c r="AL103" s="9">
        <v>115</v>
      </c>
      <c r="AM103" s="9">
        <v>3.5321987700018083</v>
      </c>
      <c r="AN103" s="9">
        <v>3.6163793103448274</v>
      </c>
      <c r="AO103" s="73">
        <v>230</v>
      </c>
      <c r="AP103" s="80">
        <v>0</v>
      </c>
      <c r="AQ103" s="80">
        <v>0</v>
      </c>
      <c r="AR103" s="224">
        <v>0</v>
      </c>
      <c r="AS103" s="204" t="s">
        <v>248</v>
      </c>
      <c r="AT103" s="11">
        <v>8205.5439999999999</v>
      </c>
      <c r="AU103" s="11">
        <v>0</v>
      </c>
      <c r="AV103" s="158">
        <v>0</v>
      </c>
      <c r="AW103" s="158">
        <v>0</v>
      </c>
      <c r="AX103" s="158" t="s">
        <v>248</v>
      </c>
      <c r="AY103" s="235"/>
      <c r="AZ103" s="218">
        <v>56107</v>
      </c>
      <c r="BA103" s="188"/>
      <c r="BB103" s="203"/>
      <c r="BC103" s="158"/>
      <c r="BD103" s="217" t="s">
        <v>61</v>
      </c>
      <c r="BE103" s="201" t="s">
        <v>62</v>
      </c>
      <c r="BF103" s="201" t="s">
        <v>63</v>
      </c>
      <c r="BG103" s="201" t="s">
        <v>196</v>
      </c>
      <c r="BH103" s="218" t="s">
        <v>712</v>
      </c>
      <c r="BI103" s="218" t="s">
        <v>66</v>
      </c>
      <c r="BJ103" s="391">
        <v>214</v>
      </c>
      <c r="BK103" s="370">
        <v>7</v>
      </c>
      <c r="BL103" s="219" t="s">
        <v>65</v>
      </c>
      <c r="BM103" s="52" t="s">
        <v>65</v>
      </c>
      <c r="BN103" s="218" t="s">
        <v>374</v>
      </c>
      <c r="BO103" s="217" t="s">
        <v>355</v>
      </c>
      <c r="BP103" s="201" t="s">
        <v>680</v>
      </c>
      <c r="BQ103" s="52" t="s">
        <v>714</v>
      </c>
    </row>
    <row r="104" spans="1:69" ht="16.5" thickBot="1">
      <c r="A104" s="207" t="s">
        <v>37</v>
      </c>
      <c r="B104" s="208" t="s">
        <v>711</v>
      </c>
      <c r="C104" s="202" t="s">
        <v>35</v>
      </c>
      <c r="D104" s="210" t="s">
        <v>709</v>
      </c>
      <c r="E104" s="24" t="s">
        <v>355</v>
      </c>
      <c r="F104" s="86">
        <v>137</v>
      </c>
      <c r="G104" s="80">
        <v>2</v>
      </c>
      <c r="H104" s="204"/>
      <c r="I104" s="204"/>
      <c r="J104" s="204"/>
      <c r="K104" s="204"/>
      <c r="L104" s="80">
        <v>1</v>
      </c>
      <c r="M104" s="203"/>
      <c r="N104" s="52">
        <v>0</v>
      </c>
      <c r="O104" s="204"/>
      <c r="P104" s="204"/>
      <c r="Q104" s="11">
        <v>4.9701490074999999</v>
      </c>
      <c r="R104" s="204"/>
      <c r="S104" s="204"/>
      <c r="T104" s="53">
        <v>7.0749999999999993</v>
      </c>
      <c r="U104" s="204"/>
      <c r="V104" s="204"/>
      <c r="W104" s="11">
        <v>4.9813132164178997</v>
      </c>
      <c r="X104" s="204"/>
      <c r="Y104" s="204"/>
      <c r="Z104" s="53">
        <v>7.0749999999999993</v>
      </c>
      <c r="AA104" s="204"/>
      <c r="AB104" s="204"/>
      <c r="AC104" s="204"/>
      <c r="AD104" s="204"/>
      <c r="AE104" s="204"/>
      <c r="AF104" s="9">
        <v>3.6734861610794871</v>
      </c>
      <c r="AG104" s="9">
        <v>938</v>
      </c>
      <c r="AH104" s="9">
        <v>0.47112754680430496</v>
      </c>
      <c r="AI104" s="9">
        <v>19</v>
      </c>
      <c r="AJ104" s="9">
        <v>2.6859999999999999</v>
      </c>
      <c r="AK104" s="204" t="s">
        <v>248</v>
      </c>
      <c r="AL104" s="9">
        <v>134</v>
      </c>
      <c r="AM104" s="9">
        <v>3.6734861610794871</v>
      </c>
      <c r="AN104" s="9">
        <v>3.7261904761904763</v>
      </c>
      <c r="AO104" s="73">
        <v>270</v>
      </c>
      <c r="AP104" s="80">
        <v>0</v>
      </c>
      <c r="AQ104" s="80">
        <v>0</v>
      </c>
      <c r="AR104" s="224">
        <v>0</v>
      </c>
      <c r="AS104" s="204" t="s">
        <v>248</v>
      </c>
      <c r="AT104" s="11">
        <v>9628.6610000000001</v>
      </c>
      <c r="AU104" s="11">
        <v>0</v>
      </c>
      <c r="AV104" s="158">
        <v>0</v>
      </c>
      <c r="AW104" s="158">
        <v>0</v>
      </c>
      <c r="AX104" s="158" t="s">
        <v>248</v>
      </c>
      <c r="AY104" s="235"/>
      <c r="AZ104" s="218">
        <v>56107</v>
      </c>
      <c r="BA104" s="188"/>
      <c r="BB104" s="203"/>
      <c r="BC104" s="158"/>
      <c r="BD104" s="217" t="s">
        <v>61</v>
      </c>
      <c r="BE104" s="201" t="s">
        <v>62</v>
      </c>
      <c r="BF104" s="201" t="s">
        <v>63</v>
      </c>
      <c r="BG104" s="201" t="s">
        <v>196</v>
      </c>
      <c r="BH104" s="218" t="s">
        <v>712</v>
      </c>
      <c r="BI104" s="218" t="s">
        <v>67</v>
      </c>
      <c r="BJ104" s="391">
        <v>214</v>
      </c>
      <c r="BK104" s="370">
        <v>3</v>
      </c>
      <c r="BL104" s="219" t="s">
        <v>65</v>
      </c>
      <c r="BM104" s="52" t="s">
        <v>65</v>
      </c>
      <c r="BN104" s="218" t="s">
        <v>374</v>
      </c>
      <c r="BO104" s="217" t="s">
        <v>355</v>
      </c>
      <c r="BP104" s="201" t="s">
        <v>680</v>
      </c>
      <c r="BQ104" s="52" t="s">
        <v>714</v>
      </c>
    </row>
    <row r="105" spans="1:69" ht="16.5" thickBot="1">
      <c r="A105" s="207" t="s">
        <v>37</v>
      </c>
      <c r="B105" s="208" t="s">
        <v>711</v>
      </c>
      <c r="C105" s="202" t="s">
        <v>35</v>
      </c>
      <c r="D105" s="210" t="s">
        <v>709</v>
      </c>
      <c r="E105" s="24" t="s">
        <v>355</v>
      </c>
      <c r="F105" s="86">
        <v>138</v>
      </c>
      <c r="G105" s="80">
        <v>4</v>
      </c>
      <c r="H105" s="204"/>
      <c r="I105" s="204"/>
      <c r="J105" s="204"/>
      <c r="K105" s="204"/>
      <c r="L105" s="80">
        <v>0</v>
      </c>
      <c r="M105" s="203"/>
      <c r="N105" s="52">
        <v>0</v>
      </c>
      <c r="O105" s="204"/>
      <c r="P105" s="204"/>
      <c r="Q105" s="11">
        <v>6.0715669701000001</v>
      </c>
      <c r="R105" s="204"/>
      <c r="S105" s="204"/>
      <c r="T105" s="53">
        <v>8.6499999999999986</v>
      </c>
      <c r="U105" s="204"/>
      <c r="V105" s="204"/>
      <c r="W105" s="11">
        <v>6.0448653880596996</v>
      </c>
      <c r="X105" s="204"/>
      <c r="Y105" s="204"/>
      <c r="Z105" s="53">
        <v>8.6499999999999986</v>
      </c>
      <c r="AA105" s="204"/>
      <c r="AB105" s="204"/>
      <c r="AC105" s="204"/>
      <c r="AD105" s="204"/>
      <c r="AE105" s="204"/>
      <c r="AF105" s="9">
        <v>2.8098294264726302</v>
      </c>
      <c r="AG105" s="9">
        <v>938</v>
      </c>
      <c r="AH105" s="9">
        <v>0.32360683073527069</v>
      </c>
      <c r="AI105" s="9">
        <v>130</v>
      </c>
      <c r="AJ105" s="9">
        <v>2.1290178571428573</v>
      </c>
      <c r="AK105" s="204" t="s">
        <v>248</v>
      </c>
      <c r="AL105" s="9">
        <v>0</v>
      </c>
      <c r="AM105" s="9"/>
      <c r="AN105" s="9"/>
      <c r="AO105" s="73">
        <v>268</v>
      </c>
      <c r="AP105" s="80">
        <v>0</v>
      </c>
      <c r="AQ105" s="80">
        <v>0</v>
      </c>
      <c r="AR105" s="224">
        <v>0</v>
      </c>
      <c r="AS105" s="204" t="s">
        <v>248</v>
      </c>
      <c r="AT105" s="11">
        <v>9594.7450000000008</v>
      </c>
      <c r="AU105" s="11">
        <v>0</v>
      </c>
      <c r="AV105" s="158">
        <v>0</v>
      </c>
      <c r="AW105" s="158">
        <v>0</v>
      </c>
      <c r="AX105" s="158" t="s">
        <v>248</v>
      </c>
      <c r="AY105" s="235"/>
      <c r="AZ105" s="218">
        <v>56107</v>
      </c>
      <c r="BA105" s="188"/>
      <c r="BB105" s="203"/>
      <c r="BC105" s="158"/>
      <c r="BD105" s="217" t="s">
        <v>61</v>
      </c>
      <c r="BE105" s="201" t="s">
        <v>62</v>
      </c>
      <c r="BF105" s="201" t="s">
        <v>63</v>
      </c>
      <c r="BG105" s="201" t="s">
        <v>196</v>
      </c>
      <c r="BH105" s="218" t="s">
        <v>712</v>
      </c>
      <c r="BI105" s="218" t="s">
        <v>68</v>
      </c>
      <c r="BJ105" s="391">
        <v>214</v>
      </c>
      <c r="BK105" s="370">
        <v>4</v>
      </c>
      <c r="BL105" s="219" t="s">
        <v>65</v>
      </c>
      <c r="BM105" s="52" t="s">
        <v>65</v>
      </c>
      <c r="BN105" s="218" t="s">
        <v>374</v>
      </c>
      <c r="BO105" s="217" t="s">
        <v>355</v>
      </c>
      <c r="BP105" s="201" t="s">
        <v>680</v>
      </c>
      <c r="BQ105" s="52" t="s">
        <v>714</v>
      </c>
    </row>
    <row r="106" spans="1:69" ht="16.5" thickBot="1">
      <c r="A106" s="207" t="s">
        <v>37</v>
      </c>
      <c r="B106" s="208" t="s">
        <v>711</v>
      </c>
      <c r="C106" s="202" t="s">
        <v>35</v>
      </c>
      <c r="D106" s="210" t="s">
        <v>709</v>
      </c>
      <c r="E106" s="24" t="s">
        <v>447</v>
      </c>
      <c r="F106" s="86">
        <v>59</v>
      </c>
      <c r="G106" s="80">
        <v>0</v>
      </c>
      <c r="H106" s="204"/>
      <c r="I106" s="204"/>
      <c r="J106" s="204"/>
      <c r="K106" s="204"/>
      <c r="L106" s="80">
        <v>0</v>
      </c>
      <c r="M106" s="203"/>
      <c r="N106" s="52">
        <v>0</v>
      </c>
      <c r="O106" s="204"/>
      <c r="P106" s="204"/>
      <c r="Q106" s="11">
        <v>5.1193218814000003</v>
      </c>
      <c r="R106" s="204"/>
      <c r="S106" s="204"/>
      <c r="T106" s="53">
        <v>6.5249999999999986</v>
      </c>
      <c r="U106" s="204"/>
      <c r="V106" s="204"/>
      <c r="W106" s="11">
        <v>4.8798133050847001</v>
      </c>
      <c r="X106" s="204"/>
      <c r="Y106" s="204"/>
      <c r="Z106" s="53">
        <v>6.6749999999999998</v>
      </c>
      <c r="AA106" s="204"/>
      <c r="AB106" s="204"/>
      <c r="AC106" s="204"/>
      <c r="AD106" s="204"/>
      <c r="AE106" s="204"/>
      <c r="AF106" s="9">
        <v>3.7574576488707319</v>
      </c>
      <c r="AG106" s="9">
        <v>413</v>
      </c>
      <c r="AH106" s="9">
        <v>0.39814105878061123</v>
      </c>
      <c r="AI106" s="9">
        <v>5</v>
      </c>
      <c r="AJ106" s="9">
        <v>2.9118421052631578</v>
      </c>
      <c r="AK106" s="204" t="s">
        <v>248</v>
      </c>
      <c r="AL106" s="9">
        <v>58</v>
      </c>
      <c r="AM106" s="9">
        <v>3.7668226828128835</v>
      </c>
      <c r="AN106" s="9">
        <v>3.7604562737642584</v>
      </c>
      <c r="AO106" s="73">
        <v>117</v>
      </c>
      <c r="AP106" s="80">
        <v>0</v>
      </c>
      <c r="AQ106" s="80">
        <v>1</v>
      </c>
      <c r="AR106" s="224">
        <v>0</v>
      </c>
      <c r="AS106" s="204" t="s">
        <v>248</v>
      </c>
      <c r="AT106" s="11">
        <v>4210.2089999999998</v>
      </c>
      <c r="AU106" s="11">
        <v>0</v>
      </c>
      <c r="AV106" s="158">
        <v>0</v>
      </c>
      <c r="AW106" s="158">
        <v>0</v>
      </c>
      <c r="AX106" s="158" t="s">
        <v>248</v>
      </c>
      <c r="AY106" s="235"/>
      <c r="AZ106" s="218">
        <v>44464</v>
      </c>
      <c r="BA106" s="188"/>
      <c r="BB106" s="203"/>
      <c r="BC106" s="158"/>
      <c r="BD106" s="217" t="s">
        <v>61</v>
      </c>
      <c r="BE106" s="201" t="s">
        <v>62</v>
      </c>
      <c r="BF106" s="201" t="s">
        <v>63</v>
      </c>
      <c r="BG106" s="201" t="s">
        <v>196</v>
      </c>
      <c r="BH106" s="218" t="s">
        <v>713</v>
      </c>
      <c r="BI106" s="218" t="s">
        <v>64</v>
      </c>
      <c r="BJ106" s="391">
        <v>214</v>
      </c>
      <c r="BK106" s="370">
        <v>1</v>
      </c>
      <c r="BL106" s="219" t="s">
        <v>65</v>
      </c>
      <c r="BM106" s="52" t="s">
        <v>65</v>
      </c>
      <c r="BN106" s="218" t="s">
        <v>374</v>
      </c>
      <c r="BO106" s="217" t="s">
        <v>70</v>
      </c>
      <c r="BP106" s="201" t="s">
        <v>681</v>
      </c>
      <c r="BQ106" s="52" t="s">
        <v>717</v>
      </c>
    </row>
    <row r="107" spans="1:69" ht="16.5" thickBot="1">
      <c r="A107" s="207" t="s">
        <v>37</v>
      </c>
      <c r="B107" s="208" t="s">
        <v>711</v>
      </c>
      <c r="C107" s="202" t="s">
        <v>35</v>
      </c>
      <c r="D107" s="210" t="s">
        <v>709</v>
      </c>
      <c r="E107" s="24" t="s">
        <v>447</v>
      </c>
      <c r="F107" s="86">
        <v>59</v>
      </c>
      <c r="G107" s="80">
        <v>0</v>
      </c>
      <c r="H107" s="204"/>
      <c r="I107" s="204"/>
      <c r="J107" s="204"/>
      <c r="K107" s="204"/>
      <c r="L107" s="80">
        <v>0</v>
      </c>
      <c r="M107" s="203"/>
      <c r="N107" s="52">
        <v>0</v>
      </c>
      <c r="O107" s="204"/>
      <c r="P107" s="204"/>
      <c r="Q107" s="11">
        <v>6.9851522202999998</v>
      </c>
      <c r="R107" s="204"/>
      <c r="S107" s="204"/>
      <c r="T107" s="53">
        <v>11.920833333333333</v>
      </c>
      <c r="U107" s="204"/>
      <c r="V107" s="204"/>
      <c r="W107" s="11">
        <v>7.0463897457627001</v>
      </c>
      <c r="X107" s="204"/>
      <c r="Y107" s="204"/>
      <c r="Z107" s="53">
        <v>11.920833333333333</v>
      </c>
      <c r="AA107" s="204"/>
      <c r="AB107" s="204"/>
      <c r="AC107" s="204"/>
      <c r="AD107" s="204"/>
      <c r="AE107" s="204"/>
      <c r="AF107" s="9">
        <v>3.1918401940394254</v>
      </c>
      <c r="AG107" s="9">
        <v>413</v>
      </c>
      <c r="AH107" s="9">
        <v>0.58341742377086647</v>
      </c>
      <c r="AI107" s="9">
        <v>57</v>
      </c>
      <c r="AJ107" s="9">
        <v>2.096111111111111</v>
      </c>
      <c r="AK107" s="204" t="s">
        <v>248</v>
      </c>
      <c r="AL107" s="9">
        <v>59</v>
      </c>
      <c r="AM107" s="9">
        <v>3.1918401940394254</v>
      </c>
      <c r="AN107" s="9">
        <v>3.2617924528301887</v>
      </c>
      <c r="AO107" s="73">
        <v>118</v>
      </c>
      <c r="AP107" s="80">
        <v>0</v>
      </c>
      <c r="AQ107" s="80">
        <v>0</v>
      </c>
      <c r="AR107" s="224">
        <v>0</v>
      </c>
      <c r="AS107" s="204" t="s">
        <v>248</v>
      </c>
      <c r="AT107" s="11">
        <v>4228.3720000000003</v>
      </c>
      <c r="AU107" s="11">
        <v>0</v>
      </c>
      <c r="AV107" s="158">
        <v>0</v>
      </c>
      <c r="AW107" s="158">
        <v>0</v>
      </c>
      <c r="AX107" s="158" t="s">
        <v>248</v>
      </c>
      <c r="AY107" s="235"/>
      <c r="AZ107" s="218">
        <v>44464</v>
      </c>
      <c r="BA107" s="188"/>
      <c r="BB107" s="203"/>
      <c r="BC107" s="158"/>
      <c r="BD107" s="217" t="s">
        <v>61</v>
      </c>
      <c r="BE107" s="201" t="s">
        <v>62</v>
      </c>
      <c r="BF107" s="201" t="s">
        <v>63</v>
      </c>
      <c r="BG107" s="201" t="s">
        <v>196</v>
      </c>
      <c r="BH107" s="218" t="s">
        <v>713</v>
      </c>
      <c r="BI107" s="218" t="s">
        <v>66</v>
      </c>
      <c r="BJ107" s="391">
        <v>214</v>
      </c>
      <c r="BK107" s="370">
        <v>7</v>
      </c>
      <c r="BL107" s="219" t="s">
        <v>65</v>
      </c>
      <c r="BM107" s="52" t="s">
        <v>65</v>
      </c>
      <c r="BN107" s="218" t="s">
        <v>374</v>
      </c>
      <c r="BO107" s="217" t="s">
        <v>70</v>
      </c>
      <c r="BP107" s="201" t="s">
        <v>681</v>
      </c>
      <c r="BQ107" s="52" t="s">
        <v>717</v>
      </c>
    </row>
    <row r="108" spans="1:69" ht="16.5" thickBot="1">
      <c r="A108" s="207" t="s">
        <v>37</v>
      </c>
      <c r="B108" s="208" t="s">
        <v>711</v>
      </c>
      <c r="C108" s="202" t="s">
        <v>35</v>
      </c>
      <c r="D108" s="210" t="s">
        <v>709</v>
      </c>
      <c r="E108" s="24" t="s">
        <v>447</v>
      </c>
      <c r="F108" s="86">
        <v>59</v>
      </c>
      <c r="G108" s="80">
        <v>3</v>
      </c>
      <c r="H108" s="204"/>
      <c r="I108" s="204"/>
      <c r="J108" s="204"/>
      <c r="K108" s="204"/>
      <c r="L108" s="80">
        <v>0</v>
      </c>
      <c r="M108" s="203"/>
      <c r="N108" s="52">
        <v>0</v>
      </c>
      <c r="O108" s="204"/>
      <c r="P108" s="204"/>
      <c r="Q108" s="11">
        <v>6.3424819107000001</v>
      </c>
      <c r="R108" s="204"/>
      <c r="S108" s="204"/>
      <c r="T108" s="53">
        <v>11.599999999999998</v>
      </c>
      <c r="U108" s="204"/>
      <c r="V108" s="204"/>
      <c r="W108" s="11">
        <v>5.5508927142857001</v>
      </c>
      <c r="X108" s="204"/>
      <c r="Y108" s="204"/>
      <c r="Z108" s="53">
        <v>11.099999999999998</v>
      </c>
      <c r="AA108" s="204"/>
      <c r="AB108" s="204"/>
      <c r="AC108" s="204"/>
      <c r="AD108" s="204"/>
      <c r="AE108" s="204"/>
      <c r="AF108" s="9">
        <v>3.7456377872398923</v>
      </c>
      <c r="AG108" s="9">
        <v>392</v>
      </c>
      <c r="AH108" s="9">
        <v>0.45933747735882929</v>
      </c>
      <c r="AI108" s="9">
        <v>6</v>
      </c>
      <c r="AJ108" s="9">
        <v>2.7833333333333332</v>
      </c>
      <c r="AK108" s="204" t="s">
        <v>248</v>
      </c>
      <c r="AL108" s="9">
        <v>56</v>
      </c>
      <c r="AM108" s="9">
        <v>3.7456377872398923</v>
      </c>
      <c r="AN108" s="9">
        <v>3.8015873015873014</v>
      </c>
      <c r="AO108" s="73">
        <v>112</v>
      </c>
      <c r="AP108" s="80">
        <v>0</v>
      </c>
      <c r="AQ108" s="80">
        <v>0</v>
      </c>
      <c r="AR108" s="224">
        <v>0</v>
      </c>
      <c r="AS108" s="204" t="s">
        <v>248</v>
      </c>
      <c r="AT108" s="11">
        <v>3995.5169999999998</v>
      </c>
      <c r="AU108" s="11">
        <v>0</v>
      </c>
      <c r="AV108" s="158">
        <v>0</v>
      </c>
      <c r="AW108" s="158">
        <v>0</v>
      </c>
      <c r="AX108" s="158" t="s">
        <v>248</v>
      </c>
      <c r="AY108" s="235"/>
      <c r="AZ108" s="218">
        <v>44464</v>
      </c>
      <c r="BA108" s="188"/>
      <c r="BB108" s="203"/>
      <c r="BC108" s="158"/>
      <c r="BD108" s="217" t="s">
        <v>61</v>
      </c>
      <c r="BE108" s="201" t="s">
        <v>62</v>
      </c>
      <c r="BF108" s="201" t="s">
        <v>63</v>
      </c>
      <c r="BG108" s="201" t="s">
        <v>196</v>
      </c>
      <c r="BH108" s="218" t="s">
        <v>713</v>
      </c>
      <c r="BI108" s="218" t="s">
        <v>67</v>
      </c>
      <c r="BJ108" s="391">
        <v>214</v>
      </c>
      <c r="BK108" s="370">
        <v>3</v>
      </c>
      <c r="BL108" s="219" t="s">
        <v>65</v>
      </c>
      <c r="BM108" s="52" t="s">
        <v>65</v>
      </c>
      <c r="BN108" s="218" t="s">
        <v>374</v>
      </c>
      <c r="BO108" s="217" t="s">
        <v>70</v>
      </c>
      <c r="BP108" s="201" t="s">
        <v>681</v>
      </c>
      <c r="BQ108" s="52" t="s">
        <v>717</v>
      </c>
    </row>
    <row r="109" spans="1:69" ht="16.5" thickBot="1">
      <c r="A109" s="207" t="s">
        <v>37</v>
      </c>
      <c r="B109" s="208" t="s">
        <v>711</v>
      </c>
      <c r="C109" s="202" t="s">
        <v>35</v>
      </c>
      <c r="D109" s="210" t="s">
        <v>709</v>
      </c>
      <c r="E109" s="24" t="s">
        <v>447</v>
      </c>
      <c r="F109" s="86">
        <v>60</v>
      </c>
      <c r="G109" s="80">
        <v>1</v>
      </c>
      <c r="H109" s="204"/>
      <c r="I109" s="204"/>
      <c r="J109" s="204"/>
      <c r="K109" s="204"/>
      <c r="L109" s="80">
        <v>0</v>
      </c>
      <c r="M109" s="203"/>
      <c r="N109" s="52">
        <v>0</v>
      </c>
      <c r="O109" s="204"/>
      <c r="P109" s="204"/>
      <c r="Q109" s="11">
        <v>5.9242370678</v>
      </c>
      <c r="R109" s="204"/>
      <c r="S109" s="204"/>
      <c r="T109" s="53">
        <v>9.5249999999999986</v>
      </c>
      <c r="U109" s="204"/>
      <c r="V109" s="204"/>
      <c r="W109" s="11">
        <v>5.9179659830507996</v>
      </c>
      <c r="X109" s="204"/>
      <c r="Y109" s="204"/>
      <c r="Z109" s="53">
        <v>9.2624999999999993</v>
      </c>
      <c r="AA109" s="204"/>
      <c r="AB109" s="204"/>
      <c r="AC109" s="204"/>
      <c r="AD109" s="204"/>
      <c r="AE109" s="204"/>
      <c r="AF109" s="9">
        <v>2.6745283034933864</v>
      </c>
      <c r="AG109" s="9">
        <v>371</v>
      </c>
      <c r="AH109" s="9">
        <v>0.44323246468238209</v>
      </c>
      <c r="AI109" s="9">
        <v>107</v>
      </c>
      <c r="AJ109" s="9">
        <v>1.7391025641025641</v>
      </c>
      <c r="AK109" s="204" t="s">
        <v>248</v>
      </c>
      <c r="AL109" s="9">
        <v>0</v>
      </c>
      <c r="AM109" s="9"/>
      <c r="AN109" s="9"/>
      <c r="AO109" s="73">
        <v>116</v>
      </c>
      <c r="AP109" s="80">
        <v>2</v>
      </c>
      <c r="AQ109" s="80">
        <v>0</v>
      </c>
      <c r="AR109" s="224">
        <v>0</v>
      </c>
      <c r="AS109" s="204" t="s">
        <v>248</v>
      </c>
      <c r="AT109" s="11">
        <v>4219.6379999999999</v>
      </c>
      <c r="AU109" s="11">
        <v>0</v>
      </c>
      <c r="AV109" s="158">
        <v>0</v>
      </c>
      <c r="AW109" s="158">
        <v>0</v>
      </c>
      <c r="AX109" s="158" t="s">
        <v>248</v>
      </c>
      <c r="AY109" s="235"/>
      <c r="AZ109" s="218">
        <v>44464</v>
      </c>
      <c r="BA109" s="188"/>
      <c r="BB109" s="203"/>
      <c r="BC109" s="158"/>
      <c r="BD109" s="217" t="s">
        <v>61</v>
      </c>
      <c r="BE109" s="201" t="s">
        <v>62</v>
      </c>
      <c r="BF109" s="201" t="s">
        <v>63</v>
      </c>
      <c r="BG109" s="201" t="s">
        <v>196</v>
      </c>
      <c r="BH109" s="218" t="s">
        <v>713</v>
      </c>
      <c r="BI109" s="218" t="s">
        <v>68</v>
      </c>
      <c r="BJ109" s="391">
        <v>214</v>
      </c>
      <c r="BK109" s="370">
        <v>4</v>
      </c>
      <c r="BL109" s="219" t="s">
        <v>65</v>
      </c>
      <c r="BM109" s="52" t="s">
        <v>65</v>
      </c>
      <c r="BN109" s="218" t="s">
        <v>374</v>
      </c>
      <c r="BO109" s="217" t="s">
        <v>70</v>
      </c>
      <c r="BP109" s="201" t="s">
        <v>681</v>
      </c>
      <c r="BQ109" s="52" t="s">
        <v>717</v>
      </c>
    </row>
    <row r="110" spans="1:69" ht="16.5" thickBot="1">
      <c r="A110" s="207" t="s">
        <v>37</v>
      </c>
      <c r="B110" s="208" t="s">
        <v>711</v>
      </c>
      <c r="C110" s="202" t="s">
        <v>35</v>
      </c>
      <c r="D110" s="210" t="s">
        <v>709</v>
      </c>
      <c r="E110" s="24" t="s">
        <v>572</v>
      </c>
      <c r="F110" s="86">
        <v>66</v>
      </c>
      <c r="G110" s="80">
        <v>1</v>
      </c>
      <c r="H110" s="204"/>
      <c r="I110" s="204"/>
      <c r="J110" s="204"/>
      <c r="K110" s="204"/>
      <c r="L110" s="80">
        <v>0</v>
      </c>
      <c r="M110" s="203"/>
      <c r="N110" s="52">
        <v>0</v>
      </c>
      <c r="O110" s="204"/>
      <c r="P110" s="204"/>
      <c r="Q110" s="11">
        <v>6.3670153231000004</v>
      </c>
      <c r="R110" s="204"/>
      <c r="S110" s="204"/>
      <c r="T110" s="53">
        <v>11.375</v>
      </c>
      <c r="U110" s="204"/>
      <c r="V110" s="204"/>
      <c r="W110" s="11">
        <v>5.8472307384614997</v>
      </c>
      <c r="X110" s="204"/>
      <c r="Y110" s="204"/>
      <c r="Z110" s="53">
        <v>11.375</v>
      </c>
      <c r="AA110" s="204"/>
      <c r="AB110" s="204"/>
      <c r="AC110" s="204"/>
      <c r="AD110" s="204"/>
      <c r="AE110" s="204"/>
      <c r="AF110" s="9">
        <v>3.4487545821256256</v>
      </c>
      <c r="AG110" s="9">
        <v>455</v>
      </c>
      <c r="AH110" s="9">
        <v>0.43136965499625191</v>
      </c>
      <c r="AI110" s="9">
        <v>9</v>
      </c>
      <c r="AJ110" s="9">
        <v>2.607421875</v>
      </c>
      <c r="AK110" s="204" t="s">
        <v>248</v>
      </c>
      <c r="AL110" s="9">
        <v>64</v>
      </c>
      <c r="AM110" s="9">
        <v>3.4571205390883342</v>
      </c>
      <c r="AN110" s="9">
        <v>3.5368303571428572</v>
      </c>
      <c r="AO110" s="73">
        <v>129</v>
      </c>
      <c r="AP110" s="80">
        <v>0</v>
      </c>
      <c r="AQ110" s="80">
        <v>1</v>
      </c>
      <c r="AR110" s="224">
        <v>0</v>
      </c>
      <c r="AS110" s="204" t="s">
        <v>248</v>
      </c>
      <c r="AT110" s="11">
        <v>4588.884</v>
      </c>
      <c r="AU110" s="11">
        <v>41.256999999999998</v>
      </c>
      <c r="AV110" s="158">
        <v>0</v>
      </c>
      <c r="AW110" s="158">
        <v>0</v>
      </c>
      <c r="AX110" s="158" t="s">
        <v>248</v>
      </c>
      <c r="AY110" s="235"/>
      <c r="AZ110" s="218">
        <v>37149</v>
      </c>
      <c r="BA110" s="188"/>
      <c r="BB110" s="203"/>
      <c r="BC110" s="158"/>
      <c r="BD110" s="217" t="s">
        <v>61</v>
      </c>
      <c r="BE110" s="201" t="s">
        <v>62</v>
      </c>
      <c r="BF110" s="201" t="s">
        <v>63</v>
      </c>
      <c r="BG110" s="201" t="s">
        <v>196</v>
      </c>
      <c r="BH110" s="218" t="s">
        <v>514</v>
      </c>
      <c r="BI110" s="218" t="s">
        <v>64</v>
      </c>
      <c r="BJ110" s="391">
        <v>214</v>
      </c>
      <c r="BK110" s="370">
        <v>1</v>
      </c>
      <c r="BL110" s="219" t="s">
        <v>65</v>
      </c>
      <c r="BM110" s="52" t="s">
        <v>65</v>
      </c>
      <c r="BN110" s="218" t="s">
        <v>374</v>
      </c>
      <c r="BO110" s="217" t="s">
        <v>71</v>
      </c>
      <c r="BP110" s="201" t="s">
        <v>682</v>
      </c>
      <c r="BQ110" s="52" t="s">
        <v>716</v>
      </c>
    </row>
    <row r="111" spans="1:69" ht="16.5" thickBot="1">
      <c r="A111" s="207" t="s">
        <v>37</v>
      </c>
      <c r="B111" s="208" t="s">
        <v>711</v>
      </c>
      <c r="C111" s="202" t="s">
        <v>35</v>
      </c>
      <c r="D111" s="210" t="s">
        <v>709</v>
      </c>
      <c r="E111" s="24" t="s">
        <v>572</v>
      </c>
      <c r="F111" s="86">
        <v>63</v>
      </c>
      <c r="G111" s="80">
        <v>2</v>
      </c>
      <c r="H111" s="204"/>
      <c r="I111" s="204"/>
      <c r="J111" s="204"/>
      <c r="K111" s="204"/>
      <c r="L111" s="80">
        <v>0</v>
      </c>
      <c r="M111" s="203"/>
      <c r="N111" s="52">
        <v>0</v>
      </c>
      <c r="O111" s="204"/>
      <c r="P111" s="204"/>
      <c r="Q111" s="11">
        <v>5.2349999016000002</v>
      </c>
      <c r="R111" s="204"/>
      <c r="S111" s="204"/>
      <c r="T111" s="53">
        <v>7.9874999999999989</v>
      </c>
      <c r="U111" s="204"/>
      <c r="V111" s="204"/>
      <c r="W111" s="11">
        <v>5.1216556393442003</v>
      </c>
      <c r="X111" s="204"/>
      <c r="Y111" s="204"/>
      <c r="Z111" s="53">
        <v>7.9874999999999989</v>
      </c>
      <c r="AA111" s="204"/>
      <c r="AB111" s="204"/>
      <c r="AC111" s="204"/>
      <c r="AD111" s="204"/>
      <c r="AE111" s="204"/>
      <c r="AF111" s="9">
        <v>3.443911009705876</v>
      </c>
      <c r="AG111" s="9">
        <v>427</v>
      </c>
      <c r="AH111" s="9">
        <v>0.45290941310849536</v>
      </c>
      <c r="AI111" s="9">
        <v>16</v>
      </c>
      <c r="AJ111" s="9">
        <v>2.5486363636363638</v>
      </c>
      <c r="AK111" s="204" t="s">
        <v>248</v>
      </c>
      <c r="AL111" s="9">
        <v>61</v>
      </c>
      <c r="AM111" s="9">
        <v>3.443911009705876</v>
      </c>
      <c r="AN111" s="9">
        <v>3.5324519230769229</v>
      </c>
      <c r="AO111" s="73">
        <v>122</v>
      </c>
      <c r="AP111" s="80">
        <v>0</v>
      </c>
      <c r="AQ111" s="80">
        <v>0</v>
      </c>
      <c r="AR111" s="224">
        <v>0</v>
      </c>
      <c r="AS111" s="204" t="s">
        <v>248</v>
      </c>
      <c r="AT111" s="11">
        <v>4360.3280000000004</v>
      </c>
      <c r="AU111" s="11">
        <v>0</v>
      </c>
      <c r="AV111" s="158">
        <v>0</v>
      </c>
      <c r="AW111" s="158">
        <v>0</v>
      </c>
      <c r="AX111" s="158" t="s">
        <v>248</v>
      </c>
      <c r="AY111" s="235"/>
      <c r="AZ111" s="218">
        <v>37149</v>
      </c>
      <c r="BA111" s="188"/>
      <c r="BB111" s="203"/>
      <c r="BC111" s="158"/>
      <c r="BD111" s="217" t="s">
        <v>61</v>
      </c>
      <c r="BE111" s="201" t="s">
        <v>62</v>
      </c>
      <c r="BF111" s="201" t="s">
        <v>63</v>
      </c>
      <c r="BG111" s="201" t="s">
        <v>196</v>
      </c>
      <c r="BH111" s="218" t="s">
        <v>514</v>
      </c>
      <c r="BI111" s="218" t="s">
        <v>66</v>
      </c>
      <c r="BJ111" s="391">
        <v>214</v>
      </c>
      <c r="BK111" s="370">
        <v>7</v>
      </c>
      <c r="BL111" s="219" t="s">
        <v>65</v>
      </c>
      <c r="BM111" s="52" t="s">
        <v>65</v>
      </c>
      <c r="BN111" s="218" t="s">
        <v>374</v>
      </c>
      <c r="BO111" s="217" t="s">
        <v>71</v>
      </c>
      <c r="BP111" s="201" t="s">
        <v>682</v>
      </c>
      <c r="BQ111" s="52" t="s">
        <v>716</v>
      </c>
    </row>
    <row r="112" spans="1:69" ht="16.5" thickBot="1">
      <c r="A112" s="207" t="s">
        <v>37</v>
      </c>
      <c r="B112" s="208" t="s">
        <v>711</v>
      </c>
      <c r="C112" s="202" t="s">
        <v>35</v>
      </c>
      <c r="D112" s="210" t="s">
        <v>709</v>
      </c>
      <c r="E112" s="24" t="s">
        <v>572</v>
      </c>
      <c r="F112" s="86">
        <v>65</v>
      </c>
      <c r="G112" s="80">
        <v>0</v>
      </c>
      <c r="H112" s="204"/>
      <c r="I112" s="204"/>
      <c r="J112" s="204"/>
      <c r="K112" s="204"/>
      <c r="L112" s="80">
        <v>0</v>
      </c>
      <c r="M112" s="203"/>
      <c r="N112" s="52">
        <v>0</v>
      </c>
      <c r="O112" s="204"/>
      <c r="P112" s="204"/>
      <c r="Q112" s="11">
        <v>4.8295998768999997</v>
      </c>
      <c r="R112" s="204"/>
      <c r="S112" s="204"/>
      <c r="T112" s="53">
        <v>8.84375</v>
      </c>
      <c r="U112" s="204"/>
      <c r="V112" s="204"/>
      <c r="W112" s="11">
        <v>4.3766152307692003</v>
      </c>
      <c r="X112" s="204"/>
      <c r="Y112" s="204"/>
      <c r="Z112" s="53">
        <v>9.1750000000000007</v>
      </c>
      <c r="AA112" s="204"/>
      <c r="AB112" s="204"/>
      <c r="AC112" s="204"/>
      <c r="AD112" s="204"/>
      <c r="AE112" s="204"/>
      <c r="AF112" s="9">
        <v>3.6460000137706374</v>
      </c>
      <c r="AG112" s="9">
        <v>455</v>
      </c>
      <c r="AH112" s="9">
        <v>0.40292295069544559</v>
      </c>
      <c r="AI112" s="9">
        <v>12</v>
      </c>
      <c r="AJ112" s="9">
        <v>2.7559523809523809</v>
      </c>
      <c r="AK112" s="204" t="s">
        <v>248</v>
      </c>
      <c r="AL112" s="9">
        <v>65</v>
      </c>
      <c r="AM112" s="9">
        <v>3.6460000137706374</v>
      </c>
      <c r="AN112" s="9">
        <v>3.688943894389439</v>
      </c>
      <c r="AO112" s="73">
        <v>130</v>
      </c>
      <c r="AP112" s="80">
        <v>0</v>
      </c>
      <c r="AQ112" s="80">
        <v>0</v>
      </c>
      <c r="AR112" s="224">
        <v>0</v>
      </c>
      <c r="AS112" s="204" t="s">
        <v>248</v>
      </c>
      <c r="AT112" s="11">
        <v>4642.5349999999999</v>
      </c>
      <c r="AU112" s="11">
        <v>0</v>
      </c>
      <c r="AV112" s="158">
        <v>0</v>
      </c>
      <c r="AW112" s="158">
        <v>0</v>
      </c>
      <c r="AX112" s="158" t="s">
        <v>248</v>
      </c>
      <c r="AY112" s="235"/>
      <c r="AZ112" s="218">
        <v>37149</v>
      </c>
      <c r="BA112" s="188"/>
      <c r="BB112" s="203"/>
      <c r="BC112" s="158"/>
      <c r="BD112" s="217" t="s">
        <v>61</v>
      </c>
      <c r="BE112" s="201" t="s">
        <v>62</v>
      </c>
      <c r="BF112" s="201" t="s">
        <v>63</v>
      </c>
      <c r="BG112" s="201" t="s">
        <v>196</v>
      </c>
      <c r="BH112" s="218" t="s">
        <v>514</v>
      </c>
      <c r="BI112" s="218" t="s">
        <v>67</v>
      </c>
      <c r="BJ112" s="391">
        <v>214</v>
      </c>
      <c r="BK112" s="370">
        <v>3</v>
      </c>
      <c r="BL112" s="219" t="s">
        <v>65</v>
      </c>
      <c r="BM112" s="52" t="s">
        <v>65</v>
      </c>
      <c r="BN112" s="218" t="s">
        <v>374</v>
      </c>
      <c r="BO112" s="217" t="s">
        <v>71</v>
      </c>
      <c r="BP112" s="201" t="s">
        <v>682</v>
      </c>
      <c r="BQ112" s="52" t="s">
        <v>716</v>
      </c>
    </row>
    <row r="113" spans="1:69" ht="16.5" thickBot="1">
      <c r="A113" s="207" t="s">
        <v>37</v>
      </c>
      <c r="B113" s="208" t="s">
        <v>711</v>
      </c>
      <c r="C113" s="202" t="s">
        <v>35</v>
      </c>
      <c r="D113" s="210" t="s">
        <v>709</v>
      </c>
      <c r="E113" s="24" t="s">
        <v>572</v>
      </c>
      <c r="F113" s="86">
        <v>66</v>
      </c>
      <c r="G113" s="80">
        <v>4</v>
      </c>
      <c r="H113" s="204"/>
      <c r="I113" s="204"/>
      <c r="J113" s="204"/>
      <c r="K113" s="204"/>
      <c r="L113" s="80">
        <v>0</v>
      </c>
      <c r="M113" s="203"/>
      <c r="N113" s="52">
        <v>0</v>
      </c>
      <c r="O113" s="204"/>
      <c r="P113" s="204"/>
      <c r="Q113" s="11">
        <v>6.4989031935000003</v>
      </c>
      <c r="R113" s="204"/>
      <c r="S113" s="204"/>
      <c r="T113" s="53">
        <v>9.9499999999999993</v>
      </c>
      <c r="U113" s="204"/>
      <c r="V113" s="204"/>
      <c r="W113" s="11">
        <v>6.4827256612903001</v>
      </c>
      <c r="X113" s="204"/>
      <c r="Y113" s="204"/>
      <c r="Z113" s="53">
        <v>9.4749999999999996</v>
      </c>
      <c r="AA113" s="204"/>
      <c r="AB113" s="204"/>
      <c r="AC113" s="204"/>
      <c r="AD113" s="204"/>
      <c r="AE113" s="204"/>
      <c r="AF113" s="9">
        <v>2.5833571473757426</v>
      </c>
      <c r="AG113" s="9">
        <v>420</v>
      </c>
      <c r="AH113" s="9">
        <v>0.37625175549116013</v>
      </c>
      <c r="AI113" s="9">
        <v>162</v>
      </c>
      <c r="AJ113" s="9">
        <v>1.8648148148148149</v>
      </c>
      <c r="AK113" s="204" t="s">
        <v>248</v>
      </c>
      <c r="AL113" s="9">
        <v>0</v>
      </c>
      <c r="AM113" s="9"/>
      <c r="AN113" s="9"/>
      <c r="AO113" s="73">
        <v>124</v>
      </c>
      <c r="AP113" s="80">
        <v>0</v>
      </c>
      <c r="AQ113" s="80">
        <v>0</v>
      </c>
      <c r="AR113" s="224">
        <v>0</v>
      </c>
      <c r="AS113" s="204" t="s">
        <v>248</v>
      </c>
      <c r="AT113" s="11">
        <v>4420.732</v>
      </c>
      <c r="AU113" s="11">
        <v>0</v>
      </c>
      <c r="AV113" s="158">
        <v>0</v>
      </c>
      <c r="AW113" s="158">
        <v>0</v>
      </c>
      <c r="AX113" s="158" t="s">
        <v>248</v>
      </c>
      <c r="AY113" s="235"/>
      <c r="AZ113" s="218">
        <v>37149</v>
      </c>
      <c r="BA113" s="188"/>
      <c r="BB113" s="203"/>
      <c r="BC113" s="158"/>
      <c r="BD113" s="217" t="s">
        <v>61</v>
      </c>
      <c r="BE113" s="201" t="s">
        <v>62</v>
      </c>
      <c r="BF113" s="201" t="s">
        <v>63</v>
      </c>
      <c r="BG113" s="201" t="s">
        <v>196</v>
      </c>
      <c r="BH113" s="218" t="s">
        <v>514</v>
      </c>
      <c r="BI113" s="218" t="s">
        <v>68</v>
      </c>
      <c r="BJ113" s="391">
        <v>214</v>
      </c>
      <c r="BK113" s="370">
        <v>4</v>
      </c>
      <c r="BL113" s="219" t="s">
        <v>65</v>
      </c>
      <c r="BM113" s="52" t="s">
        <v>65</v>
      </c>
      <c r="BN113" s="218" t="s">
        <v>374</v>
      </c>
      <c r="BO113" s="217" t="s">
        <v>71</v>
      </c>
      <c r="BP113" s="201" t="s">
        <v>682</v>
      </c>
      <c r="BQ113" s="52" t="s">
        <v>716</v>
      </c>
    </row>
    <row r="114" spans="1:69" ht="16.5" thickBot="1">
      <c r="A114" s="207" t="s">
        <v>37</v>
      </c>
      <c r="B114" s="208" t="s">
        <v>711</v>
      </c>
      <c r="C114" s="202" t="s">
        <v>35</v>
      </c>
      <c r="D114" s="210" t="s">
        <v>709</v>
      </c>
      <c r="E114" s="24" t="s">
        <v>448</v>
      </c>
      <c r="F114" s="86">
        <v>181</v>
      </c>
      <c r="G114" s="80">
        <v>1</v>
      </c>
      <c r="H114" s="204"/>
      <c r="I114" s="204"/>
      <c r="J114" s="204"/>
      <c r="K114" s="204"/>
      <c r="L114" s="80">
        <v>0</v>
      </c>
      <c r="M114" s="203"/>
      <c r="N114" s="52">
        <v>0</v>
      </c>
      <c r="O114" s="204"/>
      <c r="P114" s="204"/>
      <c r="Q114" s="11">
        <v>6.0527220667000003</v>
      </c>
      <c r="R114" s="204"/>
      <c r="S114" s="204"/>
      <c r="T114" s="53">
        <v>9</v>
      </c>
      <c r="U114" s="204"/>
      <c r="V114" s="204"/>
      <c r="W114" s="11">
        <v>5.4096941944444001</v>
      </c>
      <c r="X114" s="204"/>
      <c r="Y114" s="204"/>
      <c r="Z114" s="53">
        <v>8.25</v>
      </c>
      <c r="AA114" s="204"/>
      <c r="AB114" s="204"/>
      <c r="AC114" s="204"/>
      <c r="AD114" s="204"/>
      <c r="AE114" s="204"/>
      <c r="AF114" s="9">
        <v>3.4763809569929021</v>
      </c>
      <c r="AG114" s="9">
        <v>1259</v>
      </c>
      <c r="AH114" s="9">
        <v>0.42390901741777698</v>
      </c>
      <c r="AI114" s="9">
        <v>28</v>
      </c>
      <c r="AJ114" s="9">
        <v>2.6134740259740261</v>
      </c>
      <c r="AK114" s="204" t="s">
        <v>248</v>
      </c>
      <c r="AL114" s="9">
        <v>180</v>
      </c>
      <c r="AM114" s="9">
        <v>3.4763809569929021</v>
      </c>
      <c r="AN114" s="9">
        <v>3.5555981595092025</v>
      </c>
      <c r="AO114" s="73">
        <v>360</v>
      </c>
      <c r="AP114" s="80">
        <v>0</v>
      </c>
      <c r="AQ114" s="80">
        <v>0</v>
      </c>
      <c r="AR114" s="224">
        <v>0</v>
      </c>
      <c r="AS114" s="204" t="s">
        <v>248</v>
      </c>
      <c r="AT114" s="11">
        <v>12823.96</v>
      </c>
      <c r="AU114" s="11">
        <v>0</v>
      </c>
      <c r="AV114" s="158">
        <v>0</v>
      </c>
      <c r="AW114" s="158">
        <v>0</v>
      </c>
      <c r="AX114" s="158" t="s">
        <v>248</v>
      </c>
      <c r="AY114" s="235"/>
      <c r="AZ114" s="218">
        <v>82983</v>
      </c>
      <c r="BA114" s="188"/>
      <c r="BB114" s="203"/>
      <c r="BC114" s="158"/>
      <c r="BD114" s="217" t="s">
        <v>61</v>
      </c>
      <c r="BE114" s="201" t="s">
        <v>62</v>
      </c>
      <c r="BF114" s="201" t="s">
        <v>63</v>
      </c>
      <c r="BG114" s="201" t="s">
        <v>196</v>
      </c>
      <c r="BH114" s="218" t="s">
        <v>515</v>
      </c>
      <c r="BI114" s="218" t="s">
        <v>64</v>
      </c>
      <c r="BJ114" s="391">
        <v>214</v>
      </c>
      <c r="BK114" s="370">
        <v>1</v>
      </c>
      <c r="BL114" s="219" t="s">
        <v>65</v>
      </c>
      <c r="BM114" s="52" t="s">
        <v>65</v>
      </c>
      <c r="BN114" s="218" t="s">
        <v>374</v>
      </c>
      <c r="BO114" s="217" t="s">
        <v>315</v>
      </c>
      <c r="BP114" s="201" t="s">
        <v>684</v>
      </c>
      <c r="BQ114" s="52" t="s">
        <v>716</v>
      </c>
    </row>
    <row r="115" spans="1:69" ht="16.5" thickBot="1">
      <c r="A115" s="207" t="s">
        <v>37</v>
      </c>
      <c r="B115" s="208" t="s">
        <v>711</v>
      </c>
      <c r="C115" s="202" t="s">
        <v>35</v>
      </c>
      <c r="D115" s="210" t="s">
        <v>709</v>
      </c>
      <c r="E115" s="24" t="s">
        <v>448</v>
      </c>
      <c r="F115" s="86">
        <v>182</v>
      </c>
      <c r="G115" s="80">
        <v>2</v>
      </c>
      <c r="H115" s="204"/>
      <c r="I115" s="204"/>
      <c r="J115" s="204"/>
      <c r="K115" s="204"/>
      <c r="L115" s="80">
        <v>0</v>
      </c>
      <c r="M115" s="203"/>
      <c r="N115" s="52">
        <v>0</v>
      </c>
      <c r="O115" s="204"/>
      <c r="P115" s="204"/>
      <c r="Q115" s="11">
        <v>6.0855163333000002</v>
      </c>
      <c r="R115" s="204"/>
      <c r="S115" s="204"/>
      <c r="T115" s="53">
        <v>9.3333333333333339</v>
      </c>
      <c r="U115" s="204"/>
      <c r="V115" s="204"/>
      <c r="W115" s="11">
        <v>6.1461886722222001</v>
      </c>
      <c r="X115" s="204"/>
      <c r="Y115" s="204"/>
      <c r="Z115" s="53">
        <v>9.375</v>
      </c>
      <c r="AA115" s="204"/>
      <c r="AB115" s="204"/>
      <c r="AC115" s="204"/>
      <c r="AD115" s="204"/>
      <c r="AE115" s="204"/>
      <c r="AF115" s="9">
        <v>2.8791061440374235</v>
      </c>
      <c r="AG115" s="9">
        <v>1250</v>
      </c>
      <c r="AH115" s="9">
        <v>0.61988013115614837</v>
      </c>
      <c r="AI115" s="9">
        <v>357</v>
      </c>
      <c r="AJ115" s="9">
        <v>1.8035326086956522</v>
      </c>
      <c r="AK115" s="204" t="s">
        <v>248</v>
      </c>
      <c r="AL115" s="9">
        <v>176</v>
      </c>
      <c r="AM115" s="9">
        <v>2.8840519464248198</v>
      </c>
      <c r="AN115" s="9">
        <v>2.8629679144385025</v>
      </c>
      <c r="AO115" s="73">
        <v>357</v>
      </c>
      <c r="AP115" s="80">
        <v>3</v>
      </c>
      <c r="AQ115" s="80">
        <v>0</v>
      </c>
      <c r="AR115" s="224">
        <v>0</v>
      </c>
      <c r="AS115" s="204" t="s">
        <v>248</v>
      </c>
      <c r="AT115" s="11">
        <v>12843.209000000001</v>
      </c>
      <c r="AU115" s="11">
        <v>0</v>
      </c>
      <c r="AV115" s="158">
        <v>0</v>
      </c>
      <c r="AW115" s="158">
        <v>0</v>
      </c>
      <c r="AX115" s="158" t="s">
        <v>248</v>
      </c>
      <c r="AY115" s="235"/>
      <c r="AZ115" s="218">
        <v>82983</v>
      </c>
      <c r="BA115" s="188"/>
      <c r="BB115" s="203"/>
      <c r="BC115" s="158"/>
      <c r="BD115" s="217" t="s">
        <v>61</v>
      </c>
      <c r="BE115" s="201" t="s">
        <v>62</v>
      </c>
      <c r="BF115" s="201" t="s">
        <v>63</v>
      </c>
      <c r="BG115" s="201" t="s">
        <v>196</v>
      </c>
      <c r="BH115" s="218" t="s">
        <v>515</v>
      </c>
      <c r="BI115" s="218" t="s">
        <v>66</v>
      </c>
      <c r="BJ115" s="391">
        <v>214</v>
      </c>
      <c r="BK115" s="370">
        <v>7</v>
      </c>
      <c r="BL115" s="219" t="s">
        <v>65</v>
      </c>
      <c r="BM115" s="52" t="s">
        <v>65</v>
      </c>
      <c r="BN115" s="218" t="s">
        <v>374</v>
      </c>
      <c r="BO115" s="217" t="s">
        <v>315</v>
      </c>
      <c r="BP115" s="201" t="s">
        <v>684</v>
      </c>
      <c r="BQ115" s="52" t="s">
        <v>716</v>
      </c>
    </row>
    <row r="116" spans="1:69" ht="16.5" thickBot="1">
      <c r="A116" s="207" t="s">
        <v>37</v>
      </c>
      <c r="B116" s="208" t="s">
        <v>711</v>
      </c>
      <c r="C116" s="202" t="s">
        <v>35</v>
      </c>
      <c r="D116" s="210" t="s">
        <v>709</v>
      </c>
      <c r="E116" s="24" t="s">
        <v>448</v>
      </c>
      <c r="F116" s="86">
        <v>180</v>
      </c>
      <c r="G116" s="80">
        <v>5</v>
      </c>
      <c r="H116" s="204"/>
      <c r="I116" s="204"/>
      <c r="J116" s="204"/>
      <c r="K116" s="204"/>
      <c r="L116" s="80">
        <v>0</v>
      </c>
      <c r="M116" s="203"/>
      <c r="N116" s="52">
        <v>0</v>
      </c>
      <c r="O116" s="204"/>
      <c r="P116" s="204"/>
      <c r="Q116" s="11">
        <v>4.8167312629000003</v>
      </c>
      <c r="R116" s="204"/>
      <c r="S116" s="204"/>
      <c r="T116" s="53">
        <v>7.625</v>
      </c>
      <c r="U116" s="204"/>
      <c r="V116" s="204"/>
      <c r="W116" s="11">
        <v>4.1860054</v>
      </c>
      <c r="X116" s="204"/>
      <c r="Y116" s="204"/>
      <c r="Z116" s="53">
        <v>6.708333333333333</v>
      </c>
      <c r="AA116" s="204"/>
      <c r="AB116" s="204"/>
      <c r="AC116" s="204"/>
      <c r="AD116" s="204"/>
      <c r="AE116" s="204"/>
      <c r="AF116" s="9">
        <v>3.5503501306576344</v>
      </c>
      <c r="AG116" s="9">
        <v>1211</v>
      </c>
      <c r="AH116" s="9">
        <v>0.47683709599098084</v>
      </c>
      <c r="AI116" s="9">
        <v>51</v>
      </c>
      <c r="AJ116" s="9">
        <v>2.4916666666666667</v>
      </c>
      <c r="AK116" s="204" t="s">
        <v>248</v>
      </c>
      <c r="AL116" s="9">
        <v>169</v>
      </c>
      <c r="AM116" s="9">
        <v>3.5742603621035434</v>
      </c>
      <c r="AN116" s="9">
        <v>3.6457774798927614</v>
      </c>
      <c r="AO116" s="73">
        <v>344</v>
      </c>
      <c r="AP116" s="80">
        <v>3</v>
      </c>
      <c r="AQ116" s="80">
        <v>3</v>
      </c>
      <c r="AR116" s="224">
        <v>0</v>
      </c>
      <c r="AS116" s="204" t="s">
        <v>248</v>
      </c>
      <c r="AT116" s="11">
        <v>12297.89</v>
      </c>
      <c r="AU116" s="11">
        <v>234.107</v>
      </c>
      <c r="AV116" s="158">
        <v>0</v>
      </c>
      <c r="AW116" s="158">
        <v>0</v>
      </c>
      <c r="AX116" s="158" t="s">
        <v>248</v>
      </c>
      <c r="AY116" s="235"/>
      <c r="AZ116" s="218">
        <v>82983</v>
      </c>
      <c r="BA116" s="188"/>
      <c r="BB116" s="203"/>
      <c r="BC116" s="158"/>
      <c r="BD116" s="217" t="s">
        <v>61</v>
      </c>
      <c r="BE116" s="201" t="s">
        <v>62</v>
      </c>
      <c r="BF116" s="201" t="s">
        <v>63</v>
      </c>
      <c r="BG116" s="201" t="s">
        <v>196</v>
      </c>
      <c r="BH116" s="218" t="s">
        <v>515</v>
      </c>
      <c r="BI116" s="218" t="s">
        <v>67</v>
      </c>
      <c r="BJ116" s="391">
        <v>214</v>
      </c>
      <c r="BK116" s="370">
        <v>3</v>
      </c>
      <c r="BL116" s="219" t="s">
        <v>65</v>
      </c>
      <c r="BM116" s="52" t="s">
        <v>65</v>
      </c>
      <c r="BN116" s="218" t="s">
        <v>374</v>
      </c>
      <c r="BO116" s="217" t="s">
        <v>315</v>
      </c>
      <c r="BP116" s="201" t="s">
        <v>684</v>
      </c>
      <c r="BQ116" s="52" t="s">
        <v>716</v>
      </c>
    </row>
    <row r="117" spans="1:69" ht="16.5" thickBot="1">
      <c r="A117" s="207" t="s">
        <v>37</v>
      </c>
      <c r="B117" s="208" t="s">
        <v>711</v>
      </c>
      <c r="C117" s="202" t="s">
        <v>35</v>
      </c>
      <c r="D117" s="210" t="s">
        <v>709</v>
      </c>
      <c r="E117" s="24" t="s">
        <v>448</v>
      </c>
      <c r="F117" s="86">
        <v>181</v>
      </c>
      <c r="G117" s="80">
        <v>5</v>
      </c>
      <c r="H117" s="204"/>
      <c r="I117" s="204"/>
      <c r="J117" s="204"/>
      <c r="K117" s="204"/>
      <c r="L117" s="80">
        <v>0</v>
      </c>
      <c r="M117" s="203"/>
      <c r="N117" s="52">
        <v>0</v>
      </c>
      <c r="O117" s="204"/>
      <c r="P117" s="204"/>
      <c r="Q117" s="11">
        <v>6.3530735226999999</v>
      </c>
      <c r="R117" s="204"/>
      <c r="S117" s="204"/>
      <c r="T117" s="53">
        <v>9.1999999999999975</v>
      </c>
      <c r="U117" s="204"/>
      <c r="V117" s="204"/>
      <c r="W117" s="11">
        <v>6.3475279943181002</v>
      </c>
      <c r="X117" s="204"/>
      <c r="Y117" s="204"/>
      <c r="Z117" s="53">
        <v>9.0499999999999972</v>
      </c>
      <c r="AA117" s="204"/>
      <c r="AB117" s="204"/>
      <c r="AC117" s="204"/>
      <c r="AD117" s="204"/>
      <c r="AE117" s="204"/>
      <c r="AF117" s="9">
        <v>2.6655961359609983</v>
      </c>
      <c r="AG117" s="9">
        <v>931</v>
      </c>
      <c r="AH117" s="9">
        <v>0.47845964586775419</v>
      </c>
      <c r="AI117" s="9">
        <v>283</v>
      </c>
      <c r="AJ117" s="9">
        <v>1.6187499999999999</v>
      </c>
      <c r="AK117" s="204" t="s">
        <v>248</v>
      </c>
      <c r="AL117" s="9">
        <v>0</v>
      </c>
      <c r="AM117" s="9"/>
      <c r="AN117" s="9"/>
      <c r="AO117" s="73">
        <v>350</v>
      </c>
      <c r="AP117" s="80">
        <v>2</v>
      </c>
      <c r="AQ117" s="80">
        <v>0</v>
      </c>
      <c r="AR117" s="224">
        <v>0</v>
      </c>
      <c r="AS117" s="204" t="s">
        <v>248</v>
      </c>
      <c r="AT117" s="11">
        <v>12416.950999999999</v>
      </c>
      <c r="AU117" s="11">
        <v>143.76</v>
      </c>
      <c r="AV117" s="158">
        <v>0</v>
      </c>
      <c r="AW117" s="158">
        <v>0</v>
      </c>
      <c r="AX117" s="158" t="s">
        <v>248</v>
      </c>
      <c r="AY117" s="235"/>
      <c r="AZ117" s="218">
        <v>82983</v>
      </c>
      <c r="BA117" s="188"/>
      <c r="BB117" s="203"/>
      <c r="BC117" s="158"/>
      <c r="BD117" s="217" t="s">
        <v>61</v>
      </c>
      <c r="BE117" s="201" t="s">
        <v>62</v>
      </c>
      <c r="BF117" s="201" t="s">
        <v>63</v>
      </c>
      <c r="BG117" s="201" t="s">
        <v>196</v>
      </c>
      <c r="BH117" s="218" t="s">
        <v>515</v>
      </c>
      <c r="BI117" s="218" t="s">
        <v>68</v>
      </c>
      <c r="BJ117" s="391">
        <v>214</v>
      </c>
      <c r="BK117" s="370">
        <v>4</v>
      </c>
      <c r="BL117" s="219" t="s">
        <v>65</v>
      </c>
      <c r="BM117" s="52" t="s">
        <v>65</v>
      </c>
      <c r="BN117" s="218" t="s">
        <v>374</v>
      </c>
      <c r="BO117" s="217" t="s">
        <v>315</v>
      </c>
      <c r="BP117" s="201" t="s">
        <v>684</v>
      </c>
      <c r="BQ117" s="52" t="s">
        <v>716</v>
      </c>
    </row>
    <row r="118" spans="1:69" ht="16.5" thickBot="1">
      <c r="A118" s="207" t="s">
        <v>37</v>
      </c>
      <c r="B118" s="208" t="s">
        <v>711</v>
      </c>
      <c r="C118" s="202" t="s">
        <v>35</v>
      </c>
      <c r="D118" s="210" t="s">
        <v>709</v>
      </c>
      <c r="E118" s="24" t="s">
        <v>449</v>
      </c>
      <c r="F118" s="86">
        <v>46</v>
      </c>
      <c r="G118" s="80">
        <v>0</v>
      </c>
      <c r="H118" s="204"/>
      <c r="I118" s="204"/>
      <c r="J118" s="204"/>
      <c r="K118" s="204"/>
      <c r="L118" s="80">
        <v>0</v>
      </c>
      <c r="M118" s="203"/>
      <c r="N118" s="52">
        <v>1</v>
      </c>
      <c r="O118" s="204"/>
      <c r="P118" s="204"/>
      <c r="Q118" s="11">
        <v>5.9987824782999999</v>
      </c>
      <c r="R118" s="204"/>
      <c r="S118" s="204"/>
      <c r="T118" s="53">
        <v>9.1749999999999989</v>
      </c>
      <c r="U118" s="204"/>
      <c r="V118" s="204"/>
      <c r="W118" s="11">
        <v>5.5440431739129998</v>
      </c>
      <c r="X118" s="204"/>
      <c r="Y118" s="204"/>
      <c r="Z118" s="53">
        <v>8.4249999999999989</v>
      </c>
      <c r="AA118" s="204"/>
      <c r="AB118" s="204"/>
      <c r="AC118" s="204"/>
      <c r="AD118" s="204"/>
      <c r="AE118" s="204"/>
      <c r="AF118" s="9">
        <v>3.4738412682972259</v>
      </c>
      <c r="AG118" s="9">
        <v>315</v>
      </c>
      <c r="AH118" s="9">
        <v>0.4183404203060665</v>
      </c>
      <c r="AI118" s="9">
        <v>3</v>
      </c>
      <c r="AJ118" s="9">
        <v>2.6460526315789474</v>
      </c>
      <c r="AK118" s="204" t="s">
        <v>248</v>
      </c>
      <c r="AL118" s="9">
        <v>45</v>
      </c>
      <c r="AM118" s="9">
        <v>3.4738412682972259</v>
      </c>
      <c r="AN118" s="9">
        <v>3.56</v>
      </c>
      <c r="AO118" s="73">
        <v>92</v>
      </c>
      <c r="AP118" s="80">
        <v>0</v>
      </c>
      <c r="AQ118" s="80">
        <v>0</v>
      </c>
      <c r="AR118" s="224">
        <v>0</v>
      </c>
      <c r="AS118" s="204" t="s">
        <v>248</v>
      </c>
      <c r="AT118" s="11">
        <v>3287.3560000000002</v>
      </c>
      <c r="AU118" s="11">
        <v>0</v>
      </c>
      <c r="AV118" s="158">
        <v>0</v>
      </c>
      <c r="AW118" s="158">
        <v>0</v>
      </c>
      <c r="AX118" s="158" t="s">
        <v>248</v>
      </c>
      <c r="AY118" s="235"/>
      <c r="AZ118" s="218">
        <v>45123</v>
      </c>
      <c r="BA118" s="188"/>
      <c r="BB118" s="203"/>
      <c r="BC118" s="158"/>
      <c r="BD118" s="217" t="s">
        <v>61</v>
      </c>
      <c r="BE118" s="201" t="s">
        <v>62</v>
      </c>
      <c r="BF118" s="201" t="s">
        <v>63</v>
      </c>
      <c r="BG118" s="201" t="s">
        <v>196</v>
      </c>
      <c r="BH118" s="218" t="s">
        <v>515</v>
      </c>
      <c r="BI118" s="218" t="s">
        <v>64</v>
      </c>
      <c r="BJ118" s="391">
        <v>214</v>
      </c>
      <c r="BK118" s="370">
        <v>1</v>
      </c>
      <c r="BL118" s="219" t="s">
        <v>65</v>
      </c>
      <c r="BM118" s="52" t="s">
        <v>65</v>
      </c>
      <c r="BN118" s="218" t="s">
        <v>374</v>
      </c>
      <c r="BO118" s="217" t="s">
        <v>349</v>
      </c>
      <c r="BP118" s="201" t="s">
        <v>699</v>
      </c>
      <c r="BQ118" s="52" t="s">
        <v>715</v>
      </c>
    </row>
    <row r="119" spans="1:69" ht="16.5" thickBot="1">
      <c r="A119" s="207" t="s">
        <v>37</v>
      </c>
      <c r="B119" s="208" t="s">
        <v>711</v>
      </c>
      <c r="C119" s="202" t="s">
        <v>35</v>
      </c>
      <c r="D119" s="210" t="s">
        <v>709</v>
      </c>
      <c r="E119" s="24" t="s">
        <v>449</v>
      </c>
      <c r="F119" s="86">
        <v>45</v>
      </c>
      <c r="G119" s="80">
        <v>3</v>
      </c>
      <c r="H119" s="204"/>
      <c r="I119" s="204"/>
      <c r="J119" s="204"/>
      <c r="K119" s="204"/>
      <c r="L119" s="80">
        <v>0</v>
      </c>
      <c r="M119" s="203"/>
      <c r="N119" s="52">
        <v>0</v>
      </c>
      <c r="O119" s="204"/>
      <c r="P119" s="204"/>
      <c r="Q119" s="11">
        <v>5.3654282619</v>
      </c>
      <c r="R119" s="204"/>
      <c r="S119" s="204"/>
      <c r="T119" s="53">
        <v>6.8166666666666664</v>
      </c>
      <c r="U119" s="204"/>
      <c r="V119" s="204"/>
      <c r="W119" s="11">
        <v>5.2753329523809001</v>
      </c>
      <c r="X119" s="204"/>
      <c r="Y119" s="204"/>
      <c r="Z119" s="53">
        <v>6.9499999999999993</v>
      </c>
      <c r="AA119" s="204"/>
      <c r="AB119" s="204"/>
      <c r="AC119" s="204"/>
      <c r="AD119" s="204"/>
      <c r="AE119" s="204"/>
      <c r="AF119" s="9">
        <v>3.370918368806644</v>
      </c>
      <c r="AG119" s="9">
        <v>294</v>
      </c>
      <c r="AH119" s="9">
        <v>0.44908643229104261</v>
      </c>
      <c r="AI119" s="9">
        <v>14</v>
      </c>
      <c r="AJ119" s="9">
        <v>2.5077777777777777</v>
      </c>
      <c r="AK119" s="204" t="s">
        <v>248</v>
      </c>
      <c r="AL119" s="9">
        <v>42</v>
      </c>
      <c r="AM119" s="9">
        <v>3.370918368806644</v>
      </c>
      <c r="AN119" s="9">
        <v>3.4680851063829787</v>
      </c>
      <c r="AO119" s="73">
        <v>84</v>
      </c>
      <c r="AP119" s="80">
        <v>0</v>
      </c>
      <c r="AQ119" s="80">
        <v>0</v>
      </c>
      <c r="AR119" s="224">
        <v>0</v>
      </c>
      <c r="AS119" s="204" t="s">
        <v>248</v>
      </c>
      <c r="AT119" s="11">
        <v>2997.0929999999998</v>
      </c>
      <c r="AU119" s="11">
        <v>0</v>
      </c>
      <c r="AV119" s="158">
        <v>0</v>
      </c>
      <c r="AW119" s="158">
        <v>0</v>
      </c>
      <c r="AX119" s="158" t="s">
        <v>248</v>
      </c>
      <c r="AY119" s="235"/>
      <c r="AZ119" s="218">
        <v>45123</v>
      </c>
      <c r="BA119" s="188"/>
      <c r="BB119" s="203"/>
      <c r="BC119" s="158"/>
      <c r="BD119" s="217" t="s">
        <v>61</v>
      </c>
      <c r="BE119" s="201" t="s">
        <v>62</v>
      </c>
      <c r="BF119" s="201" t="s">
        <v>63</v>
      </c>
      <c r="BG119" s="201" t="s">
        <v>196</v>
      </c>
      <c r="BH119" s="218" t="s">
        <v>515</v>
      </c>
      <c r="BI119" s="218" t="s">
        <v>66</v>
      </c>
      <c r="BJ119" s="391">
        <v>214</v>
      </c>
      <c r="BK119" s="370">
        <v>7</v>
      </c>
      <c r="BL119" s="219" t="s">
        <v>65</v>
      </c>
      <c r="BM119" s="52" t="s">
        <v>65</v>
      </c>
      <c r="BN119" s="218" t="s">
        <v>374</v>
      </c>
      <c r="BO119" s="217" t="s">
        <v>349</v>
      </c>
      <c r="BP119" s="201" t="s">
        <v>699</v>
      </c>
      <c r="BQ119" s="52" t="s">
        <v>715</v>
      </c>
    </row>
    <row r="120" spans="1:69" ht="16.5" thickBot="1">
      <c r="A120" s="207" t="s">
        <v>37</v>
      </c>
      <c r="B120" s="208" t="s">
        <v>711</v>
      </c>
      <c r="C120" s="202" t="s">
        <v>35</v>
      </c>
      <c r="D120" s="210" t="s">
        <v>709</v>
      </c>
      <c r="E120" s="24" t="s">
        <v>449</v>
      </c>
      <c r="F120" s="86">
        <v>44</v>
      </c>
      <c r="G120" s="80">
        <v>0</v>
      </c>
      <c r="H120" s="204"/>
      <c r="I120" s="204"/>
      <c r="J120" s="204"/>
      <c r="K120" s="204"/>
      <c r="L120" s="80">
        <v>0</v>
      </c>
      <c r="M120" s="203"/>
      <c r="N120" s="52">
        <v>0</v>
      </c>
      <c r="O120" s="204"/>
      <c r="P120" s="204"/>
      <c r="Q120" s="11">
        <v>5.6242269545000001</v>
      </c>
      <c r="R120" s="204"/>
      <c r="S120" s="204"/>
      <c r="T120" s="53">
        <v>8.1999999999999993</v>
      </c>
      <c r="U120" s="204"/>
      <c r="V120" s="204"/>
      <c r="W120" s="11">
        <v>5.6373407954544996</v>
      </c>
      <c r="X120" s="204"/>
      <c r="Y120" s="204"/>
      <c r="Z120" s="53">
        <v>7.8999999999999986</v>
      </c>
      <c r="AA120" s="204"/>
      <c r="AB120" s="204"/>
      <c r="AC120" s="204"/>
      <c r="AD120" s="204"/>
      <c r="AE120" s="204"/>
      <c r="AF120" s="9">
        <v>3.6612218748181418</v>
      </c>
      <c r="AG120" s="9">
        <v>305</v>
      </c>
      <c r="AH120" s="9">
        <v>0.44458320681574465</v>
      </c>
      <c r="AI120" s="9">
        <v>5</v>
      </c>
      <c r="AJ120" s="9">
        <v>2.7697368421052633</v>
      </c>
      <c r="AK120" s="204" t="s">
        <v>248</v>
      </c>
      <c r="AL120" s="9">
        <v>44</v>
      </c>
      <c r="AM120" s="9">
        <v>3.6612218748181418</v>
      </c>
      <c r="AN120" s="9">
        <v>3.7140804597701149</v>
      </c>
      <c r="AO120" s="73">
        <v>88</v>
      </c>
      <c r="AP120" s="80">
        <v>0</v>
      </c>
      <c r="AQ120" s="80">
        <v>0</v>
      </c>
      <c r="AR120" s="224">
        <v>0</v>
      </c>
      <c r="AS120" s="204" t="s">
        <v>248</v>
      </c>
      <c r="AT120" s="11">
        <v>3138.326</v>
      </c>
      <c r="AU120" s="11">
        <v>0</v>
      </c>
      <c r="AV120" s="158">
        <v>0</v>
      </c>
      <c r="AW120" s="158">
        <v>0</v>
      </c>
      <c r="AX120" s="158" t="s">
        <v>248</v>
      </c>
      <c r="AY120" s="235"/>
      <c r="AZ120" s="218">
        <v>45123</v>
      </c>
      <c r="BA120" s="188"/>
      <c r="BB120" s="203"/>
      <c r="BC120" s="158"/>
      <c r="BD120" s="217" t="s">
        <v>61</v>
      </c>
      <c r="BE120" s="201" t="s">
        <v>62</v>
      </c>
      <c r="BF120" s="201" t="s">
        <v>63</v>
      </c>
      <c r="BG120" s="201" t="s">
        <v>196</v>
      </c>
      <c r="BH120" s="218" t="s">
        <v>515</v>
      </c>
      <c r="BI120" s="218" t="s">
        <v>67</v>
      </c>
      <c r="BJ120" s="391">
        <v>214</v>
      </c>
      <c r="BK120" s="370">
        <v>3</v>
      </c>
      <c r="BL120" s="219" t="s">
        <v>65</v>
      </c>
      <c r="BM120" s="52" t="s">
        <v>65</v>
      </c>
      <c r="BN120" s="218" t="s">
        <v>374</v>
      </c>
      <c r="BO120" s="217" t="s">
        <v>349</v>
      </c>
      <c r="BP120" s="201" t="s">
        <v>699</v>
      </c>
      <c r="BQ120" s="52" t="s">
        <v>715</v>
      </c>
    </row>
    <row r="121" spans="1:69" ht="16.5" thickBot="1">
      <c r="A121" s="207" t="s">
        <v>37</v>
      </c>
      <c r="B121" s="208" t="s">
        <v>711</v>
      </c>
      <c r="C121" s="202" t="s">
        <v>35</v>
      </c>
      <c r="D121" s="210" t="s">
        <v>709</v>
      </c>
      <c r="E121" s="24" t="s">
        <v>449</v>
      </c>
      <c r="F121" s="86">
        <v>46</v>
      </c>
      <c r="G121" s="80">
        <v>0</v>
      </c>
      <c r="H121" s="204"/>
      <c r="I121" s="204"/>
      <c r="J121" s="204"/>
      <c r="K121" s="204"/>
      <c r="L121" s="80">
        <v>0</v>
      </c>
      <c r="M121" s="203"/>
      <c r="N121" s="52">
        <v>0</v>
      </c>
      <c r="O121" s="204"/>
      <c r="P121" s="204"/>
      <c r="Q121" s="11">
        <v>5.8712389348</v>
      </c>
      <c r="R121" s="204"/>
      <c r="S121" s="204"/>
      <c r="T121" s="53">
        <v>7.9249999999999989</v>
      </c>
      <c r="U121" s="204"/>
      <c r="V121" s="204"/>
      <c r="W121" s="11">
        <v>5.8428259347826002</v>
      </c>
      <c r="X121" s="204"/>
      <c r="Y121" s="204"/>
      <c r="Z121" s="53">
        <v>7.8499999999999979</v>
      </c>
      <c r="AA121" s="204"/>
      <c r="AB121" s="204"/>
      <c r="AC121" s="204"/>
      <c r="AD121" s="204"/>
      <c r="AE121" s="204"/>
      <c r="AF121" s="9">
        <v>2.8545962727588163</v>
      </c>
      <c r="AG121" s="9">
        <v>322</v>
      </c>
      <c r="AH121" s="9">
        <v>0.38580539662796159</v>
      </c>
      <c r="AI121" s="9">
        <v>45</v>
      </c>
      <c r="AJ121" s="9">
        <v>2.0871428571428572</v>
      </c>
      <c r="AK121" s="204" t="s">
        <v>248</v>
      </c>
      <c r="AL121" s="9">
        <v>0</v>
      </c>
      <c r="AM121" s="9"/>
      <c r="AN121" s="9"/>
      <c r="AO121" s="73">
        <v>92</v>
      </c>
      <c r="AP121" s="80">
        <v>0</v>
      </c>
      <c r="AQ121" s="80">
        <v>0</v>
      </c>
      <c r="AR121" s="224">
        <v>0</v>
      </c>
      <c r="AS121" s="204" t="s">
        <v>248</v>
      </c>
      <c r="AT121" s="11">
        <v>3283.9059999999999</v>
      </c>
      <c r="AU121" s="11">
        <v>0</v>
      </c>
      <c r="AV121" s="158">
        <v>0</v>
      </c>
      <c r="AW121" s="158">
        <v>0</v>
      </c>
      <c r="AX121" s="158" t="s">
        <v>248</v>
      </c>
      <c r="AY121" s="235"/>
      <c r="AZ121" s="218">
        <v>45123</v>
      </c>
      <c r="BA121" s="188"/>
      <c r="BB121" s="203"/>
      <c r="BC121" s="158"/>
      <c r="BD121" s="217" t="s">
        <v>61</v>
      </c>
      <c r="BE121" s="201" t="s">
        <v>62</v>
      </c>
      <c r="BF121" s="201" t="s">
        <v>63</v>
      </c>
      <c r="BG121" s="201" t="s">
        <v>196</v>
      </c>
      <c r="BH121" s="218" t="s">
        <v>515</v>
      </c>
      <c r="BI121" s="218" t="s">
        <v>68</v>
      </c>
      <c r="BJ121" s="391">
        <v>214</v>
      </c>
      <c r="BK121" s="370">
        <v>4</v>
      </c>
      <c r="BL121" s="219" t="s">
        <v>65</v>
      </c>
      <c r="BM121" s="52" t="s">
        <v>65</v>
      </c>
      <c r="BN121" s="218" t="s">
        <v>374</v>
      </c>
      <c r="BO121" s="217" t="s">
        <v>349</v>
      </c>
      <c r="BP121" s="201" t="s">
        <v>699</v>
      </c>
      <c r="BQ121" s="52" t="s">
        <v>715</v>
      </c>
    </row>
    <row r="122" spans="1:69" ht="16.5" thickBot="1">
      <c r="A122" s="207" t="s">
        <v>37</v>
      </c>
      <c r="B122" s="208" t="s">
        <v>711</v>
      </c>
      <c r="C122" s="202" t="s">
        <v>35</v>
      </c>
      <c r="D122" s="210" t="s">
        <v>709</v>
      </c>
      <c r="E122" s="24" t="s">
        <v>450</v>
      </c>
      <c r="F122" s="86">
        <v>64</v>
      </c>
      <c r="G122" s="80">
        <v>3</v>
      </c>
      <c r="H122" s="204"/>
      <c r="I122" s="204"/>
      <c r="J122" s="204"/>
      <c r="K122" s="204"/>
      <c r="L122" s="80">
        <v>0</v>
      </c>
      <c r="M122" s="203"/>
      <c r="N122" s="52">
        <v>0</v>
      </c>
      <c r="O122" s="204"/>
      <c r="P122" s="204"/>
      <c r="Q122" s="11">
        <v>5.5892293442999996</v>
      </c>
      <c r="R122" s="204"/>
      <c r="S122" s="204"/>
      <c r="T122" s="53">
        <v>7.8249999999999993</v>
      </c>
      <c r="U122" s="204"/>
      <c r="V122" s="204"/>
      <c r="W122" s="11">
        <v>5.3688359999999999</v>
      </c>
      <c r="X122" s="204"/>
      <c r="Y122" s="204"/>
      <c r="Z122" s="53">
        <v>7.9874999999999989</v>
      </c>
      <c r="AA122" s="204"/>
      <c r="AB122" s="204"/>
      <c r="AC122" s="204"/>
      <c r="AD122" s="204"/>
      <c r="AE122" s="204"/>
      <c r="AF122" s="9">
        <v>3.2603513044272434</v>
      </c>
      <c r="AG122" s="9">
        <v>427</v>
      </c>
      <c r="AH122" s="9">
        <v>0.60220994280083839</v>
      </c>
      <c r="AI122" s="9">
        <v>38</v>
      </c>
      <c r="AJ122" s="9">
        <v>2.2551470588235296</v>
      </c>
      <c r="AK122" s="204" t="s">
        <v>248</v>
      </c>
      <c r="AL122" s="9">
        <v>31</v>
      </c>
      <c r="AM122" s="9">
        <v>3.770599099348217</v>
      </c>
      <c r="AN122" s="9">
        <v>3.751689189189189</v>
      </c>
      <c r="AO122" s="73">
        <v>121</v>
      </c>
      <c r="AP122" s="80">
        <v>0</v>
      </c>
      <c r="AQ122" s="80">
        <v>1</v>
      </c>
      <c r="AR122" s="224">
        <v>0</v>
      </c>
      <c r="AS122" s="204" t="s">
        <v>248</v>
      </c>
      <c r="AT122" s="11">
        <v>4746.8950000000004</v>
      </c>
      <c r="AU122" s="11">
        <v>0</v>
      </c>
      <c r="AV122" s="158">
        <v>0</v>
      </c>
      <c r="AW122" s="158">
        <v>0</v>
      </c>
      <c r="AX122" s="158" t="s">
        <v>248</v>
      </c>
      <c r="AY122" s="235"/>
      <c r="AZ122" s="218">
        <v>32523</v>
      </c>
      <c r="BA122" s="188"/>
      <c r="BB122" s="203"/>
      <c r="BC122" s="158"/>
      <c r="BD122" s="217" t="s">
        <v>61</v>
      </c>
      <c r="BE122" s="201" t="s">
        <v>62</v>
      </c>
      <c r="BF122" s="201" t="s">
        <v>63</v>
      </c>
      <c r="BG122" s="201" t="s">
        <v>196</v>
      </c>
      <c r="BH122" s="218" t="s">
        <v>510</v>
      </c>
      <c r="BI122" s="218" t="s">
        <v>64</v>
      </c>
      <c r="BJ122" s="391">
        <v>214</v>
      </c>
      <c r="BK122" s="370">
        <v>1</v>
      </c>
      <c r="BL122" s="219" t="s">
        <v>65</v>
      </c>
      <c r="BM122" s="52" t="s">
        <v>65</v>
      </c>
      <c r="BN122" s="218" t="s">
        <v>374</v>
      </c>
      <c r="BO122" s="217" t="s">
        <v>53</v>
      </c>
      <c r="BP122" s="201" t="s">
        <v>704</v>
      </c>
      <c r="BQ122" s="52" t="s">
        <v>714</v>
      </c>
    </row>
    <row r="123" spans="1:69" ht="16.5" thickBot="1">
      <c r="A123" s="207" t="s">
        <v>37</v>
      </c>
      <c r="B123" s="208" t="s">
        <v>711</v>
      </c>
      <c r="C123" s="202" t="s">
        <v>35</v>
      </c>
      <c r="D123" s="210" t="s">
        <v>709</v>
      </c>
      <c r="E123" s="24" t="s">
        <v>450</v>
      </c>
      <c r="F123" s="86">
        <v>62</v>
      </c>
      <c r="G123" s="80">
        <v>2</v>
      </c>
      <c r="H123" s="204"/>
      <c r="I123" s="204"/>
      <c r="J123" s="204"/>
      <c r="K123" s="204"/>
      <c r="L123" s="80">
        <v>1</v>
      </c>
      <c r="M123" s="203"/>
      <c r="N123" s="52">
        <v>0</v>
      </c>
      <c r="O123" s="204"/>
      <c r="P123" s="204"/>
      <c r="Q123" s="11">
        <v>5.4851354745999998</v>
      </c>
      <c r="R123" s="204"/>
      <c r="S123" s="204"/>
      <c r="T123" s="53">
        <v>9.7624999999999993</v>
      </c>
      <c r="U123" s="204"/>
      <c r="V123" s="204"/>
      <c r="W123" s="11">
        <v>5.7458541458332997</v>
      </c>
      <c r="X123" s="204"/>
      <c r="Y123" s="204"/>
      <c r="Z123" s="53">
        <v>10.299999999999997</v>
      </c>
      <c r="AA123" s="204"/>
      <c r="AB123" s="204"/>
      <c r="AC123" s="204"/>
      <c r="AD123" s="204"/>
      <c r="AE123" s="204"/>
      <c r="AF123" s="9">
        <v>3.1384987963891198</v>
      </c>
      <c r="AG123" s="9">
        <v>413</v>
      </c>
      <c r="AH123" s="9">
        <v>0.55767629001834351</v>
      </c>
      <c r="AI123" s="9">
        <v>30</v>
      </c>
      <c r="AJ123" s="9">
        <v>2.2539473684210529</v>
      </c>
      <c r="AK123" s="204" t="s">
        <v>248</v>
      </c>
      <c r="AL123" s="9">
        <v>28</v>
      </c>
      <c r="AM123" s="9">
        <v>3.5091836793082103</v>
      </c>
      <c r="AN123" s="9">
        <v>3.6179245283018866</v>
      </c>
      <c r="AO123" s="73">
        <v>97</v>
      </c>
      <c r="AP123" s="80">
        <v>0</v>
      </c>
      <c r="AQ123" s="80">
        <v>2</v>
      </c>
      <c r="AR123" s="224">
        <v>0</v>
      </c>
      <c r="AS123" s="204" t="s">
        <v>248</v>
      </c>
      <c r="AT123" s="11">
        <v>3775.9360000000001</v>
      </c>
      <c r="AU123" s="11">
        <v>51.012999999999998</v>
      </c>
      <c r="AV123" s="158">
        <v>0</v>
      </c>
      <c r="AW123" s="158">
        <v>0</v>
      </c>
      <c r="AX123" s="158" t="s">
        <v>248</v>
      </c>
      <c r="AY123" s="235"/>
      <c r="AZ123" s="218">
        <v>32523</v>
      </c>
      <c r="BA123" s="188"/>
      <c r="BB123" s="203"/>
      <c r="BC123" s="158"/>
      <c r="BD123" s="217" t="s">
        <v>61</v>
      </c>
      <c r="BE123" s="201" t="s">
        <v>62</v>
      </c>
      <c r="BF123" s="201" t="s">
        <v>63</v>
      </c>
      <c r="BG123" s="201" t="s">
        <v>196</v>
      </c>
      <c r="BH123" s="218" t="s">
        <v>510</v>
      </c>
      <c r="BI123" s="218" t="s">
        <v>66</v>
      </c>
      <c r="BJ123" s="391">
        <v>214</v>
      </c>
      <c r="BK123" s="370">
        <v>7</v>
      </c>
      <c r="BL123" s="219" t="s">
        <v>65</v>
      </c>
      <c r="BM123" s="52" t="s">
        <v>65</v>
      </c>
      <c r="BN123" s="218" t="s">
        <v>374</v>
      </c>
      <c r="BO123" s="217" t="s">
        <v>53</v>
      </c>
      <c r="BP123" s="201" t="s">
        <v>704</v>
      </c>
      <c r="BQ123" s="52" t="s">
        <v>714</v>
      </c>
    </row>
    <row r="124" spans="1:69" ht="16.5" thickBot="1">
      <c r="A124" s="207" t="s">
        <v>37</v>
      </c>
      <c r="B124" s="208" t="s">
        <v>711</v>
      </c>
      <c r="C124" s="202" t="s">
        <v>35</v>
      </c>
      <c r="D124" s="210" t="s">
        <v>709</v>
      </c>
      <c r="E124" s="24" t="s">
        <v>450</v>
      </c>
      <c r="F124" s="86">
        <v>66</v>
      </c>
      <c r="G124" s="80">
        <v>0</v>
      </c>
      <c r="H124" s="204"/>
      <c r="I124" s="204"/>
      <c r="J124" s="204"/>
      <c r="K124" s="204"/>
      <c r="L124" s="80">
        <v>0</v>
      </c>
      <c r="M124" s="203"/>
      <c r="N124" s="52">
        <v>0</v>
      </c>
      <c r="O124" s="204"/>
      <c r="P124" s="204"/>
      <c r="Q124" s="11">
        <v>5.0707423636</v>
      </c>
      <c r="R124" s="204"/>
      <c r="S124" s="204"/>
      <c r="T124" s="53">
        <v>6.9249999999999989</v>
      </c>
      <c r="U124" s="204"/>
      <c r="V124" s="204"/>
      <c r="W124" s="11">
        <v>4.9487119848483996</v>
      </c>
      <c r="X124" s="204"/>
      <c r="Y124" s="204"/>
      <c r="Z124" s="53">
        <v>6.9499999999999993</v>
      </c>
      <c r="AA124" s="204"/>
      <c r="AB124" s="204"/>
      <c r="AC124" s="204"/>
      <c r="AD124" s="204"/>
      <c r="AE124" s="204"/>
      <c r="AF124" s="9">
        <v>3.657788612195767</v>
      </c>
      <c r="AG124" s="9">
        <v>462</v>
      </c>
      <c r="AH124" s="9">
        <v>0.36804545439207809</v>
      </c>
      <c r="AI124" s="9">
        <v>8</v>
      </c>
      <c r="AJ124" s="9">
        <v>2.9194444444444443</v>
      </c>
      <c r="AK124" s="204" t="s">
        <v>248</v>
      </c>
      <c r="AL124" s="9">
        <v>65</v>
      </c>
      <c r="AM124" s="9">
        <v>3.6571648477198</v>
      </c>
      <c r="AN124" s="9">
        <v>3.6845794392523366</v>
      </c>
      <c r="AO124" s="73">
        <v>131</v>
      </c>
      <c r="AP124" s="80">
        <v>0</v>
      </c>
      <c r="AQ124" s="80">
        <v>1</v>
      </c>
      <c r="AR124" s="224">
        <v>0</v>
      </c>
      <c r="AS124" s="204" t="s">
        <v>248</v>
      </c>
      <c r="AT124" s="11">
        <v>5000.0420000000004</v>
      </c>
      <c r="AU124" s="11">
        <v>0</v>
      </c>
      <c r="AV124" s="158">
        <v>0</v>
      </c>
      <c r="AW124" s="158">
        <v>0</v>
      </c>
      <c r="AX124" s="158" t="s">
        <v>248</v>
      </c>
      <c r="AY124" s="235"/>
      <c r="AZ124" s="218">
        <v>32523</v>
      </c>
      <c r="BA124" s="188"/>
      <c r="BB124" s="203"/>
      <c r="BC124" s="158"/>
      <c r="BD124" s="217" t="s">
        <v>61</v>
      </c>
      <c r="BE124" s="201" t="s">
        <v>62</v>
      </c>
      <c r="BF124" s="201" t="s">
        <v>63</v>
      </c>
      <c r="BG124" s="201" t="s">
        <v>196</v>
      </c>
      <c r="BH124" s="218" t="s">
        <v>510</v>
      </c>
      <c r="BI124" s="218" t="s">
        <v>67</v>
      </c>
      <c r="BJ124" s="391">
        <v>214</v>
      </c>
      <c r="BK124" s="370">
        <v>3</v>
      </c>
      <c r="BL124" s="219" t="s">
        <v>65</v>
      </c>
      <c r="BM124" s="52" t="s">
        <v>65</v>
      </c>
      <c r="BN124" s="218" t="s">
        <v>374</v>
      </c>
      <c r="BO124" s="217" t="s">
        <v>53</v>
      </c>
      <c r="BP124" s="201" t="s">
        <v>704</v>
      </c>
      <c r="BQ124" s="52" t="s">
        <v>714</v>
      </c>
    </row>
    <row r="125" spans="1:69" ht="16.5" thickBot="1">
      <c r="A125" s="207" t="s">
        <v>37</v>
      </c>
      <c r="B125" s="208" t="s">
        <v>711</v>
      </c>
      <c r="C125" s="202" t="s">
        <v>35</v>
      </c>
      <c r="D125" s="210" t="s">
        <v>709</v>
      </c>
      <c r="E125" s="24" t="s">
        <v>450</v>
      </c>
      <c r="F125" s="86">
        <v>64</v>
      </c>
      <c r="G125" s="80">
        <v>2</v>
      </c>
      <c r="H125" s="204"/>
      <c r="I125" s="204"/>
      <c r="J125" s="204"/>
      <c r="K125" s="204"/>
      <c r="L125" s="80">
        <v>0</v>
      </c>
      <c r="M125" s="203"/>
      <c r="N125" s="52">
        <v>0</v>
      </c>
      <c r="O125" s="204"/>
      <c r="P125" s="204"/>
      <c r="Q125" s="11">
        <v>6.4422741128999998</v>
      </c>
      <c r="R125" s="204"/>
      <c r="S125" s="204"/>
      <c r="T125" s="53">
        <v>9.9499999999999993</v>
      </c>
      <c r="U125" s="204"/>
      <c r="V125" s="204"/>
      <c r="W125" s="11">
        <v>6.3754030483869997</v>
      </c>
      <c r="X125" s="204"/>
      <c r="Y125" s="204"/>
      <c r="Z125" s="53">
        <v>9.9499999999999993</v>
      </c>
      <c r="AA125" s="204"/>
      <c r="AB125" s="204"/>
      <c r="AC125" s="204"/>
      <c r="AD125" s="204"/>
      <c r="AE125" s="204"/>
      <c r="AF125" s="9">
        <v>2.6986772563091659</v>
      </c>
      <c r="AG125" s="9">
        <v>434</v>
      </c>
      <c r="AH125" s="9">
        <v>0.42992866438963107</v>
      </c>
      <c r="AI125" s="9">
        <v>123</v>
      </c>
      <c r="AJ125" s="9">
        <v>1.6673913043478261</v>
      </c>
      <c r="AK125" s="204" t="s">
        <v>248</v>
      </c>
      <c r="AL125" s="9">
        <v>0</v>
      </c>
      <c r="AM125" s="9"/>
      <c r="AN125" s="9"/>
      <c r="AO125" s="73">
        <v>105</v>
      </c>
      <c r="AP125" s="80">
        <v>3</v>
      </c>
      <c r="AQ125" s="80">
        <v>16</v>
      </c>
      <c r="AR125" s="224">
        <v>0</v>
      </c>
      <c r="AS125" s="204" t="s">
        <v>248</v>
      </c>
      <c r="AT125" s="11">
        <v>4281.2259999999997</v>
      </c>
      <c r="AU125" s="11">
        <v>494.62099999999998</v>
      </c>
      <c r="AV125" s="158">
        <v>0</v>
      </c>
      <c r="AW125" s="158">
        <v>0</v>
      </c>
      <c r="AX125" s="158" t="s">
        <v>248</v>
      </c>
      <c r="AY125" s="235"/>
      <c r="AZ125" s="218">
        <v>32523</v>
      </c>
      <c r="BA125" s="188"/>
      <c r="BB125" s="203"/>
      <c r="BC125" s="158"/>
      <c r="BD125" s="217" t="s">
        <v>61</v>
      </c>
      <c r="BE125" s="201" t="s">
        <v>62</v>
      </c>
      <c r="BF125" s="201" t="s">
        <v>63</v>
      </c>
      <c r="BG125" s="201" t="s">
        <v>196</v>
      </c>
      <c r="BH125" s="218" t="s">
        <v>510</v>
      </c>
      <c r="BI125" s="218" t="s">
        <v>68</v>
      </c>
      <c r="BJ125" s="391">
        <v>214</v>
      </c>
      <c r="BK125" s="370">
        <v>4</v>
      </c>
      <c r="BL125" s="219" t="s">
        <v>65</v>
      </c>
      <c r="BM125" s="52" t="s">
        <v>65</v>
      </c>
      <c r="BN125" s="218" t="s">
        <v>374</v>
      </c>
      <c r="BO125" s="217" t="s">
        <v>53</v>
      </c>
      <c r="BP125" s="201" t="s">
        <v>704</v>
      </c>
      <c r="BQ125" s="52" t="s">
        <v>714</v>
      </c>
    </row>
    <row r="126" spans="1:69" ht="16.5" thickBot="1">
      <c r="A126" s="207" t="s">
        <v>37</v>
      </c>
      <c r="B126" s="208" t="s">
        <v>711</v>
      </c>
      <c r="C126" s="202" t="s">
        <v>35</v>
      </c>
      <c r="D126" s="210" t="s">
        <v>709</v>
      </c>
      <c r="E126" s="24" t="s">
        <v>349</v>
      </c>
      <c r="F126" s="86">
        <v>140</v>
      </c>
      <c r="G126" s="80">
        <v>4</v>
      </c>
      <c r="H126" s="204"/>
      <c r="I126" s="204"/>
      <c r="J126" s="204"/>
      <c r="K126" s="204"/>
      <c r="L126" s="80">
        <v>0</v>
      </c>
      <c r="M126" s="203"/>
      <c r="N126" s="52">
        <v>0</v>
      </c>
      <c r="O126" s="204"/>
      <c r="P126" s="204"/>
      <c r="Q126" s="11">
        <v>5.9012572425999998</v>
      </c>
      <c r="R126" s="204"/>
      <c r="S126" s="204"/>
      <c r="T126" s="53">
        <v>9.5999999999999943</v>
      </c>
      <c r="U126" s="204"/>
      <c r="V126" s="204"/>
      <c r="W126" s="11">
        <v>5.3357719632352003</v>
      </c>
      <c r="X126" s="204"/>
      <c r="Y126" s="204"/>
      <c r="Z126" s="53">
        <v>8.5999999999999943</v>
      </c>
      <c r="AA126" s="204"/>
      <c r="AB126" s="204"/>
      <c r="AC126" s="204"/>
      <c r="AD126" s="204"/>
      <c r="AE126" s="204"/>
      <c r="AF126" s="9">
        <v>3.498413873695525</v>
      </c>
      <c r="AG126" s="9">
        <v>952</v>
      </c>
      <c r="AH126" s="9">
        <v>0.43539405162326345</v>
      </c>
      <c r="AI126" s="9">
        <v>25</v>
      </c>
      <c r="AJ126" s="9">
        <v>2.6097087378640778</v>
      </c>
      <c r="AK126" s="204" t="s">
        <v>248</v>
      </c>
      <c r="AL126" s="9">
        <v>136</v>
      </c>
      <c r="AM126" s="9">
        <v>3.498413873695525</v>
      </c>
      <c r="AN126" s="9">
        <v>3.5760000000000001</v>
      </c>
      <c r="AO126" s="73">
        <v>272</v>
      </c>
      <c r="AP126" s="80">
        <v>0</v>
      </c>
      <c r="AQ126" s="80">
        <v>0</v>
      </c>
      <c r="AR126" s="224">
        <v>0</v>
      </c>
      <c r="AS126" s="204" t="s">
        <v>248</v>
      </c>
      <c r="AT126" s="11">
        <v>9711.4920000000002</v>
      </c>
      <c r="AU126" s="11">
        <v>0</v>
      </c>
      <c r="AV126" s="158">
        <v>0</v>
      </c>
      <c r="AW126" s="158">
        <v>0</v>
      </c>
      <c r="AX126" s="158" t="s">
        <v>248</v>
      </c>
      <c r="AY126" s="235"/>
      <c r="AZ126" s="218">
        <v>97292</v>
      </c>
      <c r="BA126" s="188"/>
      <c r="BB126" s="203"/>
      <c r="BC126" s="158"/>
      <c r="BD126" s="217" t="s">
        <v>61</v>
      </c>
      <c r="BE126" s="201" t="s">
        <v>62</v>
      </c>
      <c r="BF126" s="201" t="s">
        <v>63</v>
      </c>
      <c r="BG126" s="201" t="s">
        <v>196</v>
      </c>
      <c r="BH126" s="218" t="s">
        <v>514</v>
      </c>
      <c r="BI126" s="218" t="s">
        <v>64</v>
      </c>
      <c r="BJ126" s="391">
        <v>214</v>
      </c>
      <c r="BK126" s="370">
        <v>1</v>
      </c>
      <c r="BL126" s="219" t="s">
        <v>65</v>
      </c>
      <c r="BM126" s="52" t="s">
        <v>65</v>
      </c>
      <c r="BN126" s="218" t="s">
        <v>374</v>
      </c>
      <c r="BO126" s="217" t="s">
        <v>349</v>
      </c>
      <c r="BP126" s="201" t="s">
        <v>699</v>
      </c>
      <c r="BQ126" s="52" t="s">
        <v>715</v>
      </c>
    </row>
    <row r="127" spans="1:69" ht="16.5" thickBot="1">
      <c r="A127" s="207" t="s">
        <v>37</v>
      </c>
      <c r="B127" s="208" t="s">
        <v>711</v>
      </c>
      <c r="C127" s="202" t="s">
        <v>35</v>
      </c>
      <c r="D127" s="210" t="s">
        <v>709</v>
      </c>
      <c r="E127" s="24" t="s">
        <v>349</v>
      </c>
      <c r="F127" s="86">
        <v>139</v>
      </c>
      <c r="G127" s="80">
        <v>3</v>
      </c>
      <c r="H127" s="204"/>
      <c r="I127" s="204"/>
      <c r="J127" s="204"/>
      <c r="K127" s="204"/>
      <c r="L127" s="80">
        <v>0</v>
      </c>
      <c r="M127" s="203"/>
      <c r="N127" s="52">
        <v>0</v>
      </c>
      <c r="O127" s="204"/>
      <c r="P127" s="204"/>
      <c r="Q127" s="11">
        <v>5.7803307279</v>
      </c>
      <c r="R127" s="204"/>
      <c r="S127" s="204"/>
      <c r="T127" s="53">
        <v>12.12</v>
      </c>
      <c r="U127" s="204"/>
      <c r="V127" s="204"/>
      <c r="W127" s="11">
        <v>5.5965512794116998</v>
      </c>
      <c r="X127" s="204"/>
      <c r="Y127" s="204"/>
      <c r="Z127" s="53">
        <v>11.933333333333332</v>
      </c>
      <c r="AA127" s="204"/>
      <c r="AB127" s="204"/>
      <c r="AC127" s="204"/>
      <c r="AD127" s="204"/>
      <c r="AE127" s="204"/>
      <c r="AF127" s="9">
        <v>3.4469800462492386</v>
      </c>
      <c r="AG127" s="9">
        <v>952</v>
      </c>
      <c r="AH127" s="9">
        <v>0.46669294221033197</v>
      </c>
      <c r="AI127" s="9">
        <v>41</v>
      </c>
      <c r="AJ127" s="9">
        <v>2.524812030075188</v>
      </c>
      <c r="AK127" s="204" t="s">
        <v>248</v>
      </c>
      <c r="AL127" s="9">
        <v>134</v>
      </c>
      <c r="AM127" s="9">
        <v>3.4502985116515341</v>
      </c>
      <c r="AN127" s="9">
        <v>3.5638722554890219</v>
      </c>
      <c r="AO127" s="73">
        <v>270</v>
      </c>
      <c r="AP127" s="80">
        <v>1</v>
      </c>
      <c r="AQ127" s="80">
        <v>1</v>
      </c>
      <c r="AR127" s="224">
        <v>0</v>
      </c>
      <c r="AS127" s="204" t="s">
        <v>248</v>
      </c>
      <c r="AT127" s="11">
        <v>9589.8250000000007</v>
      </c>
      <c r="AU127" s="11">
        <v>120.58199999999999</v>
      </c>
      <c r="AV127" s="158">
        <v>0</v>
      </c>
      <c r="AW127" s="158">
        <v>0</v>
      </c>
      <c r="AX127" s="158" t="s">
        <v>248</v>
      </c>
      <c r="AY127" s="235"/>
      <c r="AZ127" s="218">
        <v>97292</v>
      </c>
      <c r="BA127" s="188"/>
      <c r="BB127" s="203"/>
      <c r="BC127" s="158"/>
      <c r="BD127" s="217" t="s">
        <v>61</v>
      </c>
      <c r="BE127" s="201" t="s">
        <v>62</v>
      </c>
      <c r="BF127" s="201" t="s">
        <v>63</v>
      </c>
      <c r="BG127" s="201" t="s">
        <v>196</v>
      </c>
      <c r="BH127" s="218" t="s">
        <v>514</v>
      </c>
      <c r="BI127" s="218" t="s">
        <v>66</v>
      </c>
      <c r="BJ127" s="391">
        <v>214</v>
      </c>
      <c r="BK127" s="370">
        <v>7</v>
      </c>
      <c r="BL127" s="219" t="s">
        <v>65</v>
      </c>
      <c r="BM127" s="52" t="s">
        <v>65</v>
      </c>
      <c r="BN127" s="218" t="s">
        <v>374</v>
      </c>
      <c r="BO127" s="217" t="s">
        <v>349</v>
      </c>
      <c r="BP127" s="201" t="s">
        <v>699</v>
      </c>
      <c r="BQ127" s="52" t="s">
        <v>715</v>
      </c>
    </row>
    <row r="128" spans="1:69" ht="16.5" thickBot="1">
      <c r="A128" s="207" t="s">
        <v>37</v>
      </c>
      <c r="B128" s="208" t="s">
        <v>711</v>
      </c>
      <c r="C128" s="202" t="s">
        <v>35</v>
      </c>
      <c r="D128" s="210" t="s">
        <v>709</v>
      </c>
      <c r="E128" s="24" t="s">
        <v>349</v>
      </c>
      <c r="F128" s="86">
        <v>136</v>
      </c>
      <c r="G128" s="80">
        <v>2</v>
      </c>
      <c r="H128" s="204"/>
      <c r="I128" s="204"/>
      <c r="J128" s="204"/>
      <c r="K128" s="204"/>
      <c r="L128" s="80">
        <v>0</v>
      </c>
      <c r="M128" s="203"/>
      <c r="N128" s="52">
        <v>1</v>
      </c>
      <c r="O128" s="204"/>
      <c r="P128" s="204"/>
      <c r="Q128" s="11">
        <v>5.5650147760999999</v>
      </c>
      <c r="R128" s="204"/>
      <c r="S128" s="204"/>
      <c r="T128" s="53">
        <v>8.8833333333333329</v>
      </c>
      <c r="U128" s="204"/>
      <c r="V128" s="204"/>
      <c r="W128" s="11">
        <v>5.5982834776118997</v>
      </c>
      <c r="X128" s="204"/>
      <c r="Y128" s="204"/>
      <c r="Z128" s="53">
        <v>8.8249999999999993</v>
      </c>
      <c r="AA128" s="204"/>
      <c r="AB128" s="204"/>
      <c r="AC128" s="204"/>
      <c r="AD128" s="204"/>
      <c r="AE128" s="204"/>
      <c r="AF128" s="9">
        <v>3.5882518951115179</v>
      </c>
      <c r="AG128" s="9">
        <v>928</v>
      </c>
      <c r="AH128" s="9">
        <v>0.5192847971232244</v>
      </c>
      <c r="AI128" s="9">
        <v>40</v>
      </c>
      <c r="AJ128" s="9">
        <v>2.5119863013698631</v>
      </c>
      <c r="AK128" s="204" t="s">
        <v>248</v>
      </c>
      <c r="AL128" s="9">
        <v>130</v>
      </c>
      <c r="AM128" s="9">
        <v>3.5976346313298389</v>
      </c>
      <c r="AN128" s="9">
        <v>3.6689049586776861</v>
      </c>
      <c r="AO128" s="73">
        <v>265</v>
      </c>
      <c r="AP128" s="80">
        <v>0</v>
      </c>
      <c r="AQ128" s="80">
        <v>3</v>
      </c>
      <c r="AR128" s="224">
        <v>0</v>
      </c>
      <c r="AS128" s="204" t="s">
        <v>248</v>
      </c>
      <c r="AT128" s="11">
        <v>9428.3979999999992</v>
      </c>
      <c r="AU128" s="11">
        <v>104.134</v>
      </c>
      <c r="AV128" s="158">
        <v>0</v>
      </c>
      <c r="AW128" s="158">
        <v>0</v>
      </c>
      <c r="AX128" s="158" t="s">
        <v>248</v>
      </c>
      <c r="AY128" s="235"/>
      <c r="AZ128" s="201">
        <v>97292</v>
      </c>
      <c r="BA128" s="188"/>
      <c r="BB128" s="203"/>
      <c r="BC128" s="158"/>
      <c r="BD128" s="217" t="s">
        <v>61</v>
      </c>
      <c r="BE128" s="201" t="s">
        <v>62</v>
      </c>
      <c r="BF128" s="201" t="s">
        <v>63</v>
      </c>
      <c r="BG128" s="201" t="s">
        <v>196</v>
      </c>
      <c r="BH128" s="218" t="s">
        <v>514</v>
      </c>
      <c r="BI128" s="218" t="s">
        <v>67</v>
      </c>
      <c r="BJ128" s="391">
        <v>214</v>
      </c>
      <c r="BK128" s="370">
        <v>3</v>
      </c>
      <c r="BL128" s="219" t="s">
        <v>65</v>
      </c>
      <c r="BM128" s="52" t="s">
        <v>65</v>
      </c>
      <c r="BN128" s="218" t="s">
        <v>374</v>
      </c>
      <c r="BO128" s="217" t="s">
        <v>349</v>
      </c>
      <c r="BP128" s="201" t="s">
        <v>699</v>
      </c>
      <c r="BQ128" s="52" t="s">
        <v>715</v>
      </c>
    </row>
    <row r="129" spans="1:69" ht="16.5" thickBot="1">
      <c r="A129" s="207" t="s">
        <v>37</v>
      </c>
      <c r="B129" s="208" t="s">
        <v>711</v>
      </c>
      <c r="C129" s="202" t="s">
        <v>35</v>
      </c>
      <c r="D129" s="210" t="s">
        <v>709</v>
      </c>
      <c r="E129" s="24" t="s">
        <v>349</v>
      </c>
      <c r="F129" s="86">
        <v>137</v>
      </c>
      <c r="G129" s="80">
        <v>4</v>
      </c>
      <c r="H129" s="204"/>
      <c r="I129" s="204"/>
      <c r="J129" s="204"/>
      <c r="K129" s="204"/>
      <c r="L129" s="80">
        <v>1</v>
      </c>
      <c r="M129" s="203"/>
      <c r="N129" s="52">
        <v>0</v>
      </c>
      <c r="O129" s="204"/>
      <c r="P129" s="204"/>
      <c r="Q129" s="11">
        <v>6.6797347045000004</v>
      </c>
      <c r="R129" s="204"/>
      <c r="S129" s="204"/>
      <c r="T129" s="53">
        <v>11.349999999999998</v>
      </c>
      <c r="U129" s="204"/>
      <c r="V129" s="204"/>
      <c r="W129" s="11">
        <v>6.6138862196968997</v>
      </c>
      <c r="X129" s="204"/>
      <c r="Y129" s="204"/>
      <c r="Z129" s="53">
        <v>11.349999999999998</v>
      </c>
      <c r="AA129" s="204"/>
      <c r="AB129" s="204"/>
      <c r="AC129" s="204"/>
      <c r="AD129" s="204"/>
      <c r="AE129" s="204"/>
      <c r="AF129" s="9">
        <v>2.7081473191667875</v>
      </c>
      <c r="AG129" s="9">
        <v>896</v>
      </c>
      <c r="AH129" s="9">
        <v>0.35885231069014578</v>
      </c>
      <c r="AI129" s="9">
        <v>204</v>
      </c>
      <c r="AJ129" s="9">
        <v>2.0247311827956991</v>
      </c>
      <c r="AK129" s="204" t="s">
        <v>248</v>
      </c>
      <c r="AL129" s="9">
        <v>0</v>
      </c>
      <c r="AM129" s="9"/>
      <c r="AN129" s="9"/>
      <c r="AO129" s="73">
        <v>266</v>
      </c>
      <c r="AP129" s="80">
        <v>0</v>
      </c>
      <c r="AQ129" s="80">
        <v>0</v>
      </c>
      <c r="AR129" s="224">
        <v>0</v>
      </c>
      <c r="AS129" s="204" t="s">
        <v>248</v>
      </c>
      <c r="AT129" s="11">
        <v>9468.2060000000001</v>
      </c>
      <c r="AU129" s="11">
        <v>0</v>
      </c>
      <c r="AV129" s="158">
        <v>0</v>
      </c>
      <c r="AW129" s="158">
        <v>0</v>
      </c>
      <c r="AX129" s="158" t="s">
        <v>248</v>
      </c>
      <c r="AY129" s="235"/>
      <c r="AZ129" s="218">
        <v>97292</v>
      </c>
      <c r="BA129" s="188"/>
      <c r="BB129" s="203"/>
      <c r="BC129" s="158"/>
      <c r="BD129" s="217" t="s">
        <v>61</v>
      </c>
      <c r="BE129" s="201" t="s">
        <v>62</v>
      </c>
      <c r="BF129" s="201" t="s">
        <v>63</v>
      </c>
      <c r="BG129" s="201" t="s">
        <v>196</v>
      </c>
      <c r="BH129" s="218" t="s">
        <v>514</v>
      </c>
      <c r="BI129" s="218" t="s">
        <v>68</v>
      </c>
      <c r="BJ129" s="391">
        <v>214</v>
      </c>
      <c r="BK129" s="370">
        <v>4</v>
      </c>
      <c r="BL129" s="219" t="s">
        <v>65</v>
      </c>
      <c r="BM129" s="52" t="s">
        <v>65</v>
      </c>
      <c r="BN129" s="218" t="s">
        <v>374</v>
      </c>
      <c r="BO129" s="217" t="s">
        <v>349</v>
      </c>
      <c r="BP129" s="201" t="s">
        <v>699</v>
      </c>
      <c r="BQ129" s="52" t="s">
        <v>715</v>
      </c>
    </row>
    <row r="130" spans="1:69" ht="15.75" thickBot="1">
      <c r="A130" s="404" t="s">
        <v>37</v>
      </c>
      <c r="B130" s="405" t="s">
        <v>711</v>
      </c>
      <c r="C130" s="406" t="s">
        <v>35</v>
      </c>
      <c r="D130" s="210" t="s">
        <v>709</v>
      </c>
      <c r="E130" s="24" t="s">
        <v>362</v>
      </c>
      <c r="F130" s="86">
        <v>156</v>
      </c>
      <c r="G130" s="80">
        <v>2</v>
      </c>
      <c r="H130" s="407"/>
      <c r="I130" s="407"/>
      <c r="J130" s="407"/>
      <c r="K130" s="407"/>
      <c r="L130" s="80">
        <v>0</v>
      </c>
      <c r="M130" s="408"/>
      <c r="N130" s="409">
        <v>0</v>
      </c>
      <c r="O130" s="407"/>
      <c r="P130" s="407"/>
      <c r="Q130" s="11">
        <v>6.4389149281</v>
      </c>
      <c r="R130" s="407"/>
      <c r="S130" s="407"/>
      <c r="T130" s="53">
        <v>11.043749999999999</v>
      </c>
      <c r="U130" s="407"/>
      <c r="V130" s="407"/>
      <c r="W130" s="11">
        <v>5.9197726233766002</v>
      </c>
      <c r="X130" s="407"/>
      <c r="Y130" s="407"/>
      <c r="Z130" s="53">
        <v>10.574999999999996</v>
      </c>
      <c r="AA130" s="407"/>
      <c r="AB130" s="407"/>
      <c r="AC130" s="407"/>
      <c r="AD130" s="407"/>
      <c r="AE130" s="407"/>
      <c r="AF130" s="410">
        <v>3.5325583652510577</v>
      </c>
      <c r="AG130" s="410">
        <v>1071</v>
      </c>
      <c r="AH130" s="410">
        <v>0.46491708124268688</v>
      </c>
      <c r="AI130" s="410">
        <v>38</v>
      </c>
      <c r="AJ130" s="410">
        <v>2.5716494845360827</v>
      </c>
      <c r="AK130" s="407" t="s">
        <v>248</v>
      </c>
      <c r="AL130" s="410">
        <v>150</v>
      </c>
      <c r="AM130" s="410">
        <v>3.5578857228869478</v>
      </c>
      <c r="AN130" s="410">
        <v>3.6282362459546924</v>
      </c>
      <c r="AO130" s="73">
        <v>301</v>
      </c>
      <c r="AP130" s="80">
        <v>2</v>
      </c>
      <c r="AQ130" s="80">
        <v>5</v>
      </c>
      <c r="AR130" s="224">
        <v>0</v>
      </c>
      <c r="AS130" s="407" t="s">
        <v>248</v>
      </c>
      <c r="AT130" s="11">
        <v>11023.252</v>
      </c>
      <c r="AU130" s="11">
        <v>75.935000000000002</v>
      </c>
      <c r="AV130" s="416">
        <v>0</v>
      </c>
      <c r="AW130" s="416">
        <v>0</v>
      </c>
      <c r="AX130" s="416" t="s">
        <v>248</v>
      </c>
      <c r="AY130" s="235"/>
      <c r="AZ130" s="242">
        <v>43608</v>
      </c>
      <c r="BA130" s="188"/>
      <c r="BB130" s="408"/>
      <c r="BC130" s="416"/>
      <c r="BD130" s="411" t="s">
        <v>61</v>
      </c>
      <c r="BE130" s="412" t="s">
        <v>62</v>
      </c>
      <c r="BF130" s="412" t="s">
        <v>63</v>
      </c>
      <c r="BG130" s="412" t="s">
        <v>196</v>
      </c>
      <c r="BH130" s="413" t="s">
        <v>712</v>
      </c>
      <c r="BI130" s="413" t="s">
        <v>64</v>
      </c>
      <c r="BJ130" s="417">
        <v>214</v>
      </c>
      <c r="BK130" s="414">
        <v>1</v>
      </c>
      <c r="BL130" s="415" t="s">
        <v>65</v>
      </c>
      <c r="BM130" s="409" t="s">
        <v>65</v>
      </c>
      <c r="BN130" s="413" t="s">
        <v>374</v>
      </c>
      <c r="BO130" s="217" t="s">
        <v>702</v>
      </c>
      <c r="BP130" s="201" t="s">
        <v>698</v>
      </c>
      <c r="BQ130" s="52" t="s">
        <v>714</v>
      </c>
    </row>
    <row r="131" spans="1:69" ht="15.75" thickBot="1">
      <c r="A131" s="404" t="s">
        <v>37</v>
      </c>
      <c r="B131" s="405" t="s">
        <v>711</v>
      </c>
      <c r="C131" s="406" t="s">
        <v>35</v>
      </c>
      <c r="D131" s="210" t="s">
        <v>709</v>
      </c>
      <c r="E131" s="24" t="s">
        <v>362</v>
      </c>
      <c r="F131" s="86">
        <v>158</v>
      </c>
      <c r="G131" s="80">
        <v>2</v>
      </c>
      <c r="H131" s="407"/>
      <c r="I131" s="407"/>
      <c r="J131" s="407"/>
      <c r="K131" s="407"/>
      <c r="L131" s="80">
        <v>1</v>
      </c>
      <c r="M131" s="408"/>
      <c r="N131" s="409">
        <v>1</v>
      </c>
      <c r="O131" s="407"/>
      <c r="P131" s="407"/>
      <c r="Q131" s="11">
        <v>6.2182257290000003</v>
      </c>
      <c r="R131" s="407"/>
      <c r="S131" s="407"/>
      <c r="T131" s="53">
        <v>12.525</v>
      </c>
      <c r="U131" s="407"/>
      <c r="V131" s="407"/>
      <c r="W131" s="11">
        <v>6.0554644451612001</v>
      </c>
      <c r="X131" s="407"/>
      <c r="Y131" s="407"/>
      <c r="Z131" s="53">
        <v>12.225</v>
      </c>
      <c r="AA131" s="407"/>
      <c r="AB131" s="407"/>
      <c r="AC131" s="407"/>
      <c r="AD131" s="407"/>
      <c r="AE131" s="407"/>
      <c r="AF131" s="410">
        <v>3.4807421236622096</v>
      </c>
      <c r="AG131" s="410">
        <v>1078</v>
      </c>
      <c r="AH131" s="410">
        <v>0.44750453947690411</v>
      </c>
      <c r="AI131" s="410">
        <v>33</v>
      </c>
      <c r="AJ131" s="410">
        <v>2.574418604651163</v>
      </c>
      <c r="AK131" s="407" t="s">
        <v>248</v>
      </c>
      <c r="AL131" s="410">
        <v>153</v>
      </c>
      <c r="AM131" s="410">
        <v>3.4836134541045833</v>
      </c>
      <c r="AN131" s="410">
        <v>3.5714897260273974</v>
      </c>
      <c r="AO131" s="73">
        <v>311</v>
      </c>
      <c r="AP131" s="80">
        <v>0</v>
      </c>
      <c r="AQ131" s="80">
        <v>1</v>
      </c>
      <c r="AR131" s="224">
        <v>0</v>
      </c>
      <c r="AS131" s="407" t="s">
        <v>248</v>
      </c>
      <c r="AT131" s="11">
        <v>11179.332</v>
      </c>
      <c r="AU131" s="11">
        <v>0</v>
      </c>
      <c r="AV131" s="158">
        <v>0</v>
      </c>
      <c r="AW131" s="158">
        <v>0</v>
      </c>
      <c r="AX131" s="416" t="s">
        <v>248</v>
      </c>
      <c r="AY131" s="235"/>
      <c r="AZ131" s="242">
        <v>43608</v>
      </c>
      <c r="BA131" s="188"/>
      <c r="BB131" s="408"/>
      <c r="BC131" s="416"/>
      <c r="BD131" s="411" t="s">
        <v>61</v>
      </c>
      <c r="BE131" s="412" t="s">
        <v>62</v>
      </c>
      <c r="BF131" s="412" t="s">
        <v>63</v>
      </c>
      <c r="BG131" s="412" t="s">
        <v>196</v>
      </c>
      <c r="BH131" s="413" t="s">
        <v>712</v>
      </c>
      <c r="BI131" s="413" t="s">
        <v>66</v>
      </c>
      <c r="BJ131" s="417">
        <v>214</v>
      </c>
      <c r="BK131" s="414">
        <v>7</v>
      </c>
      <c r="BL131" s="415" t="s">
        <v>65</v>
      </c>
      <c r="BM131" s="409" t="s">
        <v>65</v>
      </c>
      <c r="BN131" s="413" t="s">
        <v>374</v>
      </c>
      <c r="BO131" s="217" t="s">
        <v>702</v>
      </c>
      <c r="BP131" s="201" t="s">
        <v>698</v>
      </c>
      <c r="BQ131" s="52" t="s">
        <v>714</v>
      </c>
    </row>
    <row r="132" spans="1:69" ht="15.75" thickBot="1">
      <c r="A132" s="404" t="s">
        <v>37</v>
      </c>
      <c r="B132" s="405" t="s">
        <v>711</v>
      </c>
      <c r="C132" s="406" t="s">
        <v>35</v>
      </c>
      <c r="D132" s="210" t="s">
        <v>709</v>
      </c>
      <c r="E132" s="24" t="s">
        <v>362</v>
      </c>
      <c r="F132" s="86">
        <v>154</v>
      </c>
      <c r="G132" s="80">
        <v>0</v>
      </c>
      <c r="H132" s="407"/>
      <c r="I132" s="407"/>
      <c r="J132" s="407"/>
      <c r="K132" s="407"/>
      <c r="L132" s="80">
        <v>0</v>
      </c>
      <c r="M132" s="408"/>
      <c r="N132" s="409">
        <v>0</v>
      </c>
      <c r="O132" s="407"/>
      <c r="P132" s="407"/>
      <c r="Q132" s="11">
        <v>4.8086816818000004</v>
      </c>
      <c r="R132" s="407"/>
      <c r="S132" s="407"/>
      <c r="T132" s="53">
        <v>8.0749999999999957</v>
      </c>
      <c r="U132" s="407"/>
      <c r="V132" s="407"/>
      <c r="W132" s="11">
        <v>4.4315647597402004</v>
      </c>
      <c r="X132" s="407"/>
      <c r="Y132" s="407"/>
      <c r="Z132" s="53">
        <v>8.3249999999999957</v>
      </c>
      <c r="AA132" s="407"/>
      <c r="AB132" s="407"/>
      <c r="AC132" s="407"/>
      <c r="AD132" s="407"/>
      <c r="AE132" s="407"/>
      <c r="AF132" s="410">
        <v>3.7891933045207686</v>
      </c>
      <c r="AG132" s="410">
        <v>1067</v>
      </c>
      <c r="AH132" s="410">
        <v>0.35225879174047348</v>
      </c>
      <c r="AI132" s="410">
        <v>7</v>
      </c>
      <c r="AJ132" s="410">
        <v>3.0841880341880343</v>
      </c>
      <c r="AK132" s="407" t="s">
        <v>248</v>
      </c>
      <c r="AL132" s="410">
        <v>151</v>
      </c>
      <c r="AM132" s="410">
        <v>3.79795650825332</v>
      </c>
      <c r="AN132" s="410">
        <v>3.755851755526658</v>
      </c>
      <c r="AO132" s="73">
        <v>305</v>
      </c>
      <c r="AP132" s="80">
        <v>0</v>
      </c>
      <c r="AQ132" s="80">
        <v>3</v>
      </c>
      <c r="AR132" s="224">
        <v>0</v>
      </c>
      <c r="AS132" s="407" t="s">
        <v>248</v>
      </c>
      <c r="AT132" s="11">
        <v>10971.614</v>
      </c>
      <c r="AU132" s="11">
        <v>34.405999999999999</v>
      </c>
      <c r="AV132" s="416">
        <v>0</v>
      </c>
      <c r="AW132" s="416">
        <v>0</v>
      </c>
      <c r="AX132" s="416" t="s">
        <v>248</v>
      </c>
      <c r="AY132" s="235"/>
      <c r="AZ132" s="242">
        <v>43608</v>
      </c>
      <c r="BA132" s="188"/>
      <c r="BB132" s="408"/>
      <c r="BC132" s="416"/>
      <c r="BD132" s="411" t="s">
        <v>61</v>
      </c>
      <c r="BE132" s="412" t="s">
        <v>62</v>
      </c>
      <c r="BF132" s="412" t="s">
        <v>63</v>
      </c>
      <c r="BG132" s="412" t="s">
        <v>196</v>
      </c>
      <c r="BH132" s="413" t="s">
        <v>712</v>
      </c>
      <c r="BI132" s="413" t="s">
        <v>67</v>
      </c>
      <c r="BJ132" s="417">
        <v>214</v>
      </c>
      <c r="BK132" s="414">
        <v>3</v>
      </c>
      <c r="BL132" s="415" t="s">
        <v>65</v>
      </c>
      <c r="BM132" s="409" t="s">
        <v>65</v>
      </c>
      <c r="BN132" s="413" t="s">
        <v>374</v>
      </c>
      <c r="BO132" s="217" t="s">
        <v>702</v>
      </c>
      <c r="BP132" s="201" t="s">
        <v>698</v>
      </c>
      <c r="BQ132" s="52" t="s">
        <v>714</v>
      </c>
    </row>
    <row r="133" spans="1:69" ht="15.75" thickBot="1">
      <c r="A133" s="404" t="s">
        <v>37</v>
      </c>
      <c r="B133" s="405" t="s">
        <v>711</v>
      </c>
      <c r="C133" s="406" t="s">
        <v>35</v>
      </c>
      <c r="D133" s="210" t="s">
        <v>709</v>
      </c>
      <c r="E133" s="24" t="s">
        <v>362</v>
      </c>
      <c r="F133" s="86">
        <v>154</v>
      </c>
      <c r="G133" s="80">
        <v>9</v>
      </c>
      <c r="H133" s="407"/>
      <c r="I133" s="407"/>
      <c r="J133" s="407"/>
      <c r="K133" s="407"/>
      <c r="L133" s="80">
        <v>0</v>
      </c>
      <c r="M133" s="408"/>
      <c r="N133" s="409">
        <v>0</v>
      </c>
      <c r="O133" s="407"/>
      <c r="P133" s="407"/>
      <c r="Q133" s="11">
        <v>6.7811929447999999</v>
      </c>
      <c r="R133" s="407"/>
      <c r="S133" s="407"/>
      <c r="T133" s="53">
        <v>12.9375</v>
      </c>
      <c r="U133" s="407"/>
      <c r="V133" s="407"/>
      <c r="W133" s="11">
        <v>6.6570894965517002</v>
      </c>
      <c r="X133" s="407"/>
      <c r="Y133" s="407"/>
      <c r="Z133" s="53">
        <v>12.9375</v>
      </c>
      <c r="AA133" s="407"/>
      <c r="AB133" s="407"/>
      <c r="AC133" s="407"/>
      <c r="AD133" s="407"/>
      <c r="AE133" s="407"/>
      <c r="AF133" s="410">
        <v>2.6634737939285715</v>
      </c>
      <c r="AG133" s="410">
        <v>973</v>
      </c>
      <c r="AH133" s="410">
        <v>0.32725698718060986</v>
      </c>
      <c r="AI133" s="410">
        <v>241</v>
      </c>
      <c r="AJ133" s="410">
        <v>2.0341304347826088</v>
      </c>
      <c r="AK133" s="407" t="s">
        <v>248</v>
      </c>
      <c r="AL133" s="9">
        <v>0</v>
      </c>
      <c r="AM133" s="410"/>
      <c r="AN133" s="410"/>
      <c r="AO133" s="73">
        <v>288</v>
      </c>
      <c r="AP133" s="80">
        <v>1</v>
      </c>
      <c r="AQ133" s="80">
        <v>1</v>
      </c>
      <c r="AR133" s="224">
        <v>0</v>
      </c>
      <c r="AS133" s="407" t="s">
        <v>248</v>
      </c>
      <c r="AT133" s="11">
        <v>10335.532999999999</v>
      </c>
      <c r="AU133" s="11">
        <v>71.742999999999995</v>
      </c>
      <c r="AV133" s="158">
        <v>0</v>
      </c>
      <c r="AW133" s="158">
        <v>0</v>
      </c>
      <c r="AX133" s="416" t="s">
        <v>248</v>
      </c>
      <c r="AY133" s="235"/>
      <c r="AZ133" s="242">
        <v>43608</v>
      </c>
      <c r="BA133" s="188"/>
      <c r="BB133" s="408"/>
      <c r="BC133" s="416"/>
      <c r="BD133" s="411" t="s">
        <v>61</v>
      </c>
      <c r="BE133" s="412" t="s">
        <v>62</v>
      </c>
      <c r="BF133" s="412" t="s">
        <v>63</v>
      </c>
      <c r="BG133" s="412" t="s">
        <v>196</v>
      </c>
      <c r="BH133" s="413" t="s">
        <v>712</v>
      </c>
      <c r="BI133" s="413" t="s">
        <v>68</v>
      </c>
      <c r="BJ133" s="417">
        <v>214</v>
      </c>
      <c r="BK133" s="414">
        <v>4</v>
      </c>
      <c r="BL133" s="415" t="s">
        <v>65</v>
      </c>
      <c r="BM133" s="409" t="s">
        <v>65</v>
      </c>
      <c r="BN133" s="413" t="s">
        <v>374</v>
      </c>
      <c r="BO133" s="217" t="s">
        <v>702</v>
      </c>
      <c r="BP133" s="201" t="s">
        <v>698</v>
      </c>
      <c r="BQ133" s="52" t="s">
        <v>714</v>
      </c>
    </row>
    <row r="134" spans="1:69" ht="16.5" thickBot="1">
      <c r="A134" s="207" t="s">
        <v>37</v>
      </c>
      <c r="B134" s="208" t="s">
        <v>711</v>
      </c>
      <c r="C134" s="202" t="s">
        <v>35</v>
      </c>
      <c r="D134" s="210" t="s">
        <v>709</v>
      </c>
      <c r="E134" s="24" t="s">
        <v>451</v>
      </c>
      <c r="F134" s="86">
        <v>67</v>
      </c>
      <c r="G134" s="80">
        <v>0</v>
      </c>
      <c r="H134" s="204"/>
      <c r="I134" s="204"/>
      <c r="J134" s="204"/>
      <c r="K134" s="204"/>
      <c r="L134" s="80">
        <v>0</v>
      </c>
      <c r="M134" s="203"/>
      <c r="N134" s="52">
        <v>0</v>
      </c>
      <c r="O134" s="204"/>
      <c r="P134" s="204"/>
      <c r="Q134" s="11">
        <v>4.8461342089999997</v>
      </c>
      <c r="R134" s="204"/>
      <c r="S134" s="204"/>
      <c r="T134" s="53">
        <v>7.1624999999999996</v>
      </c>
      <c r="U134" s="204"/>
      <c r="V134" s="204"/>
      <c r="W134" s="11">
        <v>4.7438208358207996</v>
      </c>
      <c r="X134" s="204"/>
      <c r="Y134" s="204"/>
      <c r="Z134" s="53">
        <v>6.9416666666666664</v>
      </c>
      <c r="AA134" s="204"/>
      <c r="AB134" s="204"/>
      <c r="AC134" s="204"/>
      <c r="AD134" s="204"/>
      <c r="AE134" s="204"/>
      <c r="AF134" s="9">
        <v>3.6560980988972225</v>
      </c>
      <c r="AG134" s="9">
        <v>469</v>
      </c>
      <c r="AH134" s="9">
        <v>0.40486399931916484</v>
      </c>
      <c r="AI134" s="9">
        <v>7</v>
      </c>
      <c r="AJ134" s="9">
        <v>2.7284722222222224</v>
      </c>
      <c r="AK134" s="204" t="s">
        <v>248</v>
      </c>
      <c r="AL134" s="9">
        <v>66</v>
      </c>
      <c r="AM134" s="9">
        <v>3.6631601914698946</v>
      </c>
      <c r="AN134" s="9">
        <v>3.6897689768976898</v>
      </c>
      <c r="AO134" s="73">
        <v>133</v>
      </c>
      <c r="AP134" s="80">
        <v>1</v>
      </c>
      <c r="AQ134" s="80">
        <v>0</v>
      </c>
      <c r="AR134" s="224">
        <v>0</v>
      </c>
      <c r="AS134" s="204" t="s">
        <v>248</v>
      </c>
      <c r="AT134" s="11">
        <v>4825.0680000000002</v>
      </c>
      <c r="AU134" s="11">
        <v>0</v>
      </c>
      <c r="AV134" s="158">
        <v>0</v>
      </c>
      <c r="AW134" s="158">
        <v>0</v>
      </c>
      <c r="AX134" s="158" t="s">
        <v>248</v>
      </c>
      <c r="AY134" s="235"/>
      <c r="AZ134" s="218">
        <v>31029</v>
      </c>
      <c r="BA134" s="188"/>
      <c r="BB134" s="203"/>
      <c r="BC134" s="158"/>
      <c r="BD134" s="217" t="s">
        <v>61</v>
      </c>
      <c r="BE134" s="201" t="s">
        <v>62</v>
      </c>
      <c r="BF134" s="201" t="s">
        <v>63</v>
      </c>
      <c r="BG134" s="201" t="s">
        <v>196</v>
      </c>
      <c r="BH134" s="456" t="s">
        <v>514</v>
      </c>
      <c r="BI134" s="218" t="s">
        <v>64</v>
      </c>
      <c r="BJ134" s="391">
        <v>214</v>
      </c>
      <c r="BK134" s="370">
        <v>1</v>
      </c>
      <c r="BL134" s="219" t="s">
        <v>65</v>
      </c>
      <c r="BM134" s="52" t="s">
        <v>65</v>
      </c>
      <c r="BN134" s="218" t="s">
        <v>374</v>
      </c>
      <c r="BO134" s="217" t="s">
        <v>69</v>
      </c>
      <c r="BP134" s="201" t="s">
        <v>680</v>
      </c>
      <c r="BQ134" s="52" t="s">
        <v>714</v>
      </c>
    </row>
    <row r="135" spans="1:69" ht="16.5" thickBot="1">
      <c r="A135" s="207" t="s">
        <v>37</v>
      </c>
      <c r="B135" s="208" t="s">
        <v>711</v>
      </c>
      <c r="C135" s="202" t="s">
        <v>35</v>
      </c>
      <c r="D135" s="210" t="s">
        <v>709</v>
      </c>
      <c r="E135" s="24" t="s">
        <v>451</v>
      </c>
      <c r="F135" s="86">
        <v>66</v>
      </c>
      <c r="G135" s="80">
        <v>0</v>
      </c>
      <c r="H135" s="204"/>
      <c r="I135" s="204"/>
      <c r="J135" s="204"/>
      <c r="K135" s="204"/>
      <c r="L135" s="80">
        <v>0</v>
      </c>
      <c r="M135" s="203"/>
      <c r="N135" s="52">
        <v>0</v>
      </c>
      <c r="O135" s="204"/>
      <c r="P135" s="204"/>
      <c r="Q135" s="11">
        <v>5.6423936514999999</v>
      </c>
      <c r="R135" s="204"/>
      <c r="S135" s="204"/>
      <c r="T135" s="53">
        <v>8.4249999999999989</v>
      </c>
      <c r="U135" s="204"/>
      <c r="V135" s="204"/>
      <c r="W135" s="11">
        <v>5.7299088181817996</v>
      </c>
      <c r="X135" s="204"/>
      <c r="Y135" s="204"/>
      <c r="Z135" s="53">
        <v>8.4249999999999989</v>
      </c>
      <c r="AA135" s="204"/>
      <c r="AB135" s="204"/>
      <c r="AC135" s="204"/>
      <c r="AD135" s="204"/>
      <c r="AE135" s="204"/>
      <c r="AF135" s="9">
        <v>3.4409307411738808</v>
      </c>
      <c r="AG135" s="9">
        <v>462</v>
      </c>
      <c r="AH135" s="9">
        <v>0.4290469483219338</v>
      </c>
      <c r="AI135" s="9">
        <v>18</v>
      </c>
      <c r="AJ135" s="9">
        <v>2.5542553191489361</v>
      </c>
      <c r="AK135" s="204" t="s">
        <v>248</v>
      </c>
      <c r="AL135" s="9">
        <v>66</v>
      </c>
      <c r="AM135" s="9">
        <v>3.4409307411738808</v>
      </c>
      <c r="AN135" s="9">
        <v>3.5239130434782608</v>
      </c>
      <c r="AO135" s="73">
        <v>132</v>
      </c>
      <c r="AP135" s="80">
        <v>0</v>
      </c>
      <c r="AQ135" s="80">
        <v>0</v>
      </c>
      <c r="AR135" s="224">
        <v>0</v>
      </c>
      <c r="AS135" s="204" t="s">
        <v>248</v>
      </c>
      <c r="AT135" s="11">
        <v>4727.0820000000003</v>
      </c>
      <c r="AU135" s="11">
        <v>0</v>
      </c>
      <c r="AV135" s="158">
        <v>0</v>
      </c>
      <c r="AW135" s="158">
        <v>0</v>
      </c>
      <c r="AX135" s="158" t="s">
        <v>248</v>
      </c>
      <c r="AY135" s="235"/>
      <c r="AZ135" s="218">
        <v>31029</v>
      </c>
      <c r="BA135" s="188"/>
      <c r="BB135" s="203"/>
      <c r="BC135" s="158"/>
      <c r="BD135" s="217" t="s">
        <v>61</v>
      </c>
      <c r="BE135" s="201" t="s">
        <v>62</v>
      </c>
      <c r="BF135" s="201" t="s">
        <v>63</v>
      </c>
      <c r="BG135" s="201" t="s">
        <v>196</v>
      </c>
      <c r="BH135" s="455" t="s">
        <v>514</v>
      </c>
      <c r="BI135" s="218" t="s">
        <v>66</v>
      </c>
      <c r="BJ135" s="391">
        <v>214</v>
      </c>
      <c r="BK135" s="370">
        <v>7</v>
      </c>
      <c r="BL135" s="219" t="s">
        <v>65</v>
      </c>
      <c r="BM135" s="52" t="s">
        <v>65</v>
      </c>
      <c r="BN135" s="218" t="s">
        <v>374</v>
      </c>
      <c r="BO135" s="217" t="s">
        <v>69</v>
      </c>
      <c r="BP135" s="201" t="s">
        <v>680</v>
      </c>
      <c r="BQ135" s="52" t="s">
        <v>714</v>
      </c>
    </row>
    <row r="136" spans="1:69" ht="16.5" thickBot="1">
      <c r="A136" s="207" t="s">
        <v>37</v>
      </c>
      <c r="B136" s="208" t="s">
        <v>711</v>
      </c>
      <c r="C136" s="202" t="s">
        <v>35</v>
      </c>
      <c r="D136" s="210" t="s">
        <v>709</v>
      </c>
      <c r="E136" s="24" t="s">
        <v>451</v>
      </c>
      <c r="F136" s="86">
        <v>67</v>
      </c>
      <c r="G136" s="80">
        <v>1</v>
      </c>
      <c r="H136" s="204"/>
      <c r="I136" s="204"/>
      <c r="J136" s="204"/>
      <c r="K136" s="204"/>
      <c r="L136" s="80">
        <v>0</v>
      </c>
      <c r="M136" s="203"/>
      <c r="N136" s="52">
        <v>0</v>
      </c>
      <c r="O136" s="204"/>
      <c r="P136" s="204"/>
      <c r="Q136" s="11">
        <v>5.3215149848000003</v>
      </c>
      <c r="R136" s="204"/>
      <c r="S136" s="204"/>
      <c r="T136" s="53">
        <v>7.4249999999999989</v>
      </c>
      <c r="U136" s="204"/>
      <c r="V136" s="204"/>
      <c r="W136" s="11">
        <v>5.3485300909089997</v>
      </c>
      <c r="X136" s="204"/>
      <c r="Y136" s="204"/>
      <c r="Z136" s="53">
        <v>7.4249999999999989</v>
      </c>
      <c r="AA136" s="204"/>
      <c r="AB136" s="204"/>
      <c r="AC136" s="204"/>
      <c r="AD136" s="204"/>
      <c r="AE136" s="204"/>
      <c r="AF136" s="9">
        <v>3.6284415732214463</v>
      </c>
      <c r="AG136" s="9">
        <v>462</v>
      </c>
      <c r="AH136" s="9">
        <v>0.34813676812835148</v>
      </c>
      <c r="AI136" s="9">
        <v>3</v>
      </c>
      <c r="AJ136" s="9">
        <v>2.9020000000000001</v>
      </c>
      <c r="AK136" s="204" t="s">
        <v>248</v>
      </c>
      <c r="AL136" s="9">
        <v>66</v>
      </c>
      <c r="AM136" s="9">
        <v>3.6284415732214463</v>
      </c>
      <c r="AN136" s="9">
        <v>3.6523972602739727</v>
      </c>
      <c r="AO136" s="73">
        <v>132</v>
      </c>
      <c r="AP136" s="80">
        <v>0</v>
      </c>
      <c r="AQ136" s="80">
        <v>0</v>
      </c>
      <c r="AR136" s="224">
        <v>0</v>
      </c>
      <c r="AS136" s="204" t="s">
        <v>248</v>
      </c>
      <c r="AT136" s="11">
        <v>4710.2460000000001</v>
      </c>
      <c r="AU136" s="11">
        <v>0</v>
      </c>
      <c r="AV136" s="158">
        <v>0</v>
      </c>
      <c r="AW136" s="158">
        <v>0</v>
      </c>
      <c r="AX136" s="158" t="s">
        <v>248</v>
      </c>
      <c r="AY136" s="235"/>
      <c r="AZ136" s="218">
        <v>31029</v>
      </c>
      <c r="BA136" s="188"/>
      <c r="BB136" s="203"/>
      <c r="BC136" s="158"/>
      <c r="BD136" s="217" t="s">
        <v>61</v>
      </c>
      <c r="BE136" s="201" t="s">
        <v>62</v>
      </c>
      <c r="BF136" s="201" t="s">
        <v>63</v>
      </c>
      <c r="BG136" s="201" t="s">
        <v>196</v>
      </c>
      <c r="BH136" s="456" t="s">
        <v>514</v>
      </c>
      <c r="BI136" s="218" t="s">
        <v>67</v>
      </c>
      <c r="BJ136" s="391">
        <v>214</v>
      </c>
      <c r="BK136" s="370">
        <v>3</v>
      </c>
      <c r="BL136" s="219" t="s">
        <v>65</v>
      </c>
      <c r="BM136" s="52" t="s">
        <v>65</v>
      </c>
      <c r="BN136" s="218" t="s">
        <v>374</v>
      </c>
      <c r="BO136" s="217" t="s">
        <v>69</v>
      </c>
      <c r="BP136" s="201" t="s">
        <v>680</v>
      </c>
      <c r="BQ136" s="52" t="s">
        <v>714</v>
      </c>
    </row>
    <row r="137" spans="1:69" ht="16.5" thickBot="1">
      <c r="A137" s="207" t="s">
        <v>37</v>
      </c>
      <c r="B137" s="208" t="s">
        <v>711</v>
      </c>
      <c r="C137" s="202" t="s">
        <v>35</v>
      </c>
      <c r="D137" s="210" t="s">
        <v>709</v>
      </c>
      <c r="E137" s="24" t="s">
        <v>451</v>
      </c>
      <c r="F137" s="86">
        <v>61</v>
      </c>
      <c r="G137" s="80">
        <v>2</v>
      </c>
      <c r="H137" s="204"/>
      <c r="I137" s="204"/>
      <c r="J137" s="204"/>
      <c r="K137" s="204"/>
      <c r="L137" s="80">
        <v>0</v>
      </c>
      <c r="M137" s="203"/>
      <c r="N137" s="52">
        <v>0</v>
      </c>
      <c r="O137" s="204"/>
      <c r="P137" s="204"/>
      <c r="Q137" s="11">
        <v>6.9875761185999998</v>
      </c>
      <c r="R137" s="204"/>
      <c r="S137" s="204"/>
      <c r="T137" s="53">
        <v>14.024999999999999</v>
      </c>
      <c r="U137" s="204"/>
      <c r="V137" s="204"/>
      <c r="W137" s="11">
        <v>6.8473897118644</v>
      </c>
      <c r="X137" s="204"/>
      <c r="Y137" s="204"/>
      <c r="Z137" s="53">
        <v>14.512499999999999</v>
      </c>
      <c r="AA137" s="204"/>
      <c r="AB137" s="204"/>
      <c r="AC137" s="204"/>
      <c r="AD137" s="204"/>
      <c r="AE137" s="204"/>
      <c r="AF137" s="9">
        <v>2.7659852214047471</v>
      </c>
      <c r="AG137" s="9">
        <v>406</v>
      </c>
      <c r="AH137" s="9">
        <v>0.33767555028935287</v>
      </c>
      <c r="AI137" s="9">
        <v>70</v>
      </c>
      <c r="AJ137" s="9">
        <v>2.0988281249999998</v>
      </c>
      <c r="AK137" s="204" t="s">
        <v>248</v>
      </c>
      <c r="AL137" s="9">
        <v>0</v>
      </c>
      <c r="AM137" s="9"/>
      <c r="AN137" s="9"/>
      <c r="AO137" s="73">
        <v>118</v>
      </c>
      <c r="AP137" s="80">
        <v>0</v>
      </c>
      <c r="AQ137" s="80">
        <v>0</v>
      </c>
      <c r="AR137" s="224">
        <v>0</v>
      </c>
      <c r="AS137" s="204" t="s">
        <v>248</v>
      </c>
      <c r="AT137" s="11">
        <v>4235.2039999999997</v>
      </c>
      <c r="AU137" s="11">
        <v>0</v>
      </c>
      <c r="AV137" s="158">
        <v>0</v>
      </c>
      <c r="AW137" s="158">
        <v>0</v>
      </c>
      <c r="AX137" s="158" t="s">
        <v>248</v>
      </c>
      <c r="AY137" s="235"/>
      <c r="AZ137" s="218">
        <v>31029</v>
      </c>
      <c r="BA137" s="188"/>
      <c r="BB137" s="203"/>
      <c r="BC137" s="158"/>
      <c r="BD137" s="217" t="s">
        <v>61</v>
      </c>
      <c r="BE137" s="201" t="s">
        <v>62</v>
      </c>
      <c r="BF137" s="201" t="s">
        <v>63</v>
      </c>
      <c r="BG137" s="201" t="s">
        <v>196</v>
      </c>
      <c r="BH137" s="456" t="s">
        <v>514</v>
      </c>
      <c r="BI137" s="218" t="s">
        <v>68</v>
      </c>
      <c r="BJ137" s="391">
        <v>214</v>
      </c>
      <c r="BK137" s="370">
        <v>4</v>
      </c>
      <c r="BL137" s="219" t="s">
        <v>65</v>
      </c>
      <c r="BM137" s="52" t="s">
        <v>65</v>
      </c>
      <c r="BN137" s="218" t="s">
        <v>374</v>
      </c>
      <c r="BO137" s="217" t="s">
        <v>69</v>
      </c>
      <c r="BP137" s="201" t="s">
        <v>680</v>
      </c>
      <c r="BQ137" s="52" t="s">
        <v>714</v>
      </c>
    </row>
    <row r="138" spans="1:69" ht="16.5" thickBot="1">
      <c r="A138" s="207" t="s">
        <v>37</v>
      </c>
      <c r="B138" s="208" t="s">
        <v>711</v>
      </c>
      <c r="C138" s="202" t="s">
        <v>35</v>
      </c>
      <c r="D138" s="210" t="s">
        <v>709</v>
      </c>
      <c r="E138" s="24" t="s">
        <v>452</v>
      </c>
      <c r="F138" s="86">
        <v>203</v>
      </c>
      <c r="G138" s="80">
        <v>2</v>
      </c>
      <c r="H138" s="204"/>
      <c r="I138" s="204"/>
      <c r="J138" s="204"/>
      <c r="K138" s="204"/>
      <c r="L138" s="80">
        <v>0</v>
      </c>
      <c r="M138" s="203"/>
      <c r="N138" s="52">
        <v>0</v>
      </c>
      <c r="O138" s="204"/>
      <c r="P138" s="204"/>
      <c r="Q138" s="11">
        <v>6.3459352488</v>
      </c>
      <c r="R138" s="204"/>
      <c r="S138" s="204"/>
      <c r="T138" s="53">
        <v>10.991666666666665</v>
      </c>
      <c r="U138" s="204"/>
      <c r="V138" s="204"/>
      <c r="W138" s="11">
        <v>5.6841341691542002</v>
      </c>
      <c r="X138" s="204"/>
      <c r="Y138" s="204"/>
      <c r="Z138" s="53">
        <v>10.294999999999998</v>
      </c>
      <c r="AA138" s="204"/>
      <c r="AB138" s="204"/>
      <c r="AC138" s="204"/>
      <c r="AD138" s="204"/>
      <c r="AE138" s="204"/>
      <c r="AF138" s="9">
        <v>3.4898507541684949</v>
      </c>
      <c r="AG138" s="9">
        <v>1408</v>
      </c>
      <c r="AH138" s="9">
        <v>0.43152031125654233</v>
      </c>
      <c r="AI138" s="9">
        <v>32</v>
      </c>
      <c r="AJ138" s="9">
        <v>2.6084745762711865</v>
      </c>
      <c r="AK138" s="204" t="s">
        <v>248</v>
      </c>
      <c r="AL138" s="9">
        <v>199</v>
      </c>
      <c r="AM138" s="9">
        <v>3.4950682060032192</v>
      </c>
      <c r="AN138" s="9">
        <v>3.5679676985195155</v>
      </c>
      <c r="AO138" s="73">
        <v>401</v>
      </c>
      <c r="AP138" s="80">
        <v>1</v>
      </c>
      <c r="AQ138" s="80">
        <v>0</v>
      </c>
      <c r="AR138" s="224">
        <v>0</v>
      </c>
      <c r="AS138" s="204" t="s">
        <v>248</v>
      </c>
      <c r="AT138" s="11">
        <v>15479.643</v>
      </c>
      <c r="AU138" s="11">
        <v>0</v>
      </c>
      <c r="AV138" s="158">
        <v>0</v>
      </c>
      <c r="AW138" s="158">
        <v>0</v>
      </c>
      <c r="AX138" s="158" t="s">
        <v>248</v>
      </c>
      <c r="AY138" s="235"/>
      <c r="AZ138" s="218">
        <v>148101</v>
      </c>
      <c r="BA138" s="188"/>
      <c r="BB138" s="203"/>
      <c r="BC138" s="158"/>
      <c r="BD138" s="217" t="s">
        <v>61</v>
      </c>
      <c r="BE138" s="201" t="s">
        <v>62</v>
      </c>
      <c r="BF138" s="201" t="s">
        <v>63</v>
      </c>
      <c r="BG138" s="201" t="s">
        <v>196</v>
      </c>
      <c r="BH138" s="218" t="s">
        <v>512</v>
      </c>
      <c r="BI138" s="218" t="s">
        <v>64</v>
      </c>
      <c r="BJ138" s="391">
        <v>214</v>
      </c>
      <c r="BK138" s="370">
        <v>1</v>
      </c>
      <c r="BL138" s="219" t="s">
        <v>65</v>
      </c>
      <c r="BM138" s="52" t="s">
        <v>65</v>
      </c>
      <c r="BN138" s="218" t="s">
        <v>374</v>
      </c>
      <c r="BO138" s="217" t="s">
        <v>452</v>
      </c>
      <c r="BP138" s="201" t="s">
        <v>684</v>
      </c>
      <c r="BQ138" s="52" t="s">
        <v>716</v>
      </c>
    </row>
    <row r="139" spans="1:69" ht="16.5" thickBot="1">
      <c r="A139" s="207" t="s">
        <v>37</v>
      </c>
      <c r="B139" s="208" t="s">
        <v>711</v>
      </c>
      <c r="C139" s="202" t="s">
        <v>35</v>
      </c>
      <c r="D139" s="210" t="s">
        <v>709</v>
      </c>
      <c r="E139" s="24" t="s">
        <v>452</v>
      </c>
      <c r="F139" s="86">
        <v>207</v>
      </c>
      <c r="G139" s="80">
        <v>4</v>
      </c>
      <c r="H139" s="204"/>
      <c r="I139" s="204"/>
      <c r="J139" s="204"/>
      <c r="K139" s="204"/>
      <c r="L139" s="80">
        <v>0</v>
      </c>
      <c r="M139" s="203"/>
      <c r="N139" s="52">
        <v>0</v>
      </c>
      <c r="O139" s="204"/>
      <c r="P139" s="204"/>
      <c r="Q139" s="11">
        <v>5.9299061527000001</v>
      </c>
      <c r="R139" s="204"/>
      <c r="S139" s="204"/>
      <c r="T139" s="53">
        <v>10.141666666666666</v>
      </c>
      <c r="U139" s="204"/>
      <c r="V139" s="204"/>
      <c r="W139" s="11">
        <v>5.9926845714284998</v>
      </c>
      <c r="X139" s="204"/>
      <c r="Y139" s="204"/>
      <c r="Z139" s="53">
        <v>10.212499999999999</v>
      </c>
      <c r="AA139" s="204"/>
      <c r="AB139" s="204"/>
      <c r="AC139" s="204"/>
      <c r="AD139" s="204"/>
      <c r="AE139" s="204"/>
      <c r="AF139" s="9">
        <v>3.0781468450813367</v>
      </c>
      <c r="AG139" s="9">
        <v>1421</v>
      </c>
      <c r="AH139" s="9">
        <v>0.5722176782784768</v>
      </c>
      <c r="AI139" s="9">
        <v>252</v>
      </c>
      <c r="AJ139" s="9">
        <v>2.0772196261682243</v>
      </c>
      <c r="AK139" s="204" t="s">
        <v>248</v>
      </c>
      <c r="AL139" s="9">
        <v>201</v>
      </c>
      <c r="AM139" s="9">
        <v>3.0806325512230601</v>
      </c>
      <c r="AN139" s="9">
        <v>3.1086956521739131</v>
      </c>
      <c r="AO139" s="73">
        <v>405</v>
      </c>
      <c r="AP139" s="80">
        <v>0</v>
      </c>
      <c r="AQ139" s="80">
        <v>1</v>
      </c>
      <c r="AR139" s="224">
        <v>0</v>
      </c>
      <c r="AS139" s="204" t="s">
        <v>248</v>
      </c>
      <c r="AT139" s="11">
        <v>15783.669</v>
      </c>
      <c r="AU139" s="11">
        <v>0</v>
      </c>
      <c r="AV139" s="158">
        <v>0</v>
      </c>
      <c r="AW139" s="158">
        <v>0</v>
      </c>
      <c r="AX139" s="158" t="s">
        <v>248</v>
      </c>
      <c r="AY139" s="235"/>
      <c r="AZ139" s="218">
        <v>148101</v>
      </c>
      <c r="BA139" s="188"/>
      <c r="BB139" s="203"/>
      <c r="BC139" s="158"/>
      <c r="BD139" s="217" t="s">
        <v>61</v>
      </c>
      <c r="BE139" s="201" t="s">
        <v>62</v>
      </c>
      <c r="BF139" s="201" t="s">
        <v>63</v>
      </c>
      <c r="BG139" s="201" t="s">
        <v>196</v>
      </c>
      <c r="BH139" s="218" t="s">
        <v>512</v>
      </c>
      <c r="BI139" s="218" t="s">
        <v>66</v>
      </c>
      <c r="BJ139" s="391">
        <v>214</v>
      </c>
      <c r="BK139" s="370">
        <v>7</v>
      </c>
      <c r="BL139" s="219" t="s">
        <v>65</v>
      </c>
      <c r="BM139" s="52" t="s">
        <v>65</v>
      </c>
      <c r="BN139" s="218" t="s">
        <v>374</v>
      </c>
      <c r="BO139" s="217" t="s">
        <v>452</v>
      </c>
      <c r="BP139" s="201" t="s">
        <v>684</v>
      </c>
      <c r="BQ139" s="52" t="s">
        <v>716</v>
      </c>
    </row>
    <row r="140" spans="1:69" ht="16.5" thickBot="1">
      <c r="A140" s="207" t="s">
        <v>37</v>
      </c>
      <c r="B140" s="208" t="s">
        <v>711</v>
      </c>
      <c r="C140" s="202" t="s">
        <v>35</v>
      </c>
      <c r="D140" s="210" t="s">
        <v>709</v>
      </c>
      <c r="E140" s="24" t="s">
        <v>452</v>
      </c>
      <c r="F140" s="86">
        <v>205</v>
      </c>
      <c r="G140" s="80">
        <v>2</v>
      </c>
      <c r="H140" s="204"/>
      <c r="I140" s="204"/>
      <c r="J140" s="204"/>
      <c r="K140" s="204"/>
      <c r="L140" s="80">
        <v>0</v>
      </c>
      <c r="M140" s="203"/>
      <c r="N140" s="52">
        <v>0</v>
      </c>
      <c r="O140" s="204"/>
      <c r="P140" s="204"/>
      <c r="Q140" s="11">
        <v>5.6922608866999997</v>
      </c>
      <c r="R140" s="204"/>
      <c r="S140" s="204"/>
      <c r="T140" s="53">
        <v>9.8562499999999993</v>
      </c>
      <c r="U140" s="204"/>
      <c r="V140" s="204"/>
      <c r="W140" s="11">
        <v>5.3503643842363999</v>
      </c>
      <c r="X140" s="204"/>
      <c r="Y140" s="204"/>
      <c r="Z140" s="53">
        <v>9.8562499999999993</v>
      </c>
      <c r="AA140" s="204"/>
      <c r="AB140" s="204"/>
      <c r="AC140" s="204"/>
      <c r="AD140" s="204"/>
      <c r="AE140" s="204"/>
      <c r="AF140" s="9">
        <v>3.5516124328739509</v>
      </c>
      <c r="AG140" s="9">
        <v>1421</v>
      </c>
      <c r="AH140" s="9">
        <v>0.46098165752102743</v>
      </c>
      <c r="AI140" s="9">
        <v>62</v>
      </c>
      <c r="AJ140" s="9">
        <v>2.537396694214876</v>
      </c>
      <c r="AK140" s="204" t="s">
        <v>248</v>
      </c>
      <c r="AL140" s="9">
        <v>202</v>
      </c>
      <c r="AM140" s="9">
        <v>3.5580395571448395</v>
      </c>
      <c r="AN140" s="9">
        <v>3.6428160919540229</v>
      </c>
      <c r="AO140" s="73">
        <v>404</v>
      </c>
      <c r="AP140" s="80">
        <v>0</v>
      </c>
      <c r="AQ140" s="80">
        <v>2</v>
      </c>
      <c r="AR140" s="224">
        <v>0</v>
      </c>
      <c r="AS140" s="204" t="s">
        <v>248</v>
      </c>
      <c r="AT140" s="11">
        <v>15610.743</v>
      </c>
      <c r="AU140" s="11">
        <v>42.707000000000001</v>
      </c>
      <c r="AV140" s="158">
        <v>0</v>
      </c>
      <c r="AW140" s="158">
        <v>0</v>
      </c>
      <c r="AX140" s="158" t="s">
        <v>248</v>
      </c>
      <c r="AY140" s="235"/>
      <c r="AZ140" s="218">
        <v>148101</v>
      </c>
      <c r="BA140" s="188"/>
      <c r="BB140" s="203"/>
      <c r="BC140" s="158"/>
      <c r="BD140" s="217" t="s">
        <v>61</v>
      </c>
      <c r="BE140" s="201" t="s">
        <v>62</v>
      </c>
      <c r="BF140" s="201" t="s">
        <v>63</v>
      </c>
      <c r="BG140" s="201" t="s">
        <v>196</v>
      </c>
      <c r="BH140" s="218" t="s">
        <v>512</v>
      </c>
      <c r="BI140" s="218" t="s">
        <v>67</v>
      </c>
      <c r="BJ140" s="391">
        <v>214</v>
      </c>
      <c r="BK140" s="370">
        <v>3</v>
      </c>
      <c r="BL140" s="219" t="s">
        <v>65</v>
      </c>
      <c r="BM140" s="52" t="s">
        <v>65</v>
      </c>
      <c r="BN140" s="218" t="s">
        <v>374</v>
      </c>
      <c r="BO140" s="217" t="s">
        <v>452</v>
      </c>
      <c r="BP140" s="201" t="s">
        <v>684</v>
      </c>
      <c r="BQ140" s="52" t="s">
        <v>716</v>
      </c>
    </row>
    <row r="141" spans="1:69" ht="16.5" thickBot="1">
      <c r="A141" s="207" t="s">
        <v>37</v>
      </c>
      <c r="B141" s="208" t="s">
        <v>711</v>
      </c>
      <c r="C141" s="202" t="s">
        <v>35</v>
      </c>
      <c r="D141" s="210" t="s">
        <v>709</v>
      </c>
      <c r="E141" s="24" t="s">
        <v>452</v>
      </c>
      <c r="F141" s="86">
        <v>207</v>
      </c>
      <c r="G141" s="80">
        <v>2</v>
      </c>
      <c r="H141" s="204"/>
      <c r="I141" s="204"/>
      <c r="J141" s="204"/>
      <c r="K141" s="204"/>
      <c r="L141" s="80">
        <v>0</v>
      </c>
      <c r="M141" s="203"/>
      <c r="N141" s="52">
        <v>0</v>
      </c>
      <c r="O141" s="204"/>
      <c r="P141" s="204"/>
      <c r="Q141" s="11">
        <v>5.4447413415000003</v>
      </c>
      <c r="R141" s="204"/>
      <c r="S141" s="204"/>
      <c r="T141" s="53">
        <v>7.291666666666667</v>
      </c>
      <c r="U141" s="204"/>
      <c r="V141" s="204"/>
      <c r="W141" s="11">
        <v>5.3937705658536004</v>
      </c>
      <c r="X141" s="204"/>
      <c r="Y141" s="204"/>
      <c r="Z141" s="53">
        <v>7.125</v>
      </c>
      <c r="AA141" s="204"/>
      <c r="AB141" s="204"/>
      <c r="AC141" s="204"/>
      <c r="AD141" s="204"/>
      <c r="AE141" s="204"/>
      <c r="AF141" s="9">
        <v>2.8459163790380497</v>
      </c>
      <c r="AG141" s="9">
        <v>1435</v>
      </c>
      <c r="AH141" s="9">
        <v>0.34679691918933547</v>
      </c>
      <c r="AI141" s="9">
        <v>198</v>
      </c>
      <c r="AJ141" s="9">
        <v>2.1372126436781609</v>
      </c>
      <c r="AK141" s="204" t="s">
        <v>248</v>
      </c>
      <c r="AL141" s="9">
        <v>0</v>
      </c>
      <c r="AM141" s="9"/>
      <c r="AN141" s="9"/>
      <c r="AO141" s="73">
        <v>410</v>
      </c>
      <c r="AP141" s="80">
        <v>0</v>
      </c>
      <c r="AQ141" s="80">
        <v>0</v>
      </c>
      <c r="AR141" s="224">
        <v>0</v>
      </c>
      <c r="AS141" s="204" t="s">
        <v>248</v>
      </c>
      <c r="AT141" s="11">
        <v>15636.339</v>
      </c>
      <c r="AU141" s="11">
        <v>0</v>
      </c>
      <c r="AV141" s="158">
        <v>0</v>
      </c>
      <c r="AW141" s="158">
        <v>0</v>
      </c>
      <c r="AX141" s="158" t="s">
        <v>248</v>
      </c>
      <c r="AY141" s="235"/>
      <c r="AZ141" s="218">
        <v>148101</v>
      </c>
      <c r="BA141" s="188"/>
      <c r="BB141" s="203"/>
      <c r="BC141" s="158"/>
      <c r="BD141" s="217" t="s">
        <v>61</v>
      </c>
      <c r="BE141" s="201" t="s">
        <v>62</v>
      </c>
      <c r="BF141" s="201" t="s">
        <v>63</v>
      </c>
      <c r="BG141" s="201" t="s">
        <v>196</v>
      </c>
      <c r="BH141" s="218" t="s">
        <v>512</v>
      </c>
      <c r="BI141" s="218" t="s">
        <v>68</v>
      </c>
      <c r="BJ141" s="391">
        <v>214</v>
      </c>
      <c r="BK141" s="370">
        <v>4</v>
      </c>
      <c r="BL141" s="219" t="s">
        <v>65</v>
      </c>
      <c r="BM141" s="52" t="s">
        <v>65</v>
      </c>
      <c r="BN141" s="218" t="s">
        <v>374</v>
      </c>
      <c r="BO141" s="217" t="s">
        <v>452</v>
      </c>
      <c r="BP141" s="201" t="s">
        <v>684</v>
      </c>
      <c r="BQ141" s="52" t="s">
        <v>716</v>
      </c>
    </row>
    <row r="142" spans="1:69" ht="15.75" thickBot="1">
      <c r="A142" s="404" t="s">
        <v>37</v>
      </c>
      <c r="B142" s="405" t="s">
        <v>711</v>
      </c>
      <c r="C142" s="406" t="s">
        <v>35</v>
      </c>
      <c r="D142" s="210" t="s">
        <v>709</v>
      </c>
      <c r="E142" s="24" t="s">
        <v>353</v>
      </c>
      <c r="F142" s="86">
        <v>121</v>
      </c>
      <c r="G142" s="80">
        <v>1</v>
      </c>
      <c r="H142" s="407"/>
      <c r="I142" s="407"/>
      <c r="J142" s="407"/>
      <c r="K142" s="407"/>
      <c r="L142" s="80">
        <v>0</v>
      </c>
      <c r="M142" s="408"/>
      <c r="N142" s="409">
        <v>0</v>
      </c>
      <c r="O142" s="407"/>
      <c r="P142" s="407"/>
      <c r="Q142" s="11">
        <v>5.2073081917000001</v>
      </c>
      <c r="R142" s="407"/>
      <c r="S142" s="407"/>
      <c r="T142" s="53">
        <v>7.5</v>
      </c>
      <c r="U142" s="407"/>
      <c r="V142" s="407"/>
      <c r="W142" s="11">
        <v>4.8869748666666002</v>
      </c>
      <c r="X142" s="407"/>
      <c r="Y142" s="407"/>
      <c r="Z142" s="53">
        <v>7.166666666666667</v>
      </c>
      <c r="AA142" s="407"/>
      <c r="AB142" s="407"/>
      <c r="AC142" s="407"/>
      <c r="AD142" s="407"/>
      <c r="AE142" s="407"/>
      <c r="AF142" s="410">
        <v>3.6866904958373032</v>
      </c>
      <c r="AG142" s="410">
        <v>840</v>
      </c>
      <c r="AH142" s="410">
        <v>0.3771752845833457</v>
      </c>
      <c r="AI142" s="410">
        <v>9</v>
      </c>
      <c r="AJ142" s="410">
        <v>2.8367346938775508</v>
      </c>
      <c r="AK142" s="407" t="s">
        <v>248</v>
      </c>
      <c r="AL142" s="410">
        <v>120</v>
      </c>
      <c r="AM142" s="410">
        <v>3.6866904958373032</v>
      </c>
      <c r="AN142" s="410">
        <v>3.6990909090909092</v>
      </c>
      <c r="AO142" s="73">
        <v>240</v>
      </c>
      <c r="AP142" s="80">
        <v>0</v>
      </c>
      <c r="AQ142" s="80">
        <v>0</v>
      </c>
      <c r="AR142" s="224">
        <v>0</v>
      </c>
      <c r="AS142" s="407" t="s">
        <v>248</v>
      </c>
      <c r="AT142" s="11">
        <v>9217.7479999999996</v>
      </c>
      <c r="AU142" s="11">
        <v>0</v>
      </c>
      <c r="AV142" s="416">
        <v>0</v>
      </c>
      <c r="AW142" s="416">
        <v>0</v>
      </c>
      <c r="AX142" s="416" t="s">
        <v>248</v>
      </c>
      <c r="AY142" s="235"/>
      <c r="AZ142" s="242">
        <v>52418</v>
      </c>
      <c r="BA142" s="188"/>
      <c r="BB142" s="408"/>
      <c r="BC142" s="416"/>
      <c r="BD142" s="411" t="s">
        <v>61</v>
      </c>
      <c r="BE142" s="412" t="s">
        <v>62</v>
      </c>
      <c r="BF142" s="412" t="s">
        <v>63</v>
      </c>
      <c r="BG142" s="412" t="s">
        <v>196</v>
      </c>
      <c r="BH142" s="413" t="s">
        <v>513</v>
      </c>
      <c r="BI142" s="413" t="s">
        <v>64</v>
      </c>
      <c r="BJ142" s="417">
        <v>214</v>
      </c>
      <c r="BK142" s="414">
        <v>1</v>
      </c>
      <c r="BL142" s="415" t="s">
        <v>65</v>
      </c>
      <c r="BM142" s="409" t="s">
        <v>65</v>
      </c>
      <c r="BN142" s="413" t="s">
        <v>374</v>
      </c>
      <c r="BO142" s="217" t="s">
        <v>353</v>
      </c>
      <c r="BP142" s="201" t="s">
        <v>693</v>
      </c>
      <c r="BQ142" s="52" t="s">
        <v>715</v>
      </c>
    </row>
    <row r="143" spans="1:69" ht="15.75" thickBot="1">
      <c r="A143" s="404" t="s">
        <v>37</v>
      </c>
      <c r="B143" s="405" t="s">
        <v>711</v>
      </c>
      <c r="C143" s="406" t="s">
        <v>35</v>
      </c>
      <c r="D143" s="210" t="s">
        <v>709</v>
      </c>
      <c r="E143" s="24" t="s">
        <v>353</v>
      </c>
      <c r="F143" s="86">
        <v>120</v>
      </c>
      <c r="G143" s="80">
        <v>4</v>
      </c>
      <c r="H143" s="407"/>
      <c r="I143" s="407"/>
      <c r="J143" s="407"/>
      <c r="K143" s="407"/>
      <c r="L143" s="80">
        <v>0</v>
      </c>
      <c r="M143" s="408"/>
      <c r="N143" s="409">
        <v>0</v>
      </c>
      <c r="O143" s="407"/>
      <c r="P143" s="407"/>
      <c r="Q143" s="11">
        <v>5.4287411810000004</v>
      </c>
      <c r="R143" s="407"/>
      <c r="S143" s="407"/>
      <c r="T143" s="53">
        <v>11.599999999999994</v>
      </c>
      <c r="U143" s="407"/>
      <c r="V143" s="407"/>
      <c r="W143" s="11">
        <v>5.2712499051724002</v>
      </c>
      <c r="X143" s="407"/>
      <c r="Y143" s="407"/>
      <c r="Z143" s="53">
        <v>11.549999999999997</v>
      </c>
      <c r="AA143" s="407"/>
      <c r="AB143" s="407"/>
      <c r="AC143" s="407"/>
      <c r="AD143" s="407"/>
      <c r="AE143" s="407"/>
      <c r="AF143" s="410">
        <v>3.4440578885364213</v>
      </c>
      <c r="AG143" s="410">
        <v>812</v>
      </c>
      <c r="AH143" s="410">
        <v>0.52299586333037718</v>
      </c>
      <c r="AI143" s="410">
        <v>46</v>
      </c>
      <c r="AJ143" s="410">
        <v>2.4289473684210527</v>
      </c>
      <c r="AK143" s="407" t="s">
        <v>248</v>
      </c>
      <c r="AL143" s="410">
        <v>115</v>
      </c>
      <c r="AM143" s="410">
        <v>3.4458757834404889</v>
      </c>
      <c r="AN143" s="410">
        <v>3.5586253369272236</v>
      </c>
      <c r="AO143" s="73">
        <v>232</v>
      </c>
      <c r="AP143" s="80">
        <v>0</v>
      </c>
      <c r="AQ143" s="80">
        <v>0</v>
      </c>
      <c r="AR143" s="224">
        <v>0</v>
      </c>
      <c r="AS143" s="407" t="s">
        <v>248</v>
      </c>
      <c r="AT143" s="11">
        <v>8918.5339999999997</v>
      </c>
      <c r="AU143" s="11">
        <v>0</v>
      </c>
      <c r="AV143" s="158">
        <v>0</v>
      </c>
      <c r="AW143" s="158">
        <v>0</v>
      </c>
      <c r="AX143" s="416" t="s">
        <v>248</v>
      </c>
      <c r="AY143" s="235"/>
      <c r="AZ143" s="242">
        <v>52418</v>
      </c>
      <c r="BA143" s="188"/>
      <c r="BB143" s="408"/>
      <c r="BC143" s="416"/>
      <c r="BD143" s="411" t="s">
        <v>61</v>
      </c>
      <c r="BE143" s="412" t="s">
        <v>62</v>
      </c>
      <c r="BF143" s="412" t="s">
        <v>63</v>
      </c>
      <c r="BG143" s="412" t="s">
        <v>196</v>
      </c>
      <c r="BH143" s="413" t="s">
        <v>513</v>
      </c>
      <c r="BI143" s="413" t="s">
        <v>66</v>
      </c>
      <c r="BJ143" s="417">
        <v>214</v>
      </c>
      <c r="BK143" s="414">
        <v>7</v>
      </c>
      <c r="BL143" s="415" t="s">
        <v>65</v>
      </c>
      <c r="BM143" s="409" t="s">
        <v>65</v>
      </c>
      <c r="BN143" s="413" t="s">
        <v>374</v>
      </c>
      <c r="BO143" s="217" t="s">
        <v>353</v>
      </c>
      <c r="BP143" s="201" t="s">
        <v>693</v>
      </c>
      <c r="BQ143" s="52" t="s">
        <v>715</v>
      </c>
    </row>
    <row r="144" spans="1:69" ht="15.75" thickBot="1">
      <c r="A144" s="404" t="s">
        <v>37</v>
      </c>
      <c r="B144" s="405" t="s">
        <v>711</v>
      </c>
      <c r="C144" s="406" t="s">
        <v>35</v>
      </c>
      <c r="D144" s="210" t="s">
        <v>709</v>
      </c>
      <c r="E144" s="24" t="s">
        <v>353</v>
      </c>
      <c r="F144" s="86">
        <v>126</v>
      </c>
      <c r="G144" s="80">
        <v>1</v>
      </c>
      <c r="H144" s="407"/>
      <c r="I144" s="407"/>
      <c r="J144" s="407"/>
      <c r="K144" s="407"/>
      <c r="L144" s="80">
        <v>0</v>
      </c>
      <c r="M144" s="408"/>
      <c r="N144" s="409">
        <v>0</v>
      </c>
      <c r="O144" s="407"/>
      <c r="P144" s="407"/>
      <c r="Q144" s="11">
        <v>4.8900159360000002</v>
      </c>
      <c r="R144" s="407"/>
      <c r="S144" s="407"/>
      <c r="T144" s="53">
        <v>6.125</v>
      </c>
      <c r="U144" s="407"/>
      <c r="V144" s="407"/>
      <c r="W144" s="11">
        <v>4.9563599360000001</v>
      </c>
      <c r="X144" s="407"/>
      <c r="Y144" s="407"/>
      <c r="Z144" s="53">
        <v>6.3125</v>
      </c>
      <c r="AA144" s="407"/>
      <c r="AB144" s="407"/>
      <c r="AC144" s="407"/>
      <c r="AD144" s="407"/>
      <c r="AE144" s="407"/>
      <c r="AF144" s="410">
        <v>3.6180343005316593</v>
      </c>
      <c r="AG144" s="410">
        <v>875</v>
      </c>
      <c r="AH144" s="410">
        <v>0.43247918769970489</v>
      </c>
      <c r="AI144" s="410">
        <v>16</v>
      </c>
      <c r="AJ144" s="410">
        <v>2.7569444444444446</v>
      </c>
      <c r="AK144" s="407" t="s">
        <v>248</v>
      </c>
      <c r="AL144" s="410">
        <v>125</v>
      </c>
      <c r="AM144" s="410">
        <v>3.6180343005316593</v>
      </c>
      <c r="AN144" s="410">
        <v>3.6725053078556265</v>
      </c>
      <c r="AO144" s="73">
        <v>250</v>
      </c>
      <c r="AP144" s="80">
        <v>0</v>
      </c>
      <c r="AQ144" s="80">
        <v>0</v>
      </c>
      <c r="AR144" s="224">
        <v>0</v>
      </c>
      <c r="AS144" s="407" t="s">
        <v>248</v>
      </c>
      <c r="AT144" s="11">
        <v>9496.2780000000002</v>
      </c>
      <c r="AU144" s="11">
        <v>0</v>
      </c>
      <c r="AV144" s="416">
        <v>0</v>
      </c>
      <c r="AW144" s="416">
        <v>0</v>
      </c>
      <c r="AX144" s="416" t="s">
        <v>248</v>
      </c>
      <c r="AY144" s="235"/>
      <c r="AZ144" s="242">
        <v>52418</v>
      </c>
      <c r="BA144" s="188"/>
      <c r="BB144" s="408"/>
      <c r="BC144" s="416"/>
      <c r="BD144" s="411" t="s">
        <v>61</v>
      </c>
      <c r="BE144" s="412" t="s">
        <v>62</v>
      </c>
      <c r="BF144" s="412" t="s">
        <v>63</v>
      </c>
      <c r="BG144" s="412" t="s">
        <v>196</v>
      </c>
      <c r="BH144" s="413" t="s">
        <v>513</v>
      </c>
      <c r="BI144" s="413" t="s">
        <v>67</v>
      </c>
      <c r="BJ144" s="417">
        <v>214</v>
      </c>
      <c r="BK144" s="414">
        <v>3</v>
      </c>
      <c r="BL144" s="415" t="s">
        <v>65</v>
      </c>
      <c r="BM144" s="409" t="s">
        <v>65</v>
      </c>
      <c r="BN144" s="413" t="s">
        <v>374</v>
      </c>
      <c r="BO144" s="217" t="s">
        <v>353</v>
      </c>
      <c r="BP144" s="201" t="s">
        <v>693</v>
      </c>
      <c r="BQ144" s="52" t="s">
        <v>715</v>
      </c>
    </row>
    <row r="145" spans="1:69" ht="15.75" thickBot="1">
      <c r="A145" s="404" t="s">
        <v>37</v>
      </c>
      <c r="B145" s="405" t="s">
        <v>711</v>
      </c>
      <c r="C145" s="406" t="s">
        <v>35</v>
      </c>
      <c r="D145" s="210" t="s">
        <v>709</v>
      </c>
      <c r="E145" s="24" t="s">
        <v>353</v>
      </c>
      <c r="F145" s="86">
        <v>115</v>
      </c>
      <c r="G145" s="80">
        <v>2</v>
      </c>
      <c r="H145" s="407"/>
      <c r="I145" s="407"/>
      <c r="J145" s="407"/>
      <c r="K145" s="407"/>
      <c r="L145" s="80">
        <v>0</v>
      </c>
      <c r="M145" s="408"/>
      <c r="N145" s="409">
        <v>0</v>
      </c>
      <c r="O145" s="407"/>
      <c r="P145" s="407"/>
      <c r="Q145" s="11">
        <v>5.9607962389000004</v>
      </c>
      <c r="R145" s="407"/>
      <c r="S145" s="407"/>
      <c r="T145" s="53">
        <v>9.1749999999999972</v>
      </c>
      <c r="U145" s="407"/>
      <c r="V145" s="407"/>
      <c r="W145" s="11">
        <v>5.9311148672565999</v>
      </c>
      <c r="X145" s="407"/>
      <c r="Y145" s="407"/>
      <c r="Z145" s="53">
        <v>9.0874999999999986</v>
      </c>
      <c r="AA145" s="407"/>
      <c r="AB145" s="407"/>
      <c r="AC145" s="407"/>
      <c r="AD145" s="407"/>
      <c r="AE145" s="407"/>
      <c r="AF145" s="410">
        <v>2.8441454091546485</v>
      </c>
      <c r="AG145" s="410">
        <v>784</v>
      </c>
      <c r="AH145" s="410">
        <v>0.38952420248600822</v>
      </c>
      <c r="AI145" s="410">
        <v>112</v>
      </c>
      <c r="AJ145" s="410">
        <v>2.0953804347826086</v>
      </c>
      <c r="AK145" s="407" t="s">
        <v>248</v>
      </c>
      <c r="AL145" s="9">
        <v>0</v>
      </c>
      <c r="AM145" s="410"/>
      <c r="AN145" s="410"/>
      <c r="AO145" s="73">
        <v>226</v>
      </c>
      <c r="AP145" s="80">
        <v>0</v>
      </c>
      <c r="AQ145" s="80">
        <v>0</v>
      </c>
      <c r="AR145" s="224">
        <v>0</v>
      </c>
      <c r="AS145" s="407" t="s">
        <v>248</v>
      </c>
      <c r="AT145" s="11">
        <v>8667.5679999999993</v>
      </c>
      <c r="AU145" s="11">
        <v>0</v>
      </c>
      <c r="AV145" s="158">
        <v>0</v>
      </c>
      <c r="AW145" s="158">
        <v>0</v>
      </c>
      <c r="AX145" s="416" t="s">
        <v>248</v>
      </c>
      <c r="AY145" s="235"/>
      <c r="AZ145" s="242">
        <v>52418</v>
      </c>
      <c r="BA145" s="188"/>
      <c r="BB145" s="408"/>
      <c r="BC145" s="416"/>
      <c r="BD145" s="411" t="s">
        <v>61</v>
      </c>
      <c r="BE145" s="412" t="s">
        <v>62</v>
      </c>
      <c r="BF145" s="412" t="s">
        <v>63</v>
      </c>
      <c r="BG145" s="412" t="s">
        <v>196</v>
      </c>
      <c r="BH145" s="413" t="s">
        <v>513</v>
      </c>
      <c r="BI145" s="413" t="s">
        <v>68</v>
      </c>
      <c r="BJ145" s="417">
        <v>214</v>
      </c>
      <c r="BK145" s="414">
        <v>4</v>
      </c>
      <c r="BL145" s="415" t="s">
        <v>65</v>
      </c>
      <c r="BM145" s="409" t="s">
        <v>65</v>
      </c>
      <c r="BN145" s="413" t="s">
        <v>374</v>
      </c>
      <c r="BO145" s="217" t="s">
        <v>353</v>
      </c>
      <c r="BP145" s="201" t="s">
        <v>693</v>
      </c>
      <c r="BQ145" s="52" t="s">
        <v>715</v>
      </c>
    </row>
    <row r="146" spans="1:69" ht="16.5" thickBot="1">
      <c r="A146" s="207" t="s">
        <v>37</v>
      </c>
      <c r="B146" s="208" t="s">
        <v>711</v>
      </c>
      <c r="C146" s="202" t="s">
        <v>35</v>
      </c>
      <c r="D146" s="210" t="s">
        <v>709</v>
      </c>
      <c r="E146" s="24" t="s">
        <v>591</v>
      </c>
      <c r="F146" s="86">
        <v>106</v>
      </c>
      <c r="G146" s="80">
        <v>2</v>
      </c>
      <c r="H146" s="204"/>
      <c r="I146" s="204"/>
      <c r="J146" s="204"/>
      <c r="K146" s="204"/>
      <c r="L146" s="80">
        <v>1</v>
      </c>
      <c r="M146" s="203"/>
      <c r="N146" s="52">
        <v>0</v>
      </c>
      <c r="O146" s="204"/>
      <c r="P146" s="204"/>
      <c r="Q146" s="11">
        <v>5.2498636989999996</v>
      </c>
      <c r="R146" s="204"/>
      <c r="S146" s="204"/>
      <c r="T146" s="53">
        <v>6.9812499999999993</v>
      </c>
      <c r="U146" s="204"/>
      <c r="V146" s="204"/>
      <c r="W146" s="11">
        <v>4.9029415728155001</v>
      </c>
      <c r="X146" s="204"/>
      <c r="Y146" s="204"/>
      <c r="Z146" s="53">
        <v>6.8083333333333327</v>
      </c>
      <c r="AA146" s="204"/>
      <c r="AB146" s="204"/>
      <c r="AC146" s="204"/>
      <c r="AD146" s="204"/>
      <c r="AE146" s="204"/>
      <c r="AF146" s="9">
        <v>3.6187517537158005</v>
      </c>
      <c r="AG146" s="9">
        <v>721</v>
      </c>
      <c r="AH146" s="9">
        <v>0.46004649774711037</v>
      </c>
      <c r="AI146" s="9">
        <v>20</v>
      </c>
      <c r="AJ146" s="9">
        <v>2.6543269230769231</v>
      </c>
      <c r="AK146" s="204" t="s">
        <v>248</v>
      </c>
      <c r="AL146" s="9">
        <v>103</v>
      </c>
      <c r="AM146" s="9">
        <v>3.6187517537158005</v>
      </c>
      <c r="AN146" s="9">
        <v>3.6810538116591927</v>
      </c>
      <c r="AO146" s="73">
        <v>208</v>
      </c>
      <c r="AP146" s="80">
        <v>0</v>
      </c>
      <c r="AQ146" s="80">
        <v>0</v>
      </c>
      <c r="AR146" s="224">
        <v>0</v>
      </c>
      <c r="AS146" s="204" t="s">
        <v>248</v>
      </c>
      <c r="AT146" s="11">
        <v>7391.7070000000003</v>
      </c>
      <c r="AU146" s="11">
        <v>0</v>
      </c>
      <c r="AV146" s="158">
        <v>0</v>
      </c>
      <c r="AW146" s="158">
        <v>0</v>
      </c>
      <c r="AX146" s="158" t="s">
        <v>248</v>
      </c>
      <c r="AY146" s="235"/>
      <c r="AZ146" s="218">
        <v>25382</v>
      </c>
      <c r="BA146" s="188"/>
      <c r="BB146" s="203"/>
      <c r="BC146" s="158"/>
      <c r="BD146" s="217" t="s">
        <v>61</v>
      </c>
      <c r="BE146" s="201" t="s">
        <v>62</v>
      </c>
      <c r="BF146" s="201" t="s">
        <v>63</v>
      </c>
      <c r="BG146" s="201" t="s">
        <v>196</v>
      </c>
      <c r="BH146" s="218" t="s">
        <v>514</v>
      </c>
      <c r="BI146" s="218" t="s">
        <v>64</v>
      </c>
      <c r="BJ146" s="391">
        <v>214</v>
      </c>
      <c r="BK146" s="370">
        <v>1</v>
      </c>
      <c r="BL146" s="219" t="s">
        <v>65</v>
      </c>
      <c r="BM146" s="52" t="s">
        <v>65</v>
      </c>
      <c r="BN146" s="218" t="s">
        <v>374</v>
      </c>
      <c r="BO146" s="217" t="s">
        <v>159</v>
      </c>
      <c r="BP146" s="201" t="s">
        <v>680</v>
      </c>
      <c r="BQ146" s="52" t="s">
        <v>714</v>
      </c>
    </row>
    <row r="147" spans="1:69" ht="16.5" thickBot="1">
      <c r="A147" s="207" t="s">
        <v>37</v>
      </c>
      <c r="B147" s="208" t="s">
        <v>711</v>
      </c>
      <c r="C147" s="202" t="s">
        <v>35</v>
      </c>
      <c r="D147" s="210" t="s">
        <v>709</v>
      </c>
      <c r="E147" s="24" t="s">
        <v>591</v>
      </c>
      <c r="F147" s="86">
        <v>99</v>
      </c>
      <c r="G147" s="80">
        <v>3</v>
      </c>
      <c r="H147" s="204"/>
      <c r="I147" s="204"/>
      <c r="J147" s="204"/>
      <c r="K147" s="204"/>
      <c r="L147" s="80">
        <v>0</v>
      </c>
      <c r="M147" s="203"/>
      <c r="N147" s="52">
        <v>1</v>
      </c>
      <c r="O147" s="204"/>
      <c r="P147" s="204"/>
      <c r="Q147" s="11">
        <v>6.09680175</v>
      </c>
      <c r="R147" s="204"/>
      <c r="S147" s="204"/>
      <c r="T147" s="53">
        <v>12.599999999999994</v>
      </c>
      <c r="U147" s="204"/>
      <c r="V147" s="204"/>
      <c r="W147" s="11">
        <v>6.0987185729166002</v>
      </c>
      <c r="X147" s="204"/>
      <c r="Y147" s="204"/>
      <c r="Z147" s="53">
        <v>12.599999999999994</v>
      </c>
      <c r="AA147" s="204"/>
      <c r="AB147" s="204"/>
      <c r="AC147" s="204"/>
      <c r="AD147" s="204"/>
      <c r="AE147" s="204"/>
      <c r="AF147" s="9">
        <v>3.3786466238193942</v>
      </c>
      <c r="AG147" s="9">
        <v>665</v>
      </c>
      <c r="AH147" s="9">
        <v>0.49703665093047039</v>
      </c>
      <c r="AI147" s="9">
        <v>39</v>
      </c>
      <c r="AJ147" s="9">
        <v>2.3575757575757574</v>
      </c>
      <c r="AK147" s="204" t="s">
        <v>248</v>
      </c>
      <c r="AL147" s="9">
        <v>95</v>
      </c>
      <c r="AM147" s="9">
        <v>3.3786466238193942</v>
      </c>
      <c r="AN147" s="9">
        <v>3.460093896713615</v>
      </c>
      <c r="AO147" s="73">
        <v>192</v>
      </c>
      <c r="AP147" s="80">
        <v>0</v>
      </c>
      <c r="AQ147" s="80">
        <v>0</v>
      </c>
      <c r="AR147" s="224">
        <v>0</v>
      </c>
      <c r="AS147" s="204" t="s">
        <v>248</v>
      </c>
      <c r="AT147" s="11">
        <v>6835.4870000000001</v>
      </c>
      <c r="AU147" s="11">
        <v>0</v>
      </c>
      <c r="AV147" s="158">
        <v>0</v>
      </c>
      <c r="AW147" s="158">
        <v>0</v>
      </c>
      <c r="AX147" s="158" t="s">
        <v>248</v>
      </c>
      <c r="AY147" s="235"/>
      <c r="AZ147" s="218">
        <v>25382</v>
      </c>
      <c r="BA147" s="188"/>
      <c r="BB147" s="203"/>
      <c r="BC147" s="158"/>
      <c r="BD147" s="217" t="s">
        <v>61</v>
      </c>
      <c r="BE147" s="201" t="s">
        <v>62</v>
      </c>
      <c r="BF147" s="201" t="s">
        <v>63</v>
      </c>
      <c r="BG147" s="201" t="s">
        <v>196</v>
      </c>
      <c r="BH147" s="218" t="s">
        <v>514</v>
      </c>
      <c r="BI147" s="218" t="s">
        <v>66</v>
      </c>
      <c r="BJ147" s="391">
        <v>214</v>
      </c>
      <c r="BK147" s="370">
        <v>7</v>
      </c>
      <c r="BL147" s="219" t="s">
        <v>65</v>
      </c>
      <c r="BM147" s="52" t="s">
        <v>65</v>
      </c>
      <c r="BN147" s="218" t="s">
        <v>374</v>
      </c>
      <c r="BO147" s="217" t="s">
        <v>159</v>
      </c>
      <c r="BP147" s="201" t="s">
        <v>680</v>
      </c>
      <c r="BQ147" s="52" t="s">
        <v>714</v>
      </c>
    </row>
    <row r="148" spans="1:69" ht="15.75" thickBot="1">
      <c r="A148" s="404" t="s">
        <v>37</v>
      </c>
      <c r="B148" s="405" t="s">
        <v>711</v>
      </c>
      <c r="C148" s="406" t="s">
        <v>35</v>
      </c>
      <c r="D148" s="210" t="s">
        <v>709</v>
      </c>
      <c r="E148" s="24" t="s">
        <v>591</v>
      </c>
      <c r="F148" s="86">
        <v>102</v>
      </c>
      <c r="G148" s="80">
        <v>1</v>
      </c>
      <c r="H148" s="407"/>
      <c r="I148" s="407"/>
      <c r="J148" s="407"/>
      <c r="K148" s="407"/>
      <c r="L148" s="80">
        <v>0</v>
      </c>
      <c r="M148" s="408"/>
      <c r="N148" s="409">
        <v>0</v>
      </c>
      <c r="O148" s="407"/>
      <c r="P148" s="407"/>
      <c r="Q148" s="11">
        <v>5.3968018713000001</v>
      </c>
      <c r="R148" s="407"/>
      <c r="S148" s="407"/>
      <c r="T148" s="53">
        <v>7.2458333333333327</v>
      </c>
      <c r="U148" s="407"/>
      <c r="V148" s="407"/>
      <c r="W148" s="11">
        <v>5.3621482574256998</v>
      </c>
      <c r="X148" s="407"/>
      <c r="Y148" s="407"/>
      <c r="Z148" s="53">
        <v>7.4916666666666645</v>
      </c>
      <c r="AA148" s="407"/>
      <c r="AB148" s="407"/>
      <c r="AC148" s="407"/>
      <c r="AD148" s="407"/>
      <c r="AE148" s="407"/>
      <c r="AF148" s="410">
        <v>3.4997489498730592</v>
      </c>
      <c r="AG148" s="410">
        <v>706</v>
      </c>
      <c r="AH148" s="410">
        <v>0.48813345015870796</v>
      </c>
      <c r="AI148" s="410">
        <v>34</v>
      </c>
      <c r="AJ148" s="410">
        <v>2.5108333333333333</v>
      </c>
      <c r="AK148" s="407" t="s">
        <v>248</v>
      </c>
      <c r="AL148" s="410">
        <v>98</v>
      </c>
      <c r="AM148" s="410">
        <v>3.5219606519092967</v>
      </c>
      <c r="AN148" s="410">
        <v>3.6068652849740932</v>
      </c>
      <c r="AO148" s="73">
        <v>199</v>
      </c>
      <c r="AP148" s="80">
        <v>0</v>
      </c>
      <c r="AQ148" s="80">
        <v>3</v>
      </c>
      <c r="AR148" s="224">
        <v>0</v>
      </c>
      <c r="AS148" s="407" t="s">
        <v>248</v>
      </c>
      <c r="AT148" s="11">
        <v>7167.98</v>
      </c>
      <c r="AU148" s="11">
        <v>43.613999999999997</v>
      </c>
      <c r="AV148" s="416">
        <v>0</v>
      </c>
      <c r="AW148" s="416">
        <v>0</v>
      </c>
      <c r="AX148" s="416" t="s">
        <v>248</v>
      </c>
      <c r="AY148" s="235"/>
      <c r="AZ148" s="242">
        <v>25382</v>
      </c>
      <c r="BA148" s="188"/>
      <c r="BB148" s="408"/>
      <c r="BC148" s="416"/>
      <c r="BD148" s="411" t="s">
        <v>61</v>
      </c>
      <c r="BE148" s="412" t="s">
        <v>62</v>
      </c>
      <c r="BF148" s="412" t="s">
        <v>63</v>
      </c>
      <c r="BG148" s="412" t="s">
        <v>196</v>
      </c>
      <c r="BH148" s="218" t="s">
        <v>514</v>
      </c>
      <c r="BI148" s="413" t="s">
        <v>67</v>
      </c>
      <c r="BJ148" s="417">
        <v>214</v>
      </c>
      <c r="BK148" s="414">
        <v>3</v>
      </c>
      <c r="BL148" s="415" t="s">
        <v>65</v>
      </c>
      <c r="BM148" s="409" t="s">
        <v>65</v>
      </c>
      <c r="BN148" s="413" t="s">
        <v>374</v>
      </c>
      <c r="BO148" s="217" t="s">
        <v>159</v>
      </c>
      <c r="BP148" s="201" t="s">
        <v>680</v>
      </c>
      <c r="BQ148" s="52" t="s">
        <v>714</v>
      </c>
    </row>
    <row r="149" spans="1:69" ht="16.5" thickBot="1">
      <c r="A149" s="207" t="s">
        <v>37</v>
      </c>
      <c r="B149" s="208" t="s">
        <v>711</v>
      </c>
      <c r="C149" s="202" t="s">
        <v>35</v>
      </c>
      <c r="D149" s="210" t="s">
        <v>709</v>
      </c>
      <c r="E149" s="24" t="s">
        <v>591</v>
      </c>
      <c r="F149" s="86">
        <v>92</v>
      </c>
      <c r="G149" s="80">
        <v>9</v>
      </c>
      <c r="H149" s="204"/>
      <c r="I149" s="204"/>
      <c r="J149" s="204"/>
      <c r="K149" s="204"/>
      <c r="L149" s="80">
        <v>0</v>
      </c>
      <c r="M149" s="203"/>
      <c r="N149" s="52">
        <v>0</v>
      </c>
      <c r="O149" s="204"/>
      <c r="P149" s="204"/>
      <c r="Q149" s="11">
        <v>6.7324576024000002</v>
      </c>
      <c r="R149" s="204"/>
      <c r="S149" s="204"/>
      <c r="T149" s="53">
        <v>12.924999999999997</v>
      </c>
      <c r="U149" s="204"/>
      <c r="V149" s="204"/>
      <c r="W149" s="11">
        <v>6.5885420120480997</v>
      </c>
      <c r="X149" s="204"/>
      <c r="Y149" s="204"/>
      <c r="Z149" s="53">
        <v>12.924999999999997</v>
      </c>
      <c r="AA149" s="204"/>
      <c r="AB149" s="204"/>
      <c r="AC149" s="204"/>
      <c r="AD149" s="204"/>
      <c r="AE149" s="204"/>
      <c r="AF149" s="9">
        <v>2.6133750023586413</v>
      </c>
      <c r="AG149" s="9">
        <v>560</v>
      </c>
      <c r="AH149" s="9">
        <v>0.33894056276337786</v>
      </c>
      <c r="AI149" s="9">
        <v>177</v>
      </c>
      <c r="AJ149" s="9">
        <v>1.92265625</v>
      </c>
      <c r="AK149" s="204" t="s">
        <v>248</v>
      </c>
      <c r="AL149" s="9">
        <v>0</v>
      </c>
      <c r="AM149" s="9"/>
      <c r="AN149" s="9"/>
      <c r="AO149" s="73">
        <v>164</v>
      </c>
      <c r="AP149" s="80">
        <v>1</v>
      </c>
      <c r="AQ149" s="80">
        <v>1</v>
      </c>
      <c r="AR149" s="224">
        <v>0</v>
      </c>
      <c r="AS149" s="204" t="s">
        <v>248</v>
      </c>
      <c r="AT149" s="11">
        <v>5868.8879999999999</v>
      </c>
      <c r="AU149" s="11">
        <v>60.637</v>
      </c>
      <c r="AV149" s="158">
        <v>0</v>
      </c>
      <c r="AW149" s="158">
        <v>0</v>
      </c>
      <c r="AX149" s="158" t="s">
        <v>248</v>
      </c>
      <c r="AY149" s="235"/>
      <c r="AZ149" s="218">
        <v>25382</v>
      </c>
      <c r="BA149" s="188"/>
      <c r="BB149" s="203"/>
      <c r="BC149" s="158"/>
      <c r="BD149" s="217" t="s">
        <v>61</v>
      </c>
      <c r="BE149" s="201" t="s">
        <v>62</v>
      </c>
      <c r="BF149" s="201" t="s">
        <v>63</v>
      </c>
      <c r="BG149" s="201" t="s">
        <v>196</v>
      </c>
      <c r="BH149" s="218" t="s">
        <v>514</v>
      </c>
      <c r="BI149" s="218" t="s">
        <v>68</v>
      </c>
      <c r="BJ149" s="391">
        <v>214</v>
      </c>
      <c r="BK149" s="370">
        <v>4</v>
      </c>
      <c r="BL149" s="219" t="s">
        <v>65</v>
      </c>
      <c r="BM149" s="52" t="s">
        <v>65</v>
      </c>
      <c r="BN149" s="218" t="s">
        <v>374</v>
      </c>
      <c r="BO149" s="217" t="s">
        <v>159</v>
      </c>
      <c r="BP149" s="201" t="s">
        <v>680</v>
      </c>
      <c r="BQ149" s="52" t="s">
        <v>714</v>
      </c>
    </row>
    <row r="150" spans="1:69" ht="15.75" thickBot="1">
      <c r="A150" s="404" t="s">
        <v>37</v>
      </c>
      <c r="B150" s="405" t="s">
        <v>711</v>
      </c>
      <c r="C150" s="406" t="s">
        <v>35</v>
      </c>
      <c r="D150" s="210" t="s">
        <v>709</v>
      </c>
      <c r="E150" s="24" t="s">
        <v>364</v>
      </c>
      <c r="F150" s="86">
        <v>90</v>
      </c>
      <c r="G150" s="80">
        <v>0</v>
      </c>
      <c r="H150" s="407"/>
      <c r="I150" s="407"/>
      <c r="J150" s="407"/>
      <c r="K150" s="407"/>
      <c r="L150" s="80">
        <v>0</v>
      </c>
      <c r="M150" s="408"/>
      <c r="N150" s="409">
        <v>0</v>
      </c>
      <c r="O150" s="407"/>
      <c r="P150" s="407"/>
      <c r="Q150" s="11">
        <v>5.0263217888999998</v>
      </c>
      <c r="R150" s="407"/>
      <c r="S150" s="407"/>
      <c r="T150" s="53">
        <v>6.416666666666667</v>
      </c>
      <c r="U150" s="407"/>
      <c r="V150" s="407"/>
      <c r="W150" s="11">
        <v>4.6944996222222004</v>
      </c>
      <c r="X150" s="407"/>
      <c r="Y150" s="407"/>
      <c r="Z150" s="53">
        <v>5.9375</v>
      </c>
      <c r="AA150" s="407"/>
      <c r="AB150" s="407"/>
      <c r="AC150" s="407"/>
      <c r="AD150" s="407"/>
      <c r="AE150" s="407"/>
      <c r="AF150" s="410">
        <v>3.5752698557717464</v>
      </c>
      <c r="AG150" s="410">
        <v>630</v>
      </c>
      <c r="AH150" s="410">
        <v>0.41093529587664912</v>
      </c>
      <c r="AI150" s="410">
        <v>7</v>
      </c>
      <c r="AJ150" s="410">
        <v>2.7916666666666665</v>
      </c>
      <c r="AK150" s="407" t="s">
        <v>248</v>
      </c>
      <c r="AL150" s="410">
        <v>61</v>
      </c>
      <c r="AM150" s="410">
        <v>3.7687822236947772</v>
      </c>
      <c r="AN150" s="410">
        <v>3.75</v>
      </c>
      <c r="AO150" s="73">
        <v>180</v>
      </c>
      <c r="AP150" s="80">
        <v>0</v>
      </c>
      <c r="AQ150" s="80">
        <v>0</v>
      </c>
      <c r="AR150" s="224">
        <v>0</v>
      </c>
      <c r="AS150" s="407" t="s">
        <v>248</v>
      </c>
      <c r="AT150" s="11">
        <v>6419.15</v>
      </c>
      <c r="AU150" s="11">
        <v>0</v>
      </c>
      <c r="AV150" s="416">
        <v>0</v>
      </c>
      <c r="AW150" s="416">
        <v>0</v>
      </c>
      <c r="AX150" s="416" t="s">
        <v>248</v>
      </c>
      <c r="AY150" s="235"/>
      <c r="AZ150" s="413">
        <v>31032</v>
      </c>
      <c r="BA150" s="188"/>
      <c r="BB150" s="408"/>
      <c r="BC150" s="416"/>
      <c r="BD150" s="411" t="s">
        <v>61</v>
      </c>
      <c r="BE150" s="412" t="s">
        <v>62</v>
      </c>
      <c r="BF150" s="412" t="s">
        <v>63</v>
      </c>
      <c r="BG150" s="412" t="s">
        <v>196</v>
      </c>
      <c r="BH150" s="218" t="s">
        <v>514</v>
      </c>
      <c r="BI150" s="413" t="s">
        <v>64</v>
      </c>
      <c r="BJ150" s="417">
        <v>214</v>
      </c>
      <c r="BK150" s="414">
        <v>1</v>
      </c>
      <c r="BL150" s="415" t="s">
        <v>65</v>
      </c>
      <c r="BM150" s="409" t="s">
        <v>65</v>
      </c>
      <c r="BN150" s="413" t="s">
        <v>374</v>
      </c>
      <c r="BO150" s="217" t="s">
        <v>701</v>
      </c>
      <c r="BP150" s="201" t="s">
        <v>687</v>
      </c>
      <c r="BQ150" s="52" t="s">
        <v>717</v>
      </c>
    </row>
    <row r="151" spans="1:69" ht="15.75" thickBot="1">
      <c r="A151" s="404" t="s">
        <v>37</v>
      </c>
      <c r="B151" s="405" t="s">
        <v>711</v>
      </c>
      <c r="C151" s="406" t="s">
        <v>35</v>
      </c>
      <c r="D151" s="210" t="s">
        <v>709</v>
      </c>
      <c r="E151" s="24" t="s">
        <v>364</v>
      </c>
      <c r="F151" s="86">
        <v>91</v>
      </c>
      <c r="G151" s="80">
        <v>1</v>
      </c>
      <c r="H151" s="407"/>
      <c r="I151" s="407"/>
      <c r="J151" s="407"/>
      <c r="K151" s="407"/>
      <c r="L151" s="80">
        <v>0</v>
      </c>
      <c r="M151" s="408"/>
      <c r="N151" s="409">
        <v>0</v>
      </c>
      <c r="O151" s="407"/>
      <c r="P151" s="407"/>
      <c r="Q151" s="11">
        <v>6.2580107332999999</v>
      </c>
      <c r="R151" s="407"/>
      <c r="S151" s="407"/>
      <c r="T151" s="53">
        <v>10.25</v>
      </c>
      <c r="U151" s="407"/>
      <c r="V151" s="407"/>
      <c r="W151" s="11">
        <v>6.3044551000000002</v>
      </c>
      <c r="X151" s="407"/>
      <c r="Y151" s="407"/>
      <c r="Z151" s="53">
        <v>10.25</v>
      </c>
      <c r="AA151" s="407"/>
      <c r="AB151" s="407"/>
      <c r="AC151" s="407"/>
      <c r="AD151" s="407"/>
      <c r="AE151" s="407"/>
      <c r="AF151" s="410">
        <v>3.1970000021041383</v>
      </c>
      <c r="AG151" s="410">
        <v>630</v>
      </c>
      <c r="AH151" s="410">
        <v>0.54681243198060303</v>
      </c>
      <c r="AI151" s="410">
        <v>71</v>
      </c>
      <c r="AJ151" s="410">
        <v>2.1762295081967213</v>
      </c>
      <c r="AK151" s="407" t="s">
        <v>248</v>
      </c>
      <c r="AL151" s="410">
        <v>90</v>
      </c>
      <c r="AM151" s="410">
        <v>3.1970000021041383</v>
      </c>
      <c r="AN151" s="410">
        <v>3.2581521739130435</v>
      </c>
      <c r="AO151" s="73">
        <v>180</v>
      </c>
      <c r="AP151" s="80">
        <v>0</v>
      </c>
      <c r="AQ151" s="80">
        <v>0</v>
      </c>
      <c r="AR151" s="224">
        <v>0</v>
      </c>
      <c r="AS151" s="407" t="s">
        <v>248</v>
      </c>
      <c r="AT151" s="11">
        <v>6433.549</v>
      </c>
      <c r="AU151" s="11">
        <v>0</v>
      </c>
      <c r="AV151" s="158">
        <v>0</v>
      </c>
      <c r="AW151" s="158">
        <v>0</v>
      </c>
      <c r="AX151" s="416" t="s">
        <v>248</v>
      </c>
      <c r="AY151" s="235"/>
      <c r="AZ151" s="413">
        <v>31032</v>
      </c>
      <c r="BA151" s="188"/>
      <c r="BB151" s="408"/>
      <c r="BC151" s="416"/>
      <c r="BD151" s="411" t="s">
        <v>61</v>
      </c>
      <c r="BE151" s="412" t="s">
        <v>62</v>
      </c>
      <c r="BF151" s="412" t="s">
        <v>63</v>
      </c>
      <c r="BG151" s="412" t="s">
        <v>196</v>
      </c>
      <c r="BH151" s="218" t="s">
        <v>514</v>
      </c>
      <c r="BI151" s="413" t="s">
        <v>66</v>
      </c>
      <c r="BJ151" s="417">
        <v>214</v>
      </c>
      <c r="BK151" s="414">
        <v>7</v>
      </c>
      <c r="BL151" s="415" t="s">
        <v>65</v>
      </c>
      <c r="BM151" s="409" t="s">
        <v>65</v>
      </c>
      <c r="BN151" s="413" t="s">
        <v>374</v>
      </c>
      <c r="BO151" s="217" t="s">
        <v>701</v>
      </c>
      <c r="BP151" s="201" t="s">
        <v>687</v>
      </c>
      <c r="BQ151" s="52" t="s">
        <v>717</v>
      </c>
    </row>
    <row r="152" spans="1:69" ht="15.75" thickBot="1">
      <c r="A152" s="404" t="s">
        <v>37</v>
      </c>
      <c r="B152" s="405" t="s">
        <v>711</v>
      </c>
      <c r="C152" s="406" t="s">
        <v>35</v>
      </c>
      <c r="D152" s="210" t="s">
        <v>709</v>
      </c>
      <c r="E152" s="24" t="s">
        <v>364</v>
      </c>
      <c r="F152" s="86">
        <v>92</v>
      </c>
      <c r="G152" s="80">
        <v>1</v>
      </c>
      <c r="H152" s="407"/>
      <c r="I152" s="407"/>
      <c r="J152" s="407"/>
      <c r="K152" s="407"/>
      <c r="L152" s="80">
        <v>0</v>
      </c>
      <c r="M152" s="408"/>
      <c r="N152" s="409">
        <v>0</v>
      </c>
      <c r="O152" s="407"/>
      <c r="P152" s="407"/>
      <c r="Q152" s="11">
        <v>4.5063952087999999</v>
      </c>
      <c r="R152" s="407"/>
      <c r="S152" s="407"/>
      <c r="T152" s="53">
        <v>7.2250000000000014</v>
      </c>
      <c r="U152" s="407"/>
      <c r="V152" s="407"/>
      <c r="W152" s="11">
        <v>3.9113842747251999</v>
      </c>
      <c r="X152" s="407"/>
      <c r="Y152" s="407"/>
      <c r="Z152" s="53">
        <v>6.2250000000000014</v>
      </c>
      <c r="AA152" s="407"/>
      <c r="AB152" s="407"/>
      <c r="AC152" s="407"/>
      <c r="AD152" s="407"/>
      <c r="AE152" s="407"/>
      <c r="AF152" s="410">
        <v>3.6354317251048998</v>
      </c>
      <c r="AG152" s="410">
        <v>638</v>
      </c>
      <c r="AH152" s="410">
        <v>0.44322553099490852</v>
      </c>
      <c r="AI152" s="410">
        <v>18</v>
      </c>
      <c r="AJ152" s="410">
        <v>2.6390000000000002</v>
      </c>
      <c r="AK152" s="407" t="s">
        <v>248</v>
      </c>
      <c r="AL152" s="410">
        <v>91</v>
      </c>
      <c r="AM152" s="410">
        <v>3.6354317251048998</v>
      </c>
      <c r="AN152" s="410">
        <v>3.6862980769230771</v>
      </c>
      <c r="AO152" s="73">
        <v>182</v>
      </c>
      <c r="AP152" s="80">
        <v>0</v>
      </c>
      <c r="AQ152" s="80">
        <v>0</v>
      </c>
      <c r="AR152" s="224">
        <v>0</v>
      </c>
      <c r="AS152" s="407" t="s">
        <v>248</v>
      </c>
      <c r="AT152" s="11">
        <v>6506.9870000000001</v>
      </c>
      <c r="AU152" s="11">
        <v>0</v>
      </c>
      <c r="AV152" s="416">
        <v>0</v>
      </c>
      <c r="AW152" s="416">
        <v>0</v>
      </c>
      <c r="AX152" s="416" t="s">
        <v>248</v>
      </c>
      <c r="AY152" s="235"/>
      <c r="AZ152" s="413">
        <v>31032</v>
      </c>
      <c r="BA152" s="188"/>
      <c r="BB152" s="408"/>
      <c r="BC152" s="416"/>
      <c r="BD152" s="411" t="s">
        <v>61</v>
      </c>
      <c r="BE152" s="412" t="s">
        <v>62</v>
      </c>
      <c r="BF152" s="412" t="s">
        <v>63</v>
      </c>
      <c r="BG152" s="412" t="s">
        <v>196</v>
      </c>
      <c r="BH152" s="218" t="s">
        <v>514</v>
      </c>
      <c r="BI152" s="413" t="s">
        <v>67</v>
      </c>
      <c r="BJ152" s="417">
        <v>214</v>
      </c>
      <c r="BK152" s="414">
        <v>3</v>
      </c>
      <c r="BL152" s="415" t="s">
        <v>65</v>
      </c>
      <c r="BM152" s="409" t="s">
        <v>65</v>
      </c>
      <c r="BN152" s="413" t="s">
        <v>374</v>
      </c>
      <c r="BO152" s="217" t="s">
        <v>701</v>
      </c>
      <c r="BP152" s="201" t="s">
        <v>687</v>
      </c>
      <c r="BQ152" s="52" t="s">
        <v>717</v>
      </c>
    </row>
    <row r="153" spans="1:69" ht="15.75" thickBot="1">
      <c r="A153" s="404" t="s">
        <v>37</v>
      </c>
      <c r="B153" s="405" t="s">
        <v>711</v>
      </c>
      <c r="C153" s="406" t="s">
        <v>35</v>
      </c>
      <c r="D153" s="210" t="s">
        <v>709</v>
      </c>
      <c r="E153" s="24" t="s">
        <v>364</v>
      </c>
      <c r="F153" s="86">
        <v>91</v>
      </c>
      <c r="G153" s="80">
        <v>4</v>
      </c>
      <c r="H153" s="407"/>
      <c r="I153" s="407"/>
      <c r="J153" s="407"/>
      <c r="K153" s="407"/>
      <c r="L153" s="80">
        <v>0</v>
      </c>
      <c r="M153" s="408"/>
      <c r="N153" s="409">
        <v>0</v>
      </c>
      <c r="O153" s="407"/>
      <c r="P153" s="407"/>
      <c r="Q153" s="11">
        <v>6.5714022184000003</v>
      </c>
      <c r="R153" s="407"/>
      <c r="S153" s="407"/>
      <c r="T153" s="53">
        <v>9.8249999999999957</v>
      </c>
      <c r="U153" s="407"/>
      <c r="V153" s="407"/>
      <c r="W153" s="11">
        <v>6.5958501034481998</v>
      </c>
      <c r="X153" s="407"/>
      <c r="Y153" s="407"/>
      <c r="Z153" s="53">
        <v>9.8249999999999957</v>
      </c>
      <c r="AA153" s="407"/>
      <c r="AB153" s="407"/>
      <c r="AC153" s="407"/>
      <c r="AD153" s="407"/>
      <c r="AE153" s="407"/>
      <c r="AF153" s="410">
        <v>2.5478787896953108</v>
      </c>
      <c r="AG153" s="410">
        <v>462</v>
      </c>
      <c r="AH153" s="410">
        <v>0.46055579124656282</v>
      </c>
      <c r="AI153" s="410">
        <v>228</v>
      </c>
      <c r="AJ153" s="410">
        <v>1.6422043010752687</v>
      </c>
      <c r="AK153" s="407" t="s">
        <v>248</v>
      </c>
      <c r="AL153" s="9">
        <v>0</v>
      </c>
      <c r="AM153" s="410"/>
      <c r="AN153" s="410"/>
      <c r="AO153" s="73">
        <v>174</v>
      </c>
      <c r="AP153" s="80">
        <v>0</v>
      </c>
      <c r="AQ153" s="80">
        <v>0</v>
      </c>
      <c r="AR153" s="224">
        <v>0</v>
      </c>
      <c r="AS153" s="407" t="s">
        <v>248</v>
      </c>
      <c r="AT153" s="11">
        <v>6223.5780000000004</v>
      </c>
      <c r="AU153" s="11">
        <v>0</v>
      </c>
      <c r="AV153" s="158">
        <v>0</v>
      </c>
      <c r="AW153" s="158">
        <v>0</v>
      </c>
      <c r="AX153" s="416" t="s">
        <v>248</v>
      </c>
      <c r="AY153" s="235"/>
      <c r="AZ153" s="413">
        <v>31032</v>
      </c>
      <c r="BA153" s="188"/>
      <c r="BB153" s="408"/>
      <c r="BC153" s="416"/>
      <c r="BD153" s="411" t="s">
        <v>61</v>
      </c>
      <c r="BE153" s="412" t="s">
        <v>62</v>
      </c>
      <c r="BF153" s="412" t="s">
        <v>63</v>
      </c>
      <c r="BG153" s="412" t="s">
        <v>196</v>
      </c>
      <c r="BH153" s="218" t="s">
        <v>514</v>
      </c>
      <c r="BI153" s="413" t="s">
        <v>68</v>
      </c>
      <c r="BJ153" s="417">
        <v>214</v>
      </c>
      <c r="BK153" s="414">
        <v>4</v>
      </c>
      <c r="BL153" s="415" t="s">
        <v>65</v>
      </c>
      <c r="BM153" s="409" t="s">
        <v>65</v>
      </c>
      <c r="BN153" s="413" t="s">
        <v>374</v>
      </c>
      <c r="BO153" s="217" t="s">
        <v>701</v>
      </c>
      <c r="BP153" s="201" t="s">
        <v>687</v>
      </c>
      <c r="BQ153" s="52" t="s">
        <v>717</v>
      </c>
    </row>
    <row r="154" spans="1:69" ht="15.75" thickBot="1">
      <c r="A154" s="404" t="s">
        <v>37</v>
      </c>
      <c r="B154" s="405" t="s">
        <v>711</v>
      </c>
      <c r="C154" s="406" t="s">
        <v>35</v>
      </c>
      <c r="D154" s="210" t="s">
        <v>709</v>
      </c>
      <c r="E154" s="24" t="s">
        <v>365</v>
      </c>
      <c r="F154" s="86">
        <v>82</v>
      </c>
      <c r="G154" s="80">
        <v>4</v>
      </c>
      <c r="H154" s="407"/>
      <c r="I154" s="407"/>
      <c r="J154" s="407"/>
      <c r="K154" s="407"/>
      <c r="L154" s="80">
        <v>0</v>
      </c>
      <c r="M154" s="408"/>
      <c r="N154" s="409">
        <v>2</v>
      </c>
      <c r="O154" s="407"/>
      <c r="P154" s="407"/>
      <c r="Q154" s="11">
        <v>7.1287691410000003</v>
      </c>
      <c r="R154" s="407"/>
      <c r="S154" s="407"/>
      <c r="T154" s="53">
        <v>12.024999999999999</v>
      </c>
      <c r="U154" s="407"/>
      <c r="V154" s="407"/>
      <c r="W154" s="11">
        <v>6.6995126538461003</v>
      </c>
      <c r="X154" s="407"/>
      <c r="Y154" s="407"/>
      <c r="Z154" s="53">
        <v>11.549999999999997</v>
      </c>
      <c r="AA154" s="407"/>
      <c r="AB154" s="407"/>
      <c r="AC154" s="407"/>
      <c r="AD154" s="407"/>
      <c r="AE154" s="407"/>
      <c r="AF154" s="410">
        <v>3.2458409700128774</v>
      </c>
      <c r="AG154" s="410">
        <v>520</v>
      </c>
      <c r="AH154" s="410">
        <v>0.66308318293897284</v>
      </c>
      <c r="AI154" s="410">
        <v>47</v>
      </c>
      <c r="AJ154" s="410">
        <v>1.724</v>
      </c>
      <c r="AK154" s="407" t="s">
        <v>248</v>
      </c>
      <c r="AL154" s="410">
        <v>69</v>
      </c>
      <c r="AM154" s="410">
        <v>3.3301294049861272</v>
      </c>
      <c r="AN154" s="410">
        <v>3.5042735042735043</v>
      </c>
      <c r="AO154" s="73">
        <v>141</v>
      </c>
      <c r="AP154" s="80">
        <v>3</v>
      </c>
      <c r="AQ154" s="80">
        <v>12</v>
      </c>
      <c r="AR154" s="224">
        <v>0</v>
      </c>
      <c r="AS154" s="407" t="s">
        <v>248</v>
      </c>
      <c r="AT154" s="11">
        <v>5385.6319999999996</v>
      </c>
      <c r="AU154" s="11">
        <v>232.28100000000001</v>
      </c>
      <c r="AV154" s="416">
        <v>0</v>
      </c>
      <c r="AW154" s="416">
        <v>0</v>
      </c>
      <c r="AX154" s="416" t="s">
        <v>248</v>
      </c>
      <c r="AY154" s="235"/>
      <c r="AZ154" s="242">
        <v>29978</v>
      </c>
      <c r="BA154" s="188"/>
      <c r="BB154" s="408"/>
      <c r="BC154" s="416"/>
      <c r="BD154" s="411" t="s">
        <v>61</v>
      </c>
      <c r="BE154" s="412" t="s">
        <v>62</v>
      </c>
      <c r="BF154" s="412" t="s">
        <v>63</v>
      </c>
      <c r="BG154" s="412" t="s">
        <v>196</v>
      </c>
      <c r="BH154" s="413" t="s">
        <v>712</v>
      </c>
      <c r="BI154" s="413" t="s">
        <v>64</v>
      </c>
      <c r="BJ154" s="417">
        <v>214</v>
      </c>
      <c r="BK154" s="414">
        <v>1</v>
      </c>
      <c r="BL154" s="415" t="s">
        <v>65</v>
      </c>
      <c r="BM154" s="409" t="s">
        <v>65</v>
      </c>
      <c r="BN154" s="413" t="s">
        <v>374</v>
      </c>
      <c r="BO154" s="217" t="s">
        <v>697</v>
      </c>
      <c r="BP154" s="201" t="s">
        <v>698</v>
      </c>
      <c r="BQ154" s="52" t="s">
        <v>714</v>
      </c>
    </row>
    <row r="155" spans="1:69" ht="15.75" thickBot="1">
      <c r="A155" s="404" t="s">
        <v>37</v>
      </c>
      <c r="B155" s="405" t="s">
        <v>711</v>
      </c>
      <c r="C155" s="406" t="s">
        <v>35</v>
      </c>
      <c r="D155" s="210" t="s">
        <v>709</v>
      </c>
      <c r="E155" s="24" t="s">
        <v>365</v>
      </c>
      <c r="F155" s="86">
        <v>81</v>
      </c>
      <c r="G155" s="80">
        <v>9</v>
      </c>
      <c r="H155" s="407"/>
      <c r="I155" s="407"/>
      <c r="J155" s="407"/>
      <c r="K155" s="407"/>
      <c r="L155" s="80">
        <v>2</v>
      </c>
      <c r="M155" s="408"/>
      <c r="N155" s="409">
        <v>1</v>
      </c>
      <c r="O155" s="407"/>
      <c r="P155" s="407"/>
      <c r="Q155" s="11">
        <v>6.0188284286</v>
      </c>
      <c r="R155" s="407"/>
      <c r="S155" s="407"/>
      <c r="T155" s="53">
        <v>12.416666666666666</v>
      </c>
      <c r="U155" s="407"/>
      <c r="V155" s="407"/>
      <c r="W155" s="11">
        <v>5.8308713285713996</v>
      </c>
      <c r="X155" s="407"/>
      <c r="Y155" s="407"/>
      <c r="Z155" s="53">
        <v>12.25</v>
      </c>
      <c r="AA155" s="407"/>
      <c r="AB155" s="407"/>
      <c r="AC155" s="407"/>
      <c r="AD155" s="407"/>
      <c r="AE155" s="407"/>
      <c r="AF155" s="410">
        <v>3.4002415525082315</v>
      </c>
      <c r="AG155" s="410">
        <v>483</v>
      </c>
      <c r="AH155" s="410">
        <v>0.58328697640243898</v>
      </c>
      <c r="AI155" s="410">
        <v>41</v>
      </c>
      <c r="AJ155" s="410">
        <v>2.1742424242424243</v>
      </c>
      <c r="AK155" s="407" t="s">
        <v>248</v>
      </c>
      <c r="AL155" s="410">
        <v>67</v>
      </c>
      <c r="AM155" s="410">
        <v>3.403219623097987</v>
      </c>
      <c r="AN155" s="410">
        <v>3.5493697478991595</v>
      </c>
      <c r="AO155" s="73">
        <v>143</v>
      </c>
      <c r="AP155" s="80">
        <v>0</v>
      </c>
      <c r="AQ155" s="80">
        <v>1</v>
      </c>
      <c r="AR155" s="224">
        <v>0</v>
      </c>
      <c r="AS155" s="407" t="s">
        <v>248</v>
      </c>
      <c r="AT155" s="11">
        <v>5074.817</v>
      </c>
      <c r="AU155" s="11">
        <v>66.414000000000001</v>
      </c>
      <c r="AV155" s="158">
        <v>0</v>
      </c>
      <c r="AW155" s="158">
        <v>0</v>
      </c>
      <c r="AX155" s="416" t="s">
        <v>248</v>
      </c>
      <c r="AY155" s="235"/>
      <c r="AZ155" s="242">
        <v>29978</v>
      </c>
      <c r="BA155" s="188"/>
      <c r="BB155" s="408"/>
      <c r="BC155" s="416"/>
      <c r="BD155" s="411" t="s">
        <v>61</v>
      </c>
      <c r="BE155" s="412" t="s">
        <v>62</v>
      </c>
      <c r="BF155" s="412" t="s">
        <v>63</v>
      </c>
      <c r="BG155" s="412" t="s">
        <v>196</v>
      </c>
      <c r="BH155" s="413" t="s">
        <v>712</v>
      </c>
      <c r="BI155" s="413" t="s">
        <v>66</v>
      </c>
      <c r="BJ155" s="417">
        <v>214</v>
      </c>
      <c r="BK155" s="414">
        <v>7</v>
      </c>
      <c r="BL155" s="415" t="s">
        <v>65</v>
      </c>
      <c r="BM155" s="409" t="s">
        <v>65</v>
      </c>
      <c r="BN155" s="413" t="s">
        <v>374</v>
      </c>
      <c r="BO155" s="217" t="s">
        <v>697</v>
      </c>
      <c r="BP155" s="201" t="s">
        <v>698</v>
      </c>
      <c r="BQ155" s="52" t="s">
        <v>714</v>
      </c>
    </row>
    <row r="156" spans="1:69" ht="15.75" thickBot="1">
      <c r="A156" s="404" t="s">
        <v>37</v>
      </c>
      <c r="B156" s="405" t="s">
        <v>711</v>
      </c>
      <c r="C156" s="406" t="s">
        <v>35</v>
      </c>
      <c r="D156" s="210" t="s">
        <v>709</v>
      </c>
      <c r="E156" s="24" t="s">
        <v>365</v>
      </c>
      <c r="F156" s="86">
        <v>81</v>
      </c>
      <c r="G156" s="80">
        <v>1</v>
      </c>
      <c r="H156" s="407"/>
      <c r="I156" s="407"/>
      <c r="J156" s="407"/>
      <c r="K156" s="407"/>
      <c r="L156" s="80">
        <v>0</v>
      </c>
      <c r="M156" s="408"/>
      <c r="N156" s="409">
        <v>0</v>
      </c>
      <c r="O156" s="407"/>
      <c r="P156" s="407"/>
      <c r="Q156" s="11">
        <v>5.3834374125000002</v>
      </c>
      <c r="R156" s="407"/>
      <c r="S156" s="407"/>
      <c r="T156" s="53">
        <v>8</v>
      </c>
      <c r="U156" s="407"/>
      <c r="V156" s="407"/>
      <c r="W156" s="11">
        <v>4.8172623625000002</v>
      </c>
      <c r="X156" s="407"/>
      <c r="Y156" s="407"/>
      <c r="Z156" s="53">
        <v>8.25</v>
      </c>
      <c r="AA156" s="407"/>
      <c r="AB156" s="407"/>
      <c r="AC156" s="407"/>
      <c r="AD156" s="407"/>
      <c r="AE156" s="407"/>
      <c r="AF156" s="410">
        <v>3.4852133946085262</v>
      </c>
      <c r="AG156" s="410">
        <v>559</v>
      </c>
      <c r="AH156" s="410">
        <v>0.57166392979626257</v>
      </c>
      <c r="AI156" s="410">
        <v>45</v>
      </c>
      <c r="AJ156" s="410">
        <v>2.07375</v>
      </c>
      <c r="AK156" s="407" t="s">
        <v>248</v>
      </c>
      <c r="AL156" s="410">
        <v>72</v>
      </c>
      <c r="AM156" s="410">
        <v>3.5488095262220929</v>
      </c>
      <c r="AN156" s="410">
        <v>3.6471014492753624</v>
      </c>
      <c r="AO156" s="73">
        <v>153</v>
      </c>
      <c r="AP156" s="80">
        <v>0</v>
      </c>
      <c r="AQ156" s="80">
        <v>7</v>
      </c>
      <c r="AR156" s="224">
        <v>0</v>
      </c>
      <c r="AS156" s="407" t="s">
        <v>248</v>
      </c>
      <c r="AT156" s="11">
        <v>5699.4650000000001</v>
      </c>
      <c r="AU156" s="11">
        <v>66.369</v>
      </c>
      <c r="AV156" s="416">
        <v>0</v>
      </c>
      <c r="AW156" s="416">
        <v>0</v>
      </c>
      <c r="AX156" s="416" t="s">
        <v>248</v>
      </c>
      <c r="AY156" s="235"/>
      <c r="AZ156" s="242">
        <v>29978</v>
      </c>
      <c r="BA156" s="188"/>
      <c r="BB156" s="408"/>
      <c r="BC156" s="416"/>
      <c r="BD156" s="411" t="s">
        <v>61</v>
      </c>
      <c r="BE156" s="412" t="s">
        <v>62</v>
      </c>
      <c r="BF156" s="412" t="s">
        <v>63</v>
      </c>
      <c r="BG156" s="412" t="s">
        <v>196</v>
      </c>
      <c r="BH156" s="413" t="s">
        <v>712</v>
      </c>
      <c r="BI156" s="413" t="s">
        <v>67</v>
      </c>
      <c r="BJ156" s="417">
        <v>214</v>
      </c>
      <c r="BK156" s="414">
        <v>3</v>
      </c>
      <c r="BL156" s="415" t="s">
        <v>65</v>
      </c>
      <c r="BM156" s="409" t="s">
        <v>65</v>
      </c>
      <c r="BN156" s="413" t="s">
        <v>374</v>
      </c>
      <c r="BO156" s="217" t="s">
        <v>697</v>
      </c>
      <c r="BP156" s="201" t="s">
        <v>698</v>
      </c>
      <c r="BQ156" s="52" t="s">
        <v>714</v>
      </c>
    </row>
    <row r="157" spans="1:69" ht="15.75" thickBot="1">
      <c r="A157" s="404" t="s">
        <v>37</v>
      </c>
      <c r="B157" s="405" t="s">
        <v>711</v>
      </c>
      <c r="C157" s="406" t="s">
        <v>35</v>
      </c>
      <c r="D157" s="210" t="s">
        <v>709</v>
      </c>
      <c r="E157" s="24" t="s">
        <v>365</v>
      </c>
      <c r="F157" s="86">
        <v>81</v>
      </c>
      <c r="G157" s="80">
        <v>8</v>
      </c>
      <c r="H157" s="407"/>
      <c r="I157" s="407"/>
      <c r="J157" s="407"/>
      <c r="K157" s="407"/>
      <c r="L157" s="80">
        <v>2</v>
      </c>
      <c r="M157" s="408"/>
      <c r="N157" s="409">
        <v>0</v>
      </c>
      <c r="O157" s="407"/>
      <c r="P157" s="407"/>
      <c r="Q157" s="11">
        <v>7.0893097606</v>
      </c>
      <c r="R157" s="407"/>
      <c r="S157" s="407"/>
      <c r="T157" s="53">
        <v>12.225000000000001</v>
      </c>
      <c r="U157" s="407"/>
      <c r="V157" s="407"/>
      <c r="W157" s="11">
        <v>6.9450844225352002</v>
      </c>
      <c r="X157" s="407"/>
      <c r="Y157" s="407"/>
      <c r="Z157" s="53">
        <v>12.225000000000001</v>
      </c>
      <c r="AA157" s="407"/>
      <c r="AB157" s="407"/>
      <c r="AC157" s="407"/>
      <c r="AD157" s="407"/>
      <c r="AE157" s="407"/>
      <c r="AF157" s="410">
        <v>2.5413794422906544</v>
      </c>
      <c r="AG157" s="410">
        <v>439</v>
      </c>
      <c r="AH157" s="410">
        <v>0.41465407693274992</v>
      </c>
      <c r="AI157" s="410">
        <v>161</v>
      </c>
      <c r="AJ157" s="410">
        <v>1.6189024390243902</v>
      </c>
      <c r="AK157" s="407" t="s">
        <v>248</v>
      </c>
      <c r="AL157" s="9">
        <v>0</v>
      </c>
      <c r="AM157" s="410"/>
      <c r="AN157" s="410"/>
      <c r="AO157" s="73">
        <v>143</v>
      </c>
      <c r="AP157" s="80">
        <v>0</v>
      </c>
      <c r="AQ157" s="80">
        <v>3</v>
      </c>
      <c r="AR157" s="224">
        <v>0</v>
      </c>
      <c r="AS157" s="407" t="s">
        <v>248</v>
      </c>
      <c r="AT157" s="11">
        <v>5186.7219999999998</v>
      </c>
      <c r="AU157" s="11">
        <v>24.803000000000001</v>
      </c>
      <c r="AV157" s="158">
        <v>0</v>
      </c>
      <c r="AW157" s="158">
        <v>0</v>
      </c>
      <c r="AX157" s="416" t="s">
        <v>248</v>
      </c>
      <c r="AY157" s="235"/>
      <c r="AZ157" s="242">
        <v>29978</v>
      </c>
      <c r="BA157" s="188"/>
      <c r="BB157" s="408"/>
      <c r="BC157" s="416"/>
      <c r="BD157" s="411" t="s">
        <v>61</v>
      </c>
      <c r="BE157" s="412" t="s">
        <v>62</v>
      </c>
      <c r="BF157" s="412" t="s">
        <v>63</v>
      </c>
      <c r="BG157" s="412" t="s">
        <v>196</v>
      </c>
      <c r="BH157" s="413" t="s">
        <v>712</v>
      </c>
      <c r="BI157" s="413" t="s">
        <v>68</v>
      </c>
      <c r="BJ157" s="417">
        <v>214</v>
      </c>
      <c r="BK157" s="414">
        <v>4</v>
      </c>
      <c r="BL157" s="415" t="s">
        <v>65</v>
      </c>
      <c r="BM157" s="409" t="s">
        <v>65</v>
      </c>
      <c r="BN157" s="413" t="s">
        <v>374</v>
      </c>
      <c r="BO157" s="217" t="s">
        <v>697</v>
      </c>
      <c r="BP157" s="201" t="s">
        <v>698</v>
      </c>
      <c r="BQ157" s="52" t="s">
        <v>714</v>
      </c>
    </row>
    <row r="158" spans="1:69" ht="15.75" thickBot="1">
      <c r="A158" s="404" t="s">
        <v>37</v>
      </c>
      <c r="B158" s="405" t="s">
        <v>711</v>
      </c>
      <c r="C158" s="406" t="s">
        <v>35</v>
      </c>
      <c r="D158" s="210" t="s">
        <v>709</v>
      </c>
      <c r="E158" s="24" t="s">
        <v>366</v>
      </c>
      <c r="F158" s="86">
        <v>56</v>
      </c>
      <c r="G158" s="80">
        <v>1</v>
      </c>
      <c r="H158" s="407"/>
      <c r="I158" s="407"/>
      <c r="J158" s="407"/>
      <c r="K158" s="407"/>
      <c r="L158" s="80">
        <v>0</v>
      </c>
      <c r="M158" s="408"/>
      <c r="N158" s="409">
        <v>0</v>
      </c>
      <c r="O158" s="407"/>
      <c r="P158" s="407"/>
      <c r="Q158" s="11">
        <v>4.9437635455000004</v>
      </c>
      <c r="R158" s="407"/>
      <c r="S158" s="407"/>
      <c r="T158" s="53">
        <v>7.125</v>
      </c>
      <c r="U158" s="407"/>
      <c r="V158" s="407"/>
      <c r="W158" s="11">
        <v>4.8077453999999999</v>
      </c>
      <c r="X158" s="407"/>
      <c r="Y158" s="407"/>
      <c r="Z158" s="53">
        <v>7.125</v>
      </c>
      <c r="AA158" s="407"/>
      <c r="AB158" s="407"/>
      <c r="AC158" s="407"/>
      <c r="AD158" s="407"/>
      <c r="AE158" s="407"/>
      <c r="AF158" s="410">
        <v>3.6726233996354143</v>
      </c>
      <c r="AG158" s="410">
        <v>385</v>
      </c>
      <c r="AH158" s="410">
        <v>0.42886105833860377</v>
      </c>
      <c r="AI158" s="410">
        <v>10</v>
      </c>
      <c r="AJ158" s="410">
        <v>2.7010869565217392</v>
      </c>
      <c r="AK158" s="407" t="s">
        <v>248</v>
      </c>
      <c r="AL158" s="410">
        <v>55</v>
      </c>
      <c r="AM158" s="410">
        <v>3.6726233996354143</v>
      </c>
      <c r="AN158" s="410">
        <v>3.6966403162055337</v>
      </c>
      <c r="AO158" s="73">
        <v>110</v>
      </c>
      <c r="AP158" s="80">
        <v>0</v>
      </c>
      <c r="AQ158" s="80">
        <v>0</v>
      </c>
      <c r="AR158" s="224">
        <v>0</v>
      </c>
      <c r="AS158" s="407" t="s">
        <v>248</v>
      </c>
      <c r="AT158" s="11">
        <v>4238.76</v>
      </c>
      <c r="AU158" s="11">
        <v>0</v>
      </c>
      <c r="AV158" s="416">
        <v>0</v>
      </c>
      <c r="AW158" s="416">
        <v>0</v>
      </c>
      <c r="AX158" s="416" t="s">
        <v>248</v>
      </c>
      <c r="AY158" s="235"/>
      <c r="AZ158" s="242">
        <v>13396</v>
      </c>
      <c r="BA158" s="188"/>
      <c r="BB158" s="408"/>
      <c r="BC158" s="416"/>
      <c r="BD158" s="411" t="s">
        <v>61</v>
      </c>
      <c r="BE158" s="412" t="s">
        <v>62</v>
      </c>
      <c r="BF158" s="412" t="s">
        <v>63</v>
      </c>
      <c r="BG158" s="412" t="s">
        <v>196</v>
      </c>
      <c r="BH158" s="413" t="s">
        <v>513</v>
      </c>
      <c r="BI158" s="413" t="s">
        <v>64</v>
      </c>
      <c r="BJ158" s="417">
        <v>214</v>
      </c>
      <c r="BK158" s="414">
        <v>1</v>
      </c>
      <c r="BL158" s="415" t="s">
        <v>65</v>
      </c>
      <c r="BM158" s="409" t="s">
        <v>65</v>
      </c>
      <c r="BN158" s="413" t="s">
        <v>374</v>
      </c>
      <c r="BO158" s="217" t="s">
        <v>353</v>
      </c>
      <c r="BP158" s="201" t="s">
        <v>693</v>
      </c>
      <c r="BQ158" s="52" t="s">
        <v>715</v>
      </c>
    </row>
    <row r="159" spans="1:69" ht="15.75" thickBot="1">
      <c r="A159" s="404" t="s">
        <v>37</v>
      </c>
      <c r="B159" s="405" t="s">
        <v>711</v>
      </c>
      <c r="C159" s="406" t="s">
        <v>35</v>
      </c>
      <c r="D159" s="210" t="s">
        <v>709</v>
      </c>
      <c r="E159" s="24" t="s">
        <v>366</v>
      </c>
      <c r="F159" s="86">
        <v>60</v>
      </c>
      <c r="G159" s="80">
        <v>0</v>
      </c>
      <c r="H159" s="407"/>
      <c r="I159" s="407"/>
      <c r="J159" s="407"/>
      <c r="K159" s="407"/>
      <c r="L159" s="80">
        <v>0</v>
      </c>
      <c r="M159" s="408"/>
      <c r="N159" s="409">
        <v>0</v>
      </c>
      <c r="O159" s="407"/>
      <c r="P159" s="407"/>
      <c r="Q159" s="11">
        <v>5.2974831832999998</v>
      </c>
      <c r="R159" s="407"/>
      <c r="S159" s="407"/>
      <c r="T159" s="53">
        <v>9.5</v>
      </c>
      <c r="U159" s="407"/>
      <c r="V159" s="407"/>
      <c r="W159" s="11">
        <v>5.2093164833332999</v>
      </c>
      <c r="X159" s="407"/>
      <c r="Y159" s="407"/>
      <c r="Z159" s="53">
        <v>9.5</v>
      </c>
      <c r="AA159" s="407"/>
      <c r="AB159" s="407"/>
      <c r="AC159" s="407"/>
      <c r="AD159" s="407"/>
      <c r="AE159" s="407"/>
      <c r="AF159" s="410">
        <v>3.455714291617983</v>
      </c>
      <c r="AG159" s="410">
        <v>420</v>
      </c>
      <c r="AH159" s="410">
        <v>0.52488234628402031</v>
      </c>
      <c r="AI159" s="410">
        <v>21</v>
      </c>
      <c r="AJ159" s="410">
        <v>2.5</v>
      </c>
      <c r="AK159" s="407" t="s">
        <v>248</v>
      </c>
      <c r="AL159" s="410">
        <v>60</v>
      </c>
      <c r="AM159" s="410">
        <v>3.455714291617983</v>
      </c>
      <c r="AN159" s="410">
        <v>3.5725388601036268</v>
      </c>
      <c r="AO159" s="73">
        <v>120</v>
      </c>
      <c r="AP159" s="80">
        <v>0</v>
      </c>
      <c r="AQ159" s="80">
        <v>0</v>
      </c>
      <c r="AR159" s="224">
        <v>0</v>
      </c>
      <c r="AS159" s="407" t="s">
        <v>248</v>
      </c>
      <c r="AT159" s="11">
        <v>4576.3500000000004</v>
      </c>
      <c r="AU159" s="11">
        <v>0</v>
      </c>
      <c r="AV159" s="158">
        <v>0</v>
      </c>
      <c r="AW159" s="158">
        <v>0</v>
      </c>
      <c r="AX159" s="416" t="s">
        <v>248</v>
      </c>
      <c r="AY159" s="235"/>
      <c r="AZ159" s="242">
        <v>13396</v>
      </c>
      <c r="BA159" s="188"/>
      <c r="BB159" s="408"/>
      <c r="BC159" s="416"/>
      <c r="BD159" s="411" t="s">
        <v>61</v>
      </c>
      <c r="BE159" s="412" t="s">
        <v>62</v>
      </c>
      <c r="BF159" s="412" t="s">
        <v>63</v>
      </c>
      <c r="BG159" s="412" t="s">
        <v>196</v>
      </c>
      <c r="BH159" s="413" t="s">
        <v>513</v>
      </c>
      <c r="BI159" s="413" t="s">
        <v>66</v>
      </c>
      <c r="BJ159" s="417">
        <v>214</v>
      </c>
      <c r="BK159" s="414">
        <v>7</v>
      </c>
      <c r="BL159" s="415" t="s">
        <v>65</v>
      </c>
      <c r="BM159" s="409" t="s">
        <v>65</v>
      </c>
      <c r="BN159" s="413" t="s">
        <v>374</v>
      </c>
      <c r="BO159" s="217" t="s">
        <v>353</v>
      </c>
      <c r="BP159" s="201" t="s">
        <v>693</v>
      </c>
      <c r="BQ159" s="52" t="s">
        <v>715</v>
      </c>
    </row>
    <row r="160" spans="1:69" ht="15.75" thickBot="1">
      <c r="A160" s="404" t="s">
        <v>37</v>
      </c>
      <c r="B160" s="405" t="s">
        <v>711</v>
      </c>
      <c r="C160" s="406" t="s">
        <v>35</v>
      </c>
      <c r="D160" s="210" t="s">
        <v>709</v>
      </c>
      <c r="E160" s="24" t="s">
        <v>366</v>
      </c>
      <c r="F160" s="86">
        <v>60</v>
      </c>
      <c r="G160" s="80">
        <v>1</v>
      </c>
      <c r="H160" s="407"/>
      <c r="I160" s="407"/>
      <c r="J160" s="407"/>
      <c r="K160" s="407"/>
      <c r="L160" s="80">
        <v>0</v>
      </c>
      <c r="M160" s="408"/>
      <c r="N160" s="409">
        <v>0</v>
      </c>
      <c r="O160" s="407"/>
      <c r="P160" s="407"/>
      <c r="Q160" s="11">
        <v>5.2584913389999999</v>
      </c>
      <c r="R160" s="407"/>
      <c r="S160" s="407"/>
      <c r="T160" s="53">
        <v>7.0249999999999986</v>
      </c>
      <c r="U160" s="407"/>
      <c r="V160" s="407"/>
      <c r="W160" s="11">
        <v>5.4858473220338002</v>
      </c>
      <c r="X160" s="407"/>
      <c r="Y160" s="407"/>
      <c r="Z160" s="53">
        <v>7.3416666666666659</v>
      </c>
      <c r="AA160" s="407"/>
      <c r="AB160" s="407"/>
      <c r="AC160" s="407"/>
      <c r="AD160" s="407"/>
      <c r="AE160" s="407"/>
      <c r="AF160" s="410">
        <v>3.7132203602040352</v>
      </c>
      <c r="AG160" s="410">
        <v>413</v>
      </c>
      <c r="AH160" s="410">
        <v>0.44619595952141566</v>
      </c>
      <c r="AI160" s="410">
        <v>7</v>
      </c>
      <c r="AJ160" s="410">
        <v>2.7730000000000001</v>
      </c>
      <c r="AK160" s="407" t="s">
        <v>248</v>
      </c>
      <c r="AL160" s="410">
        <v>59</v>
      </c>
      <c r="AM160" s="410">
        <v>3.7132203602040352</v>
      </c>
      <c r="AN160" s="410">
        <v>3.7642543859649122</v>
      </c>
      <c r="AO160" s="73">
        <v>118</v>
      </c>
      <c r="AP160" s="80">
        <v>0</v>
      </c>
      <c r="AQ160" s="80">
        <v>0</v>
      </c>
      <c r="AR160" s="224">
        <v>0</v>
      </c>
      <c r="AS160" s="407" t="s">
        <v>248</v>
      </c>
      <c r="AT160" s="11">
        <v>4549.3980000000001</v>
      </c>
      <c r="AU160" s="11">
        <v>0</v>
      </c>
      <c r="AV160" s="416">
        <v>0</v>
      </c>
      <c r="AW160" s="416">
        <v>0</v>
      </c>
      <c r="AX160" s="416" t="s">
        <v>248</v>
      </c>
      <c r="AY160" s="235"/>
      <c r="AZ160" s="242">
        <v>13396</v>
      </c>
      <c r="BA160" s="188"/>
      <c r="BB160" s="408"/>
      <c r="BC160" s="416"/>
      <c r="BD160" s="411" t="s">
        <v>61</v>
      </c>
      <c r="BE160" s="412" t="s">
        <v>62</v>
      </c>
      <c r="BF160" s="412" t="s">
        <v>63</v>
      </c>
      <c r="BG160" s="412" t="s">
        <v>196</v>
      </c>
      <c r="BH160" s="413" t="s">
        <v>513</v>
      </c>
      <c r="BI160" s="413" t="s">
        <v>67</v>
      </c>
      <c r="BJ160" s="417">
        <v>214</v>
      </c>
      <c r="BK160" s="414">
        <v>3</v>
      </c>
      <c r="BL160" s="415" t="s">
        <v>65</v>
      </c>
      <c r="BM160" s="409" t="s">
        <v>65</v>
      </c>
      <c r="BN160" s="413" t="s">
        <v>374</v>
      </c>
      <c r="BO160" s="217" t="s">
        <v>353</v>
      </c>
      <c r="BP160" s="201" t="s">
        <v>693</v>
      </c>
      <c r="BQ160" s="52" t="s">
        <v>715</v>
      </c>
    </row>
    <row r="161" spans="1:69" ht="15.75" thickBot="1">
      <c r="A161" s="404" t="s">
        <v>37</v>
      </c>
      <c r="B161" s="405" t="s">
        <v>711</v>
      </c>
      <c r="C161" s="406" t="s">
        <v>35</v>
      </c>
      <c r="D161" s="210" t="s">
        <v>709</v>
      </c>
      <c r="E161" s="24" t="s">
        <v>366</v>
      </c>
      <c r="F161" s="86">
        <v>59</v>
      </c>
      <c r="G161" s="80">
        <v>1</v>
      </c>
      <c r="H161" s="407"/>
      <c r="I161" s="407"/>
      <c r="J161" s="407"/>
      <c r="K161" s="407"/>
      <c r="L161" s="80">
        <v>0</v>
      </c>
      <c r="M161" s="408"/>
      <c r="N161" s="409">
        <v>0</v>
      </c>
      <c r="O161" s="407"/>
      <c r="P161" s="407"/>
      <c r="Q161" s="11">
        <v>6.4651377758999997</v>
      </c>
      <c r="R161" s="407"/>
      <c r="S161" s="407"/>
      <c r="T161" s="53">
        <v>13.024999999999999</v>
      </c>
      <c r="U161" s="407"/>
      <c r="V161" s="407"/>
      <c r="W161" s="11">
        <v>6.3205170517241003</v>
      </c>
      <c r="X161" s="407"/>
      <c r="Y161" s="407"/>
      <c r="Z161" s="53">
        <v>13.024999999999999</v>
      </c>
      <c r="AA161" s="407"/>
      <c r="AB161" s="407"/>
      <c r="AC161" s="407"/>
      <c r="AD161" s="407"/>
      <c r="AE161" s="407"/>
      <c r="AF161" s="410">
        <v>2.7312030057261758</v>
      </c>
      <c r="AG161" s="410">
        <v>406</v>
      </c>
      <c r="AH161" s="410">
        <v>0.4189456013550294</v>
      </c>
      <c r="AI161" s="410">
        <v>115</v>
      </c>
      <c r="AJ161" s="410">
        <v>2.0015789473684209</v>
      </c>
      <c r="AK161" s="407" t="s">
        <v>248</v>
      </c>
      <c r="AL161" s="9">
        <v>0</v>
      </c>
      <c r="AM161" s="410"/>
      <c r="AN161" s="410"/>
      <c r="AO161" s="73">
        <v>116</v>
      </c>
      <c r="AP161" s="80">
        <v>0</v>
      </c>
      <c r="AQ161" s="80">
        <v>0</v>
      </c>
      <c r="AR161" s="224">
        <v>0</v>
      </c>
      <c r="AS161" s="407" t="s">
        <v>248</v>
      </c>
      <c r="AT161" s="11">
        <v>4470.9570000000003</v>
      </c>
      <c r="AU161" s="11">
        <v>0</v>
      </c>
      <c r="AV161" s="158">
        <v>0</v>
      </c>
      <c r="AW161" s="158">
        <v>0</v>
      </c>
      <c r="AX161" s="416" t="s">
        <v>248</v>
      </c>
      <c r="AY161" s="235"/>
      <c r="AZ161" s="242">
        <v>13396</v>
      </c>
      <c r="BA161" s="188"/>
      <c r="BB161" s="408"/>
      <c r="BC161" s="416"/>
      <c r="BD161" s="411" t="s">
        <v>61</v>
      </c>
      <c r="BE161" s="412" t="s">
        <v>62</v>
      </c>
      <c r="BF161" s="412" t="s">
        <v>63</v>
      </c>
      <c r="BG161" s="412" t="s">
        <v>196</v>
      </c>
      <c r="BH161" s="413" t="s">
        <v>513</v>
      </c>
      <c r="BI161" s="413" t="s">
        <v>68</v>
      </c>
      <c r="BJ161" s="417">
        <v>214</v>
      </c>
      <c r="BK161" s="414">
        <v>4</v>
      </c>
      <c r="BL161" s="415" t="s">
        <v>65</v>
      </c>
      <c r="BM161" s="409" t="s">
        <v>65</v>
      </c>
      <c r="BN161" s="413" t="s">
        <v>374</v>
      </c>
      <c r="BO161" s="217" t="s">
        <v>353</v>
      </c>
      <c r="BP161" s="201" t="s">
        <v>693</v>
      </c>
      <c r="BQ161" s="52" t="s">
        <v>715</v>
      </c>
    </row>
    <row r="162" spans="1:69" ht="16.5" thickBot="1">
      <c r="A162" s="207" t="s">
        <v>37</v>
      </c>
      <c r="B162" s="208" t="s">
        <v>711</v>
      </c>
      <c r="C162" s="202" t="s">
        <v>35</v>
      </c>
      <c r="D162" s="210" t="s">
        <v>709</v>
      </c>
      <c r="E162" s="24" t="s">
        <v>351</v>
      </c>
      <c r="F162" s="86">
        <v>177</v>
      </c>
      <c r="G162" s="80">
        <v>2</v>
      </c>
      <c r="H162" s="204"/>
      <c r="I162" s="204"/>
      <c r="J162" s="204"/>
      <c r="K162" s="204"/>
      <c r="L162" s="80">
        <v>0</v>
      </c>
      <c r="M162" s="203"/>
      <c r="N162" s="52">
        <v>0</v>
      </c>
      <c r="O162" s="204"/>
      <c r="P162" s="204"/>
      <c r="Q162" s="11">
        <v>6.3179654514000001</v>
      </c>
      <c r="R162" s="204"/>
      <c r="S162" s="204"/>
      <c r="T162" s="53">
        <v>11.0625</v>
      </c>
      <c r="U162" s="204"/>
      <c r="V162" s="204"/>
      <c r="W162" s="11">
        <v>5.6603140457142</v>
      </c>
      <c r="X162" s="204"/>
      <c r="Y162" s="204"/>
      <c r="Z162" s="53">
        <v>10.375</v>
      </c>
      <c r="AA162" s="204"/>
      <c r="AB162" s="204"/>
      <c r="AC162" s="204"/>
      <c r="AD162" s="204"/>
      <c r="AE162" s="204"/>
      <c r="AF162" s="9">
        <v>3.5180340202487246</v>
      </c>
      <c r="AG162" s="9">
        <v>1224</v>
      </c>
      <c r="AH162" s="9">
        <v>0.41485062691528163</v>
      </c>
      <c r="AI162" s="9">
        <v>25</v>
      </c>
      <c r="AJ162" s="9">
        <v>2.6448</v>
      </c>
      <c r="AK162" s="204" t="s">
        <v>248</v>
      </c>
      <c r="AL162" s="9">
        <v>174</v>
      </c>
      <c r="AM162" s="9">
        <v>3.5224315885252553</v>
      </c>
      <c r="AN162" s="9">
        <v>3.5951851851851853</v>
      </c>
      <c r="AO162" s="73">
        <v>349</v>
      </c>
      <c r="AP162" s="80">
        <v>0</v>
      </c>
      <c r="AQ162" s="80">
        <v>1</v>
      </c>
      <c r="AR162" s="224">
        <v>0</v>
      </c>
      <c r="AS162" s="204" t="s">
        <v>248</v>
      </c>
      <c r="AT162" s="11">
        <v>12484.512000000001</v>
      </c>
      <c r="AU162" s="11">
        <v>0</v>
      </c>
      <c r="AV162" s="158">
        <v>0</v>
      </c>
      <c r="AW162" s="158">
        <v>0</v>
      </c>
      <c r="AX162" s="158" t="s">
        <v>248</v>
      </c>
      <c r="AY162" s="235"/>
      <c r="AZ162" s="218">
        <v>116176</v>
      </c>
      <c r="BA162" s="188"/>
      <c r="BB162" s="203"/>
      <c r="BC162" s="158"/>
      <c r="BD162" s="217" t="s">
        <v>61</v>
      </c>
      <c r="BE162" s="201" t="s">
        <v>62</v>
      </c>
      <c r="BF162" s="201" t="s">
        <v>63</v>
      </c>
      <c r="BG162" s="201" t="s">
        <v>196</v>
      </c>
      <c r="BH162" s="218" t="s">
        <v>514</v>
      </c>
      <c r="BI162" s="218" t="s">
        <v>64</v>
      </c>
      <c r="BJ162" s="391">
        <v>214</v>
      </c>
      <c r="BK162" s="370">
        <v>1</v>
      </c>
      <c r="BL162" s="219" t="s">
        <v>65</v>
      </c>
      <c r="BM162" s="52" t="s">
        <v>65</v>
      </c>
      <c r="BN162" s="218" t="s">
        <v>374</v>
      </c>
      <c r="BO162" s="217" t="s">
        <v>351</v>
      </c>
      <c r="BP162" s="201" t="s">
        <v>684</v>
      </c>
      <c r="BQ162" s="52" t="s">
        <v>716</v>
      </c>
    </row>
    <row r="163" spans="1:69" ht="16.5" thickBot="1">
      <c r="A163" s="207" t="s">
        <v>37</v>
      </c>
      <c r="B163" s="208" t="s">
        <v>711</v>
      </c>
      <c r="C163" s="202" t="s">
        <v>35</v>
      </c>
      <c r="D163" s="210" t="s">
        <v>709</v>
      </c>
      <c r="E163" s="24" t="s">
        <v>351</v>
      </c>
      <c r="F163" s="86">
        <v>180</v>
      </c>
      <c r="G163" s="80">
        <v>5</v>
      </c>
      <c r="H163" s="204"/>
      <c r="I163" s="204"/>
      <c r="J163" s="204"/>
      <c r="K163" s="204"/>
      <c r="L163" s="80">
        <v>1</v>
      </c>
      <c r="M163" s="203"/>
      <c r="N163" s="52">
        <v>0</v>
      </c>
      <c r="O163" s="204"/>
      <c r="P163" s="204"/>
      <c r="Q163" s="11">
        <v>6.7298044253000002</v>
      </c>
      <c r="R163" s="204"/>
      <c r="S163" s="204"/>
      <c r="T163" s="53">
        <v>12.149999999999991</v>
      </c>
      <c r="U163" s="204"/>
      <c r="V163" s="204"/>
      <c r="W163" s="11">
        <v>6.7733273908045</v>
      </c>
      <c r="X163" s="204"/>
      <c r="Y163" s="204"/>
      <c r="Z163" s="53">
        <v>12.149999999999991</v>
      </c>
      <c r="AA163" s="204"/>
      <c r="AB163" s="204"/>
      <c r="AC163" s="204"/>
      <c r="AD163" s="204"/>
      <c r="AE163" s="204"/>
      <c r="AF163" s="9">
        <v>2.5279761928414546</v>
      </c>
      <c r="AG163" s="9">
        <v>1006</v>
      </c>
      <c r="AH163" s="9">
        <v>0.47668113049518579</v>
      </c>
      <c r="AI163" s="9">
        <v>467</v>
      </c>
      <c r="AJ163" s="9">
        <v>1.6299715909090908</v>
      </c>
      <c r="AK163" s="204" t="s">
        <v>248</v>
      </c>
      <c r="AL163" s="9">
        <v>0</v>
      </c>
      <c r="AM163" s="9"/>
      <c r="AN163" s="9"/>
      <c r="AO163" s="73">
        <v>350</v>
      </c>
      <c r="AP163" s="80">
        <v>0</v>
      </c>
      <c r="AQ163" s="80">
        <v>0</v>
      </c>
      <c r="AR163" s="224">
        <v>0</v>
      </c>
      <c r="AS163" s="204" t="s">
        <v>248</v>
      </c>
      <c r="AT163" s="11">
        <v>12531.347</v>
      </c>
      <c r="AU163" s="11">
        <v>0</v>
      </c>
      <c r="AV163" s="158">
        <v>0</v>
      </c>
      <c r="AW163" s="158">
        <v>0</v>
      </c>
      <c r="AX163" s="158" t="s">
        <v>248</v>
      </c>
      <c r="AY163" s="235"/>
      <c r="AZ163" s="218">
        <v>116176</v>
      </c>
      <c r="BA163" s="188"/>
      <c r="BB163" s="203"/>
      <c r="BC163" s="158"/>
      <c r="BD163" s="217" t="s">
        <v>61</v>
      </c>
      <c r="BE163" s="201" t="s">
        <v>62</v>
      </c>
      <c r="BF163" s="201" t="s">
        <v>63</v>
      </c>
      <c r="BG163" s="201" t="s">
        <v>196</v>
      </c>
      <c r="BH163" s="218" t="s">
        <v>514</v>
      </c>
      <c r="BI163" s="218" t="s">
        <v>66</v>
      </c>
      <c r="BJ163" s="391">
        <v>214</v>
      </c>
      <c r="BK163" s="370">
        <v>7</v>
      </c>
      <c r="BL163" s="219" t="s">
        <v>65</v>
      </c>
      <c r="BM163" s="52" t="s">
        <v>65</v>
      </c>
      <c r="BN163" s="218" t="s">
        <v>374</v>
      </c>
      <c r="BO163" s="217" t="s">
        <v>351</v>
      </c>
      <c r="BP163" s="201" t="s">
        <v>684</v>
      </c>
      <c r="BQ163" s="52" t="s">
        <v>716</v>
      </c>
    </row>
    <row r="164" spans="1:69" ht="16.5" thickBot="1">
      <c r="A164" s="207" t="s">
        <v>37</v>
      </c>
      <c r="B164" s="208" t="s">
        <v>711</v>
      </c>
      <c r="C164" s="202" t="s">
        <v>35</v>
      </c>
      <c r="D164" s="210" t="s">
        <v>709</v>
      </c>
      <c r="E164" s="24" t="s">
        <v>351</v>
      </c>
      <c r="F164" s="86">
        <v>180</v>
      </c>
      <c r="G164" s="80">
        <v>2</v>
      </c>
      <c r="H164" s="204"/>
      <c r="I164" s="204"/>
      <c r="J164" s="204"/>
      <c r="K164" s="204"/>
      <c r="L164" s="80">
        <v>0</v>
      </c>
      <c r="M164" s="203"/>
      <c r="N164" s="52">
        <v>1</v>
      </c>
      <c r="O164" s="204"/>
      <c r="P164" s="204"/>
      <c r="Q164" s="11">
        <v>5.6475390337000002</v>
      </c>
      <c r="R164" s="204"/>
      <c r="S164" s="204"/>
      <c r="T164" s="53">
        <v>9.3388888888888886</v>
      </c>
      <c r="U164" s="204"/>
      <c r="V164" s="204"/>
      <c r="W164" s="11">
        <v>4.8507413033707003</v>
      </c>
      <c r="X164" s="204"/>
      <c r="Y164" s="204"/>
      <c r="Z164" s="53">
        <v>9.0249999999999986</v>
      </c>
      <c r="AA164" s="204"/>
      <c r="AB164" s="204"/>
      <c r="AC164" s="204"/>
      <c r="AD164" s="204"/>
      <c r="AE164" s="204"/>
      <c r="AF164" s="9">
        <v>3.6101739001567514</v>
      </c>
      <c r="AG164" s="9">
        <v>1240</v>
      </c>
      <c r="AH164" s="9">
        <v>0.43961256860483627</v>
      </c>
      <c r="AI164" s="9">
        <v>34</v>
      </c>
      <c r="AJ164" s="9">
        <v>2.6317934782608696</v>
      </c>
      <c r="AK164" s="204" t="s">
        <v>248</v>
      </c>
      <c r="AL164" s="9">
        <v>177</v>
      </c>
      <c r="AM164" s="9">
        <v>3.6172370294553482</v>
      </c>
      <c r="AN164" s="9">
        <v>3.6729616306954438</v>
      </c>
      <c r="AO164" s="73">
        <v>355</v>
      </c>
      <c r="AP164" s="80">
        <v>0</v>
      </c>
      <c r="AQ164" s="80">
        <v>1</v>
      </c>
      <c r="AR164" s="224">
        <v>0</v>
      </c>
      <c r="AS164" s="204" t="s">
        <v>248</v>
      </c>
      <c r="AT164" s="11">
        <v>12760.107</v>
      </c>
      <c r="AU164" s="11">
        <v>0</v>
      </c>
      <c r="AV164" s="158">
        <v>0</v>
      </c>
      <c r="AW164" s="158">
        <v>0</v>
      </c>
      <c r="AX164" s="158" t="s">
        <v>248</v>
      </c>
      <c r="AY164" s="235"/>
      <c r="AZ164" s="218">
        <v>116176</v>
      </c>
      <c r="BA164" s="188"/>
      <c r="BB164" s="203"/>
      <c r="BC164" s="158"/>
      <c r="BD164" s="217" t="s">
        <v>61</v>
      </c>
      <c r="BE164" s="201" t="s">
        <v>62</v>
      </c>
      <c r="BF164" s="201" t="s">
        <v>63</v>
      </c>
      <c r="BG164" s="201" t="s">
        <v>196</v>
      </c>
      <c r="BH164" s="218" t="s">
        <v>514</v>
      </c>
      <c r="BI164" s="218" t="s">
        <v>67</v>
      </c>
      <c r="BJ164" s="391">
        <v>214</v>
      </c>
      <c r="BK164" s="370">
        <v>3</v>
      </c>
      <c r="BL164" s="219" t="s">
        <v>65</v>
      </c>
      <c r="BM164" s="52" t="s">
        <v>65</v>
      </c>
      <c r="BN164" s="218" t="s">
        <v>374</v>
      </c>
      <c r="BO164" s="217" t="s">
        <v>351</v>
      </c>
      <c r="BP164" s="201" t="s">
        <v>684</v>
      </c>
      <c r="BQ164" s="52" t="s">
        <v>716</v>
      </c>
    </row>
    <row r="165" spans="1:69" ht="16.5" thickBot="1">
      <c r="A165" s="207" t="s">
        <v>37</v>
      </c>
      <c r="B165" s="208" t="s">
        <v>711</v>
      </c>
      <c r="C165" s="202" t="s">
        <v>35</v>
      </c>
      <c r="D165" s="210" t="s">
        <v>709</v>
      </c>
      <c r="E165" s="24" t="s">
        <v>351</v>
      </c>
      <c r="F165" s="86">
        <v>176</v>
      </c>
      <c r="G165" s="80">
        <v>5</v>
      </c>
      <c r="H165" s="204"/>
      <c r="I165" s="204"/>
      <c r="J165" s="204"/>
      <c r="K165" s="204"/>
      <c r="L165" s="80">
        <v>1</v>
      </c>
      <c r="M165" s="203"/>
      <c r="N165" s="52">
        <v>0</v>
      </c>
      <c r="O165" s="204"/>
      <c r="P165" s="204"/>
      <c r="Q165" s="11">
        <v>6.1370763470999998</v>
      </c>
      <c r="R165" s="204"/>
      <c r="S165" s="204"/>
      <c r="T165" s="53">
        <v>9.0625</v>
      </c>
      <c r="U165" s="204"/>
      <c r="V165" s="204"/>
      <c r="W165" s="11">
        <v>6.1353822352940997</v>
      </c>
      <c r="X165" s="204"/>
      <c r="Y165" s="204"/>
      <c r="Z165" s="53">
        <v>9.0625</v>
      </c>
      <c r="AA165" s="204"/>
      <c r="AB165" s="204"/>
      <c r="AC165" s="204"/>
      <c r="AD165" s="204"/>
      <c r="AE165" s="204"/>
      <c r="AF165" s="9">
        <v>2.7919584797061412</v>
      </c>
      <c r="AG165" s="9">
        <v>1147</v>
      </c>
      <c r="AH165" s="9">
        <v>0.41638346179020486</v>
      </c>
      <c r="AI165" s="9">
        <v>232</v>
      </c>
      <c r="AJ165" s="9">
        <v>1.9614406779661018</v>
      </c>
      <c r="AK165" s="204" t="s">
        <v>248</v>
      </c>
      <c r="AL165" s="9">
        <v>0</v>
      </c>
      <c r="AM165" s="9"/>
      <c r="AN165" s="9"/>
      <c r="AO165" s="73">
        <v>338</v>
      </c>
      <c r="AP165" s="80">
        <v>3</v>
      </c>
      <c r="AQ165" s="80">
        <v>1</v>
      </c>
      <c r="AR165" s="224">
        <v>0</v>
      </c>
      <c r="AS165" s="204" t="s">
        <v>248</v>
      </c>
      <c r="AT165" s="11">
        <v>12028.844999999999</v>
      </c>
      <c r="AU165" s="11">
        <v>144.221</v>
      </c>
      <c r="AV165" s="158">
        <v>0</v>
      </c>
      <c r="AW165" s="158">
        <v>0</v>
      </c>
      <c r="AX165" s="158" t="s">
        <v>248</v>
      </c>
      <c r="AY165" s="235"/>
      <c r="AZ165" s="218">
        <v>116176</v>
      </c>
      <c r="BA165" s="188"/>
      <c r="BB165" s="203"/>
      <c r="BC165" s="158"/>
      <c r="BD165" s="217" t="s">
        <v>61</v>
      </c>
      <c r="BE165" s="201" t="s">
        <v>62</v>
      </c>
      <c r="BF165" s="201" t="s">
        <v>63</v>
      </c>
      <c r="BG165" s="201" t="s">
        <v>196</v>
      </c>
      <c r="BH165" s="218" t="s">
        <v>514</v>
      </c>
      <c r="BI165" s="218" t="s">
        <v>68</v>
      </c>
      <c r="BJ165" s="391">
        <v>214</v>
      </c>
      <c r="BK165" s="370">
        <v>4</v>
      </c>
      <c r="BL165" s="219" t="s">
        <v>65</v>
      </c>
      <c r="BM165" s="52" t="s">
        <v>65</v>
      </c>
      <c r="BN165" s="218" t="s">
        <v>374</v>
      </c>
      <c r="BO165" s="217" t="s">
        <v>351</v>
      </c>
      <c r="BP165" s="201" t="s">
        <v>684</v>
      </c>
      <c r="BQ165" s="52" t="s">
        <v>716</v>
      </c>
    </row>
    <row r="166" spans="1:69" ht="16.5" thickBot="1">
      <c r="A166" s="207" t="s">
        <v>37</v>
      </c>
      <c r="B166" s="208" t="s">
        <v>711</v>
      </c>
      <c r="C166" s="202" t="s">
        <v>35</v>
      </c>
      <c r="D166" s="210" t="s">
        <v>709</v>
      </c>
      <c r="E166" s="24" t="s">
        <v>453</v>
      </c>
      <c r="F166" s="86">
        <v>85</v>
      </c>
      <c r="G166" s="80">
        <v>0</v>
      </c>
      <c r="H166" s="204"/>
      <c r="I166" s="204"/>
      <c r="J166" s="204"/>
      <c r="K166" s="204"/>
      <c r="L166" s="80">
        <v>0</v>
      </c>
      <c r="M166" s="203"/>
      <c r="N166" s="52">
        <v>0</v>
      </c>
      <c r="O166" s="204"/>
      <c r="P166" s="204"/>
      <c r="Q166" s="11">
        <v>4.4541998117999997</v>
      </c>
      <c r="R166" s="204"/>
      <c r="S166" s="204"/>
      <c r="T166" s="53">
        <v>7.375</v>
      </c>
      <c r="U166" s="204"/>
      <c r="V166" s="204"/>
      <c r="W166" s="11">
        <v>4.2816114705882002</v>
      </c>
      <c r="X166" s="204"/>
      <c r="Y166" s="204"/>
      <c r="Z166" s="53">
        <v>7.375</v>
      </c>
      <c r="AA166" s="204"/>
      <c r="AB166" s="204"/>
      <c r="AC166" s="204"/>
      <c r="AD166" s="204"/>
      <c r="AE166" s="204"/>
      <c r="AF166" s="9">
        <v>3.642002815258603</v>
      </c>
      <c r="AG166" s="9">
        <v>595</v>
      </c>
      <c r="AH166" s="9">
        <v>0.43107873643378375</v>
      </c>
      <c r="AI166" s="9">
        <v>17</v>
      </c>
      <c r="AJ166" s="9">
        <v>2.6554878048780486</v>
      </c>
      <c r="AK166" s="204" t="s">
        <v>248</v>
      </c>
      <c r="AL166" s="9">
        <v>83</v>
      </c>
      <c r="AM166" s="9">
        <v>3.6546815970268183</v>
      </c>
      <c r="AN166" s="9">
        <v>3.6928020565552697</v>
      </c>
      <c r="AO166" s="73">
        <v>168</v>
      </c>
      <c r="AP166" s="80">
        <v>0</v>
      </c>
      <c r="AQ166" s="80">
        <v>2</v>
      </c>
      <c r="AR166" s="224">
        <v>0</v>
      </c>
      <c r="AS166" s="204" t="s">
        <v>248</v>
      </c>
      <c r="AT166" s="11">
        <v>6427.393</v>
      </c>
      <c r="AU166" s="11">
        <v>63.899000000000001</v>
      </c>
      <c r="AV166" s="158">
        <v>0</v>
      </c>
      <c r="AW166" s="158">
        <v>0</v>
      </c>
      <c r="AX166" s="158" t="s">
        <v>248</v>
      </c>
      <c r="AY166" s="235"/>
      <c r="AZ166" s="218">
        <v>25685</v>
      </c>
      <c r="BA166" s="188"/>
      <c r="BB166" s="203"/>
      <c r="BC166" s="158"/>
      <c r="BD166" s="217" t="s">
        <v>61</v>
      </c>
      <c r="BE166" s="201" t="s">
        <v>62</v>
      </c>
      <c r="BF166" s="201" t="s">
        <v>63</v>
      </c>
      <c r="BG166" s="201" t="s">
        <v>196</v>
      </c>
      <c r="BH166" s="218" t="s">
        <v>511</v>
      </c>
      <c r="BI166" s="218" t="s">
        <v>64</v>
      </c>
      <c r="BJ166" s="391">
        <v>214</v>
      </c>
      <c r="BK166" s="370">
        <v>1</v>
      </c>
      <c r="BL166" s="219" t="s">
        <v>65</v>
      </c>
      <c r="BM166" s="52" t="s">
        <v>65</v>
      </c>
      <c r="BN166" s="218" t="s">
        <v>374</v>
      </c>
      <c r="BO166" s="217" t="s">
        <v>83</v>
      </c>
      <c r="BP166" s="201" t="s">
        <v>683</v>
      </c>
      <c r="BQ166" s="52" t="s">
        <v>717</v>
      </c>
    </row>
    <row r="167" spans="1:69" ht="16.5" thickBot="1">
      <c r="A167" s="207" t="s">
        <v>37</v>
      </c>
      <c r="B167" s="208" t="s">
        <v>711</v>
      </c>
      <c r="C167" s="202" t="s">
        <v>35</v>
      </c>
      <c r="D167" s="210" t="s">
        <v>709</v>
      </c>
      <c r="E167" s="24" t="s">
        <v>453</v>
      </c>
      <c r="F167" s="86">
        <v>83</v>
      </c>
      <c r="G167" s="80">
        <v>2</v>
      </c>
      <c r="H167" s="204"/>
      <c r="I167" s="204"/>
      <c r="J167" s="204"/>
      <c r="K167" s="204"/>
      <c r="L167" s="80">
        <v>0</v>
      </c>
      <c r="M167" s="203"/>
      <c r="N167" s="52">
        <v>0</v>
      </c>
      <c r="O167" s="204"/>
      <c r="P167" s="204"/>
      <c r="Q167" s="11">
        <v>5.3440244938000001</v>
      </c>
      <c r="R167" s="204"/>
      <c r="S167" s="204"/>
      <c r="T167" s="53">
        <v>7.6583333333333341</v>
      </c>
      <c r="U167" s="204"/>
      <c r="V167" s="204"/>
      <c r="W167" s="11">
        <v>5.4190366543208999</v>
      </c>
      <c r="X167" s="204"/>
      <c r="Y167" s="204"/>
      <c r="Z167" s="53">
        <v>7.7375000000000007</v>
      </c>
      <c r="AA167" s="204"/>
      <c r="AB167" s="204"/>
      <c r="AC167" s="204"/>
      <c r="AD167" s="204"/>
      <c r="AE167" s="204"/>
      <c r="AF167" s="9">
        <v>3.1123221663430751</v>
      </c>
      <c r="AG167" s="9">
        <v>566</v>
      </c>
      <c r="AH167" s="9">
        <v>0.5268517648620703</v>
      </c>
      <c r="AI167" s="9">
        <v>78</v>
      </c>
      <c r="AJ167" s="9">
        <v>2.15</v>
      </c>
      <c r="AK167" s="204" t="s">
        <v>248</v>
      </c>
      <c r="AL167" s="9">
        <v>79</v>
      </c>
      <c r="AM167" s="9">
        <v>3.1248402682465923</v>
      </c>
      <c r="AN167" s="9">
        <v>3.1420118343195265</v>
      </c>
      <c r="AO167" s="73">
        <v>160</v>
      </c>
      <c r="AP167" s="80">
        <v>2</v>
      </c>
      <c r="AQ167" s="80">
        <v>0</v>
      </c>
      <c r="AR167" s="224">
        <v>0</v>
      </c>
      <c r="AS167" s="204" t="s">
        <v>248</v>
      </c>
      <c r="AT167" s="11">
        <v>6250.6369999999997</v>
      </c>
      <c r="AU167" s="11">
        <v>0</v>
      </c>
      <c r="AV167" s="158">
        <v>0</v>
      </c>
      <c r="AW167" s="158">
        <v>0</v>
      </c>
      <c r="AX167" s="158" t="s">
        <v>248</v>
      </c>
      <c r="AY167" s="235"/>
      <c r="AZ167" s="218">
        <v>25685</v>
      </c>
      <c r="BA167" s="188"/>
      <c r="BB167" s="203"/>
      <c r="BC167" s="158"/>
      <c r="BD167" s="217" t="s">
        <v>61</v>
      </c>
      <c r="BE167" s="201" t="s">
        <v>62</v>
      </c>
      <c r="BF167" s="201" t="s">
        <v>63</v>
      </c>
      <c r="BG167" s="201" t="s">
        <v>196</v>
      </c>
      <c r="BH167" s="218" t="s">
        <v>511</v>
      </c>
      <c r="BI167" s="218" t="s">
        <v>66</v>
      </c>
      <c r="BJ167" s="391">
        <v>214</v>
      </c>
      <c r="BK167" s="370">
        <v>7</v>
      </c>
      <c r="BL167" s="219" t="s">
        <v>65</v>
      </c>
      <c r="BM167" s="52" t="s">
        <v>65</v>
      </c>
      <c r="BN167" s="218" t="s">
        <v>374</v>
      </c>
      <c r="BO167" s="217" t="s">
        <v>83</v>
      </c>
      <c r="BP167" s="201" t="s">
        <v>683</v>
      </c>
      <c r="BQ167" s="52" t="s">
        <v>717</v>
      </c>
    </row>
    <row r="168" spans="1:69" ht="16.5" thickBot="1">
      <c r="A168" s="207" t="s">
        <v>37</v>
      </c>
      <c r="B168" s="208" t="s">
        <v>711</v>
      </c>
      <c r="C168" s="202" t="s">
        <v>35</v>
      </c>
      <c r="D168" s="210" t="s">
        <v>709</v>
      </c>
      <c r="E168" s="24" t="s">
        <v>453</v>
      </c>
      <c r="F168" s="86">
        <v>83</v>
      </c>
      <c r="G168" s="80">
        <v>1</v>
      </c>
      <c r="H168" s="204"/>
      <c r="I168" s="204"/>
      <c r="J168" s="204"/>
      <c r="K168" s="204"/>
      <c r="L168" s="80">
        <v>0</v>
      </c>
      <c r="M168" s="203"/>
      <c r="N168" s="52">
        <v>0</v>
      </c>
      <c r="O168" s="204"/>
      <c r="P168" s="204"/>
      <c r="Q168" s="11">
        <v>4.6217804268</v>
      </c>
      <c r="R168" s="204"/>
      <c r="S168" s="204"/>
      <c r="T168" s="53">
        <v>6.9749999999999979</v>
      </c>
      <c r="U168" s="204"/>
      <c r="V168" s="204"/>
      <c r="W168" s="11">
        <v>4.1172803292682003</v>
      </c>
      <c r="X168" s="204"/>
      <c r="Y168" s="204"/>
      <c r="Z168" s="53">
        <v>6.9749999999999979</v>
      </c>
      <c r="AA168" s="204"/>
      <c r="AB168" s="204"/>
      <c r="AC168" s="204"/>
      <c r="AD168" s="204"/>
      <c r="AE168" s="204"/>
      <c r="AF168" s="9">
        <v>3.604581901213018</v>
      </c>
      <c r="AG168" s="9">
        <v>574</v>
      </c>
      <c r="AH168" s="9">
        <v>0.46792388052372202</v>
      </c>
      <c r="AI168" s="9">
        <v>18</v>
      </c>
      <c r="AJ168" s="9">
        <v>2.6028846153846152</v>
      </c>
      <c r="AK168" s="204" t="s">
        <v>248</v>
      </c>
      <c r="AL168" s="9">
        <v>77</v>
      </c>
      <c r="AM168" s="9">
        <v>3.6323562356226957</v>
      </c>
      <c r="AN168" s="9">
        <v>3.6666666666666665</v>
      </c>
      <c r="AO168" s="73">
        <v>161</v>
      </c>
      <c r="AP168" s="80">
        <v>0</v>
      </c>
      <c r="AQ168" s="80">
        <v>3</v>
      </c>
      <c r="AR168" s="224">
        <v>0</v>
      </c>
      <c r="AS168" s="204" t="s">
        <v>248</v>
      </c>
      <c r="AT168" s="11">
        <v>6237.7060000000001</v>
      </c>
      <c r="AU168" s="11">
        <v>110.27800000000001</v>
      </c>
      <c r="AV168" s="158">
        <v>0</v>
      </c>
      <c r="AW168" s="158">
        <v>0</v>
      </c>
      <c r="AX168" s="158" t="s">
        <v>248</v>
      </c>
      <c r="AY168" s="235"/>
      <c r="AZ168" s="218">
        <v>25685</v>
      </c>
      <c r="BA168" s="188"/>
      <c r="BB168" s="203"/>
      <c r="BC168" s="158"/>
      <c r="BD168" s="217" t="s">
        <v>61</v>
      </c>
      <c r="BE168" s="201" t="s">
        <v>62</v>
      </c>
      <c r="BF168" s="201" t="s">
        <v>63</v>
      </c>
      <c r="BG168" s="201" t="s">
        <v>196</v>
      </c>
      <c r="BH168" s="218" t="s">
        <v>511</v>
      </c>
      <c r="BI168" s="218" t="s">
        <v>67</v>
      </c>
      <c r="BJ168" s="391">
        <v>214</v>
      </c>
      <c r="BK168" s="370">
        <v>3</v>
      </c>
      <c r="BL168" s="219" t="s">
        <v>65</v>
      </c>
      <c r="BM168" s="52" t="s">
        <v>65</v>
      </c>
      <c r="BN168" s="218" t="s">
        <v>374</v>
      </c>
      <c r="BO168" s="217" t="s">
        <v>83</v>
      </c>
      <c r="BP168" s="201" t="s">
        <v>683</v>
      </c>
      <c r="BQ168" s="52" t="s">
        <v>717</v>
      </c>
    </row>
    <row r="169" spans="1:69" ht="16.5" thickBot="1">
      <c r="A169" s="207" t="s">
        <v>37</v>
      </c>
      <c r="B169" s="208" t="s">
        <v>711</v>
      </c>
      <c r="C169" s="202" t="s">
        <v>35</v>
      </c>
      <c r="D169" s="210" t="s">
        <v>709</v>
      </c>
      <c r="E169" s="24" t="s">
        <v>453</v>
      </c>
      <c r="F169" s="86">
        <v>84</v>
      </c>
      <c r="G169" s="80">
        <v>0</v>
      </c>
      <c r="H169" s="204"/>
      <c r="I169" s="204"/>
      <c r="J169" s="204"/>
      <c r="K169" s="204"/>
      <c r="L169" s="80">
        <v>0</v>
      </c>
      <c r="M169" s="203"/>
      <c r="N169" s="52">
        <v>0</v>
      </c>
      <c r="O169" s="204"/>
      <c r="P169" s="204"/>
      <c r="Q169" s="11">
        <v>5.9791307500000004</v>
      </c>
      <c r="R169" s="204"/>
      <c r="S169" s="204"/>
      <c r="T169" s="53">
        <v>7.4749999999999996</v>
      </c>
      <c r="U169" s="204"/>
      <c r="V169" s="204"/>
      <c r="W169" s="11">
        <v>5.9831069166665998</v>
      </c>
      <c r="X169" s="204"/>
      <c r="Y169" s="204"/>
      <c r="Z169" s="53">
        <v>7.4749999999999996</v>
      </c>
      <c r="AA169" s="204"/>
      <c r="AB169" s="204"/>
      <c r="AC169" s="204"/>
      <c r="AD169" s="204"/>
      <c r="AE169" s="204"/>
      <c r="AF169" s="9">
        <v>2.4934538921870115</v>
      </c>
      <c r="AG169" s="9">
        <v>588</v>
      </c>
      <c r="AH169" s="9">
        <v>0.3665073891896134</v>
      </c>
      <c r="AI169" s="9">
        <v>298</v>
      </c>
      <c r="AJ169" s="9">
        <v>1.7322033898305085</v>
      </c>
      <c r="AK169" s="204" t="s">
        <v>248</v>
      </c>
      <c r="AL169" s="9">
        <v>0</v>
      </c>
      <c r="AM169" s="9"/>
      <c r="AN169" s="9"/>
      <c r="AO169" s="73">
        <v>165</v>
      </c>
      <c r="AP169" s="80">
        <v>0</v>
      </c>
      <c r="AQ169" s="80">
        <v>3</v>
      </c>
      <c r="AR169" s="224">
        <v>0</v>
      </c>
      <c r="AS169" s="204" t="s">
        <v>248</v>
      </c>
      <c r="AT169" s="11">
        <v>6317.1440000000002</v>
      </c>
      <c r="AU169" s="11">
        <v>120.779</v>
      </c>
      <c r="AV169" s="158">
        <v>0</v>
      </c>
      <c r="AW169" s="158">
        <v>0</v>
      </c>
      <c r="AX169" s="158" t="s">
        <v>248</v>
      </c>
      <c r="AY169" s="235"/>
      <c r="AZ169" s="218">
        <v>25685</v>
      </c>
      <c r="BA169" s="188"/>
      <c r="BB169" s="203"/>
      <c r="BC169" s="158"/>
      <c r="BD169" s="217" t="s">
        <v>61</v>
      </c>
      <c r="BE169" s="201" t="s">
        <v>62</v>
      </c>
      <c r="BF169" s="201" t="s">
        <v>63</v>
      </c>
      <c r="BG169" s="201" t="s">
        <v>196</v>
      </c>
      <c r="BH169" s="218" t="s">
        <v>511</v>
      </c>
      <c r="BI169" s="218" t="s">
        <v>68</v>
      </c>
      <c r="BJ169" s="391">
        <v>214</v>
      </c>
      <c r="BK169" s="370">
        <v>4</v>
      </c>
      <c r="BL169" s="219" t="s">
        <v>65</v>
      </c>
      <c r="BM169" s="52" t="s">
        <v>65</v>
      </c>
      <c r="BN169" s="218" t="s">
        <v>374</v>
      </c>
      <c r="BO169" s="217" t="s">
        <v>83</v>
      </c>
      <c r="BP169" s="201" t="s">
        <v>683</v>
      </c>
      <c r="BQ169" s="52" t="s">
        <v>717</v>
      </c>
    </row>
    <row r="170" spans="1:69" ht="16.5" thickBot="1">
      <c r="A170" s="207" t="s">
        <v>37</v>
      </c>
      <c r="B170" s="208" t="s">
        <v>711</v>
      </c>
      <c r="C170" s="202" t="s">
        <v>35</v>
      </c>
      <c r="D170" s="210" t="s">
        <v>709</v>
      </c>
      <c r="E170" s="24" t="s">
        <v>575</v>
      </c>
      <c r="F170" s="86">
        <v>181</v>
      </c>
      <c r="G170" s="80">
        <v>2</v>
      </c>
      <c r="H170" s="204"/>
      <c r="I170" s="204"/>
      <c r="J170" s="204"/>
      <c r="K170" s="204"/>
      <c r="L170" s="80">
        <v>0</v>
      </c>
      <c r="M170" s="203"/>
      <c r="N170" s="52">
        <v>0</v>
      </c>
      <c r="O170" s="204"/>
      <c r="P170" s="204"/>
      <c r="Q170" s="11">
        <v>5.9665583128000002</v>
      </c>
      <c r="R170" s="204"/>
      <c r="S170" s="204"/>
      <c r="T170" s="53">
        <v>9.8416666666666632</v>
      </c>
      <c r="U170" s="204"/>
      <c r="V170" s="204"/>
      <c r="W170" s="11">
        <v>5.3429550223462998</v>
      </c>
      <c r="X170" s="204"/>
      <c r="Y170" s="204"/>
      <c r="Z170" s="53">
        <v>9.5062499999999979</v>
      </c>
      <c r="AA170" s="204"/>
      <c r="AB170" s="204"/>
      <c r="AC170" s="204"/>
      <c r="AD170" s="204"/>
      <c r="AE170" s="204"/>
      <c r="AF170" s="9">
        <v>3.609656839492505</v>
      </c>
      <c r="AG170" s="9">
        <v>1253</v>
      </c>
      <c r="AH170" s="9">
        <v>0.39797619475921148</v>
      </c>
      <c r="AI170" s="9">
        <v>18</v>
      </c>
      <c r="AJ170" s="9">
        <v>2.7255050505050504</v>
      </c>
      <c r="AK170" s="204" t="s">
        <v>248</v>
      </c>
      <c r="AL170" s="9">
        <v>179</v>
      </c>
      <c r="AM170" s="9">
        <v>3.609656839492505</v>
      </c>
      <c r="AN170" s="9">
        <v>3.6520182291666665</v>
      </c>
      <c r="AO170" s="73">
        <v>358</v>
      </c>
      <c r="AP170" s="80">
        <v>0</v>
      </c>
      <c r="AQ170" s="80">
        <v>0</v>
      </c>
      <c r="AR170" s="224">
        <v>0</v>
      </c>
      <c r="AS170" s="204" t="s">
        <v>248</v>
      </c>
      <c r="AT170" s="11">
        <v>13703.111999999999</v>
      </c>
      <c r="AU170" s="11">
        <v>0</v>
      </c>
      <c r="AV170" s="158">
        <v>0</v>
      </c>
      <c r="AW170" s="158">
        <v>0</v>
      </c>
      <c r="AX170" s="158" t="s">
        <v>248</v>
      </c>
      <c r="AY170" s="235"/>
      <c r="AZ170" s="218">
        <v>62697</v>
      </c>
      <c r="BA170" s="188"/>
      <c r="BB170" s="203"/>
      <c r="BC170" s="158"/>
      <c r="BD170" s="217" t="s">
        <v>61</v>
      </c>
      <c r="BE170" s="201" t="s">
        <v>62</v>
      </c>
      <c r="BF170" s="201" t="s">
        <v>63</v>
      </c>
      <c r="BG170" s="201" t="s">
        <v>196</v>
      </c>
      <c r="BH170" s="456" t="s">
        <v>511</v>
      </c>
      <c r="BI170" s="218" t="s">
        <v>64</v>
      </c>
      <c r="BJ170" s="391">
        <v>214</v>
      </c>
      <c r="BK170" s="370">
        <v>1</v>
      </c>
      <c r="BL170" s="219" t="s">
        <v>65</v>
      </c>
      <c r="BM170" s="52" t="s">
        <v>65</v>
      </c>
      <c r="BN170" s="218" t="s">
        <v>374</v>
      </c>
      <c r="BO170" s="217" t="s">
        <v>347</v>
      </c>
      <c r="BP170" s="201" t="s">
        <v>684</v>
      </c>
      <c r="BQ170" s="52" t="s">
        <v>716</v>
      </c>
    </row>
    <row r="171" spans="1:69" ht="16.5" thickBot="1">
      <c r="A171" s="207" t="s">
        <v>37</v>
      </c>
      <c r="B171" s="208" t="s">
        <v>711</v>
      </c>
      <c r="C171" s="202" t="s">
        <v>35</v>
      </c>
      <c r="D171" s="210" t="s">
        <v>709</v>
      </c>
      <c r="E171" s="24" t="s">
        <v>575</v>
      </c>
      <c r="F171" s="86">
        <v>182</v>
      </c>
      <c r="G171" s="80">
        <v>4</v>
      </c>
      <c r="H171" s="204"/>
      <c r="I171" s="204"/>
      <c r="J171" s="204"/>
      <c r="K171" s="204"/>
      <c r="L171" s="80">
        <v>0</v>
      </c>
      <c r="M171" s="203"/>
      <c r="N171" s="52">
        <v>0</v>
      </c>
      <c r="O171" s="204"/>
      <c r="P171" s="204"/>
      <c r="Q171" s="11">
        <v>7.1847243482999996</v>
      </c>
      <c r="R171" s="204"/>
      <c r="S171" s="204"/>
      <c r="T171" s="53">
        <v>12.674999999999999</v>
      </c>
      <c r="U171" s="204"/>
      <c r="V171" s="204"/>
      <c r="W171" s="11">
        <v>7.2499548146067001</v>
      </c>
      <c r="X171" s="204"/>
      <c r="Y171" s="204"/>
      <c r="Z171" s="53">
        <v>12.674999999999999</v>
      </c>
      <c r="AA171" s="204"/>
      <c r="AB171" s="204"/>
      <c r="AC171" s="204"/>
      <c r="AD171" s="204"/>
      <c r="AE171" s="204"/>
      <c r="AF171" s="9">
        <v>3.372776890547279</v>
      </c>
      <c r="AG171" s="9">
        <v>1246</v>
      </c>
      <c r="AH171" s="9">
        <v>0.51716991642323495</v>
      </c>
      <c r="AI171" s="9">
        <v>84</v>
      </c>
      <c r="AJ171" s="9">
        <v>2.3356060606060605</v>
      </c>
      <c r="AK171" s="204" t="s">
        <v>248</v>
      </c>
      <c r="AL171" s="9">
        <v>177</v>
      </c>
      <c r="AM171" s="9">
        <v>3.3774979867888995</v>
      </c>
      <c r="AN171" s="9">
        <v>3.5047332185886404</v>
      </c>
      <c r="AO171" s="73">
        <v>355</v>
      </c>
      <c r="AP171" s="80">
        <v>0</v>
      </c>
      <c r="AQ171" s="80">
        <v>1</v>
      </c>
      <c r="AR171" s="224">
        <v>0</v>
      </c>
      <c r="AS171" s="204" t="s">
        <v>248</v>
      </c>
      <c r="AT171" s="11">
        <v>13991.915000000001</v>
      </c>
      <c r="AU171" s="11">
        <v>0</v>
      </c>
      <c r="AV171" s="158">
        <v>0</v>
      </c>
      <c r="AW171" s="158">
        <v>0</v>
      </c>
      <c r="AX171" s="158" t="s">
        <v>248</v>
      </c>
      <c r="AY171" s="235"/>
      <c r="AZ171" s="218">
        <v>62697</v>
      </c>
      <c r="BA171" s="188"/>
      <c r="BB171" s="203"/>
      <c r="BC171" s="158"/>
      <c r="BD171" s="217" t="s">
        <v>61</v>
      </c>
      <c r="BE171" s="201" t="s">
        <v>62</v>
      </c>
      <c r="BF171" s="201" t="s">
        <v>63</v>
      </c>
      <c r="BG171" s="201" t="s">
        <v>196</v>
      </c>
      <c r="BH171" s="456" t="s">
        <v>511</v>
      </c>
      <c r="BI171" s="218" t="s">
        <v>66</v>
      </c>
      <c r="BJ171" s="391">
        <v>214</v>
      </c>
      <c r="BK171" s="370">
        <v>7</v>
      </c>
      <c r="BL171" s="219" t="s">
        <v>65</v>
      </c>
      <c r="BM171" s="52" t="s">
        <v>65</v>
      </c>
      <c r="BN171" s="218" t="s">
        <v>374</v>
      </c>
      <c r="BO171" s="217" t="s">
        <v>347</v>
      </c>
      <c r="BP171" s="201" t="s">
        <v>684</v>
      </c>
      <c r="BQ171" s="52" t="s">
        <v>716</v>
      </c>
    </row>
    <row r="172" spans="1:69" ht="16.5" thickBot="1">
      <c r="A172" s="207" t="s">
        <v>37</v>
      </c>
      <c r="B172" s="208" t="s">
        <v>711</v>
      </c>
      <c r="C172" s="202" t="s">
        <v>35</v>
      </c>
      <c r="D172" s="210" t="s">
        <v>709</v>
      </c>
      <c r="E172" s="24" t="s">
        <v>575</v>
      </c>
      <c r="F172" s="86">
        <v>183</v>
      </c>
      <c r="G172" s="80">
        <v>2</v>
      </c>
      <c r="H172" s="204"/>
      <c r="I172" s="204"/>
      <c r="J172" s="204"/>
      <c r="K172" s="204"/>
      <c r="L172" s="80">
        <v>0</v>
      </c>
      <c r="M172" s="203"/>
      <c r="N172" s="52">
        <v>0</v>
      </c>
      <c r="O172" s="204"/>
      <c r="P172" s="204"/>
      <c r="Q172" s="11">
        <v>5.0876351657000001</v>
      </c>
      <c r="R172" s="204"/>
      <c r="S172" s="204"/>
      <c r="T172" s="53">
        <v>8.4916666666666654</v>
      </c>
      <c r="U172" s="204"/>
      <c r="V172" s="204"/>
      <c r="W172" s="11">
        <v>4.3025798066298</v>
      </c>
      <c r="X172" s="204"/>
      <c r="Y172" s="204"/>
      <c r="Z172" s="53">
        <v>8.4916666666666654</v>
      </c>
      <c r="AA172" s="204"/>
      <c r="AB172" s="204"/>
      <c r="AC172" s="204"/>
      <c r="AD172" s="204"/>
      <c r="AE172" s="204"/>
      <c r="AF172" s="9">
        <v>3.5549163484128017</v>
      </c>
      <c r="AG172" s="9">
        <v>1265</v>
      </c>
      <c r="AH172" s="9">
        <v>0.45166958722102735</v>
      </c>
      <c r="AI172" s="9">
        <v>48</v>
      </c>
      <c r="AJ172" s="9">
        <v>2.5856741573033708</v>
      </c>
      <c r="AK172" s="204" t="s">
        <v>248</v>
      </c>
      <c r="AL172" s="9">
        <v>179</v>
      </c>
      <c r="AM172" s="9">
        <v>3.5632673689011849</v>
      </c>
      <c r="AN172" s="9">
        <v>3.6321614583333335</v>
      </c>
      <c r="AO172" s="73">
        <v>361</v>
      </c>
      <c r="AP172" s="80">
        <v>0</v>
      </c>
      <c r="AQ172" s="80">
        <v>1</v>
      </c>
      <c r="AR172" s="224">
        <v>0</v>
      </c>
      <c r="AS172" s="204" t="s">
        <v>248</v>
      </c>
      <c r="AT172" s="11">
        <v>13940.941999999999</v>
      </c>
      <c r="AU172" s="11">
        <v>11.105</v>
      </c>
      <c r="AV172" s="158">
        <v>0</v>
      </c>
      <c r="AW172" s="158">
        <v>0</v>
      </c>
      <c r="AX172" s="158" t="s">
        <v>248</v>
      </c>
      <c r="AY172" s="235"/>
      <c r="AZ172" s="218">
        <v>62697</v>
      </c>
      <c r="BA172" s="188"/>
      <c r="BB172" s="203"/>
      <c r="BC172" s="158"/>
      <c r="BD172" s="217" t="s">
        <v>61</v>
      </c>
      <c r="BE172" s="201" t="s">
        <v>62</v>
      </c>
      <c r="BF172" s="201" t="s">
        <v>63</v>
      </c>
      <c r="BG172" s="201" t="s">
        <v>196</v>
      </c>
      <c r="BH172" s="456" t="s">
        <v>511</v>
      </c>
      <c r="BI172" s="218" t="s">
        <v>67</v>
      </c>
      <c r="BJ172" s="391">
        <v>214</v>
      </c>
      <c r="BK172" s="370">
        <v>3</v>
      </c>
      <c r="BL172" s="219" t="s">
        <v>65</v>
      </c>
      <c r="BM172" s="52" t="s">
        <v>65</v>
      </c>
      <c r="BN172" s="218" t="s">
        <v>374</v>
      </c>
      <c r="BO172" s="217" t="s">
        <v>347</v>
      </c>
      <c r="BP172" s="201" t="s">
        <v>684</v>
      </c>
      <c r="BQ172" s="52" t="s">
        <v>716</v>
      </c>
    </row>
    <row r="173" spans="1:69" ht="16.5" thickBot="1">
      <c r="A173" s="207" t="s">
        <v>37</v>
      </c>
      <c r="B173" s="208" t="s">
        <v>711</v>
      </c>
      <c r="C173" s="202" t="s">
        <v>35</v>
      </c>
      <c r="D173" s="210" t="s">
        <v>709</v>
      </c>
      <c r="E173" s="24" t="s">
        <v>575</v>
      </c>
      <c r="F173" s="86">
        <v>178</v>
      </c>
      <c r="G173" s="80">
        <v>2</v>
      </c>
      <c r="H173" s="204"/>
      <c r="I173" s="204"/>
      <c r="J173" s="204"/>
      <c r="K173" s="204"/>
      <c r="L173" s="80">
        <v>1</v>
      </c>
      <c r="M173" s="203"/>
      <c r="N173" s="52">
        <v>0</v>
      </c>
      <c r="O173" s="204"/>
      <c r="P173" s="204"/>
      <c r="Q173" s="11">
        <v>5.5426740057000004</v>
      </c>
      <c r="R173" s="204"/>
      <c r="S173" s="204"/>
      <c r="T173" s="53">
        <v>9.0250000000000004</v>
      </c>
      <c r="U173" s="204"/>
      <c r="V173" s="204"/>
      <c r="W173" s="11">
        <v>5.5046568857142004</v>
      </c>
      <c r="X173" s="204"/>
      <c r="Y173" s="204"/>
      <c r="Z173" s="53">
        <v>9.03125</v>
      </c>
      <c r="AA173" s="204"/>
      <c r="AB173" s="204"/>
      <c r="AC173" s="204"/>
      <c r="AD173" s="204"/>
      <c r="AE173" s="204"/>
      <c r="AF173" s="9">
        <v>2.9063823156454123</v>
      </c>
      <c r="AG173" s="9">
        <v>1224</v>
      </c>
      <c r="AH173" s="9">
        <v>0.36399527223800499</v>
      </c>
      <c r="AI173" s="9">
        <v>150</v>
      </c>
      <c r="AJ173" s="9">
        <v>2.155813953488372</v>
      </c>
      <c r="AK173" s="204" t="s">
        <v>248</v>
      </c>
      <c r="AL173" s="9">
        <v>0</v>
      </c>
      <c r="AM173" s="9"/>
      <c r="AN173" s="9"/>
      <c r="AO173" s="73">
        <v>352</v>
      </c>
      <c r="AP173" s="80">
        <v>0</v>
      </c>
      <c r="AQ173" s="80">
        <v>0</v>
      </c>
      <c r="AR173" s="224">
        <v>0</v>
      </c>
      <c r="AS173" s="204" t="s">
        <v>248</v>
      </c>
      <c r="AT173" s="11">
        <v>13384.06</v>
      </c>
      <c r="AU173" s="11">
        <v>0</v>
      </c>
      <c r="AV173" s="158">
        <v>0</v>
      </c>
      <c r="AW173" s="158">
        <v>0</v>
      </c>
      <c r="AX173" s="158" t="s">
        <v>248</v>
      </c>
      <c r="AY173" s="235"/>
      <c r="AZ173" s="218">
        <v>62697</v>
      </c>
      <c r="BA173" s="188"/>
      <c r="BB173" s="203"/>
      <c r="BC173" s="158"/>
      <c r="BD173" s="217" t="s">
        <v>61</v>
      </c>
      <c r="BE173" s="201" t="s">
        <v>62</v>
      </c>
      <c r="BF173" s="201" t="s">
        <v>63</v>
      </c>
      <c r="BG173" s="201" t="s">
        <v>196</v>
      </c>
      <c r="BH173" s="456" t="s">
        <v>511</v>
      </c>
      <c r="BI173" s="218" t="s">
        <v>68</v>
      </c>
      <c r="BJ173" s="391">
        <v>214</v>
      </c>
      <c r="BK173" s="370">
        <v>4</v>
      </c>
      <c r="BL173" s="219" t="s">
        <v>65</v>
      </c>
      <c r="BM173" s="52" t="s">
        <v>65</v>
      </c>
      <c r="BN173" s="218" t="s">
        <v>374</v>
      </c>
      <c r="BO173" s="217" t="s">
        <v>347</v>
      </c>
      <c r="BP173" s="201" t="s">
        <v>684</v>
      </c>
      <c r="BQ173" s="52" t="s">
        <v>716</v>
      </c>
    </row>
    <row r="174" spans="1:69" ht="16.5" thickBot="1">
      <c r="A174" s="207" t="s">
        <v>37</v>
      </c>
      <c r="B174" s="208" t="s">
        <v>711</v>
      </c>
      <c r="C174" s="202" t="s">
        <v>35</v>
      </c>
      <c r="D174" s="210" t="s">
        <v>709</v>
      </c>
      <c r="E174" s="24" t="s">
        <v>573</v>
      </c>
      <c r="F174" s="86">
        <v>62</v>
      </c>
      <c r="G174" s="80">
        <v>1</v>
      </c>
      <c r="H174" s="204"/>
      <c r="I174" s="204"/>
      <c r="J174" s="204"/>
      <c r="K174" s="204"/>
      <c r="L174" s="80">
        <v>0</v>
      </c>
      <c r="M174" s="203"/>
      <c r="N174" s="52">
        <v>1</v>
      </c>
      <c r="O174" s="204"/>
      <c r="P174" s="204"/>
      <c r="Q174" s="11">
        <v>5.6964589508000003</v>
      </c>
      <c r="R174" s="204"/>
      <c r="S174" s="204"/>
      <c r="T174" s="53">
        <v>7.9958333333333327</v>
      </c>
      <c r="U174" s="204"/>
      <c r="V174" s="204"/>
      <c r="W174" s="11">
        <v>5.3138195409835998</v>
      </c>
      <c r="X174" s="204"/>
      <c r="Y174" s="204"/>
      <c r="Z174" s="53">
        <v>7.7374999999999989</v>
      </c>
      <c r="AA174" s="204"/>
      <c r="AB174" s="204"/>
      <c r="AC174" s="204"/>
      <c r="AD174" s="204"/>
      <c r="AE174" s="204"/>
      <c r="AF174" s="9">
        <v>3.6703095399198076</v>
      </c>
      <c r="AG174" s="9">
        <v>427</v>
      </c>
      <c r="AH174" s="9">
        <v>0.44407160569952486</v>
      </c>
      <c r="AI174" s="9">
        <v>12</v>
      </c>
      <c r="AJ174" s="9">
        <v>2.7226190476190477</v>
      </c>
      <c r="AK174" s="204" t="s">
        <v>248</v>
      </c>
      <c r="AL174" s="9">
        <v>60</v>
      </c>
      <c r="AM174" s="9">
        <v>3.6924697495545948</v>
      </c>
      <c r="AN174" s="9">
        <v>3.703125</v>
      </c>
      <c r="AO174" s="73">
        <v>121</v>
      </c>
      <c r="AP174" s="80">
        <v>0</v>
      </c>
      <c r="AQ174" s="80">
        <v>1</v>
      </c>
      <c r="AR174" s="224">
        <v>0</v>
      </c>
      <c r="AS174" s="204" t="s">
        <v>248</v>
      </c>
      <c r="AT174" s="11">
        <v>4706.4660000000003</v>
      </c>
      <c r="AU174" s="11">
        <v>0</v>
      </c>
      <c r="AV174" s="158">
        <v>0</v>
      </c>
      <c r="AW174" s="158">
        <v>0</v>
      </c>
      <c r="AX174" s="158" t="s">
        <v>248</v>
      </c>
      <c r="AY174" s="235"/>
      <c r="AZ174" s="218">
        <v>37755</v>
      </c>
      <c r="BA174" s="188"/>
      <c r="BB174" s="203"/>
      <c r="BC174" s="158"/>
      <c r="BD174" s="217" t="s">
        <v>61</v>
      </c>
      <c r="BE174" s="201" t="s">
        <v>62</v>
      </c>
      <c r="BF174" s="201" t="s">
        <v>63</v>
      </c>
      <c r="BG174" s="201" t="s">
        <v>196</v>
      </c>
      <c r="BH174" s="218" t="s">
        <v>512</v>
      </c>
      <c r="BI174" s="218" t="s">
        <v>64</v>
      </c>
      <c r="BJ174" s="391">
        <v>214</v>
      </c>
      <c r="BK174" s="370">
        <v>1</v>
      </c>
      <c r="BL174" s="219" t="s">
        <v>65</v>
      </c>
      <c r="BM174" s="52" t="s">
        <v>65</v>
      </c>
      <c r="BN174" s="218" t="s">
        <v>374</v>
      </c>
      <c r="BO174" s="217" t="s">
        <v>55</v>
      </c>
      <c r="BP174" s="201" t="s">
        <v>684</v>
      </c>
      <c r="BQ174" s="52" t="s">
        <v>716</v>
      </c>
    </row>
    <row r="175" spans="1:69" ht="16.5" thickBot="1">
      <c r="A175" s="207" t="s">
        <v>37</v>
      </c>
      <c r="B175" s="208" t="s">
        <v>711</v>
      </c>
      <c r="C175" s="202" t="s">
        <v>35</v>
      </c>
      <c r="D175" s="210" t="s">
        <v>709</v>
      </c>
      <c r="E175" s="24" t="s">
        <v>573</v>
      </c>
      <c r="F175" s="86">
        <v>62</v>
      </c>
      <c r="G175" s="80">
        <v>1</v>
      </c>
      <c r="H175" s="204"/>
      <c r="I175" s="204"/>
      <c r="J175" s="204"/>
      <c r="K175" s="204"/>
      <c r="L175" s="80">
        <v>0</v>
      </c>
      <c r="M175" s="203"/>
      <c r="N175" s="52">
        <v>1</v>
      </c>
      <c r="O175" s="204"/>
      <c r="P175" s="204"/>
      <c r="Q175" s="11">
        <v>5.6979343443000001</v>
      </c>
      <c r="R175" s="204"/>
      <c r="S175" s="204"/>
      <c r="T175" s="53">
        <v>8.8249999999999993</v>
      </c>
      <c r="U175" s="204"/>
      <c r="V175" s="204"/>
      <c r="W175" s="11">
        <v>5.7177866393442001</v>
      </c>
      <c r="X175" s="204"/>
      <c r="Y175" s="204"/>
      <c r="Z175" s="53">
        <v>8.9874999999999989</v>
      </c>
      <c r="AA175" s="204"/>
      <c r="AB175" s="204"/>
      <c r="AC175" s="204"/>
      <c r="AD175" s="204"/>
      <c r="AE175" s="204"/>
      <c r="AF175" s="9">
        <v>3.1681428534643996</v>
      </c>
      <c r="AG175" s="9">
        <v>427</v>
      </c>
      <c r="AH175" s="9">
        <v>0.52746160290838973</v>
      </c>
      <c r="AI175" s="9">
        <v>47</v>
      </c>
      <c r="AJ175" s="9">
        <v>2.1793749999999998</v>
      </c>
      <c r="AK175" s="204" t="s">
        <v>248</v>
      </c>
      <c r="AL175" s="9">
        <v>61</v>
      </c>
      <c r="AM175" s="9">
        <v>3.1681428534643996</v>
      </c>
      <c r="AN175" s="9">
        <v>3.1942567567567566</v>
      </c>
      <c r="AO175" s="73">
        <v>122</v>
      </c>
      <c r="AP175" s="80">
        <v>0</v>
      </c>
      <c r="AQ175" s="80">
        <v>0</v>
      </c>
      <c r="AR175" s="224">
        <v>0</v>
      </c>
      <c r="AS175" s="204" t="s">
        <v>248</v>
      </c>
      <c r="AT175" s="11">
        <v>4705.8389999999999</v>
      </c>
      <c r="AU175" s="11">
        <v>0</v>
      </c>
      <c r="AV175" s="158">
        <v>0</v>
      </c>
      <c r="AW175" s="158">
        <v>0</v>
      </c>
      <c r="AX175" s="158" t="s">
        <v>248</v>
      </c>
      <c r="AY175" s="235"/>
      <c r="AZ175" s="218">
        <v>37755</v>
      </c>
      <c r="BA175" s="188"/>
      <c r="BB175" s="203"/>
      <c r="BC175" s="158"/>
      <c r="BD175" s="217" t="s">
        <v>61</v>
      </c>
      <c r="BE175" s="201" t="s">
        <v>62</v>
      </c>
      <c r="BF175" s="201" t="s">
        <v>63</v>
      </c>
      <c r="BG175" s="201" t="s">
        <v>196</v>
      </c>
      <c r="BH175" s="218" t="s">
        <v>512</v>
      </c>
      <c r="BI175" s="218" t="s">
        <v>66</v>
      </c>
      <c r="BJ175" s="391">
        <v>214</v>
      </c>
      <c r="BK175" s="370">
        <v>7</v>
      </c>
      <c r="BL175" s="219" t="s">
        <v>65</v>
      </c>
      <c r="BM175" s="52" t="s">
        <v>65</v>
      </c>
      <c r="BN175" s="218" t="s">
        <v>374</v>
      </c>
      <c r="BO175" s="217" t="s">
        <v>55</v>
      </c>
      <c r="BP175" s="201" t="s">
        <v>684</v>
      </c>
      <c r="BQ175" s="52" t="s">
        <v>716</v>
      </c>
    </row>
    <row r="176" spans="1:69" ht="16.5" thickBot="1">
      <c r="A176" s="207" t="s">
        <v>37</v>
      </c>
      <c r="B176" s="208" t="s">
        <v>711</v>
      </c>
      <c r="C176" s="202" t="s">
        <v>35</v>
      </c>
      <c r="D176" s="210" t="s">
        <v>709</v>
      </c>
      <c r="E176" s="24" t="s">
        <v>573</v>
      </c>
      <c r="F176" s="86">
        <v>62</v>
      </c>
      <c r="G176" s="80">
        <v>2</v>
      </c>
      <c r="H176" s="204"/>
      <c r="I176" s="204"/>
      <c r="J176" s="204"/>
      <c r="K176" s="204"/>
      <c r="L176" s="80">
        <v>0</v>
      </c>
      <c r="M176" s="203"/>
      <c r="N176" s="52">
        <v>0</v>
      </c>
      <c r="O176" s="204"/>
      <c r="P176" s="204"/>
      <c r="Q176" s="11">
        <v>5.4754998332999998</v>
      </c>
      <c r="R176" s="204"/>
      <c r="S176" s="204"/>
      <c r="T176" s="53">
        <v>11</v>
      </c>
      <c r="U176" s="204"/>
      <c r="V176" s="204"/>
      <c r="W176" s="11">
        <v>5.0556998999999996</v>
      </c>
      <c r="X176" s="204"/>
      <c r="Y176" s="204"/>
      <c r="Z176" s="53">
        <v>10.5</v>
      </c>
      <c r="AA176" s="204"/>
      <c r="AB176" s="204"/>
      <c r="AC176" s="204"/>
      <c r="AD176" s="204"/>
      <c r="AE176" s="204"/>
      <c r="AF176" s="9">
        <v>3.5054285747664315</v>
      </c>
      <c r="AG176" s="9">
        <v>420</v>
      </c>
      <c r="AH176" s="9">
        <v>0.48792092164166967</v>
      </c>
      <c r="AI176" s="9">
        <v>19</v>
      </c>
      <c r="AJ176" s="9">
        <v>2.5285714285714285</v>
      </c>
      <c r="AK176" s="204" t="s">
        <v>248</v>
      </c>
      <c r="AL176" s="9">
        <v>58</v>
      </c>
      <c r="AM176" s="9">
        <v>3.5448029599166269</v>
      </c>
      <c r="AN176" s="9">
        <v>3.6265957446808512</v>
      </c>
      <c r="AO176" s="73">
        <v>118</v>
      </c>
      <c r="AP176" s="80">
        <v>0</v>
      </c>
      <c r="AQ176" s="80">
        <v>2</v>
      </c>
      <c r="AR176" s="224">
        <v>0</v>
      </c>
      <c r="AS176" s="204" t="s">
        <v>248</v>
      </c>
      <c r="AT176" s="11">
        <v>4615.1679999999997</v>
      </c>
      <c r="AU176" s="11">
        <v>0</v>
      </c>
      <c r="AV176" s="158">
        <v>0</v>
      </c>
      <c r="AW176" s="158">
        <v>0</v>
      </c>
      <c r="AX176" s="158" t="s">
        <v>248</v>
      </c>
      <c r="AY176" s="235"/>
      <c r="AZ176" s="218">
        <v>37755</v>
      </c>
      <c r="BA176" s="188"/>
      <c r="BB176" s="203"/>
      <c r="BC176" s="158"/>
      <c r="BD176" s="217" t="s">
        <v>61</v>
      </c>
      <c r="BE176" s="201" t="s">
        <v>62</v>
      </c>
      <c r="BF176" s="201" t="s">
        <v>63</v>
      </c>
      <c r="BG176" s="201" t="s">
        <v>196</v>
      </c>
      <c r="BH176" s="218" t="s">
        <v>512</v>
      </c>
      <c r="BI176" s="218" t="s">
        <v>67</v>
      </c>
      <c r="BJ176" s="391">
        <v>214</v>
      </c>
      <c r="BK176" s="370">
        <v>3</v>
      </c>
      <c r="BL176" s="219" t="s">
        <v>65</v>
      </c>
      <c r="BM176" s="52" t="s">
        <v>65</v>
      </c>
      <c r="BN176" s="218" t="s">
        <v>374</v>
      </c>
      <c r="BO176" s="217" t="s">
        <v>55</v>
      </c>
      <c r="BP176" s="201" t="s">
        <v>684</v>
      </c>
      <c r="BQ176" s="52" t="s">
        <v>716</v>
      </c>
    </row>
    <row r="177" spans="1:69" ht="16.5" thickBot="1">
      <c r="A177" s="207" t="s">
        <v>37</v>
      </c>
      <c r="B177" s="208" t="s">
        <v>711</v>
      </c>
      <c r="C177" s="202" t="s">
        <v>35</v>
      </c>
      <c r="D177" s="210" t="s">
        <v>709</v>
      </c>
      <c r="E177" s="24" t="s">
        <v>573</v>
      </c>
      <c r="F177" s="86">
        <v>60</v>
      </c>
      <c r="G177" s="80">
        <v>1</v>
      </c>
      <c r="H177" s="204"/>
      <c r="I177" s="204"/>
      <c r="J177" s="204"/>
      <c r="K177" s="204"/>
      <c r="L177" s="80">
        <v>0</v>
      </c>
      <c r="M177" s="203"/>
      <c r="N177" s="52">
        <v>0</v>
      </c>
      <c r="O177" s="204"/>
      <c r="P177" s="204"/>
      <c r="Q177" s="11">
        <v>5.9244744575999997</v>
      </c>
      <c r="R177" s="204"/>
      <c r="S177" s="204"/>
      <c r="T177" s="53">
        <v>9.0124999999999993</v>
      </c>
      <c r="U177" s="204"/>
      <c r="V177" s="204"/>
      <c r="W177" s="11">
        <v>5.9099490847457004</v>
      </c>
      <c r="X177" s="204"/>
      <c r="Y177" s="204"/>
      <c r="Z177" s="53">
        <v>8.5249999999999986</v>
      </c>
      <c r="AA177" s="204"/>
      <c r="AB177" s="204"/>
      <c r="AC177" s="204"/>
      <c r="AD177" s="204"/>
      <c r="AE177" s="204"/>
      <c r="AF177" s="9">
        <v>2.7060259806645375</v>
      </c>
      <c r="AG177" s="9">
        <v>412</v>
      </c>
      <c r="AH177" s="9">
        <v>0.38464522924063121</v>
      </c>
      <c r="AI177" s="9">
        <v>110</v>
      </c>
      <c r="AJ177" s="9">
        <v>1.8875</v>
      </c>
      <c r="AK177" s="204" t="s">
        <v>248</v>
      </c>
      <c r="AL177" s="9">
        <v>0</v>
      </c>
      <c r="AM177" s="9"/>
      <c r="AN177" s="9"/>
      <c r="AO177" s="73">
        <v>118</v>
      </c>
      <c r="AP177" s="80">
        <v>0</v>
      </c>
      <c r="AQ177" s="80">
        <v>0</v>
      </c>
      <c r="AR177" s="224">
        <v>0</v>
      </c>
      <c r="AS177" s="204" t="s">
        <v>248</v>
      </c>
      <c r="AT177" s="11">
        <v>4594.7309999999998</v>
      </c>
      <c r="AU177" s="11">
        <v>0</v>
      </c>
      <c r="AV177" s="158">
        <v>0</v>
      </c>
      <c r="AW177" s="158">
        <v>0</v>
      </c>
      <c r="AX177" s="158" t="s">
        <v>248</v>
      </c>
      <c r="AY177" s="235"/>
      <c r="AZ177" s="218">
        <v>37755</v>
      </c>
      <c r="BA177" s="188"/>
      <c r="BB177" s="203"/>
      <c r="BC177" s="158"/>
      <c r="BD177" s="217" t="s">
        <v>61</v>
      </c>
      <c r="BE177" s="201" t="s">
        <v>62</v>
      </c>
      <c r="BF177" s="201" t="s">
        <v>63</v>
      </c>
      <c r="BG177" s="201" t="s">
        <v>196</v>
      </c>
      <c r="BH177" s="218" t="s">
        <v>512</v>
      </c>
      <c r="BI177" s="218" t="s">
        <v>68</v>
      </c>
      <c r="BJ177" s="391">
        <v>214</v>
      </c>
      <c r="BK177" s="370">
        <v>4</v>
      </c>
      <c r="BL177" s="219" t="s">
        <v>65</v>
      </c>
      <c r="BM177" s="52" t="s">
        <v>65</v>
      </c>
      <c r="BN177" s="218" t="s">
        <v>374</v>
      </c>
      <c r="BO177" s="217" t="s">
        <v>55</v>
      </c>
      <c r="BP177" s="201" t="s">
        <v>684</v>
      </c>
      <c r="BQ177" s="52" t="s">
        <v>716</v>
      </c>
    </row>
    <row r="178" spans="1:69" ht="16.5" thickBot="1">
      <c r="A178" s="207" t="s">
        <v>37</v>
      </c>
      <c r="B178" s="208" t="s">
        <v>711</v>
      </c>
      <c r="C178" s="202" t="s">
        <v>35</v>
      </c>
      <c r="D178" s="210" t="s">
        <v>709</v>
      </c>
      <c r="E178" s="24" t="s">
        <v>585</v>
      </c>
      <c r="F178" s="86">
        <v>54</v>
      </c>
      <c r="G178" s="80">
        <v>1</v>
      </c>
      <c r="H178" s="204"/>
      <c r="I178" s="204"/>
      <c r="J178" s="204"/>
      <c r="K178" s="204"/>
      <c r="L178" s="80">
        <v>0</v>
      </c>
      <c r="M178" s="203"/>
      <c r="N178" s="52">
        <v>0</v>
      </c>
      <c r="O178" s="204"/>
      <c r="P178" s="204"/>
      <c r="Q178" s="11">
        <v>4.7476035660000004</v>
      </c>
      <c r="R178" s="204"/>
      <c r="S178" s="204"/>
      <c r="T178" s="53">
        <v>7.0874999999999986</v>
      </c>
      <c r="U178" s="204"/>
      <c r="V178" s="204"/>
      <c r="W178" s="11">
        <v>4.4208488679244997</v>
      </c>
      <c r="X178" s="204"/>
      <c r="Y178" s="204"/>
      <c r="Z178" s="53">
        <v>6.6749999999999972</v>
      </c>
      <c r="AA178" s="204"/>
      <c r="AB178" s="204"/>
      <c r="AC178" s="204"/>
      <c r="AD178" s="204"/>
      <c r="AE178" s="204"/>
      <c r="AF178" s="9">
        <v>3.7566037936352012</v>
      </c>
      <c r="AG178" s="9">
        <v>371</v>
      </c>
      <c r="AH178" s="9">
        <v>0.34917609527121296</v>
      </c>
      <c r="AI178" s="9">
        <v>2</v>
      </c>
      <c r="AJ178" s="9">
        <v>3.0184523809523811</v>
      </c>
      <c r="AK178" s="204" t="s">
        <v>248</v>
      </c>
      <c r="AL178" s="9">
        <v>53</v>
      </c>
      <c r="AM178" s="9">
        <v>3.7566037936352012</v>
      </c>
      <c r="AN178" s="9">
        <v>3.7461089494163424</v>
      </c>
      <c r="AO178" s="73">
        <v>106</v>
      </c>
      <c r="AP178" s="80">
        <v>0</v>
      </c>
      <c r="AQ178" s="80">
        <v>0</v>
      </c>
      <c r="AR178" s="224">
        <v>0</v>
      </c>
      <c r="AS178" s="204" t="s">
        <v>248</v>
      </c>
      <c r="AT178" s="11">
        <v>3780.2359999999999</v>
      </c>
      <c r="AU178" s="11">
        <v>0</v>
      </c>
      <c r="AV178" s="158">
        <v>0</v>
      </c>
      <c r="AW178" s="158">
        <v>0</v>
      </c>
      <c r="AX178" s="158" t="s">
        <v>248</v>
      </c>
      <c r="AY178" s="235"/>
      <c r="AZ178" s="218">
        <v>32202</v>
      </c>
      <c r="BA178" s="188"/>
      <c r="BB178" s="203"/>
      <c r="BC178" s="158"/>
      <c r="BD178" s="217" t="s">
        <v>61</v>
      </c>
      <c r="BE178" s="201" t="s">
        <v>62</v>
      </c>
      <c r="BF178" s="201" t="s">
        <v>63</v>
      </c>
      <c r="BG178" s="201" t="s">
        <v>196</v>
      </c>
      <c r="BH178" s="218" t="s">
        <v>514</v>
      </c>
      <c r="BI178" s="218" t="s">
        <v>64</v>
      </c>
      <c r="BJ178" s="391">
        <v>214</v>
      </c>
      <c r="BK178" s="370">
        <v>1</v>
      </c>
      <c r="BL178" s="219" t="s">
        <v>65</v>
      </c>
      <c r="BM178" s="52" t="s">
        <v>65</v>
      </c>
      <c r="BN178" s="218" t="s">
        <v>374</v>
      </c>
      <c r="BO178" s="217" t="s">
        <v>74</v>
      </c>
      <c r="BP178" s="201" t="s">
        <v>681</v>
      </c>
      <c r="BQ178" s="52" t="s">
        <v>717</v>
      </c>
    </row>
    <row r="179" spans="1:69" ht="16.5" thickBot="1">
      <c r="A179" s="207" t="s">
        <v>37</v>
      </c>
      <c r="B179" s="208" t="s">
        <v>711</v>
      </c>
      <c r="C179" s="202" t="s">
        <v>35</v>
      </c>
      <c r="D179" s="210" t="s">
        <v>709</v>
      </c>
      <c r="E179" s="24" t="s">
        <v>585</v>
      </c>
      <c r="F179" s="86">
        <v>48</v>
      </c>
      <c r="G179" s="80">
        <v>0</v>
      </c>
      <c r="H179" s="204"/>
      <c r="I179" s="204"/>
      <c r="J179" s="204"/>
      <c r="K179" s="204"/>
      <c r="L179" s="80">
        <v>1</v>
      </c>
      <c r="M179" s="203"/>
      <c r="N179" s="52">
        <v>0</v>
      </c>
      <c r="O179" s="204"/>
      <c r="P179" s="204"/>
      <c r="Q179" s="11">
        <v>5.8553403403999997</v>
      </c>
      <c r="R179" s="204"/>
      <c r="S179" s="204"/>
      <c r="T179" s="53">
        <v>8.1624999999999996</v>
      </c>
      <c r="U179" s="204"/>
      <c r="V179" s="204"/>
      <c r="W179" s="11">
        <v>5.9320850212765004</v>
      </c>
      <c r="X179" s="204"/>
      <c r="Y179" s="204"/>
      <c r="Z179" s="53">
        <v>8.1624999999999996</v>
      </c>
      <c r="AA179" s="204"/>
      <c r="AB179" s="204"/>
      <c r="AC179" s="204"/>
      <c r="AD179" s="204"/>
      <c r="AE179" s="204"/>
      <c r="AF179" s="9">
        <v>3.0546583855374254</v>
      </c>
      <c r="AG179" s="9">
        <v>322</v>
      </c>
      <c r="AH179" s="9">
        <v>0.59279175799937578</v>
      </c>
      <c r="AI179" s="9">
        <v>62</v>
      </c>
      <c r="AJ179" s="9">
        <v>2.0495454545454543</v>
      </c>
      <c r="AK179" s="204" t="s">
        <v>248</v>
      </c>
      <c r="AL179" s="9">
        <v>46</v>
      </c>
      <c r="AM179" s="9">
        <v>3.0546583855374254</v>
      </c>
      <c r="AN179" s="9">
        <v>3.101123595505618</v>
      </c>
      <c r="AO179" s="73">
        <v>95</v>
      </c>
      <c r="AP179" s="80">
        <v>1</v>
      </c>
      <c r="AQ179" s="80">
        <v>0</v>
      </c>
      <c r="AR179" s="224">
        <v>0</v>
      </c>
      <c r="AS179" s="204" t="s">
        <v>248</v>
      </c>
      <c r="AT179" s="11">
        <v>3294.89</v>
      </c>
      <c r="AU179" s="11">
        <v>71.340999999999994</v>
      </c>
      <c r="AV179" s="158">
        <v>0</v>
      </c>
      <c r="AW179" s="158">
        <v>0</v>
      </c>
      <c r="AX179" s="158" t="s">
        <v>248</v>
      </c>
      <c r="AY179" s="235"/>
      <c r="AZ179" s="218">
        <v>32202</v>
      </c>
      <c r="BA179" s="188"/>
      <c r="BB179" s="203"/>
      <c r="BC179" s="158"/>
      <c r="BD179" s="217" t="s">
        <v>61</v>
      </c>
      <c r="BE179" s="201" t="s">
        <v>62</v>
      </c>
      <c r="BF179" s="201" t="s">
        <v>63</v>
      </c>
      <c r="BG179" s="201" t="s">
        <v>196</v>
      </c>
      <c r="BH179" s="218" t="s">
        <v>514</v>
      </c>
      <c r="BI179" s="218" t="s">
        <v>66</v>
      </c>
      <c r="BJ179" s="391">
        <v>214</v>
      </c>
      <c r="BK179" s="370">
        <v>7</v>
      </c>
      <c r="BL179" s="219" t="s">
        <v>65</v>
      </c>
      <c r="BM179" s="52" t="s">
        <v>65</v>
      </c>
      <c r="BN179" s="218" t="s">
        <v>374</v>
      </c>
      <c r="BO179" s="217" t="s">
        <v>74</v>
      </c>
      <c r="BP179" s="201" t="s">
        <v>681</v>
      </c>
      <c r="BQ179" s="52" t="s">
        <v>717</v>
      </c>
    </row>
    <row r="180" spans="1:69" ht="16.5" thickBot="1">
      <c r="A180" s="207" t="s">
        <v>37</v>
      </c>
      <c r="B180" s="208" t="s">
        <v>711</v>
      </c>
      <c r="C180" s="202" t="s">
        <v>35</v>
      </c>
      <c r="D180" s="210" t="s">
        <v>709</v>
      </c>
      <c r="E180" s="24" t="s">
        <v>585</v>
      </c>
      <c r="F180" s="86">
        <v>53</v>
      </c>
      <c r="G180" s="80">
        <v>1</v>
      </c>
      <c r="H180" s="204"/>
      <c r="I180" s="204"/>
      <c r="J180" s="204"/>
      <c r="K180" s="204"/>
      <c r="L180" s="80">
        <v>0</v>
      </c>
      <c r="M180" s="203"/>
      <c r="N180" s="52">
        <v>0</v>
      </c>
      <c r="O180" s="204"/>
      <c r="P180" s="204"/>
      <c r="Q180" s="11">
        <v>7.2831923077000003</v>
      </c>
      <c r="R180" s="204"/>
      <c r="S180" s="204"/>
      <c r="T180" s="53">
        <v>11.7</v>
      </c>
      <c r="U180" s="204"/>
      <c r="V180" s="204"/>
      <c r="W180" s="11">
        <v>6.5241152500000004</v>
      </c>
      <c r="X180" s="204"/>
      <c r="Y180" s="204"/>
      <c r="Z180" s="53">
        <v>12.2</v>
      </c>
      <c r="AA180" s="204"/>
      <c r="AB180" s="204"/>
      <c r="AC180" s="204"/>
      <c r="AD180" s="204"/>
      <c r="AE180" s="204"/>
      <c r="AF180" s="9">
        <v>3.7576442693288508</v>
      </c>
      <c r="AG180" s="9">
        <v>364</v>
      </c>
      <c r="AH180" s="9">
        <v>0.57551708614704844</v>
      </c>
      <c r="AI180" s="9">
        <v>22</v>
      </c>
      <c r="AJ180" s="9">
        <v>2.3416666666666668</v>
      </c>
      <c r="AK180" s="204" t="s">
        <v>248</v>
      </c>
      <c r="AL180" s="9">
        <v>51</v>
      </c>
      <c r="AM180" s="9">
        <v>3.7574510200350892</v>
      </c>
      <c r="AN180" s="9">
        <v>3.8548850574712645</v>
      </c>
      <c r="AO180" s="73">
        <v>104</v>
      </c>
      <c r="AP180" s="80">
        <v>0</v>
      </c>
      <c r="AQ180" s="80">
        <v>0</v>
      </c>
      <c r="AR180" s="224">
        <v>0</v>
      </c>
      <c r="AS180" s="204" t="s">
        <v>248</v>
      </c>
      <c r="AT180" s="11">
        <v>3686.9639999999999</v>
      </c>
      <c r="AU180" s="11">
        <v>22.462</v>
      </c>
      <c r="AV180" s="158">
        <v>0</v>
      </c>
      <c r="AW180" s="158">
        <v>0</v>
      </c>
      <c r="AX180" s="158" t="s">
        <v>248</v>
      </c>
      <c r="AY180" s="235"/>
      <c r="AZ180" s="218">
        <v>32202</v>
      </c>
      <c r="BA180" s="188"/>
      <c r="BB180" s="203"/>
      <c r="BC180" s="158"/>
      <c r="BD180" s="217" t="s">
        <v>61</v>
      </c>
      <c r="BE180" s="201" t="s">
        <v>62</v>
      </c>
      <c r="BF180" s="201" t="s">
        <v>63</v>
      </c>
      <c r="BG180" s="201" t="s">
        <v>196</v>
      </c>
      <c r="BH180" s="218" t="s">
        <v>514</v>
      </c>
      <c r="BI180" s="218" t="s">
        <v>67</v>
      </c>
      <c r="BJ180" s="391">
        <v>214</v>
      </c>
      <c r="BK180" s="370">
        <v>3</v>
      </c>
      <c r="BL180" s="219" t="s">
        <v>65</v>
      </c>
      <c r="BM180" s="52" t="s">
        <v>65</v>
      </c>
      <c r="BN180" s="218" t="s">
        <v>374</v>
      </c>
      <c r="BO180" s="217" t="s">
        <v>74</v>
      </c>
      <c r="BP180" s="201" t="s">
        <v>681</v>
      </c>
      <c r="BQ180" s="52" t="s">
        <v>717</v>
      </c>
    </row>
    <row r="181" spans="1:69" ht="16.5" thickBot="1">
      <c r="A181" s="207" t="s">
        <v>37</v>
      </c>
      <c r="B181" s="208" t="s">
        <v>711</v>
      </c>
      <c r="C181" s="202" t="s">
        <v>35</v>
      </c>
      <c r="D181" s="210" t="s">
        <v>709</v>
      </c>
      <c r="E181" s="24" t="s">
        <v>585</v>
      </c>
      <c r="F181" s="86">
        <v>55</v>
      </c>
      <c r="G181" s="80">
        <v>0</v>
      </c>
      <c r="H181" s="204"/>
      <c r="I181" s="204"/>
      <c r="J181" s="204"/>
      <c r="K181" s="204"/>
      <c r="L181" s="80">
        <v>0</v>
      </c>
      <c r="M181" s="203"/>
      <c r="N181" s="52">
        <v>0</v>
      </c>
      <c r="O181" s="204"/>
      <c r="P181" s="204"/>
      <c r="Q181" s="11">
        <v>5.6705453273000002</v>
      </c>
      <c r="R181" s="204"/>
      <c r="S181" s="204"/>
      <c r="T181" s="53">
        <v>7.125</v>
      </c>
      <c r="U181" s="204"/>
      <c r="V181" s="204"/>
      <c r="W181" s="11">
        <v>5.6833089636362999</v>
      </c>
      <c r="X181" s="204"/>
      <c r="Y181" s="204"/>
      <c r="Z181" s="53">
        <v>7.125</v>
      </c>
      <c r="AA181" s="204"/>
      <c r="AB181" s="204"/>
      <c r="AC181" s="204"/>
      <c r="AD181" s="204"/>
      <c r="AE181" s="204"/>
      <c r="AF181" s="9">
        <v>2.8289428581510272</v>
      </c>
      <c r="AG181" s="9">
        <v>350</v>
      </c>
      <c r="AH181" s="9">
        <v>0.49945180987719962</v>
      </c>
      <c r="AI181" s="9">
        <v>74</v>
      </c>
      <c r="AJ181" s="9">
        <v>1.75390625</v>
      </c>
      <c r="AK181" s="204" t="s">
        <v>248</v>
      </c>
      <c r="AL181" s="9">
        <v>0</v>
      </c>
      <c r="AM181" s="9"/>
      <c r="AN181" s="9"/>
      <c r="AO181" s="73">
        <v>110</v>
      </c>
      <c r="AP181" s="80">
        <v>0</v>
      </c>
      <c r="AQ181" s="80">
        <v>0</v>
      </c>
      <c r="AR181" s="224">
        <v>0</v>
      </c>
      <c r="AS181" s="204" t="s">
        <v>248</v>
      </c>
      <c r="AT181" s="11">
        <v>3925.6350000000002</v>
      </c>
      <c r="AU181" s="11">
        <v>0</v>
      </c>
      <c r="AV181" s="158">
        <v>0</v>
      </c>
      <c r="AW181" s="158">
        <v>0</v>
      </c>
      <c r="AX181" s="158" t="s">
        <v>248</v>
      </c>
      <c r="AY181" s="235"/>
      <c r="AZ181" s="218">
        <v>32202</v>
      </c>
      <c r="BA181" s="188"/>
      <c r="BB181" s="203"/>
      <c r="BC181" s="158"/>
      <c r="BD181" s="217" t="s">
        <v>61</v>
      </c>
      <c r="BE181" s="201" t="s">
        <v>62</v>
      </c>
      <c r="BF181" s="201" t="s">
        <v>63</v>
      </c>
      <c r="BG181" s="201" t="s">
        <v>196</v>
      </c>
      <c r="BH181" s="218" t="s">
        <v>514</v>
      </c>
      <c r="BI181" s="218" t="s">
        <v>68</v>
      </c>
      <c r="BJ181" s="391">
        <v>214</v>
      </c>
      <c r="BK181" s="370">
        <v>4</v>
      </c>
      <c r="BL181" s="219" t="s">
        <v>65</v>
      </c>
      <c r="BM181" s="52" t="s">
        <v>65</v>
      </c>
      <c r="BN181" s="218" t="s">
        <v>374</v>
      </c>
      <c r="BO181" s="217" t="s">
        <v>74</v>
      </c>
      <c r="BP181" s="201" t="s">
        <v>681</v>
      </c>
      <c r="BQ181" s="52" t="s">
        <v>717</v>
      </c>
    </row>
    <row r="182" spans="1:69" ht="16.5" thickBot="1">
      <c r="A182" s="207" t="s">
        <v>37</v>
      </c>
      <c r="B182" s="208" t="s">
        <v>711</v>
      </c>
      <c r="C182" s="202" t="s">
        <v>35</v>
      </c>
      <c r="D182" s="210" t="s">
        <v>709</v>
      </c>
      <c r="E182" s="24" t="s">
        <v>574</v>
      </c>
      <c r="F182" s="86">
        <v>41</v>
      </c>
      <c r="G182" s="80">
        <v>0</v>
      </c>
      <c r="H182" s="204"/>
      <c r="I182" s="204"/>
      <c r="J182" s="204"/>
      <c r="K182" s="204"/>
      <c r="L182" s="80">
        <v>0</v>
      </c>
      <c r="M182" s="203"/>
      <c r="N182" s="52">
        <v>0</v>
      </c>
      <c r="O182" s="204"/>
      <c r="P182" s="204"/>
      <c r="Q182" s="11">
        <v>5.4946582683000003</v>
      </c>
      <c r="R182" s="204"/>
      <c r="S182" s="204"/>
      <c r="T182" s="53">
        <v>8.2374999999999989</v>
      </c>
      <c r="U182" s="204"/>
      <c r="V182" s="204"/>
      <c r="W182" s="11">
        <v>5.0206096097559998</v>
      </c>
      <c r="X182" s="204"/>
      <c r="Y182" s="204"/>
      <c r="Z182" s="53">
        <v>7.1583333333333323</v>
      </c>
      <c r="AA182" s="204"/>
      <c r="AB182" s="204"/>
      <c r="AC182" s="204"/>
      <c r="AD182" s="204"/>
      <c r="AE182" s="204"/>
      <c r="AF182" s="9">
        <v>3.7460975854654337</v>
      </c>
      <c r="AG182" s="9">
        <v>287</v>
      </c>
      <c r="AH182" s="9">
        <v>0.37171602441507567</v>
      </c>
      <c r="AI182" s="9">
        <v>1</v>
      </c>
      <c r="AJ182" s="9">
        <v>2.8337500000000002</v>
      </c>
      <c r="AK182" s="204" t="s">
        <v>248</v>
      </c>
      <c r="AL182" s="9">
        <v>41</v>
      </c>
      <c r="AM182" s="9">
        <v>3.7460975854654337</v>
      </c>
      <c r="AN182" s="9">
        <v>3.740979381443299</v>
      </c>
      <c r="AO182" s="73">
        <v>82</v>
      </c>
      <c r="AP182" s="80">
        <v>0</v>
      </c>
      <c r="AQ182" s="80">
        <v>0</v>
      </c>
      <c r="AR182" s="224">
        <v>0</v>
      </c>
      <c r="AS182" s="204" t="s">
        <v>248</v>
      </c>
      <c r="AT182" s="11">
        <v>2940.6880000000001</v>
      </c>
      <c r="AU182" s="11">
        <v>0</v>
      </c>
      <c r="AV182" s="158">
        <v>0</v>
      </c>
      <c r="AW182" s="158">
        <v>0</v>
      </c>
      <c r="AX182" s="158" t="s">
        <v>248</v>
      </c>
      <c r="AY182" s="235"/>
      <c r="AZ182" s="218">
        <v>33797</v>
      </c>
      <c r="BA182" s="188"/>
      <c r="BB182" s="203"/>
      <c r="BC182" s="158"/>
      <c r="BD182" s="217" t="s">
        <v>61</v>
      </c>
      <c r="BE182" s="201" t="s">
        <v>62</v>
      </c>
      <c r="BF182" s="201" t="s">
        <v>63</v>
      </c>
      <c r="BG182" s="201" t="s">
        <v>196</v>
      </c>
      <c r="BH182" s="218" t="s">
        <v>713</v>
      </c>
      <c r="BI182" s="218" t="s">
        <v>64</v>
      </c>
      <c r="BJ182" s="391">
        <v>214</v>
      </c>
      <c r="BK182" s="370">
        <v>1</v>
      </c>
      <c r="BL182" s="219" t="s">
        <v>65</v>
      </c>
      <c r="BM182" s="52" t="s">
        <v>65</v>
      </c>
      <c r="BN182" s="218" t="s">
        <v>374</v>
      </c>
      <c r="BO182" s="217" t="s">
        <v>70</v>
      </c>
      <c r="BP182" s="201" t="s">
        <v>681</v>
      </c>
      <c r="BQ182" s="52" t="s">
        <v>717</v>
      </c>
    </row>
    <row r="183" spans="1:69" ht="16.5" thickBot="1">
      <c r="A183" s="207" t="s">
        <v>37</v>
      </c>
      <c r="B183" s="208" t="s">
        <v>711</v>
      </c>
      <c r="C183" s="202" t="s">
        <v>35</v>
      </c>
      <c r="D183" s="210" t="s">
        <v>709</v>
      </c>
      <c r="E183" s="24" t="s">
        <v>574</v>
      </c>
      <c r="F183" s="86">
        <v>41</v>
      </c>
      <c r="G183" s="80">
        <v>0</v>
      </c>
      <c r="H183" s="204"/>
      <c r="I183" s="204"/>
      <c r="J183" s="204"/>
      <c r="K183" s="204"/>
      <c r="L183" s="80">
        <v>1</v>
      </c>
      <c r="M183" s="203"/>
      <c r="N183" s="52">
        <v>0</v>
      </c>
      <c r="O183" s="204"/>
      <c r="P183" s="204"/>
      <c r="Q183" s="11">
        <v>6.0770748000000001</v>
      </c>
      <c r="R183" s="204"/>
      <c r="S183" s="204"/>
      <c r="T183" s="53">
        <v>8.5</v>
      </c>
      <c r="U183" s="204"/>
      <c r="V183" s="204"/>
      <c r="W183" s="11">
        <v>6.1328748500000003</v>
      </c>
      <c r="X183" s="204"/>
      <c r="Y183" s="204"/>
      <c r="Z183" s="53">
        <v>8.5</v>
      </c>
      <c r="AA183" s="204"/>
      <c r="AB183" s="204"/>
      <c r="AC183" s="204"/>
      <c r="AD183" s="204"/>
      <c r="AE183" s="204"/>
      <c r="AF183" s="9">
        <v>3.1032857226473949</v>
      </c>
      <c r="AG183" s="9">
        <v>280</v>
      </c>
      <c r="AH183" s="9">
        <v>0.59386477520034664</v>
      </c>
      <c r="AI183" s="9">
        <v>49</v>
      </c>
      <c r="AJ183" s="9">
        <v>2.0512820512820511</v>
      </c>
      <c r="AK183" s="204" t="s">
        <v>248</v>
      </c>
      <c r="AL183" s="9">
        <v>40</v>
      </c>
      <c r="AM183" s="9">
        <v>3.1032857226473949</v>
      </c>
      <c r="AN183" s="9">
        <v>3.141025641025641</v>
      </c>
      <c r="AO183" s="73">
        <v>82</v>
      </c>
      <c r="AP183" s="80">
        <v>0</v>
      </c>
      <c r="AQ183" s="80">
        <v>0</v>
      </c>
      <c r="AR183" s="224">
        <v>0</v>
      </c>
      <c r="AS183" s="204" t="s">
        <v>248</v>
      </c>
      <c r="AT183" s="11">
        <v>2904.1790000000001</v>
      </c>
      <c r="AU183" s="11">
        <v>0</v>
      </c>
      <c r="AV183" s="158">
        <v>0</v>
      </c>
      <c r="AW183" s="158">
        <v>0</v>
      </c>
      <c r="AX183" s="158" t="s">
        <v>248</v>
      </c>
      <c r="AY183" s="235"/>
      <c r="AZ183" s="218">
        <v>33797</v>
      </c>
      <c r="BA183" s="188"/>
      <c r="BB183" s="203"/>
      <c r="BC183" s="158"/>
      <c r="BD183" s="217" t="s">
        <v>61</v>
      </c>
      <c r="BE183" s="201" t="s">
        <v>62</v>
      </c>
      <c r="BF183" s="201" t="s">
        <v>63</v>
      </c>
      <c r="BG183" s="201" t="s">
        <v>196</v>
      </c>
      <c r="BH183" s="218" t="s">
        <v>713</v>
      </c>
      <c r="BI183" s="218" t="s">
        <v>66</v>
      </c>
      <c r="BJ183" s="391">
        <v>214</v>
      </c>
      <c r="BK183" s="370">
        <v>7</v>
      </c>
      <c r="BL183" s="219" t="s">
        <v>65</v>
      </c>
      <c r="BM183" s="52" t="s">
        <v>65</v>
      </c>
      <c r="BN183" s="218" t="s">
        <v>374</v>
      </c>
      <c r="BO183" s="217" t="s">
        <v>70</v>
      </c>
      <c r="BP183" s="201" t="s">
        <v>681</v>
      </c>
      <c r="BQ183" s="52" t="s">
        <v>717</v>
      </c>
    </row>
    <row r="184" spans="1:69" ht="16.5" thickBot="1">
      <c r="A184" s="207" t="s">
        <v>37</v>
      </c>
      <c r="B184" s="208" t="s">
        <v>711</v>
      </c>
      <c r="C184" s="202" t="s">
        <v>35</v>
      </c>
      <c r="D184" s="210" t="s">
        <v>709</v>
      </c>
      <c r="E184" s="24" t="s">
        <v>574</v>
      </c>
      <c r="F184" s="86">
        <v>44</v>
      </c>
      <c r="G184" s="80">
        <v>1</v>
      </c>
      <c r="H184" s="204"/>
      <c r="I184" s="204"/>
      <c r="J184" s="204"/>
      <c r="K184" s="204"/>
      <c r="L184" s="80">
        <v>1</v>
      </c>
      <c r="M184" s="203"/>
      <c r="N184" s="52">
        <v>0</v>
      </c>
      <c r="O184" s="204"/>
      <c r="P184" s="204"/>
      <c r="Q184" s="11">
        <v>6.1762379286</v>
      </c>
      <c r="R184" s="204"/>
      <c r="S184" s="204"/>
      <c r="T184" s="53">
        <v>7.49</v>
      </c>
      <c r="U184" s="204"/>
      <c r="V184" s="204"/>
      <c r="W184" s="11">
        <v>5.3507378571427999</v>
      </c>
      <c r="X184" s="204"/>
      <c r="Y184" s="204"/>
      <c r="Z184" s="53">
        <v>7.9499999999999993</v>
      </c>
      <c r="AA184" s="204"/>
      <c r="AB184" s="204"/>
      <c r="AC184" s="204"/>
      <c r="AD184" s="204"/>
      <c r="AE184" s="204"/>
      <c r="AF184" s="9">
        <v>3.7609864246277587</v>
      </c>
      <c r="AG184" s="9">
        <v>294</v>
      </c>
      <c r="AH184" s="9">
        <v>0.41163583114990832</v>
      </c>
      <c r="AI184" s="9">
        <v>5</v>
      </c>
      <c r="AJ184" s="9">
        <v>2.9041666666666668</v>
      </c>
      <c r="AK184" s="204" t="s">
        <v>248</v>
      </c>
      <c r="AL184" s="9">
        <v>42</v>
      </c>
      <c r="AM184" s="9">
        <v>3.7609864246277587</v>
      </c>
      <c r="AN184" s="9">
        <v>3.7982456140350878</v>
      </c>
      <c r="AO184" s="73">
        <v>86</v>
      </c>
      <c r="AP184" s="80">
        <v>0</v>
      </c>
      <c r="AQ184" s="80">
        <v>0</v>
      </c>
      <c r="AR184" s="224">
        <v>0</v>
      </c>
      <c r="AS184" s="204" t="s">
        <v>248</v>
      </c>
      <c r="AT184" s="11">
        <v>3037.056</v>
      </c>
      <c r="AU184" s="11">
        <v>0</v>
      </c>
      <c r="AV184" s="158">
        <v>0</v>
      </c>
      <c r="AW184" s="158">
        <v>0</v>
      </c>
      <c r="AX184" s="158" t="s">
        <v>248</v>
      </c>
      <c r="AY184" s="235"/>
      <c r="AZ184" s="218">
        <v>33797</v>
      </c>
      <c r="BA184" s="188"/>
      <c r="BB184" s="203"/>
      <c r="BC184" s="158"/>
      <c r="BD184" s="217" t="s">
        <v>61</v>
      </c>
      <c r="BE184" s="201" t="s">
        <v>62</v>
      </c>
      <c r="BF184" s="201" t="s">
        <v>63</v>
      </c>
      <c r="BG184" s="201" t="s">
        <v>196</v>
      </c>
      <c r="BH184" s="218" t="s">
        <v>713</v>
      </c>
      <c r="BI184" s="218" t="s">
        <v>67</v>
      </c>
      <c r="BJ184" s="391">
        <v>214</v>
      </c>
      <c r="BK184" s="370">
        <v>3</v>
      </c>
      <c r="BL184" s="219" t="s">
        <v>65</v>
      </c>
      <c r="BM184" s="52" t="s">
        <v>65</v>
      </c>
      <c r="BN184" s="218" t="s">
        <v>374</v>
      </c>
      <c r="BO184" s="217" t="s">
        <v>70</v>
      </c>
      <c r="BP184" s="201" t="s">
        <v>681</v>
      </c>
      <c r="BQ184" s="52" t="s">
        <v>717</v>
      </c>
    </row>
    <row r="185" spans="1:69" ht="16.5" thickBot="1">
      <c r="A185" s="207" t="s">
        <v>37</v>
      </c>
      <c r="B185" s="208" t="s">
        <v>711</v>
      </c>
      <c r="C185" s="202" t="s">
        <v>35</v>
      </c>
      <c r="D185" s="210" t="s">
        <v>709</v>
      </c>
      <c r="E185" s="24" t="s">
        <v>574</v>
      </c>
      <c r="F185" s="86">
        <v>45</v>
      </c>
      <c r="G185" s="80">
        <v>2</v>
      </c>
      <c r="H185" s="204"/>
      <c r="I185" s="204"/>
      <c r="J185" s="204"/>
      <c r="K185" s="204"/>
      <c r="L185" s="80">
        <v>1</v>
      </c>
      <c r="M185" s="203"/>
      <c r="N185" s="52">
        <v>0</v>
      </c>
      <c r="O185" s="204"/>
      <c r="P185" s="204"/>
      <c r="Q185" s="11">
        <v>6.0034998095000001</v>
      </c>
      <c r="R185" s="204"/>
      <c r="S185" s="204"/>
      <c r="T185" s="53">
        <v>8.9499999999999993</v>
      </c>
      <c r="U185" s="204"/>
      <c r="V185" s="204"/>
      <c r="W185" s="11">
        <v>5.9967856666666002</v>
      </c>
      <c r="X185" s="204"/>
      <c r="Y185" s="204"/>
      <c r="Z185" s="53">
        <v>8.9499999999999993</v>
      </c>
      <c r="AA185" s="204"/>
      <c r="AB185" s="204"/>
      <c r="AC185" s="204"/>
      <c r="AD185" s="204"/>
      <c r="AE185" s="204"/>
      <c r="AF185" s="9">
        <v>2.7309523842710277</v>
      </c>
      <c r="AG185" s="9">
        <v>273</v>
      </c>
      <c r="AH185" s="9">
        <v>0.41588640927695764</v>
      </c>
      <c r="AI185" s="9">
        <v>61</v>
      </c>
      <c r="AJ185" s="9">
        <v>1.8441176470588236</v>
      </c>
      <c r="AK185" s="204" t="s">
        <v>248</v>
      </c>
      <c r="AL185" s="9">
        <v>0</v>
      </c>
      <c r="AM185" s="9"/>
      <c r="AN185" s="9"/>
      <c r="AO185" s="73">
        <v>86</v>
      </c>
      <c r="AP185" s="80">
        <v>0</v>
      </c>
      <c r="AQ185" s="80">
        <v>0</v>
      </c>
      <c r="AR185" s="224">
        <v>0</v>
      </c>
      <c r="AS185" s="204" t="s">
        <v>248</v>
      </c>
      <c r="AT185" s="11">
        <v>3011.2130000000002</v>
      </c>
      <c r="AU185" s="11">
        <v>0</v>
      </c>
      <c r="AV185" s="158">
        <v>0</v>
      </c>
      <c r="AW185" s="158">
        <v>0</v>
      </c>
      <c r="AX185" s="158" t="s">
        <v>248</v>
      </c>
      <c r="AY185" s="235"/>
      <c r="AZ185" s="218">
        <v>33797</v>
      </c>
      <c r="BA185" s="188"/>
      <c r="BB185" s="203"/>
      <c r="BC185" s="158"/>
      <c r="BD185" s="217" t="s">
        <v>61</v>
      </c>
      <c r="BE185" s="201" t="s">
        <v>62</v>
      </c>
      <c r="BF185" s="201" t="s">
        <v>63</v>
      </c>
      <c r="BG185" s="201" t="s">
        <v>196</v>
      </c>
      <c r="BH185" s="218" t="s">
        <v>713</v>
      </c>
      <c r="BI185" s="218" t="s">
        <v>68</v>
      </c>
      <c r="BJ185" s="391">
        <v>214</v>
      </c>
      <c r="BK185" s="370">
        <v>4</v>
      </c>
      <c r="BL185" s="219" t="s">
        <v>65</v>
      </c>
      <c r="BM185" s="52" t="s">
        <v>65</v>
      </c>
      <c r="BN185" s="218" t="s">
        <v>374</v>
      </c>
      <c r="BO185" s="217" t="s">
        <v>70</v>
      </c>
      <c r="BP185" s="201" t="s">
        <v>681</v>
      </c>
      <c r="BQ185" s="52" t="s">
        <v>717</v>
      </c>
    </row>
    <row r="186" spans="1:69" ht="16.5" thickBot="1">
      <c r="A186" s="207" t="s">
        <v>37</v>
      </c>
      <c r="B186" s="208" t="s">
        <v>711</v>
      </c>
      <c r="C186" s="202" t="s">
        <v>35</v>
      </c>
      <c r="D186" s="210" t="s">
        <v>709</v>
      </c>
      <c r="E186" s="24" t="s">
        <v>454</v>
      </c>
      <c r="F186" s="86">
        <v>98</v>
      </c>
      <c r="G186" s="80">
        <v>0</v>
      </c>
      <c r="H186" s="204"/>
      <c r="I186" s="204"/>
      <c r="J186" s="204"/>
      <c r="K186" s="204"/>
      <c r="L186" s="80">
        <v>0</v>
      </c>
      <c r="M186" s="203"/>
      <c r="N186" s="52">
        <v>0</v>
      </c>
      <c r="O186" s="204"/>
      <c r="P186" s="204"/>
      <c r="Q186" s="11">
        <v>4.4804794591999997</v>
      </c>
      <c r="R186" s="204"/>
      <c r="S186" s="204"/>
      <c r="T186" s="53">
        <v>8.5499999999999972</v>
      </c>
      <c r="U186" s="204"/>
      <c r="V186" s="204"/>
      <c r="W186" s="11">
        <v>4.1590712040815996</v>
      </c>
      <c r="X186" s="204"/>
      <c r="Y186" s="204"/>
      <c r="Z186" s="53">
        <v>8.5249999999999986</v>
      </c>
      <c r="AA186" s="204"/>
      <c r="AB186" s="204"/>
      <c r="AC186" s="204"/>
      <c r="AD186" s="204"/>
      <c r="AE186" s="204"/>
      <c r="AF186" s="9">
        <v>3.6301457824581922</v>
      </c>
      <c r="AG186" s="9">
        <v>686</v>
      </c>
      <c r="AH186" s="9">
        <v>0.41545549034149926</v>
      </c>
      <c r="AI186" s="9">
        <v>13</v>
      </c>
      <c r="AJ186" s="9">
        <v>2.7218749999999998</v>
      </c>
      <c r="AK186" s="204" t="s">
        <v>248</v>
      </c>
      <c r="AL186" s="9">
        <v>98</v>
      </c>
      <c r="AM186" s="9">
        <v>3.6301457824581922</v>
      </c>
      <c r="AN186" s="9">
        <v>3.6799116997792494</v>
      </c>
      <c r="AO186" s="73">
        <v>196</v>
      </c>
      <c r="AP186" s="80">
        <v>0</v>
      </c>
      <c r="AQ186" s="80">
        <v>0</v>
      </c>
      <c r="AR186" s="224">
        <v>0</v>
      </c>
      <c r="AS186" s="204" t="s">
        <v>248</v>
      </c>
      <c r="AT186" s="11">
        <v>7015.1890000000003</v>
      </c>
      <c r="AU186" s="11">
        <v>0</v>
      </c>
      <c r="AV186" s="158">
        <v>0</v>
      </c>
      <c r="AW186" s="158">
        <v>0</v>
      </c>
      <c r="AX186" s="158" t="s">
        <v>248</v>
      </c>
      <c r="AY186" s="235"/>
      <c r="AZ186" s="218">
        <v>27395</v>
      </c>
      <c r="BA186" s="188"/>
      <c r="BB186" s="203"/>
      <c r="BC186" s="158"/>
      <c r="BD186" s="217" t="s">
        <v>61</v>
      </c>
      <c r="BE186" s="201" t="s">
        <v>62</v>
      </c>
      <c r="BF186" s="201" t="s">
        <v>63</v>
      </c>
      <c r="BG186" s="201" t="s">
        <v>196</v>
      </c>
      <c r="BH186" s="218" t="s">
        <v>513</v>
      </c>
      <c r="BI186" s="218" t="s">
        <v>64</v>
      </c>
      <c r="BJ186" s="391">
        <v>214</v>
      </c>
      <c r="BK186" s="370">
        <v>1</v>
      </c>
      <c r="BL186" s="219" t="s">
        <v>65</v>
      </c>
      <c r="BM186" s="52" t="s">
        <v>65</v>
      </c>
      <c r="BN186" s="218" t="s">
        <v>374</v>
      </c>
      <c r="BO186" s="217" t="s">
        <v>55</v>
      </c>
      <c r="BP186" s="201" t="s">
        <v>684</v>
      </c>
      <c r="BQ186" s="52" t="s">
        <v>716</v>
      </c>
    </row>
    <row r="187" spans="1:69" ht="16.5" thickBot="1">
      <c r="A187" s="207" t="s">
        <v>37</v>
      </c>
      <c r="B187" s="208" t="s">
        <v>711</v>
      </c>
      <c r="C187" s="202" t="s">
        <v>35</v>
      </c>
      <c r="D187" s="210" t="s">
        <v>709</v>
      </c>
      <c r="E187" s="24" t="s">
        <v>454</v>
      </c>
      <c r="F187" s="86">
        <v>105</v>
      </c>
      <c r="G187" s="80">
        <v>0</v>
      </c>
      <c r="H187" s="204"/>
      <c r="I187" s="204"/>
      <c r="J187" s="204"/>
      <c r="K187" s="204"/>
      <c r="L187" s="80">
        <v>0</v>
      </c>
      <c r="M187" s="203"/>
      <c r="N187" s="52">
        <v>0</v>
      </c>
      <c r="O187" s="204"/>
      <c r="P187" s="204"/>
      <c r="Q187" s="11">
        <v>7.2715237142999998</v>
      </c>
      <c r="R187" s="204"/>
      <c r="S187" s="204"/>
      <c r="T187" s="53">
        <v>12.775</v>
      </c>
      <c r="U187" s="204"/>
      <c r="V187" s="204"/>
      <c r="W187" s="11">
        <v>7.2910093047619</v>
      </c>
      <c r="X187" s="204"/>
      <c r="Y187" s="204"/>
      <c r="Z187" s="53">
        <v>12.84375</v>
      </c>
      <c r="AA187" s="204"/>
      <c r="AB187" s="204"/>
      <c r="AC187" s="204"/>
      <c r="AD187" s="204"/>
      <c r="AE187" s="204"/>
      <c r="AF187" s="9">
        <v>3.2757210935054184</v>
      </c>
      <c r="AG187" s="9">
        <v>735</v>
      </c>
      <c r="AH187" s="9">
        <v>0.52947208815495139</v>
      </c>
      <c r="AI187" s="9">
        <v>68</v>
      </c>
      <c r="AJ187" s="9">
        <v>2.2306034482758621</v>
      </c>
      <c r="AK187" s="204" t="s">
        <v>248</v>
      </c>
      <c r="AL187" s="9">
        <v>103</v>
      </c>
      <c r="AM187" s="9">
        <v>3.2785991726239083</v>
      </c>
      <c r="AN187" s="9">
        <v>3.3569767441860465</v>
      </c>
      <c r="AO187" s="73">
        <v>210</v>
      </c>
      <c r="AP187" s="80">
        <v>0</v>
      </c>
      <c r="AQ187" s="80">
        <v>0</v>
      </c>
      <c r="AR187" s="224">
        <v>0</v>
      </c>
      <c r="AS187" s="204" t="s">
        <v>248</v>
      </c>
      <c r="AT187" s="11">
        <v>7553.8689999999997</v>
      </c>
      <c r="AU187" s="11">
        <v>0</v>
      </c>
      <c r="AV187" s="158">
        <v>0</v>
      </c>
      <c r="AW187" s="158">
        <v>0</v>
      </c>
      <c r="AX187" s="158" t="s">
        <v>248</v>
      </c>
      <c r="AY187" s="235"/>
      <c r="AZ187" s="218">
        <v>27395</v>
      </c>
      <c r="BA187" s="188"/>
      <c r="BB187" s="203"/>
      <c r="BC187" s="158"/>
      <c r="BD187" s="217" t="s">
        <v>61</v>
      </c>
      <c r="BE187" s="201" t="s">
        <v>62</v>
      </c>
      <c r="BF187" s="201" t="s">
        <v>63</v>
      </c>
      <c r="BG187" s="201" t="s">
        <v>196</v>
      </c>
      <c r="BH187" s="218" t="s">
        <v>513</v>
      </c>
      <c r="BI187" s="218" t="s">
        <v>66</v>
      </c>
      <c r="BJ187" s="391">
        <v>214</v>
      </c>
      <c r="BK187" s="370">
        <v>7</v>
      </c>
      <c r="BL187" s="219" t="s">
        <v>65</v>
      </c>
      <c r="BM187" s="52" t="s">
        <v>65</v>
      </c>
      <c r="BN187" s="218" t="s">
        <v>374</v>
      </c>
      <c r="BO187" s="217" t="s">
        <v>55</v>
      </c>
      <c r="BP187" s="201" t="s">
        <v>684</v>
      </c>
      <c r="BQ187" s="52" t="s">
        <v>716</v>
      </c>
    </row>
    <row r="188" spans="1:69" ht="16.5" thickBot="1">
      <c r="A188" s="207" t="s">
        <v>37</v>
      </c>
      <c r="B188" s="208" t="s">
        <v>711</v>
      </c>
      <c r="C188" s="202" t="s">
        <v>35</v>
      </c>
      <c r="D188" s="210" t="s">
        <v>709</v>
      </c>
      <c r="E188" s="24" t="s">
        <v>454</v>
      </c>
      <c r="F188" s="86">
        <v>106</v>
      </c>
      <c r="G188" s="80">
        <v>4</v>
      </c>
      <c r="H188" s="204"/>
      <c r="I188" s="204"/>
      <c r="J188" s="204"/>
      <c r="K188" s="204"/>
      <c r="L188" s="80">
        <v>0</v>
      </c>
      <c r="M188" s="203"/>
      <c r="N188" s="52">
        <v>0</v>
      </c>
      <c r="O188" s="204"/>
      <c r="P188" s="204"/>
      <c r="Q188" s="11">
        <v>5.1742450293999998</v>
      </c>
      <c r="R188" s="204"/>
      <c r="S188" s="204"/>
      <c r="T188" s="53">
        <v>6.9916666666666663</v>
      </c>
      <c r="U188" s="204"/>
      <c r="V188" s="204"/>
      <c r="W188" s="11">
        <v>4.1943528529411003</v>
      </c>
      <c r="X188" s="204"/>
      <c r="Y188" s="204"/>
      <c r="Z188" s="53">
        <v>5.85</v>
      </c>
      <c r="AA188" s="204"/>
      <c r="AB188" s="204"/>
      <c r="AC188" s="204"/>
      <c r="AD188" s="204"/>
      <c r="AE188" s="204"/>
      <c r="AF188" s="9">
        <v>3.6383613516636593</v>
      </c>
      <c r="AG188" s="9">
        <v>714</v>
      </c>
      <c r="AH188" s="9">
        <v>0.38414014863394952</v>
      </c>
      <c r="AI188" s="9">
        <v>14</v>
      </c>
      <c r="AJ188" s="9">
        <v>2.8013888888888889</v>
      </c>
      <c r="AK188" s="204" t="s">
        <v>248</v>
      </c>
      <c r="AL188" s="9">
        <v>102</v>
      </c>
      <c r="AM188" s="9">
        <v>3.6383613516636593</v>
      </c>
      <c r="AN188" s="9">
        <v>3.6810699588477367</v>
      </c>
      <c r="AO188" s="73">
        <v>204</v>
      </c>
      <c r="AP188" s="80">
        <v>0</v>
      </c>
      <c r="AQ188" s="80">
        <v>0</v>
      </c>
      <c r="AR188" s="224">
        <v>0</v>
      </c>
      <c r="AS188" s="204" t="s">
        <v>248</v>
      </c>
      <c r="AT188" s="11">
        <v>7348.1440000000002</v>
      </c>
      <c r="AU188" s="11">
        <v>0</v>
      </c>
      <c r="AV188" s="158">
        <v>0</v>
      </c>
      <c r="AW188" s="158">
        <v>0</v>
      </c>
      <c r="AX188" s="158" t="s">
        <v>248</v>
      </c>
      <c r="AY188" s="235"/>
      <c r="AZ188" s="218">
        <v>27395</v>
      </c>
      <c r="BA188" s="188"/>
      <c r="BB188" s="203"/>
      <c r="BC188" s="158"/>
      <c r="BD188" s="217" t="s">
        <v>61</v>
      </c>
      <c r="BE188" s="201" t="s">
        <v>62</v>
      </c>
      <c r="BF188" s="201" t="s">
        <v>63</v>
      </c>
      <c r="BG188" s="201" t="s">
        <v>196</v>
      </c>
      <c r="BH188" s="218" t="s">
        <v>513</v>
      </c>
      <c r="BI188" s="218" t="s">
        <v>67</v>
      </c>
      <c r="BJ188" s="391">
        <v>214</v>
      </c>
      <c r="BK188" s="370">
        <v>3</v>
      </c>
      <c r="BL188" s="219" t="s">
        <v>65</v>
      </c>
      <c r="BM188" s="52" t="s">
        <v>65</v>
      </c>
      <c r="BN188" s="218" t="s">
        <v>374</v>
      </c>
      <c r="BO188" s="217" t="s">
        <v>55</v>
      </c>
      <c r="BP188" s="201" t="s">
        <v>684</v>
      </c>
      <c r="BQ188" s="52" t="s">
        <v>716</v>
      </c>
    </row>
    <row r="189" spans="1:69" ht="16.5" thickBot="1">
      <c r="A189" s="207" t="s">
        <v>37</v>
      </c>
      <c r="B189" s="208" t="s">
        <v>711</v>
      </c>
      <c r="C189" s="202" t="s">
        <v>35</v>
      </c>
      <c r="D189" s="210" t="s">
        <v>709</v>
      </c>
      <c r="E189" s="24" t="s">
        <v>454</v>
      </c>
      <c r="F189" s="86">
        <v>102</v>
      </c>
      <c r="G189" s="80">
        <v>2</v>
      </c>
      <c r="H189" s="204"/>
      <c r="I189" s="204"/>
      <c r="J189" s="204"/>
      <c r="K189" s="204"/>
      <c r="L189" s="80">
        <v>0</v>
      </c>
      <c r="M189" s="203"/>
      <c r="N189" s="52">
        <v>0</v>
      </c>
      <c r="O189" s="204"/>
      <c r="P189" s="204"/>
      <c r="Q189" s="11">
        <v>6.4735598400000001</v>
      </c>
      <c r="R189" s="204"/>
      <c r="S189" s="204"/>
      <c r="T189" s="53">
        <v>10</v>
      </c>
      <c r="U189" s="204"/>
      <c r="V189" s="204"/>
      <c r="W189" s="11">
        <v>6.4517197299999998</v>
      </c>
      <c r="X189" s="204"/>
      <c r="Y189" s="204"/>
      <c r="Z189" s="53">
        <v>10</v>
      </c>
      <c r="AA189" s="204"/>
      <c r="AB189" s="204"/>
      <c r="AC189" s="204"/>
      <c r="AD189" s="204"/>
      <c r="AE189" s="204"/>
      <c r="AF189" s="9">
        <v>2.6343851270529939</v>
      </c>
      <c r="AG189" s="9">
        <v>677</v>
      </c>
      <c r="AH189" s="9">
        <v>0.41428989305159392</v>
      </c>
      <c r="AI189" s="9">
        <v>222</v>
      </c>
      <c r="AJ189" s="9">
        <v>1.8770270270270271</v>
      </c>
      <c r="AK189" s="204" t="s">
        <v>248</v>
      </c>
      <c r="AL189" s="9">
        <v>0</v>
      </c>
      <c r="AM189" s="9"/>
      <c r="AN189" s="9"/>
      <c r="AO189" s="73">
        <v>197</v>
      </c>
      <c r="AP189" s="80">
        <v>3</v>
      </c>
      <c r="AQ189" s="80">
        <v>0</v>
      </c>
      <c r="AR189" s="224">
        <v>0</v>
      </c>
      <c r="AS189" s="204" t="s">
        <v>248</v>
      </c>
      <c r="AT189" s="11">
        <v>6983.9229999999998</v>
      </c>
      <c r="AU189" s="11">
        <v>215.78399999999999</v>
      </c>
      <c r="AV189" s="158">
        <v>0</v>
      </c>
      <c r="AW189" s="158">
        <v>0</v>
      </c>
      <c r="AX189" s="158" t="s">
        <v>248</v>
      </c>
      <c r="AY189" s="235"/>
      <c r="AZ189" s="218">
        <v>27395</v>
      </c>
      <c r="BA189" s="188"/>
      <c r="BB189" s="203"/>
      <c r="BC189" s="158"/>
      <c r="BD189" s="217" t="s">
        <v>61</v>
      </c>
      <c r="BE189" s="201" t="s">
        <v>62</v>
      </c>
      <c r="BF189" s="201" t="s">
        <v>63</v>
      </c>
      <c r="BG189" s="201" t="s">
        <v>196</v>
      </c>
      <c r="BH189" s="218" t="s">
        <v>513</v>
      </c>
      <c r="BI189" s="218" t="s">
        <v>68</v>
      </c>
      <c r="BJ189" s="391">
        <v>214</v>
      </c>
      <c r="BK189" s="370">
        <v>4</v>
      </c>
      <c r="BL189" s="219" t="s">
        <v>65</v>
      </c>
      <c r="BM189" s="52" t="s">
        <v>65</v>
      </c>
      <c r="BN189" s="218" t="s">
        <v>374</v>
      </c>
      <c r="BO189" s="217" t="s">
        <v>55</v>
      </c>
      <c r="BP189" s="201" t="s">
        <v>684</v>
      </c>
      <c r="BQ189" s="52" t="s">
        <v>716</v>
      </c>
    </row>
    <row r="190" spans="1:69" ht="16.5" thickBot="1">
      <c r="A190" s="207" t="s">
        <v>37</v>
      </c>
      <c r="B190" s="208" t="s">
        <v>711</v>
      </c>
      <c r="C190" s="202" t="s">
        <v>35</v>
      </c>
      <c r="D190" s="210" t="s">
        <v>709</v>
      </c>
      <c r="E190" s="24" t="s">
        <v>455</v>
      </c>
      <c r="F190" s="86">
        <v>76</v>
      </c>
      <c r="G190" s="80">
        <v>1</v>
      </c>
      <c r="H190" s="204"/>
      <c r="I190" s="204"/>
      <c r="J190" s="204"/>
      <c r="K190" s="204"/>
      <c r="L190" s="80">
        <v>0</v>
      </c>
      <c r="M190" s="203"/>
      <c r="N190" s="52">
        <v>0</v>
      </c>
      <c r="O190" s="204"/>
      <c r="P190" s="204"/>
      <c r="Q190" s="11">
        <v>5.5166664667000003</v>
      </c>
      <c r="R190" s="204"/>
      <c r="S190" s="204"/>
      <c r="T190" s="53">
        <v>6.9464285714285712</v>
      </c>
      <c r="U190" s="204"/>
      <c r="V190" s="204"/>
      <c r="W190" s="11">
        <v>4.8559863733333</v>
      </c>
      <c r="X190" s="204"/>
      <c r="Y190" s="204"/>
      <c r="Z190" s="53">
        <v>6.4249999999999998</v>
      </c>
      <c r="AA190" s="204"/>
      <c r="AB190" s="204"/>
      <c r="AC190" s="204"/>
      <c r="AD190" s="204"/>
      <c r="AE190" s="204"/>
      <c r="AF190" s="9">
        <v>3.5305904910677963</v>
      </c>
      <c r="AG190" s="9">
        <v>525</v>
      </c>
      <c r="AH190" s="9">
        <v>0.40805235549783991</v>
      </c>
      <c r="AI190" s="9">
        <v>10</v>
      </c>
      <c r="AJ190" s="9">
        <v>2.6728723404255321</v>
      </c>
      <c r="AK190" s="204" t="s">
        <v>248</v>
      </c>
      <c r="AL190" s="9">
        <v>75</v>
      </c>
      <c r="AM190" s="9">
        <v>3.5305904910677963</v>
      </c>
      <c r="AN190" s="9">
        <v>3.5936426116838489</v>
      </c>
      <c r="AO190" s="73">
        <v>150</v>
      </c>
      <c r="AP190" s="80">
        <v>0</v>
      </c>
      <c r="AQ190" s="80">
        <v>0</v>
      </c>
      <c r="AR190" s="224">
        <v>0</v>
      </c>
      <c r="AS190" s="204" t="s">
        <v>248</v>
      </c>
      <c r="AT190" s="11">
        <v>5749.99</v>
      </c>
      <c r="AU190" s="11">
        <v>0</v>
      </c>
      <c r="AV190" s="158">
        <v>0</v>
      </c>
      <c r="AW190" s="158">
        <v>0</v>
      </c>
      <c r="AX190" s="158" t="s">
        <v>248</v>
      </c>
      <c r="AY190" s="235"/>
      <c r="AZ190" s="218">
        <v>25886</v>
      </c>
      <c r="BA190" s="188"/>
      <c r="BB190" s="203"/>
      <c r="BC190" s="158"/>
      <c r="BD190" s="217" t="s">
        <v>61</v>
      </c>
      <c r="BE190" s="201" t="s">
        <v>62</v>
      </c>
      <c r="BF190" s="201" t="s">
        <v>63</v>
      </c>
      <c r="BG190" s="201" t="s">
        <v>196</v>
      </c>
      <c r="BH190" s="218" t="s">
        <v>512</v>
      </c>
      <c r="BI190" s="218" t="s">
        <v>64</v>
      </c>
      <c r="BJ190" s="391">
        <v>214</v>
      </c>
      <c r="BK190" s="370">
        <v>1</v>
      </c>
      <c r="BL190" s="219" t="s">
        <v>65</v>
      </c>
      <c r="BM190" s="52" t="s">
        <v>65</v>
      </c>
      <c r="BN190" s="218" t="s">
        <v>374</v>
      </c>
      <c r="BO190" s="217" t="s">
        <v>452</v>
      </c>
      <c r="BP190" s="201" t="s">
        <v>684</v>
      </c>
      <c r="BQ190" s="52" t="s">
        <v>716</v>
      </c>
    </row>
    <row r="191" spans="1:69" ht="16.5" thickBot="1">
      <c r="A191" s="207" t="s">
        <v>37</v>
      </c>
      <c r="B191" s="208" t="s">
        <v>711</v>
      </c>
      <c r="C191" s="202" t="s">
        <v>35</v>
      </c>
      <c r="D191" s="210" t="s">
        <v>709</v>
      </c>
      <c r="E191" s="24" t="s">
        <v>455</v>
      </c>
      <c r="F191" s="86">
        <v>75</v>
      </c>
      <c r="G191" s="80">
        <v>0</v>
      </c>
      <c r="H191" s="204"/>
      <c r="I191" s="204"/>
      <c r="J191" s="204"/>
      <c r="K191" s="204"/>
      <c r="L191" s="80">
        <v>0</v>
      </c>
      <c r="M191" s="203"/>
      <c r="N191" s="52">
        <v>0</v>
      </c>
      <c r="O191" s="204"/>
      <c r="P191" s="204"/>
      <c r="Q191" s="11">
        <v>5.5931466399999996</v>
      </c>
      <c r="R191" s="204"/>
      <c r="S191" s="204"/>
      <c r="T191" s="53">
        <v>7.625</v>
      </c>
      <c r="U191" s="204"/>
      <c r="V191" s="204"/>
      <c r="W191" s="11">
        <v>5.6671198800000004</v>
      </c>
      <c r="X191" s="204"/>
      <c r="Y191" s="204"/>
      <c r="Z191" s="53">
        <v>7.625</v>
      </c>
      <c r="AA191" s="204"/>
      <c r="AB191" s="204"/>
      <c r="AC191" s="204"/>
      <c r="AD191" s="204"/>
      <c r="AE191" s="204"/>
      <c r="AF191" s="9">
        <v>3.244190483320327</v>
      </c>
      <c r="AG191" s="9">
        <v>525</v>
      </c>
      <c r="AH191" s="9">
        <v>0.52603950160791957</v>
      </c>
      <c r="AI191" s="9">
        <v>43</v>
      </c>
      <c r="AJ191" s="9">
        <v>2.2796052631578947</v>
      </c>
      <c r="AK191" s="204" t="s">
        <v>248</v>
      </c>
      <c r="AL191" s="9">
        <v>75</v>
      </c>
      <c r="AM191" s="9">
        <v>3.244190483320327</v>
      </c>
      <c r="AN191" s="9">
        <v>3.3072916666666665</v>
      </c>
      <c r="AO191" s="73">
        <v>150</v>
      </c>
      <c r="AP191" s="80">
        <v>0</v>
      </c>
      <c r="AQ191" s="80">
        <v>0</v>
      </c>
      <c r="AR191" s="224">
        <v>0</v>
      </c>
      <c r="AS191" s="204" t="s">
        <v>248</v>
      </c>
      <c r="AT191" s="11">
        <v>5773.4440000000004</v>
      </c>
      <c r="AU191" s="11">
        <v>0</v>
      </c>
      <c r="AV191" s="158">
        <v>0</v>
      </c>
      <c r="AW191" s="158">
        <v>0</v>
      </c>
      <c r="AX191" s="158" t="s">
        <v>248</v>
      </c>
      <c r="AY191" s="235"/>
      <c r="AZ191" s="218">
        <v>25886</v>
      </c>
      <c r="BA191" s="188"/>
      <c r="BB191" s="203"/>
      <c r="BC191" s="158"/>
      <c r="BD191" s="217" t="s">
        <v>61</v>
      </c>
      <c r="BE191" s="201" t="s">
        <v>62</v>
      </c>
      <c r="BF191" s="201" t="s">
        <v>63</v>
      </c>
      <c r="BG191" s="201" t="s">
        <v>196</v>
      </c>
      <c r="BH191" s="218" t="s">
        <v>512</v>
      </c>
      <c r="BI191" s="218" t="s">
        <v>66</v>
      </c>
      <c r="BJ191" s="391">
        <v>214</v>
      </c>
      <c r="BK191" s="370">
        <v>7</v>
      </c>
      <c r="BL191" s="219" t="s">
        <v>65</v>
      </c>
      <c r="BM191" s="52" t="s">
        <v>65</v>
      </c>
      <c r="BN191" s="218" t="s">
        <v>374</v>
      </c>
      <c r="BO191" s="217" t="s">
        <v>452</v>
      </c>
      <c r="BP191" s="201" t="s">
        <v>684</v>
      </c>
      <c r="BQ191" s="52" t="s">
        <v>716</v>
      </c>
    </row>
    <row r="192" spans="1:69" ht="16.5" thickBot="1">
      <c r="A192" s="207" t="s">
        <v>37</v>
      </c>
      <c r="B192" s="208" t="s">
        <v>711</v>
      </c>
      <c r="C192" s="202" t="s">
        <v>35</v>
      </c>
      <c r="D192" s="210" t="s">
        <v>709</v>
      </c>
      <c r="E192" s="24" t="s">
        <v>455</v>
      </c>
      <c r="F192" s="86">
        <v>76</v>
      </c>
      <c r="G192" s="80">
        <v>0</v>
      </c>
      <c r="H192" s="204"/>
      <c r="I192" s="204"/>
      <c r="J192" s="204"/>
      <c r="K192" s="204"/>
      <c r="L192" s="80">
        <v>0</v>
      </c>
      <c r="M192" s="203"/>
      <c r="N192" s="52">
        <v>0</v>
      </c>
      <c r="O192" s="204"/>
      <c r="P192" s="204"/>
      <c r="Q192" s="11">
        <v>4.6448682894999997</v>
      </c>
      <c r="R192" s="204"/>
      <c r="S192" s="204"/>
      <c r="T192" s="53">
        <v>7.8666666666666671</v>
      </c>
      <c r="U192" s="204"/>
      <c r="V192" s="204"/>
      <c r="W192" s="11">
        <v>4.3674471578947003</v>
      </c>
      <c r="X192" s="204"/>
      <c r="Y192" s="204"/>
      <c r="Z192" s="53">
        <v>7.82</v>
      </c>
      <c r="AA192" s="204"/>
      <c r="AB192" s="204"/>
      <c r="AC192" s="204"/>
      <c r="AD192" s="204"/>
      <c r="AE192" s="204"/>
      <c r="AF192" s="9">
        <v>3.6295864837510243</v>
      </c>
      <c r="AG192" s="9">
        <v>532</v>
      </c>
      <c r="AH192" s="9">
        <v>0.42530758091039</v>
      </c>
      <c r="AI192" s="9">
        <v>15</v>
      </c>
      <c r="AJ192" s="9">
        <v>2.661111111111111</v>
      </c>
      <c r="AK192" s="204" t="s">
        <v>248</v>
      </c>
      <c r="AL192" s="9">
        <v>76</v>
      </c>
      <c r="AM192" s="9">
        <v>3.6295864837510243</v>
      </c>
      <c r="AN192" s="9">
        <v>3.6775147928994083</v>
      </c>
      <c r="AO192" s="73">
        <v>152</v>
      </c>
      <c r="AP192" s="80">
        <v>0</v>
      </c>
      <c r="AQ192" s="80">
        <v>0</v>
      </c>
      <c r="AR192" s="224">
        <v>0</v>
      </c>
      <c r="AS192" s="204" t="s">
        <v>248</v>
      </c>
      <c r="AT192" s="11">
        <v>5810.5429999999997</v>
      </c>
      <c r="AU192" s="11">
        <v>0</v>
      </c>
      <c r="AV192" s="158">
        <v>0</v>
      </c>
      <c r="AW192" s="158">
        <v>0</v>
      </c>
      <c r="AX192" s="158" t="s">
        <v>248</v>
      </c>
      <c r="AY192" s="235"/>
      <c r="AZ192" s="218">
        <v>25886</v>
      </c>
      <c r="BA192" s="188"/>
      <c r="BB192" s="203"/>
      <c r="BC192" s="158"/>
      <c r="BD192" s="217" t="s">
        <v>61</v>
      </c>
      <c r="BE192" s="201" t="s">
        <v>62</v>
      </c>
      <c r="BF192" s="201" t="s">
        <v>63</v>
      </c>
      <c r="BG192" s="201" t="s">
        <v>196</v>
      </c>
      <c r="BH192" s="218" t="s">
        <v>512</v>
      </c>
      <c r="BI192" s="218" t="s">
        <v>67</v>
      </c>
      <c r="BJ192" s="391">
        <v>214</v>
      </c>
      <c r="BK192" s="370">
        <v>3</v>
      </c>
      <c r="BL192" s="219" t="s">
        <v>65</v>
      </c>
      <c r="BM192" s="52" t="s">
        <v>65</v>
      </c>
      <c r="BN192" s="218" t="s">
        <v>374</v>
      </c>
      <c r="BO192" s="217" t="s">
        <v>452</v>
      </c>
      <c r="BP192" s="201" t="s">
        <v>684</v>
      </c>
      <c r="BQ192" s="52" t="s">
        <v>716</v>
      </c>
    </row>
    <row r="193" spans="1:69" ht="16.5" thickBot="1">
      <c r="A193" s="207" t="s">
        <v>37</v>
      </c>
      <c r="B193" s="208" t="s">
        <v>711</v>
      </c>
      <c r="C193" s="202" t="s">
        <v>35</v>
      </c>
      <c r="D193" s="210" t="s">
        <v>709</v>
      </c>
      <c r="E193" s="24" t="s">
        <v>455</v>
      </c>
      <c r="F193" s="86">
        <v>76</v>
      </c>
      <c r="G193" s="80">
        <v>1</v>
      </c>
      <c r="H193" s="204"/>
      <c r="I193" s="204"/>
      <c r="J193" s="204"/>
      <c r="K193" s="204"/>
      <c r="L193" s="80">
        <v>1</v>
      </c>
      <c r="M193" s="203"/>
      <c r="N193" s="52">
        <v>0</v>
      </c>
      <c r="O193" s="204"/>
      <c r="P193" s="204"/>
      <c r="Q193" s="11">
        <v>5.7441753649000002</v>
      </c>
      <c r="R193" s="204"/>
      <c r="S193" s="204"/>
      <c r="T193" s="53">
        <v>10.824999999999999</v>
      </c>
      <c r="U193" s="204"/>
      <c r="V193" s="204"/>
      <c r="W193" s="11">
        <v>5.7002024999999996</v>
      </c>
      <c r="X193" s="204"/>
      <c r="Y193" s="204"/>
      <c r="Z193" s="53">
        <v>10.824999999999999</v>
      </c>
      <c r="AA193" s="204"/>
      <c r="AB193" s="204"/>
      <c r="AC193" s="204"/>
      <c r="AD193" s="204"/>
      <c r="AE193" s="204"/>
      <c r="AF193" s="9">
        <v>2.8175538174093582</v>
      </c>
      <c r="AG193" s="9">
        <v>518</v>
      </c>
      <c r="AH193" s="9">
        <v>0.33800426063043498</v>
      </c>
      <c r="AI193" s="9">
        <v>74</v>
      </c>
      <c r="AJ193" s="9">
        <v>2.1120967741935486</v>
      </c>
      <c r="AK193" s="204" t="s">
        <v>248</v>
      </c>
      <c r="AL193" s="9">
        <v>0</v>
      </c>
      <c r="AM193" s="9"/>
      <c r="AN193" s="9"/>
      <c r="AO193" s="73">
        <v>143</v>
      </c>
      <c r="AP193" s="80">
        <v>6</v>
      </c>
      <c r="AQ193" s="80">
        <v>1</v>
      </c>
      <c r="AR193" s="224">
        <v>0</v>
      </c>
      <c r="AS193" s="204" t="s">
        <v>248</v>
      </c>
      <c r="AT193" s="11">
        <v>5398.3410000000003</v>
      </c>
      <c r="AU193" s="11">
        <v>316.61599999999999</v>
      </c>
      <c r="AV193" s="158">
        <v>0</v>
      </c>
      <c r="AW193" s="158">
        <v>0</v>
      </c>
      <c r="AX193" s="158" t="s">
        <v>248</v>
      </c>
      <c r="AY193" s="235"/>
      <c r="AZ193" s="218">
        <v>25886</v>
      </c>
      <c r="BA193" s="188"/>
      <c r="BB193" s="203"/>
      <c r="BC193" s="158"/>
      <c r="BD193" s="217" t="s">
        <v>61</v>
      </c>
      <c r="BE193" s="201" t="s">
        <v>62</v>
      </c>
      <c r="BF193" s="201" t="s">
        <v>63</v>
      </c>
      <c r="BG193" s="201" t="s">
        <v>196</v>
      </c>
      <c r="BH193" s="218" t="s">
        <v>512</v>
      </c>
      <c r="BI193" s="218" t="s">
        <v>68</v>
      </c>
      <c r="BJ193" s="391">
        <v>214</v>
      </c>
      <c r="BK193" s="370">
        <v>4</v>
      </c>
      <c r="BL193" s="219" t="s">
        <v>65</v>
      </c>
      <c r="BM193" s="52" t="s">
        <v>65</v>
      </c>
      <c r="BN193" s="218" t="s">
        <v>374</v>
      </c>
      <c r="BO193" s="217" t="s">
        <v>452</v>
      </c>
      <c r="BP193" s="201" t="s">
        <v>684</v>
      </c>
      <c r="BQ193" s="52" t="s">
        <v>716</v>
      </c>
    </row>
    <row r="194" spans="1:69" ht="16.5" thickBot="1">
      <c r="A194" s="207" t="s">
        <v>37</v>
      </c>
      <c r="B194" s="208" t="s">
        <v>711</v>
      </c>
      <c r="C194" s="202" t="s">
        <v>35</v>
      </c>
      <c r="D194" s="210" t="s">
        <v>709</v>
      </c>
      <c r="E194" s="24" t="s">
        <v>576</v>
      </c>
      <c r="F194" s="86">
        <v>58</v>
      </c>
      <c r="G194" s="80">
        <v>0</v>
      </c>
      <c r="H194" s="204"/>
      <c r="I194" s="204"/>
      <c r="J194" s="204"/>
      <c r="K194" s="204"/>
      <c r="L194" s="80">
        <v>0</v>
      </c>
      <c r="M194" s="203"/>
      <c r="N194" s="52">
        <v>0</v>
      </c>
      <c r="O194" s="204"/>
      <c r="P194" s="204"/>
      <c r="Q194" s="11">
        <v>4.3822756206999998</v>
      </c>
      <c r="R194" s="204"/>
      <c r="S194" s="204"/>
      <c r="T194" s="53">
        <v>5.7624999999999993</v>
      </c>
      <c r="U194" s="204"/>
      <c r="V194" s="204"/>
      <c r="W194" s="11">
        <v>4.1956549310344</v>
      </c>
      <c r="X194" s="204"/>
      <c r="Y194" s="204"/>
      <c r="Z194" s="53">
        <v>5.5249999999999986</v>
      </c>
      <c r="AA194" s="204"/>
      <c r="AB194" s="204"/>
      <c r="AC194" s="204"/>
      <c r="AD194" s="204"/>
      <c r="AE194" s="204"/>
      <c r="AF194" s="9">
        <v>3.7935468290239727</v>
      </c>
      <c r="AG194" s="9">
        <v>406</v>
      </c>
      <c r="AH194" s="9">
        <v>0.36951918245146431</v>
      </c>
      <c r="AI194" s="9">
        <v>8</v>
      </c>
      <c r="AJ194" s="9">
        <v>3.0614285714285714</v>
      </c>
      <c r="AK194" s="204" t="s">
        <v>248</v>
      </c>
      <c r="AL194" s="9">
        <v>58</v>
      </c>
      <c r="AM194" s="9">
        <v>3.7935468290239727</v>
      </c>
      <c r="AN194" s="9">
        <v>3.7576271186440677</v>
      </c>
      <c r="AO194" s="73">
        <v>116</v>
      </c>
      <c r="AP194" s="80">
        <v>0</v>
      </c>
      <c r="AQ194" s="80">
        <v>0</v>
      </c>
      <c r="AR194" s="224">
        <v>0</v>
      </c>
      <c r="AS194" s="204" t="s">
        <v>248</v>
      </c>
      <c r="AT194" s="11">
        <v>4166.4930000000004</v>
      </c>
      <c r="AU194" s="11">
        <v>0</v>
      </c>
      <c r="AV194" s="158">
        <v>0</v>
      </c>
      <c r="AW194" s="158">
        <v>0</v>
      </c>
      <c r="AX194" s="158" t="s">
        <v>248</v>
      </c>
      <c r="AY194" s="235"/>
      <c r="AZ194" s="218">
        <v>37257</v>
      </c>
      <c r="BA194" s="188"/>
      <c r="BB194" s="203"/>
      <c r="BC194" s="158"/>
      <c r="BD194" s="217" t="s">
        <v>61</v>
      </c>
      <c r="BE194" s="201" t="s">
        <v>62</v>
      </c>
      <c r="BF194" s="201" t="s">
        <v>63</v>
      </c>
      <c r="BG194" s="201" t="s">
        <v>196</v>
      </c>
      <c r="BH194" s="218" t="s">
        <v>514</v>
      </c>
      <c r="BI194" s="218" t="s">
        <v>64</v>
      </c>
      <c r="BJ194" s="391">
        <v>214</v>
      </c>
      <c r="BK194" s="370">
        <v>1</v>
      </c>
      <c r="BL194" s="219" t="s">
        <v>65</v>
      </c>
      <c r="BM194" s="52" t="s">
        <v>65</v>
      </c>
      <c r="BN194" s="218" t="s">
        <v>374</v>
      </c>
      <c r="BO194" s="217" t="s">
        <v>701</v>
      </c>
      <c r="BP194" s="201" t="s">
        <v>687</v>
      </c>
      <c r="BQ194" s="52" t="s">
        <v>717</v>
      </c>
    </row>
    <row r="195" spans="1:69" ht="16.5" thickBot="1">
      <c r="A195" s="207" t="s">
        <v>37</v>
      </c>
      <c r="B195" s="208" t="s">
        <v>711</v>
      </c>
      <c r="C195" s="202" t="s">
        <v>35</v>
      </c>
      <c r="D195" s="210" t="s">
        <v>709</v>
      </c>
      <c r="E195" s="24" t="s">
        <v>576</v>
      </c>
      <c r="F195" s="86">
        <v>57</v>
      </c>
      <c r="G195" s="80">
        <v>1</v>
      </c>
      <c r="H195" s="204"/>
      <c r="I195" s="204"/>
      <c r="J195" s="204"/>
      <c r="K195" s="204"/>
      <c r="L195" s="80">
        <v>0</v>
      </c>
      <c r="M195" s="203"/>
      <c r="N195" s="52">
        <v>0</v>
      </c>
      <c r="O195" s="204"/>
      <c r="P195" s="204"/>
      <c r="Q195" s="11">
        <v>5.9699640357000003</v>
      </c>
      <c r="R195" s="204"/>
      <c r="S195" s="204"/>
      <c r="T195" s="53">
        <v>10.599999999999998</v>
      </c>
      <c r="U195" s="204"/>
      <c r="V195" s="204"/>
      <c r="W195" s="11">
        <v>6.0152139107142002</v>
      </c>
      <c r="X195" s="204"/>
      <c r="Y195" s="204"/>
      <c r="Z195" s="53">
        <v>10.599999999999998</v>
      </c>
      <c r="AA195" s="204"/>
      <c r="AB195" s="204"/>
      <c r="AC195" s="204"/>
      <c r="AD195" s="204"/>
      <c r="AE195" s="204"/>
      <c r="AF195" s="9">
        <v>3.2458928619720497</v>
      </c>
      <c r="AG195" s="9">
        <v>392</v>
      </c>
      <c r="AH195" s="9">
        <v>0.4961340575686099</v>
      </c>
      <c r="AI195" s="9">
        <v>24</v>
      </c>
      <c r="AJ195" s="9">
        <v>2.39</v>
      </c>
      <c r="AK195" s="204" t="s">
        <v>248</v>
      </c>
      <c r="AL195" s="9">
        <v>56</v>
      </c>
      <c r="AM195" s="9">
        <v>3.2458928619720497</v>
      </c>
      <c r="AN195" s="9">
        <v>3.3</v>
      </c>
      <c r="AO195" s="73">
        <v>112</v>
      </c>
      <c r="AP195" s="80">
        <v>0</v>
      </c>
      <c r="AQ195" s="80">
        <v>0</v>
      </c>
      <c r="AR195" s="224">
        <v>0</v>
      </c>
      <c r="AS195" s="204" t="s">
        <v>248</v>
      </c>
      <c r="AT195" s="11">
        <v>4003.0639999999999</v>
      </c>
      <c r="AU195" s="11">
        <v>0</v>
      </c>
      <c r="AV195" s="158">
        <v>0</v>
      </c>
      <c r="AW195" s="158">
        <v>0</v>
      </c>
      <c r="AX195" s="158" t="s">
        <v>248</v>
      </c>
      <c r="AY195" s="235"/>
      <c r="AZ195" s="218">
        <v>37257</v>
      </c>
      <c r="BA195" s="188"/>
      <c r="BB195" s="203"/>
      <c r="BC195" s="158"/>
      <c r="BD195" s="217" t="s">
        <v>61</v>
      </c>
      <c r="BE195" s="201" t="s">
        <v>62</v>
      </c>
      <c r="BF195" s="201" t="s">
        <v>63</v>
      </c>
      <c r="BG195" s="201" t="s">
        <v>196</v>
      </c>
      <c r="BH195" s="218" t="s">
        <v>514</v>
      </c>
      <c r="BI195" s="218" t="s">
        <v>66</v>
      </c>
      <c r="BJ195" s="391">
        <v>214</v>
      </c>
      <c r="BK195" s="370">
        <v>7</v>
      </c>
      <c r="BL195" s="219" t="s">
        <v>65</v>
      </c>
      <c r="BM195" s="52" t="s">
        <v>65</v>
      </c>
      <c r="BN195" s="218" t="s">
        <v>374</v>
      </c>
      <c r="BO195" s="217" t="s">
        <v>701</v>
      </c>
      <c r="BP195" s="201" t="s">
        <v>687</v>
      </c>
      <c r="BQ195" s="52" t="s">
        <v>717</v>
      </c>
    </row>
    <row r="196" spans="1:69" ht="16.5" thickBot="1">
      <c r="A196" s="207" t="s">
        <v>37</v>
      </c>
      <c r="B196" s="208" t="s">
        <v>711</v>
      </c>
      <c r="C196" s="202" t="s">
        <v>35</v>
      </c>
      <c r="D196" s="210" t="s">
        <v>709</v>
      </c>
      <c r="E196" s="24" t="s">
        <v>576</v>
      </c>
      <c r="F196" s="86">
        <v>56</v>
      </c>
      <c r="G196" s="80">
        <v>1</v>
      </c>
      <c r="H196" s="204"/>
      <c r="I196" s="204"/>
      <c r="J196" s="204"/>
      <c r="K196" s="204"/>
      <c r="L196" s="80">
        <v>0</v>
      </c>
      <c r="M196" s="203"/>
      <c r="N196" s="52">
        <v>0</v>
      </c>
      <c r="O196" s="204"/>
      <c r="P196" s="204"/>
      <c r="Q196" s="11">
        <v>4.6126906727000003</v>
      </c>
      <c r="R196" s="204"/>
      <c r="S196" s="204"/>
      <c r="T196" s="53">
        <v>5.9375</v>
      </c>
      <c r="U196" s="204"/>
      <c r="V196" s="204"/>
      <c r="W196" s="11">
        <v>3.8050541999999998</v>
      </c>
      <c r="X196" s="204"/>
      <c r="Y196" s="204"/>
      <c r="Z196" s="53">
        <v>4.9249999999999998</v>
      </c>
      <c r="AA196" s="204"/>
      <c r="AB196" s="204"/>
      <c r="AC196" s="204"/>
      <c r="AD196" s="204"/>
      <c r="AE196" s="204"/>
      <c r="AF196" s="9">
        <v>3.6916104056618426</v>
      </c>
      <c r="AG196" s="9">
        <v>385</v>
      </c>
      <c r="AH196" s="9">
        <v>0.39114332494541004</v>
      </c>
      <c r="AI196" s="9">
        <v>9</v>
      </c>
      <c r="AJ196" s="9">
        <v>2.8014705882352939</v>
      </c>
      <c r="AK196" s="204" t="s">
        <v>248</v>
      </c>
      <c r="AL196" s="9">
        <v>55</v>
      </c>
      <c r="AM196" s="9">
        <v>3.6916104056618426</v>
      </c>
      <c r="AN196" s="9">
        <v>3.7144160583941606</v>
      </c>
      <c r="AO196" s="73">
        <v>110</v>
      </c>
      <c r="AP196" s="80">
        <v>0</v>
      </c>
      <c r="AQ196" s="80">
        <v>0</v>
      </c>
      <c r="AR196" s="224">
        <v>0</v>
      </c>
      <c r="AS196" s="204" t="s">
        <v>248</v>
      </c>
      <c r="AT196" s="11">
        <v>3955.5360000000001</v>
      </c>
      <c r="AU196" s="11">
        <v>0</v>
      </c>
      <c r="AV196" s="158">
        <v>0</v>
      </c>
      <c r="AW196" s="158">
        <v>0</v>
      </c>
      <c r="AX196" s="158" t="s">
        <v>248</v>
      </c>
      <c r="AY196" s="235"/>
      <c r="AZ196" s="218">
        <v>37257</v>
      </c>
      <c r="BA196" s="188"/>
      <c r="BB196" s="203"/>
      <c r="BC196" s="158"/>
      <c r="BD196" s="217" t="s">
        <v>61</v>
      </c>
      <c r="BE196" s="201" t="s">
        <v>62</v>
      </c>
      <c r="BF196" s="201" t="s">
        <v>63</v>
      </c>
      <c r="BG196" s="201" t="s">
        <v>196</v>
      </c>
      <c r="BH196" s="218" t="s">
        <v>514</v>
      </c>
      <c r="BI196" s="218" t="s">
        <v>67</v>
      </c>
      <c r="BJ196" s="391">
        <v>214</v>
      </c>
      <c r="BK196" s="370">
        <v>3</v>
      </c>
      <c r="BL196" s="219" t="s">
        <v>65</v>
      </c>
      <c r="BM196" s="52" t="s">
        <v>65</v>
      </c>
      <c r="BN196" s="218" t="s">
        <v>374</v>
      </c>
      <c r="BO196" s="217" t="s">
        <v>701</v>
      </c>
      <c r="BP196" s="201" t="s">
        <v>687</v>
      </c>
      <c r="BQ196" s="52" t="s">
        <v>717</v>
      </c>
    </row>
    <row r="197" spans="1:69" ht="16.5" thickBot="1">
      <c r="A197" s="151" t="s">
        <v>37</v>
      </c>
      <c r="B197" s="152" t="s">
        <v>711</v>
      </c>
      <c r="C197" s="153" t="s">
        <v>35</v>
      </c>
      <c r="D197" s="154" t="s">
        <v>709</v>
      </c>
      <c r="E197" s="190" t="s">
        <v>576</v>
      </c>
      <c r="F197" s="191">
        <v>56</v>
      </c>
      <c r="G197" s="192">
        <v>1</v>
      </c>
      <c r="H197" s="161"/>
      <c r="I197" s="161"/>
      <c r="J197" s="161"/>
      <c r="K197" s="161"/>
      <c r="L197" s="192">
        <v>0</v>
      </c>
      <c r="M197" s="158"/>
      <c r="N197" s="160">
        <v>0</v>
      </c>
      <c r="O197" s="161"/>
      <c r="P197" s="161"/>
      <c r="Q197" s="194">
        <v>6.1944178908999996</v>
      </c>
      <c r="R197" s="161"/>
      <c r="S197" s="161"/>
      <c r="T197" s="193">
        <v>9.125</v>
      </c>
      <c r="U197" s="161"/>
      <c r="V197" s="161"/>
      <c r="W197" s="194">
        <v>6.1951815090908999</v>
      </c>
      <c r="X197" s="161"/>
      <c r="Y197" s="161"/>
      <c r="Z197" s="193">
        <v>9.125</v>
      </c>
      <c r="AA197" s="161"/>
      <c r="AB197" s="161"/>
      <c r="AC197" s="161"/>
      <c r="AD197" s="161"/>
      <c r="AE197" s="161"/>
      <c r="AF197" s="178">
        <v>2.5079831933440948</v>
      </c>
      <c r="AG197" s="178">
        <v>357</v>
      </c>
      <c r="AH197" s="178">
        <v>0.44922070569403011</v>
      </c>
      <c r="AI197" s="178">
        <v>175</v>
      </c>
      <c r="AJ197" s="178">
        <v>1.6766304347826086</v>
      </c>
      <c r="AK197" s="161" t="s">
        <v>248</v>
      </c>
      <c r="AL197" s="178">
        <v>0</v>
      </c>
      <c r="AM197" s="178"/>
      <c r="AN197" s="178"/>
      <c r="AO197" s="195">
        <v>110</v>
      </c>
      <c r="AP197" s="192">
        <v>0</v>
      </c>
      <c r="AQ197" s="192">
        <v>0</v>
      </c>
      <c r="AR197" s="226">
        <v>0</v>
      </c>
      <c r="AS197" s="161" t="s">
        <v>248</v>
      </c>
      <c r="AT197" s="194">
        <v>3935.8409999999999</v>
      </c>
      <c r="AU197" s="194">
        <v>0</v>
      </c>
      <c r="AV197" s="158">
        <v>0</v>
      </c>
      <c r="AW197" s="158">
        <v>0</v>
      </c>
      <c r="AX197" s="158" t="s">
        <v>248</v>
      </c>
      <c r="AY197" s="236"/>
      <c r="AZ197" s="164">
        <v>37257</v>
      </c>
      <c r="BA197" s="232"/>
      <c r="BB197" s="158"/>
      <c r="BC197" s="158"/>
      <c r="BD197" s="162" t="s">
        <v>61</v>
      </c>
      <c r="BE197" s="163" t="s">
        <v>62</v>
      </c>
      <c r="BF197" s="163" t="s">
        <v>63</v>
      </c>
      <c r="BG197" s="163" t="s">
        <v>196</v>
      </c>
      <c r="BH197" s="164" t="s">
        <v>514</v>
      </c>
      <c r="BI197" s="164" t="s">
        <v>68</v>
      </c>
      <c r="BJ197" s="392">
        <v>214</v>
      </c>
      <c r="BK197" s="383">
        <v>4</v>
      </c>
      <c r="BL197" s="166" t="s">
        <v>65</v>
      </c>
      <c r="BM197" s="160" t="s">
        <v>65</v>
      </c>
      <c r="BN197" s="164" t="s">
        <v>374</v>
      </c>
      <c r="BO197" s="162" t="s">
        <v>701</v>
      </c>
      <c r="BP197" s="163" t="s">
        <v>687</v>
      </c>
      <c r="BQ197" s="160" t="s">
        <v>717</v>
      </c>
    </row>
    <row r="198" spans="1:69" ht="16.5" thickBot="1">
      <c r="A198" s="205" t="s">
        <v>37</v>
      </c>
      <c r="B198" s="206" t="s">
        <v>711</v>
      </c>
      <c r="C198" s="220" t="s">
        <v>35</v>
      </c>
      <c r="D198" s="209" t="s">
        <v>709</v>
      </c>
      <c r="E198" s="26" t="s">
        <v>456</v>
      </c>
      <c r="F198" s="93">
        <v>94</v>
      </c>
      <c r="G198" s="79">
        <v>0</v>
      </c>
      <c r="H198" s="222"/>
      <c r="I198" s="222"/>
      <c r="J198" s="222"/>
      <c r="K198" s="222"/>
      <c r="L198" s="79">
        <v>1</v>
      </c>
      <c r="M198" s="221"/>
      <c r="N198" s="62">
        <v>0</v>
      </c>
      <c r="O198" s="222"/>
      <c r="P198" s="222"/>
      <c r="Q198" s="68">
        <v>6.0865804838999997</v>
      </c>
      <c r="R198" s="222"/>
      <c r="S198" s="222"/>
      <c r="T198" s="71">
        <v>9.7249999999999996</v>
      </c>
      <c r="U198" s="222"/>
      <c r="V198" s="222"/>
      <c r="W198" s="68">
        <v>5.5453761720430004</v>
      </c>
      <c r="X198" s="222"/>
      <c r="Y198" s="222"/>
      <c r="Z198" s="71">
        <v>8.1749999999999972</v>
      </c>
      <c r="AA198" s="222"/>
      <c r="AB198" s="222"/>
      <c r="AC198" s="222"/>
      <c r="AD198" s="222"/>
      <c r="AE198" s="222"/>
      <c r="AF198" s="60">
        <v>3.3712596028997419</v>
      </c>
      <c r="AG198" s="60">
        <v>651</v>
      </c>
      <c r="AH198" s="60">
        <v>0.4441953002101886</v>
      </c>
      <c r="AI198" s="60">
        <v>21</v>
      </c>
      <c r="AJ198" s="60">
        <v>2.5529816513761467</v>
      </c>
      <c r="AK198" s="222" t="s">
        <v>248</v>
      </c>
      <c r="AL198" s="60">
        <v>93</v>
      </c>
      <c r="AM198" s="60">
        <v>3.3712596028997419</v>
      </c>
      <c r="AN198" s="60">
        <v>3.4124472573839664</v>
      </c>
      <c r="AO198" s="72">
        <v>188</v>
      </c>
      <c r="AP198" s="79">
        <v>0</v>
      </c>
      <c r="AQ198" s="79">
        <v>0</v>
      </c>
      <c r="AR198" s="225">
        <v>0</v>
      </c>
      <c r="AS198" s="222" t="s">
        <v>248</v>
      </c>
      <c r="AT198" s="68">
        <v>6636.21</v>
      </c>
      <c r="AU198" s="68">
        <v>0</v>
      </c>
      <c r="AV198" s="394">
        <v>0</v>
      </c>
      <c r="AW198" s="394">
        <v>0</v>
      </c>
      <c r="AX198" s="394" t="s">
        <v>248</v>
      </c>
      <c r="AY198" s="237"/>
      <c r="AZ198" s="214">
        <v>37936</v>
      </c>
      <c r="BA198" s="70"/>
      <c r="BB198" s="221"/>
      <c r="BC198" s="394"/>
      <c r="BD198" s="211" t="s">
        <v>61</v>
      </c>
      <c r="BE198" s="212" t="s">
        <v>62</v>
      </c>
      <c r="BF198" s="212" t="s">
        <v>63</v>
      </c>
      <c r="BG198" s="212" t="s">
        <v>196</v>
      </c>
      <c r="BH198" s="214" t="s">
        <v>513</v>
      </c>
      <c r="BI198" s="214" t="s">
        <v>64</v>
      </c>
      <c r="BJ198" s="390">
        <v>214</v>
      </c>
      <c r="BK198" s="382">
        <v>1</v>
      </c>
      <c r="BL198" s="216" t="s">
        <v>65</v>
      </c>
      <c r="BM198" s="62" t="s">
        <v>65</v>
      </c>
      <c r="BN198" s="214" t="s">
        <v>374</v>
      </c>
      <c r="BO198" s="211" t="s">
        <v>55</v>
      </c>
      <c r="BP198" s="212" t="s">
        <v>684</v>
      </c>
      <c r="BQ198" s="62" t="s">
        <v>716</v>
      </c>
    </row>
    <row r="199" spans="1:69" ht="15.75" thickBot="1">
      <c r="A199" s="404" t="s">
        <v>37</v>
      </c>
      <c r="B199" s="405" t="s">
        <v>711</v>
      </c>
      <c r="C199" s="406" t="s">
        <v>35</v>
      </c>
      <c r="D199" s="210" t="s">
        <v>709</v>
      </c>
      <c r="E199" s="24" t="s">
        <v>456</v>
      </c>
      <c r="F199" s="86">
        <v>95</v>
      </c>
      <c r="G199" s="80">
        <v>1</v>
      </c>
      <c r="H199" s="407"/>
      <c r="I199" s="407"/>
      <c r="J199" s="407"/>
      <c r="K199" s="407"/>
      <c r="L199" s="80">
        <v>0</v>
      </c>
      <c r="M199" s="408"/>
      <c r="N199" s="409">
        <v>0</v>
      </c>
      <c r="O199" s="407"/>
      <c r="P199" s="407"/>
      <c r="Q199" s="11">
        <v>5.2606274362000001</v>
      </c>
      <c r="R199" s="407"/>
      <c r="S199" s="407"/>
      <c r="T199" s="53">
        <v>6.3583333333333334</v>
      </c>
      <c r="U199" s="407"/>
      <c r="V199" s="407"/>
      <c r="W199" s="11">
        <v>5.3005528936169997</v>
      </c>
      <c r="X199" s="407"/>
      <c r="Y199" s="407"/>
      <c r="Z199" s="53">
        <v>6.43</v>
      </c>
      <c r="AA199" s="407"/>
      <c r="AB199" s="407"/>
      <c r="AC199" s="407"/>
      <c r="AD199" s="407"/>
      <c r="AE199" s="407"/>
      <c r="AF199" s="410">
        <v>3.0522948362182341</v>
      </c>
      <c r="AG199" s="410">
        <v>658</v>
      </c>
      <c r="AH199" s="410">
        <v>0.55224484606597335</v>
      </c>
      <c r="AI199" s="410">
        <v>115</v>
      </c>
      <c r="AJ199" s="410">
        <v>2.0895000000000001</v>
      </c>
      <c r="AK199" s="407" t="s">
        <v>248</v>
      </c>
      <c r="AL199" s="410">
        <v>94</v>
      </c>
      <c r="AM199" s="410">
        <v>3.0522948362182341</v>
      </c>
      <c r="AN199" s="410">
        <v>3.0808823529411766</v>
      </c>
      <c r="AO199" s="73">
        <v>188</v>
      </c>
      <c r="AP199" s="80">
        <v>0</v>
      </c>
      <c r="AQ199" s="80">
        <v>0</v>
      </c>
      <c r="AR199" s="224">
        <v>0</v>
      </c>
      <c r="AS199" s="407" t="s">
        <v>248</v>
      </c>
      <c r="AT199" s="11">
        <v>6694.7489999999998</v>
      </c>
      <c r="AU199" s="11">
        <v>0</v>
      </c>
      <c r="AV199" s="158">
        <v>0</v>
      </c>
      <c r="AW199" s="158">
        <v>0</v>
      </c>
      <c r="AX199" s="416" t="s">
        <v>248</v>
      </c>
      <c r="AY199" s="235"/>
      <c r="AZ199" s="242">
        <v>37936</v>
      </c>
      <c r="BA199" s="188"/>
      <c r="BB199" s="408"/>
      <c r="BC199" s="416"/>
      <c r="BD199" s="411" t="s">
        <v>61</v>
      </c>
      <c r="BE199" s="412" t="s">
        <v>62</v>
      </c>
      <c r="BF199" s="412" t="s">
        <v>63</v>
      </c>
      <c r="BG199" s="412" t="s">
        <v>196</v>
      </c>
      <c r="BH199" s="218" t="s">
        <v>513</v>
      </c>
      <c r="BI199" s="413" t="s">
        <v>66</v>
      </c>
      <c r="BJ199" s="417">
        <v>214</v>
      </c>
      <c r="BK199" s="414">
        <v>7</v>
      </c>
      <c r="BL199" s="415" t="s">
        <v>65</v>
      </c>
      <c r="BM199" s="409" t="s">
        <v>65</v>
      </c>
      <c r="BN199" s="413" t="s">
        <v>374</v>
      </c>
      <c r="BO199" s="217" t="s">
        <v>55</v>
      </c>
      <c r="BP199" s="201" t="s">
        <v>684</v>
      </c>
      <c r="BQ199" s="52" t="s">
        <v>716</v>
      </c>
    </row>
    <row r="200" spans="1:69" ht="15.75" thickBot="1">
      <c r="A200" s="404" t="s">
        <v>37</v>
      </c>
      <c r="B200" s="405" t="s">
        <v>711</v>
      </c>
      <c r="C200" s="406" t="s">
        <v>35</v>
      </c>
      <c r="D200" s="210" t="s">
        <v>709</v>
      </c>
      <c r="E200" s="24" t="s">
        <v>456</v>
      </c>
      <c r="F200" s="86">
        <v>95</v>
      </c>
      <c r="G200" s="80">
        <v>1</v>
      </c>
      <c r="H200" s="407"/>
      <c r="I200" s="407"/>
      <c r="J200" s="407"/>
      <c r="K200" s="407"/>
      <c r="L200" s="80">
        <v>0</v>
      </c>
      <c r="M200" s="408"/>
      <c r="N200" s="409">
        <v>0</v>
      </c>
      <c r="O200" s="407"/>
      <c r="P200" s="407"/>
      <c r="Q200" s="11">
        <v>5.3294572340000004</v>
      </c>
      <c r="R200" s="407"/>
      <c r="S200" s="407"/>
      <c r="T200" s="53">
        <v>9.23</v>
      </c>
      <c r="U200" s="407"/>
      <c r="V200" s="407"/>
      <c r="W200" s="11">
        <v>4.8616593297871997</v>
      </c>
      <c r="X200" s="407"/>
      <c r="Y200" s="407"/>
      <c r="Z200" s="53">
        <v>9.0749999999999993</v>
      </c>
      <c r="AA200" s="407"/>
      <c r="AB200" s="407"/>
      <c r="AC200" s="407"/>
      <c r="AD200" s="407"/>
      <c r="AE200" s="407"/>
      <c r="AF200" s="410">
        <v>3.5998936284639194</v>
      </c>
      <c r="AG200" s="410">
        <v>658</v>
      </c>
      <c r="AH200" s="410">
        <v>0.43059367464070269</v>
      </c>
      <c r="AI200" s="410">
        <v>17</v>
      </c>
      <c r="AJ200" s="410">
        <v>2.6303278688524592</v>
      </c>
      <c r="AK200" s="407" t="s">
        <v>248</v>
      </c>
      <c r="AL200" s="410">
        <v>94</v>
      </c>
      <c r="AM200" s="410">
        <v>3.5998936284639194</v>
      </c>
      <c r="AN200" s="410">
        <v>3.6638954869358669</v>
      </c>
      <c r="AO200" s="73">
        <v>188</v>
      </c>
      <c r="AP200" s="80">
        <v>0</v>
      </c>
      <c r="AQ200" s="80">
        <v>0</v>
      </c>
      <c r="AR200" s="224">
        <v>0</v>
      </c>
      <c r="AS200" s="407" t="s">
        <v>248</v>
      </c>
      <c r="AT200" s="11">
        <v>6706.6480000000001</v>
      </c>
      <c r="AU200" s="11">
        <v>0</v>
      </c>
      <c r="AV200" s="416">
        <v>0</v>
      </c>
      <c r="AW200" s="416">
        <v>0</v>
      </c>
      <c r="AX200" s="416" t="s">
        <v>248</v>
      </c>
      <c r="AY200" s="235"/>
      <c r="AZ200" s="242">
        <v>37936</v>
      </c>
      <c r="BA200" s="188"/>
      <c r="BB200" s="408"/>
      <c r="BC200" s="416"/>
      <c r="BD200" s="411" t="s">
        <v>61</v>
      </c>
      <c r="BE200" s="412" t="s">
        <v>62</v>
      </c>
      <c r="BF200" s="412" t="s">
        <v>63</v>
      </c>
      <c r="BG200" s="412" t="s">
        <v>196</v>
      </c>
      <c r="BH200" s="218" t="s">
        <v>513</v>
      </c>
      <c r="BI200" s="413" t="s">
        <v>67</v>
      </c>
      <c r="BJ200" s="417">
        <v>214</v>
      </c>
      <c r="BK200" s="414">
        <v>3</v>
      </c>
      <c r="BL200" s="415" t="s">
        <v>65</v>
      </c>
      <c r="BM200" s="409" t="s">
        <v>65</v>
      </c>
      <c r="BN200" s="413" t="s">
        <v>374</v>
      </c>
      <c r="BO200" s="217" t="s">
        <v>55</v>
      </c>
      <c r="BP200" s="201" t="s">
        <v>684</v>
      </c>
      <c r="BQ200" s="52" t="s">
        <v>716</v>
      </c>
    </row>
    <row r="201" spans="1:69" ht="15.75" thickBot="1">
      <c r="A201" s="404" t="s">
        <v>37</v>
      </c>
      <c r="B201" s="405" t="s">
        <v>711</v>
      </c>
      <c r="C201" s="406" t="s">
        <v>35</v>
      </c>
      <c r="D201" s="210" t="s">
        <v>709</v>
      </c>
      <c r="E201" s="24" t="s">
        <v>456</v>
      </c>
      <c r="F201" s="86">
        <v>95</v>
      </c>
      <c r="G201" s="80">
        <v>0</v>
      </c>
      <c r="H201" s="407"/>
      <c r="I201" s="407"/>
      <c r="J201" s="407"/>
      <c r="K201" s="407"/>
      <c r="L201" s="80">
        <v>0</v>
      </c>
      <c r="M201" s="408"/>
      <c r="N201" s="409">
        <v>0</v>
      </c>
      <c r="O201" s="407"/>
      <c r="P201" s="407"/>
      <c r="Q201" s="11">
        <v>6.0337260631999996</v>
      </c>
      <c r="R201" s="407"/>
      <c r="S201" s="407"/>
      <c r="T201" s="53">
        <v>7.8125</v>
      </c>
      <c r="U201" s="407"/>
      <c r="V201" s="407"/>
      <c r="W201" s="11">
        <v>5.9992313263156998</v>
      </c>
      <c r="X201" s="407"/>
      <c r="Y201" s="407"/>
      <c r="Z201" s="53">
        <v>7.625</v>
      </c>
      <c r="AA201" s="407"/>
      <c r="AB201" s="407"/>
      <c r="AC201" s="407"/>
      <c r="AD201" s="407"/>
      <c r="AE201" s="407"/>
      <c r="AF201" s="410">
        <v>2.482365077450162</v>
      </c>
      <c r="AG201" s="410">
        <v>630</v>
      </c>
      <c r="AH201" s="410">
        <v>0.35950527651837205</v>
      </c>
      <c r="AI201" s="410">
        <v>299</v>
      </c>
      <c r="AJ201" s="410">
        <v>1.7478813559322033</v>
      </c>
      <c r="AK201" s="407" t="s">
        <v>248</v>
      </c>
      <c r="AL201" s="9">
        <v>0</v>
      </c>
      <c r="AM201" s="410"/>
      <c r="AN201" s="410"/>
      <c r="AO201" s="73">
        <v>190</v>
      </c>
      <c r="AP201" s="80">
        <v>0</v>
      </c>
      <c r="AQ201" s="80">
        <v>0</v>
      </c>
      <c r="AR201" s="224">
        <v>0</v>
      </c>
      <c r="AS201" s="407" t="s">
        <v>248</v>
      </c>
      <c r="AT201" s="11">
        <v>6771.7250000000004</v>
      </c>
      <c r="AU201" s="11">
        <v>0</v>
      </c>
      <c r="AV201" s="158">
        <v>0</v>
      </c>
      <c r="AW201" s="158">
        <v>0</v>
      </c>
      <c r="AX201" s="416" t="s">
        <v>248</v>
      </c>
      <c r="AY201" s="235"/>
      <c r="AZ201" s="242">
        <v>37936</v>
      </c>
      <c r="BA201" s="188"/>
      <c r="BB201" s="408"/>
      <c r="BC201" s="416"/>
      <c r="BD201" s="411" t="s">
        <v>61</v>
      </c>
      <c r="BE201" s="412" t="s">
        <v>62</v>
      </c>
      <c r="BF201" s="412" t="s">
        <v>63</v>
      </c>
      <c r="BG201" s="412" t="s">
        <v>196</v>
      </c>
      <c r="BH201" s="218" t="s">
        <v>513</v>
      </c>
      <c r="BI201" s="413" t="s">
        <v>68</v>
      </c>
      <c r="BJ201" s="417">
        <v>214</v>
      </c>
      <c r="BK201" s="414">
        <v>4</v>
      </c>
      <c r="BL201" s="415" t="s">
        <v>65</v>
      </c>
      <c r="BM201" s="409" t="s">
        <v>65</v>
      </c>
      <c r="BN201" s="413" t="s">
        <v>374</v>
      </c>
      <c r="BO201" s="217" t="s">
        <v>55</v>
      </c>
      <c r="BP201" s="201" t="s">
        <v>684</v>
      </c>
      <c r="BQ201" s="52" t="s">
        <v>716</v>
      </c>
    </row>
    <row r="202" spans="1:69" ht="16.5" thickBot="1">
      <c r="A202" s="207" t="s">
        <v>37</v>
      </c>
      <c r="B202" s="208" t="s">
        <v>711</v>
      </c>
      <c r="C202" s="202" t="s">
        <v>35</v>
      </c>
      <c r="D202" s="210" t="s">
        <v>709</v>
      </c>
      <c r="E202" s="24" t="s">
        <v>457</v>
      </c>
      <c r="F202" s="86">
        <v>104</v>
      </c>
      <c r="G202" s="80">
        <v>0</v>
      </c>
      <c r="H202" s="204"/>
      <c r="I202" s="204"/>
      <c r="J202" s="204"/>
      <c r="K202" s="204"/>
      <c r="L202" s="80">
        <v>0</v>
      </c>
      <c r="M202" s="203"/>
      <c r="N202" s="52">
        <v>0</v>
      </c>
      <c r="O202" s="204"/>
      <c r="P202" s="204"/>
      <c r="Q202" s="11">
        <v>6.1223460000000003</v>
      </c>
      <c r="R202" s="204"/>
      <c r="S202" s="204"/>
      <c r="T202" s="53">
        <v>10.133333333333333</v>
      </c>
      <c r="U202" s="204"/>
      <c r="V202" s="204"/>
      <c r="W202" s="11">
        <v>5.5574613269229998</v>
      </c>
      <c r="X202" s="204"/>
      <c r="Y202" s="204"/>
      <c r="Z202" s="53">
        <v>9.6333333333333329</v>
      </c>
      <c r="AA202" s="204"/>
      <c r="AB202" s="204"/>
      <c r="AC202" s="204"/>
      <c r="AD202" s="204"/>
      <c r="AE202" s="204"/>
      <c r="AF202" s="9">
        <v>3.510549453916131</v>
      </c>
      <c r="AG202" s="9">
        <v>728</v>
      </c>
      <c r="AH202" s="9">
        <v>0.41457382610457888</v>
      </c>
      <c r="AI202" s="9">
        <v>16</v>
      </c>
      <c r="AJ202" s="9">
        <v>2.637837837837838</v>
      </c>
      <c r="AK202" s="204" t="s">
        <v>248</v>
      </c>
      <c r="AL202" s="9">
        <v>104</v>
      </c>
      <c r="AM202" s="9">
        <v>3.510549453916131</v>
      </c>
      <c r="AN202" s="9">
        <v>3.57421875</v>
      </c>
      <c r="AO202" s="73">
        <v>208</v>
      </c>
      <c r="AP202" s="80">
        <v>0</v>
      </c>
      <c r="AQ202" s="80">
        <v>0</v>
      </c>
      <c r="AR202" s="224">
        <v>0</v>
      </c>
      <c r="AS202" s="204" t="s">
        <v>248</v>
      </c>
      <c r="AT202" s="11">
        <v>7451.0339999999997</v>
      </c>
      <c r="AU202" s="11">
        <v>0</v>
      </c>
      <c r="AV202" s="158">
        <v>0</v>
      </c>
      <c r="AW202" s="158">
        <v>0</v>
      </c>
      <c r="AX202" s="158" t="s">
        <v>248</v>
      </c>
      <c r="AY202" s="235"/>
      <c r="AZ202" s="218">
        <v>42754</v>
      </c>
      <c r="BA202" s="188"/>
      <c r="BB202" s="203"/>
      <c r="BC202" s="158"/>
      <c r="BD202" s="217" t="s">
        <v>61</v>
      </c>
      <c r="BE202" s="201" t="s">
        <v>62</v>
      </c>
      <c r="BF202" s="201" t="s">
        <v>63</v>
      </c>
      <c r="BG202" s="201" t="s">
        <v>196</v>
      </c>
      <c r="BH202" s="218" t="s">
        <v>514</v>
      </c>
      <c r="BI202" s="218" t="s">
        <v>64</v>
      </c>
      <c r="BJ202" s="391">
        <v>214</v>
      </c>
      <c r="BK202" s="370">
        <v>1</v>
      </c>
      <c r="BL202" s="219" t="s">
        <v>65</v>
      </c>
      <c r="BM202" s="52" t="s">
        <v>65</v>
      </c>
      <c r="BN202" s="218" t="s">
        <v>374</v>
      </c>
      <c r="BO202" s="217" t="s">
        <v>75</v>
      </c>
      <c r="BP202" s="201" t="s">
        <v>684</v>
      </c>
      <c r="BQ202" s="52" t="s">
        <v>716</v>
      </c>
    </row>
    <row r="203" spans="1:69" ht="16.5" thickBot="1">
      <c r="A203" s="207" t="s">
        <v>37</v>
      </c>
      <c r="B203" s="208" t="s">
        <v>711</v>
      </c>
      <c r="C203" s="202" t="s">
        <v>35</v>
      </c>
      <c r="D203" s="210" t="s">
        <v>709</v>
      </c>
      <c r="E203" s="24" t="s">
        <v>457</v>
      </c>
      <c r="F203" s="86">
        <v>102</v>
      </c>
      <c r="G203" s="80">
        <v>0</v>
      </c>
      <c r="H203" s="204"/>
      <c r="I203" s="204"/>
      <c r="J203" s="204"/>
      <c r="K203" s="204"/>
      <c r="L203" s="80">
        <v>0</v>
      </c>
      <c r="M203" s="203"/>
      <c r="N203" s="52">
        <v>0</v>
      </c>
      <c r="O203" s="204"/>
      <c r="P203" s="204"/>
      <c r="Q203" s="11">
        <v>6.1000193234999998</v>
      </c>
      <c r="R203" s="204"/>
      <c r="S203" s="204"/>
      <c r="T203" s="53">
        <v>10.474999999999998</v>
      </c>
      <c r="U203" s="204"/>
      <c r="V203" s="204"/>
      <c r="W203" s="11">
        <v>6.1501075784313004</v>
      </c>
      <c r="X203" s="204"/>
      <c r="Y203" s="204"/>
      <c r="Z203" s="53">
        <v>10.474999999999998</v>
      </c>
      <c r="AA203" s="204"/>
      <c r="AB203" s="204"/>
      <c r="AC203" s="204"/>
      <c r="AD203" s="204"/>
      <c r="AE203" s="204"/>
      <c r="AF203" s="9">
        <v>3.1501540668538301</v>
      </c>
      <c r="AG203" s="9">
        <v>714</v>
      </c>
      <c r="AH203" s="9">
        <v>0.57772950133551104</v>
      </c>
      <c r="AI203" s="9">
        <v>106</v>
      </c>
      <c r="AJ203" s="9">
        <v>2.1005681818181818</v>
      </c>
      <c r="AK203" s="204" t="s">
        <v>248</v>
      </c>
      <c r="AL203" s="9">
        <v>102</v>
      </c>
      <c r="AM203" s="9">
        <v>3.1501540668538301</v>
      </c>
      <c r="AN203" s="9">
        <v>3.1972477064220182</v>
      </c>
      <c r="AO203" s="73">
        <v>204</v>
      </c>
      <c r="AP203" s="80">
        <v>0</v>
      </c>
      <c r="AQ203" s="80">
        <v>0</v>
      </c>
      <c r="AR203" s="224">
        <v>0</v>
      </c>
      <c r="AS203" s="204" t="s">
        <v>248</v>
      </c>
      <c r="AT203" s="11">
        <v>7290.9719999999998</v>
      </c>
      <c r="AU203" s="11">
        <v>0</v>
      </c>
      <c r="AV203" s="158">
        <v>0</v>
      </c>
      <c r="AW203" s="158">
        <v>0</v>
      </c>
      <c r="AX203" s="158" t="s">
        <v>248</v>
      </c>
      <c r="AY203" s="235"/>
      <c r="AZ203" s="218">
        <v>42754</v>
      </c>
      <c r="BA203" s="188"/>
      <c r="BB203" s="203"/>
      <c r="BC203" s="158"/>
      <c r="BD203" s="217" t="s">
        <v>61</v>
      </c>
      <c r="BE203" s="201" t="s">
        <v>62</v>
      </c>
      <c r="BF203" s="201" t="s">
        <v>63</v>
      </c>
      <c r="BG203" s="201" t="s">
        <v>196</v>
      </c>
      <c r="BH203" s="218" t="s">
        <v>514</v>
      </c>
      <c r="BI203" s="218" t="s">
        <v>66</v>
      </c>
      <c r="BJ203" s="391">
        <v>214</v>
      </c>
      <c r="BK203" s="370">
        <v>7</v>
      </c>
      <c r="BL203" s="219" t="s">
        <v>65</v>
      </c>
      <c r="BM203" s="52" t="s">
        <v>65</v>
      </c>
      <c r="BN203" s="218" t="s">
        <v>374</v>
      </c>
      <c r="BO203" s="217" t="s">
        <v>75</v>
      </c>
      <c r="BP203" s="201" t="s">
        <v>684</v>
      </c>
      <c r="BQ203" s="52" t="s">
        <v>716</v>
      </c>
    </row>
    <row r="204" spans="1:69" ht="16.5" thickBot="1">
      <c r="A204" s="207" t="s">
        <v>37</v>
      </c>
      <c r="B204" s="208" t="s">
        <v>711</v>
      </c>
      <c r="C204" s="202" t="s">
        <v>35</v>
      </c>
      <c r="D204" s="210" t="s">
        <v>709</v>
      </c>
      <c r="E204" s="24" t="s">
        <v>457</v>
      </c>
      <c r="F204" s="86">
        <v>109</v>
      </c>
      <c r="G204" s="80">
        <v>4</v>
      </c>
      <c r="H204" s="204"/>
      <c r="I204" s="204"/>
      <c r="J204" s="204"/>
      <c r="K204" s="204"/>
      <c r="L204" s="80">
        <v>0</v>
      </c>
      <c r="M204" s="203"/>
      <c r="N204" s="52">
        <v>0</v>
      </c>
      <c r="O204" s="204"/>
      <c r="P204" s="204"/>
      <c r="Q204" s="11">
        <v>6.1670376857000004</v>
      </c>
      <c r="R204" s="204"/>
      <c r="S204" s="204"/>
      <c r="T204" s="53">
        <v>10.1875</v>
      </c>
      <c r="U204" s="204"/>
      <c r="V204" s="204"/>
      <c r="W204" s="11">
        <v>5.6844568095237999</v>
      </c>
      <c r="X204" s="204"/>
      <c r="Y204" s="204"/>
      <c r="Z204" s="53">
        <v>10.6875</v>
      </c>
      <c r="AA204" s="204"/>
      <c r="AB204" s="204"/>
      <c r="AC204" s="204"/>
      <c r="AD204" s="204"/>
      <c r="AE204" s="204"/>
      <c r="AF204" s="9">
        <v>3.47731519951031</v>
      </c>
      <c r="AG204" s="9">
        <v>732</v>
      </c>
      <c r="AH204" s="9">
        <v>0.47976011213861391</v>
      </c>
      <c r="AI204" s="9">
        <v>30</v>
      </c>
      <c r="AJ204" s="9">
        <v>2.5392857142857141</v>
      </c>
      <c r="AK204" s="204" t="s">
        <v>248</v>
      </c>
      <c r="AL204" s="9">
        <v>104</v>
      </c>
      <c r="AM204" s="9">
        <v>3.485975281877832</v>
      </c>
      <c r="AN204" s="9">
        <v>3.5934466019417477</v>
      </c>
      <c r="AO204" s="73">
        <v>208</v>
      </c>
      <c r="AP204" s="80">
        <v>0</v>
      </c>
      <c r="AQ204" s="80">
        <v>2</v>
      </c>
      <c r="AR204" s="224">
        <v>0</v>
      </c>
      <c r="AS204" s="204" t="s">
        <v>248</v>
      </c>
      <c r="AT204" s="11">
        <v>7450.2420000000002</v>
      </c>
      <c r="AU204" s="11">
        <v>49.015000000000001</v>
      </c>
      <c r="AV204" s="158">
        <v>0</v>
      </c>
      <c r="AW204" s="158">
        <v>0</v>
      </c>
      <c r="AX204" s="158" t="s">
        <v>248</v>
      </c>
      <c r="AY204" s="235"/>
      <c r="AZ204" s="218">
        <v>42754</v>
      </c>
      <c r="BA204" s="188"/>
      <c r="BB204" s="203"/>
      <c r="BC204" s="158"/>
      <c r="BD204" s="217" t="s">
        <v>61</v>
      </c>
      <c r="BE204" s="201" t="s">
        <v>62</v>
      </c>
      <c r="BF204" s="201" t="s">
        <v>63</v>
      </c>
      <c r="BG204" s="201" t="s">
        <v>196</v>
      </c>
      <c r="BH204" s="218" t="s">
        <v>514</v>
      </c>
      <c r="BI204" s="218" t="s">
        <v>67</v>
      </c>
      <c r="BJ204" s="391">
        <v>214</v>
      </c>
      <c r="BK204" s="370">
        <v>3</v>
      </c>
      <c r="BL204" s="219" t="s">
        <v>65</v>
      </c>
      <c r="BM204" s="52" t="s">
        <v>65</v>
      </c>
      <c r="BN204" s="218" t="s">
        <v>374</v>
      </c>
      <c r="BO204" s="217" t="s">
        <v>75</v>
      </c>
      <c r="BP204" s="201" t="s">
        <v>684</v>
      </c>
      <c r="BQ204" s="52" t="s">
        <v>716</v>
      </c>
    </row>
    <row r="205" spans="1:69" ht="16.5" thickBot="1">
      <c r="A205" s="207" t="s">
        <v>37</v>
      </c>
      <c r="B205" s="208" t="s">
        <v>711</v>
      </c>
      <c r="C205" s="202" t="s">
        <v>35</v>
      </c>
      <c r="D205" s="210" t="s">
        <v>709</v>
      </c>
      <c r="E205" s="24" t="s">
        <v>457</v>
      </c>
      <c r="F205" s="86">
        <v>106</v>
      </c>
      <c r="G205" s="80">
        <v>2</v>
      </c>
      <c r="H205" s="204"/>
      <c r="I205" s="204"/>
      <c r="J205" s="204"/>
      <c r="K205" s="204"/>
      <c r="L205" s="80">
        <v>0</v>
      </c>
      <c r="M205" s="203"/>
      <c r="N205" s="52">
        <v>0</v>
      </c>
      <c r="O205" s="204"/>
      <c r="P205" s="204"/>
      <c r="Q205" s="11">
        <v>6.3003074807999999</v>
      </c>
      <c r="R205" s="204"/>
      <c r="S205" s="204"/>
      <c r="T205" s="53">
        <v>10.133333333333333</v>
      </c>
      <c r="U205" s="204"/>
      <c r="V205" s="204"/>
      <c r="W205" s="11">
        <v>6.2767015673076001</v>
      </c>
      <c r="X205" s="204"/>
      <c r="Y205" s="204"/>
      <c r="Z205" s="53">
        <v>10.399999999999999</v>
      </c>
      <c r="AA205" s="204"/>
      <c r="AB205" s="204"/>
      <c r="AC205" s="204"/>
      <c r="AD205" s="204"/>
      <c r="AE205" s="204"/>
      <c r="AF205" s="9">
        <v>2.6029292960875656</v>
      </c>
      <c r="AG205" s="9">
        <v>693</v>
      </c>
      <c r="AH205" s="9">
        <v>0.40503856756373419</v>
      </c>
      <c r="AI205" s="9">
        <v>255</v>
      </c>
      <c r="AJ205" s="9">
        <v>1.7980392156862746</v>
      </c>
      <c r="AK205" s="204" t="s">
        <v>248</v>
      </c>
      <c r="AL205" s="9">
        <v>0</v>
      </c>
      <c r="AM205" s="9"/>
      <c r="AN205" s="9"/>
      <c r="AO205" s="73">
        <v>208</v>
      </c>
      <c r="AP205" s="80">
        <v>0</v>
      </c>
      <c r="AQ205" s="80">
        <v>0</v>
      </c>
      <c r="AR205" s="224">
        <v>0</v>
      </c>
      <c r="AS205" s="204" t="s">
        <v>248</v>
      </c>
      <c r="AT205" s="11">
        <v>7435.652</v>
      </c>
      <c r="AU205" s="11">
        <v>0</v>
      </c>
      <c r="AV205" s="158">
        <v>0</v>
      </c>
      <c r="AW205" s="158">
        <v>0</v>
      </c>
      <c r="AX205" s="158" t="s">
        <v>248</v>
      </c>
      <c r="AY205" s="235"/>
      <c r="AZ205" s="218">
        <v>42754</v>
      </c>
      <c r="BA205" s="188"/>
      <c r="BB205" s="203"/>
      <c r="BC205" s="158"/>
      <c r="BD205" s="217" t="s">
        <v>61</v>
      </c>
      <c r="BE205" s="201" t="s">
        <v>62</v>
      </c>
      <c r="BF205" s="201" t="s">
        <v>63</v>
      </c>
      <c r="BG205" s="201" t="s">
        <v>196</v>
      </c>
      <c r="BH205" s="218" t="s">
        <v>514</v>
      </c>
      <c r="BI205" s="218" t="s">
        <v>68</v>
      </c>
      <c r="BJ205" s="391">
        <v>214</v>
      </c>
      <c r="BK205" s="370">
        <v>4</v>
      </c>
      <c r="BL205" s="219" t="s">
        <v>65</v>
      </c>
      <c r="BM205" s="52" t="s">
        <v>65</v>
      </c>
      <c r="BN205" s="218" t="s">
        <v>374</v>
      </c>
      <c r="BO205" s="217" t="s">
        <v>75</v>
      </c>
      <c r="BP205" s="201" t="s">
        <v>684</v>
      </c>
      <c r="BQ205" s="52" t="s">
        <v>716</v>
      </c>
    </row>
    <row r="206" spans="1:69" ht="16.5" thickBot="1">
      <c r="A206" s="207" t="s">
        <v>37</v>
      </c>
      <c r="B206" s="208" t="s">
        <v>711</v>
      </c>
      <c r="C206" s="202" t="s">
        <v>35</v>
      </c>
      <c r="D206" s="210" t="s">
        <v>709</v>
      </c>
      <c r="E206" s="24" t="s">
        <v>458</v>
      </c>
      <c r="F206" s="86">
        <v>46</v>
      </c>
      <c r="G206" s="80">
        <v>0</v>
      </c>
      <c r="H206" s="204"/>
      <c r="I206" s="204"/>
      <c r="J206" s="204"/>
      <c r="K206" s="204"/>
      <c r="L206" s="80">
        <v>0</v>
      </c>
      <c r="M206" s="203"/>
      <c r="N206" s="52">
        <v>0</v>
      </c>
      <c r="O206" s="204"/>
      <c r="P206" s="204"/>
      <c r="Q206" s="11">
        <v>5.2145432174000002</v>
      </c>
      <c r="R206" s="204"/>
      <c r="S206" s="204"/>
      <c r="T206" s="53">
        <v>7.8499999999999979</v>
      </c>
      <c r="U206" s="204"/>
      <c r="V206" s="204"/>
      <c r="W206" s="11">
        <v>5.0125651086955996</v>
      </c>
      <c r="X206" s="204"/>
      <c r="Y206" s="204"/>
      <c r="Z206" s="53">
        <v>7.8499999999999979</v>
      </c>
      <c r="AA206" s="204"/>
      <c r="AB206" s="204"/>
      <c r="AC206" s="204"/>
      <c r="AD206" s="204"/>
      <c r="AE206" s="204"/>
      <c r="AF206" s="9">
        <v>3.7223602699937288</v>
      </c>
      <c r="AG206" s="9">
        <v>322</v>
      </c>
      <c r="AH206" s="9">
        <v>0.36337749981015405</v>
      </c>
      <c r="AI206" s="9">
        <v>1</v>
      </c>
      <c r="AJ206" s="9">
        <v>2.9718749999999998</v>
      </c>
      <c r="AK206" s="204" t="s">
        <v>248</v>
      </c>
      <c r="AL206" s="9">
        <v>46</v>
      </c>
      <c r="AM206" s="9">
        <v>3.7223602699937288</v>
      </c>
      <c r="AN206" s="9">
        <v>3.7165898617511521</v>
      </c>
      <c r="AO206" s="73">
        <v>92</v>
      </c>
      <c r="AP206" s="80">
        <v>0</v>
      </c>
      <c r="AQ206" s="80">
        <v>0</v>
      </c>
      <c r="AR206" s="224">
        <v>0</v>
      </c>
      <c r="AS206" s="204" t="s">
        <v>248</v>
      </c>
      <c r="AT206" s="11">
        <v>3277.5659999999998</v>
      </c>
      <c r="AU206" s="11">
        <v>0</v>
      </c>
      <c r="AV206" s="158">
        <v>0</v>
      </c>
      <c r="AW206" s="158">
        <v>0</v>
      </c>
      <c r="AX206" s="158" t="s">
        <v>248</v>
      </c>
      <c r="AY206" s="235"/>
      <c r="AZ206" s="218">
        <v>76170</v>
      </c>
      <c r="BA206" s="188"/>
      <c r="BB206" s="203"/>
      <c r="BC206" s="158"/>
      <c r="BD206" s="217" t="s">
        <v>61</v>
      </c>
      <c r="BE206" s="201" t="s">
        <v>62</v>
      </c>
      <c r="BF206" s="201" t="s">
        <v>63</v>
      </c>
      <c r="BG206" s="201" t="s">
        <v>196</v>
      </c>
      <c r="BH206" s="218" t="s">
        <v>515</v>
      </c>
      <c r="BI206" s="218" t="s">
        <v>64</v>
      </c>
      <c r="BJ206" s="391">
        <v>214</v>
      </c>
      <c r="BK206" s="370">
        <v>1</v>
      </c>
      <c r="BL206" s="219" t="s">
        <v>65</v>
      </c>
      <c r="BM206" s="52" t="s">
        <v>65</v>
      </c>
      <c r="BN206" s="218" t="s">
        <v>374</v>
      </c>
      <c r="BO206" s="217" t="s">
        <v>54</v>
      </c>
      <c r="BP206" s="201" t="s">
        <v>699</v>
      </c>
      <c r="BQ206" s="52" t="s">
        <v>715</v>
      </c>
    </row>
    <row r="207" spans="1:69" ht="16.5" thickBot="1">
      <c r="A207" s="207" t="s">
        <v>37</v>
      </c>
      <c r="B207" s="208" t="s">
        <v>711</v>
      </c>
      <c r="C207" s="202" t="s">
        <v>35</v>
      </c>
      <c r="D207" s="210" t="s">
        <v>709</v>
      </c>
      <c r="E207" s="24" t="s">
        <v>458</v>
      </c>
      <c r="F207" s="86">
        <v>44</v>
      </c>
      <c r="G207" s="80">
        <v>3</v>
      </c>
      <c r="H207" s="204"/>
      <c r="I207" s="204"/>
      <c r="J207" s="204"/>
      <c r="K207" s="204"/>
      <c r="L207" s="80">
        <v>0</v>
      </c>
      <c r="M207" s="203"/>
      <c r="N207" s="52">
        <v>0</v>
      </c>
      <c r="O207" s="204"/>
      <c r="P207" s="204"/>
      <c r="Q207" s="11">
        <v>5.2909756098000003</v>
      </c>
      <c r="R207" s="204"/>
      <c r="S207" s="204"/>
      <c r="T207" s="53">
        <v>8.4874999999999989</v>
      </c>
      <c r="U207" s="204"/>
      <c r="V207" s="204"/>
      <c r="W207" s="11">
        <v>5.1258779756096997</v>
      </c>
      <c r="X207" s="204"/>
      <c r="Y207" s="204"/>
      <c r="Z207" s="53">
        <v>8.4874999999999989</v>
      </c>
      <c r="AA207" s="204"/>
      <c r="AB207" s="204"/>
      <c r="AC207" s="204"/>
      <c r="AD207" s="204"/>
      <c r="AE207" s="204"/>
      <c r="AF207" s="9">
        <v>3.4867247363831519</v>
      </c>
      <c r="AG207" s="9">
        <v>287</v>
      </c>
      <c r="AH207" s="9">
        <v>0.42594404300305827</v>
      </c>
      <c r="AI207" s="9">
        <v>9</v>
      </c>
      <c r="AJ207" s="9">
        <v>2.5835937499999999</v>
      </c>
      <c r="AK207" s="204" t="s">
        <v>248</v>
      </c>
      <c r="AL207" s="9">
        <v>41</v>
      </c>
      <c r="AM207" s="9">
        <v>3.4867247363831519</v>
      </c>
      <c r="AN207" s="9">
        <v>3.5997023809523809</v>
      </c>
      <c r="AO207" s="73">
        <v>82</v>
      </c>
      <c r="AP207" s="80">
        <v>0</v>
      </c>
      <c r="AQ207" s="80">
        <v>0</v>
      </c>
      <c r="AR207" s="224">
        <v>0</v>
      </c>
      <c r="AS207" s="204" t="s">
        <v>248</v>
      </c>
      <c r="AT207" s="11">
        <v>2932.5070000000001</v>
      </c>
      <c r="AU207" s="11">
        <v>0</v>
      </c>
      <c r="AV207" s="158">
        <v>0</v>
      </c>
      <c r="AW207" s="158">
        <v>0</v>
      </c>
      <c r="AX207" s="158" t="s">
        <v>248</v>
      </c>
      <c r="AY207" s="235"/>
      <c r="AZ207" s="218">
        <v>76170</v>
      </c>
      <c r="BA207" s="188"/>
      <c r="BB207" s="203"/>
      <c r="BC207" s="158"/>
      <c r="BD207" s="217" t="s">
        <v>61</v>
      </c>
      <c r="BE207" s="201" t="s">
        <v>62</v>
      </c>
      <c r="BF207" s="201" t="s">
        <v>63</v>
      </c>
      <c r="BG207" s="201" t="s">
        <v>196</v>
      </c>
      <c r="BH207" s="218" t="s">
        <v>515</v>
      </c>
      <c r="BI207" s="218" t="s">
        <v>66</v>
      </c>
      <c r="BJ207" s="391">
        <v>214</v>
      </c>
      <c r="BK207" s="370">
        <v>7</v>
      </c>
      <c r="BL207" s="219" t="s">
        <v>65</v>
      </c>
      <c r="BM207" s="52" t="s">
        <v>65</v>
      </c>
      <c r="BN207" s="218" t="s">
        <v>374</v>
      </c>
      <c r="BO207" s="217" t="s">
        <v>54</v>
      </c>
      <c r="BP207" s="201" t="s">
        <v>699</v>
      </c>
      <c r="BQ207" s="52" t="s">
        <v>715</v>
      </c>
    </row>
    <row r="208" spans="1:69" ht="16.5" thickBot="1">
      <c r="A208" s="207" t="s">
        <v>37</v>
      </c>
      <c r="B208" s="208" t="s">
        <v>711</v>
      </c>
      <c r="C208" s="202" t="s">
        <v>35</v>
      </c>
      <c r="D208" s="210" t="s">
        <v>709</v>
      </c>
      <c r="E208" s="24" t="s">
        <v>458</v>
      </c>
      <c r="F208" s="86">
        <v>45</v>
      </c>
      <c r="G208" s="80">
        <v>3</v>
      </c>
      <c r="H208" s="204"/>
      <c r="I208" s="204"/>
      <c r="J208" s="204"/>
      <c r="K208" s="204"/>
      <c r="L208" s="80">
        <v>0</v>
      </c>
      <c r="M208" s="203"/>
      <c r="N208" s="52">
        <v>1</v>
      </c>
      <c r="O208" s="204"/>
      <c r="P208" s="204"/>
      <c r="Q208" s="11">
        <v>5.3816901904999996</v>
      </c>
      <c r="R208" s="204"/>
      <c r="S208" s="204"/>
      <c r="T208" s="53">
        <v>8.9499999999999993</v>
      </c>
      <c r="U208" s="204"/>
      <c r="V208" s="204"/>
      <c r="W208" s="11">
        <v>5.4616426428571003</v>
      </c>
      <c r="X208" s="204"/>
      <c r="Y208" s="204"/>
      <c r="Z208" s="53">
        <v>8.9499999999999993</v>
      </c>
      <c r="AA208" s="204"/>
      <c r="AB208" s="204"/>
      <c r="AC208" s="204"/>
      <c r="AD208" s="204"/>
      <c r="AE208" s="204"/>
      <c r="AF208" s="9">
        <v>3.5820209199127842</v>
      </c>
      <c r="AG208" s="9">
        <v>287</v>
      </c>
      <c r="AH208" s="9">
        <v>0.51245770068108687</v>
      </c>
      <c r="AI208" s="9">
        <v>9</v>
      </c>
      <c r="AJ208" s="9">
        <v>2.5685185185185184</v>
      </c>
      <c r="AK208" s="204" t="s">
        <v>248</v>
      </c>
      <c r="AL208" s="9">
        <v>41</v>
      </c>
      <c r="AM208" s="9">
        <v>3.5820209199127842</v>
      </c>
      <c r="AN208" s="9">
        <v>3.6610738255033555</v>
      </c>
      <c r="AO208" s="73">
        <v>84</v>
      </c>
      <c r="AP208" s="80">
        <v>0</v>
      </c>
      <c r="AQ208" s="80">
        <v>0</v>
      </c>
      <c r="AR208" s="224">
        <v>0</v>
      </c>
      <c r="AS208" s="204" t="s">
        <v>248</v>
      </c>
      <c r="AT208" s="11">
        <v>2996.5720000000001</v>
      </c>
      <c r="AU208" s="11">
        <v>0</v>
      </c>
      <c r="AV208" s="158">
        <v>0</v>
      </c>
      <c r="AW208" s="158">
        <v>0</v>
      </c>
      <c r="AX208" s="158" t="s">
        <v>248</v>
      </c>
      <c r="AY208" s="235"/>
      <c r="AZ208" s="218">
        <v>76170</v>
      </c>
      <c r="BA208" s="188"/>
      <c r="BB208" s="203"/>
      <c r="BC208" s="158"/>
      <c r="BD208" s="217" t="s">
        <v>61</v>
      </c>
      <c r="BE208" s="201" t="s">
        <v>62</v>
      </c>
      <c r="BF208" s="201" t="s">
        <v>63</v>
      </c>
      <c r="BG208" s="201" t="s">
        <v>196</v>
      </c>
      <c r="BH208" s="218" t="s">
        <v>515</v>
      </c>
      <c r="BI208" s="218" t="s">
        <v>67</v>
      </c>
      <c r="BJ208" s="391">
        <v>214</v>
      </c>
      <c r="BK208" s="370">
        <v>3</v>
      </c>
      <c r="BL208" s="219" t="s">
        <v>65</v>
      </c>
      <c r="BM208" s="52" t="s">
        <v>65</v>
      </c>
      <c r="BN208" s="218" t="s">
        <v>374</v>
      </c>
      <c r="BO208" s="217" t="s">
        <v>54</v>
      </c>
      <c r="BP208" s="201" t="s">
        <v>699</v>
      </c>
      <c r="BQ208" s="52" t="s">
        <v>715</v>
      </c>
    </row>
    <row r="209" spans="1:69" ht="16.5" thickBot="1">
      <c r="A209" s="207" t="s">
        <v>37</v>
      </c>
      <c r="B209" s="208" t="s">
        <v>711</v>
      </c>
      <c r="C209" s="202" t="s">
        <v>35</v>
      </c>
      <c r="D209" s="210" t="s">
        <v>709</v>
      </c>
      <c r="E209" s="24" t="s">
        <v>458</v>
      </c>
      <c r="F209" s="86">
        <v>45</v>
      </c>
      <c r="G209" s="80">
        <v>0</v>
      </c>
      <c r="H209" s="204"/>
      <c r="I209" s="204"/>
      <c r="J209" s="204"/>
      <c r="K209" s="204"/>
      <c r="L209" s="80">
        <v>0</v>
      </c>
      <c r="M209" s="203"/>
      <c r="N209" s="52">
        <v>0</v>
      </c>
      <c r="O209" s="204"/>
      <c r="P209" s="204"/>
      <c r="Q209" s="11">
        <v>5.6843331556000001</v>
      </c>
      <c r="R209" s="204"/>
      <c r="S209" s="204"/>
      <c r="T209" s="53">
        <v>7.6875</v>
      </c>
      <c r="U209" s="204"/>
      <c r="V209" s="204"/>
      <c r="W209" s="11">
        <v>5.6479331777777002</v>
      </c>
      <c r="X209" s="204"/>
      <c r="Y209" s="204"/>
      <c r="Z209" s="53">
        <v>7.46875</v>
      </c>
      <c r="AA209" s="204"/>
      <c r="AB209" s="204"/>
      <c r="AC209" s="204"/>
      <c r="AD209" s="204"/>
      <c r="AE209" s="204"/>
      <c r="AF209" s="9">
        <v>2.7378412859780443</v>
      </c>
      <c r="AG209" s="9">
        <v>315</v>
      </c>
      <c r="AH209" s="9">
        <v>0.27754211011933938</v>
      </c>
      <c r="AI209" s="9">
        <v>52</v>
      </c>
      <c r="AJ209" s="9">
        <v>2.0972222222222223</v>
      </c>
      <c r="AK209" s="204" t="s">
        <v>248</v>
      </c>
      <c r="AL209" s="9">
        <v>0</v>
      </c>
      <c r="AM209" s="9"/>
      <c r="AN209" s="9"/>
      <c r="AO209" s="73">
        <v>90</v>
      </c>
      <c r="AP209" s="80">
        <v>0</v>
      </c>
      <c r="AQ209" s="80">
        <v>0</v>
      </c>
      <c r="AR209" s="224">
        <v>0</v>
      </c>
      <c r="AS209" s="204" t="s">
        <v>248</v>
      </c>
      <c r="AT209" s="11">
        <v>3210.5390000000002</v>
      </c>
      <c r="AU209" s="11">
        <v>0</v>
      </c>
      <c r="AV209" s="158">
        <v>0</v>
      </c>
      <c r="AW209" s="158">
        <v>0</v>
      </c>
      <c r="AX209" s="158" t="s">
        <v>248</v>
      </c>
      <c r="AY209" s="235"/>
      <c r="AZ209" s="218">
        <v>76170</v>
      </c>
      <c r="BA209" s="188"/>
      <c r="BB209" s="203"/>
      <c r="BC209" s="158"/>
      <c r="BD209" s="217" t="s">
        <v>61</v>
      </c>
      <c r="BE209" s="201" t="s">
        <v>62</v>
      </c>
      <c r="BF209" s="201" t="s">
        <v>63</v>
      </c>
      <c r="BG209" s="201" t="s">
        <v>196</v>
      </c>
      <c r="BH209" s="218" t="s">
        <v>515</v>
      </c>
      <c r="BI209" s="218" t="s">
        <v>68</v>
      </c>
      <c r="BJ209" s="391">
        <v>214</v>
      </c>
      <c r="BK209" s="370">
        <v>4</v>
      </c>
      <c r="BL209" s="219" t="s">
        <v>65</v>
      </c>
      <c r="BM209" s="52" t="s">
        <v>65</v>
      </c>
      <c r="BN209" s="218" t="s">
        <v>374</v>
      </c>
      <c r="BO209" s="217" t="s">
        <v>54</v>
      </c>
      <c r="BP209" s="201" t="s">
        <v>699</v>
      </c>
      <c r="BQ209" s="52" t="s">
        <v>715</v>
      </c>
    </row>
    <row r="210" spans="1:69" ht="16.5" thickBot="1">
      <c r="A210" s="207" t="s">
        <v>37</v>
      </c>
      <c r="B210" s="208" t="s">
        <v>711</v>
      </c>
      <c r="C210" s="202" t="s">
        <v>35</v>
      </c>
      <c r="D210" s="210" t="s">
        <v>709</v>
      </c>
      <c r="E210" s="24" t="s">
        <v>367</v>
      </c>
      <c r="F210" s="86">
        <v>41</v>
      </c>
      <c r="G210" s="80">
        <v>0</v>
      </c>
      <c r="H210" s="204"/>
      <c r="I210" s="204"/>
      <c r="J210" s="204"/>
      <c r="K210" s="204"/>
      <c r="L210" s="80">
        <v>0</v>
      </c>
      <c r="M210" s="203"/>
      <c r="N210" s="52">
        <v>0</v>
      </c>
      <c r="O210" s="204"/>
      <c r="P210" s="204"/>
      <c r="Q210" s="11">
        <v>4.9383899511999996</v>
      </c>
      <c r="R210" s="204"/>
      <c r="S210" s="204"/>
      <c r="T210" s="53">
        <v>7.4749999999999979</v>
      </c>
      <c r="U210" s="204"/>
      <c r="V210" s="204"/>
      <c r="W210" s="11">
        <v>4.8478046341462999</v>
      </c>
      <c r="X210" s="204"/>
      <c r="Y210" s="204"/>
      <c r="Z210" s="53">
        <v>6.9749999999999979</v>
      </c>
      <c r="AA210" s="204"/>
      <c r="AB210" s="204"/>
      <c r="AC210" s="204"/>
      <c r="AD210" s="204"/>
      <c r="AE210" s="204"/>
      <c r="AF210" s="9">
        <v>3.8259233747209813</v>
      </c>
      <c r="AG210" s="9">
        <v>287</v>
      </c>
      <c r="AH210" s="9">
        <v>0.35681620499505406</v>
      </c>
      <c r="AI210" s="9">
        <v>4</v>
      </c>
      <c r="AJ210" s="9">
        <v>3.0734374999999998</v>
      </c>
      <c r="AK210" s="204" t="s">
        <v>248</v>
      </c>
      <c r="AL210" s="9">
        <v>41</v>
      </c>
      <c r="AM210" s="9">
        <v>3.8259233747209813</v>
      </c>
      <c r="AN210" s="9">
        <v>3.7830882352941178</v>
      </c>
      <c r="AO210" s="73">
        <v>82</v>
      </c>
      <c r="AP210" s="80">
        <v>0</v>
      </c>
      <c r="AQ210" s="80">
        <v>0</v>
      </c>
      <c r="AR210" s="224">
        <v>0</v>
      </c>
      <c r="AS210" s="204" t="s">
        <v>248</v>
      </c>
      <c r="AT210" s="11">
        <v>2953.3780000000002</v>
      </c>
      <c r="AU210" s="11">
        <v>0</v>
      </c>
      <c r="AV210" s="158">
        <v>0</v>
      </c>
      <c r="AW210" s="158">
        <v>0</v>
      </c>
      <c r="AX210" s="158" t="s">
        <v>248</v>
      </c>
      <c r="AY210" s="235"/>
      <c r="AZ210" s="218">
        <v>28765</v>
      </c>
      <c r="BA210" s="188"/>
      <c r="BB210" s="203"/>
      <c r="BC210" s="158"/>
      <c r="BD210" s="217" t="s">
        <v>61</v>
      </c>
      <c r="BE210" s="201" t="s">
        <v>62</v>
      </c>
      <c r="BF210" s="201" t="s">
        <v>63</v>
      </c>
      <c r="BG210" s="201" t="s">
        <v>196</v>
      </c>
      <c r="BH210" s="218" t="s">
        <v>514</v>
      </c>
      <c r="BI210" s="218" t="s">
        <v>64</v>
      </c>
      <c r="BJ210" s="391">
        <v>214</v>
      </c>
      <c r="BK210" s="370">
        <v>1</v>
      </c>
      <c r="BL210" s="219" t="s">
        <v>65</v>
      </c>
      <c r="BM210" s="52" t="s">
        <v>65</v>
      </c>
      <c r="BN210" s="218" t="s">
        <v>374</v>
      </c>
      <c r="BO210" s="217" t="s">
        <v>701</v>
      </c>
      <c r="BP210" s="201" t="s">
        <v>687</v>
      </c>
      <c r="BQ210" s="52" t="s">
        <v>717</v>
      </c>
    </row>
    <row r="211" spans="1:69" ht="16.5" thickBot="1">
      <c r="A211" s="207" t="s">
        <v>37</v>
      </c>
      <c r="B211" s="208" t="s">
        <v>711</v>
      </c>
      <c r="C211" s="202" t="s">
        <v>35</v>
      </c>
      <c r="D211" s="210" t="s">
        <v>709</v>
      </c>
      <c r="E211" s="24" t="s">
        <v>367</v>
      </c>
      <c r="F211" s="86">
        <v>38</v>
      </c>
      <c r="G211" s="80">
        <v>0</v>
      </c>
      <c r="H211" s="204"/>
      <c r="I211" s="204"/>
      <c r="J211" s="204"/>
      <c r="K211" s="204"/>
      <c r="L211" s="80">
        <v>0</v>
      </c>
      <c r="M211" s="203"/>
      <c r="N211" s="52">
        <v>0</v>
      </c>
      <c r="O211" s="204"/>
      <c r="P211" s="204"/>
      <c r="Q211" s="11">
        <v>5.6056840262999996</v>
      </c>
      <c r="R211" s="204"/>
      <c r="S211" s="204"/>
      <c r="T211" s="53">
        <v>7.7750000000000004</v>
      </c>
      <c r="U211" s="204"/>
      <c r="V211" s="204"/>
      <c r="W211" s="11">
        <v>5.6535523157894003</v>
      </c>
      <c r="X211" s="204"/>
      <c r="Y211" s="204"/>
      <c r="Z211" s="53">
        <v>7.7750000000000004</v>
      </c>
      <c r="AA211" s="204"/>
      <c r="AB211" s="204"/>
      <c r="AC211" s="204"/>
      <c r="AD211" s="204"/>
      <c r="AE211" s="204"/>
      <c r="AF211" s="9">
        <v>3.108533844015652</v>
      </c>
      <c r="AG211" s="9">
        <v>266</v>
      </c>
      <c r="AH211" s="9">
        <v>0.53016537970148425</v>
      </c>
      <c r="AI211" s="9">
        <v>35</v>
      </c>
      <c r="AJ211" s="9">
        <v>2.15</v>
      </c>
      <c r="AK211" s="204" t="s">
        <v>248</v>
      </c>
      <c r="AL211" s="9">
        <v>38</v>
      </c>
      <c r="AM211" s="9">
        <v>3.108533844015652</v>
      </c>
      <c r="AN211" s="9">
        <v>3.1235294117647059</v>
      </c>
      <c r="AO211" s="73">
        <v>76</v>
      </c>
      <c r="AP211" s="80">
        <v>0</v>
      </c>
      <c r="AQ211" s="80">
        <v>0</v>
      </c>
      <c r="AR211" s="224">
        <v>0</v>
      </c>
      <c r="AS211" s="204" t="s">
        <v>248</v>
      </c>
      <c r="AT211" s="11">
        <v>2711.1350000000002</v>
      </c>
      <c r="AU211" s="11">
        <v>0</v>
      </c>
      <c r="AV211" s="158">
        <v>0</v>
      </c>
      <c r="AW211" s="158">
        <v>0</v>
      </c>
      <c r="AX211" s="158" t="s">
        <v>248</v>
      </c>
      <c r="AY211" s="235"/>
      <c r="AZ211" s="218">
        <v>28765</v>
      </c>
      <c r="BA211" s="188"/>
      <c r="BB211" s="203"/>
      <c r="BC211" s="158"/>
      <c r="BD211" s="217" t="s">
        <v>61</v>
      </c>
      <c r="BE211" s="201" t="s">
        <v>62</v>
      </c>
      <c r="BF211" s="201" t="s">
        <v>63</v>
      </c>
      <c r="BG211" s="201" t="s">
        <v>196</v>
      </c>
      <c r="BH211" s="218" t="s">
        <v>514</v>
      </c>
      <c r="BI211" s="218" t="s">
        <v>66</v>
      </c>
      <c r="BJ211" s="391">
        <v>214</v>
      </c>
      <c r="BK211" s="370">
        <v>7</v>
      </c>
      <c r="BL211" s="219" t="s">
        <v>65</v>
      </c>
      <c r="BM211" s="52" t="s">
        <v>65</v>
      </c>
      <c r="BN211" s="218" t="s">
        <v>374</v>
      </c>
      <c r="BO211" s="217" t="s">
        <v>701</v>
      </c>
      <c r="BP211" s="201" t="s">
        <v>687</v>
      </c>
      <c r="BQ211" s="52" t="s">
        <v>717</v>
      </c>
    </row>
    <row r="212" spans="1:69" ht="16.5" thickBot="1">
      <c r="A212" s="207" t="s">
        <v>37</v>
      </c>
      <c r="B212" s="208" t="s">
        <v>711</v>
      </c>
      <c r="C212" s="202" t="s">
        <v>35</v>
      </c>
      <c r="D212" s="210" t="s">
        <v>709</v>
      </c>
      <c r="E212" s="24" t="s">
        <v>367</v>
      </c>
      <c r="F212" s="86">
        <v>41</v>
      </c>
      <c r="G212" s="80">
        <v>0</v>
      </c>
      <c r="H212" s="204"/>
      <c r="I212" s="204"/>
      <c r="J212" s="204"/>
      <c r="K212" s="204"/>
      <c r="L212" s="80">
        <v>0</v>
      </c>
      <c r="M212" s="203"/>
      <c r="N212" s="52">
        <v>0</v>
      </c>
      <c r="O212" s="204"/>
      <c r="P212" s="204"/>
      <c r="Q212" s="11">
        <v>4.8446583659</v>
      </c>
      <c r="R212" s="204"/>
      <c r="S212" s="204"/>
      <c r="T212" s="53">
        <v>6.4874999999999989</v>
      </c>
      <c r="U212" s="204"/>
      <c r="V212" s="204"/>
      <c r="W212" s="11">
        <v>3.8590241463414001</v>
      </c>
      <c r="X212" s="204"/>
      <c r="Y212" s="204"/>
      <c r="Z212" s="53">
        <v>5.4874999999999989</v>
      </c>
      <c r="AA212" s="204"/>
      <c r="AB212" s="204"/>
      <c r="AC212" s="204"/>
      <c r="AD212" s="204"/>
      <c r="AE212" s="204"/>
      <c r="AF212" s="9">
        <v>3.5631823536272527</v>
      </c>
      <c r="AG212" s="9">
        <v>287</v>
      </c>
      <c r="AH212" s="9">
        <v>0.41277656614108477</v>
      </c>
      <c r="AI212" s="9">
        <v>7</v>
      </c>
      <c r="AJ212" s="9">
        <v>2.641346153846154</v>
      </c>
      <c r="AK212" s="204" t="s">
        <v>248</v>
      </c>
      <c r="AL212" s="9">
        <v>40</v>
      </c>
      <c r="AM212" s="9">
        <v>3.573428579313414</v>
      </c>
      <c r="AN212" s="9">
        <v>3.6572164948453607</v>
      </c>
      <c r="AO212" s="73">
        <v>82</v>
      </c>
      <c r="AP212" s="80">
        <v>0</v>
      </c>
      <c r="AQ212" s="80">
        <v>0</v>
      </c>
      <c r="AR212" s="224">
        <v>0</v>
      </c>
      <c r="AS212" s="204" t="s">
        <v>248</v>
      </c>
      <c r="AT212" s="11">
        <v>2945.9960000000001</v>
      </c>
      <c r="AU212" s="11">
        <v>11.06</v>
      </c>
      <c r="AV212" s="158">
        <v>0</v>
      </c>
      <c r="AW212" s="158">
        <v>0</v>
      </c>
      <c r="AX212" s="158" t="s">
        <v>248</v>
      </c>
      <c r="AY212" s="235"/>
      <c r="AZ212" s="218">
        <v>28765</v>
      </c>
      <c r="BA212" s="188"/>
      <c r="BB212" s="203"/>
      <c r="BC212" s="158"/>
      <c r="BD212" s="217" t="s">
        <v>61</v>
      </c>
      <c r="BE212" s="201" t="s">
        <v>62</v>
      </c>
      <c r="BF212" s="201" t="s">
        <v>63</v>
      </c>
      <c r="BG212" s="201" t="s">
        <v>196</v>
      </c>
      <c r="BH212" s="218" t="s">
        <v>514</v>
      </c>
      <c r="BI212" s="218" t="s">
        <v>67</v>
      </c>
      <c r="BJ212" s="391">
        <v>214</v>
      </c>
      <c r="BK212" s="370">
        <v>3</v>
      </c>
      <c r="BL212" s="219" t="s">
        <v>65</v>
      </c>
      <c r="BM212" s="52" t="s">
        <v>65</v>
      </c>
      <c r="BN212" s="218" t="s">
        <v>374</v>
      </c>
      <c r="BO212" s="217" t="s">
        <v>701</v>
      </c>
      <c r="BP212" s="201" t="s">
        <v>687</v>
      </c>
      <c r="BQ212" s="52" t="s">
        <v>717</v>
      </c>
    </row>
    <row r="213" spans="1:69" ht="16.5" thickBot="1">
      <c r="A213" s="207" t="s">
        <v>37</v>
      </c>
      <c r="B213" s="208" t="s">
        <v>711</v>
      </c>
      <c r="C213" s="202" t="s">
        <v>35</v>
      </c>
      <c r="D213" s="210" t="s">
        <v>709</v>
      </c>
      <c r="E213" s="24" t="s">
        <v>367</v>
      </c>
      <c r="F213" s="86">
        <v>39</v>
      </c>
      <c r="G213" s="80">
        <v>0</v>
      </c>
      <c r="H213" s="204"/>
      <c r="I213" s="204"/>
      <c r="J213" s="204"/>
      <c r="K213" s="204"/>
      <c r="L213" s="80">
        <v>0</v>
      </c>
      <c r="M213" s="203"/>
      <c r="N213" s="52">
        <v>0</v>
      </c>
      <c r="O213" s="204"/>
      <c r="P213" s="204"/>
      <c r="Q213" s="11">
        <v>8.1323843589999996</v>
      </c>
      <c r="R213" s="204"/>
      <c r="S213" s="204"/>
      <c r="T213" s="53">
        <v>14.012499999999999</v>
      </c>
      <c r="U213" s="204"/>
      <c r="V213" s="204"/>
      <c r="W213" s="11">
        <v>8.1892049230769004</v>
      </c>
      <c r="X213" s="204"/>
      <c r="Y213" s="204"/>
      <c r="Z213" s="53">
        <v>14.012499999999999</v>
      </c>
      <c r="AA213" s="204"/>
      <c r="AB213" s="204"/>
      <c r="AC213" s="204"/>
      <c r="AD213" s="204"/>
      <c r="AE213" s="204"/>
      <c r="AF213" s="9">
        <v>2.2446305411202561</v>
      </c>
      <c r="AG213" s="9">
        <v>203</v>
      </c>
      <c r="AH213" s="9">
        <v>0.34386128741016952</v>
      </c>
      <c r="AI213" s="9">
        <v>155</v>
      </c>
      <c r="AJ213" s="9">
        <v>1.5841269841269841</v>
      </c>
      <c r="AK213" s="204" t="s">
        <v>248</v>
      </c>
      <c r="AL213" s="9">
        <v>0</v>
      </c>
      <c r="AM213" s="9"/>
      <c r="AN213" s="9"/>
      <c r="AO213" s="73">
        <v>78</v>
      </c>
      <c r="AP213" s="80">
        <v>0</v>
      </c>
      <c r="AQ213" s="80">
        <v>0</v>
      </c>
      <c r="AR213" s="224">
        <v>0</v>
      </c>
      <c r="AS213" s="204" t="s">
        <v>248</v>
      </c>
      <c r="AT213" s="11">
        <v>2802.5360000000001</v>
      </c>
      <c r="AU213" s="11">
        <v>0</v>
      </c>
      <c r="AV213" s="158">
        <v>0</v>
      </c>
      <c r="AW213" s="158">
        <v>0</v>
      </c>
      <c r="AX213" s="158" t="s">
        <v>248</v>
      </c>
      <c r="AY213" s="235"/>
      <c r="AZ213" s="218">
        <v>28765</v>
      </c>
      <c r="BA213" s="188"/>
      <c r="BB213" s="203"/>
      <c r="BC213" s="158"/>
      <c r="BD213" s="217" t="s">
        <v>61</v>
      </c>
      <c r="BE213" s="201" t="s">
        <v>62</v>
      </c>
      <c r="BF213" s="201" t="s">
        <v>63</v>
      </c>
      <c r="BG213" s="201" t="s">
        <v>196</v>
      </c>
      <c r="BH213" s="218" t="s">
        <v>514</v>
      </c>
      <c r="BI213" s="218" t="s">
        <v>68</v>
      </c>
      <c r="BJ213" s="391">
        <v>214</v>
      </c>
      <c r="BK213" s="370">
        <v>4</v>
      </c>
      <c r="BL213" s="219" t="s">
        <v>65</v>
      </c>
      <c r="BM213" s="52" t="s">
        <v>65</v>
      </c>
      <c r="BN213" s="218" t="s">
        <v>374</v>
      </c>
      <c r="BO213" s="217" t="s">
        <v>701</v>
      </c>
      <c r="BP213" s="201" t="s">
        <v>687</v>
      </c>
      <c r="BQ213" s="52" t="s">
        <v>717</v>
      </c>
    </row>
    <row r="214" spans="1:69" ht="15.75" thickBot="1">
      <c r="A214" s="404" t="s">
        <v>37</v>
      </c>
      <c r="B214" s="405" t="s">
        <v>711</v>
      </c>
      <c r="C214" s="406" t="s">
        <v>35</v>
      </c>
      <c r="D214" s="210" t="s">
        <v>709</v>
      </c>
      <c r="E214" s="24" t="s">
        <v>459</v>
      </c>
      <c r="F214" s="86">
        <v>213</v>
      </c>
      <c r="G214" s="80">
        <v>3</v>
      </c>
      <c r="H214" s="407"/>
      <c r="I214" s="407"/>
      <c r="J214" s="407"/>
      <c r="K214" s="407"/>
      <c r="L214" s="80">
        <v>0</v>
      </c>
      <c r="M214" s="408"/>
      <c r="N214" s="409">
        <v>1</v>
      </c>
      <c r="O214" s="407"/>
      <c r="P214" s="407"/>
      <c r="Q214" s="11">
        <v>6.2396377857000003</v>
      </c>
      <c r="R214" s="407"/>
      <c r="S214" s="407"/>
      <c r="T214" s="53">
        <v>10.125</v>
      </c>
      <c r="U214" s="407"/>
      <c r="V214" s="407"/>
      <c r="W214" s="11">
        <v>5.6043091666666003</v>
      </c>
      <c r="X214" s="407"/>
      <c r="Y214" s="407"/>
      <c r="Z214" s="53">
        <v>9.4166666666666661</v>
      </c>
      <c r="AA214" s="407"/>
      <c r="AB214" s="407"/>
      <c r="AC214" s="407"/>
      <c r="AD214" s="407"/>
      <c r="AE214" s="407"/>
      <c r="AF214" s="410">
        <v>3.5105164917342822</v>
      </c>
      <c r="AG214" s="410">
        <v>1452</v>
      </c>
      <c r="AH214" s="410">
        <v>0.45445580609885167</v>
      </c>
      <c r="AI214" s="410">
        <v>38</v>
      </c>
      <c r="AJ214" s="410">
        <v>2.5881410256410255</v>
      </c>
      <c r="AK214" s="407" t="s">
        <v>248</v>
      </c>
      <c r="AL214" s="410">
        <v>205</v>
      </c>
      <c r="AM214" s="410">
        <v>3.5138443760478677</v>
      </c>
      <c r="AN214" s="410">
        <v>3.5852201257861633</v>
      </c>
      <c r="AO214" s="73">
        <v>416</v>
      </c>
      <c r="AP214" s="80">
        <v>0</v>
      </c>
      <c r="AQ214" s="80">
        <v>4</v>
      </c>
      <c r="AR214" s="224">
        <v>0</v>
      </c>
      <c r="AS214" s="407" t="s">
        <v>248</v>
      </c>
      <c r="AT214" s="11">
        <v>14885.428</v>
      </c>
      <c r="AU214" s="11">
        <v>171.62700000000001</v>
      </c>
      <c r="AV214" s="416">
        <v>0</v>
      </c>
      <c r="AW214" s="416">
        <v>0</v>
      </c>
      <c r="AX214" s="416" t="s">
        <v>248</v>
      </c>
      <c r="AY214" s="235"/>
      <c r="AZ214" s="242">
        <v>83679</v>
      </c>
      <c r="BA214" s="188"/>
      <c r="BB214" s="408"/>
      <c r="BC214" s="416"/>
      <c r="BD214" s="411" t="s">
        <v>61</v>
      </c>
      <c r="BE214" s="412" t="s">
        <v>62</v>
      </c>
      <c r="BF214" s="412" t="s">
        <v>63</v>
      </c>
      <c r="BG214" s="412" t="s">
        <v>196</v>
      </c>
      <c r="BH214" s="218" t="s">
        <v>515</v>
      </c>
      <c r="BI214" s="413" t="s">
        <v>64</v>
      </c>
      <c r="BJ214" s="417">
        <v>214</v>
      </c>
      <c r="BK214" s="414">
        <v>1</v>
      </c>
      <c r="BL214" s="415" t="s">
        <v>65</v>
      </c>
      <c r="BM214" s="409" t="s">
        <v>65</v>
      </c>
      <c r="BN214" s="413" t="s">
        <v>374</v>
      </c>
      <c r="BO214" s="217" t="s">
        <v>459</v>
      </c>
      <c r="BP214" s="201" t="s">
        <v>708</v>
      </c>
      <c r="BQ214" s="52" t="s">
        <v>716</v>
      </c>
    </row>
    <row r="215" spans="1:69" ht="15.75" thickBot="1">
      <c r="A215" s="404" t="s">
        <v>37</v>
      </c>
      <c r="B215" s="405" t="s">
        <v>711</v>
      </c>
      <c r="C215" s="406" t="s">
        <v>35</v>
      </c>
      <c r="D215" s="210" t="s">
        <v>709</v>
      </c>
      <c r="E215" s="24" t="s">
        <v>459</v>
      </c>
      <c r="F215" s="86">
        <v>224</v>
      </c>
      <c r="G215" s="80">
        <v>8</v>
      </c>
      <c r="H215" s="407"/>
      <c r="I215" s="407"/>
      <c r="J215" s="407"/>
      <c r="K215" s="407"/>
      <c r="L215" s="80">
        <v>1</v>
      </c>
      <c r="M215" s="408"/>
      <c r="N215" s="409">
        <v>1</v>
      </c>
      <c r="O215" s="407"/>
      <c r="P215" s="407"/>
      <c r="Q215" s="11">
        <v>6.2264833767000001</v>
      </c>
      <c r="R215" s="407"/>
      <c r="S215" s="407"/>
      <c r="T215" s="53">
        <v>10.5625</v>
      </c>
      <c r="U215" s="407"/>
      <c r="V215" s="407"/>
      <c r="W215" s="11">
        <v>6.2704462651161998</v>
      </c>
      <c r="X215" s="407"/>
      <c r="Y215" s="407"/>
      <c r="Z215" s="53">
        <v>11.03125</v>
      </c>
      <c r="AA215" s="407"/>
      <c r="AB215" s="407"/>
      <c r="AC215" s="407"/>
      <c r="AD215" s="407"/>
      <c r="AE215" s="407"/>
      <c r="AF215" s="410">
        <v>3.0800178889963887</v>
      </c>
      <c r="AG215" s="410">
        <v>1490</v>
      </c>
      <c r="AH215" s="410">
        <v>0.59294813798304979</v>
      </c>
      <c r="AI215" s="410">
        <v>280</v>
      </c>
      <c r="AJ215" s="410">
        <v>2.0510548523206751</v>
      </c>
      <c r="AK215" s="407" t="s">
        <v>248</v>
      </c>
      <c r="AL215" s="410">
        <v>211</v>
      </c>
      <c r="AM215" s="410">
        <v>3.0840803468988751</v>
      </c>
      <c r="AN215" s="410">
        <v>3.1273041474654377</v>
      </c>
      <c r="AO215" s="73">
        <v>429</v>
      </c>
      <c r="AP215" s="80">
        <v>3</v>
      </c>
      <c r="AQ215" s="80">
        <v>0</v>
      </c>
      <c r="AR215" s="224">
        <v>0</v>
      </c>
      <c r="AS215" s="407" t="s">
        <v>248</v>
      </c>
      <c r="AT215" s="11">
        <v>15254.972</v>
      </c>
      <c r="AU215" s="11">
        <v>143.04900000000001</v>
      </c>
      <c r="AV215" s="158">
        <v>0</v>
      </c>
      <c r="AW215" s="158">
        <v>0</v>
      </c>
      <c r="AX215" s="416" t="s">
        <v>248</v>
      </c>
      <c r="AY215" s="235"/>
      <c r="AZ215" s="242">
        <v>83679</v>
      </c>
      <c r="BA215" s="188"/>
      <c r="BB215" s="408"/>
      <c r="BC215" s="416"/>
      <c r="BD215" s="411" t="s">
        <v>61</v>
      </c>
      <c r="BE215" s="412" t="s">
        <v>62</v>
      </c>
      <c r="BF215" s="412" t="s">
        <v>63</v>
      </c>
      <c r="BG215" s="412" t="s">
        <v>196</v>
      </c>
      <c r="BH215" s="218" t="s">
        <v>515</v>
      </c>
      <c r="BI215" s="413" t="s">
        <v>66</v>
      </c>
      <c r="BJ215" s="417">
        <v>214</v>
      </c>
      <c r="BK215" s="414">
        <v>7</v>
      </c>
      <c r="BL215" s="415" t="s">
        <v>65</v>
      </c>
      <c r="BM215" s="409" t="s">
        <v>65</v>
      </c>
      <c r="BN215" s="413" t="s">
        <v>374</v>
      </c>
      <c r="BO215" s="217" t="s">
        <v>459</v>
      </c>
      <c r="BP215" s="201" t="s">
        <v>708</v>
      </c>
      <c r="BQ215" s="52" t="s">
        <v>716</v>
      </c>
    </row>
    <row r="216" spans="1:69" ht="15.75" thickBot="1">
      <c r="A216" s="404" t="s">
        <v>37</v>
      </c>
      <c r="B216" s="405" t="s">
        <v>711</v>
      </c>
      <c r="C216" s="406" t="s">
        <v>35</v>
      </c>
      <c r="D216" s="210" t="s">
        <v>709</v>
      </c>
      <c r="E216" s="24" t="s">
        <v>459</v>
      </c>
      <c r="F216" s="86">
        <v>223</v>
      </c>
      <c r="G216" s="80">
        <v>7</v>
      </c>
      <c r="H216" s="407"/>
      <c r="I216" s="407"/>
      <c r="J216" s="407"/>
      <c r="K216" s="407"/>
      <c r="L216" s="80">
        <v>0</v>
      </c>
      <c r="M216" s="408"/>
      <c r="N216" s="409">
        <v>0</v>
      </c>
      <c r="O216" s="407"/>
      <c r="P216" s="407"/>
      <c r="Q216" s="11">
        <v>5.9386478610999998</v>
      </c>
      <c r="R216" s="407"/>
      <c r="S216" s="407"/>
      <c r="T216" s="53">
        <v>10.299999999999997</v>
      </c>
      <c r="U216" s="407"/>
      <c r="V216" s="407"/>
      <c r="W216" s="11">
        <v>5.4162403842591997</v>
      </c>
      <c r="X216" s="407"/>
      <c r="Y216" s="407"/>
      <c r="Z216" s="53">
        <v>9.8999999999999986</v>
      </c>
      <c r="AA216" s="407"/>
      <c r="AB216" s="407"/>
      <c r="AC216" s="407"/>
      <c r="AD216" s="407"/>
      <c r="AE216" s="407"/>
      <c r="AF216" s="410">
        <v>3.5379688324471514</v>
      </c>
      <c r="AG216" s="410">
        <v>1504</v>
      </c>
      <c r="AH216" s="410">
        <v>0.46172125985079343</v>
      </c>
      <c r="AI216" s="410">
        <v>50</v>
      </c>
      <c r="AJ216" s="410">
        <v>2.5718333333333332</v>
      </c>
      <c r="AK216" s="407" t="s">
        <v>248</v>
      </c>
      <c r="AL216" s="410">
        <v>206</v>
      </c>
      <c r="AM216" s="410">
        <v>3.5623652986241772</v>
      </c>
      <c r="AN216" s="410">
        <v>3.6367358078602621</v>
      </c>
      <c r="AO216" s="73">
        <v>424</v>
      </c>
      <c r="AP216" s="80">
        <v>2</v>
      </c>
      <c r="AQ216" s="80">
        <v>6</v>
      </c>
      <c r="AR216" s="224">
        <v>0</v>
      </c>
      <c r="AS216" s="407" t="s">
        <v>248</v>
      </c>
      <c r="AT216" s="11">
        <v>15212.563</v>
      </c>
      <c r="AU216" s="11">
        <v>292.68700000000001</v>
      </c>
      <c r="AV216" s="416">
        <v>0</v>
      </c>
      <c r="AW216" s="416">
        <v>0</v>
      </c>
      <c r="AX216" s="416" t="s">
        <v>248</v>
      </c>
      <c r="AY216" s="235"/>
      <c r="AZ216" s="242">
        <v>83679</v>
      </c>
      <c r="BA216" s="188"/>
      <c r="BB216" s="408"/>
      <c r="BC216" s="416"/>
      <c r="BD216" s="411" t="s">
        <v>61</v>
      </c>
      <c r="BE216" s="412" t="s">
        <v>62</v>
      </c>
      <c r="BF216" s="412" t="s">
        <v>63</v>
      </c>
      <c r="BG216" s="412" t="s">
        <v>196</v>
      </c>
      <c r="BH216" s="218" t="s">
        <v>515</v>
      </c>
      <c r="BI216" s="413" t="s">
        <v>67</v>
      </c>
      <c r="BJ216" s="417">
        <v>214</v>
      </c>
      <c r="BK216" s="414">
        <v>3</v>
      </c>
      <c r="BL216" s="415" t="s">
        <v>65</v>
      </c>
      <c r="BM216" s="409" t="s">
        <v>65</v>
      </c>
      <c r="BN216" s="413" t="s">
        <v>374</v>
      </c>
      <c r="BO216" s="217" t="s">
        <v>459</v>
      </c>
      <c r="BP216" s="201" t="s">
        <v>708</v>
      </c>
      <c r="BQ216" s="52" t="s">
        <v>716</v>
      </c>
    </row>
    <row r="217" spans="1:69" ht="15.75" thickBot="1">
      <c r="A217" s="404" t="s">
        <v>37</v>
      </c>
      <c r="B217" s="405" t="s">
        <v>711</v>
      </c>
      <c r="C217" s="406" t="s">
        <v>35</v>
      </c>
      <c r="D217" s="210" t="s">
        <v>709</v>
      </c>
      <c r="E217" s="24" t="s">
        <v>459</v>
      </c>
      <c r="F217" s="86">
        <v>221</v>
      </c>
      <c r="G217" s="80">
        <v>1</v>
      </c>
      <c r="H217" s="407"/>
      <c r="I217" s="407"/>
      <c r="J217" s="407"/>
      <c r="K217" s="407"/>
      <c r="L217" s="80">
        <v>0</v>
      </c>
      <c r="M217" s="408"/>
      <c r="N217" s="409">
        <v>0</v>
      </c>
      <c r="O217" s="407"/>
      <c r="P217" s="407"/>
      <c r="Q217" s="11">
        <v>6.6977225000000002</v>
      </c>
      <c r="R217" s="407"/>
      <c r="S217" s="407"/>
      <c r="T217" s="53">
        <v>11.1</v>
      </c>
      <c r="U217" s="407"/>
      <c r="V217" s="407"/>
      <c r="W217" s="11">
        <v>6.5187997454545004</v>
      </c>
      <c r="X217" s="407"/>
      <c r="Y217" s="407"/>
      <c r="Z217" s="53">
        <v>10.833333333333334</v>
      </c>
      <c r="AA217" s="407"/>
      <c r="AB217" s="407"/>
      <c r="AC217" s="407"/>
      <c r="AD217" s="407"/>
      <c r="AE217" s="407"/>
      <c r="AF217" s="410">
        <v>2.7149362881498642</v>
      </c>
      <c r="AG217" s="410">
        <v>1491</v>
      </c>
      <c r="AH217" s="410">
        <v>0.31771862355257252</v>
      </c>
      <c r="AI217" s="410">
        <v>286</v>
      </c>
      <c r="AJ217" s="410">
        <v>2.0496183206106871</v>
      </c>
      <c r="AK217" s="407" t="s">
        <v>248</v>
      </c>
      <c r="AL217" s="9">
        <v>0</v>
      </c>
      <c r="AM217" s="410"/>
      <c r="AN217" s="410"/>
      <c r="AO217" s="73">
        <v>435</v>
      </c>
      <c r="AP217" s="80">
        <v>0</v>
      </c>
      <c r="AQ217" s="80">
        <v>5</v>
      </c>
      <c r="AR217" s="224">
        <v>0</v>
      </c>
      <c r="AS217" s="407" t="s">
        <v>248</v>
      </c>
      <c r="AT217" s="11">
        <v>15753.709000000001</v>
      </c>
      <c r="AU217" s="11">
        <v>19.594999999999999</v>
      </c>
      <c r="AV217" s="158">
        <v>0</v>
      </c>
      <c r="AW217" s="158">
        <v>0</v>
      </c>
      <c r="AX217" s="416" t="s">
        <v>248</v>
      </c>
      <c r="AY217" s="235"/>
      <c r="AZ217" s="242">
        <v>83679</v>
      </c>
      <c r="BA217" s="188"/>
      <c r="BB217" s="408"/>
      <c r="BC217" s="416"/>
      <c r="BD217" s="411" t="s">
        <v>61</v>
      </c>
      <c r="BE217" s="412" t="s">
        <v>62</v>
      </c>
      <c r="BF217" s="412" t="s">
        <v>63</v>
      </c>
      <c r="BG217" s="412" t="s">
        <v>196</v>
      </c>
      <c r="BH217" s="218" t="s">
        <v>515</v>
      </c>
      <c r="BI217" s="413" t="s">
        <v>68</v>
      </c>
      <c r="BJ217" s="417">
        <v>214</v>
      </c>
      <c r="BK217" s="414">
        <v>4</v>
      </c>
      <c r="BL217" s="415" t="s">
        <v>65</v>
      </c>
      <c r="BM217" s="409" t="s">
        <v>65</v>
      </c>
      <c r="BN217" s="413" t="s">
        <v>374</v>
      </c>
      <c r="BO217" s="217" t="s">
        <v>459</v>
      </c>
      <c r="BP217" s="201" t="s">
        <v>708</v>
      </c>
      <c r="BQ217" s="52" t="s">
        <v>716</v>
      </c>
    </row>
    <row r="218" spans="1:69" ht="16.5" thickBot="1">
      <c r="A218" s="207" t="s">
        <v>37</v>
      </c>
      <c r="B218" s="208" t="s">
        <v>711</v>
      </c>
      <c r="C218" s="202" t="s">
        <v>35</v>
      </c>
      <c r="D218" s="210" t="s">
        <v>709</v>
      </c>
      <c r="E218" s="24" t="s">
        <v>460</v>
      </c>
      <c r="F218" s="86">
        <v>104</v>
      </c>
      <c r="G218" s="80">
        <v>0</v>
      </c>
      <c r="H218" s="204"/>
      <c r="I218" s="204"/>
      <c r="J218" s="204"/>
      <c r="K218" s="204"/>
      <c r="L218" s="80">
        <v>2</v>
      </c>
      <c r="M218" s="203"/>
      <c r="N218" s="52">
        <v>1</v>
      </c>
      <c r="O218" s="204"/>
      <c r="P218" s="204"/>
      <c r="Q218" s="11">
        <v>6.3963234313999999</v>
      </c>
      <c r="R218" s="204"/>
      <c r="S218" s="204"/>
      <c r="T218" s="53">
        <v>10.949999999999996</v>
      </c>
      <c r="U218" s="204"/>
      <c r="V218" s="204"/>
      <c r="W218" s="11">
        <v>5.7425391078430996</v>
      </c>
      <c r="X218" s="204"/>
      <c r="Y218" s="204"/>
      <c r="Z218" s="53">
        <v>10.316666666666665</v>
      </c>
      <c r="AA218" s="204"/>
      <c r="AB218" s="204"/>
      <c r="AC218" s="204"/>
      <c r="AD218" s="204"/>
      <c r="AE218" s="204"/>
      <c r="AF218" s="9">
        <v>3.4885084078091539</v>
      </c>
      <c r="AG218" s="9">
        <v>709</v>
      </c>
      <c r="AH218" s="9">
        <v>0.47191608384433259</v>
      </c>
      <c r="AI218" s="9">
        <v>16</v>
      </c>
      <c r="AJ218" s="9">
        <v>2.6137681159420292</v>
      </c>
      <c r="AK218" s="204" t="s">
        <v>248</v>
      </c>
      <c r="AL218" s="9">
        <v>100</v>
      </c>
      <c r="AM218" s="9">
        <v>3.517928576299123</v>
      </c>
      <c r="AN218" s="9">
        <v>3.5828912466843503</v>
      </c>
      <c r="AO218" s="73">
        <v>207</v>
      </c>
      <c r="AP218" s="80">
        <v>0</v>
      </c>
      <c r="AQ218" s="80">
        <v>1</v>
      </c>
      <c r="AR218" s="224">
        <v>0</v>
      </c>
      <c r="AS218" s="204" t="s">
        <v>248</v>
      </c>
      <c r="AT218" s="11">
        <v>7308.3270000000002</v>
      </c>
      <c r="AU218" s="11">
        <v>12.895</v>
      </c>
      <c r="AV218" s="158">
        <v>0</v>
      </c>
      <c r="AW218" s="158">
        <v>0</v>
      </c>
      <c r="AX218" s="158" t="s">
        <v>248</v>
      </c>
      <c r="AY218" s="235"/>
      <c r="AZ218" s="218">
        <v>73787</v>
      </c>
      <c r="BA218" s="188"/>
      <c r="BB218" s="203"/>
      <c r="BC218" s="158"/>
      <c r="BD218" s="217" t="s">
        <v>61</v>
      </c>
      <c r="BE218" s="201" t="s">
        <v>62</v>
      </c>
      <c r="BF218" s="201" t="s">
        <v>63</v>
      </c>
      <c r="BG218" s="201" t="s">
        <v>196</v>
      </c>
      <c r="BH218" s="218" t="s">
        <v>712</v>
      </c>
      <c r="BI218" s="218" t="s">
        <v>64</v>
      </c>
      <c r="BJ218" s="391">
        <v>214</v>
      </c>
      <c r="BK218" s="370">
        <v>1</v>
      </c>
      <c r="BL218" s="219" t="s">
        <v>65</v>
      </c>
      <c r="BM218" s="52" t="s">
        <v>65</v>
      </c>
      <c r="BN218" s="218" t="s">
        <v>374</v>
      </c>
      <c r="BO218" s="217" t="s">
        <v>56</v>
      </c>
      <c r="BP218" s="201" t="s">
        <v>684</v>
      </c>
      <c r="BQ218" s="52" t="s">
        <v>716</v>
      </c>
    </row>
    <row r="219" spans="1:69" ht="16.5" thickBot="1">
      <c r="A219" s="207" t="s">
        <v>37</v>
      </c>
      <c r="B219" s="208" t="s">
        <v>711</v>
      </c>
      <c r="C219" s="202" t="s">
        <v>35</v>
      </c>
      <c r="D219" s="210" t="s">
        <v>709</v>
      </c>
      <c r="E219" s="24" t="s">
        <v>460</v>
      </c>
      <c r="F219" s="86">
        <v>103</v>
      </c>
      <c r="G219" s="80">
        <v>1</v>
      </c>
      <c r="H219" s="204"/>
      <c r="I219" s="204"/>
      <c r="J219" s="204"/>
      <c r="K219" s="204"/>
      <c r="L219" s="80">
        <v>2</v>
      </c>
      <c r="M219" s="203"/>
      <c r="N219" s="52">
        <v>2</v>
      </c>
      <c r="O219" s="204"/>
      <c r="P219" s="204"/>
      <c r="Q219" s="11">
        <v>6.1162799300000001</v>
      </c>
      <c r="R219" s="204"/>
      <c r="S219" s="204"/>
      <c r="T219" s="53">
        <v>10.5</v>
      </c>
      <c r="U219" s="204"/>
      <c r="V219" s="204"/>
      <c r="W219" s="11">
        <v>6.1687198099999998</v>
      </c>
      <c r="X219" s="204"/>
      <c r="Y219" s="204"/>
      <c r="Z219" s="53">
        <v>10.5</v>
      </c>
      <c r="AA219" s="204"/>
      <c r="AB219" s="204"/>
      <c r="AC219" s="204"/>
      <c r="AD219" s="204"/>
      <c r="AE219" s="204"/>
      <c r="AF219" s="9">
        <v>2.9803831863497945</v>
      </c>
      <c r="AG219" s="9">
        <v>667</v>
      </c>
      <c r="AH219" s="9">
        <v>0.65973520568267696</v>
      </c>
      <c r="AI219" s="9">
        <v>164</v>
      </c>
      <c r="AJ219" s="9">
        <v>1.713265306122449</v>
      </c>
      <c r="AK219" s="204" t="s">
        <v>248</v>
      </c>
      <c r="AL219" s="9">
        <v>88</v>
      </c>
      <c r="AM219" s="9">
        <v>2.9883306295131202</v>
      </c>
      <c r="AN219" s="9">
        <v>3.0157232704402515</v>
      </c>
      <c r="AO219" s="73">
        <v>191</v>
      </c>
      <c r="AP219" s="80">
        <v>4</v>
      </c>
      <c r="AQ219" s="80">
        <v>9</v>
      </c>
      <c r="AR219" s="224">
        <v>0</v>
      </c>
      <c r="AS219" s="204" t="s">
        <v>248</v>
      </c>
      <c r="AT219" s="11">
        <v>7085.9539999999997</v>
      </c>
      <c r="AU219" s="11">
        <v>129.15</v>
      </c>
      <c r="AV219" s="158">
        <v>0</v>
      </c>
      <c r="AW219" s="158">
        <v>0</v>
      </c>
      <c r="AX219" s="158" t="s">
        <v>248</v>
      </c>
      <c r="AY219" s="235"/>
      <c r="AZ219" s="218">
        <v>73787</v>
      </c>
      <c r="BA219" s="188"/>
      <c r="BB219" s="203"/>
      <c r="BC219" s="158"/>
      <c r="BD219" s="217" t="s">
        <v>61</v>
      </c>
      <c r="BE219" s="201" t="s">
        <v>62</v>
      </c>
      <c r="BF219" s="201" t="s">
        <v>63</v>
      </c>
      <c r="BG219" s="201" t="s">
        <v>196</v>
      </c>
      <c r="BH219" s="218" t="s">
        <v>712</v>
      </c>
      <c r="BI219" s="218" t="s">
        <v>66</v>
      </c>
      <c r="BJ219" s="391">
        <v>214</v>
      </c>
      <c r="BK219" s="370">
        <v>7</v>
      </c>
      <c r="BL219" s="219" t="s">
        <v>65</v>
      </c>
      <c r="BM219" s="52" t="s">
        <v>65</v>
      </c>
      <c r="BN219" s="218" t="s">
        <v>374</v>
      </c>
      <c r="BO219" s="217" t="s">
        <v>56</v>
      </c>
      <c r="BP219" s="201" t="s">
        <v>684</v>
      </c>
      <c r="BQ219" s="52" t="s">
        <v>716</v>
      </c>
    </row>
    <row r="220" spans="1:69" ht="16.5" thickBot="1">
      <c r="A220" s="207" t="s">
        <v>37</v>
      </c>
      <c r="B220" s="208" t="s">
        <v>711</v>
      </c>
      <c r="C220" s="202" t="s">
        <v>35</v>
      </c>
      <c r="D220" s="210" t="s">
        <v>709</v>
      </c>
      <c r="E220" s="24" t="s">
        <v>460</v>
      </c>
      <c r="F220" s="86">
        <v>107</v>
      </c>
      <c r="G220" s="80">
        <v>4</v>
      </c>
      <c r="H220" s="204"/>
      <c r="I220" s="204"/>
      <c r="J220" s="204"/>
      <c r="K220" s="204"/>
      <c r="L220" s="80">
        <v>0</v>
      </c>
      <c r="M220" s="203"/>
      <c r="N220" s="52">
        <v>0</v>
      </c>
      <c r="O220" s="204"/>
      <c r="P220" s="204"/>
      <c r="Q220" s="11">
        <v>5.1968445340000002</v>
      </c>
      <c r="R220" s="204"/>
      <c r="S220" s="204"/>
      <c r="T220" s="53">
        <v>9.4249999999999972</v>
      </c>
      <c r="U220" s="204"/>
      <c r="V220" s="204"/>
      <c r="W220" s="11">
        <v>4.6888445825242</v>
      </c>
      <c r="X220" s="204"/>
      <c r="Y220" s="204"/>
      <c r="Z220" s="53">
        <v>9.9249999999999972</v>
      </c>
      <c r="AA220" s="204"/>
      <c r="AB220" s="204"/>
      <c r="AC220" s="204"/>
      <c r="AD220" s="204"/>
      <c r="AE220" s="204"/>
      <c r="AF220" s="9">
        <v>3.5341017189149322</v>
      </c>
      <c r="AG220" s="9">
        <v>715</v>
      </c>
      <c r="AH220" s="9">
        <v>0.54360622420668958</v>
      </c>
      <c r="AI220" s="9">
        <v>43</v>
      </c>
      <c r="AJ220" s="9">
        <v>2.3383928571428574</v>
      </c>
      <c r="AK220" s="204" t="s">
        <v>248</v>
      </c>
      <c r="AL220" s="9">
        <v>94</v>
      </c>
      <c r="AM220" s="9">
        <v>3.5892168269693658</v>
      </c>
      <c r="AN220" s="9">
        <v>3.6514598540145986</v>
      </c>
      <c r="AO220" s="73">
        <v>198</v>
      </c>
      <c r="AP220" s="80">
        <v>0</v>
      </c>
      <c r="AQ220" s="80">
        <v>8</v>
      </c>
      <c r="AR220" s="224">
        <v>0</v>
      </c>
      <c r="AS220" s="204" t="s">
        <v>248</v>
      </c>
      <c r="AT220" s="11">
        <v>7210.07</v>
      </c>
      <c r="AU220" s="11">
        <v>141.05199999999999</v>
      </c>
      <c r="AV220" s="158">
        <v>0</v>
      </c>
      <c r="AW220" s="158">
        <v>0</v>
      </c>
      <c r="AX220" s="158" t="s">
        <v>248</v>
      </c>
      <c r="AY220" s="235"/>
      <c r="AZ220" s="218">
        <v>73787</v>
      </c>
      <c r="BA220" s="188"/>
      <c r="BB220" s="203"/>
      <c r="BC220" s="158"/>
      <c r="BD220" s="217" t="s">
        <v>61</v>
      </c>
      <c r="BE220" s="201" t="s">
        <v>62</v>
      </c>
      <c r="BF220" s="201" t="s">
        <v>63</v>
      </c>
      <c r="BG220" s="201" t="s">
        <v>196</v>
      </c>
      <c r="BH220" s="218" t="s">
        <v>712</v>
      </c>
      <c r="BI220" s="218" t="s">
        <v>67</v>
      </c>
      <c r="BJ220" s="391">
        <v>214</v>
      </c>
      <c r="BK220" s="370">
        <v>3</v>
      </c>
      <c r="BL220" s="219" t="s">
        <v>65</v>
      </c>
      <c r="BM220" s="52" t="s">
        <v>65</v>
      </c>
      <c r="BN220" s="218" t="s">
        <v>374</v>
      </c>
      <c r="BO220" s="217" t="s">
        <v>56</v>
      </c>
      <c r="BP220" s="201" t="s">
        <v>684</v>
      </c>
      <c r="BQ220" s="52" t="s">
        <v>716</v>
      </c>
    </row>
    <row r="221" spans="1:69" ht="16.5" thickBot="1">
      <c r="A221" s="207" t="s">
        <v>37</v>
      </c>
      <c r="B221" s="208" t="s">
        <v>711</v>
      </c>
      <c r="C221" s="202" t="s">
        <v>35</v>
      </c>
      <c r="D221" s="210" t="s">
        <v>709</v>
      </c>
      <c r="E221" s="24" t="s">
        <v>460</v>
      </c>
      <c r="F221" s="86">
        <v>108</v>
      </c>
      <c r="G221" s="80">
        <v>3</v>
      </c>
      <c r="H221" s="204"/>
      <c r="I221" s="204"/>
      <c r="J221" s="204"/>
      <c r="K221" s="204"/>
      <c r="L221" s="80">
        <v>0</v>
      </c>
      <c r="M221" s="203"/>
      <c r="N221" s="52">
        <v>0</v>
      </c>
      <c r="O221" s="204"/>
      <c r="P221" s="204"/>
      <c r="Q221" s="11">
        <v>6.3912094667000003</v>
      </c>
      <c r="R221" s="204"/>
      <c r="S221" s="204"/>
      <c r="T221" s="53">
        <v>10.9375</v>
      </c>
      <c r="U221" s="204"/>
      <c r="V221" s="204"/>
      <c r="W221" s="11">
        <v>6.2463714190476001</v>
      </c>
      <c r="X221" s="204"/>
      <c r="Y221" s="204"/>
      <c r="Z221" s="53">
        <v>11.1875</v>
      </c>
      <c r="AA221" s="204"/>
      <c r="AB221" s="204"/>
      <c r="AC221" s="204"/>
      <c r="AD221" s="204"/>
      <c r="AE221" s="204"/>
      <c r="AF221" s="9">
        <v>2.7418429418142902</v>
      </c>
      <c r="AG221" s="9">
        <v>727</v>
      </c>
      <c r="AH221" s="9">
        <v>0.37751600718570932</v>
      </c>
      <c r="AI221" s="9">
        <v>145</v>
      </c>
      <c r="AJ221" s="9">
        <v>2.0686046511627909</v>
      </c>
      <c r="AK221" s="204" t="s">
        <v>248</v>
      </c>
      <c r="AL221" s="9">
        <v>0</v>
      </c>
      <c r="AM221" s="9"/>
      <c r="AN221" s="9"/>
      <c r="AO221" s="73">
        <v>206</v>
      </c>
      <c r="AP221" s="80">
        <v>0</v>
      </c>
      <c r="AQ221" s="80">
        <v>4</v>
      </c>
      <c r="AR221" s="224">
        <v>0</v>
      </c>
      <c r="AS221" s="204" t="s">
        <v>248</v>
      </c>
      <c r="AT221" s="11">
        <v>7497.5249999999996</v>
      </c>
      <c r="AU221" s="11">
        <v>21.361999999999998</v>
      </c>
      <c r="AV221" s="158">
        <v>0</v>
      </c>
      <c r="AW221" s="158">
        <v>0</v>
      </c>
      <c r="AX221" s="158" t="s">
        <v>248</v>
      </c>
      <c r="AY221" s="235"/>
      <c r="AZ221" s="218">
        <v>73787</v>
      </c>
      <c r="BA221" s="188"/>
      <c r="BB221" s="203"/>
      <c r="BC221" s="158"/>
      <c r="BD221" s="217" t="s">
        <v>61</v>
      </c>
      <c r="BE221" s="201" t="s">
        <v>62</v>
      </c>
      <c r="BF221" s="201" t="s">
        <v>63</v>
      </c>
      <c r="BG221" s="201" t="s">
        <v>196</v>
      </c>
      <c r="BH221" s="218" t="s">
        <v>712</v>
      </c>
      <c r="BI221" s="218" t="s">
        <v>68</v>
      </c>
      <c r="BJ221" s="391">
        <v>214</v>
      </c>
      <c r="BK221" s="370">
        <v>4</v>
      </c>
      <c r="BL221" s="219" t="s">
        <v>65</v>
      </c>
      <c r="BM221" s="52" t="s">
        <v>65</v>
      </c>
      <c r="BN221" s="218" t="s">
        <v>374</v>
      </c>
      <c r="BO221" s="217" t="s">
        <v>56</v>
      </c>
      <c r="BP221" s="201" t="s">
        <v>684</v>
      </c>
      <c r="BQ221" s="52" t="s">
        <v>716</v>
      </c>
    </row>
    <row r="222" spans="1:69" ht="16.5" thickBot="1">
      <c r="A222" s="207" t="s">
        <v>37</v>
      </c>
      <c r="B222" s="208" t="s">
        <v>711</v>
      </c>
      <c r="C222" s="202" t="s">
        <v>35</v>
      </c>
      <c r="D222" s="210" t="s">
        <v>709</v>
      </c>
      <c r="E222" s="24" t="s">
        <v>648</v>
      </c>
      <c r="F222" s="86">
        <v>36</v>
      </c>
      <c r="G222" s="80">
        <v>0</v>
      </c>
      <c r="H222" s="204"/>
      <c r="I222" s="204"/>
      <c r="J222" s="204"/>
      <c r="K222" s="204"/>
      <c r="L222" s="80">
        <v>0</v>
      </c>
      <c r="M222" s="203"/>
      <c r="N222" s="52">
        <v>0</v>
      </c>
      <c r="O222" s="204"/>
      <c r="P222" s="204"/>
      <c r="Q222" s="11">
        <v>5.0074165555999999</v>
      </c>
      <c r="R222" s="204"/>
      <c r="S222" s="204"/>
      <c r="T222" s="53">
        <v>7.5999999999999979</v>
      </c>
      <c r="U222" s="204"/>
      <c r="V222" s="204"/>
      <c r="W222" s="11">
        <v>4.8624443611111001</v>
      </c>
      <c r="X222" s="204"/>
      <c r="Y222" s="204"/>
      <c r="Z222" s="53">
        <v>7.0999999999999979</v>
      </c>
      <c r="AA222" s="204"/>
      <c r="AB222" s="204"/>
      <c r="AC222" s="204"/>
      <c r="AD222" s="204"/>
      <c r="AE222" s="204"/>
      <c r="AF222" s="9">
        <v>3.6526190700039032</v>
      </c>
      <c r="AG222" s="9">
        <v>252</v>
      </c>
      <c r="AH222" s="9">
        <v>0.42223559791359366</v>
      </c>
      <c r="AI222" s="9">
        <v>5</v>
      </c>
      <c r="AJ222" s="9">
        <v>2.6727272727272728</v>
      </c>
      <c r="AK222" s="204" t="s">
        <v>248</v>
      </c>
      <c r="AL222" s="9">
        <v>36</v>
      </c>
      <c r="AM222" s="9">
        <v>3.6526190700039032</v>
      </c>
      <c r="AN222" s="9">
        <v>3.6927710843373496</v>
      </c>
      <c r="AO222" s="73">
        <v>72</v>
      </c>
      <c r="AP222" s="80">
        <v>0</v>
      </c>
      <c r="AQ222" s="80">
        <v>0</v>
      </c>
      <c r="AR222" s="224">
        <v>0</v>
      </c>
      <c r="AS222" s="204" t="s">
        <v>248</v>
      </c>
      <c r="AT222" s="11">
        <v>2562.123</v>
      </c>
      <c r="AU222" s="11">
        <v>0</v>
      </c>
      <c r="AV222" s="158">
        <v>0</v>
      </c>
      <c r="AW222" s="158">
        <v>0</v>
      </c>
      <c r="AX222" s="158" t="s">
        <v>248</v>
      </c>
      <c r="AY222" s="235"/>
      <c r="AZ222" s="242">
        <v>24878</v>
      </c>
      <c r="BA222" s="188"/>
      <c r="BB222" s="408"/>
      <c r="BC222" s="416"/>
      <c r="BD222" s="217" t="s">
        <v>61</v>
      </c>
      <c r="BE222" s="201" t="s">
        <v>62</v>
      </c>
      <c r="BF222" s="201" t="s">
        <v>63</v>
      </c>
      <c r="BG222" s="201" t="s">
        <v>196</v>
      </c>
      <c r="BH222" s="218" t="s">
        <v>513</v>
      </c>
      <c r="BI222" s="218" t="s">
        <v>64</v>
      </c>
      <c r="BJ222" s="391">
        <v>214</v>
      </c>
      <c r="BK222" s="370">
        <v>1</v>
      </c>
      <c r="BL222" s="219" t="s">
        <v>65</v>
      </c>
      <c r="BM222" s="52" t="s">
        <v>65</v>
      </c>
      <c r="BN222" s="218" t="s">
        <v>374</v>
      </c>
      <c r="BO222" s="217" t="s">
        <v>54</v>
      </c>
      <c r="BP222" s="201" t="s">
        <v>699</v>
      </c>
      <c r="BQ222" s="52" t="s">
        <v>715</v>
      </c>
    </row>
    <row r="223" spans="1:69" ht="16.5" thickBot="1">
      <c r="A223" s="207" t="s">
        <v>37</v>
      </c>
      <c r="B223" s="208" t="s">
        <v>711</v>
      </c>
      <c r="C223" s="202" t="s">
        <v>35</v>
      </c>
      <c r="D223" s="210" t="s">
        <v>709</v>
      </c>
      <c r="E223" s="24" t="s">
        <v>648</v>
      </c>
      <c r="F223" s="86">
        <v>39</v>
      </c>
      <c r="G223" s="80">
        <v>2</v>
      </c>
      <c r="H223" s="204"/>
      <c r="I223" s="204"/>
      <c r="J223" s="204"/>
      <c r="K223" s="204"/>
      <c r="L223" s="80">
        <v>0</v>
      </c>
      <c r="M223" s="203"/>
      <c r="N223" s="52">
        <v>0</v>
      </c>
      <c r="O223" s="204"/>
      <c r="P223" s="204"/>
      <c r="Q223" s="11">
        <v>4.8425134054000001</v>
      </c>
      <c r="R223" s="204"/>
      <c r="S223" s="204"/>
      <c r="T223" s="53">
        <v>5.8583333333333334</v>
      </c>
      <c r="U223" s="204"/>
      <c r="V223" s="204"/>
      <c r="W223" s="11">
        <v>4.6972431081080996</v>
      </c>
      <c r="X223" s="204"/>
      <c r="Y223" s="204"/>
      <c r="Z223" s="53">
        <v>6.0749999999999993</v>
      </c>
      <c r="AA223" s="204"/>
      <c r="AB223" s="204"/>
      <c r="AC223" s="204"/>
      <c r="AD223" s="204"/>
      <c r="AE223" s="204"/>
      <c r="AF223" s="9">
        <v>3.3958494242093731</v>
      </c>
      <c r="AG223" s="9">
        <v>256</v>
      </c>
      <c r="AH223" s="9">
        <v>0.45950857568434017</v>
      </c>
      <c r="AI223" s="9">
        <v>9</v>
      </c>
      <c r="AJ223" s="9">
        <v>2.5542857142857143</v>
      </c>
      <c r="AK223" s="204" t="s">
        <v>248</v>
      </c>
      <c r="AL223" s="9">
        <v>37</v>
      </c>
      <c r="AM223" s="9">
        <v>3.3958494242093731</v>
      </c>
      <c r="AN223" s="9">
        <v>3.4375</v>
      </c>
      <c r="AO223" s="73">
        <v>74</v>
      </c>
      <c r="AP223" s="80">
        <v>0</v>
      </c>
      <c r="AQ223" s="80">
        <v>0</v>
      </c>
      <c r="AR223" s="224">
        <v>0</v>
      </c>
      <c r="AS223" s="204" t="s">
        <v>248</v>
      </c>
      <c r="AT223" s="11">
        <v>2611.4879999999998</v>
      </c>
      <c r="AU223" s="11">
        <v>0</v>
      </c>
      <c r="AV223" s="158">
        <v>0</v>
      </c>
      <c r="AW223" s="158">
        <v>0</v>
      </c>
      <c r="AX223" s="158" t="s">
        <v>248</v>
      </c>
      <c r="AY223" s="235"/>
      <c r="AZ223" s="242">
        <v>24878</v>
      </c>
      <c r="BA223" s="188"/>
      <c r="BB223" s="408"/>
      <c r="BC223" s="416"/>
      <c r="BD223" s="217" t="s">
        <v>61</v>
      </c>
      <c r="BE223" s="201" t="s">
        <v>62</v>
      </c>
      <c r="BF223" s="201" t="s">
        <v>63</v>
      </c>
      <c r="BG223" s="201" t="s">
        <v>196</v>
      </c>
      <c r="BH223" s="218" t="s">
        <v>513</v>
      </c>
      <c r="BI223" s="218" t="s">
        <v>66</v>
      </c>
      <c r="BJ223" s="391">
        <v>214</v>
      </c>
      <c r="BK223" s="370">
        <v>7</v>
      </c>
      <c r="BL223" s="219" t="s">
        <v>65</v>
      </c>
      <c r="BM223" s="52" t="s">
        <v>65</v>
      </c>
      <c r="BN223" s="218" t="s">
        <v>374</v>
      </c>
      <c r="BO223" s="217" t="s">
        <v>54</v>
      </c>
      <c r="BP223" s="201" t="s">
        <v>699</v>
      </c>
      <c r="BQ223" s="52" t="s">
        <v>715</v>
      </c>
    </row>
    <row r="224" spans="1:69" ht="16.5" thickBot="1">
      <c r="A224" s="207" t="s">
        <v>37</v>
      </c>
      <c r="B224" s="208" t="s">
        <v>711</v>
      </c>
      <c r="C224" s="202" t="s">
        <v>35</v>
      </c>
      <c r="D224" s="210" t="s">
        <v>709</v>
      </c>
      <c r="E224" s="24" t="s">
        <v>648</v>
      </c>
      <c r="F224" s="86">
        <v>39</v>
      </c>
      <c r="G224" s="80">
        <v>0</v>
      </c>
      <c r="H224" s="204"/>
      <c r="I224" s="204"/>
      <c r="J224" s="204"/>
      <c r="K224" s="204"/>
      <c r="L224" s="80">
        <v>0</v>
      </c>
      <c r="M224" s="203"/>
      <c r="N224" s="52">
        <v>0</v>
      </c>
      <c r="O224" s="204"/>
      <c r="P224" s="204"/>
      <c r="Q224" s="11">
        <v>5.3190255641000004</v>
      </c>
      <c r="R224" s="204"/>
      <c r="S224" s="204"/>
      <c r="T224" s="53">
        <v>7.0249999999999986</v>
      </c>
      <c r="U224" s="204"/>
      <c r="V224" s="204"/>
      <c r="W224" s="11">
        <v>5.3388461025640996</v>
      </c>
      <c r="X224" s="204"/>
      <c r="Y224" s="204"/>
      <c r="Z224" s="53">
        <v>7.0249999999999986</v>
      </c>
      <c r="AA224" s="204"/>
      <c r="AB224" s="204"/>
      <c r="AC224" s="204"/>
      <c r="AD224" s="204"/>
      <c r="AE224" s="204"/>
      <c r="AF224" s="9">
        <v>3.5930769386745633</v>
      </c>
      <c r="AG224" s="9">
        <v>273</v>
      </c>
      <c r="AH224" s="9">
        <v>0.47756581981993718</v>
      </c>
      <c r="AI224" s="9">
        <v>7</v>
      </c>
      <c r="AJ224" s="9">
        <v>2.623148148148148</v>
      </c>
      <c r="AK224" s="204" t="s">
        <v>248</v>
      </c>
      <c r="AL224" s="9">
        <v>39</v>
      </c>
      <c r="AM224" s="9">
        <v>3.5930769386745633</v>
      </c>
      <c r="AN224" s="9">
        <v>3.6911764705882355</v>
      </c>
      <c r="AO224" s="73">
        <v>78</v>
      </c>
      <c r="AP224" s="80">
        <v>0</v>
      </c>
      <c r="AQ224" s="80">
        <v>0</v>
      </c>
      <c r="AR224" s="224">
        <v>0</v>
      </c>
      <c r="AS224" s="204" t="s">
        <v>248</v>
      </c>
      <c r="AT224" s="11">
        <v>2780.2710000000002</v>
      </c>
      <c r="AU224" s="11">
        <v>0</v>
      </c>
      <c r="AV224" s="158">
        <v>0</v>
      </c>
      <c r="AW224" s="158">
        <v>0</v>
      </c>
      <c r="AX224" s="158" t="s">
        <v>248</v>
      </c>
      <c r="AY224" s="235"/>
      <c r="AZ224" s="242">
        <v>24878</v>
      </c>
      <c r="BA224" s="188"/>
      <c r="BB224" s="408"/>
      <c r="BC224" s="416"/>
      <c r="BD224" s="217" t="s">
        <v>61</v>
      </c>
      <c r="BE224" s="201" t="s">
        <v>62</v>
      </c>
      <c r="BF224" s="201" t="s">
        <v>63</v>
      </c>
      <c r="BG224" s="201" t="s">
        <v>196</v>
      </c>
      <c r="BH224" s="218" t="s">
        <v>513</v>
      </c>
      <c r="BI224" s="218" t="s">
        <v>67</v>
      </c>
      <c r="BJ224" s="391">
        <v>214</v>
      </c>
      <c r="BK224" s="370">
        <v>3</v>
      </c>
      <c r="BL224" s="219" t="s">
        <v>65</v>
      </c>
      <c r="BM224" s="52" t="s">
        <v>65</v>
      </c>
      <c r="BN224" s="218" t="s">
        <v>374</v>
      </c>
      <c r="BO224" s="217" t="s">
        <v>54</v>
      </c>
      <c r="BP224" s="201" t="s">
        <v>699</v>
      </c>
      <c r="BQ224" s="52" t="s">
        <v>715</v>
      </c>
    </row>
    <row r="225" spans="1:69" ht="16.5" thickBot="1">
      <c r="A225" s="207" t="s">
        <v>37</v>
      </c>
      <c r="B225" s="208" t="s">
        <v>711</v>
      </c>
      <c r="C225" s="202" t="s">
        <v>35</v>
      </c>
      <c r="D225" s="210" t="s">
        <v>709</v>
      </c>
      <c r="E225" s="24" t="s">
        <v>648</v>
      </c>
      <c r="F225" s="86">
        <v>39</v>
      </c>
      <c r="G225" s="80">
        <v>0</v>
      </c>
      <c r="H225" s="407"/>
      <c r="I225" s="407"/>
      <c r="J225" s="407"/>
      <c r="K225" s="407"/>
      <c r="L225" s="80">
        <v>0</v>
      </c>
      <c r="M225" s="408"/>
      <c r="N225" s="409">
        <v>0</v>
      </c>
      <c r="O225" s="407"/>
      <c r="P225" s="407"/>
      <c r="Q225" s="11">
        <v>5.5195638718</v>
      </c>
      <c r="R225" s="407"/>
      <c r="S225" s="407"/>
      <c r="T225" s="53">
        <v>7.5249999999999986</v>
      </c>
      <c r="U225" s="407"/>
      <c r="V225" s="407"/>
      <c r="W225" s="11">
        <v>5.4300511538461</v>
      </c>
      <c r="X225" s="407"/>
      <c r="Y225" s="407"/>
      <c r="Z225" s="53">
        <v>7.5249999999999986</v>
      </c>
      <c r="AA225" s="407"/>
      <c r="AB225" s="407"/>
      <c r="AC225" s="407"/>
      <c r="AD225" s="407"/>
      <c r="AE225" s="407"/>
      <c r="AF225" s="410">
        <v>2.9045559918098007</v>
      </c>
      <c r="AG225" s="410">
        <v>259</v>
      </c>
      <c r="AH225" s="410">
        <v>0.43909501027030634</v>
      </c>
      <c r="AI225" s="410">
        <v>42</v>
      </c>
      <c r="AJ225" s="410">
        <v>2.0371428571428574</v>
      </c>
      <c r="AK225" s="407" t="s">
        <v>248</v>
      </c>
      <c r="AL225" s="9">
        <v>0</v>
      </c>
      <c r="AM225" s="410"/>
      <c r="AN225" s="410"/>
      <c r="AO225" s="73">
        <v>78</v>
      </c>
      <c r="AP225" s="80">
        <v>0</v>
      </c>
      <c r="AQ225" s="80">
        <v>0</v>
      </c>
      <c r="AR225" s="224">
        <v>0</v>
      </c>
      <c r="AS225" s="407" t="s">
        <v>248</v>
      </c>
      <c r="AT225" s="11">
        <v>2774.4189999999999</v>
      </c>
      <c r="AU225" s="11">
        <v>0</v>
      </c>
      <c r="AV225" s="158">
        <v>0</v>
      </c>
      <c r="AW225" s="158">
        <v>0</v>
      </c>
      <c r="AX225" s="416" t="s">
        <v>248</v>
      </c>
      <c r="AY225" s="235"/>
      <c r="AZ225" s="242">
        <v>24878</v>
      </c>
      <c r="BA225" s="188"/>
      <c r="BB225" s="408"/>
      <c r="BC225" s="416"/>
      <c r="BD225" s="217" t="s">
        <v>61</v>
      </c>
      <c r="BE225" s="201" t="s">
        <v>62</v>
      </c>
      <c r="BF225" s="201" t="s">
        <v>63</v>
      </c>
      <c r="BG225" s="201" t="s">
        <v>196</v>
      </c>
      <c r="BH225" s="218" t="s">
        <v>513</v>
      </c>
      <c r="BI225" s="218" t="s">
        <v>68</v>
      </c>
      <c r="BJ225" s="391">
        <v>214</v>
      </c>
      <c r="BK225" s="370">
        <v>4</v>
      </c>
      <c r="BL225" s="219" t="s">
        <v>65</v>
      </c>
      <c r="BM225" s="52" t="s">
        <v>65</v>
      </c>
      <c r="BN225" s="218" t="s">
        <v>374</v>
      </c>
      <c r="BO225" s="217" t="s">
        <v>54</v>
      </c>
      <c r="BP225" s="201" t="s">
        <v>699</v>
      </c>
      <c r="BQ225" s="52" t="s">
        <v>715</v>
      </c>
    </row>
    <row r="226" spans="1:69" ht="16.5" thickBot="1">
      <c r="A226" s="207" t="s">
        <v>37</v>
      </c>
      <c r="B226" s="208" t="s">
        <v>711</v>
      </c>
      <c r="C226" s="202" t="s">
        <v>35</v>
      </c>
      <c r="D226" s="210" t="s">
        <v>709</v>
      </c>
      <c r="E226" s="24" t="s">
        <v>461</v>
      </c>
      <c r="F226" s="86">
        <v>53</v>
      </c>
      <c r="G226" s="80">
        <v>0</v>
      </c>
      <c r="H226" s="204"/>
      <c r="I226" s="204"/>
      <c r="J226" s="204"/>
      <c r="K226" s="204"/>
      <c r="L226" s="80">
        <v>0</v>
      </c>
      <c r="M226" s="203"/>
      <c r="N226" s="52">
        <v>0</v>
      </c>
      <c r="O226" s="204"/>
      <c r="P226" s="204"/>
      <c r="Q226" s="11">
        <v>5.7257734717000002</v>
      </c>
      <c r="R226" s="204"/>
      <c r="S226" s="204"/>
      <c r="T226" s="53">
        <v>9.1749999999999972</v>
      </c>
      <c r="U226" s="204"/>
      <c r="V226" s="204"/>
      <c r="W226" s="11">
        <v>5.2376035283017996</v>
      </c>
      <c r="X226" s="204"/>
      <c r="Y226" s="204"/>
      <c r="Z226" s="53">
        <v>8.6749999999999972</v>
      </c>
      <c r="AA226" s="204"/>
      <c r="AB226" s="204"/>
      <c r="AC226" s="204"/>
      <c r="AD226" s="204"/>
      <c r="AE226" s="204"/>
      <c r="AF226" s="9">
        <v>3.5592994660466579</v>
      </c>
      <c r="AG226" s="9">
        <v>363</v>
      </c>
      <c r="AH226" s="9">
        <v>0.4787967413111977</v>
      </c>
      <c r="AI226" s="9">
        <v>10</v>
      </c>
      <c r="AJ226" s="9">
        <v>2.588709677419355</v>
      </c>
      <c r="AK226" s="204" t="s">
        <v>248</v>
      </c>
      <c r="AL226" s="9">
        <v>51</v>
      </c>
      <c r="AM226" s="9">
        <v>3.5787255062776455</v>
      </c>
      <c r="AN226" s="9">
        <v>3.6392694063926943</v>
      </c>
      <c r="AO226" s="73">
        <v>104</v>
      </c>
      <c r="AP226" s="80">
        <v>1</v>
      </c>
      <c r="AQ226" s="80">
        <v>1</v>
      </c>
      <c r="AR226" s="224">
        <v>0</v>
      </c>
      <c r="AS226" s="204" t="s">
        <v>248</v>
      </c>
      <c r="AT226" s="11">
        <v>3776.3620000000001</v>
      </c>
      <c r="AU226" s="11">
        <v>0</v>
      </c>
      <c r="AV226" s="158">
        <v>0</v>
      </c>
      <c r="AW226" s="158">
        <v>0</v>
      </c>
      <c r="AX226" s="158" t="s">
        <v>248</v>
      </c>
      <c r="AY226" s="235"/>
      <c r="AZ226" s="201">
        <v>28334</v>
      </c>
      <c r="BA226" s="188"/>
      <c r="BB226" s="203"/>
      <c r="BC226" s="158"/>
      <c r="BD226" s="217" t="s">
        <v>61</v>
      </c>
      <c r="BE226" s="201" t="s">
        <v>62</v>
      </c>
      <c r="BF226" s="201" t="s">
        <v>63</v>
      </c>
      <c r="BG226" s="201" t="s">
        <v>196</v>
      </c>
      <c r="BH226" s="218" t="s">
        <v>513</v>
      </c>
      <c r="BI226" s="218" t="s">
        <v>64</v>
      </c>
      <c r="BJ226" s="391">
        <v>214</v>
      </c>
      <c r="BK226" s="370">
        <v>1</v>
      </c>
      <c r="BL226" s="219" t="s">
        <v>65</v>
      </c>
      <c r="BM226" s="52" t="s">
        <v>65</v>
      </c>
      <c r="BN226" s="218" t="s">
        <v>374</v>
      </c>
      <c r="BO226" s="217" t="s">
        <v>55</v>
      </c>
      <c r="BP226" s="201" t="s">
        <v>684</v>
      </c>
      <c r="BQ226" s="52" t="s">
        <v>716</v>
      </c>
    </row>
    <row r="227" spans="1:69" ht="16.5" thickBot="1">
      <c r="A227" s="207" t="s">
        <v>37</v>
      </c>
      <c r="B227" s="208" t="s">
        <v>711</v>
      </c>
      <c r="C227" s="202" t="s">
        <v>35</v>
      </c>
      <c r="D227" s="210" t="s">
        <v>709</v>
      </c>
      <c r="E227" s="24" t="s">
        <v>461</v>
      </c>
      <c r="F227" s="86">
        <v>50</v>
      </c>
      <c r="G227" s="80">
        <v>0</v>
      </c>
      <c r="H227" s="204"/>
      <c r="I227" s="204"/>
      <c r="J227" s="204"/>
      <c r="K227" s="204"/>
      <c r="L227" s="80">
        <v>0</v>
      </c>
      <c r="M227" s="203"/>
      <c r="N227" s="52">
        <v>0</v>
      </c>
      <c r="O227" s="204"/>
      <c r="P227" s="204"/>
      <c r="Q227" s="11">
        <v>5.62499986</v>
      </c>
      <c r="R227" s="204"/>
      <c r="S227" s="204"/>
      <c r="T227" s="53">
        <v>8.75</v>
      </c>
      <c r="U227" s="204"/>
      <c r="V227" s="204"/>
      <c r="W227" s="11">
        <v>5.6560999599999997</v>
      </c>
      <c r="X227" s="204"/>
      <c r="Y227" s="204"/>
      <c r="Z227" s="53">
        <v>8.75</v>
      </c>
      <c r="AA227" s="204"/>
      <c r="AB227" s="204"/>
      <c r="AC227" s="204"/>
      <c r="AD227" s="204"/>
      <c r="AE227" s="204"/>
      <c r="AF227" s="9">
        <v>3.0493002921429744</v>
      </c>
      <c r="AG227" s="9">
        <v>343</v>
      </c>
      <c r="AH227" s="9">
        <v>0.60181744523916625</v>
      </c>
      <c r="AI227" s="9">
        <v>63</v>
      </c>
      <c r="AJ227" s="9">
        <v>2.022685185185185</v>
      </c>
      <c r="AK227" s="204" t="s">
        <v>248</v>
      </c>
      <c r="AL227" s="9">
        <v>48</v>
      </c>
      <c r="AM227" s="9">
        <v>3.0584226204525859</v>
      </c>
      <c r="AN227" s="9">
        <v>3.0602409638554215</v>
      </c>
      <c r="AO227" s="73">
        <v>98</v>
      </c>
      <c r="AP227" s="80">
        <v>2</v>
      </c>
      <c r="AQ227" s="80">
        <v>0</v>
      </c>
      <c r="AR227" s="224">
        <v>0</v>
      </c>
      <c r="AS227" s="204" t="s">
        <v>248</v>
      </c>
      <c r="AT227" s="11">
        <v>3425.5459999999998</v>
      </c>
      <c r="AU227" s="11">
        <v>143.73699999999999</v>
      </c>
      <c r="AV227" s="158">
        <v>0</v>
      </c>
      <c r="AW227" s="158">
        <v>0</v>
      </c>
      <c r="AX227" s="158" t="s">
        <v>248</v>
      </c>
      <c r="AY227" s="235"/>
      <c r="AZ227" s="218">
        <v>28334</v>
      </c>
      <c r="BA227" s="188"/>
      <c r="BB227" s="203"/>
      <c r="BC227" s="158"/>
      <c r="BD227" s="217" t="s">
        <v>61</v>
      </c>
      <c r="BE227" s="201" t="s">
        <v>62</v>
      </c>
      <c r="BF227" s="201" t="s">
        <v>63</v>
      </c>
      <c r="BG227" s="201" t="s">
        <v>196</v>
      </c>
      <c r="BH227" s="218" t="s">
        <v>513</v>
      </c>
      <c r="BI227" s="218" t="s">
        <v>66</v>
      </c>
      <c r="BJ227" s="391">
        <v>214</v>
      </c>
      <c r="BK227" s="370">
        <v>7</v>
      </c>
      <c r="BL227" s="219" t="s">
        <v>65</v>
      </c>
      <c r="BM227" s="52" t="s">
        <v>65</v>
      </c>
      <c r="BN227" s="218" t="s">
        <v>374</v>
      </c>
      <c r="BO227" s="217" t="s">
        <v>55</v>
      </c>
      <c r="BP227" s="201" t="s">
        <v>684</v>
      </c>
      <c r="BQ227" s="52" t="s">
        <v>716</v>
      </c>
    </row>
    <row r="228" spans="1:69" ht="16.5" thickBot="1">
      <c r="A228" s="207" t="s">
        <v>37</v>
      </c>
      <c r="B228" s="208" t="s">
        <v>711</v>
      </c>
      <c r="C228" s="202" t="s">
        <v>35</v>
      </c>
      <c r="D228" s="210" t="s">
        <v>709</v>
      </c>
      <c r="E228" s="24" t="s">
        <v>461</v>
      </c>
      <c r="F228" s="86">
        <v>49</v>
      </c>
      <c r="G228" s="80">
        <v>3</v>
      </c>
      <c r="H228" s="204"/>
      <c r="I228" s="204"/>
      <c r="J228" s="204"/>
      <c r="K228" s="204"/>
      <c r="L228" s="80">
        <v>0</v>
      </c>
      <c r="M228" s="203"/>
      <c r="N228" s="52">
        <v>0</v>
      </c>
      <c r="O228" s="204"/>
      <c r="P228" s="204"/>
      <c r="Q228" s="11">
        <v>4.8159562391000001</v>
      </c>
      <c r="R228" s="204"/>
      <c r="S228" s="204"/>
      <c r="T228" s="53">
        <v>7.8499999999999979</v>
      </c>
      <c r="U228" s="204"/>
      <c r="V228" s="204"/>
      <c r="W228" s="11">
        <v>4.2724346304346996</v>
      </c>
      <c r="X228" s="204"/>
      <c r="Y228" s="204"/>
      <c r="Z228" s="53">
        <v>6.8499999999999979</v>
      </c>
      <c r="AA228" s="204"/>
      <c r="AB228" s="204"/>
      <c r="AC228" s="204"/>
      <c r="AD228" s="204"/>
      <c r="AE228" s="204"/>
      <c r="AF228" s="9">
        <v>3.5543664653108729</v>
      </c>
      <c r="AG228" s="9">
        <v>320</v>
      </c>
      <c r="AH228" s="9">
        <v>0.48300870985221733</v>
      </c>
      <c r="AI228" s="9">
        <v>19</v>
      </c>
      <c r="AJ228" s="9">
        <v>2.4117647058823528</v>
      </c>
      <c r="AK228" s="204" t="s">
        <v>248</v>
      </c>
      <c r="AL228" s="9">
        <v>46</v>
      </c>
      <c r="AM228" s="9">
        <v>3.5543664653108729</v>
      </c>
      <c r="AN228" s="9">
        <v>3.6428571428571428</v>
      </c>
      <c r="AO228" s="73">
        <v>92</v>
      </c>
      <c r="AP228" s="80">
        <v>0</v>
      </c>
      <c r="AQ228" s="80">
        <v>0</v>
      </c>
      <c r="AR228" s="224">
        <v>0</v>
      </c>
      <c r="AS228" s="204" t="s">
        <v>248</v>
      </c>
      <c r="AT228" s="11">
        <v>3264.422</v>
      </c>
      <c r="AU228" s="11">
        <v>0</v>
      </c>
      <c r="AV228" s="158">
        <v>0</v>
      </c>
      <c r="AW228" s="158">
        <v>0</v>
      </c>
      <c r="AX228" s="158" t="s">
        <v>248</v>
      </c>
      <c r="AY228" s="235"/>
      <c r="AZ228" s="218">
        <v>28334</v>
      </c>
      <c r="BA228" s="188"/>
      <c r="BB228" s="203"/>
      <c r="BC228" s="158"/>
      <c r="BD228" s="217" t="s">
        <v>61</v>
      </c>
      <c r="BE228" s="201" t="s">
        <v>62</v>
      </c>
      <c r="BF228" s="201" t="s">
        <v>63</v>
      </c>
      <c r="BG228" s="201" t="s">
        <v>196</v>
      </c>
      <c r="BH228" s="218" t="s">
        <v>513</v>
      </c>
      <c r="BI228" s="218" t="s">
        <v>67</v>
      </c>
      <c r="BJ228" s="391">
        <v>214</v>
      </c>
      <c r="BK228" s="370">
        <v>3</v>
      </c>
      <c r="BL228" s="219" t="s">
        <v>65</v>
      </c>
      <c r="BM228" s="52" t="s">
        <v>65</v>
      </c>
      <c r="BN228" s="218" t="s">
        <v>374</v>
      </c>
      <c r="BO228" s="217" t="s">
        <v>55</v>
      </c>
      <c r="BP228" s="201" t="s">
        <v>684</v>
      </c>
      <c r="BQ228" s="52" t="s">
        <v>716</v>
      </c>
    </row>
    <row r="229" spans="1:69" ht="16.5" thickBot="1">
      <c r="A229" s="207" t="s">
        <v>37</v>
      </c>
      <c r="B229" s="208" t="s">
        <v>711</v>
      </c>
      <c r="C229" s="202" t="s">
        <v>35</v>
      </c>
      <c r="D229" s="210" t="s">
        <v>709</v>
      </c>
      <c r="E229" s="24" t="s">
        <v>461</v>
      </c>
      <c r="F229" s="86">
        <v>52</v>
      </c>
      <c r="G229" s="80">
        <v>2</v>
      </c>
      <c r="H229" s="204"/>
      <c r="I229" s="204"/>
      <c r="J229" s="204"/>
      <c r="K229" s="204"/>
      <c r="L229" s="80">
        <v>0</v>
      </c>
      <c r="M229" s="203"/>
      <c r="N229" s="52">
        <v>0</v>
      </c>
      <c r="O229" s="204"/>
      <c r="P229" s="204"/>
      <c r="Q229" s="11">
        <v>5.8462599600000003</v>
      </c>
      <c r="R229" s="204"/>
      <c r="S229" s="204"/>
      <c r="T229" s="53">
        <v>9.25</v>
      </c>
      <c r="U229" s="204"/>
      <c r="V229" s="204"/>
      <c r="W229" s="11">
        <v>5.8095400000000001</v>
      </c>
      <c r="X229" s="204"/>
      <c r="Y229" s="204"/>
      <c r="Z229" s="53">
        <v>7.75</v>
      </c>
      <c r="AA229" s="204"/>
      <c r="AB229" s="204"/>
      <c r="AC229" s="204"/>
      <c r="AD229" s="204"/>
      <c r="AE229" s="204"/>
      <c r="AF229" s="9">
        <v>2.7274772001254886</v>
      </c>
      <c r="AG229" s="9">
        <v>329</v>
      </c>
      <c r="AH229" s="9">
        <v>0.42813697449722954</v>
      </c>
      <c r="AI229" s="9">
        <v>94</v>
      </c>
      <c r="AJ229" s="9">
        <v>1.9375</v>
      </c>
      <c r="AK229" s="204" t="s">
        <v>248</v>
      </c>
      <c r="AL229" s="9">
        <v>0</v>
      </c>
      <c r="AM229" s="9"/>
      <c r="AN229" s="9"/>
      <c r="AO229" s="73">
        <v>100</v>
      </c>
      <c r="AP229" s="80">
        <v>0</v>
      </c>
      <c r="AQ229" s="80">
        <v>0</v>
      </c>
      <c r="AR229" s="224">
        <v>0</v>
      </c>
      <c r="AS229" s="204" t="s">
        <v>248</v>
      </c>
      <c r="AT229" s="11">
        <v>3564.0590000000002</v>
      </c>
      <c r="AU229" s="11">
        <v>0</v>
      </c>
      <c r="AV229" s="158">
        <v>0</v>
      </c>
      <c r="AW229" s="158">
        <v>0</v>
      </c>
      <c r="AX229" s="158" t="s">
        <v>248</v>
      </c>
      <c r="AY229" s="235"/>
      <c r="AZ229" s="218">
        <v>28334</v>
      </c>
      <c r="BA229" s="188"/>
      <c r="BB229" s="203"/>
      <c r="BC229" s="158"/>
      <c r="BD229" s="217" t="s">
        <v>61</v>
      </c>
      <c r="BE229" s="201" t="s">
        <v>62</v>
      </c>
      <c r="BF229" s="201" t="s">
        <v>63</v>
      </c>
      <c r="BG229" s="201" t="s">
        <v>196</v>
      </c>
      <c r="BH229" s="218" t="s">
        <v>513</v>
      </c>
      <c r="BI229" s="218" t="s">
        <v>68</v>
      </c>
      <c r="BJ229" s="391">
        <v>214</v>
      </c>
      <c r="BK229" s="370">
        <v>4</v>
      </c>
      <c r="BL229" s="219" t="s">
        <v>65</v>
      </c>
      <c r="BM229" s="52" t="s">
        <v>65</v>
      </c>
      <c r="BN229" s="218" t="s">
        <v>374</v>
      </c>
      <c r="BO229" s="217" t="s">
        <v>55</v>
      </c>
      <c r="BP229" s="201" t="s">
        <v>684</v>
      </c>
      <c r="BQ229" s="52" t="s">
        <v>716</v>
      </c>
    </row>
    <row r="230" spans="1:69" ht="16.5" thickBot="1">
      <c r="A230" s="207" t="s">
        <v>37</v>
      </c>
      <c r="B230" s="208" t="s">
        <v>711</v>
      </c>
      <c r="C230" s="202" t="s">
        <v>35</v>
      </c>
      <c r="D230" s="210" t="s">
        <v>709</v>
      </c>
      <c r="E230" s="24" t="s">
        <v>462</v>
      </c>
      <c r="F230" s="86">
        <v>91</v>
      </c>
      <c r="G230" s="80">
        <v>0</v>
      </c>
      <c r="H230" s="204"/>
      <c r="I230" s="204"/>
      <c r="J230" s="204"/>
      <c r="K230" s="204"/>
      <c r="L230" s="80">
        <v>0</v>
      </c>
      <c r="M230" s="203"/>
      <c r="N230" s="52">
        <v>0</v>
      </c>
      <c r="O230" s="204"/>
      <c r="P230" s="204"/>
      <c r="Q230" s="11">
        <v>5.3682306263999999</v>
      </c>
      <c r="R230" s="204"/>
      <c r="S230" s="204"/>
      <c r="T230" s="53">
        <v>7.7416666666666671</v>
      </c>
      <c r="U230" s="204"/>
      <c r="V230" s="204"/>
      <c r="W230" s="11">
        <v>5.0238130549450002</v>
      </c>
      <c r="X230" s="204"/>
      <c r="Y230" s="204"/>
      <c r="Z230" s="53">
        <v>7.6125000000000007</v>
      </c>
      <c r="AA230" s="204"/>
      <c r="AB230" s="204"/>
      <c r="AC230" s="204"/>
      <c r="AD230" s="204"/>
      <c r="AE230" s="204"/>
      <c r="AF230" s="9">
        <v>3.7576766354697093</v>
      </c>
      <c r="AG230" s="9">
        <v>637</v>
      </c>
      <c r="AH230" s="9">
        <v>0.37544013315484259</v>
      </c>
      <c r="AI230" s="9">
        <v>5</v>
      </c>
      <c r="AJ230" s="9">
        <v>2.9330645161290323</v>
      </c>
      <c r="AK230" s="204" t="s">
        <v>248</v>
      </c>
      <c r="AL230" s="9">
        <v>91</v>
      </c>
      <c r="AM230" s="9">
        <v>3.7576766354697093</v>
      </c>
      <c r="AN230" s="9">
        <v>3.7454441913439638</v>
      </c>
      <c r="AO230" s="73">
        <v>182</v>
      </c>
      <c r="AP230" s="80">
        <v>0</v>
      </c>
      <c r="AQ230" s="80">
        <v>0</v>
      </c>
      <c r="AR230" s="224">
        <v>0</v>
      </c>
      <c r="AS230" s="204" t="s">
        <v>248</v>
      </c>
      <c r="AT230" s="11">
        <v>6498.91</v>
      </c>
      <c r="AU230" s="11">
        <v>0</v>
      </c>
      <c r="AV230" s="158">
        <v>0</v>
      </c>
      <c r="AW230" s="158">
        <v>0</v>
      </c>
      <c r="AX230" s="158" t="s">
        <v>248</v>
      </c>
      <c r="AY230" s="235"/>
      <c r="AZ230" s="218">
        <v>21584</v>
      </c>
      <c r="BA230" s="188"/>
      <c r="BB230" s="203"/>
      <c r="BC230" s="158"/>
      <c r="BD230" s="217" t="s">
        <v>61</v>
      </c>
      <c r="BE230" s="201" t="s">
        <v>62</v>
      </c>
      <c r="BF230" s="201" t="s">
        <v>63</v>
      </c>
      <c r="BG230" s="201" t="s">
        <v>196</v>
      </c>
      <c r="BH230" s="218" t="s">
        <v>712</v>
      </c>
      <c r="BI230" s="218" t="s">
        <v>64</v>
      </c>
      <c r="BJ230" s="391">
        <v>214</v>
      </c>
      <c r="BK230" s="370">
        <v>1</v>
      </c>
      <c r="BL230" s="219" t="s">
        <v>65</v>
      </c>
      <c r="BM230" s="52" t="s">
        <v>65</v>
      </c>
      <c r="BN230" s="218" t="s">
        <v>374</v>
      </c>
      <c r="BO230" s="217" t="s">
        <v>53</v>
      </c>
      <c r="BP230" s="201" t="s">
        <v>704</v>
      </c>
      <c r="BQ230" s="52" t="s">
        <v>714</v>
      </c>
    </row>
    <row r="231" spans="1:69" ht="16.5" thickBot="1">
      <c r="A231" s="207" t="s">
        <v>37</v>
      </c>
      <c r="B231" s="208" t="s">
        <v>711</v>
      </c>
      <c r="C231" s="202" t="s">
        <v>35</v>
      </c>
      <c r="D231" s="210" t="s">
        <v>709</v>
      </c>
      <c r="E231" s="24" t="s">
        <v>462</v>
      </c>
      <c r="F231" s="86">
        <v>92</v>
      </c>
      <c r="G231" s="80">
        <v>2</v>
      </c>
      <c r="H231" s="204"/>
      <c r="I231" s="204"/>
      <c r="J231" s="204"/>
      <c r="K231" s="204"/>
      <c r="L231" s="80">
        <v>0</v>
      </c>
      <c r="M231" s="203"/>
      <c r="N231" s="52">
        <v>0</v>
      </c>
      <c r="O231" s="204"/>
      <c r="P231" s="204"/>
      <c r="Q231" s="11">
        <v>5.5968332332999999</v>
      </c>
      <c r="R231" s="204"/>
      <c r="S231" s="204"/>
      <c r="T231" s="53">
        <v>8.25</v>
      </c>
      <c r="U231" s="204"/>
      <c r="V231" s="204"/>
      <c r="W231" s="11">
        <v>5.6324109555554998</v>
      </c>
      <c r="X231" s="204"/>
      <c r="Y231" s="204"/>
      <c r="Z231" s="53">
        <v>8.375</v>
      </c>
      <c r="AA231" s="204"/>
      <c r="AB231" s="204"/>
      <c r="AC231" s="204"/>
      <c r="AD231" s="204"/>
      <c r="AE231" s="204"/>
      <c r="AF231" s="9">
        <v>3.4204285788157627</v>
      </c>
      <c r="AG231" s="9">
        <v>630</v>
      </c>
      <c r="AH231" s="9">
        <v>0.47925917124116146</v>
      </c>
      <c r="AI231" s="9">
        <v>33</v>
      </c>
      <c r="AJ231" s="9">
        <v>2.4722222222222223</v>
      </c>
      <c r="AK231" s="204" t="s">
        <v>248</v>
      </c>
      <c r="AL231" s="9">
        <v>90</v>
      </c>
      <c r="AM231" s="9">
        <v>3.4204285788157627</v>
      </c>
      <c r="AN231" s="9">
        <v>3.5283018867924527</v>
      </c>
      <c r="AO231" s="73">
        <v>180</v>
      </c>
      <c r="AP231" s="80">
        <v>0</v>
      </c>
      <c r="AQ231" s="80">
        <v>0</v>
      </c>
      <c r="AR231" s="224">
        <v>0</v>
      </c>
      <c r="AS231" s="204" t="s">
        <v>248</v>
      </c>
      <c r="AT231" s="11">
        <v>6422.982</v>
      </c>
      <c r="AU231" s="11">
        <v>0</v>
      </c>
      <c r="AV231" s="158">
        <v>0</v>
      </c>
      <c r="AW231" s="158">
        <v>0</v>
      </c>
      <c r="AX231" s="158" t="s">
        <v>248</v>
      </c>
      <c r="AY231" s="235"/>
      <c r="AZ231" s="218">
        <v>21584</v>
      </c>
      <c r="BA231" s="188"/>
      <c r="BB231" s="203"/>
      <c r="BC231" s="158"/>
      <c r="BD231" s="217" t="s">
        <v>61</v>
      </c>
      <c r="BE231" s="201" t="s">
        <v>62</v>
      </c>
      <c r="BF231" s="201" t="s">
        <v>63</v>
      </c>
      <c r="BG231" s="201" t="s">
        <v>196</v>
      </c>
      <c r="BH231" s="218" t="s">
        <v>712</v>
      </c>
      <c r="BI231" s="218" t="s">
        <v>66</v>
      </c>
      <c r="BJ231" s="391">
        <v>214</v>
      </c>
      <c r="BK231" s="370">
        <v>7</v>
      </c>
      <c r="BL231" s="219" t="s">
        <v>65</v>
      </c>
      <c r="BM231" s="52" t="s">
        <v>65</v>
      </c>
      <c r="BN231" s="218" t="s">
        <v>374</v>
      </c>
      <c r="BO231" s="217" t="s">
        <v>53</v>
      </c>
      <c r="BP231" s="201" t="s">
        <v>704</v>
      </c>
      <c r="BQ231" s="52" t="s">
        <v>714</v>
      </c>
    </row>
    <row r="232" spans="1:69" ht="16.5" thickBot="1">
      <c r="A232" s="207" t="s">
        <v>37</v>
      </c>
      <c r="B232" s="208" t="s">
        <v>711</v>
      </c>
      <c r="C232" s="202" t="s">
        <v>35</v>
      </c>
      <c r="D232" s="210" t="s">
        <v>709</v>
      </c>
      <c r="E232" s="24" t="s">
        <v>462</v>
      </c>
      <c r="F232" s="86">
        <v>91</v>
      </c>
      <c r="G232" s="80">
        <v>1</v>
      </c>
      <c r="H232" s="204"/>
      <c r="I232" s="204"/>
      <c r="J232" s="204"/>
      <c r="K232" s="204"/>
      <c r="L232" s="80">
        <v>1</v>
      </c>
      <c r="M232" s="203"/>
      <c r="N232" s="52">
        <v>0</v>
      </c>
      <c r="O232" s="204"/>
      <c r="P232" s="204"/>
      <c r="Q232" s="11">
        <v>6.4644829551000003</v>
      </c>
      <c r="R232" s="204"/>
      <c r="S232" s="204"/>
      <c r="T232" s="53">
        <v>10.81875</v>
      </c>
      <c r="U232" s="204"/>
      <c r="V232" s="204"/>
      <c r="W232" s="11">
        <v>6.6515166853932</v>
      </c>
      <c r="X232" s="204"/>
      <c r="Y232" s="204"/>
      <c r="Z232" s="53">
        <v>10.81875</v>
      </c>
      <c r="AA232" s="204"/>
      <c r="AB232" s="204"/>
      <c r="AC232" s="204"/>
      <c r="AD232" s="204"/>
      <c r="AE232" s="204"/>
      <c r="AF232" s="9">
        <v>3.4873481864722167</v>
      </c>
      <c r="AG232" s="9">
        <v>584</v>
      </c>
      <c r="AH232" s="9">
        <v>0.65263498151348887</v>
      </c>
      <c r="AI232" s="9">
        <v>32</v>
      </c>
      <c r="AJ232" s="9">
        <v>1.7762500000000001</v>
      </c>
      <c r="AK232" s="204" t="s">
        <v>248</v>
      </c>
      <c r="AL232" s="9">
        <v>71</v>
      </c>
      <c r="AM232" s="9">
        <v>3.595090554393753</v>
      </c>
      <c r="AN232" s="9">
        <v>3.6493808049535605</v>
      </c>
      <c r="AO232" s="73">
        <v>154</v>
      </c>
      <c r="AP232" s="80">
        <v>10</v>
      </c>
      <c r="AQ232" s="80">
        <v>16</v>
      </c>
      <c r="AR232" s="224">
        <v>0</v>
      </c>
      <c r="AS232" s="204" t="s">
        <v>248</v>
      </c>
      <c r="AT232" s="11">
        <v>5685.4620000000004</v>
      </c>
      <c r="AU232" s="11">
        <v>751.88199999999995</v>
      </c>
      <c r="AV232" s="158">
        <v>0</v>
      </c>
      <c r="AW232" s="158">
        <v>0</v>
      </c>
      <c r="AX232" s="158" t="s">
        <v>248</v>
      </c>
      <c r="AY232" s="235"/>
      <c r="AZ232" s="218">
        <v>21584</v>
      </c>
      <c r="BA232" s="188"/>
      <c r="BB232" s="203"/>
      <c r="BC232" s="158"/>
      <c r="BD232" s="217" t="s">
        <v>61</v>
      </c>
      <c r="BE232" s="201" t="s">
        <v>62</v>
      </c>
      <c r="BF232" s="201" t="s">
        <v>63</v>
      </c>
      <c r="BG232" s="201" t="s">
        <v>196</v>
      </c>
      <c r="BH232" s="218" t="s">
        <v>712</v>
      </c>
      <c r="BI232" s="218" t="s">
        <v>67</v>
      </c>
      <c r="BJ232" s="391">
        <v>214</v>
      </c>
      <c r="BK232" s="370">
        <v>3</v>
      </c>
      <c r="BL232" s="219" t="s">
        <v>65</v>
      </c>
      <c r="BM232" s="52" t="s">
        <v>65</v>
      </c>
      <c r="BN232" s="218" t="s">
        <v>374</v>
      </c>
      <c r="BO232" s="217" t="s">
        <v>53</v>
      </c>
      <c r="BP232" s="201" t="s">
        <v>704</v>
      </c>
      <c r="BQ232" s="52" t="s">
        <v>714</v>
      </c>
    </row>
    <row r="233" spans="1:69" ht="16.5" thickBot="1">
      <c r="A233" s="207" t="s">
        <v>37</v>
      </c>
      <c r="B233" s="208" t="s">
        <v>711</v>
      </c>
      <c r="C233" s="202" t="s">
        <v>35</v>
      </c>
      <c r="D233" s="210" t="s">
        <v>709</v>
      </c>
      <c r="E233" s="24" t="s">
        <v>462</v>
      </c>
      <c r="F233" s="86">
        <v>83</v>
      </c>
      <c r="G233" s="80">
        <v>2</v>
      </c>
      <c r="H233" s="204"/>
      <c r="I233" s="204"/>
      <c r="J233" s="204"/>
      <c r="K233" s="204"/>
      <c r="L233" s="80">
        <v>0</v>
      </c>
      <c r="M233" s="203"/>
      <c r="N233" s="52">
        <v>0</v>
      </c>
      <c r="O233" s="204"/>
      <c r="P233" s="204"/>
      <c r="Q233" s="11">
        <v>6.6661109999999999</v>
      </c>
      <c r="R233" s="204"/>
      <c r="S233" s="204"/>
      <c r="T233" s="53">
        <v>11.475000000000001</v>
      </c>
      <c r="U233" s="204"/>
      <c r="V233" s="204"/>
      <c r="W233" s="11">
        <v>6.6226172098765002</v>
      </c>
      <c r="X233" s="204"/>
      <c r="Y233" s="204"/>
      <c r="Z233" s="53">
        <v>11.475000000000001</v>
      </c>
      <c r="AA233" s="204"/>
      <c r="AB233" s="204"/>
      <c r="AC233" s="204"/>
      <c r="AD233" s="204"/>
      <c r="AE233" s="204"/>
      <c r="AF233" s="9">
        <v>2.7327678589593796</v>
      </c>
      <c r="AG233" s="9">
        <v>559</v>
      </c>
      <c r="AH233" s="9">
        <v>0.37332655054674507</v>
      </c>
      <c r="AI233" s="9">
        <v>117</v>
      </c>
      <c r="AJ233" s="9">
        <v>2.0495192307692309</v>
      </c>
      <c r="AK233" s="204" t="s">
        <v>248</v>
      </c>
      <c r="AL233" s="9">
        <v>0</v>
      </c>
      <c r="AM233" s="9"/>
      <c r="AN233" s="9"/>
      <c r="AO233" s="73">
        <v>162</v>
      </c>
      <c r="AP233" s="80">
        <v>0</v>
      </c>
      <c r="AQ233" s="80">
        <v>0</v>
      </c>
      <c r="AR233" s="224">
        <v>0</v>
      </c>
      <c r="AS233" s="204" t="s">
        <v>248</v>
      </c>
      <c r="AT233" s="11">
        <v>5787.5069999999996</v>
      </c>
      <c r="AU233" s="11">
        <v>0</v>
      </c>
      <c r="AV233" s="158">
        <v>0</v>
      </c>
      <c r="AW233" s="158">
        <v>0</v>
      </c>
      <c r="AX233" s="158" t="s">
        <v>248</v>
      </c>
      <c r="AY233" s="235"/>
      <c r="AZ233" s="218">
        <v>21584</v>
      </c>
      <c r="BA233" s="188"/>
      <c r="BB233" s="203"/>
      <c r="BC233" s="158"/>
      <c r="BD233" s="217" t="s">
        <v>61</v>
      </c>
      <c r="BE233" s="201" t="s">
        <v>62</v>
      </c>
      <c r="BF233" s="201" t="s">
        <v>63</v>
      </c>
      <c r="BG233" s="201" t="s">
        <v>196</v>
      </c>
      <c r="BH233" s="218" t="s">
        <v>712</v>
      </c>
      <c r="BI233" s="218" t="s">
        <v>68</v>
      </c>
      <c r="BJ233" s="391">
        <v>214</v>
      </c>
      <c r="BK233" s="370">
        <v>4</v>
      </c>
      <c r="BL233" s="219" t="s">
        <v>65</v>
      </c>
      <c r="BM233" s="52" t="s">
        <v>65</v>
      </c>
      <c r="BN233" s="218" t="s">
        <v>374</v>
      </c>
      <c r="BO233" s="217" t="s">
        <v>53</v>
      </c>
      <c r="BP233" s="201" t="s">
        <v>704</v>
      </c>
      <c r="BQ233" s="52" t="s">
        <v>714</v>
      </c>
    </row>
    <row r="234" spans="1:69" ht="16.5" thickBot="1">
      <c r="A234" s="207" t="s">
        <v>37</v>
      </c>
      <c r="B234" s="208" t="s">
        <v>711</v>
      </c>
      <c r="C234" s="202" t="s">
        <v>35</v>
      </c>
      <c r="D234" s="210" t="s">
        <v>709</v>
      </c>
      <c r="E234" s="24" t="s">
        <v>463</v>
      </c>
      <c r="F234" s="86">
        <v>56</v>
      </c>
      <c r="G234" s="80">
        <v>0</v>
      </c>
      <c r="H234" s="204"/>
      <c r="I234" s="204"/>
      <c r="J234" s="204"/>
      <c r="K234" s="204"/>
      <c r="L234" s="80">
        <v>0</v>
      </c>
      <c r="M234" s="203"/>
      <c r="N234" s="52">
        <v>0</v>
      </c>
      <c r="O234" s="204"/>
      <c r="P234" s="204"/>
      <c r="Q234" s="11">
        <v>5.3222497678999998</v>
      </c>
      <c r="R234" s="204"/>
      <c r="S234" s="204"/>
      <c r="T234" s="53">
        <v>7.5999999999999979</v>
      </c>
      <c r="U234" s="204"/>
      <c r="V234" s="204"/>
      <c r="W234" s="11">
        <v>4.8659997500000003</v>
      </c>
      <c r="X234" s="204"/>
      <c r="Y234" s="204"/>
      <c r="Z234" s="53">
        <v>7.5999999999999979</v>
      </c>
      <c r="AA234" s="204"/>
      <c r="AB234" s="204"/>
      <c r="AC234" s="204"/>
      <c r="AD234" s="204"/>
      <c r="AE234" s="204"/>
      <c r="AF234" s="9">
        <v>3.5740816559718582</v>
      </c>
      <c r="AG234" s="9">
        <v>392</v>
      </c>
      <c r="AH234" s="9">
        <v>0.47352805826431033</v>
      </c>
      <c r="AI234" s="9">
        <v>17</v>
      </c>
      <c r="AJ234" s="9">
        <v>2.5382352941176469</v>
      </c>
      <c r="AK234" s="204" t="s">
        <v>248</v>
      </c>
      <c r="AL234" s="9">
        <v>56</v>
      </c>
      <c r="AM234" s="9">
        <v>3.5740816559718582</v>
      </c>
      <c r="AN234" s="9">
        <v>3.6590909090909092</v>
      </c>
      <c r="AO234" s="73">
        <v>112</v>
      </c>
      <c r="AP234" s="80">
        <v>0</v>
      </c>
      <c r="AQ234" s="80">
        <v>0</v>
      </c>
      <c r="AR234" s="224">
        <v>0</v>
      </c>
      <c r="AS234" s="204" t="s">
        <v>248</v>
      </c>
      <c r="AT234" s="11">
        <v>4290.8469999999998</v>
      </c>
      <c r="AU234" s="11">
        <v>0</v>
      </c>
      <c r="AV234" s="158">
        <v>0</v>
      </c>
      <c r="AW234" s="158">
        <v>0</v>
      </c>
      <c r="AX234" s="158" t="s">
        <v>248</v>
      </c>
      <c r="AY234" s="235"/>
      <c r="AZ234" s="218">
        <v>26517</v>
      </c>
      <c r="BA234" s="188"/>
      <c r="BB234" s="203"/>
      <c r="BC234" s="158"/>
      <c r="BD234" s="217" t="s">
        <v>61</v>
      </c>
      <c r="BE234" s="201" t="s">
        <v>62</v>
      </c>
      <c r="BF234" s="201" t="s">
        <v>63</v>
      </c>
      <c r="BG234" s="201" t="s">
        <v>196</v>
      </c>
      <c r="BH234" s="218" t="s">
        <v>511</v>
      </c>
      <c r="BI234" s="218" t="s">
        <v>64</v>
      </c>
      <c r="BJ234" s="391">
        <v>214</v>
      </c>
      <c r="BK234" s="370">
        <v>1</v>
      </c>
      <c r="BL234" s="219" t="s">
        <v>65</v>
      </c>
      <c r="BM234" s="52" t="s">
        <v>65</v>
      </c>
      <c r="BN234" s="218" t="s">
        <v>374</v>
      </c>
      <c r="BO234" s="217" t="s">
        <v>70</v>
      </c>
      <c r="BP234" s="201" t="s">
        <v>681</v>
      </c>
      <c r="BQ234" s="52" t="s">
        <v>717</v>
      </c>
    </row>
    <row r="235" spans="1:69" ht="16.5" thickBot="1">
      <c r="A235" s="207" t="s">
        <v>37</v>
      </c>
      <c r="B235" s="208" t="s">
        <v>711</v>
      </c>
      <c r="C235" s="202" t="s">
        <v>35</v>
      </c>
      <c r="D235" s="210" t="s">
        <v>709</v>
      </c>
      <c r="E235" s="24" t="s">
        <v>463</v>
      </c>
      <c r="F235" s="86">
        <v>54</v>
      </c>
      <c r="G235" s="80">
        <v>0</v>
      </c>
      <c r="H235" s="204"/>
      <c r="I235" s="204"/>
      <c r="J235" s="204"/>
      <c r="K235" s="204"/>
      <c r="L235" s="80">
        <v>0</v>
      </c>
      <c r="M235" s="203"/>
      <c r="N235" s="52">
        <v>0</v>
      </c>
      <c r="O235" s="204"/>
      <c r="P235" s="204"/>
      <c r="Q235" s="11">
        <v>5.4765555556000001</v>
      </c>
      <c r="R235" s="204"/>
      <c r="S235" s="204"/>
      <c r="T235" s="53">
        <v>11.149999999999999</v>
      </c>
      <c r="U235" s="204"/>
      <c r="V235" s="204"/>
      <c r="W235" s="11">
        <v>5.5222776851850996</v>
      </c>
      <c r="X235" s="204"/>
      <c r="Y235" s="204"/>
      <c r="Z235" s="53">
        <v>11.149999999999999</v>
      </c>
      <c r="AA235" s="204"/>
      <c r="AB235" s="204"/>
      <c r="AC235" s="204"/>
      <c r="AD235" s="204"/>
      <c r="AE235" s="204"/>
      <c r="AF235" s="9">
        <v>3.1281216923521944</v>
      </c>
      <c r="AG235" s="9">
        <v>378</v>
      </c>
      <c r="AH235" s="9">
        <v>0.53095450972324365</v>
      </c>
      <c r="AI235" s="9">
        <v>52</v>
      </c>
      <c r="AJ235" s="9">
        <v>2.1322222222222225</v>
      </c>
      <c r="AK235" s="204" t="s">
        <v>248</v>
      </c>
      <c r="AL235" s="9">
        <v>54</v>
      </c>
      <c r="AM235" s="9">
        <v>3.1281216923521944</v>
      </c>
      <c r="AN235" s="9">
        <v>3.1744186046511627</v>
      </c>
      <c r="AO235" s="73">
        <v>108</v>
      </c>
      <c r="AP235" s="80">
        <v>0</v>
      </c>
      <c r="AQ235" s="80">
        <v>0</v>
      </c>
      <c r="AR235" s="224">
        <v>0</v>
      </c>
      <c r="AS235" s="204" t="s">
        <v>248</v>
      </c>
      <c r="AT235" s="11">
        <v>4161.8969999999999</v>
      </c>
      <c r="AU235" s="11">
        <v>0</v>
      </c>
      <c r="AV235" s="158">
        <v>0</v>
      </c>
      <c r="AW235" s="158">
        <v>0</v>
      </c>
      <c r="AX235" s="158" t="s">
        <v>248</v>
      </c>
      <c r="AY235" s="235"/>
      <c r="AZ235" s="218">
        <v>26517</v>
      </c>
      <c r="BA235" s="188"/>
      <c r="BB235" s="203"/>
      <c r="BC235" s="158"/>
      <c r="BD235" s="217" t="s">
        <v>61</v>
      </c>
      <c r="BE235" s="201" t="s">
        <v>62</v>
      </c>
      <c r="BF235" s="201" t="s">
        <v>63</v>
      </c>
      <c r="BG235" s="201" t="s">
        <v>196</v>
      </c>
      <c r="BH235" s="218" t="s">
        <v>511</v>
      </c>
      <c r="BI235" s="218" t="s">
        <v>66</v>
      </c>
      <c r="BJ235" s="391">
        <v>214</v>
      </c>
      <c r="BK235" s="370">
        <v>7</v>
      </c>
      <c r="BL235" s="219" t="s">
        <v>65</v>
      </c>
      <c r="BM235" s="52" t="s">
        <v>65</v>
      </c>
      <c r="BN235" s="218" t="s">
        <v>374</v>
      </c>
      <c r="BO235" s="217" t="s">
        <v>70</v>
      </c>
      <c r="BP235" s="201" t="s">
        <v>681</v>
      </c>
      <c r="BQ235" s="52" t="s">
        <v>717</v>
      </c>
    </row>
    <row r="236" spans="1:69" ht="16.5" thickBot="1">
      <c r="A236" s="207" t="s">
        <v>37</v>
      </c>
      <c r="B236" s="208" t="s">
        <v>711</v>
      </c>
      <c r="C236" s="202" t="s">
        <v>35</v>
      </c>
      <c r="D236" s="210" t="s">
        <v>709</v>
      </c>
      <c r="E236" s="24" t="s">
        <v>463</v>
      </c>
      <c r="F236" s="86">
        <v>53</v>
      </c>
      <c r="G236" s="80">
        <v>0</v>
      </c>
      <c r="H236" s="204"/>
      <c r="I236" s="204"/>
      <c r="J236" s="204"/>
      <c r="K236" s="204"/>
      <c r="L236" s="80">
        <v>0</v>
      </c>
      <c r="M236" s="203"/>
      <c r="N236" s="52">
        <v>0</v>
      </c>
      <c r="O236" s="204"/>
      <c r="P236" s="204"/>
      <c r="Q236" s="11">
        <v>4.8176791131999996</v>
      </c>
      <c r="R236" s="204"/>
      <c r="S236" s="204"/>
      <c r="T236" s="53">
        <v>8.1749999999999972</v>
      </c>
      <c r="U236" s="204"/>
      <c r="V236" s="204"/>
      <c r="W236" s="11">
        <v>4.2317733207546997</v>
      </c>
      <c r="X236" s="204"/>
      <c r="Y236" s="204"/>
      <c r="Z236" s="53">
        <v>8.0874999999999986</v>
      </c>
      <c r="AA236" s="204"/>
      <c r="AB236" s="204"/>
      <c r="AC236" s="204"/>
      <c r="AD236" s="204"/>
      <c r="AE236" s="204"/>
      <c r="AF236" s="9">
        <v>3.5082911124555034</v>
      </c>
      <c r="AG236" s="9">
        <v>371</v>
      </c>
      <c r="AH236" s="9">
        <v>0.5014185457522804</v>
      </c>
      <c r="AI236" s="9">
        <v>24</v>
      </c>
      <c r="AJ236" s="9">
        <v>2.3565789473684209</v>
      </c>
      <c r="AK236" s="204" t="s">
        <v>248</v>
      </c>
      <c r="AL236" s="9">
        <v>50</v>
      </c>
      <c r="AM236" s="9">
        <v>3.5345428657531732</v>
      </c>
      <c r="AN236" s="9">
        <v>3.6261574074074074</v>
      </c>
      <c r="AO236" s="73">
        <v>104</v>
      </c>
      <c r="AP236" s="80">
        <v>0</v>
      </c>
      <c r="AQ236" s="80">
        <v>2</v>
      </c>
      <c r="AR236" s="224">
        <v>0</v>
      </c>
      <c r="AS236" s="204" t="s">
        <v>248</v>
      </c>
      <c r="AT236" s="11">
        <v>4020.9589999999998</v>
      </c>
      <c r="AU236" s="11">
        <v>27.998999999999999</v>
      </c>
      <c r="AV236" s="158">
        <v>0</v>
      </c>
      <c r="AW236" s="158">
        <v>0</v>
      </c>
      <c r="AX236" s="158" t="s">
        <v>248</v>
      </c>
      <c r="AY236" s="235"/>
      <c r="AZ236" s="218">
        <v>26517</v>
      </c>
      <c r="BA236" s="188"/>
      <c r="BB236" s="203"/>
      <c r="BC236" s="158"/>
      <c r="BD236" s="217" t="s">
        <v>61</v>
      </c>
      <c r="BE236" s="201" t="s">
        <v>62</v>
      </c>
      <c r="BF236" s="201" t="s">
        <v>63</v>
      </c>
      <c r="BG236" s="201" t="s">
        <v>196</v>
      </c>
      <c r="BH236" s="218" t="s">
        <v>511</v>
      </c>
      <c r="BI236" s="218" t="s">
        <v>67</v>
      </c>
      <c r="BJ236" s="391">
        <v>214</v>
      </c>
      <c r="BK236" s="370">
        <v>3</v>
      </c>
      <c r="BL236" s="219" t="s">
        <v>65</v>
      </c>
      <c r="BM236" s="52" t="s">
        <v>65</v>
      </c>
      <c r="BN236" s="218" t="s">
        <v>374</v>
      </c>
      <c r="BO236" s="217" t="s">
        <v>70</v>
      </c>
      <c r="BP236" s="201" t="s">
        <v>681</v>
      </c>
      <c r="BQ236" s="52" t="s">
        <v>717</v>
      </c>
    </row>
    <row r="237" spans="1:69" ht="16.5" thickBot="1">
      <c r="A237" s="207" t="s">
        <v>37</v>
      </c>
      <c r="B237" s="208" t="s">
        <v>711</v>
      </c>
      <c r="C237" s="202" t="s">
        <v>35</v>
      </c>
      <c r="D237" s="210" t="s">
        <v>709</v>
      </c>
      <c r="E237" s="24" t="s">
        <v>463</v>
      </c>
      <c r="F237" s="86">
        <v>53</v>
      </c>
      <c r="G237" s="80">
        <v>0</v>
      </c>
      <c r="H237" s="204"/>
      <c r="I237" s="204"/>
      <c r="J237" s="204"/>
      <c r="K237" s="204"/>
      <c r="L237" s="80">
        <v>1</v>
      </c>
      <c r="M237" s="203"/>
      <c r="N237" s="52">
        <v>0</v>
      </c>
      <c r="O237" s="204"/>
      <c r="P237" s="204"/>
      <c r="Q237" s="11">
        <v>5.6518653462000001</v>
      </c>
      <c r="R237" s="204"/>
      <c r="S237" s="204"/>
      <c r="T237" s="53">
        <v>8.1999999999999993</v>
      </c>
      <c r="U237" s="204"/>
      <c r="V237" s="204"/>
      <c r="W237" s="11">
        <v>5.6709230000000002</v>
      </c>
      <c r="X237" s="204"/>
      <c r="Y237" s="204"/>
      <c r="Z237" s="53">
        <v>8.1999999999999993</v>
      </c>
      <c r="AA237" s="204"/>
      <c r="AB237" s="204"/>
      <c r="AC237" s="204"/>
      <c r="AD237" s="204"/>
      <c r="AE237" s="204"/>
      <c r="AF237" s="9">
        <v>2.7303951431552687</v>
      </c>
      <c r="AG237" s="9">
        <v>364</v>
      </c>
      <c r="AH237" s="9">
        <v>0.45095778622154209</v>
      </c>
      <c r="AI237" s="9">
        <v>112</v>
      </c>
      <c r="AJ237" s="9">
        <v>1.7892857142857141</v>
      </c>
      <c r="AK237" s="204" t="s">
        <v>248</v>
      </c>
      <c r="AL237" s="9">
        <v>0</v>
      </c>
      <c r="AM237" s="9"/>
      <c r="AN237" s="9"/>
      <c r="AO237" s="73">
        <v>94</v>
      </c>
      <c r="AP237" s="80">
        <v>0</v>
      </c>
      <c r="AQ237" s="80">
        <v>12</v>
      </c>
      <c r="AR237" s="224">
        <v>0</v>
      </c>
      <c r="AS237" s="204" t="s">
        <v>248</v>
      </c>
      <c r="AT237" s="11">
        <v>3645.5329999999999</v>
      </c>
      <c r="AU237" s="11">
        <v>349.01</v>
      </c>
      <c r="AV237" s="158">
        <v>0</v>
      </c>
      <c r="AW237" s="158">
        <v>0</v>
      </c>
      <c r="AX237" s="158" t="s">
        <v>248</v>
      </c>
      <c r="AY237" s="235"/>
      <c r="AZ237" s="218">
        <v>26517</v>
      </c>
      <c r="BA237" s="188"/>
      <c r="BB237" s="203"/>
      <c r="BC237" s="158"/>
      <c r="BD237" s="217" t="s">
        <v>61</v>
      </c>
      <c r="BE237" s="201" t="s">
        <v>62</v>
      </c>
      <c r="BF237" s="201" t="s">
        <v>63</v>
      </c>
      <c r="BG237" s="201" t="s">
        <v>196</v>
      </c>
      <c r="BH237" s="218" t="s">
        <v>511</v>
      </c>
      <c r="BI237" s="218" t="s">
        <v>68</v>
      </c>
      <c r="BJ237" s="391">
        <v>214</v>
      </c>
      <c r="BK237" s="370">
        <v>4</v>
      </c>
      <c r="BL237" s="219" t="s">
        <v>65</v>
      </c>
      <c r="BM237" s="52" t="s">
        <v>65</v>
      </c>
      <c r="BN237" s="218" t="s">
        <v>374</v>
      </c>
      <c r="BO237" s="217" t="s">
        <v>70</v>
      </c>
      <c r="BP237" s="201" t="s">
        <v>681</v>
      </c>
      <c r="BQ237" s="52" t="s">
        <v>717</v>
      </c>
    </row>
    <row r="238" spans="1:69" ht="16.5" thickBot="1">
      <c r="A238" s="207" t="s">
        <v>37</v>
      </c>
      <c r="B238" s="208" t="s">
        <v>711</v>
      </c>
      <c r="C238" s="202" t="s">
        <v>35</v>
      </c>
      <c r="D238" s="210" t="s">
        <v>709</v>
      </c>
      <c r="E238" s="24" t="s">
        <v>464</v>
      </c>
      <c r="F238" s="86">
        <v>60</v>
      </c>
      <c r="G238" s="80">
        <v>0</v>
      </c>
      <c r="H238" s="204"/>
      <c r="I238" s="204"/>
      <c r="J238" s="204"/>
      <c r="K238" s="204"/>
      <c r="L238" s="80">
        <v>0</v>
      </c>
      <c r="M238" s="203"/>
      <c r="N238" s="52">
        <v>0</v>
      </c>
      <c r="O238" s="204"/>
      <c r="P238" s="204"/>
      <c r="Q238" s="11">
        <v>4.8074165167</v>
      </c>
      <c r="R238" s="204"/>
      <c r="S238" s="204"/>
      <c r="T238" s="53">
        <v>7</v>
      </c>
      <c r="U238" s="204"/>
      <c r="V238" s="204"/>
      <c r="W238" s="11">
        <v>4.6801332333332999</v>
      </c>
      <c r="X238" s="204"/>
      <c r="Y238" s="204"/>
      <c r="Z238" s="53">
        <v>7</v>
      </c>
      <c r="AA238" s="204"/>
      <c r="AB238" s="204"/>
      <c r="AC238" s="204"/>
      <c r="AD238" s="204"/>
      <c r="AE238" s="204"/>
      <c r="AF238" s="9">
        <v>3.7510000299839752</v>
      </c>
      <c r="AG238" s="9">
        <v>420</v>
      </c>
      <c r="AH238" s="9">
        <v>0.41240978101931036</v>
      </c>
      <c r="AI238" s="9">
        <v>8</v>
      </c>
      <c r="AJ238" s="9">
        <v>2.7241379310344827</v>
      </c>
      <c r="AK238" s="204" t="s">
        <v>248</v>
      </c>
      <c r="AL238" s="9">
        <v>60</v>
      </c>
      <c r="AM238" s="9">
        <v>3.7510000299839752</v>
      </c>
      <c r="AN238" s="9">
        <v>3.7430069930069929</v>
      </c>
      <c r="AO238" s="73">
        <v>120</v>
      </c>
      <c r="AP238" s="80">
        <v>0</v>
      </c>
      <c r="AQ238" s="80">
        <v>0</v>
      </c>
      <c r="AR238" s="224">
        <v>0</v>
      </c>
      <c r="AS238" s="204" t="s">
        <v>248</v>
      </c>
      <c r="AT238" s="11">
        <v>4304.54</v>
      </c>
      <c r="AU238" s="11">
        <v>0</v>
      </c>
      <c r="AV238" s="158">
        <v>0</v>
      </c>
      <c r="AW238" s="158">
        <v>0</v>
      </c>
      <c r="AX238" s="158" t="s">
        <v>248</v>
      </c>
      <c r="AY238" s="235"/>
      <c r="AZ238" s="218">
        <v>27787</v>
      </c>
      <c r="BA238" s="188"/>
      <c r="BB238" s="203"/>
      <c r="BC238" s="158"/>
      <c r="BD238" s="217" t="s">
        <v>61</v>
      </c>
      <c r="BE238" s="201" t="s">
        <v>62</v>
      </c>
      <c r="BF238" s="201" t="s">
        <v>63</v>
      </c>
      <c r="BG238" s="201" t="s">
        <v>196</v>
      </c>
      <c r="BH238" s="218" t="s">
        <v>712</v>
      </c>
      <c r="BI238" s="218" t="s">
        <v>64</v>
      </c>
      <c r="BJ238" s="391">
        <v>214</v>
      </c>
      <c r="BK238" s="370">
        <v>1</v>
      </c>
      <c r="BL238" s="219" t="s">
        <v>65</v>
      </c>
      <c r="BM238" s="52" t="s">
        <v>65</v>
      </c>
      <c r="BN238" s="218" t="s">
        <v>374</v>
      </c>
      <c r="BO238" s="217" t="s">
        <v>57</v>
      </c>
      <c r="BP238" s="201" t="s">
        <v>681</v>
      </c>
      <c r="BQ238" s="52" t="s">
        <v>717</v>
      </c>
    </row>
    <row r="239" spans="1:69" ht="16.5" thickBot="1">
      <c r="A239" s="207" t="s">
        <v>37</v>
      </c>
      <c r="B239" s="208" t="s">
        <v>711</v>
      </c>
      <c r="C239" s="202" t="s">
        <v>35</v>
      </c>
      <c r="D239" s="210" t="s">
        <v>709</v>
      </c>
      <c r="E239" s="24" t="s">
        <v>464</v>
      </c>
      <c r="F239" s="86">
        <v>57</v>
      </c>
      <c r="G239" s="80">
        <v>0</v>
      </c>
      <c r="H239" s="204"/>
      <c r="I239" s="204"/>
      <c r="J239" s="204"/>
      <c r="K239" s="204"/>
      <c r="L239" s="80">
        <v>0</v>
      </c>
      <c r="M239" s="203"/>
      <c r="N239" s="52">
        <v>1</v>
      </c>
      <c r="O239" s="204"/>
      <c r="P239" s="204"/>
      <c r="Q239" s="11">
        <v>7.2890174034999999</v>
      </c>
      <c r="R239" s="204"/>
      <c r="S239" s="204"/>
      <c r="T239" s="53">
        <v>11.074999999999999</v>
      </c>
      <c r="U239" s="204"/>
      <c r="V239" s="204"/>
      <c r="W239" s="11">
        <v>7.3664033859649001</v>
      </c>
      <c r="X239" s="204"/>
      <c r="Y239" s="204"/>
      <c r="Z239" s="53">
        <v>11.074999999999999</v>
      </c>
      <c r="AA239" s="204"/>
      <c r="AB239" s="204"/>
      <c r="AC239" s="204"/>
      <c r="AD239" s="204"/>
      <c r="AE239" s="204"/>
      <c r="AF239" s="9">
        <v>3.1771896262558137</v>
      </c>
      <c r="AG239" s="9">
        <v>391</v>
      </c>
      <c r="AH239" s="9">
        <v>0.5775548556462704</v>
      </c>
      <c r="AI239" s="9">
        <v>46</v>
      </c>
      <c r="AJ239" s="9">
        <v>2.0932432432432431</v>
      </c>
      <c r="AK239" s="204" t="s">
        <v>248</v>
      </c>
      <c r="AL239" s="9">
        <v>55</v>
      </c>
      <c r="AM239" s="9">
        <v>3.178047618824682</v>
      </c>
      <c r="AN239" s="9">
        <v>3.2542735042735043</v>
      </c>
      <c r="AO239" s="73">
        <v>114</v>
      </c>
      <c r="AP239" s="80">
        <v>0</v>
      </c>
      <c r="AQ239" s="80">
        <v>0</v>
      </c>
      <c r="AR239" s="224">
        <v>0</v>
      </c>
      <c r="AS239" s="204" t="s">
        <v>248</v>
      </c>
      <c r="AT239" s="11">
        <v>4104.9129999999996</v>
      </c>
      <c r="AU239" s="11">
        <v>0</v>
      </c>
      <c r="AV239" s="158">
        <v>0</v>
      </c>
      <c r="AW239" s="158">
        <v>0</v>
      </c>
      <c r="AX239" s="158" t="s">
        <v>248</v>
      </c>
      <c r="AY239" s="235"/>
      <c r="AZ239" s="218">
        <v>27787</v>
      </c>
      <c r="BA239" s="188"/>
      <c r="BB239" s="203"/>
      <c r="BC239" s="158"/>
      <c r="BD239" s="217" t="s">
        <v>61</v>
      </c>
      <c r="BE239" s="201" t="s">
        <v>62</v>
      </c>
      <c r="BF239" s="201" t="s">
        <v>63</v>
      </c>
      <c r="BG239" s="201" t="s">
        <v>196</v>
      </c>
      <c r="BH239" s="218" t="s">
        <v>712</v>
      </c>
      <c r="BI239" s="218" t="s">
        <v>66</v>
      </c>
      <c r="BJ239" s="391">
        <v>214</v>
      </c>
      <c r="BK239" s="370">
        <v>7</v>
      </c>
      <c r="BL239" s="219" t="s">
        <v>65</v>
      </c>
      <c r="BM239" s="52" t="s">
        <v>65</v>
      </c>
      <c r="BN239" s="218" t="s">
        <v>374</v>
      </c>
      <c r="BO239" s="217" t="s">
        <v>57</v>
      </c>
      <c r="BP239" s="201" t="s">
        <v>681</v>
      </c>
      <c r="BQ239" s="52" t="s">
        <v>717</v>
      </c>
    </row>
    <row r="240" spans="1:69" ht="16.5" thickBot="1">
      <c r="A240" s="207" t="s">
        <v>37</v>
      </c>
      <c r="B240" s="208" t="s">
        <v>711</v>
      </c>
      <c r="C240" s="202" t="s">
        <v>35</v>
      </c>
      <c r="D240" s="210" t="s">
        <v>709</v>
      </c>
      <c r="E240" s="24" t="s">
        <v>464</v>
      </c>
      <c r="F240" s="86">
        <v>59</v>
      </c>
      <c r="G240" s="80">
        <v>0</v>
      </c>
      <c r="H240" s="204"/>
      <c r="I240" s="204"/>
      <c r="J240" s="204"/>
      <c r="K240" s="204"/>
      <c r="L240" s="80">
        <v>0</v>
      </c>
      <c r="M240" s="203"/>
      <c r="N240" s="52">
        <v>0</v>
      </c>
      <c r="O240" s="204"/>
      <c r="P240" s="204"/>
      <c r="Q240" s="11">
        <v>5.0006946949</v>
      </c>
      <c r="R240" s="204"/>
      <c r="S240" s="204"/>
      <c r="T240" s="53">
        <v>9.0249999999999986</v>
      </c>
      <c r="U240" s="204"/>
      <c r="V240" s="204"/>
      <c r="W240" s="11">
        <v>4.3763725254237</v>
      </c>
      <c r="X240" s="204"/>
      <c r="Y240" s="204"/>
      <c r="Z240" s="53">
        <v>8.5249999999999986</v>
      </c>
      <c r="AA240" s="204"/>
      <c r="AB240" s="204"/>
      <c r="AC240" s="204"/>
      <c r="AD240" s="204"/>
      <c r="AE240" s="204"/>
      <c r="AF240" s="9">
        <v>3.5846489258982466</v>
      </c>
      <c r="AG240" s="9">
        <v>413</v>
      </c>
      <c r="AH240" s="9">
        <v>0.42855330756176679</v>
      </c>
      <c r="AI240" s="9">
        <v>13</v>
      </c>
      <c r="AJ240" s="9">
        <v>2.6318965517241382</v>
      </c>
      <c r="AK240" s="204" t="s">
        <v>248</v>
      </c>
      <c r="AL240" s="9">
        <v>58</v>
      </c>
      <c r="AM240" s="9">
        <v>3.5895566661369629</v>
      </c>
      <c r="AN240" s="9">
        <v>3.6535580524344571</v>
      </c>
      <c r="AO240" s="73">
        <v>117</v>
      </c>
      <c r="AP240" s="80">
        <v>0</v>
      </c>
      <c r="AQ240" s="80">
        <v>1</v>
      </c>
      <c r="AR240" s="224">
        <v>0</v>
      </c>
      <c r="AS240" s="204" t="s">
        <v>248</v>
      </c>
      <c r="AT240" s="11">
        <v>4224.2910000000002</v>
      </c>
      <c r="AU240" s="11">
        <v>0</v>
      </c>
      <c r="AV240" s="158">
        <v>0</v>
      </c>
      <c r="AW240" s="158">
        <v>0</v>
      </c>
      <c r="AX240" s="158" t="s">
        <v>248</v>
      </c>
      <c r="AY240" s="235"/>
      <c r="AZ240" s="218">
        <v>27787</v>
      </c>
      <c r="BA240" s="188"/>
      <c r="BB240" s="203"/>
      <c r="BC240" s="158"/>
      <c r="BD240" s="217" t="s">
        <v>61</v>
      </c>
      <c r="BE240" s="201" t="s">
        <v>62</v>
      </c>
      <c r="BF240" s="201" t="s">
        <v>63</v>
      </c>
      <c r="BG240" s="201" t="s">
        <v>196</v>
      </c>
      <c r="BH240" s="218" t="s">
        <v>712</v>
      </c>
      <c r="BI240" s="218" t="s">
        <v>67</v>
      </c>
      <c r="BJ240" s="391">
        <v>214</v>
      </c>
      <c r="BK240" s="370">
        <v>3</v>
      </c>
      <c r="BL240" s="219" t="s">
        <v>65</v>
      </c>
      <c r="BM240" s="52" t="s">
        <v>65</v>
      </c>
      <c r="BN240" s="218" t="s">
        <v>374</v>
      </c>
      <c r="BO240" s="217" t="s">
        <v>57</v>
      </c>
      <c r="BP240" s="201" t="s">
        <v>681</v>
      </c>
      <c r="BQ240" s="52" t="s">
        <v>717</v>
      </c>
    </row>
    <row r="241" spans="1:69" ht="16.5" thickBot="1">
      <c r="A241" s="207" t="s">
        <v>37</v>
      </c>
      <c r="B241" s="208" t="s">
        <v>711</v>
      </c>
      <c r="C241" s="202" t="s">
        <v>35</v>
      </c>
      <c r="D241" s="210" t="s">
        <v>709</v>
      </c>
      <c r="E241" s="24" t="s">
        <v>464</v>
      </c>
      <c r="F241" s="86">
        <v>60</v>
      </c>
      <c r="G241" s="80">
        <v>2</v>
      </c>
      <c r="H241" s="204"/>
      <c r="I241" s="204"/>
      <c r="J241" s="204"/>
      <c r="K241" s="204"/>
      <c r="L241" s="80">
        <v>0</v>
      </c>
      <c r="M241" s="203"/>
      <c r="N241" s="52">
        <v>0</v>
      </c>
      <c r="O241" s="204"/>
      <c r="P241" s="204"/>
      <c r="Q241" s="11">
        <v>5.3864654310000004</v>
      </c>
      <c r="R241" s="204"/>
      <c r="S241" s="204"/>
      <c r="T241" s="53">
        <v>8.0249999999999986</v>
      </c>
      <c r="U241" s="204"/>
      <c r="V241" s="204"/>
      <c r="W241" s="11">
        <v>5.3665342586206002</v>
      </c>
      <c r="X241" s="204"/>
      <c r="Y241" s="204"/>
      <c r="Z241" s="53">
        <v>7.5499999999999972</v>
      </c>
      <c r="AA241" s="204"/>
      <c r="AB241" s="204"/>
      <c r="AC241" s="204"/>
      <c r="AD241" s="204"/>
      <c r="AE241" s="204"/>
      <c r="AF241" s="9">
        <v>2.9127067733826788</v>
      </c>
      <c r="AG241" s="9">
        <v>399</v>
      </c>
      <c r="AH241" s="9">
        <v>0.39837137278395607</v>
      </c>
      <c r="AI241" s="9">
        <v>60</v>
      </c>
      <c r="AJ241" s="9">
        <v>2.0971698113207546</v>
      </c>
      <c r="AK241" s="204" t="s">
        <v>248</v>
      </c>
      <c r="AL241" s="9">
        <v>0</v>
      </c>
      <c r="AM241" s="9"/>
      <c r="AN241" s="9"/>
      <c r="AO241" s="73">
        <v>116</v>
      </c>
      <c r="AP241" s="80">
        <v>0</v>
      </c>
      <c r="AQ241" s="80">
        <v>0</v>
      </c>
      <c r="AR241" s="224">
        <v>0</v>
      </c>
      <c r="AS241" s="204" t="s">
        <v>248</v>
      </c>
      <c r="AT241" s="11">
        <v>4144.085</v>
      </c>
      <c r="AU241" s="11">
        <v>0</v>
      </c>
      <c r="AV241" s="158">
        <v>0</v>
      </c>
      <c r="AW241" s="158">
        <v>0</v>
      </c>
      <c r="AX241" s="158" t="s">
        <v>248</v>
      </c>
      <c r="AY241" s="235"/>
      <c r="AZ241" s="218">
        <v>27787</v>
      </c>
      <c r="BA241" s="188"/>
      <c r="BB241" s="203"/>
      <c r="BC241" s="158"/>
      <c r="BD241" s="217" t="s">
        <v>61</v>
      </c>
      <c r="BE241" s="201" t="s">
        <v>62</v>
      </c>
      <c r="BF241" s="201" t="s">
        <v>63</v>
      </c>
      <c r="BG241" s="201" t="s">
        <v>196</v>
      </c>
      <c r="BH241" s="218" t="s">
        <v>712</v>
      </c>
      <c r="BI241" s="218" t="s">
        <v>68</v>
      </c>
      <c r="BJ241" s="391">
        <v>214</v>
      </c>
      <c r="BK241" s="370">
        <v>4</v>
      </c>
      <c r="BL241" s="219" t="s">
        <v>65</v>
      </c>
      <c r="BM241" s="52" t="s">
        <v>65</v>
      </c>
      <c r="BN241" s="218" t="s">
        <v>374</v>
      </c>
      <c r="BO241" s="217" t="s">
        <v>57</v>
      </c>
      <c r="BP241" s="201" t="s">
        <v>681</v>
      </c>
      <c r="BQ241" s="52" t="s">
        <v>717</v>
      </c>
    </row>
    <row r="242" spans="1:69" ht="16.5" thickBot="1">
      <c r="A242" s="207" t="s">
        <v>37</v>
      </c>
      <c r="B242" s="208" t="s">
        <v>711</v>
      </c>
      <c r="C242" s="202" t="s">
        <v>35</v>
      </c>
      <c r="D242" s="210" t="s">
        <v>709</v>
      </c>
      <c r="E242" s="24" t="s">
        <v>465</v>
      </c>
      <c r="F242" s="86">
        <v>36</v>
      </c>
      <c r="G242" s="80">
        <v>1</v>
      </c>
      <c r="H242" s="204"/>
      <c r="I242" s="204"/>
      <c r="J242" s="204"/>
      <c r="K242" s="204"/>
      <c r="L242" s="80">
        <v>1</v>
      </c>
      <c r="M242" s="203"/>
      <c r="N242" s="52">
        <v>1</v>
      </c>
      <c r="O242" s="204"/>
      <c r="P242" s="204"/>
      <c r="Q242" s="11">
        <v>5.3215882353000001</v>
      </c>
      <c r="R242" s="204"/>
      <c r="S242" s="204"/>
      <c r="T242" s="53">
        <v>6.4124999999999996</v>
      </c>
      <c r="U242" s="204"/>
      <c r="V242" s="204"/>
      <c r="W242" s="11">
        <v>4.8853234117647002</v>
      </c>
      <c r="X242" s="204"/>
      <c r="Y242" s="204"/>
      <c r="Z242" s="53">
        <v>6.1499999999999986</v>
      </c>
      <c r="AA242" s="204"/>
      <c r="AB242" s="204"/>
      <c r="AC242" s="204"/>
      <c r="AD242" s="204"/>
      <c r="AE242" s="204"/>
      <c r="AF242" s="9">
        <v>3.4324603167619192</v>
      </c>
      <c r="AG242" s="9">
        <v>230</v>
      </c>
      <c r="AH242" s="9">
        <v>0.49703411735187375</v>
      </c>
      <c r="AI242" s="9">
        <v>6</v>
      </c>
      <c r="AJ242" s="9">
        <v>2.5466666666666669</v>
      </c>
      <c r="AK242" s="204" t="s">
        <v>248</v>
      </c>
      <c r="AL242" s="9">
        <v>33</v>
      </c>
      <c r="AM242" s="9">
        <v>3.4324603167619192</v>
      </c>
      <c r="AN242" s="9">
        <v>3.526086956521739</v>
      </c>
      <c r="AO242" s="73">
        <v>70</v>
      </c>
      <c r="AP242" s="80">
        <v>0</v>
      </c>
      <c r="AQ242" s="80">
        <v>0</v>
      </c>
      <c r="AR242" s="224">
        <v>0</v>
      </c>
      <c r="AS242" s="204" t="s">
        <v>248</v>
      </c>
      <c r="AT242" s="11">
        <v>2473.73</v>
      </c>
      <c r="AU242" s="11">
        <v>0</v>
      </c>
      <c r="AV242" s="158">
        <v>0</v>
      </c>
      <c r="AW242" s="158">
        <v>0</v>
      </c>
      <c r="AX242" s="158" t="s">
        <v>248</v>
      </c>
      <c r="AY242" s="235"/>
      <c r="AZ242" s="218">
        <v>33524</v>
      </c>
      <c r="BA242" s="188"/>
      <c r="BB242" s="203"/>
      <c r="BC242" s="158"/>
      <c r="BD242" s="217" t="s">
        <v>61</v>
      </c>
      <c r="BE242" s="201" t="s">
        <v>62</v>
      </c>
      <c r="BF242" s="201" t="s">
        <v>63</v>
      </c>
      <c r="BG242" s="201" t="s">
        <v>196</v>
      </c>
      <c r="BH242" s="218" t="s">
        <v>514</v>
      </c>
      <c r="BI242" s="218" t="s">
        <v>64</v>
      </c>
      <c r="BJ242" s="391">
        <v>214</v>
      </c>
      <c r="BK242" s="370">
        <v>1</v>
      </c>
      <c r="BL242" s="219" t="s">
        <v>65</v>
      </c>
      <c r="BM242" s="52" t="s">
        <v>65</v>
      </c>
      <c r="BN242" s="218" t="s">
        <v>374</v>
      </c>
      <c r="BO242" s="217" t="s">
        <v>349</v>
      </c>
      <c r="BP242" s="201" t="s">
        <v>699</v>
      </c>
      <c r="BQ242" s="52" t="s">
        <v>715</v>
      </c>
    </row>
    <row r="243" spans="1:69" ht="16.5" thickBot="1">
      <c r="A243" s="207" t="s">
        <v>37</v>
      </c>
      <c r="B243" s="208" t="s">
        <v>711</v>
      </c>
      <c r="C243" s="202" t="s">
        <v>35</v>
      </c>
      <c r="D243" s="210" t="s">
        <v>709</v>
      </c>
      <c r="E243" s="24" t="s">
        <v>465</v>
      </c>
      <c r="F243" s="86">
        <v>37</v>
      </c>
      <c r="G243" s="80">
        <v>2</v>
      </c>
      <c r="H243" s="204"/>
      <c r="I243" s="204"/>
      <c r="J243" s="204"/>
      <c r="K243" s="204"/>
      <c r="L243" s="80">
        <v>0</v>
      </c>
      <c r="M243" s="203"/>
      <c r="N243" s="52">
        <v>0</v>
      </c>
      <c r="O243" s="204"/>
      <c r="P243" s="204"/>
      <c r="Q243" s="11">
        <v>5.1171141429000002</v>
      </c>
      <c r="R243" s="204"/>
      <c r="S243" s="204"/>
      <c r="T243" s="53">
        <v>6.8125</v>
      </c>
      <c r="U243" s="204"/>
      <c r="V243" s="204"/>
      <c r="W243" s="11">
        <v>4.9969142285714003</v>
      </c>
      <c r="X243" s="204"/>
      <c r="Y243" s="204"/>
      <c r="Z243" s="53">
        <v>6.8125</v>
      </c>
      <c r="AA243" s="204"/>
      <c r="AB243" s="204"/>
      <c r="AC243" s="204"/>
      <c r="AD243" s="204"/>
      <c r="AE243" s="204"/>
      <c r="AF243" s="9">
        <v>3.4055510165740035</v>
      </c>
      <c r="AG243" s="9">
        <v>245</v>
      </c>
      <c r="AH243" s="9">
        <v>0.42249794858759099</v>
      </c>
      <c r="AI243" s="9">
        <v>8</v>
      </c>
      <c r="AJ243" s="9">
        <v>2.5708333333333333</v>
      </c>
      <c r="AK243" s="204" t="s">
        <v>248</v>
      </c>
      <c r="AL243" s="9">
        <v>35</v>
      </c>
      <c r="AM243" s="9">
        <v>3.4055510165740035</v>
      </c>
      <c r="AN243" s="9">
        <v>3.4401041666666665</v>
      </c>
      <c r="AO243" s="73">
        <v>70</v>
      </c>
      <c r="AP243" s="80">
        <v>0</v>
      </c>
      <c r="AQ243" s="80">
        <v>0</v>
      </c>
      <c r="AR243" s="224">
        <v>0</v>
      </c>
      <c r="AS243" s="204" t="s">
        <v>248</v>
      </c>
      <c r="AT243" s="11">
        <v>2500.1210000000001</v>
      </c>
      <c r="AU243" s="11">
        <v>0</v>
      </c>
      <c r="AV243" s="158">
        <v>0</v>
      </c>
      <c r="AW243" s="158">
        <v>0</v>
      </c>
      <c r="AX243" s="158" t="s">
        <v>248</v>
      </c>
      <c r="AY243" s="235"/>
      <c r="AZ243" s="218">
        <v>33524</v>
      </c>
      <c r="BA243" s="188"/>
      <c r="BB243" s="203"/>
      <c r="BC243" s="158"/>
      <c r="BD243" s="217" t="s">
        <v>61</v>
      </c>
      <c r="BE243" s="201" t="s">
        <v>62</v>
      </c>
      <c r="BF243" s="201" t="s">
        <v>63</v>
      </c>
      <c r="BG243" s="201" t="s">
        <v>196</v>
      </c>
      <c r="BH243" s="218" t="s">
        <v>514</v>
      </c>
      <c r="BI243" s="218" t="s">
        <v>66</v>
      </c>
      <c r="BJ243" s="391">
        <v>214</v>
      </c>
      <c r="BK243" s="370">
        <v>7</v>
      </c>
      <c r="BL243" s="219" t="s">
        <v>65</v>
      </c>
      <c r="BM243" s="52" t="s">
        <v>65</v>
      </c>
      <c r="BN243" s="218" t="s">
        <v>374</v>
      </c>
      <c r="BO243" s="217" t="s">
        <v>349</v>
      </c>
      <c r="BP243" s="201" t="s">
        <v>699</v>
      </c>
      <c r="BQ243" s="52" t="s">
        <v>715</v>
      </c>
    </row>
    <row r="244" spans="1:69" ht="16.5" thickBot="1">
      <c r="A244" s="207" t="s">
        <v>37</v>
      </c>
      <c r="B244" s="208" t="s">
        <v>711</v>
      </c>
      <c r="C244" s="202" t="s">
        <v>35</v>
      </c>
      <c r="D244" s="210" t="s">
        <v>709</v>
      </c>
      <c r="E244" s="24" t="s">
        <v>465</v>
      </c>
      <c r="F244" s="86">
        <v>40</v>
      </c>
      <c r="G244" s="80">
        <v>0</v>
      </c>
      <c r="H244" s="204"/>
      <c r="I244" s="204"/>
      <c r="J244" s="204"/>
      <c r="K244" s="204"/>
      <c r="L244" s="80">
        <v>0</v>
      </c>
      <c r="M244" s="203"/>
      <c r="N244" s="52">
        <v>0</v>
      </c>
      <c r="O244" s="204"/>
      <c r="P244" s="204"/>
      <c r="Q244" s="11">
        <v>4.8423746999999997</v>
      </c>
      <c r="R244" s="204"/>
      <c r="S244" s="204"/>
      <c r="T244" s="53">
        <v>6</v>
      </c>
      <c r="U244" s="204"/>
      <c r="V244" s="204"/>
      <c r="W244" s="11">
        <v>4.9464248250000002</v>
      </c>
      <c r="X244" s="204"/>
      <c r="Y244" s="204"/>
      <c r="Z244" s="53">
        <v>6</v>
      </c>
      <c r="AA244" s="204"/>
      <c r="AB244" s="204"/>
      <c r="AC244" s="204"/>
      <c r="AD244" s="204"/>
      <c r="AE244" s="204"/>
      <c r="AF244" s="9">
        <v>3.5398571478469032</v>
      </c>
      <c r="AG244" s="9">
        <v>280</v>
      </c>
      <c r="AH244" s="9">
        <v>0.45226573033407408</v>
      </c>
      <c r="AI244" s="9">
        <v>7</v>
      </c>
      <c r="AJ244" s="9">
        <v>2.6296296296296298</v>
      </c>
      <c r="AK244" s="204" t="s">
        <v>248</v>
      </c>
      <c r="AL244" s="9">
        <v>40</v>
      </c>
      <c r="AM244" s="9">
        <v>3.5398571478469032</v>
      </c>
      <c r="AN244" s="9">
        <v>3.6198630136986303</v>
      </c>
      <c r="AO244" s="73">
        <v>80</v>
      </c>
      <c r="AP244" s="80">
        <v>0</v>
      </c>
      <c r="AQ244" s="80">
        <v>0</v>
      </c>
      <c r="AR244" s="224">
        <v>0</v>
      </c>
      <c r="AS244" s="204" t="s">
        <v>248</v>
      </c>
      <c r="AT244" s="11">
        <v>2852.8290000000002</v>
      </c>
      <c r="AU244" s="11">
        <v>0</v>
      </c>
      <c r="AV244" s="158">
        <v>0</v>
      </c>
      <c r="AW244" s="158">
        <v>0</v>
      </c>
      <c r="AX244" s="158" t="s">
        <v>248</v>
      </c>
      <c r="AY244" s="235"/>
      <c r="AZ244" s="218">
        <v>33524</v>
      </c>
      <c r="BA244" s="188"/>
      <c r="BB244" s="203"/>
      <c r="BC244" s="158"/>
      <c r="BD244" s="217" t="s">
        <v>61</v>
      </c>
      <c r="BE244" s="201" t="s">
        <v>62</v>
      </c>
      <c r="BF244" s="201" t="s">
        <v>63</v>
      </c>
      <c r="BG244" s="201" t="s">
        <v>196</v>
      </c>
      <c r="BH244" s="218" t="s">
        <v>514</v>
      </c>
      <c r="BI244" s="218" t="s">
        <v>67</v>
      </c>
      <c r="BJ244" s="391">
        <v>214</v>
      </c>
      <c r="BK244" s="370">
        <v>3</v>
      </c>
      <c r="BL244" s="219" t="s">
        <v>65</v>
      </c>
      <c r="BM244" s="52" t="s">
        <v>65</v>
      </c>
      <c r="BN244" s="218" t="s">
        <v>374</v>
      </c>
      <c r="BO244" s="217" t="s">
        <v>349</v>
      </c>
      <c r="BP244" s="201" t="s">
        <v>699</v>
      </c>
      <c r="BQ244" s="52" t="s">
        <v>715</v>
      </c>
    </row>
    <row r="245" spans="1:69" ht="16.5" thickBot="1">
      <c r="A245" s="207" t="s">
        <v>37</v>
      </c>
      <c r="B245" s="208" t="s">
        <v>711</v>
      </c>
      <c r="C245" s="202" t="s">
        <v>35</v>
      </c>
      <c r="D245" s="210" t="s">
        <v>709</v>
      </c>
      <c r="E245" s="24" t="s">
        <v>465</v>
      </c>
      <c r="F245" s="86">
        <v>37</v>
      </c>
      <c r="G245" s="80">
        <v>0</v>
      </c>
      <c r="H245" s="204"/>
      <c r="I245" s="204"/>
      <c r="J245" s="204"/>
      <c r="K245" s="204"/>
      <c r="L245" s="80">
        <v>0</v>
      </c>
      <c r="M245" s="203"/>
      <c r="N245" s="52">
        <v>0</v>
      </c>
      <c r="O245" s="204"/>
      <c r="P245" s="204"/>
      <c r="Q245" s="11">
        <v>5.1429456485999996</v>
      </c>
      <c r="R245" s="204"/>
      <c r="S245" s="204"/>
      <c r="T245" s="53">
        <v>6.5749999999999993</v>
      </c>
      <c r="U245" s="204"/>
      <c r="V245" s="204"/>
      <c r="W245" s="11">
        <v>5.1184592432432003</v>
      </c>
      <c r="X245" s="204"/>
      <c r="Y245" s="204"/>
      <c r="Z245" s="53">
        <v>6.5749999999999993</v>
      </c>
      <c r="AA245" s="204"/>
      <c r="AB245" s="204"/>
      <c r="AC245" s="204"/>
      <c r="AD245" s="204"/>
      <c r="AE245" s="204"/>
      <c r="AF245" s="9">
        <v>2.9010714287795718</v>
      </c>
      <c r="AG245" s="9">
        <v>252</v>
      </c>
      <c r="AH245" s="9">
        <v>0.36773959331056871</v>
      </c>
      <c r="AI245" s="9">
        <v>35</v>
      </c>
      <c r="AJ245" s="9">
        <v>2.1356060606060607</v>
      </c>
      <c r="AK245" s="204" t="s">
        <v>248</v>
      </c>
      <c r="AL245" s="9">
        <v>0</v>
      </c>
      <c r="AM245" s="9"/>
      <c r="AN245" s="9"/>
      <c r="AO245" s="73">
        <v>74</v>
      </c>
      <c r="AP245" s="80">
        <v>0</v>
      </c>
      <c r="AQ245" s="80">
        <v>0</v>
      </c>
      <c r="AR245" s="224">
        <v>0</v>
      </c>
      <c r="AS245" s="204" t="s">
        <v>248</v>
      </c>
      <c r="AT245" s="11">
        <v>2638.6179999999999</v>
      </c>
      <c r="AU245" s="11">
        <v>0</v>
      </c>
      <c r="AV245" s="158">
        <v>0</v>
      </c>
      <c r="AW245" s="158">
        <v>0</v>
      </c>
      <c r="AX245" s="158" t="s">
        <v>248</v>
      </c>
      <c r="AY245" s="235"/>
      <c r="AZ245" s="218">
        <v>33524</v>
      </c>
      <c r="BA245" s="188"/>
      <c r="BB245" s="203"/>
      <c r="BC245" s="158"/>
      <c r="BD245" s="217" t="s">
        <v>61</v>
      </c>
      <c r="BE245" s="201" t="s">
        <v>62</v>
      </c>
      <c r="BF245" s="201" t="s">
        <v>63</v>
      </c>
      <c r="BG245" s="201" t="s">
        <v>196</v>
      </c>
      <c r="BH245" s="218" t="s">
        <v>514</v>
      </c>
      <c r="BI245" s="218" t="s">
        <v>68</v>
      </c>
      <c r="BJ245" s="391">
        <v>214</v>
      </c>
      <c r="BK245" s="370">
        <v>4</v>
      </c>
      <c r="BL245" s="219" t="s">
        <v>65</v>
      </c>
      <c r="BM245" s="52" t="s">
        <v>65</v>
      </c>
      <c r="BN245" s="218" t="s">
        <v>374</v>
      </c>
      <c r="BO245" s="217" t="s">
        <v>349</v>
      </c>
      <c r="BP245" s="201" t="s">
        <v>699</v>
      </c>
      <c r="BQ245" s="52" t="s">
        <v>715</v>
      </c>
    </row>
    <row r="246" spans="1:69" ht="16.5" thickBot="1">
      <c r="A246" s="207" t="s">
        <v>37</v>
      </c>
      <c r="B246" s="208" t="s">
        <v>711</v>
      </c>
      <c r="C246" s="202" t="s">
        <v>35</v>
      </c>
      <c r="D246" s="210" t="s">
        <v>709</v>
      </c>
      <c r="E246" s="24" t="s">
        <v>581</v>
      </c>
      <c r="F246" s="86">
        <v>51</v>
      </c>
      <c r="G246" s="80">
        <v>0</v>
      </c>
      <c r="H246" s="204"/>
      <c r="I246" s="204"/>
      <c r="J246" s="204"/>
      <c r="K246" s="204"/>
      <c r="L246" s="80">
        <v>0</v>
      </c>
      <c r="M246" s="203"/>
      <c r="N246" s="52">
        <v>0</v>
      </c>
      <c r="O246" s="204"/>
      <c r="P246" s="204"/>
      <c r="Q246" s="11">
        <v>4.6977253921999997</v>
      </c>
      <c r="R246" s="204"/>
      <c r="S246" s="204"/>
      <c r="T246" s="53">
        <v>5.8624999999999989</v>
      </c>
      <c r="U246" s="204"/>
      <c r="V246" s="204"/>
      <c r="W246" s="11">
        <v>4.4499409999999999</v>
      </c>
      <c r="X246" s="204"/>
      <c r="Y246" s="204"/>
      <c r="Z246" s="53">
        <v>5.7249999999999979</v>
      </c>
      <c r="AA246" s="204"/>
      <c r="AB246" s="204"/>
      <c r="AC246" s="204"/>
      <c r="AD246" s="204"/>
      <c r="AE246" s="204"/>
      <c r="AF246" s="9">
        <v>3.8021568888041819</v>
      </c>
      <c r="AG246" s="9">
        <v>357</v>
      </c>
      <c r="AH246" s="9">
        <v>0.31746693989043029</v>
      </c>
      <c r="AI246" s="9">
        <v>2</v>
      </c>
      <c r="AJ246" s="9">
        <v>3.1121428571428571</v>
      </c>
      <c r="AK246" s="204" t="s">
        <v>248</v>
      </c>
      <c r="AL246" s="9">
        <v>51</v>
      </c>
      <c r="AM246" s="9">
        <v>3.8021568888041819</v>
      </c>
      <c r="AN246" s="9">
        <v>3.7427272727272727</v>
      </c>
      <c r="AO246" s="73">
        <v>102</v>
      </c>
      <c r="AP246" s="80">
        <v>0</v>
      </c>
      <c r="AQ246" s="80">
        <v>0</v>
      </c>
      <c r="AR246" s="224">
        <v>0</v>
      </c>
      <c r="AS246" s="204" t="s">
        <v>248</v>
      </c>
      <c r="AT246" s="11">
        <v>3632.3389999999999</v>
      </c>
      <c r="AU246" s="11">
        <v>0</v>
      </c>
      <c r="AV246" s="158">
        <v>0</v>
      </c>
      <c r="AW246" s="158">
        <v>0</v>
      </c>
      <c r="AX246" s="158" t="s">
        <v>248</v>
      </c>
      <c r="AY246" s="235"/>
      <c r="AZ246" s="218">
        <v>36974</v>
      </c>
      <c r="BA246" s="188"/>
      <c r="BB246" s="203"/>
      <c r="BC246" s="158"/>
      <c r="BD246" s="217" t="s">
        <v>61</v>
      </c>
      <c r="BE246" s="201" t="s">
        <v>62</v>
      </c>
      <c r="BF246" s="201" t="s">
        <v>63</v>
      </c>
      <c r="BG246" s="201" t="s">
        <v>196</v>
      </c>
      <c r="BH246" s="218" t="s">
        <v>712</v>
      </c>
      <c r="BI246" s="218" t="s">
        <v>64</v>
      </c>
      <c r="BJ246" s="391">
        <v>214</v>
      </c>
      <c r="BK246" s="370">
        <v>1</v>
      </c>
      <c r="BL246" s="219" t="s">
        <v>65</v>
      </c>
      <c r="BM246" s="52" t="s">
        <v>65</v>
      </c>
      <c r="BN246" s="218" t="s">
        <v>374</v>
      </c>
      <c r="BO246" s="217" t="s">
        <v>57</v>
      </c>
      <c r="BP246" s="201" t="s">
        <v>681</v>
      </c>
      <c r="BQ246" s="52" t="s">
        <v>717</v>
      </c>
    </row>
    <row r="247" spans="1:69" ht="16.5" thickBot="1">
      <c r="A247" s="207" t="s">
        <v>37</v>
      </c>
      <c r="B247" s="208" t="s">
        <v>711</v>
      </c>
      <c r="C247" s="202" t="s">
        <v>35</v>
      </c>
      <c r="D247" s="210" t="s">
        <v>709</v>
      </c>
      <c r="E247" s="24" t="s">
        <v>581</v>
      </c>
      <c r="F247" s="86">
        <v>53</v>
      </c>
      <c r="G247" s="80">
        <v>0</v>
      </c>
      <c r="H247" s="204"/>
      <c r="I247" s="204"/>
      <c r="J247" s="204"/>
      <c r="K247" s="204"/>
      <c r="L247" s="80">
        <v>0</v>
      </c>
      <c r="M247" s="203"/>
      <c r="N247" s="52">
        <v>1</v>
      </c>
      <c r="O247" s="204"/>
      <c r="P247" s="204"/>
      <c r="Q247" s="11">
        <v>5.6796223584999996</v>
      </c>
      <c r="R247" s="204"/>
      <c r="S247" s="204"/>
      <c r="T247" s="53">
        <v>7.3374999999999986</v>
      </c>
      <c r="U247" s="204"/>
      <c r="V247" s="204"/>
      <c r="W247" s="11">
        <v>5.7269431132074997</v>
      </c>
      <c r="X247" s="204"/>
      <c r="Y247" s="204"/>
      <c r="Z247" s="53">
        <v>7.3916666666666657</v>
      </c>
      <c r="AA247" s="204"/>
      <c r="AB247" s="204"/>
      <c r="AC247" s="204"/>
      <c r="AD247" s="204"/>
      <c r="AE247" s="204"/>
      <c r="AF247" s="9">
        <v>2.9110364199352534</v>
      </c>
      <c r="AG247" s="9">
        <v>357</v>
      </c>
      <c r="AH247" s="9">
        <v>0.61386804513183202</v>
      </c>
      <c r="AI247" s="9">
        <v>93</v>
      </c>
      <c r="AJ247" s="9">
        <v>1.8486111111111112</v>
      </c>
      <c r="AK247" s="204" t="s">
        <v>248</v>
      </c>
      <c r="AL247" s="9">
        <v>50</v>
      </c>
      <c r="AM247" s="9">
        <v>2.9158571481704714</v>
      </c>
      <c r="AN247" s="9">
        <v>2.9224999999999999</v>
      </c>
      <c r="AO247" s="73">
        <v>104</v>
      </c>
      <c r="AP247" s="80">
        <v>2</v>
      </c>
      <c r="AQ247" s="80">
        <v>0</v>
      </c>
      <c r="AR247" s="224">
        <v>0</v>
      </c>
      <c r="AS247" s="204" t="s">
        <v>248</v>
      </c>
      <c r="AT247" s="11">
        <v>3638.06</v>
      </c>
      <c r="AU247" s="11">
        <v>143.578</v>
      </c>
      <c r="AV247" s="158">
        <v>0</v>
      </c>
      <c r="AW247" s="158">
        <v>0</v>
      </c>
      <c r="AX247" s="158" t="s">
        <v>248</v>
      </c>
      <c r="AY247" s="235"/>
      <c r="AZ247" s="218">
        <v>36974</v>
      </c>
      <c r="BA247" s="188"/>
      <c r="BB247" s="203"/>
      <c r="BC247" s="158"/>
      <c r="BD247" s="217" t="s">
        <v>61</v>
      </c>
      <c r="BE247" s="201" t="s">
        <v>62</v>
      </c>
      <c r="BF247" s="201" t="s">
        <v>63</v>
      </c>
      <c r="BG247" s="201" t="s">
        <v>196</v>
      </c>
      <c r="BH247" s="218" t="s">
        <v>712</v>
      </c>
      <c r="BI247" s="218" t="s">
        <v>66</v>
      </c>
      <c r="BJ247" s="391">
        <v>214</v>
      </c>
      <c r="BK247" s="370">
        <v>7</v>
      </c>
      <c r="BL247" s="219" t="s">
        <v>65</v>
      </c>
      <c r="BM247" s="52" t="s">
        <v>65</v>
      </c>
      <c r="BN247" s="218" t="s">
        <v>374</v>
      </c>
      <c r="BO247" s="217" t="s">
        <v>57</v>
      </c>
      <c r="BP247" s="201" t="s">
        <v>681</v>
      </c>
      <c r="BQ247" s="52" t="s">
        <v>717</v>
      </c>
    </row>
    <row r="248" spans="1:69" ht="16.5" thickBot="1">
      <c r="A248" s="207" t="s">
        <v>37</v>
      </c>
      <c r="B248" s="208" t="s">
        <v>711</v>
      </c>
      <c r="C248" s="202" t="s">
        <v>35</v>
      </c>
      <c r="D248" s="210" t="s">
        <v>709</v>
      </c>
      <c r="E248" s="24" t="s">
        <v>581</v>
      </c>
      <c r="F248" s="86">
        <v>52</v>
      </c>
      <c r="G248" s="80">
        <v>0</v>
      </c>
      <c r="H248" s="204"/>
      <c r="I248" s="204"/>
      <c r="J248" s="204"/>
      <c r="K248" s="204"/>
      <c r="L248" s="80">
        <v>0</v>
      </c>
      <c r="M248" s="203"/>
      <c r="N248" s="52">
        <v>0</v>
      </c>
      <c r="O248" s="204"/>
      <c r="P248" s="204"/>
      <c r="Q248" s="11">
        <v>6.8006342691999997</v>
      </c>
      <c r="R248" s="204"/>
      <c r="S248" s="204"/>
      <c r="T248" s="53">
        <v>10.066666666666666</v>
      </c>
      <c r="U248" s="204"/>
      <c r="V248" s="204"/>
      <c r="W248" s="11">
        <v>6.7516727884614998</v>
      </c>
      <c r="X248" s="204"/>
      <c r="Y248" s="204"/>
      <c r="Z248" s="53">
        <v>10.1</v>
      </c>
      <c r="AA248" s="204"/>
      <c r="AB248" s="204"/>
      <c r="AC248" s="204"/>
      <c r="AD248" s="204"/>
      <c r="AE248" s="204"/>
      <c r="AF248" s="9">
        <v>3.5836428728732437</v>
      </c>
      <c r="AG248" s="9">
        <v>364</v>
      </c>
      <c r="AH248" s="9">
        <v>0.43727384188780594</v>
      </c>
      <c r="AI248" s="9">
        <v>11</v>
      </c>
      <c r="AJ248" s="9">
        <v>2.6161290322580646</v>
      </c>
      <c r="AK248" s="204" t="s">
        <v>248</v>
      </c>
      <c r="AL248" s="9">
        <v>51</v>
      </c>
      <c r="AM248" s="9">
        <v>3.5839495952723741</v>
      </c>
      <c r="AN248" s="9">
        <v>3.6528384279475983</v>
      </c>
      <c r="AO248" s="73">
        <v>104</v>
      </c>
      <c r="AP248" s="80">
        <v>0</v>
      </c>
      <c r="AQ248" s="80">
        <v>0</v>
      </c>
      <c r="AR248" s="224">
        <v>0</v>
      </c>
      <c r="AS248" s="204" t="s">
        <v>248</v>
      </c>
      <c r="AT248" s="11">
        <v>3715.7559999999999</v>
      </c>
      <c r="AU248" s="11">
        <v>0</v>
      </c>
      <c r="AV248" s="158">
        <v>0</v>
      </c>
      <c r="AW248" s="158">
        <v>0</v>
      </c>
      <c r="AX248" s="158" t="s">
        <v>248</v>
      </c>
      <c r="AY248" s="235"/>
      <c r="AZ248" s="218">
        <v>36974</v>
      </c>
      <c r="BA248" s="188"/>
      <c r="BB248" s="203"/>
      <c r="BC248" s="158"/>
      <c r="BD248" s="217" t="s">
        <v>61</v>
      </c>
      <c r="BE248" s="201" t="s">
        <v>62</v>
      </c>
      <c r="BF248" s="201" t="s">
        <v>63</v>
      </c>
      <c r="BG248" s="201" t="s">
        <v>196</v>
      </c>
      <c r="BH248" s="218" t="s">
        <v>712</v>
      </c>
      <c r="BI248" s="218" t="s">
        <v>67</v>
      </c>
      <c r="BJ248" s="391">
        <v>214</v>
      </c>
      <c r="BK248" s="370">
        <v>3</v>
      </c>
      <c r="BL248" s="219" t="s">
        <v>65</v>
      </c>
      <c r="BM248" s="52" t="s">
        <v>65</v>
      </c>
      <c r="BN248" s="218" t="s">
        <v>374</v>
      </c>
      <c r="BO248" s="217" t="s">
        <v>57</v>
      </c>
      <c r="BP248" s="201" t="s">
        <v>681</v>
      </c>
      <c r="BQ248" s="52" t="s">
        <v>717</v>
      </c>
    </row>
    <row r="249" spans="1:69" ht="16.5" thickBot="1">
      <c r="A249" s="207" t="s">
        <v>37</v>
      </c>
      <c r="B249" s="208" t="s">
        <v>711</v>
      </c>
      <c r="C249" s="202" t="s">
        <v>35</v>
      </c>
      <c r="D249" s="210" t="s">
        <v>709</v>
      </c>
      <c r="E249" s="24" t="s">
        <v>581</v>
      </c>
      <c r="F249" s="86">
        <v>54</v>
      </c>
      <c r="G249" s="80">
        <v>2</v>
      </c>
      <c r="H249" s="204"/>
      <c r="I249" s="204"/>
      <c r="J249" s="204"/>
      <c r="K249" s="204"/>
      <c r="L249" s="80">
        <v>0</v>
      </c>
      <c r="M249" s="203"/>
      <c r="N249" s="52">
        <v>0</v>
      </c>
      <c r="O249" s="204"/>
      <c r="P249" s="204"/>
      <c r="Q249" s="11">
        <v>5.9869229615000004</v>
      </c>
      <c r="R249" s="204"/>
      <c r="S249" s="204"/>
      <c r="T249" s="53">
        <v>9.6999999999999993</v>
      </c>
      <c r="U249" s="204"/>
      <c r="V249" s="204"/>
      <c r="W249" s="11">
        <v>5.9578843653845999</v>
      </c>
      <c r="X249" s="204"/>
      <c r="Y249" s="204"/>
      <c r="Z249" s="53">
        <v>9.1999999999999993</v>
      </c>
      <c r="AA249" s="204"/>
      <c r="AB249" s="204"/>
      <c r="AC249" s="204"/>
      <c r="AD249" s="204"/>
      <c r="AE249" s="204"/>
      <c r="AF249" s="9">
        <v>2.7129714240346634</v>
      </c>
      <c r="AG249" s="9">
        <v>350</v>
      </c>
      <c r="AH249" s="9">
        <v>0.3715093239636188</v>
      </c>
      <c r="AI249" s="9">
        <v>81</v>
      </c>
      <c r="AJ249" s="9">
        <v>1.9550000000000001</v>
      </c>
      <c r="AK249" s="204" t="s">
        <v>248</v>
      </c>
      <c r="AL249" s="9">
        <v>0</v>
      </c>
      <c r="AM249" s="9"/>
      <c r="AN249" s="9"/>
      <c r="AO249" s="73">
        <v>104</v>
      </c>
      <c r="AP249" s="80">
        <v>0</v>
      </c>
      <c r="AQ249" s="80">
        <v>0</v>
      </c>
      <c r="AR249" s="224">
        <v>0</v>
      </c>
      <c r="AS249" s="204" t="s">
        <v>248</v>
      </c>
      <c r="AT249" s="11">
        <v>3704.0529999999999</v>
      </c>
      <c r="AU249" s="11">
        <v>0</v>
      </c>
      <c r="AV249" s="158">
        <v>0</v>
      </c>
      <c r="AW249" s="158">
        <v>0</v>
      </c>
      <c r="AX249" s="158" t="s">
        <v>248</v>
      </c>
      <c r="AY249" s="235"/>
      <c r="AZ249" s="218">
        <v>36974</v>
      </c>
      <c r="BA249" s="188"/>
      <c r="BB249" s="203"/>
      <c r="BC249" s="158"/>
      <c r="BD249" s="217" t="s">
        <v>61</v>
      </c>
      <c r="BE249" s="201" t="s">
        <v>62</v>
      </c>
      <c r="BF249" s="201" t="s">
        <v>63</v>
      </c>
      <c r="BG249" s="201" t="s">
        <v>196</v>
      </c>
      <c r="BH249" s="218" t="s">
        <v>712</v>
      </c>
      <c r="BI249" s="218" t="s">
        <v>68</v>
      </c>
      <c r="BJ249" s="391">
        <v>214</v>
      </c>
      <c r="BK249" s="370">
        <v>4</v>
      </c>
      <c r="BL249" s="219" t="s">
        <v>65</v>
      </c>
      <c r="BM249" s="52" t="s">
        <v>65</v>
      </c>
      <c r="BN249" s="218" t="s">
        <v>374</v>
      </c>
      <c r="BO249" s="217" t="s">
        <v>57</v>
      </c>
      <c r="BP249" s="201" t="s">
        <v>681</v>
      </c>
      <c r="BQ249" s="52" t="s">
        <v>717</v>
      </c>
    </row>
    <row r="250" spans="1:69" ht="16.5" thickBot="1">
      <c r="A250" s="207" t="s">
        <v>37</v>
      </c>
      <c r="B250" s="208" t="s">
        <v>711</v>
      </c>
      <c r="C250" s="202" t="s">
        <v>35</v>
      </c>
      <c r="D250" s="210" t="s">
        <v>709</v>
      </c>
      <c r="E250" s="24" t="s">
        <v>466</v>
      </c>
      <c r="F250" s="86">
        <v>62</v>
      </c>
      <c r="G250" s="80">
        <v>0</v>
      </c>
      <c r="H250" s="204"/>
      <c r="I250" s="204"/>
      <c r="J250" s="204"/>
      <c r="K250" s="204"/>
      <c r="L250" s="80">
        <v>0</v>
      </c>
      <c r="M250" s="203"/>
      <c r="N250" s="52">
        <v>1</v>
      </c>
      <c r="O250" s="204"/>
      <c r="P250" s="204"/>
      <c r="Q250" s="11">
        <v>5.1747417580999997</v>
      </c>
      <c r="R250" s="204"/>
      <c r="S250" s="204"/>
      <c r="T250" s="53">
        <v>6.8624999999999998</v>
      </c>
      <c r="U250" s="204"/>
      <c r="V250" s="204"/>
      <c r="W250" s="11">
        <v>4.8313062580645001</v>
      </c>
      <c r="X250" s="204"/>
      <c r="Y250" s="204"/>
      <c r="Z250" s="53">
        <v>6.4749999999999996</v>
      </c>
      <c r="AA250" s="204"/>
      <c r="AB250" s="204"/>
      <c r="AC250" s="204"/>
      <c r="AD250" s="204"/>
      <c r="AE250" s="204"/>
      <c r="AF250" s="9">
        <v>3.5804683949964113</v>
      </c>
      <c r="AG250" s="9">
        <v>434</v>
      </c>
      <c r="AH250" s="9">
        <v>0.45491051024701779</v>
      </c>
      <c r="AI250" s="9">
        <v>12</v>
      </c>
      <c r="AJ250" s="9">
        <v>2.646969696969697</v>
      </c>
      <c r="AK250" s="204" t="s">
        <v>248</v>
      </c>
      <c r="AL250" s="9">
        <v>62</v>
      </c>
      <c r="AM250" s="9">
        <v>3.5804683949964113</v>
      </c>
      <c r="AN250" s="9">
        <v>3.6332046332046333</v>
      </c>
      <c r="AO250" s="73">
        <v>124</v>
      </c>
      <c r="AP250" s="80">
        <v>0</v>
      </c>
      <c r="AQ250" s="80">
        <v>0</v>
      </c>
      <c r="AR250" s="224">
        <v>0</v>
      </c>
      <c r="AS250" s="204" t="s">
        <v>248</v>
      </c>
      <c r="AT250" s="11">
        <v>4753.8190000000004</v>
      </c>
      <c r="AU250" s="11">
        <v>0</v>
      </c>
      <c r="AV250" s="158">
        <v>0</v>
      </c>
      <c r="AW250" s="158">
        <v>0</v>
      </c>
      <c r="AX250" s="158" t="s">
        <v>248</v>
      </c>
      <c r="AY250" s="235"/>
      <c r="AZ250" s="218">
        <v>34757</v>
      </c>
      <c r="BA250" s="188"/>
      <c r="BB250" s="203"/>
      <c r="BC250" s="158"/>
      <c r="BD250" s="217" t="s">
        <v>61</v>
      </c>
      <c r="BE250" s="201" t="s">
        <v>62</v>
      </c>
      <c r="BF250" s="201" t="s">
        <v>63</v>
      </c>
      <c r="BG250" s="201" t="s">
        <v>196</v>
      </c>
      <c r="BH250" s="456" t="s">
        <v>512</v>
      </c>
      <c r="BI250" s="218" t="s">
        <v>64</v>
      </c>
      <c r="BJ250" s="391">
        <v>214</v>
      </c>
      <c r="BK250" s="370">
        <v>1</v>
      </c>
      <c r="BL250" s="219" t="s">
        <v>65</v>
      </c>
      <c r="BM250" s="52" t="s">
        <v>65</v>
      </c>
      <c r="BN250" s="218" t="s">
        <v>374</v>
      </c>
      <c r="BO250" s="217" t="s">
        <v>70</v>
      </c>
      <c r="BP250" s="201" t="s">
        <v>681</v>
      </c>
      <c r="BQ250" s="52" t="s">
        <v>717</v>
      </c>
    </row>
    <row r="251" spans="1:69" ht="16.5" thickBot="1">
      <c r="A251" s="207" t="s">
        <v>37</v>
      </c>
      <c r="B251" s="208" t="s">
        <v>711</v>
      </c>
      <c r="C251" s="202" t="s">
        <v>35</v>
      </c>
      <c r="D251" s="210" t="s">
        <v>709</v>
      </c>
      <c r="E251" s="24" t="s">
        <v>466</v>
      </c>
      <c r="F251" s="86">
        <v>55</v>
      </c>
      <c r="G251" s="80">
        <v>2</v>
      </c>
      <c r="H251" s="204"/>
      <c r="I251" s="204"/>
      <c r="J251" s="204"/>
      <c r="K251" s="204"/>
      <c r="L251" s="80">
        <v>0</v>
      </c>
      <c r="M251" s="203"/>
      <c r="N251" s="52">
        <v>1</v>
      </c>
      <c r="O251" s="204"/>
      <c r="P251" s="204"/>
      <c r="Q251" s="11">
        <v>6.3142073018999998</v>
      </c>
      <c r="R251" s="204"/>
      <c r="S251" s="204"/>
      <c r="T251" s="53">
        <v>9.3916666666666657</v>
      </c>
      <c r="U251" s="204"/>
      <c r="V251" s="204"/>
      <c r="W251" s="11">
        <v>6.5131696792452001</v>
      </c>
      <c r="X251" s="204"/>
      <c r="Y251" s="204"/>
      <c r="Z251" s="53">
        <v>9.8916666666666657</v>
      </c>
      <c r="AA251" s="204"/>
      <c r="AB251" s="204"/>
      <c r="AC251" s="204"/>
      <c r="AD251" s="204"/>
      <c r="AE251" s="204"/>
      <c r="AF251" s="9">
        <v>3.2641758289965952</v>
      </c>
      <c r="AG251" s="9">
        <v>371</v>
      </c>
      <c r="AH251" s="9">
        <v>0.55623187183309786</v>
      </c>
      <c r="AI251" s="9">
        <v>42</v>
      </c>
      <c r="AJ251" s="9">
        <v>2.1551470588235295</v>
      </c>
      <c r="AK251" s="204" t="s">
        <v>248</v>
      </c>
      <c r="AL251" s="9">
        <v>52</v>
      </c>
      <c r="AM251" s="9">
        <v>3.2706162515474633</v>
      </c>
      <c r="AN251" s="9">
        <v>3.3440366972477062</v>
      </c>
      <c r="AO251" s="73">
        <v>104</v>
      </c>
      <c r="AP251" s="80">
        <v>2</v>
      </c>
      <c r="AQ251" s="80">
        <v>0</v>
      </c>
      <c r="AR251" s="224">
        <v>0</v>
      </c>
      <c r="AS251" s="204" t="s">
        <v>248</v>
      </c>
      <c r="AT251" s="11">
        <v>4137.3069999999998</v>
      </c>
      <c r="AU251" s="11">
        <v>74.807000000000002</v>
      </c>
      <c r="AV251" s="158">
        <v>0</v>
      </c>
      <c r="AW251" s="158">
        <v>0</v>
      </c>
      <c r="AX251" s="158" t="s">
        <v>248</v>
      </c>
      <c r="AY251" s="235"/>
      <c r="AZ251" s="218">
        <v>34757</v>
      </c>
      <c r="BA251" s="188"/>
      <c r="BB251" s="203"/>
      <c r="BC251" s="158"/>
      <c r="BD251" s="217" t="s">
        <v>61</v>
      </c>
      <c r="BE251" s="201" t="s">
        <v>62</v>
      </c>
      <c r="BF251" s="201" t="s">
        <v>63</v>
      </c>
      <c r="BG251" s="201" t="s">
        <v>196</v>
      </c>
      <c r="BH251" s="456" t="s">
        <v>512</v>
      </c>
      <c r="BI251" s="218" t="s">
        <v>66</v>
      </c>
      <c r="BJ251" s="391">
        <v>214</v>
      </c>
      <c r="BK251" s="370">
        <v>7</v>
      </c>
      <c r="BL251" s="219" t="s">
        <v>65</v>
      </c>
      <c r="BM251" s="52" t="s">
        <v>65</v>
      </c>
      <c r="BN251" s="218" t="s">
        <v>374</v>
      </c>
      <c r="BO251" s="217" t="s">
        <v>70</v>
      </c>
      <c r="BP251" s="201" t="s">
        <v>681</v>
      </c>
      <c r="BQ251" s="52" t="s">
        <v>717</v>
      </c>
    </row>
    <row r="252" spans="1:69" ht="16.5" thickBot="1">
      <c r="A252" s="207" t="s">
        <v>37</v>
      </c>
      <c r="B252" s="208" t="s">
        <v>711</v>
      </c>
      <c r="C252" s="202" t="s">
        <v>35</v>
      </c>
      <c r="D252" s="210" t="s">
        <v>709</v>
      </c>
      <c r="E252" s="24" t="s">
        <v>466</v>
      </c>
      <c r="F252" s="86">
        <v>55</v>
      </c>
      <c r="G252" s="80">
        <v>7</v>
      </c>
      <c r="H252" s="204"/>
      <c r="I252" s="204"/>
      <c r="J252" s="204"/>
      <c r="K252" s="204"/>
      <c r="L252" s="80">
        <v>0</v>
      </c>
      <c r="M252" s="203"/>
      <c r="N252" s="52">
        <v>0</v>
      </c>
      <c r="O252" s="204"/>
      <c r="P252" s="204"/>
      <c r="Q252" s="11">
        <v>7.5794790832999999</v>
      </c>
      <c r="R252" s="204"/>
      <c r="S252" s="204"/>
      <c r="T252" s="53">
        <v>13.6</v>
      </c>
      <c r="U252" s="204"/>
      <c r="V252" s="204"/>
      <c r="W252" s="11">
        <v>6.9002915624999996</v>
      </c>
      <c r="X252" s="204"/>
      <c r="Y252" s="204"/>
      <c r="Z252" s="53">
        <v>12.799999999999997</v>
      </c>
      <c r="AA252" s="204"/>
      <c r="AB252" s="204"/>
      <c r="AC252" s="204"/>
      <c r="AD252" s="204"/>
      <c r="AE252" s="204"/>
      <c r="AF252" s="9">
        <v>3.4325471231861719</v>
      </c>
      <c r="AG252" s="9">
        <v>336</v>
      </c>
      <c r="AH252" s="9">
        <v>0.59756784652551143</v>
      </c>
      <c r="AI252" s="9">
        <v>27</v>
      </c>
      <c r="AJ252" s="9">
        <v>2.0363636363636366</v>
      </c>
      <c r="AK252" s="204" t="s">
        <v>248</v>
      </c>
      <c r="AL252" s="9">
        <v>44</v>
      </c>
      <c r="AM252" s="9">
        <v>3.4712987004162428</v>
      </c>
      <c r="AN252" s="9">
        <v>3.5785714285714287</v>
      </c>
      <c r="AO252" s="73">
        <v>91</v>
      </c>
      <c r="AP252" s="80">
        <v>1</v>
      </c>
      <c r="AQ252" s="80">
        <v>4</v>
      </c>
      <c r="AR252" s="224">
        <v>0</v>
      </c>
      <c r="AS252" s="204" t="s">
        <v>248</v>
      </c>
      <c r="AT252" s="11">
        <v>3671.7739999999999</v>
      </c>
      <c r="AU252" s="11">
        <v>271.54399999999998</v>
      </c>
      <c r="AV252" s="158">
        <v>0</v>
      </c>
      <c r="AW252" s="158">
        <v>0</v>
      </c>
      <c r="AX252" s="158" t="s">
        <v>248</v>
      </c>
      <c r="AY252" s="235"/>
      <c r="AZ252" s="218">
        <v>34757</v>
      </c>
      <c r="BA252" s="188"/>
      <c r="BB252" s="203"/>
      <c r="BC252" s="158"/>
      <c r="BD252" s="217" t="s">
        <v>61</v>
      </c>
      <c r="BE252" s="201" t="s">
        <v>62</v>
      </c>
      <c r="BF252" s="201" t="s">
        <v>63</v>
      </c>
      <c r="BG252" s="201" t="s">
        <v>196</v>
      </c>
      <c r="BH252" s="456" t="s">
        <v>512</v>
      </c>
      <c r="BI252" s="218" t="s">
        <v>67</v>
      </c>
      <c r="BJ252" s="391">
        <v>214</v>
      </c>
      <c r="BK252" s="370">
        <v>3</v>
      </c>
      <c r="BL252" s="219" t="s">
        <v>65</v>
      </c>
      <c r="BM252" s="52" t="s">
        <v>65</v>
      </c>
      <c r="BN252" s="218" t="s">
        <v>374</v>
      </c>
      <c r="BO252" s="217" t="s">
        <v>70</v>
      </c>
      <c r="BP252" s="201" t="s">
        <v>681</v>
      </c>
      <c r="BQ252" s="52" t="s">
        <v>717</v>
      </c>
    </row>
    <row r="253" spans="1:69" ht="16.5" thickBot="1">
      <c r="A253" s="207" t="s">
        <v>37</v>
      </c>
      <c r="B253" s="208" t="s">
        <v>711</v>
      </c>
      <c r="C253" s="202" t="s">
        <v>35</v>
      </c>
      <c r="D253" s="210" t="s">
        <v>709</v>
      </c>
      <c r="E253" s="24" t="s">
        <v>466</v>
      </c>
      <c r="F253" s="86">
        <v>60</v>
      </c>
      <c r="G253" s="80">
        <v>3</v>
      </c>
      <c r="H253" s="204"/>
      <c r="I253" s="204"/>
      <c r="J253" s="204"/>
      <c r="K253" s="204"/>
      <c r="L253" s="80">
        <v>0</v>
      </c>
      <c r="M253" s="203"/>
      <c r="N253" s="52">
        <v>0</v>
      </c>
      <c r="O253" s="204"/>
      <c r="P253" s="204"/>
      <c r="Q253" s="11">
        <v>6.7039646490999996</v>
      </c>
      <c r="R253" s="204"/>
      <c r="S253" s="204"/>
      <c r="T253" s="53">
        <v>13.074999999999999</v>
      </c>
      <c r="U253" s="204"/>
      <c r="V253" s="204"/>
      <c r="W253" s="11">
        <v>6.6775612807017</v>
      </c>
      <c r="X253" s="204"/>
      <c r="Y253" s="204"/>
      <c r="Z253" s="53">
        <v>12.574999999999999</v>
      </c>
      <c r="AA253" s="204"/>
      <c r="AB253" s="204"/>
      <c r="AC253" s="204"/>
      <c r="AD253" s="204"/>
      <c r="AE253" s="204"/>
      <c r="AF253" s="9">
        <v>2.7622252741466942</v>
      </c>
      <c r="AG253" s="9">
        <v>398</v>
      </c>
      <c r="AH253" s="9">
        <v>0.47266855882052783</v>
      </c>
      <c r="AI253" s="9">
        <v>103</v>
      </c>
      <c r="AJ253" s="9">
        <v>1.758695652173913</v>
      </c>
      <c r="AK253" s="204" t="s">
        <v>248</v>
      </c>
      <c r="AL253" s="9">
        <v>0</v>
      </c>
      <c r="AM253" s="9"/>
      <c r="AN253" s="9"/>
      <c r="AO253" s="73">
        <v>94</v>
      </c>
      <c r="AP253" s="80">
        <v>6</v>
      </c>
      <c r="AQ253" s="80">
        <v>14</v>
      </c>
      <c r="AR253" s="224">
        <v>0</v>
      </c>
      <c r="AS253" s="204" t="s">
        <v>248</v>
      </c>
      <c r="AT253" s="11">
        <v>3937.7649999999999</v>
      </c>
      <c r="AU253" s="11">
        <v>554.428</v>
      </c>
      <c r="AV253" s="158">
        <v>0</v>
      </c>
      <c r="AW253" s="158">
        <v>0</v>
      </c>
      <c r="AX253" s="158" t="s">
        <v>248</v>
      </c>
      <c r="AY253" s="235"/>
      <c r="AZ253" s="218">
        <v>34757</v>
      </c>
      <c r="BA253" s="188"/>
      <c r="BB253" s="203"/>
      <c r="BC253" s="158"/>
      <c r="BD253" s="217" t="s">
        <v>61</v>
      </c>
      <c r="BE253" s="201" t="s">
        <v>62</v>
      </c>
      <c r="BF253" s="201" t="s">
        <v>63</v>
      </c>
      <c r="BG253" s="201" t="s">
        <v>196</v>
      </c>
      <c r="BH253" s="456" t="s">
        <v>512</v>
      </c>
      <c r="BI253" s="218" t="s">
        <v>68</v>
      </c>
      <c r="BJ253" s="391">
        <v>214</v>
      </c>
      <c r="BK253" s="370">
        <v>4</v>
      </c>
      <c r="BL253" s="219" t="s">
        <v>65</v>
      </c>
      <c r="BM253" s="52" t="s">
        <v>65</v>
      </c>
      <c r="BN253" s="218" t="s">
        <v>374</v>
      </c>
      <c r="BO253" s="217" t="s">
        <v>70</v>
      </c>
      <c r="BP253" s="201" t="s">
        <v>681</v>
      </c>
      <c r="BQ253" s="52" t="s">
        <v>717</v>
      </c>
    </row>
    <row r="254" spans="1:69" ht="16.5" thickBot="1">
      <c r="A254" s="207" t="s">
        <v>37</v>
      </c>
      <c r="B254" s="208" t="s">
        <v>711</v>
      </c>
      <c r="C254" s="202" t="s">
        <v>35</v>
      </c>
      <c r="D254" s="210" t="s">
        <v>709</v>
      </c>
      <c r="E254" s="24" t="s">
        <v>467</v>
      </c>
      <c r="F254" s="86">
        <v>43</v>
      </c>
      <c r="G254" s="80">
        <v>0</v>
      </c>
      <c r="H254" s="204"/>
      <c r="I254" s="204"/>
      <c r="J254" s="204"/>
      <c r="K254" s="204"/>
      <c r="L254" s="80">
        <v>0</v>
      </c>
      <c r="M254" s="203"/>
      <c r="N254" s="52">
        <v>0</v>
      </c>
      <c r="O254" s="204"/>
      <c r="P254" s="204"/>
      <c r="Q254" s="11">
        <v>4.9043018372000002</v>
      </c>
      <c r="R254" s="204"/>
      <c r="S254" s="204"/>
      <c r="T254" s="53">
        <v>6.8562500000000002</v>
      </c>
      <c r="U254" s="204"/>
      <c r="V254" s="204"/>
      <c r="W254" s="11">
        <v>4.7920226511627</v>
      </c>
      <c r="X254" s="204"/>
      <c r="Y254" s="204"/>
      <c r="Z254" s="53">
        <v>6.4850000000000003</v>
      </c>
      <c r="AA254" s="204"/>
      <c r="AB254" s="204"/>
      <c r="AC254" s="204"/>
      <c r="AD254" s="204"/>
      <c r="AE254" s="204"/>
      <c r="AF254" s="9">
        <v>3.7413621463648905</v>
      </c>
      <c r="AG254" s="9">
        <v>301</v>
      </c>
      <c r="AH254" s="9">
        <v>0.3662007510003531</v>
      </c>
      <c r="AI254" s="9">
        <v>3</v>
      </c>
      <c r="AJ254" s="9">
        <v>3.0006249999999999</v>
      </c>
      <c r="AK254" s="204" t="s">
        <v>248</v>
      </c>
      <c r="AL254" s="9">
        <v>43</v>
      </c>
      <c r="AM254" s="9">
        <v>3.7413621463648905</v>
      </c>
      <c r="AN254" s="9">
        <v>3.7411616161616164</v>
      </c>
      <c r="AO254" s="73">
        <v>86</v>
      </c>
      <c r="AP254" s="80">
        <v>0</v>
      </c>
      <c r="AQ254" s="80">
        <v>0</v>
      </c>
      <c r="AR254" s="224">
        <v>0</v>
      </c>
      <c r="AS254" s="204" t="s">
        <v>248</v>
      </c>
      <c r="AT254" s="11">
        <v>3075.8139999999999</v>
      </c>
      <c r="AU254" s="11">
        <v>0</v>
      </c>
      <c r="AV254" s="158">
        <v>0</v>
      </c>
      <c r="AW254" s="158">
        <v>0</v>
      </c>
      <c r="AX254" s="158" t="s">
        <v>248</v>
      </c>
      <c r="AY254" s="235"/>
      <c r="AZ254" s="218">
        <v>26157</v>
      </c>
      <c r="BA254" s="188"/>
      <c r="BB254" s="203"/>
      <c r="BC254" s="158"/>
      <c r="BD254" s="217" t="s">
        <v>61</v>
      </c>
      <c r="BE254" s="201" t="s">
        <v>62</v>
      </c>
      <c r="BF254" s="201" t="s">
        <v>63</v>
      </c>
      <c r="BG254" s="201" t="s">
        <v>196</v>
      </c>
      <c r="BH254" s="218" t="s">
        <v>515</v>
      </c>
      <c r="BI254" s="218" t="s">
        <v>64</v>
      </c>
      <c r="BJ254" s="391">
        <v>214</v>
      </c>
      <c r="BK254" s="370">
        <v>1</v>
      </c>
      <c r="BL254" s="219" t="s">
        <v>65</v>
      </c>
      <c r="BM254" s="52" t="s">
        <v>65</v>
      </c>
      <c r="BN254" s="218" t="s">
        <v>374</v>
      </c>
      <c r="BO254" s="217" t="s">
        <v>54</v>
      </c>
      <c r="BP254" s="201" t="s">
        <v>699</v>
      </c>
      <c r="BQ254" s="52" t="s">
        <v>715</v>
      </c>
    </row>
    <row r="255" spans="1:69" ht="16.5" thickBot="1">
      <c r="A255" s="207" t="s">
        <v>37</v>
      </c>
      <c r="B255" s="208" t="s">
        <v>711</v>
      </c>
      <c r="C255" s="202" t="s">
        <v>35</v>
      </c>
      <c r="D255" s="210" t="s">
        <v>709</v>
      </c>
      <c r="E255" s="24" t="s">
        <v>467</v>
      </c>
      <c r="F255" s="86">
        <v>43</v>
      </c>
      <c r="G255" s="80">
        <v>3</v>
      </c>
      <c r="H255" s="204"/>
      <c r="I255" s="204"/>
      <c r="J255" s="204"/>
      <c r="K255" s="204"/>
      <c r="L255" s="80">
        <v>0</v>
      </c>
      <c r="M255" s="203"/>
      <c r="N255" s="52">
        <v>0</v>
      </c>
      <c r="O255" s="204"/>
      <c r="P255" s="204"/>
      <c r="Q255" s="11">
        <v>5.0274247499999998</v>
      </c>
      <c r="R255" s="204"/>
      <c r="S255" s="204"/>
      <c r="T255" s="53">
        <v>7.5</v>
      </c>
      <c r="U255" s="204"/>
      <c r="V255" s="204"/>
      <c r="W255" s="11">
        <v>4.8485744750000004</v>
      </c>
      <c r="X255" s="204"/>
      <c r="Y255" s="204"/>
      <c r="Z255" s="53">
        <v>7</v>
      </c>
      <c r="AA255" s="204"/>
      <c r="AB255" s="204"/>
      <c r="AC255" s="204"/>
      <c r="AD255" s="204"/>
      <c r="AE255" s="204"/>
      <c r="AF255" s="9">
        <v>3.4138928630522316</v>
      </c>
      <c r="AG255" s="9">
        <v>280</v>
      </c>
      <c r="AH255" s="9">
        <v>0.49003119120763605</v>
      </c>
      <c r="AI255" s="9">
        <v>16</v>
      </c>
      <c r="AJ255" s="9">
        <v>2.4285714285714284</v>
      </c>
      <c r="AK255" s="204" t="s">
        <v>248</v>
      </c>
      <c r="AL255" s="9">
        <v>40</v>
      </c>
      <c r="AM255" s="9">
        <v>3.4138928630522316</v>
      </c>
      <c r="AN255" s="9">
        <v>3.532142857142857</v>
      </c>
      <c r="AO255" s="73">
        <v>80</v>
      </c>
      <c r="AP255" s="80">
        <v>0</v>
      </c>
      <c r="AQ255" s="80">
        <v>0</v>
      </c>
      <c r="AR255" s="224">
        <v>0</v>
      </c>
      <c r="AS255" s="204" t="s">
        <v>248</v>
      </c>
      <c r="AT255" s="11">
        <v>2853.9409999999998</v>
      </c>
      <c r="AU255" s="11">
        <v>0</v>
      </c>
      <c r="AV255" s="158">
        <v>0</v>
      </c>
      <c r="AW255" s="158">
        <v>0</v>
      </c>
      <c r="AX255" s="158" t="s">
        <v>248</v>
      </c>
      <c r="AY255" s="235"/>
      <c r="AZ255" s="218">
        <v>26157</v>
      </c>
      <c r="BA255" s="188"/>
      <c r="BB255" s="203"/>
      <c r="BC255" s="158"/>
      <c r="BD255" s="217" t="s">
        <v>61</v>
      </c>
      <c r="BE255" s="201" t="s">
        <v>62</v>
      </c>
      <c r="BF255" s="201" t="s">
        <v>63</v>
      </c>
      <c r="BG255" s="201" t="s">
        <v>196</v>
      </c>
      <c r="BH255" s="218" t="s">
        <v>515</v>
      </c>
      <c r="BI255" s="218" t="s">
        <v>66</v>
      </c>
      <c r="BJ255" s="391">
        <v>214</v>
      </c>
      <c r="BK255" s="370">
        <v>7</v>
      </c>
      <c r="BL255" s="219" t="s">
        <v>65</v>
      </c>
      <c r="BM255" s="52" t="s">
        <v>65</v>
      </c>
      <c r="BN255" s="218" t="s">
        <v>374</v>
      </c>
      <c r="BO255" s="217" t="s">
        <v>54</v>
      </c>
      <c r="BP255" s="201" t="s">
        <v>699</v>
      </c>
      <c r="BQ255" s="52" t="s">
        <v>715</v>
      </c>
    </row>
    <row r="256" spans="1:69" ht="16.5" thickBot="1">
      <c r="A256" s="207" t="s">
        <v>37</v>
      </c>
      <c r="B256" s="208" t="s">
        <v>711</v>
      </c>
      <c r="C256" s="202" t="s">
        <v>35</v>
      </c>
      <c r="D256" s="210" t="s">
        <v>709</v>
      </c>
      <c r="E256" s="24" t="s">
        <v>467</v>
      </c>
      <c r="F256" s="86">
        <v>42</v>
      </c>
      <c r="G256" s="80">
        <v>1</v>
      </c>
      <c r="H256" s="204"/>
      <c r="I256" s="204"/>
      <c r="J256" s="204"/>
      <c r="K256" s="204"/>
      <c r="L256" s="80">
        <v>0</v>
      </c>
      <c r="M256" s="203"/>
      <c r="N256" s="52">
        <v>0</v>
      </c>
      <c r="O256" s="204"/>
      <c r="P256" s="204"/>
      <c r="Q256" s="11">
        <v>6.2418044877999996</v>
      </c>
      <c r="R256" s="204"/>
      <c r="S256" s="204"/>
      <c r="T256" s="53">
        <v>7.9916666666666663</v>
      </c>
      <c r="U256" s="204"/>
      <c r="V256" s="204"/>
      <c r="W256" s="11">
        <v>6.4239019512195004</v>
      </c>
      <c r="X256" s="204"/>
      <c r="Y256" s="204"/>
      <c r="Z256" s="53">
        <v>7.9937499999999995</v>
      </c>
      <c r="AA256" s="204"/>
      <c r="AB256" s="204"/>
      <c r="AC256" s="204"/>
      <c r="AD256" s="204"/>
      <c r="AE256" s="204"/>
      <c r="AF256" s="9">
        <v>3.7505923721433096</v>
      </c>
      <c r="AG256" s="9">
        <v>287</v>
      </c>
      <c r="AH256" s="9">
        <v>0.43439790786798105</v>
      </c>
      <c r="AI256" s="9">
        <v>3</v>
      </c>
      <c r="AJ256" s="9">
        <v>2.8338235294117649</v>
      </c>
      <c r="AK256" s="204" t="s">
        <v>248</v>
      </c>
      <c r="AL256" s="9">
        <v>41</v>
      </c>
      <c r="AM256" s="9">
        <v>3.7505923721433096</v>
      </c>
      <c r="AN256" s="9">
        <v>3.7794117647058822</v>
      </c>
      <c r="AO256" s="73">
        <v>82</v>
      </c>
      <c r="AP256" s="80">
        <v>0</v>
      </c>
      <c r="AQ256" s="80">
        <v>0</v>
      </c>
      <c r="AR256" s="224">
        <v>0</v>
      </c>
      <c r="AS256" s="204" t="s">
        <v>248</v>
      </c>
      <c r="AT256" s="11">
        <v>2923.4319999999998</v>
      </c>
      <c r="AU256" s="11">
        <v>0</v>
      </c>
      <c r="AV256" s="158">
        <v>0</v>
      </c>
      <c r="AW256" s="158">
        <v>0</v>
      </c>
      <c r="AX256" s="158" t="s">
        <v>248</v>
      </c>
      <c r="AY256" s="235"/>
      <c r="AZ256" s="218">
        <v>26157</v>
      </c>
      <c r="BA256" s="188"/>
      <c r="BB256" s="203"/>
      <c r="BC256" s="158"/>
      <c r="BD256" s="217" t="s">
        <v>61</v>
      </c>
      <c r="BE256" s="201" t="s">
        <v>62</v>
      </c>
      <c r="BF256" s="201" t="s">
        <v>63</v>
      </c>
      <c r="BG256" s="201" t="s">
        <v>196</v>
      </c>
      <c r="BH256" s="218" t="s">
        <v>515</v>
      </c>
      <c r="BI256" s="218" t="s">
        <v>67</v>
      </c>
      <c r="BJ256" s="391">
        <v>214</v>
      </c>
      <c r="BK256" s="370">
        <v>3</v>
      </c>
      <c r="BL256" s="219" t="s">
        <v>65</v>
      </c>
      <c r="BM256" s="52" t="s">
        <v>65</v>
      </c>
      <c r="BN256" s="218" t="s">
        <v>374</v>
      </c>
      <c r="BO256" s="217" t="s">
        <v>54</v>
      </c>
      <c r="BP256" s="201" t="s">
        <v>699</v>
      </c>
      <c r="BQ256" s="52" t="s">
        <v>715</v>
      </c>
    </row>
    <row r="257" spans="1:69" ht="16.5" thickBot="1">
      <c r="A257" s="207" t="s">
        <v>37</v>
      </c>
      <c r="B257" s="208" t="s">
        <v>711</v>
      </c>
      <c r="C257" s="202" t="s">
        <v>35</v>
      </c>
      <c r="D257" s="210" t="s">
        <v>709</v>
      </c>
      <c r="E257" s="24" t="s">
        <v>467</v>
      </c>
      <c r="F257" s="86">
        <v>45</v>
      </c>
      <c r="G257" s="80">
        <v>1</v>
      </c>
      <c r="H257" s="204"/>
      <c r="I257" s="204"/>
      <c r="J257" s="204"/>
      <c r="K257" s="204"/>
      <c r="L257" s="80">
        <v>0</v>
      </c>
      <c r="M257" s="203"/>
      <c r="N257" s="52">
        <v>0</v>
      </c>
      <c r="O257" s="204"/>
      <c r="P257" s="204"/>
      <c r="Q257" s="11">
        <v>5.5085679545000001</v>
      </c>
      <c r="R257" s="204"/>
      <c r="S257" s="204"/>
      <c r="T257" s="53">
        <v>7.6999999999999993</v>
      </c>
      <c r="U257" s="204"/>
      <c r="V257" s="204"/>
      <c r="W257" s="11">
        <v>5.4573634545454004</v>
      </c>
      <c r="X257" s="204"/>
      <c r="Y257" s="204"/>
      <c r="Z257" s="53">
        <v>7.6333333333333329</v>
      </c>
      <c r="AA257" s="204"/>
      <c r="AB257" s="204"/>
      <c r="AC257" s="204"/>
      <c r="AD257" s="204"/>
      <c r="AE257" s="204"/>
      <c r="AF257" s="9">
        <v>2.8778571482602651</v>
      </c>
      <c r="AG257" s="9">
        <v>308</v>
      </c>
      <c r="AH257" s="9">
        <v>0.37121683350328361</v>
      </c>
      <c r="AI257" s="9">
        <v>43</v>
      </c>
      <c r="AJ257" s="9">
        <v>2.1270270270270268</v>
      </c>
      <c r="AK257" s="204" t="s">
        <v>248</v>
      </c>
      <c r="AL257" s="9">
        <v>0</v>
      </c>
      <c r="AM257" s="9"/>
      <c r="AN257" s="9"/>
      <c r="AO257" s="73">
        <v>88</v>
      </c>
      <c r="AP257" s="80">
        <v>0</v>
      </c>
      <c r="AQ257" s="80">
        <v>0</v>
      </c>
      <c r="AR257" s="224">
        <v>0</v>
      </c>
      <c r="AS257" s="204" t="s">
        <v>248</v>
      </c>
      <c r="AT257" s="11">
        <v>3156.6080000000002</v>
      </c>
      <c r="AU257" s="11">
        <v>0</v>
      </c>
      <c r="AV257" s="158">
        <v>0</v>
      </c>
      <c r="AW257" s="158">
        <v>0</v>
      </c>
      <c r="AX257" s="158" t="s">
        <v>248</v>
      </c>
      <c r="AY257" s="235"/>
      <c r="AZ257" s="218">
        <v>26157</v>
      </c>
      <c r="BA257" s="188"/>
      <c r="BB257" s="203"/>
      <c r="BC257" s="158"/>
      <c r="BD257" s="217" t="s">
        <v>61</v>
      </c>
      <c r="BE257" s="201" t="s">
        <v>62</v>
      </c>
      <c r="BF257" s="201" t="s">
        <v>63</v>
      </c>
      <c r="BG257" s="201" t="s">
        <v>196</v>
      </c>
      <c r="BH257" s="218" t="s">
        <v>515</v>
      </c>
      <c r="BI257" s="218" t="s">
        <v>68</v>
      </c>
      <c r="BJ257" s="391">
        <v>214</v>
      </c>
      <c r="BK257" s="370">
        <v>4</v>
      </c>
      <c r="BL257" s="219" t="s">
        <v>65</v>
      </c>
      <c r="BM257" s="52" t="s">
        <v>65</v>
      </c>
      <c r="BN257" s="218" t="s">
        <v>374</v>
      </c>
      <c r="BO257" s="217" t="s">
        <v>54</v>
      </c>
      <c r="BP257" s="201" t="s">
        <v>699</v>
      </c>
      <c r="BQ257" s="52" t="s">
        <v>715</v>
      </c>
    </row>
    <row r="258" spans="1:69" ht="16.5" thickBot="1">
      <c r="A258" s="207" t="s">
        <v>37</v>
      </c>
      <c r="B258" s="208" t="s">
        <v>711</v>
      </c>
      <c r="C258" s="202" t="s">
        <v>35</v>
      </c>
      <c r="D258" s="210" t="s">
        <v>709</v>
      </c>
      <c r="E258" s="24" t="s">
        <v>468</v>
      </c>
      <c r="F258" s="86">
        <v>98</v>
      </c>
      <c r="G258" s="80">
        <v>2</v>
      </c>
      <c r="H258" s="204"/>
      <c r="I258" s="204"/>
      <c r="J258" s="204"/>
      <c r="K258" s="204"/>
      <c r="L258" s="80">
        <v>0</v>
      </c>
      <c r="M258" s="203"/>
      <c r="N258" s="52">
        <v>0</v>
      </c>
      <c r="O258" s="204"/>
      <c r="P258" s="204"/>
      <c r="Q258" s="11">
        <v>5.8924268646</v>
      </c>
      <c r="R258" s="204"/>
      <c r="S258" s="204"/>
      <c r="T258" s="53">
        <v>8.5999999999999943</v>
      </c>
      <c r="U258" s="204"/>
      <c r="V258" s="204"/>
      <c r="W258" s="11">
        <v>5.3803852291665999</v>
      </c>
      <c r="X258" s="204"/>
      <c r="Y258" s="204"/>
      <c r="Z258" s="53">
        <v>7.8999999999999986</v>
      </c>
      <c r="AA258" s="204"/>
      <c r="AB258" s="204"/>
      <c r="AC258" s="204"/>
      <c r="AD258" s="204"/>
      <c r="AE258" s="204"/>
      <c r="AF258" s="9">
        <v>3.5770535836262365</v>
      </c>
      <c r="AG258" s="9">
        <v>672</v>
      </c>
      <c r="AH258" s="9">
        <v>0.39910381029815678</v>
      </c>
      <c r="AI258" s="9">
        <v>8</v>
      </c>
      <c r="AJ258" s="9">
        <v>2.7064516129032259</v>
      </c>
      <c r="AK258" s="204" t="s">
        <v>248</v>
      </c>
      <c r="AL258" s="9">
        <v>96</v>
      </c>
      <c r="AM258" s="9">
        <v>3.5770535836262365</v>
      </c>
      <c r="AN258" s="9">
        <v>3.6284987277353689</v>
      </c>
      <c r="AO258" s="73">
        <v>192</v>
      </c>
      <c r="AP258" s="80">
        <v>0</v>
      </c>
      <c r="AQ258" s="80">
        <v>0</v>
      </c>
      <c r="AR258" s="224">
        <v>0</v>
      </c>
      <c r="AS258" s="204" t="s">
        <v>248</v>
      </c>
      <c r="AT258" s="11">
        <v>6876.6970000000001</v>
      </c>
      <c r="AU258" s="11">
        <v>0</v>
      </c>
      <c r="AV258" s="158">
        <v>0</v>
      </c>
      <c r="AW258" s="158">
        <v>0</v>
      </c>
      <c r="AX258" s="158" t="s">
        <v>248</v>
      </c>
      <c r="AY258" s="235"/>
      <c r="AZ258" s="218">
        <v>68736</v>
      </c>
      <c r="BA258" s="188"/>
      <c r="BB258" s="203"/>
      <c r="BC258" s="158"/>
      <c r="BD258" s="217" t="s">
        <v>61</v>
      </c>
      <c r="BE258" s="201" t="s">
        <v>62</v>
      </c>
      <c r="BF258" s="201" t="s">
        <v>63</v>
      </c>
      <c r="BG258" s="201" t="s">
        <v>196</v>
      </c>
      <c r="BH258" s="218" t="s">
        <v>515</v>
      </c>
      <c r="BI258" s="218" t="s">
        <v>64</v>
      </c>
      <c r="BJ258" s="391">
        <v>214</v>
      </c>
      <c r="BK258" s="370">
        <v>1</v>
      </c>
      <c r="BL258" s="219" t="s">
        <v>65</v>
      </c>
      <c r="BM258" s="52" t="s">
        <v>65</v>
      </c>
      <c r="BN258" s="218" t="s">
        <v>374</v>
      </c>
      <c r="BO258" s="217" t="s">
        <v>327</v>
      </c>
      <c r="BP258" s="201" t="s">
        <v>696</v>
      </c>
      <c r="BQ258" s="52" t="s">
        <v>719</v>
      </c>
    </row>
    <row r="259" spans="1:69" ht="16.5" thickBot="1">
      <c r="A259" s="207" t="s">
        <v>37</v>
      </c>
      <c r="B259" s="208" t="s">
        <v>711</v>
      </c>
      <c r="C259" s="202" t="s">
        <v>35</v>
      </c>
      <c r="D259" s="210" t="s">
        <v>709</v>
      </c>
      <c r="E259" s="24" t="s">
        <v>468</v>
      </c>
      <c r="F259" s="86">
        <v>100</v>
      </c>
      <c r="G259" s="80">
        <v>4</v>
      </c>
      <c r="H259" s="204"/>
      <c r="I259" s="204"/>
      <c r="J259" s="204"/>
      <c r="K259" s="204"/>
      <c r="L259" s="80">
        <v>0</v>
      </c>
      <c r="M259" s="203"/>
      <c r="N259" s="52">
        <v>0</v>
      </c>
      <c r="O259" s="204"/>
      <c r="P259" s="204"/>
      <c r="Q259" s="11">
        <v>6.6803956354</v>
      </c>
      <c r="R259" s="204"/>
      <c r="S259" s="204"/>
      <c r="T259" s="53">
        <v>12.549999999999997</v>
      </c>
      <c r="U259" s="204"/>
      <c r="V259" s="204"/>
      <c r="W259" s="11">
        <v>6.7396457500000002</v>
      </c>
      <c r="X259" s="204"/>
      <c r="Y259" s="204"/>
      <c r="Z259" s="53">
        <v>12.549999999999997</v>
      </c>
      <c r="AA259" s="204"/>
      <c r="AB259" s="204"/>
      <c r="AC259" s="204"/>
      <c r="AD259" s="204"/>
      <c r="AE259" s="204"/>
      <c r="AF259" s="9">
        <v>3.0590625027460709</v>
      </c>
      <c r="AG259" s="9">
        <v>672</v>
      </c>
      <c r="AH259" s="9">
        <v>0.61631446286664338</v>
      </c>
      <c r="AI259" s="9">
        <v>140</v>
      </c>
      <c r="AJ259" s="9">
        <v>1.9657142857142857</v>
      </c>
      <c r="AK259" s="204" t="s">
        <v>248</v>
      </c>
      <c r="AL259" s="9">
        <v>96</v>
      </c>
      <c r="AM259" s="9">
        <v>3.0590625027460709</v>
      </c>
      <c r="AN259" s="9">
        <v>3.139344262295082</v>
      </c>
      <c r="AO259" s="73">
        <v>192</v>
      </c>
      <c r="AP259" s="80">
        <v>0</v>
      </c>
      <c r="AQ259" s="80">
        <v>0</v>
      </c>
      <c r="AR259" s="224">
        <v>0</v>
      </c>
      <c r="AS259" s="204" t="s">
        <v>248</v>
      </c>
      <c r="AT259" s="11">
        <v>6887.4660000000003</v>
      </c>
      <c r="AU259" s="11">
        <v>0</v>
      </c>
      <c r="AV259" s="158">
        <v>0</v>
      </c>
      <c r="AW259" s="158">
        <v>0</v>
      </c>
      <c r="AX259" s="158" t="s">
        <v>248</v>
      </c>
      <c r="AY259" s="235"/>
      <c r="AZ259" s="218">
        <v>68736</v>
      </c>
      <c r="BA259" s="188"/>
      <c r="BB259" s="203"/>
      <c r="BC259" s="158"/>
      <c r="BD259" s="217" t="s">
        <v>61</v>
      </c>
      <c r="BE259" s="201" t="s">
        <v>62</v>
      </c>
      <c r="BF259" s="201" t="s">
        <v>63</v>
      </c>
      <c r="BG259" s="201" t="s">
        <v>196</v>
      </c>
      <c r="BH259" s="218" t="s">
        <v>515</v>
      </c>
      <c r="BI259" s="218" t="s">
        <v>66</v>
      </c>
      <c r="BJ259" s="391">
        <v>214</v>
      </c>
      <c r="BK259" s="370">
        <v>7</v>
      </c>
      <c r="BL259" s="219" t="s">
        <v>65</v>
      </c>
      <c r="BM259" s="52" t="s">
        <v>65</v>
      </c>
      <c r="BN259" s="218" t="s">
        <v>374</v>
      </c>
      <c r="BO259" s="217" t="s">
        <v>327</v>
      </c>
      <c r="BP259" s="201" t="s">
        <v>696</v>
      </c>
      <c r="BQ259" s="52" t="s">
        <v>719</v>
      </c>
    </row>
    <row r="260" spans="1:69" ht="16.5" thickBot="1">
      <c r="A260" s="207" t="s">
        <v>37</v>
      </c>
      <c r="B260" s="208" t="s">
        <v>711</v>
      </c>
      <c r="C260" s="202" t="s">
        <v>35</v>
      </c>
      <c r="D260" s="210" t="s">
        <v>709</v>
      </c>
      <c r="E260" s="24" t="s">
        <v>468</v>
      </c>
      <c r="F260" s="86">
        <v>99</v>
      </c>
      <c r="G260" s="80">
        <v>4</v>
      </c>
      <c r="H260" s="204"/>
      <c r="I260" s="204"/>
      <c r="J260" s="204"/>
      <c r="K260" s="204"/>
      <c r="L260" s="80">
        <v>0</v>
      </c>
      <c r="M260" s="203"/>
      <c r="N260" s="52">
        <v>1</v>
      </c>
      <c r="O260" s="204"/>
      <c r="P260" s="204"/>
      <c r="Q260" s="11">
        <v>5.5138419474000004</v>
      </c>
      <c r="R260" s="204"/>
      <c r="S260" s="204"/>
      <c r="T260" s="53">
        <v>7.375</v>
      </c>
      <c r="U260" s="204"/>
      <c r="V260" s="204"/>
      <c r="W260" s="11">
        <v>5.5995893368420999</v>
      </c>
      <c r="X260" s="204"/>
      <c r="Y260" s="204"/>
      <c r="Z260" s="53">
        <v>7.708333333333333</v>
      </c>
      <c r="AA260" s="204"/>
      <c r="AB260" s="204"/>
      <c r="AC260" s="204"/>
      <c r="AD260" s="204"/>
      <c r="AE260" s="204"/>
      <c r="AF260" s="9">
        <v>3.6202279774976001</v>
      </c>
      <c r="AG260" s="9">
        <v>658</v>
      </c>
      <c r="AH260" s="9">
        <v>0.4853501989837769</v>
      </c>
      <c r="AI260" s="9">
        <v>23</v>
      </c>
      <c r="AJ260" s="9">
        <v>2.5724999999999998</v>
      </c>
      <c r="AK260" s="204" t="s">
        <v>248</v>
      </c>
      <c r="AL260" s="9">
        <v>94</v>
      </c>
      <c r="AM260" s="9">
        <v>3.6202279774976001</v>
      </c>
      <c r="AN260" s="9">
        <v>3.6795942720763724</v>
      </c>
      <c r="AO260" s="73">
        <v>190</v>
      </c>
      <c r="AP260" s="80">
        <v>0</v>
      </c>
      <c r="AQ260" s="80">
        <v>0</v>
      </c>
      <c r="AR260" s="224">
        <v>0</v>
      </c>
      <c r="AS260" s="204" t="s">
        <v>248</v>
      </c>
      <c r="AT260" s="11">
        <v>6781.12</v>
      </c>
      <c r="AU260" s="11">
        <v>0</v>
      </c>
      <c r="AV260" s="158">
        <v>0</v>
      </c>
      <c r="AW260" s="158">
        <v>0</v>
      </c>
      <c r="AX260" s="158" t="s">
        <v>248</v>
      </c>
      <c r="AY260" s="235"/>
      <c r="AZ260" s="218">
        <v>68736</v>
      </c>
      <c r="BA260" s="188"/>
      <c r="BB260" s="203"/>
      <c r="BC260" s="158"/>
      <c r="BD260" s="217" t="s">
        <v>61</v>
      </c>
      <c r="BE260" s="201" t="s">
        <v>62</v>
      </c>
      <c r="BF260" s="201" t="s">
        <v>63</v>
      </c>
      <c r="BG260" s="201" t="s">
        <v>196</v>
      </c>
      <c r="BH260" s="218" t="s">
        <v>515</v>
      </c>
      <c r="BI260" s="218" t="s">
        <v>67</v>
      </c>
      <c r="BJ260" s="391">
        <v>214</v>
      </c>
      <c r="BK260" s="370">
        <v>3</v>
      </c>
      <c r="BL260" s="219" t="s">
        <v>65</v>
      </c>
      <c r="BM260" s="52" t="s">
        <v>65</v>
      </c>
      <c r="BN260" s="218" t="s">
        <v>374</v>
      </c>
      <c r="BO260" s="217" t="s">
        <v>327</v>
      </c>
      <c r="BP260" s="201" t="s">
        <v>696</v>
      </c>
      <c r="BQ260" s="52" t="s">
        <v>719</v>
      </c>
    </row>
    <row r="261" spans="1:69" ht="16.5" thickBot="1">
      <c r="A261" s="207" t="s">
        <v>37</v>
      </c>
      <c r="B261" s="208" t="s">
        <v>711</v>
      </c>
      <c r="C261" s="202" t="s">
        <v>35</v>
      </c>
      <c r="D261" s="210" t="s">
        <v>709</v>
      </c>
      <c r="E261" s="24" t="s">
        <v>468</v>
      </c>
      <c r="F261" s="86">
        <v>100</v>
      </c>
      <c r="G261" s="80">
        <v>2</v>
      </c>
      <c r="H261" s="204"/>
      <c r="I261" s="204"/>
      <c r="J261" s="204"/>
      <c r="K261" s="204"/>
      <c r="L261" s="80">
        <v>0</v>
      </c>
      <c r="M261" s="203"/>
      <c r="N261" s="52">
        <v>0</v>
      </c>
      <c r="O261" s="204"/>
      <c r="P261" s="204"/>
      <c r="Q261" s="11">
        <v>6.8285407550999997</v>
      </c>
      <c r="R261" s="204"/>
      <c r="S261" s="204"/>
      <c r="T261" s="53">
        <v>13.516666666666666</v>
      </c>
      <c r="U261" s="204"/>
      <c r="V261" s="204"/>
      <c r="W261" s="11">
        <v>6.8359999183672997</v>
      </c>
      <c r="X261" s="204"/>
      <c r="Y261" s="204"/>
      <c r="Z261" s="53">
        <v>13.516666666666666</v>
      </c>
      <c r="AA261" s="204"/>
      <c r="AB261" s="204"/>
      <c r="AC261" s="204"/>
      <c r="AD261" s="204"/>
      <c r="AE261" s="204"/>
      <c r="AF261" s="9">
        <v>2.6506959726085593</v>
      </c>
      <c r="AG261" s="9">
        <v>546</v>
      </c>
      <c r="AH261" s="9">
        <v>0.50264986993455774</v>
      </c>
      <c r="AI261" s="9">
        <v>198</v>
      </c>
      <c r="AJ261" s="9">
        <v>1.6238888888888889</v>
      </c>
      <c r="AK261" s="204" t="s">
        <v>248</v>
      </c>
      <c r="AL261" s="9">
        <v>0</v>
      </c>
      <c r="AM261" s="9"/>
      <c r="AN261" s="9"/>
      <c r="AO261" s="73">
        <v>196</v>
      </c>
      <c r="AP261" s="80">
        <v>0</v>
      </c>
      <c r="AQ261" s="80">
        <v>0</v>
      </c>
      <c r="AR261" s="224">
        <v>0</v>
      </c>
      <c r="AS261" s="204" t="s">
        <v>248</v>
      </c>
      <c r="AT261" s="11">
        <v>7038.0730000000003</v>
      </c>
      <c r="AU261" s="11">
        <v>0</v>
      </c>
      <c r="AV261" s="158">
        <v>0</v>
      </c>
      <c r="AW261" s="158">
        <v>0</v>
      </c>
      <c r="AX261" s="158" t="s">
        <v>248</v>
      </c>
      <c r="AY261" s="235"/>
      <c r="AZ261" s="218">
        <v>68736</v>
      </c>
      <c r="BA261" s="188"/>
      <c r="BB261" s="203"/>
      <c r="BC261" s="158"/>
      <c r="BD261" s="217" t="s">
        <v>61</v>
      </c>
      <c r="BE261" s="201" t="s">
        <v>62</v>
      </c>
      <c r="BF261" s="201" t="s">
        <v>63</v>
      </c>
      <c r="BG261" s="201" t="s">
        <v>196</v>
      </c>
      <c r="BH261" s="218" t="s">
        <v>515</v>
      </c>
      <c r="BI261" s="218" t="s">
        <v>68</v>
      </c>
      <c r="BJ261" s="391">
        <v>214</v>
      </c>
      <c r="BK261" s="370">
        <v>4</v>
      </c>
      <c r="BL261" s="219" t="s">
        <v>65</v>
      </c>
      <c r="BM261" s="52" t="s">
        <v>65</v>
      </c>
      <c r="BN261" s="218" t="s">
        <v>374</v>
      </c>
      <c r="BO261" s="217" t="s">
        <v>327</v>
      </c>
      <c r="BP261" s="201" t="s">
        <v>696</v>
      </c>
      <c r="BQ261" s="52" t="s">
        <v>719</v>
      </c>
    </row>
    <row r="262" spans="1:69" ht="16.5" thickBot="1">
      <c r="A262" s="207" t="s">
        <v>37</v>
      </c>
      <c r="B262" s="208" t="s">
        <v>711</v>
      </c>
      <c r="C262" s="202" t="s">
        <v>35</v>
      </c>
      <c r="D262" s="210" t="s">
        <v>709</v>
      </c>
      <c r="E262" s="24" t="s">
        <v>582</v>
      </c>
      <c r="F262" s="86">
        <v>96</v>
      </c>
      <c r="G262" s="80">
        <v>2</v>
      </c>
      <c r="H262" s="204"/>
      <c r="I262" s="204"/>
      <c r="J262" s="204"/>
      <c r="K262" s="204"/>
      <c r="L262" s="80">
        <v>0</v>
      </c>
      <c r="M262" s="203"/>
      <c r="N262" s="52">
        <v>0</v>
      </c>
      <c r="O262" s="204"/>
      <c r="P262" s="204"/>
      <c r="Q262" s="11">
        <v>6.1087977128000004</v>
      </c>
      <c r="R262" s="204"/>
      <c r="S262" s="204"/>
      <c r="T262" s="53">
        <v>8.3249999999999993</v>
      </c>
      <c r="U262" s="204"/>
      <c r="V262" s="204"/>
      <c r="W262" s="11">
        <v>5.6577231595743998</v>
      </c>
      <c r="X262" s="204"/>
      <c r="Y262" s="204"/>
      <c r="Z262" s="53">
        <v>8.0749999999999993</v>
      </c>
      <c r="AA262" s="204"/>
      <c r="AB262" s="204"/>
      <c r="AC262" s="204"/>
      <c r="AD262" s="204"/>
      <c r="AE262" s="204"/>
      <c r="AF262" s="9">
        <v>3.4871124674121661</v>
      </c>
      <c r="AG262" s="9">
        <v>658</v>
      </c>
      <c r="AH262" s="9">
        <v>0.39456554669809457</v>
      </c>
      <c r="AI262" s="9">
        <v>8</v>
      </c>
      <c r="AJ262" s="9">
        <v>2.6616883116883119</v>
      </c>
      <c r="AK262" s="204" t="s">
        <v>248</v>
      </c>
      <c r="AL262" s="9">
        <v>94</v>
      </c>
      <c r="AM262" s="9">
        <v>3.4871124674121661</v>
      </c>
      <c r="AN262" s="9">
        <v>3.5589080459770113</v>
      </c>
      <c r="AO262" s="73">
        <v>188</v>
      </c>
      <c r="AP262" s="80">
        <v>0</v>
      </c>
      <c r="AQ262" s="80">
        <v>0</v>
      </c>
      <c r="AR262" s="224">
        <v>0</v>
      </c>
      <c r="AS262" s="204" t="s">
        <v>248</v>
      </c>
      <c r="AT262" s="11">
        <v>6723.2569999999996</v>
      </c>
      <c r="AU262" s="11">
        <v>0</v>
      </c>
      <c r="AV262" s="158">
        <v>0</v>
      </c>
      <c r="AW262" s="158">
        <v>0</v>
      </c>
      <c r="AX262" s="158" t="s">
        <v>248</v>
      </c>
      <c r="AY262" s="235"/>
      <c r="AZ262" s="218">
        <v>30244</v>
      </c>
      <c r="BA262" s="188"/>
      <c r="BB262" s="203"/>
      <c r="BC262" s="158"/>
      <c r="BD262" s="217" t="s">
        <v>61</v>
      </c>
      <c r="BE262" s="201" t="s">
        <v>62</v>
      </c>
      <c r="BF262" s="201" t="s">
        <v>63</v>
      </c>
      <c r="BG262" s="201" t="s">
        <v>196</v>
      </c>
      <c r="BH262" s="218" t="s">
        <v>514</v>
      </c>
      <c r="BI262" s="218" t="s">
        <v>64</v>
      </c>
      <c r="BJ262" s="391">
        <v>214</v>
      </c>
      <c r="BK262" s="370">
        <v>1</v>
      </c>
      <c r="BL262" s="219" t="s">
        <v>65</v>
      </c>
      <c r="BM262" s="52" t="s">
        <v>65</v>
      </c>
      <c r="BN262" s="218" t="s">
        <v>374</v>
      </c>
      <c r="BO262" s="217" t="s">
        <v>75</v>
      </c>
      <c r="BP262" s="201" t="s">
        <v>684</v>
      </c>
      <c r="BQ262" s="52" t="s">
        <v>716</v>
      </c>
    </row>
    <row r="263" spans="1:69" ht="16.5" thickBot="1">
      <c r="A263" s="207" t="s">
        <v>37</v>
      </c>
      <c r="B263" s="208" t="s">
        <v>711</v>
      </c>
      <c r="C263" s="202" t="s">
        <v>35</v>
      </c>
      <c r="D263" s="210" t="s">
        <v>709</v>
      </c>
      <c r="E263" s="24" t="s">
        <v>582</v>
      </c>
      <c r="F263" s="86">
        <v>100</v>
      </c>
      <c r="G263" s="80">
        <v>1</v>
      </c>
      <c r="H263" s="204"/>
      <c r="I263" s="204"/>
      <c r="J263" s="204"/>
      <c r="K263" s="204"/>
      <c r="L263" s="80">
        <v>0</v>
      </c>
      <c r="M263" s="203"/>
      <c r="N263" s="52">
        <v>1</v>
      </c>
      <c r="O263" s="204"/>
      <c r="P263" s="204"/>
      <c r="Q263" s="11">
        <v>6.3121613029999999</v>
      </c>
      <c r="R263" s="204"/>
      <c r="S263" s="204"/>
      <c r="T263" s="53">
        <v>11.512499999999999</v>
      </c>
      <c r="U263" s="204"/>
      <c r="V263" s="204"/>
      <c r="W263" s="11">
        <v>6.3660905252525</v>
      </c>
      <c r="X263" s="204"/>
      <c r="Y263" s="204"/>
      <c r="Z263" s="53">
        <v>11.512499999999999</v>
      </c>
      <c r="AA263" s="204"/>
      <c r="AB263" s="204"/>
      <c r="AC263" s="204"/>
      <c r="AD263" s="204"/>
      <c r="AE263" s="204"/>
      <c r="AF263" s="9">
        <v>3.2574902821560294</v>
      </c>
      <c r="AG263" s="9">
        <v>686</v>
      </c>
      <c r="AH263" s="9">
        <v>0.52389340150511221</v>
      </c>
      <c r="AI263" s="9">
        <v>56</v>
      </c>
      <c r="AJ263" s="9">
        <v>2.2664999999999997</v>
      </c>
      <c r="AK263" s="204" t="s">
        <v>248</v>
      </c>
      <c r="AL263" s="9">
        <v>97</v>
      </c>
      <c r="AM263" s="9">
        <v>3.2587187044399299</v>
      </c>
      <c r="AN263" s="9">
        <v>3.3301435406698565</v>
      </c>
      <c r="AO263" s="73">
        <v>198</v>
      </c>
      <c r="AP263" s="80">
        <v>0</v>
      </c>
      <c r="AQ263" s="80">
        <v>0</v>
      </c>
      <c r="AR263" s="224">
        <v>0</v>
      </c>
      <c r="AS263" s="204" t="s">
        <v>248</v>
      </c>
      <c r="AT263" s="11">
        <v>7088.1620000000003</v>
      </c>
      <c r="AU263" s="11">
        <v>0</v>
      </c>
      <c r="AV263" s="158">
        <v>0</v>
      </c>
      <c r="AW263" s="158">
        <v>0</v>
      </c>
      <c r="AX263" s="158" t="s">
        <v>248</v>
      </c>
      <c r="AY263" s="235"/>
      <c r="AZ263" s="218">
        <v>30244</v>
      </c>
      <c r="BA263" s="188"/>
      <c r="BB263" s="203"/>
      <c r="BC263" s="158"/>
      <c r="BD263" s="217" t="s">
        <v>61</v>
      </c>
      <c r="BE263" s="201" t="s">
        <v>62</v>
      </c>
      <c r="BF263" s="201" t="s">
        <v>63</v>
      </c>
      <c r="BG263" s="201" t="s">
        <v>196</v>
      </c>
      <c r="BH263" s="218" t="s">
        <v>514</v>
      </c>
      <c r="BI263" s="218" t="s">
        <v>66</v>
      </c>
      <c r="BJ263" s="391">
        <v>214</v>
      </c>
      <c r="BK263" s="370">
        <v>7</v>
      </c>
      <c r="BL263" s="219" t="s">
        <v>65</v>
      </c>
      <c r="BM263" s="52" t="s">
        <v>65</v>
      </c>
      <c r="BN263" s="218" t="s">
        <v>374</v>
      </c>
      <c r="BO263" s="217" t="s">
        <v>75</v>
      </c>
      <c r="BP263" s="201" t="s">
        <v>684</v>
      </c>
      <c r="BQ263" s="52" t="s">
        <v>716</v>
      </c>
    </row>
    <row r="264" spans="1:69" ht="16.5" thickBot="1">
      <c r="A264" s="207" t="s">
        <v>37</v>
      </c>
      <c r="B264" s="208" t="s">
        <v>711</v>
      </c>
      <c r="C264" s="202" t="s">
        <v>35</v>
      </c>
      <c r="D264" s="210" t="s">
        <v>709</v>
      </c>
      <c r="E264" s="24" t="s">
        <v>582</v>
      </c>
      <c r="F264" s="86">
        <v>100</v>
      </c>
      <c r="G264" s="80">
        <v>2</v>
      </c>
      <c r="H264" s="204"/>
      <c r="I264" s="204"/>
      <c r="J264" s="204"/>
      <c r="K264" s="204"/>
      <c r="L264" s="80">
        <v>0</v>
      </c>
      <c r="M264" s="203"/>
      <c r="N264" s="52">
        <v>0</v>
      </c>
      <c r="O264" s="204"/>
      <c r="P264" s="204"/>
      <c r="Q264" s="11">
        <v>5.1574181633</v>
      </c>
      <c r="R264" s="204"/>
      <c r="S264" s="204"/>
      <c r="T264" s="53">
        <v>8.5499999999999972</v>
      </c>
      <c r="U264" s="204"/>
      <c r="V264" s="204"/>
      <c r="W264" s="11">
        <v>4.4827651734692999</v>
      </c>
      <c r="X264" s="204"/>
      <c r="Y264" s="204"/>
      <c r="Z264" s="53">
        <v>8.5499999999999972</v>
      </c>
      <c r="AA264" s="204"/>
      <c r="AB264" s="204"/>
      <c r="AC264" s="204"/>
      <c r="AD264" s="204"/>
      <c r="AE264" s="204"/>
      <c r="AF264" s="9">
        <v>3.6246647386439692</v>
      </c>
      <c r="AG264" s="9">
        <v>686</v>
      </c>
      <c r="AH264" s="9">
        <v>0.40401361476448888</v>
      </c>
      <c r="AI264" s="9">
        <v>15</v>
      </c>
      <c r="AJ264" s="9">
        <v>2.6969387755102039</v>
      </c>
      <c r="AK264" s="204" t="s">
        <v>248</v>
      </c>
      <c r="AL264" s="9">
        <v>98</v>
      </c>
      <c r="AM264" s="9">
        <v>3.6246647386439692</v>
      </c>
      <c r="AN264" s="9">
        <v>3.6785714285714284</v>
      </c>
      <c r="AO264" s="73">
        <v>196</v>
      </c>
      <c r="AP264" s="80">
        <v>0</v>
      </c>
      <c r="AQ264" s="80">
        <v>0</v>
      </c>
      <c r="AR264" s="224">
        <v>0</v>
      </c>
      <c r="AS264" s="204" t="s">
        <v>248</v>
      </c>
      <c r="AT264" s="11">
        <v>7024.5039999999999</v>
      </c>
      <c r="AU264" s="11">
        <v>0</v>
      </c>
      <c r="AV264" s="158">
        <v>0</v>
      </c>
      <c r="AW264" s="158">
        <v>0</v>
      </c>
      <c r="AX264" s="158" t="s">
        <v>248</v>
      </c>
      <c r="AY264" s="235"/>
      <c r="AZ264" s="218">
        <v>30244</v>
      </c>
      <c r="BA264" s="188"/>
      <c r="BB264" s="203"/>
      <c r="BC264" s="158"/>
      <c r="BD264" s="217" t="s">
        <v>61</v>
      </c>
      <c r="BE264" s="201" t="s">
        <v>62</v>
      </c>
      <c r="BF264" s="201" t="s">
        <v>63</v>
      </c>
      <c r="BG264" s="201" t="s">
        <v>196</v>
      </c>
      <c r="BH264" s="218" t="s">
        <v>514</v>
      </c>
      <c r="BI264" s="218" t="s">
        <v>67</v>
      </c>
      <c r="BJ264" s="391">
        <v>214</v>
      </c>
      <c r="BK264" s="370">
        <v>3</v>
      </c>
      <c r="BL264" s="219" t="s">
        <v>65</v>
      </c>
      <c r="BM264" s="52" t="s">
        <v>65</v>
      </c>
      <c r="BN264" s="218" t="s">
        <v>374</v>
      </c>
      <c r="BO264" s="217" t="s">
        <v>75</v>
      </c>
      <c r="BP264" s="201" t="s">
        <v>684</v>
      </c>
      <c r="BQ264" s="52" t="s">
        <v>716</v>
      </c>
    </row>
    <row r="265" spans="1:69" ht="16.5" thickBot="1">
      <c r="A265" s="207" t="s">
        <v>37</v>
      </c>
      <c r="B265" s="208" t="s">
        <v>711</v>
      </c>
      <c r="C265" s="202" t="s">
        <v>35</v>
      </c>
      <c r="D265" s="210" t="s">
        <v>709</v>
      </c>
      <c r="E265" s="24" t="s">
        <v>582</v>
      </c>
      <c r="F265" s="86">
        <v>100</v>
      </c>
      <c r="G265" s="80">
        <v>2</v>
      </c>
      <c r="H265" s="204"/>
      <c r="I265" s="204"/>
      <c r="J265" s="204"/>
      <c r="K265" s="204"/>
      <c r="L265" s="80">
        <v>0</v>
      </c>
      <c r="M265" s="203"/>
      <c r="N265" s="52">
        <v>0</v>
      </c>
      <c r="O265" s="204"/>
      <c r="P265" s="204"/>
      <c r="Q265" s="11">
        <v>5.7820609489999999</v>
      </c>
      <c r="R265" s="204"/>
      <c r="S265" s="204"/>
      <c r="T265" s="53">
        <v>8.0499999999999972</v>
      </c>
      <c r="U265" s="204"/>
      <c r="V265" s="204"/>
      <c r="W265" s="11">
        <v>5.7533161326529996</v>
      </c>
      <c r="X265" s="204"/>
      <c r="Y265" s="204"/>
      <c r="Z265" s="53">
        <v>7.5499999999999972</v>
      </c>
      <c r="AA265" s="204"/>
      <c r="AB265" s="204"/>
      <c r="AC265" s="204"/>
      <c r="AD265" s="204"/>
      <c r="AE265" s="204"/>
      <c r="AF265" s="9">
        <v>2.7920324017618827</v>
      </c>
      <c r="AG265" s="9">
        <v>679</v>
      </c>
      <c r="AH265" s="9">
        <v>0.40721400116966933</v>
      </c>
      <c r="AI265" s="9">
        <v>138</v>
      </c>
      <c r="AJ265" s="9">
        <v>2.0320175438596491</v>
      </c>
      <c r="AK265" s="204" t="s">
        <v>248</v>
      </c>
      <c r="AL265" s="9">
        <v>0</v>
      </c>
      <c r="AM265" s="9"/>
      <c r="AN265" s="9"/>
      <c r="AO265" s="73">
        <v>196</v>
      </c>
      <c r="AP265" s="80">
        <v>0</v>
      </c>
      <c r="AQ265" s="80">
        <v>0</v>
      </c>
      <c r="AR265" s="224">
        <v>0</v>
      </c>
      <c r="AS265" s="204" t="s">
        <v>248</v>
      </c>
      <c r="AT265" s="11">
        <v>6999.67</v>
      </c>
      <c r="AU265" s="11">
        <v>0</v>
      </c>
      <c r="AV265" s="158">
        <v>0</v>
      </c>
      <c r="AW265" s="158">
        <v>0</v>
      </c>
      <c r="AX265" s="158" t="s">
        <v>248</v>
      </c>
      <c r="AY265" s="235"/>
      <c r="AZ265" s="218">
        <v>30244</v>
      </c>
      <c r="BA265" s="188"/>
      <c r="BB265" s="203"/>
      <c r="BC265" s="158"/>
      <c r="BD265" s="217" t="s">
        <v>61</v>
      </c>
      <c r="BE265" s="201" t="s">
        <v>62</v>
      </c>
      <c r="BF265" s="201" t="s">
        <v>63</v>
      </c>
      <c r="BG265" s="201" t="s">
        <v>196</v>
      </c>
      <c r="BH265" s="218" t="s">
        <v>514</v>
      </c>
      <c r="BI265" s="218" t="s">
        <v>68</v>
      </c>
      <c r="BJ265" s="391">
        <v>214</v>
      </c>
      <c r="BK265" s="370">
        <v>4</v>
      </c>
      <c r="BL265" s="219" t="s">
        <v>65</v>
      </c>
      <c r="BM265" s="52" t="s">
        <v>65</v>
      </c>
      <c r="BN265" s="218" t="s">
        <v>374</v>
      </c>
      <c r="BO265" s="217" t="s">
        <v>75</v>
      </c>
      <c r="BP265" s="201" t="s">
        <v>684</v>
      </c>
      <c r="BQ265" s="52" t="s">
        <v>716</v>
      </c>
    </row>
    <row r="266" spans="1:69" ht="16.5" thickBot="1">
      <c r="A266" s="207" t="s">
        <v>37</v>
      </c>
      <c r="B266" s="208" t="s">
        <v>711</v>
      </c>
      <c r="C266" s="202" t="s">
        <v>35</v>
      </c>
      <c r="D266" s="210" t="s">
        <v>709</v>
      </c>
      <c r="E266" s="24" t="s">
        <v>381</v>
      </c>
      <c r="F266" s="86">
        <v>111</v>
      </c>
      <c r="G266" s="80">
        <v>2</v>
      </c>
      <c r="H266" s="204"/>
      <c r="I266" s="204"/>
      <c r="J266" s="204"/>
      <c r="K266" s="204"/>
      <c r="L266" s="80">
        <v>0</v>
      </c>
      <c r="M266" s="203"/>
      <c r="N266" s="52">
        <v>0</v>
      </c>
      <c r="O266" s="204"/>
      <c r="P266" s="204"/>
      <c r="Q266" s="11">
        <v>6.4767063119000001</v>
      </c>
      <c r="R266" s="204"/>
      <c r="S266" s="204"/>
      <c r="T266" s="53">
        <v>11.424999999999999</v>
      </c>
      <c r="U266" s="204"/>
      <c r="V266" s="204"/>
      <c r="W266" s="11">
        <v>5.9260641284403004</v>
      </c>
      <c r="X266" s="204"/>
      <c r="Y266" s="204"/>
      <c r="Z266" s="53">
        <v>11.091666666666667</v>
      </c>
      <c r="AA266" s="204"/>
      <c r="AB266" s="204"/>
      <c r="AC266" s="204"/>
      <c r="AD266" s="204"/>
      <c r="AE266" s="204"/>
      <c r="AF266" s="9">
        <v>3.5592791729485849</v>
      </c>
      <c r="AG266" s="9">
        <v>763</v>
      </c>
      <c r="AH266" s="9">
        <v>0.44676685566028829</v>
      </c>
      <c r="AI266" s="9">
        <v>21</v>
      </c>
      <c r="AJ266" s="9">
        <v>2.6190972222222224</v>
      </c>
      <c r="AK266" s="204" t="s">
        <v>248</v>
      </c>
      <c r="AL266" s="9">
        <v>108</v>
      </c>
      <c r="AM266" s="9">
        <v>3.5683201172995185</v>
      </c>
      <c r="AN266" s="9">
        <v>3.6303854875283448</v>
      </c>
      <c r="AO266" s="73">
        <v>217</v>
      </c>
      <c r="AP266" s="80">
        <v>1</v>
      </c>
      <c r="AQ266" s="80">
        <v>0</v>
      </c>
      <c r="AR266" s="224">
        <v>0</v>
      </c>
      <c r="AS266" s="204" t="s">
        <v>248</v>
      </c>
      <c r="AT266" s="11">
        <v>7788.4539999999997</v>
      </c>
      <c r="AU266" s="11">
        <v>72.575999999999993</v>
      </c>
      <c r="AV266" s="158">
        <v>0</v>
      </c>
      <c r="AW266" s="158">
        <v>0</v>
      </c>
      <c r="AX266" s="158" t="s">
        <v>248</v>
      </c>
      <c r="AY266" s="235"/>
      <c r="AZ266" s="218">
        <v>36774</v>
      </c>
      <c r="BA266" s="188"/>
      <c r="BB266" s="203"/>
      <c r="BC266" s="158"/>
      <c r="BD266" s="217" t="s">
        <v>61</v>
      </c>
      <c r="BE266" s="201" t="s">
        <v>62</v>
      </c>
      <c r="BF266" s="201" t="s">
        <v>63</v>
      </c>
      <c r="BG266" s="201" t="s">
        <v>196</v>
      </c>
      <c r="BH266" s="218" t="s">
        <v>712</v>
      </c>
      <c r="BI266" s="218" t="s">
        <v>64</v>
      </c>
      <c r="BJ266" s="391">
        <v>214</v>
      </c>
      <c r="BK266" s="370">
        <v>1</v>
      </c>
      <c r="BL266" s="219" t="s">
        <v>65</v>
      </c>
      <c r="BM266" s="52" t="s">
        <v>65</v>
      </c>
      <c r="BN266" s="218" t="s">
        <v>374</v>
      </c>
      <c r="BO266" s="217" t="s">
        <v>697</v>
      </c>
      <c r="BP266" s="201" t="s">
        <v>698</v>
      </c>
      <c r="BQ266" s="52" t="s">
        <v>714</v>
      </c>
    </row>
    <row r="267" spans="1:69" ht="16.5" thickBot="1">
      <c r="A267" s="207" t="s">
        <v>37</v>
      </c>
      <c r="B267" s="208" t="s">
        <v>711</v>
      </c>
      <c r="C267" s="202" t="s">
        <v>35</v>
      </c>
      <c r="D267" s="210" t="s">
        <v>709</v>
      </c>
      <c r="E267" s="24" t="s">
        <v>381</v>
      </c>
      <c r="F267" s="86">
        <v>112</v>
      </c>
      <c r="G267" s="80">
        <v>9</v>
      </c>
      <c r="H267" s="204"/>
      <c r="I267" s="204"/>
      <c r="J267" s="204"/>
      <c r="K267" s="204"/>
      <c r="L267" s="80">
        <v>0</v>
      </c>
      <c r="M267" s="203"/>
      <c r="N267" s="52">
        <v>0</v>
      </c>
      <c r="O267" s="204"/>
      <c r="P267" s="204"/>
      <c r="Q267" s="11">
        <v>5.7559900970999998</v>
      </c>
      <c r="R267" s="204"/>
      <c r="S267" s="204"/>
      <c r="T267" s="53">
        <v>11.308333333333332</v>
      </c>
      <c r="U267" s="204"/>
      <c r="V267" s="204"/>
      <c r="W267" s="11">
        <v>5.6184562233008997</v>
      </c>
      <c r="X267" s="204"/>
      <c r="Y267" s="204"/>
      <c r="Z267" s="53">
        <v>11.106249999999999</v>
      </c>
      <c r="AA267" s="204"/>
      <c r="AB267" s="204"/>
      <c r="AC267" s="204"/>
      <c r="AD267" s="204"/>
      <c r="AE267" s="204"/>
      <c r="AF267" s="9">
        <v>3.5340915491445388</v>
      </c>
      <c r="AG267" s="9">
        <v>720</v>
      </c>
      <c r="AH267" s="9">
        <v>0.4649343426510415</v>
      </c>
      <c r="AI267" s="9">
        <v>28</v>
      </c>
      <c r="AJ267" s="9">
        <v>2.551948051948052</v>
      </c>
      <c r="AK267" s="204" t="s">
        <v>248</v>
      </c>
      <c r="AL267" s="9">
        <v>102</v>
      </c>
      <c r="AM267" s="9">
        <v>3.5366806816987966</v>
      </c>
      <c r="AN267" s="9">
        <v>3.6319124423963132</v>
      </c>
      <c r="AO267" s="73">
        <v>206</v>
      </c>
      <c r="AP267" s="80">
        <v>0</v>
      </c>
      <c r="AQ267" s="80">
        <v>0</v>
      </c>
      <c r="AR267" s="224">
        <v>0</v>
      </c>
      <c r="AS267" s="204" t="s">
        <v>248</v>
      </c>
      <c r="AT267" s="11">
        <v>7402.7070000000003</v>
      </c>
      <c r="AU267" s="11">
        <v>0</v>
      </c>
      <c r="AV267" s="158">
        <v>0</v>
      </c>
      <c r="AW267" s="158">
        <v>0</v>
      </c>
      <c r="AX267" s="158" t="s">
        <v>248</v>
      </c>
      <c r="AY267" s="235"/>
      <c r="AZ267" s="218">
        <v>36774</v>
      </c>
      <c r="BA267" s="188"/>
      <c r="BB267" s="203"/>
      <c r="BC267" s="158"/>
      <c r="BD267" s="217" t="s">
        <v>61</v>
      </c>
      <c r="BE267" s="201" t="s">
        <v>62</v>
      </c>
      <c r="BF267" s="201" t="s">
        <v>63</v>
      </c>
      <c r="BG267" s="201" t="s">
        <v>196</v>
      </c>
      <c r="BH267" s="218" t="s">
        <v>712</v>
      </c>
      <c r="BI267" s="218" t="s">
        <v>66</v>
      </c>
      <c r="BJ267" s="391">
        <v>214</v>
      </c>
      <c r="BK267" s="370">
        <v>7</v>
      </c>
      <c r="BL267" s="219" t="s">
        <v>65</v>
      </c>
      <c r="BM267" s="52" t="s">
        <v>65</v>
      </c>
      <c r="BN267" s="218" t="s">
        <v>374</v>
      </c>
      <c r="BO267" s="217" t="s">
        <v>697</v>
      </c>
      <c r="BP267" s="201" t="s">
        <v>698</v>
      </c>
      <c r="BQ267" s="52" t="s">
        <v>714</v>
      </c>
    </row>
    <row r="268" spans="1:69" ht="16.5" thickBot="1">
      <c r="A268" s="207" t="s">
        <v>37</v>
      </c>
      <c r="B268" s="208" t="s">
        <v>711</v>
      </c>
      <c r="C268" s="202" t="s">
        <v>35</v>
      </c>
      <c r="D268" s="210" t="s">
        <v>709</v>
      </c>
      <c r="E268" s="24" t="s">
        <v>381</v>
      </c>
      <c r="F268" s="86">
        <v>113</v>
      </c>
      <c r="G268" s="80">
        <v>2</v>
      </c>
      <c r="H268" s="204"/>
      <c r="I268" s="204"/>
      <c r="J268" s="204"/>
      <c r="K268" s="204"/>
      <c r="L268" s="80">
        <v>0</v>
      </c>
      <c r="M268" s="203"/>
      <c r="N268" s="52">
        <v>1</v>
      </c>
      <c r="O268" s="204"/>
      <c r="P268" s="204"/>
      <c r="Q268" s="11">
        <v>5.3737746486000004</v>
      </c>
      <c r="R268" s="204"/>
      <c r="S268" s="204"/>
      <c r="T268" s="53">
        <v>8.9083333333333314</v>
      </c>
      <c r="U268" s="204"/>
      <c r="V268" s="204"/>
      <c r="W268" s="11">
        <v>4.7733242702701997</v>
      </c>
      <c r="X268" s="204"/>
      <c r="Y268" s="204"/>
      <c r="Z268" s="53">
        <v>9.3624999999999972</v>
      </c>
      <c r="AA268" s="204"/>
      <c r="AB268" s="204"/>
      <c r="AC268" s="204"/>
      <c r="AD268" s="204"/>
      <c r="AE268" s="204"/>
      <c r="AF268" s="9">
        <v>3.6357246869260615</v>
      </c>
      <c r="AG268" s="9">
        <v>768</v>
      </c>
      <c r="AH268" s="9">
        <v>0.41082095872983354</v>
      </c>
      <c r="AI268" s="9">
        <v>15</v>
      </c>
      <c r="AJ268" s="9">
        <v>2.6977272727272728</v>
      </c>
      <c r="AK268" s="204" t="s">
        <v>248</v>
      </c>
      <c r="AL268" s="9">
        <v>110</v>
      </c>
      <c r="AM268" s="9">
        <v>3.6357246869260615</v>
      </c>
      <c r="AN268" s="9">
        <v>3.6826375711574952</v>
      </c>
      <c r="AO268" s="73">
        <v>222</v>
      </c>
      <c r="AP268" s="80">
        <v>0</v>
      </c>
      <c r="AQ268" s="80">
        <v>0</v>
      </c>
      <c r="AR268" s="224">
        <v>0</v>
      </c>
      <c r="AS268" s="204" t="s">
        <v>248</v>
      </c>
      <c r="AT268" s="11">
        <v>8010.4390000000003</v>
      </c>
      <c r="AU268" s="11">
        <v>0</v>
      </c>
      <c r="AV268" s="158">
        <v>0</v>
      </c>
      <c r="AW268" s="158">
        <v>0</v>
      </c>
      <c r="AX268" s="158" t="s">
        <v>248</v>
      </c>
      <c r="AY268" s="235"/>
      <c r="AZ268" s="218">
        <v>36774</v>
      </c>
      <c r="BA268" s="188"/>
      <c r="BB268" s="203"/>
      <c r="BC268" s="158"/>
      <c r="BD268" s="217" t="s">
        <v>61</v>
      </c>
      <c r="BE268" s="201" t="s">
        <v>62</v>
      </c>
      <c r="BF268" s="201" t="s">
        <v>63</v>
      </c>
      <c r="BG268" s="201" t="s">
        <v>196</v>
      </c>
      <c r="BH268" s="218" t="s">
        <v>712</v>
      </c>
      <c r="BI268" s="218" t="s">
        <v>67</v>
      </c>
      <c r="BJ268" s="391">
        <v>214</v>
      </c>
      <c r="BK268" s="370">
        <v>3</v>
      </c>
      <c r="BL268" s="219" t="s">
        <v>65</v>
      </c>
      <c r="BM268" s="52" t="s">
        <v>65</v>
      </c>
      <c r="BN268" s="218" t="s">
        <v>374</v>
      </c>
      <c r="BO268" s="217" t="s">
        <v>697</v>
      </c>
      <c r="BP268" s="201" t="s">
        <v>698</v>
      </c>
      <c r="BQ268" s="52" t="s">
        <v>714</v>
      </c>
    </row>
    <row r="269" spans="1:69" ht="16.5" thickBot="1">
      <c r="A269" s="207" t="s">
        <v>37</v>
      </c>
      <c r="B269" s="208" t="s">
        <v>711</v>
      </c>
      <c r="C269" s="202" t="s">
        <v>35</v>
      </c>
      <c r="D269" s="210" t="s">
        <v>709</v>
      </c>
      <c r="E269" s="24" t="s">
        <v>381</v>
      </c>
      <c r="F269" s="86">
        <v>110</v>
      </c>
      <c r="G269" s="80">
        <v>1</v>
      </c>
      <c r="H269" s="204"/>
      <c r="I269" s="204"/>
      <c r="J269" s="204"/>
      <c r="K269" s="204"/>
      <c r="L269" s="80">
        <v>0</v>
      </c>
      <c r="M269" s="203"/>
      <c r="N269" s="52">
        <v>0</v>
      </c>
      <c r="O269" s="204"/>
      <c r="P269" s="204"/>
      <c r="Q269" s="11">
        <v>6.9860824679000002</v>
      </c>
      <c r="R269" s="204"/>
      <c r="S269" s="204"/>
      <c r="T269" s="53">
        <v>11.637499999999999</v>
      </c>
      <c r="U269" s="204"/>
      <c r="V269" s="204"/>
      <c r="W269" s="11">
        <v>6.8033393119266004</v>
      </c>
      <c r="X269" s="204"/>
      <c r="Y269" s="204"/>
      <c r="Z269" s="53">
        <v>11.258333333333333</v>
      </c>
      <c r="AA269" s="204"/>
      <c r="AB269" s="204"/>
      <c r="AC269" s="204"/>
      <c r="AD269" s="204"/>
      <c r="AE269" s="204"/>
      <c r="AF269" s="9">
        <v>2.6724098828245277</v>
      </c>
      <c r="AG269" s="9">
        <v>748</v>
      </c>
      <c r="AH269" s="9">
        <v>0.31483423725674192</v>
      </c>
      <c r="AI269" s="9">
        <v>177</v>
      </c>
      <c r="AJ269" s="9">
        <v>2.0344720496894411</v>
      </c>
      <c r="AK269" s="204" t="s">
        <v>248</v>
      </c>
      <c r="AL269" s="9">
        <v>0</v>
      </c>
      <c r="AM269" s="9"/>
      <c r="AN269" s="9"/>
      <c r="AO269" s="73">
        <v>216</v>
      </c>
      <c r="AP269" s="80">
        <v>1</v>
      </c>
      <c r="AQ269" s="80">
        <v>1</v>
      </c>
      <c r="AR269" s="224">
        <v>0</v>
      </c>
      <c r="AS269" s="204" t="s">
        <v>248</v>
      </c>
      <c r="AT269" s="11">
        <v>7866.8190000000004</v>
      </c>
      <c r="AU269" s="11">
        <v>0</v>
      </c>
      <c r="AV269" s="158">
        <v>0</v>
      </c>
      <c r="AW269" s="158">
        <v>0</v>
      </c>
      <c r="AX269" s="158" t="s">
        <v>248</v>
      </c>
      <c r="AY269" s="235"/>
      <c r="AZ269" s="218">
        <v>36774</v>
      </c>
      <c r="BA269" s="188"/>
      <c r="BB269" s="203"/>
      <c r="BC269" s="158"/>
      <c r="BD269" s="217" t="s">
        <v>61</v>
      </c>
      <c r="BE269" s="201" t="s">
        <v>62</v>
      </c>
      <c r="BF269" s="201" t="s">
        <v>63</v>
      </c>
      <c r="BG269" s="201" t="s">
        <v>196</v>
      </c>
      <c r="BH269" s="218" t="s">
        <v>712</v>
      </c>
      <c r="BI269" s="218" t="s">
        <v>68</v>
      </c>
      <c r="BJ269" s="391">
        <v>214</v>
      </c>
      <c r="BK269" s="370">
        <v>4</v>
      </c>
      <c r="BL269" s="219" t="s">
        <v>65</v>
      </c>
      <c r="BM269" s="52" t="s">
        <v>65</v>
      </c>
      <c r="BN269" s="218" t="s">
        <v>374</v>
      </c>
      <c r="BO269" s="217" t="s">
        <v>697</v>
      </c>
      <c r="BP269" s="201" t="s">
        <v>698</v>
      </c>
      <c r="BQ269" s="52" t="s">
        <v>714</v>
      </c>
    </row>
    <row r="270" spans="1:69" ht="16.5" thickBot="1">
      <c r="A270" s="207" t="s">
        <v>37</v>
      </c>
      <c r="B270" s="208" t="s">
        <v>711</v>
      </c>
      <c r="C270" s="202" t="s">
        <v>35</v>
      </c>
      <c r="D270" s="210" t="s">
        <v>709</v>
      </c>
      <c r="E270" s="24" t="s">
        <v>368</v>
      </c>
      <c r="F270" s="86">
        <v>92</v>
      </c>
      <c r="G270" s="80">
        <v>2</v>
      </c>
      <c r="H270" s="204"/>
      <c r="I270" s="204"/>
      <c r="J270" s="204"/>
      <c r="K270" s="204"/>
      <c r="L270" s="80">
        <v>0</v>
      </c>
      <c r="M270" s="203"/>
      <c r="N270" s="52">
        <v>0</v>
      </c>
      <c r="O270" s="204"/>
      <c r="P270" s="204"/>
      <c r="Q270" s="11">
        <v>5.7870665110999999</v>
      </c>
      <c r="R270" s="204"/>
      <c r="S270" s="204"/>
      <c r="T270" s="53">
        <v>8.875</v>
      </c>
      <c r="U270" s="204"/>
      <c r="V270" s="204"/>
      <c r="W270" s="11">
        <v>5.2351553333333003</v>
      </c>
      <c r="X270" s="204"/>
      <c r="Y270" s="204"/>
      <c r="Z270" s="53">
        <v>8.375</v>
      </c>
      <c r="AA270" s="204"/>
      <c r="AB270" s="204"/>
      <c r="AC270" s="204"/>
      <c r="AD270" s="204"/>
      <c r="AE270" s="204"/>
      <c r="AF270" s="9">
        <v>3.4260317515443881</v>
      </c>
      <c r="AG270" s="9">
        <v>629</v>
      </c>
      <c r="AH270" s="9">
        <v>0.45895581077039621</v>
      </c>
      <c r="AI270" s="9">
        <v>20</v>
      </c>
      <c r="AJ270" s="9">
        <v>2.5622282608695652</v>
      </c>
      <c r="AK270" s="204" t="s">
        <v>248</v>
      </c>
      <c r="AL270" s="9">
        <v>88</v>
      </c>
      <c r="AM270" s="9">
        <v>3.4463311746006933</v>
      </c>
      <c r="AN270" s="9">
        <v>3.5269607843137254</v>
      </c>
      <c r="AO270" s="73">
        <v>178</v>
      </c>
      <c r="AP270" s="80">
        <v>0</v>
      </c>
      <c r="AQ270" s="80">
        <v>2</v>
      </c>
      <c r="AR270" s="224">
        <v>0</v>
      </c>
      <c r="AS270" s="204" t="s">
        <v>248</v>
      </c>
      <c r="AT270" s="11">
        <v>6866.19</v>
      </c>
      <c r="AU270" s="11">
        <v>62.863</v>
      </c>
      <c r="AV270" s="158">
        <v>0</v>
      </c>
      <c r="AW270" s="158">
        <v>0</v>
      </c>
      <c r="AX270" s="158" t="s">
        <v>248</v>
      </c>
      <c r="AY270" s="235"/>
      <c r="AZ270" s="218">
        <v>41537</v>
      </c>
      <c r="BA270" s="188"/>
      <c r="BB270" s="203"/>
      <c r="BC270" s="158"/>
      <c r="BD270" s="217" t="s">
        <v>61</v>
      </c>
      <c r="BE270" s="201" t="s">
        <v>62</v>
      </c>
      <c r="BF270" s="201" t="s">
        <v>63</v>
      </c>
      <c r="BG270" s="201" t="s">
        <v>196</v>
      </c>
      <c r="BH270" s="218" t="s">
        <v>513</v>
      </c>
      <c r="BI270" s="218" t="s">
        <v>64</v>
      </c>
      <c r="BJ270" s="391">
        <v>214</v>
      </c>
      <c r="BK270" s="370">
        <v>1</v>
      </c>
      <c r="BL270" s="219" t="s">
        <v>65</v>
      </c>
      <c r="BM270" s="52" t="s">
        <v>65</v>
      </c>
      <c r="BN270" s="218" t="s">
        <v>374</v>
      </c>
      <c r="BO270" s="217" t="s">
        <v>347</v>
      </c>
      <c r="BP270" s="201" t="s">
        <v>684</v>
      </c>
      <c r="BQ270" s="52" t="s">
        <v>716</v>
      </c>
    </row>
    <row r="271" spans="1:69" ht="16.5" thickBot="1">
      <c r="A271" s="207" t="s">
        <v>37</v>
      </c>
      <c r="B271" s="208" t="s">
        <v>711</v>
      </c>
      <c r="C271" s="202" t="s">
        <v>35</v>
      </c>
      <c r="D271" s="210" t="s">
        <v>709</v>
      </c>
      <c r="E271" s="24" t="s">
        <v>368</v>
      </c>
      <c r="F271" s="86">
        <v>91</v>
      </c>
      <c r="G271" s="80">
        <v>0</v>
      </c>
      <c r="H271" s="204"/>
      <c r="I271" s="204"/>
      <c r="J271" s="204"/>
      <c r="K271" s="204"/>
      <c r="L271" s="80">
        <v>0</v>
      </c>
      <c r="M271" s="203"/>
      <c r="N271" s="52">
        <v>0</v>
      </c>
      <c r="O271" s="204"/>
      <c r="P271" s="204"/>
      <c r="Q271" s="11">
        <v>5.449922967</v>
      </c>
      <c r="R271" s="204"/>
      <c r="S271" s="204"/>
      <c r="T271" s="53">
        <v>7.7250000000000014</v>
      </c>
      <c r="U271" s="204"/>
      <c r="V271" s="204"/>
      <c r="W271" s="11">
        <v>5.5201207802196999</v>
      </c>
      <c r="X271" s="204"/>
      <c r="Y271" s="204"/>
      <c r="Z271" s="53">
        <v>7.8625000000000007</v>
      </c>
      <c r="AA271" s="204"/>
      <c r="AB271" s="204"/>
      <c r="AC271" s="204"/>
      <c r="AD271" s="204"/>
      <c r="AE271" s="204"/>
      <c r="AF271" s="9">
        <v>3.0965839890520459</v>
      </c>
      <c r="AG271" s="9">
        <v>636</v>
      </c>
      <c r="AH271" s="9">
        <v>0.53249005566950847</v>
      </c>
      <c r="AI271" s="9">
        <v>85</v>
      </c>
      <c r="AJ271" s="9">
        <v>2.1405405405405404</v>
      </c>
      <c r="AK271" s="204" t="s">
        <v>248</v>
      </c>
      <c r="AL271" s="9">
        <v>90</v>
      </c>
      <c r="AM271" s="9">
        <v>3.0999682555122972</v>
      </c>
      <c r="AN271" s="9">
        <v>3.1109756097560974</v>
      </c>
      <c r="AO271" s="73">
        <v>182</v>
      </c>
      <c r="AP271" s="80">
        <v>0</v>
      </c>
      <c r="AQ271" s="80">
        <v>0</v>
      </c>
      <c r="AR271" s="224">
        <v>0</v>
      </c>
      <c r="AS271" s="204" t="s">
        <v>248</v>
      </c>
      <c r="AT271" s="11">
        <v>7008.6549999999997</v>
      </c>
      <c r="AU271" s="11">
        <v>0</v>
      </c>
      <c r="AV271" s="158">
        <v>0</v>
      </c>
      <c r="AW271" s="158">
        <v>0</v>
      </c>
      <c r="AX271" s="158" t="s">
        <v>248</v>
      </c>
      <c r="AY271" s="235"/>
      <c r="AZ271" s="218">
        <v>41537</v>
      </c>
      <c r="BA271" s="188"/>
      <c r="BB271" s="203"/>
      <c r="BC271" s="158"/>
      <c r="BD271" s="217" t="s">
        <v>61</v>
      </c>
      <c r="BE271" s="201" t="s">
        <v>62</v>
      </c>
      <c r="BF271" s="201" t="s">
        <v>63</v>
      </c>
      <c r="BG271" s="201" t="s">
        <v>196</v>
      </c>
      <c r="BH271" s="218" t="s">
        <v>513</v>
      </c>
      <c r="BI271" s="218" t="s">
        <v>66</v>
      </c>
      <c r="BJ271" s="391">
        <v>214</v>
      </c>
      <c r="BK271" s="370">
        <v>7</v>
      </c>
      <c r="BL271" s="219" t="s">
        <v>65</v>
      </c>
      <c r="BM271" s="52" t="s">
        <v>65</v>
      </c>
      <c r="BN271" s="218" t="s">
        <v>374</v>
      </c>
      <c r="BO271" s="217" t="s">
        <v>347</v>
      </c>
      <c r="BP271" s="201" t="s">
        <v>684</v>
      </c>
      <c r="BQ271" s="52" t="s">
        <v>716</v>
      </c>
    </row>
    <row r="272" spans="1:69" ht="16.5" thickBot="1">
      <c r="A272" s="207" t="s">
        <v>37</v>
      </c>
      <c r="B272" s="208" t="s">
        <v>711</v>
      </c>
      <c r="C272" s="202" t="s">
        <v>35</v>
      </c>
      <c r="D272" s="210" t="s">
        <v>709</v>
      </c>
      <c r="E272" s="24" t="s">
        <v>368</v>
      </c>
      <c r="F272" s="86">
        <v>93</v>
      </c>
      <c r="G272" s="80">
        <v>0</v>
      </c>
      <c r="H272" s="204"/>
      <c r="I272" s="204"/>
      <c r="J272" s="204"/>
      <c r="K272" s="204"/>
      <c r="L272" s="80">
        <v>1</v>
      </c>
      <c r="M272" s="203"/>
      <c r="N272" s="52">
        <v>0</v>
      </c>
      <c r="O272" s="204"/>
      <c r="P272" s="204"/>
      <c r="Q272" s="11">
        <v>5.0607389564999998</v>
      </c>
      <c r="R272" s="204"/>
      <c r="S272" s="204"/>
      <c r="T272" s="53">
        <v>9.0999999999999979</v>
      </c>
      <c r="U272" s="204"/>
      <c r="V272" s="204"/>
      <c r="W272" s="11">
        <v>4.5857063478260001</v>
      </c>
      <c r="X272" s="204"/>
      <c r="Y272" s="204"/>
      <c r="Z272" s="53">
        <v>9.1999999999999957</v>
      </c>
      <c r="AA272" s="204"/>
      <c r="AB272" s="204"/>
      <c r="AC272" s="204"/>
      <c r="AD272" s="204"/>
      <c r="AE272" s="204"/>
      <c r="AF272" s="9">
        <v>3.5613328308175558</v>
      </c>
      <c r="AG272" s="9">
        <v>644</v>
      </c>
      <c r="AH272" s="9">
        <v>0.48020611263210361</v>
      </c>
      <c r="AI272" s="9">
        <v>27</v>
      </c>
      <c r="AJ272" s="9">
        <v>2.5448275862068965</v>
      </c>
      <c r="AK272" s="204" t="s">
        <v>248</v>
      </c>
      <c r="AL272" s="9">
        <v>89</v>
      </c>
      <c r="AM272" s="9">
        <v>3.5728571575679129</v>
      </c>
      <c r="AN272" s="9">
        <v>3.6493506493506493</v>
      </c>
      <c r="AO272" s="73">
        <v>183</v>
      </c>
      <c r="AP272" s="80">
        <v>1</v>
      </c>
      <c r="AQ272" s="80">
        <v>2</v>
      </c>
      <c r="AR272" s="224">
        <v>0</v>
      </c>
      <c r="AS272" s="204" t="s">
        <v>248</v>
      </c>
      <c r="AT272" s="11">
        <v>7058.3</v>
      </c>
      <c r="AU272" s="11">
        <v>14.641999999999999</v>
      </c>
      <c r="AV272" s="158">
        <v>0</v>
      </c>
      <c r="AW272" s="158">
        <v>0</v>
      </c>
      <c r="AX272" s="158" t="s">
        <v>248</v>
      </c>
      <c r="AY272" s="235"/>
      <c r="AZ272" s="218">
        <v>41537</v>
      </c>
      <c r="BA272" s="188"/>
      <c r="BB272" s="203"/>
      <c r="BC272" s="158"/>
      <c r="BD272" s="217" t="s">
        <v>61</v>
      </c>
      <c r="BE272" s="201" t="s">
        <v>62</v>
      </c>
      <c r="BF272" s="201" t="s">
        <v>63</v>
      </c>
      <c r="BG272" s="201" t="s">
        <v>196</v>
      </c>
      <c r="BH272" s="218" t="s">
        <v>513</v>
      </c>
      <c r="BI272" s="218" t="s">
        <v>67</v>
      </c>
      <c r="BJ272" s="391">
        <v>214</v>
      </c>
      <c r="BK272" s="370">
        <v>3</v>
      </c>
      <c r="BL272" s="219" t="s">
        <v>65</v>
      </c>
      <c r="BM272" s="52" t="s">
        <v>65</v>
      </c>
      <c r="BN272" s="218" t="s">
        <v>374</v>
      </c>
      <c r="BO272" s="217" t="s">
        <v>347</v>
      </c>
      <c r="BP272" s="201" t="s">
        <v>684</v>
      </c>
      <c r="BQ272" s="52" t="s">
        <v>716</v>
      </c>
    </row>
    <row r="273" spans="1:69" ht="16.5" thickBot="1">
      <c r="A273" s="207" t="s">
        <v>37</v>
      </c>
      <c r="B273" s="208" t="s">
        <v>711</v>
      </c>
      <c r="C273" s="202" t="s">
        <v>35</v>
      </c>
      <c r="D273" s="210" t="s">
        <v>709</v>
      </c>
      <c r="E273" s="24" t="s">
        <v>368</v>
      </c>
      <c r="F273" s="86">
        <v>93</v>
      </c>
      <c r="G273" s="80">
        <v>1</v>
      </c>
      <c r="H273" s="204"/>
      <c r="I273" s="204"/>
      <c r="J273" s="204"/>
      <c r="K273" s="204"/>
      <c r="L273" s="80">
        <v>1</v>
      </c>
      <c r="M273" s="203"/>
      <c r="N273" s="52">
        <v>0</v>
      </c>
      <c r="O273" s="204"/>
      <c r="P273" s="204"/>
      <c r="Q273" s="11">
        <v>5.8818679450999998</v>
      </c>
      <c r="R273" s="204"/>
      <c r="S273" s="204"/>
      <c r="T273" s="53">
        <v>10.612500000000001</v>
      </c>
      <c r="U273" s="204"/>
      <c r="V273" s="204"/>
      <c r="W273" s="11">
        <v>5.8150657802197001</v>
      </c>
      <c r="X273" s="204"/>
      <c r="Y273" s="204"/>
      <c r="Z273" s="53">
        <v>10.612500000000001</v>
      </c>
      <c r="AA273" s="204"/>
      <c r="AB273" s="204"/>
      <c r="AC273" s="204"/>
      <c r="AD273" s="204"/>
      <c r="AE273" s="204"/>
      <c r="AF273" s="9">
        <v>2.9307301553468861</v>
      </c>
      <c r="AG273" s="9">
        <v>630</v>
      </c>
      <c r="AH273" s="9">
        <v>0.41235114959528629</v>
      </c>
      <c r="AI273" s="9">
        <v>95</v>
      </c>
      <c r="AJ273" s="9">
        <v>2.0722560975609756</v>
      </c>
      <c r="AK273" s="204" t="s">
        <v>248</v>
      </c>
      <c r="AL273" s="9">
        <v>0</v>
      </c>
      <c r="AM273" s="9"/>
      <c r="AN273" s="9"/>
      <c r="AO273" s="73">
        <v>182</v>
      </c>
      <c r="AP273" s="80">
        <v>2</v>
      </c>
      <c r="AQ273" s="80">
        <v>0</v>
      </c>
      <c r="AR273" s="224">
        <v>0</v>
      </c>
      <c r="AS273" s="204" t="s">
        <v>248</v>
      </c>
      <c r="AT273" s="11">
        <v>6870.7860000000001</v>
      </c>
      <c r="AU273" s="11">
        <v>150.61000000000001</v>
      </c>
      <c r="AV273" s="158">
        <v>0</v>
      </c>
      <c r="AW273" s="158">
        <v>0</v>
      </c>
      <c r="AX273" s="158" t="s">
        <v>248</v>
      </c>
      <c r="AY273" s="235"/>
      <c r="AZ273" s="218">
        <v>41537</v>
      </c>
      <c r="BA273" s="188"/>
      <c r="BB273" s="203"/>
      <c r="BC273" s="158"/>
      <c r="BD273" s="217" t="s">
        <v>61</v>
      </c>
      <c r="BE273" s="201" t="s">
        <v>62</v>
      </c>
      <c r="BF273" s="201" t="s">
        <v>63</v>
      </c>
      <c r="BG273" s="201" t="s">
        <v>196</v>
      </c>
      <c r="BH273" s="218" t="s">
        <v>513</v>
      </c>
      <c r="BI273" s="218" t="s">
        <v>68</v>
      </c>
      <c r="BJ273" s="391">
        <v>214</v>
      </c>
      <c r="BK273" s="370">
        <v>4</v>
      </c>
      <c r="BL273" s="219" t="s">
        <v>65</v>
      </c>
      <c r="BM273" s="52" t="s">
        <v>65</v>
      </c>
      <c r="BN273" s="218" t="s">
        <v>374</v>
      </c>
      <c r="BO273" s="217" t="s">
        <v>347</v>
      </c>
      <c r="BP273" s="201" t="s">
        <v>684</v>
      </c>
      <c r="BQ273" s="52" t="s">
        <v>716</v>
      </c>
    </row>
    <row r="274" spans="1:69" ht="15.75" thickBot="1">
      <c r="A274" s="404" t="s">
        <v>37</v>
      </c>
      <c r="B274" s="405" t="s">
        <v>711</v>
      </c>
      <c r="C274" s="406" t="s">
        <v>35</v>
      </c>
      <c r="D274" s="210" t="s">
        <v>709</v>
      </c>
      <c r="E274" s="24" t="s">
        <v>469</v>
      </c>
      <c r="F274" s="86">
        <v>140</v>
      </c>
      <c r="G274" s="80">
        <v>1</v>
      </c>
      <c r="H274" s="407"/>
      <c r="I274" s="407"/>
      <c r="J274" s="407"/>
      <c r="K274" s="407"/>
      <c r="L274" s="80">
        <v>0</v>
      </c>
      <c r="M274" s="408"/>
      <c r="N274" s="409">
        <v>1</v>
      </c>
      <c r="O274" s="407"/>
      <c r="P274" s="407"/>
      <c r="Q274" s="11">
        <v>4.9904200870000004</v>
      </c>
      <c r="R274" s="407"/>
      <c r="S274" s="407"/>
      <c r="T274" s="53">
        <v>8.0166666666666657</v>
      </c>
      <c r="U274" s="407"/>
      <c r="V274" s="407"/>
      <c r="W274" s="11">
        <v>4.7797336402877004</v>
      </c>
      <c r="X274" s="407"/>
      <c r="Y274" s="407"/>
      <c r="Z274" s="53">
        <v>7.5124999999999957</v>
      </c>
      <c r="AA274" s="407"/>
      <c r="AB274" s="407"/>
      <c r="AC274" s="407"/>
      <c r="AD274" s="407"/>
      <c r="AE274" s="407"/>
      <c r="AF274" s="410">
        <v>3.5639234139558931</v>
      </c>
      <c r="AG274" s="410">
        <v>973</v>
      </c>
      <c r="AH274" s="410">
        <v>0.52465700529643167</v>
      </c>
      <c r="AI274" s="410">
        <v>55</v>
      </c>
      <c r="AJ274" s="410">
        <v>2.4066176470588236</v>
      </c>
      <c r="AK274" s="407" t="s">
        <v>248</v>
      </c>
      <c r="AL274" s="410">
        <v>139</v>
      </c>
      <c r="AM274" s="410">
        <v>3.5639234139558931</v>
      </c>
      <c r="AN274" s="410">
        <v>3.645147313691508</v>
      </c>
      <c r="AO274" s="73">
        <v>278</v>
      </c>
      <c r="AP274" s="80">
        <v>0</v>
      </c>
      <c r="AQ274" s="80">
        <v>0</v>
      </c>
      <c r="AR274" s="224">
        <v>0</v>
      </c>
      <c r="AS274" s="407" t="s">
        <v>248</v>
      </c>
      <c r="AT274" s="11">
        <v>10747.523999999999</v>
      </c>
      <c r="AU274" s="11">
        <v>0</v>
      </c>
      <c r="AV274" s="416">
        <v>0</v>
      </c>
      <c r="AW274" s="416">
        <v>0</v>
      </c>
      <c r="AX274" s="416" t="s">
        <v>248</v>
      </c>
      <c r="AY274" s="235"/>
      <c r="AZ274" s="242">
        <v>51550</v>
      </c>
      <c r="BA274" s="188"/>
      <c r="BB274" s="408"/>
      <c r="BC274" s="416"/>
      <c r="BD274" s="411" t="s">
        <v>61</v>
      </c>
      <c r="BE274" s="412" t="s">
        <v>62</v>
      </c>
      <c r="BF274" s="412" t="s">
        <v>63</v>
      </c>
      <c r="BG274" s="412" t="s">
        <v>196</v>
      </c>
      <c r="BH274" s="413" t="s">
        <v>513</v>
      </c>
      <c r="BI274" s="413" t="s">
        <v>64</v>
      </c>
      <c r="BJ274" s="417">
        <v>214</v>
      </c>
      <c r="BK274" s="414">
        <v>1</v>
      </c>
      <c r="BL274" s="415" t="s">
        <v>65</v>
      </c>
      <c r="BM274" s="409" t="s">
        <v>65</v>
      </c>
      <c r="BN274" s="413" t="s">
        <v>374</v>
      </c>
      <c r="BO274" s="217" t="s">
        <v>707</v>
      </c>
      <c r="BP274" s="201" t="s">
        <v>680</v>
      </c>
      <c r="BQ274" s="52" t="s">
        <v>714</v>
      </c>
    </row>
    <row r="275" spans="1:69" ht="15.75" thickBot="1">
      <c r="A275" s="404" t="s">
        <v>37</v>
      </c>
      <c r="B275" s="405" t="s">
        <v>711</v>
      </c>
      <c r="C275" s="406" t="s">
        <v>35</v>
      </c>
      <c r="D275" s="210" t="s">
        <v>709</v>
      </c>
      <c r="E275" s="24" t="s">
        <v>469</v>
      </c>
      <c r="F275" s="86">
        <v>142</v>
      </c>
      <c r="G275" s="80">
        <v>5</v>
      </c>
      <c r="H275" s="407"/>
      <c r="I275" s="407"/>
      <c r="J275" s="407"/>
      <c r="K275" s="407"/>
      <c r="L275" s="80">
        <v>0</v>
      </c>
      <c r="M275" s="408"/>
      <c r="N275" s="409">
        <v>0</v>
      </c>
      <c r="O275" s="407"/>
      <c r="P275" s="407"/>
      <c r="Q275" s="11">
        <v>5.1521969781000001</v>
      </c>
      <c r="R275" s="407"/>
      <c r="S275" s="407"/>
      <c r="T275" s="53">
        <v>8.0375000000000014</v>
      </c>
      <c r="U275" s="407"/>
      <c r="V275" s="407"/>
      <c r="W275" s="11">
        <v>5.0008319781020996</v>
      </c>
      <c r="X275" s="407"/>
      <c r="Y275" s="407"/>
      <c r="Z275" s="53">
        <v>8.0375000000000014</v>
      </c>
      <c r="AA275" s="407"/>
      <c r="AB275" s="407"/>
      <c r="AC275" s="407"/>
      <c r="AD275" s="407"/>
      <c r="AE275" s="407"/>
      <c r="AF275" s="410">
        <v>3.5058185716117887</v>
      </c>
      <c r="AG275" s="410">
        <v>959</v>
      </c>
      <c r="AH275" s="410">
        <v>0.4454480961812356</v>
      </c>
      <c r="AI275" s="410">
        <v>37</v>
      </c>
      <c r="AJ275" s="410">
        <v>2.5536764705882353</v>
      </c>
      <c r="AK275" s="407" t="s">
        <v>248</v>
      </c>
      <c r="AL275" s="410">
        <v>137</v>
      </c>
      <c r="AM275" s="410">
        <v>3.5058185716117887</v>
      </c>
      <c r="AN275" s="410">
        <v>3.5900943396226417</v>
      </c>
      <c r="AO275" s="73">
        <v>274</v>
      </c>
      <c r="AP275" s="80">
        <v>0</v>
      </c>
      <c r="AQ275" s="80">
        <v>0</v>
      </c>
      <c r="AR275" s="224">
        <v>0</v>
      </c>
      <c r="AS275" s="407" t="s">
        <v>248</v>
      </c>
      <c r="AT275" s="11">
        <v>10429.396000000001</v>
      </c>
      <c r="AU275" s="11">
        <v>0</v>
      </c>
      <c r="AV275" s="158">
        <v>0</v>
      </c>
      <c r="AW275" s="158">
        <v>0</v>
      </c>
      <c r="AX275" s="416" t="s">
        <v>248</v>
      </c>
      <c r="AY275" s="235"/>
      <c r="AZ275" s="242">
        <v>51550</v>
      </c>
      <c r="BA275" s="188"/>
      <c r="BB275" s="408"/>
      <c r="BC275" s="416"/>
      <c r="BD275" s="411" t="s">
        <v>61</v>
      </c>
      <c r="BE275" s="412" t="s">
        <v>62</v>
      </c>
      <c r="BF275" s="412" t="s">
        <v>63</v>
      </c>
      <c r="BG275" s="412" t="s">
        <v>196</v>
      </c>
      <c r="BH275" s="413" t="s">
        <v>513</v>
      </c>
      <c r="BI275" s="413" t="s">
        <v>66</v>
      </c>
      <c r="BJ275" s="417">
        <v>214</v>
      </c>
      <c r="BK275" s="414">
        <v>7</v>
      </c>
      <c r="BL275" s="415" t="s">
        <v>65</v>
      </c>
      <c r="BM275" s="409" t="s">
        <v>65</v>
      </c>
      <c r="BN275" s="413" t="s">
        <v>374</v>
      </c>
      <c r="BO275" s="217" t="s">
        <v>707</v>
      </c>
      <c r="BP275" s="201" t="s">
        <v>680</v>
      </c>
      <c r="BQ275" s="52" t="s">
        <v>714</v>
      </c>
    </row>
    <row r="276" spans="1:69" ht="15.75" thickBot="1">
      <c r="A276" s="404" t="s">
        <v>37</v>
      </c>
      <c r="B276" s="405" t="s">
        <v>711</v>
      </c>
      <c r="C276" s="406" t="s">
        <v>35</v>
      </c>
      <c r="D276" s="210" t="s">
        <v>709</v>
      </c>
      <c r="E276" s="24" t="s">
        <v>469</v>
      </c>
      <c r="F276" s="86">
        <v>143</v>
      </c>
      <c r="G276" s="80">
        <v>3</v>
      </c>
      <c r="H276" s="407"/>
      <c r="I276" s="407"/>
      <c r="J276" s="407"/>
      <c r="K276" s="407"/>
      <c r="L276" s="80">
        <v>1</v>
      </c>
      <c r="M276" s="408"/>
      <c r="N276" s="409">
        <v>0</v>
      </c>
      <c r="O276" s="407"/>
      <c r="P276" s="407"/>
      <c r="Q276" s="11">
        <v>5.3177912589999998</v>
      </c>
      <c r="R276" s="407"/>
      <c r="S276" s="407"/>
      <c r="T276" s="53">
        <v>7.3374999999999986</v>
      </c>
      <c r="U276" s="407"/>
      <c r="V276" s="407"/>
      <c r="W276" s="11">
        <v>5.3629135539568002</v>
      </c>
      <c r="X276" s="407"/>
      <c r="Y276" s="407"/>
      <c r="Z276" s="53">
        <v>7.5124999999999957</v>
      </c>
      <c r="AA276" s="407"/>
      <c r="AB276" s="407"/>
      <c r="AC276" s="407"/>
      <c r="AD276" s="407"/>
      <c r="AE276" s="407"/>
      <c r="AF276" s="410">
        <v>3.7301952923434607</v>
      </c>
      <c r="AG276" s="410">
        <v>973</v>
      </c>
      <c r="AH276" s="410">
        <v>0.32486824717320772</v>
      </c>
      <c r="AI276" s="410">
        <v>4</v>
      </c>
      <c r="AJ276" s="410">
        <v>3.0266000000000002</v>
      </c>
      <c r="AK276" s="407" t="s">
        <v>248</v>
      </c>
      <c r="AL276" s="410">
        <v>139</v>
      </c>
      <c r="AM276" s="410">
        <v>3.7301952923434607</v>
      </c>
      <c r="AN276" s="410">
        <v>3.7272403982930298</v>
      </c>
      <c r="AO276" s="73">
        <v>280</v>
      </c>
      <c r="AP276" s="80">
        <v>0</v>
      </c>
      <c r="AQ276" s="80">
        <v>0</v>
      </c>
      <c r="AR276" s="224">
        <v>0</v>
      </c>
      <c r="AS276" s="407" t="s">
        <v>248</v>
      </c>
      <c r="AT276" s="11">
        <v>10658.179</v>
      </c>
      <c r="AU276" s="11">
        <v>0</v>
      </c>
      <c r="AV276" s="416">
        <v>0</v>
      </c>
      <c r="AW276" s="416">
        <v>0</v>
      </c>
      <c r="AX276" s="416" t="s">
        <v>248</v>
      </c>
      <c r="AY276" s="235"/>
      <c r="AZ276" s="242">
        <v>51550</v>
      </c>
      <c r="BA276" s="188"/>
      <c r="BB276" s="408"/>
      <c r="BC276" s="416"/>
      <c r="BD276" s="411" t="s">
        <v>61</v>
      </c>
      <c r="BE276" s="412" t="s">
        <v>62</v>
      </c>
      <c r="BF276" s="412" t="s">
        <v>63</v>
      </c>
      <c r="BG276" s="412" t="s">
        <v>196</v>
      </c>
      <c r="BH276" s="413" t="s">
        <v>513</v>
      </c>
      <c r="BI276" s="413" t="s">
        <v>67</v>
      </c>
      <c r="BJ276" s="417">
        <v>214</v>
      </c>
      <c r="BK276" s="414">
        <v>3</v>
      </c>
      <c r="BL276" s="415" t="s">
        <v>65</v>
      </c>
      <c r="BM276" s="409" t="s">
        <v>65</v>
      </c>
      <c r="BN276" s="413" t="s">
        <v>374</v>
      </c>
      <c r="BO276" s="217" t="s">
        <v>707</v>
      </c>
      <c r="BP276" s="201" t="s">
        <v>680</v>
      </c>
      <c r="BQ276" s="52" t="s">
        <v>714</v>
      </c>
    </row>
    <row r="277" spans="1:69" ht="15.75" thickBot="1">
      <c r="A277" s="404" t="s">
        <v>37</v>
      </c>
      <c r="B277" s="405" t="s">
        <v>711</v>
      </c>
      <c r="C277" s="406" t="s">
        <v>35</v>
      </c>
      <c r="D277" s="210" t="s">
        <v>709</v>
      </c>
      <c r="E277" s="24" t="s">
        <v>469</v>
      </c>
      <c r="F277" s="86">
        <v>141</v>
      </c>
      <c r="G277" s="80">
        <v>6</v>
      </c>
      <c r="H277" s="407"/>
      <c r="I277" s="407"/>
      <c r="J277" s="407"/>
      <c r="K277" s="407"/>
      <c r="L277" s="80">
        <v>1</v>
      </c>
      <c r="M277" s="408"/>
      <c r="N277" s="409">
        <v>0</v>
      </c>
      <c r="O277" s="407"/>
      <c r="P277" s="407"/>
      <c r="Q277" s="11">
        <v>6.1968430372999999</v>
      </c>
      <c r="R277" s="407"/>
      <c r="S277" s="407"/>
      <c r="T277" s="53">
        <v>12.149999999999999</v>
      </c>
      <c r="U277" s="407"/>
      <c r="V277" s="407"/>
      <c r="W277" s="11">
        <v>6.0894401044775996</v>
      </c>
      <c r="X277" s="407"/>
      <c r="Y277" s="407"/>
      <c r="Z277" s="53">
        <v>11.649999999999999</v>
      </c>
      <c r="AA277" s="407"/>
      <c r="AB277" s="407"/>
      <c r="AC277" s="407"/>
      <c r="AD277" s="407"/>
      <c r="AE277" s="407"/>
      <c r="AF277" s="410">
        <v>2.6697959221267293</v>
      </c>
      <c r="AG277" s="410">
        <v>938</v>
      </c>
      <c r="AH277" s="410">
        <v>0.29059379365142973</v>
      </c>
      <c r="AI277" s="410">
        <v>233</v>
      </c>
      <c r="AJ277" s="410">
        <v>2.0610849056603775</v>
      </c>
      <c r="AK277" s="407" t="s">
        <v>248</v>
      </c>
      <c r="AL277" s="9">
        <v>0</v>
      </c>
      <c r="AM277" s="410"/>
      <c r="AN277" s="410"/>
      <c r="AO277" s="73">
        <v>270</v>
      </c>
      <c r="AP277" s="80">
        <v>0</v>
      </c>
      <c r="AQ277" s="80">
        <v>0</v>
      </c>
      <c r="AR277" s="224">
        <v>0</v>
      </c>
      <c r="AS277" s="407" t="s">
        <v>248</v>
      </c>
      <c r="AT277" s="11">
        <v>10358.81</v>
      </c>
      <c r="AU277" s="11">
        <v>0</v>
      </c>
      <c r="AV277" s="158">
        <v>0</v>
      </c>
      <c r="AW277" s="158">
        <v>0</v>
      </c>
      <c r="AX277" s="416" t="s">
        <v>248</v>
      </c>
      <c r="AY277" s="235"/>
      <c r="AZ277" s="242">
        <v>51550</v>
      </c>
      <c r="BA277" s="188"/>
      <c r="BB277" s="408"/>
      <c r="BC277" s="416"/>
      <c r="BD277" s="411" t="s">
        <v>61</v>
      </c>
      <c r="BE277" s="412" t="s">
        <v>62</v>
      </c>
      <c r="BF277" s="412" t="s">
        <v>63</v>
      </c>
      <c r="BG277" s="412" t="s">
        <v>196</v>
      </c>
      <c r="BH277" s="413" t="s">
        <v>513</v>
      </c>
      <c r="BI277" s="413" t="s">
        <v>68</v>
      </c>
      <c r="BJ277" s="417">
        <v>214</v>
      </c>
      <c r="BK277" s="414">
        <v>4</v>
      </c>
      <c r="BL277" s="415" t="s">
        <v>65</v>
      </c>
      <c r="BM277" s="409" t="s">
        <v>65</v>
      </c>
      <c r="BN277" s="413" t="s">
        <v>374</v>
      </c>
      <c r="BO277" s="217" t="s">
        <v>707</v>
      </c>
      <c r="BP277" s="201" t="s">
        <v>680</v>
      </c>
      <c r="BQ277" s="52" t="s">
        <v>714</v>
      </c>
    </row>
    <row r="278" spans="1:69" ht="16.5" thickBot="1">
      <c r="A278" s="207" t="s">
        <v>37</v>
      </c>
      <c r="B278" s="208" t="s">
        <v>711</v>
      </c>
      <c r="C278" s="202" t="s">
        <v>35</v>
      </c>
      <c r="D278" s="210" t="s">
        <v>709</v>
      </c>
      <c r="E278" s="24" t="s">
        <v>470</v>
      </c>
      <c r="F278" s="86">
        <v>146</v>
      </c>
      <c r="G278" s="80">
        <v>4</v>
      </c>
      <c r="H278" s="204"/>
      <c r="I278" s="204"/>
      <c r="J278" s="204"/>
      <c r="K278" s="204"/>
      <c r="L278" s="80">
        <v>0</v>
      </c>
      <c r="M278" s="203"/>
      <c r="N278" s="52">
        <v>1</v>
      </c>
      <c r="O278" s="204"/>
      <c r="P278" s="204"/>
      <c r="Q278" s="11">
        <v>5.6487533099</v>
      </c>
      <c r="R278" s="204"/>
      <c r="S278" s="204"/>
      <c r="T278" s="53">
        <v>8.1125000000000007</v>
      </c>
      <c r="U278" s="204"/>
      <c r="V278" s="204"/>
      <c r="W278" s="11">
        <v>5.0974645845069997</v>
      </c>
      <c r="X278" s="204"/>
      <c r="Y278" s="204"/>
      <c r="Z278" s="53">
        <v>7.3166666666666673</v>
      </c>
      <c r="AA278" s="204"/>
      <c r="AB278" s="204"/>
      <c r="AC278" s="204"/>
      <c r="AD278" s="204"/>
      <c r="AE278" s="204"/>
      <c r="AF278" s="9">
        <v>3.4333536014972372</v>
      </c>
      <c r="AG278" s="9">
        <v>987</v>
      </c>
      <c r="AH278" s="9">
        <v>0.45639051441141076</v>
      </c>
      <c r="AI278" s="9">
        <v>26</v>
      </c>
      <c r="AJ278" s="9">
        <v>2.5650735294117646</v>
      </c>
      <c r="AK278" s="204" t="s">
        <v>248</v>
      </c>
      <c r="AL278" s="9">
        <v>140</v>
      </c>
      <c r="AM278" s="9">
        <v>3.4366122495154947</v>
      </c>
      <c r="AN278" s="9">
        <v>3.5079957356076759</v>
      </c>
      <c r="AO278" s="73">
        <v>284</v>
      </c>
      <c r="AP278" s="80">
        <v>0</v>
      </c>
      <c r="AQ278" s="80">
        <v>0</v>
      </c>
      <c r="AR278" s="224">
        <v>0</v>
      </c>
      <c r="AS278" s="204" t="s">
        <v>248</v>
      </c>
      <c r="AT278" s="11">
        <v>10112.778</v>
      </c>
      <c r="AU278" s="11">
        <v>0</v>
      </c>
      <c r="AV278" s="158">
        <v>0</v>
      </c>
      <c r="AW278" s="158">
        <v>0</v>
      </c>
      <c r="AX278" s="158" t="s">
        <v>248</v>
      </c>
      <c r="AY278" s="235"/>
      <c r="AZ278" s="218">
        <v>106790</v>
      </c>
      <c r="BA278" s="188"/>
      <c r="BB278" s="203"/>
      <c r="BC278" s="158"/>
      <c r="BD278" s="217" t="s">
        <v>61</v>
      </c>
      <c r="BE278" s="201" t="s">
        <v>62</v>
      </c>
      <c r="BF278" s="201" t="s">
        <v>63</v>
      </c>
      <c r="BG278" s="201" t="s">
        <v>196</v>
      </c>
      <c r="BH278" s="218" t="s">
        <v>514</v>
      </c>
      <c r="BI278" s="218" t="s">
        <v>64</v>
      </c>
      <c r="BJ278" s="391">
        <v>214</v>
      </c>
      <c r="BK278" s="370">
        <v>1</v>
      </c>
      <c r="BL278" s="219" t="s">
        <v>65</v>
      </c>
      <c r="BM278" s="52" t="s">
        <v>65</v>
      </c>
      <c r="BN278" s="218" t="s">
        <v>374</v>
      </c>
      <c r="BO278" s="217" t="s">
        <v>339</v>
      </c>
      <c r="BP278" s="201" t="s">
        <v>699</v>
      </c>
      <c r="BQ278" s="52" t="s">
        <v>715</v>
      </c>
    </row>
    <row r="279" spans="1:69" ht="16.5" thickBot="1">
      <c r="A279" s="207" t="s">
        <v>37</v>
      </c>
      <c r="B279" s="208" t="s">
        <v>711</v>
      </c>
      <c r="C279" s="202" t="s">
        <v>35</v>
      </c>
      <c r="D279" s="210" t="s">
        <v>709</v>
      </c>
      <c r="E279" s="24" t="s">
        <v>470</v>
      </c>
      <c r="F279" s="86">
        <v>140</v>
      </c>
      <c r="G279" s="80">
        <v>5</v>
      </c>
      <c r="H279" s="204"/>
      <c r="I279" s="204"/>
      <c r="J279" s="204"/>
      <c r="K279" s="204"/>
      <c r="L279" s="80">
        <v>1</v>
      </c>
      <c r="M279" s="203"/>
      <c r="N279" s="52">
        <v>0</v>
      </c>
      <c r="O279" s="204"/>
      <c r="P279" s="204"/>
      <c r="Q279" s="11">
        <v>5.1627385896</v>
      </c>
      <c r="R279" s="204"/>
      <c r="S279" s="204"/>
      <c r="T279" s="53">
        <v>8.7166666666666668</v>
      </c>
      <c r="U279" s="204"/>
      <c r="V279" s="204"/>
      <c r="W279" s="11">
        <v>4.9835371641790998</v>
      </c>
      <c r="X279" s="204"/>
      <c r="Y279" s="204"/>
      <c r="Z279" s="53">
        <v>8.6499999999999986</v>
      </c>
      <c r="AA279" s="204"/>
      <c r="AB279" s="204"/>
      <c r="AC279" s="204"/>
      <c r="AD279" s="204"/>
      <c r="AE279" s="204"/>
      <c r="AF279" s="9">
        <v>3.4413059789742997</v>
      </c>
      <c r="AG279" s="9">
        <v>937</v>
      </c>
      <c r="AH279" s="9">
        <v>0.51890143992614213</v>
      </c>
      <c r="AI279" s="9">
        <v>47</v>
      </c>
      <c r="AJ279" s="9">
        <v>2.4982558139534885</v>
      </c>
      <c r="AK279" s="204" t="s">
        <v>248</v>
      </c>
      <c r="AL279" s="9">
        <v>134</v>
      </c>
      <c r="AM279" s="9">
        <v>3.4413059789742997</v>
      </c>
      <c r="AN279" s="9">
        <v>3.548406862745098</v>
      </c>
      <c r="AO279" s="73">
        <v>269</v>
      </c>
      <c r="AP279" s="80">
        <v>0</v>
      </c>
      <c r="AQ279" s="80">
        <v>0</v>
      </c>
      <c r="AR279" s="224">
        <v>0</v>
      </c>
      <c r="AS279" s="204" t="s">
        <v>248</v>
      </c>
      <c r="AT279" s="11">
        <v>9563.2109999999993</v>
      </c>
      <c r="AU279" s="11">
        <v>0</v>
      </c>
      <c r="AV279" s="158">
        <v>0</v>
      </c>
      <c r="AW279" s="158">
        <v>0</v>
      </c>
      <c r="AX279" s="158" t="s">
        <v>248</v>
      </c>
      <c r="AY279" s="235"/>
      <c r="AZ279" s="218">
        <v>106790</v>
      </c>
      <c r="BA279" s="188"/>
      <c r="BB279" s="203"/>
      <c r="BC279" s="158"/>
      <c r="BD279" s="217" t="s">
        <v>61</v>
      </c>
      <c r="BE279" s="201" t="s">
        <v>62</v>
      </c>
      <c r="BF279" s="201" t="s">
        <v>63</v>
      </c>
      <c r="BG279" s="201" t="s">
        <v>196</v>
      </c>
      <c r="BH279" s="218" t="s">
        <v>514</v>
      </c>
      <c r="BI279" s="218" t="s">
        <v>66</v>
      </c>
      <c r="BJ279" s="391">
        <v>214</v>
      </c>
      <c r="BK279" s="370">
        <v>7</v>
      </c>
      <c r="BL279" s="219" t="s">
        <v>65</v>
      </c>
      <c r="BM279" s="52" t="s">
        <v>65</v>
      </c>
      <c r="BN279" s="218" t="s">
        <v>374</v>
      </c>
      <c r="BO279" s="217" t="s">
        <v>339</v>
      </c>
      <c r="BP279" s="201" t="s">
        <v>699</v>
      </c>
      <c r="BQ279" s="52" t="s">
        <v>715</v>
      </c>
    </row>
    <row r="280" spans="1:69" ht="16.5" thickBot="1">
      <c r="A280" s="207" t="s">
        <v>37</v>
      </c>
      <c r="B280" s="208" t="s">
        <v>711</v>
      </c>
      <c r="C280" s="202" t="s">
        <v>35</v>
      </c>
      <c r="D280" s="210" t="s">
        <v>709</v>
      </c>
      <c r="E280" s="24" t="s">
        <v>470</v>
      </c>
      <c r="F280" s="86">
        <v>146</v>
      </c>
      <c r="G280" s="80">
        <v>3</v>
      </c>
      <c r="H280" s="204"/>
      <c r="I280" s="204"/>
      <c r="J280" s="204"/>
      <c r="K280" s="204"/>
      <c r="L280" s="80">
        <v>0</v>
      </c>
      <c r="M280" s="203"/>
      <c r="N280" s="52">
        <v>0</v>
      </c>
      <c r="O280" s="204"/>
      <c r="P280" s="204"/>
      <c r="Q280" s="11">
        <v>5.5583634755000002</v>
      </c>
      <c r="R280" s="204"/>
      <c r="S280" s="204"/>
      <c r="T280" s="53">
        <v>8.9249999999999972</v>
      </c>
      <c r="U280" s="204"/>
      <c r="V280" s="204"/>
      <c r="W280" s="11">
        <v>5.5637689790209004</v>
      </c>
      <c r="X280" s="204"/>
      <c r="Y280" s="204"/>
      <c r="Z280" s="53">
        <v>8.9249999999999972</v>
      </c>
      <c r="AA280" s="204"/>
      <c r="AB280" s="204"/>
      <c r="AC280" s="204"/>
      <c r="AD280" s="204"/>
      <c r="AE280" s="204"/>
      <c r="AF280" s="9">
        <v>3.5626773369776736</v>
      </c>
      <c r="AG280" s="9">
        <v>1001</v>
      </c>
      <c r="AH280" s="9">
        <v>0.46877846233935144</v>
      </c>
      <c r="AI280" s="9">
        <v>31</v>
      </c>
      <c r="AJ280" s="9">
        <v>2.6035326086956521</v>
      </c>
      <c r="AK280" s="204" t="s">
        <v>248</v>
      </c>
      <c r="AL280" s="9">
        <v>143</v>
      </c>
      <c r="AM280" s="9">
        <v>3.5626773369776736</v>
      </c>
      <c r="AN280" s="9">
        <v>3.6433397683397684</v>
      </c>
      <c r="AO280" s="73">
        <v>286</v>
      </c>
      <c r="AP280" s="80">
        <v>0</v>
      </c>
      <c r="AQ280" s="80">
        <v>0</v>
      </c>
      <c r="AR280" s="224">
        <v>0</v>
      </c>
      <c r="AS280" s="204" t="s">
        <v>248</v>
      </c>
      <c r="AT280" s="11">
        <v>10190.848</v>
      </c>
      <c r="AU280" s="11">
        <v>0</v>
      </c>
      <c r="AV280" s="158">
        <v>0</v>
      </c>
      <c r="AW280" s="158">
        <v>0</v>
      </c>
      <c r="AX280" s="158" t="s">
        <v>248</v>
      </c>
      <c r="AY280" s="235"/>
      <c r="AZ280" s="218">
        <v>106790</v>
      </c>
      <c r="BA280" s="188"/>
      <c r="BB280" s="203"/>
      <c r="BC280" s="158"/>
      <c r="BD280" s="217" t="s">
        <v>61</v>
      </c>
      <c r="BE280" s="201" t="s">
        <v>62</v>
      </c>
      <c r="BF280" s="201" t="s">
        <v>63</v>
      </c>
      <c r="BG280" s="201" t="s">
        <v>196</v>
      </c>
      <c r="BH280" s="218" t="s">
        <v>514</v>
      </c>
      <c r="BI280" s="218" t="s">
        <v>67</v>
      </c>
      <c r="BJ280" s="391">
        <v>214</v>
      </c>
      <c r="BK280" s="370">
        <v>3</v>
      </c>
      <c r="BL280" s="219" t="s">
        <v>65</v>
      </c>
      <c r="BM280" s="52" t="s">
        <v>65</v>
      </c>
      <c r="BN280" s="218" t="s">
        <v>374</v>
      </c>
      <c r="BO280" s="217" t="s">
        <v>339</v>
      </c>
      <c r="BP280" s="201" t="s">
        <v>699</v>
      </c>
      <c r="BQ280" s="52" t="s">
        <v>715</v>
      </c>
    </row>
    <row r="281" spans="1:69" ht="16.5" thickBot="1">
      <c r="A281" s="207" t="s">
        <v>37</v>
      </c>
      <c r="B281" s="208" t="s">
        <v>711</v>
      </c>
      <c r="C281" s="202" t="s">
        <v>35</v>
      </c>
      <c r="D281" s="210" t="s">
        <v>709</v>
      </c>
      <c r="E281" s="24" t="s">
        <v>470</v>
      </c>
      <c r="F281" s="86">
        <v>122</v>
      </c>
      <c r="G281" s="80">
        <v>6</v>
      </c>
      <c r="H281" s="204"/>
      <c r="I281" s="204"/>
      <c r="J281" s="204"/>
      <c r="K281" s="204"/>
      <c r="L281" s="80">
        <v>0</v>
      </c>
      <c r="M281" s="203"/>
      <c r="N281" s="52">
        <v>0</v>
      </c>
      <c r="O281" s="204"/>
      <c r="P281" s="204"/>
      <c r="Q281" s="11">
        <v>5.9569137414000002</v>
      </c>
      <c r="R281" s="204"/>
      <c r="S281" s="204"/>
      <c r="T281" s="53">
        <v>8.8666666666666654</v>
      </c>
      <c r="U281" s="204"/>
      <c r="V281" s="204"/>
      <c r="W281" s="11">
        <v>5.8911982327586001</v>
      </c>
      <c r="X281" s="204"/>
      <c r="Y281" s="204"/>
      <c r="Z281" s="53">
        <v>8.7999999999999972</v>
      </c>
      <c r="AA281" s="204"/>
      <c r="AB281" s="204"/>
      <c r="AC281" s="204"/>
      <c r="AD281" s="204"/>
      <c r="AE281" s="204"/>
      <c r="AF281" s="9">
        <v>2.7158571435259531</v>
      </c>
      <c r="AG281" s="9">
        <v>770</v>
      </c>
      <c r="AH281" s="9">
        <v>0.41387710438049818</v>
      </c>
      <c r="AI281" s="9">
        <v>205</v>
      </c>
      <c r="AJ281" s="9">
        <v>2.0015789473684209</v>
      </c>
      <c r="AK281" s="204" t="s">
        <v>248</v>
      </c>
      <c r="AL281" s="9">
        <v>0</v>
      </c>
      <c r="AM281" s="9"/>
      <c r="AN281" s="9"/>
      <c r="AO281" s="73">
        <v>232</v>
      </c>
      <c r="AP281" s="80">
        <v>0</v>
      </c>
      <c r="AQ281" s="80">
        <v>0</v>
      </c>
      <c r="AR281" s="224">
        <v>0</v>
      </c>
      <c r="AS281" s="204" t="s">
        <v>248</v>
      </c>
      <c r="AT281" s="11">
        <v>8263.1309999999994</v>
      </c>
      <c r="AU281" s="11">
        <v>0</v>
      </c>
      <c r="AV281" s="158">
        <v>0</v>
      </c>
      <c r="AW281" s="158">
        <v>0</v>
      </c>
      <c r="AX281" s="158" t="s">
        <v>248</v>
      </c>
      <c r="AY281" s="235"/>
      <c r="AZ281" s="218">
        <v>106790</v>
      </c>
      <c r="BA281" s="188"/>
      <c r="BB281" s="203"/>
      <c r="BC281" s="158"/>
      <c r="BD281" s="217" t="s">
        <v>61</v>
      </c>
      <c r="BE281" s="201" t="s">
        <v>62</v>
      </c>
      <c r="BF281" s="201" t="s">
        <v>63</v>
      </c>
      <c r="BG281" s="201" t="s">
        <v>196</v>
      </c>
      <c r="BH281" s="218" t="s">
        <v>514</v>
      </c>
      <c r="BI281" s="218" t="s">
        <v>68</v>
      </c>
      <c r="BJ281" s="391">
        <v>214</v>
      </c>
      <c r="BK281" s="370">
        <v>4</v>
      </c>
      <c r="BL281" s="219" t="s">
        <v>65</v>
      </c>
      <c r="BM281" s="52" t="s">
        <v>65</v>
      </c>
      <c r="BN281" s="218" t="s">
        <v>374</v>
      </c>
      <c r="BO281" s="217" t="s">
        <v>339</v>
      </c>
      <c r="BP281" s="201" t="s">
        <v>699</v>
      </c>
      <c r="BQ281" s="52" t="s">
        <v>715</v>
      </c>
    </row>
    <row r="282" spans="1:69" ht="16.5" thickBot="1">
      <c r="A282" s="207" t="s">
        <v>37</v>
      </c>
      <c r="B282" s="208" t="s">
        <v>711</v>
      </c>
      <c r="C282" s="202" t="s">
        <v>35</v>
      </c>
      <c r="D282" s="210" t="s">
        <v>709</v>
      </c>
      <c r="E282" s="24" t="s">
        <v>471</v>
      </c>
      <c r="F282" s="86">
        <v>72</v>
      </c>
      <c r="G282" s="80">
        <v>0</v>
      </c>
      <c r="H282" s="204"/>
      <c r="I282" s="204"/>
      <c r="J282" s="204"/>
      <c r="K282" s="204"/>
      <c r="L282" s="80">
        <v>0</v>
      </c>
      <c r="M282" s="203"/>
      <c r="N282" s="52">
        <v>0</v>
      </c>
      <c r="O282" s="204"/>
      <c r="P282" s="204"/>
      <c r="Q282" s="11">
        <v>6.3128053889000002</v>
      </c>
      <c r="R282" s="204"/>
      <c r="S282" s="204"/>
      <c r="T282" s="53">
        <v>10.299999999999999</v>
      </c>
      <c r="U282" s="204"/>
      <c r="V282" s="204"/>
      <c r="W282" s="11">
        <v>5.9210831944443996</v>
      </c>
      <c r="X282" s="204"/>
      <c r="Y282" s="204"/>
      <c r="Z282" s="53">
        <v>9.8857142857142843</v>
      </c>
      <c r="AA282" s="204"/>
      <c r="AB282" s="204"/>
      <c r="AC282" s="204"/>
      <c r="AD282" s="204"/>
      <c r="AE282" s="204"/>
      <c r="AF282" s="9">
        <v>3.5481150876435024</v>
      </c>
      <c r="AG282" s="9">
        <v>504</v>
      </c>
      <c r="AH282" s="9">
        <v>0.40938684525612451</v>
      </c>
      <c r="AI282" s="9">
        <v>13</v>
      </c>
      <c r="AJ282" s="9">
        <v>2.6270833333333332</v>
      </c>
      <c r="AK282" s="204" t="s">
        <v>248</v>
      </c>
      <c r="AL282" s="9">
        <v>72</v>
      </c>
      <c r="AM282" s="9">
        <v>3.5481150876435024</v>
      </c>
      <c r="AN282" s="9">
        <v>3.6253968253968254</v>
      </c>
      <c r="AO282" s="73">
        <v>144</v>
      </c>
      <c r="AP282" s="80">
        <v>0</v>
      </c>
      <c r="AQ282" s="80">
        <v>0</v>
      </c>
      <c r="AR282" s="224">
        <v>0</v>
      </c>
      <c r="AS282" s="204" t="s">
        <v>248</v>
      </c>
      <c r="AT282" s="11">
        <v>5154.6329999999998</v>
      </c>
      <c r="AU282" s="11">
        <v>0</v>
      </c>
      <c r="AV282" s="158">
        <v>0</v>
      </c>
      <c r="AW282" s="158">
        <v>0</v>
      </c>
      <c r="AX282" s="158" t="s">
        <v>248</v>
      </c>
      <c r="AY282" s="235"/>
      <c r="AZ282" s="218">
        <v>36665</v>
      </c>
      <c r="BA282" s="188"/>
      <c r="BB282" s="203"/>
      <c r="BC282" s="158"/>
      <c r="BD282" s="217" t="s">
        <v>61</v>
      </c>
      <c r="BE282" s="201" t="s">
        <v>62</v>
      </c>
      <c r="BF282" s="201" t="s">
        <v>63</v>
      </c>
      <c r="BG282" s="201" t="s">
        <v>196</v>
      </c>
      <c r="BH282" s="218" t="s">
        <v>515</v>
      </c>
      <c r="BI282" s="218" t="s">
        <v>64</v>
      </c>
      <c r="BJ282" s="391">
        <v>214</v>
      </c>
      <c r="BK282" s="370">
        <v>1</v>
      </c>
      <c r="BL282" s="219" t="s">
        <v>65</v>
      </c>
      <c r="BM282" s="52" t="s">
        <v>65</v>
      </c>
      <c r="BN282" s="218" t="s">
        <v>374</v>
      </c>
      <c r="BO282" s="217" t="s">
        <v>56</v>
      </c>
      <c r="BP282" s="201" t="s">
        <v>684</v>
      </c>
      <c r="BQ282" s="52" t="s">
        <v>716</v>
      </c>
    </row>
    <row r="283" spans="1:69" ht="16.5" thickBot="1">
      <c r="A283" s="207" t="s">
        <v>37</v>
      </c>
      <c r="B283" s="208" t="s">
        <v>711</v>
      </c>
      <c r="C283" s="202" t="s">
        <v>35</v>
      </c>
      <c r="D283" s="210" t="s">
        <v>709</v>
      </c>
      <c r="E283" s="24" t="s">
        <v>471</v>
      </c>
      <c r="F283" s="86">
        <v>73</v>
      </c>
      <c r="G283" s="80">
        <v>1</v>
      </c>
      <c r="H283" s="204"/>
      <c r="I283" s="204"/>
      <c r="J283" s="204"/>
      <c r="K283" s="204"/>
      <c r="L283" s="80">
        <v>0</v>
      </c>
      <c r="M283" s="203"/>
      <c r="N283" s="52">
        <v>0</v>
      </c>
      <c r="O283" s="204"/>
      <c r="P283" s="204"/>
      <c r="Q283" s="11">
        <v>7.5834581110999997</v>
      </c>
      <c r="R283" s="204"/>
      <c r="S283" s="204"/>
      <c r="T283" s="53">
        <v>13.349999999999998</v>
      </c>
      <c r="U283" s="204"/>
      <c r="V283" s="204"/>
      <c r="W283" s="11">
        <v>7.5948053888888003</v>
      </c>
      <c r="X283" s="204"/>
      <c r="Y283" s="204"/>
      <c r="Z283" s="53">
        <v>13.424999999999999</v>
      </c>
      <c r="AA283" s="204"/>
      <c r="AB283" s="204"/>
      <c r="AC283" s="204"/>
      <c r="AD283" s="204"/>
      <c r="AE283" s="204"/>
      <c r="AF283" s="9">
        <v>3.2684722258931109</v>
      </c>
      <c r="AG283" s="9">
        <v>504</v>
      </c>
      <c r="AH283" s="9">
        <v>0.57618762043320926</v>
      </c>
      <c r="AI283" s="9">
        <v>59</v>
      </c>
      <c r="AJ283" s="9">
        <v>2.1069767441860465</v>
      </c>
      <c r="AK283" s="204" t="s">
        <v>248</v>
      </c>
      <c r="AL283" s="9">
        <v>72</v>
      </c>
      <c r="AM283" s="9">
        <v>3.2684722258931109</v>
      </c>
      <c r="AN283" s="9">
        <v>3.3897637795275593</v>
      </c>
      <c r="AO283" s="73">
        <v>144</v>
      </c>
      <c r="AP283" s="80">
        <v>0</v>
      </c>
      <c r="AQ283" s="80">
        <v>0</v>
      </c>
      <c r="AR283" s="224">
        <v>0</v>
      </c>
      <c r="AS283" s="204" t="s">
        <v>248</v>
      </c>
      <c r="AT283" s="11">
        <v>5183.5150000000003</v>
      </c>
      <c r="AU283" s="11">
        <v>0</v>
      </c>
      <c r="AV283" s="158">
        <v>0</v>
      </c>
      <c r="AW283" s="158">
        <v>0</v>
      </c>
      <c r="AX283" s="158" t="s">
        <v>248</v>
      </c>
      <c r="AY283" s="235"/>
      <c r="AZ283" s="218">
        <v>36665</v>
      </c>
      <c r="BA283" s="188"/>
      <c r="BB283" s="203"/>
      <c r="BC283" s="158"/>
      <c r="BD283" s="217" t="s">
        <v>61</v>
      </c>
      <c r="BE283" s="201" t="s">
        <v>62</v>
      </c>
      <c r="BF283" s="201" t="s">
        <v>63</v>
      </c>
      <c r="BG283" s="201" t="s">
        <v>196</v>
      </c>
      <c r="BH283" s="218" t="s">
        <v>515</v>
      </c>
      <c r="BI283" s="218" t="s">
        <v>66</v>
      </c>
      <c r="BJ283" s="391">
        <v>214</v>
      </c>
      <c r="BK283" s="370">
        <v>7</v>
      </c>
      <c r="BL283" s="219" t="s">
        <v>65</v>
      </c>
      <c r="BM283" s="52" t="s">
        <v>65</v>
      </c>
      <c r="BN283" s="218" t="s">
        <v>374</v>
      </c>
      <c r="BO283" s="217" t="s">
        <v>56</v>
      </c>
      <c r="BP283" s="201" t="s">
        <v>684</v>
      </c>
      <c r="BQ283" s="52" t="s">
        <v>716</v>
      </c>
    </row>
    <row r="284" spans="1:69" ht="16.5" thickBot="1">
      <c r="A284" s="207" t="s">
        <v>37</v>
      </c>
      <c r="B284" s="208" t="s">
        <v>711</v>
      </c>
      <c r="C284" s="202" t="s">
        <v>35</v>
      </c>
      <c r="D284" s="210" t="s">
        <v>709</v>
      </c>
      <c r="E284" s="24" t="s">
        <v>471</v>
      </c>
      <c r="F284" s="86">
        <v>71</v>
      </c>
      <c r="G284" s="80">
        <v>0</v>
      </c>
      <c r="H284" s="204"/>
      <c r="I284" s="204"/>
      <c r="J284" s="204"/>
      <c r="K284" s="204"/>
      <c r="L284" s="80">
        <v>0</v>
      </c>
      <c r="M284" s="203"/>
      <c r="N284" s="52">
        <v>0</v>
      </c>
      <c r="O284" s="204"/>
      <c r="P284" s="204"/>
      <c r="Q284" s="11">
        <v>5.4394083239000004</v>
      </c>
      <c r="R284" s="204"/>
      <c r="S284" s="204"/>
      <c r="T284" s="53">
        <v>7.7250000000000014</v>
      </c>
      <c r="U284" s="204"/>
      <c r="V284" s="204"/>
      <c r="W284" s="11">
        <v>4.7488731408450002</v>
      </c>
      <c r="X284" s="204"/>
      <c r="Y284" s="204"/>
      <c r="Z284" s="53">
        <v>7.3625000000000007</v>
      </c>
      <c r="AA284" s="204"/>
      <c r="AB284" s="204"/>
      <c r="AC284" s="204"/>
      <c r="AD284" s="204"/>
      <c r="AE284" s="204"/>
      <c r="AF284" s="9">
        <v>3.5942314007552496</v>
      </c>
      <c r="AG284" s="9">
        <v>497</v>
      </c>
      <c r="AH284" s="9">
        <v>0.44863138624526266</v>
      </c>
      <c r="AI284" s="9">
        <v>15</v>
      </c>
      <c r="AJ284" s="9">
        <v>2.6331081081081082</v>
      </c>
      <c r="AK284" s="204" t="s">
        <v>248</v>
      </c>
      <c r="AL284" s="9">
        <v>66</v>
      </c>
      <c r="AM284" s="9">
        <v>3.6272727418771553</v>
      </c>
      <c r="AN284" s="9">
        <v>3.6630794701986753</v>
      </c>
      <c r="AO284" s="73">
        <v>136</v>
      </c>
      <c r="AP284" s="80">
        <v>1</v>
      </c>
      <c r="AQ284" s="80">
        <v>5</v>
      </c>
      <c r="AR284" s="224">
        <v>0</v>
      </c>
      <c r="AS284" s="204" t="s">
        <v>248</v>
      </c>
      <c r="AT284" s="11">
        <v>4932.6289999999999</v>
      </c>
      <c r="AU284" s="11">
        <v>177.91</v>
      </c>
      <c r="AV284" s="158">
        <v>0</v>
      </c>
      <c r="AW284" s="158">
        <v>0</v>
      </c>
      <c r="AX284" s="158" t="s">
        <v>248</v>
      </c>
      <c r="AY284" s="235"/>
      <c r="AZ284" s="218">
        <v>36665</v>
      </c>
      <c r="BA284" s="188"/>
      <c r="BB284" s="203"/>
      <c r="BC284" s="158"/>
      <c r="BD284" s="217" t="s">
        <v>61</v>
      </c>
      <c r="BE284" s="201" t="s">
        <v>62</v>
      </c>
      <c r="BF284" s="201" t="s">
        <v>63</v>
      </c>
      <c r="BG284" s="201" t="s">
        <v>196</v>
      </c>
      <c r="BH284" s="218" t="s">
        <v>515</v>
      </c>
      <c r="BI284" s="218" t="s">
        <v>67</v>
      </c>
      <c r="BJ284" s="391">
        <v>214</v>
      </c>
      <c r="BK284" s="370">
        <v>3</v>
      </c>
      <c r="BL284" s="219" t="s">
        <v>65</v>
      </c>
      <c r="BM284" s="52" t="s">
        <v>65</v>
      </c>
      <c r="BN284" s="218" t="s">
        <v>374</v>
      </c>
      <c r="BO284" s="217" t="s">
        <v>56</v>
      </c>
      <c r="BP284" s="201" t="s">
        <v>684</v>
      </c>
      <c r="BQ284" s="52" t="s">
        <v>716</v>
      </c>
    </row>
    <row r="285" spans="1:69" ht="16.5" thickBot="1">
      <c r="A285" s="207" t="s">
        <v>37</v>
      </c>
      <c r="B285" s="208" t="s">
        <v>711</v>
      </c>
      <c r="C285" s="202" t="s">
        <v>35</v>
      </c>
      <c r="D285" s="210" t="s">
        <v>709</v>
      </c>
      <c r="E285" s="24" t="s">
        <v>471</v>
      </c>
      <c r="F285" s="86">
        <v>74</v>
      </c>
      <c r="G285" s="80">
        <v>1</v>
      </c>
      <c r="H285" s="204"/>
      <c r="I285" s="204"/>
      <c r="J285" s="204"/>
      <c r="K285" s="204"/>
      <c r="L285" s="80">
        <v>0</v>
      </c>
      <c r="M285" s="203"/>
      <c r="N285" s="52">
        <v>0</v>
      </c>
      <c r="O285" s="204"/>
      <c r="P285" s="204"/>
      <c r="Q285" s="11">
        <v>6.0681093972999998</v>
      </c>
      <c r="R285" s="204"/>
      <c r="S285" s="204"/>
      <c r="T285" s="53">
        <v>11.087499999999999</v>
      </c>
      <c r="U285" s="204"/>
      <c r="V285" s="204"/>
      <c r="W285" s="11">
        <v>5.9694107808219004</v>
      </c>
      <c r="X285" s="204"/>
      <c r="Y285" s="204"/>
      <c r="Z285" s="53">
        <v>11.087499999999999</v>
      </c>
      <c r="AA285" s="204"/>
      <c r="AB285" s="204"/>
      <c r="AC285" s="204"/>
      <c r="AD285" s="204"/>
      <c r="AE285" s="204"/>
      <c r="AF285" s="9">
        <v>2.7423265296585702</v>
      </c>
      <c r="AG285" s="9">
        <v>490</v>
      </c>
      <c r="AH285" s="9">
        <v>0.36304059389245036</v>
      </c>
      <c r="AI285" s="9">
        <v>85</v>
      </c>
      <c r="AJ285" s="9">
        <v>2.0236666666666667</v>
      </c>
      <c r="AK285" s="204" t="s">
        <v>248</v>
      </c>
      <c r="AL285" s="9">
        <v>0</v>
      </c>
      <c r="AM285" s="9"/>
      <c r="AN285" s="9"/>
      <c r="AO285" s="73">
        <v>141</v>
      </c>
      <c r="AP285" s="80">
        <v>2</v>
      </c>
      <c r="AQ285" s="80">
        <v>3</v>
      </c>
      <c r="AR285" s="224">
        <v>0</v>
      </c>
      <c r="AS285" s="204" t="s">
        <v>248</v>
      </c>
      <c r="AT285" s="11">
        <v>5110.7640000000001</v>
      </c>
      <c r="AU285" s="11">
        <v>138.44800000000001</v>
      </c>
      <c r="AV285" s="158">
        <v>0</v>
      </c>
      <c r="AW285" s="158">
        <v>0</v>
      </c>
      <c r="AX285" s="158" t="s">
        <v>248</v>
      </c>
      <c r="AY285" s="235"/>
      <c r="AZ285" s="218">
        <v>36665</v>
      </c>
      <c r="BA285" s="188"/>
      <c r="BB285" s="203"/>
      <c r="BC285" s="158"/>
      <c r="BD285" s="217" t="s">
        <v>61</v>
      </c>
      <c r="BE285" s="201" t="s">
        <v>62</v>
      </c>
      <c r="BF285" s="201" t="s">
        <v>63</v>
      </c>
      <c r="BG285" s="201" t="s">
        <v>196</v>
      </c>
      <c r="BH285" s="218" t="s">
        <v>515</v>
      </c>
      <c r="BI285" s="218" t="s">
        <v>68</v>
      </c>
      <c r="BJ285" s="391">
        <v>214</v>
      </c>
      <c r="BK285" s="370">
        <v>4</v>
      </c>
      <c r="BL285" s="219" t="s">
        <v>65</v>
      </c>
      <c r="BM285" s="52" t="s">
        <v>65</v>
      </c>
      <c r="BN285" s="218" t="s">
        <v>374</v>
      </c>
      <c r="BO285" s="217" t="s">
        <v>56</v>
      </c>
      <c r="BP285" s="201" t="s">
        <v>684</v>
      </c>
      <c r="BQ285" s="52" t="s">
        <v>716</v>
      </c>
    </row>
    <row r="286" spans="1:69" ht="16.5" thickBot="1">
      <c r="A286" s="207" t="s">
        <v>37</v>
      </c>
      <c r="B286" s="208" t="s">
        <v>711</v>
      </c>
      <c r="C286" s="202" t="s">
        <v>35</v>
      </c>
      <c r="D286" s="210" t="s">
        <v>709</v>
      </c>
      <c r="E286" s="24" t="s">
        <v>369</v>
      </c>
      <c r="F286" s="86">
        <v>108</v>
      </c>
      <c r="G286" s="80">
        <v>1</v>
      </c>
      <c r="H286" s="204"/>
      <c r="I286" s="204"/>
      <c r="J286" s="204"/>
      <c r="K286" s="204"/>
      <c r="L286" s="80">
        <v>0</v>
      </c>
      <c r="M286" s="203"/>
      <c r="N286" s="52">
        <v>0</v>
      </c>
      <c r="O286" s="204"/>
      <c r="P286" s="204"/>
      <c r="Q286" s="11">
        <v>6.4111587849999996</v>
      </c>
      <c r="R286" s="204"/>
      <c r="S286" s="204"/>
      <c r="T286" s="53">
        <v>12.162499999999998</v>
      </c>
      <c r="U286" s="204"/>
      <c r="V286" s="204"/>
      <c r="W286" s="11">
        <v>5.8554858411213999</v>
      </c>
      <c r="X286" s="204"/>
      <c r="Y286" s="204"/>
      <c r="Z286" s="53">
        <v>10.412499999999998</v>
      </c>
      <c r="AA286" s="204"/>
      <c r="AB286" s="204"/>
      <c r="AC286" s="204"/>
      <c r="AD286" s="204"/>
      <c r="AE286" s="204"/>
      <c r="AF286" s="9">
        <v>3.5094904377559155</v>
      </c>
      <c r="AG286" s="9">
        <v>748</v>
      </c>
      <c r="AH286" s="9">
        <v>0.4389163880860632</v>
      </c>
      <c r="AI286" s="9">
        <v>16</v>
      </c>
      <c r="AJ286" s="9">
        <v>2.6202247191011234</v>
      </c>
      <c r="AK286" s="204" t="s">
        <v>248</v>
      </c>
      <c r="AL286" s="9">
        <v>105</v>
      </c>
      <c r="AM286" s="9">
        <v>3.5245827723522574</v>
      </c>
      <c r="AN286" s="9">
        <v>3.589712918660287</v>
      </c>
      <c r="AO286" s="73">
        <v>213</v>
      </c>
      <c r="AP286" s="80">
        <v>1</v>
      </c>
      <c r="AQ286" s="80">
        <v>0</v>
      </c>
      <c r="AR286" s="224">
        <v>0</v>
      </c>
      <c r="AS286" s="204" t="s">
        <v>248</v>
      </c>
      <c r="AT286" s="11">
        <v>8207.777</v>
      </c>
      <c r="AU286" s="11">
        <v>0</v>
      </c>
      <c r="AV286" s="158">
        <v>0</v>
      </c>
      <c r="AW286" s="158">
        <v>0</v>
      </c>
      <c r="AX286" s="158" t="s">
        <v>248</v>
      </c>
      <c r="AY286" s="235"/>
      <c r="AZ286" s="218">
        <v>28516</v>
      </c>
      <c r="BA286" s="188"/>
      <c r="BB286" s="203"/>
      <c r="BC286" s="158"/>
      <c r="BD286" s="217" t="s">
        <v>61</v>
      </c>
      <c r="BE286" s="201" t="s">
        <v>62</v>
      </c>
      <c r="BF286" s="201" t="s">
        <v>63</v>
      </c>
      <c r="BG286" s="201" t="s">
        <v>196</v>
      </c>
      <c r="BH286" s="218" t="s">
        <v>512</v>
      </c>
      <c r="BI286" s="218" t="s">
        <v>64</v>
      </c>
      <c r="BJ286" s="391">
        <v>214</v>
      </c>
      <c r="BK286" s="370">
        <v>1</v>
      </c>
      <c r="BL286" s="219" t="s">
        <v>65</v>
      </c>
      <c r="BM286" s="52" t="s">
        <v>65</v>
      </c>
      <c r="BN286" s="218" t="s">
        <v>374</v>
      </c>
      <c r="BO286" s="217" t="s">
        <v>347</v>
      </c>
      <c r="BP286" s="201" t="s">
        <v>684</v>
      </c>
      <c r="BQ286" s="52" t="s">
        <v>716</v>
      </c>
    </row>
    <row r="287" spans="1:69" ht="16.5" thickBot="1">
      <c r="A287" s="207" t="s">
        <v>37</v>
      </c>
      <c r="B287" s="208" t="s">
        <v>711</v>
      </c>
      <c r="C287" s="202" t="s">
        <v>35</v>
      </c>
      <c r="D287" s="210" t="s">
        <v>709</v>
      </c>
      <c r="E287" s="24" t="s">
        <v>369</v>
      </c>
      <c r="F287" s="86">
        <v>108</v>
      </c>
      <c r="G287" s="80">
        <v>4</v>
      </c>
      <c r="H287" s="204"/>
      <c r="I287" s="204"/>
      <c r="J287" s="204"/>
      <c r="K287" s="204"/>
      <c r="L287" s="80">
        <v>0</v>
      </c>
      <c r="M287" s="203"/>
      <c r="N287" s="52">
        <v>0</v>
      </c>
      <c r="O287" s="204"/>
      <c r="P287" s="204"/>
      <c r="Q287" s="11">
        <v>5.7254709615000001</v>
      </c>
      <c r="R287" s="204"/>
      <c r="S287" s="204"/>
      <c r="T287" s="53">
        <v>8.1333333333333329</v>
      </c>
      <c r="U287" s="204"/>
      <c r="V287" s="204"/>
      <c r="W287" s="11">
        <v>5.7870863557692003</v>
      </c>
      <c r="X287" s="204"/>
      <c r="Y287" s="204"/>
      <c r="Z287" s="53">
        <v>8.1333333333333329</v>
      </c>
      <c r="AA287" s="204"/>
      <c r="AB287" s="204"/>
      <c r="AC287" s="204"/>
      <c r="AD287" s="204"/>
      <c r="AE287" s="204"/>
      <c r="AF287" s="9">
        <v>3.1786538526252075</v>
      </c>
      <c r="AG287" s="9">
        <v>727</v>
      </c>
      <c r="AH287" s="9">
        <v>0.58018275134987163</v>
      </c>
      <c r="AI287" s="9">
        <v>109</v>
      </c>
      <c r="AJ287" s="9">
        <v>2.1051630434782607</v>
      </c>
      <c r="AK287" s="204" t="s">
        <v>248</v>
      </c>
      <c r="AL287" s="9">
        <v>104</v>
      </c>
      <c r="AM287" s="9">
        <v>3.1786538526252075</v>
      </c>
      <c r="AN287" s="9">
        <v>3.2376847290640396</v>
      </c>
      <c r="AO287" s="73">
        <v>208</v>
      </c>
      <c r="AP287" s="80">
        <v>0</v>
      </c>
      <c r="AQ287" s="80">
        <v>0</v>
      </c>
      <c r="AR287" s="224">
        <v>0</v>
      </c>
      <c r="AS287" s="204" t="s">
        <v>248</v>
      </c>
      <c r="AT287" s="11">
        <v>8034.8909999999996</v>
      </c>
      <c r="AU287" s="11">
        <v>0</v>
      </c>
      <c r="AV287" s="158">
        <v>0</v>
      </c>
      <c r="AW287" s="158">
        <v>0</v>
      </c>
      <c r="AX287" s="158" t="s">
        <v>248</v>
      </c>
      <c r="AY287" s="235"/>
      <c r="AZ287" s="218">
        <v>28516</v>
      </c>
      <c r="BA287" s="188"/>
      <c r="BB287" s="203"/>
      <c r="BC287" s="158"/>
      <c r="BD287" s="217" t="s">
        <v>61</v>
      </c>
      <c r="BE287" s="201" t="s">
        <v>62</v>
      </c>
      <c r="BF287" s="201" t="s">
        <v>63</v>
      </c>
      <c r="BG287" s="201" t="s">
        <v>196</v>
      </c>
      <c r="BH287" s="218" t="s">
        <v>512</v>
      </c>
      <c r="BI287" s="218" t="s">
        <v>66</v>
      </c>
      <c r="BJ287" s="391">
        <v>214</v>
      </c>
      <c r="BK287" s="370">
        <v>7</v>
      </c>
      <c r="BL287" s="219" t="s">
        <v>65</v>
      </c>
      <c r="BM287" s="52" t="s">
        <v>65</v>
      </c>
      <c r="BN287" s="218" t="s">
        <v>374</v>
      </c>
      <c r="BO287" s="217" t="s">
        <v>347</v>
      </c>
      <c r="BP287" s="201" t="s">
        <v>684</v>
      </c>
      <c r="BQ287" s="52" t="s">
        <v>716</v>
      </c>
    </row>
    <row r="288" spans="1:69" ht="16.5" thickBot="1">
      <c r="A288" s="207" t="s">
        <v>37</v>
      </c>
      <c r="B288" s="208" t="s">
        <v>711</v>
      </c>
      <c r="C288" s="202" t="s">
        <v>35</v>
      </c>
      <c r="D288" s="210" t="s">
        <v>709</v>
      </c>
      <c r="E288" s="24" t="s">
        <v>369</v>
      </c>
      <c r="F288" s="86">
        <v>110</v>
      </c>
      <c r="G288" s="80">
        <v>1</v>
      </c>
      <c r="H288" s="204"/>
      <c r="I288" s="204"/>
      <c r="J288" s="204"/>
      <c r="K288" s="204"/>
      <c r="L288" s="80">
        <v>0</v>
      </c>
      <c r="M288" s="203"/>
      <c r="N288" s="52">
        <v>0</v>
      </c>
      <c r="O288" s="204"/>
      <c r="P288" s="204"/>
      <c r="Q288" s="11">
        <v>4.4556328532</v>
      </c>
      <c r="R288" s="204"/>
      <c r="S288" s="204"/>
      <c r="T288" s="53">
        <v>5.9249999999999998</v>
      </c>
      <c r="U288" s="204"/>
      <c r="V288" s="204"/>
      <c r="W288" s="11">
        <v>3.8604768532109999</v>
      </c>
      <c r="X288" s="204"/>
      <c r="Y288" s="204"/>
      <c r="Z288" s="53">
        <v>5.3874999999999993</v>
      </c>
      <c r="AA288" s="204"/>
      <c r="AB288" s="204"/>
      <c r="AC288" s="204"/>
      <c r="AD288" s="204"/>
      <c r="AE288" s="204"/>
      <c r="AF288" s="9">
        <v>3.6180275377877269</v>
      </c>
      <c r="AG288" s="9">
        <v>760</v>
      </c>
      <c r="AH288" s="9">
        <v>0.41947427976219515</v>
      </c>
      <c r="AI288" s="9">
        <v>19</v>
      </c>
      <c r="AJ288" s="9">
        <v>2.69</v>
      </c>
      <c r="AK288" s="204" t="s">
        <v>248</v>
      </c>
      <c r="AL288" s="9">
        <v>109</v>
      </c>
      <c r="AM288" s="9">
        <v>3.6180275377877269</v>
      </c>
      <c r="AN288" s="9">
        <v>3.6732365145228214</v>
      </c>
      <c r="AO288" s="73">
        <v>218</v>
      </c>
      <c r="AP288" s="80">
        <v>0</v>
      </c>
      <c r="AQ288" s="80">
        <v>0</v>
      </c>
      <c r="AR288" s="224">
        <v>0</v>
      </c>
      <c r="AS288" s="204" t="s">
        <v>248</v>
      </c>
      <c r="AT288" s="11">
        <v>8245.66</v>
      </c>
      <c r="AU288" s="11">
        <v>0</v>
      </c>
      <c r="AV288" s="158">
        <v>0</v>
      </c>
      <c r="AW288" s="158">
        <v>0</v>
      </c>
      <c r="AX288" s="158" t="s">
        <v>248</v>
      </c>
      <c r="AY288" s="235"/>
      <c r="AZ288" s="218">
        <v>28516</v>
      </c>
      <c r="BA288" s="188"/>
      <c r="BB288" s="203"/>
      <c r="BC288" s="158"/>
      <c r="BD288" s="217" t="s">
        <v>61</v>
      </c>
      <c r="BE288" s="201" t="s">
        <v>62</v>
      </c>
      <c r="BF288" s="201" t="s">
        <v>63</v>
      </c>
      <c r="BG288" s="201" t="s">
        <v>196</v>
      </c>
      <c r="BH288" s="218" t="s">
        <v>512</v>
      </c>
      <c r="BI288" s="218" t="s">
        <v>67</v>
      </c>
      <c r="BJ288" s="391">
        <v>214</v>
      </c>
      <c r="BK288" s="370">
        <v>3</v>
      </c>
      <c r="BL288" s="219" t="s">
        <v>65</v>
      </c>
      <c r="BM288" s="52" t="s">
        <v>65</v>
      </c>
      <c r="BN288" s="218" t="s">
        <v>374</v>
      </c>
      <c r="BO288" s="217" t="s">
        <v>347</v>
      </c>
      <c r="BP288" s="201" t="s">
        <v>684</v>
      </c>
      <c r="BQ288" s="52" t="s">
        <v>716</v>
      </c>
    </row>
    <row r="289" spans="1:69" ht="16.5" thickBot="1">
      <c r="A289" s="207" t="s">
        <v>37</v>
      </c>
      <c r="B289" s="208" t="s">
        <v>711</v>
      </c>
      <c r="C289" s="202" t="s">
        <v>35</v>
      </c>
      <c r="D289" s="210" t="s">
        <v>709</v>
      </c>
      <c r="E289" s="24" t="s">
        <v>369</v>
      </c>
      <c r="F289" s="86">
        <v>106</v>
      </c>
      <c r="G289" s="80">
        <v>0</v>
      </c>
      <c r="H289" s="204"/>
      <c r="I289" s="204"/>
      <c r="J289" s="204"/>
      <c r="K289" s="204"/>
      <c r="L289" s="80">
        <v>0</v>
      </c>
      <c r="M289" s="203"/>
      <c r="N289" s="52">
        <v>0</v>
      </c>
      <c r="O289" s="204"/>
      <c r="P289" s="204"/>
      <c r="Q289" s="11">
        <v>6.3802451604000003</v>
      </c>
      <c r="R289" s="204"/>
      <c r="S289" s="204"/>
      <c r="T289" s="53">
        <v>9.3499999999999943</v>
      </c>
      <c r="U289" s="204"/>
      <c r="V289" s="204"/>
      <c r="W289" s="11">
        <v>6.3700091698112997</v>
      </c>
      <c r="X289" s="204"/>
      <c r="Y289" s="204"/>
      <c r="Z289" s="53">
        <v>9.3499999999999943</v>
      </c>
      <c r="AA289" s="204"/>
      <c r="AB289" s="204"/>
      <c r="AC289" s="204"/>
      <c r="AD289" s="204"/>
      <c r="AE289" s="204"/>
      <c r="AF289" s="9">
        <v>2.5438142854826795</v>
      </c>
      <c r="AG289" s="9">
        <v>742</v>
      </c>
      <c r="AH289" s="9">
        <v>0.36605042061556353</v>
      </c>
      <c r="AI289" s="9">
        <v>311</v>
      </c>
      <c r="AJ289" s="9">
        <v>1.7507142857142857</v>
      </c>
      <c r="AK289" s="204" t="s">
        <v>248</v>
      </c>
      <c r="AL289" s="9">
        <v>0</v>
      </c>
      <c r="AM289" s="9"/>
      <c r="AN289" s="9"/>
      <c r="AO289" s="73">
        <v>212</v>
      </c>
      <c r="AP289" s="80">
        <v>0</v>
      </c>
      <c r="AQ289" s="80">
        <v>0</v>
      </c>
      <c r="AR289" s="224">
        <v>0</v>
      </c>
      <c r="AS289" s="204" t="s">
        <v>248</v>
      </c>
      <c r="AT289" s="11">
        <v>8129.7179999999998</v>
      </c>
      <c r="AU289" s="11">
        <v>0</v>
      </c>
      <c r="AV289" s="158">
        <v>0</v>
      </c>
      <c r="AW289" s="158">
        <v>0</v>
      </c>
      <c r="AX289" s="158" t="s">
        <v>248</v>
      </c>
      <c r="AY289" s="235"/>
      <c r="AZ289" s="218">
        <v>28516</v>
      </c>
      <c r="BA289" s="188"/>
      <c r="BB289" s="203"/>
      <c r="BC289" s="158"/>
      <c r="BD289" s="217" t="s">
        <v>61</v>
      </c>
      <c r="BE289" s="201" t="s">
        <v>62</v>
      </c>
      <c r="BF289" s="201" t="s">
        <v>63</v>
      </c>
      <c r="BG289" s="201" t="s">
        <v>196</v>
      </c>
      <c r="BH289" s="218" t="s">
        <v>512</v>
      </c>
      <c r="BI289" s="218" t="s">
        <v>68</v>
      </c>
      <c r="BJ289" s="391">
        <v>214</v>
      </c>
      <c r="BK289" s="370">
        <v>4</v>
      </c>
      <c r="BL289" s="219" t="s">
        <v>65</v>
      </c>
      <c r="BM289" s="52" t="s">
        <v>65</v>
      </c>
      <c r="BN289" s="218" t="s">
        <v>374</v>
      </c>
      <c r="BO289" s="217" t="s">
        <v>347</v>
      </c>
      <c r="BP289" s="201" t="s">
        <v>684</v>
      </c>
      <c r="BQ289" s="52" t="s">
        <v>716</v>
      </c>
    </row>
    <row r="290" spans="1:69" ht="15.75" thickBot="1">
      <c r="A290" s="404" t="s">
        <v>37</v>
      </c>
      <c r="B290" s="405" t="s">
        <v>711</v>
      </c>
      <c r="C290" s="406" t="s">
        <v>35</v>
      </c>
      <c r="D290" s="210" t="s">
        <v>709</v>
      </c>
      <c r="E290" s="24" t="s">
        <v>472</v>
      </c>
      <c r="F290" s="86">
        <v>45</v>
      </c>
      <c r="G290" s="80">
        <v>3</v>
      </c>
      <c r="H290" s="407"/>
      <c r="I290" s="407"/>
      <c r="J290" s="407"/>
      <c r="K290" s="407"/>
      <c r="L290" s="80">
        <v>0</v>
      </c>
      <c r="M290" s="408"/>
      <c r="N290" s="409">
        <v>0</v>
      </c>
      <c r="O290" s="407"/>
      <c r="P290" s="407"/>
      <c r="Q290" s="11">
        <v>6.0614520951999999</v>
      </c>
      <c r="R290" s="407"/>
      <c r="S290" s="407"/>
      <c r="T290" s="53">
        <v>11.475</v>
      </c>
      <c r="U290" s="407"/>
      <c r="V290" s="407"/>
      <c r="W290" s="11">
        <v>5.5576904047618996</v>
      </c>
      <c r="X290" s="407"/>
      <c r="Y290" s="407"/>
      <c r="Z290" s="53">
        <v>10.975</v>
      </c>
      <c r="AA290" s="407"/>
      <c r="AB290" s="407"/>
      <c r="AC290" s="407"/>
      <c r="AD290" s="407"/>
      <c r="AE290" s="407"/>
      <c r="AF290" s="410">
        <v>3.5444557950610207</v>
      </c>
      <c r="AG290" s="410">
        <v>294</v>
      </c>
      <c r="AH290" s="410">
        <v>0.42463931023843332</v>
      </c>
      <c r="AI290" s="410">
        <v>4</v>
      </c>
      <c r="AJ290" s="410">
        <v>2.7229166666666669</v>
      </c>
      <c r="AK290" s="407" t="s">
        <v>248</v>
      </c>
      <c r="AL290" s="410">
        <v>42</v>
      </c>
      <c r="AM290" s="410">
        <v>3.5444557950610207</v>
      </c>
      <c r="AN290" s="410">
        <v>3.5880503144654088</v>
      </c>
      <c r="AO290" s="73">
        <v>84</v>
      </c>
      <c r="AP290" s="80">
        <v>0</v>
      </c>
      <c r="AQ290" s="80">
        <v>0</v>
      </c>
      <c r="AR290" s="224">
        <v>0</v>
      </c>
      <c r="AS290" s="407" t="s">
        <v>248</v>
      </c>
      <c r="AT290" s="11">
        <v>3005.8910000000001</v>
      </c>
      <c r="AU290" s="11">
        <v>0</v>
      </c>
      <c r="AV290" s="416">
        <v>0</v>
      </c>
      <c r="AW290" s="416">
        <v>0</v>
      </c>
      <c r="AX290" s="416" t="s">
        <v>248</v>
      </c>
      <c r="AY290" s="235"/>
      <c r="AZ290" s="242">
        <v>30247</v>
      </c>
      <c r="BA290" s="188"/>
      <c r="BB290" s="408"/>
      <c r="BC290" s="416"/>
      <c r="BD290" s="411" t="s">
        <v>61</v>
      </c>
      <c r="BE290" s="412" t="s">
        <v>62</v>
      </c>
      <c r="BF290" s="412" t="s">
        <v>63</v>
      </c>
      <c r="BG290" s="412" t="s">
        <v>196</v>
      </c>
      <c r="BH290" s="413" t="s">
        <v>514</v>
      </c>
      <c r="BI290" s="413" t="s">
        <v>64</v>
      </c>
      <c r="BJ290" s="417">
        <v>214</v>
      </c>
      <c r="BK290" s="414">
        <v>1</v>
      </c>
      <c r="BL290" s="415" t="s">
        <v>65</v>
      </c>
      <c r="BM290" s="409" t="s">
        <v>65</v>
      </c>
      <c r="BN290" s="413" t="s">
        <v>374</v>
      </c>
      <c r="BO290" s="217" t="s">
        <v>349</v>
      </c>
      <c r="BP290" s="201" t="s">
        <v>699</v>
      </c>
      <c r="BQ290" s="52" t="s">
        <v>715</v>
      </c>
    </row>
    <row r="291" spans="1:69" ht="15.75" thickBot="1">
      <c r="A291" s="404" t="s">
        <v>37</v>
      </c>
      <c r="B291" s="405" t="s">
        <v>711</v>
      </c>
      <c r="C291" s="406" t="s">
        <v>35</v>
      </c>
      <c r="D291" s="210" t="s">
        <v>709</v>
      </c>
      <c r="E291" s="24" t="s">
        <v>472</v>
      </c>
      <c r="F291" s="86">
        <v>45</v>
      </c>
      <c r="G291" s="80">
        <v>3</v>
      </c>
      <c r="H291" s="407"/>
      <c r="I291" s="407"/>
      <c r="J291" s="407"/>
      <c r="K291" s="407"/>
      <c r="L291" s="80">
        <v>0</v>
      </c>
      <c r="M291" s="408"/>
      <c r="N291" s="409">
        <v>0</v>
      </c>
      <c r="O291" s="407"/>
      <c r="P291" s="407"/>
      <c r="Q291" s="11">
        <v>5.4700712142999999</v>
      </c>
      <c r="R291" s="407"/>
      <c r="S291" s="407"/>
      <c r="T291" s="53">
        <v>7.4749999999999996</v>
      </c>
      <c r="U291" s="407"/>
      <c r="V291" s="407"/>
      <c r="W291" s="11">
        <v>5.2951424761904002</v>
      </c>
      <c r="X291" s="407"/>
      <c r="Y291" s="407"/>
      <c r="Z291" s="53">
        <v>7.4499999999999993</v>
      </c>
      <c r="AA291" s="407"/>
      <c r="AB291" s="407"/>
      <c r="AC291" s="407"/>
      <c r="AD291" s="407"/>
      <c r="AE291" s="407"/>
      <c r="AF291" s="410">
        <v>3.4778231325603666</v>
      </c>
      <c r="AG291" s="410">
        <v>294</v>
      </c>
      <c r="AH291" s="410">
        <v>0.43993613146963584</v>
      </c>
      <c r="AI291" s="410">
        <v>9</v>
      </c>
      <c r="AJ291" s="410">
        <v>2.5730769230769233</v>
      </c>
      <c r="AK291" s="407" t="s">
        <v>248</v>
      </c>
      <c r="AL291" s="410">
        <v>42</v>
      </c>
      <c r="AM291" s="410">
        <v>3.4778231325603666</v>
      </c>
      <c r="AN291" s="410">
        <v>3.5952380952380953</v>
      </c>
      <c r="AO291" s="73">
        <v>84</v>
      </c>
      <c r="AP291" s="80">
        <v>0</v>
      </c>
      <c r="AQ291" s="80">
        <v>0</v>
      </c>
      <c r="AR291" s="224">
        <v>0</v>
      </c>
      <c r="AS291" s="407" t="s">
        <v>248</v>
      </c>
      <c r="AT291" s="11">
        <v>3007.1689999999999</v>
      </c>
      <c r="AU291" s="11">
        <v>0</v>
      </c>
      <c r="AV291" s="158">
        <v>0</v>
      </c>
      <c r="AW291" s="158">
        <v>0</v>
      </c>
      <c r="AX291" s="416" t="s">
        <v>248</v>
      </c>
      <c r="AY291" s="235"/>
      <c r="AZ291" s="242">
        <v>30247</v>
      </c>
      <c r="BA291" s="188"/>
      <c r="BB291" s="408"/>
      <c r="BC291" s="416"/>
      <c r="BD291" s="411" t="s">
        <v>61</v>
      </c>
      <c r="BE291" s="412" t="s">
        <v>62</v>
      </c>
      <c r="BF291" s="412" t="s">
        <v>63</v>
      </c>
      <c r="BG291" s="412" t="s">
        <v>196</v>
      </c>
      <c r="BH291" s="413" t="s">
        <v>514</v>
      </c>
      <c r="BI291" s="413" t="s">
        <v>66</v>
      </c>
      <c r="BJ291" s="417">
        <v>214</v>
      </c>
      <c r="BK291" s="414">
        <v>7</v>
      </c>
      <c r="BL291" s="415" t="s">
        <v>65</v>
      </c>
      <c r="BM291" s="409" t="s">
        <v>65</v>
      </c>
      <c r="BN291" s="413" t="s">
        <v>374</v>
      </c>
      <c r="BO291" s="217" t="s">
        <v>349</v>
      </c>
      <c r="BP291" s="201" t="s">
        <v>699</v>
      </c>
      <c r="BQ291" s="52" t="s">
        <v>715</v>
      </c>
    </row>
    <row r="292" spans="1:69" ht="15.75" thickBot="1">
      <c r="A292" s="404" t="s">
        <v>37</v>
      </c>
      <c r="B292" s="405" t="s">
        <v>711</v>
      </c>
      <c r="C292" s="406" t="s">
        <v>35</v>
      </c>
      <c r="D292" s="210" t="s">
        <v>709</v>
      </c>
      <c r="E292" s="24" t="s">
        <v>472</v>
      </c>
      <c r="F292" s="86">
        <v>45</v>
      </c>
      <c r="G292" s="80">
        <v>0</v>
      </c>
      <c r="H292" s="407"/>
      <c r="I292" s="407"/>
      <c r="J292" s="407"/>
      <c r="K292" s="407"/>
      <c r="L292" s="80">
        <v>0</v>
      </c>
      <c r="M292" s="408"/>
      <c r="N292" s="409">
        <v>0</v>
      </c>
      <c r="O292" s="407"/>
      <c r="P292" s="407"/>
      <c r="Q292" s="11">
        <v>5.2923552666999996</v>
      </c>
      <c r="R292" s="407"/>
      <c r="S292" s="407"/>
      <c r="T292" s="53">
        <v>8.375</v>
      </c>
      <c r="U292" s="407"/>
      <c r="V292" s="407"/>
      <c r="W292" s="11">
        <v>5.2912886222221998</v>
      </c>
      <c r="X292" s="407"/>
      <c r="Y292" s="407"/>
      <c r="Z292" s="53">
        <v>8.375</v>
      </c>
      <c r="AA292" s="407"/>
      <c r="AB292" s="407"/>
      <c r="AC292" s="407"/>
      <c r="AD292" s="407"/>
      <c r="AE292" s="407"/>
      <c r="AF292" s="410">
        <v>3.6290259903127495</v>
      </c>
      <c r="AG292" s="410">
        <v>308</v>
      </c>
      <c r="AH292" s="410">
        <v>0.48168351350055866</v>
      </c>
      <c r="AI292" s="410">
        <v>2</v>
      </c>
      <c r="AJ292" s="410">
        <v>2.689516129032258</v>
      </c>
      <c r="AK292" s="407" t="s">
        <v>248</v>
      </c>
      <c r="AL292" s="410">
        <v>44</v>
      </c>
      <c r="AM292" s="410">
        <v>3.6290259903127495</v>
      </c>
      <c r="AN292" s="410">
        <v>3.6891025641025639</v>
      </c>
      <c r="AO292" s="73">
        <v>89</v>
      </c>
      <c r="AP292" s="80">
        <v>1</v>
      </c>
      <c r="AQ292" s="80">
        <v>0</v>
      </c>
      <c r="AR292" s="224">
        <v>0</v>
      </c>
      <c r="AS292" s="407" t="s">
        <v>248</v>
      </c>
      <c r="AT292" s="11">
        <v>3138.2710000000002</v>
      </c>
      <c r="AU292" s="11">
        <v>72.028000000000006</v>
      </c>
      <c r="AV292" s="416">
        <v>0</v>
      </c>
      <c r="AW292" s="416">
        <v>0</v>
      </c>
      <c r="AX292" s="416" t="s">
        <v>248</v>
      </c>
      <c r="AY292" s="235"/>
      <c r="AZ292" s="242">
        <v>30247</v>
      </c>
      <c r="BA292" s="188"/>
      <c r="BB292" s="408"/>
      <c r="BC292" s="416"/>
      <c r="BD292" s="411" t="s">
        <v>61</v>
      </c>
      <c r="BE292" s="412" t="s">
        <v>62</v>
      </c>
      <c r="BF292" s="412" t="s">
        <v>63</v>
      </c>
      <c r="BG292" s="412" t="s">
        <v>196</v>
      </c>
      <c r="BH292" s="413" t="s">
        <v>514</v>
      </c>
      <c r="BI292" s="413" t="s">
        <v>67</v>
      </c>
      <c r="BJ292" s="417">
        <v>214</v>
      </c>
      <c r="BK292" s="414">
        <v>3</v>
      </c>
      <c r="BL292" s="415" t="s">
        <v>65</v>
      </c>
      <c r="BM292" s="409" t="s">
        <v>65</v>
      </c>
      <c r="BN292" s="413" t="s">
        <v>374</v>
      </c>
      <c r="BO292" s="217" t="s">
        <v>349</v>
      </c>
      <c r="BP292" s="201" t="s">
        <v>699</v>
      </c>
      <c r="BQ292" s="52" t="s">
        <v>715</v>
      </c>
    </row>
    <row r="293" spans="1:69" ht="15.75" thickBot="1">
      <c r="A293" s="404" t="s">
        <v>37</v>
      </c>
      <c r="B293" s="405" t="s">
        <v>711</v>
      </c>
      <c r="C293" s="406" t="s">
        <v>35</v>
      </c>
      <c r="D293" s="210" t="s">
        <v>709</v>
      </c>
      <c r="E293" s="24" t="s">
        <v>472</v>
      </c>
      <c r="F293" s="86">
        <v>42</v>
      </c>
      <c r="G293" s="80">
        <v>3</v>
      </c>
      <c r="H293" s="407"/>
      <c r="I293" s="407"/>
      <c r="J293" s="407"/>
      <c r="K293" s="407"/>
      <c r="L293" s="80">
        <v>0</v>
      </c>
      <c r="M293" s="408"/>
      <c r="N293" s="409">
        <v>0</v>
      </c>
      <c r="O293" s="407"/>
      <c r="P293" s="407"/>
      <c r="Q293" s="11">
        <v>7.0817435384999996</v>
      </c>
      <c r="R293" s="407"/>
      <c r="S293" s="407"/>
      <c r="T293" s="53">
        <v>14.262499999999999</v>
      </c>
      <c r="U293" s="407"/>
      <c r="V293" s="407"/>
      <c r="W293" s="11">
        <v>7.0212562820512003</v>
      </c>
      <c r="X293" s="407"/>
      <c r="Y293" s="407"/>
      <c r="Z293" s="53">
        <v>14.512499999999999</v>
      </c>
      <c r="AA293" s="407"/>
      <c r="AB293" s="407"/>
      <c r="AC293" s="407"/>
      <c r="AD293" s="407"/>
      <c r="AE293" s="407"/>
      <c r="AF293" s="410">
        <v>2.7064835151909912</v>
      </c>
      <c r="AG293" s="410">
        <v>273</v>
      </c>
      <c r="AH293" s="410">
        <v>0.33030636500688187</v>
      </c>
      <c r="AI293" s="410">
        <v>64</v>
      </c>
      <c r="AJ293" s="410">
        <v>2.0659482758620689</v>
      </c>
      <c r="AK293" s="407" t="s">
        <v>248</v>
      </c>
      <c r="AL293" s="9">
        <v>0</v>
      </c>
      <c r="AM293" s="410"/>
      <c r="AN293" s="410"/>
      <c r="AO293" s="73">
        <v>78</v>
      </c>
      <c r="AP293" s="80">
        <v>0</v>
      </c>
      <c r="AQ293" s="80">
        <v>0</v>
      </c>
      <c r="AR293" s="224">
        <v>0</v>
      </c>
      <c r="AS293" s="407" t="s">
        <v>248</v>
      </c>
      <c r="AT293" s="11">
        <v>2790.2930000000001</v>
      </c>
      <c r="AU293" s="11">
        <v>0</v>
      </c>
      <c r="AV293" s="158">
        <v>0</v>
      </c>
      <c r="AW293" s="158">
        <v>0</v>
      </c>
      <c r="AX293" s="416" t="s">
        <v>248</v>
      </c>
      <c r="AY293" s="235"/>
      <c r="AZ293" s="242">
        <v>30247</v>
      </c>
      <c r="BA293" s="188"/>
      <c r="BB293" s="408"/>
      <c r="BC293" s="416"/>
      <c r="BD293" s="411" t="s">
        <v>61</v>
      </c>
      <c r="BE293" s="412" t="s">
        <v>62</v>
      </c>
      <c r="BF293" s="412" t="s">
        <v>63</v>
      </c>
      <c r="BG293" s="412" t="s">
        <v>196</v>
      </c>
      <c r="BH293" s="413" t="s">
        <v>514</v>
      </c>
      <c r="BI293" s="413" t="s">
        <v>68</v>
      </c>
      <c r="BJ293" s="417">
        <v>214</v>
      </c>
      <c r="BK293" s="414">
        <v>4</v>
      </c>
      <c r="BL293" s="415" t="s">
        <v>65</v>
      </c>
      <c r="BM293" s="409" t="s">
        <v>65</v>
      </c>
      <c r="BN293" s="413" t="s">
        <v>374</v>
      </c>
      <c r="BO293" s="217" t="s">
        <v>349</v>
      </c>
      <c r="BP293" s="201" t="s">
        <v>699</v>
      </c>
      <c r="BQ293" s="52" t="s">
        <v>715</v>
      </c>
    </row>
    <row r="294" spans="1:69" ht="16.5" thickBot="1">
      <c r="A294" s="207" t="s">
        <v>37</v>
      </c>
      <c r="B294" s="208" t="s">
        <v>711</v>
      </c>
      <c r="C294" s="202" t="s">
        <v>35</v>
      </c>
      <c r="D294" s="210" t="s">
        <v>709</v>
      </c>
      <c r="E294" s="24" t="s">
        <v>583</v>
      </c>
      <c r="F294" s="86">
        <v>42</v>
      </c>
      <c r="G294" s="80">
        <v>0</v>
      </c>
      <c r="H294" s="204"/>
      <c r="I294" s="204"/>
      <c r="J294" s="204"/>
      <c r="K294" s="204"/>
      <c r="L294" s="80">
        <v>0</v>
      </c>
      <c r="M294" s="203"/>
      <c r="N294" s="52">
        <v>0</v>
      </c>
      <c r="O294" s="204"/>
      <c r="P294" s="204"/>
      <c r="Q294" s="11">
        <v>6.2577855476000002</v>
      </c>
      <c r="R294" s="204"/>
      <c r="S294" s="204"/>
      <c r="T294" s="53">
        <v>10.45</v>
      </c>
      <c r="U294" s="204"/>
      <c r="V294" s="204"/>
      <c r="W294" s="11">
        <v>5.8237616666666003</v>
      </c>
      <c r="X294" s="204"/>
      <c r="Y294" s="204"/>
      <c r="Z294" s="53">
        <v>10.45</v>
      </c>
      <c r="AA294" s="204"/>
      <c r="AB294" s="204"/>
      <c r="AC294" s="204"/>
      <c r="AD294" s="204"/>
      <c r="AE294" s="204"/>
      <c r="AF294" s="9">
        <v>3.5458503564198813</v>
      </c>
      <c r="AG294" s="9">
        <v>294</v>
      </c>
      <c r="AH294" s="9">
        <v>0.40158623630436635</v>
      </c>
      <c r="AI294" s="9">
        <v>5</v>
      </c>
      <c r="AJ294" s="9">
        <v>2.694</v>
      </c>
      <c r="AK294" s="204" t="s">
        <v>248</v>
      </c>
      <c r="AL294" s="9">
        <v>42</v>
      </c>
      <c r="AM294" s="9">
        <v>3.5458503564198813</v>
      </c>
      <c r="AN294" s="9">
        <v>3.5917721518987342</v>
      </c>
      <c r="AO294" s="73">
        <v>84</v>
      </c>
      <c r="AP294" s="80">
        <v>0</v>
      </c>
      <c r="AQ294" s="80">
        <v>0</v>
      </c>
      <c r="AR294" s="224">
        <v>0</v>
      </c>
      <c r="AS294" s="204" t="s">
        <v>248</v>
      </c>
      <c r="AT294" s="11">
        <v>3017.4340000000002</v>
      </c>
      <c r="AU294" s="11">
        <v>0</v>
      </c>
      <c r="AV294" s="158">
        <v>0</v>
      </c>
      <c r="AW294" s="158">
        <v>0</v>
      </c>
      <c r="AX294" s="158" t="s">
        <v>248</v>
      </c>
      <c r="AY294" s="235"/>
      <c r="AZ294" s="218">
        <v>31862</v>
      </c>
      <c r="BA294" s="188"/>
      <c r="BB294" s="203"/>
      <c r="BC294" s="158"/>
      <c r="BD294" s="217" t="s">
        <v>61</v>
      </c>
      <c r="BE294" s="201" t="s">
        <v>62</v>
      </c>
      <c r="BF294" s="201" t="s">
        <v>63</v>
      </c>
      <c r="BG294" s="201" t="s">
        <v>196</v>
      </c>
      <c r="BH294" s="218" t="s">
        <v>515</v>
      </c>
      <c r="BI294" s="218" t="s">
        <v>64</v>
      </c>
      <c r="BJ294" s="391">
        <v>214</v>
      </c>
      <c r="BK294" s="370">
        <v>1</v>
      </c>
      <c r="BL294" s="219" t="s">
        <v>65</v>
      </c>
      <c r="BM294" s="52" t="s">
        <v>65</v>
      </c>
      <c r="BN294" s="218" t="s">
        <v>374</v>
      </c>
      <c r="BO294" s="217" t="s">
        <v>327</v>
      </c>
      <c r="BP294" s="201" t="s">
        <v>696</v>
      </c>
      <c r="BQ294" s="52" t="s">
        <v>719</v>
      </c>
    </row>
    <row r="295" spans="1:69" ht="16.5" thickBot="1">
      <c r="A295" s="151" t="s">
        <v>37</v>
      </c>
      <c r="B295" s="152" t="s">
        <v>711</v>
      </c>
      <c r="C295" s="153" t="s">
        <v>35</v>
      </c>
      <c r="D295" s="154" t="s">
        <v>709</v>
      </c>
      <c r="E295" s="190" t="s">
        <v>583</v>
      </c>
      <c r="F295" s="191">
        <v>40</v>
      </c>
      <c r="G295" s="192">
        <v>1</v>
      </c>
      <c r="H295" s="161"/>
      <c r="I295" s="161"/>
      <c r="J295" s="161"/>
      <c r="K295" s="161"/>
      <c r="L295" s="192">
        <v>1</v>
      </c>
      <c r="M295" s="158"/>
      <c r="N295" s="160">
        <v>0</v>
      </c>
      <c r="O295" s="161"/>
      <c r="P295" s="161"/>
      <c r="Q295" s="194">
        <v>7.0129999474</v>
      </c>
      <c r="R295" s="161"/>
      <c r="S295" s="161"/>
      <c r="T295" s="193">
        <v>12.55</v>
      </c>
      <c r="U295" s="161"/>
      <c r="V295" s="161"/>
      <c r="W295" s="194">
        <v>7.0810523947368003</v>
      </c>
      <c r="X295" s="161"/>
      <c r="Y295" s="161"/>
      <c r="Z295" s="193">
        <v>13.025</v>
      </c>
      <c r="AA295" s="161"/>
      <c r="AB295" s="161"/>
      <c r="AC295" s="161"/>
      <c r="AD295" s="161"/>
      <c r="AE295" s="161"/>
      <c r="AF295" s="178">
        <v>3.1454135282595357</v>
      </c>
      <c r="AG295" s="178">
        <v>266</v>
      </c>
      <c r="AH295" s="178">
        <v>0.55272445834689921</v>
      </c>
      <c r="AI295" s="178">
        <v>37</v>
      </c>
      <c r="AJ295" s="178">
        <v>2.1296875000000002</v>
      </c>
      <c r="AK295" s="161" t="s">
        <v>248</v>
      </c>
      <c r="AL295" s="178">
        <v>38</v>
      </c>
      <c r="AM295" s="178">
        <v>3.1454135282595357</v>
      </c>
      <c r="AN295" s="178">
        <v>3.2077922077922079</v>
      </c>
      <c r="AO295" s="195">
        <v>78</v>
      </c>
      <c r="AP295" s="192">
        <v>0</v>
      </c>
      <c r="AQ295" s="192">
        <v>0</v>
      </c>
      <c r="AR295" s="226">
        <v>0</v>
      </c>
      <c r="AS295" s="161" t="s">
        <v>248</v>
      </c>
      <c r="AT295" s="194">
        <v>2747.498</v>
      </c>
      <c r="AU295" s="194">
        <v>0</v>
      </c>
      <c r="AV295" s="158">
        <v>0</v>
      </c>
      <c r="AW295" s="158">
        <v>0</v>
      </c>
      <c r="AX295" s="158" t="s">
        <v>248</v>
      </c>
      <c r="AY295" s="236"/>
      <c r="AZ295" s="164">
        <v>31862</v>
      </c>
      <c r="BA295" s="232"/>
      <c r="BB295" s="158"/>
      <c r="BC295" s="158"/>
      <c r="BD295" s="162" t="s">
        <v>61</v>
      </c>
      <c r="BE295" s="163" t="s">
        <v>62</v>
      </c>
      <c r="BF295" s="163" t="s">
        <v>63</v>
      </c>
      <c r="BG295" s="163" t="s">
        <v>196</v>
      </c>
      <c r="BH295" s="164" t="s">
        <v>515</v>
      </c>
      <c r="BI295" s="164" t="s">
        <v>66</v>
      </c>
      <c r="BJ295" s="392">
        <v>214</v>
      </c>
      <c r="BK295" s="383">
        <v>7</v>
      </c>
      <c r="BL295" s="166" t="s">
        <v>65</v>
      </c>
      <c r="BM295" s="160" t="s">
        <v>65</v>
      </c>
      <c r="BN295" s="164" t="s">
        <v>374</v>
      </c>
      <c r="BO295" s="162" t="s">
        <v>327</v>
      </c>
      <c r="BP295" s="163" t="s">
        <v>696</v>
      </c>
      <c r="BQ295" s="160" t="s">
        <v>719</v>
      </c>
    </row>
    <row r="296" spans="1:69" ht="16.5" thickBot="1">
      <c r="A296" s="205" t="s">
        <v>37</v>
      </c>
      <c r="B296" s="206" t="s">
        <v>711</v>
      </c>
      <c r="C296" s="220" t="s">
        <v>35</v>
      </c>
      <c r="D296" s="209" t="s">
        <v>709</v>
      </c>
      <c r="E296" s="26" t="s">
        <v>583</v>
      </c>
      <c r="F296" s="93">
        <v>41</v>
      </c>
      <c r="G296" s="79">
        <v>1</v>
      </c>
      <c r="H296" s="222"/>
      <c r="I296" s="222"/>
      <c r="J296" s="222"/>
      <c r="K296" s="222"/>
      <c r="L296" s="79">
        <v>0</v>
      </c>
      <c r="M296" s="221"/>
      <c r="N296" s="62">
        <v>0</v>
      </c>
      <c r="O296" s="222"/>
      <c r="P296" s="222"/>
      <c r="Q296" s="68">
        <v>5.0410247249999998</v>
      </c>
      <c r="R296" s="222"/>
      <c r="S296" s="222"/>
      <c r="T296" s="71">
        <v>5.9285714285714288</v>
      </c>
      <c r="U296" s="222"/>
      <c r="V296" s="222"/>
      <c r="W296" s="68">
        <v>5.0116245749999999</v>
      </c>
      <c r="X296" s="222"/>
      <c r="Y296" s="222"/>
      <c r="Z296" s="71">
        <v>6</v>
      </c>
      <c r="AA296" s="222"/>
      <c r="AB296" s="222"/>
      <c r="AC296" s="222"/>
      <c r="AD296" s="222"/>
      <c r="AE296" s="222"/>
      <c r="AF296" s="60">
        <v>3.6277142890862057</v>
      </c>
      <c r="AG296" s="60">
        <v>280</v>
      </c>
      <c r="AH296" s="60">
        <v>0.36045126606432287</v>
      </c>
      <c r="AI296" s="60">
        <v>3</v>
      </c>
      <c r="AJ296" s="60">
        <v>2.8928571428571428</v>
      </c>
      <c r="AK296" s="222" t="s">
        <v>248</v>
      </c>
      <c r="AL296" s="60">
        <v>40</v>
      </c>
      <c r="AM296" s="60">
        <v>3.6277142890862057</v>
      </c>
      <c r="AN296" s="60">
        <v>3.680327868852459</v>
      </c>
      <c r="AO296" s="72">
        <v>80</v>
      </c>
      <c r="AP296" s="79">
        <v>0</v>
      </c>
      <c r="AQ296" s="79">
        <v>0</v>
      </c>
      <c r="AR296" s="225">
        <v>0</v>
      </c>
      <c r="AS296" s="222" t="s">
        <v>248</v>
      </c>
      <c r="AT296" s="68">
        <v>2855.5749999999998</v>
      </c>
      <c r="AU296" s="68">
        <v>0</v>
      </c>
      <c r="AV296" s="158">
        <v>0</v>
      </c>
      <c r="AW296" s="158">
        <v>0</v>
      </c>
      <c r="AX296" s="394" t="s">
        <v>248</v>
      </c>
      <c r="AY296" s="237"/>
      <c r="AZ296" s="214">
        <v>31862</v>
      </c>
      <c r="BA296" s="70"/>
      <c r="BB296" s="221"/>
      <c r="BC296" s="394"/>
      <c r="BD296" s="211" t="s">
        <v>61</v>
      </c>
      <c r="BE296" s="212" t="s">
        <v>62</v>
      </c>
      <c r="BF296" s="212" t="s">
        <v>63</v>
      </c>
      <c r="BG296" s="212" t="s">
        <v>196</v>
      </c>
      <c r="BH296" s="214" t="s">
        <v>515</v>
      </c>
      <c r="BI296" s="214" t="s">
        <v>67</v>
      </c>
      <c r="BJ296" s="390">
        <v>214</v>
      </c>
      <c r="BK296" s="382">
        <v>3</v>
      </c>
      <c r="BL296" s="216" t="s">
        <v>65</v>
      </c>
      <c r="BM296" s="62" t="s">
        <v>65</v>
      </c>
      <c r="BN296" s="214" t="s">
        <v>374</v>
      </c>
      <c r="BO296" s="211" t="s">
        <v>327</v>
      </c>
      <c r="BP296" s="212" t="s">
        <v>696</v>
      </c>
      <c r="BQ296" s="62" t="s">
        <v>719</v>
      </c>
    </row>
    <row r="297" spans="1:69" ht="16.5" thickBot="1">
      <c r="A297" s="207" t="s">
        <v>37</v>
      </c>
      <c r="B297" s="208" t="s">
        <v>711</v>
      </c>
      <c r="C297" s="202" t="s">
        <v>35</v>
      </c>
      <c r="D297" s="210" t="s">
        <v>709</v>
      </c>
      <c r="E297" s="24" t="s">
        <v>583</v>
      </c>
      <c r="F297" s="86">
        <v>42</v>
      </c>
      <c r="G297" s="80">
        <v>0</v>
      </c>
      <c r="H297" s="204"/>
      <c r="I297" s="204"/>
      <c r="J297" s="204"/>
      <c r="K297" s="204"/>
      <c r="L297" s="80">
        <v>0</v>
      </c>
      <c r="M297" s="203"/>
      <c r="N297" s="52">
        <v>0</v>
      </c>
      <c r="O297" s="204"/>
      <c r="P297" s="204"/>
      <c r="Q297" s="11">
        <v>5.9272379523999996</v>
      </c>
      <c r="R297" s="204"/>
      <c r="S297" s="204"/>
      <c r="T297" s="53">
        <v>9.9749999999999996</v>
      </c>
      <c r="U297" s="204"/>
      <c r="V297" s="204"/>
      <c r="W297" s="11">
        <v>5.9375951904760997</v>
      </c>
      <c r="X297" s="204"/>
      <c r="Y297" s="204"/>
      <c r="Z297" s="53">
        <v>9.8166666666666664</v>
      </c>
      <c r="AA297" s="204"/>
      <c r="AB297" s="204"/>
      <c r="AC297" s="204"/>
      <c r="AD297" s="204"/>
      <c r="AE297" s="204"/>
      <c r="AF297" s="9">
        <v>2.9523469388079482</v>
      </c>
      <c r="AG297" s="9">
        <v>294</v>
      </c>
      <c r="AH297" s="9">
        <v>0.32870265682631167</v>
      </c>
      <c r="AI297" s="9">
        <v>25</v>
      </c>
      <c r="AJ297" s="9">
        <v>2.2854166666666669</v>
      </c>
      <c r="AK297" s="204" t="s">
        <v>248</v>
      </c>
      <c r="AL297" s="9">
        <v>0</v>
      </c>
      <c r="AM297" s="9"/>
      <c r="AN297" s="9"/>
      <c r="AO297" s="73">
        <v>84</v>
      </c>
      <c r="AP297" s="80">
        <v>0</v>
      </c>
      <c r="AQ297" s="80">
        <v>0</v>
      </c>
      <c r="AR297" s="224">
        <v>0</v>
      </c>
      <c r="AS297" s="204" t="s">
        <v>248</v>
      </c>
      <c r="AT297" s="11">
        <v>3011.4810000000002</v>
      </c>
      <c r="AU297" s="11">
        <v>0</v>
      </c>
      <c r="AV297" s="158">
        <v>0</v>
      </c>
      <c r="AW297" s="158">
        <v>0</v>
      </c>
      <c r="AX297" s="158" t="s">
        <v>248</v>
      </c>
      <c r="AY297" s="235"/>
      <c r="AZ297" s="218">
        <v>31862</v>
      </c>
      <c r="BA297" s="188"/>
      <c r="BB297" s="203"/>
      <c r="BC297" s="158"/>
      <c r="BD297" s="217" t="s">
        <v>61</v>
      </c>
      <c r="BE297" s="201" t="s">
        <v>62</v>
      </c>
      <c r="BF297" s="201" t="s">
        <v>63</v>
      </c>
      <c r="BG297" s="201" t="s">
        <v>196</v>
      </c>
      <c r="BH297" s="218" t="s">
        <v>515</v>
      </c>
      <c r="BI297" s="218" t="s">
        <v>68</v>
      </c>
      <c r="BJ297" s="391">
        <v>214</v>
      </c>
      <c r="BK297" s="370">
        <v>4</v>
      </c>
      <c r="BL297" s="219" t="s">
        <v>65</v>
      </c>
      <c r="BM297" s="52" t="s">
        <v>65</v>
      </c>
      <c r="BN297" s="218" t="s">
        <v>374</v>
      </c>
      <c r="BO297" s="217" t="s">
        <v>327</v>
      </c>
      <c r="BP297" s="201" t="s">
        <v>696</v>
      </c>
      <c r="BQ297" s="52" t="s">
        <v>719</v>
      </c>
    </row>
    <row r="298" spans="1:69" ht="16.5" thickBot="1">
      <c r="A298" s="207" t="s">
        <v>37</v>
      </c>
      <c r="B298" s="208" t="s">
        <v>711</v>
      </c>
      <c r="C298" s="202" t="s">
        <v>35</v>
      </c>
      <c r="D298" s="210" t="s">
        <v>709</v>
      </c>
      <c r="E298" s="24" t="s">
        <v>370</v>
      </c>
      <c r="F298" s="86">
        <v>147</v>
      </c>
      <c r="G298" s="80">
        <v>3</v>
      </c>
      <c r="H298" s="204"/>
      <c r="I298" s="204"/>
      <c r="J298" s="204"/>
      <c r="K298" s="204"/>
      <c r="L298" s="80">
        <v>0</v>
      </c>
      <c r="M298" s="203"/>
      <c r="N298" s="52">
        <v>1</v>
      </c>
      <c r="O298" s="204"/>
      <c r="P298" s="204"/>
      <c r="Q298" s="11">
        <v>6.0563123193999999</v>
      </c>
      <c r="R298" s="204"/>
      <c r="S298" s="204"/>
      <c r="T298" s="53">
        <v>9.8999999999999915</v>
      </c>
      <c r="U298" s="204"/>
      <c r="V298" s="204"/>
      <c r="W298" s="11">
        <v>5.4820970138887999</v>
      </c>
      <c r="X298" s="204"/>
      <c r="Y298" s="204"/>
      <c r="Z298" s="53">
        <v>9.4499999999999957</v>
      </c>
      <c r="AA298" s="204"/>
      <c r="AB298" s="204"/>
      <c r="AC298" s="204"/>
      <c r="AD298" s="204"/>
      <c r="AE298" s="204"/>
      <c r="AF298" s="9">
        <v>3.4413229412955775</v>
      </c>
      <c r="AG298" s="9">
        <v>1008</v>
      </c>
      <c r="AH298" s="9">
        <v>0.51374047995952432</v>
      </c>
      <c r="AI298" s="9">
        <v>56</v>
      </c>
      <c r="AJ298" s="9">
        <v>2.4222222222222225</v>
      </c>
      <c r="AK298" s="204" t="s">
        <v>248</v>
      </c>
      <c r="AL298" s="9">
        <v>137</v>
      </c>
      <c r="AM298" s="9">
        <v>3.4753256350004373</v>
      </c>
      <c r="AN298" s="9">
        <v>3.5563241106719365</v>
      </c>
      <c r="AO298" s="73">
        <v>280</v>
      </c>
      <c r="AP298" s="80">
        <v>2</v>
      </c>
      <c r="AQ298" s="80">
        <v>6</v>
      </c>
      <c r="AR298" s="224">
        <v>0</v>
      </c>
      <c r="AS298" s="204" t="s">
        <v>248</v>
      </c>
      <c r="AT298" s="11">
        <v>10756.120999999999</v>
      </c>
      <c r="AU298" s="11">
        <v>317.47300000000001</v>
      </c>
      <c r="AV298" s="158">
        <v>0</v>
      </c>
      <c r="AW298" s="158">
        <v>0</v>
      </c>
      <c r="AX298" s="158" t="s">
        <v>248</v>
      </c>
      <c r="AY298" s="235"/>
      <c r="AZ298" s="218">
        <v>96361</v>
      </c>
      <c r="BA298" s="188"/>
      <c r="BB298" s="203"/>
      <c r="BC298" s="158"/>
      <c r="BD298" s="217" t="s">
        <v>61</v>
      </c>
      <c r="BE298" s="201" t="s">
        <v>62</v>
      </c>
      <c r="BF298" s="201" t="s">
        <v>63</v>
      </c>
      <c r="BG298" s="201" t="s">
        <v>196</v>
      </c>
      <c r="BH298" s="413" t="s">
        <v>513</v>
      </c>
      <c r="BI298" s="218" t="s">
        <v>64</v>
      </c>
      <c r="BJ298" s="391">
        <v>214</v>
      </c>
      <c r="BK298" s="370">
        <v>1</v>
      </c>
      <c r="BL298" s="219" t="s">
        <v>65</v>
      </c>
      <c r="BM298" s="52" t="s">
        <v>65</v>
      </c>
      <c r="BN298" s="218" t="s">
        <v>374</v>
      </c>
      <c r="BO298" s="217" t="s">
        <v>347</v>
      </c>
      <c r="BP298" s="201" t="s">
        <v>684</v>
      </c>
      <c r="BQ298" s="52" t="s">
        <v>716</v>
      </c>
    </row>
    <row r="299" spans="1:69" ht="16.5" thickBot="1">
      <c r="A299" s="207" t="s">
        <v>37</v>
      </c>
      <c r="B299" s="208" t="s">
        <v>711</v>
      </c>
      <c r="C299" s="202" t="s">
        <v>35</v>
      </c>
      <c r="D299" s="210" t="s">
        <v>709</v>
      </c>
      <c r="E299" s="24" t="s">
        <v>370</v>
      </c>
      <c r="F299" s="86">
        <v>147</v>
      </c>
      <c r="G299" s="80">
        <v>2</v>
      </c>
      <c r="H299" s="204"/>
      <c r="I299" s="204"/>
      <c r="J299" s="204"/>
      <c r="K299" s="204"/>
      <c r="L299" s="80">
        <v>0</v>
      </c>
      <c r="M299" s="203"/>
      <c r="N299" s="52">
        <v>1</v>
      </c>
      <c r="O299" s="204"/>
      <c r="P299" s="204"/>
      <c r="Q299" s="11">
        <v>6.0600549793000003</v>
      </c>
      <c r="R299" s="204"/>
      <c r="S299" s="204"/>
      <c r="T299" s="53">
        <v>9.7916666666666661</v>
      </c>
      <c r="U299" s="204"/>
      <c r="V299" s="204"/>
      <c r="W299" s="11">
        <v>6.1204411241379004</v>
      </c>
      <c r="X299" s="204"/>
      <c r="Y299" s="204"/>
      <c r="Z299" s="53">
        <v>9.7916666666666661</v>
      </c>
      <c r="AA299" s="204"/>
      <c r="AB299" s="204"/>
      <c r="AC299" s="204"/>
      <c r="AD299" s="204"/>
      <c r="AE299" s="204"/>
      <c r="AF299" s="9">
        <v>3.1242212301918433</v>
      </c>
      <c r="AG299" s="9">
        <v>1015</v>
      </c>
      <c r="AH299" s="9">
        <v>0.56379014624229873</v>
      </c>
      <c r="AI299" s="9">
        <v>151</v>
      </c>
      <c r="AJ299" s="9">
        <v>2.1053149606299213</v>
      </c>
      <c r="AK299" s="204" t="s">
        <v>248</v>
      </c>
      <c r="AL299" s="9">
        <v>143</v>
      </c>
      <c r="AM299" s="9">
        <v>3.1302112681525087</v>
      </c>
      <c r="AN299" s="9">
        <v>3.1715017064846416</v>
      </c>
      <c r="AO299" s="73">
        <v>288</v>
      </c>
      <c r="AP299" s="80">
        <v>0</v>
      </c>
      <c r="AQ299" s="80">
        <v>2</v>
      </c>
      <c r="AR299" s="224">
        <v>0</v>
      </c>
      <c r="AS299" s="204" t="s">
        <v>248</v>
      </c>
      <c r="AT299" s="11">
        <v>11254.573</v>
      </c>
      <c r="AU299" s="11">
        <v>0</v>
      </c>
      <c r="AV299" s="158">
        <v>0</v>
      </c>
      <c r="AW299" s="158">
        <v>0</v>
      </c>
      <c r="AX299" s="158" t="s">
        <v>248</v>
      </c>
      <c r="AY299" s="235"/>
      <c r="AZ299" s="218">
        <v>96361</v>
      </c>
      <c r="BA299" s="188"/>
      <c r="BB299" s="203"/>
      <c r="BC299" s="158"/>
      <c r="BD299" s="217" t="s">
        <v>61</v>
      </c>
      <c r="BE299" s="201" t="s">
        <v>62</v>
      </c>
      <c r="BF299" s="201" t="s">
        <v>63</v>
      </c>
      <c r="BG299" s="201" t="s">
        <v>196</v>
      </c>
      <c r="BH299" s="413" t="s">
        <v>513</v>
      </c>
      <c r="BI299" s="218" t="s">
        <v>66</v>
      </c>
      <c r="BJ299" s="391">
        <v>214</v>
      </c>
      <c r="BK299" s="370">
        <v>7</v>
      </c>
      <c r="BL299" s="219" t="s">
        <v>65</v>
      </c>
      <c r="BM299" s="52" t="s">
        <v>65</v>
      </c>
      <c r="BN299" s="218" t="s">
        <v>374</v>
      </c>
      <c r="BO299" s="217" t="s">
        <v>347</v>
      </c>
      <c r="BP299" s="201" t="s">
        <v>684</v>
      </c>
      <c r="BQ299" s="52" t="s">
        <v>716</v>
      </c>
    </row>
    <row r="300" spans="1:69" ht="16.5" thickBot="1">
      <c r="A300" s="207" t="s">
        <v>37</v>
      </c>
      <c r="B300" s="208" t="s">
        <v>711</v>
      </c>
      <c r="C300" s="202" t="s">
        <v>35</v>
      </c>
      <c r="D300" s="210" t="s">
        <v>709</v>
      </c>
      <c r="E300" s="24" t="s">
        <v>370</v>
      </c>
      <c r="F300" s="86">
        <v>144</v>
      </c>
      <c r="G300" s="80">
        <v>5</v>
      </c>
      <c r="H300" s="204"/>
      <c r="I300" s="204"/>
      <c r="J300" s="204"/>
      <c r="K300" s="204"/>
      <c r="L300" s="80">
        <v>0</v>
      </c>
      <c r="M300" s="203"/>
      <c r="N300" s="52">
        <v>0</v>
      </c>
      <c r="O300" s="204"/>
      <c r="P300" s="204"/>
      <c r="Q300" s="11">
        <v>5.4784242301999999</v>
      </c>
      <c r="R300" s="204"/>
      <c r="S300" s="204"/>
      <c r="T300" s="53">
        <v>9.5083333333333311</v>
      </c>
      <c r="U300" s="204"/>
      <c r="V300" s="204"/>
      <c r="W300" s="11">
        <v>4.9557840287769004</v>
      </c>
      <c r="X300" s="204"/>
      <c r="Y300" s="204"/>
      <c r="Z300" s="53">
        <v>9.6312499999999979</v>
      </c>
      <c r="AA300" s="204"/>
      <c r="AB300" s="204"/>
      <c r="AC300" s="204"/>
      <c r="AD300" s="204"/>
      <c r="AE300" s="204"/>
      <c r="AF300" s="9">
        <v>3.5290014978341704</v>
      </c>
      <c r="AG300" s="9">
        <v>972</v>
      </c>
      <c r="AH300" s="9">
        <v>0.52238457944013306</v>
      </c>
      <c r="AI300" s="9">
        <v>53</v>
      </c>
      <c r="AJ300" s="9">
        <v>2.4333333333333336</v>
      </c>
      <c r="AK300" s="204" t="s">
        <v>248</v>
      </c>
      <c r="AL300" s="9">
        <v>128</v>
      </c>
      <c r="AM300" s="9">
        <v>3.5537197843992288</v>
      </c>
      <c r="AN300" s="9">
        <v>3.6266173752310538</v>
      </c>
      <c r="AO300" s="73">
        <v>266</v>
      </c>
      <c r="AP300" s="80">
        <v>0</v>
      </c>
      <c r="AQ300" s="80">
        <v>12</v>
      </c>
      <c r="AR300" s="224">
        <v>0</v>
      </c>
      <c r="AS300" s="204" t="s">
        <v>248</v>
      </c>
      <c r="AT300" s="11">
        <v>10673.406000000001</v>
      </c>
      <c r="AU300" s="11">
        <v>46.908999999999999</v>
      </c>
      <c r="AV300" s="158">
        <v>0</v>
      </c>
      <c r="AW300" s="158">
        <v>0</v>
      </c>
      <c r="AX300" s="158" t="s">
        <v>248</v>
      </c>
      <c r="AY300" s="235"/>
      <c r="AZ300" s="218">
        <v>96361</v>
      </c>
      <c r="BA300" s="188"/>
      <c r="BB300" s="203"/>
      <c r="BC300" s="158"/>
      <c r="BD300" s="217" t="s">
        <v>61</v>
      </c>
      <c r="BE300" s="201" t="s">
        <v>62</v>
      </c>
      <c r="BF300" s="201" t="s">
        <v>63</v>
      </c>
      <c r="BG300" s="201" t="s">
        <v>196</v>
      </c>
      <c r="BH300" s="413" t="s">
        <v>513</v>
      </c>
      <c r="BI300" s="218" t="s">
        <v>67</v>
      </c>
      <c r="BJ300" s="391">
        <v>214</v>
      </c>
      <c r="BK300" s="370">
        <v>3</v>
      </c>
      <c r="BL300" s="219" t="s">
        <v>65</v>
      </c>
      <c r="BM300" s="52" t="s">
        <v>65</v>
      </c>
      <c r="BN300" s="218" t="s">
        <v>374</v>
      </c>
      <c r="BO300" s="217" t="s">
        <v>347</v>
      </c>
      <c r="BP300" s="201" t="s">
        <v>684</v>
      </c>
      <c r="BQ300" s="52" t="s">
        <v>716</v>
      </c>
    </row>
    <row r="301" spans="1:69" ht="16.5" thickBot="1">
      <c r="A301" s="207" t="s">
        <v>37</v>
      </c>
      <c r="B301" s="208" t="s">
        <v>711</v>
      </c>
      <c r="C301" s="202" t="s">
        <v>35</v>
      </c>
      <c r="D301" s="210" t="s">
        <v>709</v>
      </c>
      <c r="E301" s="24" t="s">
        <v>370</v>
      </c>
      <c r="F301" s="86">
        <v>149</v>
      </c>
      <c r="G301" s="80">
        <v>1</v>
      </c>
      <c r="H301" s="204"/>
      <c r="I301" s="204"/>
      <c r="J301" s="204"/>
      <c r="K301" s="204"/>
      <c r="L301" s="80">
        <v>1</v>
      </c>
      <c r="M301" s="203"/>
      <c r="N301" s="52">
        <v>0</v>
      </c>
      <c r="O301" s="204"/>
      <c r="P301" s="204"/>
      <c r="Q301" s="11">
        <v>5.9707888980000003</v>
      </c>
      <c r="R301" s="204"/>
      <c r="S301" s="204"/>
      <c r="T301" s="53">
        <v>8.9125000000000014</v>
      </c>
      <c r="U301" s="204"/>
      <c r="V301" s="204"/>
      <c r="W301" s="11">
        <v>5.9754215238094996</v>
      </c>
      <c r="X301" s="204"/>
      <c r="Y301" s="204"/>
      <c r="Z301" s="53">
        <v>8.9125000000000014</v>
      </c>
      <c r="AA301" s="204"/>
      <c r="AB301" s="204"/>
      <c r="AC301" s="204"/>
      <c r="AD301" s="204"/>
      <c r="AE301" s="204"/>
      <c r="AF301" s="9">
        <v>2.7143673496586933</v>
      </c>
      <c r="AG301" s="9">
        <v>1029</v>
      </c>
      <c r="AH301" s="9">
        <v>0.39937390261677191</v>
      </c>
      <c r="AI301" s="9">
        <v>280</v>
      </c>
      <c r="AJ301" s="9">
        <v>1.8785156249999999</v>
      </c>
      <c r="AK301" s="204" t="s">
        <v>248</v>
      </c>
      <c r="AL301" s="9">
        <v>0</v>
      </c>
      <c r="AM301" s="9"/>
      <c r="AN301" s="9"/>
      <c r="AO301" s="73">
        <v>296</v>
      </c>
      <c r="AP301" s="80">
        <v>0</v>
      </c>
      <c r="AQ301" s="80">
        <v>0</v>
      </c>
      <c r="AR301" s="224">
        <v>0</v>
      </c>
      <c r="AS301" s="204" t="s">
        <v>248</v>
      </c>
      <c r="AT301" s="11">
        <v>11313.164000000001</v>
      </c>
      <c r="AU301" s="11">
        <v>0</v>
      </c>
      <c r="AV301" s="158">
        <v>0</v>
      </c>
      <c r="AW301" s="158">
        <v>0</v>
      </c>
      <c r="AX301" s="158" t="s">
        <v>248</v>
      </c>
      <c r="AY301" s="235"/>
      <c r="AZ301" s="218">
        <v>96361</v>
      </c>
      <c r="BA301" s="188"/>
      <c r="BB301" s="203"/>
      <c r="BC301" s="158"/>
      <c r="BD301" s="217" t="s">
        <v>61</v>
      </c>
      <c r="BE301" s="201" t="s">
        <v>62</v>
      </c>
      <c r="BF301" s="201" t="s">
        <v>63</v>
      </c>
      <c r="BG301" s="201" t="s">
        <v>196</v>
      </c>
      <c r="BH301" s="413" t="s">
        <v>513</v>
      </c>
      <c r="BI301" s="218" t="s">
        <v>68</v>
      </c>
      <c r="BJ301" s="391">
        <v>214</v>
      </c>
      <c r="BK301" s="370">
        <v>4</v>
      </c>
      <c r="BL301" s="219" t="s">
        <v>65</v>
      </c>
      <c r="BM301" s="52" t="s">
        <v>65</v>
      </c>
      <c r="BN301" s="218" t="s">
        <v>374</v>
      </c>
      <c r="BO301" s="217" t="s">
        <v>347</v>
      </c>
      <c r="BP301" s="201" t="s">
        <v>684</v>
      </c>
      <c r="BQ301" s="52" t="s">
        <v>716</v>
      </c>
    </row>
    <row r="302" spans="1:69" ht="15.75" thickBot="1">
      <c r="A302" s="404" t="s">
        <v>37</v>
      </c>
      <c r="B302" s="405" t="s">
        <v>711</v>
      </c>
      <c r="C302" s="406" t="s">
        <v>35</v>
      </c>
      <c r="D302" s="210" t="s">
        <v>709</v>
      </c>
      <c r="E302" s="24" t="s">
        <v>473</v>
      </c>
      <c r="F302" s="86">
        <v>131</v>
      </c>
      <c r="G302" s="80">
        <v>2</v>
      </c>
      <c r="H302" s="407"/>
      <c r="I302" s="407"/>
      <c r="J302" s="407"/>
      <c r="K302" s="407"/>
      <c r="L302" s="80">
        <v>0</v>
      </c>
      <c r="M302" s="408"/>
      <c r="N302" s="409">
        <v>0</v>
      </c>
      <c r="O302" s="407"/>
      <c r="P302" s="407"/>
      <c r="Q302" s="11">
        <v>4.4788447829000004</v>
      </c>
      <c r="R302" s="407"/>
      <c r="S302" s="407"/>
      <c r="T302" s="53">
        <v>6.5916666666666659</v>
      </c>
      <c r="U302" s="407"/>
      <c r="V302" s="407"/>
      <c r="W302" s="11">
        <v>4.3024416279068998</v>
      </c>
      <c r="X302" s="407"/>
      <c r="Y302" s="407"/>
      <c r="Z302" s="53">
        <v>5.9437499999999996</v>
      </c>
      <c r="AA302" s="407"/>
      <c r="AB302" s="407"/>
      <c r="AC302" s="407"/>
      <c r="AD302" s="407"/>
      <c r="AE302" s="407"/>
      <c r="AF302" s="410">
        <v>3.7524917169266754</v>
      </c>
      <c r="AG302" s="410">
        <v>903</v>
      </c>
      <c r="AH302" s="410">
        <v>0.38594411800893225</v>
      </c>
      <c r="AI302" s="410">
        <v>14</v>
      </c>
      <c r="AJ302" s="410">
        <v>2.8539772727272728</v>
      </c>
      <c r="AK302" s="407" t="s">
        <v>248</v>
      </c>
      <c r="AL302" s="410">
        <v>129</v>
      </c>
      <c r="AM302" s="410">
        <v>3.7524917169266754</v>
      </c>
      <c r="AN302" s="410">
        <v>3.7437205651491365</v>
      </c>
      <c r="AO302" s="73">
        <v>258</v>
      </c>
      <c r="AP302" s="80">
        <v>0</v>
      </c>
      <c r="AQ302" s="80">
        <v>0</v>
      </c>
      <c r="AR302" s="224">
        <v>0</v>
      </c>
      <c r="AS302" s="407" t="s">
        <v>248</v>
      </c>
      <c r="AT302" s="11">
        <v>9909.0120000000006</v>
      </c>
      <c r="AU302" s="11">
        <v>0</v>
      </c>
      <c r="AV302" s="416">
        <v>0</v>
      </c>
      <c r="AW302" s="416">
        <v>0</v>
      </c>
      <c r="AX302" s="416" t="s">
        <v>248</v>
      </c>
      <c r="AY302" s="235"/>
      <c r="AZ302" s="242">
        <v>32786</v>
      </c>
      <c r="BA302" s="188"/>
      <c r="BB302" s="408"/>
      <c r="BC302" s="416"/>
      <c r="BD302" s="411" t="s">
        <v>61</v>
      </c>
      <c r="BE302" s="412" t="s">
        <v>62</v>
      </c>
      <c r="BF302" s="412" t="s">
        <v>63</v>
      </c>
      <c r="BG302" s="412" t="s">
        <v>196</v>
      </c>
      <c r="BH302" s="413" t="s">
        <v>510</v>
      </c>
      <c r="BI302" s="413" t="s">
        <v>64</v>
      </c>
      <c r="BJ302" s="417">
        <v>214</v>
      </c>
      <c r="BK302" s="414">
        <v>1</v>
      </c>
      <c r="BL302" s="415" t="s">
        <v>65</v>
      </c>
      <c r="BM302" s="409" t="s">
        <v>65</v>
      </c>
      <c r="BN302" s="413" t="s">
        <v>374</v>
      </c>
      <c r="BO302" s="217" t="s">
        <v>83</v>
      </c>
      <c r="BP302" s="201" t="s">
        <v>683</v>
      </c>
      <c r="BQ302" s="52" t="s">
        <v>717</v>
      </c>
    </row>
    <row r="303" spans="1:69" ht="15.75" thickBot="1">
      <c r="A303" s="404" t="s">
        <v>37</v>
      </c>
      <c r="B303" s="405" t="s">
        <v>711</v>
      </c>
      <c r="C303" s="406" t="s">
        <v>35</v>
      </c>
      <c r="D303" s="210" t="s">
        <v>709</v>
      </c>
      <c r="E303" s="24" t="s">
        <v>473</v>
      </c>
      <c r="F303" s="86">
        <v>128</v>
      </c>
      <c r="G303" s="80">
        <v>1</v>
      </c>
      <c r="H303" s="407"/>
      <c r="I303" s="407"/>
      <c r="J303" s="407"/>
      <c r="K303" s="407"/>
      <c r="L303" s="80">
        <v>0</v>
      </c>
      <c r="M303" s="408"/>
      <c r="N303" s="409">
        <v>0</v>
      </c>
      <c r="O303" s="407"/>
      <c r="P303" s="407"/>
      <c r="Q303" s="11">
        <v>7.3602202283000002</v>
      </c>
      <c r="R303" s="407"/>
      <c r="S303" s="407"/>
      <c r="T303" s="53">
        <v>12.915624999999999</v>
      </c>
      <c r="U303" s="407"/>
      <c r="V303" s="407"/>
      <c r="W303" s="11">
        <v>7.4139368818896996</v>
      </c>
      <c r="X303" s="407"/>
      <c r="Y303" s="407"/>
      <c r="Z303" s="53">
        <v>12.975</v>
      </c>
      <c r="AA303" s="407"/>
      <c r="AB303" s="407"/>
      <c r="AC303" s="407"/>
      <c r="AD303" s="407"/>
      <c r="AE303" s="407"/>
      <c r="AF303" s="410">
        <v>3.3669291410188706</v>
      </c>
      <c r="AG303" s="410">
        <v>889</v>
      </c>
      <c r="AH303" s="410">
        <v>0.5292562296171246</v>
      </c>
      <c r="AI303" s="410">
        <v>71</v>
      </c>
      <c r="AJ303" s="410">
        <v>2.2749999999999999</v>
      </c>
      <c r="AK303" s="407" t="s">
        <v>248</v>
      </c>
      <c r="AL303" s="410">
        <v>126</v>
      </c>
      <c r="AM303" s="410">
        <v>3.3674943380885654</v>
      </c>
      <c r="AN303" s="410">
        <v>3.4793388429752068</v>
      </c>
      <c r="AO303" s="73">
        <v>254</v>
      </c>
      <c r="AP303" s="80">
        <v>0</v>
      </c>
      <c r="AQ303" s="80">
        <v>0</v>
      </c>
      <c r="AR303" s="224">
        <v>0</v>
      </c>
      <c r="AS303" s="407" t="s">
        <v>248</v>
      </c>
      <c r="AT303" s="11">
        <v>9977.1170000000002</v>
      </c>
      <c r="AU303" s="11">
        <v>0</v>
      </c>
      <c r="AV303" s="158">
        <v>0</v>
      </c>
      <c r="AW303" s="158">
        <v>0</v>
      </c>
      <c r="AX303" s="416" t="s">
        <v>248</v>
      </c>
      <c r="AY303" s="235"/>
      <c r="AZ303" s="242">
        <v>32786</v>
      </c>
      <c r="BA303" s="188"/>
      <c r="BB303" s="408"/>
      <c r="BC303" s="416"/>
      <c r="BD303" s="411" t="s">
        <v>61</v>
      </c>
      <c r="BE303" s="412" t="s">
        <v>62</v>
      </c>
      <c r="BF303" s="412" t="s">
        <v>63</v>
      </c>
      <c r="BG303" s="412" t="s">
        <v>196</v>
      </c>
      <c r="BH303" s="413" t="s">
        <v>510</v>
      </c>
      <c r="BI303" s="413" t="s">
        <v>66</v>
      </c>
      <c r="BJ303" s="417">
        <v>214</v>
      </c>
      <c r="BK303" s="414">
        <v>7</v>
      </c>
      <c r="BL303" s="415" t="s">
        <v>65</v>
      </c>
      <c r="BM303" s="409" t="s">
        <v>65</v>
      </c>
      <c r="BN303" s="413" t="s">
        <v>374</v>
      </c>
      <c r="BO303" s="217" t="s">
        <v>83</v>
      </c>
      <c r="BP303" s="201" t="s">
        <v>683</v>
      </c>
      <c r="BQ303" s="52" t="s">
        <v>717</v>
      </c>
    </row>
    <row r="304" spans="1:69" ht="15.75" thickBot="1">
      <c r="A304" s="404" t="s">
        <v>37</v>
      </c>
      <c r="B304" s="405" t="s">
        <v>711</v>
      </c>
      <c r="C304" s="406" t="s">
        <v>35</v>
      </c>
      <c r="D304" s="210" t="s">
        <v>709</v>
      </c>
      <c r="E304" s="24" t="s">
        <v>473</v>
      </c>
      <c r="F304" s="86">
        <v>133</v>
      </c>
      <c r="G304" s="80">
        <v>2</v>
      </c>
      <c r="H304" s="407"/>
      <c r="I304" s="407"/>
      <c r="J304" s="407"/>
      <c r="K304" s="407"/>
      <c r="L304" s="80">
        <v>0</v>
      </c>
      <c r="M304" s="408"/>
      <c r="N304" s="409">
        <v>0</v>
      </c>
      <c r="O304" s="407"/>
      <c r="P304" s="407"/>
      <c r="Q304" s="11">
        <v>4.9153204350999999</v>
      </c>
      <c r="R304" s="407"/>
      <c r="S304" s="407"/>
      <c r="T304" s="53">
        <v>6.5749999999999984</v>
      </c>
      <c r="U304" s="407"/>
      <c r="V304" s="407"/>
      <c r="W304" s="11">
        <v>3.9430456641221001</v>
      </c>
      <c r="X304" s="407"/>
      <c r="Y304" s="407"/>
      <c r="Z304" s="53">
        <v>5.5749999999999984</v>
      </c>
      <c r="AA304" s="407"/>
      <c r="AB304" s="407"/>
      <c r="AC304" s="407"/>
      <c r="AD304" s="407"/>
      <c r="AE304" s="407"/>
      <c r="AF304" s="410">
        <v>3.6035714370907113</v>
      </c>
      <c r="AG304" s="410">
        <v>917</v>
      </c>
      <c r="AH304" s="410">
        <v>0.42403045495289315</v>
      </c>
      <c r="AI304" s="410">
        <v>21</v>
      </c>
      <c r="AJ304" s="410">
        <v>2.6634868421052631</v>
      </c>
      <c r="AK304" s="407" t="s">
        <v>248</v>
      </c>
      <c r="AL304" s="410">
        <v>130</v>
      </c>
      <c r="AM304" s="410">
        <v>3.6049450635910034</v>
      </c>
      <c r="AN304" s="410">
        <v>3.671118530884808</v>
      </c>
      <c r="AO304" s="73">
        <v>262</v>
      </c>
      <c r="AP304" s="80">
        <v>0</v>
      </c>
      <c r="AQ304" s="80">
        <v>0</v>
      </c>
      <c r="AR304" s="224">
        <v>0</v>
      </c>
      <c r="AS304" s="407" t="s">
        <v>248</v>
      </c>
      <c r="AT304" s="11">
        <v>10059.698</v>
      </c>
      <c r="AU304" s="11">
        <v>0</v>
      </c>
      <c r="AV304" s="416">
        <v>0</v>
      </c>
      <c r="AW304" s="416">
        <v>0</v>
      </c>
      <c r="AX304" s="416" t="s">
        <v>248</v>
      </c>
      <c r="AY304" s="235"/>
      <c r="AZ304" s="242">
        <v>32786</v>
      </c>
      <c r="BA304" s="188"/>
      <c r="BB304" s="408"/>
      <c r="BC304" s="416"/>
      <c r="BD304" s="411" t="s">
        <v>61</v>
      </c>
      <c r="BE304" s="412" t="s">
        <v>62</v>
      </c>
      <c r="BF304" s="412" t="s">
        <v>63</v>
      </c>
      <c r="BG304" s="412" t="s">
        <v>196</v>
      </c>
      <c r="BH304" s="413" t="s">
        <v>510</v>
      </c>
      <c r="BI304" s="413" t="s">
        <v>67</v>
      </c>
      <c r="BJ304" s="417">
        <v>214</v>
      </c>
      <c r="BK304" s="414">
        <v>3</v>
      </c>
      <c r="BL304" s="415" t="s">
        <v>65</v>
      </c>
      <c r="BM304" s="409" t="s">
        <v>65</v>
      </c>
      <c r="BN304" s="413" t="s">
        <v>374</v>
      </c>
      <c r="BO304" s="217" t="s">
        <v>83</v>
      </c>
      <c r="BP304" s="201" t="s">
        <v>683</v>
      </c>
      <c r="BQ304" s="52" t="s">
        <v>717</v>
      </c>
    </row>
    <row r="305" spans="1:69" ht="15.75" thickBot="1">
      <c r="A305" s="404" t="s">
        <v>37</v>
      </c>
      <c r="B305" s="405" t="s">
        <v>711</v>
      </c>
      <c r="C305" s="406" t="s">
        <v>35</v>
      </c>
      <c r="D305" s="210" t="s">
        <v>709</v>
      </c>
      <c r="E305" s="24" t="s">
        <v>473</v>
      </c>
      <c r="F305" s="86">
        <v>130</v>
      </c>
      <c r="G305" s="80">
        <v>1</v>
      </c>
      <c r="H305" s="407"/>
      <c r="I305" s="407"/>
      <c r="J305" s="407"/>
      <c r="K305" s="407"/>
      <c r="L305" s="80">
        <v>0</v>
      </c>
      <c r="M305" s="408"/>
      <c r="N305" s="409">
        <v>0</v>
      </c>
      <c r="O305" s="407"/>
      <c r="P305" s="407"/>
      <c r="Q305" s="11">
        <v>6.0111091640999996</v>
      </c>
      <c r="R305" s="407"/>
      <c r="S305" s="407"/>
      <c r="T305" s="53">
        <v>9.7666666666666657</v>
      </c>
      <c r="U305" s="407"/>
      <c r="V305" s="407"/>
      <c r="W305" s="11">
        <v>6.0297130387596001</v>
      </c>
      <c r="X305" s="407"/>
      <c r="Y305" s="407"/>
      <c r="Z305" s="53">
        <v>9.7749999999999986</v>
      </c>
      <c r="AA305" s="407"/>
      <c r="AB305" s="407"/>
      <c r="AC305" s="407"/>
      <c r="AD305" s="407"/>
      <c r="AE305" s="407"/>
      <c r="AF305" s="410">
        <v>2.854496265996493</v>
      </c>
      <c r="AG305" s="410">
        <v>902</v>
      </c>
      <c r="AH305" s="410">
        <v>0.42381268333655647</v>
      </c>
      <c r="AI305" s="410">
        <v>166</v>
      </c>
      <c r="AJ305" s="410">
        <v>2.0277343750000001</v>
      </c>
      <c r="AK305" s="407" t="s">
        <v>248</v>
      </c>
      <c r="AL305" s="9">
        <v>0</v>
      </c>
      <c r="AM305" s="410"/>
      <c r="AN305" s="410"/>
      <c r="AO305" s="73">
        <v>236</v>
      </c>
      <c r="AP305" s="80">
        <v>7</v>
      </c>
      <c r="AQ305" s="80">
        <v>15</v>
      </c>
      <c r="AR305" s="224">
        <v>0</v>
      </c>
      <c r="AS305" s="407" t="s">
        <v>248</v>
      </c>
      <c r="AT305" s="11">
        <v>9187.7090000000007</v>
      </c>
      <c r="AU305" s="11">
        <v>745.72400000000005</v>
      </c>
      <c r="AV305" s="158">
        <v>0</v>
      </c>
      <c r="AW305" s="158">
        <v>0</v>
      </c>
      <c r="AX305" s="416" t="s">
        <v>248</v>
      </c>
      <c r="AY305" s="235"/>
      <c r="AZ305" s="242">
        <v>32786</v>
      </c>
      <c r="BA305" s="188"/>
      <c r="BB305" s="408"/>
      <c r="BC305" s="416"/>
      <c r="BD305" s="411" t="s">
        <v>61</v>
      </c>
      <c r="BE305" s="412" t="s">
        <v>62</v>
      </c>
      <c r="BF305" s="412" t="s">
        <v>63</v>
      </c>
      <c r="BG305" s="412" t="s">
        <v>196</v>
      </c>
      <c r="BH305" s="413" t="s">
        <v>510</v>
      </c>
      <c r="BI305" s="413" t="s">
        <v>68</v>
      </c>
      <c r="BJ305" s="417">
        <v>214</v>
      </c>
      <c r="BK305" s="414">
        <v>4</v>
      </c>
      <c r="BL305" s="415" t="s">
        <v>65</v>
      </c>
      <c r="BM305" s="409" t="s">
        <v>65</v>
      </c>
      <c r="BN305" s="413" t="s">
        <v>374</v>
      </c>
      <c r="BO305" s="217" t="s">
        <v>83</v>
      </c>
      <c r="BP305" s="201" t="s">
        <v>683</v>
      </c>
      <c r="BQ305" s="52" t="s">
        <v>717</v>
      </c>
    </row>
    <row r="306" spans="1:69" ht="16.5" thickBot="1">
      <c r="A306" s="207" t="s">
        <v>37</v>
      </c>
      <c r="B306" s="208" t="s">
        <v>711</v>
      </c>
      <c r="C306" s="202" t="s">
        <v>35</v>
      </c>
      <c r="D306" s="210" t="s">
        <v>709</v>
      </c>
      <c r="E306" s="24" t="s">
        <v>371</v>
      </c>
      <c r="F306" s="86">
        <v>211</v>
      </c>
      <c r="G306" s="80">
        <v>1</v>
      </c>
      <c r="H306" s="204"/>
      <c r="I306" s="204"/>
      <c r="J306" s="204"/>
      <c r="K306" s="204"/>
      <c r="L306" s="80">
        <v>0</v>
      </c>
      <c r="M306" s="203"/>
      <c r="N306" s="52">
        <v>0</v>
      </c>
      <c r="O306" s="204"/>
      <c r="P306" s="204"/>
      <c r="Q306" s="11">
        <v>6.1333807094999999</v>
      </c>
      <c r="R306" s="204"/>
      <c r="S306" s="204"/>
      <c r="T306" s="53">
        <v>9.9166666666666661</v>
      </c>
      <c r="U306" s="204"/>
      <c r="V306" s="204"/>
      <c r="W306" s="11">
        <v>5.5490282904760999</v>
      </c>
      <c r="X306" s="204"/>
      <c r="Y306" s="204"/>
      <c r="Z306" s="53">
        <v>9.5500000000000007</v>
      </c>
      <c r="AA306" s="204"/>
      <c r="AB306" s="204"/>
      <c r="AC306" s="204"/>
      <c r="AD306" s="204"/>
      <c r="AE306" s="204"/>
      <c r="AF306" s="9">
        <v>3.471960038838743</v>
      </c>
      <c r="AG306" s="9">
        <v>1471</v>
      </c>
      <c r="AH306" s="9">
        <v>0.41027349240836247</v>
      </c>
      <c r="AI306" s="9">
        <v>30</v>
      </c>
      <c r="AJ306" s="9">
        <v>2.6258670520231213</v>
      </c>
      <c r="AK306" s="204" t="s">
        <v>248</v>
      </c>
      <c r="AL306" s="9">
        <v>209</v>
      </c>
      <c r="AM306" s="9">
        <v>3.4758518502798625</v>
      </c>
      <c r="AN306" s="9">
        <v>3.5571245186136071</v>
      </c>
      <c r="AO306" s="73">
        <v>419</v>
      </c>
      <c r="AP306" s="80">
        <v>1</v>
      </c>
      <c r="AQ306" s="80">
        <v>0</v>
      </c>
      <c r="AR306" s="224">
        <v>0</v>
      </c>
      <c r="AS306" s="204" t="s">
        <v>248</v>
      </c>
      <c r="AT306" s="11">
        <v>16162.361000000001</v>
      </c>
      <c r="AU306" s="11">
        <v>0</v>
      </c>
      <c r="AV306" s="158">
        <v>0</v>
      </c>
      <c r="AW306" s="158">
        <v>0</v>
      </c>
      <c r="AX306" s="158" t="s">
        <v>248</v>
      </c>
      <c r="AY306" s="235"/>
      <c r="AZ306" s="218">
        <v>65805</v>
      </c>
      <c r="BA306" s="188"/>
      <c r="BB306" s="203"/>
      <c r="BC306" s="158"/>
      <c r="BD306" s="217" t="s">
        <v>61</v>
      </c>
      <c r="BE306" s="201" t="s">
        <v>62</v>
      </c>
      <c r="BF306" s="201" t="s">
        <v>63</v>
      </c>
      <c r="BG306" s="201" t="s">
        <v>196</v>
      </c>
      <c r="BH306" s="218" t="s">
        <v>512</v>
      </c>
      <c r="BI306" s="218" t="s">
        <v>64</v>
      </c>
      <c r="BJ306" s="391">
        <v>214</v>
      </c>
      <c r="BK306" s="370">
        <v>1</v>
      </c>
      <c r="BL306" s="219" t="s">
        <v>65</v>
      </c>
      <c r="BM306" s="52" t="s">
        <v>65</v>
      </c>
      <c r="BN306" s="218" t="s">
        <v>374</v>
      </c>
      <c r="BO306" s="217" t="s">
        <v>347</v>
      </c>
      <c r="BP306" s="201" t="s">
        <v>684</v>
      </c>
      <c r="BQ306" s="52" t="s">
        <v>716</v>
      </c>
    </row>
    <row r="307" spans="1:69" ht="16.5" thickBot="1">
      <c r="A307" s="207" t="s">
        <v>37</v>
      </c>
      <c r="B307" s="208" t="s">
        <v>711</v>
      </c>
      <c r="C307" s="202" t="s">
        <v>35</v>
      </c>
      <c r="D307" s="210" t="s">
        <v>709</v>
      </c>
      <c r="E307" s="24" t="s">
        <v>371</v>
      </c>
      <c r="F307" s="86">
        <v>207</v>
      </c>
      <c r="G307" s="80">
        <v>3</v>
      </c>
      <c r="H307" s="204"/>
      <c r="I307" s="204"/>
      <c r="J307" s="204"/>
      <c r="K307" s="204"/>
      <c r="L307" s="80">
        <v>0</v>
      </c>
      <c r="M307" s="203"/>
      <c r="N307" s="52">
        <v>0</v>
      </c>
      <c r="O307" s="204"/>
      <c r="P307" s="204"/>
      <c r="Q307" s="11">
        <v>5.7911957891999997</v>
      </c>
      <c r="R307" s="204"/>
      <c r="S307" s="204"/>
      <c r="T307" s="53">
        <v>9.2799999999999976</v>
      </c>
      <c r="U307" s="204"/>
      <c r="V307" s="204"/>
      <c r="W307" s="11">
        <v>5.8445683725490003</v>
      </c>
      <c r="X307" s="204"/>
      <c r="Y307" s="204"/>
      <c r="Z307" s="53">
        <v>9.2999999999999972</v>
      </c>
      <c r="AA307" s="204"/>
      <c r="AB307" s="204"/>
      <c r="AC307" s="204"/>
      <c r="AD307" s="204"/>
      <c r="AE307" s="204"/>
      <c r="AF307" s="9">
        <v>3.1967997217044779</v>
      </c>
      <c r="AG307" s="9">
        <v>1428</v>
      </c>
      <c r="AH307" s="9">
        <v>0.52982327765465975</v>
      </c>
      <c r="AI307" s="9">
        <v>154</v>
      </c>
      <c r="AJ307" s="9">
        <v>2.2007246376811596</v>
      </c>
      <c r="AK307" s="204" t="s">
        <v>248</v>
      </c>
      <c r="AL307" s="9">
        <v>204</v>
      </c>
      <c r="AM307" s="9">
        <v>3.1967997217044779</v>
      </c>
      <c r="AN307" s="9">
        <v>3.2334963325183375</v>
      </c>
      <c r="AO307" s="73">
        <v>408</v>
      </c>
      <c r="AP307" s="80">
        <v>0</v>
      </c>
      <c r="AQ307" s="80">
        <v>0</v>
      </c>
      <c r="AR307" s="224">
        <v>0</v>
      </c>
      <c r="AS307" s="204" t="s">
        <v>248</v>
      </c>
      <c r="AT307" s="11">
        <v>15853.736000000001</v>
      </c>
      <c r="AU307" s="11">
        <v>0</v>
      </c>
      <c r="AV307" s="158">
        <v>0</v>
      </c>
      <c r="AW307" s="158">
        <v>0</v>
      </c>
      <c r="AX307" s="158" t="s">
        <v>248</v>
      </c>
      <c r="AY307" s="235"/>
      <c r="AZ307" s="218">
        <v>65805</v>
      </c>
      <c r="BA307" s="188"/>
      <c r="BB307" s="203"/>
      <c r="BC307" s="158"/>
      <c r="BD307" s="217" t="s">
        <v>61</v>
      </c>
      <c r="BE307" s="201" t="s">
        <v>62</v>
      </c>
      <c r="BF307" s="201" t="s">
        <v>63</v>
      </c>
      <c r="BG307" s="201" t="s">
        <v>196</v>
      </c>
      <c r="BH307" s="218" t="s">
        <v>512</v>
      </c>
      <c r="BI307" s="218" t="s">
        <v>66</v>
      </c>
      <c r="BJ307" s="391">
        <v>214</v>
      </c>
      <c r="BK307" s="370">
        <v>7</v>
      </c>
      <c r="BL307" s="219" t="s">
        <v>65</v>
      </c>
      <c r="BM307" s="52" t="s">
        <v>65</v>
      </c>
      <c r="BN307" s="218" t="s">
        <v>374</v>
      </c>
      <c r="BO307" s="217" t="s">
        <v>347</v>
      </c>
      <c r="BP307" s="201" t="s">
        <v>684</v>
      </c>
      <c r="BQ307" s="52" t="s">
        <v>716</v>
      </c>
    </row>
    <row r="308" spans="1:69" ht="16.5" thickBot="1">
      <c r="A308" s="207" t="s">
        <v>37</v>
      </c>
      <c r="B308" s="208" t="s">
        <v>711</v>
      </c>
      <c r="C308" s="202" t="s">
        <v>35</v>
      </c>
      <c r="D308" s="210" t="s">
        <v>709</v>
      </c>
      <c r="E308" s="24" t="s">
        <v>371</v>
      </c>
      <c r="F308" s="86">
        <v>205</v>
      </c>
      <c r="G308" s="80">
        <v>4</v>
      </c>
      <c r="H308" s="204"/>
      <c r="I308" s="204"/>
      <c r="J308" s="204"/>
      <c r="K308" s="204"/>
      <c r="L308" s="80">
        <v>0</v>
      </c>
      <c r="M308" s="203"/>
      <c r="N308" s="52">
        <v>0</v>
      </c>
      <c r="O308" s="204"/>
      <c r="P308" s="204"/>
      <c r="Q308" s="11">
        <v>4.9498953233999998</v>
      </c>
      <c r="R308" s="204"/>
      <c r="S308" s="204"/>
      <c r="T308" s="53">
        <v>6.9949999999999992</v>
      </c>
      <c r="U308" s="204"/>
      <c r="V308" s="204"/>
      <c r="W308" s="11">
        <v>4.3289500248756001</v>
      </c>
      <c r="X308" s="204"/>
      <c r="Y308" s="204"/>
      <c r="Z308" s="53">
        <v>6.7437499999999986</v>
      </c>
      <c r="AA308" s="204"/>
      <c r="AB308" s="204"/>
      <c r="AC308" s="204"/>
      <c r="AD308" s="204"/>
      <c r="AE308" s="204"/>
      <c r="AF308" s="9">
        <v>3.6106089895496267</v>
      </c>
      <c r="AG308" s="9">
        <v>1406</v>
      </c>
      <c r="AH308" s="9">
        <v>0.46989323115372067</v>
      </c>
      <c r="AI308" s="9">
        <v>49</v>
      </c>
      <c r="AJ308" s="9">
        <v>2.6109374999999999</v>
      </c>
      <c r="AK308" s="204" t="s">
        <v>248</v>
      </c>
      <c r="AL308" s="9">
        <v>193</v>
      </c>
      <c r="AM308" s="9">
        <v>3.6266765465655211</v>
      </c>
      <c r="AN308" s="9">
        <v>3.6728634850166482</v>
      </c>
      <c r="AO308" s="73">
        <v>398</v>
      </c>
      <c r="AP308" s="80">
        <v>0</v>
      </c>
      <c r="AQ308" s="80">
        <v>4</v>
      </c>
      <c r="AR308" s="224">
        <v>0</v>
      </c>
      <c r="AS308" s="204" t="s">
        <v>248</v>
      </c>
      <c r="AT308" s="11">
        <v>15305.16</v>
      </c>
      <c r="AU308" s="11">
        <v>35.078000000000003</v>
      </c>
      <c r="AV308" s="158">
        <v>0</v>
      </c>
      <c r="AW308" s="158">
        <v>0</v>
      </c>
      <c r="AX308" s="158" t="s">
        <v>248</v>
      </c>
      <c r="AY308" s="235"/>
      <c r="AZ308" s="218">
        <v>65805</v>
      </c>
      <c r="BA308" s="188"/>
      <c r="BB308" s="203"/>
      <c r="BC308" s="158"/>
      <c r="BD308" s="217" t="s">
        <v>61</v>
      </c>
      <c r="BE308" s="201" t="s">
        <v>62</v>
      </c>
      <c r="BF308" s="201" t="s">
        <v>63</v>
      </c>
      <c r="BG308" s="201" t="s">
        <v>196</v>
      </c>
      <c r="BH308" s="218" t="s">
        <v>512</v>
      </c>
      <c r="BI308" s="218" t="s">
        <v>67</v>
      </c>
      <c r="BJ308" s="391">
        <v>214</v>
      </c>
      <c r="BK308" s="370">
        <v>3</v>
      </c>
      <c r="BL308" s="219" t="s">
        <v>65</v>
      </c>
      <c r="BM308" s="52" t="s">
        <v>65</v>
      </c>
      <c r="BN308" s="218" t="s">
        <v>374</v>
      </c>
      <c r="BO308" s="217" t="s">
        <v>347</v>
      </c>
      <c r="BP308" s="201" t="s">
        <v>684</v>
      </c>
      <c r="BQ308" s="52" t="s">
        <v>716</v>
      </c>
    </row>
    <row r="309" spans="1:69" ht="16.5" thickBot="1">
      <c r="A309" s="207" t="s">
        <v>37</v>
      </c>
      <c r="B309" s="208" t="s">
        <v>711</v>
      </c>
      <c r="C309" s="202" t="s">
        <v>35</v>
      </c>
      <c r="D309" s="210" t="s">
        <v>709</v>
      </c>
      <c r="E309" s="24" t="s">
        <v>371</v>
      </c>
      <c r="F309" s="86">
        <v>208</v>
      </c>
      <c r="G309" s="80">
        <v>2</v>
      </c>
      <c r="H309" s="204"/>
      <c r="I309" s="204"/>
      <c r="J309" s="204"/>
      <c r="K309" s="204"/>
      <c r="L309" s="80">
        <v>0</v>
      </c>
      <c r="M309" s="203"/>
      <c r="N309" s="52">
        <v>0</v>
      </c>
      <c r="O309" s="204"/>
      <c r="P309" s="204"/>
      <c r="Q309" s="11">
        <v>6.4089366845000004</v>
      </c>
      <c r="R309" s="204"/>
      <c r="S309" s="204"/>
      <c r="T309" s="53">
        <v>9.4249999999999972</v>
      </c>
      <c r="U309" s="204"/>
      <c r="V309" s="204"/>
      <c r="W309" s="11">
        <v>6.3905336893203</v>
      </c>
      <c r="X309" s="204"/>
      <c r="Y309" s="204"/>
      <c r="Z309" s="53">
        <v>9.5874999999999986</v>
      </c>
      <c r="AA309" s="204"/>
      <c r="AB309" s="204"/>
      <c r="AC309" s="204"/>
      <c r="AD309" s="204"/>
      <c r="AE309" s="204"/>
      <c r="AF309" s="9">
        <v>2.5068903298777072</v>
      </c>
      <c r="AG309" s="9">
        <v>1442</v>
      </c>
      <c r="AH309" s="9">
        <v>0.36187952748239255</v>
      </c>
      <c r="AI309" s="9">
        <v>679</v>
      </c>
      <c r="AJ309" s="9">
        <v>1.7586065573770493</v>
      </c>
      <c r="AK309" s="204" t="s">
        <v>248</v>
      </c>
      <c r="AL309" s="9">
        <v>0</v>
      </c>
      <c r="AM309" s="9"/>
      <c r="AN309" s="9"/>
      <c r="AO309" s="73">
        <v>411</v>
      </c>
      <c r="AP309" s="80">
        <v>1</v>
      </c>
      <c r="AQ309" s="80">
        <v>0</v>
      </c>
      <c r="AR309" s="224">
        <v>0</v>
      </c>
      <c r="AS309" s="204" t="s">
        <v>248</v>
      </c>
      <c r="AT309" s="11">
        <v>15829.116</v>
      </c>
      <c r="AU309" s="11">
        <v>74.965999999999994</v>
      </c>
      <c r="AV309" s="158">
        <v>0</v>
      </c>
      <c r="AW309" s="158">
        <v>0</v>
      </c>
      <c r="AX309" s="158" t="s">
        <v>248</v>
      </c>
      <c r="AY309" s="235"/>
      <c r="AZ309" s="218">
        <v>65805</v>
      </c>
      <c r="BA309" s="188"/>
      <c r="BB309" s="203"/>
      <c r="BC309" s="158"/>
      <c r="BD309" s="217" t="s">
        <v>61</v>
      </c>
      <c r="BE309" s="201" t="s">
        <v>62</v>
      </c>
      <c r="BF309" s="201" t="s">
        <v>63</v>
      </c>
      <c r="BG309" s="201" t="s">
        <v>196</v>
      </c>
      <c r="BH309" s="218" t="s">
        <v>512</v>
      </c>
      <c r="BI309" s="218" t="s">
        <v>68</v>
      </c>
      <c r="BJ309" s="391">
        <v>214</v>
      </c>
      <c r="BK309" s="370">
        <v>4</v>
      </c>
      <c r="BL309" s="219" t="s">
        <v>65</v>
      </c>
      <c r="BM309" s="52" t="s">
        <v>65</v>
      </c>
      <c r="BN309" s="218" t="s">
        <v>374</v>
      </c>
      <c r="BO309" s="217" t="s">
        <v>347</v>
      </c>
      <c r="BP309" s="201" t="s">
        <v>684</v>
      </c>
      <c r="BQ309" s="52" t="s">
        <v>716</v>
      </c>
    </row>
    <row r="310" spans="1:69" ht="15.75" thickBot="1">
      <c r="A310" s="404" t="s">
        <v>37</v>
      </c>
      <c r="B310" s="405" t="s">
        <v>711</v>
      </c>
      <c r="C310" s="406" t="s">
        <v>35</v>
      </c>
      <c r="D310" s="210" t="s">
        <v>709</v>
      </c>
      <c r="E310" s="24" t="s">
        <v>563</v>
      </c>
      <c r="F310" s="86">
        <v>57</v>
      </c>
      <c r="G310" s="80">
        <v>0</v>
      </c>
      <c r="H310" s="407"/>
      <c r="I310" s="407"/>
      <c r="J310" s="407"/>
      <c r="K310" s="407"/>
      <c r="L310" s="80">
        <v>0</v>
      </c>
      <c r="M310" s="408"/>
      <c r="N310" s="409">
        <v>0</v>
      </c>
      <c r="O310" s="407"/>
      <c r="P310" s="407"/>
      <c r="Q310" s="11">
        <v>5.4898068421000001</v>
      </c>
      <c r="R310" s="407"/>
      <c r="S310" s="407"/>
      <c r="T310" s="53">
        <v>9.5749999999999993</v>
      </c>
      <c r="U310" s="407"/>
      <c r="V310" s="407"/>
      <c r="W310" s="11">
        <v>5.2682455087718996</v>
      </c>
      <c r="X310" s="407"/>
      <c r="Y310" s="407"/>
      <c r="Z310" s="53">
        <v>9.2874999999999996</v>
      </c>
      <c r="AA310" s="407"/>
      <c r="AB310" s="407"/>
      <c r="AC310" s="407"/>
      <c r="AD310" s="407"/>
      <c r="AE310" s="407"/>
      <c r="AF310" s="410">
        <v>3.469362245530498</v>
      </c>
      <c r="AG310" s="410">
        <v>392</v>
      </c>
      <c r="AH310" s="410">
        <v>0.51301986363725904</v>
      </c>
      <c r="AI310" s="410">
        <v>18</v>
      </c>
      <c r="AJ310" s="410">
        <v>2.367105263157895</v>
      </c>
      <c r="AK310" s="407" t="s">
        <v>248</v>
      </c>
      <c r="AL310" s="410">
        <v>42</v>
      </c>
      <c r="AM310" s="410">
        <v>3.617040821484157</v>
      </c>
      <c r="AN310" s="410">
        <v>3.6711229946524062</v>
      </c>
      <c r="AO310" s="73">
        <v>113</v>
      </c>
      <c r="AP310" s="80">
        <v>0</v>
      </c>
      <c r="AQ310" s="80">
        <v>1</v>
      </c>
      <c r="AR310" s="224">
        <v>0</v>
      </c>
      <c r="AS310" s="407" t="s">
        <v>248</v>
      </c>
      <c r="AT310" s="11">
        <v>4033.1819999999998</v>
      </c>
      <c r="AU310" s="11">
        <v>66.308999999999997</v>
      </c>
      <c r="AV310" s="416">
        <v>0</v>
      </c>
      <c r="AW310" s="416">
        <v>0</v>
      </c>
      <c r="AX310" s="416" t="s">
        <v>248</v>
      </c>
      <c r="AY310" s="235"/>
      <c r="AZ310" s="242">
        <v>24498</v>
      </c>
      <c r="BA310" s="188"/>
      <c r="BB310" s="408"/>
      <c r="BC310" s="416"/>
      <c r="BD310" s="411" t="s">
        <v>61</v>
      </c>
      <c r="BE310" s="412" t="s">
        <v>62</v>
      </c>
      <c r="BF310" s="412" t="s">
        <v>63</v>
      </c>
      <c r="BG310" s="412" t="s">
        <v>196</v>
      </c>
      <c r="BH310" s="413" t="s">
        <v>514</v>
      </c>
      <c r="BI310" s="413" t="s">
        <v>64</v>
      </c>
      <c r="BJ310" s="417">
        <v>214</v>
      </c>
      <c r="BK310" s="414">
        <v>1</v>
      </c>
      <c r="BL310" s="415" t="s">
        <v>65</v>
      </c>
      <c r="BM310" s="409" t="s">
        <v>65</v>
      </c>
      <c r="BN310" s="413" t="s">
        <v>374</v>
      </c>
      <c r="BO310" s="217" t="s">
        <v>701</v>
      </c>
      <c r="BP310" s="201" t="s">
        <v>687</v>
      </c>
      <c r="BQ310" s="52" t="s">
        <v>717</v>
      </c>
    </row>
    <row r="311" spans="1:69" ht="15.75" thickBot="1">
      <c r="A311" s="404" t="s">
        <v>37</v>
      </c>
      <c r="B311" s="405" t="s">
        <v>711</v>
      </c>
      <c r="C311" s="406" t="s">
        <v>35</v>
      </c>
      <c r="D311" s="210" t="s">
        <v>709</v>
      </c>
      <c r="E311" s="24" t="s">
        <v>563</v>
      </c>
      <c r="F311" s="86">
        <v>52</v>
      </c>
      <c r="G311" s="80">
        <v>4</v>
      </c>
      <c r="H311" s="407"/>
      <c r="I311" s="407"/>
      <c r="J311" s="407"/>
      <c r="K311" s="407"/>
      <c r="L311" s="80">
        <v>0</v>
      </c>
      <c r="M311" s="408"/>
      <c r="N311" s="409">
        <v>0</v>
      </c>
      <c r="O311" s="407"/>
      <c r="P311" s="407"/>
      <c r="Q311" s="11">
        <v>7.1636665416999996</v>
      </c>
      <c r="R311" s="407"/>
      <c r="S311" s="407"/>
      <c r="T311" s="53">
        <v>13.299999999999997</v>
      </c>
      <c r="U311" s="407"/>
      <c r="V311" s="407"/>
      <c r="W311" s="11">
        <v>7.2101665625000004</v>
      </c>
      <c r="X311" s="407"/>
      <c r="Y311" s="407"/>
      <c r="Z311" s="53">
        <v>13.399999999999999</v>
      </c>
      <c r="AA311" s="407"/>
      <c r="AB311" s="407"/>
      <c r="AC311" s="407"/>
      <c r="AD311" s="407"/>
      <c r="AE311" s="407"/>
      <c r="AF311" s="410">
        <v>3.3275892926113944</v>
      </c>
      <c r="AG311" s="410">
        <v>336</v>
      </c>
      <c r="AH311" s="410">
        <v>0.57650139264479927</v>
      </c>
      <c r="AI311" s="410">
        <v>36</v>
      </c>
      <c r="AJ311" s="410">
        <v>2.1444444444444444</v>
      </c>
      <c r="AK311" s="407" t="s">
        <v>248</v>
      </c>
      <c r="AL311" s="410">
        <v>48</v>
      </c>
      <c r="AM311" s="410">
        <v>3.3275892926113944</v>
      </c>
      <c r="AN311" s="410">
        <v>3.4805194805194803</v>
      </c>
      <c r="AO311" s="73">
        <v>96</v>
      </c>
      <c r="AP311" s="80">
        <v>0</v>
      </c>
      <c r="AQ311" s="80">
        <v>0</v>
      </c>
      <c r="AR311" s="224">
        <v>0</v>
      </c>
      <c r="AS311" s="407" t="s">
        <v>248</v>
      </c>
      <c r="AT311" s="11">
        <v>3455.2919999999999</v>
      </c>
      <c r="AU311" s="11">
        <v>0</v>
      </c>
      <c r="AV311" s="158">
        <v>0</v>
      </c>
      <c r="AW311" s="158">
        <v>0</v>
      </c>
      <c r="AX311" s="416" t="s">
        <v>248</v>
      </c>
      <c r="AY311" s="235"/>
      <c r="AZ311" s="242">
        <v>24498</v>
      </c>
      <c r="BA311" s="188"/>
      <c r="BB311" s="408"/>
      <c r="BC311" s="416"/>
      <c r="BD311" s="411" t="s">
        <v>61</v>
      </c>
      <c r="BE311" s="412" t="s">
        <v>62</v>
      </c>
      <c r="BF311" s="412" t="s">
        <v>63</v>
      </c>
      <c r="BG311" s="412" t="s">
        <v>196</v>
      </c>
      <c r="BH311" s="413" t="s">
        <v>514</v>
      </c>
      <c r="BI311" s="413" t="s">
        <v>66</v>
      </c>
      <c r="BJ311" s="417">
        <v>214</v>
      </c>
      <c r="BK311" s="414">
        <v>7</v>
      </c>
      <c r="BL311" s="415" t="s">
        <v>65</v>
      </c>
      <c r="BM311" s="409" t="s">
        <v>65</v>
      </c>
      <c r="BN311" s="413" t="s">
        <v>374</v>
      </c>
      <c r="BO311" s="217" t="s">
        <v>701</v>
      </c>
      <c r="BP311" s="201" t="s">
        <v>687</v>
      </c>
      <c r="BQ311" s="52" t="s">
        <v>717</v>
      </c>
    </row>
    <row r="312" spans="1:69" ht="15.75" thickBot="1">
      <c r="A312" s="404" t="s">
        <v>37</v>
      </c>
      <c r="B312" s="405" t="s">
        <v>711</v>
      </c>
      <c r="C312" s="406" t="s">
        <v>35</v>
      </c>
      <c r="D312" s="210" t="s">
        <v>709</v>
      </c>
      <c r="E312" s="24" t="s">
        <v>563</v>
      </c>
      <c r="F312" s="86">
        <v>52</v>
      </c>
      <c r="G312" s="80">
        <v>0</v>
      </c>
      <c r="H312" s="407"/>
      <c r="I312" s="407"/>
      <c r="J312" s="407"/>
      <c r="K312" s="407"/>
      <c r="L312" s="80">
        <v>0</v>
      </c>
      <c r="M312" s="408"/>
      <c r="N312" s="409">
        <v>0</v>
      </c>
      <c r="O312" s="407"/>
      <c r="P312" s="407"/>
      <c r="Q312" s="11">
        <v>4.6830574038000004</v>
      </c>
      <c r="R312" s="407"/>
      <c r="S312" s="407"/>
      <c r="T312" s="53">
        <v>5.8666666666666663</v>
      </c>
      <c r="U312" s="407"/>
      <c r="V312" s="407"/>
      <c r="W312" s="11">
        <v>3.7368844230769001</v>
      </c>
      <c r="X312" s="407"/>
      <c r="Y312" s="407"/>
      <c r="Z312" s="53">
        <v>4.95</v>
      </c>
      <c r="AA312" s="407"/>
      <c r="AB312" s="407"/>
      <c r="AC312" s="407"/>
      <c r="AD312" s="407"/>
      <c r="AE312" s="407"/>
      <c r="AF312" s="410">
        <v>3.632335179782177</v>
      </c>
      <c r="AG312" s="410">
        <v>364</v>
      </c>
      <c r="AH312" s="410">
        <v>0.42646133130278041</v>
      </c>
      <c r="AI312" s="410">
        <v>8</v>
      </c>
      <c r="AJ312" s="410">
        <v>2.6416666666666666</v>
      </c>
      <c r="AK312" s="407" t="s">
        <v>248</v>
      </c>
      <c r="AL312" s="410">
        <v>52</v>
      </c>
      <c r="AM312" s="410">
        <v>3.632335179782177</v>
      </c>
      <c r="AN312" s="410">
        <v>3.6737288135593222</v>
      </c>
      <c r="AO312" s="73">
        <v>104</v>
      </c>
      <c r="AP312" s="80">
        <v>0</v>
      </c>
      <c r="AQ312" s="80">
        <v>0</v>
      </c>
      <c r="AR312" s="224">
        <v>0</v>
      </c>
      <c r="AS312" s="407" t="s">
        <v>248</v>
      </c>
      <c r="AT312" s="11">
        <v>3743.0729999999999</v>
      </c>
      <c r="AU312" s="11">
        <v>0</v>
      </c>
      <c r="AV312" s="416">
        <v>0</v>
      </c>
      <c r="AW312" s="416">
        <v>0</v>
      </c>
      <c r="AX312" s="416" t="s">
        <v>248</v>
      </c>
      <c r="AY312" s="235"/>
      <c r="AZ312" s="242">
        <v>24498</v>
      </c>
      <c r="BA312" s="188"/>
      <c r="BB312" s="408"/>
      <c r="BC312" s="416"/>
      <c r="BD312" s="411" t="s">
        <v>61</v>
      </c>
      <c r="BE312" s="412" t="s">
        <v>62</v>
      </c>
      <c r="BF312" s="412" t="s">
        <v>63</v>
      </c>
      <c r="BG312" s="412" t="s">
        <v>196</v>
      </c>
      <c r="BH312" s="413" t="s">
        <v>514</v>
      </c>
      <c r="BI312" s="413" t="s">
        <v>67</v>
      </c>
      <c r="BJ312" s="417">
        <v>214</v>
      </c>
      <c r="BK312" s="414">
        <v>3</v>
      </c>
      <c r="BL312" s="415" t="s">
        <v>65</v>
      </c>
      <c r="BM312" s="409" t="s">
        <v>65</v>
      </c>
      <c r="BN312" s="413" t="s">
        <v>374</v>
      </c>
      <c r="BO312" s="217" t="s">
        <v>701</v>
      </c>
      <c r="BP312" s="201" t="s">
        <v>687</v>
      </c>
      <c r="BQ312" s="52" t="s">
        <v>717</v>
      </c>
    </row>
    <row r="313" spans="1:69" ht="15.75" thickBot="1">
      <c r="A313" s="404" t="s">
        <v>37</v>
      </c>
      <c r="B313" s="405" t="s">
        <v>711</v>
      </c>
      <c r="C313" s="406" t="s">
        <v>35</v>
      </c>
      <c r="D313" s="210" t="s">
        <v>709</v>
      </c>
      <c r="E313" s="24" t="s">
        <v>563</v>
      </c>
      <c r="F313" s="86">
        <v>53</v>
      </c>
      <c r="G313" s="80">
        <v>1</v>
      </c>
      <c r="H313" s="407"/>
      <c r="I313" s="407"/>
      <c r="J313" s="407"/>
      <c r="K313" s="407"/>
      <c r="L313" s="80">
        <v>0</v>
      </c>
      <c r="M313" s="408"/>
      <c r="N313" s="409">
        <v>0</v>
      </c>
      <c r="O313" s="407"/>
      <c r="P313" s="407"/>
      <c r="Q313" s="11">
        <v>6.9567691923000003</v>
      </c>
      <c r="R313" s="407"/>
      <c r="S313" s="407"/>
      <c r="T313" s="53">
        <v>11.85</v>
      </c>
      <c r="U313" s="407"/>
      <c r="V313" s="407"/>
      <c r="W313" s="11">
        <v>6.9213076538460996</v>
      </c>
      <c r="X313" s="407"/>
      <c r="Y313" s="407"/>
      <c r="Z313" s="53">
        <v>11.85</v>
      </c>
      <c r="AA313" s="407"/>
      <c r="AB313" s="407"/>
      <c r="AC313" s="407"/>
      <c r="AD313" s="407"/>
      <c r="AE313" s="407"/>
      <c r="AF313" s="410">
        <v>2.6431111135180032</v>
      </c>
      <c r="AG313" s="410">
        <v>315</v>
      </c>
      <c r="AH313" s="410">
        <v>0.47950731975643185</v>
      </c>
      <c r="AI313" s="410">
        <v>122</v>
      </c>
      <c r="AJ313" s="410">
        <v>1.6941176470588235</v>
      </c>
      <c r="AK313" s="407" t="s">
        <v>248</v>
      </c>
      <c r="AL313" s="9">
        <v>0</v>
      </c>
      <c r="AM313" s="410"/>
      <c r="AN313" s="410"/>
      <c r="AO313" s="73">
        <v>104</v>
      </c>
      <c r="AP313" s="80">
        <v>0</v>
      </c>
      <c r="AQ313" s="80">
        <v>0</v>
      </c>
      <c r="AR313" s="224">
        <v>0</v>
      </c>
      <c r="AS313" s="407" t="s">
        <v>248</v>
      </c>
      <c r="AT313" s="11">
        <v>3744.5459999999998</v>
      </c>
      <c r="AU313" s="11">
        <v>0</v>
      </c>
      <c r="AV313" s="158">
        <v>0</v>
      </c>
      <c r="AW313" s="158">
        <v>0</v>
      </c>
      <c r="AX313" s="416" t="s">
        <v>248</v>
      </c>
      <c r="AY313" s="235"/>
      <c r="AZ313" s="242">
        <v>24498</v>
      </c>
      <c r="BA313" s="188"/>
      <c r="BB313" s="408"/>
      <c r="BC313" s="416"/>
      <c r="BD313" s="411" t="s">
        <v>61</v>
      </c>
      <c r="BE313" s="412" t="s">
        <v>62</v>
      </c>
      <c r="BF313" s="412" t="s">
        <v>63</v>
      </c>
      <c r="BG313" s="412" t="s">
        <v>196</v>
      </c>
      <c r="BH313" s="413" t="s">
        <v>514</v>
      </c>
      <c r="BI313" s="413" t="s">
        <v>68</v>
      </c>
      <c r="BJ313" s="417">
        <v>214</v>
      </c>
      <c r="BK313" s="414">
        <v>4</v>
      </c>
      <c r="BL313" s="415" t="s">
        <v>65</v>
      </c>
      <c r="BM313" s="409" t="s">
        <v>65</v>
      </c>
      <c r="BN313" s="413" t="s">
        <v>374</v>
      </c>
      <c r="BO313" s="217" t="s">
        <v>701</v>
      </c>
      <c r="BP313" s="201" t="s">
        <v>687</v>
      </c>
      <c r="BQ313" s="52" t="s">
        <v>717</v>
      </c>
    </row>
    <row r="314" spans="1:69" ht="16.5" thickBot="1">
      <c r="A314" s="207" t="s">
        <v>37</v>
      </c>
      <c r="B314" s="208" t="s">
        <v>711</v>
      </c>
      <c r="C314" s="202" t="s">
        <v>35</v>
      </c>
      <c r="D314" s="210" t="s">
        <v>709</v>
      </c>
      <c r="E314" s="24" t="s">
        <v>577</v>
      </c>
      <c r="F314" s="86">
        <v>43</v>
      </c>
      <c r="G314" s="80">
        <v>0</v>
      </c>
      <c r="H314" s="204"/>
      <c r="I314" s="204"/>
      <c r="J314" s="204"/>
      <c r="K314" s="204"/>
      <c r="L314" s="80">
        <v>0</v>
      </c>
      <c r="M314" s="203"/>
      <c r="N314" s="52">
        <v>0</v>
      </c>
      <c r="O314" s="204"/>
      <c r="P314" s="204"/>
      <c r="Q314" s="11">
        <v>4.8278367907000002</v>
      </c>
      <c r="R314" s="204"/>
      <c r="S314" s="204"/>
      <c r="T314" s="53">
        <v>5.9625000000000004</v>
      </c>
      <c r="U314" s="204"/>
      <c r="V314" s="204"/>
      <c r="W314" s="11">
        <v>4.6563021627905998</v>
      </c>
      <c r="X314" s="204"/>
      <c r="Y314" s="204"/>
      <c r="Z314" s="53">
        <v>5.4946428571428569</v>
      </c>
      <c r="AA314" s="204"/>
      <c r="AB314" s="204"/>
      <c r="AC314" s="204"/>
      <c r="AD314" s="204"/>
      <c r="AE314" s="204"/>
      <c r="AF314" s="9">
        <v>3.7531229408080398</v>
      </c>
      <c r="AG314" s="9">
        <v>301</v>
      </c>
      <c r="AH314" s="9">
        <v>0.36444256497728195</v>
      </c>
      <c r="AI314" s="9">
        <v>2</v>
      </c>
      <c r="AJ314" s="9">
        <v>2.9350000000000001</v>
      </c>
      <c r="AK314" s="204" t="s">
        <v>248</v>
      </c>
      <c r="AL314" s="9">
        <v>43</v>
      </c>
      <c r="AM314" s="9">
        <v>3.7531229408080398</v>
      </c>
      <c r="AN314" s="9">
        <v>3.7360465116279071</v>
      </c>
      <c r="AO314" s="73">
        <v>86</v>
      </c>
      <c r="AP314" s="80">
        <v>0</v>
      </c>
      <c r="AQ314" s="80">
        <v>0</v>
      </c>
      <c r="AR314" s="224">
        <v>0</v>
      </c>
      <c r="AS314" s="204" t="s">
        <v>248</v>
      </c>
      <c r="AT314" s="11">
        <v>3061.9839999999999</v>
      </c>
      <c r="AU314" s="11">
        <v>0</v>
      </c>
      <c r="AV314" s="158">
        <v>0</v>
      </c>
      <c r="AW314" s="158">
        <v>0</v>
      </c>
      <c r="AX314" s="158" t="s">
        <v>248</v>
      </c>
      <c r="AY314" s="235"/>
      <c r="AZ314" s="218">
        <v>28730</v>
      </c>
      <c r="BA314" s="188"/>
      <c r="BB314" s="203"/>
      <c r="BC314" s="158"/>
      <c r="BD314" s="217" t="s">
        <v>61</v>
      </c>
      <c r="BE314" s="201" t="s">
        <v>62</v>
      </c>
      <c r="BF314" s="201" t="s">
        <v>63</v>
      </c>
      <c r="BG314" s="201" t="s">
        <v>196</v>
      </c>
      <c r="BH314" s="218" t="s">
        <v>515</v>
      </c>
      <c r="BI314" s="218" t="s">
        <v>64</v>
      </c>
      <c r="BJ314" s="391">
        <v>214</v>
      </c>
      <c r="BK314" s="370">
        <v>1</v>
      </c>
      <c r="BL314" s="219" t="s">
        <v>65</v>
      </c>
      <c r="BM314" s="52" t="s">
        <v>65</v>
      </c>
      <c r="BN314" s="218" t="s">
        <v>374</v>
      </c>
      <c r="BO314" s="217" t="s">
        <v>54</v>
      </c>
      <c r="BP314" s="201" t="s">
        <v>699</v>
      </c>
      <c r="BQ314" s="52" t="s">
        <v>715</v>
      </c>
    </row>
    <row r="315" spans="1:69" ht="16.5" thickBot="1">
      <c r="A315" s="207" t="s">
        <v>37</v>
      </c>
      <c r="B315" s="208" t="s">
        <v>711</v>
      </c>
      <c r="C315" s="202" t="s">
        <v>35</v>
      </c>
      <c r="D315" s="210" t="s">
        <v>709</v>
      </c>
      <c r="E315" s="24" t="s">
        <v>577</v>
      </c>
      <c r="F315" s="86">
        <v>44</v>
      </c>
      <c r="G315" s="80">
        <v>0</v>
      </c>
      <c r="H315" s="204"/>
      <c r="I315" s="204"/>
      <c r="J315" s="204"/>
      <c r="K315" s="204"/>
      <c r="L315" s="80">
        <v>0</v>
      </c>
      <c r="M315" s="203"/>
      <c r="N315" s="52">
        <v>0</v>
      </c>
      <c r="O315" s="204"/>
      <c r="P315" s="204"/>
      <c r="Q315" s="11">
        <v>5.8948181363999996</v>
      </c>
      <c r="R315" s="204"/>
      <c r="S315" s="204"/>
      <c r="T315" s="53">
        <v>7.8999999999999986</v>
      </c>
      <c r="U315" s="204"/>
      <c r="V315" s="204"/>
      <c r="W315" s="11">
        <v>5.7310678636362997</v>
      </c>
      <c r="X315" s="204"/>
      <c r="Y315" s="204"/>
      <c r="Z315" s="53">
        <v>7.4666666666666659</v>
      </c>
      <c r="AA315" s="204"/>
      <c r="AB315" s="204"/>
      <c r="AC315" s="204"/>
      <c r="AD315" s="204"/>
      <c r="AE315" s="204"/>
      <c r="AF315" s="9">
        <v>3.4527922141087517</v>
      </c>
      <c r="AG315" s="9">
        <v>308</v>
      </c>
      <c r="AH315" s="9">
        <v>0.45593509816640126</v>
      </c>
      <c r="AI315" s="9">
        <v>13</v>
      </c>
      <c r="AJ315" s="9">
        <v>2.5299999999999998</v>
      </c>
      <c r="AK315" s="204" t="s">
        <v>248</v>
      </c>
      <c r="AL315" s="9">
        <v>44</v>
      </c>
      <c r="AM315" s="9">
        <v>3.4527922141087517</v>
      </c>
      <c r="AN315" s="9">
        <v>3.5471698113207548</v>
      </c>
      <c r="AO315" s="73">
        <v>88</v>
      </c>
      <c r="AP315" s="80">
        <v>0</v>
      </c>
      <c r="AQ315" s="80">
        <v>0</v>
      </c>
      <c r="AR315" s="224">
        <v>0</v>
      </c>
      <c r="AS315" s="204" t="s">
        <v>248</v>
      </c>
      <c r="AT315" s="11">
        <v>3134.518</v>
      </c>
      <c r="AU315" s="11">
        <v>0</v>
      </c>
      <c r="AV315" s="158">
        <v>0</v>
      </c>
      <c r="AW315" s="158">
        <v>0</v>
      </c>
      <c r="AX315" s="158" t="s">
        <v>248</v>
      </c>
      <c r="AY315" s="235"/>
      <c r="AZ315" s="218">
        <v>28730</v>
      </c>
      <c r="BA315" s="188"/>
      <c r="BB315" s="203"/>
      <c r="BC315" s="158"/>
      <c r="BD315" s="217" t="s">
        <v>61</v>
      </c>
      <c r="BE315" s="201" t="s">
        <v>62</v>
      </c>
      <c r="BF315" s="201" t="s">
        <v>63</v>
      </c>
      <c r="BG315" s="201" t="s">
        <v>196</v>
      </c>
      <c r="BH315" s="218" t="s">
        <v>515</v>
      </c>
      <c r="BI315" s="218" t="s">
        <v>66</v>
      </c>
      <c r="BJ315" s="391">
        <v>214</v>
      </c>
      <c r="BK315" s="370">
        <v>7</v>
      </c>
      <c r="BL315" s="219" t="s">
        <v>65</v>
      </c>
      <c r="BM315" s="52" t="s">
        <v>65</v>
      </c>
      <c r="BN315" s="218" t="s">
        <v>374</v>
      </c>
      <c r="BO315" s="217" t="s">
        <v>54</v>
      </c>
      <c r="BP315" s="201" t="s">
        <v>699</v>
      </c>
      <c r="BQ315" s="52" t="s">
        <v>715</v>
      </c>
    </row>
    <row r="316" spans="1:69" ht="16.5" thickBot="1">
      <c r="A316" s="207" t="s">
        <v>37</v>
      </c>
      <c r="B316" s="208" t="s">
        <v>711</v>
      </c>
      <c r="C316" s="202" t="s">
        <v>35</v>
      </c>
      <c r="D316" s="210" t="s">
        <v>709</v>
      </c>
      <c r="E316" s="24" t="s">
        <v>577</v>
      </c>
      <c r="F316" s="86">
        <v>43</v>
      </c>
      <c r="G316" s="80">
        <v>0</v>
      </c>
      <c r="H316" s="204"/>
      <c r="I316" s="204"/>
      <c r="J316" s="204"/>
      <c r="K316" s="204"/>
      <c r="L316" s="80">
        <v>0</v>
      </c>
      <c r="M316" s="203"/>
      <c r="N316" s="52">
        <v>0</v>
      </c>
      <c r="O316" s="204"/>
      <c r="P316" s="204"/>
      <c r="Q316" s="11">
        <v>5.0567670232999999</v>
      </c>
      <c r="R316" s="204"/>
      <c r="S316" s="204"/>
      <c r="T316" s="53">
        <v>6.4625000000000004</v>
      </c>
      <c r="U316" s="204"/>
      <c r="V316" s="204"/>
      <c r="W316" s="11">
        <v>5.1280462325581002</v>
      </c>
      <c r="X316" s="204"/>
      <c r="Y316" s="204"/>
      <c r="Z316" s="53">
        <v>6.4625000000000004</v>
      </c>
      <c r="AA316" s="204"/>
      <c r="AB316" s="204"/>
      <c r="AC316" s="204"/>
      <c r="AD316" s="204"/>
      <c r="AE316" s="204"/>
      <c r="AF316" s="9">
        <v>3.5907973526324146</v>
      </c>
      <c r="AG316" s="9">
        <v>301</v>
      </c>
      <c r="AH316" s="9">
        <v>0.4616583809339978</v>
      </c>
      <c r="AI316" s="9">
        <v>6</v>
      </c>
      <c r="AJ316" s="9">
        <v>2.6616071428571431</v>
      </c>
      <c r="AK316" s="204" t="s">
        <v>248</v>
      </c>
      <c r="AL316" s="9">
        <v>43</v>
      </c>
      <c r="AM316" s="9">
        <v>3.5907973526324146</v>
      </c>
      <c r="AN316" s="9">
        <v>3.653481012658228</v>
      </c>
      <c r="AO316" s="73">
        <v>86</v>
      </c>
      <c r="AP316" s="80">
        <v>0</v>
      </c>
      <c r="AQ316" s="80">
        <v>0</v>
      </c>
      <c r="AR316" s="224">
        <v>0</v>
      </c>
      <c r="AS316" s="204" t="s">
        <v>248</v>
      </c>
      <c r="AT316" s="11">
        <v>3070.404</v>
      </c>
      <c r="AU316" s="11">
        <v>0</v>
      </c>
      <c r="AV316" s="158">
        <v>0</v>
      </c>
      <c r="AW316" s="158">
        <v>0</v>
      </c>
      <c r="AX316" s="158" t="s">
        <v>248</v>
      </c>
      <c r="AY316" s="235"/>
      <c r="AZ316" s="218">
        <v>28730</v>
      </c>
      <c r="BA316" s="188"/>
      <c r="BB316" s="203"/>
      <c r="BC316" s="158"/>
      <c r="BD316" s="217" t="s">
        <v>61</v>
      </c>
      <c r="BE316" s="201" t="s">
        <v>62</v>
      </c>
      <c r="BF316" s="201" t="s">
        <v>63</v>
      </c>
      <c r="BG316" s="201" t="s">
        <v>196</v>
      </c>
      <c r="BH316" s="218" t="s">
        <v>515</v>
      </c>
      <c r="BI316" s="218" t="s">
        <v>67</v>
      </c>
      <c r="BJ316" s="391">
        <v>214</v>
      </c>
      <c r="BK316" s="370">
        <v>3</v>
      </c>
      <c r="BL316" s="219" t="s">
        <v>65</v>
      </c>
      <c r="BM316" s="52" t="s">
        <v>65</v>
      </c>
      <c r="BN316" s="218" t="s">
        <v>374</v>
      </c>
      <c r="BO316" s="217" t="s">
        <v>54</v>
      </c>
      <c r="BP316" s="201" t="s">
        <v>699</v>
      </c>
      <c r="BQ316" s="52" t="s">
        <v>715</v>
      </c>
    </row>
    <row r="317" spans="1:69" ht="16.5" thickBot="1">
      <c r="A317" s="207" t="s">
        <v>37</v>
      </c>
      <c r="B317" s="208" t="s">
        <v>711</v>
      </c>
      <c r="C317" s="202" t="s">
        <v>35</v>
      </c>
      <c r="D317" s="210" t="s">
        <v>709</v>
      </c>
      <c r="E317" s="24" t="s">
        <v>577</v>
      </c>
      <c r="F317" s="86">
        <v>41</v>
      </c>
      <c r="G317" s="80">
        <v>2</v>
      </c>
      <c r="H317" s="204"/>
      <c r="I317" s="204"/>
      <c r="J317" s="204"/>
      <c r="K317" s="204"/>
      <c r="L317" s="80">
        <v>2</v>
      </c>
      <c r="M317" s="203"/>
      <c r="N317" s="52">
        <v>0</v>
      </c>
      <c r="O317" s="204"/>
      <c r="P317" s="204"/>
      <c r="Q317" s="11">
        <v>6.4519999458999999</v>
      </c>
      <c r="R317" s="204"/>
      <c r="S317" s="204"/>
      <c r="T317" s="53">
        <v>12.574999999999999</v>
      </c>
      <c r="U317" s="204"/>
      <c r="V317" s="204"/>
      <c r="W317" s="11">
        <v>6.3370809189189004</v>
      </c>
      <c r="X317" s="204"/>
      <c r="Y317" s="204"/>
      <c r="Z317" s="53">
        <v>12.574999999999999</v>
      </c>
      <c r="AA317" s="204"/>
      <c r="AB317" s="204"/>
      <c r="AC317" s="204"/>
      <c r="AD317" s="204"/>
      <c r="AE317" s="204"/>
      <c r="AF317" s="9">
        <v>2.6403819447945036</v>
      </c>
      <c r="AG317" s="9">
        <v>253</v>
      </c>
      <c r="AH317" s="9">
        <v>0.38017296330944161</v>
      </c>
      <c r="AI317" s="9">
        <v>73</v>
      </c>
      <c r="AJ317" s="9">
        <v>2</v>
      </c>
      <c r="AK317" s="204" t="s">
        <v>248</v>
      </c>
      <c r="AL317" s="9">
        <v>0</v>
      </c>
      <c r="AM317" s="9"/>
      <c r="AN317" s="9"/>
      <c r="AO317" s="73">
        <v>78</v>
      </c>
      <c r="AP317" s="80">
        <v>0</v>
      </c>
      <c r="AQ317" s="80">
        <v>0</v>
      </c>
      <c r="AR317" s="224">
        <v>0</v>
      </c>
      <c r="AS317" s="204" t="s">
        <v>248</v>
      </c>
      <c r="AT317" s="11">
        <v>2717.91</v>
      </c>
      <c r="AU317" s="11">
        <v>0</v>
      </c>
      <c r="AV317" s="158">
        <v>0</v>
      </c>
      <c r="AW317" s="158">
        <v>0</v>
      </c>
      <c r="AX317" s="158" t="s">
        <v>248</v>
      </c>
      <c r="AY317" s="235"/>
      <c r="AZ317" s="218">
        <v>28730</v>
      </c>
      <c r="BA317" s="188"/>
      <c r="BB317" s="203"/>
      <c r="BC317" s="158"/>
      <c r="BD317" s="217" t="s">
        <v>61</v>
      </c>
      <c r="BE317" s="201" t="s">
        <v>62</v>
      </c>
      <c r="BF317" s="201" t="s">
        <v>63</v>
      </c>
      <c r="BG317" s="201" t="s">
        <v>196</v>
      </c>
      <c r="BH317" s="218" t="s">
        <v>515</v>
      </c>
      <c r="BI317" s="218" t="s">
        <v>68</v>
      </c>
      <c r="BJ317" s="391">
        <v>214</v>
      </c>
      <c r="BK317" s="370">
        <v>4</v>
      </c>
      <c r="BL317" s="219" t="s">
        <v>65</v>
      </c>
      <c r="BM317" s="52" t="s">
        <v>65</v>
      </c>
      <c r="BN317" s="218" t="s">
        <v>374</v>
      </c>
      <c r="BO317" s="217" t="s">
        <v>54</v>
      </c>
      <c r="BP317" s="201" t="s">
        <v>699</v>
      </c>
      <c r="BQ317" s="52" t="s">
        <v>715</v>
      </c>
    </row>
    <row r="318" spans="1:69" ht="16.5" thickBot="1">
      <c r="A318" s="207" t="s">
        <v>37</v>
      </c>
      <c r="B318" s="208" t="s">
        <v>711</v>
      </c>
      <c r="C318" s="202" t="s">
        <v>35</v>
      </c>
      <c r="D318" s="210" t="s">
        <v>709</v>
      </c>
      <c r="E318" s="24" t="s">
        <v>474</v>
      </c>
      <c r="F318" s="86">
        <v>47</v>
      </c>
      <c r="G318" s="80">
        <v>1</v>
      </c>
      <c r="H318" s="204"/>
      <c r="I318" s="204"/>
      <c r="J318" s="204"/>
      <c r="K318" s="204"/>
      <c r="L318" s="80">
        <v>0</v>
      </c>
      <c r="M318" s="203"/>
      <c r="N318" s="52">
        <v>0</v>
      </c>
      <c r="O318" s="204"/>
      <c r="P318" s="204"/>
      <c r="Q318" s="11">
        <v>4.5550648042999997</v>
      </c>
      <c r="R318" s="204"/>
      <c r="S318" s="204"/>
      <c r="T318" s="53">
        <v>6.1166666666666663</v>
      </c>
      <c r="U318" s="204"/>
      <c r="V318" s="204"/>
      <c r="W318" s="11">
        <v>4.2932821304347</v>
      </c>
      <c r="X318" s="204"/>
      <c r="Y318" s="204"/>
      <c r="Z318" s="53">
        <v>5.6166666666666663</v>
      </c>
      <c r="AA318" s="204"/>
      <c r="AB318" s="204"/>
      <c r="AC318" s="204"/>
      <c r="AD318" s="204"/>
      <c r="AE318" s="204"/>
      <c r="AF318" s="9">
        <v>3.8018012676179782</v>
      </c>
      <c r="AG318" s="9">
        <v>322</v>
      </c>
      <c r="AH318" s="9">
        <v>0.32760012171500014</v>
      </c>
      <c r="AI318" s="9">
        <v>1</v>
      </c>
      <c r="AJ318" s="9">
        <v>3.0683333333333334</v>
      </c>
      <c r="AK318" s="204" t="s">
        <v>248</v>
      </c>
      <c r="AL318" s="9">
        <v>46</v>
      </c>
      <c r="AM318" s="9">
        <v>3.8018012676179782</v>
      </c>
      <c r="AN318" s="9">
        <v>3.7564655172413794</v>
      </c>
      <c r="AO318" s="73">
        <v>92</v>
      </c>
      <c r="AP318" s="80">
        <v>0</v>
      </c>
      <c r="AQ318" s="80">
        <v>0</v>
      </c>
      <c r="AR318" s="224">
        <v>0</v>
      </c>
      <c r="AS318" s="204" t="s">
        <v>248</v>
      </c>
      <c r="AT318" s="11">
        <v>3304.9720000000002</v>
      </c>
      <c r="AU318" s="11">
        <v>0</v>
      </c>
      <c r="AV318" s="158">
        <v>0</v>
      </c>
      <c r="AW318" s="158">
        <v>0</v>
      </c>
      <c r="AX318" s="158" t="s">
        <v>248</v>
      </c>
      <c r="AY318" s="235"/>
      <c r="AZ318" s="218">
        <v>36464</v>
      </c>
      <c r="BA318" s="188"/>
      <c r="BB318" s="203"/>
      <c r="BC318" s="158"/>
      <c r="BD318" s="217" t="s">
        <v>61</v>
      </c>
      <c r="BE318" s="201" t="s">
        <v>62</v>
      </c>
      <c r="BF318" s="201" t="s">
        <v>63</v>
      </c>
      <c r="BG318" s="201" t="s">
        <v>196</v>
      </c>
      <c r="BH318" s="218" t="s">
        <v>514</v>
      </c>
      <c r="BI318" s="218" t="s">
        <v>64</v>
      </c>
      <c r="BJ318" s="391">
        <v>214</v>
      </c>
      <c r="BK318" s="370">
        <v>1</v>
      </c>
      <c r="BL318" s="219" t="s">
        <v>65</v>
      </c>
      <c r="BM318" s="52" t="s">
        <v>65</v>
      </c>
      <c r="BN318" s="218" t="s">
        <v>374</v>
      </c>
      <c r="BO318" s="217" t="s">
        <v>701</v>
      </c>
      <c r="BP318" s="201" t="s">
        <v>687</v>
      </c>
      <c r="BQ318" s="52" t="s">
        <v>717</v>
      </c>
    </row>
    <row r="319" spans="1:69" ht="16.5" thickBot="1">
      <c r="A319" s="207" t="s">
        <v>37</v>
      </c>
      <c r="B319" s="208" t="s">
        <v>711</v>
      </c>
      <c r="C319" s="202" t="s">
        <v>35</v>
      </c>
      <c r="D319" s="210" t="s">
        <v>709</v>
      </c>
      <c r="E319" s="24" t="s">
        <v>474</v>
      </c>
      <c r="F319" s="86">
        <v>47</v>
      </c>
      <c r="G319" s="80">
        <v>1</v>
      </c>
      <c r="H319" s="204"/>
      <c r="I319" s="204"/>
      <c r="J319" s="204"/>
      <c r="K319" s="204"/>
      <c r="L319" s="80">
        <v>0</v>
      </c>
      <c r="M319" s="203"/>
      <c r="N319" s="52">
        <v>0</v>
      </c>
      <c r="O319" s="204"/>
      <c r="P319" s="204"/>
      <c r="Q319" s="11">
        <v>7.4687607826000004</v>
      </c>
      <c r="R319" s="204"/>
      <c r="S319" s="204"/>
      <c r="T319" s="53">
        <v>12.837499999999999</v>
      </c>
      <c r="U319" s="204"/>
      <c r="V319" s="204"/>
      <c r="W319" s="11">
        <v>7.5271953043478002</v>
      </c>
      <c r="X319" s="204"/>
      <c r="Y319" s="204"/>
      <c r="Z319" s="53">
        <v>12.95</v>
      </c>
      <c r="AA319" s="204"/>
      <c r="AB319" s="204"/>
      <c r="AC319" s="204"/>
      <c r="AD319" s="204"/>
      <c r="AE319" s="204"/>
      <c r="AF319" s="9">
        <v>3.397888209879028</v>
      </c>
      <c r="AG319" s="9">
        <v>322</v>
      </c>
      <c r="AH319" s="9">
        <v>0.53107466984187801</v>
      </c>
      <c r="AI319" s="9">
        <v>19</v>
      </c>
      <c r="AJ319" s="9">
        <v>2.4033333333333333</v>
      </c>
      <c r="AK319" s="204" t="s">
        <v>248</v>
      </c>
      <c r="AL319" s="9">
        <v>46</v>
      </c>
      <c r="AM319" s="9">
        <v>3.397888209879028</v>
      </c>
      <c r="AN319" s="9">
        <v>3.5270270270270272</v>
      </c>
      <c r="AO319" s="73">
        <v>92</v>
      </c>
      <c r="AP319" s="80">
        <v>0</v>
      </c>
      <c r="AQ319" s="80">
        <v>0</v>
      </c>
      <c r="AR319" s="224">
        <v>0</v>
      </c>
      <c r="AS319" s="204" t="s">
        <v>248</v>
      </c>
      <c r="AT319" s="11">
        <v>3306.788</v>
      </c>
      <c r="AU319" s="11">
        <v>0</v>
      </c>
      <c r="AV319" s="158">
        <v>0</v>
      </c>
      <c r="AW319" s="158">
        <v>0</v>
      </c>
      <c r="AX319" s="158" t="s">
        <v>248</v>
      </c>
      <c r="AY319" s="235"/>
      <c r="AZ319" s="218">
        <v>36464</v>
      </c>
      <c r="BA319" s="188"/>
      <c r="BB319" s="203"/>
      <c r="BC319" s="158"/>
      <c r="BD319" s="217" t="s">
        <v>61</v>
      </c>
      <c r="BE319" s="201" t="s">
        <v>62</v>
      </c>
      <c r="BF319" s="201" t="s">
        <v>63</v>
      </c>
      <c r="BG319" s="201" t="s">
        <v>196</v>
      </c>
      <c r="BH319" s="218" t="s">
        <v>514</v>
      </c>
      <c r="BI319" s="218" t="s">
        <v>66</v>
      </c>
      <c r="BJ319" s="391">
        <v>214</v>
      </c>
      <c r="BK319" s="370">
        <v>7</v>
      </c>
      <c r="BL319" s="219" t="s">
        <v>65</v>
      </c>
      <c r="BM319" s="52" t="s">
        <v>65</v>
      </c>
      <c r="BN319" s="218" t="s">
        <v>374</v>
      </c>
      <c r="BO319" s="217" t="s">
        <v>701</v>
      </c>
      <c r="BP319" s="201" t="s">
        <v>687</v>
      </c>
      <c r="BQ319" s="52" t="s">
        <v>717</v>
      </c>
    </row>
    <row r="320" spans="1:69" ht="16.5" thickBot="1">
      <c r="A320" s="207" t="s">
        <v>37</v>
      </c>
      <c r="B320" s="208" t="s">
        <v>711</v>
      </c>
      <c r="C320" s="202" t="s">
        <v>35</v>
      </c>
      <c r="D320" s="210" t="s">
        <v>709</v>
      </c>
      <c r="E320" s="24" t="s">
        <v>474</v>
      </c>
      <c r="F320" s="86">
        <v>47</v>
      </c>
      <c r="G320" s="80">
        <v>2</v>
      </c>
      <c r="H320" s="204"/>
      <c r="I320" s="204"/>
      <c r="J320" s="204"/>
      <c r="K320" s="204"/>
      <c r="L320" s="80">
        <v>0</v>
      </c>
      <c r="M320" s="203"/>
      <c r="N320" s="52">
        <v>0</v>
      </c>
      <c r="O320" s="204"/>
      <c r="P320" s="204"/>
      <c r="Q320" s="11">
        <v>4.7482216667000001</v>
      </c>
      <c r="R320" s="204"/>
      <c r="S320" s="204"/>
      <c r="T320" s="53">
        <v>6.4375</v>
      </c>
      <c r="U320" s="204"/>
      <c r="V320" s="204"/>
      <c r="W320" s="11">
        <v>3.9383553333333001</v>
      </c>
      <c r="X320" s="204"/>
      <c r="Y320" s="204"/>
      <c r="Z320" s="53">
        <v>6.34375</v>
      </c>
      <c r="AA320" s="204"/>
      <c r="AB320" s="204"/>
      <c r="AC320" s="204"/>
      <c r="AD320" s="204"/>
      <c r="AE320" s="204"/>
      <c r="AF320" s="9">
        <v>3.6063492177024714</v>
      </c>
      <c r="AG320" s="9">
        <v>315</v>
      </c>
      <c r="AH320" s="9">
        <v>0.42853435623030262</v>
      </c>
      <c r="AI320" s="9">
        <v>10</v>
      </c>
      <c r="AJ320" s="9">
        <v>2.6197916666666665</v>
      </c>
      <c r="AK320" s="204" t="s">
        <v>248</v>
      </c>
      <c r="AL320" s="9">
        <v>45</v>
      </c>
      <c r="AM320" s="9">
        <v>3.6063492177024714</v>
      </c>
      <c r="AN320" s="9">
        <v>3.6712500000000001</v>
      </c>
      <c r="AO320" s="73">
        <v>90</v>
      </c>
      <c r="AP320" s="80">
        <v>0</v>
      </c>
      <c r="AQ320" s="80">
        <v>0</v>
      </c>
      <c r="AR320" s="224">
        <v>0</v>
      </c>
      <c r="AS320" s="204" t="s">
        <v>248</v>
      </c>
      <c r="AT320" s="11">
        <v>3241.703</v>
      </c>
      <c r="AU320" s="11">
        <v>0</v>
      </c>
      <c r="AV320" s="158">
        <v>0</v>
      </c>
      <c r="AW320" s="158">
        <v>0</v>
      </c>
      <c r="AX320" s="158" t="s">
        <v>248</v>
      </c>
      <c r="AY320" s="235"/>
      <c r="AZ320" s="218">
        <v>36464</v>
      </c>
      <c r="BA320" s="188"/>
      <c r="BB320" s="203"/>
      <c r="BC320" s="158"/>
      <c r="BD320" s="217" t="s">
        <v>61</v>
      </c>
      <c r="BE320" s="201" t="s">
        <v>62</v>
      </c>
      <c r="BF320" s="201" t="s">
        <v>63</v>
      </c>
      <c r="BG320" s="201" t="s">
        <v>196</v>
      </c>
      <c r="BH320" s="218" t="s">
        <v>514</v>
      </c>
      <c r="BI320" s="218" t="s">
        <v>67</v>
      </c>
      <c r="BJ320" s="391">
        <v>214</v>
      </c>
      <c r="BK320" s="370">
        <v>3</v>
      </c>
      <c r="BL320" s="219" t="s">
        <v>65</v>
      </c>
      <c r="BM320" s="52" t="s">
        <v>65</v>
      </c>
      <c r="BN320" s="218" t="s">
        <v>374</v>
      </c>
      <c r="BO320" s="217" t="s">
        <v>701</v>
      </c>
      <c r="BP320" s="201" t="s">
        <v>687</v>
      </c>
      <c r="BQ320" s="52" t="s">
        <v>717</v>
      </c>
    </row>
    <row r="321" spans="1:69" ht="16.5" thickBot="1">
      <c r="A321" s="207" t="s">
        <v>37</v>
      </c>
      <c r="B321" s="208" t="s">
        <v>711</v>
      </c>
      <c r="C321" s="202" t="s">
        <v>35</v>
      </c>
      <c r="D321" s="210" t="s">
        <v>709</v>
      </c>
      <c r="E321" s="24" t="s">
        <v>474</v>
      </c>
      <c r="F321" s="86">
        <v>45</v>
      </c>
      <c r="G321" s="80">
        <v>0</v>
      </c>
      <c r="H321" s="204"/>
      <c r="I321" s="204"/>
      <c r="J321" s="204"/>
      <c r="K321" s="204"/>
      <c r="L321" s="80">
        <v>0</v>
      </c>
      <c r="M321" s="203"/>
      <c r="N321" s="52">
        <v>0</v>
      </c>
      <c r="O321" s="204"/>
      <c r="P321" s="204"/>
      <c r="Q321" s="11">
        <v>7.6130883333000003</v>
      </c>
      <c r="R321" s="204"/>
      <c r="S321" s="204"/>
      <c r="T321" s="53">
        <v>13.6875</v>
      </c>
      <c r="U321" s="204"/>
      <c r="V321" s="204"/>
      <c r="W321" s="11">
        <v>7.6441109555555</v>
      </c>
      <c r="X321" s="204"/>
      <c r="Y321" s="204"/>
      <c r="Z321" s="53">
        <v>13.6875</v>
      </c>
      <c r="AA321" s="204"/>
      <c r="AB321" s="204"/>
      <c r="AC321" s="204"/>
      <c r="AD321" s="204"/>
      <c r="AE321" s="204"/>
      <c r="AF321" s="9">
        <v>2.4179285688059671</v>
      </c>
      <c r="AG321" s="9">
        <v>280</v>
      </c>
      <c r="AH321" s="9">
        <v>0.3468811893120381</v>
      </c>
      <c r="AI321" s="9">
        <v>162</v>
      </c>
      <c r="AJ321" s="9">
        <v>1.7022058823529411</v>
      </c>
      <c r="AK321" s="204" t="s">
        <v>248</v>
      </c>
      <c r="AL321" s="9">
        <v>0</v>
      </c>
      <c r="AM321" s="9"/>
      <c r="AN321" s="9"/>
      <c r="AO321" s="73">
        <v>83</v>
      </c>
      <c r="AP321" s="80">
        <v>7</v>
      </c>
      <c r="AQ321" s="80">
        <v>0</v>
      </c>
      <c r="AR321" s="224">
        <v>0</v>
      </c>
      <c r="AS321" s="204" t="s">
        <v>248</v>
      </c>
      <c r="AT321" s="11">
        <v>2814.9070000000002</v>
      </c>
      <c r="AU321" s="11">
        <v>432.923</v>
      </c>
      <c r="AV321" s="158">
        <v>0</v>
      </c>
      <c r="AW321" s="158">
        <v>0</v>
      </c>
      <c r="AX321" s="158" t="s">
        <v>248</v>
      </c>
      <c r="AY321" s="235"/>
      <c r="AZ321" s="218">
        <v>36464</v>
      </c>
      <c r="BA321" s="188"/>
      <c r="BB321" s="203"/>
      <c r="BC321" s="158"/>
      <c r="BD321" s="217" t="s">
        <v>61</v>
      </c>
      <c r="BE321" s="201" t="s">
        <v>62</v>
      </c>
      <c r="BF321" s="201" t="s">
        <v>63</v>
      </c>
      <c r="BG321" s="201" t="s">
        <v>196</v>
      </c>
      <c r="BH321" s="218" t="s">
        <v>514</v>
      </c>
      <c r="BI321" s="218" t="s">
        <v>68</v>
      </c>
      <c r="BJ321" s="391">
        <v>214</v>
      </c>
      <c r="BK321" s="370">
        <v>4</v>
      </c>
      <c r="BL321" s="219" t="s">
        <v>65</v>
      </c>
      <c r="BM321" s="52" t="s">
        <v>65</v>
      </c>
      <c r="BN321" s="218" t="s">
        <v>374</v>
      </c>
      <c r="BO321" s="217" t="s">
        <v>701</v>
      </c>
      <c r="BP321" s="201" t="s">
        <v>687</v>
      </c>
      <c r="BQ321" s="52" t="s">
        <v>717</v>
      </c>
    </row>
    <row r="322" spans="1:69" ht="16.5" thickBot="1">
      <c r="A322" s="207" t="s">
        <v>37</v>
      </c>
      <c r="B322" s="208" t="s">
        <v>711</v>
      </c>
      <c r="C322" s="202" t="s">
        <v>35</v>
      </c>
      <c r="D322" s="210" t="s">
        <v>709</v>
      </c>
      <c r="E322" s="24" t="s">
        <v>475</v>
      </c>
      <c r="F322" s="86">
        <v>136</v>
      </c>
      <c r="G322" s="80">
        <v>4</v>
      </c>
      <c r="H322" s="204"/>
      <c r="I322" s="204"/>
      <c r="J322" s="204"/>
      <c r="K322" s="204"/>
      <c r="L322" s="80">
        <v>0</v>
      </c>
      <c r="M322" s="203"/>
      <c r="N322" s="52">
        <v>2</v>
      </c>
      <c r="O322" s="204"/>
      <c r="P322" s="204"/>
      <c r="Q322" s="11">
        <v>7.1937422879000001</v>
      </c>
      <c r="R322" s="204"/>
      <c r="S322" s="204"/>
      <c r="T322" s="53">
        <v>11.566666666666665</v>
      </c>
      <c r="U322" s="204"/>
      <c r="V322" s="204"/>
      <c r="W322" s="11">
        <v>6.6257574924242002</v>
      </c>
      <c r="X322" s="204"/>
      <c r="Y322" s="204"/>
      <c r="Z322" s="53">
        <v>11.199999999999996</v>
      </c>
      <c r="AA322" s="204"/>
      <c r="AB322" s="204"/>
      <c r="AC322" s="204"/>
      <c r="AD322" s="204"/>
      <c r="AE322" s="204"/>
      <c r="AF322" s="9">
        <v>3.4266874604124249</v>
      </c>
      <c r="AG322" s="9">
        <v>876</v>
      </c>
      <c r="AH322" s="9">
        <v>0.59751134675088402</v>
      </c>
      <c r="AI322" s="9">
        <v>42</v>
      </c>
      <c r="AJ322" s="9">
        <v>2.0851190476190475</v>
      </c>
      <c r="AK322" s="204" t="s">
        <v>248</v>
      </c>
      <c r="AL322" s="9">
        <v>121</v>
      </c>
      <c r="AM322" s="9">
        <v>3.466668642303786</v>
      </c>
      <c r="AN322" s="9">
        <v>3.5489510489510487</v>
      </c>
      <c r="AO322" s="73">
        <v>248</v>
      </c>
      <c r="AP322" s="80">
        <v>9</v>
      </c>
      <c r="AQ322" s="80">
        <v>7</v>
      </c>
      <c r="AR322" s="224">
        <v>0</v>
      </c>
      <c r="AS322" s="204" t="s">
        <v>248</v>
      </c>
      <c r="AT322" s="11">
        <v>8902.9349999999995</v>
      </c>
      <c r="AU322" s="11">
        <v>601.58699999999999</v>
      </c>
      <c r="AV322" s="158">
        <v>0</v>
      </c>
      <c r="AW322" s="158">
        <v>0</v>
      </c>
      <c r="AX322" s="158" t="s">
        <v>248</v>
      </c>
      <c r="AY322" s="235"/>
      <c r="AZ322" s="218">
        <v>68506</v>
      </c>
      <c r="BA322" s="188"/>
      <c r="BB322" s="203"/>
      <c r="BC322" s="158"/>
      <c r="BD322" s="217" t="s">
        <v>61</v>
      </c>
      <c r="BE322" s="201" t="s">
        <v>62</v>
      </c>
      <c r="BF322" s="201" t="s">
        <v>63</v>
      </c>
      <c r="BG322" s="201" t="s">
        <v>196</v>
      </c>
      <c r="BH322" s="218" t="s">
        <v>712</v>
      </c>
      <c r="BI322" s="218" t="s">
        <v>64</v>
      </c>
      <c r="BJ322" s="391">
        <v>214</v>
      </c>
      <c r="BK322" s="370">
        <v>1</v>
      </c>
      <c r="BL322" s="219" t="s">
        <v>65</v>
      </c>
      <c r="BM322" s="52" t="s">
        <v>65</v>
      </c>
      <c r="BN322" s="218" t="s">
        <v>374</v>
      </c>
      <c r="BO322" s="217" t="s">
        <v>697</v>
      </c>
      <c r="BP322" s="201" t="s">
        <v>698</v>
      </c>
      <c r="BQ322" s="52" t="s">
        <v>714</v>
      </c>
    </row>
    <row r="323" spans="1:69" ht="16.5" thickBot="1">
      <c r="A323" s="207" t="s">
        <v>37</v>
      </c>
      <c r="B323" s="208" t="s">
        <v>711</v>
      </c>
      <c r="C323" s="202" t="s">
        <v>35</v>
      </c>
      <c r="D323" s="210" t="s">
        <v>709</v>
      </c>
      <c r="E323" s="24" t="s">
        <v>475</v>
      </c>
      <c r="F323" s="86">
        <v>134</v>
      </c>
      <c r="G323" s="80">
        <v>11</v>
      </c>
      <c r="H323" s="204"/>
      <c r="I323" s="204"/>
      <c r="J323" s="204"/>
      <c r="K323" s="204"/>
      <c r="L323" s="80">
        <v>0</v>
      </c>
      <c r="M323" s="203"/>
      <c r="N323" s="52">
        <v>0</v>
      </c>
      <c r="O323" s="204"/>
      <c r="P323" s="204"/>
      <c r="Q323" s="11">
        <v>6.4630405284999997</v>
      </c>
      <c r="R323" s="204"/>
      <c r="S323" s="204"/>
      <c r="T323" s="53">
        <v>12.141666666666666</v>
      </c>
      <c r="U323" s="204"/>
      <c r="V323" s="204"/>
      <c r="W323" s="11">
        <v>6.3220892520324998</v>
      </c>
      <c r="X323" s="204"/>
      <c r="Y323" s="204"/>
      <c r="Z323" s="53">
        <v>11.975</v>
      </c>
      <c r="AA323" s="204"/>
      <c r="AB323" s="204"/>
      <c r="AC323" s="204"/>
      <c r="AD323" s="204"/>
      <c r="AE323" s="204"/>
      <c r="AF323" s="9">
        <v>3.3464226268113602</v>
      </c>
      <c r="AG323" s="9">
        <v>835</v>
      </c>
      <c r="AH323" s="9">
        <v>0.59728273549478139</v>
      </c>
      <c r="AI323" s="9">
        <v>71</v>
      </c>
      <c r="AJ323" s="9">
        <v>2.1038461538461539</v>
      </c>
      <c r="AK323" s="204" t="s">
        <v>248</v>
      </c>
      <c r="AL323" s="9">
        <v>112</v>
      </c>
      <c r="AM323" s="9">
        <v>3.3902210953334966</v>
      </c>
      <c r="AN323" s="9">
        <v>3.5252525252525251</v>
      </c>
      <c r="AO323" s="73">
        <v>230</v>
      </c>
      <c r="AP323" s="80">
        <v>5</v>
      </c>
      <c r="AQ323" s="80">
        <v>11</v>
      </c>
      <c r="AR323" s="224">
        <v>0</v>
      </c>
      <c r="AS323" s="204" t="s">
        <v>248</v>
      </c>
      <c r="AT323" s="11">
        <v>8529.3459999999995</v>
      </c>
      <c r="AU323" s="11">
        <v>298.779</v>
      </c>
      <c r="AV323" s="158">
        <v>0</v>
      </c>
      <c r="AW323" s="158">
        <v>0</v>
      </c>
      <c r="AX323" s="158" t="s">
        <v>248</v>
      </c>
      <c r="AY323" s="235"/>
      <c r="AZ323" s="218">
        <v>68506</v>
      </c>
      <c r="BA323" s="188"/>
      <c r="BB323" s="203"/>
      <c r="BC323" s="158"/>
      <c r="BD323" s="217" t="s">
        <v>61</v>
      </c>
      <c r="BE323" s="201" t="s">
        <v>62</v>
      </c>
      <c r="BF323" s="201" t="s">
        <v>63</v>
      </c>
      <c r="BG323" s="201" t="s">
        <v>196</v>
      </c>
      <c r="BH323" s="218" t="s">
        <v>712</v>
      </c>
      <c r="BI323" s="218" t="s">
        <v>66</v>
      </c>
      <c r="BJ323" s="391">
        <v>214</v>
      </c>
      <c r="BK323" s="370">
        <v>7</v>
      </c>
      <c r="BL323" s="219" t="s">
        <v>65</v>
      </c>
      <c r="BM323" s="52" t="s">
        <v>65</v>
      </c>
      <c r="BN323" s="218" t="s">
        <v>374</v>
      </c>
      <c r="BO323" s="217" t="s">
        <v>697</v>
      </c>
      <c r="BP323" s="201" t="s">
        <v>698</v>
      </c>
      <c r="BQ323" s="52" t="s">
        <v>714</v>
      </c>
    </row>
    <row r="324" spans="1:69" ht="16.5" thickBot="1">
      <c r="A324" s="207" t="s">
        <v>37</v>
      </c>
      <c r="B324" s="208" t="s">
        <v>711</v>
      </c>
      <c r="C324" s="202" t="s">
        <v>35</v>
      </c>
      <c r="D324" s="210" t="s">
        <v>709</v>
      </c>
      <c r="E324" s="24" t="s">
        <v>475</v>
      </c>
      <c r="F324" s="86">
        <v>138</v>
      </c>
      <c r="G324" s="80">
        <v>6</v>
      </c>
      <c r="H324" s="204"/>
      <c r="I324" s="204"/>
      <c r="J324" s="204"/>
      <c r="K324" s="204"/>
      <c r="L324" s="80">
        <v>0</v>
      </c>
      <c r="M324" s="203"/>
      <c r="N324" s="52">
        <v>0</v>
      </c>
      <c r="O324" s="204"/>
      <c r="P324" s="204"/>
      <c r="Q324" s="11">
        <v>5.3892196135999999</v>
      </c>
      <c r="R324" s="204"/>
      <c r="S324" s="204"/>
      <c r="T324" s="53">
        <v>9.0666666666666647</v>
      </c>
      <c r="U324" s="204"/>
      <c r="V324" s="204"/>
      <c r="W324" s="11">
        <v>4.7234316287878002</v>
      </c>
      <c r="X324" s="204"/>
      <c r="Y324" s="204"/>
      <c r="Z324" s="53">
        <v>9.0999999999999979</v>
      </c>
      <c r="AA324" s="204"/>
      <c r="AB324" s="204"/>
      <c r="AC324" s="204"/>
      <c r="AD324" s="204"/>
      <c r="AE324" s="204"/>
      <c r="AF324" s="9">
        <v>3.5811982454761622</v>
      </c>
      <c r="AG324" s="9">
        <v>924</v>
      </c>
      <c r="AH324" s="9">
        <v>0.46292113148901787</v>
      </c>
      <c r="AI324" s="9">
        <v>31</v>
      </c>
      <c r="AJ324" s="9">
        <v>2.5883720930232559</v>
      </c>
      <c r="AK324" s="204" t="s">
        <v>248</v>
      </c>
      <c r="AL324" s="9">
        <v>127</v>
      </c>
      <c r="AM324" s="9">
        <v>3.5931833651256233</v>
      </c>
      <c r="AN324" s="9">
        <v>3.6581818181818182</v>
      </c>
      <c r="AO324" s="73">
        <v>258</v>
      </c>
      <c r="AP324" s="80">
        <v>0</v>
      </c>
      <c r="AQ324" s="80">
        <v>6</v>
      </c>
      <c r="AR324" s="224">
        <v>0</v>
      </c>
      <c r="AS324" s="204" t="s">
        <v>248</v>
      </c>
      <c r="AT324" s="11">
        <v>9385.5540000000001</v>
      </c>
      <c r="AU324" s="11">
        <v>120.985</v>
      </c>
      <c r="AV324" s="158">
        <v>0</v>
      </c>
      <c r="AW324" s="158">
        <v>0</v>
      </c>
      <c r="AX324" s="158" t="s">
        <v>248</v>
      </c>
      <c r="AY324" s="235"/>
      <c r="AZ324" s="218">
        <v>68506</v>
      </c>
      <c r="BA324" s="188"/>
      <c r="BB324" s="203"/>
      <c r="BC324" s="158"/>
      <c r="BD324" s="217" t="s">
        <v>61</v>
      </c>
      <c r="BE324" s="201" t="s">
        <v>62</v>
      </c>
      <c r="BF324" s="201" t="s">
        <v>63</v>
      </c>
      <c r="BG324" s="201" t="s">
        <v>196</v>
      </c>
      <c r="BH324" s="218" t="s">
        <v>712</v>
      </c>
      <c r="BI324" s="218" t="s">
        <v>67</v>
      </c>
      <c r="BJ324" s="391">
        <v>214</v>
      </c>
      <c r="BK324" s="370">
        <v>3</v>
      </c>
      <c r="BL324" s="219" t="s">
        <v>65</v>
      </c>
      <c r="BM324" s="52" t="s">
        <v>65</v>
      </c>
      <c r="BN324" s="218" t="s">
        <v>374</v>
      </c>
      <c r="BO324" s="217" t="s">
        <v>697</v>
      </c>
      <c r="BP324" s="201" t="s">
        <v>698</v>
      </c>
      <c r="BQ324" s="52" t="s">
        <v>714</v>
      </c>
    </row>
    <row r="325" spans="1:69" ht="16.5" thickBot="1">
      <c r="A325" s="207" t="s">
        <v>37</v>
      </c>
      <c r="B325" s="208" t="s">
        <v>711</v>
      </c>
      <c r="C325" s="202" t="s">
        <v>35</v>
      </c>
      <c r="D325" s="210" t="s">
        <v>709</v>
      </c>
      <c r="E325" s="24" t="s">
        <v>475</v>
      </c>
      <c r="F325" s="86">
        <v>138</v>
      </c>
      <c r="G325" s="80">
        <v>12</v>
      </c>
      <c r="H325" s="204"/>
      <c r="I325" s="204"/>
      <c r="J325" s="204"/>
      <c r="K325" s="204"/>
      <c r="L325" s="80">
        <v>2</v>
      </c>
      <c r="M325" s="203"/>
      <c r="N325" s="52">
        <v>0</v>
      </c>
      <c r="O325" s="204"/>
      <c r="P325" s="204"/>
      <c r="Q325" s="11">
        <v>7.0435561694000004</v>
      </c>
      <c r="R325" s="204"/>
      <c r="S325" s="204"/>
      <c r="T325" s="53">
        <v>12.299999999999999</v>
      </c>
      <c r="U325" s="204"/>
      <c r="V325" s="204"/>
      <c r="W325" s="11">
        <v>6.8965723387095998</v>
      </c>
      <c r="X325" s="204"/>
      <c r="Y325" s="204"/>
      <c r="Z325" s="53">
        <v>12.45</v>
      </c>
      <c r="AA325" s="204"/>
      <c r="AB325" s="204"/>
      <c r="AC325" s="204"/>
      <c r="AD325" s="204"/>
      <c r="AE325" s="204"/>
      <c r="AF325" s="9">
        <v>2.6092735077241209</v>
      </c>
      <c r="AG325" s="9">
        <v>812</v>
      </c>
      <c r="AH325" s="9">
        <v>0.3620262719679313</v>
      </c>
      <c r="AI325" s="9">
        <v>243</v>
      </c>
      <c r="AJ325" s="9">
        <v>1.8110576923076924</v>
      </c>
      <c r="AK325" s="204" t="s">
        <v>248</v>
      </c>
      <c r="AL325" s="9">
        <v>0</v>
      </c>
      <c r="AM325" s="9"/>
      <c r="AN325" s="9"/>
      <c r="AO325" s="73">
        <v>248</v>
      </c>
      <c r="AP325" s="80">
        <v>1</v>
      </c>
      <c r="AQ325" s="80">
        <v>3</v>
      </c>
      <c r="AR325" s="224">
        <v>0</v>
      </c>
      <c r="AS325" s="204" t="s">
        <v>248</v>
      </c>
      <c r="AT325" s="11">
        <v>8896.3109999999997</v>
      </c>
      <c r="AU325" s="11">
        <v>145.11600000000001</v>
      </c>
      <c r="AV325" s="158">
        <v>0</v>
      </c>
      <c r="AW325" s="158">
        <v>0</v>
      </c>
      <c r="AX325" s="158" t="s">
        <v>248</v>
      </c>
      <c r="AY325" s="235"/>
      <c r="AZ325" s="218">
        <v>68506</v>
      </c>
      <c r="BA325" s="188"/>
      <c r="BB325" s="203"/>
      <c r="BC325" s="158"/>
      <c r="BD325" s="217" t="s">
        <v>61</v>
      </c>
      <c r="BE325" s="201" t="s">
        <v>62</v>
      </c>
      <c r="BF325" s="201" t="s">
        <v>63</v>
      </c>
      <c r="BG325" s="201" t="s">
        <v>196</v>
      </c>
      <c r="BH325" s="218" t="s">
        <v>712</v>
      </c>
      <c r="BI325" s="218" t="s">
        <v>68</v>
      </c>
      <c r="BJ325" s="391">
        <v>214</v>
      </c>
      <c r="BK325" s="370">
        <v>4</v>
      </c>
      <c r="BL325" s="219" t="s">
        <v>65</v>
      </c>
      <c r="BM325" s="52" t="s">
        <v>65</v>
      </c>
      <c r="BN325" s="218" t="s">
        <v>374</v>
      </c>
      <c r="BO325" s="217" t="s">
        <v>697</v>
      </c>
      <c r="BP325" s="201" t="s">
        <v>698</v>
      </c>
      <c r="BQ325" s="52" t="s">
        <v>714</v>
      </c>
    </row>
    <row r="326" spans="1:69" ht="16.5" thickBot="1">
      <c r="A326" s="207" t="s">
        <v>37</v>
      </c>
      <c r="B326" s="208" t="s">
        <v>711</v>
      </c>
      <c r="C326" s="202" t="s">
        <v>35</v>
      </c>
      <c r="D326" s="210" t="s">
        <v>709</v>
      </c>
      <c r="E326" s="24" t="s">
        <v>476</v>
      </c>
      <c r="F326" s="420">
        <v>72</v>
      </c>
      <c r="G326" s="421">
        <v>0</v>
      </c>
      <c r="H326" s="422"/>
      <c r="I326" s="422"/>
      <c r="J326" s="422"/>
      <c r="K326" s="422"/>
      <c r="L326" s="421">
        <v>0</v>
      </c>
      <c r="M326" s="423"/>
      <c r="N326" s="424">
        <v>0</v>
      </c>
      <c r="O326" s="422"/>
      <c r="P326" s="422"/>
      <c r="Q326" s="425">
        <v>5.1577914860999998</v>
      </c>
      <c r="R326" s="422"/>
      <c r="S326" s="422"/>
      <c r="T326" s="426">
        <v>7.7999999999999989</v>
      </c>
      <c r="U326" s="422"/>
      <c r="V326" s="422"/>
      <c r="W326" s="425">
        <v>4.7159995833332999</v>
      </c>
      <c r="X326" s="422"/>
      <c r="Y326" s="422"/>
      <c r="Z326" s="426">
        <v>7.2999999999999989</v>
      </c>
      <c r="AA326" s="422"/>
      <c r="AB326" s="422"/>
      <c r="AC326" s="422"/>
      <c r="AD326" s="422"/>
      <c r="AE326" s="422"/>
      <c r="AF326" s="427">
        <v>3.7284325545742387</v>
      </c>
      <c r="AG326" s="427">
        <v>504</v>
      </c>
      <c r="AH326" s="427">
        <v>0.32508977245758008</v>
      </c>
      <c r="AI326" s="427">
        <v>2</v>
      </c>
      <c r="AJ326" s="427">
        <v>2.9461538461538463</v>
      </c>
      <c r="AK326" s="422" t="s">
        <v>248</v>
      </c>
      <c r="AL326" s="427">
        <v>72</v>
      </c>
      <c r="AM326" s="427">
        <v>3.7284325545742387</v>
      </c>
      <c r="AN326" s="427">
        <v>3.7108108108108109</v>
      </c>
      <c r="AO326" s="428">
        <v>144</v>
      </c>
      <c r="AP326" s="421">
        <v>0</v>
      </c>
      <c r="AQ326" s="421">
        <v>0</v>
      </c>
      <c r="AR326" s="429">
        <v>0</v>
      </c>
      <c r="AS326" s="422" t="s">
        <v>248</v>
      </c>
      <c r="AT326" s="11">
        <v>5520.5259999999998</v>
      </c>
      <c r="AU326" s="11">
        <v>0</v>
      </c>
      <c r="AV326" s="158">
        <v>0</v>
      </c>
      <c r="AW326" s="158">
        <v>0</v>
      </c>
      <c r="AX326" s="158" t="s">
        <v>248</v>
      </c>
      <c r="AY326" s="235"/>
      <c r="AZ326" s="201">
        <v>31760</v>
      </c>
      <c r="BA326" s="188"/>
      <c r="BB326" s="203"/>
      <c r="BC326" s="158"/>
      <c r="BD326" s="217" t="s">
        <v>61</v>
      </c>
      <c r="BE326" s="201" t="s">
        <v>62</v>
      </c>
      <c r="BF326" s="201" t="s">
        <v>63</v>
      </c>
      <c r="BG326" s="201" t="s">
        <v>196</v>
      </c>
      <c r="BH326" s="218" t="s">
        <v>511</v>
      </c>
      <c r="BI326" s="218" t="s">
        <v>64</v>
      </c>
      <c r="BJ326" s="391">
        <v>214</v>
      </c>
      <c r="BK326" s="370">
        <v>1</v>
      </c>
      <c r="BL326" s="219" t="s">
        <v>65</v>
      </c>
      <c r="BM326" s="52" t="s">
        <v>65</v>
      </c>
      <c r="BN326" s="218" t="s">
        <v>374</v>
      </c>
      <c r="BO326" s="217" t="s">
        <v>70</v>
      </c>
      <c r="BP326" s="201" t="s">
        <v>681</v>
      </c>
      <c r="BQ326" s="52" t="s">
        <v>717</v>
      </c>
    </row>
    <row r="327" spans="1:69" ht="16.5" thickBot="1">
      <c r="A327" s="207" t="s">
        <v>37</v>
      </c>
      <c r="B327" s="208" t="s">
        <v>711</v>
      </c>
      <c r="C327" s="202" t="s">
        <v>35</v>
      </c>
      <c r="D327" s="210" t="s">
        <v>709</v>
      </c>
      <c r="E327" s="24" t="s">
        <v>476</v>
      </c>
      <c r="F327" s="420">
        <v>72</v>
      </c>
      <c r="G327" s="421">
        <v>2</v>
      </c>
      <c r="H327" s="422"/>
      <c r="I327" s="422"/>
      <c r="J327" s="422"/>
      <c r="K327" s="422"/>
      <c r="L327" s="421">
        <v>0</v>
      </c>
      <c r="M327" s="423"/>
      <c r="N327" s="424">
        <v>0</v>
      </c>
      <c r="O327" s="422"/>
      <c r="P327" s="422"/>
      <c r="Q327" s="425">
        <v>5.1407426570999997</v>
      </c>
      <c r="R327" s="422"/>
      <c r="S327" s="422"/>
      <c r="T327" s="426">
        <v>7.25</v>
      </c>
      <c r="U327" s="422"/>
      <c r="V327" s="422"/>
      <c r="W327" s="425">
        <v>5.1818282714285004</v>
      </c>
      <c r="X327" s="422"/>
      <c r="Y327" s="422"/>
      <c r="Z327" s="426">
        <v>7.25</v>
      </c>
      <c r="AA327" s="422"/>
      <c r="AB327" s="422"/>
      <c r="AC327" s="422"/>
      <c r="AD327" s="422"/>
      <c r="AE327" s="422"/>
      <c r="AF327" s="427">
        <v>3.1327346920967103</v>
      </c>
      <c r="AG327" s="427">
        <v>490</v>
      </c>
      <c r="AH327" s="427">
        <v>0.539167466281394</v>
      </c>
      <c r="AI327" s="427">
        <v>59</v>
      </c>
      <c r="AJ327" s="427">
        <v>2.1549999999999998</v>
      </c>
      <c r="AK327" s="422" t="s">
        <v>248</v>
      </c>
      <c r="AL327" s="427">
        <v>70</v>
      </c>
      <c r="AM327" s="427">
        <v>3.1327346920967103</v>
      </c>
      <c r="AN327" s="427">
        <v>3.1470588235294117</v>
      </c>
      <c r="AO327" s="428">
        <v>140</v>
      </c>
      <c r="AP327" s="421">
        <v>0</v>
      </c>
      <c r="AQ327" s="421">
        <v>0</v>
      </c>
      <c r="AR327" s="429">
        <v>0</v>
      </c>
      <c r="AS327" s="422" t="s">
        <v>248</v>
      </c>
      <c r="AT327" s="425">
        <v>5388.2160000000003</v>
      </c>
      <c r="AU327" s="425">
        <v>0</v>
      </c>
      <c r="AV327" s="158">
        <v>0</v>
      </c>
      <c r="AW327" s="158">
        <v>0</v>
      </c>
      <c r="AX327" s="158" t="s">
        <v>248</v>
      </c>
      <c r="AY327" s="235"/>
      <c r="AZ327" s="218">
        <v>31760</v>
      </c>
      <c r="BA327" s="188"/>
      <c r="BB327" s="203"/>
      <c r="BC327" s="158"/>
      <c r="BD327" s="217" t="s">
        <v>61</v>
      </c>
      <c r="BE327" s="201" t="s">
        <v>62</v>
      </c>
      <c r="BF327" s="201" t="s">
        <v>63</v>
      </c>
      <c r="BG327" s="201" t="s">
        <v>196</v>
      </c>
      <c r="BH327" s="218" t="s">
        <v>511</v>
      </c>
      <c r="BI327" s="218" t="s">
        <v>66</v>
      </c>
      <c r="BJ327" s="391">
        <v>214</v>
      </c>
      <c r="BK327" s="370">
        <v>7</v>
      </c>
      <c r="BL327" s="219" t="s">
        <v>65</v>
      </c>
      <c r="BM327" s="52" t="s">
        <v>65</v>
      </c>
      <c r="BN327" s="218" t="s">
        <v>374</v>
      </c>
      <c r="BO327" s="217" t="s">
        <v>70</v>
      </c>
      <c r="BP327" s="201" t="s">
        <v>681</v>
      </c>
      <c r="BQ327" s="52" t="s">
        <v>717</v>
      </c>
    </row>
    <row r="328" spans="1:69" ht="16.5" thickBot="1">
      <c r="A328" s="207" t="s">
        <v>37</v>
      </c>
      <c r="B328" s="208" t="s">
        <v>711</v>
      </c>
      <c r="C328" s="202" t="s">
        <v>35</v>
      </c>
      <c r="D328" s="210" t="s">
        <v>709</v>
      </c>
      <c r="E328" s="24" t="s">
        <v>476</v>
      </c>
      <c r="F328" s="420">
        <v>73</v>
      </c>
      <c r="G328" s="421">
        <v>1</v>
      </c>
      <c r="H328" s="422"/>
      <c r="I328" s="422"/>
      <c r="J328" s="422"/>
      <c r="K328" s="422"/>
      <c r="L328" s="421">
        <v>0</v>
      </c>
      <c r="M328" s="423"/>
      <c r="N328" s="424">
        <v>0</v>
      </c>
      <c r="O328" s="422"/>
      <c r="P328" s="422"/>
      <c r="Q328" s="425">
        <v>4.8341802917000001</v>
      </c>
      <c r="R328" s="422"/>
      <c r="S328" s="422"/>
      <c r="T328" s="426">
        <v>8.1999999999999957</v>
      </c>
      <c r="U328" s="422"/>
      <c r="V328" s="422"/>
      <c r="W328" s="425">
        <v>4.2838054027777002</v>
      </c>
      <c r="X328" s="422"/>
      <c r="Y328" s="422"/>
      <c r="Z328" s="426">
        <v>8.5999999999999979</v>
      </c>
      <c r="AA328" s="422"/>
      <c r="AB328" s="422"/>
      <c r="AC328" s="422"/>
      <c r="AD328" s="422"/>
      <c r="AE328" s="422"/>
      <c r="AF328" s="427">
        <v>3.4852777901622987</v>
      </c>
      <c r="AG328" s="427">
        <v>504</v>
      </c>
      <c r="AH328" s="427">
        <v>0.52233913255309561</v>
      </c>
      <c r="AI328" s="427">
        <v>26</v>
      </c>
      <c r="AJ328" s="427">
        <v>2.4750000000000001</v>
      </c>
      <c r="AK328" s="422" t="s">
        <v>248</v>
      </c>
      <c r="AL328" s="427">
        <v>68</v>
      </c>
      <c r="AM328" s="427">
        <v>3.5380042147736597</v>
      </c>
      <c r="AN328" s="427">
        <v>3.630639097744361</v>
      </c>
      <c r="AO328" s="428">
        <v>141</v>
      </c>
      <c r="AP328" s="421">
        <v>1</v>
      </c>
      <c r="AQ328" s="421">
        <v>2</v>
      </c>
      <c r="AR328" s="429">
        <v>0</v>
      </c>
      <c r="AS328" s="422" t="s">
        <v>248</v>
      </c>
      <c r="AT328" s="425">
        <v>5418.1</v>
      </c>
      <c r="AU328" s="425">
        <v>98.783000000000001</v>
      </c>
      <c r="AV328" s="158">
        <v>0</v>
      </c>
      <c r="AW328" s="158">
        <v>0</v>
      </c>
      <c r="AX328" s="158" t="s">
        <v>248</v>
      </c>
      <c r="AY328" s="235"/>
      <c r="AZ328" s="218">
        <v>31760</v>
      </c>
      <c r="BA328" s="188"/>
      <c r="BB328" s="203"/>
      <c r="BC328" s="158"/>
      <c r="BD328" s="217" t="s">
        <v>61</v>
      </c>
      <c r="BE328" s="201" t="s">
        <v>62</v>
      </c>
      <c r="BF328" s="201" t="s">
        <v>63</v>
      </c>
      <c r="BG328" s="201" t="s">
        <v>196</v>
      </c>
      <c r="BH328" s="218" t="s">
        <v>511</v>
      </c>
      <c r="BI328" s="218" t="s">
        <v>67</v>
      </c>
      <c r="BJ328" s="391">
        <v>214</v>
      </c>
      <c r="BK328" s="370">
        <v>3</v>
      </c>
      <c r="BL328" s="219" t="s">
        <v>65</v>
      </c>
      <c r="BM328" s="52" t="s">
        <v>65</v>
      </c>
      <c r="BN328" s="218" t="s">
        <v>374</v>
      </c>
      <c r="BO328" s="217" t="s">
        <v>70</v>
      </c>
      <c r="BP328" s="201" t="s">
        <v>681</v>
      </c>
      <c r="BQ328" s="52" t="s">
        <v>717</v>
      </c>
    </row>
    <row r="329" spans="1:69" ht="16.5" thickBot="1">
      <c r="A329" s="207" t="s">
        <v>37</v>
      </c>
      <c r="B329" s="208" t="s">
        <v>711</v>
      </c>
      <c r="C329" s="202" t="s">
        <v>35</v>
      </c>
      <c r="D329" s="210" t="s">
        <v>709</v>
      </c>
      <c r="E329" s="24" t="s">
        <v>476</v>
      </c>
      <c r="F329" s="420">
        <v>70</v>
      </c>
      <c r="G329" s="421">
        <v>1</v>
      </c>
      <c r="H329" s="422"/>
      <c r="I329" s="422"/>
      <c r="J329" s="422"/>
      <c r="K329" s="422"/>
      <c r="L329" s="421">
        <v>0</v>
      </c>
      <c r="M329" s="423"/>
      <c r="N329" s="424">
        <v>0</v>
      </c>
      <c r="O329" s="422"/>
      <c r="P329" s="422"/>
      <c r="Q329" s="425">
        <v>5.9042027535999999</v>
      </c>
      <c r="R329" s="422"/>
      <c r="S329" s="422"/>
      <c r="T329" s="426">
        <v>8.2749999999999986</v>
      </c>
      <c r="U329" s="422"/>
      <c r="V329" s="422"/>
      <c r="W329" s="425">
        <v>5.8810577826086003</v>
      </c>
      <c r="X329" s="422"/>
      <c r="Y329" s="422"/>
      <c r="Z329" s="426">
        <v>8.2749999999999986</v>
      </c>
      <c r="AA329" s="422"/>
      <c r="AB329" s="422"/>
      <c r="AC329" s="422"/>
      <c r="AD329" s="422"/>
      <c r="AE329" s="422"/>
      <c r="AF329" s="427">
        <v>2.5692963772999455</v>
      </c>
      <c r="AG329" s="427">
        <v>483</v>
      </c>
      <c r="AH329" s="427">
        <v>0.37106858931353659</v>
      </c>
      <c r="AI329" s="427">
        <v>188</v>
      </c>
      <c r="AJ329" s="427">
        <v>1.8474137931034482</v>
      </c>
      <c r="AK329" s="422" t="s">
        <v>248</v>
      </c>
      <c r="AL329" s="9">
        <v>0</v>
      </c>
      <c r="AM329" s="427"/>
      <c r="AN329" s="427"/>
      <c r="AO329" s="428">
        <v>135</v>
      </c>
      <c r="AP329" s="421">
        <v>1</v>
      </c>
      <c r="AQ329" s="421">
        <v>2</v>
      </c>
      <c r="AR329" s="429">
        <v>0</v>
      </c>
      <c r="AS329" s="422" t="s">
        <v>248</v>
      </c>
      <c r="AT329" s="425">
        <v>5123.1120000000001</v>
      </c>
      <c r="AU329" s="425">
        <v>139.27000000000001</v>
      </c>
      <c r="AV329" s="158">
        <v>0</v>
      </c>
      <c r="AW329" s="158">
        <v>0</v>
      </c>
      <c r="AX329" s="158" t="s">
        <v>248</v>
      </c>
      <c r="AY329" s="235"/>
      <c r="AZ329" s="218">
        <v>31760</v>
      </c>
      <c r="BA329" s="188"/>
      <c r="BB329" s="203"/>
      <c r="BC329" s="158"/>
      <c r="BD329" s="217" t="s">
        <v>61</v>
      </c>
      <c r="BE329" s="201" t="s">
        <v>62</v>
      </c>
      <c r="BF329" s="201" t="s">
        <v>63</v>
      </c>
      <c r="BG329" s="201" t="s">
        <v>196</v>
      </c>
      <c r="BH329" s="218" t="s">
        <v>511</v>
      </c>
      <c r="BI329" s="218" t="s">
        <v>68</v>
      </c>
      <c r="BJ329" s="391">
        <v>214</v>
      </c>
      <c r="BK329" s="370">
        <v>4</v>
      </c>
      <c r="BL329" s="219" t="s">
        <v>65</v>
      </c>
      <c r="BM329" s="52" t="s">
        <v>65</v>
      </c>
      <c r="BN329" s="218" t="s">
        <v>374</v>
      </c>
      <c r="BO329" s="217" t="s">
        <v>70</v>
      </c>
      <c r="BP329" s="201" t="s">
        <v>681</v>
      </c>
      <c r="BQ329" s="52" t="s">
        <v>717</v>
      </c>
    </row>
    <row r="330" spans="1:69" ht="16.5" thickBot="1">
      <c r="A330" s="207" t="s">
        <v>37</v>
      </c>
      <c r="B330" s="208" t="s">
        <v>711</v>
      </c>
      <c r="C330" s="202" t="s">
        <v>35</v>
      </c>
      <c r="D330" s="210" t="s">
        <v>709</v>
      </c>
      <c r="E330" s="24" t="s">
        <v>372</v>
      </c>
      <c r="F330" s="86">
        <v>65</v>
      </c>
      <c r="G330" s="80">
        <v>0</v>
      </c>
      <c r="H330" s="204"/>
      <c r="I330" s="204"/>
      <c r="J330" s="204"/>
      <c r="K330" s="204"/>
      <c r="L330" s="80">
        <v>0</v>
      </c>
      <c r="M330" s="203"/>
      <c r="N330" s="52">
        <v>0</v>
      </c>
      <c r="O330" s="204"/>
      <c r="P330" s="204"/>
      <c r="Q330" s="11">
        <v>5.8089998308000004</v>
      </c>
      <c r="R330" s="204"/>
      <c r="S330" s="204"/>
      <c r="T330" s="53">
        <v>7.458333333333333</v>
      </c>
      <c r="U330" s="204"/>
      <c r="V330" s="204"/>
      <c r="W330" s="11">
        <v>5.2994153384615004</v>
      </c>
      <c r="X330" s="204"/>
      <c r="Y330" s="204"/>
      <c r="Z330" s="53">
        <v>6.9749999999999996</v>
      </c>
      <c r="AA330" s="204"/>
      <c r="AB330" s="204"/>
      <c r="AC330" s="204"/>
      <c r="AD330" s="204"/>
      <c r="AE330" s="204"/>
      <c r="AF330" s="9">
        <v>3.5416703313261593</v>
      </c>
      <c r="AG330" s="9">
        <v>455</v>
      </c>
      <c r="AH330" s="9">
        <v>0.45692882085747538</v>
      </c>
      <c r="AI330" s="9">
        <v>18</v>
      </c>
      <c r="AJ330" s="9">
        <v>2.5659722222222223</v>
      </c>
      <c r="AK330" s="204" t="s">
        <v>248</v>
      </c>
      <c r="AL330" s="9">
        <v>65</v>
      </c>
      <c r="AM330" s="9">
        <v>3.5416703313261593</v>
      </c>
      <c r="AN330" s="9">
        <v>3.6277573529411766</v>
      </c>
      <c r="AO330" s="73">
        <v>130</v>
      </c>
      <c r="AP330" s="80">
        <v>0</v>
      </c>
      <c r="AQ330" s="80">
        <v>0</v>
      </c>
      <c r="AR330" s="224">
        <v>0</v>
      </c>
      <c r="AS330" s="204" t="s">
        <v>248</v>
      </c>
      <c r="AT330" s="11">
        <v>4686.0879999999997</v>
      </c>
      <c r="AU330" s="11">
        <v>0</v>
      </c>
      <c r="AV330" s="158">
        <v>0</v>
      </c>
      <c r="AW330" s="158">
        <v>0</v>
      </c>
      <c r="AX330" s="158" t="s">
        <v>248</v>
      </c>
      <c r="AY330" s="235"/>
      <c r="AZ330" s="218">
        <v>39753</v>
      </c>
      <c r="BA330" s="188"/>
      <c r="BB330" s="203"/>
      <c r="BC330" s="158"/>
      <c r="BD330" s="217" t="s">
        <v>61</v>
      </c>
      <c r="BE330" s="201" t="s">
        <v>62</v>
      </c>
      <c r="BF330" s="201" t="s">
        <v>63</v>
      </c>
      <c r="BG330" s="201" t="s">
        <v>196</v>
      </c>
      <c r="BH330" s="218" t="s">
        <v>712</v>
      </c>
      <c r="BI330" s="218" t="s">
        <v>64</v>
      </c>
      <c r="BJ330" s="391">
        <v>214</v>
      </c>
      <c r="BK330" s="370">
        <v>1</v>
      </c>
      <c r="BL330" s="219" t="s">
        <v>65</v>
      </c>
      <c r="BM330" s="52" t="s">
        <v>65</v>
      </c>
      <c r="BN330" s="218" t="s">
        <v>374</v>
      </c>
      <c r="BO330" s="217" t="s">
        <v>372</v>
      </c>
      <c r="BP330" s="201" t="s">
        <v>696</v>
      </c>
      <c r="BQ330" s="52" t="s">
        <v>719</v>
      </c>
    </row>
    <row r="331" spans="1:69" ht="16.5" thickBot="1">
      <c r="A331" s="207" t="s">
        <v>37</v>
      </c>
      <c r="B331" s="208" t="s">
        <v>711</v>
      </c>
      <c r="C331" s="202" t="s">
        <v>35</v>
      </c>
      <c r="D331" s="210" t="s">
        <v>709</v>
      </c>
      <c r="E331" s="24" t="s">
        <v>372</v>
      </c>
      <c r="F331" s="86">
        <v>65</v>
      </c>
      <c r="G331" s="80">
        <v>3</v>
      </c>
      <c r="H331" s="204"/>
      <c r="I331" s="204"/>
      <c r="J331" s="204"/>
      <c r="K331" s="204"/>
      <c r="L331" s="80">
        <v>1</v>
      </c>
      <c r="M331" s="203"/>
      <c r="N331" s="52">
        <v>0</v>
      </c>
      <c r="O331" s="204"/>
      <c r="P331" s="204"/>
      <c r="Q331" s="11">
        <v>6.4919178852000003</v>
      </c>
      <c r="R331" s="204"/>
      <c r="S331" s="204"/>
      <c r="T331" s="53">
        <v>9.9874999999999989</v>
      </c>
      <c r="U331" s="204"/>
      <c r="V331" s="204"/>
      <c r="W331" s="11">
        <v>6.5731802131146999</v>
      </c>
      <c r="X331" s="204"/>
      <c r="Y331" s="204"/>
      <c r="Z331" s="53">
        <v>10.474999999999998</v>
      </c>
      <c r="AA331" s="204"/>
      <c r="AB331" s="204"/>
      <c r="AC331" s="204"/>
      <c r="AD331" s="204"/>
      <c r="AE331" s="204"/>
      <c r="AF331" s="9">
        <v>3.2652224852273837</v>
      </c>
      <c r="AG331" s="9">
        <v>427</v>
      </c>
      <c r="AH331" s="9">
        <v>0.54166893965251039</v>
      </c>
      <c r="AI331" s="9">
        <v>46</v>
      </c>
      <c r="AJ331" s="9">
        <v>2.191875</v>
      </c>
      <c r="AK331" s="204" t="s">
        <v>248</v>
      </c>
      <c r="AL331" s="9">
        <v>61</v>
      </c>
      <c r="AM331" s="9">
        <v>3.2652224852273837</v>
      </c>
      <c r="AN331" s="9">
        <v>3.3508403361344539</v>
      </c>
      <c r="AO331" s="73">
        <v>124</v>
      </c>
      <c r="AP331" s="80">
        <v>0</v>
      </c>
      <c r="AQ331" s="80">
        <v>0</v>
      </c>
      <c r="AR331" s="224">
        <v>0</v>
      </c>
      <c r="AS331" s="204" t="s">
        <v>248</v>
      </c>
      <c r="AT331" s="11">
        <v>4452.1840000000002</v>
      </c>
      <c r="AU331" s="11">
        <v>0</v>
      </c>
      <c r="AV331" s="158">
        <v>0</v>
      </c>
      <c r="AW331" s="158">
        <v>0</v>
      </c>
      <c r="AX331" s="158" t="s">
        <v>248</v>
      </c>
      <c r="AY331" s="235"/>
      <c r="AZ331" s="218">
        <v>39753</v>
      </c>
      <c r="BA331" s="188"/>
      <c r="BB331" s="203"/>
      <c r="BC331" s="158"/>
      <c r="BD331" s="217" t="s">
        <v>61</v>
      </c>
      <c r="BE331" s="201" t="s">
        <v>62</v>
      </c>
      <c r="BF331" s="201" t="s">
        <v>63</v>
      </c>
      <c r="BG331" s="201" t="s">
        <v>196</v>
      </c>
      <c r="BH331" s="218" t="s">
        <v>712</v>
      </c>
      <c r="BI331" s="218" t="s">
        <v>66</v>
      </c>
      <c r="BJ331" s="391">
        <v>214</v>
      </c>
      <c r="BK331" s="370">
        <v>7</v>
      </c>
      <c r="BL331" s="219" t="s">
        <v>65</v>
      </c>
      <c r="BM331" s="52" t="s">
        <v>65</v>
      </c>
      <c r="BN331" s="218" t="s">
        <v>374</v>
      </c>
      <c r="BO331" s="217" t="s">
        <v>372</v>
      </c>
      <c r="BP331" s="201" t="s">
        <v>696</v>
      </c>
      <c r="BQ331" s="52" t="s">
        <v>719</v>
      </c>
    </row>
    <row r="332" spans="1:69" ht="16.5" thickBot="1">
      <c r="A332" s="207" t="s">
        <v>37</v>
      </c>
      <c r="B332" s="208" t="s">
        <v>711</v>
      </c>
      <c r="C332" s="202" t="s">
        <v>35</v>
      </c>
      <c r="D332" s="210" t="s">
        <v>709</v>
      </c>
      <c r="E332" s="24" t="s">
        <v>372</v>
      </c>
      <c r="F332" s="86">
        <v>65</v>
      </c>
      <c r="G332" s="80">
        <v>0</v>
      </c>
      <c r="H332" s="204"/>
      <c r="I332" s="204"/>
      <c r="J332" s="204"/>
      <c r="K332" s="204"/>
      <c r="L332" s="80">
        <v>0</v>
      </c>
      <c r="M332" s="203"/>
      <c r="N332" s="52">
        <v>0</v>
      </c>
      <c r="O332" s="204"/>
      <c r="P332" s="204"/>
      <c r="Q332" s="11">
        <v>5.1089692307999997</v>
      </c>
      <c r="R332" s="204"/>
      <c r="S332" s="204"/>
      <c r="T332" s="53">
        <v>5.9874999999999998</v>
      </c>
      <c r="U332" s="204"/>
      <c r="V332" s="204"/>
      <c r="W332" s="11">
        <v>5.1213691076923</v>
      </c>
      <c r="X332" s="204"/>
      <c r="Y332" s="204"/>
      <c r="Z332" s="53">
        <v>5.9874999999999998</v>
      </c>
      <c r="AA332" s="204"/>
      <c r="AB332" s="204"/>
      <c r="AC332" s="204"/>
      <c r="AD332" s="204"/>
      <c r="AE332" s="204"/>
      <c r="AF332" s="9">
        <v>3.6699340841272377</v>
      </c>
      <c r="AG332" s="9">
        <v>455</v>
      </c>
      <c r="AH332" s="9">
        <v>0.33249923881966359</v>
      </c>
      <c r="AI332" s="9">
        <v>1</v>
      </c>
      <c r="AJ332" s="9">
        <v>3.00390625</v>
      </c>
      <c r="AK332" s="204" t="s">
        <v>248</v>
      </c>
      <c r="AL332" s="9">
        <v>65</v>
      </c>
      <c r="AM332" s="9">
        <v>3.6699340841272377</v>
      </c>
      <c r="AN332" s="9">
        <v>3.6818936877076411</v>
      </c>
      <c r="AO332" s="73">
        <v>130</v>
      </c>
      <c r="AP332" s="80">
        <v>0</v>
      </c>
      <c r="AQ332" s="80">
        <v>0</v>
      </c>
      <c r="AR332" s="224">
        <v>0</v>
      </c>
      <c r="AS332" s="204" t="s">
        <v>248</v>
      </c>
      <c r="AT332" s="11">
        <v>4640.8180000000002</v>
      </c>
      <c r="AU332" s="11">
        <v>0</v>
      </c>
      <c r="AV332" s="158">
        <v>0</v>
      </c>
      <c r="AW332" s="158">
        <v>0</v>
      </c>
      <c r="AX332" s="158" t="s">
        <v>248</v>
      </c>
      <c r="AY332" s="235"/>
      <c r="AZ332" s="218">
        <v>39753</v>
      </c>
      <c r="BA332" s="188"/>
      <c r="BB332" s="203"/>
      <c r="BC332" s="158"/>
      <c r="BD332" s="217" t="s">
        <v>61</v>
      </c>
      <c r="BE332" s="201" t="s">
        <v>62</v>
      </c>
      <c r="BF332" s="201" t="s">
        <v>63</v>
      </c>
      <c r="BG332" s="201" t="s">
        <v>196</v>
      </c>
      <c r="BH332" s="218" t="s">
        <v>712</v>
      </c>
      <c r="BI332" s="218" t="s">
        <v>67</v>
      </c>
      <c r="BJ332" s="391">
        <v>214</v>
      </c>
      <c r="BK332" s="370">
        <v>3</v>
      </c>
      <c r="BL332" s="219" t="s">
        <v>65</v>
      </c>
      <c r="BM332" s="52" t="s">
        <v>65</v>
      </c>
      <c r="BN332" s="218" t="s">
        <v>374</v>
      </c>
      <c r="BO332" s="217" t="s">
        <v>372</v>
      </c>
      <c r="BP332" s="201" t="s">
        <v>696</v>
      </c>
      <c r="BQ332" s="52" t="s">
        <v>719</v>
      </c>
    </row>
    <row r="333" spans="1:69" ht="16.5" thickBot="1">
      <c r="A333" s="207" t="s">
        <v>37</v>
      </c>
      <c r="B333" s="208" t="s">
        <v>711</v>
      </c>
      <c r="C333" s="202" t="s">
        <v>35</v>
      </c>
      <c r="D333" s="210" t="s">
        <v>709</v>
      </c>
      <c r="E333" s="24" t="s">
        <v>372</v>
      </c>
      <c r="F333" s="86">
        <v>66</v>
      </c>
      <c r="G333" s="80">
        <v>2</v>
      </c>
      <c r="H333" s="204"/>
      <c r="I333" s="204"/>
      <c r="J333" s="204"/>
      <c r="K333" s="204"/>
      <c r="L333" s="80">
        <v>0</v>
      </c>
      <c r="M333" s="203"/>
      <c r="N333" s="52">
        <v>0</v>
      </c>
      <c r="O333" s="204"/>
      <c r="P333" s="204"/>
      <c r="Q333" s="11">
        <v>5.9913593125000002</v>
      </c>
      <c r="R333" s="204"/>
      <c r="S333" s="204"/>
      <c r="T333" s="53">
        <v>9.1999999999999993</v>
      </c>
      <c r="U333" s="204"/>
      <c r="V333" s="204"/>
      <c r="W333" s="11">
        <v>5.983703078125</v>
      </c>
      <c r="X333" s="204"/>
      <c r="Y333" s="204"/>
      <c r="Z333" s="53">
        <v>9.1999999999999993</v>
      </c>
      <c r="AA333" s="204"/>
      <c r="AB333" s="204"/>
      <c r="AC333" s="204"/>
      <c r="AD333" s="204"/>
      <c r="AE333" s="204"/>
      <c r="AF333" s="9">
        <v>2.8222902499629257</v>
      </c>
      <c r="AG333" s="9">
        <v>441</v>
      </c>
      <c r="AH333" s="9">
        <v>0.39092599860514093</v>
      </c>
      <c r="AI333" s="9">
        <v>85</v>
      </c>
      <c r="AJ333" s="9">
        <v>2.0506849315068494</v>
      </c>
      <c r="AK333" s="204" t="s">
        <v>248</v>
      </c>
      <c r="AL333" s="9">
        <v>0</v>
      </c>
      <c r="AM333" s="9"/>
      <c r="AN333" s="9"/>
      <c r="AO333" s="73">
        <v>128</v>
      </c>
      <c r="AP333" s="80">
        <v>0</v>
      </c>
      <c r="AQ333" s="80">
        <v>0</v>
      </c>
      <c r="AR333" s="224">
        <v>0</v>
      </c>
      <c r="AS333" s="204" t="s">
        <v>248</v>
      </c>
      <c r="AT333" s="11">
        <v>4606.3599999999997</v>
      </c>
      <c r="AU333" s="11">
        <v>0</v>
      </c>
      <c r="AV333" s="158">
        <v>0</v>
      </c>
      <c r="AW333" s="158">
        <v>0</v>
      </c>
      <c r="AX333" s="158" t="s">
        <v>248</v>
      </c>
      <c r="AY333" s="235"/>
      <c r="AZ333" s="218">
        <v>39753</v>
      </c>
      <c r="BA333" s="188"/>
      <c r="BB333" s="203"/>
      <c r="BC333" s="158"/>
      <c r="BD333" s="217" t="s">
        <v>61</v>
      </c>
      <c r="BE333" s="201" t="s">
        <v>62</v>
      </c>
      <c r="BF333" s="201" t="s">
        <v>63</v>
      </c>
      <c r="BG333" s="201" t="s">
        <v>196</v>
      </c>
      <c r="BH333" s="218" t="s">
        <v>712</v>
      </c>
      <c r="BI333" s="218" t="s">
        <v>68</v>
      </c>
      <c r="BJ333" s="391">
        <v>214</v>
      </c>
      <c r="BK333" s="370">
        <v>4</v>
      </c>
      <c r="BL333" s="219" t="s">
        <v>65</v>
      </c>
      <c r="BM333" s="52" t="s">
        <v>65</v>
      </c>
      <c r="BN333" s="218" t="s">
        <v>374</v>
      </c>
      <c r="BO333" s="217" t="s">
        <v>372</v>
      </c>
      <c r="BP333" s="201" t="s">
        <v>696</v>
      </c>
      <c r="BQ333" s="52" t="s">
        <v>719</v>
      </c>
    </row>
    <row r="334" spans="1:69" ht="16.5" thickBot="1">
      <c r="A334" s="207" t="s">
        <v>37</v>
      </c>
      <c r="B334" s="208" t="s">
        <v>711</v>
      </c>
      <c r="C334" s="202" t="s">
        <v>35</v>
      </c>
      <c r="D334" s="210" t="s">
        <v>709</v>
      </c>
      <c r="E334" s="24" t="s">
        <v>477</v>
      </c>
      <c r="F334" s="86">
        <v>140</v>
      </c>
      <c r="G334" s="80">
        <v>0</v>
      </c>
      <c r="H334" s="204"/>
      <c r="I334" s="204"/>
      <c r="J334" s="204"/>
      <c r="K334" s="204"/>
      <c r="L334" s="80">
        <v>0</v>
      </c>
      <c r="M334" s="203"/>
      <c r="N334" s="52">
        <v>0</v>
      </c>
      <c r="O334" s="204"/>
      <c r="P334" s="204"/>
      <c r="Q334" s="11">
        <v>5.3326427143000004</v>
      </c>
      <c r="R334" s="204"/>
      <c r="S334" s="204"/>
      <c r="T334" s="53">
        <v>8</v>
      </c>
      <c r="U334" s="204"/>
      <c r="V334" s="204"/>
      <c r="W334" s="11">
        <v>5.0103426928571002</v>
      </c>
      <c r="X334" s="204"/>
      <c r="Y334" s="204"/>
      <c r="Z334" s="53">
        <v>7.5</v>
      </c>
      <c r="AA334" s="204"/>
      <c r="AB334" s="204"/>
      <c r="AC334" s="204"/>
      <c r="AD334" s="204"/>
      <c r="AE334" s="204"/>
      <c r="AF334" s="9">
        <v>3.6715510357399377</v>
      </c>
      <c r="AG334" s="9">
        <v>980</v>
      </c>
      <c r="AH334" s="9">
        <v>0.38703854691391099</v>
      </c>
      <c r="AI334" s="9">
        <v>13</v>
      </c>
      <c r="AJ334" s="9">
        <v>2.8</v>
      </c>
      <c r="AK334" s="204" t="s">
        <v>248</v>
      </c>
      <c r="AL334" s="9">
        <v>140</v>
      </c>
      <c r="AM334" s="9">
        <v>3.6715510357399377</v>
      </c>
      <c r="AN334" s="9">
        <v>3.699537750385208</v>
      </c>
      <c r="AO334" s="73">
        <v>280</v>
      </c>
      <c r="AP334" s="80">
        <v>0</v>
      </c>
      <c r="AQ334" s="80">
        <v>0</v>
      </c>
      <c r="AR334" s="224">
        <v>0</v>
      </c>
      <c r="AS334" s="204" t="s">
        <v>248</v>
      </c>
      <c r="AT334" s="11">
        <v>9999.3909999999996</v>
      </c>
      <c r="AU334" s="11">
        <v>0</v>
      </c>
      <c r="AV334" s="158">
        <v>0</v>
      </c>
      <c r="AW334" s="158">
        <v>0</v>
      </c>
      <c r="AX334" s="158" t="s">
        <v>248</v>
      </c>
      <c r="AY334" s="235"/>
      <c r="AZ334" s="242">
        <v>88548</v>
      </c>
      <c r="BA334" s="188"/>
      <c r="BB334" s="203"/>
      <c r="BC334" s="158"/>
      <c r="BD334" s="217" t="s">
        <v>61</v>
      </c>
      <c r="BE334" s="201" t="s">
        <v>62</v>
      </c>
      <c r="BF334" s="201" t="s">
        <v>63</v>
      </c>
      <c r="BG334" s="201" t="s">
        <v>196</v>
      </c>
      <c r="BH334" s="218" t="s">
        <v>514</v>
      </c>
      <c r="BI334" s="218" t="s">
        <v>64</v>
      </c>
      <c r="BJ334" s="391">
        <v>214</v>
      </c>
      <c r="BK334" s="370">
        <v>1</v>
      </c>
      <c r="BL334" s="219" t="s">
        <v>65</v>
      </c>
      <c r="BM334" s="52" t="s">
        <v>65</v>
      </c>
      <c r="BN334" s="218" t="s">
        <v>374</v>
      </c>
      <c r="BO334" s="217" t="s">
        <v>159</v>
      </c>
      <c r="BP334" s="201" t="s">
        <v>680</v>
      </c>
      <c r="BQ334" s="52" t="s">
        <v>714</v>
      </c>
    </row>
    <row r="335" spans="1:69" ht="16.5" thickBot="1">
      <c r="A335" s="207" t="s">
        <v>37</v>
      </c>
      <c r="B335" s="208" t="s">
        <v>711</v>
      </c>
      <c r="C335" s="202" t="s">
        <v>35</v>
      </c>
      <c r="D335" s="210" t="s">
        <v>709</v>
      </c>
      <c r="E335" s="24" t="s">
        <v>477</v>
      </c>
      <c r="F335" s="86">
        <v>136</v>
      </c>
      <c r="G335" s="80">
        <v>0</v>
      </c>
      <c r="H335" s="204"/>
      <c r="I335" s="204"/>
      <c r="J335" s="204"/>
      <c r="K335" s="204"/>
      <c r="L335" s="80">
        <v>0</v>
      </c>
      <c r="M335" s="203"/>
      <c r="N335" s="52">
        <v>0</v>
      </c>
      <c r="O335" s="204"/>
      <c r="P335" s="204"/>
      <c r="Q335" s="11">
        <v>5.6833601397000004</v>
      </c>
      <c r="R335" s="204"/>
      <c r="S335" s="204"/>
      <c r="T335" s="53">
        <v>8.0499999999999972</v>
      </c>
      <c r="U335" s="204"/>
      <c r="V335" s="204"/>
      <c r="W335" s="11">
        <v>5.6778379852940999</v>
      </c>
      <c r="X335" s="204"/>
      <c r="Y335" s="204"/>
      <c r="Z335" s="53">
        <v>7.8999999999999986</v>
      </c>
      <c r="AA335" s="204"/>
      <c r="AB335" s="204"/>
      <c r="AC335" s="204"/>
      <c r="AD335" s="204"/>
      <c r="AE335" s="204"/>
      <c r="AF335" s="9">
        <v>3.4071113538591802</v>
      </c>
      <c r="AG335" s="9">
        <v>952</v>
      </c>
      <c r="AH335" s="9">
        <v>0.49985970338589836</v>
      </c>
      <c r="AI335" s="9">
        <v>58</v>
      </c>
      <c r="AJ335" s="9">
        <v>2.4</v>
      </c>
      <c r="AK335" s="204" t="s">
        <v>248</v>
      </c>
      <c r="AL335" s="9">
        <v>136</v>
      </c>
      <c r="AM335" s="9">
        <v>3.4071113538591802</v>
      </c>
      <c r="AN335" s="9">
        <v>3.5309829059829059</v>
      </c>
      <c r="AO335" s="73">
        <v>272</v>
      </c>
      <c r="AP335" s="80">
        <v>0</v>
      </c>
      <c r="AQ335" s="80">
        <v>0</v>
      </c>
      <c r="AR335" s="224">
        <v>0</v>
      </c>
      <c r="AS335" s="204" t="s">
        <v>248</v>
      </c>
      <c r="AT335" s="11">
        <v>9711.8009999999995</v>
      </c>
      <c r="AU335" s="11">
        <v>0</v>
      </c>
      <c r="AV335" s="158">
        <v>0</v>
      </c>
      <c r="AW335" s="158">
        <v>0</v>
      </c>
      <c r="AX335" s="158" t="s">
        <v>248</v>
      </c>
      <c r="AY335" s="235"/>
      <c r="AZ335" s="242">
        <v>88548</v>
      </c>
      <c r="BA335" s="188"/>
      <c r="BB335" s="203"/>
      <c r="BC335" s="158"/>
      <c r="BD335" s="217" t="s">
        <v>61</v>
      </c>
      <c r="BE335" s="201" t="s">
        <v>62</v>
      </c>
      <c r="BF335" s="201" t="s">
        <v>63</v>
      </c>
      <c r="BG335" s="201" t="s">
        <v>196</v>
      </c>
      <c r="BH335" s="218" t="s">
        <v>514</v>
      </c>
      <c r="BI335" s="218" t="s">
        <v>66</v>
      </c>
      <c r="BJ335" s="391">
        <v>214</v>
      </c>
      <c r="BK335" s="370">
        <v>7</v>
      </c>
      <c r="BL335" s="219" t="s">
        <v>65</v>
      </c>
      <c r="BM335" s="52" t="s">
        <v>65</v>
      </c>
      <c r="BN335" s="218" t="s">
        <v>374</v>
      </c>
      <c r="BO335" s="217" t="s">
        <v>159</v>
      </c>
      <c r="BP335" s="201" t="s">
        <v>680</v>
      </c>
      <c r="BQ335" s="52" t="s">
        <v>714</v>
      </c>
    </row>
    <row r="336" spans="1:69" ht="16.5" thickBot="1">
      <c r="A336" s="207" t="s">
        <v>37</v>
      </c>
      <c r="B336" s="208" t="s">
        <v>711</v>
      </c>
      <c r="C336" s="202" t="s">
        <v>35</v>
      </c>
      <c r="D336" s="210" t="s">
        <v>709</v>
      </c>
      <c r="E336" s="24" t="s">
        <v>477</v>
      </c>
      <c r="F336" s="86">
        <v>140</v>
      </c>
      <c r="G336" s="80">
        <v>3</v>
      </c>
      <c r="H336" s="204"/>
      <c r="I336" s="204"/>
      <c r="J336" s="204"/>
      <c r="K336" s="204"/>
      <c r="L336" s="80">
        <v>0</v>
      </c>
      <c r="M336" s="203"/>
      <c r="N336" s="52">
        <v>0</v>
      </c>
      <c r="O336" s="204"/>
      <c r="P336" s="204"/>
      <c r="Q336" s="11">
        <v>5.3596640073000001</v>
      </c>
      <c r="R336" s="204"/>
      <c r="S336" s="204"/>
      <c r="T336" s="53">
        <v>8.5375000000000014</v>
      </c>
      <c r="U336" s="204"/>
      <c r="V336" s="204"/>
      <c r="W336" s="11">
        <v>5.3346858102189003</v>
      </c>
      <c r="X336" s="204"/>
      <c r="Y336" s="204"/>
      <c r="Z336" s="53">
        <v>8.5750000000000028</v>
      </c>
      <c r="AA336" s="204"/>
      <c r="AB336" s="204"/>
      <c r="AC336" s="204"/>
      <c r="AD336" s="204"/>
      <c r="AE336" s="204"/>
      <c r="AF336" s="9">
        <v>3.6481334877213039</v>
      </c>
      <c r="AG336" s="9">
        <v>959</v>
      </c>
      <c r="AH336" s="9">
        <v>0.3819150941092237</v>
      </c>
      <c r="AI336" s="9">
        <v>15</v>
      </c>
      <c r="AJ336" s="9">
        <v>2.8581521739130435</v>
      </c>
      <c r="AK336" s="204" t="s">
        <v>248</v>
      </c>
      <c r="AL336" s="9">
        <v>137</v>
      </c>
      <c r="AM336" s="9">
        <v>3.6481334877213039</v>
      </c>
      <c r="AN336" s="9">
        <v>3.6854066985645932</v>
      </c>
      <c r="AO336" s="73">
        <v>273</v>
      </c>
      <c r="AP336" s="80">
        <v>0</v>
      </c>
      <c r="AQ336" s="80">
        <v>1</v>
      </c>
      <c r="AR336" s="224">
        <v>0</v>
      </c>
      <c r="AS336" s="204" t="s">
        <v>248</v>
      </c>
      <c r="AT336" s="11">
        <v>9784.3989999999994</v>
      </c>
      <c r="AU336" s="11">
        <v>1.294</v>
      </c>
      <c r="AV336" s="158">
        <v>0</v>
      </c>
      <c r="AW336" s="158">
        <v>0</v>
      </c>
      <c r="AX336" s="158" t="s">
        <v>248</v>
      </c>
      <c r="AY336" s="235"/>
      <c r="AZ336" s="242">
        <v>88548</v>
      </c>
      <c r="BA336" s="188"/>
      <c r="BB336" s="203"/>
      <c r="BC336" s="158"/>
      <c r="BD336" s="217" t="s">
        <v>61</v>
      </c>
      <c r="BE336" s="201" t="s">
        <v>62</v>
      </c>
      <c r="BF336" s="201" t="s">
        <v>63</v>
      </c>
      <c r="BG336" s="201" t="s">
        <v>196</v>
      </c>
      <c r="BH336" s="218" t="s">
        <v>514</v>
      </c>
      <c r="BI336" s="218" t="s">
        <v>67</v>
      </c>
      <c r="BJ336" s="391">
        <v>214</v>
      </c>
      <c r="BK336" s="370">
        <v>3</v>
      </c>
      <c r="BL336" s="219" t="s">
        <v>65</v>
      </c>
      <c r="BM336" s="52" t="s">
        <v>65</v>
      </c>
      <c r="BN336" s="218" t="s">
        <v>374</v>
      </c>
      <c r="BO336" s="217" t="s">
        <v>159</v>
      </c>
      <c r="BP336" s="201" t="s">
        <v>680</v>
      </c>
      <c r="BQ336" s="52" t="s">
        <v>714</v>
      </c>
    </row>
    <row r="337" spans="1:69" ht="16.5" thickBot="1">
      <c r="A337" s="207" t="s">
        <v>37</v>
      </c>
      <c r="B337" s="208" t="s">
        <v>711</v>
      </c>
      <c r="C337" s="202" t="s">
        <v>35</v>
      </c>
      <c r="D337" s="210" t="s">
        <v>709</v>
      </c>
      <c r="E337" s="24" t="s">
        <v>477</v>
      </c>
      <c r="F337" s="86">
        <v>135</v>
      </c>
      <c r="G337" s="80">
        <v>7</v>
      </c>
      <c r="H337" s="204"/>
      <c r="I337" s="204"/>
      <c r="J337" s="204"/>
      <c r="K337" s="204"/>
      <c r="L337" s="80">
        <v>2</v>
      </c>
      <c r="M337" s="203"/>
      <c r="N337" s="52">
        <v>0</v>
      </c>
      <c r="O337" s="204"/>
      <c r="P337" s="204"/>
      <c r="Q337" s="11">
        <v>6.3062855079000002</v>
      </c>
      <c r="R337" s="204"/>
      <c r="S337" s="204"/>
      <c r="T337" s="53">
        <v>10.449999999999998</v>
      </c>
      <c r="U337" s="204"/>
      <c r="V337" s="204"/>
      <c r="W337" s="11">
        <v>6.2149204761904002</v>
      </c>
      <c r="X337" s="204"/>
      <c r="Y337" s="204"/>
      <c r="Z337" s="53">
        <v>10.337499999999999</v>
      </c>
      <c r="AA337" s="204"/>
      <c r="AB337" s="204"/>
      <c r="AC337" s="204"/>
      <c r="AD337" s="204"/>
      <c r="AE337" s="204"/>
      <c r="AF337" s="9">
        <v>2.6929849019310899</v>
      </c>
      <c r="AG337" s="9">
        <v>861</v>
      </c>
      <c r="AH337" s="9">
        <v>0.3686182294113553</v>
      </c>
      <c r="AI337" s="9">
        <v>218</v>
      </c>
      <c r="AJ337" s="9">
        <v>2.010904255319149</v>
      </c>
      <c r="AK337" s="204" t="s">
        <v>248</v>
      </c>
      <c r="AL337" s="9">
        <v>0</v>
      </c>
      <c r="AM337" s="9"/>
      <c r="AN337" s="9"/>
      <c r="AO337" s="73">
        <v>254</v>
      </c>
      <c r="AP337" s="80">
        <v>1</v>
      </c>
      <c r="AQ337" s="80">
        <v>1</v>
      </c>
      <c r="AR337" s="224">
        <v>0</v>
      </c>
      <c r="AS337" s="204" t="s">
        <v>248</v>
      </c>
      <c r="AT337" s="11">
        <v>9006.4009999999998</v>
      </c>
      <c r="AU337" s="11">
        <v>71.915999999999997</v>
      </c>
      <c r="AV337" s="158">
        <v>0</v>
      </c>
      <c r="AW337" s="158">
        <v>0</v>
      </c>
      <c r="AX337" s="158" t="s">
        <v>248</v>
      </c>
      <c r="AY337" s="235"/>
      <c r="AZ337" s="242">
        <v>88548</v>
      </c>
      <c r="BA337" s="188"/>
      <c r="BB337" s="203"/>
      <c r="BC337" s="158"/>
      <c r="BD337" s="217" t="s">
        <v>61</v>
      </c>
      <c r="BE337" s="201" t="s">
        <v>62</v>
      </c>
      <c r="BF337" s="201" t="s">
        <v>63</v>
      </c>
      <c r="BG337" s="201" t="s">
        <v>196</v>
      </c>
      <c r="BH337" s="218" t="s">
        <v>514</v>
      </c>
      <c r="BI337" s="218" t="s">
        <v>68</v>
      </c>
      <c r="BJ337" s="391">
        <v>214</v>
      </c>
      <c r="BK337" s="370">
        <v>4</v>
      </c>
      <c r="BL337" s="219" t="s">
        <v>65</v>
      </c>
      <c r="BM337" s="52" t="s">
        <v>65</v>
      </c>
      <c r="BN337" s="218" t="s">
        <v>374</v>
      </c>
      <c r="BO337" s="217" t="s">
        <v>159</v>
      </c>
      <c r="BP337" s="201" t="s">
        <v>680</v>
      </c>
      <c r="BQ337" s="52" t="s">
        <v>714</v>
      </c>
    </row>
    <row r="338" spans="1:69" ht="16.5" thickBot="1">
      <c r="A338" s="207" t="s">
        <v>37</v>
      </c>
      <c r="B338" s="208" t="s">
        <v>711</v>
      </c>
      <c r="C338" s="202" t="s">
        <v>35</v>
      </c>
      <c r="D338" s="210" t="s">
        <v>709</v>
      </c>
      <c r="E338" s="24" t="s">
        <v>478</v>
      </c>
      <c r="F338" s="86">
        <v>88</v>
      </c>
      <c r="G338" s="80">
        <v>0</v>
      </c>
      <c r="H338" s="204"/>
      <c r="I338" s="204"/>
      <c r="J338" s="204"/>
      <c r="K338" s="204"/>
      <c r="L338" s="80">
        <v>0</v>
      </c>
      <c r="M338" s="203"/>
      <c r="N338" s="52">
        <v>0</v>
      </c>
      <c r="O338" s="204"/>
      <c r="P338" s="204"/>
      <c r="Q338" s="11">
        <v>5.1156019431999997</v>
      </c>
      <c r="R338" s="204"/>
      <c r="S338" s="204"/>
      <c r="T338" s="53">
        <v>6.6599999999999993</v>
      </c>
      <c r="U338" s="204"/>
      <c r="V338" s="204"/>
      <c r="W338" s="11">
        <v>4.9454315454545004</v>
      </c>
      <c r="X338" s="204"/>
      <c r="Y338" s="204"/>
      <c r="Z338" s="53">
        <v>6.6999999999999993</v>
      </c>
      <c r="AA338" s="204"/>
      <c r="AB338" s="204"/>
      <c r="AC338" s="204"/>
      <c r="AD338" s="204"/>
      <c r="AE338" s="204"/>
      <c r="AF338" s="9">
        <v>3.7566396326987772</v>
      </c>
      <c r="AG338" s="9">
        <v>616</v>
      </c>
      <c r="AH338" s="9">
        <v>0.37161789173775467</v>
      </c>
      <c r="AI338" s="9">
        <v>9</v>
      </c>
      <c r="AJ338" s="9">
        <v>2.9192307692307691</v>
      </c>
      <c r="AK338" s="204" t="s">
        <v>248</v>
      </c>
      <c r="AL338" s="9">
        <v>88</v>
      </c>
      <c r="AM338" s="9">
        <v>3.7566396326987772</v>
      </c>
      <c r="AN338" s="9">
        <v>3.7422802850356294</v>
      </c>
      <c r="AO338" s="73">
        <v>176</v>
      </c>
      <c r="AP338" s="80">
        <v>0</v>
      </c>
      <c r="AQ338" s="80">
        <v>0</v>
      </c>
      <c r="AR338" s="224">
        <v>0</v>
      </c>
      <c r="AS338" s="204" t="s">
        <v>248</v>
      </c>
      <c r="AT338" s="11">
        <v>6265.86</v>
      </c>
      <c r="AU338" s="11">
        <v>0</v>
      </c>
      <c r="AV338" s="158">
        <v>0</v>
      </c>
      <c r="AW338" s="158">
        <v>0</v>
      </c>
      <c r="AX338" s="158" t="s">
        <v>248</v>
      </c>
      <c r="AY338" s="235"/>
      <c r="AZ338" s="218">
        <v>35961</v>
      </c>
      <c r="BA338" s="188"/>
      <c r="BB338" s="203"/>
      <c r="BC338" s="158"/>
      <c r="BD338" s="217" t="s">
        <v>61</v>
      </c>
      <c r="BE338" s="201" t="s">
        <v>62</v>
      </c>
      <c r="BF338" s="201" t="s">
        <v>63</v>
      </c>
      <c r="BG338" s="201" t="s">
        <v>196</v>
      </c>
      <c r="BH338" s="218" t="s">
        <v>712</v>
      </c>
      <c r="BI338" s="218" t="s">
        <v>64</v>
      </c>
      <c r="BJ338" s="391">
        <v>214</v>
      </c>
      <c r="BK338" s="370">
        <v>1</v>
      </c>
      <c r="BL338" s="219" t="s">
        <v>65</v>
      </c>
      <c r="BM338" s="52" t="s">
        <v>65</v>
      </c>
      <c r="BN338" s="218" t="s">
        <v>374</v>
      </c>
      <c r="BO338" s="217" t="s">
        <v>478</v>
      </c>
      <c r="BP338" s="201" t="s">
        <v>693</v>
      </c>
      <c r="BQ338" s="52" t="s">
        <v>715</v>
      </c>
    </row>
    <row r="339" spans="1:69" ht="16.5" thickBot="1">
      <c r="A339" s="207" t="s">
        <v>37</v>
      </c>
      <c r="B339" s="208" t="s">
        <v>711</v>
      </c>
      <c r="C339" s="202" t="s">
        <v>35</v>
      </c>
      <c r="D339" s="210" t="s">
        <v>709</v>
      </c>
      <c r="E339" s="24" t="s">
        <v>478</v>
      </c>
      <c r="F339" s="86">
        <v>85</v>
      </c>
      <c r="G339" s="80">
        <v>2</v>
      </c>
      <c r="H339" s="204"/>
      <c r="I339" s="204"/>
      <c r="J339" s="204"/>
      <c r="K339" s="204"/>
      <c r="L339" s="80">
        <v>0</v>
      </c>
      <c r="M339" s="203"/>
      <c r="N339" s="52">
        <v>0</v>
      </c>
      <c r="O339" s="204"/>
      <c r="P339" s="204"/>
      <c r="Q339" s="11">
        <v>5.7983975180999998</v>
      </c>
      <c r="R339" s="204"/>
      <c r="S339" s="204"/>
      <c r="T339" s="53">
        <v>11.962499999999999</v>
      </c>
      <c r="U339" s="204"/>
      <c r="V339" s="204"/>
      <c r="W339" s="11">
        <v>5.6625420843373</v>
      </c>
      <c r="X339" s="204"/>
      <c r="Y339" s="204"/>
      <c r="Z339" s="53">
        <v>11.962499999999999</v>
      </c>
      <c r="AA339" s="204"/>
      <c r="AB339" s="204"/>
      <c r="AC339" s="204"/>
      <c r="AD339" s="204"/>
      <c r="AE339" s="204"/>
      <c r="AF339" s="9">
        <v>3.4017498614250483</v>
      </c>
      <c r="AG339" s="9">
        <v>580</v>
      </c>
      <c r="AH339" s="9">
        <v>0.46292073272675899</v>
      </c>
      <c r="AI339" s="9">
        <v>30</v>
      </c>
      <c r="AJ339" s="9">
        <v>2.4833333333333334</v>
      </c>
      <c r="AK339" s="204" t="s">
        <v>248</v>
      </c>
      <c r="AL339" s="9">
        <v>83</v>
      </c>
      <c r="AM339" s="9">
        <v>3.4017498614250483</v>
      </c>
      <c r="AN339" s="9">
        <v>3.4916666666666667</v>
      </c>
      <c r="AO339" s="73">
        <v>166</v>
      </c>
      <c r="AP339" s="80">
        <v>0</v>
      </c>
      <c r="AQ339" s="80">
        <v>0</v>
      </c>
      <c r="AR339" s="224">
        <v>0</v>
      </c>
      <c r="AS339" s="204" t="s">
        <v>248</v>
      </c>
      <c r="AT339" s="11">
        <v>5916.817</v>
      </c>
      <c r="AU339" s="11">
        <v>0</v>
      </c>
      <c r="AV339" s="158">
        <v>0</v>
      </c>
      <c r="AW339" s="158">
        <v>0</v>
      </c>
      <c r="AX339" s="158" t="s">
        <v>248</v>
      </c>
      <c r="AY339" s="235"/>
      <c r="AZ339" s="218">
        <v>35961</v>
      </c>
      <c r="BA339" s="188"/>
      <c r="BB339" s="203"/>
      <c r="BC339" s="158"/>
      <c r="BD339" s="217" t="s">
        <v>61</v>
      </c>
      <c r="BE339" s="201" t="s">
        <v>62</v>
      </c>
      <c r="BF339" s="201" t="s">
        <v>63</v>
      </c>
      <c r="BG339" s="201" t="s">
        <v>196</v>
      </c>
      <c r="BH339" s="218" t="s">
        <v>712</v>
      </c>
      <c r="BI339" s="218" t="s">
        <v>66</v>
      </c>
      <c r="BJ339" s="391">
        <v>214</v>
      </c>
      <c r="BK339" s="370">
        <v>7</v>
      </c>
      <c r="BL339" s="219" t="s">
        <v>65</v>
      </c>
      <c r="BM339" s="52" t="s">
        <v>65</v>
      </c>
      <c r="BN339" s="218" t="s">
        <v>374</v>
      </c>
      <c r="BO339" s="217" t="s">
        <v>478</v>
      </c>
      <c r="BP339" s="201" t="s">
        <v>693</v>
      </c>
      <c r="BQ339" s="52" t="s">
        <v>715</v>
      </c>
    </row>
    <row r="340" spans="1:69" ht="16.5" thickBot="1">
      <c r="A340" s="207" t="s">
        <v>37</v>
      </c>
      <c r="B340" s="208" t="s">
        <v>711</v>
      </c>
      <c r="C340" s="202" t="s">
        <v>35</v>
      </c>
      <c r="D340" s="210" t="s">
        <v>709</v>
      </c>
      <c r="E340" s="24" t="s">
        <v>478</v>
      </c>
      <c r="F340" s="86">
        <v>89</v>
      </c>
      <c r="G340" s="80">
        <v>1</v>
      </c>
      <c r="H340" s="204"/>
      <c r="I340" s="204"/>
      <c r="J340" s="204"/>
      <c r="K340" s="204"/>
      <c r="L340" s="80">
        <v>0</v>
      </c>
      <c r="M340" s="203"/>
      <c r="N340" s="52">
        <v>0</v>
      </c>
      <c r="O340" s="204"/>
      <c r="P340" s="204"/>
      <c r="Q340" s="11">
        <v>6.3243520341000004</v>
      </c>
      <c r="R340" s="204"/>
      <c r="S340" s="204"/>
      <c r="T340" s="53">
        <v>9.4333333333333318</v>
      </c>
      <c r="U340" s="204"/>
      <c r="V340" s="204"/>
      <c r="W340" s="11">
        <v>5.5879997272726998</v>
      </c>
      <c r="X340" s="204"/>
      <c r="Y340" s="204"/>
      <c r="Z340" s="53">
        <v>8.7999999999999972</v>
      </c>
      <c r="AA340" s="204"/>
      <c r="AB340" s="204"/>
      <c r="AC340" s="204"/>
      <c r="AD340" s="204"/>
      <c r="AE340" s="204"/>
      <c r="AF340" s="9">
        <v>3.894561724809857</v>
      </c>
      <c r="AG340" s="9">
        <v>616</v>
      </c>
      <c r="AH340" s="9">
        <v>0.32826497302330332</v>
      </c>
      <c r="AI340" s="9">
        <v>2</v>
      </c>
      <c r="AJ340" s="9">
        <v>3.3633333333333333</v>
      </c>
      <c r="AK340" s="204" t="s">
        <v>248</v>
      </c>
      <c r="AL340" s="9">
        <v>88</v>
      </c>
      <c r="AM340" s="9">
        <v>3.894561724809857</v>
      </c>
      <c r="AN340" s="9">
        <v>3.8788732394366199</v>
      </c>
      <c r="AO340" s="73">
        <v>176</v>
      </c>
      <c r="AP340" s="80">
        <v>0</v>
      </c>
      <c r="AQ340" s="80">
        <v>0</v>
      </c>
      <c r="AR340" s="224">
        <v>0</v>
      </c>
      <c r="AS340" s="204" t="s">
        <v>248</v>
      </c>
      <c r="AT340" s="11">
        <v>6273.9319999999998</v>
      </c>
      <c r="AU340" s="11">
        <v>0</v>
      </c>
      <c r="AV340" s="158">
        <v>0</v>
      </c>
      <c r="AW340" s="158">
        <v>0</v>
      </c>
      <c r="AX340" s="158" t="s">
        <v>248</v>
      </c>
      <c r="AY340" s="235"/>
      <c r="AZ340" s="218">
        <v>35961</v>
      </c>
      <c r="BA340" s="188"/>
      <c r="BB340" s="203"/>
      <c r="BC340" s="158"/>
      <c r="BD340" s="217" t="s">
        <v>61</v>
      </c>
      <c r="BE340" s="201" t="s">
        <v>62</v>
      </c>
      <c r="BF340" s="201" t="s">
        <v>63</v>
      </c>
      <c r="BG340" s="201" t="s">
        <v>196</v>
      </c>
      <c r="BH340" s="218" t="s">
        <v>712</v>
      </c>
      <c r="BI340" s="218" t="s">
        <v>67</v>
      </c>
      <c r="BJ340" s="391">
        <v>214</v>
      </c>
      <c r="BK340" s="370">
        <v>3</v>
      </c>
      <c r="BL340" s="219" t="s">
        <v>65</v>
      </c>
      <c r="BM340" s="52" t="s">
        <v>65</v>
      </c>
      <c r="BN340" s="218" t="s">
        <v>374</v>
      </c>
      <c r="BO340" s="217" t="s">
        <v>478</v>
      </c>
      <c r="BP340" s="201" t="s">
        <v>693</v>
      </c>
      <c r="BQ340" s="52" t="s">
        <v>715</v>
      </c>
    </row>
    <row r="341" spans="1:69" ht="16.5" thickBot="1">
      <c r="A341" s="207" t="s">
        <v>37</v>
      </c>
      <c r="B341" s="208" t="s">
        <v>711</v>
      </c>
      <c r="C341" s="202" t="s">
        <v>35</v>
      </c>
      <c r="D341" s="210" t="s">
        <v>709</v>
      </c>
      <c r="E341" s="24" t="s">
        <v>478</v>
      </c>
      <c r="F341" s="86">
        <v>88</v>
      </c>
      <c r="G341" s="80">
        <v>4</v>
      </c>
      <c r="H341" s="204"/>
      <c r="I341" s="204"/>
      <c r="J341" s="204"/>
      <c r="K341" s="204"/>
      <c r="L341" s="80">
        <v>0</v>
      </c>
      <c r="M341" s="203"/>
      <c r="N341" s="52">
        <v>0</v>
      </c>
      <c r="O341" s="204"/>
      <c r="P341" s="204"/>
      <c r="Q341" s="11">
        <v>5.7731426667000001</v>
      </c>
      <c r="R341" s="204"/>
      <c r="S341" s="204"/>
      <c r="T341" s="53">
        <v>7.9499999999999993</v>
      </c>
      <c r="U341" s="204"/>
      <c r="V341" s="204"/>
      <c r="W341" s="11">
        <v>5.7437617023809002</v>
      </c>
      <c r="X341" s="204"/>
      <c r="Y341" s="204"/>
      <c r="Z341" s="53">
        <v>7.9499999999999993</v>
      </c>
      <c r="AA341" s="204"/>
      <c r="AB341" s="204"/>
      <c r="AC341" s="204"/>
      <c r="AD341" s="204"/>
      <c r="AE341" s="204"/>
      <c r="AF341" s="9">
        <v>2.8137585040257909</v>
      </c>
      <c r="AG341" s="9">
        <v>588</v>
      </c>
      <c r="AH341" s="9">
        <v>0.36608027034851803</v>
      </c>
      <c r="AI341" s="9">
        <v>94</v>
      </c>
      <c r="AJ341" s="9">
        <v>2.085897435897436</v>
      </c>
      <c r="AK341" s="204" t="s">
        <v>248</v>
      </c>
      <c r="AL341" s="9">
        <v>0</v>
      </c>
      <c r="AM341" s="9"/>
      <c r="AN341" s="9"/>
      <c r="AO341" s="73">
        <v>168</v>
      </c>
      <c r="AP341" s="80">
        <v>0</v>
      </c>
      <c r="AQ341" s="80">
        <v>0</v>
      </c>
      <c r="AR341" s="224">
        <v>0</v>
      </c>
      <c r="AS341" s="204" t="s">
        <v>248</v>
      </c>
      <c r="AT341" s="11">
        <v>5983.2139999999999</v>
      </c>
      <c r="AU341" s="11">
        <v>0</v>
      </c>
      <c r="AV341" s="158">
        <v>0</v>
      </c>
      <c r="AW341" s="158">
        <v>0</v>
      </c>
      <c r="AX341" s="158" t="s">
        <v>248</v>
      </c>
      <c r="AY341" s="235"/>
      <c r="AZ341" s="218">
        <v>35961</v>
      </c>
      <c r="BA341" s="188"/>
      <c r="BB341" s="203"/>
      <c r="BC341" s="158"/>
      <c r="BD341" s="217" t="s">
        <v>61</v>
      </c>
      <c r="BE341" s="201" t="s">
        <v>62</v>
      </c>
      <c r="BF341" s="201" t="s">
        <v>63</v>
      </c>
      <c r="BG341" s="201" t="s">
        <v>196</v>
      </c>
      <c r="BH341" s="218" t="s">
        <v>712</v>
      </c>
      <c r="BI341" s="218" t="s">
        <v>68</v>
      </c>
      <c r="BJ341" s="391">
        <v>214</v>
      </c>
      <c r="BK341" s="370">
        <v>4</v>
      </c>
      <c r="BL341" s="219" t="s">
        <v>65</v>
      </c>
      <c r="BM341" s="52" t="s">
        <v>65</v>
      </c>
      <c r="BN341" s="218" t="s">
        <v>374</v>
      </c>
      <c r="BO341" s="217" t="s">
        <v>478</v>
      </c>
      <c r="BP341" s="201" t="s">
        <v>693</v>
      </c>
      <c r="BQ341" s="52" t="s">
        <v>715</v>
      </c>
    </row>
    <row r="342" spans="1:69" ht="16.5" thickBot="1">
      <c r="A342" s="207" t="s">
        <v>37</v>
      </c>
      <c r="B342" s="208" t="s">
        <v>711</v>
      </c>
      <c r="C342" s="202" t="s">
        <v>35</v>
      </c>
      <c r="D342" s="210" t="s">
        <v>709</v>
      </c>
      <c r="E342" s="24" t="s">
        <v>479</v>
      </c>
      <c r="F342" s="86">
        <v>111</v>
      </c>
      <c r="G342" s="80">
        <v>0</v>
      </c>
      <c r="H342" s="204"/>
      <c r="I342" s="204"/>
      <c r="J342" s="204"/>
      <c r="K342" s="204"/>
      <c r="L342" s="80">
        <v>0</v>
      </c>
      <c r="M342" s="203"/>
      <c r="N342" s="52">
        <v>0</v>
      </c>
      <c r="O342" s="204"/>
      <c r="P342" s="204"/>
      <c r="Q342" s="11">
        <v>4.9089818198000001</v>
      </c>
      <c r="R342" s="204"/>
      <c r="S342" s="204"/>
      <c r="T342" s="53">
        <v>6.3624999999999972</v>
      </c>
      <c r="U342" s="204"/>
      <c r="V342" s="204"/>
      <c r="W342" s="11">
        <v>4.7592881711711001</v>
      </c>
      <c r="X342" s="204"/>
      <c r="Y342" s="204"/>
      <c r="Z342" s="53">
        <v>6.3624999999999972</v>
      </c>
      <c r="AA342" s="204"/>
      <c r="AB342" s="204"/>
      <c r="AC342" s="204"/>
      <c r="AD342" s="204"/>
      <c r="AE342" s="204"/>
      <c r="AF342" s="9">
        <v>3.7565637248516706</v>
      </c>
      <c r="AG342" s="9">
        <v>777</v>
      </c>
      <c r="AH342" s="9">
        <v>0.36754978331023391</v>
      </c>
      <c r="AI342" s="9">
        <v>10</v>
      </c>
      <c r="AJ342" s="9">
        <v>2.9121428571428574</v>
      </c>
      <c r="AK342" s="204" t="s">
        <v>248</v>
      </c>
      <c r="AL342" s="9">
        <v>111</v>
      </c>
      <c r="AM342" s="9">
        <v>3.7565637248516706</v>
      </c>
      <c r="AN342" s="9">
        <v>3.7442781690140845</v>
      </c>
      <c r="AO342" s="73">
        <v>222</v>
      </c>
      <c r="AP342" s="80">
        <v>0</v>
      </c>
      <c r="AQ342" s="80">
        <v>0</v>
      </c>
      <c r="AR342" s="224">
        <v>0</v>
      </c>
      <c r="AS342" s="204" t="s">
        <v>248</v>
      </c>
      <c r="AT342" s="11">
        <v>8500.9429999999993</v>
      </c>
      <c r="AU342" s="11">
        <v>0</v>
      </c>
      <c r="AV342" s="158">
        <v>0</v>
      </c>
      <c r="AW342" s="158">
        <v>0</v>
      </c>
      <c r="AX342" s="158" t="s">
        <v>248</v>
      </c>
      <c r="AY342" s="235"/>
      <c r="AZ342" s="218">
        <v>38900</v>
      </c>
      <c r="BA342" s="188"/>
      <c r="BB342" s="203"/>
      <c r="BC342" s="158"/>
      <c r="BD342" s="217" t="s">
        <v>61</v>
      </c>
      <c r="BE342" s="201" t="s">
        <v>62</v>
      </c>
      <c r="BF342" s="201" t="s">
        <v>63</v>
      </c>
      <c r="BG342" s="201" t="s">
        <v>196</v>
      </c>
      <c r="BH342" s="413" t="s">
        <v>512</v>
      </c>
      <c r="BI342" s="218" t="s">
        <v>64</v>
      </c>
      <c r="BJ342" s="391">
        <v>214</v>
      </c>
      <c r="BK342" s="370">
        <v>1</v>
      </c>
      <c r="BL342" s="219" t="s">
        <v>65</v>
      </c>
      <c r="BM342" s="52" t="s">
        <v>65</v>
      </c>
      <c r="BN342" s="218" t="s">
        <v>374</v>
      </c>
      <c r="BO342" s="217" t="s">
        <v>707</v>
      </c>
      <c r="BP342" s="201" t="s">
        <v>680</v>
      </c>
      <c r="BQ342" s="52" t="s">
        <v>714</v>
      </c>
    </row>
    <row r="343" spans="1:69" ht="16.5" thickBot="1">
      <c r="A343" s="207" t="s">
        <v>37</v>
      </c>
      <c r="B343" s="208" t="s">
        <v>711</v>
      </c>
      <c r="C343" s="202" t="s">
        <v>35</v>
      </c>
      <c r="D343" s="210" t="s">
        <v>709</v>
      </c>
      <c r="E343" s="24" t="s">
        <v>479</v>
      </c>
      <c r="F343" s="86">
        <v>112</v>
      </c>
      <c r="G343" s="80">
        <v>1</v>
      </c>
      <c r="H343" s="204"/>
      <c r="I343" s="204"/>
      <c r="J343" s="204"/>
      <c r="K343" s="204"/>
      <c r="L343" s="80">
        <v>1</v>
      </c>
      <c r="M343" s="203"/>
      <c r="N343" s="52">
        <v>0</v>
      </c>
      <c r="O343" s="204"/>
      <c r="P343" s="204"/>
      <c r="Q343" s="11">
        <v>5.1771089091000002</v>
      </c>
      <c r="R343" s="204"/>
      <c r="S343" s="204"/>
      <c r="T343" s="53">
        <v>7.875</v>
      </c>
      <c r="U343" s="204"/>
      <c r="V343" s="204"/>
      <c r="W343" s="11">
        <v>5.0293452454544996</v>
      </c>
      <c r="X343" s="204"/>
      <c r="Y343" s="204"/>
      <c r="Z343" s="53">
        <v>8.25</v>
      </c>
      <c r="AA343" s="204"/>
      <c r="AB343" s="204"/>
      <c r="AC343" s="204"/>
      <c r="AD343" s="204"/>
      <c r="AE343" s="204"/>
      <c r="AF343" s="9">
        <v>3.3964155917043808</v>
      </c>
      <c r="AG343" s="9">
        <v>770</v>
      </c>
      <c r="AH343" s="9">
        <v>0.48193033975917043</v>
      </c>
      <c r="AI343" s="9">
        <v>36</v>
      </c>
      <c r="AJ343" s="9">
        <v>2.5099206349206349</v>
      </c>
      <c r="AK343" s="204" t="s">
        <v>248</v>
      </c>
      <c r="AL343" s="9">
        <v>110</v>
      </c>
      <c r="AM343" s="9">
        <v>3.3964155917043808</v>
      </c>
      <c r="AN343" s="9">
        <v>3.4868995633187772</v>
      </c>
      <c r="AO343" s="73">
        <v>222</v>
      </c>
      <c r="AP343" s="80">
        <v>0</v>
      </c>
      <c r="AQ343" s="80">
        <v>0</v>
      </c>
      <c r="AR343" s="224">
        <v>0</v>
      </c>
      <c r="AS343" s="204" t="s">
        <v>248</v>
      </c>
      <c r="AT343" s="11">
        <v>8385.7669999999998</v>
      </c>
      <c r="AU343" s="11">
        <v>0</v>
      </c>
      <c r="AV343" s="158">
        <v>0</v>
      </c>
      <c r="AW343" s="158">
        <v>0</v>
      </c>
      <c r="AX343" s="158" t="s">
        <v>248</v>
      </c>
      <c r="AY343" s="235"/>
      <c r="AZ343" s="218">
        <v>38900</v>
      </c>
      <c r="BA343" s="188"/>
      <c r="BB343" s="203"/>
      <c r="BC343" s="158"/>
      <c r="BD343" s="217" t="s">
        <v>61</v>
      </c>
      <c r="BE343" s="201" t="s">
        <v>62</v>
      </c>
      <c r="BF343" s="201" t="s">
        <v>63</v>
      </c>
      <c r="BG343" s="201" t="s">
        <v>196</v>
      </c>
      <c r="BH343" s="413" t="s">
        <v>512</v>
      </c>
      <c r="BI343" s="218" t="s">
        <v>66</v>
      </c>
      <c r="BJ343" s="391">
        <v>214</v>
      </c>
      <c r="BK343" s="370">
        <v>7</v>
      </c>
      <c r="BL343" s="219" t="s">
        <v>65</v>
      </c>
      <c r="BM343" s="52" t="s">
        <v>65</v>
      </c>
      <c r="BN343" s="218" t="s">
        <v>374</v>
      </c>
      <c r="BO343" s="217" t="s">
        <v>707</v>
      </c>
      <c r="BP343" s="201" t="s">
        <v>680</v>
      </c>
      <c r="BQ343" s="52" t="s">
        <v>714</v>
      </c>
    </row>
    <row r="344" spans="1:69" ht="16.5" thickBot="1">
      <c r="A344" s="207" t="s">
        <v>37</v>
      </c>
      <c r="B344" s="208" t="s">
        <v>711</v>
      </c>
      <c r="C344" s="202" t="s">
        <v>35</v>
      </c>
      <c r="D344" s="210" t="s">
        <v>709</v>
      </c>
      <c r="E344" s="24" t="s">
        <v>479</v>
      </c>
      <c r="F344" s="86">
        <v>112</v>
      </c>
      <c r="G344" s="80">
        <v>1</v>
      </c>
      <c r="H344" s="204"/>
      <c r="I344" s="204"/>
      <c r="J344" s="204"/>
      <c r="K344" s="204"/>
      <c r="L344" s="80">
        <v>0</v>
      </c>
      <c r="M344" s="203"/>
      <c r="N344" s="52">
        <v>0</v>
      </c>
      <c r="O344" s="204"/>
      <c r="P344" s="204"/>
      <c r="Q344" s="11">
        <v>5.2079818017999999</v>
      </c>
      <c r="R344" s="204"/>
      <c r="S344" s="204"/>
      <c r="T344" s="53">
        <v>6.7416666666666645</v>
      </c>
      <c r="U344" s="204"/>
      <c r="V344" s="204"/>
      <c r="W344" s="11">
        <v>5.2275943333333004</v>
      </c>
      <c r="X344" s="204"/>
      <c r="Y344" s="204"/>
      <c r="Z344" s="53">
        <v>7.0749999999999984</v>
      </c>
      <c r="AA344" s="204"/>
      <c r="AB344" s="204"/>
      <c r="AC344" s="204"/>
      <c r="AD344" s="204"/>
      <c r="AE344" s="204"/>
      <c r="AF344" s="9">
        <v>3.6039639721096774</v>
      </c>
      <c r="AG344" s="9">
        <v>777</v>
      </c>
      <c r="AH344" s="9">
        <v>0.33722961343485303</v>
      </c>
      <c r="AI344" s="9">
        <v>8</v>
      </c>
      <c r="AJ344" s="9">
        <v>2.9674242424242423</v>
      </c>
      <c r="AK344" s="204" t="s">
        <v>248</v>
      </c>
      <c r="AL344" s="9">
        <v>110</v>
      </c>
      <c r="AM344" s="9">
        <v>3.6079090991577552</v>
      </c>
      <c r="AN344" s="9">
        <v>3.6469428007889548</v>
      </c>
      <c r="AO344" s="73">
        <v>222</v>
      </c>
      <c r="AP344" s="80">
        <v>0</v>
      </c>
      <c r="AQ344" s="80">
        <v>0</v>
      </c>
      <c r="AR344" s="224">
        <v>0</v>
      </c>
      <c r="AS344" s="204" t="s">
        <v>248</v>
      </c>
      <c r="AT344" s="11">
        <v>8488.5130000000008</v>
      </c>
      <c r="AU344" s="11">
        <v>0</v>
      </c>
      <c r="AV344" s="158">
        <v>0</v>
      </c>
      <c r="AW344" s="158">
        <v>0</v>
      </c>
      <c r="AX344" s="158" t="s">
        <v>248</v>
      </c>
      <c r="AY344" s="235"/>
      <c r="AZ344" s="218">
        <v>38900</v>
      </c>
      <c r="BA344" s="188"/>
      <c r="BB344" s="203"/>
      <c r="BC344" s="158"/>
      <c r="BD344" s="217" t="s">
        <v>61</v>
      </c>
      <c r="BE344" s="201" t="s">
        <v>62</v>
      </c>
      <c r="BF344" s="201" t="s">
        <v>63</v>
      </c>
      <c r="BG344" s="201" t="s">
        <v>196</v>
      </c>
      <c r="BH344" s="413" t="s">
        <v>512</v>
      </c>
      <c r="BI344" s="218" t="s">
        <v>67</v>
      </c>
      <c r="BJ344" s="391">
        <v>214</v>
      </c>
      <c r="BK344" s="370">
        <v>3</v>
      </c>
      <c r="BL344" s="219" t="s">
        <v>65</v>
      </c>
      <c r="BM344" s="52" t="s">
        <v>65</v>
      </c>
      <c r="BN344" s="218" t="s">
        <v>374</v>
      </c>
      <c r="BO344" s="217" t="s">
        <v>707</v>
      </c>
      <c r="BP344" s="201" t="s">
        <v>680</v>
      </c>
      <c r="BQ344" s="52" t="s">
        <v>714</v>
      </c>
    </row>
    <row r="345" spans="1:69" ht="16.5" thickBot="1">
      <c r="A345" s="207" t="s">
        <v>37</v>
      </c>
      <c r="B345" s="208" t="s">
        <v>711</v>
      </c>
      <c r="C345" s="202" t="s">
        <v>35</v>
      </c>
      <c r="D345" s="210" t="s">
        <v>709</v>
      </c>
      <c r="E345" s="24" t="s">
        <v>479</v>
      </c>
      <c r="F345" s="86">
        <v>112</v>
      </c>
      <c r="G345" s="80">
        <v>2</v>
      </c>
      <c r="H345" s="204"/>
      <c r="I345" s="204"/>
      <c r="J345" s="204"/>
      <c r="K345" s="204"/>
      <c r="L345" s="80">
        <v>0</v>
      </c>
      <c r="M345" s="203"/>
      <c r="N345" s="52">
        <v>0</v>
      </c>
      <c r="O345" s="204"/>
      <c r="P345" s="204"/>
      <c r="Q345" s="11">
        <v>5.5251817000000001</v>
      </c>
      <c r="R345" s="204"/>
      <c r="S345" s="204"/>
      <c r="T345" s="53">
        <v>7.25</v>
      </c>
      <c r="U345" s="204"/>
      <c r="V345" s="204"/>
      <c r="W345" s="11">
        <v>5.4697997818181001</v>
      </c>
      <c r="X345" s="204"/>
      <c r="Y345" s="204"/>
      <c r="Z345" s="53">
        <v>6.958333333333333</v>
      </c>
      <c r="AA345" s="204"/>
      <c r="AB345" s="204"/>
      <c r="AC345" s="204"/>
      <c r="AD345" s="204"/>
      <c r="AE345" s="204"/>
      <c r="AF345" s="9">
        <v>2.7253866361290573</v>
      </c>
      <c r="AG345" s="9">
        <v>770</v>
      </c>
      <c r="AH345" s="9">
        <v>0.3419311235465311</v>
      </c>
      <c r="AI345" s="9">
        <v>170</v>
      </c>
      <c r="AJ345" s="9">
        <v>2.0587248322147653</v>
      </c>
      <c r="AK345" s="204" t="s">
        <v>248</v>
      </c>
      <c r="AL345" s="9">
        <v>0</v>
      </c>
      <c r="AM345" s="9"/>
      <c r="AN345" s="9"/>
      <c r="AO345" s="73">
        <v>214</v>
      </c>
      <c r="AP345" s="80">
        <v>0</v>
      </c>
      <c r="AQ345" s="80">
        <v>6</v>
      </c>
      <c r="AR345" s="224">
        <v>0</v>
      </c>
      <c r="AS345" s="204" t="s">
        <v>248</v>
      </c>
      <c r="AT345" s="11">
        <v>8282.4750000000004</v>
      </c>
      <c r="AU345" s="11">
        <v>84.12</v>
      </c>
      <c r="AV345" s="158">
        <v>0</v>
      </c>
      <c r="AW345" s="158">
        <v>0</v>
      </c>
      <c r="AX345" s="158" t="s">
        <v>248</v>
      </c>
      <c r="AY345" s="235"/>
      <c r="AZ345" s="218">
        <v>38900</v>
      </c>
      <c r="BA345" s="188"/>
      <c r="BB345" s="203"/>
      <c r="BC345" s="158"/>
      <c r="BD345" s="217" t="s">
        <v>61</v>
      </c>
      <c r="BE345" s="201" t="s">
        <v>62</v>
      </c>
      <c r="BF345" s="201" t="s">
        <v>63</v>
      </c>
      <c r="BG345" s="201" t="s">
        <v>196</v>
      </c>
      <c r="BH345" s="413" t="s">
        <v>512</v>
      </c>
      <c r="BI345" s="218" t="s">
        <v>68</v>
      </c>
      <c r="BJ345" s="391">
        <v>214</v>
      </c>
      <c r="BK345" s="370">
        <v>4</v>
      </c>
      <c r="BL345" s="219" t="s">
        <v>65</v>
      </c>
      <c r="BM345" s="52" t="s">
        <v>65</v>
      </c>
      <c r="BN345" s="218" t="s">
        <v>374</v>
      </c>
      <c r="BO345" s="217" t="s">
        <v>707</v>
      </c>
      <c r="BP345" s="201" t="s">
        <v>680</v>
      </c>
      <c r="BQ345" s="52" t="s">
        <v>714</v>
      </c>
    </row>
    <row r="346" spans="1:69" ht="16.5" thickBot="1">
      <c r="A346" s="207" t="s">
        <v>37</v>
      </c>
      <c r="B346" s="208" t="s">
        <v>711</v>
      </c>
      <c r="C346" s="202" t="s">
        <v>35</v>
      </c>
      <c r="D346" s="210" t="s">
        <v>709</v>
      </c>
      <c r="E346" s="24" t="s">
        <v>584</v>
      </c>
      <c r="F346" s="86">
        <v>128</v>
      </c>
      <c r="G346" s="80">
        <v>1</v>
      </c>
      <c r="H346" s="204"/>
      <c r="I346" s="204"/>
      <c r="J346" s="204"/>
      <c r="K346" s="204"/>
      <c r="L346" s="80">
        <v>0</v>
      </c>
      <c r="M346" s="203"/>
      <c r="N346" s="52">
        <v>0</v>
      </c>
      <c r="O346" s="204"/>
      <c r="P346" s="204"/>
      <c r="Q346" s="11">
        <v>5.0257714646</v>
      </c>
      <c r="R346" s="204"/>
      <c r="S346" s="204"/>
      <c r="T346" s="53">
        <v>6.2824999999999998</v>
      </c>
      <c r="U346" s="204"/>
      <c r="V346" s="204"/>
      <c r="W346" s="11">
        <v>4.6235588976377002</v>
      </c>
      <c r="X346" s="204"/>
      <c r="Y346" s="204"/>
      <c r="Z346" s="53">
        <v>5.7208333333333323</v>
      </c>
      <c r="AA346" s="204"/>
      <c r="AB346" s="204"/>
      <c r="AC346" s="204"/>
      <c r="AD346" s="204"/>
      <c r="AE346" s="204"/>
      <c r="AF346" s="9">
        <v>3.7236150360348788</v>
      </c>
      <c r="AG346" s="9">
        <v>890</v>
      </c>
      <c r="AH346" s="9">
        <v>0.35676108562095898</v>
      </c>
      <c r="AI346" s="9">
        <v>10</v>
      </c>
      <c r="AJ346" s="9">
        <v>2.9662162162162162</v>
      </c>
      <c r="AK346" s="204" t="s">
        <v>248</v>
      </c>
      <c r="AL346" s="9">
        <v>127</v>
      </c>
      <c r="AM346" s="9">
        <v>3.7236150360348788</v>
      </c>
      <c r="AN346" s="9">
        <v>3.7204968944099379</v>
      </c>
      <c r="AO346" s="73">
        <v>254</v>
      </c>
      <c r="AP346" s="80">
        <v>0</v>
      </c>
      <c r="AQ346" s="80">
        <v>0</v>
      </c>
      <c r="AR346" s="224">
        <v>0</v>
      </c>
      <c r="AS346" s="204" t="s">
        <v>248</v>
      </c>
      <c r="AT346" s="11">
        <v>9744.4560000000001</v>
      </c>
      <c r="AU346" s="11">
        <v>0</v>
      </c>
      <c r="AV346" s="158">
        <v>0</v>
      </c>
      <c r="AW346" s="158">
        <v>0</v>
      </c>
      <c r="AX346" s="158" t="s">
        <v>248</v>
      </c>
      <c r="AY346" s="235"/>
      <c r="AZ346" s="218">
        <v>33575</v>
      </c>
      <c r="BA346" s="188"/>
      <c r="BB346" s="203"/>
      <c r="BC346" s="158"/>
      <c r="BD346" s="217" t="s">
        <v>61</v>
      </c>
      <c r="BE346" s="201" t="s">
        <v>62</v>
      </c>
      <c r="BF346" s="201" t="s">
        <v>63</v>
      </c>
      <c r="BG346" s="201" t="s">
        <v>196</v>
      </c>
      <c r="BH346" s="218" t="s">
        <v>511</v>
      </c>
      <c r="BI346" s="218" t="s">
        <v>64</v>
      </c>
      <c r="BJ346" s="391">
        <v>214</v>
      </c>
      <c r="BK346" s="370">
        <v>1</v>
      </c>
      <c r="BL346" s="219" t="s">
        <v>65</v>
      </c>
      <c r="BM346" s="52" t="s">
        <v>65</v>
      </c>
      <c r="BN346" s="218" t="s">
        <v>374</v>
      </c>
      <c r="BO346" s="217" t="s">
        <v>83</v>
      </c>
      <c r="BP346" s="201" t="s">
        <v>683</v>
      </c>
      <c r="BQ346" s="52" t="s">
        <v>717</v>
      </c>
    </row>
    <row r="347" spans="1:69" ht="16.5" thickBot="1">
      <c r="A347" s="207" t="s">
        <v>37</v>
      </c>
      <c r="B347" s="208" t="s">
        <v>711</v>
      </c>
      <c r="C347" s="202" t="s">
        <v>35</v>
      </c>
      <c r="D347" s="210" t="s">
        <v>709</v>
      </c>
      <c r="E347" s="24" t="s">
        <v>584</v>
      </c>
      <c r="F347" s="86">
        <v>129</v>
      </c>
      <c r="G347" s="80">
        <v>3</v>
      </c>
      <c r="H347" s="204"/>
      <c r="I347" s="204"/>
      <c r="J347" s="204"/>
      <c r="K347" s="204"/>
      <c r="L347" s="80">
        <v>0</v>
      </c>
      <c r="M347" s="203"/>
      <c r="N347" s="52">
        <v>1</v>
      </c>
      <c r="O347" s="204"/>
      <c r="P347" s="204"/>
      <c r="Q347" s="11">
        <v>5.1831585158999998</v>
      </c>
      <c r="R347" s="204"/>
      <c r="S347" s="204"/>
      <c r="T347" s="53">
        <v>6.7699999999999987</v>
      </c>
      <c r="U347" s="204"/>
      <c r="V347" s="204"/>
      <c r="W347" s="11">
        <v>5.2465157063492001</v>
      </c>
      <c r="X347" s="204"/>
      <c r="Y347" s="204"/>
      <c r="Z347" s="53">
        <v>6.8374999999999986</v>
      </c>
      <c r="AA347" s="204"/>
      <c r="AB347" s="204"/>
      <c r="AC347" s="204"/>
      <c r="AD347" s="204"/>
      <c r="AE347" s="204"/>
      <c r="AF347" s="9">
        <v>3.0850285700389319</v>
      </c>
      <c r="AG347" s="9">
        <v>882</v>
      </c>
      <c r="AH347" s="9">
        <v>0.53922794777280603</v>
      </c>
      <c r="AI347" s="9">
        <v>122</v>
      </c>
      <c r="AJ347" s="9">
        <v>2.1105</v>
      </c>
      <c r="AK347" s="204" t="s">
        <v>248</v>
      </c>
      <c r="AL347" s="9">
        <v>126</v>
      </c>
      <c r="AM347" s="9">
        <v>3.0850285700389319</v>
      </c>
      <c r="AN347" s="9">
        <v>3.1105263157894738</v>
      </c>
      <c r="AO347" s="73">
        <v>252</v>
      </c>
      <c r="AP347" s="80">
        <v>0</v>
      </c>
      <c r="AQ347" s="80">
        <v>0</v>
      </c>
      <c r="AR347" s="224">
        <v>0</v>
      </c>
      <c r="AS347" s="204" t="s">
        <v>248</v>
      </c>
      <c r="AT347" s="11">
        <v>9723.2119999999995</v>
      </c>
      <c r="AU347" s="11">
        <v>0</v>
      </c>
      <c r="AV347" s="158">
        <v>0</v>
      </c>
      <c r="AW347" s="158">
        <v>0</v>
      </c>
      <c r="AX347" s="158" t="s">
        <v>248</v>
      </c>
      <c r="AY347" s="235"/>
      <c r="AZ347" s="218">
        <v>33575</v>
      </c>
      <c r="BA347" s="188"/>
      <c r="BB347" s="203"/>
      <c r="BC347" s="158"/>
      <c r="BD347" s="217" t="s">
        <v>61</v>
      </c>
      <c r="BE347" s="201" t="s">
        <v>62</v>
      </c>
      <c r="BF347" s="201" t="s">
        <v>63</v>
      </c>
      <c r="BG347" s="201" t="s">
        <v>196</v>
      </c>
      <c r="BH347" s="218" t="s">
        <v>511</v>
      </c>
      <c r="BI347" s="218" t="s">
        <v>66</v>
      </c>
      <c r="BJ347" s="391">
        <v>214</v>
      </c>
      <c r="BK347" s="370">
        <v>7</v>
      </c>
      <c r="BL347" s="219" t="s">
        <v>65</v>
      </c>
      <c r="BM347" s="52" t="s">
        <v>65</v>
      </c>
      <c r="BN347" s="218" t="s">
        <v>374</v>
      </c>
      <c r="BO347" s="217" t="s">
        <v>83</v>
      </c>
      <c r="BP347" s="201" t="s">
        <v>683</v>
      </c>
      <c r="BQ347" s="52" t="s">
        <v>717</v>
      </c>
    </row>
    <row r="348" spans="1:69" ht="16.5" thickBot="1">
      <c r="A348" s="207" t="s">
        <v>37</v>
      </c>
      <c r="B348" s="208" t="s">
        <v>711</v>
      </c>
      <c r="C348" s="202" t="s">
        <v>35</v>
      </c>
      <c r="D348" s="210" t="s">
        <v>709</v>
      </c>
      <c r="E348" s="24" t="s">
        <v>584</v>
      </c>
      <c r="F348" s="86">
        <v>128</v>
      </c>
      <c r="G348" s="80">
        <v>0</v>
      </c>
      <c r="H348" s="204"/>
      <c r="I348" s="204"/>
      <c r="J348" s="204"/>
      <c r="K348" s="204"/>
      <c r="L348" s="80">
        <v>1</v>
      </c>
      <c r="M348" s="203"/>
      <c r="N348" s="52">
        <v>1</v>
      </c>
      <c r="O348" s="204"/>
      <c r="P348" s="204"/>
      <c r="Q348" s="11">
        <v>5.2537399369999997</v>
      </c>
      <c r="R348" s="204"/>
      <c r="S348" s="204"/>
      <c r="T348" s="53">
        <v>8.8312499999999989</v>
      </c>
      <c r="U348" s="204"/>
      <c r="V348" s="204"/>
      <c r="W348" s="11">
        <v>4.5949682992124998</v>
      </c>
      <c r="X348" s="204"/>
      <c r="Y348" s="204"/>
      <c r="Z348" s="53">
        <v>8.4562499999999989</v>
      </c>
      <c r="AA348" s="204"/>
      <c r="AB348" s="204"/>
      <c r="AC348" s="204"/>
      <c r="AD348" s="204"/>
      <c r="AE348" s="204"/>
      <c r="AF348" s="9">
        <v>3.5683928686429942</v>
      </c>
      <c r="AG348" s="9">
        <v>889</v>
      </c>
      <c r="AH348" s="9">
        <v>0.46764250605882485</v>
      </c>
      <c r="AI348" s="9">
        <v>27</v>
      </c>
      <c r="AJ348" s="9">
        <v>2.6118589743589742</v>
      </c>
      <c r="AK348" s="204" t="s">
        <v>248</v>
      </c>
      <c r="AL348" s="9">
        <v>121</v>
      </c>
      <c r="AM348" s="9">
        <v>3.5802500133003501</v>
      </c>
      <c r="AN348" s="9">
        <v>3.6472795497185739</v>
      </c>
      <c r="AO348" s="73">
        <v>249</v>
      </c>
      <c r="AP348" s="80">
        <v>0</v>
      </c>
      <c r="AQ348" s="80">
        <v>7</v>
      </c>
      <c r="AR348" s="224">
        <v>0</v>
      </c>
      <c r="AS348" s="204" t="s">
        <v>248</v>
      </c>
      <c r="AT348" s="11">
        <v>9613.2610000000004</v>
      </c>
      <c r="AU348" s="11">
        <v>121.8</v>
      </c>
      <c r="AV348" s="158">
        <v>0</v>
      </c>
      <c r="AW348" s="158">
        <v>0</v>
      </c>
      <c r="AX348" s="158" t="s">
        <v>248</v>
      </c>
      <c r="AY348" s="235"/>
      <c r="AZ348" s="218">
        <v>33575</v>
      </c>
      <c r="BA348" s="188"/>
      <c r="BB348" s="203"/>
      <c r="BC348" s="158"/>
      <c r="BD348" s="217" t="s">
        <v>61</v>
      </c>
      <c r="BE348" s="201" t="s">
        <v>62</v>
      </c>
      <c r="BF348" s="201" t="s">
        <v>63</v>
      </c>
      <c r="BG348" s="201" t="s">
        <v>196</v>
      </c>
      <c r="BH348" s="218" t="s">
        <v>511</v>
      </c>
      <c r="BI348" s="218" t="s">
        <v>67</v>
      </c>
      <c r="BJ348" s="391">
        <v>214</v>
      </c>
      <c r="BK348" s="370">
        <v>3</v>
      </c>
      <c r="BL348" s="219" t="s">
        <v>65</v>
      </c>
      <c r="BM348" s="52" t="s">
        <v>65</v>
      </c>
      <c r="BN348" s="218" t="s">
        <v>374</v>
      </c>
      <c r="BO348" s="217" t="s">
        <v>83</v>
      </c>
      <c r="BP348" s="201" t="s">
        <v>683</v>
      </c>
      <c r="BQ348" s="52" t="s">
        <v>717</v>
      </c>
    </row>
    <row r="349" spans="1:69" ht="16.5" thickBot="1">
      <c r="A349" s="207" t="s">
        <v>37</v>
      </c>
      <c r="B349" s="208" t="s">
        <v>711</v>
      </c>
      <c r="C349" s="202" t="s">
        <v>35</v>
      </c>
      <c r="D349" s="210" t="s">
        <v>709</v>
      </c>
      <c r="E349" s="24" t="s">
        <v>584</v>
      </c>
      <c r="F349" s="86">
        <v>127</v>
      </c>
      <c r="G349" s="80">
        <v>11</v>
      </c>
      <c r="H349" s="204"/>
      <c r="I349" s="204"/>
      <c r="J349" s="204"/>
      <c r="K349" s="204"/>
      <c r="L349" s="80">
        <v>0</v>
      </c>
      <c r="M349" s="203"/>
      <c r="N349" s="52">
        <v>0</v>
      </c>
      <c r="O349" s="204"/>
      <c r="P349" s="204"/>
      <c r="Q349" s="11">
        <v>6.3797239224000002</v>
      </c>
      <c r="R349" s="204"/>
      <c r="S349" s="204"/>
      <c r="T349" s="53">
        <v>9.5333333333333314</v>
      </c>
      <c r="U349" s="204"/>
      <c r="V349" s="204"/>
      <c r="W349" s="11">
        <v>6.3569480344827003</v>
      </c>
      <c r="X349" s="204"/>
      <c r="Y349" s="204"/>
      <c r="Z349" s="53">
        <v>9.5333333333333314</v>
      </c>
      <c r="AA349" s="204"/>
      <c r="AB349" s="204"/>
      <c r="AC349" s="204"/>
      <c r="AD349" s="204"/>
      <c r="AE349" s="204"/>
      <c r="AF349" s="9">
        <v>2.4386450642162987</v>
      </c>
      <c r="AG349" s="9">
        <v>812</v>
      </c>
      <c r="AH349" s="9">
        <v>0.36818504985659634</v>
      </c>
      <c r="AI349" s="9">
        <v>485</v>
      </c>
      <c r="AJ349" s="9">
        <v>1.6595959595959595</v>
      </c>
      <c r="AK349" s="204" t="s">
        <v>248</v>
      </c>
      <c r="AL349" s="9">
        <v>0</v>
      </c>
      <c r="AM349" s="9"/>
      <c r="AN349" s="9"/>
      <c r="AO349" s="73">
        <v>223</v>
      </c>
      <c r="AP349" s="80">
        <v>1</v>
      </c>
      <c r="AQ349" s="80">
        <v>8</v>
      </c>
      <c r="AR349" s="224">
        <v>0</v>
      </c>
      <c r="AS349" s="204" t="s">
        <v>248</v>
      </c>
      <c r="AT349" s="11">
        <v>8576.6650000000009</v>
      </c>
      <c r="AU349" s="11">
        <v>501.44099999999997</v>
      </c>
      <c r="AV349" s="158">
        <v>0</v>
      </c>
      <c r="AW349" s="158">
        <v>0</v>
      </c>
      <c r="AX349" s="158" t="s">
        <v>248</v>
      </c>
      <c r="AY349" s="235"/>
      <c r="AZ349" s="218">
        <v>33575</v>
      </c>
      <c r="BA349" s="188"/>
      <c r="BB349" s="203"/>
      <c r="BC349" s="158"/>
      <c r="BD349" s="217" t="s">
        <v>61</v>
      </c>
      <c r="BE349" s="201" t="s">
        <v>62</v>
      </c>
      <c r="BF349" s="201" t="s">
        <v>63</v>
      </c>
      <c r="BG349" s="201" t="s">
        <v>196</v>
      </c>
      <c r="BH349" s="218" t="s">
        <v>511</v>
      </c>
      <c r="BI349" s="218" t="s">
        <v>68</v>
      </c>
      <c r="BJ349" s="391">
        <v>214</v>
      </c>
      <c r="BK349" s="370">
        <v>4</v>
      </c>
      <c r="BL349" s="219" t="s">
        <v>65</v>
      </c>
      <c r="BM349" s="52" t="s">
        <v>65</v>
      </c>
      <c r="BN349" s="218" t="s">
        <v>374</v>
      </c>
      <c r="BO349" s="217" t="s">
        <v>83</v>
      </c>
      <c r="BP349" s="201" t="s">
        <v>683</v>
      </c>
      <c r="BQ349" s="52" t="s">
        <v>717</v>
      </c>
    </row>
    <row r="350" spans="1:69" ht="16.5" thickBot="1">
      <c r="A350" s="207" t="s">
        <v>37</v>
      </c>
      <c r="B350" s="208" t="s">
        <v>711</v>
      </c>
      <c r="C350" s="202" t="s">
        <v>35</v>
      </c>
      <c r="D350" s="210" t="s">
        <v>709</v>
      </c>
      <c r="E350" s="24" t="s">
        <v>480</v>
      </c>
      <c r="F350" s="86">
        <v>62</v>
      </c>
      <c r="G350" s="80">
        <v>0</v>
      </c>
      <c r="H350" s="204"/>
      <c r="I350" s="204"/>
      <c r="J350" s="204"/>
      <c r="K350" s="204"/>
      <c r="L350" s="80">
        <v>0</v>
      </c>
      <c r="M350" s="203"/>
      <c r="N350" s="52">
        <v>0</v>
      </c>
      <c r="O350" s="204"/>
      <c r="P350" s="204"/>
      <c r="Q350" s="11">
        <v>6.1277580323</v>
      </c>
      <c r="R350" s="204"/>
      <c r="S350" s="204"/>
      <c r="T350" s="53">
        <v>10.225</v>
      </c>
      <c r="U350" s="204"/>
      <c r="V350" s="204"/>
      <c r="W350" s="11">
        <v>5.6807257096774002</v>
      </c>
      <c r="X350" s="204"/>
      <c r="Y350" s="204"/>
      <c r="Z350" s="53">
        <v>9.7249999999999996</v>
      </c>
      <c r="AA350" s="204"/>
      <c r="AB350" s="204"/>
      <c r="AC350" s="204"/>
      <c r="AD350" s="204"/>
      <c r="AE350" s="204"/>
      <c r="AF350" s="9">
        <v>3.4570276569660905</v>
      </c>
      <c r="AG350" s="9">
        <v>434</v>
      </c>
      <c r="AH350" s="9">
        <v>0.4530687982854496</v>
      </c>
      <c r="AI350" s="9">
        <v>16</v>
      </c>
      <c r="AJ350" s="9">
        <v>2.5558823529411767</v>
      </c>
      <c r="AK350" s="204" t="s">
        <v>248</v>
      </c>
      <c r="AL350" s="9">
        <v>62</v>
      </c>
      <c r="AM350" s="9">
        <v>3.4570276569660905</v>
      </c>
      <c r="AN350" s="9">
        <v>3.5388127853881279</v>
      </c>
      <c r="AO350" s="73">
        <v>124</v>
      </c>
      <c r="AP350" s="80">
        <v>0</v>
      </c>
      <c r="AQ350" s="80">
        <v>0</v>
      </c>
      <c r="AR350" s="224">
        <v>0</v>
      </c>
      <c r="AS350" s="204" t="s">
        <v>248</v>
      </c>
      <c r="AT350" s="11">
        <v>4433.299</v>
      </c>
      <c r="AU350" s="11">
        <v>0</v>
      </c>
      <c r="AV350" s="158">
        <v>0</v>
      </c>
      <c r="AW350" s="158">
        <v>0</v>
      </c>
      <c r="AX350" s="158" t="s">
        <v>248</v>
      </c>
      <c r="AY350" s="235"/>
      <c r="AZ350" s="218">
        <v>35143</v>
      </c>
      <c r="BA350" s="188"/>
      <c r="BB350" s="203"/>
      <c r="BC350" s="158"/>
      <c r="BD350" s="217" t="s">
        <v>61</v>
      </c>
      <c r="BE350" s="201" t="s">
        <v>62</v>
      </c>
      <c r="BF350" s="201" t="s">
        <v>63</v>
      </c>
      <c r="BG350" s="201" t="s">
        <v>196</v>
      </c>
      <c r="BH350" s="218" t="s">
        <v>514</v>
      </c>
      <c r="BI350" s="218" t="s">
        <v>64</v>
      </c>
      <c r="BJ350" s="391">
        <v>214</v>
      </c>
      <c r="BK350" s="370">
        <v>1</v>
      </c>
      <c r="BL350" s="219" t="s">
        <v>65</v>
      </c>
      <c r="BM350" s="52" t="s">
        <v>65</v>
      </c>
      <c r="BN350" s="218" t="s">
        <v>374</v>
      </c>
      <c r="BO350" s="217" t="s">
        <v>339</v>
      </c>
      <c r="BP350" s="201" t="s">
        <v>699</v>
      </c>
      <c r="BQ350" s="52" t="s">
        <v>715</v>
      </c>
    </row>
    <row r="351" spans="1:69" ht="16.5" thickBot="1">
      <c r="A351" s="207" t="s">
        <v>37</v>
      </c>
      <c r="B351" s="208" t="s">
        <v>711</v>
      </c>
      <c r="C351" s="202" t="s">
        <v>35</v>
      </c>
      <c r="D351" s="210" t="s">
        <v>709</v>
      </c>
      <c r="E351" s="24" t="s">
        <v>480</v>
      </c>
      <c r="F351" s="86">
        <v>63</v>
      </c>
      <c r="G351" s="80">
        <v>0</v>
      </c>
      <c r="H351" s="204"/>
      <c r="I351" s="204"/>
      <c r="J351" s="204"/>
      <c r="K351" s="204"/>
      <c r="L351" s="80">
        <v>0</v>
      </c>
      <c r="M351" s="203"/>
      <c r="N351" s="52">
        <v>0</v>
      </c>
      <c r="O351" s="204"/>
      <c r="P351" s="204"/>
      <c r="Q351" s="11">
        <v>5.4074047381000003</v>
      </c>
      <c r="R351" s="204"/>
      <c r="S351" s="204"/>
      <c r="T351" s="53">
        <v>8.4499999999999993</v>
      </c>
      <c r="U351" s="204"/>
      <c r="V351" s="204"/>
      <c r="W351" s="11">
        <v>4.6195454545454</v>
      </c>
      <c r="X351" s="204"/>
      <c r="Y351" s="204"/>
      <c r="Z351" s="53">
        <v>6.4749999999999996</v>
      </c>
      <c r="AA351" s="204"/>
      <c r="AB351" s="204"/>
      <c r="AC351" s="204"/>
      <c r="AD351" s="204"/>
      <c r="AE351" s="204"/>
      <c r="AF351" s="9">
        <v>3.4701587432095788</v>
      </c>
      <c r="AG351" s="9">
        <v>441</v>
      </c>
      <c r="AH351" s="9">
        <v>0.49526463049124114</v>
      </c>
      <c r="AI351" s="9">
        <v>19</v>
      </c>
      <c r="AJ351" s="9">
        <v>2.5267543859649124</v>
      </c>
      <c r="AK351" s="204" t="s">
        <v>248</v>
      </c>
      <c r="AL351" s="9">
        <v>62</v>
      </c>
      <c r="AM351" s="9">
        <v>3.476843330991982</v>
      </c>
      <c r="AN351" s="9">
        <v>3.5767441860465117</v>
      </c>
      <c r="AO351" s="73">
        <v>85</v>
      </c>
      <c r="AP351" s="80">
        <v>0</v>
      </c>
      <c r="AQ351" s="80">
        <v>0</v>
      </c>
      <c r="AR351" s="224">
        <v>0</v>
      </c>
      <c r="AS351" s="204" t="s">
        <v>248</v>
      </c>
      <c r="AT351" s="11">
        <v>4485.7759999999998</v>
      </c>
      <c r="AU351" s="11">
        <v>0</v>
      </c>
      <c r="AV351" s="158">
        <v>0</v>
      </c>
      <c r="AW351" s="158">
        <v>0</v>
      </c>
      <c r="AX351" s="158" t="s">
        <v>248</v>
      </c>
      <c r="AY351" s="235"/>
      <c r="AZ351" s="218">
        <v>35143</v>
      </c>
      <c r="BA351" s="188"/>
      <c r="BB351" s="203"/>
      <c r="BC351" s="158"/>
      <c r="BD351" s="217" t="s">
        <v>61</v>
      </c>
      <c r="BE351" s="201" t="s">
        <v>62</v>
      </c>
      <c r="BF351" s="201" t="s">
        <v>63</v>
      </c>
      <c r="BG351" s="201" t="s">
        <v>196</v>
      </c>
      <c r="BH351" s="218" t="s">
        <v>514</v>
      </c>
      <c r="BI351" s="218" t="s">
        <v>66</v>
      </c>
      <c r="BJ351" s="391">
        <v>214</v>
      </c>
      <c r="BK351" s="370">
        <v>7</v>
      </c>
      <c r="BL351" s="219" t="s">
        <v>65</v>
      </c>
      <c r="BM351" s="52" t="s">
        <v>65</v>
      </c>
      <c r="BN351" s="218" t="s">
        <v>374</v>
      </c>
      <c r="BO351" s="217" t="s">
        <v>339</v>
      </c>
      <c r="BP351" s="201" t="s">
        <v>699</v>
      </c>
      <c r="BQ351" s="52" t="s">
        <v>715</v>
      </c>
    </row>
    <row r="352" spans="1:69" ht="16.5" thickBot="1">
      <c r="A352" s="207" t="s">
        <v>37</v>
      </c>
      <c r="B352" s="208" t="s">
        <v>711</v>
      </c>
      <c r="C352" s="202" t="s">
        <v>35</v>
      </c>
      <c r="D352" s="210" t="s">
        <v>709</v>
      </c>
      <c r="E352" s="24" t="s">
        <v>480</v>
      </c>
      <c r="F352" s="86">
        <v>47</v>
      </c>
      <c r="G352" s="80">
        <v>2</v>
      </c>
      <c r="H352" s="204"/>
      <c r="I352" s="204"/>
      <c r="J352" s="204"/>
      <c r="K352" s="204"/>
      <c r="L352" s="80">
        <v>0</v>
      </c>
      <c r="M352" s="203"/>
      <c r="N352" s="52">
        <v>0</v>
      </c>
      <c r="O352" s="204"/>
      <c r="P352" s="204"/>
      <c r="Q352" s="11">
        <v>5.3048887777999996</v>
      </c>
      <c r="R352" s="204"/>
      <c r="S352" s="204"/>
      <c r="T352" s="53">
        <v>6.875</v>
      </c>
      <c r="U352" s="204"/>
      <c r="V352" s="204"/>
      <c r="W352" s="11">
        <v>5.4705554666665996</v>
      </c>
      <c r="X352" s="204"/>
      <c r="Y352" s="204"/>
      <c r="Z352" s="53">
        <v>7.375</v>
      </c>
      <c r="AA352" s="204"/>
      <c r="AB352" s="204"/>
      <c r="AC352" s="204"/>
      <c r="AD352" s="204"/>
      <c r="AE352" s="204"/>
      <c r="AF352" s="9">
        <v>3.6072381113445942</v>
      </c>
      <c r="AG352" s="9">
        <v>313</v>
      </c>
      <c r="AH352" s="9">
        <v>0.41056813262776531</v>
      </c>
      <c r="AI352" s="9">
        <v>3</v>
      </c>
      <c r="AJ352" s="9">
        <v>2.8720588235294118</v>
      </c>
      <c r="AK352" s="204" t="s">
        <v>248</v>
      </c>
      <c r="AL352" s="9">
        <v>45</v>
      </c>
      <c r="AM352" s="9">
        <v>3.6072381113445942</v>
      </c>
      <c r="AN352" s="9">
        <v>3.6537267080745344</v>
      </c>
      <c r="AO352" s="73">
        <v>90</v>
      </c>
      <c r="AP352" s="80">
        <v>0</v>
      </c>
      <c r="AQ352" s="80">
        <v>0</v>
      </c>
      <c r="AR352" s="224">
        <v>0</v>
      </c>
      <c r="AS352" s="204" t="s">
        <v>248</v>
      </c>
      <c r="AT352" s="11">
        <v>3211.9740000000002</v>
      </c>
      <c r="AU352" s="11">
        <v>0</v>
      </c>
      <c r="AV352" s="158">
        <v>0</v>
      </c>
      <c r="AW352" s="158">
        <v>0</v>
      </c>
      <c r="AX352" s="158" t="s">
        <v>248</v>
      </c>
      <c r="AY352" s="235"/>
      <c r="AZ352" s="218">
        <v>35143</v>
      </c>
      <c r="BA352" s="188"/>
      <c r="BB352" s="203"/>
      <c r="BC352" s="158"/>
      <c r="BD352" s="217" t="s">
        <v>61</v>
      </c>
      <c r="BE352" s="201" t="s">
        <v>62</v>
      </c>
      <c r="BF352" s="201" t="s">
        <v>63</v>
      </c>
      <c r="BG352" s="201" t="s">
        <v>196</v>
      </c>
      <c r="BH352" s="218" t="s">
        <v>514</v>
      </c>
      <c r="BI352" s="218" t="s">
        <v>67</v>
      </c>
      <c r="BJ352" s="391">
        <v>214</v>
      </c>
      <c r="BK352" s="370">
        <v>3</v>
      </c>
      <c r="BL352" s="219" t="s">
        <v>65</v>
      </c>
      <c r="BM352" s="52" t="s">
        <v>65</v>
      </c>
      <c r="BN352" s="218" t="s">
        <v>374</v>
      </c>
      <c r="BO352" s="217" t="s">
        <v>339</v>
      </c>
      <c r="BP352" s="201" t="s">
        <v>699</v>
      </c>
      <c r="BQ352" s="52" t="s">
        <v>715</v>
      </c>
    </row>
    <row r="353" spans="1:69" ht="16.5" thickBot="1">
      <c r="A353" s="207" t="s">
        <v>37</v>
      </c>
      <c r="B353" s="208" t="s">
        <v>711</v>
      </c>
      <c r="C353" s="202" t="s">
        <v>35</v>
      </c>
      <c r="D353" s="210" t="s">
        <v>709</v>
      </c>
      <c r="E353" s="24" t="s">
        <v>480</v>
      </c>
      <c r="F353" s="86">
        <v>60</v>
      </c>
      <c r="G353" s="80">
        <v>4</v>
      </c>
      <c r="H353" s="204"/>
      <c r="I353" s="204"/>
      <c r="J353" s="204"/>
      <c r="K353" s="204"/>
      <c r="L353" s="80">
        <v>0</v>
      </c>
      <c r="M353" s="203"/>
      <c r="N353" s="52">
        <v>0</v>
      </c>
      <c r="O353" s="204"/>
      <c r="P353" s="204"/>
      <c r="Q353" s="11">
        <v>6.2536427678999997</v>
      </c>
      <c r="R353" s="204"/>
      <c r="S353" s="204"/>
      <c r="T353" s="53">
        <v>9.5999999999999979</v>
      </c>
      <c r="U353" s="204"/>
      <c r="V353" s="204"/>
      <c r="W353" s="11">
        <v>6.1969106428570999</v>
      </c>
      <c r="X353" s="204"/>
      <c r="Y353" s="204"/>
      <c r="Z353" s="53">
        <v>9.5499999999999989</v>
      </c>
      <c r="AA353" s="204"/>
      <c r="AB353" s="204"/>
      <c r="AC353" s="204"/>
      <c r="AD353" s="204"/>
      <c r="AE353" s="204"/>
      <c r="AF353" s="9">
        <v>2.6955867358008208</v>
      </c>
      <c r="AG353" s="9">
        <v>392</v>
      </c>
      <c r="AH353" s="9">
        <v>0.39845957103705115</v>
      </c>
      <c r="AI353" s="9">
        <v>111</v>
      </c>
      <c r="AJ353" s="9">
        <v>2.0239583333333333</v>
      </c>
      <c r="AK353" s="204" t="s">
        <v>248</v>
      </c>
      <c r="AL353" s="9">
        <v>0</v>
      </c>
      <c r="AM353" s="9"/>
      <c r="AN353" s="9"/>
      <c r="AO353" s="73">
        <v>112</v>
      </c>
      <c r="AP353" s="80">
        <v>0</v>
      </c>
      <c r="AQ353" s="80">
        <v>0</v>
      </c>
      <c r="AR353" s="224">
        <v>0</v>
      </c>
      <c r="AS353" s="204" t="s">
        <v>248</v>
      </c>
      <c r="AT353" s="11">
        <v>3996.9769999999999</v>
      </c>
      <c r="AU353" s="11">
        <v>0</v>
      </c>
      <c r="AV353" s="158">
        <v>0</v>
      </c>
      <c r="AW353" s="158">
        <v>0</v>
      </c>
      <c r="AX353" s="158" t="s">
        <v>248</v>
      </c>
      <c r="AY353" s="235"/>
      <c r="AZ353" s="218">
        <v>35143</v>
      </c>
      <c r="BA353" s="188"/>
      <c r="BB353" s="203"/>
      <c r="BC353" s="158"/>
      <c r="BD353" s="217" t="s">
        <v>61</v>
      </c>
      <c r="BE353" s="201" t="s">
        <v>62</v>
      </c>
      <c r="BF353" s="201" t="s">
        <v>63</v>
      </c>
      <c r="BG353" s="201" t="s">
        <v>196</v>
      </c>
      <c r="BH353" s="218" t="s">
        <v>514</v>
      </c>
      <c r="BI353" s="218" t="s">
        <v>68</v>
      </c>
      <c r="BJ353" s="391">
        <v>214</v>
      </c>
      <c r="BK353" s="370">
        <v>4</v>
      </c>
      <c r="BL353" s="219" t="s">
        <v>65</v>
      </c>
      <c r="BM353" s="52" t="s">
        <v>65</v>
      </c>
      <c r="BN353" s="218" t="s">
        <v>374</v>
      </c>
      <c r="BO353" s="217" t="s">
        <v>339</v>
      </c>
      <c r="BP353" s="201" t="s">
        <v>699</v>
      </c>
      <c r="BQ353" s="52" t="s">
        <v>715</v>
      </c>
    </row>
    <row r="354" spans="1:69" ht="16.5" thickBot="1">
      <c r="A354" s="207" t="s">
        <v>37</v>
      </c>
      <c r="B354" s="208" t="s">
        <v>711</v>
      </c>
      <c r="C354" s="202" t="s">
        <v>35</v>
      </c>
      <c r="D354" s="210" t="s">
        <v>709</v>
      </c>
      <c r="E354" s="24" t="s">
        <v>481</v>
      </c>
      <c r="F354" s="86">
        <v>84</v>
      </c>
      <c r="G354" s="80">
        <v>0</v>
      </c>
      <c r="H354" s="204"/>
      <c r="I354" s="204"/>
      <c r="J354" s="204"/>
      <c r="K354" s="204"/>
      <c r="L354" s="80">
        <v>1</v>
      </c>
      <c r="M354" s="203"/>
      <c r="N354" s="52">
        <v>0</v>
      </c>
      <c r="O354" s="204"/>
      <c r="P354" s="204"/>
      <c r="Q354" s="11">
        <v>5.8890600963999997</v>
      </c>
      <c r="R354" s="204"/>
      <c r="S354" s="204"/>
      <c r="T354" s="53">
        <v>7.8562499999999993</v>
      </c>
      <c r="U354" s="204"/>
      <c r="V354" s="204"/>
      <c r="W354" s="11">
        <v>5.3259273975903003</v>
      </c>
      <c r="X354" s="204"/>
      <c r="Y354" s="204"/>
      <c r="Z354" s="53">
        <v>7.2312499999999993</v>
      </c>
      <c r="AA354" s="204"/>
      <c r="AB354" s="204"/>
      <c r="AC354" s="204"/>
      <c r="AD354" s="204"/>
      <c r="AE354" s="204"/>
      <c r="AF354" s="9">
        <v>3.4198450976517849</v>
      </c>
      <c r="AG354" s="9">
        <v>581</v>
      </c>
      <c r="AH354" s="9">
        <v>0.42031686974865917</v>
      </c>
      <c r="AI354" s="9">
        <v>14</v>
      </c>
      <c r="AJ354" s="9">
        <v>2.5885294117647057</v>
      </c>
      <c r="AK354" s="204" t="s">
        <v>248</v>
      </c>
      <c r="AL354" s="9">
        <v>83</v>
      </c>
      <c r="AM354" s="9">
        <v>3.4198450976517849</v>
      </c>
      <c r="AN354" s="9">
        <v>3.5044326241134751</v>
      </c>
      <c r="AO354" s="73">
        <v>168</v>
      </c>
      <c r="AP354" s="80">
        <v>0</v>
      </c>
      <c r="AQ354" s="80">
        <v>0</v>
      </c>
      <c r="AR354" s="224">
        <v>0</v>
      </c>
      <c r="AS354" s="204" t="s">
        <v>248</v>
      </c>
      <c r="AT354" s="11">
        <v>5984.107</v>
      </c>
      <c r="AU354" s="11">
        <v>0</v>
      </c>
      <c r="AV354" s="158">
        <v>0</v>
      </c>
      <c r="AW354" s="158">
        <v>0</v>
      </c>
      <c r="AX354" s="158" t="s">
        <v>248</v>
      </c>
      <c r="AY354" s="235"/>
      <c r="AZ354" s="218">
        <v>35514</v>
      </c>
      <c r="BA354" s="188"/>
      <c r="BB354" s="203"/>
      <c r="BC354" s="158"/>
      <c r="BD354" s="217" t="s">
        <v>61</v>
      </c>
      <c r="BE354" s="201" t="s">
        <v>62</v>
      </c>
      <c r="BF354" s="201" t="s">
        <v>63</v>
      </c>
      <c r="BG354" s="201" t="s">
        <v>196</v>
      </c>
      <c r="BH354" s="218" t="s">
        <v>514</v>
      </c>
      <c r="BI354" s="218" t="s">
        <v>64</v>
      </c>
      <c r="BJ354" s="391">
        <v>214</v>
      </c>
      <c r="BK354" s="370">
        <v>1</v>
      </c>
      <c r="BL354" s="219" t="s">
        <v>65</v>
      </c>
      <c r="BM354" s="52" t="s">
        <v>65</v>
      </c>
      <c r="BN354" s="218" t="s">
        <v>374</v>
      </c>
      <c r="BO354" s="217" t="s">
        <v>351</v>
      </c>
      <c r="BP354" s="201" t="s">
        <v>684</v>
      </c>
      <c r="BQ354" s="52" t="s">
        <v>716</v>
      </c>
    </row>
    <row r="355" spans="1:69" ht="16.5" thickBot="1">
      <c r="A355" s="207" t="s">
        <v>37</v>
      </c>
      <c r="B355" s="208" t="s">
        <v>711</v>
      </c>
      <c r="C355" s="202" t="s">
        <v>35</v>
      </c>
      <c r="D355" s="210" t="s">
        <v>709</v>
      </c>
      <c r="E355" s="24" t="s">
        <v>481</v>
      </c>
      <c r="F355" s="86">
        <v>86</v>
      </c>
      <c r="G355" s="80">
        <v>0</v>
      </c>
      <c r="H355" s="204"/>
      <c r="I355" s="204"/>
      <c r="J355" s="204"/>
      <c r="K355" s="204"/>
      <c r="L355" s="80">
        <v>0</v>
      </c>
      <c r="M355" s="203"/>
      <c r="N355" s="52">
        <v>0</v>
      </c>
      <c r="O355" s="204"/>
      <c r="P355" s="204"/>
      <c r="Q355" s="11">
        <v>5.9415694186000003</v>
      </c>
      <c r="R355" s="204"/>
      <c r="S355" s="204"/>
      <c r="T355" s="53">
        <v>10.350000000000001</v>
      </c>
      <c r="U355" s="204"/>
      <c r="V355" s="204"/>
      <c r="W355" s="11">
        <v>5.9880579651161998</v>
      </c>
      <c r="X355" s="204"/>
      <c r="Y355" s="204"/>
      <c r="Z355" s="53">
        <v>10.350000000000001</v>
      </c>
      <c r="AA355" s="204"/>
      <c r="AB355" s="204"/>
      <c r="AC355" s="204"/>
      <c r="AD355" s="204"/>
      <c r="AE355" s="204"/>
      <c r="AF355" s="9">
        <v>2.4862815126651476</v>
      </c>
      <c r="AG355" s="9">
        <v>476</v>
      </c>
      <c r="AH355" s="9">
        <v>0.48062743448059281</v>
      </c>
      <c r="AI355" s="9">
        <v>240</v>
      </c>
      <c r="AJ355" s="9">
        <v>1.5976851851851852</v>
      </c>
      <c r="AK355" s="204" t="s">
        <v>248</v>
      </c>
      <c r="AL355" s="9">
        <v>0</v>
      </c>
      <c r="AM355" s="9"/>
      <c r="AN355" s="9"/>
      <c r="AO355" s="73">
        <v>171</v>
      </c>
      <c r="AP355" s="80">
        <v>0</v>
      </c>
      <c r="AQ355" s="80">
        <v>1</v>
      </c>
      <c r="AR355" s="224">
        <v>0</v>
      </c>
      <c r="AS355" s="204" t="s">
        <v>248</v>
      </c>
      <c r="AT355" s="11">
        <v>6073.393</v>
      </c>
      <c r="AU355" s="11">
        <v>62.692999999999998</v>
      </c>
      <c r="AV355" s="158">
        <v>0</v>
      </c>
      <c r="AW355" s="158">
        <v>0</v>
      </c>
      <c r="AX355" s="158" t="s">
        <v>248</v>
      </c>
      <c r="AY355" s="235"/>
      <c r="AZ355" s="218">
        <v>35514</v>
      </c>
      <c r="BA355" s="188"/>
      <c r="BB355" s="203"/>
      <c r="BC355" s="158"/>
      <c r="BD355" s="217" t="s">
        <v>61</v>
      </c>
      <c r="BE355" s="201" t="s">
        <v>62</v>
      </c>
      <c r="BF355" s="201" t="s">
        <v>63</v>
      </c>
      <c r="BG355" s="201" t="s">
        <v>196</v>
      </c>
      <c r="BH355" s="218" t="s">
        <v>514</v>
      </c>
      <c r="BI355" s="218" t="s">
        <v>66</v>
      </c>
      <c r="BJ355" s="391">
        <v>214</v>
      </c>
      <c r="BK355" s="370">
        <v>7</v>
      </c>
      <c r="BL355" s="219" t="s">
        <v>65</v>
      </c>
      <c r="BM355" s="52" t="s">
        <v>65</v>
      </c>
      <c r="BN355" s="218" t="s">
        <v>374</v>
      </c>
      <c r="BO355" s="217" t="s">
        <v>351</v>
      </c>
      <c r="BP355" s="201" t="s">
        <v>684</v>
      </c>
      <c r="BQ355" s="52" t="s">
        <v>716</v>
      </c>
    </row>
    <row r="356" spans="1:69" ht="16.5" thickBot="1">
      <c r="A356" s="207" t="s">
        <v>37</v>
      </c>
      <c r="B356" s="208" t="s">
        <v>711</v>
      </c>
      <c r="C356" s="202" t="s">
        <v>35</v>
      </c>
      <c r="D356" s="210" t="s">
        <v>709</v>
      </c>
      <c r="E356" s="24" t="s">
        <v>481</v>
      </c>
      <c r="F356" s="86">
        <v>86</v>
      </c>
      <c r="G356" s="80">
        <v>2</v>
      </c>
      <c r="H356" s="204"/>
      <c r="I356" s="204"/>
      <c r="J356" s="204"/>
      <c r="K356" s="204"/>
      <c r="L356" s="80">
        <v>0</v>
      </c>
      <c r="M356" s="203"/>
      <c r="N356" s="52">
        <v>0</v>
      </c>
      <c r="O356" s="204"/>
      <c r="P356" s="204"/>
      <c r="Q356" s="11">
        <v>4.6398688689999998</v>
      </c>
      <c r="R356" s="204"/>
      <c r="S356" s="204"/>
      <c r="T356" s="53">
        <v>6.6999999999999993</v>
      </c>
      <c r="U356" s="204"/>
      <c r="V356" s="204"/>
      <c r="W356" s="11">
        <v>4.0772496428571001</v>
      </c>
      <c r="X356" s="204"/>
      <c r="Y356" s="204"/>
      <c r="Z356" s="53">
        <v>6.3999999999999986</v>
      </c>
      <c r="AA356" s="204"/>
      <c r="AB356" s="204"/>
      <c r="AC356" s="204"/>
      <c r="AD356" s="204"/>
      <c r="AE356" s="204"/>
      <c r="AF356" s="9">
        <v>3.619336750434369</v>
      </c>
      <c r="AG356" s="9">
        <v>588</v>
      </c>
      <c r="AH356" s="9">
        <v>0.45323540326432199</v>
      </c>
      <c r="AI356" s="9">
        <v>25</v>
      </c>
      <c r="AJ356" s="9">
        <v>2.5578947368421052</v>
      </c>
      <c r="AK356" s="204" t="s">
        <v>248</v>
      </c>
      <c r="AL356" s="9">
        <v>83</v>
      </c>
      <c r="AM356" s="9">
        <v>3.6352495855800866</v>
      </c>
      <c r="AN356" s="9">
        <v>3.6876623376623376</v>
      </c>
      <c r="AO356" s="73">
        <v>167</v>
      </c>
      <c r="AP356" s="80">
        <v>0</v>
      </c>
      <c r="AQ356" s="80">
        <v>1</v>
      </c>
      <c r="AR356" s="224">
        <v>0</v>
      </c>
      <c r="AS356" s="204" t="s">
        <v>248</v>
      </c>
      <c r="AT356" s="11">
        <v>5997.076</v>
      </c>
      <c r="AU356" s="11">
        <v>0</v>
      </c>
      <c r="AV356" s="158">
        <v>0</v>
      </c>
      <c r="AW356" s="158">
        <v>0</v>
      </c>
      <c r="AX356" s="158" t="s">
        <v>248</v>
      </c>
      <c r="AY356" s="235"/>
      <c r="AZ356" s="218">
        <v>35514</v>
      </c>
      <c r="BA356" s="188"/>
      <c r="BB356" s="203"/>
      <c r="BC356" s="158"/>
      <c r="BD356" s="217" t="s">
        <v>61</v>
      </c>
      <c r="BE356" s="201" t="s">
        <v>62</v>
      </c>
      <c r="BF356" s="201" t="s">
        <v>63</v>
      </c>
      <c r="BG356" s="201" t="s">
        <v>196</v>
      </c>
      <c r="BH356" s="218" t="s">
        <v>514</v>
      </c>
      <c r="BI356" s="218" t="s">
        <v>67</v>
      </c>
      <c r="BJ356" s="391">
        <v>214</v>
      </c>
      <c r="BK356" s="370">
        <v>3</v>
      </c>
      <c r="BL356" s="219" t="s">
        <v>65</v>
      </c>
      <c r="BM356" s="52" t="s">
        <v>65</v>
      </c>
      <c r="BN356" s="218" t="s">
        <v>374</v>
      </c>
      <c r="BO356" s="217" t="s">
        <v>351</v>
      </c>
      <c r="BP356" s="201" t="s">
        <v>684</v>
      </c>
      <c r="BQ356" s="52" t="s">
        <v>716</v>
      </c>
    </row>
    <row r="357" spans="1:69" ht="16.5" thickBot="1">
      <c r="A357" s="207" t="s">
        <v>37</v>
      </c>
      <c r="B357" s="208" t="s">
        <v>711</v>
      </c>
      <c r="C357" s="202" t="s">
        <v>35</v>
      </c>
      <c r="D357" s="210" t="s">
        <v>709</v>
      </c>
      <c r="E357" s="24" t="s">
        <v>481</v>
      </c>
      <c r="F357" s="86">
        <v>85</v>
      </c>
      <c r="G357" s="80">
        <v>1</v>
      </c>
      <c r="H357" s="204"/>
      <c r="I357" s="204"/>
      <c r="J357" s="204"/>
      <c r="K357" s="204"/>
      <c r="L357" s="80">
        <v>1</v>
      </c>
      <c r="M357" s="203"/>
      <c r="N357" s="52">
        <v>0</v>
      </c>
      <c r="O357" s="204"/>
      <c r="P357" s="204"/>
      <c r="Q357" s="11">
        <v>5.9751081687000003</v>
      </c>
      <c r="R357" s="204"/>
      <c r="S357" s="204"/>
      <c r="T357" s="53">
        <v>7.3562499999999993</v>
      </c>
      <c r="U357" s="204"/>
      <c r="V357" s="204"/>
      <c r="W357" s="11">
        <v>5.9355179156625999</v>
      </c>
      <c r="X357" s="204"/>
      <c r="Y357" s="204"/>
      <c r="Z357" s="53">
        <v>7.3083333333333327</v>
      </c>
      <c r="AA357" s="204"/>
      <c r="AB357" s="204"/>
      <c r="AC357" s="204"/>
      <c r="AD357" s="204"/>
      <c r="AE357" s="204"/>
      <c r="AF357" s="9">
        <v>2.7546208112958879</v>
      </c>
      <c r="AG357" s="9">
        <v>567</v>
      </c>
      <c r="AH357" s="9">
        <v>0.42560350854921991</v>
      </c>
      <c r="AI357" s="9">
        <v>131</v>
      </c>
      <c r="AJ357" s="9">
        <v>1.8790540540540541</v>
      </c>
      <c r="AK357" s="204" t="s">
        <v>248</v>
      </c>
      <c r="AL357" s="9">
        <v>0</v>
      </c>
      <c r="AM357" s="9"/>
      <c r="AN357" s="9"/>
      <c r="AO357" s="73">
        <v>166</v>
      </c>
      <c r="AP357" s="80">
        <v>2</v>
      </c>
      <c r="AQ357" s="80">
        <v>0</v>
      </c>
      <c r="AR357" s="224">
        <v>0</v>
      </c>
      <c r="AS357" s="204" t="s">
        <v>248</v>
      </c>
      <c r="AT357" s="11">
        <v>5907.4759999999997</v>
      </c>
      <c r="AU357" s="11">
        <v>71.816000000000003</v>
      </c>
      <c r="AV357" s="158">
        <v>0</v>
      </c>
      <c r="AW357" s="158">
        <v>0</v>
      </c>
      <c r="AX357" s="158" t="s">
        <v>248</v>
      </c>
      <c r="AY357" s="235"/>
      <c r="AZ357" s="218">
        <v>35514</v>
      </c>
      <c r="BA357" s="188"/>
      <c r="BB357" s="203"/>
      <c r="BC357" s="158"/>
      <c r="BD357" s="217" t="s">
        <v>61</v>
      </c>
      <c r="BE357" s="201" t="s">
        <v>62</v>
      </c>
      <c r="BF357" s="201" t="s">
        <v>63</v>
      </c>
      <c r="BG357" s="201" t="s">
        <v>196</v>
      </c>
      <c r="BH357" s="218" t="s">
        <v>514</v>
      </c>
      <c r="BI357" s="218" t="s">
        <v>68</v>
      </c>
      <c r="BJ357" s="391">
        <v>214</v>
      </c>
      <c r="BK357" s="370">
        <v>4</v>
      </c>
      <c r="BL357" s="219" t="s">
        <v>65</v>
      </c>
      <c r="BM357" s="52" t="s">
        <v>65</v>
      </c>
      <c r="BN357" s="218" t="s">
        <v>374</v>
      </c>
      <c r="BO357" s="217" t="s">
        <v>351</v>
      </c>
      <c r="BP357" s="201" t="s">
        <v>684</v>
      </c>
      <c r="BQ357" s="52" t="s">
        <v>716</v>
      </c>
    </row>
    <row r="358" spans="1:69" ht="16.5" thickBot="1">
      <c r="A358" s="207" t="s">
        <v>37</v>
      </c>
      <c r="B358" s="208" t="s">
        <v>711</v>
      </c>
      <c r="C358" s="202" t="s">
        <v>35</v>
      </c>
      <c r="D358" s="210" t="s">
        <v>709</v>
      </c>
      <c r="E358" s="24" t="s">
        <v>482</v>
      </c>
      <c r="F358" s="86">
        <v>108</v>
      </c>
      <c r="G358" s="80">
        <v>3</v>
      </c>
      <c r="H358" s="204"/>
      <c r="I358" s="204"/>
      <c r="J358" s="204"/>
      <c r="K358" s="204"/>
      <c r="L358" s="80">
        <v>0</v>
      </c>
      <c r="M358" s="203"/>
      <c r="N358" s="52">
        <v>0</v>
      </c>
      <c r="O358" s="204"/>
      <c r="P358" s="204"/>
      <c r="Q358" s="11">
        <v>5.3130855428999997</v>
      </c>
      <c r="R358" s="204"/>
      <c r="S358" s="204"/>
      <c r="T358" s="53">
        <v>10.0625</v>
      </c>
      <c r="U358" s="204"/>
      <c r="V358" s="204"/>
      <c r="W358" s="11">
        <v>4.7291902095238001</v>
      </c>
      <c r="X358" s="204"/>
      <c r="Y358" s="204"/>
      <c r="Z358" s="53">
        <v>8.375</v>
      </c>
      <c r="AA358" s="204"/>
      <c r="AB358" s="204"/>
      <c r="AC358" s="204"/>
      <c r="AD358" s="204"/>
      <c r="AE358" s="204"/>
      <c r="AF358" s="9">
        <v>3.5905714388607315</v>
      </c>
      <c r="AG358" s="9">
        <v>735</v>
      </c>
      <c r="AH358" s="9">
        <v>0.40163154994018702</v>
      </c>
      <c r="AI358" s="9">
        <v>12</v>
      </c>
      <c r="AJ358" s="9">
        <v>2.693359375</v>
      </c>
      <c r="AK358" s="204" t="s">
        <v>248</v>
      </c>
      <c r="AL358" s="9">
        <v>105</v>
      </c>
      <c r="AM358" s="9">
        <v>3.5905714388607315</v>
      </c>
      <c r="AN358" s="9">
        <v>3.6489010989010988</v>
      </c>
      <c r="AO358" s="73">
        <v>210</v>
      </c>
      <c r="AP358" s="80">
        <v>0</v>
      </c>
      <c r="AQ358" s="80">
        <v>0</v>
      </c>
      <c r="AR358" s="224">
        <v>0</v>
      </c>
      <c r="AS358" s="204" t="s">
        <v>248</v>
      </c>
      <c r="AT358" s="11">
        <v>7548.5919999999996</v>
      </c>
      <c r="AU358" s="11">
        <v>0</v>
      </c>
      <c r="AV358" s="158">
        <v>0</v>
      </c>
      <c r="AW358" s="158">
        <v>0</v>
      </c>
      <c r="AX358" s="158" t="s">
        <v>248</v>
      </c>
      <c r="AY358" s="235"/>
      <c r="AZ358" s="218">
        <v>52013</v>
      </c>
      <c r="BA358" s="188"/>
      <c r="BB358" s="203"/>
      <c r="BC358" s="158"/>
      <c r="BD358" s="217" t="s">
        <v>61</v>
      </c>
      <c r="BE358" s="201" t="s">
        <v>62</v>
      </c>
      <c r="BF358" s="201" t="s">
        <v>63</v>
      </c>
      <c r="BG358" s="201" t="s">
        <v>196</v>
      </c>
      <c r="BH358" s="218" t="s">
        <v>513</v>
      </c>
      <c r="BI358" s="218" t="s">
        <v>64</v>
      </c>
      <c r="BJ358" s="391">
        <v>214</v>
      </c>
      <c r="BK358" s="370">
        <v>1</v>
      </c>
      <c r="BL358" s="219" t="s">
        <v>65</v>
      </c>
      <c r="BM358" s="52" t="s">
        <v>65</v>
      </c>
      <c r="BN358" s="218" t="s">
        <v>374</v>
      </c>
      <c r="BO358" s="217" t="s">
        <v>55</v>
      </c>
      <c r="BP358" s="201" t="s">
        <v>684</v>
      </c>
      <c r="BQ358" s="52" t="s">
        <v>716</v>
      </c>
    </row>
    <row r="359" spans="1:69" ht="16.5" thickBot="1">
      <c r="A359" s="207" t="s">
        <v>37</v>
      </c>
      <c r="B359" s="208" t="s">
        <v>711</v>
      </c>
      <c r="C359" s="202" t="s">
        <v>35</v>
      </c>
      <c r="D359" s="210" t="s">
        <v>709</v>
      </c>
      <c r="E359" s="24" t="s">
        <v>482</v>
      </c>
      <c r="F359" s="86">
        <v>118</v>
      </c>
      <c r="G359" s="80">
        <v>1</v>
      </c>
      <c r="H359" s="204"/>
      <c r="I359" s="204"/>
      <c r="J359" s="204"/>
      <c r="K359" s="204"/>
      <c r="L359" s="80">
        <v>0</v>
      </c>
      <c r="M359" s="203"/>
      <c r="N359" s="52">
        <v>2</v>
      </c>
      <c r="O359" s="204"/>
      <c r="P359" s="204"/>
      <c r="Q359" s="11">
        <v>6.4771536153999998</v>
      </c>
      <c r="R359" s="204"/>
      <c r="S359" s="204"/>
      <c r="T359" s="53">
        <v>11.358333333333333</v>
      </c>
      <c r="U359" s="204"/>
      <c r="V359" s="204"/>
      <c r="W359" s="11">
        <v>6.5406322222222002</v>
      </c>
      <c r="X359" s="204"/>
      <c r="Y359" s="204"/>
      <c r="Z359" s="53">
        <v>11.358333333333333</v>
      </c>
      <c r="AA359" s="204"/>
      <c r="AB359" s="204"/>
      <c r="AC359" s="204"/>
      <c r="AD359" s="204"/>
      <c r="AE359" s="204"/>
      <c r="AF359" s="9">
        <v>3.3109210582205724</v>
      </c>
      <c r="AG359" s="9">
        <v>797</v>
      </c>
      <c r="AH359" s="9">
        <v>0.57097620965075557</v>
      </c>
      <c r="AI359" s="9">
        <v>74</v>
      </c>
      <c r="AJ359" s="9">
        <v>2.1443548387096776</v>
      </c>
      <c r="AK359" s="204" t="s">
        <v>248</v>
      </c>
      <c r="AL359" s="9">
        <v>112</v>
      </c>
      <c r="AM359" s="9">
        <v>3.3255548527857077</v>
      </c>
      <c r="AN359" s="9">
        <v>3.418016194331984</v>
      </c>
      <c r="AO359" s="73">
        <v>231</v>
      </c>
      <c r="AP359" s="80">
        <v>3</v>
      </c>
      <c r="AQ359" s="80">
        <v>0</v>
      </c>
      <c r="AR359" s="224">
        <v>0</v>
      </c>
      <c r="AS359" s="204" t="s">
        <v>248</v>
      </c>
      <c r="AT359" s="11">
        <v>8368.6779999999999</v>
      </c>
      <c r="AU359" s="11">
        <v>0</v>
      </c>
      <c r="AV359" s="158">
        <v>0</v>
      </c>
      <c r="AW359" s="158">
        <v>0</v>
      </c>
      <c r="AX359" s="158" t="s">
        <v>248</v>
      </c>
      <c r="AY359" s="235"/>
      <c r="AZ359" s="218">
        <v>52013</v>
      </c>
      <c r="BA359" s="188"/>
      <c r="BB359" s="203"/>
      <c r="BC359" s="158"/>
      <c r="BD359" s="217" t="s">
        <v>61</v>
      </c>
      <c r="BE359" s="201" t="s">
        <v>62</v>
      </c>
      <c r="BF359" s="201" t="s">
        <v>63</v>
      </c>
      <c r="BG359" s="201" t="s">
        <v>196</v>
      </c>
      <c r="BH359" s="218" t="s">
        <v>513</v>
      </c>
      <c r="BI359" s="218" t="s">
        <v>66</v>
      </c>
      <c r="BJ359" s="391">
        <v>214</v>
      </c>
      <c r="BK359" s="370">
        <v>7</v>
      </c>
      <c r="BL359" s="219" t="s">
        <v>65</v>
      </c>
      <c r="BM359" s="52" t="s">
        <v>65</v>
      </c>
      <c r="BN359" s="218" t="s">
        <v>374</v>
      </c>
      <c r="BO359" s="217" t="s">
        <v>55</v>
      </c>
      <c r="BP359" s="201" t="s">
        <v>684</v>
      </c>
      <c r="BQ359" s="52" t="s">
        <v>716</v>
      </c>
    </row>
    <row r="360" spans="1:69" ht="16.5" thickBot="1">
      <c r="A360" s="207" t="s">
        <v>37</v>
      </c>
      <c r="B360" s="208" t="s">
        <v>711</v>
      </c>
      <c r="C360" s="202" t="s">
        <v>35</v>
      </c>
      <c r="D360" s="210" t="s">
        <v>709</v>
      </c>
      <c r="E360" s="24" t="s">
        <v>482</v>
      </c>
      <c r="F360" s="86">
        <v>122</v>
      </c>
      <c r="G360" s="80">
        <v>5</v>
      </c>
      <c r="H360" s="204"/>
      <c r="I360" s="204"/>
      <c r="J360" s="204"/>
      <c r="K360" s="204"/>
      <c r="L360" s="80">
        <v>1</v>
      </c>
      <c r="M360" s="203"/>
      <c r="N360" s="52">
        <v>0</v>
      </c>
      <c r="O360" s="204"/>
      <c r="P360" s="204"/>
      <c r="Q360" s="11">
        <v>5.6798619740999996</v>
      </c>
      <c r="R360" s="204"/>
      <c r="S360" s="204"/>
      <c r="T360" s="53">
        <v>9.4199999999999982</v>
      </c>
      <c r="U360" s="204"/>
      <c r="V360" s="204"/>
      <c r="W360" s="11">
        <v>4.9458878017241004</v>
      </c>
      <c r="X360" s="204"/>
      <c r="Y360" s="204"/>
      <c r="Z360" s="53">
        <v>9.3999999999999986</v>
      </c>
      <c r="AA360" s="204"/>
      <c r="AB360" s="204"/>
      <c r="AC360" s="204"/>
      <c r="AD360" s="204"/>
      <c r="AE360" s="204"/>
      <c r="AF360" s="9">
        <v>3.5272795561792809</v>
      </c>
      <c r="AG360" s="9">
        <v>808</v>
      </c>
      <c r="AH360" s="9">
        <v>0.45490579386145835</v>
      </c>
      <c r="AI360" s="9">
        <v>36</v>
      </c>
      <c r="AJ360" s="9">
        <v>2.5301369863013701</v>
      </c>
      <c r="AK360" s="204" t="s">
        <v>248</v>
      </c>
      <c r="AL360" s="9">
        <v>113</v>
      </c>
      <c r="AM360" s="9">
        <v>3.5402225035331036</v>
      </c>
      <c r="AN360" s="9">
        <v>3.6260416666666666</v>
      </c>
      <c r="AO360" s="73">
        <v>231</v>
      </c>
      <c r="AP360" s="80">
        <v>1</v>
      </c>
      <c r="AQ360" s="80">
        <v>2</v>
      </c>
      <c r="AR360" s="224">
        <v>0</v>
      </c>
      <c r="AS360" s="204" t="s">
        <v>248</v>
      </c>
      <c r="AT360" s="11">
        <v>8284.1970000000001</v>
      </c>
      <c r="AU360" s="11">
        <v>89.028000000000006</v>
      </c>
      <c r="AV360" s="158">
        <v>0</v>
      </c>
      <c r="AW360" s="158">
        <v>0</v>
      </c>
      <c r="AX360" s="158" t="s">
        <v>248</v>
      </c>
      <c r="AY360" s="235"/>
      <c r="AZ360" s="218">
        <v>52013</v>
      </c>
      <c r="BA360" s="188"/>
      <c r="BB360" s="203"/>
      <c r="BC360" s="158"/>
      <c r="BD360" s="217" t="s">
        <v>61</v>
      </c>
      <c r="BE360" s="201" t="s">
        <v>62</v>
      </c>
      <c r="BF360" s="201" t="s">
        <v>63</v>
      </c>
      <c r="BG360" s="201" t="s">
        <v>196</v>
      </c>
      <c r="BH360" s="218" t="s">
        <v>513</v>
      </c>
      <c r="BI360" s="218" t="s">
        <v>67</v>
      </c>
      <c r="BJ360" s="391">
        <v>214</v>
      </c>
      <c r="BK360" s="370">
        <v>3</v>
      </c>
      <c r="BL360" s="219" t="s">
        <v>65</v>
      </c>
      <c r="BM360" s="52" t="s">
        <v>65</v>
      </c>
      <c r="BN360" s="218" t="s">
        <v>374</v>
      </c>
      <c r="BO360" s="217" t="s">
        <v>55</v>
      </c>
      <c r="BP360" s="201" t="s">
        <v>684</v>
      </c>
      <c r="BQ360" s="52" t="s">
        <v>716</v>
      </c>
    </row>
    <row r="361" spans="1:69" ht="16.5" thickBot="1">
      <c r="A361" s="207" t="s">
        <v>37</v>
      </c>
      <c r="B361" s="208" t="s">
        <v>711</v>
      </c>
      <c r="C361" s="202" t="s">
        <v>35</v>
      </c>
      <c r="D361" s="210" t="s">
        <v>709</v>
      </c>
      <c r="E361" s="24" t="s">
        <v>482</v>
      </c>
      <c r="F361" s="86">
        <v>118</v>
      </c>
      <c r="G361" s="80">
        <v>2</v>
      </c>
      <c r="H361" s="204"/>
      <c r="I361" s="204"/>
      <c r="J361" s="204"/>
      <c r="K361" s="204"/>
      <c r="L361" s="80">
        <v>1</v>
      </c>
      <c r="M361" s="203"/>
      <c r="N361" s="52">
        <v>0</v>
      </c>
      <c r="O361" s="204"/>
      <c r="P361" s="204"/>
      <c r="Q361" s="11">
        <v>6.2042346869999996</v>
      </c>
      <c r="R361" s="204"/>
      <c r="S361" s="204"/>
      <c r="T361" s="53">
        <v>9.125</v>
      </c>
      <c r="U361" s="204"/>
      <c r="V361" s="204"/>
      <c r="W361" s="11">
        <v>6.1620259826085997</v>
      </c>
      <c r="X361" s="204"/>
      <c r="Y361" s="204"/>
      <c r="Z361" s="53">
        <v>9.5416666666666661</v>
      </c>
      <c r="AA361" s="204"/>
      <c r="AB361" s="204"/>
      <c r="AC361" s="204"/>
      <c r="AD361" s="204"/>
      <c r="AE361" s="204"/>
      <c r="AF361" s="9">
        <v>2.614649124760974</v>
      </c>
      <c r="AG361" s="9">
        <v>798</v>
      </c>
      <c r="AH361" s="9">
        <v>0.32464655139364762</v>
      </c>
      <c r="AI361" s="9">
        <v>243</v>
      </c>
      <c r="AJ361" s="9">
        <v>1.9664634146341464</v>
      </c>
      <c r="AK361" s="204" t="s">
        <v>248</v>
      </c>
      <c r="AL361" s="9">
        <v>0</v>
      </c>
      <c r="AM361" s="9"/>
      <c r="AN361" s="9"/>
      <c r="AO361" s="73">
        <v>232</v>
      </c>
      <c r="AP361" s="80">
        <v>0</v>
      </c>
      <c r="AQ361" s="80">
        <v>0</v>
      </c>
      <c r="AR361" s="224">
        <v>0</v>
      </c>
      <c r="AS361" s="204" t="s">
        <v>248</v>
      </c>
      <c r="AT361" s="11">
        <v>8322.9230000000007</v>
      </c>
      <c r="AU361" s="11">
        <v>0</v>
      </c>
      <c r="AV361" s="158">
        <v>0</v>
      </c>
      <c r="AW361" s="158">
        <v>0</v>
      </c>
      <c r="AX361" s="158" t="s">
        <v>248</v>
      </c>
      <c r="AY361" s="235"/>
      <c r="AZ361" s="218">
        <v>52013</v>
      </c>
      <c r="BA361" s="188"/>
      <c r="BB361" s="203"/>
      <c r="BC361" s="158"/>
      <c r="BD361" s="217" t="s">
        <v>61</v>
      </c>
      <c r="BE361" s="201" t="s">
        <v>62</v>
      </c>
      <c r="BF361" s="201" t="s">
        <v>63</v>
      </c>
      <c r="BG361" s="201" t="s">
        <v>196</v>
      </c>
      <c r="BH361" s="218" t="s">
        <v>513</v>
      </c>
      <c r="BI361" s="218" t="s">
        <v>68</v>
      </c>
      <c r="BJ361" s="391">
        <v>214</v>
      </c>
      <c r="BK361" s="370">
        <v>4</v>
      </c>
      <c r="BL361" s="219" t="s">
        <v>65</v>
      </c>
      <c r="BM361" s="52" t="s">
        <v>65</v>
      </c>
      <c r="BN361" s="218" t="s">
        <v>374</v>
      </c>
      <c r="BO361" s="217" t="s">
        <v>55</v>
      </c>
      <c r="BP361" s="201" t="s">
        <v>684</v>
      </c>
      <c r="BQ361" s="52" t="s">
        <v>716</v>
      </c>
    </row>
    <row r="362" spans="1:69" ht="16.5" thickBot="1">
      <c r="A362" s="207" t="s">
        <v>37</v>
      </c>
      <c r="B362" s="208" t="s">
        <v>711</v>
      </c>
      <c r="C362" s="202" t="s">
        <v>35</v>
      </c>
      <c r="D362" s="210" t="s">
        <v>709</v>
      </c>
      <c r="E362" s="24" t="s">
        <v>483</v>
      </c>
      <c r="F362" s="86">
        <v>41</v>
      </c>
      <c r="G362" s="80">
        <v>0</v>
      </c>
      <c r="H362" s="204"/>
      <c r="I362" s="204"/>
      <c r="J362" s="204"/>
      <c r="K362" s="204"/>
      <c r="L362" s="80">
        <v>0</v>
      </c>
      <c r="M362" s="203"/>
      <c r="N362" s="52">
        <v>0</v>
      </c>
      <c r="O362" s="204"/>
      <c r="P362" s="204"/>
      <c r="Q362" s="11">
        <v>5.5119998780000001</v>
      </c>
      <c r="R362" s="204"/>
      <c r="S362" s="204"/>
      <c r="T362" s="53">
        <v>7.9874999999999989</v>
      </c>
      <c r="U362" s="204"/>
      <c r="V362" s="204"/>
      <c r="W362" s="11">
        <v>5.0884389756096997</v>
      </c>
      <c r="X362" s="204"/>
      <c r="Y362" s="204"/>
      <c r="Z362" s="53">
        <v>7.4916666666666663</v>
      </c>
      <c r="AA362" s="204"/>
      <c r="AB362" s="204"/>
      <c r="AC362" s="204"/>
      <c r="AD362" s="204"/>
      <c r="AE362" s="204"/>
      <c r="AF362" s="9">
        <v>3.5671777093867396</v>
      </c>
      <c r="AG362" s="9">
        <v>287</v>
      </c>
      <c r="AH362" s="9">
        <v>0.38900422294703552</v>
      </c>
      <c r="AI362" s="9">
        <v>3</v>
      </c>
      <c r="AJ362" s="9">
        <v>2.7579545454545453</v>
      </c>
      <c r="AK362" s="204" t="s">
        <v>248</v>
      </c>
      <c r="AL362" s="9">
        <v>41</v>
      </c>
      <c r="AM362" s="9">
        <v>3.5671777093867396</v>
      </c>
      <c r="AN362" s="9">
        <v>3.6098726114649682</v>
      </c>
      <c r="AO362" s="73">
        <v>82</v>
      </c>
      <c r="AP362" s="80">
        <v>0</v>
      </c>
      <c r="AQ362" s="80">
        <v>0</v>
      </c>
      <c r="AR362" s="224">
        <v>0</v>
      </c>
      <c r="AS362" s="204" t="s">
        <v>248</v>
      </c>
      <c r="AT362" s="11">
        <v>2928.4580000000001</v>
      </c>
      <c r="AU362" s="11">
        <v>0</v>
      </c>
      <c r="AV362" s="158">
        <v>0</v>
      </c>
      <c r="AW362" s="158">
        <v>0</v>
      </c>
      <c r="AX362" s="158" t="s">
        <v>248</v>
      </c>
      <c r="AY362" s="235"/>
      <c r="AZ362" s="218">
        <v>25092</v>
      </c>
      <c r="BA362" s="188"/>
      <c r="BB362" s="203"/>
      <c r="BC362" s="158"/>
      <c r="BD362" s="217" t="s">
        <v>61</v>
      </c>
      <c r="BE362" s="201" t="s">
        <v>62</v>
      </c>
      <c r="BF362" s="201" t="s">
        <v>63</v>
      </c>
      <c r="BG362" s="201" t="s">
        <v>196</v>
      </c>
      <c r="BH362" s="218" t="s">
        <v>513</v>
      </c>
      <c r="BI362" s="218" t="s">
        <v>64</v>
      </c>
      <c r="BJ362" s="391">
        <v>214</v>
      </c>
      <c r="BK362" s="370">
        <v>1</v>
      </c>
      <c r="BL362" s="219" t="s">
        <v>65</v>
      </c>
      <c r="BM362" s="52" t="s">
        <v>65</v>
      </c>
      <c r="BN362" s="218" t="s">
        <v>374</v>
      </c>
      <c r="BO362" s="217" t="s">
        <v>339</v>
      </c>
      <c r="BP362" s="201" t="s">
        <v>699</v>
      </c>
      <c r="BQ362" s="52" t="s">
        <v>715</v>
      </c>
    </row>
    <row r="363" spans="1:69" ht="16.5" thickBot="1">
      <c r="A363" s="207" t="s">
        <v>37</v>
      </c>
      <c r="B363" s="208" t="s">
        <v>711</v>
      </c>
      <c r="C363" s="202" t="s">
        <v>35</v>
      </c>
      <c r="D363" s="210" t="s">
        <v>709</v>
      </c>
      <c r="E363" s="24" t="s">
        <v>483</v>
      </c>
      <c r="F363" s="86">
        <v>42</v>
      </c>
      <c r="G363" s="80">
        <v>1</v>
      </c>
      <c r="H363" s="204"/>
      <c r="I363" s="204"/>
      <c r="J363" s="204"/>
      <c r="K363" s="204"/>
      <c r="L363" s="80">
        <v>0</v>
      </c>
      <c r="M363" s="203"/>
      <c r="N363" s="52">
        <v>0</v>
      </c>
      <c r="O363" s="204"/>
      <c r="P363" s="204"/>
      <c r="Q363" s="11">
        <v>4.9710242438999996</v>
      </c>
      <c r="R363" s="204"/>
      <c r="S363" s="204"/>
      <c r="T363" s="53">
        <v>6.4874999999999989</v>
      </c>
      <c r="U363" s="204"/>
      <c r="V363" s="204"/>
      <c r="W363" s="11">
        <v>4.8750242926828999</v>
      </c>
      <c r="X363" s="204"/>
      <c r="Y363" s="204"/>
      <c r="Z363" s="53">
        <v>6.4874999999999989</v>
      </c>
      <c r="AA363" s="204"/>
      <c r="AB363" s="204"/>
      <c r="AC363" s="204"/>
      <c r="AD363" s="204"/>
      <c r="AE363" s="204"/>
      <c r="AF363" s="9">
        <v>3.3747386795303123</v>
      </c>
      <c r="AG363" s="9">
        <v>287</v>
      </c>
      <c r="AH363" s="9">
        <v>0.53703511545892746</v>
      </c>
      <c r="AI363" s="9">
        <v>15</v>
      </c>
      <c r="AJ363" s="9">
        <v>2.463888888888889</v>
      </c>
      <c r="AK363" s="204" t="s">
        <v>248</v>
      </c>
      <c r="AL363" s="9">
        <v>41</v>
      </c>
      <c r="AM363" s="9">
        <v>3.3747386795303123</v>
      </c>
      <c r="AN363" s="9">
        <v>3.501984126984127</v>
      </c>
      <c r="AO363" s="73">
        <v>82</v>
      </c>
      <c r="AP363" s="80">
        <v>0</v>
      </c>
      <c r="AQ363" s="80">
        <v>0</v>
      </c>
      <c r="AR363" s="224">
        <v>0</v>
      </c>
      <c r="AS363" s="204" t="s">
        <v>248</v>
      </c>
      <c r="AT363" s="11">
        <v>2916.4209999999998</v>
      </c>
      <c r="AU363" s="11">
        <v>0</v>
      </c>
      <c r="AV363" s="158">
        <v>0</v>
      </c>
      <c r="AW363" s="158">
        <v>0</v>
      </c>
      <c r="AX363" s="158" t="s">
        <v>248</v>
      </c>
      <c r="AY363" s="235"/>
      <c r="AZ363" s="218">
        <v>25092</v>
      </c>
      <c r="BA363" s="188"/>
      <c r="BB363" s="203"/>
      <c r="BC363" s="158"/>
      <c r="BD363" s="217" t="s">
        <v>61</v>
      </c>
      <c r="BE363" s="201" t="s">
        <v>62</v>
      </c>
      <c r="BF363" s="201" t="s">
        <v>63</v>
      </c>
      <c r="BG363" s="201" t="s">
        <v>196</v>
      </c>
      <c r="BH363" s="218" t="s">
        <v>513</v>
      </c>
      <c r="BI363" s="218" t="s">
        <v>66</v>
      </c>
      <c r="BJ363" s="391">
        <v>214</v>
      </c>
      <c r="BK363" s="370">
        <v>7</v>
      </c>
      <c r="BL363" s="219" t="s">
        <v>65</v>
      </c>
      <c r="BM363" s="52" t="s">
        <v>65</v>
      </c>
      <c r="BN363" s="218" t="s">
        <v>374</v>
      </c>
      <c r="BO363" s="217" t="s">
        <v>339</v>
      </c>
      <c r="BP363" s="201" t="s">
        <v>699</v>
      </c>
      <c r="BQ363" s="52" t="s">
        <v>715</v>
      </c>
    </row>
    <row r="364" spans="1:69" ht="16.5" thickBot="1">
      <c r="A364" s="207" t="s">
        <v>37</v>
      </c>
      <c r="B364" s="208" t="s">
        <v>711</v>
      </c>
      <c r="C364" s="202" t="s">
        <v>35</v>
      </c>
      <c r="D364" s="210" t="s">
        <v>709</v>
      </c>
      <c r="E364" s="24" t="s">
        <v>483</v>
      </c>
      <c r="F364" s="86">
        <v>40</v>
      </c>
      <c r="G364" s="80">
        <v>0</v>
      </c>
      <c r="H364" s="204"/>
      <c r="I364" s="204"/>
      <c r="J364" s="204"/>
      <c r="K364" s="204"/>
      <c r="L364" s="80">
        <v>0</v>
      </c>
      <c r="M364" s="203"/>
      <c r="N364" s="52">
        <v>0</v>
      </c>
      <c r="O364" s="204"/>
      <c r="P364" s="204"/>
      <c r="Q364" s="11">
        <v>5.4038748249999999</v>
      </c>
      <c r="R364" s="204"/>
      <c r="S364" s="204"/>
      <c r="T364" s="53">
        <v>7</v>
      </c>
      <c r="U364" s="204"/>
      <c r="V364" s="204"/>
      <c r="W364" s="11">
        <v>5.5045499500000004</v>
      </c>
      <c r="X364" s="204"/>
      <c r="Y364" s="204"/>
      <c r="Z364" s="53">
        <v>7</v>
      </c>
      <c r="AA364" s="204"/>
      <c r="AB364" s="204"/>
      <c r="AC364" s="204"/>
      <c r="AD364" s="204"/>
      <c r="AE364" s="204"/>
      <c r="AF364" s="9">
        <v>3.4892976269835514</v>
      </c>
      <c r="AG364" s="9">
        <v>280</v>
      </c>
      <c r="AH364" s="9">
        <v>0.45977117018126695</v>
      </c>
      <c r="AI364" s="9">
        <v>9</v>
      </c>
      <c r="AJ364" s="9">
        <v>2.5862068965517242</v>
      </c>
      <c r="AK364" s="204" t="s">
        <v>248</v>
      </c>
      <c r="AL364" s="9">
        <v>39</v>
      </c>
      <c r="AM364" s="9">
        <v>3.4884249150971356</v>
      </c>
      <c r="AN364" s="9">
        <v>3.560546875</v>
      </c>
      <c r="AO364" s="73">
        <v>77</v>
      </c>
      <c r="AP364" s="80">
        <v>0</v>
      </c>
      <c r="AQ364" s="80">
        <v>3</v>
      </c>
      <c r="AR364" s="224">
        <v>0</v>
      </c>
      <c r="AS364" s="204" t="s">
        <v>248</v>
      </c>
      <c r="AT364" s="11">
        <v>2835.8319999999999</v>
      </c>
      <c r="AU364" s="11">
        <v>18.846</v>
      </c>
      <c r="AV364" s="158">
        <v>0</v>
      </c>
      <c r="AW364" s="158">
        <v>0</v>
      </c>
      <c r="AX364" s="158" t="s">
        <v>248</v>
      </c>
      <c r="AY364" s="235"/>
      <c r="AZ364" s="218">
        <v>25092</v>
      </c>
      <c r="BA364" s="188"/>
      <c r="BB364" s="203"/>
      <c r="BC364" s="158"/>
      <c r="BD364" s="217" t="s">
        <v>61</v>
      </c>
      <c r="BE364" s="201" t="s">
        <v>62</v>
      </c>
      <c r="BF364" s="201" t="s">
        <v>63</v>
      </c>
      <c r="BG364" s="201" t="s">
        <v>196</v>
      </c>
      <c r="BH364" s="218" t="s">
        <v>513</v>
      </c>
      <c r="BI364" s="218" t="s">
        <v>67</v>
      </c>
      <c r="BJ364" s="391">
        <v>214</v>
      </c>
      <c r="BK364" s="370">
        <v>3</v>
      </c>
      <c r="BL364" s="219" t="s">
        <v>65</v>
      </c>
      <c r="BM364" s="52" t="s">
        <v>65</v>
      </c>
      <c r="BN364" s="218" t="s">
        <v>374</v>
      </c>
      <c r="BO364" s="217" t="s">
        <v>339</v>
      </c>
      <c r="BP364" s="201" t="s">
        <v>699</v>
      </c>
      <c r="BQ364" s="52" t="s">
        <v>715</v>
      </c>
    </row>
    <row r="365" spans="1:69" ht="16.5" thickBot="1">
      <c r="A365" s="207" t="s">
        <v>37</v>
      </c>
      <c r="B365" s="208" t="s">
        <v>711</v>
      </c>
      <c r="C365" s="202" t="s">
        <v>35</v>
      </c>
      <c r="D365" s="210" t="s">
        <v>709</v>
      </c>
      <c r="E365" s="24" t="s">
        <v>483</v>
      </c>
      <c r="F365" s="86">
        <v>38</v>
      </c>
      <c r="G365" s="80">
        <v>0</v>
      </c>
      <c r="H365" s="204"/>
      <c r="I365" s="204"/>
      <c r="J365" s="204"/>
      <c r="K365" s="204"/>
      <c r="L365" s="80">
        <v>0</v>
      </c>
      <c r="M365" s="203"/>
      <c r="N365" s="52">
        <v>0</v>
      </c>
      <c r="O365" s="204"/>
      <c r="P365" s="204"/>
      <c r="Q365" s="11">
        <v>5.8272104211000002</v>
      </c>
      <c r="R365" s="204"/>
      <c r="S365" s="204"/>
      <c r="T365" s="53">
        <v>7.5500000000000007</v>
      </c>
      <c r="U365" s="204"/>
      <c r="V365" s="204"/>
      <c r="W365" s="11">
        <v>5.7705525526315</v>
      </c>
      <c r="X365" s="204"/>
      <c r="Y365" s="204"/>
      <c r="Z365" s="53">
        <v>7.5500000000000007</v>
      </c>
      <c r="AA365" s="204"/>
      <c r="AB365" s="204"/>
      <c r="AC365" s="204"/>
      <c r="AD365" s="204"/>
      <c r="AE365" s="204"/>
      <c r="AF365" s="9">
        <v>2.7033458585129644</v>
      </c>
      <c r="AG365" s="9">
        <v>266</v>
      </c>
      <c r="AH365" s="9">
        <v>0.38771476734101823</v>
      </c>
      <c r="AI365" s="9">
        <v>69</v>
      </c>
      <c r="AJ365" s="9">
        <v>2.0198275862068966</v>
      </c>
      <c r="AK365" s="204" t="s">
        <v>248</v>
      </c>
      <c r="AL365" s="9">
        <v>0</v>
      </c>
      <c r="AM365" s="9"/>
      <c r="AN365" s="9"/>
      <c r="AO365" s="73">
        <v>74</v>
      </c>
      <c r="AP365" s="80">
        <v>1</v>
      </c>
      <c r="AQ365" s="80">
        <v>1</v>
      </c>
      <c r="AR365" s="224">
        <v>0</v>
      </c>
      <c r="AS365" s="204" t="s">
        <v>248</v>
      </c>
      <c r="AT365" s="11">
        <v>2635.03</v>
      </c>
      <c r="AU365" s="11">
        <v>71.349999999999994</v>
      </c>
      <c r="AV365" s="158">
        <v>0</v>
      </c>
      <c r="AW365" s="158">
        <v>0</v>
      </c>
      <c r="AX365" s="158" t="s">
        <v>248</v>
      </c>
      <c r="AY365" s="235"/>
      <c r="AZ365" s="218">
        <v>25092</v>
      </c>
      <c r="BA365" s="188"/>
      <c r="BB365" s="203"/>
      <c r="BC365" s="158"/>
      <c r="BD365" s="217" t="s">
        <v>61</v>
      </c>
      <c r="BE365" s="201" t="s">
        <v>62</v>
      </c>
      <c r="BF365" s="201" t="s">
        <v>63</v>
      </c>
      <c r="BG365" s="201" t="s">
        <v>196</v>
      </c>
      <c r="BH365" s="218" t="s">
        <v>513</v>
      </c>
      <c r="BI365" s="218" t="s">
        <v>68</v>
      </c>
      <c r="BJ365" s="391">
        <v>214</v>
      </c>
      <c r="BK365" s="370">
        <v>4</v>
      </c>
      <c r="BL365" s="219" t="s">
        <v>65</v>
      </c>
      <c r="BM365" s="52" t="s">
        <v>65</v>
      </c>
      <c r="BN365" s="218" t="s">
        <v>374</v>
      </c>
      <c r="BO365" s="217" t="s">
        <v>339</v>
      </c>
      <c r="BP365" s="201" t="s">
        <v>699</v>
      </c>
      <c r="BQ365" s="52" t="s">
        <v>715</v>
      </c>
    </row>
    <row r="366" spans="1:69" ht="16.5" thickBot="1">
      <c r="A366" s="207" t="s">
        <v>37</v>
      </c>
      <c r="B366" s="208" t="s">
        <v>711</v>
      </c>
      <c r="C366" s="202" t="s">
        <v>35</v>
      </c>
      <c r="D366" s="210" t="s">
        <v>709</v>
      </c>
      <c r="E366" s="24" t="s">
        <v>586</v>
      </c>
      <c r="F366" s="86">
        <v>174</v>
      </c>
      <c r="G366" s="80">
        <v>0</v>
      </c>
      <c r="H366" s="204"/>
      <c r="I366" s="204"/>
      <c r="J366" s="204"/>
      <c r="K366" s="204"/>
      <c r="L366" s="80">
        <v>0</v>
      </c>
      <c r="M366" s="203"/>
      <c r="N366" s="52">
        <v>1</v>
      </c>
      <c r="O366" s="204"/>
      <c r="P366" s="204"/>
      <c r="Q366" s="11">
        <v>6.0723274483000003</v>
      </c>
      <c r="R366" s="204"/>
      <c r="S366" s="204"/>
      <c r="T366" s="53">
        <v>9.6499999999999915</v>
      </c>
      <c r="U366" s="204"/>
      <c r="V366" s="204"/>
      <c r="W366" s="11">
        <v>5.5169767701149004</v>
      </c>
      <c r="X366" s="204"/>
      <c r="Y366" s="204"/>
      <c r="Z366" s="53">
        <v>8.3249999999999957</v>
      </c>
      <c r="AA366" s="204"/>
      <c r="AB366" s="204"/>
      <c r="AC366" s="204"/>
      <c r="AD366" s="204"/>
      <c r="AE366" s="204"/>
      <c r="AF366" s="9">
        <v>3.5180541371355285</v>
      </c>
      <c r="AG366" s="9">
        <v>1197</v>
      </c>
      <c r="AH366" s="9">
        <v>0.47676846854496496</v>
      </c>
      <c r="AI366" s="9">
        <v>31</v>
      </c>
      <c r="AJ366" s="9">
        <v>2.5681297709923663</v>
      </c>
      <c r="AK366" s="204" t="s">
        <v>248</v>
      </c>
      <c r="AL366" s="9">
        <v>168</v>
      </c>
      <c r="AM366" s="9">
        <v>3.5277168487711825</v>
      </c>
      <c r="AN366" s="9">
        <v>3.5993202416918431</v>
      </c>
      <c r="AO366" s="73">
        <v>343</v>
      </c>
      <c r="AP366" s="80">
        <v>1</v>
      </c>
      <c r="AQ366" s="80">
        <v>4</v>
      </c>
      <c r="AR366" s="224">
        <v>0</v>
      </c>
      <c r="AS366" s="204" t="s">
        <v>248</v>
      </c>
      <c r="AT366" s="11">
        <v>12297.308000000001</v>
      </c>
      <c r="AU366" s="11">
        <v>146.916</v>
      </c>
      <c r="AV366" s="158">
        <v>0</v>
      </c>
      <c r="AW366" s="158">
        <v>0</v>
      </c>
      <c r="AX366" s="158" t="s">
        <v>248</v>
      </c>
      <c r="AY366" s="235"/>
      <c r="AZ366" s="218">
        <v>74190</v>
      </c>
      <c r="BA366" s="188"/>
      <c r="BB366" s="203"/>
      <c r="BC366" s="158"/>
      <c r="BD366" s="217" t="s">
        <v>61</v>
      </c>
      <c r="BE366" s="201" t="s">
        <v>62</v>
      </c>
      <c r="BF366" s="201" t="s">
        <v>63</v>
      </c>
      <c r="BG366" s="201" t="s">
        <v>196</v>
      </c>
      <c r="BH366" s="218" t="s">
        <v>712</v>
      </c>
      <c r="BI366" s="218" t="s">
        <v>64</v>
      </c>
      <c r="BJ366" s="391">
        <v>214</v>
      </c>
      <c r="BK366" s="370">
        <v>1</v>
      </c>
      <c r="BL366" s="219" t="s">
        <v>65</v>
      </c>
      <c r="BM366" s="52" t="s">
        <v>65</v>
      </c>
      <c r="BN366" s="218" t="s">
        <v>374</v>
      </c>
      <c r="BO366" s="217" t="s">
        <v>56</v>
      </c>
      <c r="BP366" s="201" t="s">
        <v>684</v>
      </c>
      <c r="BQ366" s="52" t="s">
        <v>716</v>
      </c>
    </row>
    <row r="367" spans="1:69" ht="16.5" thickBot="1">
      <c r="A367" s="207" t="s">
        <v>37</v>
      </c>
      <c r="B367" s="208" t="s">
        <v>711</v>
      </c>
      <c r="C367" s="202" t="s">
        <v>35</v>
      </c>
      <c r="D367" s="210" t="s">
        <v>709</v>
      </c>
      <c r="E367" s="24" t="s">
        <v>586</v>
      </c>
      <c r="F367" s="86">
        <v>179</v>
      </c>
      <c r="G367" s="80">
        <v>3</v>
      </c>
      <c r="H367" s="204"/>
      <c r="I367" s="204"/>
      <c r="J367" s="204"/>
      <c r="K367" s="204"/>
      <c r="L367" s="80">
        <v>0</v>
      </c>
      <c r="M367" s="203"/>
      <c r="N367" s="52">
        <v>1</v>
      </c>
      <c r="O367" s="204"/>
      <c r="P367" s="204"/>
      <c r="Q367" s="11">
        <v>6.2228918011000003</v>
      </c>
      <c r="R367" s="204"/>
      <c r="S367" s="204"/>
      <c r="T367" s="53">
        <v>9.0999999999999943</v>
      </c>
      <c r="U367" s="204"/>
      <c r="V367" s="204"/>
      <c r="W367" s="11">
        <v>6.2787952443180997</v>
      </c>
      <c r="X367" s="204"/>
      <c r="Y367" s="204"/>
      <c r="Z367" s="53">
        <v>9.0999999999999943</v>
      </c>
      <c r="AA367" s="204"/>
      <c r="AB367" s="204"/>
      <c r="AC367" s="204"/>
      <c r="AD367" s="204"/>
      <c r="AE367" s="204"/>
      <c r="AF367" s="9">
        <v>3.1014015177885685</v>
      </c>
      <c r="AG367" s="9">
        <v>1226</v>
      </c>
      <c r="AH367" s="9">
        <v>0.62607675191286816</v>
      </c>
      <c r="AI367" s="9">
        <v>221</v>
      </c>
      <c r="AJ367" s="9">
        <v>2.0304597701149425</v>
      </c>
      <c r="AK367" s="204" t="s">
        <v>248</v>
      </c>
      <c r="AL367" s="9">
        <v>173</v>
      </c>
      <c r="AM367" s="9">
        <v>3.1131544203722799</v>
      </c>
      <c r="AN367" s="9">
        <v>3.1541666666666668</v>
      </c>
      <c r="AO367" s="73">
        <v>351</v>
      </c>
      <c r="AP367" s="80">
        <v>1</v>
      </c>
      <c r="AQ367" s="80">
        <v>0</v>
      </c>
      <c r="AR367" s="224">
        <v>0</v>
      </c>
      <c r="AS367" s="204" t="s">
        <v>248</v>
      </c>
      <c r="AT367" s="11">
        <v>12528.918</v>
      </c>
      <c r="AU367" s="11">
        <v>71.876999999999995</v>
      </c>
      <c r="AV367" s="158">
        <v>0</v>
      </c>
      <c r="AW367" s="158">
        <v>0</v>
      </c>
      <c r="AX367" s="158" t="s">
        <v>248</v>
      </c>
      <c r="AY367" s="235"/>
      <c r="AZ367" s="218">
        <v>74190</v>
      </c>
      <c r="BA367" s="188"/>
      <c r="BB367" s="203"/>
      <c r="BC367" s="158"/>
      <c r="BD367" s="217" t="s">
        <v>61</v>
      </c>
      <c r="BE367" s="201" t="s">
        <v>62</v>
      </c>
      <c r="BF367" s="201" t="s">
        <v>63</v>
      </c>
      <c r="BG367" s="201" t="s">
        <v>196</v>
      </c>
      <c r="BH367" s="218" t="s">
        <v>712</v>
      </c>
      <c r="BI367" s="218" t="s">
        <v>66</v>
      </c>
      <c r="BJ367" s="391">
        <v>214</v>
      </c>
      <c r="BK367" s="370">
        <v>7</v>
      </c>
      <c r="BL367" s="219" t="s">
        <v>65</v>
      </c>
      <c r="BM367" s="52" t="s">
        <v>65</v>
      </c>
      <c r="BN367" s="218" t="s">
        <v>374</v>
      </c>
      <c r="BO367" s="217" t="s">
        <v>56</v>
      </c>
      <c r="BP367" s="201" t="s">
        <v>684</v>
      </c>
      <c r="BQ367" s="52" t="s">
        <v>716</v>
      </c>
    </row>
    <row r="368" spans="1:69" ht="16.5" thickBot="1">
      <c r="A368" s="207" t="s">
        <v>37</v>
      </c>
      <c r="B368" s="208" t="s">
        <v>711</v>
      </c>
      <c r="C368" s="202" t="s">
        <v>35</v>
      </c>
      <c r="D368" s="210" t="s">
        <v>709</v>
      </c>
      <c r="E368" s="24" t="s">
        <v>586</v>
      </c>
      <c r="F368" s="86">
        <v>181</v>
      </c>
      <c r="G368" s="80">
        <v>0</v>
      </c>
      <c r="H368" s="204"/>
      <c r="I368" s="204"/>
      <c r="J368" s="204"/>
      <c r="K368" s="204"/>
      <c r="L368" s="80">
        <v>0</v>
      </c>
      <c r="M368" s="203"/>
      <c r="N368" s="52">
        <v>0</v>
      </c>
      <c r="O368" s="204"/>
      <c r="P368" s="204"/>
      <c r="Q368" s="11">
        <v>5.3823257623999998</v>
      </c>
      <c r="R368" s="204"/>
      <c r="S368" s="204"/>
      <c r="T368" s="53">
        <v>8.4916666666666654</v>
      </c>
      <c r="U368" s="204"/>
      <c r="V368" s="204"/>
      <c r="W368" s="11">
        <v>4.8009002541435999</v>
      </c>
      <c r="X368" s="204"/>
      <c r="Y368" s="204"/>
      <c r="Z368" s="53">
        <v>8.3687499999999986</v>
      </c>
      <c r="AA368" s="204"/>
      <c r="AB368" s="204"/>
      <c r="AC368" s="204"/>
      <c r="AD368" s="204"/>
      <c r="AE368" s="204"/>
      <c r="AF368" s="9">
        <v>3.4939076645660951</v>
      </c>
      <c r="AG368" s="9">
        <v>1262</v>
      </c>
      <c r="AH368" s="9">
        <v>0.4961996144173087</v>
      </c>
      <c r="AI368" s="9">
        <v>68</v>
      </c>
      <c r="AJ368" s="9">
        <v>2.4291666666666667</v>
      </c>
      <c r="AK368" s="204" t="s">
        <v>248</v>
      </c>
      <c r="AL368" s="9">
        <v>177</v>
      </c>
      <c r="AM368" s="9">
        <v>3.507397102931189</v>
      </c>
      <c r="AN368" s="9">
        <v>3.6056485355648538</v>
      </c>
      <c r="AO368" s="73">
        <v>356</v>
      </c>
      <c r="AP368" s="80">
        <v>2</v>
      </c>
      <c r="AQ368" s="80">
        <v>4</v>
      </c>
      <c r="AR368" s="224">
        <v>0</v>
      </c>
      <c r="AS368" s="204" t="s">
        <v>248</v>
      </c>
      <c r="AT368" s="11">
        <v>12730.768</v>
      </c>
      <c r="AU368" s="11">
        <v>242.83</v>
      </c>
      <c r="AV368" s="158">
        <v>0</v>
      </c>
      <c r="AW368" s="158">
        <v>0</v>
      </c>
      <c r="AX368" s="158" t="s">
        <v>248</v>
      </c>
      <c r="AY368" s="235"/>
      <c r="AZ368" s="218">
        <v>74190</v>
      </c>
      <c r="BA368" s="188"/>
      <c r="BB368" s="203"/>
      <c r="BC368" s="158"/>
      <c r="BD368" s="217" t="s">
        <v>61</v>
      </c>
      <c r="BE368" s="201" t="s">
        <v>62</v>
      </c>
      <c r="BF368" s="201" t="s">
        <v>63</v>
      </c>
      <c r="BG368" s="201" t="s">
        <v>196</v>
      </c>
      <c r="BH368" s="218" t="s">
        <v>712</v>
      </c>
      <c r="BI368" s="218" t="s">
        <v>67</v>
      </c>
      <c r="BJ368" s="391">
        <v>214</v>
      </c>
      <c r="BK368" s="370">
        <v>3</v>
      </c>
      <c r="BL368" s="219" t="s">
        <v>65</v>
      </c>
      <c r="BM368" s="52" t="s">
        <v>65</v>
      </c>
      <c r="BN368" s="218" t="s">
        <v>374</v>
      </c>
      <c r="BO368" s="217" t="s">
        <v>56</v>
      </c>
      <c r="BP368" s="201" t="s">
        <v>684</v>
      </c>
      <c r="BQ368" s="52" t="s">
        <v>716</v>
      </c>
    </row>
    <row r="369" spans="1:69" ht="16.5" thickBot="1">
      <c r="A369" s="207" t="s">
        <v>37</v>
      </c>
      <c r="B369" s="208" t="s">
        <v>711</v>
      </c>
      <c r="C369" s="202" t="s">
        <v>35</v>
      </c>
      <c r="D369" s="210" t="s">
        <v>709</v>
      </c>
      <c r="E369" s="24" t="s">
        <v>586</v>
      </c>
      <c r="F369" s="86">
        <v>178</v>
      </c>
      <c r="G369" s="80">
        <v>4</v>
      </c>
      <c r="H369" s="204"/>
      <c r="I369" s="204"/>
      <c r="J369" s="204"/>
      <c r="K369" s="204"/>
      <c r="L369" s="80">
        <v>1</v>
      </c>
      <c r="M369" s="203"/>
      <c r="N369" s="52">
        <v>0</v>
      </c>
      <c r="O369" s="204"/>
      <c r="P369" s="204"/>
      <c r="Q369" s="11">
        <v>6.0546240925000001</v>
      </c>
      <c r="R369" s="204"/>
      <c r="S369" s="204"/>
      <c r="T369" s="53">
        <v>9.5583333333333318</v>
      </c>
      <c r="U369" s="204"/>
      <c r="V369" s="204"/>
      <c r="W369" s="11">
        <v>5.9929996878612002</v>
      </c>
      <c r="X369" s="204"/>
      <c r="Y369" s="204"/>
      <c r="Z369" s="53">
        <v>9.4349999999999987</v>
      </c>
      <c r="AA369" s="204"/>
      <c r="AB369" s="204"/>
      <c r="AC369" s="204"/>
      <c r="AD369" s="204"/>
      <c r="AE369" s="204"/>
      <c r="AF369" s="9">
        <v>2.7822009998302519</v>
      </c>
      <c r="AG369" s="9">
        <v>1204</v>
      </c>
      <c r="AH369" s="9">
        <v>0.37774277162874681</v>
      </c>
      <c r="AI369" s="9">
        <v>233</v>
      </c>
      <c r="AJ369" s="9">
        <v>2.0737922705314009</v>
      </c>
      <c r="AK369" s="204" t="s">
        <v>248</v>
      </c>
      <c r="AL369" s="9">
        <v>0</v>
      </c>
      <c r="AM369" s="9"/>
      <c r="AN369" s="9"/>
      <c r="AO369" s="73">
        <v>348</v>
      </c>
      <c r="AP369" s="80">
        <v>0</v>
      </c>
      <c r="AQ369" s="80">
        <v>0</v>
      </c>
      <c r="AR369" s="224">
        <v>0</v>
      </c>
      <c r="AS369" s="204" t="s">
        <v>248</v>
      </c>
      <c r="AT369" s="11">
        <v>12364.64</v>
      </c>
      <c r="AU369" s="11">
        <v>52.649000000000001</v>
      </c>
      <c r="AV369" s="158">
        <v>0</v>
      </c>
      <c r="AW369" s="158">
        <v>0</v>
      </c>
      <c r="AX369" s="158" t="s">
        <v>248</v>
      </c>
      <c r="AY369" s="235"/>
      <c r="AZ369" s="218">
        <v>74190</v>
      </c>
      <c r="BA369" s="188"/>
      <c r="BB369" s="203"/>
      <c r="BC369" s="158"/>
      <c r="BD369" s="217" t="s">
        <v>61</v>
      </c>
      <c r="BE369" s="201" t="s">
        <v>62</v>
      </c>
      <c r="BF369" s="201" t="s">
        <v>63</v>
      </c>
      <c r="BG369" s="201" t="s">
        <v>196</v>
      </c>
      <c r="BH369" s="218" t="s">
        <v>712</v>
      </c>
      <c r="BI369" s="218" t="s">
        <v>68</v>
      </c>
      <c r="BJ369" s="391">
        <v>214</v>
      </c>
      <c r="BK369" s="370">
        <v>4</v>
      </c>
      <c r="BL369" s="219" t="s">
        <v>65</v>
      </c>
      <c r="BM369" s="52" t="s">
        <v>65</v>
      </c>
      <c r="BN369" s="218" t="s">
        <v>374</v>
      </c>
      <c r="BO369" s="217" t="s">
        <v>56</v>
      </c>
      <c r="BP369" s="201" t="s">
        <v>684</v>
      </c>
      <c r="BQ369" s="52" t="s">
        <v>716</v>
      </c>
    </row>
    <row r="370" spans="1:69" ht="16.5" thickBot="1">
      <c r="A370" s="207" t="s">
        <v>37</v>
      </c>
      <c r="B370" s="208" t="s">
        <v>711</v>
      </c>
      <c r="C370" s="202" t="s">
        <v>35</v>
      </c>
      <c r="D370" s="210" t="s">
        <v>709</v>
      </c>
      <c r="E370" s="24" t="s">
        <v>484</v>
      </c>
      <c r="F370" s="86">
        <v>51</v>
      </c>
      <c r="G370" s="80">
        <v>0</v>
      </c>
      <c r="H370" s="204"/>
      <c r="I370" s="204"/>
      <c r="J370" s="204"/>
      <c r="K370" s="204"/>
      <c r="L370" s="80">
        <v>0</v>
      </c>
      <c r="M370" s="203"/>
      <c r="N370" s="52">
        <v>0</v>
      </c>
      <c r="O370" s="204"/>
      <c r="P370" s="204"/>
      <c r="Q370" s="11">
        <v>5.4319606077999998</v>
      </c>
      <c r="R370" s="204"/>
      <c r="S370" s="204"/>
      <c r="T370" s="53">
        <v>7.1124999999999989</v>
      </c>
      <c r="U370" s="204"/>
      <c r="V370" s="204"/>
      <c r="W370" s="11">
        <v>5.1369802352941001</v>
      </c>
      <c r="X370" s="204"/>
      <c r="Y370" s="204"/>
      <c r="Z370" s="53">
        <v>6.8062499999999995</v>
      </c>
      <c r="AA370" s="204"/>
      <c r="AB370" s="204"/>
      <c r="AC370" s="204"/>
      <c r="AD370" s="204"/>
      <c r="AE370" s="204"/>
      <c r="AF370" s="9">
        <v>3.6421848949597995</v>
      </c>
      <c r="AG370" s="9">
        <v>357</v>
      </c>
      <c r="AH370" s="9">
        <v>0.51829358264595438</v>
      </c>
      <c r="AI370" s="9">
        <v>16</v>
      </c>
      <c r="AJ370" s="9">
        <v>2.5402173913043478</v>
      </c>
      <c r="AK370" s="204" t="s">
        <v>248</v>
      </c>
      <c r="AL370" s="9">
        <v>51</v>
      </c>
      <c r="AM370" s="9">
        <v>3.6421848949597995</v>
      </c>
      <c r="AN370" s="9">
        <v>3.7051569506726456</v>
      </c>
      <c r="AO370" s="73">
        <v>102</v>
      </c>
      <c r="AP370" s="80">
        <v>0</v>
      </c>
      <c r="AQ370" s="80">
        <v>0</v>
      </c>
      <c r="AR370" s="224">
        <v>0</v>
      </c>
      <c r="AS370" s="204" t="s">
        <v>248</v>
      </c>
      <c r="AT370" s="11">
        <v>3643.067</v>
      </c>
      <c r="AU370" s="11">
        <v>0</v>
      </c>
      <c r="AV370" s="158">
        <v>0</v>
      </c>
      <c r="AW370" s="158">
        <v>0</v>
      </c>
      <c r="AX370" s="158" t="s">
        <v>248</v>
      </c>
      <c r="AY370" s="235"/>
      <c r="AZ370" s="218">
        <v>39844</v>
      </c>
      <c r="BA370" s="188"/>
      <c r="BB370" s="203"/>
      <c r="BC370" s="158"/>
      <c r="BD370" s="217" t="s">
        <v>61</v>
      </c>
      <c r="BE370" s="201" t="s">
        <v>62</v>
      </c>
      <c r="BF370" s="201" t="s">
        <v>63</v>
      </c>
      <c r="BG370" s="201" t="s">
        <v>196</v>
      </c>
      <c r="BH370" s="218" t="s">
        <v>515</v>
      </c>
      <c r="BI370" s="218" t="s">
        <v>64</v>
      </c>
      <c r="BJ370" s="391">
        <v>214</v>
      </c>
      <c r="BK370" s="370">
        <v>1</v>
      </c>
      <c r="BL370" s="219" t="s">
        <v>65</v>
      </c>
      <c r="BM370" s="52" t="s">
        <v>65</v>
      </c>
      <c r="BN370" s="218" t="s">
        <v>374</v>
      </c>
      <c r="BO370" s="217" t="s">
        <v>54</v>
      </c>
      <c r="BP370" s="201" t="s">
        <v>699</v>
      </c>
      <c r="BQ370" s="52" t="s">
        <v>715</v>
      </c>
    </row>
    <row r="371" spans="1:69" ht="16.5" thickBot="1">
      <c r="A371" s="207" t="s">
        <v>37</v>
      </c>
      <c r="B371" s="208" t="s">
        <v>711</v>
      </c>
      <c r="C371" s="202" t="s">
        <v>35</v>
      </c>
      <c r="D371" s="210" t="s">
        <v>709</v>
      </c>
      <c r="E371" s="24" t="s">
        <v>484</v>
      </c>
      <c r="F371" s="86">
        <v>51</v>
      </c>
      <c r="G371" s="80">
        <v>5</v>
      </c>
      <c r="H371" s="204"/>
      <c r="I371" s="204"/>
      <c r="J371" s="204"/>
      <c r="K371" s="204"/>
      <c r="L371" s="80">
        <v>0</v>
      </c>
      <c r="M371" s="203"/>
      <c r="N371" s="52">
        <v>0</v>
      </c>
      <c r="O371" s="204"/>
      <c r="P371" s="204"/>
      <c r="Q371" s="11">
        <v>5.2287606957000001</v>
      </c>
      <c r="R371" s="204"/>
      <c r="S371" s="204"/>
      <c r="T371" s="53">
        <v>7.3499999999999979</v>
      </c>
      <c r="U371" s="204"/>
      <c r="V371" s="204"/>
      <c r="W371" s="11">
        <v>5.0600650652172998</v>
      </c>
      <c r="X371" s="204"/>
      <c r="Y371" s="204"/>
      <c r="Z371" s="53">
        <v>7.3499999999999979</v>
      </c>
      <c r="AA371" s="204"/>
      <c r="AB371" s="204"/>
      <c r="AC371" s="204"/>
      <c r="AD371" s="204"/>
      <c r="AE371" s="204"/>
      <c r="AF371" s="9">
        <v>3.4023602586355257</v>
      </c>
      <c r="AG371" s="9">
        <v>322</v>
      </c>
      <c r="AH371" s="9">
        <v>0.45339693172090406</v>
      </c>
      <c r="AI371" s="9">
        <v>10</v>
      </c>
      <c r="AJ371" s="9">
        <v>2.5525862068965517</v>
      </c>
      <c r="AK371" s="204" t="s">
        <v>248</v>
      </c>
      <c r="AL371" s="9">
        <v>46</v>
      </c>
      <c r="AM371" s="9">
        <v>3.4023602586355257</v>
      </c>
      <c r="AN371" s="9">
        <v>3.484375</v>
      </c>
      <c r="AO371" s="73">
        <v>92</v>
      </c>
      <c r="AP371" s="80">
        <v>0</v>
      </c>
      <c r="AQ371" s="80">
        <v>0</v>
      </c>
      <c r="AR371" s="224">
        <v>0</v>
      </c>
      <c r="AS371" s="204" t="s">
        <v>248</v>
      </c>
      <c r="AT371" s="11">
        <v>3289.4929999999999</v>
      </c>
      <c r="AU371" s="11">
        <v>0</v>
      </c>
      <c r="AV371" s="158">
        <v>0</v>
      </c>
      <c r="AW371" s="158">
        <v>0</v>
      </c>
      <c r="AX371" s="158" t="s">
        <v>248</v>
      </c>
      <c r="AY371" s="235"/>
      <c r="AZ371" s="218">
        <v>39844</v>
      </c>
      <c r="BA371" s="188"/>
      <c r="BB371" s="203"/>
      <c r="BC371" s="158"/>
      <c r="BD371" s="217" t="s">
        <v>61</v>
      </c>
      <c r="BE371" s="201" t="s">
        <v>62</v>
      </c>
      <c r="BF371" s="201" t="s">
        <v>63</v>
      </c>
      <c r="BG371" s="201" t="s">
        <v>196</v>
      </c>
      <c r="BH371" s="218" t="s">
        <v>515</v>
      </c>
      <c r="BI371" s="218" t="s">
        <v>66</v>
      </c>
      <c r="BJ371" s="391">
        <v>214</v>
      </c>
      <c r="BK371" s="370">
        <v>7</v>
      </c>
      <c r="BL371" s="219" t="s">
        <v>65</v>
      </c>
      <c r="BM371" s="52" t="s">
        <v>65</v>
      </c>
      <c r="BN371" s="218" t="s">
        <v>374</v>
      </c>
      <c r="BO371" s="217" t="s">
        <v>54</v>
      </c>
      <c r="BP371" s="201" t="s">
        <v>699</v>
      </c>
      <c r="BQ371" s="52" t="s">
        <v>715</v>
      </c>
    </row>
    <row r="372" spans="1:69" ht="16.5" thickBot="1">
      <c r="A372" s="207" t="s">
        <v>37</v>
      </c>
      <c r="B372" s="208" t="s">
        <v>711</v>
      </c>
      <c r="C372" s="202" t="s">
        <v>35</v>
      </c>
      <c r="D372" s="210" t="s">
        <v>709</v>
      </c>
      <c r="E372" s="24" t="s">
        <v>484</v>
      </c>
      <c r="F372" s="86">
        <v>50</v>
      </c>
      <c r="G372" s="80">
        <v>2</v>
      </c>
      <c r="H372" s="204"/>
      <c r="I372" s="204"/>
      <c r="J372" s="204"/>
      <c r="K372" s="204"/>
      <c r="L372" s="80">
        <v>0</v>
      </c>
      <c r="M372" s="203"/>
      <c r="N372" s="52">
        <v>0</v>
      </c>
      <c r="O372" s="204"/>
      <c r="P372" s="204"/>
      <c r="Q372" s="11">
        <v>5.2795623750000003</v>
      </c>
      <c r="R372" s="204"/>
      <c r="S372" s="204"/>
      <c r="T372" s="53">
        <v>6.4333333333333327</v>
      </c>
      <c r="U372" s="204"/>
      <c r="V372" s="204"/>
      <c r="W372" s="11">
        <v>5.3522707499999997</v>
      </c>
      <c r="X372" s="204"/>
      <c r="Y372" s="204"/>
      <c r="Z372" s="53">
        <v>6.4333333333333327</v>
      </c>
      <c r="AA372" s="204"/>
      <c r="AB372" s="204"/>
      <c r="AC372" s="204"/>
      <c r="AD372" s="204"/>
      <c r="AE372" s="204"/>
      <c r="AF372" s="9">
        <v>3.5956250191444443</v>
      </c>
      <c r="AG372" s="9">
        <v>336</v>
      </c>
      <c r="AH372" s="9">
        <v>0.48670809790442437</v>
      </c>
      <c r="AI372" s="9">
        <v>13</v>
      </c>
      <c r="AJ372" s="9">
        <v>2.5904761904761906</v>
      </c>
      <c r="AK372" s="204" t="s">
        <v>248</v>
      </c>
      <c r="AL372" s="9">
        <v>48</v>
      </c>
      <c r="AM372" s="9">
        <v>3.5956250191444443</v>
      </c>
      <c r="AN372" s="9">
        <v>3.6696428571428572</v>
      </c>
      <c r="AO372" s="73">
        <v>96</v>
      </c>
      <c r="AP372" s="80">
        <v>0</v>
      </c>
      <c r="AQ372" s="80">
        <v>0</v>
      </c>
      <c r="AR372" s="224">
        <v>0</v>
      </c>
      <c r="AS372" s="204" t="s">
        <v>248</v>
      </c>
      <c r="AT372" s="11">
        <v>3426.1750000000002</v>
      </c>
      <c r="AU372" s="11">
        <v>0</v>
      </c>
      <c r="AV372" s="158">
        <v>0</v>
      </c>
      <c r="AW372" s="158">
        <v>0</v>
      </c>
      <c r="AX372" s="158" t="s">
        <v>248</v>
      </c>
      <c r="AY372" s="235"/>
      <c r="AZ372" s="218">
        <v>39844</v>
      </c>
      <c r="BA372" s="188"/>
      <c r="BB372" s="203"/>
      <c r="BC372" s="158"/>
      <c r="BD372" s="217" t="s">
        <v>61</v>
      </c>
      <c r="BE372" s="201" t="s">
        <v>62</v>
      </c>
      <c r="BF372" s="201" t="s">
        <v>63</v>
      </c>
      <c r="BG372" s="201" t="s">
        <v>196</v>
      </c>
      <c r="BH372" s="218" t="s">
        <v>515</v>
      </c>
      <c r="BI372" s="218" t="s">
        <v>67</v>
      </c>
      <c r="BJ372" s="391">
        <v>214</v>
      </c>
      <c r="BK372" s="370">
        <v>3</v>
      </c>
      <c r="BL372" s="219" t="s">
        <v>65</v>
      </c>
      <c r="BM372" s="52" t="s">
        <v>65</v>
      </c>
      <c r="BN372" s="218" t="s">
        <v>374</v>
      </c>
      <c r="BO372" s="217" t="s">
        <v>54</v>
      </c>
      <c r="BP372" s="201" t="s">
        <v>699</v>
      </c>
      <c r="BQ372" s="52" t="s">
        <v>715</v>
      </c>
    </row>
    <row r="373" spans="1:69" ht="16.5" thickBot="1">
      <c r="A373" s="207" t="s">
        <v>37</v>
      </c>
      <c r="B373" s="208" t="s">
        <v>711</v>
      </c>
      <c r="C373" s="202" t="s">
        <v>35</v>
      </c>
      <c r="D373" s="210" t="s">
        <v>709</v>
      </c>
      <c r="E373" s="24" t="s">
        <v>484</v>
      </c>
      <c r="F373" s="86">
        <v>51</v>
      </c>
      <c r="G373" s="80">
        <v>4</v>
      </c>
      <c r="H373" s="204"/>
      <c r="I373" s="204"/>
      <c r="J373" s="204"/>
      <c r="K373" s="204"/>
      <c r="L373" s="80">
        <v>0</v>
      </c>
      <c r="M373" s="203"/>
      <c r="N373" s="52">
        <v>0</v>
      </c>
      <c r="O373" s="204"/>
      <c r="P373" s="204"/>
      <c r="Q373" s="11">
        <v>6.2970424254999999</v>
      </c>
      <c r="R373" s="204"/>
      <c r="S373" s="204"/>
      <c r="T373" s="53">
        <v>8.8249999999999993</v>
      </c>
      <c r="U373" s="204"/>
      <c r="V373" s="204"/>
      <c r="W373" s="11">
        <v>6.2670636808509999</v>
      </c>
      <c r="X373" s="204"/>
      <c r="Y373" s="204"/>
      <c r="Z373" s="53">
        <v>8.8249999999999993</v>
      </c>
      <c r="AA373" s="204"/>
      <c r="AB373" s="204"/>
      <c r="AC373" s="204"/>
      <c r="AD373" s="204"/>
      <c r="AE373" s="204"/>
      <c r="AF373" s="9">
        <v>2.6530793712252665</v>
      </c>
      <c r="AG373" s="9">
        <v>315</v>
      </c>
      <c r="AH373" s="9">
        <v>0.37227647905181355</v>
      </c>
      <c r="AI373" s="9">
        <v>95</v>
      </c>
      <c r="AJ373" s="9">
        <v>1.9816666666666667</v>
      </c>
      <c r="AK373" s="204" t="s">
        <v>248</v>
      </c>
      <c r="AL373" s="9">
        <v>0</v>
      </c>
      <c r="AM373" s="9"/>
      <c r="AN373" s="9"/>
      <c r="AO373" s="73">
        <v>91</v>
      </c>
      <c r="AP373" s="80">
        <v>3</v>
      </c>
      <c r="AQ373" s="80">
        <v>0</v>
      </c>
      <c r="AR373" s="224">
        <v>0</v>
      </c>
      <c r="AS373" s="204" t="s">
        <v>248</v>
      </c>
      <c r="AT373" s="11">
        <v>3140.9639999999999</v>
      </c>
      <c r="AU373" s="11">
        <v>215.19</v>
      </c>
      <c r="AV373" s="158">
        <v>0</v>
      </c>
      <c r="AW373" s="158">
        <v>0</v>
      </c>
      <c r="AX373" s="158" t="s">
        <v>248</v>
      </c>
      <c r="AY373" s="235"/>
      <c r="AZ373" s="218">
        <v>39844</v>
      </c>
      <c r="BA373" s="188"/>
      <c r="BB373" s="203"/>
      <c r="BC373" s="158"/>
      <c r="BD373" s="217" t="s">
        <v>61</v>
      </c>
      <c r="BE373" s="201" t="s">
        <v>62</v>
      </c>
      <c r="BF373" s="201" t="s">
        <v>63</v>
      </c>
      <c r="BG373" s="201" t="s">
        <v>196</v>
      </c>
      <c r="BH373" s="218" t="s">
        <v>515</v>
      </c>
      <c r="BI373" s="218" t="s">
        <v>68</v>
      </c>
      <c r="BJ373" s="391">
        <v>214</v>
      </c>
      <c r="BK373" s="370">
        <v>4</v>
      </c>
      <c r="BL373" s="219" t="s">
        <v>65</v>
      </c>
      <c r="BM373" s="52" t="s">
        <v>65</v>
      </c>
      <c r="BN373" s="218" t="s">
        <v>374</v>
      </c>
      <c r="BO373" s="217" t="s">
        <v>54</v>
      </c>
      <c r="BP373" s="201" t="s">
        <v>699</v>
      </c>
      <c r="BQ373" s="52" t="s">
        <v>715</v>
      </c>
    </row>
    <row r="374" spans="1:69" ht="16.5" thickBot="1">
      <c r="A374" s="207" t="s">
        <v>37</v>
      </c>
      <c r="B374" s="208" t="s">
        <v>711</v>
      </c>
      <c r="C374" s="202" t="s">
        <v>35</v>
      </c>
      <c r="D374" s="210" t="s">
        <v>709</v>
      </c>
      <c r="E374" s="24" t="s">
        <v>612</v>
      </c>
      <c r="F374" s="86">
        <v>71</v>
      </c>
      <c r="G374" s="80">
        <v>2</v>
      </c>
      <c r="H374" s="204"/>
      <c r="I374" s="204"/>
      <c r="J374" s="204"/>
      <c r="K374" s="204"/>
      <c r="L374" s="80">
        <v>0</v>
      </c>
      <c r="M374" s="203"/>
      <c r="N374" s="52">
        <v>0</v>
      </c>
      <c r="O374" s="204"/>
      <c r="P374" s="204"/>
      <c r="Q374" s="11">
        <v>5.0881156811999997</v>
      </c>
      <c r="R374" s="204"/>
      <c r="S374" s="204"/>
      <c r="T374" s="53">
        <v>10.091666666666667</v>
      </c>
      <c r="U374" s="204"/>
      <c r="V374" s="204"/>
      <c r="W374" s="11">
        <v>4.9263475652173003</v>
      </c>
      <c r="X374" s="204"/>
      <c r="Y374" s="204"/>
      <c r="Z374" s="53">
        <v>9.8874999999999993</v>
      </c>
      <c r="AA374" s="204"/>
      <c r="AB374" s="204"/>
      <c r="AC374" s="204"/>
      <c r="AD374" s="204"/>
      <c r="AE374" s="204"/>
      <c r="AF374" s="9">
        <v>3.5646998018458276</v>
      </c>
      <c r="AG374" s="9">
        <v>483</v>
      </c>
      <c r="AH374" s="9">
        <v>0.40163717858202924</v>
      </c>
      <c r="AI374" s="9">
        <v>10</v>
      </c>
      <c r="AJ374" s="9">
        <v>2.6607954545454544</v>
      </c>
      <c r="AK374" s="204" t="s">
        <v>248</v>
      </c>
      <c r="AL374" s="9">
        <v>69</v>
      </c>
      <c r="AM374" s="9">
        <v>3.5646998018458276</v>
      </c>
      <c r="AN374" s="9">
        <v>3.6415857605177995</v>
      </c>
      <c r="AO374" s="73">
        <v>138</v>
      </c>
      <c r="AP374" s="80">
        <v>0</v>
      </c>
      <c r="AQ374" s="80">
        <v>0</v>
      </c>
      <c r="AR374" s="224">
        <v>0</v>
      </c>
      <c r="AS374" s="204" t="s">
        <v>248</v>
      </c>
      <c r="AT374" s="11">
        <v>4950.5569999999998</v>
      </c>
      <c r="AU374" s="11">
        <v>0</v>
      </c>
      <c r="AV374" s="158">
        <v>0</v>
      </c>
      <c r="AW374" s="158">
        <v>0</v>
      </c>
      <c r="AX374" s="158" t="s">
        <v>248</v>
      </c>
      <c r="AY374" s="235"/>
      <c r="AZ374" s="218">
        <v>26157</v>
      </c>
      <c r="BA374" s="188"/>
      <c r="BB374" s="203"/>
      <c r="BC374" s="158"/>
      <c r="BD374" s="217" t="s">
        <v>61</v>
      </c>
      <c r="BE374" s="201" t="s">
        <v>62</v>
      </c>
      <c r="BF374" s="201" t="s">
        <v>63</v>
      </c>
      <c r="BG374" s="201" t="s">
        <v>196</v>
      </c>
      <c r="BH374" s="218" t="s">
        <v>514</v>
      </c>
      <c r="BI374" s="218" t="s">
        <v>64</v>
      </c>
      <c r="BJ374" s="391">
        <v>214</v>
      </c>
      <c r="BK374" s="370">
        <v>1</v>
      </c>
      <c r="BL374" s="219" t="s">
        <v>65</v>
      </c>
      <c r="BM374" s="52" t="s">
        <v>65</v>
      </c>
      <c r="BN374" s="218" t="s">
        <v>374</v>
      </c>
      <c r="BO374" s="217" t="s">
        <v>71</v>
      </c>
      <c r="BP374" s="201" t="s">
        <v>682</v>
      </c>
      <c r="BQ374" s="52" t="s">
        <v>716</v>
      </c>
    </row>
    <row r="375" spans="1:69" ht="16.5" thickBot="1">
      <c r="A375" s="207" t="s">
        <v>37</v>
      </c>
      <c r="B375" s="208" t="s">
        <v>711</v>
      </c>
      <c r="C375" s="202" t="s">
        <v>35</v>
      </c>
      <c r="D375" s="210" t="s">
        <v>709</v>
      </c>
      <c r="E375" s="24" t="s">
        <v>612</v>
      </c>
      <c r="F375" s="86">
        <v>71</v>
      </c>
      <c r="G375" s="80">
        <v>2</v>
      </c>
      <c r="H375" s="204"/>
      <c r="I375" s="204"/>
      <c r="J375" s="204"/>
      <c r="K375" s="204"/>
      <c r="L375" s="80">
        <v>0</v>
      </c>
      <c r="M375" s="203"/>
      <c r="N375" s="52">
        <v>0</v>
      </c>
      <c r="O375" s="204"/>
      <c r="P375" s="204"/>
      <c r="Q375" s="11">
        <v>5.4271737825999997</v>
      </c>
      <c r="R375" s="204"/>
      <c r="S375" s="204"/>
      <c r="T375" s="53">
        <v>11.274999999999999</v>
      </c>
      <c r="U375" s="204"/>
      <c r="V375" s="204"/>
      <c r="W375" s="11">
        <v>5.3008984202898004</v>
      </c>
      <c r="X375" s="204"/>
      <c r="Y375" s="204"/>
      <c r="Z375" s="53">
        <v>11.274999999999999</v>
      </c>
      <c r="AA375" s="204"/>
      <c r="AB375" s="204"/>
      <c r="AC375" s="204"/>
      <c r="AD375" s="204"/>
      <c r="AE375" s="204"/>
      <c r="AF375" s="9">
        <v>3.4227743304294092</v>
      </c>
      <c r="AG375" s="9">
        <v>483</v>
      </c>
      <c r="AH375" s="9">
        <v>0.45142613499342565</v>
      </c>
      <c r="AI375" s="9">
        <v>22</v>
      </c>
      <c r="AJ375" s="9">
        <v>2.5167968749999998</v>
      </c>
      <c r="AK375" s="204" t="s">
        <v>248</v>
      </c>
      <c r="AL375" s="9">
        <v>69</v>
      </c>
      <c r="AM375" s="9">
        <v>3.4227743304294092</v>
      </c>
      <c r="AN375" s="9">
        <v>3.529233870967742</v>
      </c>
      <c r="AO375" s="73">
        <v>138</v>
      </c>
      <c r="AP375" s="80">
        <v>0</v>
      </c>
      <c r="AQ375" s="80">
        <v>0</v>
      </c>
      <c r="AR375" s="224">
        <v>0</v>
      </c>
      <c r="AS375" s="204" t="s">
        <v>248</v>
      </c>
      <c r="AT375" s="11">
        <v>4943.4380000000001</v>
      </c>
      <c r="AU375" s="11">
        <v>0</v>
      </c>
      <c r="AV375" s="158">
        <v>0</v>
      </c>
      <c r="AW375" s="158">
        <v>0</v>
      </c>
      <c r="AX375" s="158" t="s">
        <v>248</v>
      </c>
      <c r="AY375" s="235"/>
      <c r="AZ375" s="218">
        <v>26157</v>
      </c>
      <c r="BA375" s="188"/>
      <c r="BB375" s="203"/>
      <c r="BC375" s="158"/>
      <c r="BD375" s="217" t="s">
        <v>61</v>
      </c>
      <c r="BE375" s="201" t="s">
        <v>62</v>
      </c>
      <c r="BF375" s="201" t="s">
        <v>63</v>
      </c>
      <c r="BG375" s="201" t="s">
        <v>196</v>
      </c>
      <c r="BH375" s="218" t="s">
        <v>514</v>
      </c>
      <c r="BI375" s="218" t="s">
        <v>66</v>
      </c>
      <c r="BJ375" s="391">
        <v>214</v>
      </c>
      <c r="BK375" s="370">
        <v>7</v>
      </c>
      <c r="BL375" s="219" t="s">
        <v>65</v>
      </c>
      <c r="BM375" s="52" t="s">
        <v>65</v>
      </c>
      <c r="BN375" s="218" t="s">
        <v>374</v>
      </c>
      <c r="BO375" s="217" t="s">
        <v>71</v>
      </c>
      <c r="BP375" s="201" t="s">
        <v>682</v>
      </c>
      <c r="BQ375" s="52" t="s">
        <v>716</v>
      </c>
    </row>
    <row r="376" spans="1:69" ht="16.5" thickBot="1">
      <c r="A376" s="207" t="s">
        <v>37</v>
      </c>
      <c r="B376" s="208" t="s">
        <v>711</v>
      </c>
      <c r="C376" s="202" t="s">
        <v>35</v>
      </c>
      <c r="D376" s="210" t="s">
        <v>709</v>
      </c>
      <c r="E376" s="24" t="s">
        <v>612</v>
      </c>
      <c r="F376" s="86">
        <v>71</v>
      </c>
      <c r="G376" s="80">
        <v>0</v>
      </c>
      <c r="H376" s="204"/>
      <c r="I376" s="204"/>
      <c r="J376" s="204"/>
      <c r="K376" s="204"/>
      <c r="L376" s="80">
        <v>0</v>
      </c>
      <c r="M376" s="203"/>
      <c r="N376" s="52">
        <v>0</v>
      </c>
      <c r="O376" s="204"/>
      <c r="P376" s="204"/>
      <c r="Q376" s="11">
        <v>4.6113518169000001</v>
      </c>
      <c r="R376" s="204"/>
      <c r="S376" s="204"/>
      <c r="T376" s="53">
        <v>6.2250000000000014</v>
      </c>
      <c r="U376" s="204"/>
      <c r="V376" s="204"/>
      <c r="W376" s="11">
        <v>3.8322533802816001</v>
      </c>
      <c r="X376" s="204"/>
      <c r="Y376" s="204"/>
      <c r="Z376" s="53">
        <v>5.9083333333333341</v>
      </c>
      <c r="AA376" s="204"/>
      <c r="AB376" s="204"/>
      <c r="AC376" s="204"/>
      <c r="AD376" s="204"/>
      <c r="AE376" s="204"/>
      <c r="AF376" s="9">
        <v>3.6676660130921022</v>
      </c>
      <c r="AG376" s="9">
        <v>497</v>
      </c>
      <c r="AH376" s="9">
        <v>0.34741030726517114</v>
      </c>
      <c r="AI376" s="9">
        <v>7</v>
      </c>
      <c r="AJ376" s="9">
        <v>2.9958333333333336</v>
      </c>
      <c r="AK376" s="204" t="s">
        <v>248</v>
      </c>
      <c r="AL376" s="9">
        <v>71</v>
      </c>
      <c r="AM376" s="9">
        <v>3.6676660130921022</v>
      </c>
      <c r="AN376" s="9">
        <v>3.6894812680115274</v>
      </c>
      <c r="AO376" s="73">
        <v>142</v>
      </c>
      <c r="AP376" s="80">
        <v>0</v>
      </c>
      <c r="AQ376" s="80">
        <v>0</v>
      </c>
      <c r="AR376" s="224">
        <v>0</v>
      </c>
      <c r="AS376" s="204" t="s">
        <v>248</v>
      </c>
      <c r="AT376" s="11">
        <v>5102.085</v>
      </c>
      <c r="AU376" s="11">
        <v>0</v>
      </c>
      <c r="AV376" s="158">
        <v>0</v>
      </c>
      <c r="AW376" s="158">
        <v>0</v>
      </c>
      <c r="AX376" s="158" t="s">
        <v>248</v>
      </c>
      <c r="AY376" s="235"/>
      <c r="AZ376" s="218">
        <v>26157</v>
      </c>
      <c r="BA376" s="188"/>
      <c r="BB376" s="203"/>
      <c r="BC376" s="158"/>
      <c r="BD376" s="217" t="s">
        <v>61</v>
      </c>
      <c r="BE376" s="201" t="s">
        <v>62</v>
      </c>
      <c r="BF376" s="201" t="s">
        <v>63</v>
      </c>
      <c r="BG376" s="201" t="s">
        <v>196</v>
      </c>
      <c r="BH376" s="218" t="s">
        <v>514</v>
      </c>
      <c r="BI376" s="218" t="s">
        <v>67</v>
      </c>
      <c r="BJ376" s="391">
        <v>214</v>
      </c>
      <c r="BK376" s="370">
        <v>3</v>
      </c>
      <c r="BL376" s="219" t="s">
        <v>65</v>
      </c>
      <c r="BM376" s="52" t="s">
        <v>65</v>
      </c>
      <c r="BN376" s="218" t="s">
        <v>374</v>
      </c>
      <c r="BO376" s="217" t="s">
        <v>71</v>
      </c>
      <c r="BP376" s="201" t="s">
        <v>682</v>
      </c>
      <c r="BQ376" s="52" t="s">
        <v>716</v>
      </c>
    </row>
    <row r="377" spans="1:69" ht="16.5" thickBot="1">
      <c r="A377" s="207" t="s">
        <v>37</v>
      </c>
      <c r="B377" s="208" t="s">
        <v>711</v>
      </c>
      <c r="C377" s="202" t="s">
        <v>35</v>
      </c>
      <c r="D377" s="210" t="s">
        <v>709</v>
      </c>
      <c r="E377" s="24" t="s">
        <v>612</v>
      </c>
      <c r="F377" s="86">
        <v>71</v>
      </c>
      <c r="G377" s="80">
        <v>4</v>
      </c>
      <c r="H377" s="204"/>
      <c r="I377" s="204"/>
      <c r="J377" s="204"/>
      <c r="K377" s="204"/>
      <c r="L377" s="80">
        <v>0</v>
      </c>
      <c r="M377" s="203"/>
      <c r="N377" s="52">
        <v>0</v>
      </c>
      <c r="O377" s="204"/>
      <c r="P377" s="204"/>
      <c r="Q377" s="11">
        <v>6.4148058358000002</v>
      </c>
      <c r="R377" s="204"/>
      <c r="S377" s="204"/>
      <c r="T377" s="53">
        <v>10.324999999999999</v>
      </c>
      <c r="U377" s="204"/>
      <c r="V377" s="204"/>
      <c r="W377" s="11">
        <v>6.3576712835820004</v>
      </c>
      <c r="X377" s="204"/>
      <c r="Y377" s="204"/>
      <c r="Z377" s="53">
        <v>10.324999999999999</v>
      </c>
      <c r="AA377" s="204"/>
      <c r="AB377" s="204"/>
      <c r="AC377" s="204"/>
      <c r="AD377" s="204"/>
      <c r="AE377" s="204"/>
      <c r="AF377" s="9">
        <v>2.6728997822763567</v>
      </c>
      <c r="AG377" s="9">
        <v>469</v>
      </c>
      <c r="AH377" s="9">
        <v>0.39725861578373328</v>
      </c>
      <c r="AI377" s="9">
        <v>150</v>
      </c>
      <c r="AJ377" s="9">
        <v>2.0206439393939393</v>
      </c>
      <c r="AK377" s="204" t="s">
        <v>248</v>
      </c>
      <c r="AL377" s="9">
        <v>0</v>
      </c>
      <c r="AM377" s="9"/>
      <c r="AN377" s="9"/>
      <c r="AO377" s="73">
        <v>134</v>
      </c>
      <c r="AP377" s="80">
        <v>0</v>
      </c>
      <c r="AQ377" s="80">
        <v>0</v>
      </c>
      <c r="AR377" s="224">
        <v>0</v>
      </c>
      <c r="AS377" s="204" t="s">
        <v>248</v>
      </c>
      <c r="AT377" s="11">
        <v>4796.3850000000002</v>
      </c>
      <c r="AU377" s="11">
        <v>0</v>
      </c>
      <c r="AV377" s="158">
        <v>0</v>
      </c>
      <c r="AW377" s="158">
        <v>0</v>
      </c>
      <c r="AX377" s="158" t="s">
        <v>248</v>
      </c>
      <c r="AY377" s="235"/>
      <c r="AZ377" s="218">
        <v>26157</v>
      </c>
      <c r="BA377" s="188"/>
      <c r="BB377" s="203"/>
      <c r="BC377" s="158"/>
      <c r="BD377" s="217" t="s">
        <v>61</v>
      </c>
      <c r="BE377" s="201" t="s">
        <v>62</v>
      </c>
      <c r="BF377" s="201" t="s">
        <v>63</v>
      </c>
      <c r="BG377" s="201" t="s">
        <v>196</v>
      </c>
      <c r="BH377" s="218" t="s">
        <v>514</v>
      </c>
      <c r="BI377" s="218" t="s">
        <v>68</v>
      </c>
      <c r="BJ377" s="391">
        <v>214</v>
      </c>
      <c r="BK377" s="370">
        <v>4</v>
      </c>
      <c r="BL377" s="219" t="s">
        <v>65</v>
      </c>
      <c r="BM377" s="52" t="s">
        <v>65</v>
      </c>
      <c r="BN377" s="218" t="s">
        <v>374</v>
      </c>
      <c r="BO377" s="217" t="s">
        <v>71</v>
      </c>
      <c r="BP377" s="201" t="s">
        <v>682</v>
      </c>
      <c r="BQ377" s="52" t="s">
        <v>716</v>
      </c>
    </row>
    <row r="378" spans="1:69" ht="16.5" thickBot="1">
      <c r="A378" s="207" t="s">
        <v>37</v>
      </c>
      <c r="B378" s="208" t="s">
        <v>711</v>
      </c>
      <c r="C378" s="202" t="s">
        <v>35</v>
      </c>
      <c r="D378" s="210" t="s">
        <v>709</v>
      </c>
      <c r="E378" s="24" t="s">
        <v>485</v>
      </c>
      <c r="F378" s="86">
        <v>79</v>
      </c>
      <c r="G378" s="80">
        <v>0</v>
      </c>
      <c r="H378" s="204"/>
      <c r="I378" s="204"/>
      <c r="J378" s="204"/>
      <c r="K378" s="204"/>
      <c r="L378" s="80">
        <v>0</v>
      </c>
      <c r="M378" s="203"/>
      <c r="N378" s="52">
        <v>0</v>
      </c>
      <c r="O378" s="204"/>
      <c r="P378" s="204"/>
      <c r="Q378" s="11">
        <v>5.0042909367000004</v>
      </c>
      <c r="R378" s="204"/>
      <c r="S378" s="204"/>
      <c r="T378" s="53">
        <v>6.6312499999999996</v>
      </c>
      <c r="U378" s="204"/>
      <c r="V378" s="204"/>
      <c r="W378" s="11">
        <v>4.6967592531645002</v>
      </c>
      <c r="X378" s="204"/>
      <c r="Y378" s="204"/>
      <c r="Z378" s="53">
        <v>6.5062499999999996</v>
      </c>
      <c r="AA378" s="204"/>
      <c r="AB378" s="204"/>
      <c r="AC378" s="204"/>
      <c r="AD378" s="204"/>
      <c r="AE378" s="204"/>
      <c r="AF378" s="9">
        <v>3.7077283188835408</v>
      </c>
      <c r="AG378" s="9">
        <v>554</v>
      </c>
      <c r="AH378" s="9">
        <v>0.39339824195244011</v>
      </c>
      <c r="AI378" s="9">
        <v>11</v>
      </c>
      <c r="AJ378" s="9">
        <v>2.963888888888889</v>
      </c>
      <c r="AK378" s="204" t="s">
        <v>248</v>
      </c>
      <c r="AL378" s="9">
        <v>79</v>
      </c>
      <c r="AM378" s="9">
        <v>3.7077283188835408</v>
      </c>
      <c r="AN378" s="9">
        <v>3.7097625329815305</v>
      </c>
      <c r="AO378" s="73">
        <v>158</v>
      </c>
      <c r="AP378" s="80">
        <v>0</v>
      </c>
      <c r="AQ378" s="80">
        <v>0</v>
      </c>
      <c r="AR378" s="224">
        <v>0</v>
      </c>
      <c r="AS378" s="204" t="s">
        <v>248</v>
      </c>
      <c r="AT378" s="11">
        <v>5632.6279999999997</v>
      </c>
      <c r="AU378" s="11">
        <v>0</v>
      </c>
      <c r="AV378" s="158">
        <v>0</v>
      </c>
      <c r="AW378" s="158">
        <v>0</v>
      </c>
      <c r="AX378" s="158" t="s">
        <v>248</v>
      </c>
      <c r="AY378" s="235"/>
      <c r="AZ378" s="218">
        <v>26513</v>
      </c>
      <c r="BA378" s="188"/>
      <c r="BB378" s="203"/>
      <c r="BC378" s="158"/>
      <c r="BD378" s="217" t="s">
        <v>61</v>
      </c>
      <c r="BE378" s="201" t="s">
        <v>62</v>
      </c>
      <c r="BF378" s="201" t="s">
        <v>63</v>
      </c>
      <c r="BG378" s="201" t="s">
        <v>196</v>
      </c>
      <c r="BH378" s="218" t="s">
        <v>514</v>
      </c>
      <c r="BI378" s="218" t="s">
        <v>64</v>
      </c>
      <c r="BJ378" s="391">
        <v>214</v>
      </c>
      <c r="BK378" s="370">
        <v>1</v>
      </c>
      <c r="BL378" s="219" t="s">
        <v>65</v>
      </c>
      <c r="BM378" s="52" t="s">
        <v>65</v>
      </c>
      <c r="BN378" s="218" t="s">
        <v>374</v>
      </c>
      <c r="BO378" s="217" t="s">
        <v>69</v>
      </c>
      <c r="BP378" s="201" t="s">
        <v>680</v>
      </c>
      <c r="BQ378" s="52" t="s">
        <v>714</v>
      </c>
    </row>
    <row r="379" spans="1:69" ht="16.5" thickBot="1">
      <c r="A379" s="207" t="s">
        <v>37</v>
      </c>
      <c r="B379" s="208" t="s">
        <v>711</v>
      </c>
      <c r="C379" s="202" t="s">
        <v>35</v>
      </c>
      <c r="D379" s="210" t="s">
        <v>709</v>
      </c>
      <c r="E379" s="24" t="s">
        <v>485</v>
      </c>
      <c r="F379" s="86">
        <v>77</v>
      </c>
      <c r="G379" s="80">
        <v>0</v>
      </c>
      <c r="H379" s="204"/>
      <c r="I379" s="204"/>
      <c r="J379" s="204"/>
      <c r="K379" s="204"/>
      <c r="L379" s="80">
        <v>0</v>
      </c>
      <c r="M379" s="203"/>
      <c r="N379" s="52">
        <v>0</v>
      </c>
      <c r="O379" s="204"/>
      <c r="P379" s="204"/>
      <c r="Q379" s="11">
        <v>6.0818569739999999</v>
      </c>
      <c r="R379" s="204"/>
      <c r="S379" s="204"/>
      <c r="T379" s="53">
        <v>12.287499999999998</v>
      </c>
      <c r="U379" s="204"/>
      <c r="V379" s="204"/>
      <c r="W379" s="11">
        <v>6.1309868441558004</v>
      </c>
      <c r="X379" s="204"/>
      <c r="Y379" s="204"/>
      <c r="Z379" s="53">
        <v>12.524999999999999</v>
      </c>
      <c r="AA379" s="204"/>
      <c r="AB379" s="204"/>
      <c r="AC379" s="204"/>
      <c r="AD379" s="204"/>
      <c r="AE379" s="204"/>
      <c r="AF379" s="9">
        <v>3.4079406327794342</v>
      </c>
      <c r="AG379" s="9">
        <v>539</v>
      </c>
      <c r="AH379" s="9">
        <v>0.43838244689034955</v>
      </c>
      <c r="AI379" s="9">
        <v>21</v>
      </c>
      <c r="AJ379" s="9">
        <v>2.5391447368421054</v>
      </c>
      <c r="AK379" s="204" t="s">
        <v>248</v>
      </c>
      <c r="AL379" s="9">
        <v>77</v>
      </c>
      <c r="AM379" s="9">
        <v>3.4079406327794342</v>
      </c>
      <c r="AN379" s="9">
        <v>3.4900568181818183</v>
      </c>
      <c r="AO379" s="73">
        <v>154</v>
      </c>
      <c r="AP379" s="80">
        <v>0</v>
      </c>
      <c r="AQ379" s="80">
        <v>0</v>
      </c>
      <c r="AR379" s="224">
        <v>0</v>
      </c>
      <c r="AS379" s="204" t="s">
        <v>248</v>
      </c>
      <c r="AT379" s="11">
        <v>5495.1909999999998</v>
      </c>
      <c r="AU379" s="11">
        <v>0</v>
      </c>
      <c r="AV379" s="158">
        <v>0</v>
      </c>
      <c r="AW379" s="158">
        <v>0</v>
      </c>
      <c r="AX379" s="158" t="s">
        <v>248</v>
      </c>
      <c r="AY379" s="235"/>
      <c r="AZ379" s="218">
        <v>26513</v>
      </c>
      <c r="BA379" s="188"/>
      <c r="BB379" s="203"/>
      <c r="BC379" s="158"/>
      <c r="BD379" s="217" t="s">
        <v>61</v>
      </c>
      <c r="BE379" s="201" t="s">
        <v>62</v>
      </c>
      <c r="BF379" s="201" t="s">
        <v>63</v>
      </c>
      <c r="BG379" s="201" t="s">
        <v>196</v>
      </c>
      <c r="BH379" s="218" t="s">
        <v>514</v>
      </c>
      <c r="BI379" s="218" t="s">
        <v>66</v>
      </c>
      <c r="BJ379" s="391">
        <v>214</v>
      </c>
      <c r="BK379" s="370">
        <v>7</v>
      </c>
      <c r="BL379" s="219" t="s">
        <v>65</v>
      </c>
      <c r="BM379" s="52" t="s">
        <v>65</v>
      </c>
      <c r="BN379" s="218" t="s">
        <v>374</v>
      </c>
      <c r="BO379" s="217" t="s">
        <v>69</v>
      </c>
      <c r="BP379" s="201" t="s">
        <v>680</v>
      </c>
      <c r="BQ379" s="52" t="s">
        <v>714</v>
      </c>
    </row>
    <row r="380" spans="1:69" ht="16.5" thickBot="1">
      <c r="A380" s="207" t="s">
        <v>37</v>
      </c>
      <c r="B380" s="208" t="s">
        <v>711</v>
      </c>
      <c r="C380" s="202" t="s">
        <v>35</v>
      </c>
      <c r="D380" s="210" t="s">
        <v>709</v>
      </c>
      <c r="E380" s="24" t="s">
        <v>485</v>
      </c>
      <c r="F380" s="86">
        <v>80</v>
      </c>
      <c r="G380" s="80">
        <v>0</v>
      </c>
      <c r="H380" s="204"/>
      <c r="I380" s="204"/>
      <c r="J380" s="204"/>
      <c r="K380" s="204"/>
      <c r="L380" s="80">
        <v>0</v>
      </c>
      <c r="M380" s="203"/>
      <c r="N380" s="52">
        <v>0</v>
      </c>
      <c r="O380" s="204"/>
      <c r="P380" s="204"/>
      <c r="Q380" s="11">
        <v>5.0390122875000003</v>
      </c>
      <c r="R380" s="204"/>
      <c r="S380" s="204"/>
      <c r="T380" s="53">
        <v>6.5</v>
      </c>
      <c r="U380" s="204"/>
      <c r="V380" s="204"/>
      <c r="W380" s="11">
        <v>5.0877622374999998</v>
      </c>
      <c r="X380" s="204"/>
      <c r="Y380" s="204"/>
      <c r="Z380" s="53">
        <v>7.166666666666667</v>
      </c>
      <c r="AA380" s="204"/>
      <c r="AB380" s="204"/>
      <c r="AC380" s="204"/>
      <c r="AD380" s="204"/>
      <c r="AE380" s="204"/>
      <c r="AF380" s="9">
        <v>3.6410714366606314</v>
      </c>
      <c r="AG380" s="9">
        <v>560</v>
      </c>
      <c r="AH380" s="9">
        <v>0.33021746275199226</v>
      </c>
      <c r="AI380" s="9">
        <v>1</v>
      </c>
      <c r="AJ380" s="9">
        <v>3.0111111111111111</v>
      </c>
      <c r="AK380" s="204" t="s">
        <v>248</v>
      </c>
      <c r="AL380" s="9">
        <v>80</v>
      </c>
      <c r="AM380" s="9">
        <v>3.6410714366606314</v>
      </c>
      <c r="AN380" s="9">
        <v>3.665289256198347</v>
      </c>
      <c r="AO380" s="73">
        <v>160</v>
      </c>
      <c r="AP380" s="80">
        <v>0</v>
      </c>
      <c r="AQ380" s="80">
        <v>0</v>
      </c>
      <c r="AR380" s="224">
        <v>0</v>
      </c>
      <c r="AS380" s="204" t="s">
        <v>248</v>
      </c>
      <c r="AT380" s="11">
        <v>5708.9110000000001</v>
      </c>
      <c r="AU380" s="11">
        <v>0</v>
      </c>
      <c r="AV380" s="158">
        <v>0</v>
      </c>
      <c r="AW380" s="158">
        <v>0</v>
      </c>
      <c r="AX380" s="158" t="s">
        <v>248</v>
      </c>
      <c r="AY380" s="235"/>
      <c r="AZ380" s="218">
        <v>26513</v>
      </c>
      <c r="BA380" s="188"/>
      <c r="BB380" s="203"/>
      <c r="BC380" s="158"/>
      <c r="BD380" s="217" t="s">
        <v>61</v>
      </c>
      <c r="BE380" s="201" t="s">
        <v>62</v>
      </c>
      <c r="BF380" s="201" t="s">
        <v>63</v>
      </c>
      <c r="BG380" s="201" t="s">
        <v>196</v>
      </c>
      <c r="BH380" s="218" t="s">
        <v>514</v>
      </c>
      <c r="BI380" s="218" t="s">
        <v>67</v>
      </c>
      <c r="BJ380" s="391">
        <v>214</v>
      </c>
      <c r="BK380" s="370">
        <v>3</v>
      </c>
      <c r="BL380" s="219" t="s">
        <v>65</v>
      </c>
      <c r="BM380" s="52" t="s">
        <v>65</v>
      </c>
      <c r="BN380" s="218" t="s">
        <v>374</v>
      </c>
      <c r="BO380" s="217" t="s">
        <v>69</v>
      </c>
      <c r="BP380" s="201" t="s">
        <v>680</v>
      </c>
      <c r="BQ380" s="52" t="s">
        <v>714</v>
      </c>
    </row>
    <row r="381" spans="1:69" ht="16.5" thickBot="1">
      <c r="A381" s="207" t="s">
        <v>37</v>
      </c>
      <c r="B381" s="208" t="s">
        <v>711</v>
      </c>
      <c r="C381" s="202" t="s">
        <v>35</v>
      </c>
      <c r="D381" s="210" t="s">
        <v>709</v>
      </c>
      <c r="E381" s="24" t="s">
        <v>485</v>
      </c>
      <c r="F381" s="86">
        <v>78</v>
      </c>
      <c r="G381" s="80">
        <v>2</v>
      </c>
      <c r="H381" s="204"/>
      <c r="I381" s="204"/>
      <c r="J381" s="204"/>
      <c r="K381" s="204"/>
      <c r="L381" s="80">
        <v>0</v>
      </c>
      <c r="M381" s="203"/>
      <c r="N381" s="52">
        <v>0</v>
      </c>
      <c r="O381" s="204"/>
      <c r="P381" s="204"/>
      <c r="Q381" s="11">
        <v>6.7714076973999999</v>
      </c>
      <c r="R381" s="204"/>
      <c r="S381" s="204"/>
      <c r="T381" s="53">
        <v>13.100000000000001</v>
      </c>
      <c r="U381" s="204"/>
      <c r="V381" s="204"/>
      <c r="W381" s="11">
        <v>6.6469470789473002</v>
      </c>
      <c r="X381" s="204"/>
      <c r="Y381" s="204"/>
      <c r="Z381" s="53">
        <v>13.100000000000001</v>
      </c>
      <c r="AA381" s="204"/>
      <c r="AB381" s="204"/>
      <c r="AC381" s="204"/>
      <c r="AD381" s="204"/>
      <c r="AE381" s="204"/>
      <c r="AF381" s="9">
        <v>2.6604571403775905</v>
      </c>
      <c r="AG381" s="9">
        <v>525</v>
      </c>
      <c r="AH381" s="9">
        <v>0.35015536814621262</v>
      </c>
      <c r="AI381" s="9">
        <v>152</v>
      </c>
      <c r="AJ381" s="9">
        <v>2.0174242424242426</v>
      </c>
      <c r="AK381" s="204" t="s">
        <v>248</v>
      </c>
      <c r="AL381" s="9">
        <v>0</v>
      </c>
      <c r="AM381" s="9"/>
      <c r="AN381" s="9"/>
      <c r="AO381" s="73">
        <v>152</v>
      </c>
      <c r="AP381" s="80">
        <v>0</v>
      </c>
      <c r="AQ381" s="80">
        <v>0</v>
      </c>
      <c r="AR381" s="224">
        <v>0</v>
      </c>
      <c r="AS381" s="204" t="s">
        <v>248</v>
      </c>
      <c r="AT381" s="11">
        <v>5421.78</v>
      </c>
      <c r="AU381" s="11">
        <v>0</v>
      </c>
      <c r="AV381" s="158">
        <v>0</v>
      </c>
      <c r="AW381" s="158">
        <v>0</v>
      </c>
      <c r="AX381" s="158" t="s">
        <v>248</v>
      </c>
      <c r="AY381" s="235"/>
      <c r="AZ381" s="218">
        <v>26513</v>
      </c>
      <c r="BA381" s="188"/>
      <c r="BB381" s="203"/>
      <c r="BC381" s="158"/>
      <c r="BD381" s="217" t="s">
        <v>61</v>
      </c>
      <c r="BE381" s="201" t="s">
        <v>62</v>
      </c>
      <c r="BF381" s="201" t="s">
        <v>63</v>
      </c>
      <c r="BG381" s="201" t="s">
        <v>196</v>
      </c>
      <c r="BH381" s="218" t="s">
        <v>514</v>
      </c>
      <c r="BI381" s="218" t="s">
        <v>68</v>
      </c>
      <c r="BJ381" s="391">
        <v>214</v>
      </c>
      <c r="BK381" s="370">
        <v>4</v>
      </c>
      <c r="BL381" s="219" t="s">
        <v>65</v>
      </c>
      <c r="BM381" s="52" t="s">
        <v>65</v>
      </c>
      <c r="BN381" s="218" t="s">
        <v>374</v>
      </c>
      <c r="BO381" s="217" t="s">
        <v>69</v>
      </c>
      <c r="BP381" s="201" t="s">
        <v>680</v>
      </c>
      <c r="BQ381" s="52" t="s">
        <v>714</v>
      </c>
    </row>
    <row r="382" spans="1:69" ht="16.5" thickBot="1">
      <c r="A382" s="207" t="s">
        <v>37</v>
      </c>
      <c r="B382" s="208" t="s">
        <v>711</v>
      </c>
      <c r="C382" s="202" t="s">
        <v>35</v>
      </c>
      <c r="D382" s="210" t="s">
        <v>709</v>
      </c>
      <c r="E382" s="24" t="s">
        <v>486</v>
      </c>
      <c r="F382" s="86">
        <v>50</v>
      </c>
      <c r="G382" s="80">
        <v>1</v>
      </c>
      <c r="H382" s="204"/>
      <c r="I382" s="204"/>
      <c r="J382" s="204"/>
      <c r="K382" s="204"/>
      <c r="L382" s="80">
        <v>0</v>
      </c>
      <c r="M382" s="203"/>
      <c r="N382" s="52">
        <v>0</v>
      </c>
      <c r="O382" s="204"/>
      <c r="P382" s="204"/>
      <c r="Q382" s="11">
        <v>5.2023672653000004</v>
      </c>
      <c r="R382" s="204"/>
      <c r="S382" s="204"/>
      <c r="T382" s="53">
        <v>6.2583333333333329</v>
      </c>
      <c r="U382" s="204"/>
      <c r="V382" s="204"/>
      <c r="W382" s="11">
        <v>4.7943059999999997</v>
      </c>
      <c r="X382" s="204"/>
      <c r="Y382" s="204"/>
      <c r="Z382" s="53">
        <v>5.6374999999999993</v>
      </c>
      <c r="AA382" s="204"/>
      <c r="AB382" s="204"/>
      <c r="AC382" s="204"/>
      <c r="AD382" s="204"/>
      <c r="AE382" s="204"/>
      <c r="AF382" s="9">
        <v>3.7322157617908172</v>
      </c>
      <c r="AG382" s="9">
        <v>343</v>
      </c>
      <c r="AH382" s="9">
        <v>0.38296104882755433</v>
      </c>
      <c r="AI382" s="9">
        <v>5</v>
      </c>
      <c r="AJ382" s="9">
        <v>2.9339285714285714</v>
      </c>
      <c r="AK382" s="204" t="s">
        <v>248</v>
      </c>
      <c r="AL382" s="9">
        <v>49</v>
      </c>
      <c r="AM382" s="9">
        <v>3.7322157617908172</v>
      </c>
      <c r="AN382" s="9">
        <v>3.7440239043824701</v>
      </c>
      <c r="AO382" s="73">
        <v>98</v>
      </c>
      <c r="AP382" s="80">
        <v>0</v>
      </c>
      <c r="AQ382" s="80">
        <v>0</v>
      </c>
      <c r="AR382" s="224">
        <v>0</v>
      </c>
      <c r="AS382" s="204" t="s">
        <v>248</v>
      </c>
      <c r="AT382" s="11">
        <v>3772.9490000000001</v>
      </c>
      <c r="AU382" s="11">
        <v>0</v>
      </c>
      <c r="AV382" s="158">
        <v>0</v>
      </c>
      <c r="AW382" s="158">
        <v>0</v>
      </c>
      <c r="AX382" s="158" t="s">
        <v>248</v>
      </c>
      <c r="AY382" s="235"/>
      <c r="AZ382" s="218">
        <v>34834</v>
      </c>
      <c r="BA382" s="188"/>
      <c r="BB382" s="203"/>
      <c r="BC382" s="158"/>
      <c r="BD382" s="217" t="s">
        <v>61</v>
      </c>
      <c r="BE382" s="201" t="s">
        <v>62</v>
      </c>
      <c r="BF382" s="201" t="s">
        <v>63</v>
      </c>
      <c r="BG382" s="201" t="s">
        <v>196</v>
      </c>
      <c r="BH382" s="218" t="s">
        <v>511</v>
      </c>
      <c r="BI382" s="218" t="s">
        <v>64</v>
      </c>
      <c r="BJ382" s="391">
        <v>214</v>
      </c>
      <c r="BK382" s="370">
        <v>1</v>
      </c>
      <c r="BL382" s="219" t="s">
        <v>65</v>
      </c>
      <c r="BM382" s="52" t="s">
        <v>65</v>
      </c>
      <c r="BN382" s="218" t="s">
        <v>374</v>
      </c>
      <c r="BO382" s="217" t="s">
        <v>70</v>
      </c>
      <c r="BP382" s="201" t="s">
        <v>681</v>
      </c>
      <c r="BQ382" s="52" t="s">
        <v>717</v>
      </c>
    </row>
    <row r="383" spans="1:69" ht="16.5" thickBot="1">
      <c r="A383" s="207" t="s">
        <v>37</v>
      </c>
      <c r="B383" s="208" t="s">
        <v>711</v>
      </c>
      <c r="C383" s="202" t="s">
        <v>35</v>
      </c>
      <c r="D383" s="210" t="s">
        <v>709</v>
      </c>
      <c r="E383" s="24" t="s">
        <v>486</v>
      </c>
      <c r="F383" s="86">
        <v>51</v>
      </c>
      <c r="G383" s="80">
        <v>0</v>
      </c>
      <c r="H383" s="204"/>
      <c r="I383" s="204"/>
      <c r="J383" s="204"/>
      <c r="K383" s="204"/>
      <c r="L383" s="80">
        <v>0</v>
      </c>
      <c r="M383" s="203"/>
      <c r="N383" s="52">
        <v>0</v>
      </c>
      <c r="O383" s="204"/>
      <c r="P383" s="204"/>
      <c r="Q383" s="11">
        <v>6.6115095098000003</v>
      </c>
      <c r="R383" s="204"/>
      <c r="S383" s="204"/>
      <c r="T383" s="53">
        <v>12.112499999999999</v>
      </c>
      <c r="U383" s="204"/>
      <c r="V383" s="204"/>
      <c r="W383" s="11">
        <v>6.6073133333333001</v>
      </c>
      <c r="X383" s="204"/>
      <c r="Y383" s="204"/>
      <c r="Z383" s="53">
        <v>12.112499999999999</v>
      </c>
      <c r="AA383" s="204"/>
      <c r="AB383" s="204"/>
      <c r="AC383" s="204"/>
      <c r="AD383" s="204"/>
      <c r="AE383" s="204"/>
      <c r="AF383" s="9">
        <v>3.270476191985507</v>
      </c>
      <c r="AG383" s="9">
        <v>357</v>
      </c>
      <c r="AH383" s="9">
        <v>0.56148001904777034</v>
      </c>
      <c r="AI383" s="9">
        <v>37</v>
      </c>
      <c r="AJ383" s="9">
        <v>2.1580357142857145</v>
      </c>
      <c r="AK383" s="204" t="s">
        <v>248</v>
      </c>
      <c r="AL383" s="9">
        <v>51</v>
      </c>
      <c r="AM383" s="9">
        <v>3.270476191985507</v>
      </c>
      <c r="AN383" s="9">
        <v>3.3297413793103448</v>
      </c>
      <c r="AO383" s="73">
        <v>102</v>
      </c>
      <c r="AP383" s="80">
        <v>0</v>
      </c>
      <c r="AQ383" s="80">
        <v>0</v>
      </c>
      <c r="AR383" s="224">
        <v>0</v>
      </c>
      <c r="AS383" s="204" t="s">
        <v>248</v>
      </c>
      <c r="AT383" s="11">
        <v>3969.4670000000001</v>
      </c>
      <c r="AU383" s="11">
        <v>0</v>
      </c>
      <c r="AV383" s="158">
        <v>0</v>
      </c>
      <c r="AW383" s="158">
        <v>0</v>
      </c>
      <c r="AX383" s="158" t="s">
        <v>248</v>
      </c>
      <c r="AY383" s="235"/>
      <c r="AZ383" s="218">
        <v>34834</v>
      </c>
      <c r="BA383" s="188"/>
      <c r="BB383" s="203"/>
      <c r="BC383" s="158"/>
      <c r="BD383" s="217" t="s">
        <v>61</v>
      </c>
      <c r="BE383" s="201" t="s">
        <v>62</v>
      </c>
      <c r="BF383" s="201" t="s">
        <v>63</v>
      </c>
      <c r="BG383" s="201" t="s">
        <v>196</v>
      </c>
      <c r="BH383" s="218" t="s">
        <v>511</v>
      </c>
      <c r="BI383" s="218" t="s">
        <v>66</v>
      </c>
      <c r="BJ383" s="391">
        <v>214</v>
      </c>
      <c r="BK383" s="370">
        <v>7</v>
      </c>
      <c r="BL383" s="219" t="s">
        <v>65</v>
      </c>
      <c r="BM383" s="52" t="s">
        <v>65</v>
      </c>
      <c r="BN383" s="218" t="s">
        <v>374</v>
      </c>
      <c r="BO383" s="217" t="s">
        <v>70</v>
      </c>
      <c r="BP383" s="201" t="s">
        <v>681</v>
      </c>
      <c r="BQ383" s="52" t="s">
        <v>717</v>
      </c>
    </row>
    <row r="384" spans="1:69" ht="16.5" thickBot="1">
      <c r="A384" s="207" t="s">
        <v>37</v>
      </c>
      <c r="B384" s="208" t="s">
        <v>711</v>
      </c>
      <c r="C384" s="202" t="s">
        <v>35</v>
      </c>
      <c r="D384" s="210" t="s">
        <v>709</v>
      </c>
      <c r="E384" s="24" t="s">
        <v>486</v>
      </c>
      <c r="F384" s="86">
        <v>51</v>
      </c>
      <c r="G384" s="80">
        <v>2</v>
      </c>
      <c r="H384" s="204"/>
      <c r="I384" s="204"/>
      <c r="J384" s="204"/>
      <c r="K384" s="204"/>
      <c r="L384" s="80">
        <v>0</v>
      </c>
      <c r="M384" s="203"/>
      <c r="N384" s="52">
        <v>0</v>
      </c>
      <c r="O384" s="204"/>
      <c r="P384" s="204"/>
      <c r="Q384" s="11">
        <v>4.7834690611999999</v>
      </c>
      <c r="R384" s="204"/>
      <c r="S384" s="204"/>
      <c r="T384" s="53">
        <v>8.4249999999999989</v>
      </c>
      <c r="U384" s="204"/>
      <c r="V384" s="204"/>
      <c r="W384" s="11">
        <v>4.2326732857142</v>
      </c>
      <c r="X384" s="204"/>
      <c r="Y384" s="204"/>
      <c r="Z384" s="53">
        <v>8.2583333333333329</v>
      </c>
      <c r="AA384" s="204"/>
      <c r="AB384" s="204"/>
      <c r="AC384" s="204"/>
      <c r="AD384" s="204"/>
      <c r="AE384" s="204"/>
      <c r="AF384" s="9">
        <v>3.6457580327987666</v>
      </c>
      <c r="AG384" s="9">
        <v>343</v>
      </c>
      <c r="AH384" s="9">
        <v>0.44559326316671866</v>
      </c>
      <c r="AI384" s="9">
        <v>9</v>
      </c>
      <c r="AJ384" s="9">
        <v>2.6314516129032257</v>
      </c>
      <c r="AK384" s="204" t="s">
        <v>248</v>
      </c>
      <c r="AL384" s="9">
        <v>48</v>
      </c>
      <c r="AM384" s="9">
        <v>3.6391071577866865</v>
      </c>
      <c r="AN384" s="9">
        <v>3.6912442396313363</v>
      </c>
      <c r="AO384" s="73">
        <v>98</v>
      </c>
      <c r="AP384" s="80">
        <v>0</v>
      </c>
      <c r="AQ384" s="80">
        <v>0</v>
      </c>
      <c r="AR384" s="224">
        <v>0</v>
      </c>
      <c r="AS384" s="204" t="s">
        <v>248</v>
      </c>
      <c r="AT384" s="11">
        <v>3764.4679999999998</v>
      </c>
      <c r="AU384" s="11">
        <v>0</v>
      </c>
      <c r="AV384" s="158">
        <v>0</v>
      </c>
      <c r="AW384" s="158">
        <v>0</v>
      </c>
      <c r="AX384" s="158" t="s">
        <v>248</v>
      </c>
      <c r="AY384" s="235"/>
      <c r="AZ384" s="218">
        <v>34834</v>
      </c>
      <c r="BA384" s="188"/>
      <c r="BB384" s="203"/>
      <c r="BC384" s="158"/>
      <c r="BD384" s="217" t="s">
        <v>61</v>
      </c>
      <c r="BE384" s="201" t="s">
        <v>62</v>
      </c>
      <c r="BF384" s="201" t="s">
        <v>63</v>
      </c>
      <c r="BG384" s="201" t="s">
        <v>196</v>
      </c>
      <c r="BH384" s="218" t="s">
        <v>511</v>
      </c>
      <c r="BI384" s="218" t="s">
        <v>67</v>
      </c>
      <c r="BJ384" s="391">
        <v>214</v>
      </c>
      <c r="BK384" s="370">
        <v>3</v>
      </c>
      <c r="BL384" s="219" t="s">
        <v>65</v>
      </c>
      <c r="BM384" s="52" t="s">
        <v>65</v>
      </c>
      <c r="BN384" s="218" t="s">
        <v>374</v>
      </c>
      <c r="BO384" s="217" t="s">
        <v>70</v>
      </c>
      <c r="BP384" s="201" t="s">
        <v>681</v>
      </c>
      <c r="BQ384" s="52" t="s">
        <v>717</v>
      </c>
    </row>
    <row r="385" spans="1:69" ht="16.5" thickBot="1">
      <c r="A385" s="207" t="s">
        <v>37</v>
      </c>
      <c r="B385" s="208" t="s">
        <v>711</v>
      </c>
      <c r="C385" s="202" t="s">
        <v>35</v>
      </c>
      <c r="D385" s="210" t="s">
        <v>709</v>
      </c>
      <c r="E385" s="24" t="s">
        <v>486</v>
      </c>
      <c r="F385" s="86">
        <v>51</v>
      </c>
      <c r="G385" s="80">
        <v>1</v>
      </c>
      <c r="H385" s="204"/>
      <c r="I385" s="204"/>
      <c r="J385" s="204"/>
      <c r="K385" s="204"/>
      <c r="L385" s="80">
        <v>0</v>
      </c>
      <c r="M385" s="203"/>
      <c r="N385" s="52">
        <v>0</v>
      </c>
      <c r="O385" s="204"/>
      <c r="P385" s="204"/>
      <c r="Q385" s="11">
        <v>5.5054597799999998</v>
      </c>
      <c r="R385" s="204"/>
      <c r="S385" s="204"/>
      <c r="T385" s="53">
        <v>8.75</v>
      </c>
      <c r="U385" s="204"/>
      <c r="V385" s="204"/>
      <c r="W385" s="11">
        <v>5.4917196800000001</v>
      </c>
      <c r="X385" s="204"/>
      <c r="Y385" s="204"/>
      <c r="Z385" s="53">
        <v>8.75</v>
      </c>
      <c r="AA385" s="204"/>
      <c r="AB385" s="204"/>
      <c r="AC385" s="204"/>
      <c r="AD385" s="204"/>
      <c r="AE385" s="204"/>
      <c r="AF385" s="9">
        <v>2.8856285732133045</v>
      </c>
      <c r="AG385" s="9">
        <v>350</v>
      </c>
      <c r="AH385" s="9">
        <v>0.38320502459111738</v>
      </c>
      <c r="AI385" s="9">
        <v>49</v>
      </c>
      <c r="AJ385" s="9">
        <v>2.1062500000000002</v>
      </c>
      <c r="AK385" s="204" t="s">
        <v>248</v>
      </c>
      <c r="AL385" s="9">
        <v>0</v>
      </c>
      <c r="AM385" s="9"/>
      <c r="AN385" s="9"/>
      <c r="AO385" s="73">
        <v>98</v>
      </c>
      <c r="AP385" s="80">
        <v>1</v>
      </c>
      <c r="AQ385" s="80">
        <v>1</v>
      </c>
      <c r="AR385" s="224">
        <v>0</v>
      </c>
      <c r="AS385" s="204" t="s">
        <v>248</v>
      </c>
      <c r="AT385" s="11">
        <v>3694.0349999999999</v>
      </c>
      <c r="AU385" s="11">
        <v>132.96600000000001</v>
      </c>
      <c r="AV385" s="158">
        <v>0</v>
      </c>
      <c r="AW385" s="158">
        <v>0</v>
      </c>
      <c r="AX385" s="158" t="s">
        <v>248</v>
      </c>
      <c r="AY385" s="235"/>
      <c r="AZ385" s="218">
        <v>34834</v>
      </c>
      <c r="BA385" s="188"/>
      <c r="BB385" s="203"/>
      <c r="BC385" s="158"/>
      <c r="BD385" s="217" t="s">
        <v>61</v>
      </c>
      <c r="BE385" s="201" t="s">
        <v>62</v>
      </c>
      <c r="BF385" s="201" t="s">
        <v>63</v>
      </c>
      <c r="BG385" s="201" t="s">
        <v>196</v>
      </c>
      <c r="BH385" s="218" t="s">
        <v>511</v>
      </c>
      <c r="BI385" s="218" t="s">
        <v>68</v>
      </c>
      <c r="BJ385" s="391">
        <v>214</v>
      </c>
      <c r="BK385" s="370">
        <v>4</v>
      </c>
      <c r="BL385" s="219" t="s">
        <v>65</v>
      </c>
      <c r="BM385" s="52" t="s">
        <v>65</v>
      </c>
      <c r="BN385" s="218" t="s">
        <v>374</v>
      </c>
      <c r="BO385" s="217" t="s">
        <v>70</v>
      </c>
      <c r="BP385" s="201" t="s">
        <v>681</v>
      </c>
      <c r="BQ385" s="52" t="s">
        <v>717</v>
      </c>
    </row>
    <row r="386" spans="1:69" ht="16.5" thickBot="1">
      <c r="A386" s="207" t="s">
        <v>37</v>
      </c>
      <c r="B386" s="208" t="s">
        <v>711</v>
      </c>
      <c r="C386" s="202" t="s">
        <v>35</v>
      </c>
      <c r="D386" s="210" t="s">
        <v>709</v>
      </c>
      <c r="E386" s="24" t="s">
        <v>562</v>
      </c>
      <c r="F386" s="86">
        <v>48</v>
      </c>
      <c r="G386" s="80">
        <v>0</v>
      </c>
      <c r="H386" s="204"/>
      <c r="I386" s="204"/>
      <c r="J386" s="204"/>
      <c r="K386" s="204"/>
      <c r="L386" s="80">
        <v>0</v>
      </c>
      <c r="M386" s="203"/>
      <c r="N386" s="52">
        <v>0</v>
      </c>
      <c r="O386" s="204"/>
      <c r="P386" s="204"/>
      <c r="Q386" s="11">
        <v>4.8494998125000004</v>
      </c>
      <c r="R386" s="204"/>
      <c r="S386" s="204"/>
      <c r="T386" s="53">
        <v>5.8</v>
      </c>
      <c r="U386" s="204"/>
      <c r="V386" s="204"/>
      <c r="W386" s="11">
        <v>4.5150832708333004</v>
      </c>
      <c r="X386" s="204"/>
      <c r="Y386" s="204"/>
      <c r="Z386" s="53">
        <v>5.5999999999999988</v>
      </c>
      <c r="AA386" s="204"/>
      <c r="AB386" s="204"/>
      <c r="AC386" s="204"/>
      <c r="AD386" s="204"/>
      <c r="AE386" s="204"/>
      <c r="AF386" s="9">
        <v>3.7561309717240778</v>
      </c>
      <c r="AG386" s="9">
        <v>336</v>
      </c>
      <c r="AH386" s="9">
        <v>0.35911325678835249</v>
      </c>
      <c r="AI386" s="9">
        <v>4</v>
      </c>
      <c r="AJ386" s="9">
        <v>3.0121212121212122</v>
      </c>
      <c r="AK386" s="204" t="s">
        <v>248</v>
      </c>
      <c r="AL386" s="9">
        <v>48</v>
      </c>
      <c r="AM386" s="9">
        <v>3.7561309717240778</v>
      </c>
      <c r="AN386" s="9">
        <v>3.7510548523206753</v>
      </c>
      <c r="AO386" s="73">
        <v>96</v>
      </c>
      <c r="AP386" s="80">
        <v>0</v>
      </c>
      <c r="AQ386" s="80">
        <v>0</v>
      </c>
      <c r="AR386" s="224">
        <v>0</v>
      </c>
      <c r="AS386" s="204" t="s">
        <v>248</v>
      </c>
      <c r="AT386" s="11">
        <v>3675.9180000000001</v>
      </c>
      <c r="AU386" s="11">
        <v>0</v>
      </c>
      <c r="AV386" s="158">
        <v>0</v>
      </c>
      <c r="AW386" s="158">
        <v>0</v>
      </c>
      <c r="AX386" s="158" t="s">
        <v>248</v>
      </c>
      <c r="AY386" s="235"/>
      <c r="AZ386" s="218">
        <v>31593</v>
      </c>
      <c r="BA386" s="188"/>
      <c r="BB386" s="203"/>
      <c r="BC386" s="158"/>
      <c r="BD386" s="217" t="s">
        <v>61</v>
      </c>
      <c r="BE386" s="201" t="s">
        <v>62</v>
      </c>
      <c r="BF386" s="201" t="s">
        <v>63</v>
      </c>
      <c r="BG386" s="201" t="s">
        <v>196</v>
      </c>
      <c r="BH386" s="456" t="s">
        <v>511</v>
      </c>
      <c r="BI386" s="218" t="s">
        <v>64</v>
      </c>
      <c r="BJ386" s="391">
        <v>214</v>
      </c>
      <c r="BK386" s="370">
        <v>1</v>
      </c>
      <c r="BL386" s="219" t="s">
        <v>65</v>
      </c>
      <c r="BM386" s="52" t="s">
        <v>65</v>
      </c>
      <c r="BN386" s="218" t="s">
        <v>374</v>
      </c>
      <c r="BO386" s="217" t="s">
        <v>70</v>
      </c>
      <c r="BP386" s="201" t="s">
        <v>681</v>
      </c>
      <c r="BQ386" s="52" t="s">
        <v>717</v>
      </c>
    </row>
    <row r="387" spans="1:69" ht="16.5" thickBot="1">
      <c r="A387" s="207" t="s">
        <v>37</v>
      </c>
      <c r="B387" s="208" t="s">
        <v>711</v>
      </c>
      <c r="C387" s="202" t="s">
        <v>35</v>
      </c>
      <c r="D387" s="210" t="s">
        <v>709</v>
      </c>
      <c r="E387" s="24" t="s">
        <v>562</v>
      </c>
      <c r="F387" s="86">
        <v>48</v>
      </c>
      <c r="G387" s="80">
        <v>0</v>
      </c>
      <c r="H387" s="204"/>
      <c r="I387" s="204"/>
      <c r="J387" s="204"/>
      <c r="K387" s="204"/>
      <c r="L387" s="80">
        <v>0</v>
      </c>
      <c r="M387" s="203"/>
      <c r="N387" s="52">
        <v>0</v>
      </c>
      <c r="O387" s="204"/>
      <c r="P387" s="204"/>
      <c r="Q387" s="11">
        <v>6.4557291041999996</v>
      </c>
      <c r="R387" s="204"/>
      <c r="S387" s="204"/>
      <c r="T387" s="53">
        <v>10.799999999999997</v>
      </c>
      <c r="U387" s="204"/>
      <c r="V387" s="204"/>
      <c r="W387" s="11">
        <v>6.5035831041665997</v>
      </c>
      <c r="X387" s="204"/>
      <c r="Y387" s="204"/>
      <c r="Z387" s="53">
        <v>10.799999999999997</v>
      </c>
      <c r="AA387" s="204"/>
      <c r="AB387" s="204"/>
      <c r="AC387" s="204"/>
      <c r="AD387" s="204"/>
      <c r="AE387" s="204"/>
      <c r="AF387" s="9">
        <v>3.2667882607942169</v>
      </c>
      <c r="AG387" s="9">
        <v>335</v>
      </c>
      <c r="AH387" s="9">
        <v>0.61530441033942229</v>
      </c>
      <c r="AI387" s="9">
        <v>44</v>
      </c>
      <c r="AJ387" s="9">
        <v>2.0992647058823528</v>
      </c>
      <c r="AK387" s="204" t="s">
        <v>248</v>
      </c>
      <c r="AL387" s="9">
        <v>47</v>
      </c>
      <c r="AM387" s="9">
        <v>3.2667882607942169</v>
      </c>
      <c r="AN387" s="9">
        <v>3.3734177215189876</v>
      </c>
      <c r="AO387" s="73">
        <v>95</v>
      </c>
      <c r="AP387" s="80">
        <v>1</v>
      </c>
      <c r="AQ387" s="80">
        <v>0</v>
      </c>
      <c r="AR387" s="224">
        <v>0</v>
      </c>
      <c r="AS387" s="204" t="s">
        <v>248</v>
      </c>
      <c r="AT387" s="11">
        <v>3709.99</v>
      </c>
      <c r="AU387" s="11">
        <v>0</v>
      </c>
      <c r="AV387" s="158">
        <v>0</v>
      </c>
      <c r="AW387" s="158">
        <v>0</v>
      </c>
      <c r="AX387" s="158" t="s">
        <v>248</v>
      </c>
      <c r="AY387" s="235"/>
      <c r="AZ387" s="218">
        <v>31593</v>
      </c>
      <c r="BA387" s="188"/>
      <c r="BB387" s="203"/>
      <c r="BC387" s="158"/>
      <c r="BD387" s="217" t="s">
        <v>61</v>
      </c>
      <c r="BE387" s="201" t="s">
        <v>62</v>
      </c>
      <c r="BF387" s="201" t="s">
        <v>63</v>
      </c>
      <c r="BG387" s="201" t="s">
        <v>196</v>
      </c>
      <c r="BH387" s="456" t="s">
        <v>511</v>
      </c>
      <c r="BI387" s="218" t="s">
        <v>66</v>
      </c>
      <c r="BJ387" s="391">
        <v>214</v>
      </c>
      <c r="BK387" s="370">
        <v>7</v>
      </c>
      <c r="BL387" s="219" t="s">
        <v>65</v>
      </c>
      <c r="BM387" s="52" t="s">
        <v>65</v>
      </c>
      <c r="BN387" s="218" t="s">
        <v>374</v>
      </c>
      <c r="BO387" s="217" t="s">
        <v>70</v>
      </c>
      <c r="BP387" s="201" t="s">
        <v>681</v>
      </c>
      <c r="BQ387" s="52" t="s">
        <v>717</v>
      </c>
    </row>
    <row r="388" spans="1:69" ht="16.5" thickBot="1">
      <c r="A388" s="207" t="s">
        <v>37</v>
      </c>
      <c r="B388" s="208" t="s">
        <v>711</v>
      </c>
      <c r="C388" s="202" t="s">
        <v>35</v>
      </c>
      <c r="D388" s="210" t="s">
        <v>709</v>
      </c>
      <c r="E388" s="24" t="s">
        <v>562</v>
      </c>
      <c r="F388" s="86">
        <v>49</v>
      </c>
      <c r="G388" s="80">
        <v>0</v>
      </c>
      <c r="H388" s="204"/>
      <c r="I388" s="204"/>
      <c r="J388" s="204"/>
      <c r="K388" s="204"/>
      <c r="L388" s="80">
        <v>0</v>
      </c>
      <c r="M388" s="203"/>
      <c r="N388" s="52">
        <v>0</v>
      </c>
      <c r="O388" s="204"/>
      <c r="P388" s="204"/>
      <c r="Q388" s="11">
        <v>4.7341018979999996</v>
      </c>
      <c r="R388" s="204"/>
      <c r="S388" s="204"/>
      <c r="T388" s="53">
        <v>5.9550000000000001</v>
      </c>
      <c r="U388" s="204"/>
      <c r="V388" s="204"/>
      <c r="W388" s="11">
        <v>3.8892649795918</v>
      </c>
      <c r="X388" s="204"/>
      <c r="Y388" s="204"/>
      <c r="Z388" s="53">
        <v>5.1374999999999993</v>
      </c>
      <c r="AA388" s="204"/>
      <c r="AB388" s="204"/>
      <c r="AC388" s="204"/>
      <c r="AD388" s="204"/>
      <c r="AE388" s="204"/>
      <c r="AF388" s="9">
        <v>3.6104315041800632</v>
      </c>
      <c r="AG388" s="9">
        <v>341</v>
      </c>
      <c r="AH388" s="9">
        <v>0.40991043590630338</v>
      </c>
      <c r="AI388" s="9">
        <v>8</v>
      </c>
      <c r="AJ388" s="9">
        <v>2.7154761904761906</v>
      </c>
      <c r="AK388" s="204" t="s">
        <v>248</v>
      </c>
      <c r="AL388" s="9">
        <v>49</v>
      </c>
      <c r="AM388" s="9">
        <v>3.6104315041800632</v>
      </c>
      <c r="AN388" s="9">
        <v>3.6693181818181819</v>
      </c>
      <c r="AO388" s="73">
        <v>98</v>
      </c>
      <c r="AP388" s="80">
        <v>0</v>
      </c>
      <c r="AQ388" s="80">
        <v>0</v>
      </c>
      <c r="AR388" s="224">
        <v>0</v>
      </c>
      <c r="AS388" s="204" t="s">
        <v>248</v>
      </c>
      <c r="AT388" s="11">
        <v>3742.2080000000001</v>
      </c>
      <c r="AU388" s="11">
        <v>0</v>
      </c>
      <c r="AV388" s="158">
        <v>0</v>
      </c>
      <c r="AW388" s="158">
        <v>0</v>
      </c>
      <c r="AX388" s="158" t="s">
        <v>248</v>
      </c>
      <c r="AY388" s="235"/>
      <c r="AZ388" s="218">
        <v>31593</v>
      </c>
      <c r="BA388" s="188"/>
      <c r="BB388" s="203"/>
      <c r="BC388" s="158"/>
      <c r="BD388" s="217" t="s">
        <v>61</v>
      </c>
      <c r="BE388" s="201" t="s">
        <v>62</v>
      </c>
      <c r="BF388" s="201" t="s">
        <v>63</v>
      </c>
      <c r="BG388" s="201" t="s">
        <v>196</v>
      </c>
      <c r="BH388" s="455" t="s">
        <v>511</v>
      </c>
      <c r="BI388" s="218" t="s">
        <v>67</v>
      </c>
      <c r="BJ388" s="391">
        <v>214</v>
      </c>
      <c r="BK388" s="370">
        <v>3</v>
      </c>
      <c r="BL388" s="219" t="s">
        <v>65</v>
      </c>
      <c r="BM388" s="52" t="s">
        <v>65</v>
      </c>
      <c r="BN388" s="218" t="s">
        <v>374</v>
      </c>
      <c r="BO388" s="217" t="s">
        <v>70</v>
      </c>
      <c r="BP388" s="201" t="s">
        <v>681</v>
      </c>
      <c r="BQ388" s="52" t="s">
        <v>717</v>
      </c>
    </row>
    <row r="389" spans="1:69" ht="16.5" thickBot="1">
      <c r="A389" s="207" t="s">
        <v>37</v>
      </c>
      <c r="B389" s="208" t="s">
        <v>711</v>
      </c>
      <c r="C389" s="202" t="s">
        <v>35</v>
      </c>
      <c r="D389" s="210" t="s">
        <v>709</v>
      </c>
      <c r="E389" s="24" t="s">
        <v>562</v>
      </c>
      <c r="F389" s="86">
        <v>48</v>
      </c>
      <c r="G389" s="80">
        <v>0</v>
      </c>
      <c r="H389" s="204"/>
      <c r="I389" s="204"/>
      <c r="J389" s="204"/>
      <c r="K389" s="204"/>
      <c r="L389" s="80">
        <v>0</v>
      </c>
      <c r="M389" s="203"/>
      <c r="N389" s="52">
        <v>0</v>
      </c>
      <c r="O389" s="204"/>
      <c r="P389" s="204"/>
      <c r="Q389" s="11">
        <v>6.6961458125000002</v>
      </c>
      <c r="R389" s="204"/>
      <c r="S389" s="204"/>
      <c r="T389" s="53">
        <v>12.899999999999999</v>
      </c>
      <c r="U389" s="204"/>
      <c r="V389" s="204"/>
      <c r="W389" s="11">
        <v>6.6584788333332998</v>
      </c>
      <c r="X389" s="204"/>
      <c r="Y389" s="204"/>
      <c r="Z389" s="53">
        <v>12.899999999999999</v>
      </c>
      <c r="AA389" s="204"/>
      <c r="AB389" s="204"/>
      <c r="AC389" s="204"/>
      <c r="AD389" s="204"/>
      <c r="AE389" s="204"/>
      <c r="AF389" s="9">
        <v>2.6764444506357585</v>
      </c>
      <c r="AG389" s="9">
        <v>336</v>
      </c>
      <c r="AH389" s="9">
        <v>0.42017358581601005</v>
      </c>
      <c r="AI389" s="9">
        <v>98</v>
      </c>
      <c r="AJ389" s="9">
        <v>1.790909090909091</v>
      </c>
      <c r="AK389" s="204" t="s">
        <v>248</v>
      </c>
      <c r="AL389" s="9">
        <v>0</v>
      </c>
      <c r="AM389" s="9"/>
      <c r="AN389" s="9"/>
      <c r="AO389" s="73">
        <v>89</v>
      </c>
      <c r="AP389" s="80">
        <v>3</v>
      </c>
      <c r="AQ389" s="80">
        <v>4</v>
      </c>
      <c r="AR389" s="224">
        <v>0</v>
      </c>
      <c r="AS389" s="204" t="s">
        <v>248</v>
      </c>
      <c r="AT389" s="11">
        <v>3423.7359999999999</v>
      </c>
      <c r="AU389" s="11">
        <v>262.39100000000002</v>
      </c>
      <c r="AV389" s="158">
        <v>0</v>
      </c>
      <c r="AW389" s="158">
        <v>0</v>
      </c>
      <c r="AX389" s="158" t="s">
        <v>248</v>
      </c>
      <c r="AY389" s="235"/>
      <c r="AZ389" s="218">
        <v>31593</v>
      </c>
      <c r="BA389" s="188"/>
      <c r="BB389" s="203"/>
      <c r="BC389" s="158"/>
      <c r="BD389" s="217" t="s">
        <v>61</v>
      </c>
      <c r="BE389" s="201" t="s">
        <v>62</v>
      </c>
      <c r="BF389" s="201" t="s">
        <v>63</v>
      </c>
      <c r="BG389" s="201" t="s">
        <v>196</v>
      </c>
      <c r="BH389" s="456" t="s">
        <v>511</v>
      </c>
      <c r="BI389" s="218" t="s">
        <v>68</v>
      </c>
      <c r="BJ389" s="391">
        <v>214</v>
      </c>
      <c r="BK389" s="370">
        <v>4</v>
      </c>
      <c r="BL389" s="219" t="s">
        <v>65</v>
      </c>
      <c r="BM389" s="52" t="s">
        <v>65</v>
      </c>
      <c r="BN389" s="218" t="s">
        <v>374</v>
      </c>
      <c r="BO389" s="217" t="s">
        <v>70</v>
      </c>
      <c r="BP389" s="201" t="s">
        <v>681</v>
      </c>
      <c r="BQ389" s="52" t="s">
        <v>717</v>
      </c>
    </row>
    <row r="390" spans="1:69" ht="16.5" thickBot="1">
      <c r="A390" s="207" t="s">
        <v>37</v>
      </c>
      <c r="B390" s="208" t="s">
        <v>711</v>
      </c>
      <c r="C390" s="202" t="s">
        <v>35</v>
      </c>
      <c r="D390" s="210" t="s">
        <v>709</v>
      </c>
      <c r="E390" s="24" t="s">
        <v>487</v>
      </c>
      <c r="F390" s="86">
        <v>106</v>
      </c>
      <c r="G390" s="80">
        <v>0</v>
      </c>
      <c r="H390" s="204"/>
      <c r="I390" s="204"/>
      <c r="J390" s="204"/>
      <c r="K390" s="204"/>
      <c r="L390" s="80">
        <v>0</v>
      </c>
      <c r="M390" s="203"/>
      <c r="N390" s="52">
        <v>0</v>
      </c>
      <c r="O390" s="204"/>
      <c r="P390" s="204"/>
      <c r="Q390" s="11">
        <v>4.7699713395999996</v>
      </c>
      <c r="R390" s="204"/>
      <c r="S390" s="204"/>
      <c r="T390" s="53">
        <v>6.4624999999999986</v>
      </c>
      <c r="U390" s="204"/>
      <c r="V390" s="204"/>
      <c r="W390" s="11">
        <v>4.4140374245283001</v>
      </c>
      <c r="X390" s="204"/>
      <c r="Y390" s="204"/>
      <c r="Z390" s="53">
        <v>6.1166666666666645</v>
      </c>
      <c r="AA390" s="204"/>
      <c r="AB390" s="204"/>
      <c r="AC390" s="204"/>
      <c r="AD390" s="204"/>
      <c r="AE390" s="204"/>
      <c r="AF390" s="9">
        <v>3.6853504155202694</v>
      </c>
      <c r="AG390" s="9">
        <v>742</v>
      </c>
      <c r="AH390" s="9">
        <v>0.37875522218365154</v>
      </c>
      <c r="AI390" s="9">
        <v>9</v>
      </c>
      <c r="AJ390" s="9">
        <v>2.8902777777777779</v>
      </c>
      <c r="AK390" s="204" t="s">
        <v>248</v>
      </c>
      <c r="AL390" s="9">
        <v>106</v>
      </c>
      <c r="AM390" s="9">
        <v>3.6853504155202694</v>
      </c>
      <c r="AN390" s="9">
        <v>3.7014028056112225</v>
      </c>
      <c r="AO390" s="73">
        <v>212</v>
      </c>
      <c r="AP390" s="80">
        <v>0</v>
      </c>
      <c r="AQ390" s="80">
        <v>0</v>
      </c>
      <c r="AR390" s="224">
        <v>0</v>
      </c>
      <c r="AS390" s="204" t="s">
        <v>248</v>
      </c>
      <c r="AT390" s="11">
        <v>8112.8220000000001</v>
      </c>
      <c r="AU390" s="11">
        <v>0</v>
      </c>
      <c r="AV390" s="158">
        <v>0</v>
      </c>
      <c r="AW390" s="158">
        <v>0</v>
      </c>
      <c r="AX390" s="158" t="s">
        <v>248</v>
      </c>
      <c r="AY390" s="235"/>
      <c r="AZ390" s="218">
        <v>34393</v>
      </c>
      <c r="BA390" s="188"/>
      <c r="BB390" s="203"/>
      <c r="BC390" s="158"/>
      <c r="BD390" s="217" t="s">
        <v>61</v>
      </c>
      <c r="BE390" s="201" t="s">
        <v>62</v>
      </c>
      <c r="BF390" s="201" t="s">
        <v>63</v>
      </c>
      <c r="BG390" s="201" t="s">
        <v>196</v>
      </c>
      <c r="BH390" s="218" t="s">
        <v>511</v>
      </c>
      <c r="BI390" s="218" t="s">
        <v>64</v>
      </c>
      <c r="BJ390" s="391">
        <v>214</v>
      </c>
      <c r="BK390" s="370">
        <v>1</v>
      </c>
      <c r="BL390" s="219" t="s">
        <v>65</v>
      </c>
      <c r="BM390" s="52" t="s">
        <v>65</v>
      </c>
      <c r="BN390" s="218" t="s">
        <v>374</v>
      </c>
      <c r="BO390" s="217" t="s">
        <v>83</v>
      </c>
      <c r="BP390" s="201" t="s">
        <v>683</v>
      </c>
      <c r="BQ390" s="52" t="s">
        <v>717</v>
      </c>
    </row>
    <row r="391" spans="1:69" ht="16.5" thickBot="1">
      <c r="A391" s="207" t="s">
        <v>37</v>
      </c>
      <c r="B391" s="208" t="s">
        <v>711</v>
      </c>
      <c r="C391" s="202" t="s">
        <v>35</v>
      </c>
      <c r="D391" s="210" t="s">
        <v>709</v>
      </c>
      <c r="E391" s="24" t="s">
        <v>487</v>
      </c>
      <c r="F391" s="86">
        <v>105</v>
      </c>
      <c r="G391" s="80">
        <v>2</v>
      </c>
      <c r="H391" s="204"/>
      <c r="I391" s="204"/>
      <c r="J391" s="204"/>
      <c r="K391" s="204"/>
      <c r="L391" s="80">
        <v>0</v>
      </c>
      <c r="M391" s="203"/>
      <c r="N391" s="52">
        <v>0</v>
      </c>
      <c r="O391" s="204"/>
      <c r="P391" s="204"/>
      <c r="Q391" s="11">
        <v>5.3049028058000003</v>
      </c>
      <c r="R391" s="204"/>
      <c r="S391" s="204"/>
      <c r="T391" s="53">
        <v>7.4812499999999993</v>
      </c>
      <c r="U391" s="204"/>
      <c r="V391" s="204"/>
      <c r="W391" s="11">
        <v>5.3480095922329998</v>
      </c>
      <c r="X391" s="204"/>
      <c r="Y391" s="204"/>
      <c r="Z391" s="53">
        <v>7.4874999999999998</v>
      </c>
      <c r="AA391" s="204"/>
      <c r="AB391" s="204"/>
      <c r="AC391" s="204"/>
      <c r="AD391" s="204"/>
      <c r="AE391" s="204"/>
      <c r="AF391" s="9">
        <v>3.1104993112540273</v>
      </c>
      <c r="AG391" s="9">
        <v>721</v>
      </c>
      <c r="AH391" s="9">
        <v>0.54745080231229992</v>
      </c>
      <c r="AI391" s="9">
        <v>103</v>
      </c>
      <c r="AJ391" s="9">
        <v>2.1196022727272728</v>
      </c>
      <c r="AK391" s="204" t="s">
        <v>248</v>
      </c>
      <c r="AL391" s="9">
        <v>103</v>
      </c>
      <c r="AM391" s="9">
        <v>3.1104993112540273</v>
      </c>
      <c r="AN391" s="9">
        <v>3.144273127753304</v>
      </c>
      <c r="AO391" s="73">
        <v>206</v>
      </c>
      <c r="AP391" s="80">
        <v>0</v>
      </c>
      <c r="AQ391" s="80">
        <v>0</v>
      </c>
      <c r="AR391" s="224">
        <v>0</v>
      </c>
      <c r="AS391" s="204" t="s">
        <v>248</v>
      </c>
      <c r="AT391" s="11">
        <v>7954.2349999999997</v>
      </c>
      <c r="AU391" s="11">
        <v>0</v>
      </c>
      <c r="AV391" s="158">
        <v>0</v>
      </c>
      <c r="AW391" s="158">
        <v>0</v>
      </c>
      <c r="AX391" s="158" t="s">
        <v>248</v>
      </c>
      <c r="AY391" s="235"/>
      <c r="AZ391" s="218">
        <v>34393</v>
      </c>
      <c r="BA391" s="188"/>
      <c r="BB391" s="203"/>
      <c r="BC391" s="158"/>
      <c r="BD391" s="217" t="s">
        <v>61</v>
      </c>
      <c r="BE391" s="201" t="s">
        <v>62</v>
      </c>
      <c r="BF391" s="201" t="s">
        <v>63</v>
      </c>
      <c r="BG391" s="201" t="s">
        <v>196</v>
      </c>
      <c r="BH391" s="218" t="s">
        <v>511</v>
      </c>
      <c r="BI391" s="218" t="s">
        <v>66</v>
      </c>
      <c r="BJ391" s="391">
        <v>214</v>
      </c>
      <c r="BK391" s="370">
        <v>7</v>
      </c>
      <c r="BL391" s="219" t="s">
        <v>65</v>
      </c>
      <c r="BM391" s="52" t="s">
        <v>65</v>
      </c>
      <c r="BN391" s="218" t="s">
        <v>374</v>
      </c>
      <c r="BO391" s="217" t="s">
        <v>83</v>
      </c>
      <c r="BP391" s="201" t="s">
        <v>683</v>
      </c>
      <c r="BQ391" s="52" t="s">
        <v>717</v>
      </c>
    </row>
    <row r="392" spans="1:69" ht="16.5" thickBot="1">
      <c r="A392" s="207" t="s">
        <v>37</v>
      </c>
      <c r="B392" s="208" t="s">
        <v>711</v>
      </c>
      <c r="C392" s="202" t="s">
        <v>35</v>
      </c>
      <c r="D392" s="210" t="s">
        <v>709</v>
      </c>
      <c r="E392" s="24" t="s">
        <v>487</v>
      </c>
      <c r="F392" s="86">
        <v>106</v>
      </c>
      <c r="G392" s="80">
        <v>2</v>
      </c>
      <c r="H392" s="204"/>
      <c r="I392" s="204"/>
      <c r="J392" s="204"/>
      <c r="K392" s="204"/>
      <c r="L392" s="80">
        <v>0</v>
      </c>
      <c r="M392" s="203"/>
      <c r="N392" s="52">
        <v>0</v>
      </c>
      <c r="O392" s="204"/>
      <c r="P392" s="204"/>
      <c r="Q392" s="11">
        <v>5.3390575481000004</v>
      </c>
      <c r="R392" s="204"/>
      <c r="S392" s="204"/>
      <c r="T392" s="53">
        <v>9.48</v>
      </c>
      <c r="U392" s="204"/>
      <c r="V392" s="204"/>
      <c r="W392" s="11">
        <v>4.9306729615384004</v>
      </c>
      <c r="X392" s="204"/>
      <c r="Y392" s="204"/>
      <c r="Z392" s="53">
        <v>9.4857142857142858</v>
      </c>
      <c r="AA392" s="204"/>
      <c r="AB392" s="204"/>
      <c r="AC392" s="204"/>
      <c r="AD392" s="204"/>
      <c r="AE392" s="204"/>
      <c r="AF392" s="9">
        <v>3.597046715599713</v>
      </c>
      <c r="AG392" s="9">
        <v>728</v>
      </c>
      <c r="AH392" s="9">
        <v>0.40706272022244927</v>
      </c>
      <c r="AI392" s="9">
        <v>13</v>
      </c>
      <c r="AJ392" s="9">
        <v>2.6857142857142855</v>
      </c>
      <c r="AK392" s="204" t="s">
        <v>248</v>
      </c>
      <c r="AL392" s="9">
        <v>103</v>
      </c>
      <c r="AM392" s="9">
        <v>3.6027461979822375</v>
      </c>
      <c r="AN392" s="9">
        <v>3.6446506550218341</v>
      </c>
      <c r="AO392" s="73">
        <v>208</v>
      </c>
      <c r="AP392" s="80">
        <v>0</v>
      </c>
      <c r="AQ392" s="80">
        <v>0</v>
      </c>
      <c r="AR392" s="224">
        <v>0</v>
      </c>
      <c r="AS392" s="204" t="s">
        <v>248</v>
      </c>
      <c r="AT392" s="11">
        <v>8001.5659999999998</v>
      </c>
      <c r="AU392" s="11">
        <v>0</v>
      </c>
      <c r="AV392" s="158">
        <v>0</v>
      </c>
      <c r="AW392" s="158">
        <v>0</v>
      </c>
      <c r="AX392" s="158" t="s">
        <v>248</v>
      </c>
      <c r="AY392" s="235"/>
      <c r="AZ392" s="218">
        <v>34393</v>
      </c>
      <c r="BA392" s="188"/>
      <c r="BB392" s="203"/>
      <c r="BC392" s="158"/>
      <c r="BD392" s="217" t="s">
        <v>61</v>
      </c>
      <c r="BE392" s="201" t="s">
        <v>62</v>
      </c>
      <c r="BF392" s="201" t="s">
        <v>63</v>
      </c>
      <c r="BG392" s="201" t="s">
        <v>196</v>
      </c>
      <c r="BH392" s="218" t="s">
        <v>511</v>
      </c>
      <c r="BI392" s="218" t="s">
        <v>67</v>
      </c>
      <c r="BJ392" s="391">
        <v>214</v>
      </c>
      <c r="BK392" s="370">
        <v>3</v>
      </c>
      <c r="BL392" s="219" t="s">
        <v>65</v>
      </c>
      <c r="BM392" s="52" t="s">
        <v>65</v>
      </c>
      <c r="BN392" s="218" t="s">
        <v>374</v>
      </c>
      <c r="BO392" s="217" t="s">
        <v>83</v>
      </c>
      <c r="BP392" s="201" t="s">
        <v>683</v>
      </c>
      <c r="BQ392" s="52" t="s">
        <v>717</v>
      </c>
    </row>
    <row r="393" spans="1:69" ht="16.5" thickBot="1">
      <c r="A393" s="151" t="s">
        <v>37</v>
      </c>
      <c r="B393" s="152" t="s">
        <v>711</v>
      </c>
      <c r="C393" s="153" t="s">
        <v>35</v>
      </c>
      <c r="D393" s="154" t="s">
        <v>709</v>
      </c>
      <c r="E393" s="190" t="s">
        <v>487</v>
      </c>
      <c r="F393" s="191">
        <v>107</v>
      </c>
      <c r="G393" s="192">
        <v>2</v>
      </c>
      <c r="H393" s="161"/>
      <c r="I393" s="161"/>
      <c r="J393" s="161"/>
      <c r="K393" s="161"/>
      <c r="L393" s="192">
        <v>0</v>
      </c>
      <c r="M393" s="158"/>
      <c r="N393" s="160">
        <v>0</v>
      </c>
      <c r="O393" s="161"/>
      <c r="P393" s="161"/>
      <c r="Q393" s="194">
        <v>6.3617806666999996</v>
      </c>
      <c r="R393" s="161"/>
      <c r="S393" s="161"/>
      <c r="T393" s="193">
        <v>9.375</v>
      </c>
      <c r="U393" s="161"/>
      <c r="V393" s="161"/>
      <c r="W393" s="194">
        <v>6.3589712</v>
      </c>
      <c r="X393" s="161"/>
      <c r="Y393" s="161"/>
      <c r="Z393" s="193">
        <v>9.375</v>
      </c>
      <c r="AA393" s="161"/>
      <c r="AB393" s="161"/>
      <c r="AC393" s="161"/>
      <c r="AD393" s="161"/>
      <c r="AE393" s="161"/>
      <c r="AF393" s="178">
        <v>2.5252186631669806</v>
      </c>
      <c r="AG393" s="178">
        <v>735</v>
      </c>
      <c r="AH393" s="178">
        <v>0.37962456735225791</v>
      </c>
      <c r="AI393" s="178">
        <v>332</v>
      </c>
      <c r="AJ393" s="178">
        <v>1.709507042253521</v>
      </c>
      <c r="AK393" s="161" t="s">
        <v>248</v>
      </c>
      <c r="AL393" s="178">
        <v>0</v>
      </c>
      <c r="AM393" s="178"/>
      <c r="AN393" s="178"/>
      <c r="AO393" s="195">
        <v>200</v>
      </c>
      <c r="AP393" s="192">
        <v>2</v>
      </c>
      <c r="AQ393" s="192">
        <v>8</v>
      </c>
      <c r="AR393" s="226">
        <v>0</v>
      </c>
      <c r="AS393" s="161" t="s">
        <v>248</v>
      </c>
      <c r="AT393" s="194">
        <v>7759.32</v>
      </c>
      <c r="AU393" s="194">
        <v>337.63499999999999</v>
      </c>
      <c r="AV393" s="158">
        <v>0</v>
      </c>
      <c r="AW393" s="158">
        <v>0</v>
      </c>
      <c r="AX393" s="158" t="s">
        <v>248</v>
      </c>
      <c r="AY393" s="236"/>
      <c r="AZ393" s="164">
        <v>34393</v>
      </c>
      <c r="BA393" s="232"/>
      <c r="BB393" s="158"/>
      <c r="BC393" s="158"/>
      <c r="BD393" s="162" t="s">
        <v>61</v>
      </c>
      <c r="BE393" s="163" t="s">
        <v>62</v>
      </c>
      <c r="BF393" s="163" t="s">
        <v>63</v>
      </c>
      <c r="BG393" s="163" t="s">
        <v>196</v>
      </c>
      <c r="BH393" s="164" t="s">
        <v>511</v>
      </c>
      <c r="BI393" s="164" t="s">
        <v>68</v>
      </c>
      <c r="BJ393" s="392">
        <v>214</v>
      </c>
      <c r="BK393" s="383">
        <v>4</v>
      </c>
      <c r="BL393" s="166" t="s">
        <v>65</v>
      </c>
      <c r="BM393" s="160" t="s">
        <v>65</v>
      </c>
      <c r="BN393" s="164" t="s">
        <v>374</v>
      </c>
      <c r="BO393" s="162" t="s">
        <v>83</v>
      </c>
      <c r="BP393" s="163" t="s">
        <v>683</v>
      </c>
      <c r="BQ393" s="160" t="s">
        <v>717</v>
      </c>
    </row>
  </sheetData>
  <autoFilter ref="A1:BQ393">
    <sortState ref="A2:BQ393">
      <sortCondition ref="E1:E393"/>
    </sortState>
  </autoFilter>
  <sortState ref="A2:BO453">
    <sortCondition ref="BI2:BI453" customList="VODAFONE,MOVISTAR,ORANGE,YOIGO"/>
    <sortCondition ref="E2:E453"/>
  </sortState>
  <pageMargins left="0.7" right="0.7" top="0.75" bottom="0.75" header="0.3" footer="0.3"/>
  <pageSetup paperSize="9" scale="59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>
    <tabColor rgb="FF0070C0"/>
    <pageSetUpPr fitToPage="1"/>
  </sheetPr>
  <dimension ref="A1:BN101"/>
  <sheetViews>
    <sheetView showGridLines="0" zoomScale="70" zoomScaleNormal="70" workbookViewId="0">
      <selection activeCell="E1" sqref="E1"/>
    </sheetView>
  </sheetViews>
  <sheetFormatPr baseColWidth="10" defaultColWidth="9.140625" defaultRowHeight="14.25"/>
  <cols>
    <col min="1" max="1" width="15.7109375" style="129" bestFit="1" customWidth="1"/>
    <col min="2" max="2" width="12.5703125" style="75" bestFit="1" customWidth="1"/>
    <col min="3" max="3" width="6" style="4" bestFit="1" customWidth="1"/>
    <col min="4" max="4" width="19.140625" style="129" bestFit="1" customWidth="1"/>
    <col min="5" max="5" width="40.5703125" style="5" bestFit="1" customWidth="1"/>
    <col min="6" max="7" width="6" style="12" bestFit="1" customWidth="1"/>
    <col min="8" max="12" width="6" style="10" bestFit="1" customWidth="1"/>
    <col min="13" max="13" width="6" style="12" bestFit="1" customWidth="1"/>
    <col min="14" max="14" width="12.5703125" style="12" bestFit="1" customWidth="1"/>
    <col min="15" max="17" width="11.140625" style="128" bestFit="1" customWidth="1"/>
    <col min="18" max="20" width="14.85546875" style="128" bestFit="1" customWidth="1"/>
    <col min="21" max="23" width="11.140625" style="128" bestFit="1" customWidth="1"/>
    <col min="24" max="27" width="14.85546875" style="128" bestFit="1" customWidth="1"/>
    <col min="28" max="28" width="6.28515625" style="128" bestFit="1" customWidth="1"/>
    <col min="29" max="29" width="14.85546875" style="128" bestFit="1" customWidth="1"/>
    <col min="30" max="30" width="6" style="128" bestFit="1" customWidth="1"/>
    <col min="31" max="31" width="14.85546875" style="10" bestFit="1" customWidth="1"/>
    <col min="32" max="36" width="6" style="128" bestFit="1" customWidth="1"/>
    <col min="37" max="37" width="6" style="128" customWidth="1"/>
    <col min="38" max="39" width="6" style="128" bestFit="1" customWidth="1"/>
    <col min="40" max="44" width="6" style="12" bestFit="1" customWidth="1"/>
    <col min="45" max="45" width="6" style="12" customWidth="1"/>
    <col min="46" max="47" width="12.42578125" style="12" bestFit="1" customWidth="1"/>
    <col min="48" max="49" width="6" style="10" bestFit="1" customWidth="1"/>
    <col min="50" max="50" width="6" style="10" customWidth="1"/>
    <col min="51" max="51" width="6" style="10" bestFit="1" customWidth="1"/>
    <col min="52" max="52" width="12.5703125" style="138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6" style="10" bestFit="1" customWidth="1"/>
    <col min="66" max="66" width="28.140625" style="10" bestFit="1" customWidth="1"/>
    <col min="67" max="16384" width="9.140625" style="128"/>
  </cols>
  <sheetData>
    <row r="1" spans="1:66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268</v>
      </c>
      <c r="P1" s="40" t="s">
        <v>269</v>
      </c>
      <c r="Q1" s="40" t="s">
        <v>270</v>
      </c>
      <c r="R1" s="40" t="s">
        <v>271</v>
      </c>
      <c r="S1" s="40" t="s">
        <v>272</v>
      </c>
      <c r="T1" s="41" t="s">
        <v>273</v>
      </c>
      <c r="U1" s="39" t="s">
        <v>274</v>
      </c>
      <c r="V1" s="40" t="s">
        <v>275</v>
      </c>
      <c r="W1" s="40" t="s">
        <v>276</v>
      </c>
      <c r="X1" s="40" t="s">
        <v>277</v>
      </c>
      <c r="Y1" s="40" t="s">
        <v>278</v>
      </c>
      <c r="Z1" s="41" t="s">
        <v>279</v>
      </c>
      <c r="AA1" s="39" t="s">
        <v>280</v>
      </c>
      <c r="AB1" s="40" t="s">
        <v>281</v>
      </c>
      <c r="AC1" s="40" t="s">
        <v>282</v>
      </c>
      <c r="AD1" s="40" t="s">
        <v>283</v>
      </c>
      <c r="AE1" s="41" t="s">
        <v>284</v>
      </c>
      <c r="AF1" s="39" t="s">
        <v>285</v>
      </c>
      <c r="AG1" s="40" t="s">
        <v>286</v>
      </c>
      <c r="AH1" s="40" t="s">
        <v>287</v>
      </c>
      <c r="AI1" s="40" t="s">
        <v>288</v>
      </c>
      <c r="AJ1" s="40" t="s">
        <v>289</v>
      </c>
      <c r="AK1" s="40" t="s">
        <v>223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224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290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3" t="s">
        <v>225</v>
      </c>
    </row>
    <row r="2" spans="1:66" ht="15.75">
      <c r="A2" s="205" t="s">
        <v>32</v>
      </c>
      <c r="B2" s="206" t="s">
        <v>9</v>
      </c>
      <c r="C2" s="220" t="s">
        <v>34</v>
      </c>
      <c r="D2" s="209" t="s">
        <v>613</v>
      </c>
      <c r="E2" s="26" t="s">
        <v>375</v>
      </c>
      <c r="F2" s="93">
        <v>132</v>
      </c>
      <c r="G2" s="79">
        <v>22</v>
      </c>
      <c r="H2" s="147">
        <v>71</v>
      </c>
      <c r="I2" s="147">
        <v>14</v>
      </c>
      <c r="J2" s="147">
        <v>61</v>
      </c>
      <c r="K2" s="147">
        <v>8</v>
      </c>
      <c r="L2" s="79">
        <v>19</v>
      </c>
      <c r="M2" s="60">
        <v>6</v>
      </c>
      <c r="N2" s="185"/>
      <c r="O2" s="147">
        <v>5.2149047619048003</v>
      </c>
      <c r="P2" s="147">
        <v>4.5567446808511001</v>
      </c>
      <c r="Q2" s="68">
        <v>4.8673370787000003</v>
      </c>
      <c r="R2" s="147">
        <v>14.45</v>
      </c>
      <c r="S2" s="147">
        <v>9.6624999999999996</v>
      </c>
      <c r="T2" s="71">
        <v>10.274999999999999</v>
      </c>
      <c r="U2" s="147">
        <v>5.8989523809523003</v>
      </c>
      <c r="V2" s="147">
        <v>7.0007872340424999</v>
      </c>
      <c r="W2" s="68">
        <v>6.4808202247190998</v>
      </c>
      <c r="X2" s="147">
        <v>14.95</v>
      </c>
      <c r="Y2" s="147">
        <v>12.1625</v>
      </c>
      <c r="Z2" s="71">
        <v>12.774999999999999</v>
      </c>
      <c r="AA2" s="147">
        <v>3.7342843279417828</v>
      </c>
      <c r="AB2" s="147">
        <v>508</v>
      </c>
      <c r="AC2" s="147">
        <v>0.78230600976690678</v>
      </c>
      <c r="AD2" s="147">
        <v>35</v>
      </c>
      <c r="AE2" s="147">
        <v>1.6772727272727272</v>
      </c>
      <c r="AF2" s="221"/>
      <c r="AG2" s="221"/>
      <c r="AH2" s="221"/>
      <c r="AI2" s="221"/>
      <c r="AJ2" s="221"/>
      <c r="AK2" s="221" t="s">
        <v>248</v>
      </c>
      <c r="AL2" s="221"/>
      <c r="AM2" s="221"/>
      <c r="AN2" s="221"/>
      <c r="AO2" s="72">
        <v>39</v>
      </c>
      <c r="AP2" s="79">
        <v>2</v>
      </c>
      <c r="AQ2" s="79">
        <v>5</v>
      </c>
      <c r="AR2" s="225">
        <v>64</v>
      </c>
      <c r="AS2" s="225" t="s">
        <v>248</v>
      </c>
      <c r="AT2" s="223">
        <v>8442.1630000000005</v>
      </c>
      <c r="AU2" s="223">
        <v>452.13200000000001</v>
      </c>
      <c r="AV2" s="212">
        <v>0</v>
      </c>
      <c r="AW2" s="213">
        <v>64</v>
      </c>
      <c r="AX2" s="212" t="s">
        <v>248</v>
      </c>
      <c r="AY2" s="233" t="s">
        <v>248</v>
      </c>
      <c r="AZ2" s="70"/>
      <c r="BA2" s="70" t="s">
        <v>248</v>
      </c>
      <c r="BB2" s="393" t="s">
        <v>248</v>
      </c>
      <c r="BC2" s="60" t="s">
        <v>248</v>
      </c>
      <c r="BD2" s="211" t="s">
        <v>61</v>
      </c>
      <c r="BE2" s="212" t="s">
        <v>62</v>
      </c>
      <c r="BF2" s="212" t="s">
        <v>63</v>
      </c>
      <c r="BG2" s="212" t="s">
        <v>196</v>
      </c>
      <c r="BH2" s="214" t="s">
        <v>712</v>
      </c>
      <c r="BI2" s="214" t="s">
        <v>64</v>
      </c>
      <c r="BJ2" s="382">
        <v>214</v>
      </c>
      <c r="BK2" s="215">
        <v>1</v>
      </c>
      <c r="BL2" s="216" t="s">
        <v>65</v>
      </c>
      <c r="BM2" s="63"/>
      <c r="BN2" s="214" t="s">
        <v>376</v>
      </c>
    </row>
    <row r="3" spans="1:66" ht="15.75">
      <c r="A3" s="207" t="s">
        <v>32</v>
      </c>
      <c r="B3" s="208" t="s">
        <v>9</v>
      </c>
      <c r="C3" s="202" t="s">
        <v>34</v>
      </c>
      <c r="D3" s="210" t="s">
        <v>613</v>
      </c>
      <c r="E3" s="24" t="s">
        <v>375</v>
      </c>
      <c r="F3" s="86">
        <v>148</v>
      </c>
      <c r="G3" s="80">
        <v>21</v>
      </c>
      <c r="H3" s="148">
        <v>75</v>
      </c>
      <c r="I3" s="148">
        <v>8</v>
      </c>
      <c r="J3" s="148">
        <v>73</v>
      </c>
      <c r="K3" s="148">
        <v>13</v>
      </c>
      <c r="L3" s="80">
        <v>23</v>
      </c>
      <c r="M3" s="9">
        <v>3</v>
      </c>
      <c r="N3" s="186"/>
      <c r="O3" s="148">
        <v>4.1808367346938997</v>
      </c>
      <c r="P3" s="148">
        <v>4.1239795918366999</v>
      </c>
      <c r="Q3" s="11">
        <v>4.1524081530999997</v>
      </c>
      <c r="R3" s="148">
        <v>6.2749999999999986</v>
      </c>
      <c r="S3" s="148">
        <v>11.637499999999999</v>
      </c>
      <c r="T3" s="53">
        <v>9.0499999999999972</v>
      </c>
      <c r="U3" s="148">
        <v>4.9408163265305998</v>
      </c>
      <c r="V3" s="148">
        <v>6.5359999999999996</v>
      </c>
      <c r="W3" s="11">
        <v>5.7384081530611999</v>
      </c>
      <c r="X3" s="148">
        <v>7.3874999999999993</v>
      </c>
      <c r="Y3" s="148">
        <v>14.137499999999999</v>
      </c>
      <c r="Z3" s="53">
        <v>11.549999999999997</v>
      </c>
      <c r="AA3" s="148">
        <v>3.6071980272582653</v>
      </c>
      <c r="AB3" s="148">
        <v>609</v>
      </c>
      <c r="AC3" s="148">
        <v>0.74362998809335967</v>
      </c>
      <c r="AD3" s="148">
        <v>48</v>
      </c>
      <c r="AE3" s="148">
        <v>1.9113636363636364</v>
      </c>
      <c r="AF3" s="203"/>
      <c r="AG3" s="203"/>
      <c r="AH3" s="203"/>
      <c r="AI3" s="203"/>
      <c r="AJ3" s="203"/>
      <c r="AK3" s="203" t="s">
        <v>248</v>
      </c>
      <c r="AL3" s="203"/>
      <c r="AM3" s="203"/>
      <c r="AN3" s="203"/>
      <c r="AO3" s="73">
        <v>49</v>
      </c>
      <c r="AP3" s="80">
        <v>16</v>
      </c>
      <c r="AQ3" s="80">
        <v>0</v>
      </c>
      <c r="AR3" s="224">
        <v>62</v>
      </c>
      <c r="AS3" s="224" t="s">
        <v>248</v>
      </c>
      <c r="AT3" s="7">
        <v>8796.9120000000003</v>
      </c>
      <c r="AU3" s="7">
        <v>1389.9190000000001</v>
      </c>
      <c r="AV3" s="201">
        <v>0</v>
      </c>
      <c r="AW3" s="126">
        <v>62</v>
      </c>
      <c r="AX3" s="201" t="s">
        <v>248</v>
      </c>
      <c r="AY3" s="452" t="s">
        <v>248</v>
      </c>
      <c r="AZ3" s="188"/>
      <c r="BA3" s="188" t="s">
        <v>248</v>
      </c>
      <c r="BB3" s="388" t="s">
        <v>248</v>
      </c>
      <c r="BC3" s="9" t="s">
        <v>248</v>
      </c>
      <c r="BD3" s="217" t="s">
        <v>61</v>
      </c>
      <c r="BE3" s="201" t="s">
        <v>62</v>
      </c>
      <c r="BF3" s="201" t="s">
        <v>63</v>
      </c>
      <c r="BG3" s="201" t="s">
        <v>196</v>
      </c>
      <c r="BH3" s="218" t="s">
        <v>712</v>
      </c>
      <c r="BI3" s="218" t="s">
        <v>66</v>
      </c>
      <c r="BJ3" s="370">
        <v>214</v>
      </c>
      <c r="BK3" s="441">
        <v>7</v>
      </c>
      <c r="BL3" s="219" t="s">
        <v>65</v>
      </c>
      <c r="BM3" s="64"/>
      <c r="BN3" s="218" t="s">
        <v>376</v>
      </c>
    </row>
    <row r="4" spans="1:66" ht="15.75">
      <c r="A4" s="207" t="s">
        <v>32</v>
      </c>
      <c r="B4" s="208" t="s">
        <v>9</v>
      </c>
      <c r="C4" s="202" t="s">
        <v>34</v>
      </c>
      <c r="D4" s="210" t="s">
        <v>613</v>
      </c>
      <c r="E4" s="24" t="s">
        <v>375</v>
      </c>
      <c r="F4" s="86">
        <v>150</v>
      </c>
      <c r="G4" s="80">
        <v>36</v>
      </c>
      <c r="H4" s="148">
        <v>77</v>
      </c>
      <c r="I4" s="148">
        <v>17</v>
      </c>
      <c r="J4" s="148">
        <v>73</v>
      </c>
      <c r="K4" s="148">
        <v>19</v>
      </c>
      <c r="L4" s="80">
        <v>22</v>
      </c>
      <c r="M4" s="9">
        <v>3</v>
      </c>
      <c r="N4" s="186"/>
      <c r="O4" s="148">
        <v>4.2088749999999999</v>
      </c>
      <c r="P4" s="148">
        <v>4.7242142857143001</v>
      </c>
      <c r="Q4" s="11">
        <v>4.4493666666999996</v>
      </c>
      <c r="R4" s="148">
        <v>7.2999999999999972</v>
      </c>
      <c r="S4" s="148">
        <v>12.45</v>
      </c>
      <c r="T4" s="53">
        <v>10.25</v>
      </c>
      <c r="U4" s="148">
        <v>5.1205416666666004</v>
      </c>
      <c r="V4" s="148">
        <v>7.1167619047619004</v>
      </c>
      <c r="W4" s="11">
        <v>6.0521111111110999</v>
      </c>
      <c r="X4" s="148">
        <v>8.7999999999999972</v>
      </c>
      <c r="Y4" s="148">
        <v>14.95</v>
      </c>
      <c r="Z4" s="53">
        <v>11.75</v>
      </c>
      <c r="AA4" s="148">
        <v>3.7102397084682646</v>
      </c>
      <c r="AB4" s="148">
        <v>533</v>
      </c>
      <c r="AC4" s="148">
        <v>0.74613141503700731</v>
      </c>
      <c r="AD4" s="148">
        <v>42</v>
      </c>
      <c r="AE4" s="148">
        <v>1.9464285714285714</v>
      </c>
      <c r="AF4" s="203"/>
      <c r="AG4" s="203"/>
      <c r="AH4" s="203"/>
      <c r="AI4" s="203"/>
      <c r="AJ4" s="203"/>
      <c r="AK4" s="203" t="s">
        <v>248</v>
      </c>
      <c r="AL4" s="203"/>
      <c r="AM4" s="203"/>
      <c r="AN4" s="203"/>
      <c r="AO4" s="73">
        <v>36</v>
      </c>
      <c r="AP4" s="80">
        <v>7</v>
      </c>
      <c r="AQ4" s="80">
        <v>17</v>
      </c>
      <c r="AR4" s="224">
        <v>54</v>
      </c>
      <c r="AS4" s="224" t="s">
        <v>248</v>
      </c>
      <c r="AT4" s="7">
        <v>7610.9740000000002</v>
      </c>
      <c r="AU4" s="7">
        <v>1719.9559999999999</v>
      </c>
      <c r="AV4" s="201">
        <v>0</v>
      </c>
      <c r="AW4" s="126">
        <v>54</v>
      </c>
      <c r="AX4" s="201" t="s">
        <v>248</v>
      </c>
      <c r="AY4" s="452" t="s">
        <v>248</v>
      </c>
      <c r="AZ4" s="188"/>
      <c r="BA4" s="188" t="s">
        <v>248</v>
      </c>
      <c r="BB4" s="388" t="s">
        <v>248</v>
      </c>
      <c r="BC4" s="9" t="s">
        <v>248</v>
      </c>
      <c r="BD4" s="217" t="s">
        <v>61</v>
      </c>
      <c r="BE4" s="201" t="s">
        <v>62</v>
      </c>
      <c r="BF4" s="201" t="s">
        <v>63</v>
      </c>
      <c r="BG4" s="201" t="s">
        <v>196</v>
      </c>
      <c r="BH4" s="218" t="s">
        <v>712</v>
      </c>
      <c r="BI4" s="218" t="s">
        <v>67</v>
      </c>
      <c r="BJ4" s="370">
        <v>214</v>
      </c>
      <c r="BK4" s="441">
        <v>3</v>
      </c>
      <c r="BL4" s="219" t="s">
        <v>65</v>
      </c>
      <c r="BM4" s="64"/>
      <c r="BN4" s="218" t="s">
        <v>376</v>
      </c>
    </row>
    <row r="5" spans="1:66" ht="15.75">
      <c r="A5" s="207" t="s">
        <v>32</v>
      </c>
      <c r="B5" s="208" t="s">
        <v>9</v>
      </c>
      <c r="C5" s="202" t="s">
        <v>34</v>
      </c>
      <c r="D5" s="210" t="s">
        <v>613</v>
      </c>
      <c r="E5" s="24" t="s">
        <v>375</v>
      </c>
      <c r="F5" s="86">
        <v>151</v>
      </c>
      <c r="G5" s="80">
        <v>27</v>
      </c>
      <c r="H5" s="148">
        <v>79</v>
      </c>
      <c r="I5" s="148">
        <v>11</v>
      </c>
      <c r="J5" s="148">
        <v>72</v>
      </c>
      <c r="K5" s="148">
        <v>16</v>
      </c>
      <c r="L5" s="80">
        <v>23</v>
      </c>
      <c r="M5" s="9">
        <v>5</v>
      </c>
      <c r="N5" s="186"/>
      <c r="O5" s="148">
        <v>4.7583265306121998</v>
      </c>
      <c r="P5" s="148">
        <v>4.9745918367347004</v>
      </c>
      <c r="Q5" s="11">
        <v>4.8664591735</v>
      </c>
      <c r="R5" s="148">
        <v>6.9249999999999998</v>
      </c>
      <c r="S5" s="148">
        <v>11.387499999999999</v>
      </c>
      <c r="T5" s="53">
        <v>11.016666666666666</v>
      </c>
      <c r="U5" s="148">
        <v>5.4457755102040002</v>
      </c>
      <c r="V5" s="148">
        <v>7.3913877551020004</v>
      </c>
      <c r="W5" s="11">
        <v>6.4185816326529999</v>
      </c>
      <c r="X5" s="148">
        <v>7.4249999999999998</v>
      </c>
      <c r="Y5" s="148">
        <v>14.274999999999999</v>
      </c>
      <c r="Z5" s="53">
        <v>12.549999999999997</v>
      </c>
      <c r="AA5" s="148">
        <v>3.5976388984670233</v>
      </c>
      <c r="AB5" s="148">
        <v>576</v>
      </c>
      <c r="AC5" s="148">
        <v>0.72224954644885442</v>
      </c>
      <c r="AD5" s="148">
        <v>47</v>
      </c>
      <c r="AE5" s="148">
        <v>2</v>
      </c>
      <c r="AF5" s="203"/>
      <c r="AG5" s="203"/>
      <c r="AH5" s="203"/>
      <c r="AI5" s="203"/>
      <c r="AJ5" s="203"/>
      <c r="AK5" s="203" t="s">
        <v>248</v>
      </c>
      <c r="AL5" s="203"/>
      <c r="AM5" s="203"/>
      <c r="AN5" s="203"/>
      <c r="AO5" s="73">
        <v>32</v>
      </c>
      <c r="AP5" s="80">
        <v>24</v>
      </c>
      <c r="AQ5" s="80">
        <v>6</v>
      </c>
      <c r="AR5" s="224">
        <v>62</v>
      </c>
      <c r="AS5" s="224" t="s">
        <v>248</v>
      </c>
      <c r="AT5" s="7">
        <v>7616.4989999999998</v>
      </c>
      <c r="AU5" s="7">
        <v>2495.491</v>
      </c>
      <c r="AV5" s="201">
        <v>0</v>
      </c>
      <c r="AW5" s="126">
        <v>62</v>
      </c>
      <c r="AX5" s="201" t="s">
        <v>248</v>
      </c>
      <c r="AY5" s="452" t="s">
        <v>248</v>
      </c>
      <c r="AZ5" s="188"/>
      <c r="BA5" s="188" t="s">
        <v>248</v>
      </c>
      <c r="BB5" s="388" t="s">
        <v>248</v>
      </c>
      <c r="BC5" s="9" t="s">
        <v>248</v>
      </c>
      <c r="BD5" s="217" t="s">
        <v>61</v>
      </c>
      <c r="BE5" s="201" t="s">
        <v>62</v>
      </c>
      <c r="BF5" s="201" t="s">
        <v>63</v>
      </c>
      <c r="BG5" s="201" t="s">
        <v>196</v>
      </c>
      <c r="BH5" s="218" t="s">
        <v>712</v>
      </c>
      <c r="BI5" s="218" t="s">
        <v>68</v>
      </c>
      <c r="BJ5" s="370">
        <v>214</v>
      </c>
      <c r="BK5" s="441">
        <v>4</v>
      </c>
      <c r="BL5" s="219" t="s">
        <v>65</v>
      </c>
      <c r="BM5" s="64"/>
      <c r="BN5" s="218" t="s">
        <v>376</v>
      </c>
    </row>
    <row r="6" spans="1:66" ht="15.75">
      <c r="A6" s="207" t="s">
        <v>32</v>
      </c>
      <c r="B6" s="208" t="s">
        <v>9</v>
      </c>
      <c r="C6" s="202" t="s">
        <v>34</v>
      </c>
      <c r="D6" s="210" t="s">
        <v>613</v>
      </c>
      <c r="E6" s="24" t="s">
        <v>632</v>
      </c>
      <c r="F6" s="86">
        <v>216</v>
      </c>
      <c r="G6" s="80">
        <v>38</v>
      </c>
      <c r="H6" s="148">
        <v>122</v>
      </c>
      <c r="I6" s="148">
        <v>19</v>
      </c>
      <c r="J6" s="148">
        <v>94</v>
      </c>
      <c r="K6" s="148">
        <v>19</v>
      </c>
      <c r="L6" s="80">
        <v>22</v>
      </c>
      <c r="M6" s="9">
        <v>5</v>
      </c>
      <c r="N6" s="186"/>
      <c r="O6" s="148">
        <v>3.9466222111110998</v>
      </c>
      <c r="P6" s="148">
        <v>4.3187076923076999</v>
      </c>
      <c r="Q6" s="11">
        <v>4.1026580644999999</v>
      </c>
      <c r="R6" s="148">
        <v>6.75</v>
      </c>
      <c r="S6" s="148">
        <v>8.875</v>
      </c>
      <c r="T6" s="53">
        <v>7.0625</v>
      </c>
      <c r="U6" s="148">
        <v>4.6173333222222004</v>
      </c>
      <c r="V6" s="148">
        <v>6.7276615384614997</v>
      </c>
      <c r="W6" s="11">
        <v>5.5023096774192997</v>
      </c>
      <c r="X6" s="148">
        <v>7.5625</v>
      </c>
      <c r="Y6" s="148">
        <v>11.375</v>
      </c>
      <c r="Z6" s="53">
        <v>8.2083333333333339</v>
      </c>
      <c r="AA6" s="148">
        <v>3.7458763883603319</v>
      </c>
      <c r="AB6" s="148">
        <v>898</v>
      </c>
      <c r="AC6" s="148">
        <v>0.69028064009655787</v>
      </c>
      <c r="AD6" s="148">
        <v>49</v>
      </c>
      <c r="AE6" s="148">
        <v>2.1074999999999999</v>
      </c>
      <c r="AF6" s="203"/>
      <c r="AG6" s="203"/>
      <c r="AH6" s="203"/>
      <c r="AI6" s="203"/>
      <c r="AJ6" s="203"/>
      <c r="AK6" s="203" t="s">
        <v>248</v>
      </c>
      <c r="AL6" s="203"/>
      <c r="AM6" s="203"/>
      <c r="AN6" s="203"/>
      <c r="AO6" s="73">
        <v>49</v>
      </c>
      <c r="AP6" s="80">
        <v>1</v>
      </c>
      <c r="AQ6" s="80">
        <v>3</v>
      </c>
      <c r="AR6" s="224">
        <v>125</v>
      </c>
      <c r="AS6" s="224" t="s">
        <v>248</v>
      </c>
      <c r="AT6" s="7">
        <v>14540.512000000001</v>
      </c>
      <c r="AU6" s="7">
        <v>213.583</v>
      </c>
      <c r="AV6" s="201">
        <v>0</v>
      </c>
      <c r="AW6" s="126">
        <v>125</v>
      </c>
      <c r="AX6" s="201" t="s">
        <v>248</v>
      </c>
      <c r="AY6" s="452" t="s">
        <v>248</v>
      </c>
      <c r="AZ6" s="188"/>
      <c r="BA6" s="188" t="s">
        <v>248</v>
      </c>
      <c r="BB6" s="388" t="s">
        <v>248</v>
      </c>
      <c r="BC6" s="9" t="s">
        <v>248</v>
      </c>
      <c r="BD6" s="217" t="s">
        <v>61</v>
      </c>
      <c r="BE6" s="201" t="s">
        <v>62</v>
      </c>
      <c r="BF6" s="201" t="s">
        <v>63</v>
      </c>
      <c r="BG6" s="201" t="s">
        <v>196</v>
      </c>
      <c r="BH6" s="218" t="s">
        <v>515</v>
      </c>
      <c r="BI6" s="218" t="s">
        <v>64</v>
      </c>
      <c r="BJ6" s="370">
        <v>214</v>
      </c>
      <c r="BK6" s="441">
        <v>1</v>
      </c>
      <c r="BL6" s="219" t="s">
        <v>65</v>
      </c>
      <c r="BM6" s="64"/>
      <c r="BN6" s="218" t="s">
        <v>376</v>
      </c>
    </row>
    <row r="7" spans="1:66" ht="15.75">
      <c r="A7" s="207" t="s">
        <v>32</v>
      </c>
      <c r="B7" s="208" t="s">
        <v>9</v>
      </c>
      <c r="C7" s="202" t="s">
        <v>34</v>
      </c>
      <c r="D7" s="210" t="s">
        <v>613</v>
      </c>
      <c r="E7" s="24" t="s">
        <v>632</v>
      </c>
      <c r="F7" s="86">
        <v>234</v>
      </c>
      <c r="G7" s="80">
        <v>68</v>
      </c>
      <c r="H7" s="148">
        <v>119</v>
      </c>
      <c r="I7" s="148">
        <v>28</v>
      </c>
      <c r="J7" s="148">
        <v>115</v>
      </c>
      <c r="K7" s="148">
        <v>40</v>
      </c>
      <c r="L7" s="80">
        <v>23</v>
      </c>
      <c r="M7" s="9">
        <v>7</v>
      </c>
      <c r="N7" s="186"/>
      <c r="O7" s="148">
        <v>4.2888420657894999</v>
      </c>
      <c r="P7" s="148">
        <v>4.7112089552239</v>
      </c>
      <c r="Q7" s="11">
        <v>4.4867342657</v>
      </c>
      <c r="R7" s="148">
        <v>8.6000000000000014</v>
      </c>
      <c r="S7" s="148">
        <v>10.865</v>
      </c>
      <c r="T7" s="53">
        <v>10.584999999999999</v>
      </c>
      <c r="U7" s="148">
        <v>5.0218815526315002</v>
      </c>
      <c r="V7" s="148">
        <v>7.2567462686567001</v>
      </c>
      <c r="W7" s="11">
        <v>6.0689860069929997</v>
      </c>
      <c r="X7" s="148">
        <v>9.3000000000000007</v>
      </c>
      <c r="Y7" s="148">
        <v>13.456250000000001</v>
      </c>
      <c r="Z7" s="53">
        <v>13.106249999999999</v>
      </c>
      <c r="AA7" s="148">
        <v>3.705075989868126</v>
      </c>
      <c r="AB7" s="148">
        <v>811</v>
      </c>
      <c r="AC7" s="148">
        <v>0.70164083592001847</v>
      </c>
      <c r="AD7" s="148">
        <v>44</v>
      </c>
      <c r="AE7" s="148">
        <v>2.0580645161290323</v>
      </c>
      <c r="AF7" s="203"/>
      <c r="AG7" s="203"/>
      <c r="AH7" s="203"/>
      <c r="AI7" s="203"/>
      <c r="AJ7" s="203"/>
      <c r="AK7" s="203" t="s">
        <v>248</v>
      </c>
      <c r="AL7" s="203"/>
      <c r="AM7" s="203"/>
      <c r="AN7" s="203"/>
      <c r="AO7" s="73">
        <v>46</v>
      </c>
      <c r="AP7" s="80">
        <v>6</v>
      </c>
      <c r="AQ7" s="80">
        <v>2</v>
      </c>
      <c r="AR7" s="224">
        <v>112</v>
      </c>
      <c r="AS7" s="224" t="s">
        <v>248</v>
      </c>
      <c r="AT7" s="7">
        <v>12766.222</v>
      </c>
      <c r="AU7" s="7">
        <v>944.55499999999995</v>
      </c>
      <c r="AV7" s="201">
        <v>1</v>
      </c>
      <c r="AW7" s="126">
        <v>111</v>
      </c>
      <c r="AX7" s="201" t="s">
        <v>248</v>
      </c>
      <c r="AY7" s="452" t="s">
        <v>248</v>
      </c>
      <c r="AZ7" s="188"/>
      <c r="BA7" s="188" t="s">
        <v>248</v>
      </c>
      <c r="BB7" s="388" t="s">
        <v>248</v>
      </c>
      <c r="BC7" s="9" t="s">
        <v>248</v>
      </c>
      <c r="BD7" s="217" t="s">
        <v>61</v>
      </c>
      <c r="BE7" s="201" t="s">
        <v>62</v>
      </c>
      <c r="BF7" s="201" t="s">
        <v>63</v>
      </c>
      <c r="BG7" s="201" t="s">
        <v>196</v>
      </c>
      <c r="BH7" s="218" t="s">
        <v>515</v>
      </c>
      <c r="BI7" s="218" t="s">
        <v>66</v>
      </c>
      <c r="BJ7" s="370">
        <v>214</v>
      </c>
      <c r="BK7" s="441">
        <v>7</v>
      </c>
      <c r="BL7" s="219" t="s">
        <v>65</v>
      </c>
      <c r="BM7" s="64"/>
      <c r="BN7" s="218" t="s">
        <v>376</v>
      </c>
    </row>
    <row r="8" spans="1:66" ht="15.75">
      <c r="A8" s="207" t="s">
        <v>32</v>
      </c>
      <c r="B8" s="208" t="s">
        <v>9</v>
      </c>
      <c r="C8" s="202" t="s">
        <v>34</v>
      </c>
      <c r="D8" s="210" t="s">
        <v>613</v>
      </c>
      <c r="E8" s="24" t="s">
        <v>632</v>
      </c>
      <c r="F8" s="86">
        <v>238</v>
      </c>
      <c r="G8" s="80">
        <v>68</v>
      </c>
      <c r="H8" s="148">
        <v>125</v>
      </c>
      <c r="I8" s="148">
        <v>33</v>
      </c>
      <c r="J8" s="148">
        <v>113</v>
      </c>
      <c r="K8" s="148">
        <v>35</v>
      </c>
      <c r="L8" s="80">
        <v>31</v>
      </c>
      <c r="M8" s="9">
        <v>4</v>
      </c>
      <c r="N8" s="186"/>
      <c r="O8" s="148">
        <v>4.7369852647058996</v>
      </c>
      <c r="P8" s="148">
        <v>4.780552238806</v>
      </c>
      <c r="Q8" s="11">
        <v>4.7586074074000004</v>
      </c>
      <c r="R8" s="148">
        <v>7.3999999999999986</v>
      </c>
      <c r="S8" s="148">
        <v>7.1624999999999996</v>
      </c>
      <c r="T8" s="53">
        <v>7.28125</v>
      </c>
      <c r="U8" s="148">
        <v>5.7987794117647002</v>
      </c>
      <c r="V8" s="148">
        <v>7.1376119402985001</v>
      </c>
      <c r="W8" s="11">
        <v>6.4632370222222004</v>
      </c>
      <c r="X8" s="148">
        <v>8.3999999999999986</v>
      </c>
      <c r="Y8" s="148">
        <v>9.6624999999999996</v>
      </c>
      <c r="Z8" s="53">
        <v>9.5416666666666661</v>
      </c>
      <c r="AA8" s="148">
        <v>3.8423358127511595</v>
      </c>
      <c r="AB8" s="148">
        <v>805</v>
      </c>
      <c r="AC8" s="148">
        <v>0.59810940382816868</v>
      </c>
      <c r="AD8" s="148">
        <v>23</v>
      </c>
      <c r="AE8" s="148">
        <v>2.6238636363636365</v>
      </c>
      <c r="AF8" s="203"/>
      <c r="AG8" s="203"/>
      <c r="AH8" s="203"/>
      <c r="AI8" s="203"/>
      <c r="AJ8" s="203"/>
      <c r="AK8" s="203" t="s">
        <v>248</v>
      </c>
      <c r="AL8" s="203"/>
      <c r="AM8" s="203"/>
      <c r="AN8" s="203"/>
      <c r="AO8" s="73">
        <v>28</v>
      </c>
      <c r="AP8" s="80">
        <v>5</v>
      </c>
      <c r="AQ8" s="80">
        <v>20</v>
      </c>
      <c r="AR8" s="224">
        <v>116</v>
      </c>
      <c r="AS8" s="224" t="s">
        <v>248</v>
      </c>
      <c r="AT8" s="7">
        <v>11922.771000000001</v>
      </c>
      <c r="AU8" s="7">
        <v>1760.146</v>
      </c>
      <c r="AV8" s="201">
        <v>0</v>
      </c>
      <c r="AW8" s="126">
        <v>116</v>
      </c>
      <c r="AX8" s="201" t="s">
        <v>248</v>
      </c>
      <c r="AY8" s="452" t="s">
        <v>248</v>
      </c>
      <c r="AZ8" s="188"/>
      <c r="BA8" s="188" t="s">
        <v>248</v>
      </c>
      <c r="BB8" s="388" t="s">
        <v>248</v>
      </c>
      <c r="BC8" s="9" t="s">
        <v>248</v>
      </c>
      <c r="BD8" s="217" t="s">
        <v>61</v>
      </c>
      <c r="BE8" s="201" t="s">
        <v>62</v>
      </c>
      <c r="BF8" s="201" t="s">
        <v>63</v>
      </c>
      <c r="BG8" s="201" t="s">
        <v>196</v>
      </c>
      <c r="BH8" s="218" t="s">
        <v>515</v>
      </c>
      <c r="BI8" s="218" t="s">
        <v>67</v>
      </c>
      <c r="BJ8" s="370">
        <v>214</v>
      </c>
      <c r="BK8" s="441">
        <v>3</v>
      </c>
      <c r="BL8" s="219" t="s">
        <v>65</v>
      </c>
      <c r="BM8" s="64"/>
      <c r="BN8" s="218" t="s">
        <v>376</v>
      </c>
    </row>
    <row r="9" spans="1:66" ht="16.5" thickBot="1">
      <c r="A9" s="151" t="s">
        <v>32</v>
      </c>
      <c r="B9" s="152" t="s">
        <v>9</v>
      </c>
      <c r="C9" s="153" t="s">
        <v>34</v>
      </c>
      <c r="D9" s="154" t="s">
        <v>613</v>
      </c>
      <c r="E9" s="190" t="s">
        <v>632</v>
      </c>
      <c r="F9" s="191">
        <v>220</v>
      </c>
      <c r="G9" s="192">
        <v>63</v>
      </c>
      <c r="H9" s="231">
        <v>121</v>
      </c>
      <c r="I9" s="231">
        <v>34</v>
      </c>
      <c r="J9" s="231">
        <v>99</v>
      </c>
      <c r="K9" s="231">
        <v>29</v>
      </c>
      <c r="L9" s="192">
        <v>24</v>
      </c>
      <c r="M9" s="178">
        <v>5</v>
      </c>
      <c r="N9" s="155"/>
      <c r="O9" s="231">
        <v>4.8487297027027001</v>
      </c>
      <c r="P9" s="231">
        <v>5.3148965517241002</v>
      </c>
      <c r="Q9" s="194">
        <v>5.0535605984999998</v>
      </c>
      <c r="R9" s="231">
        <v>7.55</v>
      </c>
      <c r="S9" s="231">
        <v>13.024999999999999</v>
      </c>
      <c r="T9" s="193">
        <v>11.099999999999998</v>
      </c>
      <c r="U9" s="231">
        <v>5.6040675540539997</v>
      </c>
      <c r="V9" s="231">
        <v>7.7320344827585998</v>
      </c>
      <c r="W9" s="194">
        <v>6.5390833333333003</v>
      </c>
      <c r="X9" s="231">
        <v>8.4124999999999996</v>
      </c>
      <c r="Y9" s="231">
        <v>15.549999999999997</v>
      </c>
      <c r="Z9" s="193">
        <v>12.699999999999996</v>
      </c>
      <c r="AA9" s="231">
        <v>3.7060442791630814</v>
      </c>
      <c r="AB9" s="231">
        <v>767</v>
      </c>
      <c r="AC9" s="231">
        <v>0.59681231535151646</v>
      </c>
      <c r="AD9" s="231">
        <v>29</v>
      </c>
      <c r="AE9" s="231">
        <v>2.4125000000000001</v>
      </c>
      <c r="AF9" s="158"/>
      <c r="AG9" s="158"/>
      <c r="AH9" s="158"/>
      <c r="AI9" s="158"/>
      <c r="AJ9" s="158"/>
      <c r="AK9" s="158" t="s">
        <v>248</v>
      </c>
      <c r="AL9" s="158"/>
      <c r="AM9" s="158"/>
      <c r="AN9" s="158"/>
      <c r="AO9" s="195">
        <v>54</v>
      </c>
      <c r="AP9" s="192">
        <v>8</v>
      </c>
      <c r="AQ9" s="192">
        <v>1</v>
      </c>
      <c r="AR9" s="226">
        <v>94</v>
      </c>
      <c r="AS9" s="226" t="s">
        <v>248</v>
      </c>
      <c r="AT9" s="227">
        <v>11947.545</v>
      </c>
      <c r="AU9" s="227">
        <v>1057.213</v>
      </c>
      <c r="AV9" s="163">
        <v>3</v>
      </c>
      <c r="AW9" s="228">
        <v>91</v>
      </c>
      <c r="AX9" s="163" t="s">
        <v>248</v>
      </c>
      <c r="AY9" s="554" t="s">
        <v>248</v>
      </c>
      <c r="AZ9" s="232"/>
      <c r="BA9" s="232" t="s">
        <v>248</v>
      </c>
      <c r="BB9" s="389" t="s">
        <v>248</v>
      </c>
      <c r="BC9" s="178" t="s">
        <v>248</v>
      </c>
      <c r="BD9" s="162" t="s">
        <v>61</v>
      </c>
      <c r="BE9" s="163" t="s">
        <v>62</v>
      </c>
      <c r="BF9" s="163" t="s">
        <v>63</v>
      </c>
      <c r="BG9" s="163" t="s">
        <v>196</v>
      </c>
      <c r="BH9" s="164" t="s">
        <v>515</v>
      </c>
      <c r="BI9" s="164" t="s">
        <v>68</v>
      </c>
      <c r="BJ9" s="383">
        <v>214</v>
      </c>
      <c r="BK9" s="165">
        <v>4</v>
      </c>
      <c r="BL9" s="166" t="s">
        <v>65</v>
      </c>
      <c r="BM9" s="198"/>
      <c r="BN9" s="164" t="s">
        <v>376</v>
      </c>
    </row>
    <row r="10" spans="1:66" ht="15.75">
      <c r="A10" s="205" t="s">
        <v>32</v>
      </c>
      <c r="B10" s="206" t="s">
        <v>9</v>
      </c>
      <c r="C10" s="220" t="s">
        <v>34</v>
      </c>
      <c r="D10" s="209" t="s">
        <v>613</v>
      </c>
      <c r="E10" s="26" t="s">
        <v>614</v>
      </c>
      <c r="F10" s="93">
        <v>132</v>
      </c>
      <c r="G10" s="79">
        <v>4</v>
      </c>
      <c r="H10" s="147">
        <v>71</v>
      </c>
      <c r="I10" s="147">
        <v>2</v>
      </c>
      <c r="J10" s="147">
        <v>61</v>
      </c>
      <c r="K10" s="147">
        <v>2</v>
      </c>
      <c r="L10" s="79">
        <v>15</v>
      </c>
      <c r="M10" s="60">
        <v>5</v>
      </c>
      <c r="N10" s="185"/>
      <c r="O10" s="147">
        <v>4.3954666666667004</v>
      </c>
      <c r="P10" s="147">
        <v>4.7101666666666997</v>
      </c>
      <c r="Q10" s="68">
        <v>4.5353333332999997</v>
      </c>
      <c r="R10" s="147">
        <v>6.833333333333333</v>
      </c>
      <c r="S10" s="147">
        <v>9.8999999999999986</v>
      </c>
      <c r="T10" s="71">
        <v>8.2999999999999972</v>
      </c>
      <c r="U10" s="147">
        <v>5.1386666666665999</v>
      </c>
      <c r="V10" s="147">
        <v>7.1274166666666003</v>
      </c>
      <c r="W10" s="68">
        <v>6.0225555555554999</v>
      </c>
      <c r="X10" s="147">
        <v>7.5</v>
      </c>
      <c r="Y10" s="147">
        <v>12.149999999999999</v>
      </c>
      <c r="Z10" s="71">
        <v>10.799999999999997</v>
      </c>
      <c r="AA10" s="147">
        <v>3.7139861262874825</v>
      </c>
      <c r="AB10" s="147">
        <v>646</v>
      </c>
      <c r="AC10" s="147">
        <v>0.71698582280433054</v>
      </c>
      <c r="AD10" s="147">
        <v>34</v>
      </c>
      <c r="AE10" s="147">
        <v>2.0192307692307692</v>
      </c>
      <c r="AF10" s="221"/>
      <c r="AG10" s="221"/>
      <c r="AH10" s="221"/>
      <c r="AI10" s="221"/>
      <c r="AJ10" s="221"/>
      <c r="AK10" s="221" t="s">
        <v>248</v>
      </c>
      <c r="AL10" s="221"/>
      <c r="AM10" s="221"/>
      <c r="AN10" s="221"/>
      <c r="AO10" s="72">
        <v>77</v>
      </c>
      <c r="AP10" s="79">
        <v>10</v>
      </c>
      <c r="AQ10" s="79">
        <v>4</v>
      </c>
      <c r="AR10" s="225">
        <v>37</v>
      </c>
      <c r="AS10" s="225" t="s">
        <v>248</v>
      </c>
      <c r="AT10" s="223">
        <v>9823.6769999999997</v>
      </c>
      <c r="AU10" s="223">
        <v>1030.579</v>
      </c>
      <c r="AV10" s="212">
        <v>0</v>
      </c>
      <c r="AW10" s="213">
        <v>37</v>
      </c>
      <c r="AX10" s="212" t="s">
        <v>248</v>
      </c>
      <c r="AY10" s="233" t="s">
        <v>248</v>
      </c>
      <c r="AZ10" s="70"/>
      <c r="BA10" s="70" t="s">
        <v>248</v>
      </c>
      <c r="BB10" s="393" t="s">
        <v>248</v>
      </c>
      <c r="BC10" s="60" t="s">
        <v>248</v>
      </c>
      <c r="BD10" s="211" t="s">
        <v>61</v>
      </c>
      <c r="BE10" s="212" t="s">
        <v>62</v>
      </c>
      <c r="BF10" s="212" t="s">
        <v>63</v>
      </c>
      <c r="BG10" s="212" t="s">
        <v>196</v>
      </c>
      <c r="BH10" s="214" t="s">
        <v>515</v>
      </c>
      <c r="BI10" s="214" t="s">
        <v>64</v>
      </c>
      <c r="BJ10" s="382">
        <v>214</v>
      </c>
      <c r="BK10" s="215">
        <v>1</v>
      </c>
      <c r="BL10" s="216" t="s">
        <v>65</v>
      </c>
      <c r="BM10" s="63"/>
      <c r="BN10" s="214" t="s">
        <v>376</v>
      </c>
    </row>
    <row r="11" spans="1:66" ht="15.75">
      <c r="A11" s="207" t="s">
        <v>32</v>
      </c>
      <c r="B11" s="208" t="s">
        <v>9</v>
      </c>
      <c r="C11" s="202" t="s">
        <v>34</v>
      </c>
      <c r="D11" s="210" t="s">
        <v>613</v>
      </c>
      <c r="E11" s="24" t="s">
        <v>614</v>
      </c>
      <c r="F11" s="86">
        <v>131</v>
      </c>
      <c r="G11" s="80">
        <v>9</v>
      </c>
      <c r="H11" s="148">
        <v>64</v>
      </c>
      <c r="I11" s="148">
        <v>2</v>
      </c>
      <c r="J11" s="148">
        <v>67</v>
      </c>
      <c r="K11" s="148">
        <v>7</v>
      </c>
      <c r="L11" s="80">
        <v>11</v>
      </c>
      <c r="M11" s="9">
        <v>1</v>
      </c>
      <c r="N11" s="186"/>
      <c r="O11" s="148">
        <v>4.6969622641509003</v>
      </c>
      <c r="P11" s="148">
        <v>5.7558400000000001</v>
      </c>
      <c r="Q11" s="11">
        <v>5.2109805630999997</v>
      </c>
      <c r="R11" s="148">
        <v>8.6749999999999972</v>
      </c>
      <c r="S11" s="148">
        <v>20.25</v>
      </c>
      <c r="T11" s="53">
        <v>20.132142857142856</v>
      </c>
      <c r="U11" s="148">
        <v>5.4026981132075003</v>
      </c>
      <c r="V11" s="148">
        <v>8.1641999999999992</v>
      </c>
      <c r="W11" s="11">
        <v>6.7432330097086997</v>
      </c>
      <c r="X11" s="148">
        <v>9.1749999999999972</v>
      </c>
      <c r="Y11" s="148">
        <v>20.25</v>
      </c>
      <c r="Z11" s="53">
        <v>20.132142857142856</v>
      </c>
      <c r="AA11" s="148">
        <v>3.5784333444002909</v>
      </c>
      <c r="AB11" s="148">
        <v>657</v>
      </c>
      <c r="AC11" s="148">
        <v>0.62406971045359083</v>
      </c>
      <c r="AD11" s="148">
        <v>39</v>
      </c>
      <c r="AE11" s="148">
        <v>2.3589285714285713</v>
      </c>
      <c r="AF11" s="203"/>
      <c r="AG11" s="203"/>
      <c r="AH11" s="203"/>
      <c r="AI11" s="203"/>
      <c r="AJ11" s="203"/>
      <c r="AK11" s="203" t="s">
        <v>248</v>
      </c>
      <c r="AL11" s="203"/>
      <c r="AM11" s="203"/>
      <c r="AN11" s="203"/>
      <c r="AO11" s="73">
        <v>60</v>
      </c>
      <c r="AP11" s="80">
        <v>17</v>
      </c>
      <c r="AQ11" s="80">
        <v>2</v>
      </c>
      <c r="AR11" s="224">
        <v>43</v>
      </c>
      <c r="AS11" s="224" t="s">
        <v>248</v>
      </c>
      <c r="AT11" s="7">
        <v>9007.3690000000006</v>
      </c>
      <c r="AU11" s="7">
        <v>1490.77</v>
      </c>
      <c r="AV11" s="201">
        <v>0</v>
      </c>
      <c r="AW11" s="126">
        <v>43</v>
      </c>
      <c r="AX11" s="201" t="s">
        <v>248</v>
      </c>
      <c r="AY11" s="452" t="s">
        <v>248</v>
      </c>
      <c r="AZ11" s="188"/>
      <c r="BA11" s="188" t="s">
        <v>248</v>
      </c>
      <c r="BB11" s="388" t="s">
        <v>248</v>
      </c>
      <c r="BC11" s="9" t="s">
        <v>248</v>
      </c>
      <c r="BD11" s="217" t="s">
        <v>61</v>
      </c>
      <c r="BE11" s="201" t="s">
        <v>62</v>
      </c>
      <c r="BF11" s="201" t="s">
        <v>63</v>
      </c>
      <c r="BG11" s="201" t="s">
        <v>196</v>
      </c>
      <c r="BH11" s="218" t="s">
        <v>515</v>
      </c>
      <c r="BI11" s="218" t="s">
        <v>66</v>
      </c>
      <c r="BJ11" s="370">
        <v>214</v>
      </c>
      <c r="BK11" s="441">
        <v>7</v>
      </c>
      <c r="BL11" s="219" t="s">
        <v>65</v>
      </c>
      <c r="BM11" s="64"/>
      <c r="BN11" s="218" t="s">
        <v>376</v>
      </c>
    </row>
    <row r="12" spans="1:66" ht="15.75">
      <c r="A12" s="207" t="s">
        <v>32</v>
      </c>
      <c r="B12" s="208" t="s">
        <v>9</v>
      </c>
      <c r="C12" s="202" t="s">
        <v>34</v>
      </c>
      <c r="D12" s="210" t="s">
        <v>613</v>
      </c>
      <c r="E12" s="24" t="s">
        <v>614</v>
      </c>
      <c r="F12" s="86">
        <v>132</v>
      </c>
      <c r="G12" s="80">
        <v>11</v>
      </c>
      <c r="H12" s="148">
        <v>67</v>
      </c>
      <c r="I12" s="148">
        <v>4</v>
      </c>
      <c r="J12" s="148">
        <v>65</v>
      </c>
      <c r="K12" s="148">
        <v>7</v>
      </c>
      <c r="L12" s="80">
        <v>6</v>
      </c>
      <c r="M12" s="9">
        <v>1</v>
      </c>
      <c r="N12" s="186"/>
      <c r="O12" s="148">
        <v>4.1159629629629997</v>
      </c>
      <c r="P12" s="148">
        <v>4.6122909090909001</v>
      </c>
      <c r="Q12" s="11">
        <v>4.3664036421999999</v>
      </c>
      <c r="R12" s="148">
        <v>6.6499999999999986</v>
      </c>
      <c r="S12" s="148">
        <v>9.125</v>
      </c>
      <c r="T12" s="53">
        <v>8.3874999999999993</v>
      </c>
      <c r="U12" s="148">
        <v>5.0333148148148004</v>
      </c>
      <c r="V12" s="148">
        <v>7.0426181818181002</v>
      </c>
      <c r="W12" s="11">
        <v>6.0471834678898997</v>
      </c>
      <c r="X12" s="148">
        <v>7.3833333333333329</v>
      </c>
      <c r="Y12" s="148">
        <v>11.125</v>
      </c>
      <c r="Z12" s="53">
        <v>10.924999999999999</v>
      </c>
      <c r="AA12" s="148">
        <v>3.7058391945752485</v>
      </c>
      <c r="AB12" s="148">
        <v>679</v>
      </c>
      <c r="AC12" s="148">
        <v>0.6987814797268681</v>
      </c>
      <c r="AD12" s="148">
        <v>48</v>
      </c>
      <c r="AE12" s="148">
        <v>2.1898148148148149</v>
      </c>
      <c r="AF12" s="203"/>
      <c r="AG12" s="203"/>
      <c r="AH12" s="203"/>
      <c r="AI12" s="203"/>
      <c r="AJ12" s="203"/>
      <c r="AK12" s="203" t="s">
        <v>248</v>
      </c>
      <c r="AL12" s="203"/>
      <c r="AM12" s="203"/>
      <c r="AN12" s="203"/>
      <c r="AO12" s="73">
        <v>69</v>
      </c>
      <c r="AP12" s="80">
        <v>1</v>
      </c>
      <c r="AQ12" s="80">
        <v>25</v>
      </c>
      <c r="AR12" s="224">
        <v>26</v>
      </c>
      <c r="AS12" s="224" t="s">
        <v>248</v>
      </c>
      <c r="AT12" s="7">
        <v>9249.7710000000006</v>
      </c>
      <c r="AU12" s="7">
        <v>1243.7729999999999</v>
      </c>
      <c r="AV12" s="201">
        <v>0</v>
      </c>
      <c r="AW12" s="126">
        <v>26</v>
      </c>
      <c r="AX12" s="201" t="s">
        <v>248</v>
      </c>
      <c r="AY12" s="452" t="s">
        <v>248</v>
      </c>
      <c r="AZ12" s="188"/>
      <c r="BA12" s="188" t="s">
        <v>248</v>
      </c>
      <c r="BB12" s="388" t="s">
        <v>248</v>
      </c>
      <c r="BC12" s="9" t="s">
        <v>248</v>
      </c>
      <c r="BD12" s="217" t="s">
        <v>61</v>
      </c>
      <c r="BE12" s="201" t="s">
        <v>62</v>
      </c>
      <c r="BF12" s="201" t="s">
        <v>63</v>
      </c>
      <c r="BG12" s="201" t="s">
        <v>196</v>
      </c>
      <c r="BH12" s="218" t="s">
        <v>515</v>
      </c>
      <c r="BI12" s="218" t="s">
        <v>67</v>
      </c>
      <c r="BJ12" s="370">
        <v>214</v>
      </c>
      <c r="BK12" s="441">
        <v>3</v>
      </c>
      <c r="BL12" s="219" t="s">
        <v>65</v>
      </c>
      <c r="BM12" s="64"/>
      <c r="BN12" s="218" t="s">
        <v>376</v>
      </c>
    </row>
    <row r="13" spans="1:66" ht="15.75">
      <c r="A13" s="207" t="s">
        <v>32</v>
      </c>
      <c r="B13" s="208" t="s">
        <v>9</v>
      </c>
      <c r="C13" s="202" t="s">
        <v>34</v>
      </c>
      <c r="D13" s="210" t="s">
        <v>613</v>
      </c>
      <c r="E13" s="24" t="s">
        <v>614</v>
      </c>
      <c r="F13" s="86">
        <v>128</v>
      </c>
      <c r="G13" s="80">
        <v>10</v>
      </c>
      <c r="H13" s="148">
        <v>67</v>
      </c>
      <c r="I13" s="148">
        <v>4</v>
      </c>
      <c r="J13" s="148">
        <v>61</v>
      </c>
      <c r="K13" s="148">
        <v>6</v>
      </c>
      <c r="L13" s="80">
        <v>7</v>
      </c>
      <c r="M13" s="9">
        <v>2</v>
      </c>
      <c r="N13" s="186"/>
      <c r="O13" s="148">
        <v>5.8848620689655</v>
      </c>
      <c r="P13" s="148">
        <v>6.1568627450979996</v>
      </c>
      <c r="Q13" s="11">
        <v>6.0121284311999998</v>
      </c>
      <c r="R13" s="148">
        <v>20.016666666666666</v>
      </c>
      <c r="S13" s="148">
        <v>20.181249999999999</v>
      </c>
      <c r="T13" s="53">
        <v>20.110714285714284</v>
      </c>
      <c r="U13" s="148">
        <v>6.5884827586206001</v>
      </c>
      <c r="V13" s="148">
        <v>8.6124901960784008</v>
      </c>
      <c r="W13" s="11">
        <v>7.5354954128439999</v>
      </c>
      <c r="X13" s="148">
        <v>20.016666666666666</v>
      </c>
      <c r="Y13" s="148">
        <v>20.181249999999999</v>
      </c>
      <c r="Z13" s="53">
        <v>20.110714285714284</v>
      </c>
      <c r="AA13" s="148">
        <v>3.6511712702407033</v>
      </c>
      <c r="AB13" s="148">
        <v>651</v>
      </c>
      <c r="AC13" s="148">
        <v>0.62932010917445602</v>
      </c>
      <c r="AD13" s="148">
        <v>37</v>
      </c>
      <c r="AE13" s="148">
        <v>2.2397058823529412</v>
      </c>
      <c r="AF13" s="203"/>
      <c r="AG13" s="203"/>
      <c r="AH13" s="203"/>
      <c r="AI13" s="203"/>
      <c r="AJ13" s="203"/>
      <c r="AK13" s="203" t="s">
        <v>248</v>
      </c>
      <c r="AL13" s="203"/>
      <c r="AM13" s="203"/>
      <c r="AN13" s="203"/>
      <c r="AO13" s="73">
        <v>58</v>
      </c>
      <c r="AP13" s="80">
        <v>12</v>
      </c>
      <c r="AQ13" s="80">
        <v>13</v>
      </c>
      <c r="AR13" s="224">
        <v>35</v>
      </c>
      <c r="AS13" s="224" t="s">
        <v>248</v>
      </c>
      <c r="AT13" s="7">
        <v>8758.5810000000001</v>
      </c>
      <c r="AU13" s="7">
        <v>1666.82</v>
      </c>
      <c r="AV13" s="201">
        <v>0</v>
      </c>
      <c r="AW13" s="126">
        <v>35</v>
      </c>
      <c r="AX13" s="201" t="s">
        <v>248</v>
      </c>
      <c r="AY13" s="452" t="s">
        <v>248</v>
      </c>
      <c r="AZ13" s="188"/>
      <c r="BA13" s="188" t="s">
        <v>248</v>
      </c>
      <c r="BB13" s="388" t="s">
        <v>248</v>
      </c>
      <c r="BC13" s="9" t="s">
        <v>248</v>
      </c>
      <c r="BD13" s="217" t="s">
        <v>61</v>
      </c>
      <c r="BE13" s="201" t="s">
        <v>62</v>
      </c>
      <c r="BF13" s="201" t="s">
        <v>63</v>
      </c>
      <c r="BG13" s="201" t="s">
        <v>196</v>
      </c>
      <c r="BH13" s="218" t="s">
        <v>515</v>
      </c>
      <c r="BI13" s="218" t="s">
        <v>68</v>
      </c>
      <c r="BJ13" s="370">
        <v>214</v>
      </c>
      <c r="BK13" s="441">
        <v>4</v>
      </c>
      <c r="BL13" s="219" t="s">
        <v>65</v>
      </c>
      <c r="BM13" s="64"/>
      <c r="BN13" s="218" t="s">
        <v>376</v>
      </c>
    </row>
    <row r="14" spans="1:66" ht="15.75">
      <c r="A14" s="207" t="s">
        <v>32</v>
      </c>
      <c r="B14" s="208" t="s">
        <v>9</v>
      </c>
      <c r="C14" s="202" t="s">
        <v>34</v>
      </c>
      <c r="D14" s="210" t="s">
        <v>613</v>
      </c>
      <c r="E14" s="24" t="s">
        <v>598</v>
      </c>
      <c r="F14" s="86">
        <v>117</v>
      </c>
      <c r="G14" s="80">
        <v>8</v>
      </c>
      <c r="H14" s="148">
        <v>62</v>
      </c>
      <c r="I14" s="148">
        <v>6</v>
      </c>
      <c r="J14" s="148">
        <v>55</v>
      </c>
      <c r="K14" s="148">
        <v>2</v>
      </c>
      <c r="L14" s="80">
        <v>9</v>
      </c>
      <c r="M14" s="9">
        <v>4</v>
      </c>
      <c r="N14" s="186"/>
      <c r="O14" s="148">
        <v>4.1521568627451</v>
      </c>
      <c r="P14" s="148">
        <v>3.7522340425532001</v>
      </c>
      <c r="Q14" s="11">
        <v>3.9603571327</v>
      </c>
      <c r="R14" s="148">
        <v>7.2249999999999979</v>
      </c>
      <c r="S14" s="148">
        <v>8.3249999999999993</v>
      </c>
      <c r="T14" s="53">
        <v>8.0249999999999986</v>
      </c>
      <c r="U14" s="148">
        <v>4.8599019607842999</v>
      </c>
      <c r="V14" s="148">
        <v>6.1837234042553</v>
      </c>
      <c r="W14" s="11">
        <v>5.4947958979590998</v>
      </c>
      <c r="X14" s="148">
        <v>8.2249999999999979</v>
      </c>
      <c r="Y14" s="148">
        <v>11.1625</v>
      </c>
      <c r="Z14" s="53">
        <v>9.35</v>
      </c>
      <c r="AA14" s="148">
        <v>3.7388194581700716</v>
      </c>
      <c r="AB14" s="148">
        <v>571</v>
      </c>
      <c r="AC14" s="148">
        <v>0.71473134954147111</v>
      </c>
      <c r="AD14" s="148">
        <v>32</v>
      </c>
      <c r="AE14" s="148">
        <v>2.0982142857142856</v>
      </c>
      <c r="AF14" s="203"/>
      <c r="AG14" s="203"/>
      <c r="AH14" s="203"/>
      <c r="AI14" s="203"/>
      <c r="AJ14" s="203"/>
      <c r="AK14" s="203" t="s">
        <v>248</v>
      </c>
      <c r="AL14" s="203"/>
      <c r="AM14" s="203"/>
      <c r="AN14" s="203"/>
      <c r="AO14" s="73">
        <v>76</v>
      </c>
      <c r="AP14" s="80">
        <v>6</v>
      </c>
      <c r="AQ14" s="80">
        <v>3</v>
      </c>
      <c r="AR14" s="224">
        <v>24</v>
      </c>
      <c r="AS14" s="224" t="s">
        <v>248</v>
      </c>
      <c r="AT14" s="7">
        <v>8669.16</v>
      </c>
      <c r="AU14" s="7">
        <v>661.33699999999999</v>
      </c>
      <c r="AV14" s="201">
        <v>0</v>
      </c>
      <c r="AW14" s="126">
        <v>24</v>
      </c>
      <c r="AX14" s="201" t="s">
        <v>248</v>
      </c>
      <c r="AY14" s="452" t="s">
        <v>248</v>
      </c>
      <c r="AZ14" s="188"/>
      <c r="BA14" s="188" t="s">
        <v>248</v>
      </c>
      <c r="BB14" s="388" t="s">
        <v>248</v>
      </c>
      <c r="BC14" s="9" t="s">
        <v>248</v>
      </c>
      <c r="BD14" s="217" t="s">
        <v>61</v>
      </c>
      <c r="BE14" s="201" t="s">
        <v>62</v>
      </c>
      <c r="BF14" s="201" t="s">
        <v>63</v>
      </c>
      <c r="BG14" s="201" t="s">
        <v>196</v>
      </c>
      <c r="BH14" s="218" t="s">
        <v>515</v>
      </c>
      <c r="BI14" s="218" t="s">
        <v>64</v>
      </c>
      <c r="BJ14" s="370">
        <v>214</v>
      </c>
      <c r="BK14" s="441">
        <v>1</v>
      </c>
      <c r="BL14" s="219" t="s">
        <v>65</v>
      </c>
      <c r="BM14" s="64"/>
      <c r="BN14" s="218" t="s">
        <v>376</v>
      </c>
    </row>
    <row r="15" spans="1:66" ht="15.75">
      <c r="A15" s="207" t="s">
        <v>32</v>
      </c>
      <c r="B15" s="208" t="s">
        <v>9</v>
      </c>
      <c r="C15" s="202" t="s">
        <v>34</v>
      </c>
      <c r="D15" s="210" t="s">
        <v>613</v>
      </c>
      <c r="E15" s="24" t="s">
        <v>598</v>
      </c>
      <c r="F15" s="86">
        <v>130</v>
      </c>
      <c r="G15" s="80">
        <v>7</v>
      </c>
      <c r="H15" s="148">
        <v>64</v>
      </c>
      <c r="I15" s="148">
        <v>3</v>
      </c>
      <c r="J15" s="148">
        <v>66</v>
      </c>
      <c r="K15" s="148">
        <v>4</v>
      </c>
      <c r="L15" s="80">
        <v>20</v>
      </c>
      <c r="M15" s="9">
        <v>5</v>
      </c>
      <c r="N15" s="186"/>
      <c r="O15" s="148">
        <v>3.1832400000000001</v>
      </c>
      <c r="P15" s="148">
        <v>3.4218958333332998</v>
      </c>
      <c r="Q15" s="11">
        <v>3.3001326429</v>
      </c>
      <c r="R15" s="148">
        <v>4.875</v>
      </c>
      <c r="S15" s="148">
        <v>9.7999999999999972</v>
      </c>
      <c r="T15" s="53">
        <v>7.5499999999999972</v>
      </c>
      <c r="U15" s="148">
        <v>3.7241999799999999</v>
      </c>
      <c r="V15" s="148">
        <v>5.8277083333333</v>
      </c>
      <c r="W15" s="11">
        <v>4.7544897959182997</v>
      </c>
      <c r="X15" s="148">
        <v>5.25</v>
      </c>
      <c r="Y15" s="148">
        <v>12.799999999999997</v>
      </c>
      <c r="Z15" s="53">
        <v>9.0499999999999972</v>
      </c>
      <c r="AA15" s="148">
        <v>3.6846666773971242</v>
      </c>
      <c r="AB15" s="148">
        <v>585</v>
      </c>
      <c r="AC15" s="148">
        <v>0.71298520452086356</v>
      </c>
      <c r="AD15" s="148">
        <v>33</v>
      </c>
      <c r="AE15" s="148">
        <v>2.0794117647058825</v>
      </c>
      <c r="AF15" s="203"/>
      <c r="AG15" s="203"/>
      <c r="AH15" s="203"/>
      <c r="AI15" s="203"/>
      <c r="AJ15" s="203"/>
      <c r="AK15" s="203" t="s">
        <v>248</v>
      </c>
      <c r="AL15" s="203"/>
      <c r="AM15" s="203"/>
      <c r="AN15" s="203"/>
      <c r="AO15" s="73">
        <v>104</v>
      </c>
      <c r="AP15" s="80">
        <v>3</v>
      </c>
      <c r="AQ15" s="80">
        <v>4</v>
      </c>
      <c r="AR15" s="224">
        <v>12</v>
      </c>
      <c r="AS15" s="224" t="s">
        <v>248</v>
      </c>
      <c r="AT15" s="7">
        <v>9713.6010000000006</v>
      </c>
      <c r="AU15" s="7">
        <v>324.32799999999997</v>
      </c>
      <c r="AV15" s="201">
        <v>0</v>
      </c>
      <c r="AW15" s="126">
        <v>12</v>
      </c>
      <c r="AX15" s="201" t="s">
        <v>248</v>
      </c>
      <c r="AY15" s="452" t="s">
        <v>248</v>
      </c>
      <c r="AZ15" s="188"/>
      <c r="BA15" s="188" t="s">
        <v>248</v>
      </c>
      <c r="BB15" s="388" t="s">
        <v>248</v>
      </c>
      <c r="BC15" s="9" t="s">
        <v>248</v>
      </c>
      <c r="BD15" s="217" t="s">
        <v>61</v>
      </c>
      <c r="BE15" s="201" t="s">
        <v>62</v>
      </c>
      <c r="BF15" s="201" t="s">
        <v>63</v>
      </c>
      <c r="BG15" s="201" t="s">
        <v>196</v>
      </c>
      <c r="BH15" s="218" t="s">
        <v>515</v>
      </c>
      <c r="BI15" s="218" t="s">
        <v>66</v>
      </c>
      <c r="BJ15" s="370">
        <v>214</v>
      </c>
      <c r="BK15" s="441">
        <v>7</v>
      </c>
      <c r="BL15" s="219" t="s">
        <v>65</v>
      </c>
      <c r="BM15" s="64"/>
      <c r="BN15" s="218" t="s">
        <v>376</v>
      </c>
    </row>
    <row r="16" spans="1:66" ht="15.75">
      <c r="A16" s="207" t="s">
        <v>32</v>
      </c>
      <c r="B16" s="208" t="s">
        <v>9</v>
      </c>
      <c r="C16" s="202" t="s">
        <v>34</v>
      </c>
      <c r="D16" s="210" t="s">
        <v>613</v>
      </c>
      <c r="E16" s="24" t="s">
        <v>598</v>
      </c>
      <c r="F16" s="86">
        <v>129</v>
      </c>
      <c r="G16" s="80">
        <v>10</v>
      </c>
      <c r="H16" s="148">
        <v>65</v>
      </c>
      <c r="I16" s="148">
        <v>3</v>
      </c>
      <c r="J16" s="148">
        <v>64</v>
      </c>
      <c r="K16" s="148">
        <v>7</v>
      </c>
      <c r="L16" s="80">
        <v>10</v>
      </c>
      <c r="M16" s="9">
        <v>1</v>
      </c>
      <c r="N16" s="186"/>
      <c r="O16" s="148">
        <v>4.1419807500000001</v>
      </c>
      <c r="P16" s="148">
        <v>4.8980754716980996</v>
      </c>
      <c r="Q16" s="11">
        <v>4.5236285713999997</v>
      </c>
      <c r="R16" s="148">
        <v>6.6999999999999993</v>
      </c>
      <c r="S16" s="148">
        <v>9.5874999999999986</v>
      </c>
      <c r="T16" s="53">
        <v>7.875</v>
      </c>
      <c r="U16" s="148">
        <v>4.9270961346152999</v>
      </c>
      <c r="V16" s="148">
        <v>7.3195471698113002</v>
      </c>
      <c r="W16" s="11">
        <v>6.1347142857141996</v>
      </c>
      <c r="X16" s="148">
        <v>7.1999999999999993</v>
      </c>
      <c r="Y16" s="148">
        <v>12.087499999999999</v>
      </c>
      <c r="Z16" s="53">
        <v>10.375</v>
      </c>
      <c r="AA16" s="148">
        <v>3.775966066673949</v>
      </c>
      <c r="AB16" s="148">
        <v>640</v>
      </c>
      <c r="AC16" s="148">
        <v>0.59905686628814103</v>
      </c>
      <c r="AD16" s="148">
        <v>28</v>
      </c>
      <c r="AE16" s="148">
        <v>2.5575000000000001</v>
      </c>
      <c r="AF16" s="203"/>
      <c r="AG16" s="203"/>
      <c r="AH16" s="203"/>
      <c r="AI16" s="203"/>
      <c r="AJ16" s="203"/>
      <c r="AK16" s="203" t="s">
        <v>248</v>
      </c>
      <c r="AL16" s="203"/>
      <c r="AM16" s="203"/>
      <c r="AN16" s="203"/>
      <c r="AO16" s="73">
        <v>71</v>
      </c>
      <c r="AP16" s="80">
        <v>6</v>
      </c>
      <c r="AQ16" s="80">
        <v>19</v>
      </c>
      <c r="AR16" s="224">
        <v>23</v>
      </c>
      <c r="AS16" s="224" t="s">
        <v>248</v>
      </c>
      <c r="AT16" s="7">
        <v>8640.6759999999995</v>
      </c>
      <c r="AU16" s="7">
        <v>1260.703</v>
      </c>
      <c r="AV16" s="201">
        <v>0</v>
      </c>
      <c r="AW16" s="126">
        <v>23</v>
      </c>
      <c r="AX16" s="201" t="s">
        <v>248</v>
      </c>
      <c r="AY16" s="452" t="s">
        <v>248</v>
      </c>
      <c r="AZ16" s="188"/>
      <c r="BA16" s="188" t="s">
        <v>248</v>
      </c>
      <c r="BB16" s="388" t="s">
        <v>248</v>
      </c>
      <c r="BC16" s="9" t="s">
        <v>248</v>
      </c>
      <c r="BD16" s="217" t="s">
        <v>61</v>
      </c>
      <c r="BE16" s="201" t="s">
        <v>62</v>
      </c>
      <c r="BF16" s="201" t="s">
        <v>63</v>
      </c>
      <c r="BG16" s="201" t="s">
        <v>196</v>
      </c>
      <c r="BH16" s="218" t="s">
        <v>515</v>
      </c>
      <c r="BI16" s="218" t="s">
        <v>67</v>
      </c>
      <c r="BJ16" s="370">
        <v>214</v>
      </c>
      <c r="BK16" s="441">
        <v>3</v>
      </c>
      <c r="BL16" s="219" t="s">
        <v>65</v>
      </c>
      <c r="BM16" s="64"/>
      <c r="BN16" s="218" t="s">
        <v>376</v>
      </c>
    </row>
    <row r="17" spans="1:66" ht="16.5" thickBot="1">
      <c r="A17" s="151" t="s">
        <v>32</v>
      </c>
      <c r="B17" s="152" t="s">
        <v>9</v>
      </c>
      <c r="C17" s="153" t="s">
        <v>34</v>
      </c>
      <c r="D17" s="154" t="s">
        <v>613</v>
      </c>
      <c r="E17" s="190" t="s">
        <v>598</v>
      </c>
      <c r="F17" s="191">
        <v>122</v>
      </c>
      <c r="G17" s="192">
        <v>7</v>
      </c>
      <c r="H17" s="231">
        <v>64</v>
      </c>
      <c r="I17" s="231">
        <v>4</v>
      </c>
      <c r="J17" s="231">
        <v>58</v>
      </c>
      <c r="K17" s="231">
        <v>3</v>
      </c>
      <c r="L17" s="192">
        <v>24</v>
      </c>
      <c r="M17" s="178">
        <v>1</v>
      </c>
      <c r="N17" s="155"/>
      <c r="O17" s="231">
        <v>4.5812093023256004</v>
      </c>
      <c r="P17" s="231">
        <v>4.9908222222222003</v>
      </c>
      <c r="Q17" s="194">
        <v>4.7906704544999998</v>
      </c>
      <c r="R17" s="231">
        <v>10.425000000000001</v>
      </c>
      <c r="S17" s="231">
        <v>9.875</v>
      </c>
      <c r="T17" s="193">
        <v>10.299999999999997</v>
      </c>
      <c r="U17" s="231">
        <v>5.2783953488371997</v>
      </c>
      <c r="V17" s="231">
        <v>7.3975555555554999</v>
      </c>
      <c r="W17" s="194">
        <v>6.3620567954545004</v>
      </c>
      <c r="X17" s="231">
        <v>11.425000000000001</v>
      </c>
      <c r="Y17" s="231">
        <v>12.375</v>
      </c>
      <c r="Z17" s="193">
        <v>12.299999999999997</v>
      </c>
      <c r="AA17" s="231">
        <v>3.7183814933123398</v>
      </c>
      <c r="AB17" s="231">
        <v>537</v>
      </c>
      <c r="AC17" s="231">
        <v>0.65169986495162668</v>
      </c>
      <c r="AD17" s="231">
        <v>28</v>
      </c>
      <c r="AE17" s="231">
        <v>2.2562500000000001</v>
      </c>
      <c r="AF17" s="158"/>
      <c r="AG17" s="158"/>
      <c r="AH17" s="158"/>
      <c r="AI17" s="158"/>
      <c r="AJ17" s="158"/>
      <c r="AK17" s="158" t="s">
        <v>248</v>
      </c>
      <c r="AL17" s="158"/>
      <c r="AM17" s="158"/>
      <c r="AN17" s="158"/>
      <c r="AO17" s="195">
        <v>94</v>
      </c>
      <c r="AP17" s="192">
        <v>9</v>
      </c>
      <c r="AQ17" s="192">
        <v>4</v>
      </c>
      <c r="AR17" s="226">
        <v>8</v>
      </c>
      <c r="AS17" s="226" t="s">
        <v>248</v>
      </c>
      <c r="AT17" s="227">
        <v>8365.125</v>
      </c>
      <c r="AU17" s="227">
        <v>710.178</v>
      </c>
      <c r="AV17" s="163">
        <v>0</v>
      </c>
      <c r="AW17" s="228">
        <v>8</v>
      </c>
      <c r="AX17" s="163" t="s">
        <v>248</v>
      </c>
      <c r="AY17" s="554" t="s">
        <v>248</v>
      </c>
      <c r="AZ17" s="232"/>
      <c r="BA17" s="232" t="s">
        <v>248</v>
      </c>
      <c r="BB17" s="389" t="s">
        <v>248</v>
      </c>
      <c r="BC17" s="178" t="s">
        <v>248</v>
      </c>
      <c r="BD17" s="162" t="s">
        <v>61</v>
      </c>
      <c r="BE17" s="163" t="s">
        <v>62</v>
      </c>
      <c r="BF17" s="163" t="s">
        <v>63</v>
      </c>
      <c r="BG17" s="163" t="s">
        <v>196</v>
      </c>
      <c r="BH17" s="164" t="s">
        <v>515</v>
      </c>
      <c r="BI17" s="164" t="s">
        <v>68</v>
      </c>
      <c r="BJ17" s="383">
        <v>214</v>
      </c>
      <c r="BK17" s="165">
        <v>4</v>
      </c>
      <c r="BL17" s="166" t="s">
        <v>65</v>
      </c>
      <c r="BM17" s="198"/>
      <c r="BN17" s="164" t="s">
        <v>376</v>
      </c>
    </row>
    <row r="18" spans="1:66" ht="15.75">
      <c r="A18" s="205" t="s">
        <v>32</v>
      </c>
      <c r="B18" s="206" t="s">
        <v>9</v>
      </c>
      <c r="C18" s="220" t="s">
        <v>34</v>
      </c>
      <c r="D18" s="209" t="s">
        <v>613</v>
      </c>
      <c r="E18" s="26" t="s">
        <v>377</v>
      </c>
      <c r="F18" s="93">
        <v>44</v>
      </c>
      <c r="G18" s="79">
        <v>3</v>
      </c>
      <c r="H18" s="147">
        <v>24</v>
      </c>
      <c r="I18" s="147">
        <v>1</v>
      </c>
      <c r="J18" s="147">
        <v>20</v>
      </c>
      <c r="K18" s="147">
        <v>2</v>
      </c>
      <c r="L18" s="79">
        <v>6</v>
      </c>
      <c r="M18" s="60">
        <v>3</v>
      </c>
      <c r="N18" s="185"/>
      <c r="O18" s="147">
        <v>3.3493683157895</v>
      </c>
      <c r="P18" s="147">
        <v>3.9086875000000001</v>
      </c>
      <c r="Q18" s="68">
        <v>3.6050571428999998</v>
      </c>
      <c r="R18" s="147">
        <v>6.5250000000000004</v>
      </c>
      <c r="S18" s="147">
        <v>9.6</v>
      </c>
      <c r="T18" s="71">
        <v>6.625</v>
      </c>
      <c r="U18" s="147">
        <v>4.0449999999999999</v>
      </c>
      <c r="V18" s="147">
        <v>6.3408125000000002</v>
      </c>
      <c r="W18" s="68">
        <v>5.0945142857142001</v>
      </c>
      <c r="X18" s="147">
        <v>7.5250000000000004</v>
      </c>
      <c r="Y18" s="147">
        <v>12.1</v>
      </c>
      <c r="Z18" s="71">
        <v>7.875</v>
      </c>
      <c r="AA18" s="147">
        <v>3.634000002965331</v>
      </c>
      <c r="AB18" s="147">
        <v>191</v>
      </c>
      <c r="AC18" s="147">
        <v>0.82421012030575536</v>
      </c>
      <c r="AD18" s="147">
        <v>17</v>
      </c>
      <c r="AE18" s="147">
        <v>1.7875000000000001</v>
      </c>
      <c r="AF18" s="221"/>
      <c r="AG18" s="221"/>
      <c r="AH18" s="221"/>
      <c r="AI18" s="221"/>
      <c r="AJ18" s="221"/>
      <c r="AK18" s="221" t="s">
        <v>248</v>
      </c>
      <c r="AL18" s="221"/>
      <c r="AM18" s="221"/>
      <c r="AN18" s="221"/>
      <c r="AO18" s="72">
        <v>15</v>
      </c>
      <c r="AP18" s="79">
        <v>1</v>
      </c>
      <c r="AQ18" s="79">
        <v>11</v>
      </c>
      <c r="AR18" s="225">
        <v>14</v>
      </c>
      <c r="AS18" s="225" t="s">
        <v>248</v>
      </c>
      <c r="AT18" s="223">
        <v>2781.92</v>
      </c>
      <c r="AU18" s="223">
        <v>657.56200000000001</v>
      </c>
      <c r="AV18" s="212">
        <v>0</v>
      </c>
      <c r="AW18" s="213">
        <v>14</v>
      </c>
      <c r="AX18" s="212" t="s">
        <v>248</v>
      </c>
      <c r="AY18" s="233" t="s">
        <v>248</v>
      </c>
      <c r="AZ18" s="70"/>
      <c r="BA18" s="70" t="s">
        <v>248</v>
      </c>
      <c r="BB18" s="393" t="s">
        <v>248</v>
      </c>
      <c r="BC18" s="60" t="s">
        <v>248</v>
      </c>
      <c r="BD18" s="211" t="s">
        <v>61</v>
      </c>
      <c r="BE18" s="212" t="s">
        <v>62</v>
      </c>
      <c r="BF18" s="212" t="s">
        <v>63</v>
      </c>
      <c r="BG18" s="212" t="s">
        <v>196</v>
      </c>
      <c r="BH18" s="214" t="s">
        <v>712</v>
      </c>
      <c r="BI18" s="214" t="s">
        <v>64</v>
      </c>
      <c r="BJ18" s="382">
        <v>214</v>
      </c>
      <c r="BK18" s="215">
        <v>1</v>
      </c>
      <c r="BL18" s="216" t="s">
        <v>65</v>
      </c>
      <c r="BM18" s="63"/>
      <c r="BN18" s="214" t="s">
        <v>376</v>
      </c>
    </row>
    <row r="19" spans="1:66" ht="15.75">
      <c r="A19" s="207" t="s">
        <v>32</v>
      </c>
      <c r="B19" s="208" t="s">
        <v>9</v>
      </c>
      <c r="C19" s="202" t="s">
        <v>34</v>
      </c>
      <c r="D19" s="210" t="s">
        <v>613</v>
      </c>
      <c r="E19" s="24" t="s">
        <v>377</v>
      </c>
      <c r="F19" s="86">
        <v>51</v>
      </c>
      <c r="G19" s="80">
        <v>6</v>
      </c>
      <c r="H19" s="148">
        <v>27</v>
      </c>
      <c r="I19" s="148">
        <v>1</v>
      </c>
      <c r="J19" s="148">
        <v>24</v>
      </c>
      <c r="K19" s="148">
        <v>5</v>
      </c>
      <c r="L19" s="80">
        <v>4</v>
      </c>
      <c r="M19" s="9">
        <v>1</v>
      </c>
      <c r="N19" s="186"/>
      <c r="O19" s="148">
        <v>3.8787142857143002</v>
      </c>
      <c r="P19" s="148">
        <v>4.6716315789473999</v>
      </c>
      <c r="Q19" s="11">
        <v>4.25535</v>
      </c>
      <c r="R19" s="148">
        <v>5.4916666666666663</v>
      </c>
      <c r="S19" s="148">
        <v>10.262499999999999</v>
      </c>
      <c r="T19" s="53">
        <v>7.5</v>
      </c>
      <c r="U19" s="148">
        <v>4.5997619047619001</v>
      </c>
      <c r="V19" s="148">
        <v>7.8153684210526002</v>
      </c>
      <c r="W19" s="11">
        <v>6.1271750000000003</v>
      </c>
      <c r="X19" s="148">
        <v>6.9749999999999996</v>
      </c>
      <c r="Y19" s="148">
        <v>12.525</v>
      </c>
      <c r="Z19" s="53">
        <v>12.333333333333334</v>
      </c>
      <c r="AA19" s="148">
        <v>3.6596000085274385</v>
      </c>
      <c r="AB19" s="148">
        <v>239</v>
      </c>
      <c r="AC19" s="148">
        <v>0.73102173257902792</v>
      </c>
      <c r="AD19" s="148">
        <v>17</v>
      </c>
      <c r="AE19" s="148">
        <v>2.0694444444444446</v>
      </c>
      <c r="AF19" s="203"/>
      <c r="AG19" s="203"/>
      <c r="AH19" s="203"/>
      <c r="AI19" s="203"/>
      <c r="AJ19" s="203"/>
      <c r="AK19" s="203" t="s">
        <v>248</v>
      </c>
      <c r="AL19" s="203"/>
      <c r="AM19" s="203"/>
      <c r="AN19" s="203"/>
      <c r="AO19" s="73">
        <v>15</v>
      </c>
      <c r="AP19" s="80">
        <v>3</v>
      </c>
      <c r="AQ19" s="80">
        <v>8</v>
      </c>
      <c r="AR19" s="224">
        <v>19</v>
      </c>
      <c r="AS19" s="224" t="s">
        <v>248</v>
      </c>
      <c r="AT19" s="7">
        <v>3166.7840000000001</v>
      </c>
      <c r="AU19" s="7">
        <v>694.33100000000002</v>
      </c>
      <c r="AV19" s="201">
        <v>0</v>
      </c>
      <c r="AW19" s="126">
        <v>19</v>
      </c>
      <c r="AX19" s="201" t="s">
        <v>248</v>
      </c>
      <c r="AY19" s="452" t="s">
        <v>248</v>
      </c>
      <c r="AZ19" s="188"/>
      <c r="BA19" s="188" t="s">
        <v>248</v>
      </c>
      <c r="BB19" s="388" t="s">
        <v>248</v>
      </c>
      <c r="BC19" s="9" t="s">
        <v>248</v>
      </c>
      <c r="BD19" s="217" t="s">
        <v>61</v>
      </c>
      <c r="BE19" s="201" t="s">
        <v>62</v>
      </c>
      <c r="BF19" s="201" t="s">
        <v>63</v>
      </c>
      <c r="BG19" s="201" t="s">
        <v>196</v>
      </c>
      <c r="BH19" s="218" t="s">
        <v>712</v>
      </c>
      <c r="BI19" s="218" t="s">
        <v>66</v>
      </c>
      <c r="BJ19" s="370">
        <v>214</v>
      </c>
      <c r="BK19" s="441">
        <v>7</v>
      </c>
      <c r="BL19" s="219" t="s">
        <v>65</v>
      </c>
      <c r="BM19" s="64"/>
      <c r="BN19" s="218" t="s">
        <v>376</v>
      </c>
    </row>
    <row r="20" spans="1:66" ht="15.75">
      <c r="A20" s="207" t="s">
        <v>32</v>
      </c>
      <c r="B20" s="208" t="s">
        <v>9</v>
      </c>
      <c r="C20" s="202" t="s">
        <v>34</v>
      </c>
      <c r="D20" s="210" t="s">
        <v>613</v>
      </c>
      <c r="E20" s="24" t="s">
        <v>377</v>
      </c>
      <c r="F20" s="86">
        <v>49</v>
      </c>
      <c r="G20" s="80">
        <v>6</v>
      </c>
      <c r="H20" s="148">
        <v>25</v>
      </c>
      <c r="I20" s="148">
        <v>2</v>
      </c>
      <c r="J20" s="148">
        <v>24</v>
      </c>
      <c r="K20" s="148">
        <v>4</v>
      </c>
      <c r="L20" s="80">
        <v>2</v>
      </c>
      <c r="M20" s="9">
        <v>0</v>
      </c>
      <c r="N20" s="186"/>
      <c r="O20" s="148">
        <v>3.6815500000000001</v>
      </c>
      <c r="P20" s="148">
        <v>5.1615500000000001</v>
      </c>
      <c r="Q20" s="11">
        <v>4.4215499999999999</v>
      </c>
      <c r="R20" s="148">
        <v>5</v>
      </c>
      <c r="S20" s="148">
        <v>9</v>
      </c>
      <c r="T20" s="53">
        <v>8</v>
      </c>
      <c r="U20" s="148">
        <v>4.6309500000000003</v>
      </c>
      <c r="V20" s="148">
        <v>7.9702000000000002</v>
      </c>
      <c r="W20" s="11">
        <v>6.3005750000000003</v>
      </c>
      <c r="X20" s="148">
        <v>7</v>
      </c>
      <c r="Y20" s="148">
        <v>11.5</v>
      </c>
      <c r="Z20" s="53">
        <v>10.5</v>
      </c>
      <c r="AA20" s="148">
        <v>3.4723170787338318</v>
      </c>
      <c r="AB20" s="148">
        <v>246</v>
      </c>
      <c r="AC20" s="148">
        <v>0.73630407220318284</v>
      </c>
      <c r="AD20" s="148">
        <v>28</v>
      </c>
      <c r="AE20" s="148">
        <v>2.0638888888888891</v>
      </c>
      <c r="AF20" s="203"/>
      <c r="AG20" s="203"/>
      <c r="AH20" s="203"/>
      <c r="AI20" s="203"/>
      <c r="AJ20" s="203"/>
      <c r="AK20" s="203" t="s">
        <v>248</v>
      </c>
      <c r="AL20" s="203"/>
      <c r="AM20" s="203"/>
      <c r="AN20" s="203"/>
      <c r="AO20" s="73">
        <v>16</v>
      </c>
      <c r="AP20" s="80">
        <v>2</v>
      </c>
      <c r="AQ20" s="80">
        <v>16</v>
      </c>
      <c r="AR20" s="224">
        <v>9</v>
      </c>
      <c r="AS20" s="224" t="s">
        <v>248</v>
      </c>
      <c r="AT20" s="7">
        <v>2543.6550000000002</v>
      </c>
      <c r="AU20" s="7">
        <v>1277.7360000000001</v>
      </c>
      <c r="AV20" s="201">
        <v>0</v>
      </c>
      <c r="AW20" s="126">
        <v>9</v>
      </c>
      <c r="AX20" s="201" t="s">
        <v>248</v>
      </c>
      <c r="AY20" s="452" t="s">
        <v>248</v>
      </c>
      <c r="AZ20" s="188"/>
      <c r="BA20" s="188" t="s">
        <v>248</v>
      </c>
      <c r="BB20" s="388" t="s">
        <v>248</v>
      </c>
      <c r="BC20" s="9" t="s">
        <v>248</v>
      </c>
      <c r="BD20" s="217" t="s">
        <v>61</v>
      </c>
      <c r="BE20" s="201" t="s">
        <v>62</v>
      </c>
      <c r="BF20" s="201" t="s">
        <v>63</v>
      </c>
      <c r="BG20" s="201" t="s">
        <v>196</v>
      </c>
      <c r="BH20" s="218" t="s">
        <v>712</v>
      </c>
      <c r="BI20" s="218" t="s">
        <v>67</v>
      </c>
      <c r="BJ20" s="370">
        <v>214</v>
      </c>
      <c r="BK20" s="441">
        <v>3</v>
      </c>
      <c r="BL20" s="219" t="s">
        <v>65</v>
      </c>
      <c r="BM20" s="64"/>
      <c r="BN20" s="218" t="s">
        <v>376</v>
      </c>
    </row>
    <row r="21" spans="1:66" ht="15.75">
      <c r="A21" s="207" t="s">
        <v>32</v>
      </c>
      <c r="B21" s="208" t="s">
        <v>9</v>
      </c>
      <c r="C21" s="202" t="s">
        <v>34</v>
      </c>
      <c r="D21" s="210" t="s">
        <v>613</v>
      </c>
      <c r="E21" s="24" t="s">
        <v>377</v>
      </c>
      <c r="F21" s="86">
        <v>46</v>
      </c>
      <c r="G21" s="80">
        <v>6</v>
      </c>
      <c r="H21" s="148">
        <v>20</v>
      </c>
      <c r="I21" s="148">
        <v>1</v>
      </c>
      <c r="J21" s="148">
        <v>26</v>
      </c>
      <c r="K21" s="148">
        <v>5</v>
      </c>
      <c r="L21" s="80">
        <v>3</v>
      </c>
      <c r="M21" s="9">
        <v>0</v>
      </c>
      <c r="N21" s="186"/>
      <c r="O21" s="148">
        <v>4.5924705882353001</v>
      </c>
      <c r="P21" s="148">
        <v>4.0993157894736996</v>
      </c>
      <c r="Q21" s="11">
        <v>4.3321944443999998</v>
      </c>
      <c r="R21" s="148">
        <v>9.5749999999999993</v>
      </c>
      <c r="S21" s="148">
        <v>10.025</v>
      </c>
      <c r="T21" s="53">
        <v>9.5999999999999979</v>
      </c>
      <c r="U21" s="148">
        <v>5.3597058823529</v>
      </c>
      <c r="V21" s="148">
        <v>7.2257368421052002</v>
      </c>
      <c r="W21" s="11">
        <v>6.3445555555555</v>
      </c>
      <c r="X21" s="148">
        <v>10.074999999999999</v>
      </c>
      <c r="Y21" s="148">
        <v>12.341666666666667</v>
      </c>
      <c r="Z21" s="53">
        <v>12.2</v>
      </c>
      <c r="AA21" s="148">
        <v>3.5930270404429052</v>
      </c>
      <c r="AB21" s="148">
        <v>220</v>
      </c>
      <c r="AC21" s="148">
        <v>0.70348713346367708</v>
      </c>
      <c r="AD21" s="148">
        <v>17</v>
      </c>
      <c r="AE21" s="148">
        <v>2</v>
      </c>
      <c r="AF21" s="203"/>
      <c r="AG21" s="203"/>
      <c r="AH21" s="203"/>
      <c r="AI21" s="203"/>
      <c r="AJ21" s="203"/>
      <c r="AK21" s="203" t="s">
        <v>248</v>
      </c>
      <c r="AL21" s="203"/>
      <c r="AM21" s="203"/>
      <c r="AN21" s="203"/>
      <c r="AO21" s="73">
        <v>15</v>
      </c>
      <c r="AP21" s="80">
        <v>5</v>
      </c>
      <c r="AQ21" s="80">
        <v>8</v>
      </c>
      <c r="AR21" s="224">
        <v>12</v>
      </c>
      <c r="AS21" s="224" t="s">
        <v>248</v>
      </c>
      <c r="AT21" s="7">
        <v>2570.2199999999998</v>
      </c>
      <c r="AU21" s="7">
        <v>889.78599999999994</v>
      </c>
      <c r="AV21" s="201">
        <v>0</v>
      </c>
      <c r="AW21" s="126">
        <v>12</v>
      </c>
      <c r="AX21" s="201" t="s">
        <v>248</v>
      </c>
      <c r="AY21" s="452" t="s">
        <v>248</v>
      </c>
      <c r="AZ21" s="188"/>
      <c r="BA21" s="188" t="s">
        <v>248</v>
      </c>
      <c r="BB21" s="388" t="s">
        <v>248</v>
      </c>
      <c r="BC21" s="9" t="s">
        <v>248</v>
      </c>
      <c r="BD21" s="217" t="s">
        <v>61</v>
      </c>
      <c r="BE21" s="201" t="s">
        <v>62</v>
      </c>
      <c r="BF21" s="201" t="s">
        <v>63</v>
      </c>
      <c r="BG21" s="201" t="s">
        <v>196</v>
      </c>
      <c r="BH21" s="218" t="s">
        <v>712</v>
      </c>
      <c r="BI21" s="218" t="s">
        <v>68</v>
      </c>
      <c r="BJ21" s="370">
        <v>214</v>
      </c>
      <c r="BK21" s="441">
        <v>4</v>
      </c>
      <c r="BL21" s="219" t="s">
        <v>65</v>
      </c>
      <c r="BM21" s="64"/>
      <c r="BN21" s="218" t="s">
        <v>376</v>
      </c>
    </row>
    <row r="22" spans="1:66" ht="15.75">
      <c r="A22" s="207" t="s">
        <v>32</v>
      </c>
      <c r="B22" s="208" t="s">
        <v>9</v>
      </c>
      <c r="C22" s="202" t="s">
        <v>34</v>
      </c>
      <c r="D22" s="210" t="s">
        <v>613</v>
      </c>
      <c r="E22" s="24" t="s">
        <v>633</v>
      </c>
      <c r="F22" s="86">
        <v>80</v>
      </c>
      <c r="G22" s="80">
        <v>18</v>
      </c>
      <c r="H22" s="148">
        <v>48</v>
      </c>
      <c r="I22" s="148">
        <v>11</v>
      </c>
      <c r="J22" s="148">
        <v>32</v>
      </c>
      <c r="K22" s="148">
        <v>7</v>
      </c>
      <c r="L22" s="80">
        <v>9</v>
      </c>
      <c r="M22" s="9">
        <v>4</v>
      </c>
      <c r="N22" s="186"/>
      <c r="O22" s="148">
        <v>4.0149629629629997</v>
      </c>
      <c r="P22" s="148">
        <v>4.4124347826086998</v>
      </c>
      <c r="Q22" s="11">
        <v>4.1977999600000002</v>
      </c>
      <c r="R22" s="148">
        <v>5.3249999999999993</v>
      </c>
      <c r="S22" s="148">
        <v>9.2124999999999986</v>
      </c>
      <c r="T22" s="53">
        <v>7.25</v>
      </c>
      <c r="U22" s="148">
        <v>4.7204814814814</v>
      </c>
      <c r="V22" s="148">
        <v>6.8619565217391001</v>
      </c>
      <c r="W22" s="11">
        <v>5.7055599800000003</v>
      </c>
      <c r="X22" s="148">
        <v>5.9416666666666664</v>
      </c>
      <c r="Y22" s="148">
        <v>11.712499999999999</v>
      </c>
      <c r="Z22" s="53">
        <v>7.875</v>
      </c>
      <c r="AA22" s="148">
        <v>3.8048911668005436</v>
      </c>
      <c r="AB22" s="148">
        <v>304</v>
      </c>
      <c r="AC22" s="148">
        <v>0.75590734963862694</v>
      </c>
      <c r="AD22" s="148">
        <v>24</v>
      </c>
      <c r="AE22" s="148">
        <v>1.7</v>
      </c>
      <c r="AF22" s="203"/>
      <c r="AG22" s="203"/>
      <c r="AH22" s="203"/>
      <c r="AI22" s="203"/>
      <c r="AJ22" s="203"/>
      <c r="AK22" s="203" t="s">
        <v>248</v>
      </c>
      <c r="AL22" s="203"/>
      <c r="AM22" s="203"/>
      <c r="AN22" s="203"/>
      <c r="AO22" s="73">
        <v>22</v>
      </c>
      <c r="AP22" s="80">
        <v>1</v>
      </c>
      <c r="AQ22" s="80">
        <v>2</v>
      </c>
      <c r="AR22" s="224">
        <v>37</v>
      </c>
      <c r="AS22" s="224" t="s">
        <v>248</v>
      </c>
      <c r="AT22" s="7">
        <v>4904.8490000000002</v>
      </c>
      <c r="AU22" s="7">
        <v>261.625</v>
      </c>
      <c r="AV22" s="201">
        <v>0</v>
      </c>
      <c r="AW22" s="126">
        <v>37</v>
      </c>
      <c r="AX22" s="201" t="s">
        <v>248</v>
      </c>
      <c r="AY22" s="452" t="s">
        <v>248</v>
      </c>
      <c r="AZ22" s="188"/>
      <c r="BA22" s="188" t="s">
        <v>248</v>
      </c>
      <c r="BB22" s="388" t="s">
        <v>248</v>
      </c>
      <c r="BC22" s="9" t="s">
        <v>248</v>
      </c>
      <c r="BD22" s="217" t="s">
        <v>61</v>
      </c>
      <c r="BE22" s="201" t="s">
        <v>62</v>
      </c>
      <c r="BF22" s="201" t="s">
        <v>63</v>
      </c>
      <c r="BG22" s="201" t="s">
        <v>196</v>
      </c>
      <c r="BH22" s="218" t="s">
        <v>515</v>
      </c>
      <c r="BI22" s="218" t="s">
        <v>64</v>
      </c>
      <c r="BJ22" s="370">
        <v>214</v>
      </c>
      <c r="BK22" s="441">
        <v>1</v>
      </c>
      <c r="BL22" s="219" t="s">
        <v>65</v>
      </c>
      <c r="BM22" s="64"/>
      <c r="BN22" s="218" t="s">
        <v>376</v>
      </c>
    </row>
    <row r="23" spans="1:66" ht="15.75">
      <c r="A23" s="207" t="s">
        <v>32</v>
      </c>
      <c r="B23" s="208" t="s">
        <v>9</v>
      </c>
      <c r="C23" s="202" t="s">
        <v>34</v>
      </c>
      <c r="D23" s="210" t="s">
        <v>613</v>
      </c>
      <c r="E23" s="24" t="s">
        <v>633</v>
      </c>
      <c r="F23" s="86">
        <v>96</v>
      </c>
      <c r="G23" s="80">
        <v>27</v>
      </c>
      <c r="H23" s="148">
        <v>48</v>
      </c>
      <c r="I23" s="148">
        <v>12</v>
      </c>
      <c r="J23" s="148">
        <v>48</v>
      </c>
      <c r="K23" s="148">
        <v>15</v>
      </c>
      <c r="L23" s="80">
        <v>11</v>
      </c>
      <c r="M23" s="9">
        <v>1</v>
      </c>
      <c r="N23" s="186"/>
      <c r="O23" s="148">
        <v>3.9992580645161002</v>
      </c>
      <c r="P23" s="148">
        <v>4.7600384615384996</v>
      </c>
      <c r="Q23" s="11">
        <v>4.3462807017999996</v>
      </c>
      <c r="R23" s="148">
        <v>5.7249999999999996</v>
      </c>
      <c r="S23" s="148">
        <v>10.35</v>
      </c>
      <c r="T23" s="53">
        <v>9.5749999999999993</v>
      </c>
      <c r="U23" s="148">
        <v>4.6372580645161001</v>
      </c>
      <c r="V23" s="148">
        <v>7.2191923076922997</v>
      </c>
      <c r="W23" s="11">
        <v>5.8149824385963997</v>
      </c>
      <c r="X23" s="148">
        <v>6.1124999999999998</v>
      </c>
      <c r="Y23" s="148">
        <v>12.85</v>
      </c>
      <c r="Z23" s="53">
        <v>12.074999999999999</v>
      </c>
      <c r="AA23" s="148">
        <v>3.5659239782227408</v>
      </c>
      <c r="AB23" s="148">
        <v>340</v>
      </c>
      <c r="AC23" s="148">
        <v>0.63556229593808899</v>
      </c>
      <c r="AD23" s="148">
        <v>17</v>
      </c>
      <c r="AE23" s="148">
        <v>2.3650000000000002</v>
      </c>
      <c r="AF23" s="203"/>
      <c r="AG23" s="203"/>
      <c r="AH23" s="203"/>
      <c r="AI23" s="203"/>
      <c r="AJ23" s="203"/>
      <c r="AK23" s="203" t="s">
        <v>248</v>
      </c>
      <c r="AL23" s="203"/>
      <c r="AM23" s="203"/>
      <c r="AN23" s="203"/>
      <c r="AO23" s="73">
        <v>23</v>
      </c>
      <c r="AP23" s="80">
        <v>4</v>
      </c>
      <c r="AQ23" s="80">
        <v>0</v>
      </c>
      <c r="AR23" s="224">
        <v>42</v>
      </c>
      <c r="AS23" s="224" t="s">
        <v>248</v>
      </c>
      <c r="AT23" s="7">
        <v>5314.3559999999998</v>
      </c>
      <c r="AU23" s="7">
        <v>362.80599999999998</v>
      </c>
      <c r="AV23" s="201">
        <v>0</v>
      </c>
      <c r="AW23" s="126">
        <v>42</v>
      </c>
      <c r="AX23" s="201" t="s">
        <v>248</v>
      </c>
      <c r="AY23" s="452" t="s">
        <v>248</v>
      </c>
      <c r="AZ23" s="188"/>
      <c r="BA23" s="188" t="s">
        <v>248</v>
      </c>
      <c r="BB23" s="388" t="s">
        <v>248</v>
      </c>
      <c r="BC23" s="9" t="s">
        <v>248</v>
      </c>
      <c r="BD23" s="217" t="s">
        <v>61</v>
      </c>
      <c r="BE23" s="201" t="s">
        <v>62</v>
      </c>
      <c r="BF23" s="201" t="s">
        <v>63</v>
      </c>
      <c r="BG23" s="201" t="s">
        <v>196</v>
      </c>
      <c r="BH23" s="218" t="s">
        <v>515</v>
      </c>
      <c r="BI23" s="218" t="s">
        <v>66</v>
      </c>
      <c r="BJ23" s="370">
        <v>214</v>
      </c>
      <c r="BK23" s="441">
        <v>7</v>
      </c>
      <c r="BL23" s="219" t="s">
        <v>65</v>
      </c>
      <c r="BM23" s="64"/>
      <c r="BN23" s="218" t="s">
        <v>376</v>
      </c>
    </row>
    <row r="24" spans="1:66" ht="15.75">
      <c r="A24" s="207" t="s">
        <v>32</v>
      </c>
      <c r="B24" s="208" t="s">
        <v>9</v>
      </c>
      <c r="C24" s="202" t="s">
        <v>34</v>
      </c>
      <c r="D24" s="210" t="s">
        <v>613</v>
      </c>
      <c r="E24" s="24" t="s">
        <v>633</v>
      </c>
      <c r="F24" s="86">
        <v>82</v>
      </c>
      <c r="G24" s="80">
        <v>25</v>
      </c>
      <c r="H24" s="148">
        <v>43</v>
      </c>
      <c r="I24" s="148">
        <v>13</v>
      </c>
      <c r="J24" s="148">
        <v>39</v>
      </c>
      <c r="K24" s="148">
        <v>12</v>
      </c>
      <c r="L24" s="80">
        <v>9</v>
      </c>
      <c r="M24" s="9">
        <v>1</v>
      </c>
      <c r="N24" s="186"/>
      <c r="O24" s="148">
        <v>4.5530434782608999</v>
      </c>
      <c r="P24" s="148">
        <v>4.8332608695652004</v>
      </c>
      <c r="Q24" s="11">
        <v>4.6931521303999997</v>
      </c>
      <c r="R24" s="148">
        <v>9.9249999999999989</v>
      </c>
      <c r="S24" s="148">
        <v>7.4249999999999989</v>
      </c>
      <c r="T24" s="53">
        <v>8.8499999999999979</v>
      </c>
      <c r="U24" s="148">
        <v>5.4729565217390999</v>
      </c>
      <c r="V24" s="148">
        <v>7.2723913043478001</v>
      </c>
      <c r="W24" s="11">
        <v>6.3726738695652001</v>
      </c>
      <c r="X24" s="148">
        <v>10.924999999999999</v>
      </c>
      <c r="Y24" s="148">
        <v>9.9249999999999989</v>
      </c>
      <c r="Z24" s="53">
        <v>10.849999999999998</v>
      </c>
      <c r="AA24" s="148">
        <v>3.7397872311003657</v>
      </c>
      <c r="AB24" s="148">
        <v>288</v>
      </c>
      <c r="AC24" s="148">
        <v>0.6831384633331461</v>
      </c>
      <c r="AD24" s="148">
        <v>18</v>
      </c>
      <c r="AE24" s="148">
        <v>2.14</v>
      </c>
      <c r="AF24" s="203"/>
      <c r="AG24" s="203"/>
      <c r="AH24" s="203"/>
      <c r="AI24" s="203"/>
      <c r="AJ24" s="203"/>
      <c r="AK24" s="203" t="s">
        <v>248</v>
      </c>
      <c r="AL24" s="203"/>
      <c r="AM24" s="203"/>
      <c r="AN24" s="203"/>
      <c r="AO24" s="73">
        <v>17</v>
      </c>
      <c r="AP24" s="80">
        <v>0</v>
      </c>
      <c r="AQ24" s="80">
        <v>1</v>
      </c>
      <c r="AR24" s="224">
        <v>39</v>
      </c>
      <c r="AS24" s="224" t="s">
        <v>248</v>
      </c>
      <c r="AT24" s="7">
        <v>4487.9629999999997</v>
      </c>
      <c r="AU24" s="7">
        <v>163.13200000000001</v>
      </c>
      <c r="AV24" s="201">
        <v>0</v>
      </c>
      <c r="AW24" s="126">
        <v>39</v>
      </c>
      <c r="AX24" s="201" t="s">
        <v>248</v>
      </c>
      <c r="AY24" s="452" t="s">
        <v>248</v>
      </c>
      <c r="AZ24" s="188"/>
      <c r="BA24" s="188" t="s">
        <v>248</v>
      </c>
      <c r="BB24" s="388" t="s">
        <v>248</v>
      </c>
      <c r="BC24" s="9" t="s">
        <v>248</v>
      </c>
      <c r="BD24" s="217" t="s">
        <v>61</v>
      </c>
      <c r="BE24" s="201" t="s">
        <v>62</v>
      </c>
      <c r="BF24" s="201" t="s">
        <v>63</v>
      </c>
      <c r="BG24" s="201" t="s">
        <v>196</v>
      </c>
      <c r="BH24" s="218" t="s">
        <v>515</v>
      </c>
      <c r="BI24" s="218" t="s">
        <v>67</v>
      </c>
      <c r="BJ24" s="370">
        <v>214</v>
      </c>
      <c r="BK24" s="441">
        <v>3</v>
      </c>
      <c r="BL24" s="219" t="s">
        <v>65</v>
      </c>
      <c r="BM24" s="64"/>
      <c r="BN24" s="218" t="s">
        <v>376</v>
      </c>
    </row>
    <row r="25" spans="1:66" ht="16.5" thickBot="1">
      <c r="A25" s="151" t="s">
        <v>32</v>
      </c>
      <c r="B25" s="152" t="s">
        <v>9</v>
      </c>
      <c r="C25" s="153" t="s">
        <v>34</v>
      </c>
      <c r="D25" s="154" t="s">
        <v>613</v>
      </c>
      <c r="E25" s="190" t="s">
        <v>633</v>
      </c>
      <c r="F25" s="191">
        <v>87</v>
      </c>
      <c r="G25" s="192">
        <v>37</v>
      </c>
      <c r="H25" s="231">
        <v>48</v>
      </c>
      <c r="I25" s="231">
        <v>19</v>
      </c>
      <c r="J25" s="231">
        <v>39</v>
      </c>
      <c r="K25" s="231">
        <v>18</v>
      </c>
      <c r="L25" s="192">
        <v>8</v>
      </c>
      <c r="M25" s="178">
        <v>0</v>
      </c>
      <c r="N25" s="155"/>
      <c r="O25" s="231">
        <v>4.3262272727272997</v>
      </c>
      <c r="P25" s="231">
        <v>3.8446315789473999</v>
      </c>
      <c r="Q25" s="194">
        <v>4.1030487805</v>
      </c>
      <c r="R25" s="231">
        <v>6.2249999999999996</v>
      </c>
      <c r="S25" s="231">
        <v>7.2625000000000002</v>
      </c>
      <c r="T25" s="193">
        <v>6.4874999999999989</v>
      </c>
      <c r="U25" s="231">
        <v>5.0072272727272003</v>
      </c>
      <c r="V25" s="231">
        <v>6.2817894736842002</v>
      </c>
      <c r="W25" s="194">
        <v>5.5978780487803999</v>
      </c>
      <c r="X25" s="231">
        <v>6.9499999999999993</v>
      </c>
      <c r="Y25" s="231">
        <v>10.025</v>
      </c>
      <c r="Z25" s="193">
        <v>7.9749999999999979</v>
      </c>
      <c r="AA25" s="231">
        <v>3.6896666884422293</v>
      </c>
      <c r="AB25" s="231">
        <v>251</v>
      </c>
      <c r="AC25" s="231">
        <v>0.57854054598326432</v>
      </c>
      <c r="AD25" s="231">
        <v>11</v>
      </c>
      <c r="AE25" s="231">
        <v>2.5775000000000001</v>
      </c>
      <c r="AF25" s="158"/>
      <c r="AG25" s="158"/>
      <c r="AH25" s="158"/>
      <c r="AI25" s="158"/>
      <c r="AJ25" s="158"/>
      <c r="AK25" s="158" t="s">
        <v>248</v>
      </c>
      <c r="AL25" s="158"/>
      <c r="AM25" s="158"/>
      <c r="AN25" s="158"/>
      <c r="AO25" s="195">
        <v>23</v>
      </c>
      <c r="AP25" s="192">
        <v>2</v>
      </c>
      <c r="AQ25" s="192">
        <v>0</v>
      </c>
      <c r="AR25" s="226">
        <v>25</v>
      </c>
      <c r="AS25" s="226" t="s">
        <v>248</v>
      </c>
      <c r="AT25" s="227">
        <v>4141.2160000000003</v>
      </c>
      <c r="AU25" s="227">
        <v>184.244</v>
      </c>
      <c r="AV25" s="163">
        <v>0</v>
      </c>
      <c r="AW25" s="228">
        <v>25</v>
      </c>
      <c r="AX25" s="163" t="s">
        <v>248</v>
      </c>
      <c r="AY25" s="554" t="s">
        <v>248</v>
      </c>
      <c r="AZ25" s="232"/>
      <c r="BA25" s="232" t="s">
        <v>248</v>
      </c>
      <c r="BB25" s="389" t="s">
        <v>248</v>
      </c>
      <c r="BC25" s="178" t="s">
        <v>248</v>
      </c>
      <c r="BD25" s="162" t="s">
        <v>61</v>
      </c>
      <c r="BE25" s="163" t="s">
        <v>62</v>
      </c>
      <c r="BF25" s="163" t="s">
        <v>63</v>
      </c>
      <c r="BG25" s="163" t="s">
        <v>196</v>
      </c>
      <c r="BH25" s="164" t="s">
        <v>515</v>
      </c>
      <c r="BI25" s="164" t="s">
        <v>68</v>
      </c>
      <c r="BJ25" s="383">
        <v>214</v>
      </c>
      <c r="BK25" s="165">
        <v>4</v>
      </c>
      <c r="BL25" s="166" t="s">
        <v>65</v>
      </c>
      <c r="BM25" s="198"/>
      <c r="BN25" s="164" t="s">
        <v>376</v>
      </c>
    </row>
    <row r="26" spans="1:66" ht="15.75">
      <c r="A26" s="205" t="s">
        <v>32</v>
      </c>
      <c r="B26" s="206" t="s">
        <v>9</v>
      </c>
      <c r="C26" s="220" t="s">
        <v>34</v>
      </c>
      <c r="D26" s="209" t="s">
        <v>613</v>
      </c>
      <c r="E26" s="26" t="s">
        <v>615</v>
      </c>
      <c r="F26" s="93">
        <v>109</v>
      </c>
      <c r="G26" s="79">
        <v>6</v>
      </c>
      <c r="H26" s="147">
        <v>57</v>
      </c>
      <c r="I26" s="147">
        <v>1</v>
      </c>
      <c r="J26" s="147">
        <v>52</v>
      </c>
      <c r="K26" s="147">
        <v>5</v>
      </c>
      <c r="L26" s="79">
        <v>8</v>
      </c>
      <c r="M26" s="60">
        <v>1</v>
      </c>
      <c r="N26" s="185"/>
      <c r="O26" s="147">
        <v>4.0081960392156999</v>
      </c>
      <c r="P26" s="147">
        <v>3.6373181818182001</v>
      </c>
      <c r="Q26" s="68">
        <v>3.8364210316</v>
      </c>
      <c r="R26" s="147">
        <v>5.3892857142857142</v>
      </c>
      <c r="S26" s="147">
        <v>4.9749999999999996</v>
      </c>
      <c r="T26" s="71">
        <v>5.375</v>
      </c>
      <c r="U26" s="147">
        <v>4.6953725490196003</v>
      </c>
      <c r="V26" s="147">
        <v>6.0476817727272003</v>
      </c>
      <c r="W26" s="68">
        <v>5.3217052421051996</v>
      </c>
      <c r="X26" s="147">
        <v>6.2416666666666663</v>
      </c>
      <c r="Y26" s="147">
        <v>7.4666666666666659</v>
      </c>
      <c r="Z26" s="71">
        <v>7.041666666666667</v>
      </c>
      <c r="AA26" s="147">
        <v>3.7722340602401303</v>
      </c>
      <c r="AB26" s="147">
        <v>564</v>
      </c>
      <c r="AC26" s="147">
        <v>0.49883779459355021</v>
      </c>
      <c r="AD26" s="147">
        <v>11</v>
      </c>
      <c r="AE26" s="147">
        <v>2.8690476190476191</v>
      </c>
      <c r="AF26" s="221"/>
      <c r="AG26" s="221"/>
      <c r="AH26" s="221"/>
      <c r="AI26" s="221"/>
      <c r="AJ26" s="221"/>
      <c r="AK26" s="221" t="s">
        <v>248</v>
      </c>
      <c r="AL26" s="221"/>
      <c r="AM26" s="221"/>
      <c r="AN26" s="221"/>
      <c r="AO26" s="72">
        <v>57</v>
      </c>
      <c r="AP26" s="79">
        <v>15</v>
      </c>
      <c r="AQ26" s="79">
        <v>2</v>
      </c>
      <c r="AR26" s="225">
        <v>29</v>
      </c>
      <c r="AS26" s="225" t="s">
        <v>248</v>
      </c>
      <c r="AT26" s="223">
        <v>7639.4970000000003</v>
      </c>
      <c r="AU26" s="223">
        <v>1172.731</v>
      </c>
      <c r="AV26" s="212">
        <v>0</v>
      </c>
      <c r="AW26" s="213">
        <v>29</v>
      </c>
      <c r="AX26" s="212" t="s">
        <v>248</v>
      </c>
      <c r="AY26" s="233" t="s">
        <v>248</v>
      </c>
      <c r="AZ26" s="70"/>
      <c r="BA26" s="70" t="s">
        <v>248</v>
      </c>
      <c r="BB26" s="393" t="s">
        <v>248</v>
      </c>
      <c r="BC26" s="60" t="s">
        <v>248</v>
      </c>
      <c r="BD26" s="211" t="s">
        <v>61</v>
      </c>
      <c r="BE26" s="212" t="s">
        <v>62</v>
      </c>
      <c r="BF26" s="212" t="s">
        <v>63</v>
      </c>
      <c r="BG26" s="212" t="s">
        <v>196</v>
      </c>
      <c r="BH26" s="214" t="s">
        <v>515</v>
      </c>
      <c r="BI26" s="214" t="s">
        <v>64</v>
      </c>
      <c r="BJ26" s="382">
        <v>214</v>
      </c>
      <c r="BK26" s="215">
        <v>1</v>
      </c>
      <c r="BL26" s="216" t="s">
        <v>65</v>
      </c>
      <c r="BM26" s="63"/>
      <c r="BN26" s="214" t="s">
        <v>376</v>
      </c>
    </row>
    <row r="27" spans="1:66" ht="15.75">
      <c r="A27" s="207" t="s">
        <v>32</v>
      </c>
      <c r="B27" s="208" t="s">
        <v>9</v>
      </c>
      <c r="C27" s="202" t="s">
        <v>34</v>
      </c>
      <c r="D27" s="210" t="s">
        <v>613</v>
      </c>
      <c r="E27" s="24" t="s">
        <v>615</v>
      </c>
      <c r="F27" s="86">
        <v>97</v>
      </c>
      <c r="G27" s="80">
        <v>10</v>
      </c>
      <c r="H27" s="148">
        <v>54</v>
      </c>
      <c r="I27" s="148">
        <v>2</v>
      </c>
      <c r="J27" s="148">
        <v>43</v>
      </c>
      <c r="K27" s="148">
        <v>8</v>
      </c>
      <c r="L27" s="80">
        <v>4</v>
      </c>
      <c r="M27" s="9">
        <v>1</v>
      </c>
      <c r="N27" s="186"/>
      <c r="O27" s="148">
        <v>3.9169582916666998</v>
      </c>
      <c r="P27" s="148">
        <v>4.0303225806452003</v>
      </c>
      <c r="Q27" s="11">
        <v>3.9614430127000002</v>
      </c>
      <c r="R27" s="148">
        <v>5.8999999999999986</v>
      </c>
      <c r="S27" s="148">
        <v>8.7249999999999996</v>
      </c>
      <c r="T27" s="53">
        <v>6.5249999999999986</v>
      </c>
      <c r="U27" s="148">
        <v>4.5873541250000001</v>
      </c>
      <c r="V27" s="148">
        <v>6.4980967419353997</v>
      </c>
      <c r="W27" s="11">
        <v>5.3371392405062998</v>
      </c>
      <c r="X27" s="148">
        <v>6.3999999999999986</v>
      </c>
      <c r="Y27" s="148">
        <v>11.225</v>
      </c>
      <c r="Z27" s="53">
        <v>9.0249999999999986</v>
      </c>
      <c r="AA27" s="148">
        <v>3.5658374104557957</v>
      </c>
      <c r="AB27" s="148">
        <v>495</v>
      </c>
      <c r="AC27" s="148">
        <v>0.62623860011983246</v>
      </c>
      <c r="AD27" s="148">
        <v>27</v>
      </c>
      <c r="AE27" s="148">
        <v>2.3977272727272725</v>
      </c>
      <c r="AF27" s="203"/>
      <c r="AG27" s="203"/>
      <c r="AH27" s="203"/>
      <c r="AI27" s="203"/>
      <c r="AJ27" s="203"/>
      <c r="AK27" s="203" t="s">
        <v>248</v>
      </c>
      <c r="AL27" s="203"/>
      <c r="AM27" s="203"/>
      <c r="AN27" s="203"/>
      <c r="AO27" s="73">
        <v>54</v>
      </c>
      <c r="AP27" s="80">
        <v>1</v>
      </c>
      <c r="AQ27" s="80">
        <v>1</v>
      </c>
      <c r="AR27" s="224">
        <v>31</v>
      </c>
      <c r="AS27" s="224" t="s">
        <v>248</v>
      </c>
      <c r="AT27" s="7">
        <v>7549.8879999999999</v>
      </c>
      <c r="AU27" s="7">
        <v>107.17700000000001</v>
      </c>
      <c r="AV27" s="201">
        <v>0</v>
      </c>
      <c r="AW27" s="126">
        <v>31</v>
      </c>
      <c r="AX27" s="201" t="s">
        <v>248</v>
      </c>
      <c r="AY27" s="452" t="s">
        <v>248</v>
      </c>
      <c r="AZ27" s="188"/>
      <c r="BA27" s="188" t="s">
        <v>248</v>
      </c>
      <c r="BB27" s="388" t="s">
        <v>248</v>
      </c>
      <c r="BC27" s="9" t="s">
        <v>248</v>
      </c>
      <c r="BD27" s="217" t="s">
        <v>61</v>
      </c>
      <c r="BE27" s="201" t="s">
        <v>62</v>
      </c>
      <c r="BF27" s="201" t="s">
        <v>63</v>
      </c>
      <c r="BG27" s="201" t="s">
        <v>196</v>
      </c>
      <c r="BH27" s="218" t="s">
        <v>515</v>
      </c>
      <c r="BI27" s="218" t="s">
        <v>66</v>
      </c>
      <c r="BJ27" s="370">
        <v>214</v>
      </c>
      <c r="BK27" s="441">
        <v>7</v>
      </c>
      <c r="BL27" s="219" t="s">
        <v>65</v>
      </c>
      <c r="BM27" s="64"/>
      <c r="BN27" s="218" t="s">
        <v>376</v>
      </c>
    </row>
    <row r="28" spans="1:66" ht="15.75">
      <c r="A28" s="207" t="s">
        <v>32</v>
      </c>
      <c r="B28" s="208" t="s">
        <v>9</v>
      </c>
      <c r="C28" s="202" t="s">
        <v>34</v>
      </c>
      <c r="D28" s="210" t="s">
        <v>613</v>
      </c>
      <c r="E28" s="24" t="s">
        <v>615</v>
      </c>
      <c r="F28" s="86">
        <v>110</v>
      </c>
      <c r="G28" s="80">
        <v>42</v>
      </c>
      <c r="H28" s="148">
        <v>55</v>
      </c>
      <c r="I28" s="148">
        <v>23</v>
      </c>
      <c r="J28" s="148">
        <v>55</v>
      </c>
      <c r="K28" s="148">
        <v>19</v>
      </c>
      <c r="L28" s="80">
        <v>8</v>
      </c>
      <c r="M28" s="9">
        <v>1</v>
      </c>
      <c r="N28" s="186"/>
      <c r="O28" s="148">
        <v>4.2831723793103</v>
      </c>
      <c r="P28" s="148">
        <v>5.0738332666666999</v>
      </c>
      <c r="Q28" s="11">
        <v>4.6852033897999998</v>
      </c>
      <c r="R28" s="148">
        <v>5.7749999999999986</v>
      </c>
      <c r="S28" s="148">
        <v>6.75</v>
      </c>
      <c r="T28" s="53">
        <v>6.4049999999999994</v>
      </c>
      <c r="U28" s="148">
        <v>5.1229310344826997</v>
      </c>
      <c r="V28" s="148">
        <v>7.5468666666665998</v>
      </c>
      <c r="W28" s="11">
        <v>6.3554406779660999</v>
      </c>
      <c r="X28" s="148">
        <v>6.7583333333333329</v>
      </c>
      <c r="Y28" s="148">
        <v>9.375</v>
      </c>
      <c r="Z28" s="53">
        <v>9.0124999999999993</v>
      </c>
      <c r="AA28" s="148">
        <v>3.8315141330331066</v>
      </c>
      <c r="AB28" s="148">
        <v>353</v>
      </c>
      <c r="AC28" s="148">
        <v>0.5430674636886087</v>
      </c>
      <c r="AD28" s="148">
        <v>9</v>
      </c>
      <c r="AE28" s="148">
        <v>2.8475000000000001</v>
      </c>
      <c r="AF28" s="203"/>
      <c r="AG28" s="203"/>
      <c r="AH28" s="203"/>
      <c r="AI28" s="203"/>
      <c r="AJ28" s="203"/>
      <c r="AK28" s="203" t="s">
        <v>248</v>
      </c>
      <c r="AL28" s="203"/>
      <c r="AM28" s="203"/>
      <c r="AN28" s="203"/>
      <c r="AO28" s="73">
        <v>29</v>
      </c>
      <c r="AP28" s="80">
        <v>0</v>
      </c>
      <c r="AQ28" s="80">
        <v>9</v>
      </c>
      <c r="AR28" s="224">
        <v>30</v>
      </c>
      <c r="AS28" s="224" t="s">
        <v>248</v>
      </c>
      <c r="AT28" s="7">
        <v>5116.5330000000004</v>
      </c>
      <c r="AU28" s="7">
        <v>693.88400000000001</v>
      </c>
      <c r="AV28" s="201">
        <v>0</v>
      </c>
      <c r="AW28" s="126">
        <v>30</v>
      </c>
      <c r="AX28" s="201" t="s">
        <v>248</v>
      </c>
      <c r="AY28" s="452" t="s">
        <v>248</v>
      </c>
      <c r="AZ28" s="188"/>
      <c r="BA28" s="188" t="s">
        <v>248</v>
      </c>
      <c r="BB28" s="388" t="s">
        <v>248</v>
      </c>
      <c r="BC28" s="9" t="s">
        <v>248</v>
      </c>
      <c r="BD28" s="217" t="s">
        <v>61</v>
      </c>
      <c r="BE28" s="201" t="s">
        <v>62</v>
      </c>
      <c r="BF28" s="201" t="s">
        <v>63</v>
      </c>
      <c r="BG28" s="201" t="s">
        <v>196</v>
      </c>
      <c r="BH28" s="218" t="s">
        <v>515</v>
      </c>
      <c r="BI28" s="218" t="s">
        <v>67</v>
      </c>
      <c r="BJ28" s="370">
        <v>214</v>
      </c>
      <c r="BK28" s="441">
        <v>3</v>
      </c>
      <c r="BL28" s="219" t="s">
        <v>65</v>
      </c>
      <c r="BM28" s="64"/>
      <c r="BN28" s="218" t="s">
        <v>376</v>
      </c>
    </row>
    <row r="29" spans="1:66" ht="15.75">
      <c r="A29" s="207" t="s">
        <v>32</v>
      </c>
      <c r="B29" s="208" t="s">
        <v>9</v>
      </c>
      <c r="C29" s="202" t="s">
        <v>34</v>
      </c>
      <c r="D29" s="210" t="s">
        <v>613</v>
      </c>
      <c r="E29" s="24" t="s">
        <v>615</v>
      </c>
      <c r="F29" s="86">
        <v>110</v>
      </c>
      <c r="G29" s="80">
        <v>10</v>
      </c>
      <c r="H29" s="148">
        <v>57</v>
      </c>
      <c r="I29" s="148">
        <v>3</v>
      </c>
      <c r="J29" s="148">
        <v>53</v>
      </c>
      <c r="K29" s="148">
        <v>7</v>
      </c>
      <c r="L29" s="80">
        <v>6</v>
      </c>
      <c r="M29" s="9">
        <v>1</v>
      </c>
      <c r="N29" s="186"/>
      <c r="O29" s="148">
        <v>4.1946199599999998</v>
      </c>
      <c r="P29" s="148">
        <v>4.4587906976743996</v>
      </c>
      <c r="Q29" s="11">
        <v>4.3167634194</v>
      </c>
      <c r="R29" s="148">
        <v>5.416666666666667</v>
      </c>
      <c r="S29" s="148">
        <v>10.425000000000001</v>
      </c>
      <c r="T29" s="53">
        <v>6.3374999999999986</v>
      </c>
      <c r="U29" s="148">
        <v>4.9193399800000002</v>
      </c>
      <c r="V29" s="148">
        <v>6.8945116046511004</v>
      </c>
      <c r="W29" s="11">
        <v>5.8325913763440003</v>
      </c>
      <c r="X29" s="148">
        <v>6.25</v>
      </c>
      <c r="Y29" s="148">
        <v>12.925000000000001</v>
      </c>
      <c r="Z29" s="53">
        <v>8.6749999999999972</v>
      </c>
      <c r="AA29" s="148">
        <v>3.5870466010544892</v>
      </c>
      <c r="AB29" s="148">
        <v>553</v>
      </c>
      <c r="AC29" s="148">
        <v>0.60454477205238222</v>
      </c>
      <c r="AD29" s="148">
        <v>27</v>
      </c>
      <c r="AE29" s="148">
        <v>2.4250000000000003</v>
      </c>
      <c r="AF29" s="203"/>
      <c r="AG29" s="203"/>
      <c r="AH29" s="203"/>
      <c r="AI29" s="203"/>
      <c r="AJ29" s="203"/>
      <c r="AK29" s="203" t="s">
        <v>248</v>
      </c>
      <c r="AL29" s="203"/>
      <c r="AM29" s="203"/>
      <c r="AN29" s="203"/>
      <c r="AO29" s="73">
        <v>61</v>
      </c>
      <c r="AP29" s="80">
        <v>3</v>
      </c>
      <c r="AQ29" s="80">
        <v>4</v>
      </c>
      <c r="AR29" s="224">
        <v>32</v>
      </c>
      <c r="AS29" s="224" t="s">
        <v>248</v>
      </c>
      <c r="AT29" s="7">
        <v>8242.0820000000003</v>
      </c>
      <c r="AU29" s="7">
        <v>435.59300000000002</v>
      </c>
      <c r="AV29" s="201">
        <v>0</v>
      </c>
      <c r="AW29" s="126">
        <v>32</v>
      </c>
      <c r="AX29" s="201" t="s">
        <v>248</v>
      </c>
      <c r="AY29" s="452" t="s">
        <v>248</v>
      </c>
      <c r="AZ29" s="188"/>
      <c r="BA29" s="188" t="s">
        <v>248</v>
      </c>
      <c r="BB29" s="388" t="s">
        <v>248</v>
      </c>
      <c r="BC29" s="9" t="s">
        <v>248</v>
      </c>
      <c r="BD29" s="217" t="s">
        <v>61</v>
      </c>
      <c r="BE29" s="201" t="s">
        <v>62</v>
      </c>
      <c r="BF29" s="201" t="s">
        <v>63</v>
      </c>
      <c r="BG29" s="201" t="s">
        <v>196</v>
      </c>
      <c r="BH29" s="218" t="s">
        <v>515</v>
      </c>
      <c r="BI29" s="218" t="s">
        <v>68</v>
      </c>
      <c r="BJ29" s="370">
        <v>214</v>
      </c>
      <c r="BK29" s="441">
        <v>4</v>
      </c>
      <c r="BL29" s="219" t="s">
        <v>65</v>
      </c>
      <c r="BM29" s="64"/>
      <c r="BN29" s="218" t="s">
        <v>376</v>
      </c>
    </row>
    <row r="30" spans="1:66" ht="15.75">
      <c r="A30" s="207" t="s">
        <v>32</v>
      </c>
      <c r="B30" s="208" t="s">
        <v>9</v>
      </c>
      <c r="C30" s="202" t="s">
        <v>34</v>
      </c>
      <c r="D30" s="210" t="s">
        <v>613</v>
      </c>
      <c r="E30" s="24" t="s">
        <v>616</v>
      </c>
      <c r="F30" s="86">
        <v>183</v>
      </c>
      <c r="G30" s="80">
        <v>19</v>
      </c>
      <c r="H30" s="148">
        <v>99</v>
      </c>
      <c r="I30" s="148">
        <v>11</v>
      </c>
      <c r="J30" s="148">
        <v>84</v>
      </c>
      <c r="K30" s="148">
        <v>8</v>
      </c>
      <c r="L30" s="80">
        <v>21</v>
      </c>
      <c r="M30" s="9">
        <v>5</v>
      </c>
      <c r="N30" s="186"/>
      <c r="O30" s="148">
        <v>4.6643150547944998</v>
      </c>
      <c r="P30" s="148">
        <v>3.9384411764706</v>
      </c>
      <c r="Q30" s="11">
        <v>4.3142482198999996</v>
      </c>
      <c r="R30" s="148">
        <v>6.8916666666666657</v>
      </c>
      <c r="S30" s="148">
        <v>8.2999999999999972</v>
      </c>
      <c r="T30" s="53">
        <v>7.9749999999999943</v>
      </c>
      <c r="U30" s="148">
        <v>5.2519725890410003</v>
      </c>
      <c r="V30" s="148">
        <v>6.3429705882352003</v>
      </c>
      <c r="W30" s="11">
        <v>5.7781276382978</v>
      </c>
      <c r="X30" s="148">
        <v>7.8916666666666657</v>
      </c>
      <c r="Y30" s="148">
        <v>11.149999999999999</v>
      </c>
      <c r="Z30" s="53">
        <v>9.3249999999999975</v>
      </c>
      <c r="AA30" s="148">
        <v>3.7768333421237239</v>
      </c>
      <c r="AB30" s="148">
        <v>824</v>
      </c>
      <c r="AC30" s="148">
        <v>0.63710311285495724</v>
      </c>
      <c r="AD30" s="148">
        <v>28</v>
      </c>
      <c r="AE30" s="148">
        <v>2.5375000000000001</v>
      </c>
      <c r="AF30" s="203"/>
      <c r="AG30" s="203"/>
      <c r="AH30" s="203"/>
      <c r="AI30" s="203"/>
      <c r="AJ30" s="203"/>
      <c r="AK30" s="203" t="s">
        <v>248</v>
      </c>
      <c r="AL30" s="203"/>
      <c r="AM30" s="203"/>
      <c r="AN30" s="203"/>
      <c r="AO30" s="73">
        <v>48</v>
      </c>
      <c r="AP30" s="80">
        <v>5</v>
      </c>
      <c r="AQ30" s="80">
        <v>15</v>
      </c>
      <c r="AR30" s="224">
        <v>95</v>
      </c>
      <c r="AS30" s="224" t="s">
        <v>248</v>
      </c>
      <c r="AT30" s="7">
        <v>12689.130999999999</v>
      </c>
      <c r="AU30" s="7">
        <v>884.81799999999998</v>
      </c>
      <c r="AV30" s="201">
        <v>0</v>
      </c>
      <c r="AW30" s="126">
        <v>95</v>
      </c>
      <c r="AX30" s="201" t="s">
        <v>248</v>
      </c>
      <c r="AY30" s="235" t="s">
        <v>248</v>
      </c>
      <c r="AZ30" s="188"/>
      <c r="BA30" s="188" t="s">
        <v>248</v>
      </c>
      <c r="BB30" s="388" t="s">
        <v>248</v>
      </c>
      <c r="BC30" s="9" t="s">
        <v>248</v>
      </c>
      <c r="BD30" s="217" t="s">
        <v>61</v>
      </c>
      <c r="BE30" s="201" t="s">
        <v>62</v>
      </c>
      <c r="BF30" s="201" t="s">
        <v>63</v>
      </c>
      <c r="BG30" s="201" t="s">
        <v>196</v>
      </c>
      <c r="BH30" s="218" t="s">
        <v>515</v>
      </c>
      <c r="BI30" s="218" t="s">
        <v>64</v>
      </c>
      <c r="BJ30" s="370">
        <v>214</v>
      </c>
      <c r="BK30" s="441">
        <v>1</v>
      </c>
      <c r="BL30" s="219" t="s">
        <v>65</v>
      </c>
      <c r="BM30" s="64"/>
      <c r="BN30" s="218" t="s">
        <v>376</v>
      </c>
    </row>
    <row r="31" spans="1:66" ht="15.75">
      <c r="A31" s="207" t="s">
        <v>32</v>
      </c>
      <c r="B31" s="208" t="s">
        <v>9</v>
      </c>
      <c r="C31" s="202" t="s">
        <v>34</v>
      </c>
      <c r="D31" s="210" t="s">
        <v>613</v>
      </c>
      <c r="E31" s="24" t="s">
        <v>616</v>
      </c>
      <c r="F31" s="86">
        <v>196</v>
      </c>
      <c r="G31" s="80">
        <v>24</v>
      </c>
      <c r="H31" s="148">
        <v>101</v>
      </c>
      <c r="I31" s="148">
        <v>14</v>
      </c>
      <c r="J31" s="148">
        <v>95</v>
      </c>
      <c r="K31" s="148">
        <v>10</v>
      </c>
      <c r="L31" s="80">
        <v>15</v>
      </c>
      <c r="M31" s="9">
        <v>3</v>
      </c>
      <c r="N31" s="186"/>
      <c r="O31" s="148">
        <v>4.243987475</v>
      </c>
      <c r="P31" s="148">
        <v>4.4817042253521002</v>
      </c>
      <c r="Q31" s="11">
        <v>4.3557615894000001</v>
      </c>
      <c r="R31" s="148">
        <v>10</v>
      </c>
      <c r="S31" s="148">
        <v>10.225000000000001</v>
      </c>
      <c r="T31" s="53">
        <v>10.074999999999998</v>
      </c>
      <c r="U31" s="148">
        <v>4.9350624874999998</v>
      </c>
      <c r="V31" s="148">
        <v>6.8966901408450001</v>
      </c>
      <c r="W31" s="11">
        <v>5.8574172185429996</v>
      </c>
      <c r="X31" s="148">
        <v>10.5</v>
      </c>
      <c r="Y31" s="148">
        <v>12.862500000000001</v>
      </c>
      <c r="Z31" s="53">
        <v>11.724999999999994</v>
      </c>
      <c r="AA31" s="148">
        <v>3.5014610487661337</v>
      </c>
      <c r="AB31" s="148">
        <v>919</v>
      </c>
      <c r="AC31" s="148">
        <v>0.66863575059797375</v>
      </c>
      <c r="AD31" s="148">
        <v>61</v>
      </c>
      <c r="AE31" s="148">
        <v>2.1645833333333333</v>
      </c>
      <c r="AF31" s="203"/>
      <c r="AG31" s="203"/>
      <c r="AH31" s="203"/>
      <c r="AI31" s="203"/>
      <c r="AJ31" s="203"/>
      <c r="AK31" s="203" t="s">
        <v>248</v>
      </c>
      <c r="AL31" s="203"/>
      <c r="AM31" s="203"/>
      <c r="AN31" s="203"/>
      <c r="AO31" s="73">
        <v>40</v>
      </c>
      <c r="AP31" s="80">
        <v>15</v>
      </c>
      <c r="AQ31" s="80">
        <v>19</v>
      </c>
      <c r="AR31" s="224">
        <v>98</v>
      </c>
      <c r="AS31" s="224" t="s">
        <v>248</v>
      </c>
      <c r="AT31" s="7">
        <v>12034.683000000001</v>
      </c>
      <c r="AU31" s="7">
        <v>2616.1610000000001</v>
      </c>
      <c r="AV31" s="201">
        <v>0</v>
      </c>
      <c r="AW31" s="126">
        <v>98</v>
      </c>
      <c r="AX31" s="201" t="s">
        <v>248</v>
      </c>
      <c r="AY31" s="235" t="s">
        <v>248</v>
      </c>
      <c r="AZ31" s="188"/>
      <c r="BA31" s="188" t="s">
        <v>248</v>
      </c>
      <c r="BB31" s="388" t="s">
        <v>248</v>
      </c>
      <c r="BC31" s="9" t="s">
        <v>248</v>
      </c>
      <c r="BD31" s="217" t="s">
        <v>61</v>
      </c>
      <c r="BE31" s="201" t="s">
        <v>62</v>
      </c>
      <c r="BF31" s="201" t="s">
        <v>63</v>
      </c>
      <c r="BG31" s="201" t="s">
        <v>196</v>
      </c>
      <c r="BH31" s="218" t="s">
        <v>515</v>
      </c>
      <c r="BI31" s="218" t="s">
        <v>66</v>
      </c>
      <c r="BJ31" s="370">
        <v>214</v>
      </c>
      <c r="BK31" s="441">
        <v>7</v>
      </c>
      <c r="BL31" s="219" t="s">
        <v>65</v>
      </c>
      <c r="BM31" s="64"/>
      <c r="BN31" s="218" t="s">
        <v>376</v>
      </c>
    </row>
    <row r="32" spans="1:66" ht="15.75">
      <c r="A32" s="207" t="s">
        <v>32</v>
      </c>
      <c r="B32" s="208" t="s">
        <v>9</v>
      </c>
      <c r="C32" s="202" t="s">
        <v>34</v>
      </c>
      <c r="D32" s="210" t="s">
        <v>613</v>
      </c>
      <c r="E32" s="24" t="s">
        <v>616</v>
      </c>
      <c r="F32" s="86">
        <v>188</v>
      </c>
      <c r="G32" s="80">
        <v>18</v>
      </c>
      <c r="H32" s="148">
        <v>97</v>
      </c>
      <c r="I32" s="148">
        <v>10</v>
      </c>
      <c r="J32" s="148">
        <v>91</v>
      </c>
      <c r="K32" s="148">
        <v>8</v>
      </c>
      <c r="L32" s="80">
        <v>19</v>
      </c>
      <c r="M32" s="9">
        <v>3</v>
      </c>
      <c r="N32" s="186"/>
      <c r="O32" s="148">
        <v>4.4964415584416004</v>
      </c>
      <c r="P32" s="148">
        <v>4.9669324324324</v>
      </c>
      <c r="Q32" s="11">
        <v>4.7270132450000002</v>
      </c>
      <c r="R32" s="148">
        <v>10.074999999999996</v>
      </c>
      <c r="S32" s="148">
        <v>8.3249999999999993</v>
      </c>
      <c r="T32" s="53">
        <v>9.2249999999999943</v>
      </c>
      <c r="U32" s="148">
        <v>5.3605844155844</v>
      </c>
      <c r="V32" s="148">
        <v>7.4064054054054003</v>
      </c>
      <c r="W32" s="11">
        <v>6.3631721721853998</v>
      </c>
      <c r="X32" s="148">
        <v>10.691666666666665</v>
      </c>
      <c r="Y32" s="148">
        <v>10.824999999999999</v>
      </c>
      <c r="Z32" s="53">
        <v>10.744999999999999</v>
      </c>
      <c r="AA32" s="148">
        <v>3.8128085766558169</v>
      </c>
      <c r="AB32" s="148">
        <v>883</v>
      </c>
      <c r="AC32" s="148">
        <v>0.63161165600820413</v>
      </c>
      <c r="AD32" s="148">
        <v>34</v>
      </c>
      <c r="AE32" s="148">
        <v>2.5448529411764707</v>
      </c>
      <c r="AF32" s="203"/>
      <c r="AG32" s="203"/>
      <c r="AH32" s="203"/>
      <c r="AI32" s="203"/>
      <c r="AJ32" s="203"/>
      <c r="AK32" s="203" t="s">
        <v>248</v>
      </c>
      <c r="AL32" s="203"/>
      <c r="AM32" s="203"/>
      <c r="AN32" s="203"/>
      <c r="AO32" s="73">
        <v>39</v>
      </c>
      <c r="AP32" s="80">
        <v>2</v>
      </c>
      <c r="AQ32" s="80">
        <v>8</v>
      </c>
      <c r="AR32" s="224">
        <v>121</v>
      </c>
      <c r="AS32" s="224" t="s">
        <v>248</v>
      </c>
      <c r="AT32" s="7">
        <v>13529.11</v>
      </c>
      <c r="AU32" s="7">
        <v>544.60900000000004</v>
      </c>
      <c r="AV32" s="201">
        <v>1</v>
      </c>
      <c r="AW32" s="126">
        <v>120</v>
      </c>
      <c r="AX32" s="201" t="s">
        <v>248</v>
      </c>
      <c r="AY32" s="235" t="s">
        <v>248</v>
      </c>
      <c r="AZ32" s="188"/>
      <c r="BA32" s="188" t="s">
        <v>248</v>
      </c>
      <c r="BB32" s="388" t="s">
        <v>248</v>
      </c>
      <c r="BC32" s="9" t="s">
        <v>248</v>
      </c>
      <c r="BD32" s="217" t="s">
        <v>61</v>
      </c>
      <c r="BE32" s="201" t="s">
        <v>62</v>
      </c>
      <c r="BF32" s="201" t="s">
        <v>63</v>
      </c>
      <c r="BG32" s="201" t="s">
        <v>196</v>
      </c>
      <c r="BH32" s="218" t="s">
        <v>515</v>
      </c>
      <c r="BI32" s="218" t="s">
        <v>67</v>
      </c>
      <c r="BJ32" s="370">
        <v>214</v>
      </c>
      <c r="BK32" s="441">
        <v>3</v>
      </c>
      <c r="BL32" s="219" t="s">
        <v>65</v>
      </c>
      <c r="BM32" s="64"/>
      <c r="BN32" s="218" t="s">
        <v>376</v>
      </c>
    </row>
    <row r="33" spans="1:66" ht="16.5" thickBot="1">
      <c r="A33" s="151" t="s">
        <v>32</v>
      </c>
      <c r="B33" s="152" t="s">
        <v>9</v>
      </c>
      <c r="C33" s="153" t="s">
        <v>34</v>
      </c>
      <c r="D33" s="154" t="s">
        <v>613</v>
      </c>
      <c r="E33" s="190" t="s">
        <v>616</v>
      </c>
      <c r="F33" s="191">
        <v>191</v>
      </c>
      <c r="G33" s="192">
        <v>25</v>
      </c>
      <c r="H33" s="231">
        <v>99</v>
      </c>
      <c r="I33" s="231">
        <v>13</v>
      </c>
      <c r="J33" s="231">
        <v>92</v>
      </c>
      <c r="K33" s="231">
        <v>12</v>
      </c>
      <c r="L33" s="192">
        <v>24</v>
      </c>
      <c r="M33" s="178">
        <v>4</v>
      </c>
      <c r="N33" s="155"/>
      <c r="O33" s="231">
        <v>5.2893802535210996</v>
      </c>
      <c r="P33" s="231">
        <v>5.5797536231883997</v>
      </c>
      <c r="Q33" s="194">
        <v>5.4324928570999997</v>
      </c>
      <c r="R33" s="231">
        <v>9.7250000000000014</v>
      </c>
      <c r="S33" s="231">
        <v>11.887499999999999</v>
      </c>
      <c r="T33" s="193">
        <v>11.75</v>
      </c>
      <c r="U33" s="231">
        <v>6.0081830985915001</v>
      </c>
      <c r="V33" s="231">
        <v>7.9972173913043001</v>
      </c>
      <c r="W33" s="194">
        <v>6.9884928357142</v>
      </c>
      <c r="X33" s="231">
        <v>10.225000000000001</v>
      </c>
      <c r="Y33" s="231">
        <v>14.387499999999999</v>
      </c>
      <c r="Z33" s="193">
        <v>14.25</v>
      </c>
      <c r="AA33" s="231">
        <v>3.6080338245716637</v>
      </c>
      <c r="AB33" s="231">
        <v>825</v>
      </c>
      <c r="AC33" s="231">
        <v>0.62768524430460193</v>
      </c>
      <c r="AD33" s="231">
        <v>45</v>
      </c>
      <c r="AE33" s="231">
        <v>2.2394230769230772</v>
      </c>
      <c r="AF33" s="158"/>
      <c r="AG33" s="158"/>
      <c r="AH33" s="158"/>
      <c r="AI33" s="158"/>
      <c r="AJ33" s="158"/>
      <c r="AK33" s="158" t="s">
        <v>248</v>
      </c>
      <c r="AL33" s="158"/>
      <c r="AM33" s="158"/>
      <c r="AN33" s="158"/>
      <c r="AO33" s="195">
        <v>75</v>
      </c>
      <c r="AP33" s="192">
        <v>11</v>
      </c>
      <c r="AQ33" s="192">
        <v>11</v>
      </c>
      <c r="AR33" s="226">
        <v>69</v>
      </c>
      <c r="AS33" s="226" t="s">
        <v>248</v>
      </c>
      <c r="AT33" s="227">
        <v>11984.132</v>
      </c>
      <c r="AU33" s="227">
        <v>1718.9349999999999</v>
      </c>
      <c r="AV33" s="163">
        <v>1</v>
      </c>
      <c r="AW33" s="228">
        <v>68</v>
      </c>
      <c r="AX33" s="163" t="s">
        <v>248</v>
      </c>
      <c r="AY33" s="236" t="s">
        <v>248</v>
      </c>
      <c r="AZ33" s="232"/>
      <c r="BA33" s="232" t="s">
        <v>248</v>
      </c>
      <c r="BB33" s="389" t="s">
        <v>248</v>
      </c>
      <c r="BC33" s="178" t="s">
        <v>248</v>
      </c>
      <c r="BD33" s="162" t="s">
        <v>61</v>
      </c>
      <c r="BE33" s="163" t="s">
        <v>62</v>
      </c>
      <c r="BF33" s="163" t="s">
        <v>63</v>
      </c>
      <c r="BG33" s="163" t="s">
        <v>196</v>
      </c>
      <c r="BH33" s="164" t="s">
        <v>515</v>
      </c>
      <c r="BI33" s="164" t="s">
        <v>68</v>
      </c>
      <c r="BJ33" s="383">
        <v>214</v>
      </c>
      <c r="BK33" s="165">
        <v>4</v>
      </c>
      <c r="BL33" s="166" t="s">
        <v>65</v>
      </c>
      <c r="BM33" s="198"/>
      <c r="BN33" s="164" t="s">
        <v>376</v>
      </c>
    </row>
    <row r="34" spans="1:66">
      <c r="E34" s="12"/>
    </row>
    <row r="37" spans="1:66">
      <c r="A37" s="128"/>
      <c r="B37" s="128"/>
      <c r="C37" s="128"/>
      <c r="D37" s="128"/>
      <c r="F37" s="128"/>
      <c r="G37" s="128"/>
      <c r="H37" s="128"/>
      <c r="I37" s="128"/>
      <c r="J37" s="128"/>
      <c r="K37" s="128"/>
      <c r="L37" s="128"/>
      <c r="M37" s="128"/>
      <c r="N37" s="128"/>
      <c r="AE37" s="128"/>
      <c r="AN37" s="128"/>
      <c r="AO37" s="128"/>
      <c r="AP37" s="128"/>
      <c r="AQ37" s="128"/>
      <c r="AR37" s="128"/>
      <c r="AS37" s="128"/>
      <c r="AT37" s="128"/>
      <c r="AU37" s="128"/>
      <c r="AV37" s="128"/>
      <c r="AW37" s="128"/>
      <c r="AX37" s="128"/>
      <c r="AY37" s="128"/>
      <c r="AZ37" s="128"/>
      <c r="BA37" s="128"/>
      <c r="BB37" s="128"/>
      <c r="BC37" s="128"/>
      <c r="BD37" s="128"/>
      <c r="BE37" s="128"/>
      <c r="BF37" s="128"/>
      <c r="BG37" s="128"/>
      <c r="BH37" s="128"/>
      <c r="BI37" s="128"/>
      <c r="BJ37" s="128"/>
      <c r="BK37" s="128"/>
      <c r="BL37" s="128"/>
      <c r="BM37" s="128"/>
      <c r="BN37" s="128"/>
    </row>
    <row r="38" spans="1:66">
      <c r="A38" s="128"/>
      <c r="B38" s="128"/>
      <c r="C38" s="128"/>
      <c r="D38" s="128"/>
      <c r="F38" s="128"/>
      <c r="G38" s="128"/>
      <c r="H38" s="128"/>
      <c r="I38" s="128"/>
      <c r="J38" s="128"/>
      <c r="K38" s="128"/>
      <c r="L38" s="128"/>
      <c r="M38" s="128"/>
      <c r="N38" s="128"/>
      <c r="AE38" s="128"/>
      <c r="AN38" s="128"/>
      <c r="AO38" s="128"/>
      <c r="AP38" s="128"/>
      <c r="AQ38" s="128"/>
      <c r="AR38" s="128"/>
      <c r="AS38" s="128"/>
      <c r="AT38" s="128"/>
      <c r="AU38" s="128"/>
      <c r="AV38" s="128"/>
      <c r="AW38" s="128"/>
      <c r="AX38" s="128"/>
      <c r="AY38" s="128"/>
      <c r="AZ38" s="128"/>
      <c r="BA38" s="128"/>
      <c r="BB38" s="128"/>
      <c r="BC38" s="128"/>
      <c r="BD38" s="128"/>
      <c r="BE38" s="128"/>
      <c r="BF38" s="128"/>
      <c r="BG38" s="128"/>
      <c r="BH38" s="128"/>
      <c r="BI38" s="128"/>
      <c r="BJ38" s="128"/>
      <c r="BK38" s="128"/>
      <c r="BL38" s="128"/>
      <c r="BM38" s="128"/>
      <c r="BN38" s="128"/>
    </row>
    <row r="39" spans="1:66">
      <c r="A39" s="128"/>
      <c r="B39" s="128"/>
      <c r="C39" s="128"/>
      <c r="D39" s="128"/>
      <c r="F39" s="128"/>
      <c r="G39" s="128"/>
      <c r="H39" s="128"/>
      <c r="I39" s="128"/>
      <c r="J39" s="128"/>
      <c r="K39" s="128"/>
      <c r="L39" s="128"/>
      <c r="M39" s="128"/>
      <c r="N39" s="128"/>
      <c r="AE39" s="128"/>
      <c r="AN39" s="128"/>
      <c r="AO39" s="128"/>
      <c r="AP39" s="128"/>
      <c r="AQ39" s="128"/>
      <c r="AR39" s="128"/>
      <c r="AS39" s="128"/>
      <c r="AT39" s="128"/>
      <c r="AU39" s="128"/>
      <c r="AV39" s="128"/>
      <c r="AW39" s="128"/>
      <c r="AX39" s="128"/>
      <c r="AY39" s="128"/>
      <c r="AZ39" s="128"/>
      <c r="BA39" s="128"/>
      <c r="BB39" s="128"/>
      <c r="BC39" s="128"/>
      <c r="BD39" s="128"/>
      <c r="BE39" s="128"/>
      <c r="BF39" s="128"/>
      <c r="BG39" s="128"/>
      <c r="BH39" s="128"/>
      <c r="BI39" s="128"/>
      <c r="BJ39" s="128"/>
      <c r="BK39" s="128"/>
      <c r="BL39" s="128"/>
      <c r="BM39" s="128"/>
      <c r="BN39" s="128"/>
    </row>
    <row r="40" spans="1:66">
      <c r="A40" s="128"/>
      <c r="B40" s="128"/>
      <c r="C40" s="128"/>
      <c r="D40" s="128"/>
      <c r="F40" s="128"/>
      <c r="G40" s="128"/>
      <c r="H40" s="128"/>
      <c r="I40" s="128"/>
      <c r="J40" s="128"/>
      <c r="K40" s="128"/>
      <c r="L40" s="128"/>
      <c r="M40" s="128"/>
      <c r="N40" s="128"/>
      <c r="AE40" s="128"/>
      <c r="AN40" s="128"/>
      <c r="AO40" s="128"/>
      <c r="AP40" s="128"/>
      <c r="AQ40" s="128"/>
      <c r="AR40" s="128"/>
      <c r="AS40" s="128"/>
      <c r="AT40" s="128"/>
      <c r="AU40" s="128"/>
      <c r="AV40" s="128"/>
      <c r="AW40" s="128"/>
      <c r="AX40" s="128"/>
      <c r="AY40" s="128"/>
      <c r="AZ40" s="128"/>
      <c r="BA40" s="128"/>
      <c r="BB40" s="128"/>
      <c r="BC40" s="128"/>
      <c r="BD40" s="128"/>
      <c r="BE40" s="128"/>
      <c r="BF40" s="128"/>
      <c r="BG40" s="128"/>
      <c r="BH40" s="128"/>
      <c r="BI40" s="128"/>
      <c r="BJ40" s="128"/>
      <c r="BK40" s="128"/>
      <c r="BL40" s="128"/>
      <c r="BM40" s="128"/>
      <c r="BN40" s="128"/>
    </row>
    <row r="41" spans="1:66">
      <c r="A41" s="128"/>
      <c r="B41" s="128"/>
      <c r="C41" s="128"/>
      <c r="D41" s="128"/>
      <c r="F41" s="128"/>
      <c r="G41" s="128"/>
      <c r="H41" s="128"/>
      <c r="I41" s="128"/>
      <c r="J41" s="128"/>
      <c r="K41" s="128"/>
      <c r="L41" s="128"/>
      <c r="M41" s="128"/>
      <c r="N41" s="128"/>
      <c r="AE41" s="128"/>
      <c r="AN41" s="128"/>
      <c r="AO41" s="128"/>
      <c r="AP41" s="128"/>
      <c r="AQ41" s="128"/>
      <c r="AR41" s="128"/>
      <c r="AS41" s="128"/>
      <c r="AT41" s="128"/>
      <c r="AU41" s="128"/>
      <c r="AV41" s="128"/>
      <c r="AW41" s="128"/>
      <c r="AX41" s="128"/>
      <c r="AY41" s="128"/>
      <c r="AZ41" s="128"/>
      <c r="BA41" s="128"/>
      <c r="BB41" s="128"/>
      <c r="BC41" s="128"/>
      <c r="BD41" s="128"/>
      <c r="BE41" s="128"/>
      <c r="BF41" s="128"/>
      <c r="BG41" s="128"/>
      <c r="BH41" s="128"/>
      <c r="BI41" s="128"/>
      <c r="BJ41" s="128"/>
      <c r="BK41" s="128"/>
      <c r="BL41" s="128"/>
      <c r="BM41" s="128"/>
      <c r="BN41" s="128"/>
    </row>
    <row r="42" spans="1:66">
      <c r="A42" s="128"/>
      <c r="B42" s="128"/>
      <c r="C42" s="128"/>
      <c r="D42" s="128"/>
      <c r="F42" s="128"/>
      <c r="G42" s="128"/>
      <c r="H42" s="128"/>
      <c r="I42" s="128"/>
      <c r="J42" s="128"/>
      <c r="K42" s="128"/>
      <c r="L42" s="128"/>
      <c r="M42" s="128"/>
      <c r="N42" s="128"/>
      <c r="AE42" s="128"/>
      <c r="AN42" s="128"/>
      <c r="AO42" s="128"/>
      <c r="AP42" s="128"/>
      <c r="AQ42" s="128"/>
      <c r="AR42" s="128"/>
      <c r="AS42" s="128"/>
      <c r="AT42" s="128"/>
      <c r="AU42" s="128"/>
      <c r="AV42" s="128"/>
      <c r="AW42" s="128"/>
      <c r="AX42" s="128"/>
      <c r="AY42" s="128"/>
      <c r="AZ42" s="128"/>
      <c r="BA42" s="128"/>
      <c r="BB42" s="128"/>
      <c r="BC42" s="128"/>
      <c r="BD42" s="128"/>
      <c r="BE42" s="128"/>
      <c r="BF42" s="128"/>
      <c r="BG42" s="128"/>
      <c r="BH42" s="128"/>
      <c r="BI42" s="128"/>
      <c r="BJ42" s="128"/>
      <c r="BK42" s="128"/>
      <c r="BL42" s="128"/>
      <c r="BM42" s="128"/>
      <c r="BN42" s="128"/>
    </row>
    <row r="43" spans="1:66">
      <c r="A43" s="128"/>
      <c r="B43" s="128"/>
      <c r="C43" s="128"/>
      <c r="D43" s="128"/>
      <c r="F43" s="128"/>
      <c r="G43" s="128"/>
      <c r="H43" s="128"/>
      <c r="I43" s="128"/>
      <c r="J43" s="128"/>
      <c r="K43" s="128"/>
      <c r="L43" s="128"/>
      <c r="M43" s="128"/>
      <c r="N43" s="128"/>
      <c r="AE43" s="128"/>
      <c r="AN43" s="128"/>
      <c r="AO43" s="128"/>
      <c r="AP43" s="128"/>
      <c r="AQ43" s="128"/>
      <c r="AR43" s="128"/>
      <c r="AS43" s="128"/>
      <c r="AT43" s="128"/>
      <c r="AU43" s="128"/>
      <c r="AV43" s="128"/>
      <c r="AW43" s="128"/>
      <c r="AX43" s="128"/>
      <c r="AY43" s="128"/>
      <c r="AZ43" s="128"/>
      <c r="BA43" s="128"/>
      <c r="BB43" s="128"/>
      <c r="BC43" s="128"/>
      <c r="BD43" s="128"/>
      <c r="BE43" s="128"/>
      <c r="BF43" s="128"/>
      <c r="BG43" s="128"/>
      <c r="BH43" s="128"/>
      <c r="BI43" s="128"/>
      <c r="BJ43" s="128"/>
      <c r="BK43" s="128"/>
      <c r="BL43" s="128"/>
      <c r="BM43" s="128"/>
      <c r="BN43" s="128"/>
    </row>
    <row r="44" spans="1:66">
      <c r="A44" s="128"/>
      <c r="B44" s="128"/>
      <c r="C44" s="128"/>
      <c r="D44" s="128"/>
      <c r="F44" s="128"/>
      <c r="G44" s="128"/>
      <c r="H44" s="128"/>
      <c r="I44" s="128"/>
      <c r="J44" s="128"/>
      <c r="K44" s="128"/>
      <c r="L44" s="128"/>
      <c r="M44" s="128"/>
      <c r="N44" s="128"/>
      <c r="AE44" s="128"/>
      <c r="AN44" s="128"/>
      <c r="AO44" s="128"/>
      <c r="AP44" s="128"/>
      <c r="AQ44" s="128"/>
      <c r="AR44" s="128"/>
      <c r="AS44" s="128"/>
      <c r="AT44" s="128"/>
      <c r="AU44" s="128"/>
      <c r="AV44" s="128"/>
      <c r="AW44" s="128"/>
      <c r="AX44" s="128"/>
      <c r="AY44" s="128"/>
      <c r="AZ44" s="128"/>
      <c r="BA44" s="128"/>
      <c r="BB44" s="128"/>
      <c r="BC44" s="128"/>
      <c r="BD44" s="128"/>
      <c r="BE44" s="128"/>
      <c r="BF44" s="128"/>
      <c r="BG44" s="128"/>
      <c r="BH44" s="128"/>
      <c r="BI44" s="128"/>
      <c r="BJ44" s="128"/>
      <c r="BK44" s="128"/>
      <c r="BL44" s="128"/>
      <c r="BM44" s="128"/>
      <c r="BN44" s="128"/>
    </row>
    <row r="45" spans="1:66">
      <c r="A45" s="128"/>
      <c r="B45" s="128"/>
      <c r="C45" s="128"/>
      <c r="D45" s="128"/>
      <c r="F45" s="128"/>
      <c r="G45" s="128"/>
      <c r="H45" s="128"/>
      <c r="I45" s="128"/>
      <c r="J45" s="128"/>
      <c r="K45" s="128"/>
      <c r="L45" s="128"/>
      <c r="M45" s="128"/>
      <c r="N45" s="128"/>
      <c r="AE45" s="128"/>
      <c r="AN45" s="128"/>
      <c r="AO45" s="128"/>
      <c r="AP45" s="128"/>
      <c r="AQ45" s="128"/>
      <c r="AR45" s="128"/>
      <c r="AS45" s="128"/>
      <c r="AT45" s="128"/>
      <c r="AU45" s="128"/>
      <c r="AV45" s="128"/>
      <c r="AW45" s="128"/>
      <c r="AX45" s="128"/>
      <c r="AY45" s="128"/>
      <c r="AZ45" s="128"/>
      <c r="BA45" s="128"/>
      <c r="BB45" s="128"/>
      <c r="BC45" s="128"/>
      <c r="BD45" s="128"/>
      <c r="BE45" s="128"/>
      <c r="BF45" s="128"/>
      <c r="BG45" s="128"/>
      <c r="BH45" s="128"/>
      <c r="BI45" s="128"/>
      <c r="BJ45" s="128"/>
      <c r="BK45" s="128"/>
      <c r="BL45" s="128"/>
      <c r="BM45" s="128"/>
      <c r="BN45" s="128"/>
    </row>
    <row r="46" spans="1:66">
      <c r="A46" s="128"/>
      <c r="B46" s="128"/>
      <c r="C46" s="128"/>
      <c r="D46" s="128"/>
      <c r="F46" s="128"/>
      <c r="G46" s="128"/>
      <c r="H46" s="128"/>
      <c r="I46" s="128"/>
      <c r="J46" s="128"/>
      <c r="K46" s="128"/>
      <c r="L46" s="128"/>
      <c r="M46" s="128"/>
      <c r="N46" s="128"/>
      <c r="AE46" s="128"/>
      <c r="AN46" s="128"/>
      <c r="AO46" s="128"/>
      <c r="AP46" s="128"/>
      <c r="AQ46" s="128"/>
      <c r="AR46" s="128"/>
      <c r="AS46" s="128"/>
      <c r="AT46" s="128"/>
      <c r="AU46" s="128"/>
      <c r="AV46" s="128"/>
      <c r="AW46" s="128"/>
      <c r="AX46" s="128"/>
      <c r="AY46" s="128"/>
      <c r="AZ46" s="128"/>
      <c r="BA46" s="128"/>
      <c r="BB46" s="128"/>
      <c r="BC46" s="128"/>
      <c r="BD46" s="128"/>
      <c r="BE46" s="128"/>
      <c r="BF46" s="128"/>
      <c r="BG46" s="128"/>
      <c r="BH46" s="128"/>
      <c r="BI46" s="128"/>
      <c r="BJ46" s="128"/>
      <c r="BK46" s="128"/>
      <c r="BL46" s="128"/>
      <c r="BM46" s="128"/>
      <c r="BN46" s="128"/>
    </row>
    <row r="47" spans="1:66">
      <c r="A47" s="128"/>
      <c r="B47" s="128"/>
      <c r="C47" s="128"/>
      <c r="D47" s="128"/>
      <c r="F47" s="128"/>
      <c r="G47" s="128"/>
      <c r="H47" s="128"/>
      <c r="I47" s="128"/>
      <c r="J47" s="128"/>
      <c r="K47" s="128"/>
      <c r="L47" s="128"/>
      <c r="M47" s="128"/>
      <c r="N47" s="128"/>
      <c r="AE47" s="128"/>
      <c r="AN47" s="128"/>
      <c r="AO47" s="128"/>
      <c r="AP47" s="128"/>
      <c r="AQ47" s="128"/>
      <c r="AR47" s="128"/>
      <c r="AS47" s="128"/>
      <c r="AT47" s="128"/>
      <c r="AU47" s="128"/>
      <c r="AV47" s="128"/>
      <c r="AW47" s="128"/>
      <c r="AX47" s="128"/>
      <c r="AY47" s="128"/>
      <c r="AZ47" s="128"/>
      <c r="BA47" s="128"/>
      <c r="BB47" s="128"/>
      <c r="BC47" s="128"/>
      <c r="BD47" s="128"/>
      <c r="BE47" s="128"/>
      <c r="BF47" s="128"/>
      <c r="BG47" s="128"/>
      <c r="BH47" s="128"/>
      <c r="BI47" s="128"/>
      <c r="BJ47" s="128"/>
      <c r="BK47" s="128"/>
      <c r="BL47" s="128"/>
      <c r="BM47" s="128"/>
      <c r="BN47" s="128"/>
    </row>
    <row r="48" spans="1:66">
      <c r="A48" s="128"/>
      <c r="B48" s="128"/>
      <c r="C48" s="128"/>
      <c r="D48" s="128"/>
      <c r="F48" s="128"/>
      <c r="G48" s="128"/>
      <c r="H48" s="128"/>
      <c r="I48" s="128"/>
      <c r="J48" s="128"/>
      <c r="K48" s="128"/>
      <c r="L48" s="128"/>
      <c r="M48" s="128"/>
      <c r="N48" s="128"/>
      <c r="AE48" s="128"/>
      <c r="AN48" s="128"/>
      <c r="AO48" s="128"/>
      <c r="AP48" s="128"/>
      <c r="AQ48" s="128"/>
      <c r="AR48" s="128"/>
      <c r="AS48" s="128"/>
      <c r="AT48" s="128"/>
      <c r="AU48" s="128"/>
      <c r="AV48" s="128"/>
      <c r="AW48" s="128"/>
      <c r="AX48" s="128"/>
      <c r="AY48" s="128"/>
      <c r="AZ48" s="128"/>
      <c r="BA48" s="128"/>
      <c r="BB48" s="128"/>
      <c r="BC48" s="128"/>
      <c r="BD48" s="128"/>
      <c r="BE48" s="128"/>
      <c r="BF48" s="128"/>
      <c r="BG48" s="128"/>
      <c r="BH48" s="128"/>
      <c r="BI48" s="128"/>
      <c r="BJ48" s="128"/>
      <c r="BK48" s="128"/>
      <c r="BL48" s="128"/>
      <c r="BM48" s="128"/>
      <c r="BN48" s="128"/>
    </row>
    <row r="49" spans="1:66">
      <c r="A49" s="128"/>
      <c r="B49" s="128"/>
      <c r="C49" s="128"/>
      <c r="D49" s="128"/>
      <c r="F49" s="128"/>
      <c r="G49" s="128"/>
      <c r="H49" s="128"/>
      <c r="I49" s="128"/>
      <c r="J49" s="128"/>
      <c r="K49" s="128"/>
      <c r="L49" s="128"/>
      <c r="M49" s="128"/>
      <c r="N49" s="128"/>
      <c r="AE49" s="128"/>
      <c r="AN49" s="128"/>
      <c r="AO49" s="128"/>
      <c r="AP49" s="128"/>
      <c r="AQ49" s="128"/>
      <c r="AR49" s="128"/>
      <c r="AS49" s="128"/>
      <c r="AT49" s="128"/>
      <c r="AU49" s="128"/>
      <c r="AV49" s="128"/>
      <c r="AW49" s="128"/>
      <c r="AX49" s="128"/>
      <c r="AY49" s="128"/>
      <c r="AZ49" s="128"/>
      <c r="BA49" s="128"/>
      <c r="BB49" s="128"/>
      <c r="BC49" s="128"/>
      <c r="BD49" s="128"/>
      <c r="BE49" s="128"/>
      <c r="BF49" s="128"/>
      <c r="BG49" s="128"/>
      <c r="BH49" s="128"/>
      <c r="BI49" s="128"/>
      <c r="BJ49" s="128"/>
      <c r="BK49" s="128"/>
      <c r="BL49" s="128"/>
      <c r="BM49" s="128"/>
      <c r="BN49" s="128"/>
    </row>
    <row r="50" spans="1:66">
      <c r="A50" s="128"/>
      <c r="B50" s="128"/>
      <c r="C50" s="128"/>
      <c r="D50" s="128"/>
      <c r="F50" s="128"/>
      <c r="G50" s="128"/>
      <c r="H50" s="128"/>
      <c r="I50" s="128"/>
      <c r="J50" s="128"/>
      <c r="K50" s="128"/>
      <c r="L50" s="128"/>
      <c r="M50" s="128"/>
      <c r="N50" s="128"/>
      <c r="AE50" s="128"/>
      <c r="AN50" s="128"/>
      <c r="AO50" s="128"/>
      <c r="AP50" s="128"/>
      <c r="AQ50" s="128"/>
      <c r="AR50" s="128"/>
      <c r="AS50" s="128"/>
      <c r="AT50" s="128"/>
      <c r="AU50" s="128"/>
      <c r="AV50" s="128"/>
      <c r="AW50" s="128"/>
      <c r="AX50" s="128"/>
      <c r="AY50" s="128"/>
      <c r="AZ50" s="128"/>
      <c r="BA50" s="128"/>
      <c r="BB50" s="128"/>
      <c r="BC50" s="128"/>
      <c r="BD50" s="128"/>
      <c r="BE50" s="128"/>
      <c r="BF50" s="128"/>
      <c r="BG50" s="128"/>
      <c r="BH50" s="128"/>
      <c r="BI50" s="128"/>
      <c r="BJ50" s="128"/>
      <c r="BK50" s="128"/>
      <c r="BL50" s="128"/>
      <c r="BM50" s="128"/>
      <c r="BN50" s="128"/>
    </row>
    <row r="51" spans="1:66">
      <c r="A51" s="128"/>
      <c r="B51" s="128"/>
      <c r="C51" s="128"/>
      <c r="D51" s="128"/>
      <c r="F51" s="128"/>
      <c r="G51" s="128"/>
      <c r="H51" s="128"/>
      <c r="I51" s="128"/>
      <c r="J51" s="128"/>
      <c r="K51" s="128"/>
      <c r="L51" s="128"/>
      <c r="M51" s="128"/>
      <c r="N51" s="128"/>
      <c r="AE51" s="128"/>
      <c r="AN51" s="128"/>
      <c r="AO51" s="128"/>
      <c r="AP51" s="128"/>
      <c r="AQ51" s="128"/>
      <c r="AR51" s="128"/>
      <c r="AS51" s="128"/>
      <c r="AT51" s="128"/>
      <c r="AU51" s="128"/>
      <c r="AV51" s="128"/>
      <c r="AW51" s="128"/>
      <c r="AX51" s="128"/>
      <c r="AY51" s="128"/>
      <c r="AZ51" s="128"/>
      <c r="BA51" s="128"/>
      <c r="BB51" s="128"/>
      <c r="BC51" s="128"/>
      <c r="BD51" s="128"/>
      <c r="BE51" s="128"/>
      <c r="BF51" s="128"/>
      <c r="BG51" s="128"/>
      <c r="BH51" s="128"/>
      <c r="BI51" s="128"/>
      <c r="BJ51" s="128"/>
      <c r="BK51" s="128"/>
      <c r="BL51" s="128"/>
      <c r="BM51" s="128"/>
      <c r="BN51" s="128"/>
    </row>
    <row r="52" spans="1:66">
      <c r="A52" s="128"/>
      <c r="B52" s="128"/>
      <c r="C52" s="128"/>
      <c r="D52" s="128"/>
      <c r="F52" s="128"/>
      <c r="G52" s="128"/>
      <c r="H52" s="128"/>
      <c r="I52" s="128"/>
      <c r="J52" s="128"/>
      <c r="K52" s="128"/>
      <c r="L52" s="128"/>
      <c r="M52" s="128"/>
      <c r="N52" s="128"/>
      <c r="AE52" s="128"/>
      <c r="AN52" s="128"/>
      <c r="AO52" s="128"/>
      <c r="AP52" s="128"/>
      <c r="AQ52" s="128"/>
      <c r="AR52" s="128"/>
      <c r="AS52" s="128"/>
      <c r="AT52" s="128"/>
      <c r="AU52" s="128"/>
      <c r="AV52" s="128"/>
      <c r="AW52" s="128"/>
      <c r="AX52" s="128"/>
      <c r="AY52" s="128"/>
      <c r="AZ52" s="128"/>
      <c r="BA52" s="128"/>
      <c r="BB52" s="128"/>
      <c r="BC52" s="128"/>
      <c r="BD52" s="128"/>
      <c r="BE52" s="128"/>
      <c r="BF52" s="128"/>
      <c r="BG52" s="128"/>
      <c r="BH52" s="128"/>
      <c r="BI52" s="128"/>
      <c r="BJ52" s="128"/>
      <c r="BK52" s="128"/>
      <c r="BL52" s="128"/>
      <c r="BM52" s="128"/>
      <c r="BN52" s="128"/>
    </row>
    <row r="53" spans="1:66">
      <c r="A53" s="128"/>
      <c r="B53" s="128"/>
      <c r="C53" s="128"/>
      <c r="D53" s="128"/>
      <c r="F53" s="128"/>
      <c r="G53" s="128"/>
      <c r="H53" s="128"/>
      <c r="I53" s="128"/>
      <c r="J53" s="128"/>
      <c r="K53" s="128"/>
      <c r="L53" s="128"/>
      <c r="M53" s="128"/>
      <c r="N53" s="128"/>
      <c r="AE53" s="128"/>
      <c r="AN53" s="128"/>
      <c r="AO53" s="128"/>
      <c r="AP53" s="128"/>
      <c r="AQ53" s="128"/>
      <c r="AR53" s="128"/>
      <c r="AS53" s="128"/>
      <c r="AT53" s="128"/>
      <c r="AU53" s="128"/>
      <c r="AV53" s="128"/>
      <c r="AW53" s="128"/>
      <c r="AX53" s="128"/>
      <c r="AY53" s="128"/>
      <c r="AZ53" s="128"/>
      <c r="BA53" s="128"/>
      <c r="BB53" s="128"/>
      <c r="BC53" s="128"/>
      <c r="BD53" s="128"/>
      <c r="BE53" s="128"/>
      <c r="BF53" s="128"/>
      <c r="BG53" s="128"/>
      <c r="BH53" s="128"/>
      <c r="BI53" s="128"/>
      <c r="BJ53" s="128"/>
      <c r="BK53" s="128"/>
      <c r="BL53" s="128"/>
      <c r="BM53" s="128"/>
      <c r="BN53" s="128"/>
    </row>
    <row r="54" spans="1:66" ht="15" customHeight="1">
      <c r="A54" s="128"/>
      <c r="B54" s="128"/>
      <c r="C54" s="128"/>
      <c r="D54" s="128"/>
      <c r="F54" s="128"/>
      <c r="G54" s="128"/>
      <c r="H54" s="128"/>
      <c r="I54" s="128"/>
      <c r="J54" s="128"/>
      <c r="K54" s="128"/>
      <c r="L54" s="128"/>
      <c r="M54" s="128"/>
      <c r="N54" s="128"/>
      <c r="AE54" s="128"/>
      <c r="AN54" s="128"/>
      <c r="AO54" s="128"/>
      <c r="AP54" s="128"/>
      <c r="AQ54" s="128"/>
      <c r="AR54" s="128"/>
      <c r="AS54" s="128"/>
      <c r="AT54" s="128"/>
      <c r="AU54" s="128"/>
      <c r="AV54" s="128"/>
      <c r="AW54" s="128"/>
      <c r="AX54" s="128"/>
      <c r="AY54" s="128"/>
      <c r="AZ54" s="128"/>
      <c r="BA54" s="128"/>
      <c r="BB54" s="128"/>
      <c r="BC54" s="128"/>
      <c r="BD54" s="128"/>
      <c r="BE54" s="128"/>
      <c r="BF54" s="128"/>
      <c r="BG54" s="128"/>
      <c r="BH54" s="128"/>
      <c r="BI54" s="128"/>
      <c r="BJ54" s="128"/>
      <c r="BK54" s="128"/>
      <c r="BL54" s="128"/>
      <c r="BM54" s="128"/>
      <c r="BN54" s="128"/>
    </row>
    <row r="55" spans="1:66">
      <c r="A55" s="128"/>
      <c r="B55" s="128"/>
      <c r="C55" s="128"/>
      <c r="D55" s="128"/>
      <c r="F55" s="128"/>
      <c r="G55" s="128"/>
      <c r="H55" s="128"/>
      <c r="I55" s="128"/>
      <c r="J55" s="128"/>
      <c r="K55" s="128"/>
      <c r="L55" s="128"/>
      <c r="M55" s="128"/>
      <c r="N55" s="128"/>
      <c r="AE55" s="128"/>
      <c r="AN55" s="128"/>
      <c r="AO55" s="128"/>
      <c r="AP55" s="128"/>
      <c r="AQ55" s="128"/>
      <c r="AR55" s="128"/>
      <c r="AS55" s="128"/>
      <c r="AT55" s="128"/>
      <c r="AU55" s="128"/>
      <c r="AV55" s="128"/>
      <c r="AW55" s="128"/>
      <c r="AX55" s="128"/>
      <c r="AY55" s="128"/>
      <c r="AZ55" s="128"/>
      <c r="BA55" s="128"/>
      <c r="BB55" s="128"/>
      <c r="BC55" s="128"/>
      <c r="BD55" s="128"/>
      <c r="BE55" s="128"/>
      <c r="BF55" s="128"/>
      <c r="BG55" s="128"/>
      <c r="BH55" s="128"/>
      <c r="BI55" s="128"/>
      <c r="BJ55" s="128"/>
      <c r="BK55" s="128"/>
      <c r="BL55" s="128"/>
      <c r="BM55" s="128"/>
      <c r="BN55" s="128"/>
    </row>
    <row r="56" spans="1:66">
      <c r="A56" s="128"/>
      <c r="B56" s="128"/>
      <c r="C56" s="128"/>
      <c r="D56" s="128"/>
      <c r="F56" s="128"/>
      <c r="G56" s="128"/>
      <c r="H56" s="128"/>
      <c r="I56" s="128"/>
      <c r="J56" s="128"/>
      <c r="K56" s="128"/>
      <c r="L56" s="128"/>
      <c r="M56" s="128"/>
      <c r="N56" s="128"/>
      <c r="AE56" s="128"/>
      <c r="AN56" s="128"/>
      <c r="AO56" s="128"/>
      <c r="AP56" s="128"/>
      <c r="AQ56" s="128"/>
      <c r="AR56" s="128"/>
      <c r="AS56" s="128"/>
      <c r="AT56" s="128"/>
      <c r="AU56" s="128"/>
      <c r="AV56" s="128"/>
      <c r="AW56" s="128"/>
      <c r="AX56" s="128"/>
      <c r="AY56" s="128"/>
      <c r="AZ56" s="128"/>
      <c r="BA56" s="128"/>
      <c r="BB56" s="128"/>
      <c r="BC56" s="128"/>
      <c r="BD56" s="128"/>
      <c r="BE56" s="128"/>
      <c r="BF56" s="128"/>
      <c r="BG56" s="128"/>
      <c r="BH56" s="128"/>
      <c r="BI56" s="128"/>
      <c r="BJ56" s="128"/>
      <c r="BK56" s="128"/>
      <c r="BL56" s="128"/>
      <c r="BM56" s="128"/>
      <c r="BN56" s="128"/>
    </row>
    <row r="57" spans="1:66">
      <c r="A57" s="128"/>
      <c r="B57" s="128"/>
      <c r="C57" s="128"/>
      <c r="D57" s="128"/>
      <c r="F57" s="128"/>
      <c r="G57" s="128"/>
      <c r="H57" s="128"/>
      <c r="I57" s="128"/>
      <c r="J57" s="128"/>
      <c r="K57" s="128"/>
      <c r="L57" s="128"/>
      <c r="M57" s="128"/>
      <c r="N57" s="128"/>
      <c r="AE57" s="128"/>
      <c r="AN57" s="128"/>
      <c r="AO57" s="128"/>
      <c r="AP57" s="128"/>
      <c r="AQ57" s="128"/>
      <c r="AR57" s="128"/>
      <c r="AS57" s="128"/>
      <c r="AT57" s="128"/>
      <c r="AU57" s="128"/>
      <c r="AV57" s="128"/>
      <c r="AW57" s="128"/>
      <c r="AX57" s="128"/>
      <c r="AY57" s="128"/>
      <c r="AZ57" s="128"/>
      <c r="BA57" s="128"/>
      <c r="BB57" s="128"/>
      <c r="BC57" s="128"/>
      <c r="BD57" s="128"/>
      <c r="BE57" s="128"/>
      <c r="BF57" s="128"/>
      <c r="BG57" s="128"/>
      <c r="BH57" s="128"/>
      <c r="BI57" s="128"/>
      <c r="BJ57" s="128"/>
      <c r="BK57" s="128"/>
      <c r="BL57" s="128"/>
      <c r="BM57" s="128"/>
      <c r="BN57" s="128"/>
    </row>
    <row r="58" spans="1:66">
      <c r="A58" s="128"/>
      <c r="B58" s="128"/>
      <c r="C58" s="128"/>
      <c r="D58" s="128"/>
      <c r="F58" s="128"/>
      <c r="G58" s="128"/>
      <c r="H58" s="128"/>
      <c r="I58" s="128"/>
      <c r="J58" s="128"/>
      <c r="K58" s="128"/>
      <c r="L58" s="128"/>
      <c r="M58" s="128"/>
      <c r="N58" s="128"/>
      <c r="AE58" s="128"/>
      <c r="AN58" s="128"/>
      <c r="AO58" s="128"/>
      <c r="AP58" s="128"/>
      <c r="AQ58" s="128"/>
      <c r="AR58" s="128"/>
      <c r="AS58" s="128"/>
      <c r="AT58" s="128"/>
      <c r="AU58" s="128"/>
      <c r="AV58" s="128"/>
      <c r="AW58" s="128"/>
      <c r="AX58" s="128"/>
      <c r="AY58" s="128"/>
      <c r="AZ58" s="128"/>
      <c r="BA58" s="128"/>
      <c r="BB58" s="128"/>
      <c r="BC58" s="128"/>
      <c r="BD58" s="128"/>
      <c r="BE58" s="128"/>
      <c r="BF58" s="128"/>
      <c r="BG58" s="128"/>
      <c r="BH58" s="128"/>
      <c r="BI58" s="128"/>
      <c r="BJ58" s="128"/>
      <c r="BK58" s="128"/>
      <c r="BL58" s="128"/>
      <c r="BM58" s="128"/>
      <c r="BN58" s="128"/>
    </row>
    <row r="59" spans="1:66">
      <c r="A59" s="128"/>
      <c r="B59" s="128"/>
      <c r="C59" s="128"/>
      <c r="D59" s="128"/>
      <c r="F59" s="128"/>
      <c r="G59" s="128"/>
      <c r="H59" s="128"/>
      <c r="I59" s="128"/>
      <c r="J59" s="128"/>
      <c r="K59" s="128"/>
      <c r="L59" s="128"/>
      <c r="M59" s="128"/>
      <c r="N59" s="128"/>
      <c r="AE59" s="128"/>
      <c r="AN59" s="128"/>
      <c r="AO59" s="128"/>
      <c r="AP59" s="128"/>
      <c r="AQ59" s="128"/>
      <c r="AR59" s="128"/>
      <c r="AS59" s="128"/>
      <c r="AT59" s="128"/>
      <c r="AU59" s="128"/>
      <c r="AV59" s="128"/>
      <c r="AW59" s="128"/>
      <c r="AX59" s="128"/>
      <c r="AY59" s="128"/>
      <c r="AZ59" s="128"/>
      <c r="BA59" s="128"/>
      <c r="BB59" s="128"/>
      <c r="BC59" s="128"/>
      <c r="BD59" s="128"/>
      <c r="BE59" s="128"/>
      <c r="BF59" s="128"/>
      <c r="BG59" s="128"/>
      <c r="BH59" s="128"/>
      <c r="BI59" s="128"/>
      <c r="BJ59" s="128"/>
      <c r="BK59" s="128"/>
      <c r="BL59" s="128"/>
      <c r="BM59" s="128"/>
      <c r="BN59" s="128"/>
    </row>
    <row r="60" spans="1:66">
      <c r="A60" s="128"/>
      <c r="B60" s="128"/>
      <c r="C60" s="128"/>
      <c r="D60" s="128"/>
      <c r="F60" s="128"/>
      <c r="G60" s="128"/>
      <c r="H60" s="128"/>
      <c r="I60" s="128"/>
      <c r="J60" s="128"/>
      <c r="K60" s="128"/>
      <c r="L60" s="128"/>
      <c r="M60" s="128"/>
      <c r="N60" s="128"/>
      <c r="AE60" s="128"/>
      <c r="AN60" s="128"/>
      <c r="AO60" s="128"/>
      <c r="AP60" s="128"/>
      <c r="AQ60" s="128"/>
      <c r="AR60" s="128"/>
      <c r="AS60" s="128"/>
      <c r="AT60" s="128"/>
      <c r="AU60" s="128"/>
      <c r="AV60" s="128"/>
      <c r="AW60" s="128"/>
      <c r="AX60" s="128"/>
      <c r="AY60" s="128"/>
      <c r="AZ60" s="128"/>
      <c r="BA60" s="128"/>
      <c r="BB60" s="128"/>
      <c r="BC60" s="128"/>
      <c r="BD60" s="128"/>
      <c r="BE60" s="128"/>
      <c r="BF60" s="128"/>
      <c r="BG60" s="128"/>
      <c r="BH60" s="128"/>
      <c r="BI60" s="128"/>
      <c r="BJ60" s="128"/>
      <c r="BK60" s="128"/>
      <c r="BL60" s="128"/>
      <c r="BM60" s="128"/>
      <c r="BN60" s="128"/>
    </row>
    <row r="61" spans="1:66">
      <c r="A61" s="128"/>
      <c r="B61" s="128"/>
      <c r="C61" s="128"/>
      <c r="D61" s="128"/>
      <c r="F61" s="128"/>
      <c r="G61" s="128"/>
      <c r="H61" s="128"/>
      <c r="I61" s="128"/>
      <c r="J61" s="128"/>
      <c r="K61" s="128"/>
      <c r="L61" s="128"/>
      <c r="M61" s="128"/>
      <c r="N61" s="128"/>
      <c r="AE61" s="128"/>
      <c r="AN61" s="128"/>
      <c r="AO61" s="128"/>
      <c r="AP61" s="128"/>
      <c r="AQ61" s="128"/>
      <c r="AR61" s="128"/>
      <c r="AS61" s="128"/>
      <c r="AT61" s="128"/>
      <c r="AU61" s="128"/>
      <c r="AV61" s="128"/>
      <c r="AW61" s="128"/>
      <c r="AX61" s="128"/>
      <c r="AY61" s="128"/>
      <c r="AZ61" s="128"/>
      <c r="BA61" s="128"/>
      <c r="BB61" s="128"/>
      <c r="BC61" s="128"/>
      <c r="BD61" s="128"/>
      <c r="BE61" s="128"/>
      <c r="BF61" s="128"/>
      <c r="BG61" s="128"/>
      <c r="BH61" s="128"/>
      <c r="BI61" s="128"/>
      <c r="BJ61" s="128"/>
      <c r="BK61" s="128"/>
      <c r="BL61" s="128"/>
      <c r="BM61" s="128"/>
      <c r="BN61" s="128"/>
    </row>
    <row r="62" spans="1:66">
      <c r="A62" s="128"/>
      <c r="B62" s="128"/>
      <c r="C62" s="128"/>
      <c r="D62" s="128"/>
      <c r="F62" s="128"/>
      <c r="G62" s="128"/>
      <c r="H62" s="128"/>
      <c r="I62" s="128"/>
      <c r="J62" s="128"/>
      <c r="K62" s="128"/>
      <c r="L62" s="128"/>
      <c r="M62" s="128"/>
      <c r="N62" s="128"/>
      <c r="AE62" s="128"/>
      <c r="AN62" s="128"/>
      <c r="AO62" s="128"/>
      <c r="AP62" s="128"/>
      <c r="AQ62" s="128"/>
      <c r="AR62" s="128"/>
      <c r="AS62" s="128"/>
      <c r="AT62" s="128"/>
      <c r="AU62" s="128"/>
      <c r="AV62" s="128"/>
      <c r="AW62" s="128"/>
      <c r="AX62" s="128"/>
      <c r="AY62" s="128"/>
      <c r="AZ62" s="128"/>
      <c r="BA62" s="128"/>
      <c r="BB62" s="128"/>
      <c r="BC62" s="128"/>
      <c r="BD62" s="128"/>
      <c r="BE62" s="128"/>
      <c r="BF62" s="128"/>
      <c r="BG62" s="128"/>
      <c r="BH62" s="128"/>
      <c r="BI62" s="128"/>
      <c r="BJ62" s="128"/>
      <c r="BK62" s="128"/>
      <c r="BL62" s="128"/>
      <c r="BM62" s="128"/>
      <c r="BN62" s="128"/>
    </row>
    <row r="63" spans="1:66">
      <c r="A63" s="128"/>
      <c r="B63" s="128"/>
      <c r="C63" s="128"/>
      <c r="D63" s="128"/>
      <c r="F63" s="128"/>
      <c r="G63" s="128"/>
      <c r="H63" s="128"/>
      <c r="I63" s="128"/>
      <c r="J63" s="128"/>
      <c r="K63" s="128"/>
      <c r="L63" s="128"/>
      <c r="M63" s="128"/>
      <c r="N63" s="128"/>
      <c r="AE63" s="128"/>
      <c r="AN63" s="128"/>
      <c r="AO63" s="128"/>
      <c r="AP63" s="128"/>
      <c r="AQ63" s="128"/>
      <c r="AR63" s="128"/>
      <c r="AS63" s="128"/>
      <c r="AT63" s="128"/>
      <c r="AU63" s="128"/>
      <c r="AV63" s="128"/>
      <c r="AW63" s="128"/>
      <c r="AX63" s="128"/>
      <c r="AY63" s="128"/>
      <c r="AZ63" s="128"/>
      <c r="BA63" s="128"/>
      <c r="BB63" s="128"/>
      <c r="BC63" s="128"/>
      <c r="BD63" s="128"/>
      <c r="BE63" s="128"/>
      <c r="BF63" s="128"/>
      <c r="BG63" s="128"/>
      <c r="BH63" s="128"/>
      <c r="BI63" s="128"/>
      <c r="BJ63" s="128"/>
      <c r="BK63" s="128"/>
      <c r="BL63" s="128"/>
      <c r="BM63" s="128"/>
      <c r="BN63" s="128"/>
    </row>
    <row r="64" spans="1:66">
      <c r="A64" s="128"/>
      <c r="B64" s="128"/>
      <c r="C64" s="128"/>
      <c r="D64" s="128"/>
      <c r="F64" s="128"/>
      <c r="G64" s="128"/>
      <c r="H64" s="128"/>
      <c r="I64" s="128"/>
      <c r="J64" s="128"/>
      <c r="K64" s="128"/>
      <c r="L64" s="128"/>
      <c r="M64" s="128"/>
      <c r="N64" s="128"/>
      <c r="AE64" s="128"/>
      <c r="AN64" s="128"/>
      <c r="AO64" s="128"/>
      <c r="AP64" s="128"/>
      <c r="AQ64" s="128"/>
      <c r="AR64" s="128"/>
      <c r="AS64" s="128"/>
      <c r="AT64" s="128"/>
      <c r="AU64" s="128"/>
      <c r="AV64" s="128"/>
      <c r="AW64" s="128"/>
      <c r="AX64" s="128"/>
      <c r="AY64" s="128"/>
      <c r="AZ64" s="128"/>
      <c r="BA64" s="128"/>
      <c r="BB64" s="128"/>
      <c r="BC64" s="128"/>
      <c r="BD64" s="128"/>
      <c r="BE64" s="128"/>
      <c r="BF64" s="128"/>
      <c r="BG64" s="128"/>
      <c r="BH64" s="128"/>
      <c r="BI64" s="128"/>
      <c r="BJ64" s="128"/>
      <c r="BK64" s="128"/>
      <c r="BL64" s="128"/>
      <c r="BM64" s="128"/>
      <c r="BN64" s="128"/>
    </row>
    <row r="65" spans="1:66">
      <c r="A65" s="128"/>
      <c r="B65" s="128"/>
      <c r="C65" s="128"/>
      <c r="D65" s="128"/>
      <c r="F65" s="128"/>
      <c r="G65" s="128"/>
      <c r="H65" s="128"/>
      <c r="I65" s="128"/>
      <c r="J65" s="128"/>
      <c r="K65" s="128"/>
      <c r="L65" s="128"/>
      <c r="M65" s="128"/>
      <c r="N65" s="128"/>
      <c r="AE65" s="128"/>
      <c r="AN65" s="128"/>
      <c r="AO65" s="128"/>
      <c r="AP65" s="128"/>
      <c r="AQ65" s="128"/>
      <c r="AR65" s="128"/>
      <c r="AS65" s="128"/>
      <c r="AT65" s="128"/>
      <c r="AU65" s="128"/>
      <c r="AV65" s="128"/>
      <c r="AW65" s="128"/>
      <c r="AX65" s="128"/>
      <c r="AY65" s="128"/>
      <c r="AZ65" s="128"/>
      <c r="BA65" s="128"/>
      <c r="BB65" s="128"/>
      <c r="BC65" s="128"/>
      <c r="BD65" s="128"/>
      <c r="BE65" s="128"/>
      <c r="BF65" s="128"/>
      <c r="BG65" s="128"/>
      <c r="BH65" s="128"/>
      <c r="BI65" s="128"/>
      <c r="BJ65" s="128"/>
      <c r="BK65" s="128"/>
      <c r="BL65" s="128"/>
      <c r="BM65" s="128"/>
      <c r="BN65" s="128"/>
    </row>
    <row r="66" spans="1:66">
      <c r="A66" s="128"/>
      <c r="B66" s="128"/>
      <c r="C66" s="128"/>
      <c r="D66" s="128"/>
      <c r="F66" s="128"/>
      <c r="G66" s="128"/>
      <c r="H66" s="128"/>
      <c r="I66" s="128"/>
      <c r="J66" s="128"/>
      <c r="K66" s="128"/>
      <c r="L66" s="128"/>
      <c r="M66" s="128"/>
      <c r="N66" s="128"/>
      <c r="AE66" s="128"/>
      <c r="AN66" s="128"/>
      <c r="AO66" s="128"/>
      <c r="AP66" s="128"/>
      <c r="AQ66" s="128"/>
      <c r="AR66" s="128"/>
      <c r="AS66" s="128"/>
      <c r="AT66" s="128"/>
      <c r="AU66" s="128"/>
      <c r="AV66" s="128"/>
      <c r="AW66" s="128"/>
      <c r="AX66" s="128"/>
      <c r="AY66" s="128"/>
      <c r="AZ66" s="128"/>
      <c r="BA66" s="128"/>
      <c r="BB66" s="128"/>
      <c r="BC66" s="128"/>
      <c r="BD66" s="128"/>
      <c r="BE66" s="128"/>
      <c r="BF66" s="128"/>
      <c r="BG66" s="128"/>
      <c r="BH66" s="128"/>
      <c r="BI66" s="128"/>
      <c r="BJ66" s="128"/>
      <c r="BK66" s="128"/>
      <c r="BL66" s="128"/>
      <c r="BM66" s="128"/>
      <c r="BN66" s="128"/>
    </row>
    <row r="67" spans="1:66">
      <c r="A67" s="128"/>
      <c r="B67" s="128"/>
      <c r="C67" s="128"/>
      <c r="D67" s="128"/>
      <c r="F67" s="128"/>
      <c r="G67" s="128"/>
      <c r="H67" s="128"/>
      <c r="I67" s="128"/>
      <c r="J67" s="128"/>
      <c r="K67" s="128"/>
      <c r="L67" s="128"/>
      <c r="M67" s="128"/>
      <c r="N67" s="128"/>
      <c r="AE67" s="128"/>
      <c r="AN67" s="128"/>
      <c r="AO67" s="128"/>
      <c r="AP67" s="128"/>
      <c r="AQ67" s="128"/>
      <c r="AR67" s="128"/>
      <c r="AS67" s="128"/>
      <c r="AT67" s="128"/>
      <c r="AU67" s="128"/>
      <c r="AV67" s="128"/>
      <c r="AW67" s="128"/>
      <c r="AX67" s="128"/>
      <c r="AY67" s="128"/>
      <c r="AZ67" s="128"/>
      <c r="BA67" s="128"/>
      <c r="BB67" s="128"/>
      <c r="BC67" s="128"/>
      <c r="BD67" s="128"/>
      <c r="BE67" s="128"/>
      <c r="BF67" s="128"/>
      <c r="BG67" s="128"/>
      <c r="BH67" s="128"/>
      <c r="BI67" s="128"/>
      <c r="BJ67" s="128"/>
      <c r="BK67" s="128"/>
      <c r="BL67" s="128"/>
      <c r="BM67" s="128"/>
      <c r="BN67" s="128"/>
    </row>
    <row r="68" spans="1:66">
      <c r="A68" s="128"/>
      <c r="B68" s="128"/>
      <c r="C68" s="128"/>
      <c r="D68" s="128"/>
      <c r="F68" s="128"/>
      <c r="G68" s="128"/>
      <c r="H68" s="128"/>
      <c r="I68" s="128"/>
      <c r="J68" s="128"/>
      <c r="K68" s="128"/>
      <c r="L68" s="128"/>
      <c r="M68" s="128"/>
      <c r="N68" s="128"/>
      <c r="AE68" s="128"/>
      <c r="AN68" s="128"/>
      <c r="AO68" s="128"/>
      <c r="AP68" s="128"/>
      <c r="AQ68" s="128"/>
      <c r="AR68" s="128"/>
      <c r="AS68" s="128"/>
      <c r="AT68" s="128"/>
      <c r="AU68" s="128"/>
      <c r="AV68" s="128"/>
      <c r="AW68" s="128"/>
      <c r="AX68" s="128"/>
      <c r="AY68" s="128"/>
      <c r="AZ68" s="128"/>
      <c r="BA68" s="128"/>
      <c r="BB68" s="128"/>
      <c r="BC68" s="128"/>
      <c r="BD68" s="128"/>
      <c r="BE68" s="128"/>
      <c r="BF68" s="128"/>
      <c r="BG68" s="128"/>
      <c r="BH68" s="128"/>
      <c r="BI68" s="128"/>
      <c r="BJ68" s="128"/>
      <c r="BK68" s="128"/>
      <c r="BL68" s="128"/>
      <c r="BM68" s="128"/>
      <c r="BN68" s="128"/>
    </row>
    <row r="69" spans="1:66">
      <c r="A69" s="128"/>
      <c r="B69" s="128"/>
      <c r="C69" s="128"/>
      <c r="D69" s="128"/>
      <c r="F69" s="128"/>
      <c r="G69" s="128"/>
      <c r="H69" s="128"/>
      <c r="I69" s="128"/>
      <c r="J69" s="128"/>
      <c r="K69" s="128"/>
      <c r="L69" s="128"/>
      <c r="M69" s="128"/>
      <c r="N69" s="128"/>
      <c r="AE69" s="128"/>
      <c r="AN69" s="128"/>
      <c r="AO69" s="128"/>
      <c r="AP69" s="128"/>
      <c r="AQ69" s="128"/>
      <c r="AR69" s="128"/>
      <c r="AS69" s="128"/>
      <c r="AT69" s="128"/>
      <c r="AU69" s="128"/>
      <c r="AV69" s="128"/>
      <c r="AW69" s="128"/>
      <c r="AX69" s="128"/>
      <c r="AY69" s="128"/>
      <c r="AZ69" s="128"/>
      <c r="BA69" s="128"/>
      <c r="BB69" s="128"/>
      <c r="BC69" s="128"/>
      <c r="BD69" s="128"/>
      <c r="BE69" s="128"/>
      <c r="BF69" s="128"/>
      <c r="BG69" s="128"/>
      <c r="BH69" s="128"/>
      <c r="BI69" s="128"/>
      <c r="BJ69" s="128"/>
      <c r="BK69" s="128"/>
      <c r="BL69" s="128"/>
      <c r="BM69" s="128"/>
      <c r="BN69" s="128"/>
    </row>
    <row r="70" spans="1:66">
      <c r="A70" s="128"/>
      <c r="B70" s="128"/>
      <c r="C70" s="128"/>
      <c r="D70" s="128"/>
      <c r="F70" s="128"/>
      <c r="G70" s="128"/>
      <c r="H70" s="128"/>
      <c r="I70" s="128"/>
      <c r="J70" s="128"/>
      <c r="K70" s="128"/>
      <c r="L70" s="128"/>
      <c r="M70" s="128"/>
      <c r="N70" s="128"/>
      <c r="AE70" s="128"/>
      <c r="AN70" s="128"/>
      <c r="AO70" s="128"/>
      <c r="AP70" s="128"/>
      <c r="AQ70" s="128"/>
      <c r="AR70" s="128"/>
      <c r="AS70" s="128"/>
      <c r="AT70" s="128"/>
      <c r="AU70" s="128"/>
      <c r="AV70" s="128"/>
      <c r="AW70" s="128"/>
      <c r="AX70" s="128"/>
      <c r="AY70" s="128"/>
      <c r="AZ70" s="128"/>
      <c r="BA70" s="128"/>
      <c r="BB70" s="128"/>
      <c r="BC70" s="128"/>
      <c r="BD70" s="128"/>
      <c r="BE70" s="128"/>
      <c r="BF70" s="128"/>
      <c r="BG70" s="128"/>
      <c r="BH70" s="128"/>
      <c r="BI70" s="128"/>
      <c r="BJ70" s="128"/>
      <c r="BK70" s="128"/>
      <c r="BL70" s="128"/>
      <c r="BM70" s="128"/>
      <c r="BN70" s="128"/>
    </row>
    <row r="71" spans="1:66">
      <c r="A71" s="128"/>
      <c r="B71" s="128"/>
      <c r="C71" s="128"/>
      <c r="D71" s="128"/>
      <c r="F71" s="128"/>
      <c r="G71" s="128"/>
      <c r="H71" s="128"/>
      <c r="I71" s="128"/>
      <c r="J71" s="128"/>
      <c r="K71" s="128"/>
      <c r="L71" s="128"/>
      <c r="M71" s="128"/>
      <c r="N71" s="128"/>
      <c r="AE71" s="128"/>
      <c r="AN71" s="128"/>
      <c r="AO71" s="128"/>
      <c r="AP71" s="128"/>
      <c r="AQ71" s="128"/>
      <c r="AR71" s="128"/>
      <c r="AS71" s="128"/>
      <c r="AT71" s="128"/>
      <c r="AU71" s="128"/>
      <c r="AV71" s="128"/>
      <c r="AW71" s="128"/>
      <c r="AX71" s="128"/>
      <c r="AY71" s="128"/>
      <c r="AZ71" s="128"/>
      <c r="BA71" s="128"/>
      <c r="BB71" s="128"/>
      <c r="BC71" s="128"/>
      <c r="BD71" s="128"/>
      <c r="BE71" s="128"/>
      <c r="BF71" s="128"/>
      <c r="BG71" s="128"/>
      <c r="BH71" s="128"/>
      <c r="BI71" s="128"/>
      <c r="BJ71" s="128"/>
      <c r="BK71" s="128"/>
      <c r="BL71" s="128"/>
      <c r="BM71" s="128"/>
      <c r="BN71" s="128"/>
    </row>
    <row r="72" spans="1:66">
      <c r="A72" s="128"/>
      <c r="B72" s="128"/>
      <c r="C72" s="128"/>
      <c r="D72" s="128"/>
      <c r="F72" s="128"/>
      <c r="G72" s="128"/>
      <c r="H72" s="128"/>
      <c r="I72" s="128"/>
      <c r="J72" s="128"/>
      <c r="K72" s="128"/>
      <c r="L72" s="128"/>
      <c r="M72" s="128"/>
      <c r="N72" s="128"/>
      <c r="AE72" s="128"/>
      <c r="AN72" s="128"/>
      <c r="AO72" s="128"/>
      <c r="AP72" s="128"/>
      <c r="AQ72" s="128"/>
      <c r="AR72" s="128"/>
      <c r="AS72" s="128"/>
      <c r="AT72" s="128"/>
      <c r="AU72" s="128"/>
      <c r="AV72" s="128"/>
      <c r="AW72" s="128"/>
      <c r="AX72" s="128"/>
      <c r="AY72" s="128"/>
      <c r="AZ72" s="128"/>
      <c r="BA72" s="128"/>
      <c r="BB72" s="128"/>
      <c r="BC72" s="128"/>
      <c r="BD72" s="128"/>
      <c r="BE72" s="128"/>
      <c r="BF72" s="128"/>
      <c r="BG72" s="128"/>
      <c r="BH72" s="128"/>
      <c r="BI72" s="128"/>
      <c r="BJ72" s="128"/>
      <c r="BK72" s="128"/>
      <c r="BL72" s="128"/>
      <c r="BM72" s="128"/>
      <c r="BN72" s="128"/>
    </row>
    <row r="73" spans="1:66">
      <c r="A73" s="128"/>
      <c r="B73" s="128"/>
      <c r="C73" s="128"/>
      <c r="D73" s="128"/>
      <c r="F73" s="128"/>
      <c r="G73" s="128"/>
      <c r="H73" s="128"/>
      <c r="I73" s="128"/>
      <c r="J73" s="128"/>
      <c r="K73" s="128"/>
      <c r="L73" s="128"/>
      <c r="M73" s="128"/>
      <c r="N73" s="128"/>
      <c r="AE73" s="128"/>
      <c r="AN73" s="128"/>
      <c r="AO73" s="128"/>
      <c r="AP73" s="128"/>
      <c r="AQ73" s="128"/>
      <c r="AR73" s="128"/>
      <c r="AS73" s="128"/>
      <c r="AT73" s="128"/>
      <c r="AU73" s="128"/>
      <c r="AV73" s="128"/>
      <c r="AW73" s="128"/>
      <c r="AX73" s="128"/>
      <c r="AY73" s="128"/>
      <c r="AZ73" s="128"/>
      <c r="BA73" s="128"/>
      <c r="BB73" s="128"/>
      <c r="BC73" s="128"/>
      <c r="BD73" s="128"/>
      <c r="BE73" s="128"/>
      <c r="BF73" s="128"/>
      <c r="BG73" s="128"/>
      <c r="BH73" s="128"/>
      <c r="BI73" s="128"/>
      <c r="BJ73" s="128"/>
      <c r="BK73" s="128"/>
      <c r="BL73" s="128"/>
      <c r="BM73" s="128"/>
      <c r="BN73" s="128"/>
    </row>
    <row r="74" spans="1:66">
      <c r="A74" s="128"/>
      <c r="B74" s="128"/>
      <c r="C74" s="128"/>
      <c r="D74" s="128"/>
      <c r="F74" s="128"/>
      <c r="G74" s="128"/>
      <c r="H74" s="128"/>
      <c r="I74" s="128"/>
      <c r="J74" s="128"/>
      <c r="K74" s="128"/>
      <c r="L74" s="128"/>
      <c r="M74" s="128"/>
      <c r="N74" s="128"/>
      <c r="AE74" s="128"/>
      <c r="AN74" s="128"/>
      <c r="AO74" s="128"/>
      <c r="AP74" s="128"/>
      <c r="AQ74" s="128"/>
      <c r="AR74" s="128"/>
      <c r="AS74" s="128"/>
      <c r="AT74" s="128"/>
      <c r="AU74" s="128"/>
      <c r="AV74" s="128"/>
      <c r="AW74" s="128"/>
      <c r="AX74" s="128"/>
      <c r="AY74" s="128"/>
      <c r="AZ74" s="128"/>
      <c r="BA74" s="128"/>
      <c r="BB74" s="128"/>
      <c r="BC74" s="128"/>
      <c r="BD74" s="128"/>
      <c r="BE74" s="128"/>
      <c r="BF74" s="128"/>
      <c r="BG74" s="128"/>
      <c r="BH74" s="128"/>
      <c r="BI74" s="128"/>
      <c r="BJ74" s="128"/>
      <c r="BK74" s="128"/>
      <c r="BL74" s="128"/>
      <c r="BM74" s="128"/>
      <c r="BN74" s="128"/>
    </row>
    <row r="75" spans="1:66">
      <c r="A75" s="128"/>
      <c r="B75" s="128"/>
      <c r="C75" s="128"/>
      <c r="D75" s="128"/>
      <c r="F75" s="128"/>
      <c r="G75" s="128"/>
      <c r="H75" s="128"/>
      <c r="I75" s="128"/>
      <c r="J75" s="128"/>
      <c r="K75" s="128"/>
      <c r="L75" s="128"/>
      <c r="M75" s="128"/>
      <c r="N75" s="128"/>
      <c r="AE75" s="128"/>
      <c r="AN75" s="128"/>
      <c r="AO75" s="128"/>
      <c r="AP75" s="128"/>
      <c r="AQ75" s="128"/>
      <c r="AR75" s="128"/>
      <c r="AS75" s="128"/>
      <c r="AT75" s="128"/>
      <c r="AU75" s="128"/>
      <c r="AV75" s="128"/>
      <c r="AW75" s="128"/>
      <c r="AX75" s="128"/>
      <c r="AY75" s="128"/>
      <c r="AZ75" s="128"/>
      <c r="BA75" s="128"/>
      <c r="BB75" s="128"/>
      <c r="BC75" s="128"/>
      <c r="BD75" s="128"/>
      <c r="BE75" s="128"/>
      <c r="BF75" s="128"/>
      <c r="BG75" s="128"/>
      <c r="BH75" s="128"/>
      <c r="BI75" s="128"/>
      <c r="BJ75" s="128"/>
      <c r="BK75" s="128"/>
      <c r="BL75" s="128"/>
      <c r="BM75" s="128"/>
      <c r="BN75" s="128"/>
    </row>
    <row r="76" spans="1:66">
      <c r="A76" s="128"/>
      <c r="B76" s="128"/>
      <c r="C76" s="128"/>
      <c r="D76" s="128"/>
      <c r="F76" s="128"/>
      <c r="G76" s="128"/>
      <c r="H76" s="128"/>
      <c r="I76" s="128"/>
      <c r="J76" s="128"/>
      <c r="K76" s="128"/>
      <c r="L76" s="128"/>
      <c r="M76" s="128"/>
      <c r="N76" s="128"/>
      <c r="AE76" s="128"/>
      <c r="AN76" s="128"/>
      <c r="AO76" s="128"/>
      <c r="AP76" s="128"/>
      <c r="AQ76" s="128"/>
      <c r="AR76" s="128"/>
      <c r="AS76" s="128"/>
      <c r="AT76" s="128"/>
      <c r="AU76" s="128"/>
      <c r="AV76" s="128"/>
      <c r="AW76" s="128"/>
      <c r="AX76" s="128"/>
      <c r="AY76" s="128"/>
      <c r="AZ76" s="128"/>
      <c r="BA76" s="128"/>
      <c r="BB76" s="128"/>
      <c r="BC76" s="128"/>
      <c r="BD76" s="128"/>
      <c r="BE76" s="128"/>
      <c r="BF76" s="128"/>
      <c r="BG76" s="128"/>
      <c r="BH76" s="128"/>
      <c r="BI76" s="128"/>
      <c r="BJ76" s="128"/>
      <c r="BK76" s="128"/>
      <c r="BL76" s="128"/>
      <c r="BM76" s="128"/>
      <c r="BN76" s="128"/>
    </row>
    <row r="77" spans="1:66">
      <c r="A77" s="128"/>
      <c r="B77" s="128"/>
      <c r="C77" s="128"/>
      <c r="D77" s="128"/>
      <c r="F77" s="128"/>
      <c r="G77" s="128"/>
      <c r="H77" s="128"/>
      <c r="I77" s="128"/>
      <c r="J77" s="128"/>
      <c r="K77" s="128"/>
      <c r="L77" s="128"/>
      <c r="M77" s="128"/>
      <c r="N77" s="128"/>
      <c r="AE77" s="128"/>
      <c r="AN77" s="128"/>
      <c r="AO77" s="128"/>
      <c r="AP77" s="128"/>
      <c r="AQ77" s="128"/>
      <c r="AR77" s="128"/>
      <c r="AS77" s="128"/>
      <c r="AT77" s="128"/>
      <c r="AU77" s="128"/>
      <c r="AV77" s="128"/>
      <c r="AW77" s="128"/>
      <c r="AX77" s="128"/>
      <c r="AY77" s="128"/>
      <c r="AZ77" s="128"/>
      <c r="BA77" s="128"/>
      <c r="BB77" s="128"/>
      <c r="BC77" s="128"/>
      <c r="BD77" s="128"/>
      <c r="BE77" s="128"/>
      <c r="BF77" s="128"/>
      <c r="BG77" s="128"/>
      <c r="BH77" s="128"/>
      <c r="BI77" s="128"/>
      <c r="BJ77" s="128"/>
      <c r="BK77" s="128"/>
      <c r="BL77" s="128"/>
      <c r="BM77" s="128"/>
      <c r="BN77" s="128"/>
    </row>
    <row r="78" spans="1:66" ht="15" customHeight="1">
      <c r="A78" s="128"/>
      <c r="B78" s="128"/>
      <c r="C78" s="128"/>
      <c r="D78" s="128"/>
      <c r="F78" s="128"/>
      <c r="G78" s="128"/>
      <c r="H78" s="128"/>
      <c r="I78" s="128"/>
      <c r="J78" s="128"/>
      <c r="K78" s="128"/>
      <c r="L78" s="128"/>
      <c r="M78" s="128"/>
      <c r="N78" s="128"/>
      <c r="AE78" s="128"/>
      <c r="AN78" s="128"/>
      <c r="AO78" s="128"/>
      <c r="AP78" s="128"/>
      <c r="AQ78" s="128"/>
      <c r="AR78" s="128"/>
      <c r="AS78" s="128"/>
      <c r="AT78" s="128"/>
      <c r="AU78" s="128"/>
      <c r="AV78" s="128"/>
      <c r="AW78" s="128"/>
      <c r="AX78" s="128"/>
      <c r="AY78" s="128"/>
      <c r="AZ78" s="128"/>
      <c r="BA78" s="128"/>
      <c r="BB78" s="128"/>
      <c r="BC78" s="128"/>
      <c r="BD78" s="128"/>
      <c r="BE78" s="128"/>
      <c r="BF78" s="128"/>
      <c r="BG78" s="128"/>
      <c r="BH78" s="128"/>
      <c r="BI78" s="128"/>
      <c r="BJ78" s="128"/>
      <c r="BK78" s="128"/>
      <c r="BL78" s="128"/>
      <c r="BM78" s="128"/>
      <c r="BN78" s="128"/>
    </row>
    <row r="79" spans="1:66">
      <c r="A79" s="128"/>
      <c r="B79" s="128"/>
      <c r="C79" s="128"/>
      <c r="D79" s="128"/>
      <c r="F79" s="128"/>
      <c r="G79" s="128"/>
      <c r="H79" s="128"/>
      <c r="I79" s="128"/>
      <c r="J79" s="128"/>
      <c r="K79" s="128"/>
      <c r="L79" s="128"/>
      <c r="M79" s="128"/>
      <c r="N79" s="128"/>
      <c r="AE79" s="128"/>
      <c r="AN79" s="128"/>
      <c r="AO79" s="128"/>
      <c r="AP79" s="128"/>
      <c r="AQ79" s="128"/>
      <c r="AR79" s="128"/>
      <c r="AS79" s="128"/>
      <c r="AT79" s="128"/>
      <c r="AU79" s="128"/>
      <c r="AV79" s="128"/>
      <c r="AW79" s="128"/>
      <c r="AX79" s="128"/>
      <c r="AY79" s="128"/>
      <c r="AZ79" s="128"/>
      <c r="BA79" s="128"/>
      <c r="BB79" s="128"/>
      <c r="BC79" s="128"/>
      <c r="BD79" s="128"/>
      <c r="BE79" s="128"/>
      <c r="BF79" s="128"/>
      <c r="BG79" s="128"/>
      <c r="BH79" s="128"/>
      <c r="BI79" s="128"/>
      <c r="BJ79" s="128"/>
      <c r="BK79" s="128"/>
      <c r="BL79" s="128"/>
      <c r="BM79" s="128"/>
      <c r="BN79" s="128"/>
    </row>
    <row r="80" spans="1:66">
      <c r="A80" s="128"/>
      <c r="B80" s="128"/>
      <c r="C80" s="128"/>
      <c r="D80" s="128"/>
      <c r="F80" s="128"/>
      <c r="G80" s="128"/>
      <c r="H80" s="128"/>
      <c r="I80" s="128"/>
      <c r="J80" s="128"/>
      <c r="K80" s="128"/>
      <c r="L80" s="128"/>
      <c r="M80" s="128"/>
      <c r="N80" s="128"/>
      <c r="AE80" s="128"/>
      <c r="AN80" s="128"/>
      <c r="AO80" s="128"/>
      <c r="AP80" s="128"/>
      <c r="AQ80" s="128"/>
      <c r="AR80" s="128"/>
      <c r="AS80" s="128"/>
      <c r="AT80" s="128"/>
      <c r="AU80" s="128"/>
      <c r="AV80" s="128"/>
      <c r="AW80" s="128"/>
      <c r="AX80" s="128"/>
      <c r="AY80" s="128"/>
      <c r="AZ80" s="128"/>
      <c r="BA80" s="128"/>
      <c r="BB80" s="128"/>
      <c r="BC80" s="128"/>
      <c r="BD80" s="128"/>
      <c r="BE80" s="128"/>
      <c r="BF80" s="128"/>
      <c r="BG80" s="128"/>
      <c r="BH80" s="128"/>
      <c r="BI80" s="128"/>
      <c r="BJ80" s="128"/>
      <c r="BK80" s="128"/>
      <c r="BL80" s="128"/>
      <c r="BM80" s="128"/>
      <c r="BN80" s="128"/>
    </row>
    <row r="81" spans="1:66">
      <c r="A81" s="128"/>
      <c r="B81" s="128"/>
      <c r="C81" s="128"/>
      <c r="D81" s="128"/>
      <c r="F81" s="128"/>
      <c r="G81" s="128"/>
      <c r="H81" s="128"/>
      <c r="I81" s="128"/>
      <c r="J81" s="128"/>
      <c r="K81" s="128"/>
      <c r="L81" s="128"/>
      <c r="M81" s="128"/>
      <c r="N81" s="128"/>
      <c r="AE81" s="128"/>
      <c r="AN81" s="128"/>
      <c r="AO81" s="128"/>
      <c r="AP81" s="128"/>
      <c r="AQ81" s="128"/>
      <c r="AR81" s="128"/>
      <c r="AS81" s="128"/>
      <c r="AT81" s="128"/>
      <c r="AU81" s="128"/>
      <c r="AV81" s="128"/>
      <c r="AW81" s="128"/>
      <c r="AX81" s="128"/>
      <c r="AY81" s="128"/>
      <c r="AZ81" s="128"/>
      <c r="BA81" s="128"/>
      <c r="BB81" s="128"/>
      <c r="BC81" s="128"/>
      <c r="BD81" s="128"/>
      <c r="BE81" s="128"/>
      <c r="BF81" s="128"/>
      <c r="BG81" s="128"/>
      <c r="BH81" s="128"/>
      <c r="BI81" s="128"/>
      <c r="BJ81" s="128"/>
      <c r="BK81" s="128"/>
      <c r="BL81" s="128"/>
      <c r="BM81" s="128"/>
      <c r="BN81" s="128"/>
    </row>
    <row r="82" spans="1:66">
      <c r="A82" s="128"/>
      <c r="B82" s="128"/>
      <c r="C82" s="128"/>
      <c r="D82" s="128"/>
      <c r="F82" s="128"/>
      <c r="G82" s="128"/>
      <c r="H82" s="128"/>
      <c r="I82" s="128"/>
      <c r="J82" s="128"/>
      <c r="K82" s="128"/>
      <c r="L82" s="128"/>
      <c r="M82" s="128"/>
      <c r="N82" s="128"/>
      <c r="AE82" s="128"/>
      <c r="AN82" s="128"/>
      <c r="AO82" s="128"/>
      <c r="AP82" s="128"/>
      <c r="AQ82" s="128"/>
      <c r="AR82" s="128"/>
      <c r="AS82" s="128"/>
      <c r="AT82" s="128"/>
      <c r="AU82" s="128"/>
      <c r="AV82" s="128"/>
      <c r="AW82" s="128"/>
      <c r="AX82" s="128"/>
      <c r="AY82" s="128"/>
      <c r="AZ82" s="128"/>
      <c r="BA82" s="128"/>
      <c r="BB82" s="128"/>
      <c r="BC82" s="128"/>
      <c r="BD82" s="128"/>
      <c r="BE82" s="128"/>
      <c r="BF82" s="128"/>
      <c r="BG82" s="128"/>
      <c r="BH82" s="128"/>
      <c r="BI82" s="128"/>
      <c r="BJ82" s="128"/>
      <c r="BK82" s="128"/>
      <c r="BL82" s="128"/>
      <c r="BM82" s="128"/>
      <c r="BN82" s="128"/>
    </row>
    <row r="83" spans="1:66">
      <c r="A83" s="128"/>
      <c r="B83" s="128"/>
      <c r="C83" s="128"/>
      <c r="D83" s="128"/>
      <c r="F83" s="128"/>
      <c r="G83" s="128"/>
      <c r="H83" s="128"/>
      <c r="I83" s="128"/>
      <c r="J83" s="128"/>
      <c r="K83" s="128"/>
      <c r="L83" s="128"/>
      <c r="M83" s="128"/>
      <c r="N83" s="128"/>
      <c r="AE83" s="128"/>
      <c r="AN83" s="128"/>
      <c r="AO83" s="128"/>
      <c r="AP83" s="128"/>
      <c r="AQ83" s="128"/>
      <c r="AR83" s="128"/>
      <c r="AS83" s="128"/>
      <c r="AT83" s="128"/>
      <c r="AU83" s="128"/>
      <c r="AV83" s="128"/>
      <c r="AW83" s="128"/>
      <c r="AX83" s="128"/>
      <c r="AY83" s="128"/>
      <c r="AZ83" s="128"/>
      <c r="BA83" s="128"/>
      <c r="BB83" s="128"/>
      <c r="BC83" s="128"/>
      <c r="BD83" s="128"/>
      <c r="BE83" s="128"/>
      <c r="BF83" s="128"/>
      <c r="BG83" s="128"/>
      <c r="BH83" s="128"/>
      <c r="BI83" s="128"/>
      <c r="BJ83" s="128"/>
      <c r="BK83" s="128"/>
      <c r="BL83" s="128"/>
      <c r="BM83" s="128"/>
      <c r="BN83" s="128"/>
    </row>
    <row r="84" spans="1:66">
      <c r="A84" s="128"/>
      <c r="B84" s="128"/>
      <c r="C84" s="128"/>
      <c r="D84" s="128"/>
      <c r="F84" s="128"/>
      <c r="G84" s="128"/>
      <c r="H84" s="128"/>
      <c r="I84" s="128"/>
      <c r="J84" s="128"/>
      <c r="K84" s="128"/>
      <c r="L84" s="128"/>
      <c r="M84" s="128"/>
      <c r="N84" s="128"/>
      <c r="AE84" s="128"/>
      <c r="AN84" s="128"/>
      <c r="AO84" s="128"/>
      <c r="AP84" s="128"/>
      <c r="AQ84" s="128"/>
      <c r="AR84" s="128"/>
      <c r="AS84" s="128"/>
      <c r="AT84" s="128"/>
      <c r="AU84" s="128"/>
      <c r="AV84" s="128"/>
      <c r="AW84" s="128"/>
      <c r="AX84" s="128"/>
      <c r="AY84" s="128"/>
      <c r="AZ84" s="128"/>
      <c r="BA84" s="128"/>
      <c r="BB84" s="128"/>
      <c r="BC84" s="128"/>
      <c r="BD84" s="128"/>
      <c r="BE84" s="128"/>
      <c r="BF84" s="128"/>
      <c r="BG84" s="128"/>
      <c r="BH84" s="128"/>
      <c r="BI84" s="128"/>
      <c r="BJ84" s="128"/>
      <c r="BK84" s="128"/>
      <c r="BL84" s="128"/>
      <c r="BM84" s="128"/>
      <c r="BN84" s="128"/>
    </row>
    <row r="85" spans="1:66">
      <c r="A85" s="128"/>
      <c r="B85" s="128"/>
      <c r="C85" s="128"/>
      <c r="D85" s="128"/>
      <c r="F85" s="128"/>
      <c r="G85" s="128"/>
      <c r="H85" s="128"/>
      <c r="I85" s="128"/>
      <c r="J85" s="128"/>
      <c r="K85" s="128"/>
      <c r="L85" s="128"/>
      <c r="M85" s="128"/>
      <c r="N85" s="128"/>
      <c r="AE85" s="128"/>
      <c r="AN85" s="128"/>
      <c r="AO85" s="128"/>
      <c r="AP85" s="128"/>
      <c r="AQ85" s="128"/>
      <c r="AR85" s="128"/>
      <c r="AS85" s="128"/>
      <c r="AT85" s="128"/>
      <c r="AU85" s="128"/>
      <c r="AV85" s="128"/>
      <c r="AW85" s="128"/>
      <c r="AX85" s="128"/>
      <c r="AY85" s="128"/>
      <c r="AZ85" s="128"/>
      <c r="BA85" s="128"/>
      <c r="BB85" s="128"/>
      <c r="BC85" s="128"/>
      <c r="BD85" s="128"/>
      <c r="BE85" s="128"/>
      <c r="BF85" s="128"/>
      <c r="BG85" s="128"/>
      <c r="BH85" s="128"/>
      <c r="BI85" s="128"/>
      <c r="BJ85" s="128"/>
      <c r="BK85" s="128"/>
      <c r="BL85" s="128"/>
      <c r="BM85" s="128"/>
      <c r="BN85" s="128"/>
    </row>
    <row r="86" spans="1:66">
      <c r="A86" s="128"/>
      <c r="B86" s="128"/>
      <c r="C86" s="128"/>
      <c r="D86" s="128"/>
      <c r="F86" s="128"/>
      <c r="G86" s="128"/>
      <c r="H86" s="128"/>
      <c r="I86" s="128"/>
      <c r="J86" s="128"/>
      <c r="K86" s="128"/>
      <c r="L86" s="128"/>
      <c r="M86" s="128"/>
      <c r="N86" s="128"/>
      <c r="AE86" s="128"/>
      <c r="AN86" s="128"/>
      <c r="AO86" s="128"/>
      <c r="AP86" s="128"/>
      <c r="AQ86" s="128"/>
      <c r="AR86" s="128"/>
      <c r="AS86" s="128"/>
      <c r="AT86" s="128"/>
      <c r="AU86" s="128"/>
      <c r="AV86" s="128"/>
      <c r="AW86" s="128"/>
      <c r="AX86" s="128"/>
      <c r="AY86" s="128"/>
      <c r="AZ86" s="128"/>
      <c r="BA86" s="128"/>
      <c r="BB86" s="128"/>
      <c r="BC86" s="128"/>
      <c r="BD86" s="128"/>
      <c r="BE86" s="128"/>
      <c r="BF86" s="128"/>
      <c r="BG86" s="128"/>
      <c r="BH86" s="128"/>
      <c r="BI86" s="128"/>
      <c r="BJ86" s="128"/>
      <c r="BK86" s="128"/>
      <c r="BL86" s="128"/>
      <c r="BM86" s="128"/>
      <c r="BN86" s="128"/>
    </row>
    <row r="87" spans="1:66">
      <c r="A87" s="128"/>
      <c r="B87" s="128"/>
      <c r="C87" s="128"/>
      <c r="D87" s="128"/>
      <c r="F87" s="128"/>
      <c r="G87" s="128"/>
      <c r="H87" s="128"/>
      <c r="I87" s="128"/>
      <c r="J87" s="128"/>
      <c r="K87" s="128"/>
      <c r="L87" s="128"/>
      <c r="M87" s="128"/>
      <c r="N87" s="128"/>
      <c r="AE87" s="128"/>
      <c r="AN87" s="128"/>
      <c r="AO87" s="128"/>
      <c r="AP87" s="128"/>
      <c r="AQ87" s="128"/>
      <c r="AR87" s="128"/>
      <c r="AS87" s="128"/>
      <c r="AT87" s="128"/>
      <c r="AU87" s="128"/>
      <c r="AV87" s="128"/>
      <c r="AW87" s="128"/>
      <c r="AX87" s="128"/>
      <c r="AY87" s="128"/>
      <c r="AZ87" s="128"/>
      <c r="BA87" s="128"/>
      <c r="BB87" s="128"/>
      <c r="BC87" s="128"/>
      <c r="BD87" s="128"/>
      <c r="BE87" s="128"/>
      <c r="BF87" s="128"/>
      <c r="BG87" s="128"/>
      <c r="BH87" s="128"/>
      <c r="BI87" s="128"/>
      <c r="BJ87" s="128"/>
      <c r="BK87" s="128"/>
      <c r="BL87" s="128"/>
      <c r="BM87" s="128"/>
      <c r="BN87" s="128"/>
    </row>
    <row r="88" spans="1:66">
      <c r="A88" s="128"/>
      <c r="B88" s="128"/>
      <c r="C88" s="128"/>
      <c r="D88" s="128"/>
      <c r="F88" s="128"/>
      <c r="G88" s="128"/>
      <c r="H88" s="128"/>
      <c r="I88" s="128"/>
      <c r="J88" s="128"/>
      <c r="K88" s="128"/>
      <c r="L88" s="128"/>
      <c r="M88" s="128"/>
      <c r="N88" s="128"/>
      <c r="AE88" s="128"/>
      <c r="AN88" s="128"/>
      <c r="AO88" s="128"/>
      <c r="AP88" s="128"/>
      <c r="AQ88" s="128"/>
      <c r="AR88" s="128"/>
      <c r="AS88" s="128"/>
      <c r="AT88" s="128"/>
      <c r="AU88" s="128"/>
      <c r="AV88" s="128"/>
      <c r="AW88" s="128"/>
      <c r="AX88" s="128"/>
      <c r="AY88" s="128"/>
      <c r="AZ88" s="128"/>
      <c r="BA88" s="128"/>
      <c r="BB88" s="128"/>
      <c r="BC88" s="128"/>
      <c r="BD88" s="128"/>
      <c r="BE88" s="128"/>
      <c r="BF88" s="128"/>
      <c r="BG88" s="128"/>
      <c r="BH88" s="128"/>
      <c r="BI88" s="128"/>
      <c r="BJ88" s="128"/>
      <c r="BK88" s="128"/>
      <c r="BL88" s="128"/>
      <c r="BM88" s="128"/>
      <c r="BN88" s="128"/>
    </row>
    <row r="89" spans="1:66">
      <c r="A89" s="128"/>
      <c r="B89" s="128"/>
      <c r="C89" s="128"/>
      <c r="D89" s="128"/>
      <c r="F89" s="128"/>
      <c r="G89" s="128"/>
      <c r="H89" s="128"/>
      <c r="I89" s="128"/>
      <c r="J89" s="128"/>
      <c r="K89" s="128"/>
      <c r="L89" s="128"/>
      <c r="M89" s="128"/>
      <c r="N89" s="128"/>
      <c r="AE89" s="128"/>
      <c r="AN89" s="128"/>
      <c r="AO89" s="128"/>
      <c r="AP89" s="128"/>
      <c r="AQ89" s="128"/>
      <c r="AR89" s="128"/>
      <c r="AS89" s="128"/>
      <c r="AT89" s="128"/>
      <c r="AU89" s="128"/>
      <c r="AV89" s="128"/>
      <c r="AW89" s="128"/>
      <c r="AX89" s="128"/>
      <c r="AY89" s="128"/>
      <c r="AZ89" s="128"/>
      <c r="BA89" s="128"/>
      <c r="BB89" s="128"/>
      <c r="BC89" s="128"/>
      <c r="BD89" s="128"/>
      <c r="BE89" s="128"/>
      <c r="BF89" s="128"/>
      <c r="BG89" s="128"/>
      <c r="BH89" s="128"/>
      <c r="BI89" s="128"/>
      <c r="BJ89" s="128"/>
      <c r="BK89" s="128"/>
      <c r="BL89" s="128"/>
      <c r="BM89" s="128"/>
      <c r="BN89" s="128"/>
    </row>
    <row r="90" spans="1:66">
      <c r="A90" s="128"/>
      <c r="B90" s="128"/>
      <c r="C90" s="128"/>
      <c r="D90" s="128"/>
      <c r="F90" s="128"/>
      <c r="G90" s="128"/>
      <c r="H90" s="128"/>
      <c r="I90" s="128"/>
      <c r="J90" s="128"/>
      <c r="K90" s="128"/>
      <c r="L90" s="128"/>
      <c r="M90" s="128"/>
      <c r="N90" s="128"/>
      <c r="AE90" s="128"/>
      <c r="AN90" s="128"/>
      <c r="AO90" s="128"/>
      <c r="AP90" s="128"/>
      <c r="AQ90" s="128"/>
      <c r="AR90" s="128"/>
      <c r="AS90" s="128"/>
      <c r="AT90" s="128"/>
      <c r="AU90" s="128"/>
      <c r="AV90" s="128"/>
      <c r="AW90" s="128"/>
      <c r="AX90" s="128"/>
      <c r="AY90" s="128"/>
      <c r="AZ90" s="128"/>
      <c r="BA90" s="128"/>
      <c r="BB90" s="128"/>
      <c r="BC90" s="128"/>
      <c r="BD90" s="128"/>
      <c r="BE90" s="128"/>
      <c r="BF90" s="128"/>
      <c r="BG90" s="128"/>
      <c r="BH90" s="128"/>
      <c r="BI90" s="128"/>
      <c r="BJ90" s="128"/>
      <c r="BK90" s="128"/>
      <c r="BL90" s="128"/>
      <c r="BM90" s="128"/>
      <c r="BN90" s="128"/>
    </row>
    <row r="91" spans="1:66">
      <c r="A91" s="128"/>
      <c r="B91" s="128"/>
      <c r="C91" s="128"/>
      <c r="D91" s="128"/>
      <c r="F91" s="128"/>
      <c r="G91" s="128"/>
      <c r="H91" s="128"/>
      <c r="I91" s="128"/>
      <c r="J91" s="128"/>
      <c r="K91" s="128"/>
      <c r="L91" s="128"/>
      <c r="M91" s="128"/>
      <c r="N91" s="128"/>
      <c r="AE91" s="128"/>
      <c r="AN91" s="128"/>
      <c r="AO91" s="128"/>
      <c r="AP91" s="128"/>
      <c r="AQ91" s="128"/>
      <c r="AR91" s="128"/>
      <c r="AS91" s="128"/>
      <c r="AT91" s="128"/>
      <c r="AU91" s="128"/>
      <c r="AV91" s="128"/>
      <c r="AW91" s="128"/>
      <c r="AX91" s="128"/>
      <c r="AY91" s="128"/>
      <c r="AZ91" s="128"/>
      <c r="BA91" s="128"/>
      <c r="BB91" s="128"/>
      <c r="BC91" s="128"/>
      <c r="BD91" s="128"/>
      <c r="BE91" s="128"/>
      <c r="BF91" s="128"/>
      <c r="BG91" s="128"/>
      <c r="BH91" s="128"/>
      <c r="BI91" s="128"/>
      <c r="BJ91" s="128"/>
      <c r="BK91" s="128"/>
      <c r="BL91" s="128"/>
      <c r="BM91" s="128"/>
      <c r="BN91" s="128"/>
    </row>
    <row r="92" spans="1:66">
      <c r="A92" s="128"/>
      <c r="B92" s="128"/>
      <c r="C92" s="128"/>
      <c r="D92" s="128"/>
      <c r="F92" s="128"/>
      <c r="G92" s="128"/>
      <c r="H92" s="128"/>
      <c r="I92" s="128"/>
      <c r="J92" s="128"/>
      <c r="K92" s="128"/>
      <c r="L92" s="128"/>
      <c r="M92" s="128"/>
      <c r="N92" s="128"/>
      <c r="AE92" s="128"/>
      <c r="AN92" s="128"/>
      <c r="AO92" s="128"/>
      <c r="AP92" s="128"/>
      <c r="AQ92" s="128"/>
      <c r="AR92" s="128"/>
      <c r="AS92" s="128"/>
      <c r="AT92" s="128"/>
      <c r="AU92" s="128"/>
      <c r="AV92" s="128"/>
      <c r="AW92" s="128"/>
      <c r="AX92" s="128"/>
      <c r="AY92" s="128"/>
      <c r="AZ92" s="128"/>
      <c r="BA92" s="128"/>
      <c r="BB92" s="128"/>
      <c r="BC92" s="128"/>
      <c r="BD92" s="128"/>
      <c r="BE92" s="128"/>
      <c r="BF92" s="128"/>
      <c r="BG92" s="128"/>
      <c r="BH92" s="128"/>
      <c r="BI92" s="128"/>
      <c r="BJ92" s="128"/>
      <c r="BK92" s="128"/>
      <c r="BL92" s="128"/>
      <c r="BM92" s="128"/>
      <c r="BN92" s="128"/>
    </row>
    <row r="93" spans="1:66">
      <c r="A93" s="128"/>
      <c r="B93" s="128"/>
      <c r="C93" s="128"/>
      <c r="D93" s="128"/>
      <c r="F93" s="128"/>
      <c r="G93" s="128"/>
      <c r="H93" s="128"/>
      <c r="I93" s="128"/>
      <c r="J93" s="128"/>
      <c r="K93" s="128"/>
      <c r="L93" s="128"/>
      <c r="M93" s="128"/>
      <c r="N93" s="128"/>
      <c r="AE93" s="128"/>
      <c r="AN93" s="128"/>
      <c r="AO93" s="128"/>
      <c r="AP93" s="128"/>
      <c r="AQ93" s="128"/>
      <c r="AR93" s="128"/>
      <c r="AS93" s="128"/>
      <c r="AT93" s="128"/>
      <c r="AU93" s="128"/>
      <c r="AV93" s="128"/>
      <c r="AW93" s="128"/>
      <c r="AX93" s="128"/>
      <c r="AY93" s="128"/>
      <c r="AZ93" s="128"/>
      <c r="BA93" s="128"/>
      <c r="BB93" s="128"/>
      <c r="BC93" s="128"/>
      <c r="BD93" s="128"/>
      <c r="BE93" s="128"/>
      <c r="BF93" s="128"/>
      <c r="BG93" s="128"/>
      <c r="BH93" s="128"/>
      <c r="BI93" s="128"/>
      <c r="BJ93" s="128"/>
      <c r="BK93" s="128"/>
      <c r="BL93" s="128"/>
      <c r="BM93" s="128"/>
      <c r="BN93" s="128"/>
    </row>
    <row r="94" spans="1:66">
      <c r="A94" s="128"/>
      <c r="B94" s="128"/>
      <c r="C94" s="128"/>
      <c r="D94" s="128"/>
      <c r="F94" s="128"/>
      <c r="G94" s="128"/>
      <c r="H94" s="128"/>
      <c r="I94" s="128"/>
      <c r="J94" s="128"/>
      <c r="K94" s="128"/>
      <c r="L94" s="128"/>
      <c r="M94" s="128"/>
      <c r="N94" s="128"/>
      <c r="AE94" s="128"/>
      <c r="AN94" s="128"/>
      <c r="AO94" s="128"/>
      <c r="AP94" s="128"/>
      <c r="AQ94" s="128"/>
      <c r="AR94" s="128"/>
      <c r="AS94" s="128"/>
      <c r="AT94" s="128"/>
      <c r="AU94" s="128"/>
      <c r="AV94" s="128"/>
      <c r="AW94" s="128"/>
      <c r="AX94" s="128"/>
      <c r="AY94" s="128"/>
      <c r="AZ94" s="128"/>
      <c r="BA94" s="128"/>
      <c r="BB94" s="128"/>
      <c r="BC94" s="128"/>
      <c r="BD94" s="128"/>
      <c r="BE94" s="128"/>
      <c r="BF94" s="128"/>
      <c r="BG94" s="128"/>
      <c r="BH94" s="128"/>
      <c r="BI94" s="128"/>
      <c r="BJ94" s="128"/>
      <c r="BK94" s="128"/>
      <c r="BL94" s="128"/>
      <c r="BM94" s="128"/>
      <c r="BN94" s="128"/>
    </row>
    <row r="95" spans="1:66">
      <c r="A95" s="128"/>
      <c r="B95" s="128"/>
      <c r="C95" s="128"/>
      <c r="D95" s="128"/>
      <c r="F95" s="128"/>
      <c r="G95" s="128"/>
      <c r="H95" s="128"/>
      <c r="I95" s="128"/>
      <c r="J95" s="128"/>
      <c r="K95" s="128"/>
      <c r="L95" s="128"/>
      <c r="M95" s="128"/>
      <c r="N95" s="128"/>
      <c r="AE95" s="128"/>
      <c r="AN95" s="128"/>
      <c r="AO95" s="128"/>
      <c r="AP95" s="128"/>
      <c r="AQ95" s="128"/>
      <c r="AR95" s="128"/>
      <c r="AS95" s="128"/>
      <c r="AT95" s="128"/>
      <c r="AU95" s="128"/>
      <c r="AV95" s="128"/>
      <c r="AW95" s="128"/>
      <c r="AX95" s="128"/>
      <c r="AY95" s="128"/>
      <c r="AZ95" s="128"/>
      <c r="BA95" s="128"/>
      <c r="BB95" s="128"/>
      <c r="BC95" s="128"/>
      <c r="BD95" s="128"/>
      <c r="BE95" s="128"/>
      <c r="BF95" s="128"/>
      <c r="BG95" s="128"/>
      <c r="BH95" s="128"/>
      <c r="BI95" s="128"/>
      <c r="BJ95" s="128"/>
      <c r="BK95" s="128"/>
      <c r="BL95" s="128"/>
      <c r="BM95" s="128"/>
      <c r="BN95" s="128"/>
    </row>
    <row r="96" spans="1:66">
      <c r="A96" s="128"/>
      <c r="B96" s="128"/>
      <c r="C96" s="128"/>
      <c r="D96" s="128"/>
      <c r="F96" s="128"/>
      <c r="G96" s="128"/>
      <c r="H96" s="128"/>
      <c r="I96" s="128"/>
      <c r="J96" s="128"/>
      <c r="K96" s="128"/>
      <c r="L96" s="128"/>
      <c r="M96" s="128"/>
      <c r="N96" s="128"/>
      <c r="AE96" s="128"/>
      <c r="AN96" s="128"/>
      <c r="AO96" s="128"/>
      <c r="AP96" s="128"/>
      <c r="AQ96" s="128"/>
      <c r="AR96" s="128"/>
      <c r="AS96" s="128"/>
      <c r="AT96" s="128"/>
      <c r="AU96" s="128"/>
      <c r="AV96" s="128"/>
      <c r="AW96" s="128"/>
      <c r="AX96" s="128"/>
      <c r="AY96" s="128"/>
      <c r="AZ96" s="128"/>
      <c r="BA96" s="128"/>
      <c r="BB96" s="128"/>
      <c r="BC96" s="128"/>
      <c r="BD96" s="128"/>
      <c r="BE96" s="128"/>
      <c r="BF96" s="128"/>
      <c r="BG96" s="128"/>
      <c r="BH96" s="128"/>
      <c r="BI96" s="128"/>
      <c r="BJ96" s="128"/>
      <c r="BK96" s="128"/>
      <c r="BL96" s="128"/>
      <c r="BM96" s="128"/>
      <c r="BN96" s="128"/>
    </row>
    <row r="97" spans="1:66">
      <c r="A97" s="128"/>
      <c r="B97" s="128"/>
      <c r="C97" s="128"/>
      <c r="D97" s="128"/>
      <c r="F97" s="128"/>
      <c r="G97" s="128"/>
      <c r="H97" s="128"/>
      <c r="I97" s="128"/>
      <c r="J97" s="128"/>
      <c r="K97" s="128"/>
      <c r="L97" s="128"/>
      <c r="M97" s="128"/>
      <c r="N97" s="128"/>
      <c r="AE97" s="128"/>
      <c r="AN97" s="128"/>
      <c r="AO97" s="128"/>
      <c r="AP97" s="128"/>
      <c r="AQ97" s="128"/>
      <c r="AR97" s="128"/>
      <c r="AS97" s="128"/>
      <c r="AT97" s="128"/>
      <c r="AU97" s="128"/>
      <c r="AV97" s="128"/>
      <c r="AW97" s="128"/>
      <c r="AX97" s="128"/>
      <c r="AY97" s="128"/>
      <c r="AZ97" s="128"/>
      <c r="BA97" s="128"/>
      <c r="BB97" s="128"/>
      <c r="BC97" s="128"/>
      <c r="BD97" s="128"/>
      <c r="BE97" s="128"/>
      <c r="BF97" s="128"/>
      <c r="BG97" s="128"/>
      <c r="BH97" s="128"/>
      <c r="BI97" s="128"/>
      <c r="BJ97" s="128"/>
      <c r="BK97" s="128"/>
      <c r="BL97" s="128"/>
      <c r="BM97" s="128"/>
      <c r="BN97" s="128"/>
    </row>
    <row r="98" spans="1:66">
      <c r="A98" s="128"/>
      <c r="B98" s="128"/>
      <c r="C98" s="128"/>
      <c r="D98" s="128"/>
      <c r="F98" s="128"/>
      <c r="G98" s="128"/>
      <c r="H98" s="128"/>
      <c r="I98" s="128"/>
      <c r="J98" s="128"/>
      <c r="K98" s="128"/>
      <c r="L98" s="128"/>
      <c r="M98" s="128"/>
      <c r="N98" s="128"/>
      <c r="AE98" s="128"/>
      <c r="AN98" s="128"/>
      <c r="AO98" s="128"/>
      <c r="AP98" s="128"/>
      <c r="AQ98" s="128"/>
      <c r="AR98" s="128"/>
      <c r="AS98" s="128"/>
      <c r="AT98" s="128"/>
      <c r="AU98" s="128"/>
      <c r="AV98" s="128"/>
      <c r="AW98" s="128"/>
      <c r="AX98" s="128"/>
      <c r="AY98" s="128"/>
      <c r="AZ98" s="128"/>
      <c r="BA98" s="128"/>
      <c r="BB98" s="128"/>
      <c r="BC98" s="128"/>
      <c r="BD98" s="128"/>
      <c r="BE98" s="128"/>
      <c r="BF98" s="128"/>
      <c r="BG98" s="128"/>
      <c r="BH98" s="128"/>
      <c r="BI98" s="128"/>
      <c r="BJ98" s="128"/>
      <c r="BK98" s="128"/>
      <c r="BL98" s="128"/>
      <c r="BM98" s="128"/>
      <c r="BN98" s="128"/>
    </row>
    <row r="99" spans="1:66">
      <c r="A99" s="128"/>
      <c r="B99" s="128"/>
      <c r="C99" s="128"/>
      <c r="D99" s="128"/>
      <c r="F99" s="128"/>
      <c r="G99" s="128"/>
      <c r="H99" s="128"/>
      <c r="I99" s="128"/>
      <c r="J99" s="128"/>
      <c r="K99" s="128"/>
      <c r="L99" s="128"/>
      <c r="M99" s="128"/>
      <c r="N99" s="128"/>
      <c r="AE99" s="128"/>
      <c r="AN99" s="128"/>
      <c r="AO99" s="128"/>
      <c r="AP99" s="128"/>
      <c r="AQ99" s="128"/>
      <c r="AR99" s="128"/>
      <c r="AS99" s="128"/>
      <c r="AT99" s="128"/>
      <c r="AU99" s="128"/>
      <c r="AV99" s="128"/>
      <c r="AW99" s="128"/>
      <c r="AX99" s="128"/>
      <c r="AY99" s="128"/>
      <c r="AZ99" s="128"/>
      <c r="BA99" s="128"/>
      <c r="BB99" s="128"/>
      <c r="BC99" s="128"/>
      <c r="BD99" s="128"/>
      <c r="BE99" s="128"/>
      <c r="BF99" s="128"/>
      <c r="BG99" s="128"/>
      <c r="BH99" s="128"/>
      <c r="BI99" s="128"/>
      <c r="BJ99" s="128"/>
      <c r="BK99" s="128"/>
      <c r="BL99" s="128"/>
      <c r="BM99" s="128"/>
      <c r="BN99" s="128"/>
    </row>
    <row r="100" spans="1:66">
      <c r="A100" s="128"/>
      <c r="B100" s="128"/>
      <c r="C100" s="128"/>
      <c r="D100" s="128"/>
      <c r="F100" s="128"/>
      <c r="G100" s="128"/>
      <c r="H100" s="128"/>
      <c r="I100" s="128"/>
      <c r="J100" s="128"/>
      <c r="K100" s="128"/>
      <c r="L100" s="128"/>
      <c r="M100" s="128"/>
      <c r="N100" s="128"/>
      <c r="AE100" s="128"/>
      <c r="AN100" s="128"/>
      <c r="AO100" s="128"/>
      <c r="AP100" s="128"/>
      <c r="AQ100" s="128"/>
      <c r="AR100" s="128"/>
      <c r="AS100" s="128"/>
      <c r="AT100" s="128"/>
      <c r="AU100" s="128"/>
      <c r="AV100" s="128"/>
      <c r="AW100" s="128"/>
      <c r="AX100" s="128"/>
      <c r="AY100" s="128"/>
      <c r="AZ100" s="128"/>
      <c r="BA100" s="128"/>
      <c r="BB100" s="128"/>
      <c r="BC100" s="128"/>
      <c r="BD100" s="128"/>
      <c r="BE100" s="128"/>
      <c r="BF100" s="128"/>
      <c r="BG100" s="128"/>
      <c r="BH100" s="128"/>
      <c r="BI100" s="128"/>
      <c r="BJ100" s="128"/>
      <c r="BK100" s="128"/>
      <c r="BL100" s="128"/>
      <c r="BM100" s="128"/>
      <c r="BN100" s="128"/>
    </row>
    <row r="101" spans="1:66">
      <c r="A101" s="128"/>
      <c r="B101" s="128"/>
      <c r="C101" s="128"/>
      <c r="D101" s="128"/>
      <c r="F101" s="128"/>
      <c r="G101" s="128"/>
      <c r="H101" s="128"/>
      <c r="I101" s="128"/>
      <c r="J101" s="128"/>
      <c r="K101" s="128"/>
      <c r="L101" s="128"/>
      <c r="M101" s="128"/>
      <c r="N101" s="128"/>
      <c r="AE101" s="128"/>
      <c r="AN101" s="128"/>
      <c r="AO101" s="128"/>
      <c r="AP101" s="128"/>
      <c r="AQ101" s="128"/>
      <c r="AR101" s="128"/>
      <c r="AS101" s="128"/>
      <c r="AT101" s="128"/>
      <c r="AU101" s="128"/>
      <c r="AV101" s="128"/>
      <c r="AW101" s="128"/>
      <c r="AX101" s="128"/>
      <c r="AY101" s="128"/>
      <c r="AZ101" s="128"/>
      <c r="BA101" s="128"/>
      <c r="BB101" s="128"/>
      <c r="BC101" s="128"/>
      <c r="BD101" s="128"/>
      <c r="BE101" s="128"/>
      <c r="BF101" s="128"/>
      <c r="BG101" s="128"/>
      <c r="BH101" s="128"/>
      <c r="BI101" s="128"/>
      <c r="BJ101" s="128"/>
      <c r="BK101" s="128"/>
      <c r="BL101" s="128"/>
      <c r="BM101" s="128"/>
      <c r="BN101" s="128"/>
    </row>
  </sheetData>
  <autoFilter ref="A1:BN33">
    <sortState ref="A2:BN33">
      <sortCondition ref="E1:E33"/>
    </sortState>
  </autoFilter>
  <sortState ref="A2:BO101">
    <sortCondition ref="BI2:BI101" customList="VODAFONE,MOVISTAR,ORANGE,YOIGO"/>
    <sortCondition ref="E2:E101"/>
  </sortState>
  <pageMargins left="0.7" right="0.7" top="0.75" bottom="0.75" header="0.3" footer="0.3"/>
  <pageSetup paperSize="9" scale="59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6">
    <tabColor rgb="FF0070C0"/>
    <pageSetUpPr fitToPage="1"/>
  </sheetPr>
  <dimension ref="A1:BN101"/>
  <sheetViews>
    <sheetView showGridLines="0" zoomScale="70" zoomScaleNormal="70" workbookViewId="0">
      <selection activeCell="E1" sqref="E1"/>
    </sheetView>
  </sheetViews>
  <sheetFormatPr baseColWidth="10" defaultColWidth="9.140625" defaultRowHeight="14.25"/>
  <cols>
    <col min="1" max="1" width="15.7109375" style="129" bestFit="1" customWidth="1"/>
    <col min="2" max="2" width="12.5703125" style="75" bestFit="1" customWidth="1"/>
    <col min="3" max="3" width="6" style="4" bestFit="1" customWidth="1"/>
    <col min="4" max="4" width="19.140625" style="129" bestFit="1" customWidth="1"/>
    <col min="5" max="5" width="40.5703125" style="5" bestFit="1" customWidth="1"/>
    <col min="6" max="7" width="6" style="12" bestFit="1" customWidth="1"/>
    <col min="8" max="12" width="6" style="10" bestFit="1" customWidth="1"/>
    <col min="13" max="13" width="6" style="12" bestFit="1" customWidth="1"/>
    <col min="14" max="14" width="12.5703125" style="12" bestFit="1" customWidth="1"/>
    <col min="15" max="17" width="11.140625" style="128" bestFit="1" customWidth="1"/>
    <col min="18" max="20" width="14.85546875" style="128" bestFit="1" customWidth="1"/>
    <col min="21" max="23" width="11.140625" style="128" bestFit="1" customWidth="1"/>
    <col min="24" max="27" width="14.85546875" style="128" bestFit="1" customWidth="1"/>
    <col min="28" max="28" width="6.28515625" style="128" bestFit="1" customWidth="1"/>
    <col min="29" max="29" width="14.85546875" style="128" bestFit="1" customWidth="1"/>
    <col min="30" max="30" width="6" style="128" bestFit="1" customWidth="1"/>
    <col min="31" max="31" width="14.85546875" style="10" bestFit="1" customWidth="1"/>
    <col min="32" max="36" width="6" style="128" bestFit="1" customWidth="1"/>
    <col min="37" max="37" width="6" style="128" customWidth="1"/>
    <col min="38" max="39" width="6" style="128" bestFit="1" customWidth="1"/>
    <col min="40" max="44" width="6" style="12" bestFit="1" customWidth="1"/>
    <col min="45" max="45" width="6" style="12" customWidth="1"/>
    <col min="46" max="47" width="12.42578125" style="12" bestFit="1" customWidth="1"/>
    <col min="48" max="49" width="6" style="10" bestFit="1" customWidth="1"/>
    <col min="50" max="50" width="6" style="10" customWidth="1"/>
    <col min="51" max="51" width="6" style="10" bestFit="1" customWidth="1"/>
    <col min="52" max="52" width="12.5703125" style="138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6" style="10" bestFit="1" customWidth="1"/>
    <col min="66" max="66" width="34.5703125" style="10" bestFit="1" customWidth="1"/>
    <col min="67" max="16384" width="9.140625" style="128"/>
  </cols>
  <sheetData>
    <row r="1" spans="1:66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268</v>
      </c>
      <c r="P1" s="40" t="s">
        <v>269</v>
      </c>
      <c r="Q1" s="40" t="s">
        <v>270</v>
      </c>
      <c r="R1" s="40" t="s">
        <v>271</v>
      </c>
      <c r="S1" s="40" t="s">
        <v>272</v>
      </c>
      <c r="T1" s="41" t="s">
        <v>273</v>
      </c>
      <c r="U1" s="39" t="s">
        <v>274</v>
      </c>
      <c r="V1" s="40" t="s">
        <v>275</v>
      </c>
      <c r="W1" s="40" t="s">
        <v>276</v>
      </c>
      <c r="X1" s="40" t="s">
        <v>277</v>
      </c>
      <c r="Y1" s="40" t="s">
        <v>278</v>
      </c>
      <c r="Z1" s="41" t="s">
        <v>279</v>
      </c>
      <c r="AA1" s="39" t="s">
        <v>280</v>
      </c>
      <c r="AB1" s="40" t="s">
        <v>281</v>
      </c>
      <c r="AC1" s="40" t="s">
        <v>282</v>
      </c>
      <c r="AD1" s="40" t="s">
        <v>283</v>
      </c>
      <c r="AE1" s="41" t="s">
        <v>284</v>
      </c>
      <c r="AF1" s="39" t="s">
        <v>285</v>
      </c>
      <c r="AG1" s="40" t="s">
        <v>286</v>
      </c>
      <c r="AH1" s="40" t="s">
        <v>287</v>
      </c>
      <c r="AI1" s="40" t="s">
        <v>288</v>
      </c>
      <c r="AJ1" s="40" t="s">
        <v>289</v>
      </c>
      <c r="AK1" s="40" t="s">
        <v>223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224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290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3" t="s">
        <v>225</v>
      </c>
    </row>
    <row r="2" spans="1:66" ht="15.75">
      <c r="A2" s="205" t="s">
        <v>32</v>
      </c>
      <c r="B2" s="206" t="s">
        <v>40</v>
      </c>
      <c r="C2" s="220" t="s">
        <v>34</v>
      </c>
      <c r="D2" s="209" t="s">
        <v>613</v>
      </c>
      <c r="E2" s="26" t="s">
        <v>375</v>
      </c>
      <c r="F2" s="93">
        <v>69</v>
      </c>
      <c r="G2" s="79">
        <v>5</v>
      </c>
      <c r="H2" s="147">
        <v>34</v>
      </c>
      <c r="I2" s="147">
        <v>2</v>
      </c>
      <c r="J2" s="147">
        <v>35</v>
      </c>
      <c r="K2" s="147">
        <v>3</v>
      </c>
      <c r="L2" s="79">
        <v>9</v>
      </c>
      <c r="M2" s="60">
        <v>3</v>
      </c>
      <c r="N2" s="185"/>
      <c r="O2" s="147">
        <v>3.9941200000000001</v>
      </c>
      <c r="P2" s="147">
        <v>4.5855333333333004</v>
      </c>
      <c r="Q2" s="68">
        <v>4.3167090908999999</v>
      </c>
      <c r="R2" s="147">
        <v>7.875</v>
      </c>
      <c r="S2" s="147">
        <v>9.25</v>
      </c>
      <c r="T2" s="71">
        <v>8.625</v>
      </c>
      <c r="U2" s="147">
        <v>4.7042799999999998</v>
      </c>
      <c r="V2" s="147">
        <v>7.0358000000000001</v>
      </c>
      <c r="W2" s="68">
        <v>5.9760181818181</v>
      </c>
      <c r="X2" s="147">
        <v>8.6875</v>
      </c>
      <c r="Y2" s="147">
        <v>11.75</v>
      </c>
      <c r="Z2" s="71">
        <v>10.625</v>
      </c>
      <c r="AA2" s="147">
        <v>3.7903974518561983</v>
      </c>
      <c r="AB2" s="147">
        <v>315</v>
      </c>
      <c r="AC2" s="147">
        <v>0.71360394901433577</v>
      </c>
      <c r="AD2" s="147">
        <v>16</v>
      </c>
      <c r="AE2" s="147">
        <v>2.1350000000000002</v>
      </c>
      <c r="AF2" s="221"/>
      <c r="AG2" s="221"/>
      <c r="AH2" s="221"/>
      <c r="AI2" s="221"/>
      <c r="AJ2" s="221"/>
      <c r="AK2" s="221" t="s">
        <v>248</v>
      </c>
      <c r="AL2" s="221"/>
      <c r="AM2" s="221"/>
      <c r="AN2" s="221"/>
      <c r="AO2" s="72">
        <v>0</v>
      </c>
      <c r="AP2" s="79">
        <v>0</v>
      </c>
      <c r="AQ2" s="79">
        <v>0</v>
      </c>
      <c r="AR2" s="225">
        <v>64</v>
      </c>
      <c r="AS2" s="225" t="s">
        <v>248</v>
      </c>
      <c r="AT2" s="223">
        <v>5150.6049999999996</v>
      </c>
      <c r="AU2" s="223">
        <v>121.032</v>
      </c>
      <c r="AV2" s="212">
        <v>0</v>
      </c>
      <c r="AW2" s="213">
        <v>64</v>
      </c>
      <c r="AX2" s="212" t="s">
        <v>248</v>
      </c>
      <c r="AY2" s="233" t="s">
        <v>248</v>
      </c>
      <c r="AZ2" s="70"/>
      <c r="BA2" s="70" t="s">
        <v>248</v>
      </c>
      <c r="BB2" s="393" t="s">
        <v>248</v>
      </c>
      <c r="BC2" s="60" t="s">
        <v>248</v>
      </c>
      <c r="BD2" s="211" t="s">
        <v>61</v>
      </c>
      <c r="BE2" s="212" t="s">
        <v>62</v>
      </c>
      <c r="BF2" s="212" t="s">
        <v>63</v>
      </c>
      <c r="BG2" s="212" t="s">
        <v>196</v>
      </c>
      <c r="BH2" s="214" t="s">
        <v>712</v>
      </c>
      <c r="BI2" s="214" t="s">
        <v>64</v>
      </c>
      <c r="BJ2" s="382">
        <v>214</v>
      </c>
      <c r="BK2" s="215">
        <v>1</v>
      </c>
      <c r="BL2" s="216" t="s">
        <v>65</v>
      </c>
      <c r="BM2" s="63"/>
      <c r="BN2" s="214" t="s">
        <v>376</v>
      </c>
    </row>
    <row r="3" spans="1:66" ht="15.75">
      <c r="A3" s="207" t="s">
        <v>32</v>
      </c>
      <c r="B3" s="208" t="s">
        <v>40</v>
      </c>
      <c r="C3" s="202" t="s">
        <v>34</v>
      </c>
      <c r="D3" s="210" t="s">
        <v>613</v>
      </c>
      <c r="E3" s="24" t="s">
        <v>375</v>
      </c>
      <c r="F3" s="86">
        <v>64</v>
      </c>
      <c r="G3" s="80">
        <v>2</v>
      </c>
      <c r="H3" s="148">
        <v>39</v>
      </c>
      <c r="I3" s="148">
        <v>0</v>
      </c>
      <c r="J3" s="148">
        <v>25</v>
      </c>
      <c r="K3" s="148">
        <v>2</v>
      </c>
      <c r="L3" s="80">
        <v>13</v>
      </c>
      <c r="M3" s="9">
        <v>1</v>
      </c>
      <c r="N3" s="186"/>
      <c r="O3" s="148">
        <v>4.1361666666666999</v>
      </c>
      <c r="P3" s="148">
        <v>3.7113888888889002</v>
      </c>
      <c r="Q3" s="11">
        <v>3.9768750000000002</v>
      </c>
      <c r="R3" s="148">
        <v>5.75</v>
      </c>
      <c r="S3" s="148">
        <v>4.5499999999999989</v>
      </c>
      <c r="T3" s="53">
        <v>5.2999999999999972</v>
      </c>
      <c r="U3" s="148">
        <v>4.9321999999999999</v>
      </c>
      <c r="V3" s="148">
        <v>6.1171111111111003</v>
      </c>
      <c r="W3" s="11">
        <v>5.3765416666665997</v>
      </c>
      <c r="X3" s="148">
        <v>7.125</v>
      </c>
      <c r="Y3" s="148">
        <v>6.85</v>
      </c>
      <c r="Z3" s="53">
        <v>6.9333333333333327</v>
      </c>
      <c r="AA3" s="148">
        <v>3.72107640388939</v>
      </c>
      <c r="AB3" s="148">
        <v>287</v>
      </c>
      <c r="AC3" s="148">
        <v>0.62467907511664544</v>
      </c>
      <c r="AD3" s="148">
        <v>12</v>
      </c>
      <c r="AE3" s="148">
        <v>2.4035714285714285</v>
      </c>
      <c r="AF3" s="203"/>
      <c r="AG3" s="203"/>
      <c r="AH3" s="203"/>
      <c r="AI3" s="203"/>
      <c r="AJ3" s="203"/>
      <c r="AK3" s="203" t="s">
        <v>248</v>
      </c>
      <c r="AL3" s="203"/>
      <c r="AM3" s="203"/>
      <c r="AN3" s="203"/>
      <c r="AO3" s="73">
        <v>0</v>
      </c>
      <c r="AP3" s="80">
        <v>0</v>
      </c>
      <c r="AQ3" s="80">
        <v>0</v>
      </c>
      <c r="AR3" s="224">
        <v>62</v>
      </c>
      <c r="AS3" s="224" t="s">
        <v>248</v>
      </c>
      <c r="AT3" s="7">
        <v>4708.7709999999997</v>
      </c>
      <c r="AU3" s="7">
        <v>58.244999999999997</v>
      </c>
      <c r="AV3" s="201">
        <v>0</v>
      </c>
      <c r="AW3" s="126">
        <v>62</v>
      </c>
      <c r="AX3" s="201" t="s">
        <v>248</v>
      </c>
      <c r="AY3" s="452" t="s">
        <v>248</v>
      </c>
      <c r="AZ3" s="188"/>
      <c r="BA3" s="188" t="s">
        <v>248</v>
      </c>
      <c r="BB3" s="388" t="s">
        <v>248</v>
      </c>
      <c r="BC3" s="9" t="s">
        <v>248</v>
      </c>
      <c r="BD3" s="217" t="s">
        <v>61</v>
      </c>
      <c r="BE3" s="201" t="s">
        <v>62</v>
      </c>
      <c r="BF3" s="201" t="s">
        <v>63</v>
      </c>
      <c r="BG3" s="201" t="s">
        <v>196</v>
      </c>
      <c r="BH3" s="218" t="s">
        <v>712</v>
      </c>
      <c r="BI3" s="218" t="s">
        <v>66</v>
      </c>
      <c r="BJ3" s="370">
        <v>214</v>
      </c>
      <c r="BK3" s="441">
        <v>7</v>
      </c>
      <c r="BL3" s="219" t="s">
        <v>65</v>
      </c>
      <c r="BM3" s="64"/>
      <c r="BN3" s="218" t="s">
        <v>376</v>
      </c>
    </row>
    <row r="4" spans="1:66" ht="15.75">
      <c r="A4" s="207" t="s">
        <v>32</v>
      </c>
      <c r="B4" s="208" t="s">
        <v>40</v>
      </c>
      <c r="C4" s="202" t="s">
        <v>34</v>
      </c>
      <c r="D4" s="210" t="s">
        <v>613</v>
      </c>
      <c r="E4" s="24" t="s">
        <v>375</v>
      </c>
      <c r="F4" s="86">
        <v>66</v>
      </c>
      <c r="G4" s="80">
        <v>12</v>
      </c>
      <c r="H4" s="148">
        <v>32</v>
      </c>
      <c r="I4" s="148">
        <v>5</v>
      </c>
      <c r="J4" s="148">
        <v>34</v>
      </c>
      <c r="K4" s="148">
        <v>7</v>
      </c>
      <c r="L4" s="80">
        <v>7</v>
      </c>
      <c r="M4" s="9">
        <v>1</v>
      </c>
      <c r="N4" s="186"/>
      <c r="O4" s="148">
        <v>4.1245416666667003</v>
      </c>
      <c r="P4" s="148">
        <v>3.9153043478260998</v>
      </c>
      <c r="Q4" s="11">
        <v>4.0221489148999998</v>
      </c>
      <c r="R4" s="148">
        <v>6.8999999999999986</v>
      </c>
      <c r="S4" s="148">
        <v>5.4749999999999996</v>
      </c>
      <c r="T4" s="53">
        <v>6.6624999999999996</v>
      </c>
      <c r="U4" s="148">
        <v>4.897125</v>
      </c>
      <c r="V4" s="148">
        <v>6.3077826086956001</v>
      </c>
      <c r="W4" s="11">
        <v>5.5874468085105997</v>
      </c>
      <c r="X4" s="148">
        <v>7.3999999999999986</v>
      </c>
      <c r="Y4" s="148">
        <v>7.9749999999999996</v>
      </c>
      <c r="Z4" s="53">
        <v>7.9416666666666664</v>
      </c>
      <c r="AA4" s="148">
        <v>3.7717029080874673</v>
      </c>
      <c r="AB4" s="148">
        <v>274</v>
      </c>
      <c r="AC4" s="148">
        <v>0.68529793267484607</v>
      </c>
      <c r="AD4" s="148">
        <v>16</v>
      </c>
      <c r="AE4" s="148">
        <v>2.1</v>
      </c>
      <c r="AF4" s="203"/>
      <c r="AG4" s="203"/>
      <c r="AH4" s="203"/>
      <c r="AI4" s="203"/>
      <c r="AJ4" s="203"/>
      <c r="AK4" s="203" t="s">
        <v>248</v>
      </c>
      <c r="AL4" s="203"/>
      <c r="AM4" s="203"/>
      <c r="AN4" s="203"/>
      <c r="AO4" s="73">
        <v>0</v>
      </c>
      <c r="AP4" s="80">
        <v>0</v>
      </c>
      <c r="AQ4" s="80">
        <v>0</v>
      </c>
      <c r="AR4" s="224">
        <v>54</v>
      </c>
      <c r="AS4" s="224" t="s">
        <v>248</v>
      </c>
      <c r="AT4" s="7">
        <v>4219.7550000000001</v>
      </c>
      <c r="AU4" s="7">
        <v>361.42700000000002</v>
      </c>
      <c r="AV4" s="201">
        <v>0</v>
      </c>
      <c r="AW4" s="126">
        <v>54</v>
      </c>
      <c r="AX4" s="201" t="s">
        <v>248</v>
      </c>
      <c r="AY4" s="452" t="s">
        <v>248</v>
      </c>
      <c r="AZ4" s="188"/>
      <c r="BA4" s="188" t="s">
        <v>248</v>
      </c>
      <c r="BB4" s="388" t="s">
        <v>248</v>
      </c>
      <c r="BC4" s="9" t="s">
        <v>248</v>
      </c>
      <c r="BD4" s="217" t="s">
        <v>61</v>
      </c>
      <c r="BE4" s="201" t="s">
        <v>62</v>
      </c>
      <c r="BF4" s="201" t="s">
        <v>63</v>
      </c>
      <c r="BG4" s="201" t="s">
        <v>196</v>
      </c>
      <c r="BH4" s="218" t="s">
        <v>712</v>
      </c>
      <c r="BI4" s="218" t="s">
        <v>67</v>
      </c>
      <c r="BJ4" s="370">
        <v>214</v>
      </c>
      <c r="BK4" s="441">
        <v>3</v>
      </c>
      <c r="BL4" s="219" t="s">
        <v>65</v>
      </c>
      <c r="BM4" s="64"/>
      <c r="BN4" s="218" t="s">
        <v>376</v>
      </c>
    </row>
    <row r="5" spans="1:66" ht="15.75">
      <c r="A5" s="207" t="s">
        <v>32</v>
      </c>
      <c r="B5" s="208" t="s">
        <v>40</v>
      </c>
      <c r="C5" s="202" t="s">
        <v>34</v>
      </c>
      <c r="D5" s="210" t="s">
        <v>613</v>
      </c>
      <c r="E5" s="24" t="s">
        <v>375</v>
      </c>
      <c r="F5" s="86">
        <v>69</v>
      </c>
      <c r="G5" s="80">
        <v>7</v>
      </c>
      <c r="H5" s="148">
        <v>36</v>
      </c>
      <c r="I5" s="148">
        <v>2</v>
      </c>
      <c r="J5" s="148">
        <v>33</v>
      </c>
      <c r="K5" s="148">
        <v>5</v>
      </c>
      <c r="L5" s="80">
        <v>12</v>
      </c>
      <c r="M5" s="9">
        <v>3</v>
      </c>
      <c r="N5" s="186"/>
      <c r="O5" s="148">
        <v>4.6609615384614997</v>
      </c>
      <c r="P5" s="148">
        <v>5.5078750000000003</v>
      </c>
      <c r="Q5" s="11">
        <v>5.0674799999999998</v>
      </c>
      <c r="R5" s="148">
        <v>6.6749999999999998</v>
      </c>
      <c r="S5" s="148">
        <v>11.399999999999999</v>
      </c>
      <c r="T5" s="53">
        <v>9.75</v>
      </c>
      <c r="U5" s="148">
        <v>5.4042307692306997</v>
      </c>
      <c r="V5" s="148">
        <v>7.9163750000000004</v>
      </c>
      <c r="W5" s="11">
        <v>6.6100599999999998</v>
      </c>
      <c r="X5" s="148">
        <v>7.1749999999999998</v>
      </c>
      <c r="Y5" s="148">
        <v>13.399999999999999</v>
      </c>
      <c r="Z5" s="53">
        <v>12.25</v>
      </c>
      <c r="AA5" s="148">
        <v>3.7541985948035053</v>
      </c>
      <c r="AB5" s="148">
        <v>280</v>
      </c>
      <c r="AC5" s="148">
        <v>0.66074243908557795</v>
      </c>
      <c r="AD5" s="148">
        <v>8</v>
      </c>
      <c r="AE5" s="148">
        <v>2.3250000000000002</v>
      </c>
      <c r="AF5" s="203"/>
      <c r="AG5" s="203"/>
      <c r="AH5" s="203"/>
      <c r="AI5" s="203"/>
      <c r="AJ5" s="203"/>
      <c r="AK5" s="203" t="s">
        <v>248</v>
      </c>
      <c r="AL5" s="203"/>
      <c r="AM5" s="203"/>
      <c r="AN5" s="203"/>
      <c r="AO5" s="73">
        <v>0</v>
      </c>
      <c r="AP5" s="80">
        <v>0</v>
      </c>
      <c r="AQ5" s="80">
        <v>0</v>
      </c>
      <c r="AR5" s="224">
        <v>62</v>
      </c>
      <c r="AS5" s="224" t="s">
        <v>248</v>
      </c>
      <c r="AT5" s="7">
        <v>4747.1170000000002</v>
      </c>
      <c r="AU5" s="7">
        <v>216.077</v>
      </c>
      <c r="AV5" s="201">
        <v>0</v>
      </c>
      <c r="AW5" s="126">
        <v>62</v>
      </c>
      <c r="AX5" s="201" t="s">
        <v>248</v>
      </c>
      <c r="AY5" s="452" t="s">
        <v>248</v>
      </c>
      <c r="AZ5" s="188"/>
      <c r="BA5" s="188" t="s">
        <v>248</v>
      </c>
      <c r="BB5" s="388" t="s">
        <v>248</v>
      </c>
      <c r="BC5" s="9" t="s">
        <v>248</v>
      </c>
      <c r="BD5" s="217" t="s">
        <v>61</v>
      </c>
      <c r="BE5" s="201" t="s">
        <v>62</v>
      </c>
      <c r="BF5" s="201" t="s">
        <v>63</v>
      </c>
      <c r="BG5" s="201" t="s">
        <v>196</v>
      </c>
      <c r="BH5" s="218" t="s">
        <v>712</v>
      </c>
      <c r="BI5" s="218" t="s">
        <v>68</v>
      </c>
      <c r="BJ5" s="370">
        <v>214</v>
      </c>
      <c r="BK5" s="441">
        <v>4</v>
      </c>
      <c r="BL5" s="219" t="s">
        <v>65</v>
      </c>
      <c r="BM5" s="64"/>
      <c r="BN5" s="218" t="s">
        <v>376</v>
      </c>
    </row>
    <row r="6" spans="1:66" ht="15.75">
      <c r="A6" s="207" t="s">
        <v>32</v>
      </c>
      <c r="B6" s="208" t="s">
        <v>40</v>
      </c>
      <c r="C6" s="202" t="s">
        <v>34</v>
      </c>
      <c r="D6" s="210" t="s">
        <v>613</v>
      </c>
      <c r="E6" s="24" t="s">
        <v>632</v>
      </c>
      <c r="F6" s="86">
        <v>135</v>
      </c>
      <c r="G6" s="80">
        <v>10</v>
      </c>
      <c r="H6" s="148">
        <v>77</v>
      </c>
      <c r="I6" s="148">
        <v>2</v>
      </c>
      <c r="J6" s="148">
        <v>58</v>
      </c>
      <c r="K6" s="148">
        <v>8</v>
      </c>
      <c r="L6" s="80">
        <v>16</v>
      </c>
      <c r="M6" s="9">
        <v>4</v>
      </c>
      <c r="N6" s="186"/>
      <c r="O6" s="148">
        <v>3.6763283432836</v>
      </c>
      <c r="P6" s="148">
        <v>4.2794047619048001</v>
      </c>
      <c r="Q6" s="11">
        <v>3.9087064219999998</v>
      </c>
      <c r="R6" s="148">
        <v>4.7749999999999995</v>
      </c>
      <c r="S6" s="148">
        <v>5.9833333333333334</v>
      </c>
      <c r="T6" s="53">
        <v>5.6937499999999996</v>
      </c>
      <c r="U6" s="148">
        <v>4.3309999850745999</v>
      </c>
      <c r="V6" s="148">
        <v>6.6814999999999998</v>
      </c>
      <c r="W6" s="11">
        <v>5.2366972477063998</v>
      </c>
      <c r="X6" s="148">
        <v>5.6083333333333334</v>
      </c>
      <c r="Y6" s="148">
        <v>8.4749999999999996</v>
      </c>
      <c r="Z6" s="53">
        <v>7.8549999999999995</v>
      </c>
      <c r="AA6" s="148">
        <v>3.7755079446520123</v>
      </c>
      <c r="AB6" s="148">
        <v>625</v>
      </c>
      <c r="AC6" s="148">
        <v>0.66406951606793574</v>
      </c>
      <c r="AD6" s="148">
        <v>29</v>
      </c>
      <c r="AE6" s="148">
        <v>2.2461538461538462</v>
      </c>
      <c r="AF6" s="203"/>
      <c r="AG6" s="203"/>
      <c r="AH6" s="203"/>
      <c r="AI6" s="203"/>
      <c r="AJ6" s="203"/>
      <c r="AK6" s="203" t="s">
        <v>248</v>
      </c>
      <c r="AL6" s="203"/>
      <c r="AM6" s="203"/>
      <c r="AN6" s="203"/>
      <c r="AO6" s="73">
        <v>0</v>
      </c>
      <c r="AP6" s="80">
        <v>0</v>
      </c>
      <c r="AQ6" s="80">
        <v>0</v>
      </c>
      <c r="AR6" s="224">
        <v>125</v>
      </c>
      <c r="AS6" s="224" t="s">
        <v>248</v>
      </c>
      <c r="AT6" s="7">
        <v>10290.728999999999</v>
      </c>
      <c r="AU6" s="7">
        <v>61.91</v>
      </c>
      <c r="AV6" s="201">
        <v>0</v>
      </c>
      <c r="AW6" s="126">
        <v>125</v>
      </c>
      <c r="AX6" s="201" t="s">
        <v>248</v>
      </c>
      <c r="AY6" s="452" t="s">
        <v>248</v>
      </c>
      <c r="AZ6" s="188"/>
      <c r="BA6" s="188" t="s">
        <v>248</v>
      </c>
      <c r="BB6" s="388" t="s">
        <v>248</v>
      </c>
      <c r="BC6" s="9" t="s">
        <v>248</v>
      </c>
      <c r="BD6" s="217" t="s">
        <v>61</v>
      </c>
      <c r="BE6" s="201" t="s">
        <v>62</v>
      </c>
      <c r="BF6" s="201" t="s">
        <v>63</v>
      </c>
      <c r="BG6" s="201" t="s">
        <v>196</v>
      </c>
      <c r="BH6" s="218" t="s">
        <v>515</v>
      </c>
      <c r="BI6" s="218" t="s">
        <v>64</v>
      </c>
      <c r="BJ6" s="370">
        <v>214</v>
      </c>
      <c r="BK6" s="441">
        <v>1</v>
      </c>
      <c r="BL6" s="219" t="s">
        <v>65</v>
      </c>
      <c r="BM6" s="64"/>
      <c r="BN6" s="218" t="s">
        <v>376</v>
      </c>
    </row>
    <row r="7" spans="1:66" ht="15.75">
      <c r="A7" s="207" t="s">
        <v>32</v>
      </c>
      <c r="B7" s="208" t="s">
        <v>40</v>
      </c>
      <c r="C7" s="202" t="s">
        <v>34</v>
      </c>
      <c r="D7" s="210" t="s">
        <v>613</v>
      </c>
      <c r="E7" s="24" t="s">
        <v>632</v>
      </c>
      <c r="F7" s="86">
        <v>125</v>
      </c>
      <c r="G7" s="80">
        <v>13</v>
      </c>
      <c r="H7" s="148">
        <v>67</v>
      </c>
      <c r="I7" s="148">
        <v>5</v>
      </c>
      <c r="J7" s="148">
        <v>58</v>
      </c>
      <c r="K7" s="148">
        <v>8</v>
      </c>
      <c r="L7" s="80">
        <v>12</v>
      </c>
      <c r="M7" s="9">
        <v>4</v>
      </c>
      <c r="N7" s="186"/>
      <c r="O7" s="148">
        <v>4.1405184629629996</v>
      </c>
      <c r="P7" s="148">
        <v>4.9769347826086996</v>
      </c>
      <c r="Q7" s="11">
        <v>4.52526998</v>
      </c>
      <c r="R7" s="148">
        <v>5.6499999999999986</v>
      </c>
      <c r="S7" s="148">
        <v>10.77</v>
      </c>
      <c r="T7" s="53">
        <v>10.5</v>
      </c>
      <c r="U7" s="148">
        <v>4.9500555185185</v>
      </c>
      <c r="V7" s="148">
        <v>7.4022173913043003</v>
      </c>
      <c r="W7" s="11">
        <v>6.0780499900000002</v>
      </c>
      <c r="X7" s="148">
        <v>7.1499999999999986</v>
      </c>
      <c r="Y7" s="148">
        <v>13.212499999999999</v>
      </c>
      <c r="Z7" s="53">
        <v>12.75</v>
      </c>
      <c r="AA7" s="148">
        <v>3.7254548674656296</v>
      </c>
      <c r="AB7" s="148">
        <v>571</v>
      </c>
      <c r="AC7" s="148">
        <v>0.67226871304074376</v>
      </c>
      <c r="AD7" s="148">
        <v>28</v>
      </c>
      <c r="AE7" s="148">
        <v>2.1041666666666665</v>
      </c>
      <c r="AF7" s="203"/>
      <c r="AG7" s="203"/>
      <c r="AH7" s="203"/>
      <c r="AI7" s="203"/>
      <c r="AJ7" s="203"/>
      <c r="AK7" s="203" t="s">
        <v>248</v>
      </c>
      <c r="AL7" s="203"/>
      <c r="AM7" s="203"/>
      <c r="AN7" s="203"/>
      <c r="AO7" s="73">
        <v>0</v>
      </c>
      <c r="AP7" s="80">
        <v>0</v>
      </c>
      <c r="AQ7" s="80">
        <v>0</v>
      </c>
      <c r="AR7" s="224">
        <v>112</v>
      </c>
      <c r="AS7" s="224" t="s">
        <v>248</v>
      </c>
      <c r="AT7" s="7">
        <v>9053.7000000000007</v>
      </c>
      <c r="AU7" s="7">
        <v>435.52199999999999</v>
      </c>
      <c r="AV7" s="201">
        <v>1</v>
      </c>
      <c r="AW7" s="126">
        <v>111</v>
      </c>
      <c r="AX7" s="201" t="s">
        <v>248</v>
      </c>
      <c r="AY7" s="452" t="s">
        <v>248</v>
      </c>
      <c r="AZ7" s="188"/>
      <c r="BA7" s="188" t="s">
        <v>248</v>
      </c>
      <c r="BB7" s="388" t="s">
        <v>248</v>
      </c>
      <c r="BC7" s="9" t="s">
        <v>248</v>
      </c>
      <c r="BD7" s="217" t="s">
        <v>61</v>
      </c>
      <c r="BE7" s="201" t="s">
        <v>62</v>
      </c>
      <c r="BF7" s="201" t="s">
        <v>63</v>
      </c>
      <c r="BG7" s="201" t="s">
        <v>196</v>
      </c>
      <c r="BH7" s="218" t="s">
        <v>515</v>
      </c>
      <c r="BI7" s="218" t="s">
        <v>66</v>
      </c>
      <c r="BJ7" s="370">
        <v>214</v>
      </c>
      <c r="BK7" s="441">
        <v>7</v>
      </c>
      <c r="BL7" s="219" t="s">
        <v>65</v>
      </c>
      <c r="BM7" s="64"/>
      <c r="BN7" s="218" t="s">
        <v>376</v>
      </c>
    </row>
    <row r="8" spans="1:66" ht="15.75">
      <c r="A8" s="207" t="s">
        <v>32</v>
      </c>
      <c r="B8" s="208" t="s">
        <v>40</v>
      </c>
      <c r="C8" s="202" t="s">
        <v>34</v>
      </c>
      <c r="D8" s="210" t="s">
        <v>613</v>
      </c>
      <c r="E8" s="24" t="s">
        <v>632</v>
      </c>
      <c r="F8" s="86">
        <v>130</v>
      </c>
      <c r="G8" s="80">
        <v>14</v>
      </c>
      <c r="H8" s="148">
        <v>67</v>
      </c>
      <c r="I8" s="148">
        <v>5</v>
      </c>
      <c r="J8" s="148">
        <v>63</v>
      </c>
      <c r="K8" s="148">
        <v>9</v>
      </c>
      <c r="L8" s="80">
        <v>16</v>
      </c>
      <c r="M8" s="9">
        <v>1</v>
      </c>
      <c r="N8" s="186"/>
      <c r="O8" s="148">
        <v>4.4118076538461999</v>
      </c>
      <c r="P8" s="148">
        <v>5.0143125</v>
      </c>
      <c r="Q8" s="11">
        <v>4.7010099800000003</v>
      </c>
      <c r="R8" s="148">
        <v>5.2333333333333334</v>
      </c>
      <c r="S8" s="148">
        <v>7.3999999999999986</v>
      </c>
      <c r="T8" s="53">
        <v>6.5</v>
      </c>
      <c r="U8" s="148">
        <v>5.4157115384615002</v>
      </c>
      <c r="V8" s="148">
        <v>7.4006249999999998</v>
      </c>
      <c r="W8" s="11">
        <v>6.3684699800000004</v>
      </c>
      <c r="X8" s="148">
        <v>7.6</v>
      </c>
      <c r="Y8" s="148">
        <v>9.8999999999999986</v>
      </c>
      <c r="Z8" s="53">
        <v>9</v>
      </c>
      <c r="AA8" s="148">
        <v>3.8517878873179652</v>
      </c>
      <c r="AB8" s="148">
        <v>589</v>
      </c>
      <c r="AC8" s="148">
        <v>0.54414909471091455</v>
      </c>
      <c r="AD8" s="148">
        <v>15</v>
      </c>
      <c r="AE8" s="148">
        <v>3.0073529411764706</v>
      </c>
      <c r="AF8" s="203"/>
      <c r="AG8" s="203"/>
      <c r="AH8" s="203"/>
      <c r="AI8" s="203"/>
      <c r="AJ8" s="203"/>
      <c r="AK8" s="203" t="s">
        <v>248</v>
      </c>
      <c r="AL8" s="203"/>
      <c r="AM8" s="203"/>
      <c r="AN8" s="203"/>
      <c r="AO8" s="73">
        <v>0</v>
      </c>
      <c r="AP8" s="80">
        <v>0</v>
      </c>
      <c r="AQ8" s="80">
        <v>0</v>
      </c>
      <c r="AR8" s="224">
        <v>116</v>
      </c>
      <c r="AS8" s="224" t="s">
        <v>248</v>
      </c>
      <c r="AT8" s="7">
        <v>8861.7369999999992</v>
      </c>
      <c r="AU8" s="7">
        <v>619.65099999999995</v>
      </c>
      <c r="AV8" s="201">
        <v>0</v>
      </c>
      <c r="AW8" s="126">
        <v>116</v>
      </c>
      <c r="AX8" s="201" t="s">
        <v>248</v>
      </c>
      <c r="AY8" s="452" t="s">
        <v>248</v>
      </c>
      <c r="AZ8" s="188"/>
      <c r="BA8" s="188" t="s">
        <v>248</v>
      </c>
      <c r="BB8" s="388" t="s">
        <v>248</v>
      </c>
      <c r="BC8" s="9" t="s">
        <v>248</v>
      </c>
      <c r="BD8" s="217" t="s">
        <v>61</v>
      </c>
      <c r="BE8" s="201" t="s">
        <v>62</v>
      </c>
      <c r="BF8" s="201" t="s">
        <v>63</v>
      </c>
      <c r="BG8" s="201" t="s">
        <v>196</v>
      </c>
      <c r="BH8" s="218" t="s">
        <v>515</v>
      </c>
      <c r="BI8" s="218" t="s">
        <v>67</v>
      </c>
      <c r="BJ8" s="370">
        <v>214</v>
      </c>
      <c r="BK8" s="441">
        <v>3</v>
      </c>
      <c r="BL8" s="219" t="s">
        <v>65</v>
      </c>
      <c r="BM8" s="64"/>
      <c r="BN8" s="218" t="s">
        <v>376</v>
      </c>
    </row>
    <row r="9" spans="1:66" ht="16.5" thickBot="1">
      <c r="A9" s="151" t="s">
        <v>32</v>
      </c>
      <c r="B9" s="152" t="s">
        <v>40</v>
      </c>
      <c r="C9" s="153" t="s">
        <v>34</v>
      </c>
      <c r="D9" s="154" t="s">
        <v>613</v>
      </c>
      <c r="E9" s="190" t="s">
        <v>632</v>
      </c>
      <c r="F9" s="191">
        <v>105</v>
      </c>
      <c r="G9" s="192">
        <v>11</v>
      </c>
      <c r="H9" s="231">
        <v>57</v>
      </c>
      <c r="I9" s="231">
        <v>5</v>
      </c>
      <c r="J9" s="231">
        <v>48</v>
      </c>
      <c r="K9" s="231">
        <v>6</v>
      </c>
      <c r="L9" s="192">
        <v>11</v>
      </c>
      <c r="M9" s="178">
        <v>2</v>
      </c>
      <c r="N9" s="155"/>
      <c r="O9" s="231">
        <v>5.1367999555555999</v>
      </c>
      <c r="P9" s="231">
        <v>5.7719736842104998</v>
      </c>
      <c r="Q9" s="194">
        <v>5.4276024096000004</v>
      </c>
      <c r="R9" s="231">
        <v>7.625</v>
      </c>
      <c r="S9" s="231">
        <v>13.05</v>
      </c>
      <c r="T9" s="193">
        <v>8.4249999999999972</v>
      </c>
      <c r="U9" s="231">
        <v>5.9516666444444004</v>
      </c>
      <c r="V9" s="231">
        <v>8.2021315789473004</v>
      </c>
      <c r="W9" s="194">
        <v>6.9820000000000002</v>
      </c>
      <c r="X9" s="231">
        <v>8.4583333333333339</v>
      </c>
      <c r="Y9" s="231">
        <v>15.55</v>
      </c>
      <c r="Z9" s="193">
        <v>10.475</v>
      </c>
      <c r="AA9" s="231">
        <v>3.7030082361688339</v>
      </c>
      <c r="AB9" s="231">
        <v>485</v>
      </c>
      <c r="AC9" s="231">
        <v>0.5581745867961948</v>
      </c>
      <c r="AD9" s="231">
        <v>14</v>
      </c>
      <c r="AE9" s="231">
        <v>2.6375000000000002</v>
      </c>
      <c r="AF9" s="158"/>
      <c r="AG9" s="158"/>
      <c r="AH9" s="158"/>
      <c r="AI9" s="158"/>
      <c r="AJ9" s="158"/>
      <c r="AK9" s="158" t="s">
        <v>248</v>
      </c>
      <c r="AL9" s="158"/>
      <c r="AM9" s="158"/>
      <c r="AN9" s="158"/>
      <c r="AO9" s="195">
        <v>0</v>
      </c>
      <c r="AP9" s="192">
        <v>0</v>
      </c>
      <c r="AQ9" s="192">
        <v>0</v>
      </c>
      <c r="AR9" s="226">
        <v>94</v>
      </c>
      <c r="AS9" s="226" t="s">
        <v>248</v>
      </c>
      <c r="AT9" s="227">
        <v>7487.0469999999996</v>
      </c>
      <c r="AU9" s="227">
        <v>454.14100000000002</v>
      </c>
      <c r="AV9" s="163">
        <v>3</v>
      </c>
      <c r="AW9" s="228">
        <v>91</v>
      </c>
      <c r="AX9" s="163" t="s">
        <v>248</v>
      </c>
      <c r="AY9" s="554" t="s">
        <v>248</v>
      </c>
      <c r="AZ9" s="232"/>
      <c r="BA9" s="232" t="s">
        <v>248</v>
      </c>
      <c r="BB9" s="389" t="s">
        <v>248</v>
      </c>
      <c r="BC9" s="178" t="s">
        <v>248</v>
      </c>
      <c r="BD9" s="162" t="s">
        <v>61</v>
      </c>
      <c r="BE9" s="163" t="s">
        <v>62</v>
      </c>
      <c r="BF9" s="163" t="s">
        <v>63</v>
      </c>
      <c r="BG9" s="163" t="s">
        <v>196</v>
      </c>
      <c r="BH9" s="164" t="s">
        <v>515</v>
      </c>
      <c r="BI9" s="164" t="s">
        <v>68</v>
      </c>
      <c r="BJ9" s="383">
        <v>214</v>
      </c>
      <c r="BK9" s="165">
        <v>4</v>
      </c>
      <c r="BL9" s="166" t="s">
        <v>65</v>
      </c>
      <c r="BM9" s="198"/>
      <c r="BN9" s="164" t="s">
        <v>376</v>
      </c>
    </row>
    <row r="10" spans="1:66" ht="15.75">
      <c r="A10" s="205" t="s">
        <v>32</v>
      </c>
      <c r="B10" s="206" t="s">
        <v>40</v>
      </c>
      <c r="C10" s="220" t="s">
        <v>34</v>
      </c>
      <c r="D10" s="209" t="s">
        <v>613</v>
      </c>
      <c r="E10" s="26" t="s">
        <v>614</v>
      </c>
      <c r="F10" s="93">
        <v>37</v>
      </c>
      <c r="G10" s="79">
        <v>0</v>
      </c>
      <c r="H10" s="147">
        <v>23</v>
      </c>
      <c r="I10" s="147">
        <v>0</v>
      </c>
      <c r="J10" s="147">
        <v>14</v>
      </c>
      <c r="K10" s="147">
        <v>0</v>
      </c>
      <c r="L10" s="79">
        <v>5</v>
      </c>
      <c r="M10" s="60">
        <v>0</v>
      </c>
      <c r="N10" s="185"/>
      <c r="O10" s="147">
        <v>4.3743333333332997</v>
      </c>
      <c r="P10" s="147">
        <v>4.4830909090909001</v>
      </c>
      <c r="Q10" s="68">
        <v>4.4117187500000004</v>
      </c>
      <c r="R10" s="147">
        <v>6.4749999999999996</v>
      </c>
      <c r="S10" s="147">
        <v>10.225</v>
      </c>
      <c r="T10" s="71">
        <v>7.6999999999999993</v>
      </c>
      <c r="U10" s="147">
        <v>5.0233333333332997</v>
      </c>
      <c r="V10" s="147">
        <v>6.9097272727272001</v>
      </c>
      <c r="W10" s="68">
        <v>5.6717812500000004</v>
      </c>
      <c r="X10" s="147">
        <v>7.4874999999999998</v>
      </c>
      <c r="Y10" s="147">
        <v>12.225</v>
      </c>
      <c r="Z10" s="71">
        <v>8.1999999999999993</v>
      </c>
      <c r="AA10" s="147">
        <v>3.7958072998871404</v>
      </c>
      <c r="AB10" s="147">
        <v>189</v>
      </c>
      <c r="AC10" s="147">
        <v>0.51617428139758603</v>
      </c>
      <c r="AD10" s="147">
        <v>4</v>
      </c>
      <c r="AE10" s="147">
        <v>2.9541666666666666</v>
      </c>
      <c r="AF10" s="221"/>
      <c r="AG10" s="221"/>
      <c r="AH10" s="221"/>
      <c r="AI10" s="221"/>
      <c r="AJ10" s="221"/>
      <c r="AK10" s="221" t="s">
        <v>248</v>
      </c>
      <c r="AL10" s="221"/>
      <c r="AM10" s="221"/>
      <c r="AN10" s="221"/>
      <c r="AO10" s="72">
        <v>0</v>
      </c>
      <c r="AP10" s="79">
        <v>0</v>
      </c>
      <c r="AQ10" s="79">
        <v>0</v>
      </c>
      <c r="AR10" s="225">
        <v>37</v>
      </c>
      <c r="AS10" s="225" t="s">
        <v>248</v>
      </c>
      <c r="AT10" s="223">
        <v>3141.5219999999999</v>
      </c>
      <c r="AU10" s="223">
        <v>20.814</v>
      </c>
      <c r="AV10" s="212">
        <v>0</v>
      </c>
      <c r="AW10" s="213">
        <v>37</v>
      </c>
      <c r="AX10" s="212" t="s">
        <v>248</v>
      </c>
      <c r="AY10" s="233" t="s">
        <v>248</v>
      </c>
      <c r="AZ10" s="70"/>
      <c r="BA10" s="70" t="s">
        <v>248</v>
      </c>
      <c r="BB10" s="393" t="s">
        <v>248</v>
      </c>
      <c r="BC10" s="60" t="s">
        <v>248</v>
      </c>
      <c r="BD10" s="211" t="s">
        <v>61</v>
      </c>
      <c r="BE10" s="212" t="s">
        <v>62</v>
      </c>
      <c r="BF10" s="212" t="s">
        <v>63</v>
      </c>
      <c r="BG10" s="212" t="s">
        <v>196</v>
      </c>
      <c r="BH10" s="214" t="s">
        <v>515</v>
      </c>
      <c r="BI10" s="214" t="s">
        <v>64</v>
      </c>
      <c r="BJ10" s="382">
        <v>214</v>
      </c>
      <c r="BK10" s="215">
        <v>1</v>
      </c>
      <c r="BL10" s="216" t="s">
        <v>65</v>
      </c>
      <c r="BM10" s="63"/>
      <c r="BN10" s="214" t="s">
        <v>376</v>
      </c>
    </row>
    <row r="11" spans="1:66" ht="15.75">
      <c r="A11" s="207" t="s">
        <v>32</v>
      </c>
      <c r="B11" s="208" t="s">
        <v>40</v>
      </c>
      <c r="C11" s="202" t="s">
        <v>34</v>
      </c>
      <c r="D11" s="210" t="s">
        <v>613</v>
      </c>
      <c r="E11" s="24" t="s">
        <v>614</v>
      </c>
      <c r="F11" s="86">
        <v>43</v>
      </c>
      <c r="G11" s="80">
        <v>0</v>
      </c>
      <c r="H11" s="148">
        <v>24</v>
      </c>
      <c r="I11" s="148">
        <v>0</v>
      </c>
      <c r="J11" s="148">
        <v>19</v>
      </c>
      <c r="K11" s="148">
        <v>0</v>
      </c>
      <c r="L11" s="80">
        <v>2</v>
      </c>
      <c r="M11" s="9">
        <v>0</v>
      </c>
      <c r="N11" s="186"/>
      <c r="O11" s="148">
        <v>4.0330909090909</v>
      </c>
      <c r="P11" s="148">
        <v>4.0965625000000001</v>
      </c>
      <c r="Q11" s="11">
        <v>4.0598157895</v>
      </c>
      <c r="R11" s="148">
        <v>4.9749999999999996</v>
      </c>
      <c r="S11" s="148">
        <v>10.6</v>
      </c>
      <c r="T11" s="53">
        <v>8.5500000000000007</v>
      </c>
      <c r="U11" s="148">
        <v>4.7481363636363003</v>
      </c>
      <c r="V11" s="148">
        <v>6.4946875000000004</v>
      </c>
      <c r="W11" s="11">
        <v>5.4835263157894003</v>
      </c>
      <c r="X11" s="148">
        <v>5.4833333333333334</v>
      </c>
      <c r="Y11" s="148">
        <v>13.1</v>
      </c>
      <c r="Z11" s="53">
        <v>9.0500000000000007</v>
      </c>
      <c r="AA11" s="148">
        <v>3.6574146440358666</v>
      </c>
      <c r="AB11" s="148">
        <v>245</v>
      </c>
      <c r="AC11" s="148">
        <v>0.55104906186728142</v>
      </c>
      <c r="AD11" s="148">
        <v>5</v>
      </c>
      <c r="AE11" s="148">
        <v>2.6510416666666665</v>
      </c>
      <c r="AF11" s="203"/>
      <c r="AG11" s="203"/>
      <c r="AH11" s="203"/>
      <c r="AI11" s="203"/>
      <c r="AJ11" s="203"/>
      <c r="AK11" s="203" t="s">
        <v>248</v>
      </c>
      <c r="AL11" s="203"/>
      <c r="AM11" s="203"/>
      <c r="AN11" s="203"/>
      <c r="AO11" s="73">
        <v>0</v>
      </c>
      <c r="AP11" s="80">
        <v>0</v>
      </c>
      <c r="AQ11" s="80">
        <v>0</v>
      </c>
      <c r="AR11" s="224">
        <v>43</v>
      </c>
      <c r="AS11" s="224" t="s">
        <v>248</v>
      </c>
      <c r="AT11" s="7">
        <v>3702.7719999999999</v>
      </c>
      <c r="AU11" s="7">
        <v>0</v>
      </c>
      <c r="AV11" s="201">
        <v>0</v>
      </c>
      <c r="AW11" s="126">
        <v>43</v>
      </c>
      <c r="AX11" s="201" t="s">
        <v>248</v>
      </c>
      <c r="AY11" s="452" t="s">
        <v>248</v>
      </c>
      <c r="AZ11" s="188"/>
      <c r="BA11" s="188" t="s">
        <v>248</v>
      </c>
      <c r="BB11" s="388" t="s">
        <v>248</v>
      </c>
      <c r="BC11" s="9" t="s">
        <v>248</v>
      </c>
      <c r="BD11" s="217" t="s">
        <v>61</v>
      </c>
      <c r="BE11" s="201" t="s">
        <v>62</v>
      </c>
      <c r="BF11" s="201" t="s">
        <v>63</v>
      </c>
      <c r="BG11" s="201" t="s">
        <v>196</v>
      </c>
      <c r="BH11" s="218" t="s">
        <v>515</v>
      </c>
      <c r="BI11" s="218" t="s">
        <v>66</v>
      </c>
      <c r="BJ11" s="370">
        <v>214</v>
      </c>
      <c r="BK11" s="441">
        <v>7</v>
      </c>
      <c r="BL11" s="219" t="s">
        <v>65</v>
      </c>
      <c r="BM11" s="64"/>
      <c r="BN11" s="218" t="s">
        <v>376</v>
      </c>
    </row>
    <row r="12" spans="1:66" ht="15.75">
      <c r="A12" s="207" t="s">
        <v>32</v>
      </c>
      <c r="B12" s="208" t="s">
        <v>40</v>
      </c>
      <c r="C12" s="202" t="s">
        <v>34</v>
      </c>
      <c r="D12" s="210" t="s">
        <v>613</v>
      </c>
      <c r="E12" s="24" t="s">
        <v>614</v>
      </c>
      <c r="F12" s="86">
        <v>28</v>
      </c>
      <c r="G12" s="80">
        <v>2</v>
      </c>
      <c r="H12" s="148">
        <v>18</v>
      </c>
      <c r="I12" s="148">
        <v>2</v>
      </c>
      <c r="J12" s="148">
        <v>10</v>
      </c>
      <c r="K12" s="148">
        <v>0</v>
      </c>
      <c r="L12" s="80">
        <v>4</v>
      </c>
      <c r="M12" s="9">
        <v>1</v>
      </c>
      <c r="N12" s="186"/>
      <c r="O12" s="148">
        <v>3.9360769230769002</v>
      </c>
      <c r="P12" s="148">
        <v>4.2773333333333001</v>
      </c>
      <c r="Q12" s="11">
        <v>4.0756818181999996</v>
      </c>
      <c r="R12" s="148">
        <v>6.6749999999999998</v>
      </c>
      <c r="S12" s="148">
        <v>7.7749999999999995</v>
      </c>
      <c r="T12" s="53">
        <v>6.9499999999999993</v>
      </c>
      <c r="U12" s="148">
        <v>4.6829230769230001</v>
      </c>
      <c r="V12" s="148">
        <v>6.6788888888887996</v>
      </c>
      <c r="W12" s="11">
        <v>5.4994545454545003</v>
      </c>
      <c r="X12" s="148">
        <v>7.1749999999999998</v>
      </c>
      <c r="Y12" s="148">
        <v>10.274999999999999</v>
      </c>
      <c r="Z12" s="53">
        <v>8.4749999999999996</v>
      </c>
      <c r="AA12" s="148">
        <v>3.6880952611802114</v>
      </c>
      <c r="AB12" s="148">
        <v>125</v>
      </c>
      <c r="AC12" s="148">
        <v>0.73707297519138959</v>
      </c>
      <c r="AD12" s="148">
        <v>9</v>
      </c>
      <c r="AE12" s="148">
        <v>2.1107142857142858</v>
      </c>
      <c r="AF12" s="203"/>
      <c r="AG12" s="203"/>
      <c r="AH12" s="203"/>
      <c r="AI12" s="203"/>
      <c r="AJ12" s="203"/>
      <c r="AK12" s="203" t="s">
        <v>248</v>
      </c>
      <c r="AL12" s="203"/>
      <c r="AM12" s="203"/>
      <c r="AN12" s="203"/>
      <c r="AO12" s="73">
        <v>0</v>
      </c>
      <c r="AP12" s="80">
        <v>0</v>
      </c>
      <c r="AQ12" s="80">
        <v>0</v>
      </c>
      <c r="AR12" s="224">
        <v>26</v>
      </c>
      <c r="AS12" s="224" t="s">
        <v>248</v>
      </c>
      <c r="AT12" s="7">
        <v>1949.4169999999999</v>
      </c>
      <c r="AU12" s="7">
        <v>165.94300000000001</v>
      </c>
      <c r="AV12" s="201">
        <v>0</v>
      </c>
      <c r="AW12" s="126">
        <v>26</v>
      </c>
      <c r="AX12" s="201" t="s">
        <v>248</v>
      </c>
      <c r="AY12" s="452" t="s">
        <v>248</v>
      </c>
      <c r="AZ12" s="188"/>
      <c r="BA12" s="188" t="s">
        <v>248</v>
      </c>
      <c r="BB12" s="388" t="s">
        <v>248</v>
      </c>
      <c r="BC12" s="9" t="s">
        <v>248</v>
      </c>
      <c r="BD12" s="217" t="s">
        <v>61</v>
      </c>
      <c r="BE12" s="201" t="s">
        <v>62</v>
      </c>
      <c r="BF12" s="201" t="s">
        <v>63</v>
      </c>
      <c r="BG12" s="201" t="s">
        <v>196</v>
      </c>
      <c r="BH12" s="218" t="s">
        <v>515</v>
      </c>
      <c r="BI12" s="218" t="s">
        <v>67</v>
      </c>
      <c r="BJ12" s="370">
        <v>214</v>
      </c>
      <c r="BK12" s="441">
        <v>3</v>
      </c>
      <c r="BL12" s="219" t="s">
        <v>65</v>
      </c>
      <c r="BM12" s="64"/>
      <c r="BN12" s="218" t="s">
        <v>376</v>
      </c>
    </row>
    <row r="13" spans="1:66" ht="15.75">
      <c r="A13" s="207" t="s">
        <v>32</v>
      </c>
      <c r="B13" s="208" t="s">
        <v>40</v>
      </c>
      <c r="C13" s="202" t="s">
        <v>34</v>
      </c>
      <c r="D13" s="210" t="s">
        <v>613</v>
      </c>
      <c r="E13" s="24" t="s">
        <v>614</v>
      </c>
      <c r="F13" s="86">
        <v>35</v>
      </c>
      <c r="G13" s="80">
        <v>0</v>
      </c>
      <c r="H13" s="148">
        <v>23</v>
      </c>
      <c r="I13" s="148">
        <v>0</v>
      </c>
      <c r="J13" s="148">
        <v>12</v>
      </c>
      <c r="K13" s="148">
        <v>0</v>
      </c>
      <c r="L13" s="80">
        <v>2</v>
      </c>
      <c r="M13" s="9">
        <v>1</v>
      </c>
      <c r="N13" s="186"/>
      <c r="O13" s="148">
        <v>6.0053333333332999</v>
      </c>
      <c r="P13" s="148">
        <v>5.3217499999999998</v>
      </c>
      <c r="Q13" s="11">
        <v>5.7567574847999996</v>
      </c>
      <c r="R13" s="148">
        <v>7.9749999999999996</v>
      </c>
      <c r="S13" s="148">
        <v>12.2</v>
      </c>
      <c r="T13" s="53">
        <v>12.174999999999999</v>
      </c>
      <c r="U13" s="148">
        <v>6.7000952380951997</v>
      </c>
      <c r="V13" s="148">
        <v>7.7858333333332999</v>
      </c>
      <c r="W13" s="11">
        <v>7.0949090909089998</v>
      </c>
      <c r="X13" s="148">
        <v>8.4749999999999996</v>
      </c>
      <c r="Y13" s="148">
        <v>14.7</v>
      </c>
      <c r="Z13" s="53">
        <v>14.674999999999999</v>
      </c>
      <c r="AA13" s="148">
        <v>3.7237500174591935</v>
      </c>
      <c r="AB13" s="148">
        <v>191</v>
      </c>
      <c r="AC13" s="148">
        <v>0.58977307510615462</v>
      </c>
      <c r="AD13" s="148">
        <v>8</v>
      </c>
      <c r="AE13" s="148">
        <v>2.4850000000000003</v>
      </c>
      <c r="AF13" s="203"/>
      <c r="AG13" s="203"/>
      <c r="AH13" s="203"/>
      <c r="AI13" s="203"/>
      <c r="AJ13" s="203"/>
      <c r="AK13" s="203" t="s">
        <v>248</v>
      </c>
      <c r="AL13" s="203"/>
      <c r="AM13" s="203"/>
      <c r="AN13" s="203"/>
      <c r="AO13" s="73">
        <v>0</v>
      </c>
      <c r="AP13" s="80">
        <v>0</v>
      </c>
      <c r="AQ13" s="80">
        <v>0</v>
      </c>
      <c r="AR13" s="224">
        <v>35</v>
      </c>
      <c r="AS13" s="224" t="s">
        <v>248</v>
      </c>
      <c r="AT13" s="7">
        <v>2950.5970000000002</v>
      </c>
      <c r="AU13" s="7">
        <v>70.638999999999996</v>
      </c>
      <c r="AV13" s="201">
        <v>0</v>
      </c>
      <c r="AW13" s="126">
        <v>35</v>
      </c>
      <c r="AX13" s="201" t="s">
        <v>248</v>
      </c>
      <c r="AY13" s="452" t="s">
        <v>248</v>
      </c>
      <c r="AZ13" s="188"/>
      <c r="BA13" s="188" t="s">
        <v>248</v>
      </c>
      <c r="BB13" s="388" t="s">
        <v>248</v>
      </c>
      <c r="BC13" s="9" t="s">
        <v>248</v>
      </c>
      <c r="BD13" s="217" t="s">
        <v>61</v>
      </c>
      <c r="BE13" s="201" t="s">
        <v>62</v>
      </c>
      <c r="BF13" s="201" t="s">
        <v>63</v>
      </c>
      <c r="BG13" s="201" t="s">
        <v>196</v>
      </c>
      <c r="BH13" s="218" t="s">
        <v>515</v>
      </c>
      <c r="BI13" s="218" t="s">
        <v>68</v>
      </c>
      <c r="BJ13" s="370">
        <v>214</v>
      </c>
      <c r="BK13" s="441">
        <v>4</v>
      </c>
      <c r="BL13" s="219" t="s">
        <v>65</v>
      </c>
      <c r="BM13" s="64"/>
      <c r="BN13" s="218" t="s">
        <v>376</v>
      </c>
    </row>
    <row r="14" spans="1:66" ht="15.75">
      <c r="A14" s="207" t="s">
        <v>32</v>
      </c>
      <c r="B14" s="208" t="s">
        <v>40</v>
      </c>
      <c r="C14" s="202" t="s">
        <v>34</v>
      </c>
      <c r="D14" s="210" t="s">
        <v>613</v>
      </c>
      <c r="E14" s="24" t="s">
        <v>598</v>
      </c>
      <c r="F14" s="86">
        <v>26</v>
      </c>
      <c r="G14" s="80">
        <v>2</v>
      </c>
      <c r="H14" s="148">
        <v>15</v>
      </c>
      <c r="I14" s="148">
        <v>1</v>
      </c>
      <c r="J14" s="148">
        <v>11</v>
      </c>
      <c r="K14" s="148">
        <v>1</v>
      </c>
      <c r="L14" s="80">
        <v>2</v>
      </c>
      <c r="M14" s="9">
        <v>2</v>
      </c>
      <c r="N14" s="186"/>
      <c r="O14" s="148">
        <v>4.7066428571429002</v>
      </c>
      <c r="P14" s="148">
        <v>3.9543750000000002</v>
      </c>
      <c r="Q14" s="11">
        <v>4.4330909090999997</v>
      </c>
      <c r="R14" s="148">
        <v>7.1499999999999995</v>
      </c>
      <c r="S14" s="148">
        <v>5.3</v>
      </c>
      <c r="T14" s="53">
        <v>6.4499999999999993</v>
      </c>
      <c r="U14" s="148">
        <v>5.3680000000000003</v>
      </c>
      <c r="V14" s="148">
        <v>6.3932500000000001</v>
      </c>
      <c r="W14" s="11">
        <v>5.7408181818181001</v>
      </c>
      <c r="X14" s="148">
        <v>8.1499999999999986</v>
      </c>
      <c r="Y14" s="148">
        <v>7.3</v>
      </c>
      <c r="Z14" s="53">
        <v>7.4499999999999993</v>
      </c>
      <c r="AA14" s="148">
        <v>3.6786833544572182</v>
      </c>
      <c r="AB14" s="148">
        <v>117</v>
      </c>
      <c r="AC14" s="148">
        <v>0.86754506953496002</v>
      </c>
      <c r="AD14" s="148">
        <v>9</v>
      </c>
      <c r="AE14" s="148">
        <v>1.3225</v>
      </c>
      <c r="AF14" s="203"/>
      <c r="AG14" s="203"/>
      <c r="AH14" s="203"/>
      <c r="AI14" s="203"/>
      <c r="AJ14" s="203"/>
      <c r="AK14" s="203" t="s">
        <v>248</v>
      </c>
      <c r="AL14" s="203"/>
      <c r="AM14" s="203"/>
      <c r="AN14" s="203"/>
      <c r="AO14" s="73">
        <v>0</v>
      </c>
      <c r="AP14" s="80">
        <v>0</v>
      </c>
      <c r="AQ14" s="80">
        <v>0</v>
      </c>
      <c r="AR14" s="224">
        <v>24</v>
      </c>
      <c r="AS14" s="224" t="s">
        <v>248</v>
      </c>
      <c r="AT14" s="7">
        <v>1984.5619999999999</v>
      </c>
      <c r="AU14" s="7">
        <v>105.038</v>
      </c>
      <c r="AV14" s="201">
        <v>0</v>
      </c>
      <c r="AW14" s="126">
        <v>24</v>
      </c>
      <c r="AX14" s="201" t="s">
        <v>248</v>
      </c>
      <c r="AY14" s="452" t="s">
        <v>248</v>
      </c>
      <c r="AZ14" s="188"/>
      <c r="BA14" s="188" t="s">
        <v>248</v>
      </c>
      <c r="BB14" s="388" t="s">
        <v>248</v>
      </c>
      <c r="BC14" s="9" t="s">
        <v>248</v>
      </c>
      <c r="BD14" s="217" t="s">
        <v>61</v>
      </c>
      <c r="BE14" s="201" t="s">
        <v>62</v>
      </c>
      <c r="BF14" s="201" t="s">
        <v>63</v>
      </c>
      <c r="BG14" s="201" t="s">
        <v>196</v>
      </c>
      <c r="BH14" s="218" t="s">
        <v>515</v>
      </c>
      <c r="BI14" s="218" t="s">
        <v>64</v>
      </c>
      <c r="BJ14" s="370">
        <v>214</v>
      </c>
      <c r="BK14" s="441">
        <v>1</v>
      </c>
      <c r="BL14" s="219" t="s">
        <v>65</v>
      </c>
      <c r="BM14" s="64"/>
      <c r="BN14" s="218" t="s">
        <v>376</v>
      </c>
    </row>
    <row r="15" spans="1:66" ht="15.75">
      <c r="A15" s="207" t="s">
        <v>32</v>
      </c>
      <c r="B15" s="208" t="s">
        <v>40</v>
      </c>
      <c r="C15" s="202" t="s">
        <v>34</v>
      </c>
      <c r="D15" s="210" t="s">
        <v>613</v>
      </c>
      <c r="E15" s="24" t="s">
        <v>598</v>
      </c>
      <c r="F15" s="86">
        <v>12</v>
      </c>
      <c r="G15" s="80">
        <v>0</v>
      </c>
      <c r="H15" s="148">
        <v>6</v>
      </c>
      <c r="I15" s="148">
        <v>0</v>
      </c>
      <c r="J15" s="148">
        <v>6</v>
      </c>
      <c r="K15" s="148">
        <v>0</v>
      </c>
      <c r="L15" s="80">
        <v>3</v>
      </c>
      <c r="M15" s="9">
        <v>0</v>
      </c>
      <c r="N15" s="186"/>
      <c r="O15" s="148">
        <v>3.5286</v>
      </c>
      <c r="P15" s="148">
        <v>5.6487499999999997</v>
      </c>
      <c r="Q15" s="11">
        <v>4.4708888889000002</v>
      </c>
      <c r="R15" s="148">
        <v>3.9583333333333335</v>
      </c>
      <c r="S15" s="148">
        <v>10.9</v>
      </c>
      <c r="T15" s="53">
        <v>10.774999999999999</v>
      </c>
      <c r="U15" s="148">
        <v>4.2855999999999996</v>
      </c>
      <c r="V15" s="148">
        <v>8.0712499999999991</v>
      </c>
      <c r="W15" s="11">
        <v>5.9681111111111003</v>
      </c>
      <c r="X15" s="148">
        <v>4.875</v>
      </c>
      <c r="Y15" s="148">
        <v>13.4</v>
      </c>
      <c r="Z15" s="53">
        <v>13.274999999999999</v>
      </c>
      <c r="AA15" s="148">
        <v>3.4920370534614276</v>
      </c>
      <c r="AB15" s="148">
        <v>54</v>
      </c>
      <c r="AC15" s="148">
        <v>0.7038875775809772</v>
      </c>
      <c r="AD15" s="148">
        <v>4</v>
      </c>
      <c r="AE15" s="148">
        <v>2.1749999999999998</v>
      </c>
      <c r="AF15" s="203"/>
      <c r="AG15" s="203"/>
      <c r="AH15" s="203"/>
      <c r="AI15" s="203"/>
      <c r="AJ15" s="203"/>
      <c r="AK15" s="203" t="s">
        <v>248</v>
      </c>
      <c r="AL15" s="203"/>
      <c r="AM15" s="203"/>
      <c r="AN15" s="203"/>
      <c r="AO15" s="73">
        <v>0</v>
      </c>
      <c r="AP15" s="80">
        <v>0</v>
      </c>
      <c r="AQ15" s="80">
        <v>0</v>
      </c>
      <c r="AR15" s="224">
        <v>12</v>
      </c>
      <c r="AS15" s="224" t="s">
        <v>248</v>
      </c>
      <c r="AT15" s="7">
        <v>891.01499999999999</v>
      </c>
      <c r="AU15" s="7">
        <v>0</v>
      </c>
      <c r="AV15" s="201">
        <v>0</v>
      </c>
      <c r="AW15" s="126">
        <v>12</v>
      </c>
      <c r="AX15" s="201" t="s">
        <v>248</v>
      </c>
      <c r="AY15" s="452" t="s">
        <v>248</v>
      </c>
      <c r="AZ15" s="188"/>
      <c r="BA15" s="188" t="s">
        <v>248</v>
      </c>
      <c r="BB15" s="388" t="s">
        <v>248</v>
      </c>
      <c r="BC15" s="9" t="s">
        <v>248</v>
      </c>
      <c r="BD15" s="217" t="s">
        <v>61</v>
      </c>
      <c r="BE15" s="201" t="s">
        <v>62</v>
      </c>
      <c r="BF15" s="201" t="s">
        <v>63</v>
      </c>
      <c r="BG15" s="201" t="s">
        <v>196</v>
      </c>
      <c r="BH15" s="218" t="s">
        <v>515</v>
      </c>
      <c r="BI15" s="218" t="s">
        <v>66</v>
      </c>
      <c r="BJ15" s="370">
        <v>214</v>
      </c>
      <c r="BK15" s="441">
        <v>7</v>
      </c>
      <c r="BL15" s="219" t="s">
        <v>65</v>
      </c>
      <c r="BM15" s="64"/>
      <c r="BN15" s="218" t="s">
        <v>376</v>
      </c>
    </row>
    <row r="16" spans="1:66" ht="15.75">
      <c r="A16" s="207" t="s">
        <v>32</v>
      </c>
      <c r="B16" s="208" t="s">
        <v>40</v>
      </c>
      <c r="C16" s="202" t="s">
        <v>34</v>
      </c>
      <c r="D16" s="210" t="s">
        <v>613</v>
      </c>
      <c r="E16" s="24" t="s">
        <v>598</v>
      </c>
      <c r="F16" s="86">
        <v>27</v>
      </c>
      <c r="G16" s="80">
        <v>4</v>
      </c>
      <c r="H16" s="148">
        <v>12</v>
      </c>
      <c r="I16" s="148">
        <v>1</v>
      </c>
      <c r="J16" s="148">
        <v>15</v>
      </c>
      <c r="K16" s="148">
        <v>3</v>
      </c>
      <c r="L16" s="80">
        <v>1</v>
      </c>
      <c r="M16" s="9">
        <v>0</v>
      </c>
      <c r="N16" s="186"/>
      <c r="O16" s="148">
        <v>4.2807000000000004</v>
      </c>
      <c r="P16" s="148">
        <v>5.4945833333333001</v>
      </c>
      <c r="Q16" s="11">
        <v>4.9428181817999999</v>
      </c>
      <c r="R16" s="148">
        <v>6.25</v>
      </c>
      <c r="S16" s="148">
        <v>7.6999999999999993</v>
      </c>
      <c r="T16" s="53">
        <v>7.4499999999999993</v>
      </c>
      <c r="U16" s="148">
        <v>5.15</v>
      </c>
      <c r="V16" s="148">
        <v>7.9024166666665998</v>
      </c>
      <c r="W16" s="11">
        <v>6.6513181818181</v>
      </c>
      <c r="X16" s="148">
        <v>7.25</v>
      </c>
      <c r="Y16" s="148">
        <v>9.85</v>
      </c>
      <c r="Z16" s="53">
        <v>9.7249999999999996</v>
      </c>
      <c r="AA16" s="148">
        <v>3.6673030515511829</v>
      </c>
      <c r="AB16" s="148">
        <v>131</v>
      </c>
      <c r="AC16" s="148">
        <v>0.71116422209832719</v>
      </c>
      <c r="AD16" s="148">
        <v>10</v>
      </c>
      <c r="AE16" s="148">
        <v>2.2124999999999999</v>
      </c>
      <c r="AF16" s="203"/>
      <c r="AG16" s="203"/>
      <c r="AH16" s="203"/>
      <c r="AI16" s="203"/>
      <c r="AJ16" s="203"/>
      <c r="AK16" s="203" t="s">
        <v>248</v>
      </c>
      <c r="AL16" s="203"/>
      <c r="AM16" s="203"/>
      <c r="AN16" s="203"/>
      <c r="AO16" s="73">
        <v>0</v>
      </c>
      <c r="AP16" s="80">
        <v>0</v>
      </c>
      <c r="AQ16" s="80">
        <v>0</v>
      </c>
      <c r="AR16" s="224">
        <v>23</v>
      </c>
      <c r="AS16" s="224" t="s">
        <v>248</v>
      </c>
      <c r="AT16" s="7">
        <v>1714.152</v>
      </c>
      <c r="AU16" s="7">
        <v>225.262</v>
      </c>
      <c r="AV16" s="201">
        <v>0</v>
      </c>
      <c r="AW16" s="126">
        <v>23</v>
      </c>
      <c r="AX16" s="201" t="s">
        <v>248</v>
      </c>
      <c r="AY16" s="452" t="s">
        <v>248</v>
      </c>
      <c r="AZ16" s="188"/>
      <c r="BA16" s="188" t="s">
        <v>248</v>
      </c>
      <c r="BB16" s="388" t="s">
        <v>248</v>
      </c>
      <c r="BC16" s="9" t="s">
        <v>248</v>
      </c>
      <c r="BD16" s="217" t="s">
        <v>61</v>
      </c>
      <c r="BE16" s="201" t="s">
        <v>62</v>
      </c>
      <c r="BF16" s="201" t="s">
        <v>63</v>
      </c>
      <c r="BG16" s="201" t="s">
        <v>196</v>
      </c>
      <c r="BH16" s="218" t="s">
        <v>515</v>
      </c>
      <c r="BI16" s="218" t="s">
        <v>67</v>
      </c>
      <c r="BJ16" s="370">
        <v>214</v>
      </c>
      <c r="BK16" s="441">
        <v>3</v>
      </c>
      <c r="BL16" s="219" t="s">
        <v>65</v>
      </c>
      <c r="BM16" s="64"/>
      <c r="BN16" s="218" t="s">
        <v>376</v>
      </c>
    </row>
    <row r="17" spans="1:66" ht="16.5" thickBot="1">
      <c r="A17" s="151" t="s">
        <v>32</v>
      </c>
      <c r="B17" s="152" t="s">
        <v>40</v>
      </c>
      <c r="C17" s="153" t="s">
        <v>34</v>
      </c>
      <c r="D17" s="154" t="s">
        <v>613</v>
      </c>
      <c r="E17" s="190" t="s">
        <v>598</v>
      </c>
      <c r="F17" s="191">
        <v>10</v>
      </c>
      <c r="G17" s="192">
        <v>2</v>
      </c>
      <c r="H17" s="231">
        <v>5</v>
      </c>
      <c r="I17" s="231">
        <v>1</v>
      </c>
      <c r="J17" s="231">
        <v>5</v>
      </c>
      <c r="K17" s="231">
        <v>1</v>
      </c>
      <c r="L17" s="192">
        <v>1</v>
      </c>
      <c r="M17" s="178">
        <v>0</v>
      </c>
      <c r="N17" s="155"/>
      <c r="O17" s="231">
        <v>4.7503333333333</v>
      </c>
      <c r="P17" s="231">
        <v>5.7990000000000004</v>
      </c>
      <c r="Q17" s="194">
        <v>5.3495714286</v>
      </c>
      <c r="R17" s="231">
        <v>5.4249999999999998</v>
      </c>
      <c r="S17" s="231">
        <v>8.9</v>
      </c>
      <c r="T17" s="193">
        <v>8.8249999999999993</v>
      </c>
      <c r="U17" s="231">
        <v>5.4260000000000002</v>
      </c>
      <c r="V17" s="231">
        <v>8.2515000000000001</v>
      </c>
      <c r="W17" s="194">
        <v>7.0405714285713996</v>
      </c>
      <c r="X17" s="231">
        <v>6.4249999999999998</v>
      </c>
      <c r="Y17" s="231">
        <v>11.9</v>
      </c>
      <c r="Z17" s="193">
        <v>11.824999999999999</v>
      </c>
      <c r="AA17" s="231">
        <v>3.6047619297390887</v>
      </c>
      <c r="AB17" s="231">
        <v>42</v>
      </c>
      <c r="AC17" s="231">
        <v>0.53885067176130297</v>
      </c>
      <c r="AD17" s="231">
        <v>3</v>
      </c>
      <c r="AE17" s="231">
        <v>2.35</v>
      </c>
      <c r="AF17" s="158"/>
      <c r="AG17" s="158"/>
      <c r="AH17" s="158"/>
      <c r="AI17" s="158"/>
      <c r="AJ17" s="158"/>
      <c r="AK17" s="158" t="s">
        <v>248</v>
      </c>
      <c r="AL17" s="158"/>
      <c r="AM17" s="158"/>
      <c r="AN17" s="158"/>
      <c r="AO17" s="195">
        <v>0</v>
      </c>
      <c r="AP17" s="192">
        <v>0</v>
      </c>
      <c r="AQ17" s="192">
        <v>0</v>
      </c>
      <c r="AR17" s="226">
        <v>8</v>
      </c>
      <c r="AS17" s="226" t="s">
        <v>248</v>
      </c>
      <c r="AT17" s="227">
        <v>666.47400000000005</v>
      </c>
      <c r="AU17" s="227">
        <v>0</v>
      </c>
      <c r="AV17" s="163">
        <v>0</v>
      </c>
      <c r="AW17" s="228">
        <v>8</v>
      </c>
      <c r="AX17" s="163" t="s">
        <v>248</v>
      </c>
      <c r="AY17" s="554" t="s">
        <v>248</v>
      </c>
      <c r="AZ17" s="232"/>
      <c r="BA17" s="232" t="s">
        <v>248</v>
      </c>
      <c r="BB17" s="389" t="s">
        <v>248</v>
      </c>
      <c r="BC17" s="178" t="s">
        <v>248</v>
      </c>
      <c r="BD17" s="162" t="s">
        <v>61</v>
      </c>
      <c r="BE17" s="163" t="s">
        <v>62</v>
      </c>
      <c r="BF17" s="163" t="s">
        <v>63</v>
      </c>
      <c r="BG17" s="163" t="s">
        <v>196</v>
      </c>
      <c r="BH17" s="164" t="s">
        <v>515</v>
      </c>
      <c r="BI17" s="164" t="s">
        <v>68</v>
      </c>
      <c r="BJ17" s="383">
        <v>214</v>
      </c>
      <c r="BK17" s="165">
        <v>4</v>
      </c>
      <c r="BL17" s="166" t="s">
        <v>65</v>
      </c>
      <c r="BM17" s="198"/>
      <c r="BN17" s="164" t="s">
        <v>376</v>
      </c>
    </row>
    <row r="18" spans="1:66" ht="15.75">
      <c r="A18" s="205" t="s">
        <v>32</v>
      </c>
      <c r="B18" s="206" t="s">
        <v>40</v>
      </c>
      <c r="C18" s="220" t="s">
        <v>34</v>
      </c>
      <c r="D18" s="209" t="s">
        <v>613</v>
      </c>
      <c r="E18" s="26" t="s">
        <v>377</v>
      </c>
      <c r="F18" s="93">
        <v>15</v>
      </c>
      <c r="G18" s="79">
        <v>1</v>
      </c>
      <c r="H18" s="147">
        <v>7</v>
      </c>
      <c r="I18" s="147">
        <v>1</v>
      </c>
      <c r="J18" s="147">
        <v>8</v>
      </c>
      <c r="K18" s="147">
        <v>0</v>
      </c>
      <c r="L18" s="79">
        <v>0</v>
      </c>
      <c r="M18" s="60">
        <v>0</v>
      </c>
      <c r="N18" s="185"/>
      <c r="O18" s="147">
        <v>3.4336663333333002</v>
      </c>
      <c r="P18" s="147">
        <v>3.1509999999999998</v>
      </c>
      <c r="Q18" s="68">
        <v>3.2721428571</v>
      </c>
      <c r="R18" s="147">
        <v>4.3499999999999996</v>
      </c>
      <c r="S18" s="147">
        <v>3.9</v>
      </c>
      <c r="T18" s="71">
        <v>4.1499999999999995</v>
      </c>
      <c r="U18" s="147">
        <v>4.0973333333333004</v>
      </c>
      <c r="V18" s="147">
        <v>5.6067499999999999</v>
      </c>
      <c r="W18" s="68">
        <v>4.9598571428570999</v>
      </c>
      <c r="X18" s="147">
        <v>4.8499999999999996</v>
      </c>
      <c r="Y18" s="147">
        <v>5.9666666666666668</v>
      </c>
      <c r="Z18" s="71">
        <v>5.9416666666666664</v>
      </c>
      <c r="AA18" s="147">
        <v>3.8557142771425696</v>
      </c>
      <c r="AB18" s="147">
        <v>84</v>
      </c>
      <c r="AC18" s="147">
        <v>0.56234260244479362</v>
      </c>
      <c r="AD18" s="147">
        <v>3</v>
      </c>
      <c r="AE18" s="147">
        <v>2.6</v>
      </c>
      <c r="AF18" s="221"/>
      <c r="AG18" s="221"/>
      <c r="AH18" s="221"/>
      <c r="AI18" s="221"/>
      <c r="AJ18" s="221"/>
      <c r="AK18" s="221" t="s">
        <v>248</v>
      </c>
      <c r="AL18" s="221"/>
      <c r="AM18" s="221"/>
      <c r="AN18" s="221"/>
      <c r="AO18" s="72">
        <v>0</v>
      </c>
      <c r="AP18" s="79">
        <v>0</v>
      </c>
      <c r="AQ18" s="79">
        <v>0</v>
      </c>
      <c r="AR18" s="225">
        <v>14</v>
      </c>
      <c r="AS18" s="225" t="s">
        <v>248</v>
      </c>
      <c r="AT18" s="223">
        <v>1163.626</v>
      </c>
      <c r="AU18" s="223">
        <v>86.593999999999994</v>
      </c>
      <c r="AV18" s="212">
        <v>0</v>
      </c>
      <c r="AW18" s="213">
        <v>14</v>
      </c>
      <c r="AX18" s="212" t="s">
        <v>248</v>
      </c>
      <c r="AY18" s="233" t="s">
        <v>248</v>
      </c>
      <c r="AZ18" s="70"/>
      <c r="BA18" s="70" t="s">
        <v>248</v>
      </c>
      <c r="BB18" s="393" t="s">
        <v>248</v>
      </c>
      <c r="BC18" s="60" t="s">
        <v>248</v>
      </c>
      <c r="BD18" s="211" t="s">
        <v>61</v>
      </c>
      <c r="BE18" s="212" t="s">
        <v>62</v>
      </c>
      <c r="BF18" s="212" t="s">
        <v>63</v>
      </c>
      <c r="BG18" s="212" t="s">
        <v>196</v>
      </c>
      <c r="BH18" s="214" t="s">
        <v>712</v>
      </c>
      <c r="BI18" s="214" t="s">
        <v>64</v>
      </c>
      <c r="BJ18" s="382">
        <v>214</v>
      </c>
      <c r="BK18" s="215">
        <v>1</v>
      </c>
      <c r="BL18" s="216" t="s">
        <v>65</v>
      </c>
      <c r="BM18" s="63"/>
      <c r="BN18" s="214" t="s">
        <v>376</v>
      </c>
    </row>
    <row r="19" spans="1:66" ht="15.75">
      <c r="A19" s="207" t="s">
        <v>32</v>
      </c>
      <c r="B19" s="208" t="s">
        <v>40</v>
      </c>
      <c r="C19" s="202" t="s">
        <v>34</v>
      </c>
      <c r="D19" s="210" t="s">
        <v>613</v>
      </c>
      <c r="E19" s="24" t="s">
        <v>377</v>
      </c>
      <c r="F19" s="86">
        <v>21</v>
      </c>
      <c r="G19" s="80">
        <v>2</v>
      </c>
      <c r="H19" s="148">
        <v>11</v>
      </c>
      <c r="I19" s="148">
        <v>0</v>
      </c>
      <c r="J19" s="148">
        <v>10</v>
      </c>
      <c r="K19" s="148">
        <v>2</v>
      </c>
      <c r="L19" s="80">
        <v>2</v>
      </c>
      <c r="M19" s="9">
        <v>0</v>
      </c>
      <c r="N19" s="186"/>
      <c r="O19" s="148">
        <v>4.5041250000000002</v>
      </c>
      <c r="P19" s="148">
        <v>4.91</v>
      </c>
      <c r="Q19" s="11">
        <v>4.7070625000000001</v>
      </c>
      <c r="R19" s="148">
        <v>5.8</v>
      </c>
      <c r="S19" s="148">
        <v>7.3</v>
      </c>
      <c r="T19" s="53">
        <v>7.1</v>
      </c>
      <c r="U19" s="148">
        <v>5.3852500000000001</v>
      </c>
      <c r="V19" s="148">
        <v>8.2106250000000003</v>
      </c>
      <c r="W19" s="11">
        <v>6.7979374999999997</v>
      </c>
      <c r="X19" s="148">
        <v>7.8</v>
      </c>
      <c r="Y19" s="148">
        <v>12.3</v>
      </c>
      <c r="Z19" s="53">
        <v>12.1</v>
      </c>
      <c r="AA19" s="148">
        <v>3.8399019638697314</v>
      </c>
      <c r="AB19" s="148">
        <v>102</v>
      </c>
      <c r="AC19" s="148">
        <v>0.49214860604984795</v>
      </c>
      <c r="AD19" s="148">
        <v>1</v>
      </c>
      <c r="AE19" s="148">
        <v>2.91</v>
      </c>
      <c r="AF19" s="203"/>
      <c r="AG19" s="203"/>
      <c r="AH19" s="203"/>
      <c r="AI19" s="203"/>
      <c r="AJ19" s="203"/>
      <c r="AK19" s="203" t="s">
        <v>248</v>
      </c>
      <c r="AL19" s="203"/>
      <c r="AM19" s="203"/>
      <c r="AN19" s="203"/>
      <c r="AO19" s="73">
        <v>0</v>
      </c>
      <c r="AP19" s="80">
        <v>0</v>
      </c>
      <c r="AQ19" s="80">
        <v>0</v>
      </c>
      <c r="AR19" s="224">
        <v>19</v>
      </c>
      <c r="AS19" s="224" t="s">
        <v>248</v>
      </c>
      <c r="AT19" s="7">
        <v>1600.027</v>
      </c>
      <c r="AU19" s="7">
        <v>0</v>
      </c>
      <c r="AV19" s="201">
        <v>0</v>
      </c>
      <c r="AW19" s="126">
        <v>19</v>
      </c>
      <c r="AX19" s="201" t="s">
        <v>248</v>
      </c>
      <c r="AY19" s="452" t="s">
        <v>248</v>
      </c>
      <c r="AZ19" s="188"/>
      <c r="BA19" s="188" t="s">
        <v>248</v>
      </c>
      <c r="BB19" s="388" t="s">
        <v>248</v>
      </c>
      <c r="BC19" s="9" t="s">
        <v>248</v>
      </c>
      <c r="BD19" s="217" t="s">
        <v>61</v>
      </c>
      <c r="BE19" s="201" t="s">
        <v>62</v>
      </c>
      <c r="BF19" s="201" t="s">
        <v>63</v>
      </c>
      <c r="BG19" s="201" t="s">
        <v>196</v>
      </c>
      <c r="BH19" s="218" t="s">
        <v>712</v>
      </c>
      <c r="BI19" s="218" t="s">
        <v>66</v>
      </c>
      <c r="BJ19" s="370">
        <v>214</v>
      </c>
      <c r="BK19" s="441">
        <v>7</v>
      </c>
      <c r="BL19" s="219" t="s">
        <v>65</v>
      </c>
      <c r="BM19" s="64"/>
      <c r="BN19" s="218" t="s">
        <v>376</v>
      </c>
    </row>
    <row r="20" spans="1:66" ht="15.75">
      <c r="A20" s="207" t="s">
        <v>32</v>
      </c>
      <c r="B20" s="208" t="s">
        <v>40</v>
      </c>
      <c r="C20" s="202" t="s">
        <v>34</v>
      </c>
      <c r="D20" s="210" t="s">
        <v>613</v>
      </c>
      <c r="E20" s="24" t="s">
        <v>377</v>
      </c>
      <c r="F20" s="86">
        <v>12</v>
      </c>
      <c r="G20" s="80">
        <v>3</v>
      </c>
      <c r="H20" s="148">
        <v>5</v>
      </c>
      <c r="I20" s="148">
        <v>0</v>
      </c>
      <c r="J20" s="148">
        <v>7</v>
      </c>
      <c r="K20" s="148">
        <v>3</v>
      </c>
      <c r="L20" s="80">
        <v>0</v>
      </c>
      <c r="M20" s="9">
        <v>0</v>
      </c>
      <c r="N20" s="186"/>
      <c r="O20" s="148">
        <v>4.5730000000000004</v>
      </c>
      <c r="P20" s="148">
        <v>4.93025</v>
      </c>
      <c r="Q20" s="11">
        <v>4.7317776667000002</v>
      </c>
      <c r="R20" s="148">
        <v>7.875</v>
      </c>
      <c r="S20" s="148">
        <v>5.45</v>
      </c>
      <c r="T20" s="53">
        <v>7.7749999999999995</v>
      </c>
      <c r="U20" s="148">
        <v>5.4203999999999999</v>
      </c>
      <c r="V20" s="148">
        <v>8.1847499999999993</v>
      </c>
      <c r="W20" s="11">
        <v>6.6489998888887998</v>
      </c>
      <c r="X20" s="148">
        <v>8.875</v>
      </c>
      <c r="Y20" s="148">
        <v>10.4</v>
      </c>
      <c r="Z20" s="53">
        <v>10.274999999999999</v>
      </c>
      <c r="AA20" s="148">
        <v>3.8781481539761575</v>
      </c>
      <c r="AB20" s="148">
        <v>54</v>
      </c>
      <c r="AC20" s="148">
        <v>0.36724749117778893</v>
      </c>
      <c r="AD20" s="148">
        <v>0</v>
      </c>
      <c r="AE20" s="148">
        <v>3.17</v>
      </c>
      <c r="AF20" s="203"/>
      <c r="AG20" s="203"/>
      <c r="AH20" s="203"/>
      <c r="AI20" s="203"/>
      <c r="AJ20" s="203"/>
      <c r="AK20" s="203" t="s">
        <v>248</v>
      </c>
      <c r="AL20" s="203"/>
      <c r="AM20" s="203"/>
      <c r="AN20" s="203"/>
      <c r="AO20" s="73">
        <v>0</v>
      </c>
      <c r="AP20" s="80">
        <v>0</v>
      </c>
      <c r="AQ20" s="80">
        <v>0</v>
      </c>
      <c r="AR20" s="224">
        <v>9</v>
      </c>
      <c r="AS20" s="224" t="s">
        <v>248</v>
      </c>
      <c r="AT20" s="7">
        <v>803.07399999999996</v>
      </c>
      <c r="AU20" s="7">
        <v>0</v>
      </c>
      <c r="AV20" s="201">
        <v>0</v>
      </c>
      <c r="AW20" s="126">
        <v>9</v>
      </c>
      <c r="AX20" s="201" t="s">
        <v>248</v>
      </c>
      <c r="AY20" s="452" t="s">
        <v>248</v>
      </c>
      <c r="AZ20" s="188"/>
      <c r="BA20" s="188" t="s">
        <v>248</v>
      </c>
      <c r="BB20" s="388" t="s">
        <v>248</v>
      </c>
      <c r="BC20" s="9" t="s">
        <v>248</v>
      </c>
      <c r="BD20" s="217" t="s">
        <v>61</v>
      </c>
      <c r="BE20" s="201" t="s">
        <v>62</v>
      </c>
      <c r="BF20" s="201" t="s">
        <v>63</v>
      </c>
      <c r="BG20" s="201" t="s">
        <v>196</v>
      </c>
      <c r="BH20" s="218" t="s">
        <v>712</v>
      </c>
      <c r="BI20" s="218" t="s">
        <v>67</v>
      </c>
      <c r="BJ20" s="370">
        <v>214</v>
      </c>
      <c r="BK20" s="441">
        <v>3</v>
      </c>
      <c r="BL20" s="219" t="s">
        <v>65</v>
      </c>
      <c r="BM20" s="64"/>
      <c r="BN20" s="218" t="s">
        <v>376</v>
      </c>
    </row>
    <row r="21" spans="1:66" ht="15.75">
      <c r="A21" s="207" t="s">
        <v>32</v>
      </c>
      <c r="B21" s="208" t="s">
        <v>40</v>
      </c>
      <c r="C21" s="202" t="s">
        <v>34</v>
      </c>
      <c r="D21" s="210" t="s">
        <v>613</v>
      </c>
      <c r="E21" s="24" t="s">
        <v>377</v>
      </c>
      <c r="F21" s="86">
        <v>13</v>
      </c>
      <c r="G21" s="80">
        <v>1</v>
      </c>
      <c r="H21" s="148">
        <v>7</v>
      </c>
      <c r="I21" s="148">
        <v>1</v>
      </c>
      <c r="J21" s="148">
        <v>6</v>
      </c>
      <c r="K21" s="148">
        <v>0</v>
      </c>
      <c r="L21" s="80">
        <v>0</v>
      </c>
      <c r="M21" s="9">
        <v>0</v>
      </c>
      <c r="N21" s="186"/>
      <c r="O21" s="148">
        <v>5.1538333333333002</v>
      </c>
      <c r="P21" s="148">
        <v>5.2610000000000001</v>
      </c>
      <c r="Q21" s="11">
        <v>5.2074166667000004</v>
      </c>
      <c r="R21" s="148">
        <v>6.85</v>
      </c>
      <c r="S21" s="148">
        <v>8.85</v>
      </c>
      <c r="T21" s="53">
        <v>8.6999999999999993</v>
      </c>
      <c r="U21" s="148">
        <v>5.7351666666665997</v>
      </c>
      <c r="V21" s="148">
        <v>8.7013333333333005</v>
      </c>
      <c r="W21" s="11">
        <v>7.2182500000000003</v>
      </c>
      <c r="X21" s="148">
        <v>7.85</v>
      </c>
      <c r="Y21" s="148">
        <v>12.35</v>
      </c>
      <c r="Z21" s="53">
        <v>12.2</v>
      </c>
      <c r="AA21" s="148">
        <v>3.7720833520094552</v>
      </c>
      <c r="AB21" s="148">
        <v>72</v>
      </c>
      <c r="AC21" s="148">
        <v>0.57014775835188336</v>
      </c>
      <c r="AD21" s="148">
        <v>3</v>
      </c>
      <c r="AE21" s="148">
        <v>2.8</v>
      </c>
      <c r="AF21" s="203"/>
      <c r="AG21" s="203"/>
      <c r="AH21" s="203"/>
      <c r="AI21" s="203"/>
      <c r="AJ21" s="203"/>
      <c r="AK21" s="203" t="s">
        <v>248</v>
      </c>
      <c r="AL21" s="203"/>
      <c r="AM21" s="203"/>
      <c r="AN21" s="203"/>
      <c r="AO21" s="73">
        <v>0</v>
      </c>
      <c r="AP21" s="80">
        <v>0</v>
      </c>
      <c r="AQ21" s="80">
        <v>0</v>
      </c>
      <c r="AR21" s="224">
        <v>12</v>
      </c>
      <c r="AS21" s="224" t="s">
        <v>248</v>
      </c>
      <c r="AT21" s="7">
        <v>972.02800000000002</v>
      </c>
      <c r="AU21" s="7">
        <v>83.042000000000002</v>
      </c>
      <c r="AV21" s="201">
        <v>0</v>
      </c>
      <c r="AW21" s="126">
        <v>12</v>
      </c>
      <c r="AX21" s="201" t="s">
        <v>248</v>
      </c>
      <c r="AY21" s="452" t="s">
        <v>248</v>
      </c>
      <c r="AZ21" s="188"/>
      <c r="BA21" s="188" t="s">
        <v>248</v>
      </c>
      <c r="BB21" s="388" t="s">
        <v>248</v>
      </c>
      <c r="BC21" s="9" t="s">
        <v>248</v>
      </c>
      <c r="BD21" s="217" t="s">
        <v>61</v>
      </c>
      <c r="BE21" s="201" t="s">
        <v>62</v>
      </c>
      <c r="BF21" s="201" t="s">
        <v>63</v>
      </c>
      <c r="BG21" s="201" t="s">
        <v>196</v>
      </c>
      <c r="BH21" s="218" t="s">
        <v>712</v>
      </c>
      <c r="BI21" s="218" t="s">
        <v>68</v>
      </c>
      <c r="BJ21" s="370">
        <v>214</v>
      </c>
      <c r="BK21" s="441">
        <v>4</v>
      </c>
      <c r="BL21" s="219" t="s">
        <v>65</v>
      </c>
      <c r="BM21" s="64"/>
      <c r="BN21" s="218" t="s">
        <v>376</v>
      </c>
    </row>
    <row r="22" spans="1:66" ht="15.75">
      <c r="A22" s="207" t="s">
        <v>32</v>
      </c>
      <c r="B22" s="208" t="s">
        <v>40</v>
      </c>
      <c r="C22" s="202" t="s">
        <v>34</v>
      </c>
      <c r="D22" s="210" t="s">
        <v>613</v>
      </c>
      <c r="E22" s="24" t="s">
        <v>633</v>
      </c>
      <c r="F22" s="86">
        <v>38</v>
      </c>
      <c r="G22" s="80">
        <v>1</v>
      </c>
      <c r="H22" s="148">
        <v>19</v>
      </c>
      <c r="I22" s="148">
        <v>0</v>
      </c>
      <c r="J22" s="148">
        <v>19</v>
      </c>
      <c r="K22" s="148">
        <v>1</v>
      </c>
      <c r="L22" s="80">
        <v>2</v>
      </c>
      <c r="M22" s="9">
        <v>2</v>
      </c>
      <c r="N22" s="186"/>
      <c r="O22" s="148">
        <v>4.2215294117647</v>
      </c>
      <c r="P22" s="148">
        <v>4.4259444444443998</v>
      </c>
      <c r="Q22" s="11">
        <v>4.3266570285999997</v>
      </c>
      <c r="R22" s="148">
        <v>7.0749999999999993</v>
      </c>
      <c r="S22" s="148">
        <v>9.0499999999999989</v>
      </c>
      <c r="T22" s="53">
        <v>7.125</v>
      </c>
      <c r="U22" s="148">
        <v>4.8674117647057997</v>
      </c>
      <c r="V22" s="148">
        <v>6.8837222222222003</v>
      </c>
      <c r="W22" s="11">
        <v>5.9043713714284998</v>
      </c>
      <c r="X22" s="148">
        <v>7.5749999999999993</v>
      </c>
      <c r="Y22" s="148">
        <v>11.549999999999999</v>
      </c>
      <c r="Z22" s="53">
        <v>7.8125</v>
      </c>
      <c r="AA22" s="148">
        <v>3.8269091052238386</v>
      </c>
      <c r="AB22" s="148">
        <v>202</v>
      </c>
      <c r="AC22" s="148">
        <v>0.69889691181761393</v>
      </c>
      <c r="AD22" s="148">
        <v>11</v>
      </c>
      <c r="AE22" s="148">
        <v>2.0499999999999998</v>
      </c>
      <c r="AF22" s="203"/>
      <c r="AG22" s="203"/>
      <c r="AH22" s="203"/>
      <c r="AI22" s="203"/>
      <c r="AJ22" s="203"/>
      <c r="AK22" s="203" t="s">
        <v>248</v>
      </c>
      <c r="AL22" s="203"/>
      <c r="AM22" s="203"/>
      <c r="AN22" s="203"/>
      <c r="AO22" s="73">
        <v>0</v>
      </c>
      <c r="AP22" s="80">
        <v>0</v>
      </c>
      <c r="AQ22" s="80">
        <v>0</v>
      </c>
      <c r="AR22" s="224">
        <v>37</v>
      </c>
      <c r="AS22" s="224" t="s">
        <v>248</v>
      </c>
      <c r="AT22" s="7">
        <v>3128.2060000000001</v>
      </c>
      <c r="AU22" s="7">
        <v>34.067999999999998</v>
      </c>
      <c r="AV22" s="201">
        <v>0</v>
      </c>
      <c r="AW22" s="126">
        <v>37</v>
      </c>
      <c r="AX22" s="201" t="s">
        <v>248</v>
      </c>
      <c r="AY22" s="452" t="s">
        <v>248</v>
      </c>
      <c r="AZ22" s="188"/>
      <c r="BA22" s="188" t="s">
        <v>248</v>
      </c>
      <c r="BB22" s="388" t="s">
        <v>248</v>
      </c>
      <c r="BC22" s="9" t="s">
        <v>248</v>
      </c>
      <c r="BD22" s="217" t="s">
        <v>61</v>
      </c>
      <c r="BE22" s="201" t="s">
        <v>62</v>
      </c>
      <c r="BF22" s="201" t="s">
        <v>63</v>
      </c>
      <c r="BG22" s="201" t="s">
        <v>196</v>
      </c>
      <c r="BH22" s="218" t="s">
        <v>515</v>
      </c>
      <c r="BI22" s="218" t="s">
        <v>64</v>
      </c>
      <c r="BJ22" s="370">
        <v>214</v>
      </c>
      <c r="BK22" s="441">
        <v>1</v>
      </c>
      <c r="BL22" s="219" t="s">
        <v>65</v>
      </c>
      <c r="BM22" s="64"/>
      <c r="BN22" s="218" t="s">
        <v>376</v>
      </c>
    </row>
    <row r="23" spans="1:66" ht="15.75">
      <c r="A23" s="207" t="s">
        <v>32</v>
      </c>
      <c r="B23" s="208" t="s">
        <v>40</v>
      </c>
      <c r="C23" s="202" t="s">
        <v>34</v>
      </c>
      <c r="D23" s="210" t="s">
        <v>613</v>
      </c>
      <c r="E23" s="24" t="s">
        <v>633</v>
      </c>
      <c r="F23" s="86">
        <v>43</v>
      </c>
      <c r="G23" s="80">
        <v>1</v>
      </c>
      <c r="H23" s="148">
        <v>20</v>
      </c>
      <c r="I23" s="148">
        <v>1</v>
      </c>
      <c r="J23" s="148">
        <v>23</v>
      </c>
      <c r="K23" s="148">
        <v>0</v>
      </c>
      <c r="L23" s="80">
        <v>2</v>
      </c>
      <c r="M23" s="9">
        <v>1</v>
      </c>
      <c r="N23" s="186"/>
      <c r="O23" s="148">
        <v>4.0070555555556</v>
      </c>
      <c r="P23" s="148">
        <v>4.1930909090909001</v>
      </c>
      <c r="Q23" s="11">
        <v>4.109375</v>
      </c>
      <c r="R23" s="148">
        <v>6.0499999999999989</v>
      </c>
      <c r="S23" s="148">
        <v>7.9499999999999993</v>
      </c>
      <c r="T23" s="53">
        <v>6.5</v>
      </c>
      <c r="U23" s="148">
        <v>4.6576666666666</v>
      </c>
      <c r="V23" s="148">
        <v>6.6631818181818003</v>
      </c>
      <c r="W23" s="11">
        <v>5.7606999749999996</v>
      </c>
      <c r="X23" s="148">
        <v>6.0499999999999989</v>
      </c>
      <c r="Y23" s="148">
        <v>10.95</v>
      </c>
      <c r="Z23" s="53">
        <v>9</v>
      </c>
      <c r="AA23" s="148">
        <v>3.6137863268200157</v>
      </c>
      <c r="AB23" s="148">
        <v>232</v>
      </c>
      <c r="AC23" s="148">
        <v>0.57310092392775225</v>
      </c>
      <c r="AD23" s="148">
        <v>7</v>
      </c>
      <c r="AE23" s="148">
        <v>2.543181818181818</v>
      </c>
      <c r="AF23" s="203"/>
      <c r="AG23" s="203"/>
      <c r="AH23" s="203"/>
      <c r="AI23" s="203"/>
      <c r="AJ23" s="203"/>
      <c r="AK23" s="203" t="s">
        <v>248</v>
      </c>
      <c r="AL23" s="203"/>
      <c r="AM23" s="203"/>
      <c r="AN23" s="203"/>
      <c r="AO23" s="73">
        <v>0</v>
      </c>
      <c r="AP23" s="80">
        <v>0</v>
      </c>
      <c r="AQ23" s="80">
        <v>0</v>
      </c>
      <c r="AR23" s="224">
        <v>42</v>
      </c>
      <c r="AS23" s="224" t="s">
        <v>248</v>
      </c>
      <c r="AT23" s="7">
        <v>3646.7510000000002</v>
      </c>
      <c r="AU23" s="7">
        <v>0</v>
      </c>
      <c r="AV23" s="201">
        <v>0</v>
      </c>
      <c r="AW23" s="126">
        <v>42</v>
      </c>
      <c r="AX23" s="201" t="s">
        <v>248</v>
      </c>
      <c r="AY23" s="452" t="s">
        <v>248</v>
      </c>
      <c r="AZ23" s="188"/>
      <c r="BA23" s="188" t="s">
        <v>248</v>
      </c>
      <c r="BB23" s="388" t="s">
        <v>248</v>
      </c>
      <c r="BC23" s="9" t="s">
        <v>248</v>
      </c>
      <c r="BD23" s="217" t="s">
        <v>61</v>
      </c>
      <c r="BE23" s="201" t="s">
        <v>62</v>
      </c>
      <c r="BF23" s="201" t="s">
        <v>63</v>
      </c>
      <c r="BG23" s="201" t="s">
        <v>196</v>
      </c>
      <c r="BH23" s="218" t="s">
        <v>515</v>
      </c>
      <c r="BI23" s="218" t="s">
        <v>66</v>
      </c>
      <c r="BJ23" s="370">
        <v>214</v>
      </c>
      <c r="BK23" s="441">
        <v>7</v>
      </c>
      <c r="BL23" s="219" t="s">
        <v>65</v>
      </c>
      <c r="BM23" s="64"/>
      <c r="BN23" s="218" t="s">
        <v>376</v>
      </c>
    </row>
    <row r="24" spans="1:66" ht="15.75">
      <c r="A24" s="207" t="s">
        <v>32</v>
      </c>
      <c r="B24" s="208" t="s">
        <v>40</v>
      </c>
      <c r="C24" s="202" t="s">
        <v>34</v>
      </c>
      <c r="D24" s="210" t="s">
        <v>613</v>
      </c>
      <c r="E24" s="24" t="s">
        <v>633</v>
      </c>
      <c r="F24" s="86">
        <v>43</v>
      </c>
      <c r="G24" s="80">
        <v>4</v>
      </c>
      <c r="H24" s="148">
        <v>23</v>
      </c>
      <c r="I24" s="148">
        <v>4</v>
      </c>
      <c r="J24" s="148">
        <v>20</v>
      </c>
      <c r="K24" s="148">
        <v>0</v>
      </c>
      <c r="L24" s="80">
        <v>3</v>
      </c>
      <c r="M24" s="9">
        <v>1</v>
      </c>
      <c r="N24" s="186"/>
      <c r="O24" s="148">
        <v>4.0599999999999996</v>
      </c>
      <c r="P24" s="148">
        <v>4.7443888888889001</v>
      </c>
      <c r="Q24" s="11">
        <v>4.4021943888999999</v>
      </c>
      <c r="R24" s="148">
        <v>5.5499999999999989</v>
      </c>
      <c r="S24" s="148">
        <v>7.0499999999999989</v>
      </c>
      <c r="T24" s="53">
        <v>5.8666666666666663</v>
      </c>
      <c r="U24" s="148">
        <v>5.0258333333333001</v>
      </c>
      <c r="V24" s="148">
        <v>7.1647777777777</v>
      </c>
      <c r="W24" s="11">
        <v>6.0953055000000003</v>
      </c>
      <c r="X24" s="148">
        <v>7.5499999999999989</v>
      </c>
      <c r="Y24" s="148">
        <v>9.5499999999999989</v>
      </c>
      <c r="Z24" s="53">
        <v>8.0999999999999979</v>
      </c>
      <c r="AA24" s="148">
        <v>3.7235714276631668</v>
      </c>
      <c r="AB24" s="148">
        <v>216</v>
      </c>
      <c r="AC24" s="148">
        <v>0.68027139033870199</v>
      </c>
      <c r="AD24" s="148">
        <v>14</v>
      </c>
      <c r="AE24" s="148">
        <v>2.1</v>
      </c>
      <c r="AF24" s="203"/>
      <c r="AG24" s="203"/>
      <c r="AH24" s="203"/>
      <c r="AI24" s="203"/>
      <c r="AJ24" s="203"/>
      <c r="AK24" s="203" t="s">
        <v>248</v>
      </c>
      <c r="AL24" s="203"/>
      <c r="AM24" s="203"/>
      <c r="AN24" s="203"/>
      <c r="AO24" s="73">
        <v>0</v>
      </c>
      <c r="AP24" s="80">
        <v>0</v>
      </c>
      <c r="AQ24" s="80">
        <v>0</v>
      </c>
      <c r="AR24" s="224">
        <v>39</v>
      </c>
      <c r="AS24" s="224" t="s">
        <v>248</v>
      </c>
      <c r="AT24" s="7">
        <v>3213.1970000000001</v>
      </c>
      <c r="AU24" s="7">
        <v>87.92</v>
      </c>
      <c r="AV24" s="201">
        <v>0</v>
      </c>
      <c r="AW24" s="126">
        <v>39</v>
      </c>
      <c r="AX24" s="201" t="s">
        <v>248</v>
      </c>
      <c r="AY24" s="452" t="s">
        <v>248</v>
      </c>
      <c r="AZ24" s="188"/>
      <c r="BA24" s="188" t="s">
        <v>248</v>
      </c>
      <c r="BB24" s="388" t="s">
        <v>248</v>
      </c>
      <c r="BC24" s="9" t="s">
        <v>248</v>
      </c>
      <c r="BD24" s="217" t="s">
        <v>61</v>
      </c>
      <c r="BE24" s="201" t="s">
        <v>62</v>
      </c>
      <c r="BF24" s="201" t="s">
        <v>63</v>
      </c>
      <c r="BG24" s="201" t="s">
        <v>196</v>
      </c>
      <c r="BH24" s="218" t="s">
        <v>515</v>
      </c>
      <c r="BI24" s="218" t="s">
        <v>67</v>
      </c>
      <c r="BJ24" s="370">
        <v>214</v>
      </c>
      <c r="BK24" s="441">
        <v>3</v>
      </c>
      <c r="BL24" s="219" t="s">
        <v>65</v>
      </c>
      <c r="BM24" s="64"/>
      <c r="BN24" s="218" t="s">
        <v>376</v>
      </c>
    </row>
    <row r="25" spans="1:66" ht="16.5" thickBot="1">
      <c r="A25" s="151" t="s">
        <v>32</v>
      </c>
      <c r="B25" s="152" t="s">
        <v>40</v>
      </c>
      <c r="C25" s="153" t="s">
        <v>34</v>
      </c>
      <c r="D25" s="154" t="s">
        <v>613</v>
      </c>
      <c r="E25" s="190" t="s">
        <v>633</v>
      </c>
      <c r="F25" s="191">
        <v>27</v>
      </c>
      <c r="G25" s="192">
        <v>2</v>
      </c>
      <c r="H25" s="231">
        <v>16</v>
      </c>
      <c r="I25" s="231">
        <v>2</v>
      </c>
      <c r="J25" s="231">
        <v>11</v>
      </c>
      <c r="K25" s="231">
        <v>0</v>
      </c>
      <c r="L25" s="192">
        <v>2</v>
      </c>
      <c r="M25" s="178">
        <v>0</v>
      </c>
      <c r="N25" s="155"/>
      <c r="O25" s="231">
        <v>4.6162307692307998</v>
      </c>
      <c r="P25" s="231">
        <v>4.1718000000000002</v>
      </c>
      <c r="Q25" s="194">
        <v>4.423</v>
      </c>
      <c r="R25" s="231">
        <v>6.3375000000000004</v>
      </c>
      <c r="S25" s="231">
        <v>7.25</v>
      </c>
      <c r="T25" s="193">
        <v>6.4624999999999995</v>
      </c>
      <c r="U25" s="231">
        <v>5.3027692307691998</v>
      </c>
      <c r="V25" s="231">
        <v>6.6452999999999998</v>
      </c>
      <c r="W25" s="194">
        <v>5.8864782608694997</v>
      </c>
      <c r="X25" s="231">
        <v>7.1749999999999998</v>
      </c>
      <c r="Y25" s="231">
        <v>9.75</v>
      </c>
      <c r="Z25" s="193">
        <v>7.9249999999999989</v>
      </c>
      <c r="AA25" s="231">
        <v>3.7392029209413393</v>
      </c>
      <c r="AB25" s="231">
        <v>138</v>
      </c>
      <c r="AC25" s="231">
        <v>0.42929400884209423</v>
      </c>
      <c r="AD25" s="231">
        <v>2</v>
      </c>
      <c r="AE25" s="231">
        <v>2.99</v>
      </c>
      <c r="AF25" s="158"/>
      <c r="AG25" s="158"/>
      <c r="AH25" s="158"/>
      <c r="AI25" s="158"/>
      <c r="AJ25" s="158"/>
      <c r="AK25" s="158" t="s">
        <v>248</v>
      </c>
      <c r="AL25" s="158"/>
      <c r="AM25" s="158"/>
      <c r="AN25" s="158"/>
      <c r="AO25" s="195">
        <v>0</v>
      </c>
      <c r="AP25" s="192">
        <v>0</v>
      </c>
      <c r="AQ25" s="192">
        <v>0</v>
      </c>
      <c r="AR25" s="226">
        <v>25</v>
      </c>
      <c r="AS25" s="226" t="s">
        <v>248</v>
      </c>
      <c r="AT25" s="227">
        <v>2124.44</v>
      </c>
      <c r="AU25" s="227">
        <v>0</v>
      </c>
      <c r="AV25" s="163">
        <v>0</v>
      </c>
      <c r="AW25" s="228">
        <v>25</v>
      </c>
      <c r="AX25" s="163" t="s">
        <v>248</v>
      </c>
      <c r="AY25" s="554" t="s">
        <v>248</v>
      </c>
      <c r="AZ25" s="232"/>
      <c r="BA25" s="232" t="s">
        <v>248</v>
      </c>
      <c r="BB25" s="389" t="s">
        <v>248</v>
      </c>
      <c r="BC25" s="178" t="s">
        <v>248</v>
      </c>
      <c r="BD25" s="162" t="s">
        <v>61</v>
      </c>
      <c r="BE25" s="163" t="s">
        <v>62</v>
      </c>
      <c r="BF25" s="163" t="s">
        <v>63</v>
      </c>
      <c r="BG25" s="163" t="s">
        <v>196</v>
      </c>
      <c r="BH25" s="164" t="s">
        <v>515</v>
      </c>
      <c r="BI25" s="164" t="s">
        <v>68</v>
      </c>
      <c r="BJ25" s="383">
        <v>214</v>
      </c>
      <c r="BK25" s="165">
        <v>4</v>
      </c>
      <c r="BL25" s="166" t="s">
        <v>65</v>
      </c>
      <c r="BM25" s="198"/>
      <c r="BN25" s="164" t="s">
        <v>376</v>
      </c>
    </row>
    <row r="26" spans="1:66" ht="15.75">
      <c r="A26" s="205" t="s">
        <v>32</v>
      </c>
      <c r="B26" s="206" t="s">
        <v>40</v>
      </c>
      <c r="C26" s="220" t="s">
        <v>34</v>
      </c>
      <c r="D26" s="209" t="s">
        <v>613</v>
      </c>
      <c r="E26" s="26" t="s">
        <v>615</v>
      </c>
      <c r="F26" s="93">
        <v>29</v>
      </c>
      <c r="G26" s="79">
        <v>0</v>
      </c>
      <c r="H26" s="147">
        <v>15</v>
      </c>
      <c r="I26" s="147">
        <v>0</v>
      </c>
      <c r="J26" s="147">
        <v>14</v>
      </c>
      <c r="K26" s="147">
        <v>0</v>
      </c>
      <c r="L26" s="79">
        <v>0</v>
      </c>
      <c r="M26" s="60">
        <v>1</v>
      </c>
      <c r="N26" s="185"/>
      <c r="O26" s="147">
        <v>4.0995331999999998</v>
      </c>
      <c r="P26" s="147">
        <v>3.7607857142857002</v>
      </c>
      <c r="Q26" s="68">
        <v>3.935999931</v>
      </c>
      <c r="R26" s="147">
        <v>5.125</v>
      </c>
      <c r="S26" s="147">
        <v>4.8249999999999993</v>
      </c>
      <c r="T26" s="71">
        <v>4.9249999999999998</v>
      </c>
      <c r="U26" s="147">
        <v>4.5641999999999996</v>
      </c>
      <c r="V26" s="147">
        <v>6.0881427142857003</v>
      </c>
      <c r="W26" s="68">
        <v>5.2998964827585997</v>
      </c>
      <c r="X26" s="147">
        <v>5.625</v>
      </c>
      <c r="Y26" s="147">
        <v>7.1499999999999995</v>
      </c>
      <c r="Z26" s="71">
        <v>6.8874999999999993</v>
      </c>
      <c r="AA26" s="147">
        <v>3.8986904947530654</v>
      </c>
      <c r="AB26" s="147">
        <v>168</v>
      </c>
      <c r="AC26" s="147">
        <v>0.47769322570647238</v>
      </c>
      <c r="AD26" s="147">
        <v>1</v>
      </c>
      <c r="AE26" s="147">
        <v>3.1027777777777779</v>
      </c>
      <c r="AF26" s="221"/>
      <c r="AG26" s="221"/>
      <c r="AH26" s="221"/>
      <c r="AI26" s="221"/>
      <c r="AJ26" s="221"/>
      <c r="AK26" s="221" t="s">
        <v>248</v>
      </c>
      <c r="AL26" s="221"/>
      <c r="AM26" s="221"/>
      <c r="AN26" s="221"/>
      <c r="AO26" s="72">
        <v>0</v>
      </c>
      <c r="AP26" s="79">
        <v>0</v>
      </c>
      <c r="AQ26" s="79">
        <v>0</v>
      </c>
      <c r="AR26" s="225">
        <v>29</v>
      </c>
      <c r="AS26" s="225" t="s">
        <v>248</v>
      </c>
      <c r="AT26" s="223">
        <v>2562.31</v>
      </c>
      <c r="AU26" s="223">
        <v>0</v>
      </c>
      <c r="AV26" s="212">
        <v>0</v>
      </c>
      <c r="AW26" s="213">
        <v>29</v>
      </c>
      <c r="AX26" s="212" t="s">
        <v>248</v>
      </c>
      <c r="AY26" s="233" t="s">
        <v>248</v>
      </c>
      <c r="AZ26" s="70"/>
      <c r="BA26" s="70" t="s">
        <v>248</v>
      </c>
      <c r="BB26" s="393" t="s">
        <v>248</v>
      </c>
      <c r="BC26" s="60" t="s">
        <v>248</v>
      </c>
      <c r="BD26" s="211" t="s">
        <v>61</v>
      </c>
      <c r="BE26" s="212" t="s">
        <v>62</v>
      </c>
      <c r="BF26" s="212" t="s">
        <v>63</v>
      </c>
      <c r="BG26" s="212" t="s">
        <v>196</v>
      </c>
      <c r="BH26" s="214" t="s">
        <v>515</v>
      </c>
      <c r="BI26" s="214" t="s">
        <v>64</v>
      </c>
      <c r="BJ26" s="382">
        <v>214</v>
      </c>
      <c r="BK26" s="215">
        <v>1</v>
      </c>
      <c r="BL26" s="216" t="s">
        <v>65</v>
      </c>
      <c r="BM26" s="63"/>
      <c r="BN26" s="214" t="s">
        <v>376</v>
      </c>
    </row>
    <row r="27" spans="1:66" ht="15.75">
      <c r="A27" s="207" t="s">
        <v>32</v>
      </c>
      <c r="B27" s="208" t="s">
        <v>40</v>
      </c>
      <c r="C27" s="202" t="s">
        <v>34</v>
      </c>
      <c r="D27" s="210" t="s">
        <v>613</v>
      </c>
      <c r="E27" s="24" t="s">
        <v>615</v>
      </c>
      <c r="F27" s="86">
        <v>35</v>
      </c>
      <c r="G27" s="80">
        <v>4</v>
      </c>
      <c r="H27" s="148">
        <v>21</v>
      </c>
      <c r="I27" s="148">
        <v>1</v>
      </c>
      <c r="J27" s="148">
        <v>14</v>
      </c>
      <c r="K27" s="148">
        <v>3</v>
      </c>
      <c r="L27" s="80">
        <v>2</v>
      </c>
      <c r="M27" s="9">
        <v>0</v>
      </c>
      <c r="N27" s="186"/>
      <c r="O27" s="148">
        <v>4.0245262105263002</v>
      </c>
      <c r="P27" s="148">
        <v>4.1348000000000003</v>
      </c>
      <c r="Q27" s="11">
        <v>4.0625516552000001</v>
      </c>
      <c r="R27" s="148">
        <v>6.0250000000000004</v>
      </c>
      <c r="S27" s="148">
        <v>6.75</v>
      </c>
      <c r="T27" s="53">
        <v>6.3874999999999993</v>
      </c>
      <c r="U27" s="148">
        <v>4.7356314736842</v>
      </c>
      <c r="V27" s="148">
        <v>6.5875998999999998</v>
      </c>
      <c r="W27" s="11">
        <v>5.3742413793103001</v>
      </c>
      <c r="X27" s="148">
        <v>7.0250000000000004</v>
      </c>
      <c r="Y27" s="148">
        <v>9.25</v>
      </c>
      <c r="Z27" s="53">
        <v>8.7749999999999986</v>
      </c>
      <c r="AA27" s="148">
        <v>3.5719080535844823</v>
      </c>
      <c r="AB27" s="148">
        <v>173</v>
      </c>
      <c r="AC27" s="148">
        <v>0.6238580103239052</v>
      </c>
      <c r="AD27" s="148">
        <v>10</v>
      </c>
      <c r="AE27" s="148">
        <v>2.3875000000000002</v>
      </c>
      <c r="AF27" s="203"/>
      <c r="AG27" s="203"/>
      <c r="AH27" s="203"/>
      <c r="AI27" s="203"/>
      <c r="AJ27" s="203"/>
      <c r="AK27" s="203" t="s">
        <v>248</v>
      </c>
      <c r="AL27" s="203"/>
      <c r="AM27" s="203"/>
      <c r="AN27" s="203"/>
      <c r="AO27" s="73">
        <v>0</v>
      </c>
      <c r="AP27" s="80">
        <v>0</v>
      </c>
      <c r="AQ27" s="80">
        <v>0</v>
      </c>
      <c r="AR27" s="224">
        <v>31</v>
      </c>
      <c r="AS27" s="224" t="s">
        <v>248</v>
      </c>
      <c r="AT27" s="7">
        <v>2655.3119999999999</v>
      </c>
      <c r="AU27" s="7">
        <v>0.95899999999999996</v>
      </c>
      <c r="AV27" s="201">
        <v>0</v>
      </c>
      <c r="AW27" s="126">
        <v>31</v>
      </c>
      <c r="AX27" s="201" t="s">
        <v>248</v>
      </c>
      <c r="AY27" s="452" t="s">
        <v>248</v>
      </c>
      <c r="AZ27" s="188"/>
      <c r="BA27" s="188" t="s">
        <v>248</v>
      </c>
      <c r="BB27" s="388" t="s">
        <v>248</v>
      </c>
      <c r="BC27" s="9" t="s">
        <v>248</v>
      </c>
      <c r="BD27" s="217" t="s">
        <v>61</v>
      </c>
      <c r="BE27" s="201" t="s">
        <v>62</v>
      </c>
      <c r="BF27" s="201" t="s">
        <v>63</v>
      </c>
      <c r="BG27" s="201" t="s">
        <v>196</v>
      </c>
      <c r="BH27" s="218" t="s">
        <v>515</v>
      </c>
      <c r="BI27" s="218" t="s">
        <v>66</v>
      </c>
      <c r="BJ27" s="370">
        <v>214</v>
      </c>
      <c r="BK27" s="441">
        <v>7</v>
      </c>
      <c r="BL27" s="219" t="s">
        <v>65</v>
      </c>
      <c r="BM27" s="64"/>
      <c r="BN27" s="218" t="s">
        <v>376</v>
      </c>
    </row>
    <row r="28" spans="1:66" ht="15.75">
      <c r="A28" s="207" t="s">
        <v>32</v>
      </c>
      <c r="B28" s="208" t="s">
        <v>40</v>
      </c>
      <c r="C28" s="202" t="s">
        <v>34</v>
      </c>
      <c r="D28" s="210" t="s">
        <v>613</v>
      </c>
      <c r="E28" s="24" t="s">
        <v>615</v>
      </c>
      <c r="F28" s="86">
        <v>31</v>
      </c>
      <c r="G28" s="80">
        <v>1</v>
      </c>
      <c r="H28" s="148">
        <v>16</v>
      </c>
      <c r="I28" s="148">
        <v>0</v>
      </c>
      <c r="J28" s="148">
        <v>15</v>
      </c>
      <c r="K28" s="148">
        <v>1</v>
      </c>
      <c r="L28" s="80">
        <v>1</v>
      </c>
      <c r="M28" s="9">
        <v>0</v>
      </c>
      <c r="N28" s="186"/>
      <c r="O28" s="148">
        <v>4.5300624374999998</v>
      </c>
      <c r="P28" s="148">
        <v>5.2190767692308002</v>
      </c>
      <c r="Q28" s="11">
        <v>4.8389310344999998</v>
      </c>
      <c r="R28" s="148">
        <v>6.1</v>
      </c>
      <c r="S28" s="148">
        <v>6.6749999999999998</v>
      </c>
      <c r="T28" s="53">
        <v>6.4249999999999998</v>
      </c>
      <c r="U28" s="148">
        <v>5.37425</v>
      </c>
      <c r="V28" s="148">
        <v>7.6293076923076004</v>
      </c>
      <c r="W28" s="11">
        <v>6.3851379310344001</v>
      </c>
      <c r="X28" s="148">
        <v>6.8666666666666663</v>
      </c>
      <c r="Y28" s="148">
        <v>9.1750000000000007</v>
      </c>
      <c r="Z28" s="53">
        <v>8.7749999999999986</v>
      </c>
      <c r="AA28" s="148">
        <v>3.9388850793071173</v>
      </c>
      <c r="AB28" s="148">
        <v>173</v>
      </c>
      <c r="AC28" s="148">
        <v>0.41474778832492815</v>
      </c>
      <c r="AD28" s="148">
        <v>2</v>
      </c>
      <c r="AE28" s="148">
        <v>3.1403846153846153</v>
      </c>
      <c r="AF28" s="203"/>
      <c r="AG28" s="203"/>
      <c r="AH28" s="203"/>
      <c r="AI28" s="203"/>
      <c r="AJ28" s="203"/>
      <c r="AK28" s="203" t="s">
        <v>248</v>
      </c>
      <c r="AL28" s="203"/>
      <c r="AM28" s="203"/>
      <c r="AN28" s="203"/>
      <c r="AO28" s="73">
        <v>0</v>
      </c>
      <c r="AP28" s="80">
        <v>0</v>
      </c>
      <c r="AQ28" s="80">
        <v>0</v>
      </c>
      <c r="AR28" s="224">
        <v>30</v>
      </c>
      <c r="AS28" s="224" t="s">
        <v>248</v>
      </c>
      <c r="AT28" s="7">
        <v>2489.59</v>
      </c>
      <c r="AU28" s="7">
        <v>147.57300000000001</v>
      </c>
      <c r="AV28" s="201">
        <v>0</v>
      </c>
      <c r="AW28" s="126">
        <v>30</v>
      </c>
      <c r="AX28" s="201" t="s">
        <v>248</v>
      </c>
      <c r="AY28" s="452" t="s">
        <v>248</v>
      </c>
      <c r="AZ28" s="188"/>
      <c r="BA28" s="188" t="s">
        <v>248</v>
      </c>
      <c r="BB28" s="388" t="s">
        <v>248</v>
      </c>
      <c r="BC28" s="9" t="s">
        <v>248</v>
      </c>
      <c r="BD28" s="217" t="s">
        <v>61</v>
      </c>
      <c r="BE28" s="201" t="s">
        <v>62</v>
      </c>
      <c r="BF28" s="201" t="s">
        <v>63</v>
      </c>
      <c r="BG28" s="201" t="s">
        <v>196</v>
      </c>
      <c r="BH28" s="218" t="s">
        <v>515</v>
      </c>
      <c r="BI28" s="218" t="s">
        <v>67</v>
      </c>
      <c r="BJ28" s="370">
        <v>214</v>
      </c>
      <c r="BK28" s="441">
        <v>3</v>
      </c>
      <c r="BL28" s="219" t="s">
        <v>65</v>
      </c>
      <c r="BM28" s="64"/>
      <c r="BN28" s="218" t="s">
        <v>376</v>
      </c>
    </row>
    <row r="29" spans="1:66" ht="15.75">
      <c r="A29" s="207" t="s">
        <v>32</v>
      </c>
      <c r="B29" s="208" t="s">
        <v>40</v>
      </c>
      <c r="C29" s="202" t="s">
        <v>34</v>
      </c>
      <c r="D29" s="210" t="s">
        <v>613</v>
      </c>
      <c r="E29" s="24" t="s">
        <v>615</v>
      </c>
      <c r="F29" s="86">
        <v>33</v>
      </c>
      <c r="G29" s="80">
        <v>1</v>
      </c>
      <c r="H29" s="148">
        <v>20</v>
      </c>
      <c r="I29" s="148">
        <v>0</v>
      </c>
      <c r="J29" s="148">
        <v>13</v>
      </c>
      <c r="K29" s="148">
        <v>1</v>
      </c>
      <c r="L29" s="80">
        <v>2</v>
      </c>
      <c r="M29" s="9">
        <v>1</v>
      </c>
      <c r="N29" s="186"/>
      <c r="O29" s="148">
        <v>4.6284735789473999</v>
      </c>
      <c r="P29" s="148">
        <v>4.2653636363635998</v>
      </c>
      <c r="Q29" s="11">
        <v>4.4953332667000003</v>
      </c>
      <c r="R29" s="148">
        <v>6.0250000000000004</v>
      </c>
      <c r="S29" s="148">
        <v>5.2249999999999996</v>
      </c>
      <c r="T29" s="53">
        <v>5.75</v>
      </c>
      <c r="U29" s="148">
        <v>5.4736315263156996</v>
      </c>
      <c r="V29" s="148">
        <v>6.6940908181817997</v>
      </c>
      <c r="W29" s="11">
        <v>5.9211332666666001</v>
      </c>
      <c r="X29" s="148">
        <v>7.5250000000000004</v>
      </c>
      <c r="Y29" s="148">
        <v>7.7249999999999996</v>
      </c>
      <c r="Z29" s="53">
        <v>7.625</v>
      </c>
      <c r="AA29" s="148">
        <v>3.6065862163730058</v>
      </c>
      <c r="AB29" s="148">
        <v>172</v>
      </c>
      <c r="AC29" s="148">
        <v>0.65742780959358349</v>
      </c>
      <c r="AD29" s="148">
        <v>9</v>
      </c>
      <c r="AE29" s="148">
        <v>1.9750000000000001</v>
      </c>
      <c r="AF29" s="203"/>
      <c r="AG29" s="203"/>
      <c r="AH29" s="203"/>
      <c r="AI29" s="203"/>
      <c r="AJ29" s="203"/>
      <c r="AK29" s="203" t="s">
        <v>248</v>
      </c>
      <c r="AL29" s="203"/>
      <c r="AM29" s="203"/>
      <c r="AN29" s="203"/>
      <c r="AO29" s="73">
        <v>0</v>
      </c>
      <c r="AP29" s="80">
        <v>0</v>
      </c>
      <c r="AQ29" s="80">
        <v>0</v>
      </c>
      <c r="AR29" s="224">
        <v>32</v>
      </c>
      <c r="AS29" s="224" t="s">
        <v>248</v>
      </c>
      <c r="AT29" s="7">
        <v>2756.1480000000001</v>
      </c>
      <c r="AU29" s="7">
        <v>0</v>
      </c>
      <c r="AV29" s="201">
        <v>0</v>
      </c>
      <c r="AW29" s="126">
        <v>32</v>
      </c>
      <c r="AX29" s="201" t="s">
        <v>248</v>
      </c>
      <c r="AY29" s="452" t="s">
        <v>248</v>
      </c>
      <c r="AZ29" s="188"/>
      <c r="BA29" s="188" t="s">
        <v>248</v>
      </c>
      <c r="BB29" s="388" t="s">
        <v>248</v>
      </c>
      <c r="BC29" s="9" t="s">
        <v>248</v>
      </c>
      <c r="BD29" s="217" t="s">
        <v>61</v>
      </c>
      <c r="BE29" s="201" t="s">
        <v>62</v>
      </c>
      <c r="BF29" s="201" t="s">
        <v>63</v>
      </c>
      <c r="BG29" s="201" t="s">
        <v>196</v>
      </c>
      <c r="BH29" s="218" t="s">
        <v>515</v>
      </c>
      <c r="BI29" s="218" t="s">
        <v>68</v>
      </c>
      <c r="BJ29" s="370">
        <v>214</v>
      </c>
      <c r="BK29" s="441">
        <v>4</v>
      </c>
      <c r="BL29" s="219" t="s">
        <v>65</v>
      </c>
      <c r="BM29" s="64"/>
      <c r="BN29" s="218" t="s">
        <v>376</v>
      </c>
    </row>
    <row r="30" spans="1:66" ht="15.75">
      <c r="A30" s="207" t="s">
        <v>32</v>
      </c>
      <c r="B30" s="208" t="s">
        <v>40</v>
      </c>
      <c r="C30" s="202" t="s">
        <v>34</v>
      </c>
      <c r="D30" s="210" t="s">
        <v>613</v>
      </c>
      <c r="E30" s="24" t="s">
        <v>616</v>
      </c>
      <c r="F30" s="86">
        <v>99</v>
      </c>
      <c r="G30" s="80">
        <v>4</v>
      </c>
      <c r="H30" s="148">
        <v>62</v>
      </c>
      <c r="I30" s="148">
        <v>4</v>
      </c>
      <c r="J30" s="148">
        <v>37</v>
      </c>
      <c r="K30" s="148">
        <v>0</v>
      </c>
      <c r="L30" s="80">
        <v>6</v>
      </c>
      <c r="M30" s="9">
        <v>3</v>
      </c>
      <c r="N30" s="186"/>
      <c r="O30" s="148">
        <v>4.6222962777778003</v>
      </c>
      <c r="P30" s="148">
        <v>4.3272000000000004</v>
      </c>
      <c r="Q30" s="11">
        <v>4.5062471684999998</v>
      </c>
      <c r="R30" s="148">
        <v>6.6499999999999986</v>
      </c>
      <c r="S30" s="148">
        <v>8.625</v>
      </c>
      <c r="T30" s="53">
        <v>6.8874999999999993</v>
      </c>
      <c r="U30" s="148">
        <v>5.1609999814813996</v>
      </c>
      <c r="V30" s="148">
        <v>6.7190857142856997</v>
      </c>
      <c r="W30" s="11">
        <v>5.7737302921348004</v>
      </c>
      <c r="X30" s="148">
        <v>7.8249999999999993</v>
      </c>
      <c r="Y30" s="148">
        <v>11.125</v>
      </c>
      <c r="Z30" s="53">
        <v>8.2749999999999986</v>
      </c>
      <c r="AA30" s="148">
        <v>3.8228488469308668</v>
      </c>
      <c r="AB30" s="148">
        <v>514</v>
      </c>
      <c r="AC30" s="148">
        <v>0.58134861132767224</v>
      </c>
      <c r="AD30" s="148">
        <v>12</v>
      </c>
      <c r="AE30" s="148">
        <v>2.7388888888888889</v>
      </c>
      <c r="AF30" s="203"/>
      <c r="AG30" s="203"/>
      <c r="AH30" s="203"/>
      <c r="AI30" s="203"/>
      <c r="AJ30" s="203"/>
      <c r="AK30" s="203" t="s">
        <v>248</v>
      </c>
      <c r="AL30" s="203"/>
      <c r="AM30" s="203"/>
      <c r="AN30" s="203"/>
      <c r="AO30" s="73">
        <v>0</v>
      </c>
      <c r="AP30" s="80">
        <v>0</v>
      </c>
      <c r="AQ30" s="80">
        <v>0</v>
      </c>
      <c r="AR30" s="224">
        <v>95</v>
      </c>
      <c r="AS30" s="224" t="s">
        <v>248</v>
      </c>
      <c r="AT30" s="7">
        <v>7893.31</v>
      </c>
      <c r="AU30" s="7">
        <v>191.702</v>
      </c>
      <c r="AV30" s="201">
        <v>0</v>
      </c>
      <c r="AW30" s="126">
        <v>95</v>
      </c>
      <c r="AX30" s="201" t="s">
        <v>248</v>
      </c>
      <c r="AY30" s="235" t="s">
        <v>248</v>
      </c>
      <c r="AZ30" s="188"/>
      <c r="BA30" s="188" t="s">
        <v>248</v>
      </c>
      <c r="BB30" s="388" t="s">
        <v>248</v>
      </c>
      <c r="BC30" s="9" t="s">
        <v>248</v>
      </c>
      <c r="BD30" s="217" t="s">
        <v>61</v>
      </c>
      <c r="BE30" s="201" t="s">
        <v>62</v>
      </c>
      <c r="BF30" s="201" t="s">
        <v>63</v>
      </c>
      <c r="BG30" s="201" t="s">
        <v>196</v>
      </c>
      <c r="BH30" s="218" t="s">
        <v>515</v>
      </c>
      <c r="BI30" s="218" t="s">
        <v>64</v>
      </c>
      <c r="BJ30" s="370">
        <v>214</v>
      </c>
      <c r="BK30" s="441">
        <v>1</v>
      </c>
      <c r="BL30" s="219" t="s">
        <v>65</v>
      </c>
      <c r="BM30" s="64"/>
      <c r="BN30" s="218" t="s">
        <v>376</v>
      </c>
    </row>
    <row r="31" spans="1:66" ht="15.75">
      <c r="A31" s="207" t="s">
        <v>32</v>
      </c>
      <c r="B31" s="208" t="s">
        <v>40</v>
      </c>
      <c r="C31" s="202" t="s">
        <v>34</v>
      </c>
      <c r="D31" s="210" t="s">
        <v>613</v>
      </c>
      <c r="E31" s="24" t="s">
        <v>616</v>
      </c>
      <c r="F31" s="86">
        <v>101</v>
      </c>
      <c r="G31" s="80">
        <v>3</v>
      </c>
      <c r="H31" s="148">
        <v>56</v>
      </c>
      <c r="I31" s="148">
        <v>2</v>
      </c>
      <c r="J31" s="148">
        <v>45</v>
      </c>
      <c r="K31" s="148">
        <v>1</v>
      </c>
      <c r="L31" s="80">
        <v>7</v>
      </c>
      <c r="M31" s="9">
        <v>0</v>
      </c>
      <c r="N31" s="186"/>
      <c r="O31" s="148">
        <v>4.0589999607843001</v>
      </c>
      <c r="P31" s="148">
        <v>4.9254054054054004</v>
      </c>
      <c r="Q31" s="11">
        <v>4.4232840909000002</v>
      </c>
      <c r="R31" s="148">
        <v>6.2249999999999979</v>
      </c>
      <c r="S31" s="148">
        <v>10.574999999999999</v>
      </c>
      <c r="T31" s="53">
        <v>9.6499999999999986</v>
      </c>
      <c r="U31" s="148">
        <v>4.7545293921568001</v>
      </c>
      <c r="V31" s="148">
        <v>7.3038378378377997</v>
      </c>
      <c r="W31" s="11">
        <v>5.8263977272726999</v>
      </c>
      <c r="X31" s="148">
        <v>6.8624999999999989</v>
      </c>
      <c r="Y31" s="148">
        <v>13.074999999999999</v>
      </c>
      <c r="Z31" s="53">
        <v>10.799999999999997</v>
      </c>
      <c r="AA31" s="148">
        <v>3.5621465323172212</v>
      </c>
      <c r="AB31" s="148">
        <v>544</v>
      </c>
      <c r="AC31" s="148">
        <v>0.61820937249591579</v>
      </c>
      <c r="AD31" s="148">
        <v>27</v>
      </c>
      <c r="AE31" s="148">
        <v>2.501851851851852</v>
      </c>
      <c r="AF31" s="203"/>
      <c r="AG31" s="203"/>
      <c r="AH31" s="203"/>
      <c r="AI31" s="203"/>
      <c r="AJ31" s="203"/>
      <c r="AK31" s="203" t="s">
        <v>248</v>
      </c>
      <c r="AL31" s="203"/>
      <c r="AM31" s="203"/>
      <c r="AN31" s="203"/>
      <c r="AO31" s="73">
        <v>0</v>
      </c>
      <c r="AP31" s="80">
        <v>0</v>
      </c>
      <c r="AQ31" s="80">
        <v>0</v>
      </c>
      <c r="AR31" s="224">
        <v>98</v>
      </c>
      <c r="AS31" s="224" t="s">
        <v>248</v>
      </c>
      <c r="AT31" s="7">
        <v>7950.7179999999998</v>
      </c>
      <c r="AU31" s="7">
        <v>350.13600000000002</v>
      </c>
      <c r="AV31" s="201">
        <v>0</v>
      </c>
      <c r="AW31" s="126">
        <v>98</v>
      </c>
      <c r="AX31" s="201" t="s">
        <v>248</v>
      </c>
      <c r="AY31" s="235" t="s">
        <v>248</v>
      </c>
      <c r="AZ31" s="188"/>
      <c r="BA31" s="188" t="s">
        <v>248</v>
      </c>
      <c r="BB31" s="388" t="s">
        <v>248</v>
      </c>
      <c r="BC31" s="9" t="s">
        <v>248</v>
      </c>
      <c r="BD31" s="217" t="s">
        <v>61</v>
      </c>
      <c r="BE31" s="201" t="s">
        <v>62</v>
      </c>
      <c r="BF31" s="201" t="s">
        <v>63</v>
      </c>
      <c r="BG31" s="201" t="s">
        <v>196</v>
      </c>
      <c r="BH31" s="218" t="s">
        <v>515</v>
      </c>
      <c r="BI31" s="218" t="s">
        <v>66</v>
      </c>
      <c r="BJ31" s="370">
        <v>214</v>
      </c>
      <c r="BK31" s="441">
        <v>7</v>
      </c>
      <c r="BL31" s="219" t="s">
        <v>65</v>
      </c>
      <c r="BM31" s="64"/>
      <c r="BN31" s="218" t="s">
        <v>376</v>
      </c>
    </row>
    <row r="32" spans="1:66" ht="15.75">
      <c r="A32" s="207" t="s">
        <v>32</v>
      </c>
      <c r="B32" s="208" t="s">
        <v>40</v>
      </c>
      <c r="C32" s="202" t="s">
        <v>34</v>
      </c>
      <c r="D32" s="210" t="s">
        <v>613</v>
      </c>
      <c r="E32" s="24" t="s">
        <v>616</v>
      </c>
      <c r="F32" s="86">
        <v>126</v>
      </c>
      <c r="G32" s="80">
        <v>5</v>
      </c>
      <c r="H32" s="148">
        <v>66</v>
      </c>
      <c r="I32" s="148">
        <v>4</v>
      </c>
      <c r="J32" s="148">
        <v>60</v>
      </c>
      <c r="K32" s="148">
        <v>1</v>
      </c>
      <c r="L32" s="80">
        <v>14</v>
      </c>
      <c r="M32" s="9">
        <v>1</v>
      </c>
      <c r="N32" s="186"/>
      <c r="O32" s="148">
        <v>4.3898000000000001</v>
      </c>
      <c r="P32" s="148">
        <v>4.9036346153846004</v>
      </c>
      <c r="Q32" s="11">
        <v>4.6395140186999999</v>
      </c>
      <c r="R32" s="148">
        <v>5.125</v>
      </c>
      <c r="S32" s="148">
        <v>7.1999999999999993</v>
      </c>
      <c r="T32" s="53">
        <v>5.9416666666666655</v>
      </c>
      <c r="U32" s="148">
        <v>5.2991818181817996</v>
      </c>
      <c r="V32" s="148">
        <v>7.3374038461537996</v>
      </c>
      <c r="W32" s="11">
        <v>6.2897196074766004</v>
      </c>
      <c r="X32" s="148">
        <v>6.125</v>
      </c>
      <c r="Y32" s="148">
        <v>10.199999999999999</v>
      </c>
      <c r="Z32" s="53">
        <v>8.4416666666666647</v>
      </c>
      <c r="AA32" s="148">
        <v>3.8640503315805628</v>
      </c>
      <c r="AB32" s="148">
        <v>633</v>
      </c>
      <c r="AC32" s="148">
        <v>0.52546735703443592</v>
      </c>
      <c r="AD32" s="148">
        <v>13</v>
      </c>
      <c r="AE32" s="148">
        <v>2.9708333333333332</v>
      </c>
      <c r="AF32" s="203"/>
      <c r="AG32" s="203"/>
      <c r="AH32" s="203"/>
      <c r="AI32" s="203"/>
      <c r="AJ32" s="203"/>
      <c r="AK32" s="203" t="s">
        <v>248</v>
      </c>
      <c r="AL32" s="203"/>
      <c r="AM32" s="203"/>
      <c r="AN32" s="203"/>
      <c r="AO32" s="73">
        <v>0</v>
      </c>
      <c r="AP32" s="80">
        <v>0</v>
      </c>
      <c r="AQ32" s="80">
        <v>0</v>
      </c>
      <c r="AR32" s="224">
        <v>121</v>
      </c>
      <c r="AS32" s="224" t="s">
        <v>248</v>
      </c>
      <c r="AT32" s="7">
        <v>9782.6730000000007</v>
      </c>
      <c r="AU32" s="7">
        <v>208.095</v>
      </c>
      <c r="AV32" s="201">
        <v>1</v>
      </c>
      <c r="AW32" s="126">
        <v>120</v>
      </c>
      <c r="AX32" s="201" t="s">
        <v>248</v>
      </c>
      <c r="AY32" s="235" t="s">
        <v>248</v>
      </c>
      <c r="AZ32" s="188"/>
      <c r="BA32" s="188" t="s">
        <v>248</v>
      </c>
      <c r="BB32" s="388" t="s">
        <v>248</v>
      </c>
      <c r="BC32" s="9" t="s">
        <v>248</v>
      </c>
      <c r="BD32" s="217" t="s">
        <v>61</v>
      </c>
      <c r="BE32" s="201" t="s">
        <v>62</v>
      </c>
      <c r="BF32" s="201" t="s">
        <v>63</v>
      </c>
      <c r="BG32" s="201" t="s">
        <v>196</v>
      </c>
      <c r="BH32" s="218" t="s">
        <v>515</v>
      </c>
      <c r="BI32" s="218" t="s">
        <v>67</v>
      </c>
      <c r="BJ32" s="370">
        <v>214</v>
      </c>
      <c r="BK32" s="441">
        <v>3</v>
      </c>
      <c r="BL32" s="219" t="s">
        <v>65</v>
      </c>
      <c r="BM32" s="64"/>
      <c r="BN32" s="218" t="s">
        <v>376</v>
      </c>
    </row>
    <row r="33" spans="1:66" ht="16.5" thickBot="1">
      <c r="A33" s="151" t="s">
        <v>32</v>
      </c>
      <c r="B33" s="152" t="s">
        <v>40</v>
      </c>
      <c r="C33" s="153" t="s">
        <v>34</v>
      </c>
      <c r="D33" s="154" t="s">
        <v>613</v>
      </c>
      <c r="E33" s="190" t="s">
        <v>616</v>
      </c>
      <c r="F33" s="191">
        <v>73</v>
      </c>
      <c r="G33" s="192">
        <v>4</v>
      </c>
      <c r="H33" s="231">
        <v>36</v>
      </c>
      <c r="I33" s="231">
        <v>2</v>
      </c>
      <c r="J33" s="231">
        <v>37</v>
      </c>
      <c r="K33" s="231">
        <v>2</v>
      </c>
      <c r="L33" s="192">
        <v>9</v>
      </c>
      <c r="M33" s="178">
        <v>3</v>
      </c>
      <c r="N33" s="155"/>
      <c r="O33" s="231">
        <v>5.0815332666666997</v>
      </c>
      <c r="P33" s="231">
        <v>5.7938333333332999</v>
      </c>
      <c r="Q33" s="194">
        <v>5.4376833332999999</v>
      </c>
      <c r="R33" s="231">
        <v>8.125</v>
      </c>
      <c r="S33" s="231">
        <v>12.75</v>
      </c>
      <c r="T33" s="193">
        <v>11</v>
      </c>
      <c r="U33" s="231">
        <v>5.7559666666666001</v>
      </c>
      <c r="V33" s="231">
        <v>8.2035333333333007</v>
      </c>
      <c r="W33" s="194">
        <v>6.9797499500000004</v>
      </c>
      <c r="X33" s="231">
        <v>8.625</v>
      </c>
      <c r="Y33" s="231">
        <v>15.75</v>
      </c>
      <c r="Z33" s="193">
        <v>14</v>
      </c>
      <c r="AA33" s="231">
        <v>3.6813742800762781</v>
      </c>
      <c r="AB33" s="231">
        <v>342</v>
      </c>
      <c r="AC33" s="231">
        <v>0.59710011851617761</v>
      </c>
      <c r="AD33" s="231">
        <v>11</v>
      </c>
      <c r="AE33" s="231">
        <v>2.3571428571428572</v>
      </c>
      <c r="AF33" s="158"/>
      <c r="AG33" s="158"/>
      <c r="AH33" s="158"/>
      <c r="AI33" s="158"/>
      <c r="AJ33" s="158"/>
      <c r="AK33" s="158" t="s">
        <v>248</v>
      </c>
      <c r="AL33" s="158"/>
      <c r="AM33" s="158"/>
      <c r="AN33" s="158"/>
      <c r="AO33" s="195">
        <v>0</v>
      </c>
      <c r="AP33" s="192">
        <v>0</v>
      </c>
      <c r="AQ33" s="192">
        <v>0</v>
      </c>
      <c r="AR33" s="226">
        <v>69</v>
      </c>
      <c r="AS33" s="226" t="s">
        <v>248</v>
      </c>
      <c r="AT33" s="227">
        <v>5299.1670000000004</v>
      </c>
      <c r="AU33" s="227">
        <v>411.27699999999999</v>
      </c>
      <c r="AV33" s="163">
        <v>1</v>
      </c>
      <c r="AW33" s="228">
        <v>68</v>
      </c>
      <c r="AX33" s="163" t="s">
        <v>248</v>
      </c>
      <c r="AY33" s="236" t="s">
        <v>248</v>
      </c>
      <c r="AZ33" s="232"/>
      <c r="BA33" s="232" t="s">
        <v>248</v>
      </c>
      <c r="BB33" s="389" t="s">
        <v>248</v>
      </c>
      <c r="BC33" s="178" t="s">
        <v>248</v>
      </c>
      <c r="BD33" s="162" t="s">
        <v>61</v>
      </c>
      <c r="BE33" s="163" t="s">
        <v>62</v>
      </c>
      <c r="BF33" s="163" t="s">
        <v>63</v>
      </c>
      <c r="BG33" s="163" t="s">
        <v>196</v>
      </c>
      <c r="BH33" s="164" t="s">
        <v>515</v>
      </c>
      <c r="BI33" s="164" t="s">
        <v>68</v>
      </c>
      <c r="BJ33" s="383">
        <v>214</v>
      </c>
      <c r="BK33" s="165">
        <v>4</v>
      </c>
      <c r="BL33" s="166" t="s">
        <v>65</v>
      </c>
      <c r="BM33" s="198"/>
      <c r="BN33" s="164" t="s">
        <v>376</v>
      </c>
    </row>
    <row r="34" spans="1:66">
      <c r="E34" s="12"/>
    </row>
    <row r="37" spans="1:66">
      <c r="A37" s="128"/>
      <c r="B37" s="128"/>
      <c r="C37" s="128"/>
      <c r="D37" s="128"/>
      <c r="F37" s="128"/>
      <c r="G37" s="128"/>
      <c r="H37" s="128"/>
      <c r="I37" s="128"/>
      <c r="J37" s="128"/>
      <c r="K37" s="128"/>
      <c r="L37" s="128"/>
      <c r="M37" s="128"/>
      <c r="N37" s="128"/>
      <c r="AE37" s="128"/>
      <c r="AN37" s="128"/>
      <c r="AO37" s="128"/>
      <c r="AP37" s="128"/>
      <c r="AQ37" s="128"/>
      <c r="AR37" s="128"/>
      <c r="AS37" s="128"/>
      <c r="AT37" s="128"/>
      <c r="AU37" s="128"/>
      <c r="AV37" s="128"/>
      <c r="AW37" s="128"/>
      <c r="AX37" s="128"/>
      <c r="AY37" s="128"/>
      <c r="AZ37" s="128"/>
      <c r="BA37" s="128"/>
      <c r="BB37" s="128"/>
      <c r="BC37" s="128"/>
      <c r="BD37" s="128"/>
      <c r="BE37" s="128"/>
      <c r="BF37" s="128"/>
      <c r="BG37" s="128"/>
      <c r="BH37" s="128"/>
      <c r="BI37" s="128"/>
      <c r="BJ37" s="128"/>
      <c r="BK37" s="128"/>
      <c r="BL37" s="128"/>
      <c r="BM37" s="128"/>
      <c r="BN37" s="128"/>
    </row>
    <row r="38" spans="1:66">
      <c r="A38" s="128"/>
      <c r="B38" s="128"/>
      <c r="C38" s="128"/>
      <c r="D38" s="128"/>
      <c r="F38" s="128"/>
      <c r="G38" s="128"/>
      <c r="H38" s="128"/>
      <c r="I38" s="128"/>
      <c r="J38" s="128"/>
      <c r="K38" s="128"/>
      <c r="L38" s="128"/>
      <c r="M38" s="128"/>
      <c r="N38" s="128"/>
      <c r="AE38" s="128"/>
      <c r="AN38" s="128"/>
      <c r="AO38" s="128"/>
      <c r="AP38" s="128"/>
      <c r="AQ38" s="128"/>
      <c r="AR38" s="128"/>
      <c r="AS38" s="128"/>
      <c r="AT38" s="128"/>
      <c r="AU38" s="128"/>
      <c r="AV38" s="128"/>
      <c r="AW38" s="128"/>
      <c r="AX38" s="128"/>
      <c r="AY38" s="128"/>
      <c r="AZ38" s="128"/>
      <c r="BA38" s="128"/>
      <c r="BB38" s="128"/>
      <c r="BC38" s="128"/>
      <c r="BD38" s="128"/>
      <c r="BE38" s="128"/>
      <c r="BF38" s="128"/>
      <c r="BG38" s="128"/>
      <c r="BH38" s="128"/>
      <c r="BI38" s="128"/>
      <c r="BJ38" s="128"/>
      <c r="BK38" s="128"/>
      <c r="BL38" s="128"/>
      <c r="BM38" s="128"/>
      <c r="BN38" s="128"/>
    </row>
    <row r="39" spans="1:66">
      <c r="A39" s="128"/>
      <c r="B39" s="128"/>
      <c r="C39" s="128"/>
      <c r="D39" s="128"/>
      <c r="F39" s="128"/>
      <c r="G39" s="128"/>
      <c r="H39" s="128"/>
      <c r="I39" s="128"/>
      <c r="J39" s="128"/>
      <c r="K39" s="128"/>
      <c r="L39" s="128"/>
      <c r="M39" s="128"/>
      <c r="N39" s="128"/>
      <c r="AE39" s="128"/>
      <c r="AN39" s="128"/>
      <c r="AO39" s="128"/>
      <c r="AP39" s="128"/>
      <c r="AQ39" s="128"/>
      <c r="AR39" s="128"/>
      <c r="AS39" s="128"/>
      <c r="AT39" s="128"/>
      <c r="AU39" s="128"/>
      <c r="AV39" s="128"/>
      <c r="AW39" s="128"/>
      <c r="AX39" s="128"/>
      <c r="AY39" s="128"/>
      <c r="AZ39" s="128"/>
      <c r="BA39" s="128"/>
      <c r="BB39" s="128"/>
      <c r="BC39" s="128"/>
      <c r="BD39" s="128"/>
      <c r="BE39" s="128"/>
      <c r="BF39" s="128"/>
      <c r="BG39" s="128"/>
      <c r="BH39" s="128"/>
      <c r="BI39" s="128"/>
      <c r="BJ39" s="128"/>
      <c r="BK39" s="128"/>
      <c r="BL39" s="128"/>
      <c r="BM39" s="128"/>
      <c r="BN39" s="128"/>
    </row>
    <row r="40" spans="1:66">
      <c r="A40" s="128"/>
      <c r="B40" s="128"/>
      <c r="C40" s="128"/>
      <c r="D40" s="128"/>
      <c r="F40" s="128"/>
      <c r="G40" s="128"/>
      <c r="H40" s="128"/>
      <c r="I40" s="128"/>
      <c r="J40" s="128"/>
      <c r="K40" s="128"/>
      <c r="L40" s="128"/>
      <c r="M40" s="128"/>
      <c r="N40" s="128"/>
      <c r="AE40" s="128"/>
      <c r="AN40" s="128"/>
      <c r="AO40" s="128"/>
      <c r="AP40" s="128"/>
      <c r="AQ40" s="128"/>
      <c r="AR40" s="128"/>
      <c r="AS40" s="128"/>
      <c r="AT40" s="128"/>
      <c r="AU40" s="128"/>
      <c r="AV40" s="128"/>
      <c r="AW40" s="128"/>
      <c r="AX40" s="128"/>
      <c r="AY40" s="128"/>
      <c r="AZ40" s="128"/>
      <c r="BA40" s="128"/>
      <c r="BB40" s="128"/>
      <c r="BC40" s="128"/>
      <c r="BD40" s="128"/>
      <c r="BE40" s="128"/>
      <c r="BF40" s="128"/>
      <c r="BG40" s="128"/>
      <c r="BH40" s="128"/>
      <c r="BI40" s="128"/>
      <c r="BJ40" s="128"/>
      <c r="BK40" s="128"/>
      <c r="BL40" s="128"/>
      <c r="BM40" s="128"/>
      <c r="BN40" s="128"/>
    </row>
    <row r="41" spans="1:66">
      <c r="A41" s="128"/>
      <c r="B41" s="128"/>
      <c r="C41" s="128"/>
      <c r="D41" s="128"/>
      <c r="F41" s="128"/>
      <c r="G41" s="128"/>
      <c r="H41" s="128"/>
      <c r="I41" s="128"/>
      <c r="J41" s="128"/>
      <c r="K41" s="128"/>
      <c r="L41" s="128"/>
      <c r="M41" s="128"/>
      <c r="N41" s="128"/>
      <c r="AE41" s="128"/>
      <c r="AN41" s="128"/>
      <c r="AO41" s="128"/>
      <c r="AP41" s="128"/>
      <c r="AQ41" s="128"/>
      <c r="AR41" s="128"/>
      <c r="AS41" s="128"/>
      <c r="AT41" s="128"/>
      <c r="AU41" s="128"/>
      <c r="AV41" s="128"/>
      <c r="AW41" s="128"/>
      <c r="AX41" s="128"/>
      <c r="AY41" s="128"/>
      <c r="AZ41" s="128"/>
      <c r="BA41" s="128"/>
      <c r="BB41" s="128"/>
      <c r="BC41" s="128"/>
      <c r="BD41" s="128"/>
      <c r="BE41" s="128"/>
      <c r="BF41" s="128"/>
      <c r="BG41" s="128"/>
      <c r="BH41" s="128"/>
      <c r="BI41" s="128"/>
      <c r="BJ41" s="128"/>
      <c r="BK41" s="128"/>
      <c r="BL41" s="128"/>
      <c r="BM41" s="128"/>
      <c r="BN41" s="128"/>
    </row>
    <row r="42" spans="1:66">
      <c r="A42" s="128"/>
      <c r="B42" s="128"/>
      <c r="C42" s="128"/>
      <c r="D42" s="128"/>
      <c r="F42" s="128"/>
      <c r="G42" s="128"/>
      <c r="H42" s="128"/>
      <c r="I42" s="128"/>
      <c r="J42" s="128"/>
      <c r="K42" s="128"/>
      <c r="L42" s="128"/>
      <c r="M42" s="128"/>
      <c r="N42" s="128"/>
      <c r="AE42" s="128"/>
      <c r="AN42" s="128"/>
      <c r="AO42" s="128"/>
      <c r="AP42" s="128"/>
      <c r="AQ42" s="128"/>
      <c r="AR42" s="128"/>
      <c r="AS42" s="128"/>
      <c r="AT42" s="128"/>
      <c r="AU42" s="128"/>
      <c r="AV42" s="128"/>
      <c r="AW42" s="128"/>
      <c r="AX42" s="128"/>
      <c r="AY42" s="128"/>
      <c r="AZ42" s="128"/>
      <c r="BA42" s="128"/>
      <c r="BB42" s="128"/>
      <c r="BC42" s="128"/>
      <c r="BD42" s="128"/>
      <c r="BE42" s="128"/>
      <c r="BF42" s="128"/>
      <c r="BG42" s="128"/>
      <c r="BH42" s="128"/>
      <c r="BI42" s="128"/>
      <c r="BJ42" s="128"/>
      <c r="BK42" s="128"/>
      <c r="BL42" s="128"/>
      <c r="BM42" s="128"/>
      <c r="BN42" s="128"/>
    </row>
    <row r="43" spans="1:66">
      <c r="A43" s="128"/>
      <c r="B43" s="128"/>
      <c r="C43" s="128"/>
      <c r="D43" s="128"/>
      <c r="F43" s="128"/>
      <c r="G43" s="128"/>
      <c r="H43" s="128"/>
      <c r="I43" s="128"/>
      <c r="J43" s="128"/>
      <c r="K43" s="128"/>
      <c r="L43" s="128"/>
      <c r="M43" s="128"/>
      <c r="N43" s="128"/>
      <c r="AE43" s="128"/>
      <c r="AN43" s="128"/>
      <c r="AO43" s="128"/>
      <c r="AP43" s="128"/>
      <c r="AQ43" s="128"/>
      <c r="AR43" s="128"/>
      <c r="AS43" s="128"/>
      <c r="AT43" s="128"/>
      <c r="AU43" s="128"/>
      <c r="AV43" s="128"/>
      <c r="AW43" s="128"/>
      <c r="AX43" s="128"/>
      <c r="AY43" s="128"/>
      <c r="AZ43" s="128"/>
      <c r="BA43" s="128"/>
      <c r="BB43" s="128"/>
      <c r="BC43" s="128"/>
      <c r="BD43" s="128"/>
      <c r="BE43" s="128"/>
      <c r="BF43" s="128"/>
      <c r="BG43" s="128"/>
      <c r="BH43" s="128"/>
      <c r="BI43" s="128"/>
      <c r="BJ43" s="128"/>
      <c r="BK43" s="128"/>
      <c r="BL43" s="128"/>
      <c r="BM43" s="128"/>
      <c r="BN43" s="128"/>
    </row>
    <row r="44" spans="1:66">
      <c r="A44" s="128"/>
      <c r="B44" s="128"/>
      <c r="C44" s="128"/>
      <c r="D44" s="128"/>
      <c r="F44" s="128"/>
      <c r="G44" s="128"/>
      <c r="H44" s="128"/>
      <c r="I44" s="128"/>
      <c r="J44" s="128"/>
      <c r="K44" s="128"/>
      <c r="L44" s="128"/>
      <c r="M44" s="128"/>
      <c r="N44" s="128"/>
      <c r="AE44" s="128"/>
      <c r="AN44" s="128"/>
      <c r="AO44" s="128"/>
      <c r="AP44" s="128"/>
      <c r="AQ44" s="128"/>
      <c r="AR44" s="128"/>
      <c r="AS44" s="128"/>
      <c r="AT44" s="128"/>
      <c r="AU44" s="128"/>
      <c r="AV44" s="128"/>
      <c r="AW44" s="128"/>
      <c r="AX44" s="128"/>
      <c r="AY44" s="128"/>
      <c r="AZ44" s="128"/>
      <c r="BA44" s="128"/>
      <c r="BB44" s="128"/>
      <c r="BC44" s="128"/>
      <c r="BD44" s="128"/>
      <c r="BE44" s="128"/>
      <c r="BF44" s="128"/>
      <c r="BG44" s="128"/>
      <c r="BH44" s="128"/>
      <c r="BI44" s="128"/>
      <c r="BJ44" s="128"/>
      <c r="BK44" s="128"/>
      <c r="BL44" s="128"/>
      <c r="BM44" s="128"/>
      <c r="BN44" s="128"/>
    </row>
    <row r="45" spans="1:66">
      <c r="A45" s="128"/>
      <c r="B45" s="128"/>
      <c r="C45" s="128"/>
      <c r="D45" s="128"/>
      <c r="F45" s="128"/>
      <c r="G45" s="128"/>
      <c r="H45" s="128"/>
      <c r="I45" s="128"/>
      <c r="J45" s="128"/>
      <c r="K45" s="128"/>
      <c r="L45" s="128"/>
      <c r="M45" s="128"/>
      <c r="N45" s="128"/>
      <c r="AE45" s="128"/>
      <c r="AN45" s="128"/>
      <c r="AO45" s="128"/>
      <c r="AP45" s="128"/>
      <c r="AQ45" s="128"/>
      <c r="AR45" s="128"/>
      <c r="AS45" s="128"/>
      <c r="AT45" s="128"/>
      <c r="AU45" s="128"/>
      <c r="AV45" s="128"/>
      <c r="AW45" s="128"/>
      <c r="AX45" s="128"/>
      <c r="AY45" s="128"/>
      <c r="AZ45" s="128"/>
      <c r="BA45" s="128"/>
      <c r="BB45" s="128"/>
      <c r="BC45" s="128"/>
      <c r="BD45" s="128"/>
      <c r="BE45" s="128"/>
      <c r="BF45" s="128"/>
      <c r="BG45" s="128"/>
      <c r="BH45" s="128"/>
      <c r="BI45" s="128"/>
      <c r="BJ45" s="128"/>
      <c r="BK45" s="128"/>
      <c r="BL45" s="128"/>
      <c r="BM45" s="128"/>
      <c r="BN45" s="128"/>
    </row>
    <row r="46" spans="1:66">
      <c r="A46" s="128"/>
      <c r="B46" s="128"/>
      <c r="C46" s="128"/>
      <c r="D46" s="128"/>
      <c r="F46" s="128"/>
      <c r="G46" s="128"/>
      <c r="H46" s="128"/>
      <c r="I46" s="128"/>
      <c r="J46" s="128"/>
      <c r="K46" s="128"/>
      <c r="L46" s="128"/>
      <c r="M46" s="128"/>
      <c r="N46" s="128"/>
      <c r="AE46" s="128"/>
      <c r="AN46" s="128"/>
      <c r="AO46" s="128"/>
      <c r="AP46" s="128"/>
      <c r="AQ46" s="128"/>
      <c r="AR46" s="128"/>
      <c r="AS46" s="128"/>
      <c r="AT46" s="128"/>
      <c r="AU46" s="128"/>
      <c r="AV46" s="128"/>
      <c r="AW46" s="128"/>
      <c r="AX46" s="128"/>
      <c r="AY46" s="128"/>
      <c r="AZ46" s="128"/>
      <c r="BA46" s="128"/>
      <c r="BB46" s="128"/>
      <c r="BC46" s="128"/>
      <c r="BD46" s="128"/>
      <c r="BE46" s="128"/>
      <c r="BF46" s="128"/>
      <c r="BG46" s="128"/>
      <c r="BH46" s="128"/>
      <c r="BI46" s="128"/>
      <c r="BJ46" s="128"/>
      <c r="BK46" s="128"/>
      <c r="BL46" s="128"/>
      <c r="BM46" s="128"/>
      <c r="BN46" s="128"/>
    </row>
    <row r="47" spans="1:66">
      <c r="A47" s="128"/>
      <c r="B47" s="128"/>
      <c r="C47" s="128"/>
      <c r="D47" s="128"/>
      <c r="F47" s="128"/>
      <c r="G47" s="128"/>
      <c r="H47" s="128"/>
      <c r="I47" s="128"/>
      <c r="J47" s="128"/>
      <c r="K47" s="128"/>
      <c r="L47" s="128"/>
      <c r="M47" s="128"/>
      <c r="N47" s="128"/>
      <c r="AE47" s="128"/>
      <c r="AN47" s="128"/>
      <c r="AO47" s="128"/>
      <c r="AP47" s="128"/>
      <c r="AQ47" s="128"/>
      <c r="AR47" s="128"/>
      <c r="AS47" s="128"/>
      <c r="AT47" s="128"/>
      <c r="AU47" s="128"/>
      <c r="AV47" s="128"/>
      <c r="AW47" s="128"/>
      <c r="AX47" s="128"/>
      <c r="AY47" s="128"/>
      <c r="AZ47" s="128"/>
      <c r="BA47" s="128"/>
      <c r="BB47" s="128"/>
      <c r="BC47" s="128"/>
      <c r="BD47" s="128"/>
      <c r="BE47" s="128"/>
      <c r="BF47" s="128"/>
      <c r="BG47" s="128"/>
      <c r="BH47" s="128"/>
      <c r="BI47" s="128"/>
      <c r="BJ47" s="128"/>
      <c r="BK47" s="128"/>
      <c r="BL47" s="128"/>
      <c r="BM47" s="128"/>
      <c r="BN47" s="128"/>
    </row>
    <row r="48" spans="1:66">
      <c r="A48" s="128"/>
      <c r="B48" s="128"/>
      <c r="C48" s="128"/>
      <c r="D48" s="128"/>
      <c r="F48" s="128"/>
      <c r="G48" s="128"/>
      <c r="H48" s="128"/>
      <c r="I48" s="128"/>
      <c r="J48" s="128"/>
      <c r="K48" s="128"/>
      <c r="L48" s="128"/>
      <c r="M48" s="128"/>
      <c r="N48" s="128"/>
      <c r="AE48" s="128"/>
      <c r="AN48" s="128"/>
      <c r="AO48" s="128"/>
      <c r="AP48" s="128"/>
      <c r="AQ48" s="128"/>
      <c r="AR48" s="128"/>
      <c r="AS48" s="128"/>
      <c r="AT48" s="128"/>
      <c r="AU48" s="128"/>
      <c r="AV48" s="128"/>
      <c r="AW48" s="128"/>
      <c r="AX48" s="128"/>
      <c r="AY48" s="128"/>
      <c r="AZ48" s="128"/>
      <c r="BA48" s="128"/>
      <c r="BB48" s="128"/>
      <c r="BC48" s="128"/>
      <c r="BD48" s="128"/>
      <c r="BE48" s="128"/>
      <c r="BF48" s="128"/>
      <c r="BG48" s="128"/>
      <c r="BH48" s="128"/>
      <c r="BI48" s="128"/>
      <c r="BJ48" s="128"/>
      <c r="BK48" s="128"/>
      <c r="BL48" s="128"/>
      <c r="BM48" s="128"/>
      <c r="BN48" s="128"/>
    </row>
    <row r="49" spans="1:66">
      <c r="A49" s="128"/>
      <c r="B49" s="128"/>
      <c r="C49" s="128"/>
      <c r="D49" s="128"/>
      <c r="F49" s="128"/>
      <c r="G49" s="128"/>
      <c r="H49" s="128"/>
      <c r="I49" s="128"/>
      <c r="J49" s="128"/>
      <c r="K49" s="128"/>
      <c r="L49" s="128"/>
      <c r="M49" s="128"/>
      <c r="N49" s="128"/>
      <c r="AE49" s="128"/>
      <c r="AN49" s="128"/>
      <c r="AO49" s="128"/>
      <c r="AP49" s="128"/>
      <c r="AQ49" s="128"/>
      <c r="AR49" s="128"/>
      <c r="AS49" s="128"/>
      <c r="AT49" s="128"/>
      <c r="AU49" s="128"/>
      <c r="AV49" s="128"/>
      <c r="AW49" s="128"/>
      <c r="AX49" s="128"/>
      <c r="AY49" s="128"/>
      <c r="AZ49" s="128"/>
      <c r="BA49" s="128"/>
      <c r="BB49" s="128"/>
      <c r="BC49" s="128"/>
      <c r="BD49" s="128"/>
      <c r="BE49" s="128"/>
      <c r="BF49" s="128"/>
      <c r="BG49" s="128"/>
      <c r="BH49" s="128"/>
      <c r="BI49" s="128"/>
      <c r="BJ49" s="128"/>
      <c r="BK49" s="128"/>
      <c r="BL49" s="128"/>
      <c r="BM49" s="128"/>
      <c r="BN49" s="128"/>
    </row>
    <row r="50" spans="1:66">
      <c r="A50" s="128"/>
      <c r="B50" s="128"/>
      <c r="C50" s="128"/>
      <c r="D50" s="128"/>
      <c r="F50" s="128"/>
      <c r="G50" s="128"/>
      <c r="H50" s="128"/>
      <c r="I50" s="128"/>
      <c r="J50" s="128"/>
      <c r="K50" s="128"/>
      <c r="L50" s="128"/>
      <c r="M50" s="128"/>
      <c r="N50" s="128"/>
      <c r="AE50" s="128"/>
      <c r="AN50" s="128"/>
      <c r="AO50" s="128"/>
      <c r="AP50" s="128"/>
      <c r="AQ50" s="128"/>
      <c r="AR50" s="128"/>
      <c r="AS50" s="128"/>
      <c r="AT50" s="128"/>
      <c r="AU50" s="128"/>
      <c r="AV50" s="128"/>
      <c r="AW50" s="128"/>
      <c r="AX50" s="128"/>
      <c r="AY50" s="128"/>
      <c r="AZ50" s="128"/>
      <c r="BA50" s="128"/>
      <c r="BB50" s="128"/>
      <c r="BC50" s="128"/>
      <c r="BD50" s="128"/>
      <c r="BE50" s="128"/>
      <c r="BF50" s="128"/>
      <c r="BG50" s="128"/>
      <c r="BH50" s="128"/>
      <c r="BI50" s="128"/>
      <c r="BJ50" s="128"/>
      <c r="BK50" s="128"/>
      <c r="BL50" s="128"/>
      <c r="BM50" s="128"/>
      <c r="BN50" s="128"/>
    </row>
    <row r="51" spans="1:66">
      <c r="A51" s="128"/>
      <c r="B51" s="128"/>
      <c r="C51" s="128"/>
      <c r="D51" s="128"/>
      <c r="F51" s="128"/>
      <c r="G51" s="128"/>
      <c r="H51" s="128"/>
      <c r="I51" s="128"/>
      <c r="J51" s="128"/>
      <c r="K51" s="128"/>
      <c r="L51" s="128"/>
      <c r="M51" s="128"/>
      <c r="N51" s="128"/>
      <c r="AE51" s="128"/>
      <c r="AN51" s="128"/>
      <c r="AO51" s="128"/>
      <c r="AP51" s="128"/>
      <c r="AQ51" s="128"/>
      <c r="AR51" s="128"/>
      <c r="AS51" s="128"/>
      <c r="AT51" s="128"/>
      <c r="AU51" s="128"/>
      <c r="AV51" s="128"/>
      <c r="AW51" s="128"/>
      <c r="AX51" s="128"/>
      <c r="AY51" s="128"/>
      <c r="AZ51" s="128"/>
      <c r="BA51" s="128"/>
      <c r="BB51" s="128"/>
      <c r="BC51" s="128"/>
      <c r="BD51" s="128"/>
      <c r="BE51" s="128"/>
      <c r="BF51" s="128"/>
      <c r="BG51" s="128"/>
      <c r="BH51" s="128"/>
      <c r="BI51" s="128"/>
      <c r="BJ51" s="128"/>
      <c r="BK51" s="128"/>
      <c r="BL51" s="128"/>
      <c r="BM51" s="128"/>
      <c r="BN51" s="128"/>
    </row>
    <row r="52" spans="1:66">
      <c r="A52" s="128"/>
      <c r="B52" s="128"/>
      <c r="C52" s="128"/>
      <c r="D52" s="128"/>
      <c r="F52" s="128"/>
      <c r="G52" s="128"/>
      <c r="H52" s="128"/>
      <c r="I52" s="128"/>
      <c r="J52" s="128"/>
      <c r="K52" s="128"/>
      <c r="L52" s="128"/>
      <c r="M52" s="128"/>
      <c r="N52" s="128"/>
      <c r="AE52" s="128"/>
      <c r="AN52" s="128"/>
      <c r="AO52" s="128"/>
      <c r="AP52" s="128"/>
      <c r="AQ52" s="128"/>
      <c r="AR52" s="128"/>
      <c r="AS52" s="128"/>
      <c r="AT52" s="128"/>
      <c r="AU52" s="128"/>
      <c r="AV52" s="128"/>
      <c r="AW52" s="128"/>
      <c r="AX52" s="128"/>
      <c r="AY52" s="128"/>
      <c r="AZ52" s="128"/>
      <c r="BA52" s="128"/>
      <c r="BB52" s="128"/>
      <c r="BC52" s="128"/>
      <c r="BD52" s="128"/>
      <c r="BE52" s="128"/>
      <c r="BF52" s="128"/>
      <c r="BG52" s="128"/>
      <c r="BH52" s="128"/>
      <c r="BI52" s="128"/>
      <c r="BJ52" s="128"/>
      <c r="BK52" s="128"/>
      <c r="BL52" s="128"/>
      <c r="BM52" s="128"/>
      <c r="BN52" s="128"/>
    </row>
    <row r="53" spans="1:66">
      <c r="A53" s="128"/>
      <c r="B53" s="128"/>
      <c r="C53" s="128"/>
      <c r="D53" s="128"/>
      <c r="F53" s="128"/>
      <c r="G53" s="128"/>
      <c r="H53" s="128"/>
      <c r="I53" s="128"/>
      <c r="J53" s="128"/>
      <c r="K53" s="128"/>
      <c r="L53" s="128"/>
      <c r="M53" s="128"/>
      <c r="N53" s="128"/>
      <c r="AE53" s="128"/>
      <c r="AN53" s="128"/>
      <c r="AO53" s="128"/>
      <c r="AP53" s="128"/>
      <c r="AQ53" s="128"/>
      <c r="AR53" s="128"/>
      <c r="AS53" s="128"/>
      <c r="AT53" s="128"/>
      <c r="AU53" s="128"/>
      <c r="AV53" s="128"/>
      <c r="AW53" s="128"/>
      <c r="AX53" s="128"/>
      <c r="AY53" s="128"/>
      <c r="AZ53" s="128"/>
      <c r="BA53" s="128"/>
      <c r="BB53" s="128"/>
      <c r="BC53" s="128"/>
      <c r="BD53" s="128"/>
      <c r="BE53" s="128"/>
      <c r="BF53" s="128"/>
      <c r="BG53" s="128"/>
      <c r="BH53" s="128"/>
      <c r="BI53" s="128"/>
      <c r="BJ53" s="128"/>
      <c r="BK53" s="128"/>
      <c r="BL53" s="128"/>
      <c r="BM53" s="128"/>
      <c r="BN53" s="128"/>
    </row>
    <row r="54" spans="1:66" ht="15" customHeight="1">
      <c r="A54" s="128"/>
      <c r="B54" s="128"/>
      <c r="C54" s="128"/>
      <c r="D54" s="128"/>
      <c r="F54" s="128"/>
      <c r="G54" s="128"/>
      <c r="H54" s="128"/>
      <c r="I54" s="128"/>
      <c r="J54" s="128"/>
      <c r="K54" s="128"/>
      <c r="L54" s="128"/>
      <c r="M54" s="128"/>
      <c r="N54" s="128"/>
      <c r="AE54" s="128"/>
      <c r="AN54" s="128"/>
      <c r="AO54" s="128"/>
      <c r="AP54" s="128"/>
      <c r="AQ54" s="128"/>
      <c r="AR54" s="128"/>
      <c r="AS54" s="128"/>
      <c r="AT54" s="128"/>
      <c r="AU54" s="128"/>
      <c r="AV54" s="128"/>
      <c r="AW54" s="128"/>
      <c r="AX54" s="128"/>
      <c r="AY54" s="128"/>
      <c r="AZ54" s="128"/>
      <c r="BA54" s="128"/>
      <c r="BB54" s="128"/>
      <c r="BC54" s="128"/>
      <c r="BD54" s="128"/>
      <c r="BE54" s="128"/>
      <c r="BF54" s="128"/>
      <c r="BG54" s="128"/>
      <c r="BH54" s="128"/>
      <c r="BI54" s="128"/>
      <c r="BJ54" s="128"/>
      <c r="BK54" s="128"/>
      <c r="BL54" s="128"/>
      <c r="BM54" s="128"/>
      <c r="BN54" s="128"/>
    </row>
    <row r="55" spans="1:66">
      <c r="A55" s="128"/>
      <c r="B55" s="128"/>
      <c r="C55" s="128"/>
      <c r="D55" s="128"/>
      <c r="F55" s="128"/>
      <c r="G55" s="128"/>
      <c r="H55" s="128"/>
      <c r="I55" s="128"/>
      <c r="J55" s="128"/>
      <c r="K55" s="128"/>
      <c r="L55" s="128"/>
      <c r="M55" s="128"/>
      <c r="N55" s="128"/>
      <c r="AE55" s="128"/>
      <c r="AN55" s="128"/>
      <c r="AO55" s="128"/>
      <c r="AP55" s="128"/>
      <c r="AQ55" s="128"/>
      <c r="AR55" s="128"/>
      <c r="AS55" s="128"/>
      <c r="AT55" s="128"/>
      <c r="AU55" s="128"/>
      <c r="AV55" s="128"/>
      <c r="AW55" s="128"/>
      <c r="AX55" s="128"/>
      <c r="AY55" s="128"/>
      <c r="AZ55" s="128"/>
      <c r="BA55" s="128"/>
      <c r="BB55" s="128"/>
      <c r="BC55" s="128"/>
      <c r="BD55" s="128"/>
      <c r="BE55" s="128"/>
      <c r="BF55" s="128"/>
      <c r="BG55" s="128"/>
      <c r="BH55" s="128"/>
      <c r="BI55" s="128"/>
      <c r="BJ55" s="128"/>
      <c r="BK55" s="128"/>
      <c r="BL55" s="128"/>
      <c r="BM55" s="128"/>
      <c r="BN55" s="128"/>
    </row>
    <row r="56" spans="1:66">
      <c r="A56" s="128"/>
      <c r="B56" s="128"/>
      <c r="C56" s="128"/>
      <c r="D56" s="128"/>
      <c r="F56" s="128"/>
      <c r="G56" s="128"/>
      <c r="H56" s="128"/>
      <c r="I56" s="128"/>
      <c r="J56" s="128"/>
      <c r="K56" s="128"/>
      <c r="L56" s="128"/>
      <c r="M56" s="128"/>
      <c r="N56" s="128"/>
      <c r="AE56" s="128"/>
      <c r="AN56" s="128"/>
      <c r="AO56" s="128"/>
      <c r="AP56" s="128"/>
      <c r="AQ56" s="128"/>
      <c r="AR56" s="128"/>
      <c r="AS56" s="128"/>
      <c r="AT56" s="128"/>
      <c r="AU56" s="128"/>
      <c r="AV56" s="128"/>
      <c r="AW56" s="128"/>
      <c r="AX56" s="128"/>
      <c r="AY56" s="128"/>
      <c r="AZ56" s="128"/>
      <c r="BA56" s="128"/>
      <c r="BB56" s="128"/>
      <c r="BC56" s="128"/>
      <c r="BD56" s="128"/>
      <c r="BE56" s="128"/>
      <c r="BF56" s="128"/>
      <c r="BG56" s="128"/>
      <c r="BH56" s="128"/>
      <c r="BI56" s="128"/>
      <c r="BJ56" s="128"/>
      <c r="BK56" s="128"/>
      <c r="BL56" s="128"/>
      <c r="BM56" s="128"/>
      <c r="BN56" s="128"/>
    </row>
    <row r="57" spans="1:66">
      <c r="A57" s="128"/>
      <c r="B57" s="128"/>
      <c r="C57" s="128"/>
      <c r="D57" s="128"/>
      <c r="F57" s="128"/>
      <c r="G57" s="128"/>
      <c r="H57" s="128"/>
      <c r="I57" s="128"/>
      <c r="J57" s="128"/>
      <c r="K57" s="128"/>
      <c r="L57" s="128"/>
      <c r="M57" s="128"/>
      <c r="N57" s="128"/>
      <c r="AE57" s="128"/>
      <c r="AN57" s="128"/>
      <c r="AO57" s="128"/>
      <c r="AP57" s="128"/>
      <c r="AQ57" s="128"/>
      <c r="AR57" s="128"/>
      <c r="AS57" s="128"/>
      <c r="AT57" s="128"/>
      <c r="AU57" s="128"/>
      <c r="AV57" s="128"/>
      <c r="AW57" s="128"/>
      <c r="AX57" s="128"/>
      <c r="AY57" s="128"/>
      <c r="AZ57" s="128"/>
      <c r="BA57" s="128"/>
      <c r="BB57" s="128"/>
      <c r="BC57" s="128"/>
      <c r="BD57" s="128"/>
      <c r="BE57" s="128"/>
      <c r="BF57" s="128"/>
      <c r="BG57" s="128"/>
      <c r="BH57" s="128"/>
      <c r="BI57" s="128"/>
      <c r="BJ57" s="128"/>
      <c r="BK57" s="128"/>
      <c r="BL57" s="128"/>
      <c r="BM57" s="128"/>
      <c r="BN57" s="128"/>
    </row>
    <row r="58" spans="1:66">
      <c r="A58" s="128"/>
      <c r="B58" s="128"/>
      <c r="C58" s="128"/>
      <c r="D58" s="128"/>
      <c r="F58" s="128"/>
      <c r="G58" s="128"/>
      <c r="H58" s="128"/>
      <c r="I58" s="128"/>
      <c r="J58" s="128"/>
      <c r="K58" s="128"/>
      <c r="L58" s="128"/>
      <c r="M58" s="128"/>
      <c r="N58" s="128"/>
      <c r="AE58" s="128"/>
      <c r="AN58" s="128"/>
      <c r="AO58" s="128"/>
      <c r="AP58" s="128"/>
      <c r="AQ58" s="128"/>
      <c r="AR58" s="128"/>
      <c r="AS58" s="128"/>
      <c r="AT58" s="128"/>
      <c r="AU58" s="128"/>
      <c r="AV58" s="128"/>
      <c r="AW58" s="128"/>
      <c r="AX58" s="128"/>
      <c r="AY58" s="128"/>
      <c r="AZ58" s="128"/>
      <c r="BA58" s="128"/>
      <c r="BB58" s="128"/>
      <c r="BC58" s="128"/>
      <c r="BD58" s="128"/>
      <c r="BE58" s="128"/>
      <c r="BF58" s="128"/>
      <c r="BG58" s="128"/>
      <c r="BH58" s="128"/>
      <c r="BI58" s="128"/>
      <c r="BJ58" s="128"/>
      <c r="BK58" s="128"/>
      <c r="BL58" s="128"/>
      <c r="BM58" s="128"/>
      <c r="BN58" s="128"/>
    </row>
    <row r="59" spans="1:66">
      <c r="A59" s="128"/>
      <c r="B59" s="128"/>
      <c r="C59" s="128"/>
      <c r="D59" s="128"/>
      <c r="F59" s="128"/>
      <c r="G59" s="128"/>
      <c r="H59" s="128"/>
      <c r="I59" s="128"/>
      <c r="J59" s="128"/>
      <c r="K59" s="128"/>
      <c r="L59" s="128"/>
      <c r="M59" s="128"/>
      <c r="N59" s="128"/>
      <c r="AE59" s="128"/>
      <c r="AN59" s="128"/>
      <c r="AO59" s="128"/>
      <c r="AP59" s="128"/>
      <c r="AQ59" s="128"/>
      <c r="AR59" s="128"/>
      <c r="AS59" s="128"/>
      <c r="AT59" s="128"/>
      <c r="AU59" s="128"/>
      <c r="AV59" s="128"/>
      <c r="AW59" s="128"/>
      <c r="AX59" s="128"/>
      <c r="AY59" s="128"/>
      <c r="AZ59" s="128"/>
      <c r="BA59" s="128"/>
      <c r="BB59" s="128"/>
      <c r="BC59" s="128"/>
      <c r="BD59" s="128"/>
      <c r="BE59" s="128"/>
      <c r="BF59" s="128"/>
      <c r="BG59" s="128"/>
      <c r="BH59" s="128"/>
      <c r="BI59" s="128"/>
      <c r="BJ59" s="128"/>
      <c r="BK59" s="128"/>
      <c r="BL59" s="128"/>
      <c r="BM59" s="128"/>
      <c r="BN59" s="128"/>
    </row>
    <row r="60" spans="1:66">
      <c r="A60" s="128"/>
      <c r="B60" s="128"/>
      <c r="C60" s="128"/>
      <c r="D60" s="128"/>
      <c r="F60" s="128"/>
      <c r="G60" s="128"/>
      <c r="H60" s="128"/>
      <c r="I60" s="128"/>
      <c r="J60" s="128"/>
      <c r="K60" s="128"/>
      <c r="L60" s="128"/>
      <c r="M60" s="128"/>
      <c r="N60" s="128"/>
      <c r="AE60" s="128"/>
      <c r="AN60" s="128"/>
      <c r="AO60" s="128"/>
      <c r="AP60" s="128"/>
      <c r="AQ60" s="128"/>
      <c r="AR60" s="128"/>
      <c r="AS60" s="128"/>
      <c r="AT60" s="128"/>
      <c r="AU60" s="128"/>
      <c r="AV60" s="128"/>
      <c r="AW60" s="128"/>
      <c r="AX60" s="128"/>
      <c r="AY60" s="128"/>
      <c r="AZ60" s="128"/>
      <c r="BA60" s="128"/>
      <c r="BB60" s="128"/>
      <c r="BC60" s="128"/>
      <c r="BD60" s="128"/>
      <c r="BE60" s="128"/>
      <c r="BF60" s="128"/>
      <c r="BG60" s="128"/>
      <c r="BH60" s="128"/>
      <c r="BI60" s="128"/>
      <c r="BJ60" s="128"/>
      <c r="BK60" s="128"/>
      <c r="BL60" s="128"/>
      <c r="BM60" s="128"/>
      <c r="BN60" s="128"/>
    </row>
    <row r="61" spans="1:66">
      <c r="A61" s="128"/>
      <c r="B61" s="128"/>
      <c r="C61" s="128"/>
      <c r="D61" s="128"/>
      <c r="F61" s="128"/>
      <c r="G61" s="128"/>
      <c r="H61" s="128"/>
      <c r="I61" s="128"/>
      <c r="J61" s="128"/>
      <c r="K61" s="128"/>
      <c r="L61" s="128"/>
      <c r="M61" s="128"/>
      <c r="N61" s="128"/>
      <c r="AE61" s="128"/>
      <c r="AN61" s="128"/>
      <c r="AO61" s="128"/>
      <c r="AP61" s="128"/>
      <c r="AQ61" s="128"/>
      <c r="AR61" s="128"/>
      <c r="AS61" s="128"/>
      <c r="AT61" s="128"/>
      <c r="AU61" s="128"/>
      <c r="AV61" s="128"/>
      <c r="AW61" s="128"/>
      <c r="AX61" s="128"/>
      <c r="AY61" s="128"/>
      <c r="AZ61" s="128"/>
      <c r="BA61" s="128"/>
      <c r="BB61" s="128"/>
      <c r="BC61" s="128"/>
      <c r="BD61" s="128"/>
      <c r="BE61" s="128"/>
      <c r="BF61" s="128"/>
      <c r="BG61" s="128"/>
      <c r="BH61" s="128"/>
      <c r="BI61" s="128"/>
      <c r="BJ61" s="128"/>
      <c r="BK61" s="128"/>
      <c r="BL61" s="128"/>
      <c r="BM61" s="128"/>
      <c r="BN61" s="128"/>
    </row>
    <row r="62" spans="1:66">
      <c r="A62" s="128"/>
      <c r="B62" s="128"/>
      <c r="C62" s="128"/>
      <c r="D62" s="128"/>
      <c r="F62" s="128"/>
      <c r="G62" s="128"/>
      <c r="H62" s="128"/>
      <c r="I62" s="128"/>
      <c r="J62" s="128"/>
      <c r="K62" s="128"/>
      <c r="L62" s="128"/>
      <c r="M62" s="128"/>
      <c r="N62" s="128"/>
      <c r="AE62" s="128"/>
      <c r="AN62" s="128"/>
      <c r="AO62" s="128"/>
      <c r="AP62" s="128"/>
      <c r="AQ62" s="128"/>
      <c r="AR62" s="128"/>
      <c r="AS62" s="128"/>
      <c r="AT62" s="128"/>
      <c r="AU62" s="128"/>
      <c r="AV62" s="128"/>
      <c r="AW62" s="128"/>
      <c r="AX62" s="128"/>
      <c r="AY62" s="128"/>
      <c r="AZ62" s="128"/>
      <c r="BA62" s="128"/>
      <c r="BB62" s="128"/>
      <c r="BC62" s="128"/>
      <c r="BD62" s="128"/>
      <c r="BE62" s="128"/>
      <c r="BF62" s="128"/>
      <c r="BG62" s="128"/>
      <c r="BH62" s="128"/>
      <c r="BI62" s="128"/>
      <c r="BJ62" s="128"/>
      <c r="BK62" s="128"/>
      <c r="BL62" s="128"/>
      <c r="BM62" s="128"/>
      <c r="BN62" s="128"/>
    </row>
    <row r="63" spans="1:66">
      <c r="A63" s="128"/>
      <c r="B63" s="128"/>
      <c r="C63" s="128"/>
      <c r="D63" s="128"/>
      <c r="F63" s="128"/>
      <c r="G63" s="128"/>
      <c r="H63" s="128"/>
      <c r="I63" s="128"/>
      <c r="J63" s="128"/>
      <c r="K63" s="128"/>
      <c r="L63" s="128"/>
      <c r="M63" s="128"/>
      <c r="N63" s="128"/>
      <c r="AE63" s="128"/>
      <c r="AN63" s="128"/>
      <c r="AO63" s="128"/>
      <c r="AP63" s="128"/>
      <c r="AQ63" s="128"/>
      <c r="AR63" s="128"/>
      <c r="AS63" s="128"/>
      <c r="AT63" s="128"/>
      <c r="AU63" s="128"/>
      <c r="AV63" s="128"/>
      <c r="AW63" s="128"/>
      <c r="AX63" s="128"/>
      <c r="AY63" s="128"/>
      <c r="AZ63" s="128"/>
      <c r="BA63" s="128"/>
      <c r="BB63" s="128"/>
      <c r="BC63" s="128"/>
      <c r="BD63" s="128"/>
      <c r="BE63" s="128"/>
      <c r="BF63" s="128"/>
      <c r="BG63" s="128"/>
      <c r="BH63" s="128"/>
      <c r="BI63" s="128"/>
      <c r="BJ63" s="128"/>
      <c r="BK63" s="128"/>
      <c r="BL63" s="128"/>
      <c r="BM63" s="128"/>
      <c r="BN63" s="128"/>
    </row>
    <row r="64" spans="1:66">
      <c r="A64" s="128"/>
      <c r="B64" s="128"/>
      <c r="C64" s="128"/>
      <c r="D64" s="128"/>
      <c r="F64" s="128"/>
      <c r="G64" s="128"/>
      <c r="H64" s="128"/>
      <c r="I64" s="128"/>
      <c r="J64" s="128"/>
      <c r="K64" s="128"/>
      <c r="L64" s="128"/>
      <c r="M64" s="128"/>
      <c r="N64" s="128"/>
      <c r="AE64" s="128"/>
      <c r="AN64" s="128"/>
      <c r="AO64" s="128"/>
      <c r="AP64" s="128"/>
      <c r="AQ64" s="128"/>
      <c r="AR64" s="128"/>
      <c r="AS64" s="128"/>
      <c r="AT64" s="128"/>
      <c r="AU64" s="128"/>
      <c r="AV64" s="128"/>
      <c r="AW64" s="128"/>
      <c r="AX64" s="128"/>
      <c r="AY64" s="128"/>
      <c r="AZ64" s="128"/>
      <c r="BA64" s="128"/>
      <c r="BB64" s="128"/>
      <c r="BC64" s="128"/>
      <c r="BD64" s="128"/>
      <c r="BE64" s="128"/>
      <c r="BF64" s="128"/>
      <c r="BG64" s="128"/>
      <c r="BH64" s="128"/>
      <c r="BI64" s="128"/>
      <c r="BJ64" s="128"/>
      <c r="BK64" s="128"/>
      <c r="BL64" s="128"/>
      <c r="BM64" s="128"/>
      <c r="BN64" s="128"/>
    </row>
    <row r="65" spans="1:66">
      <c r="A65" s="128"/>
      <c r="B65" s="128"/>
      <c r="C65" s="128"/>
      <c r="D65" s="128"/>
      <c r="F65" s="128"/>
      <c r="G65" s="128"/>
      <c r="H65" s="128"/>
      <c r="I65" s="128"/>
      <c r="J65" s="128"/>
      <c r="K65" s="128"/>
      <c r="L65" s="128"/>
      <c r="M65" s="128"/>
      <c r="N65" s="128"/>
      <c r="AE65" s="128"/>
      <c r="AN65" s="128"/>
      <c r="AO65" s="128"/>
      <c r="AP65" s="128"/>
      <c r="AQ65" s="128"/>
      <c r="AR65" s="128"/>
      <c r="AS65" s="128"/>
      <c r="AT65" s="128"/>
      <c r="AU65" s="128"/>
      <c r="AV65" s="128"/>
      <c r="AW65" s="128"/>
      <c r="AX65" s="128"/>
      <c r="AY65" s="128"/>
      <c r="AZ65" s="128"/>
      <c r="BA65" s="128"/>
      <c r="BB65" s="128"/>
      <c r="BC65" s="128"/>
      <c r="BD65" s="128"/>
      <c r="BE65" s="128"/>
      <c r="BF65" s="128"/>
      <c r="BG65" s="128"/>
      <c r="BH65" s="128"/>
      <c r="BI65" s="128"/>
      <c r="BJ65" s="128"/>
      <c r="BK65" s="128"/>
      <c r="BL65" s="128"/>
      <c r="BM65" s="128"/>
      <c r="BN65" s="128"/>
    </row>
    <row r="66" spans="1:66">
      <c r="A66" s="128"/>
      <c r="B66" s="128"/>
      <c r="C66" s="128"/>
      <c r="D66" s="128"/>
      <c r="F66" s="128"/>
      <c r="G66" s="128"/>
      <c r="H66" s="128"/>
      <c r="I66" s="128"/>
      <c r="J66" s="128"/>
      <c r="K66" s="128"/>
      <c r="L66" s="128"/>
      <c r="M66" s="128"/>
      <c r="N66" s="128"/>
      <c r="AE66" s="128"/>
      <c r="AN66" s="128"/>
      <c r="AO66" s="128"/>
      <c r="AP66" s="128"/>
      <c r="AQ66" s="128"/>
      <c r="AR66" s="128"/>
      <c r="AS66" s="128"/>
      <c r="AT66" s="128"/>
      <c r="AU66" s="128"/>
      <c r="AV66" s="128"/>
      <c r="AW66" s="128"/>
      <c r="AX66" s="128"/>
      <c r="AY66" s="128"/>
      <c r="AZ66" s="128"/>
      <c r="BA66" s="128"/>
      <c r="BB66" s="128"/>
      <c r="BC66" s="128"/>
      <c r="BD66" s="128"/>
      <c r="BE66" s="128"/>
      <c r="BF66" s="128"/>
      <c r="BG66" s="128"/>
      <c r="BH66" s="128"/>
      <c r="BI66" s="128"/>
      <c r="BJ66" s="128"/>
      <c r="BK66" s="128"/>
      <c r="BL66" s="128"/>
      <c r="BM66" s="128"/>
      <c r="BN66" s="128"/>
    </row>
    <row r="67" spans="1:66">
      <c r="A67" s="128"/>
      <c r="B67" s="128"/>
      <c r="C67" s="128"/>
      <c r="D67" s="128"/>
      <c r="F67" s="128"/>
      <c r="G67" s="128"/>
      <c r="H67" s="128"/>
      <c r="I67" s="128"/>
      <c r="J67" s="128"/>
      <c r="K67" s="128"/>
      <c r="L67" s="128"/>
      <c r="M67" s="128"/>
      <c r="N67" s="128"/>
      <c r="AE67" s="128"/>
      <c r="AN67" s="128"/>
      <c r="AO67" s="128"/>
      <c r="AP67" s="128"/>
      <c r="AQ67" s="128"/>
      <c r="AR67" s="128"/>
      <c r="AS67" s="128"/>
      <c r="AT67" s="128"/>
      <c r="AU67" s="128"/>
      <c r="AV67" s="128"/>
      <c r="AW67" s="128"/>
      <c r="AX67" s="128"/>
      <c r="AY67" s="128"/>
      <c r="AZ67" s="128"/>
      <c r="BA67" s="128"/>
      <c r="BB67" s="128"/>
      <c r="BC67" s="128"/>
      <c r="BD67" s="128"/>
      <c r="BE67" s="128"/>
      <c r="BF67" s="128"/>
      <c r="BG67" s="128"/>
      <c r="BH67" s="128"/>
      <c r="BI67" s="128"/>
      <c r="BJ67" s="128"/>
      <c r="BK67" s="128"/>
      <c r="BL67" s="128"/>
      <c r="BM67" s="128"/>
      <c r="BN67" s="128"/>
    </row>
    <row r="68" spans="1:66">
      <c r="A68" s="128"/>
      <c r="B68" s="128"/>
      <c r="C68" s="128"/>
      <c r="D68" s="128"/>
      <c r="F68" s="128"/>
      <c r="G68" s="128"/>
      <c r="H68" s="128"/>
      <c r="I68" s="128"/>
      <c r="J68" s="128"/>
      <c r="K68" s="128"/>
      <c r="L68" s="128"/>
      <c r="M68" s="128"/>
      <c r="N68" s="128"/>
      <c r="AE68" s="128"/>
      <c r="AN68" s="128"/>
      <c r="AO68" s="128"/>
      <c r="AP68" s="128"/>
      <c r="AQ68" s="128"/>
      <c r="AR68" s="128"/>
      <c r="AS68" s="128"/>
      <c r="AT68" s="128"/>
      <c r="AU68" s="128"/>
      <c r="AV68" s="128"/>
      <c r="AW68" s="128"/>
      <c r="AX68" s="128"/>
      <c r="AY68" s="128"/>
      <c r="AZ68" s="128"/>
      <c r="BA68" s="128"/>
      <c r="BB68" s="128"/>
      <c r="BC68" s="128"/>
      <c r="BD68" s="128"/>
      <c r="BE68" s="128"/>
      <c r="BF68" s="128"/>
      <c r="BG68" s="128"/>
      <c r="BH68" s="128"/>
      <c r="BI68" s="128"/>
      <c r="BJ68" s="128"/>
      <c r="BK68" s="128"/>
      <c r="BL68" s="128"/>
      <c r="BM68" s="128"/>
      <c r="BN68" s="128"/>
    </row>
    <row r="69" spans="1:66">
      <c r="A69" s="128"/>
      <c r="B69" s="128"/>
      <c r="C69" s="128"/>
      <c r="D69" s="128"/>
      <c r="F69" s="128"/>
      <c r="G69" s="128"/>
      <c r="H69" s="128"/>
      <c r="I69" s="128"/>
      <c r="J69" s="128"/>
      <c r="K69" s="128"/>
      <c r="L69" s="128"/>
      <c r="M69" s="128"/>
      <c r="N69" s="128"/>
      <c r="AE69" s="128"/>
      <c r="AN69" s="128"/>
      <c r="AO69" s="128"/>
      <c r="AP69" s="128"/>
      <c r="AQ69" s="128"/>
      <c r="AR69" s="128"/>
      <c r="AS69" s="128"/>
      <c r="AT69" s="128"/>
      <c r="AU69" s="128"/>
      <c r="AV69" s="128"/>
      <c r="AW69" s="128"/>
      <c r="AX69" s="128"/>
      <c r="AY69" s="128"/>
      <c r="AZ69" s="128"/>
      <c r="BA69" s="128"/>
      <c r="BB69" s="128"/>
      <c r="BC69" s="128"/>
      <c r="BD69" s="128"/>
      <c r="BE69" s="128"/>
      <c r="BF69" s="128"/>
      <c r="BG69" s="128"/>
      <c r="BH69" s="128"/>
      <c r="BI69" s="128"/>
      <c r="BJ69" s="128"/>
      <c r="BK69" s="128"/>
      <c r="BL69" s="128"/>
      <c r="BM69" s="128"/>
      <c r="BN69" s="128"/>
    </row>
    <row r="70" spans="1:66">
      <c r="A70" s="128"/>
      <c r="B70" s="128"/>
      <c r="C70" s="128"/>
      <c r="D70" s="128"/>
      <c r="F70" s="128"/>
      <c r="G70" s="128"/>
      <c r="H70" s="128"/>
      <c r="I70" s="128"/>
      <c r="J70" s="128"/>
      <c r="K70" s="128"/>
      <c r="L70" s="128"/>
      <c r="M70" s="128"/>
      <c r="N70" s="128"/>
      <c r="AE70" s="128"/>
      <c r="AN70" s="128"/>
      <c r="AO70" s="128"/>
      <c r="AP70" s="128"/>
      <c r="AQ70" s="128"/>
      <c r="AR70" s="128"/>
      <c r="AS70" s="128"/>
      <c r="AT70" s="128"/>
      <c r="AU70" s="128"/>
      <c r="AV70" s="128"/>
      <c r="AW70" s="128"/>
      <c r="AX70" s="128"/>
      <c r="AY70" s="128"/>
      <c r="AZ70" s="128"/>
      <c r="BA70" s="128"/>
      <c r="BB70" s="128"/>
      <c r="BC70" s="128"/>
      <c r="BD70" s="128"/>
      <c r="BE70" s="128"/>
      <c r="BF70" s="128"/>
      <c r="BG70" s="128"/>
      <c r="BH70" s="128"/>
      <c r="BI70" s="128"/>
      <c r="BJ70" s="128"/>
      <c r="BK70" s="128"/>
      <c r="BL70" s="128"/>
      <c r="BM70" s="128"/>
      <c r="BN70" s="128"/>
    </row>
    <row r="71" spans="1:66">
      <c r="A71" s="128"/>
      <c r="B71" s="128"/>
      <c r="C71" s="128"/>
      <c r="D71" s="128"/>
      <c r="F71" s="128"/>
      <c r="G71" s="128"/>
      <c r="H71" s="128"/>
      <c r="I71" s="128"/>
      <c r="J71" s="128"/>
      <c r="K71" s="128"/>
      <c r="L71" s="128"/>
      <c r="M71" s="128"/>
      <c r="N71" s="128"/>
      <c r="AE71" s="128"/>
      <c r="AN71" s="128"/>
      <c r="AO71" s="128"/>
      <c r="AP71" s="128"/>
      <c r="AQ71" s="128"/>
      <c r="AR71" s="128"/>
      <c r="AS71" s="128"/>
      <c r="AT71" s="128"/>
      <c r="AU71" s="128"/>
      <c r="AV71" s="128"/>
      <c r="AW71" s="128"/>
      <c r="AX71" s="128"/>
      <c r="AY71" s="128"/>
      <c r="AZ71" s="128"/>
      <c r="BA71" s="128"/>
      <c r="BB71" s="128"/>
      <c r="BC71" s="128"/>
      <c r="BD71" s="128"/>
      <c r="BE71" s="128"/>
      <c r="BF71" s="128"/>
      <c r="BG71" s="128"/>
      <c r="BH71" s="128"/>
      <c r="BI71" s="128"/>
      <c r="BJ71" s="128"/>
      <c r="BK71" s="128"/>
      <c r="BL71" s="128"/>
      <c r="BM71" s="128"/>
      <c r="BN71" s="128"/>
    </row>
    <row r="72" spans="1:66">
      <c r="A72" s="128"/>
      <c r="B72" s="128"/>
      <c r="C72" s="128"/>
      <c r="D72" s="128"/>
      <c r="F72" s="128"/>
      <c r="G72" s="128"/>
      <c r="H72" s="128"/>
      <c r="I72" s="128"/>
      <c r="J72" s="128"/>
      <c r="K72" s="128"/>
      <c r="L72" s="128"/>
      <c r="M72" s="128"/>
      <c r="N72" s="128"/>
      <c r="AE72" s="128"/>
      <c r="AN72" s="128"/>
      <c r="AO72" s="128"/>
      <c r="AP72" s="128"/>
      <c r="AQ72" s="128"/>
      <c r="AR72" s="128"/>
      <c r="AS72" s="128"/>
      <c r="AT72" s="128"/>
      <c r="AU72" s="128"/>
      <c r="AV72" s="128"/>
      <c r="AW72" s="128"/>
      <c r="AX72" s="128"/>
      <c r="AY72" s="128"/>
      <c r="AZ72" s="128"/>
      <c r="BA72" s="128"/>
      <c r="BB72" s="128"/>
      <c r="BC72" s="128"/>
      <c r="BD72" s="128"/>
      <c r="BE72" s="128"/>
      <c r="BF72" s="128"/>
      <c r="BG72" s="128"/>
      <c r="BH72" s="128"/>
      <c r="BI72" s="128"/>
      <c r="BJ72" s="128"/>
      <c r="BK72" s="128"/>
      <c r="BL72" s="128"/>
      <c r="BM72" s="128"/>
      <c r="BN72" s="128"/>
    </row>
    <row r="73" spans="1:66">
      <c r="A73" s="128"/>
      <c r="B73" s="128"/>
      <c r="C73" s="128"/>
      <c r="D73" s="128"/>
      <c r="F73" s="128"/>
      <c r="G73" s="128"/>
      <c r="H73" s="128"/>
      <c r="I73" s="128"/>
      <c r="J73" s="128"/>
      <c r="K73" s="128"/>
      <c r="L73" s="128"/>
      <c r="M73" s="128"/>
      <c r="N73" s="128"/>
      <c r="AE73" s="128"/>
      <c r="AN73" s="128"/>
      <c r="AO73" s="128"/>
      <c r="AP73" s="128"/>
      <c r="AQ73" s="128"/>
      <c r="AR73" s="128"/>
      <c r="AS73" s="128"/>
      <c r="AT73" s="128"/>
      <c r="AU73" s="128"/>
      <c r="AV73" s="128"/>
      <c r="AW73" s="128"/>
      <c r="AX73" s="128"/>
      <c r="AY73" s="128"/>
      <c r="AZ73" s="128"/>
      <c r="BA73" s="128"/>
      <c r="BB73" s="128"/>
      <c r="BC73" s="128"/>
      <c r="BD73" s="128"/>
      <c r="BE73" s="128"/>
      <c r="BF73" s="128"/>
      <c r="BG73" s="128"/>
      <c r="BH73" s="128"/>
      <c r="BI73" s="128"/>
      <c r="BJ73" s="128"/>
      <c r="BK73" s="128"/>
      <c r="BL73" s="128"/>
      <c r="BM73" s="128"/>
      <c r="BN73" s="128"/>
    </row>
    <row r="74" spans="1:66">
      <c r="A74" s="128"/>
      <c r="B74" s="128"/>
      <c r="C74" s="128"/>
      <c r="D74" s="128"/>
      <c r="F74" s="128"/>
      <c r="G74" s="128"/>
      <c r="H74" s="128"/>
      <c r="I74" s="128"/>
      <c r="J74" s="128"/>
      <c r="K74" s="128"/>
      <c r="L74" s="128"/>
      <c r="M74" s="128"/>
      <c r="N74" s="128"/>
      <c r="AE74" s="128"/>
      <c r="AN74" s="128"/>
      <c r="AO74" s="128"/>
      <c r="AP74" s="128"/>
      <c r="AQ74" s="128"/>
      <c r="AR74" s="128"/>
      <c r="AS74" s="128"/>
      <c r="AT74" s="128"/>
      <c r="AU74" s="128"/>
      <c r="AV74" s="128"/>
      <c r="AW74" s="128"/>
      <c r="AX74" s="128"/>
      <c r="AY74" s="128"/>
      <c r="AZ74" s="128"/>
      <c r="BA74" s="128"/>
      <c r="BB74" s="128"/>
      <c r="BC74" s="128"/>
      <c r="BD74" s="128"/>
      <c r="BE74" s="128"/>
      <c r="BF74" s="128"/>
      <c r="BG74" s="128"/>
      <c r="BH74" s="128"/>
      <c r="BI74" s="128"/>
      <c r="BJ74" s="128"/>
      <c r="BK74" s="128"/>
      <c r="BL74" s="128"/>
      <c r="BM74" s="128"/>
      <c r="BN74" s="128"/>
    </row>
    <row r="75" spans="1:66">
      <c r="A75" s="128"/>
      <c r="B75" s="128"/>
      <c r="C75" s="128"/>
      <c r="D75" s="128"/>
      <c r="F75" s="128"/>
      <c r="G75" s="128"/>
      <c r="H75" s="128"/>
      <c r="I75" s="128"/>
      <c r="J75" s="128"/>
      <c r="K75" s="128"/>
      <c r="L75" s="128"/>
      <c r="M75" s="128"/>
      <c r="N75" s="128"/>
      <c r="AE75" s="128"/>
      <c r="AN75" s="128"/>
      <c r="AO75" s="128"/>
      <c r="AP75" s="128"/>
      <c r="AQ75" s="128"/>
      <c r="AR75" s="128"/>
      <c r="AS75" s="128"/>
      <c r="AT75" s="128"/>
      <c r="AU75" s="128"/>
      <c r="AV75" s="128"/>
      <c r="AW75" s="128"/>
      <c r="AX75" s="128"/>
      <c r="AY75" s="128"/>
      <c r="AZ75" s="128"/>
      <c r="BA75" s="128"/>
      <c r="BB75" s="128"/>
      <c r="BC75" s="128"/>
      <c r="BD75" s="128"/>
      <c r="BE75" s="128"/>
      <c r="BF75" s="128"/>
      <c r="BG75" s="128"/>
      <c r="BH75" s="128"/>
      <c r="BI75" s="128"/>
      <c r="BJ75" s="128"/>
      <c r="BK75" s="128"/>
      <c r="BL75" s="128"/>
      <c r="BM75" s="128"/>
      <c r="BN75" s="128"/>
    </row>
    <row r="76" spans="1:66">
      <c r="A76" s="128"/>
      <c r="B76" s="128"/>
      <c r="C76" s="128"/>
      <c r="D76" s="128"/>
      <c r="F76" s="128"/>
      <c r="G76" s="128"/>
      <c r="H76" s="128"/>
      <c r="I76" s="128"/>
      <c r="J76" s="128"/>
      <c r="K76" s="128"/>
      <c r="L76" s="128"/>
      <c r="M76" s="128"/>
      <c r="N76" s="128"/>
      <c r="AE76" s="128"/>
      <c r="AN76" s="128"/>
      <c r="AO76" s="128"/>
      <c r="AP76" s="128"/>
      <c r="AQ76" s="128"/>
      <c r="AR76" s="128"/>
      <c r="AS76" s="128"/>
      <c r="AT76" s="128"/>
      <c r="AU76" s="128"/>
      <c r="AV76" s="128"/>
      <c r="AW76" s="128"/>
      <c r="AX76" s="128"/>
      <c r="AY76" s="128"/>
      <c r="AZ76" s="128"/>
      <c r="BA76" s="128"/>
      <c r="BB76" s="128"/>
      <c r="BC76" s="128"/>
      <c r="BD76" s="128"/>
      <c r="BE76" s="128"/>
      <c r="BF76" s="128"/>
      <c r="BG76" s="128"/>
      <c r="BH76" s="128"/>
      <c r="BI76" s="128"/>
      <c r="BJ76" s="128"/>
      <c r="BK76" s="128"/>
      <c r="BL76" s="128"/>
      <c r="BM76" s="128"/>
      <c r="BN76" s="128"/>
    </row>
    <row r="77" spans="1:66">
      <c r="A77" s="128"/>
      <c r="B77" s="128"/>
      <c r="C77" s="128"/>
      <c r="D77" s="128"/>
      <c r="F77" s="128"/>
      <c r="G77" s="128"/>
      <c r="H77" s="128"/>
      <c r="I77" s="128"/>
      <c r="J77" s="128"/>
      <c r="K77" s="128"/>
      <c r="L77" s="128"/>
      <c r="M77" s="128"/>
      <c r="N77" s="128"/>
      <c r="AE77" s="128"/>
      <c r="AN77" s="128"/>
      <c r="AO77" s="128"/>
      <c r="AP77" s="128"/>
      <c r="AQ77" s="128"/>
      <c r="AR77" s="128"/>
      <c r="AS77" s="128"/>
      <c r="AT77" s="128"/>
      <c r="AU77" s="128"/>
      <c r="AV77" s="128"/>
      <c r="AW77" s="128"/>
      <c r="AX77" s="128"/>
      <c r="AY77" s="128"/>
      <c r="AZ77" s="128"/>
      <c r="BA77" s="128"/>
      <c r="BB77" s="128"/>
      <c r="BC77" s="128"/>
      <c r="BD77" s="128"/>
      <c r="BE77" s="128"/>
      <c r="BF77" s="128"/>
      <c r="BG77" s="128"/>
      <c r="BH77" s="128"/>
      <c r="BI77" s="128"/>
      <c r="BJ77" s="128"/>
      <c r="BK77" s="128"/>
      <c r="BL77" s="128"/>
      <c r="BM77" s="128"/>
      <c r="BN77" s="128"/>
    </row>
    <row r="78" spans="1:66" ht="15" customHeight="1">
      <c r="A78" s="128"/>
      <c r="B78" s="128"/>
      <c r="C78" s="128"/>
      <c r="D78" s="128"/>
      <c r="F78" s="128"/>
      <c r="G78" s="128"/>
      <c r="H78" s="128"/>
      <c r="I78" s="128"/>
      <c r="J78" s="128"/>
      <c r="K78" s="128"/>
      <c r="L78" s="128"/>
      <c r="M78" s="128"/>
      <c r="N78" s="128"/>
      <c r="AE78" s="128"/>
      <c r="AN78" s="128"/>
      <c r="AO78" s="128"/>
      <c r="AP78" s="128"/>
      <c r="AQ78" s="128"/>
      <c r="AR78" s="128"/>
      <c r="AS78" s="128"/>
      <c r="AT78" s="128"/>
      <c r="AU78" s="128"/>
      <c r="AV78" s="128"/>
      <c r="AW78" s="128"/>
      <c r="AX78" s="128"/>
      <c r="AY78" s="128"/>
      <c r="AZ78" s="128"/>
      <c r="BA78" s="128"/>
      <c r="BB78" s="128"/>
      <c r="BC78" s="128"/>
      <c r="BD78" s="128"/>
      <c r="BE78" s="128"/>
      <c r="BF78" s="128"/>
      <c r="BG78" s="128"/>
      <c r="BH78" s="128"/>
      <c r="BI78" s="128"/>
      <c r="BJ78" s="128"/>
      <c r="BK78" s="128"/>
      <c r="BL78" s="128"/>
      <c r="BM78" s="128"/>
      <c r="BN78" s="128"/>
    </row>
    <row r="79" spans="1:66">
      <c r="A79" s="128"/>
      <c r="B79" s="128"/>
      <c r="C79" s="128"/>
      <c r="D79" s="128"/>
      <c r="F79" s="128"/>
      <c r="G79" s="128"/>
      <c r="H79" s="128"/>
      <c r="I79" s="128"/>
      <c r="J79" s="128"/>
      <c r="K79" s="128"/>
      <c r="L79" s="128"/>
      <c r="M79" s="128"/>
      <c r="N79" s="128"/>
      <c r="AE79" s="128"/>
      <c r="AN79" s="128"/>
      <c r="AO79" s="128"/>
      <c r="AP79" s="128"/>
      <c r="AQ79" s="128"/>
      <c r="AR79" s="128"/>
      <c r="AS79" s="128"/>
      <c r="AT79" s="128"/>
      <c r="AU79" s="128"/>
      <c r="AV79" s="128"/>
      <c r="AW79" s="128"/>
      <c r="AX79" s="128"/>
      <c r="AY79" s="128"/>
      <c r="AZ79" s="128"/>
      <c r="BA79" s="128"/>
      <c r="BB79" s="128"/>
      <c r="BC79" s="128"/>
      <c r="BD79" s="128"/>
      <c r="BE79" s="128"/>
      <c r="BF79" s="128"/>
      <c r="BG79" s="128"/>
      <c r="BH79" s="128"/>
      <c r="BI79" s="128"/>
      <c r="BJ79" s="128"/>
      <c r="BK79" s="128"/>
      <c r="BL79" s="128"/>
      <c r="BM79" s="128"/>
      <c r="BN79" s="128"/>
    </row>
    <row r="80" spans="1:66">
      <c r="A80" s="128"/>
      <c r="B80" s="128"/>
      <c r="C80" s="128"/>
      <c r="D80" s="128"/>
      <c r="F80" s="128"/>
      <c r="G80" s="128"/>
      <c r="H80" s="128"/>
      <c r="I80" s="128"/>
      <c r="J80" s="128"/>
      <c r="K80" s="128"/>
      <c r="L80" s="128"/>
      <c r="M80" s="128"/>
      <c r="N80" s="128"/>
      <c r="AE80" s="128"/>
      <c r="AN80" s="128"/>
      <c r="AO80" s="128"/>
      <c r="AP80" s="128"/>
      <c r="AQ80" s="128"/>
      <c r="AR80" s="128"/>
      <c r="AS80" s="128"/>
      <c r="AT80" s="128"/>
      <c r="AU80" s="128"/>
      <c r="AV80" s="128"/>
      <c r="AW80" s="128"/>
      <c r="AX80" s="128"/>
      <c r="AY80" s="128"/>
      <c r="AZ80" s="128"/>
      <c r="BA80" s="128"/>
      <c r="BB80" s="128"/>
      <c r="BC80" s="128"/>
      <c r="BD80" s="128"/>
      <c r="BE80" s="128"/>
      <c r="BF80" s="128"/>
      <c r="BG80" s="128"/>
      <c r="BH80" s="128"/>
      <c r="BI80" s="128"/>
      <c r="BJ80" s="128"/>
      <c r="BK80" s="128"/>
      <c r="BL80" s="128"/>
      <c r="BM80" s="128"/>
      <c r="BN80" s="128"/>
    </row>
    <row r="81" spans="1:66">
      <c r="A81" s="128"/>
      <c r="B81" s="128"/>
      <c r="C81" s="128"/>
      <c r="D81" s="128"/>
      <c r="F81" s="128"/>
      <c r="G81" s="128"/>
      <c r="H81" s="128"/>
      <c r="I81" s="128"/>
      <c r="J81" s="128"/>
      <c r="K81" s="128"/>
      <c r="L81" s="128"/>
      <c r="M81" s="128"/>
      <c r="N81" s="128"/>
      <c r="AE81" s="128"/>
      <c r="AN81" s="128"/>
      <c r="AO81" s="128"/>
      <c r="AP81" s="128"/>
      <c r="AQ81" s="128"/>
      <c r="AR81" s="128"/>
      <c r="AS81" s="128"/>
      <c r="AT81" s="128"/>
      <c r="AU81" s="128"/>
      <c r="AV81" s="128"/>
      <c r="AW81" s="128"/>
      <c r="AX81" s="128"/>
      <c r="AY81" s="128"/>
      <c r="AZ81" s="128"/>
      <c r="BA81" s="128"/>
      <c r="BB81" s="128"/>
      <c r="BC81" s="128"/>
      <c r="BD81" s="128"/>
      <c r="BE81" s="128"/>
      <c r="BF81" s="128"/>
      <c r="BG81" s="128"/>
      <c r="BH81" s="128"/>
      <c r="BI81" s="128"/>
      <c r="BJ81" s="128"/>
      <c r="BK81" s="128"/>
      <c r="BL81" s="128"/>
      <c r="BM81" s="128"/>
      <c r="BN81" s="128"/>
    </row>
    <row r="82" spans="1:66">
      <c r="A82" s="128"/>
      <c r="B82" s="128"/>
      <c r="C82" s="128"/>
      <c r="D82" s="128"/>
      <c r="F82" s="128"/>
      <c r="G82" s="128"/>
      <c r="H82" s="128"/>
      <c r="I82" s="128"/>
      <c r="J82" s="128"/>
      <c r="K82" s="128"/>
      <c r="L82" s="128"/>
      <c r="M82" s="128"/>
      <c r="N82" s="128"/>
      <c r="AE82" s="128"/>
      <c r="AN82" s="128"/>
      <c r="AO82" s="128"/>
      <c r="AP82" s="128"/>
      <c r="AQ82" s="128"/>
      <c r="AR82" s="128"/>
      <c r="AS82" s="128"/>
      <c r="AT82" s="128"/>
      <c r="AU82" s="128"/>
      <c r="AV82" s="128"/>
      <c r="AW82" s="128"/>
      <c r="AX82" s="128"/>
      <c r="AY82" s="128"/>
      <c r="AZ82" s="128"/>
      <c r="BA82" s="128"/>
      <c r="BB82" s="128"/>
      <c r="BC82" s="128"/>
      <c r="BD82" s="128"/>
      <c r="BE82" s="128"/>
      <c r="BF82" s="128"/>
      <c r="BG82" s="128"/>
      <c r="BH82" s="128"/>
      <c r="BI82" s="128"/>
      <c r="BJ82" s="128"/>
      <c r="BK82" s="128"/>
      <c r="BL82" s="128"/>
      <c r="BM82" s="128"/>
      <c r="BN82" s="128"/>
    </row>
    <row r="83" spans="1:66">
      <c r="A83" s="128"/>
      <c r="B83" s="128"/>
      <c r="C83" s="128"/>
      <c r="D83" s="128"/>
      <c r="F83" s="128"/>
      <c r="G83" s="128"/>
      <c r="H83" s="128"/>
      <c r="I83" s="128"/>
      <c r="J83" s="128"/>
      <c r="K83" s="128"/>
      <c r="L83" s="128"/>
      <c r="M83" s="128"/>
      <c r="N83" s="128"/>
      <c r="AE83" s="128"/>
      <c r="AN83" s="128"/>
      <c r="AO83" s="128"/>
      <c r="AP83" s="128"/>
      <c r="AQ83" s="128"/>
      <c r="AR83" s="128"/>
      <c r="AS83" s="128"/>
      <c r="AT83" s="128"/>
      <c r="AU83" s="128"/>
      <c r="AV83" s="128"/>
      <c r="AW83" s="128"/>
      <c r="AX83" s="128"/>
      <c r="AY83" s="128"/>
      <c r="AZ83" s="128"/>
      <c r="BA83" s="128"/>
      <c r="BB83" s="128"/>
      <c r="BC83" s="128"/>
      <c r="BD83" s="128"/>
      <c r="BE83" s="128"/>
      <c r="BF83" s="128"/>
      <c r="BG83" s="128"/>
      <c r="BH83" s="128"/>
      <c r="BI83" s="128"/>
      <c r="BJ83" s="128"/>
      <c r="BK83" s="128"/>
      <c r="BL83" s="128"/>
      <c r="BM83" s="128"/>
      <c r="BN83" s="128"/>
    </row>
    <row r="84" spans="1:66">
      <c r="A84" s="128"/>
      <c r="B84" s="128"/>
      <c r="C84" s="128"/>
      <c r="D84" s="128"/>
      <c r="F84" s="128"/>
      <c r="G84" s="128"/>
      <c r="H84" s="128"/>
      <c r="I84" s="128"/>
      <c r="J84" s="128"/>
      <c r="K84" s="128"/>
      <c r="L84" s="128"/>
      <c r="M84" s="128"/>
      <c r="N84" s="128"/>
      <c r="AE84" s="128"/>
      <c r="AN84" s="128"/>
      <c r="AO84" s="128"/>
      <c r="AP84" s="128"/>
      <c r="AQ84" s="128"/>
      <c r="AR84" s="128"/>
      <c r="AS84" s="128"/>
      <c r="AT84" s="128"/>
      <c r="AU84" s="128"/>
      <c r="AV84" s="128"/>
      <c r="AW84" s="128"/>
      <c r="AX84" s="128"/>
      <c r="AY84" s="128"/>
      <c r="AZ84" s="128"/>
      <c r="BA84" s="128"/>
      <c r="BB84" s="128"/>
      <c r="BC84" s="128"/>
      <c r="BD84" s="128"/>
      <c r="BE84" s="128"/>
      <c r="BF84" s="128"/>
      <c r="BG84" s="128"/>
      <c r="BH84" s="128"/>
      <c r="BI84" s="128"/>
      <c r="BJ84" s="128"/>
      <c r="BK84" s="128"/>
      <c r="BL84" s="128"/>
      <c r="BM84" s="128"/>
      <c r="BN84" s="128"/>
    </row>
    <row r="85" spans="1:66">
      <c r="A85" s="128"/>
      <c r="B85" s="128"/>
      <c r="C85" s="128"/>
      <c r="D85" s="128"/>
      <c r="F85" s="128"/>
      <c r="G85" s="128"/>
      <c r="H85" s="128"/>
      <c r="I85" s="128"/>
      <c r="J85" s="128"/>
      <c r="K85" s="128"/>
      <c r="L85" s="128"/>
      <c r="M85" s="128"/>
      <c r="N85" s="128"/>
      <c r="AE85" s="128"/>
      <c r="AN85" s="128"/>
      <c r="AO85" s="128"/>
      <c r="AP85" s="128"/>
      <c r="AQ85" s="128"/>
      <c r="AR85" s="128"/>
      <c r="AS85" s="128"/>
      <c r="AT85" s="128"/>
      <c r="AU85" s="128"/>
      <c r="AV85" s="128"/>
      <c r="AW85" s="128"/>
      <c r="AX85" s="128"/>
      <c r="AY85" s="128"/>
      <c r="AZ85" s="128"/>
      <c r="BA85" s="128"/>
      <c r="BB85" s="128"/>
      <c r="BC85" s="128"/>
      <c r="BD85" s="128"/>
      <c r="BE85" s="128"/>
      <c r="BF85" s="128"/>
      <c r="BG85" s="128"/>
      <c r="BH85" s="128"/>
      <c r="BI85" s="128"/>
      <c r="BJ85" s="128"/>
      <c r="BK85" s="128"/>
      <c r="BL85" s="128"/>
      <c r="BM85" s="128"/>
      <c r="BN85" s="128"/>
    </row>
    <row r="86" spans="1:66">
      <c r="A86" s="128"/>
      <c r="B86" s="128"/>
      <c r="C86" s="128"/>
      <c r="D86" s="128"/>
      <c r="F86" s="128"/>
      <c r="G86" s="128"/>
      <c r="H86" s="128"/>
      <c r="I86" s="128"/>
      <c r="J86" s="128"/>
      <c r="K86" s="128"/>
      <c r="L86" s="128"/>
      <c r="M86" s="128"/>
      <c r="N86" s="128"/>
      <c r="AE86" s="128"/>
      <c r="AN86" s="128"/>
      <c r="AO86" s="128"/>
      <c r="AP86" s="128"/>
      <c r="AQ86" s="128"/>
      <c r="AR86" s="128"/>
      <c r="AS86" s="128"/>
      <c r="AT86" s="128"/>
      <c r="AU86" s="128"/>
      <c r="AV86" s="128"/>
      <c r="AW86" s="128"/>
      <c r="AX86" s="128"/>
      <c r="AY86" s="128"/>
      <c r="AZ86" s="128"/>
      <c r="BA86" s="128"/>
      <c r="BB86" s="128"/>
      <c r="BC86" s="128"/>
      <c r="BD86" s="128"/>
      <c r="BE86" s="128"/>
      <c r="BF86" s="128"/>
      <c r="BG86" s="128"/>
      <c r="BH86" s="128"/>
      <c r="BI86" s="128"/>
      <c r="BJ86" s="128"/>
      <c r="BK86" s="128"/>
      <c r="BL86" s="128"/>
      <c r="BM86" s="128"/>
      <c r="BN86" s="128"/>
    </row>
    <row r="87" spans="1:66">
      <c r="A87" s="128"/>
      <c r="B87" s="128"/>
      <c r="C87" s="128"/>
      <c r="D87" s="128"/>
      <c r="F87" s="128"/>
      <c r="G87" s="128"/>
      <c r="H87" s="128"/>
      <c r="I87" s="128"/>
      <c r="J87" s="128"/>
      <c r="K87" s="128"/>
      <c r="L87" s="128"/>
      <c r="M87" s="128"/>
      <c r="N87" s="128"/>
      <c r="AE87" s="128"/>
      <c r="AN87" s="128"/>
      <c r="AO87" s="128"/>
      <c r="AP87" s="128"/>
      <c r="AQ87" s="128"/>
      <c r="AR87" s="128"/>
      <c r="AS87" s="128"/>
      <c r="AT87" s="128"/>
      <c r="AU87" s="128"/>
      <c r="AV87" s="128"/>
      <c r="AW87" s="128"/>
      <c r="AX87" s="128"/>
      <c r="AY87" s="128"/>
      <c r="AZ87" s="128"/>
      <c r="BA87" s="128"/>
      <c r="BB87" s="128"/>
      <c r="BC87" s="128"/>
      <c r="BD87" s="128"/>
      <c r="BE87" s="128"/>
      <c r="BF87" s="128"/>
      <c r="BG87" s="128"/>
      <c r="BH87" s="128"/>
      <c r="BI87" s="128"/>
      <c r="BJ87" s="128"/>
      <c r="BK87" s="128"/>
      <c r="BL87" s="128"/>
      <c r="BM87" s="128"/>
      <c r="BN87" s="128"/>
    </row>
    <row r="88" spans="1:66">
      <c r="A88" s="128"/>
      <c r="B88" s="128"/>
      <c r="C88" s="128"/>
      <c r="D88" s="128"/>
      <c r="F88" s="128"/>
      <c r="G88" s="128"/>
      <c r="H88" s="128"/>
      <c r="I88" s="128"/>
      <c r="J88" s="128"/>
      <c r="K88" s="128"/>
      <c r="L88" s="128"/>
      <c r="M88" s="128"/>
      <c r="N88" s="128"/>
      <c r="AE88" s="128"/>
      <c r="AN88" s="128"/>
      <c r="AO88" s="128"/>
      <c r="AP88" s="128"/>
      <c r="AQ88" s="128"/>
      <c r="AR88" s="128"/>
      <c r="AS88" s="128"/>
      <c r="AT88" s="128"/>
      <c r="AU88" s="128"/>
      <c r="AV88" s="128"/>
      <c r="AW88" s="128"/>
      <c r="AX88" s="128"/>
      <c r="AY88" s="128"/>
      <c r="AZ88" s="128"/>
      <c r="BA88" s="128"/>
      <c r="BB88" s="128"/>
      <c r="BC88" s="128"/>
      <c r="BD88" s="128"/>
      <c r="BE88" s="128"/>
      <c r="BF88" s="128"/>
      <c r="BG88" s="128"/>
      <c r="BH88" s="128"/>
      <c r="BI88" s="128"/>
      <c r="BJ88" s="128"/>
      <c r="BK88" s="128"/>
      <c r="BL88" s="128"/>
      <c r="BM88" s="128"/>
      <c r="BN88" s="128"/>
    </row>
    <row r="89" spans="1:66">
      <c r="A89" s="128"/>
      <c r="B89" s="128"/>
      <c r="C89" s="128"/>
      <c r="D89" s="128"/>
      <c r="F89" s="128"/>
      <c r="G89" s="128"/>
      <c r="H89" s="128"/>
      <c r="I89" s="128"/>
      <c r="J89" s="128"/>
      <c r="K89" s="128"/>
      <c r="L89" s="128"/>
      <c r="M89" s="128"/>
      <c r="N89" s="128"/>
      <c r="AE89" s="128"/>
      <c r="AN89" s="128"/>
      <c r="AO89" s="128"/>
      <c r="AP89" s="128"/>
      <c r="AQ89" s="128"/>
      <c r="AR89" s="128"/>
      <c r="AS89" s="128"/>
      <c r="AT89" s="128"/>
      <c r="AU89" s="128"/>
      <c r="AV89" s="128"/>
      <c r="AW89" s="128"/>
      <c r="AX89" s="128"/>
      <c r="AY89" s="128"/>
      <c r="AZ89" s="128"/>
      <c r="BA89" s="128"/>
      <c r="BB89" s="128"/>
      <c r="BC89" s="128"/>
      <c r="BD89" s="128"/>
      <c r="BE89" s="128"/>
      <c r="BF89" s="128"/>
      <c r="BG89" s="128"/>
      <c r="BH89" s="128"/>
      <c r="BI89" s="128"/>
      <c r="BJ89" s="128"/>
      <c r="BK89" s="128"/>
      <c r="BL89" s="128"/>
      <c r="BM89" s="128"/>
      <c r="BN89" s="128"/>
    </row>
    <row r="90" spans="1:66">
      <c r="A90" s="128"/>
      <c r="B90" s="128"/>
      <c r="C90" s="128"/>
      <c r="D90" s="128"/>
      <c r="F90" s="128"/>
      <c r="G90" s="128"/>
      <c r="H90" s="128"/>
      <c r="I90" s="128"/>
      <c r="J90" s="128"/>
      <c r="K90" s="128"/>
      <c r="L90" s="128"/>
      <c r="M90" s="128"/>
      <c r="N90" s="128"/>
      <c r="AE90" s="128"/>
      <c r="AN90" s="128"/>
      <c r="AO90" s="128"/>
      <c r="AP90" s="128"/>
      <c r="AQ90" s="128"/>
      <c r="AR90" s="128"/>
      <c r="AS90" s="128"/>
      <c r="AT90" s="128"/>
      <c r="AU90" s="128"/>
      <c r="AV90" s="128"/>
      <c r="AW90" s="128"/>
      <c r="AX90" s="128"/>
      <c r="AY90" s="128"/>
      <c r="AZ90" s="128"/>
      <c r="BA90" s="128"/>
      <c r="BB90" s="128"/>
      <c r="BC90" s="128"/>
      <c r="BD90" s="128"/>
      <c r="BE90" s="128"/>
      <c r="BF90" s="128"/>
      <c r="BG90" s="128"/>
      <c r="BH90" s="128"/>
      <c r="BI90" s="128"/>
      <c r="BJ90" s="128"/>
      <c r="BK90" s="128"/>
      <c r="BL90" s="128"/>
      <c r="BM90" s="128"/>
      <c r="BN90" s="128"/>
    </row>
    <row r="91" spans="1:66">
      <c r="A91" s="128"/>
      <c r="B91" s="128"/>
      <c r="C91" s="128"/>
      <c r="D91" s="128"/>
      <c r="F91" s="128"/>
      <c r="G91" s="128"/>
      <c r="H91" s="128"/>
      <c r="I91" s="128"/>
      <c r="J91" s="128"/>
      <c r="K91" s="128"/>
      <c r="L91" s="128"/>
      <c r="M91" s="128"/>
      <c r="N91" s="128"/>
      <c r="AE91" s="128"/>
      <c r="AN91" s="128"/>
      <c r="AO91" s="128"/>
      <c r="AP91" s="128"/>
      <c r="AQ91" s="128"/>
      <c r="AR91" s="128"/>
      <c r="AS91" s="128"/>
      <c r="AT91" s="128"/>
      <c r="AU91" s="128"/>
      <c r="AV91" s="128"/>
      <c r="AW91" s="128"/>
      <c r="AX91" s="128"/>
      <c r="AY91" s="128"/>
      <c r="AZ91" s="128"/>
      <c r="BA91" s="128"/>
      <c r="BB91" s="128"/>
      <c r="BC91" s="128"/>
      <c r="BD91" s="128"/>
      <c r="BE91" s="128"/>
      <c r="BF91" s="128"/>
      <c r="BG91" s="128"/>
      <c r="BH91" s="128"/>
      <c r="BI91" s="128"/>
      <c r="BJ91" s="128"/>
      <c r="BK91" s="128"/>
      <c r="BL91" s="128"/>
      <c r="BM91" s="128"/>
      <c r="BN91" s="128"/>
    </row>
    <row r="92" spans="1:66">
      <c r="A92" s="128"/>
      <c r="B92" s="128"/>
      <c r="C92" s="128"/>
      <c r="D92" s="128"/>
      <c r="F92" s="128"/>
      <c r="G92" s="128"/>
      <c r="H92" s="128"/>
      <c r="I92" s="128"/>
      <c r="J92" s="128"/>
      <c r="K92" s="128"/>
      <c r="L92" s="128"/>
      <c r="M92" s="128"/>
      <c r="N92" s="128"/>
      <c r="AE92" s="128"/>
      <c r="AN92" s="128"/>
      <c r="AO92" s="128"/>
      <c r="AP92" s="128"/>
      <c r="AQ92" s="128"/>
      <c r="AR92" s="128"/>
      <c r="AS92" s="128"/>
      <c r="AT92" s="128"/>
      <c r="AU92" s="128"/>
      <c r="AV92" s="128"/>
      <c r="AW92" s="128"/>
      <c r="AX92" s="128"/>
      <c r="AY92" s="128"/>
      <c r="AZ92" s="128"/>
      <c r="BA92" s="128"/>
      <c r="BB92" s="128"/>
      <c r="BC92" s="128"/>
      <c r="BD92" s="128"/>
      <c r="BE92" s="128"/>
      <c r="BF92" s="128"/>
      <c r="BG92" s="128"/>
      <c r="BH92" s="128"/>
      <c r="BI92" s="128"/>
      <c r="BJ92" s="128"/>
      <c r="BK92" s="128"/>
      <c r="BL92" s="128"/>
      <c r="BM92" s="128"/>
      <c r="BN92" s="128"/>
    </row>
    <row r="93" spans="1:66">
      <c r="A93" s="128"/>
      <c r="B93" s="128"/>
      <c r="C93" s="128"/>
      <c r="D93" s="128"/>
      <c r="F93" s="128"/>
      <c r="G93" s="128"/>
      <c r="H93" s="128"/>
      <c r="I93" s="128"/>
      <c r="J93" s="128"/>
      <c r="K93" s="128"/>
      <c r="L93" s="128"/>
      <c r="M93" s="128"/>
      <c r="N93" s="128"/>
      <c r="AE93" s="128"/>
      <c r="AN93" s="128"/>
      <c r="AO93" s="128"/>
      <c r="AP93" s="128"/>
      <c r="AQ93" s="128"/>
      <c r="AR93" s="128"/>
      <c r="AS93" s="128"/>
      <c r="AT93" s="128"/>
      <c r="AU93" s="128"/>
      <c r="AV93" s="128"/>
      <c r="AW93" s="128"/>
      <c r="AX93" s="128"/>
      <c r="AY93" s="128"/>
      <c r="AZ93" s="128"/>
      <c r="BA93" s="128"/>
      <c r="BB93" s="128"/>
      <c r="BC93" s="128"/>
      <c r="BD93" s="128"/>
      <c r="BE93" s="128"/>
      <c r="BF93" s="128"/>
      <c r="BG93" s="128"/>
      <c r="BH93" s="128"/>
      <c r="BI93" s="128"/>
      <c r="BJ93" s="128"/>
      <c r="BK93" s="128"/>
      <c r="BL93" s="128"/>
      <c r="BM93" s="128"/>
      <c r="BN93" s="128"/>
    </row>
    <row r="94" spans="1:66">
      <c r="A94" s="128"/>
      <c r="B94" s="128"/>
      <c r="C94" s="128"/>
      <c r="D94" s="128"/>
      <c r="F94" s="128"/>
      <c r="G94" s="128"/>
      <c r="H94" s="128"/>
      <c r="I94" s="128"/>
      <c r="J94" s="128"/>
      <c r="K94" s="128"/>
      <c r="L94" s="128"/>
      <c r="M94" s="128"/>
      <c r="N94" s="128"/>
      <c r="AE94" s="128"/>
      <c r="AN94" s="128"/>
      <c r="AO94" s="128"/>
      <c r="AP94" s="128"/>
      <c r="AQ94" s="128"/>
      <c r="AR94" s="128"/>
      <c r="AS94" s="128"/>
      <c r="AT94" s="128"/>
      <c r="AU94" s="128"/>
      <c r="AV94" s="128"/>
      <c r="AW94" s="128"/>
      <c r="AX94" s="128"/>
      <c r="AY94" s="128"/>
      <c r="AZ94" s="128"/>
      <c r="BA94" s="128"/>
      <c r="BB94" s="128"/>
      <c r="BC94" s="128"/>
      <c r="BD94" s="128"/>
      <c r="BE94" s="128"/>
      <c r="BF94" s="128"/>
      <c r="BG94" s="128"/>
      <c r="BH94" s="128"/>
      <c r="BI94" s="128"/>
      <c r="BJ94" s="128"/>
      <c r="BK94" s="128"/>
      <c r="BL94" s="128"/>
      <c r="BM94" s="128"/>
      <c r="BN94" s="128"/>
    </row>
    <row r="95" spans="1:66">
      <c r="A95" s="128"/>
      <c r="B95" s="128"/>
      <c r="C95" s="128"/>
      <c r="D95" s="128"/>
      <c r="F95" s="128"/>
      <c r="G95" s="128"/>
      <c r="H95" s="128"/>
      <c r="I95" s="128"/>
      <c r="J95" s="128"/>
      <c r="K95" s="128"/>
      <c r="L95" s="128"/>
      <c r="M95" s="128"/>
      <c r="N95" s="128"/>
      <c r="AE95" s="128"/>
      <c r="AN95" s="128"/>
      <c r="AO95" s="128"/>
      <c r="AP95" s="128"/>
      <c r="AQ95" s="128"/>
      <c r="AR95" s="128"/>
      <c r="AS95" s="128"/>
      <c r="AT95" s="128"/>
      <c r="AU95" s="128"/>
      <c r="AV95" s="128"/>
      <c r="AW95" s="128"/>
      <c r="AX95" s="128"/>
      <c r="AY95" s="128"/>
      <c r="AZ95" s="128"/>
      <c r="BA95" s="128"/>
      <c r="BB95" s="128"/>
      <c r="BC95" s="128"/>
      <c r="BD95" s="128"/>
      <c r="BE95" s="128"/>
      <c r="BF95" s="128"/>
      <c r="BG95" s="128"/>
      <c r="BH95" s="128"/>
      <c r="BI95" s="128"/>
      <c r="BJ95" s="128"/>
      <c r="BK95" s="128"/>
      <c r="BL95" s="128"/>
      <c r="BM95" s="128"/>
      <c r="BN95" s="128"/>
    </row>
    <row r="96" spans="1:66">
      <c r="A96" s="128"/>
      <c r="B96" s="128"/>
      <c r="C96" s="128"/>
      <c r="D96" s="128"/>
      <c r="F96" s="128"/>
      <c r="G96" s="128"/>
      <c r="H96" s="128"/>
      <c r="I96" s="128"/>
      <c r="J96" s="128"/>
      <c r="K96" s="128"/>
      <c r="L96" s="128"/>
      <c r="M96" s="128"/>
      <c r="N96" s="128"/>
      <c r="AE96" s="128"/>
      <c r="AN96" s="128"/>
      <c r="AO96" s="128"/>
      <c r="AP96" s="128"/>
      <c r="AQ96" s="128"/>
      <c r="AR96" s="128"/>
      <c r="AS96" s="128"/>
      <c r="AT96" s="128"/>
      <c r="AU96" s="128"/>
      <c r="AV96" s="128"/>
      <c r="AW96" s="128"/>
      <c r="AX96" s="128"/>
      <c r="AY96" s="128"/>
      <c r="AZ96" s="128"/>
      <c r="BA96" s="128"/>
      <c r="BB96" s="128"/>
      <c r="BC96" s="128"/>
      <c r="BD96" s="128"/>
      <c r="BE96" s="128"/>
      <c r="BF96" s="128"/>
      <c r="BG96" s="128"/>
      <c r="BH96" s="128"/>
      <c r="BI96" s="128"/>
      <c r="BJ96" s="128"/>
      <c r="BK96" s="128"/>
      <c r="BL96" s="128"/>
      <c r="BM96" s="128"/>
      <c r="BN96" s="128"/>
    </row>
    <row r="97" spans="1:66">
      <c r="A97" s="128"/>
      <c r="B97" s="128"/>
      <c r="C97" s="128"/>
      <c r="D97" s="128"/>
      <c r="F97" s="128"/>
      <c r="G97" s="128"/>
      <c r="H97" s="128"/>
      <c r="I97" s="128"/>
      <c r="J97" s="128"/>
      <c r="K97" s="128"/>
      <c r="L97" s="128"/>
      <c r="M97" s="128"/>
      <c r="N97" s="128"/>
      <c r="AE97" s="128"/>
      <c r="AN97" s="128"/>
      <c r="AO97" s="128"/>
      <c r="AP97" s="128"/>
      <c r="AQ97" s="128"/>
      <c r="AR97" s="128"/>
      <c r="AS97" s="128"/>
      <c r="AT97" s="128"/>
      <c r="AU97" s="128"/>
      <c r="AV97" s="128"/>
      <c r="AW97" s="128"/>
      <c r="AX97" s="128"/>
      <c r="AY97" s="128"/>
      <c r="AZ97" s="128"/>
      <c r="BA97" s="128"/>
      <c r="BB97" s="128"/>
      <c r="BC97" s="128"/>
      <c r="BD97" s="128"/>
      <c r="BE97" s="128"/>
      <c r="BF97" s="128"/>
      <c r="BG97" s="128"/>
      <c r="BH97" s="128"/>
      <c r="BI97" s="128"/>
      <c r="BJ97" s="128"/>
      <c r="BK97" s="128"/>
      <c r="BL97" s="128"/>
      <c r="BM97" s="128"/>
      <c r="BN97" s="128"/>
    </row>
    <row r="98" spans="1:66">
      <c r="A98" s="128"/>
      <c r="B98" s="128"/>
      <c r="C98" s="128"/>
      <c r="D98" s="128"/>
      <c r="F98" s="128"/>
      <c r="G98" s="128"/>
      <c r="H98" s="128"/>
      <c r="I98" s="128"/>
      <c r="J98" s="128"/>
      <c r="K98" s="128"/>
      <c r="L98" s="128"/>
      <c r="M98" s="128"/>
      <c r="N98" s="128"/>
      <c r="AE98" s="128"/>
      <c r="AN98" s="128"/>
      <c r="AO98" s="128"/>
      <c r="AP98" s="128"/>
      <c r="AQ98" s="128"/>
      <c r="AR98" s="128"/>
      <c r="AS98" s="128"/>
      <c r="AT98" s="128"/>
      <c r="AU98" s="128"/>
      <c r="AV98" s="128"/>
      <c r="AW98" s="128"/>
      <c r="AX98" s="128"/>
      <c r="AY98" s="128"/>
      <c r="AZ98" s="128"/>
      <c r="BA98" s="128"/>
      <c r="BB98" s="128"/>
      <c r="BC98" s="128"/>
      <c r="BD98" s="128"/>
      <c r="BE98" s="128"/>
      <c r="BF98" s="128"/>
      <c r="BG98" s="128"/>
      <c r="BH98" s="128"/>
      <c r="BI98" s="128"/>
      <c r="BJ98" s="128"/>
      <c r="BK98" s="128"/>
      <c r="BL98" s="128"/>
      <c r="BM98" s="128"/>
      <c r="BN98" s="128"/>
    </row>
    <row r="99" spans="1:66">
      <c r="A99" s="128"/>
      <c r="B99" s="128"/>
      <c r="C99" s="128"/>
      <c r="D99" s="128"/>
      <c r="F99" s="128"/>
      <c r="G99" s="128"/>
      <c r="H99" s="128"/>
      <c r="I99" s="128"/>
      <c r="J99" s="128"/>
      <c r="K99" s="128"/>
      <c r="L99" s="128"/>
      <c r="M99" s="128"/>
      <c r="N99" s="128"/>
      <c r="AE99" s="128"/>
      <c r="AN99" s="128"/>
      <c r="AO99" s="128"/>
      <c r="AP99" s="128"/>
      <c r="AQ99" s="128"/>
      <c r="AR99" s="128"/>
      <c r="AS99" s="128"/>
      <c r="AT99" s="128"/>
      <c r="AU99" s="128"/>
      <c r="AV99" s="128"/>
      <c r="AW99" s="128"/>
      <c r="AX99" s="128"/>
      <c r="AY99" s="128"/>
      <c r="AZ99" s="128"/>
      <c r="BA99" s="128"/>
      <c r="BB99" s="128"/>
      <c r="BC99" s="128"/>
      <c r="BD99" s="128"/>
      <c r="BE99" s="128"/>
      <c r="BF99" s="128"/>
      <c r="BG99" s="128"/>
      <c r="BH99" s="128"/>
      <c r="BI99" s="128"/>
      <c r="BJ99" s="128"/>
      <c r="BK99" s="128"/>
      <c r="BL99" s="128"/>
      <c r="BM99" s="128"/>
      <c r="BN99" s="128"/>
    </row>
    <row r="100" spans="1:66">
      <c r="A100" s="128"/>
      <c r="B100" s="128"/>
      <c r="C100" s="128"/>
      <c r="D100" s="128"/>
      <c r="F100" s="128"/>
      <c r="G100" s="128"/>
      <c r="H100" s="128"/>
      <c r="I100" s="128"/>
      <c r="J100" s="128"/>
      <c r="K100" s="128"/>
      <c r="L100" s="128"/>
      <c r="M100" s="128"/>
      <c r="N100" s="128"/>
      <c r="AE100" s="128"/>
      <c r="AN100" s="128"/>
      <c r="AO100" s="128"/>
      <c r="AP100" s="128"/>
      <c r="AQ100" s="128"/>
      <c r="AR100" s="128"/>
      <c r="AS100" s="128"/>
      <c r="AT100" s="128"/>
      <c r="AU100" s="128"/>
      <c r="AV100" s="128"/>
      <c r="AW100" s="128"/>
      <c r="AX100" s="128"/>
      <c r="AY100" s="128"/>
      <c r="AZ100" s="128"/>
      <c r="BA100" s="128"/>
      <c r="BB100" s="128"/>
      <c r="BC100" s="128"/>
      <c r="BD100" s="128"/>
      <c r="BE100" s="128"/>
      <c r="BF100" s="128"/>
      <c r="BG100" s="128"/>
      <c r="BH100" s="128"/>
      <c r="BI100" s="128"/>
      <c r="BJ100" s="128"/>
      <c r="BK100" s="128"/>
      <c r="BL100" s="128"/>
      <c r="BM100" s="128"/>
      <c r="BN100" s="128"/>
    </row>
    <row r="101" spans="1:66">
      <c r="A101" s="128"/>
      <c r="B101" s="128"/>
      <c r="C101" s="128"/>
      <c r="D101" s="128"/>
      <c r="F101" s="128"/>
      <c r="G101" s="128"/>
      <c r="H101" s="128"/>
      <c r="I101" s="128"/>
      <c r="J101" s="128"/>
      <c r="K101" s="128"/>
      <c r="L101" s="128"/>
      <c r="M101" s="128"/>
      <c r="N101" s="128"/>
      <c r="AE101" s="128"/>
      <c r="AN101" s="128"/>
      <c r="AO101" s="128"/>
      <c r="AP101" s="128"/>
      <c r="AQ101" s="128"/>
      <c r="AR101" s="128"/>
      <c r="AS101" s="128"/>
      <c r="AT101" s="128"/>
      <c r="AU101" s="128"/>
      <c r="AV101" s="128"/>
      <c r="AW101" s="128"/>
      <c r="AX101" s="128"/>
      <c r="AY101" s="128"/>
      <c r="AZ101" s="128"/>
      <c r="BA101" s="128"/>
      <c r="BB101" s="128"/>
      <c r="BC101" s="128"/>
      <c r="BD101" s="128"/>
      <c r="BE101" s="128"/>
      <c r="BF101" s="128"/>
      <c r="BG101" s="128"/>
      <c r="BH101" s="128"/>
      <c r="BI101" s="128"/>
      <c r="BJ101" s="128"/>
      <c r="BK101" s="128"/>
      <c r="BL101" s="128"/>
      <c r="BM101" s="128"/>
      <c r="BN101" s="128"/>
    </row>
  </sheetData>
  <autoFilter ref="A1:BN33">
    <sortState ref="A2:BN33">
      <sortCondition ref="E1:E33"/>
    </sortState>
  </autoFilter>
  <sortState ref="A2:BO93">
    <sortCondition ref="BI2:BI93" customList="VODAFONE,MOVISTAR,ORANGE,YOIGO"/>
    <sortCondition ref="E2:E93"/>
  </sortState>
  <pageMargins left="0.7" right="0.7" top="0.75" bottom="0.75" header="0.3" footer="0.3"/>
  <pageSetup paperSize="9" scale="59"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8">
    <tabColor rgb="FF00B0F0"/>
    <pageSetUpPr fitToPage="1"/>
  </sheetPr>
  <dimension ref="A1:BQ35"/>
  <sheetViews>
    <sheetView showGridLines="0" zoomScale="70" zoomScaleNormal="70" workbookViewId="0">
      <selection activeCell="E1" sqref="E1"/>
    </sheetView>
  </sheetViews>
  <sheetFormatPr baseColWidth="10" defaultColWidth="9.140625" defaultRowHeight="14.25"/>
  <cols>
    <col min="1" max="1" width="11.5703125" style="129" bestFit="1" customWidth="1"/>
    <col min="2" max="2" width="11.5703125" style="75" bestFit="1" customWidth="1"/>
    <col min="3" max="3" width="8.7109375" style="4" bestFit="1" customWidth="1"/>
    <col min="4" max="4" width="32.140625" style="129" bestFit="1" customWidth="1"/>
    <col min="5" max="5" width="41.14062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15" width="8.7109375" style="128" bestFit="1" customWidth="1"/>
    <col min="16" max="16" width="15.42578125" style="128" bestFit="1" customWidth="1"/>
    <col min="17" max="30" width="8.7109375" style="128" bestFit="1" customWidth="1"/>
    <col min="31" max="31" width="8.7109375" style="10" bestFit="1" customWidth="1"/>
    <col min="32" max="36" width="8.7109375" style="128" bestFit="1" customWidth="1"/>
    <col min="37" max="37" width="8.7109375" style="128" customWidth="1"/>
    <col min="38" max="39" width="8.7109375" style="128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8.7109375" style="138" bestFit="1" customWidth="1"/>
    <col min="53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6" style="10" bestFit="1" customWidth="1"/>
    <col min="66" max="66" width="14.5703125" style="10" customWidth="1"/>
    <col min="67" max="67" width="14.5703125" style="10" bestFit="1" customWidth="1"/>
    <col min="68" max="68" width="23.5703125" style="128" bestFit="1" customWidth="1"/>
    <col min="69" max="16384" width="9.140625" style="128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268</v>
      </c>
      <c r="P1" s="40" t="s">
        <v>269</v>
      </c>
      <c r="Q1" s="40" t="s">
        <v>270</v>
      </c>
      <c r="R1" s="40" t="s">
        <v>271</v>
      </c>
      <c r="S1" s="40" t="s">
        <v>272</v>
      </c>
      <c r="T1" s="41" t="s">
        <v>273</v>
      </c>
      <c r="U1" s="39" t="s">
        <v>274</v>
      </c>
      <c r="V1" s="40" t="s">
        <v>275</v>
      </c>
      <c r="W1" s="40" t="s">
        <v>276</v>
      </c>
      <c r="X1" s="40" t="s">
        <v>277</v>
      </c>
      <c r="Y1" s="40" t="s">
        <v>278</v>
      </c>
      <c r="Z1" s="41" t="s">
        <v>279</v>
      </c>
      <c r="AA1" s="39" t="s">
        <v>280</v>
      </c>
      <c r="AB1" s="40" t="s">
        <v>281</v>
      </c>
      <c r="AC1" s="40" t="s">
        <v>282</v>
      </c>
      <c r="AD1" s="40" t="s">
        <v>283</v>
      </c>
      <c r="AE1" s="41" t="s">
        <v>284</v>
      </c>
      <c r="AF1" s="39" t="s">
        <v>285</v>
      </c>
      <c r="AG1" s="40" t="s">
        <v>286</v>
      </c>
      <c r="AH1" s="40" t="s">
        <v>287</v>
      </c>
      <c r="AI1" s="40" t="s">
        <v>288</v>
      </c>
      <c r="AJ1" s="40" t="s">
        <v>289</v>
      </c>
      <c r="AK1" s="40" t="s">
        <v>223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224</v>
      </c>
      <c r="AT1" s="40" t="s">
        <v>19</v>
      </c>
      <c r="AU1" s="40" t="s">
        <v>20</v>
      </c>
      <c r="AV1" s="40" t="s">
        <v>48</v>
      </c>
      <c r="AW1" s="40" t="s">
        <v>49</v>
      </c>
      <c r="AX1" s="40" t="s">
        <v>290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175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58" t="s">
        <v>225</v>
      </c>
      <c r="BO1" s="252" t="s">
        <v>344</v>
      </c>
      <c r="BP1" s="173" t="s">
        <v>691</v>
      </c>
      <c r="BQ1" s="169" t="s">
        <v>692</v>
      </c>
    </row>
    <row r="2" spans="1:69" ht="15.75">
      <c r="A2" s="205" t="s">
        <v>37</v>
      </c>
      <c r="B2" s="206" t="s">
        <v>9</v>
      </c>
      <c r="C2" s="220" t="s">
        <v>34</v>
      </c>
      <c r="D2" s="209" t="s">
        <v>38</v>
      </c>
      <c r="E2" s="26" t="s">
        <v>592</v>
      </c>
      <c r="F2" s="93">
        <v>136</v>
      </c>
      <c r="G2" s="79">
        <v>0</v>
      </c>
      <c r="H2" s="147">
        <v>82</v>
      </c>
      <c r="I2" s="147">
        <v>0</v>
      </c>
      <c r="J2" s="147">
        <v>54</v>
      </c>
      <c r="K2" s="147">
        <v>0</v>
      </c>
      <c r="L2" s="79">
        <v>3</v>
      </c>
      <c r="M2" s="60">
        <v>0</v>
      </c>
      <c r="N2" s="185"/>
      <c r="O2" s="147">
        <v>3.4439500000000001</v>
      </c>
      <c r="P2" s="147">
        <v>5.7354710000000004</v>
      </c>
      <c r="Q2" s="68">
        <v>4.3571119999999999</v>
      </c>
      <c r="R2" s="147">
        <v>4</v>
      </c>
      <c r="S2" s="147">
        <v>7.6749999999999972</v>
      </c>
      <c r="T2" s="71">
        <v>7.0437499999999993</v>
      </c>
      <c r="U2" s="147">
        <v>4.1560370000000004</v>
      </c>
      <c r="V2" s="147">
        <v>8.1444329999999994</v>
      </c>
      <c r="W2" s="68">
        <v>5.7453979999999998</v>
      </c>
      <c r="X2" s="147">
        <v>4.9444444444444446</v>
      </c>
      <c r="Y2" s="147">
        <v>9.9458333333333329</v>
      </c>
      <c r="Z2" s="71">
        <v>9.6124999999999989</v>
      </c>
      <c r="AA2" s="147">
        <v>3.975877204036951</v>
      </c>
      <c r="AB2" s="147">
        <v>798</v>
      </c>
      <c r="AC2" s="147">
        <v>0.32833521655091591</v>
      </c>
      <c r="AD2" s="147">
        <v>0</v>
      </c>
      <c r="AE2" s="147">
        <v>3.3360465116279072</v>
      </c>
      <c r="AF2" s="221"/>
      <c r="AG2" s="221"/>
      <c r="AH2" s="221"/>
      <c r="AI2" s="221"/>
      <c r="AJ2" s="221"/>
      <c r="AK2" s="221" t="s">
        <v>248</v>
      </c>
      <c r="AL2" s="221"/>
      <c r="AM2" s="221"/>
      <c r="AN2" s="221"/>
      <c r="AO2" s="72">
        <v>0</v>
      </c>
      <c r="AP2" s="79">
        <v>0</v>
      </c>
      <c r="AQ2" s="79">
        <v>0</v>
      </c>
      <c r="AR2" s="225">
        <v>136</v>
      </c>
      <c r="AS2" s="225" t="s">
        <v>248</v>
      </c>
      <c r="AT2" s="223">
        <v>11682.81</v>
      </c>
      <c r="AU2" s="223">
        <v>0</v>
      </c>
      <c r="AV2" s="212">
        <v>0</v>
      </c>
      <c r="AW2" s="213">
        <v>136</v>
      </c>
      <c r="AX2" s="233"/>
      <c r="AY2" s="233"/>
      <c r="AZ2" s="70"/>
      <c r="BA2" s="70"/>
      <c r="BB2" s="393"/>
      <c r="BC2" s="393"/>
      <c r="BD2" s="211" t="s">
        <v>61</v>
      </c>
      <c r="BE2" s="212" t="s">
        <v>62</v>
      </c>
      <c r="BF2" s="212" t="s">
        <v>63</v>
      </c>
      <c r="BG2" s="212" t="s">
        <v>196</v>
      </c>
      <c r="BH2" s="214" t="s">
        <v>514</v>
      </c>
      <c r="BI2" s="214" t="s">
        <v>64</v>
      </c>
      <c r="BJ2" s="215">
        <v>214</v>
      </c>
      <c r="BK2" s="215">
        <v>1</v>
      </c>
      <c r="BL2" s="216" t="s">
        <v>65</v>
      </c>
      <c r="BM2" s="63"/>
      <c r="BN2" s="214" t="s">
        <v>306</v>
      </c>
      <c r="BO2" s="90" t="s">
        <v>70</v>
      </c>
      <c r="BP2" s="215" t="s">
        <v>681</v>
      </c>
      <c r="BQ2" s="216" t="s">
        <v>717</v>
      </c>
    </row>
    <row r="3" spans="1:69" ht="16.5" thickBot="1">
      <c r="A3" s="151" t="s">
        <v>37</v>
      </c>
      <c r="B3" s="152" t="s">
        <v>9</v>
      </c>
      <c r="C3" s="153" t="s">
        <v>34</v>
      </c>
      <c r="D3" s="154" t="s">
        <v>38</v>
      </c>
      <c r="E3" s="190" t="s">
        <v>592</v>
      </c>
      <c r="F3" s="191">
        <v>162</v>
      </c>
      <c r="G3" s="192">
        <v>2</v>
      </c>
      <c r="H3" s="231">
        <v>83</v>
      </c>
      <c r="I3" s="231">
        <v>1</v>
      </c>
      <c r="J3" s="231">
        <v>79</v>
      </c>
      <c r="K3" s="231">
        <v>1</v>
      </c>
      <c r="L3" s="192">
        <v>3</v>
      </c>
      <c r="M3" s="178">
        <v>0</v>
      </c>
      <c r="N3" s="155"/>
      <c r="O3" s="231">
        <v>3.5285500000000001</v>
      </c>
      <c r="P3" s="231">
        <v>4.4558609999999996</v>
      </c>
      <c r="Q3" s="194">
        <v>3.9678019999999998</v>
      </c>
      <c r="R3" s="231">
        <v>4.375</v>
      </c>
      <c r="S3" s="231">
        <v>10.899999999999999</v>
      </c>
      <c r="T3" s="193">
        <v>6.7000000000000028</v>
      </c>
      <c r="U3" s="231">
        <v>4.1965120000000002</v>
      </c>
      <c r="V3" s="231">
        <v>6.8573880000000003</v>
      </c>
      <c r="W3" s="194">
        <v>5.4569270000000003</v>
      </c>
      <c r="X3" s="231">
        <v>5</v>
      </c>
      <c r="Y3" s="231">
        <v>13.399999999999999</v>
      </c>
      <c r="Z3" s="193">
        <v>9.2000000000000028</v>
      </c>
      <c r="AA3" s="231">
        <v>3.7306857862290297</v>
      </c>
      <c r="AB3" s="231">
        <v>941</v>
      </c>
      <c r="AC3" s="231">
        <v>0.45158140941189062</v>
      </c>
      <c r="AD3" s="231">
        <v>3</v>
      </c>
      <c r="AE3" s="231">
        <v>2.8552419354838712</v>
      </c>
      <c r="AF3" s="158"/>
      <c r="AG3" s="158"/>
      <c r="AH3" s="158"/>
      <c r="AI3" s="158"/>
      <c r="AJ3" s="158"/>
      <c r="AK3" s="158" t="s">
        <v>248</v>
      </c>
      <c r="AL3" s="158"/>
      <c r="AM3" s="158"/>
      <c r="AN3" s="158"/>
      <c r="AO3" s="195">
        <v>0</v>
      </c>
      <c r="AP3" s="192">
        <v>0</v>
      </c>
      <c r="AQ3" s="192">
        <v>0</v>
      </c>
      <c r="AR3" s="226">
        <v>160</v>
      </c>
      <c r="AS3" s="226" t="s">
        <v>248</v>
      </c>
      <c r="AT3" s="227">
        <v>13848.618</v>
      </c>
      <c r="AU3" s="227">
        <v>0</v>
      </c>
      <c r="AV3" s="163">
        <v>0</v>
      </c>
      <c r="AW3" s="228">
        <v>160</v>
      </c>
      <c r="AX3" s="554"/>
      <c r="AY3" s="554"/>
      <c r="AZ3" s="232"/>
      <c r="BA3" s="232"/>
      <c r="BB3" s="389"/>
      <c r="BC3" s="389"/>
      <c r="BD3" s="162" t="s">
        <v>61</v>
      </c>
      <c r="BE3" s="163" t="s">
        <v>62</v>
      </c>
      <c r="BF3" s="163" t="s">
        <v>63</v>
      </c>
      <c r="BG3" s="163" t="s">
        <v>196</v>
      </c>
      <c r="BH3" s="164" t="s">
        <v>514</v>
      </c>
      <c r="BI3" s="164" t="s">
        <v>66</v>
      </c>
      <c r="BJ3" s="165">
        <v>214</v>
      </c>
      <c r="BK3" s="165">
        <v>7</v>
      </c>
      <c r="BL3" s="166" t="s">
        <v>65</v>
      </c>
      <c r="BM3" s="198"/>
      <c r="BN3" s="164" t="s">
        <v>306</v>
      </c>
      <c r="BO3" s="197" t="s">
        <v>70</v>
      </c>
      <c r="BP3" s="165" t="s">
        <v>681</v>
      </c>
      <c r="BQ3" s="166" t="s">
        <v>717</v>
      </c>
    </row>
    <row r="4" spans="1:69" ht="15.75">
      <c r="A4" s="205" t="s">
        <v>37</v>
      </c>
      <c r="B4" s="206" t="s">
        <v>9</v>
      </c>
      <c r="C4" s="220" t="s">
        <v>34</v>
      </c>
      <c r="D4" s="209" t="s">
        <v>38</v>
      </c>
      <c r="E4" s="26" t="s">
        <v>592</v>
      </c>
      <c r="F4" s="93">
        <v>162</v>
      </c>
      <c r="G4" s="79">
        <v>0</v>
      </c>
      <c r="H4" s="147">
        <v>83</v>
      </c>
      <c r="I4" s="147">
        <v>0</v>
      </c>
      <c r="J4" s="147">
        <v>79</v>
      </c>
      <c r="K4" s="147">
        <v>0</v>
      </c>
      <c r="L4" s="79">
        <v>2</v>
      </c>
      <c r="M4" s="60">
        <v>0</v>
      </c>
      <c r="N4" s="185"/>
      <c r="O4" s="147">
        <v>3.328703</v>
      </c>
      <c r="P4" s="147">
        <v>3.4877340000000001</v>
      </c>
      <c r="Q4" s="68">
        <v>3.4072249999999999</v>
      </c>
      <c r="R4" s="147">
        <v>3.9958333333333336</v>
      </c>
      <c r="S4" s="147">
        <v>5.0083333333333329</v>
      </c>
      <c r="T4" s="71">
        <v>4.416666666666667</v>
      </c>
      <c r="U4" s="147">
        <v>4.1857280000000001</v>
      </c>
      <c r="V4" s="147">
        <v>5.8563029999999996</v>
      </c>
      <c r="W4" s="68">
        <v>5.0105750000000002</v>
      </c>
      <c r="X4" s="147">
        <v>5.4750000000000014</v>
      </c>
      <c r="Y4" s="147">
        <v>7.0124999999999993</v>
      </c>
      <c r="Z4" s="71">
        <v>6.4772727272727275</v>
      </c>
      <c r="AA4" s="147">
        <v>3.9188020894924791</v>
      </c>
      <c r="AB4" s="147">
        <v>960</v>
      </c>
      <c r="AC4" s="147">
        <v>0.35625242012361774</v>
      </c>
      <c r="AD4" s="147">
        <v>0</v>
      </c>
      <c r="AE4" s="147">
        <v>3.202247191011236</v>
      </c>
      <c r="AF4" s="221"/>
      <c r="AG4" s="221"/>
      <c r="AH4" s="221"/>
      <c r="AI4" s="221"/>
      <c r="AJ4" s="221"/>
      <c r="AK4" s="221" t="s">
        <v>248</v>
      </c>
      <c r="AL4" s="221"/>
      <c r="AM4" s="221"/>
      <c r="AN4" s="221"/>
      <c r="AO4" s="72">
        <v>0</v>
      </c>
      <c r="AP4" s="79">
        <v>0</v>
      </c>
      <c r="AQ4" s="79">
        <v>0</v>
      </c>
      <c r="AR4" s="225">
        <v>162</v>
      </c>
      <c r="AS4" s="225" t="s">
        <v>248</v>
      </c>
      <c r="AT4" s="223">
        <v>14063.936</v>
      </c>
      <c r="AU4" s="223">
        <v>0</v>
      </c>
      <c r="AV4" s="212">
        <v>0</v>
      </c>
      <c r="AW4" s="213">
        <v>162</v>
      </c>
      <c r="AX4" s="233"/>
      <c r="AY4" s="233"/>
      <c r="AZ4" s="70"/>
      <c r="BA4" s="70"/>
      <c r="BB4" s="393"/>
      <c r="BC4" s="393"/>
      <c r="BD4" s="211" t="s">
        <v>61</v>
      </c>
      <c r="BE4" s="212" t="s">
        <v>62</v>
      </c>
      <c r="BF4" s="212" t="s">
        <v>63</v>
      </c>
      <c r="BG4" s="212" t="s">
        <v>196</v>
      </c>
      <c r="BH4" s="214" t="s">
        <v>514</v>
      </c>
      <c r="BI4" s="214" t="s">
        <v>67</v>
      </c>
      <c r="BJ4" s="215">
        <v>214</v>
      </c>
      <c r="BK4" s="215">
        <v>3</v>
      </c>
      <c r="BL4" s="216" t="s">
        <v>65</v>
      </c>
      <c r="BM4" s="63"/>
      <c r="BN4" s="214" t="s">
        <v>306</v>
      </c>
      <c r="BO4" s="441" t="s">
        <v>70</v>
      </c>
      <c r="BP4" s="441" t="s">
        <v>681</v>
      </c>
      <c r="BQ4" s="219" t="s">
        <v>717</v>
      </c>
    </row>
    <row r="5" spans="1:69" ht="16.5" thickBot="1">
      <c r="A5" s="151" t="s">
        <v>37</v>
      </c>
      <c r="B5" s="152" t="s">
        <v>9</v>
      </c>
      <c r="C5" s="153" t="s">
        <v>34</v>
      </c>
      <c r="D5" s="154" t="s">
        <v>38</v>
      </c>
      <c r="E5" s="190" t="s">
        <v>592</v>
      </c>
      <c r="F5" s="191">
        <v>161</v>
      </c>
      <c r="G5" s="192">
        <v>1</v>
      </c>
      <c r="H5" s="231">
        <v>83</v>
      </c>
      <c r="I5" s="231">
        <v>0</v>
      </c>
      <c r="J5" s="231">
        <v>78</v>
      </c>
      <c r="K5" s="231">
        <v>1</v>
      </c>
      <c r="L5" s="192">
        <v>4</v>
      </c>
      <c r="M5" s="178">
        <v>0</v>
      </c>
      <c r="N5" s="155"/>
      <c r="O5" s="231">
        <v>4.2704500000000003</v>
      </c>
      <c r="P5" s="231">
        <v>7.2523059999999999</v>
      </c>
      <c r="Q5" s="194">
        <v>5.7132829999999997</v>
      </c>
      <c r="R5" s="231">
        <v>5.375</v>
      </c>
      <c r="S5" s="231">
        <v>18.925000000000001</v>
      </c>
      <c r="T5" s="193">
        <v>18.524999999999999</v>
      </c>
      <c r="U5" s="231">
        <v>4.9989119999999998</v>
      </c>
      <c r="V5" s="231">
        <v>9.6386129999999994</v>
      </c>
      <c r="W5" s="194">
        <v>7.2439289999999996</v>
      </c>
      <c r="X5" s="231">
        <v>6</v>
      </c>
      <c r="Y5" s="231">
        <v>20.414772727272727</v>
      </c>
      <c r="Z5" s="193">
        <v>20.323863636363637</v>
      </c>
      <c r="AA5" s="231">
        <v>3.9694294979939091</v>
      </c>
      <c r="AB5" s="231">
        <v>935</v>
      </c>
      <c r="AC5" s="231">
        <v>0.32384447177822218</v>
      </c>
      <c r="AD5" s="231">
        <v>1</v>
      </c>
      <c r="AE5" s="231">
        <v>3.3629807692307692</v>
      </c>
      <c r="AF5" s="158"/>
      <c r="AG5" s="158"/>
      <c r="AH5" s="158"/>
      <c r="AI5" s="158"/>
      <c r="AJ5" s="158"/>
      <c r="AK5" s="158" t="s">
        <v>248</v>
      </c>
      <c r="AL5" s="158"/>
      <c r="AM5" s="158"/>
      <c r="AN5" s="158"/>
      <c r="AO5" s="195">
        <v>36</v>
      </c>
      <c r="AP5" s="192">
        <v>0</v>
      </c>
      <c r="AQ5" s="192">
        <v>0</v>
      </c>
      <c r="AR5" s="226">
        <v>112</v>
      </c>
      <c r="AS5" s="226" t="s">
        <v>248</v>
      </c>
      <c r="AT5" s="227">
        <v>13852.298000000001</v>
      </c>
      <c r="AU5" s="227">
        <v>0</v>
      </c>
      <c r="AV5" s="163">
        <v>0</v>
      </c>
      <c r="AW5" s="228">
        <v>112</v>
      </c>
      <c r="AX5" s="554"/>
      <c r="AY5" s="554"/>
      <c r="AZ5" s="232"/>
      <c r="BA5" s="232"/>
      <c r="BB5" s="389"/>
      <c r="BC5" s="389"/>
      <c r="BD5" s="162" t="s">
        <v>61</v>
      </c>
      <c r="BE5" s="163" t="s">
        <v>62</v>
      </c>
      <c r="BF5" s="163" t="s">
        <v>63</v>
      </c>
      <c r="BG5" s="163" t="s">
        <v>196</v>
      </c>
      <c r="BH5" s="164" t="s">
        <v>514</v>
      </c>
      <c r="BI5" s="164" t="s">
        <v>68</v>
      </c>
      <c r="BJ5" s="165">
        <v>214</v>
      </c>
      <c r="BK5" s="165">
        <v>4</v>
      </c>
      <c r="BL5" s="166" t="s">
        <v>65</v>
      </c>
      <c r="BM5" s="198"/>
      <c r="BN5" s="164" t="s">
        <v>306</v>
      </c>
      <c r="BO5" s="165" t="s">
        <v>70</v>
      </c>
      <c r="BP5" s="165" t="s">
        <v>681</v>
      </c>
      <c r="BQ5" s="166" t="s">
        <v>717</v>
      </c>
    </row>
    <row r="6" spans="1:69" ht="15.75">
      <c r="A6" s="205" t="s">
        <v>37</v>
      </c>
      <c r="B6" s="206" t="s">
        <v>9</v>
      </c>
      <c r="C6" s="220" t="s">
        <v>34</v>
      </c>
      <c r="D6" s="209" t="s">
        <v>38</v>
      </c>
      <c r="E6" s="26" t="s">
        <v>599</v>
      </c>
      <c r="F6" s="93">
        <v>118</v>
      </c>
      <c r="G6" s="79">
        <v>0</v>
      </c>
      <c r="H6" s="147">
        <v>60</v>
      </c>
      <c r="I6" s="147">
        <v>0</v>
      </c>
      <c r="J6" s="147">
        <v>58</v>
      </c>
      <c r="K6" s="147">
        <v>0</v>
      </c>
      <c r="L6" s="79">
        <v>2</v>
      </c>
      <c r="M6" s="60">
        <v>0</v>
      </c>
      <c r="N6" s="185"/>
      <c r="O6" s="147">
        <v>3.7854999999999999</v>
      </c>
      <c r="P6" s="147">
        <v>3.729689</v>
      </c>
      <c r="Q6" s="68">
        <v>3.7575940000000001</v>
      </c>
      <c r="R6" s="147">
        <v>4.4249999999999998</v>
      </c>
      <c r="S6" s="147">
        <v>5.5499999999999972</v>
      </c>
      <c r="T6" s="71">
        <v>4.5999999999999943</v>
      </c>
      <c r="U6" s="147">
        <v>4.445068</v>
      </c>
      <c r="V6" s="147">
        <v>6.139551</v>
      </c>
      <c r="W6" s="68">
        <v>5.2923099999999996</v>
      </c>
      <c r="X6" s="147">
        <v>6.6833333333333327</v>
      </c>
      <c r="Y6" s="147">
        <v>8.0249999999999986</v>
      </c>
      <c r="Z6" s="71">
        <v>6.9357142857142851</v>
      </c>
      <c r="AA6" s="147">
        <v>3.8955028958019162</v>
      </c>
      <c r="AB6" s="147">
        <v>696</v>
      </c>
      <c r="AC6" s="147">
        <v>0.34184937320909325</v>
      </c>
      <c r="AD6" s="147">
        <v>0</v>
      </c>
      <c r="AE6" s="147">
        <v>3.2186666666666666</v>
      </c>
      <c r="AF6" s="221"/>
      <c r="AG6" s="221"/>
      <c r="AH6" s="221"/>
      <c r="AI6" s="221"/>
      <c r="AJ6" s="221"/>
      <c r="AK6" s="221" t="s">
        <v>248</v>
      </c>
      <c r="AL6" s="221"/>
      <c r="AM6" s="221"/>
      <c r="AN6" s="221"/>
      <c r="AO6" s="72">
        <v>0</v>
      </c>
      <c r="AP6" s="79">
        <v>0</v>
      </c>
      <c r="AQ6" s="79">
        <v>0</v>
      </c>
      <c r="AR6" s="225">
        <v>118</v>
      </c>
      <c r="AS6" s="225" t="s">
        <v>248</v>
      </c>
      <c r="AT6" s="223">
        <v>10174.724</v>
      </c>
      <c r="AU6" s="223">
        <v>0</v>
      </c>
      <c r="AV6" s="212">
        <v>0</v>
      </c>
      <c r="AW6" s="213">
        <v>118</v>
      </c>
      <c r="AX6" s="237"/>
      <c r="AY6" s="237"/>
      <c r="AZ6" s="70"/>
      <c r="BA6" s="70"/>
      <c r="BB6" s="393"/>
      <c r="BC6" s="393"/>
      <c r="BD6" s="211" t="s">
        <v>61</v>
      </c>
      <c r="BE6" s="212" t="s">
        <v>62</v>
      </c>
      <c r="BF6" s="212" t="s">
        <v>63</v>
      </c>
      <c r="BG6" s="212" t="s">
        <v>196</v>
      </c>
      <c r="BH6" s="214" t="s">
        <v>515</v>
      </c>
      <c r="BI6" s="214" t="s">
        <v>64</v>
      </c>
      <c r="BJ6" s="215">
        <v>214</v>
      </c>
      <c r="BK6" s="215">
        <v>1</v>
      </c>
      <c r="BL6" s="216" t="s">
        <v>65</v>
      </c>
      <c r="BM6" s="63"/>
      <c r="BN6" s="214" t="s">
        <v>306</v>
      </c>
      <c r="BO6" s="441" t="s">
        <v>694</v>
      </c>
      <c r="BP6" s="441" t="s">
        <v>690</v>
      </c>
      <c r="BQ6" s="219" t="s">
        <v>718</v>
      </c>
    </row>
    <row r="7" spans="1:69" ht="16.5" thickBot="1">
      <c r="A7" s="151" t="s">
        <v>37</v>
      </c>
      <c r="B7" s="152" t="s">
        <v>9</v>
      </c>
      <c r="C7" s="153" t="s">
        <v>34</v>
      </c>
      <c r="D7" s="154" t="s">
        <v>38</v>
      </c>
      <c r="E7" s="190" t="s">
        <v>599</v>
      </c>
      <c r="F7" s="191">
        <v>116</v>
      </c>
      <c r="G7" s="192">
        <v>0</v>
      </c>
      <c r="H7" s="231">
        <v>58</v>
      </c>
      <c r="I7" s="231">
        <v>0</v>
      </c>
      <c r="J7" s="231">
        <v>58</v>
      </c>
      <c r="K7" s="231">
        <v>0</v>
      </c>
      <c r="L7" s="192">
        <v>0</v>
      </c>
      <c r="M7" s="178">
        <v>0</v>
      </c>
      <c r="N7" s="155"/>
      <c r="O7" s="231">
        <v>3.7124999999999999</v>
      </c>
      <c r="P7" s="231">
        <v>3.5475409999999998</v>
      </c>
      <c r="Q7" s="194">
        <v>3.6378010000000001</v>
      </c>
      <c r="R7" s="231">
        <v>5.5249999999999986</v>
      </c>
      <c r="S7" s="231">
        <v>4.1499999999999986</v>
      </c>
      <c r="T7" s="193">
        <v>4.4624999999999986</v>
      </c>
      <c r="U7" s="231">
        <v>4.4478960000000001</v>
      </c>
      <c r="V7" s="231">
        <v>5.9655199999999997</v>
      </c>
      <c r="W7" s="194">
        <v>5.135122</v>
      </c>
      <c r="X7" s="231">
        <v>6.3499999999999988</v>
      </c>
      <c r="Y7" s="231">
        <v>6.7666666666666657</v>
      </c>
      <c r="Z7" s="193">
        <v>6.5699999999999985</v>
      </c>
      <c r="AA7" s="231">
        <v>3.7424454203282278</v>
      </c>
      <c r="AB7" s="231">
        <v>695</v>
      </c>
      <c r="AC7" s="231">
        <v>0.45052877614565484</v>
      </c>
      <c r="AD7" s="231">
        <v>3</v>
      </c>
      <c r="AE7" s="231">
        <v>2.8691860465116279</v>
      </c>
      <c r="AF7" s="158"/>
      <c r="AG7" s="158"/>
      <c r="AH7" s="158"/>
      <c r="AI7" s="158"/>
      <c r="AJ7" s="158"/>
      <c r="AK7" s="158" t="s">
        <v>248</v>
      </c>
      <c r="AL7" s="158"/>
      <c r="AM7" s="158"/>
      <c r="AN7" s="158"/>
      <c r="AO7" s="195">
        <v>0</v>
      </c>
      <c r="AP7" s="192">
        <v>0</v>
      </c>
      <c r="AQ7" s="192">
        <v>0</v>
      </c>
      <c r="AR7" s="226">
        <v>116</v>
      </c>
      <c r="AS7" s="226" t="s">
        <v>248</v>
      </c>
      <c r="AT7" s="227">
        <v>10153.906000000001</v>
      </c>
      <c r="AU7" s="227">
        <v>0</v>
      </c>
      <c r="AV7" s="163">
        <v>0</v>
      </c>
      <c r="AW7" s="228">
        <v>116</v>
      </c>
      <c r="AX7" s="236"/>
      <c r="AY7" s="236"/>
      <c r="AZ7" s="232"/>
      <c r="BA7" s="232"/>
      <c r="BB7" s="389"/>
      <c r="BC7" s="389"/>
      <c r="BD7" s="162" t="s">
        <v>61</v>
      </c>
      <c r="BE7" s="163" t="s">
        <v>62</v>
      </c>
      <c r="BF7" s="163" t="s">
        <v>63</v>
      </c>
      <c r="BG7" s="163" t="s">
        <v>196</v>
      </c>
      <c r="BH7" s="164" t="s">
        <v>515</v>
      </c>
      <c r="BI7" s="164" t="s">
        <v>66</v>
      </c>
      <c r="BJ7" s="165">
        <v>214</v>
      </c>
      <c r="BK7" s="165">
        <v>7</v>
      </c>
      <c r="BL7" s="166" t="s">
        <v>65</v>
      </c>
      <c r="BM7" s="198"/>
      <c r="BN7" s="164" t="s">
        <v>306</v>
      </c>
      <c r="BO7" s="441" t="s">
        <v>694</v>
      </c>
      <c r="BP7" s="441" t="s">
        <v>690</v>
      </c>
      <c r="BQ7" s="219" t="s">
        <v>718</v>
      </c>
    </row>
    <row r="8" spans="1:69" ht="15.75">
      <c r="A8" s="205" t="s">
        <v>37</v>
      </c>
      <c r="B8" s="206" t="s">
        <v>9</v>
      </c>
      <c r="C8" s="220" t="s">
        <v>34</v>
      </c>
      <c r="D8" s="209" t="s">
        <v>38</v>
      </c>
      <c r="E8" s="26" t="s">
        <v>599</v>
      </c>
      <c r="F8" s="93">
        <v>119</v>
      </c>
      <c r="G8" s="79">
        <v>1</v>
      </c>
      <c r="H8" s="147">
        <v>61</v>
      </c>
      <c r="I8" s="147">
        <v>1</v>
      </c>
      <c r="J8" s="147">
        <v>58</v>
      </c>
      <c r="K8" s="147">
        <v>0</v>
      </c>
      <c r="L8" s="79">
        <v>2</v>
      </c>
      <c r="M8" s="60">
        <v>0</v>
      </c>
      <c r="N8" s="185"/>
      <c r="O8" s="147">
        <v>3.938517</v>
      </c>
      <c r="P8" s="147">
        <v>4.8536029999999997</v>
      </c>
      <c r="Q8" s="68">
        <v>4.3960600000000003</v>
      </c>
      <c r="R8" s="147">
        <v>5.5249999999999986</v>
      </c>
      <c r="S8" s="147">
        <v>5.9357142857142851</v>
      </c>
      <c r="T8" s="71">
        <v>5.8444444444444441</v>
      </c>
      <c r="U8" s="147">
        <v>4.7932240000000004</v>
      </c>
      <c r="V8" s="147">
        <v>7.2754310000000002</v>
      </c>
      <c r="W8" s="68">
        <v>6.0343270000000002</v>
      </c>
      <c r="X8" s="147">
        <v>6.5499999999999972</v>
      </c>
      <c r="Y8" s="147">
        <v>8.41</v>
      </c>
      <c r="Z8" s="71">
        <v>8.2199999999999989</v>
      </c>
      <c r="AA8" s="147">
        <v>3.9722988656882592</v>
      </c>
      <c r="AB8" s="147">
        <v>696</v>
      </c>
      <c r="AC8" s="147">
        <v>0.35488988256063519</v>
      </c>
      <c r="AD8" s="147">
        <v>4</v>
      </c>
      <c r="AE8" s="147">
        <v>3.306896551724138</v>
      </c>
      <c r="AF8" s="221"/>
      <c r="AG8" s="221"/>
      <c r="AH8" s="221"/>
      <c r="AI8" s="221"/>
      <c r="AJ8" s="221"/>
      <c r="AK8" s="221" t="s">
        <v>248</v>
      </c>
      <c r="AL8" s="221"/>
      <c r="AM8" s="221"/>
      <c r="AN8" s="221"/>
      <c r="AO8" s="72">
        <v>2</v>
      </c>
      <c r="AP8" s="79">
        <v>0</v>
      </c>
      <c r="AQ8" s="79">
        <v>0</v>
      </c>
      <c r="AR8" s="225">
        <v>116</v>
      </c>
      <c r="AS8" s="225" t="s">
        <v>248</v>
      </c>
      <c r="AT8" s="223">
        <v>10051.003000000001</v>
      </c>
      <c r="AU8" s="223">
        <v>139.143</v>
      </c>
      <c r="AV8" s="212">
        <v>0</v>
      </c>
      <c r="AW8" s="213">
        <v>116</v>
      </c>
      <c r="AX8" s="237"/>
      <c r="AY8" s="237"/>
      <c r="AZ8" s="70"/>
      <c r="BA8" s="70"/>
      <c r="BB8" s="393"/>
      <c r="BC8" s="393"/>
      <c r="BD8" s="211" t="s">
        <v>61</v>
      </c>
      <c r="BE8" s="212" t="s">
        <v>62</v>
      </c>
      <c r="BF8" s="212" t="s">
        <v>63</v>
      </c>
      <c r="BG8" s="212" t="s">
        <v>196</v>
      </c>
      <c r="BH8" s="214" t="s">
        <v>515</v>
      </c>
      <c r="BI8" s="214" t="s">
        <v>67</v>
      </c>
      <c r="BJ8" s="215">
        <v>214</v>
      </c>
      <c r="BK8" s="215">
        <v>3</v>
      </c>
      <c r="BL8" s="216" t="s">
        <v>65</v>
      </c>
      <c r="BM8" s="63"/>
      <c r="BN8" s="214" t="s">
        <v>306</v>
      </c>
      <c r="BO8" s="90" t="s">
        <v>694</v>
      </c>
      <c r="BP8" s="215" t="s">
        <v>690</v>
      </c>
      <c r="BQ8" s="216" t="s">
        <v>718</v>
      </c>
    </row>
    <row r="9" spans="1:69" ht="16.5" thickBot="1">
      <c r="A9" s="151" t="s">
        <v>37</v>
      </c>
      <c r="B9" s="152" t="s">
        <v>9</v>
      </c>
      <c r="C9" s="153" t="s">
        <v>34</v>
      </c>
      <c r="D9" s="154" t="s">
        <v>38</v>
      </c>
      <c r="E9" s="190" t="s">
        <v>599</v>
      </c>
      <c r="F9" s="191">
        <v>116</v>
      </c>
      <c r="G9" s="192">
        <v>0</v>
      </c>
      <c r="H9" s="231">
        <v>58</v>
      </c>
      <c r="I9" s="231">
        <v>0</v>
      </c>
      <c r="J9" s="231">
        <v>58</v>
      </c>
      <c r="K9" s="231">
        <v>0</v>
      </c>
      <c r="L9" s="192">
        <v>0</v>
      </c>
      <c r="M9" s="178">
        <v>0</v>
      </c>
      <c r="N9" s="155"/>
      <c r="O9" s="231">
        <v>4.0549480000000004</v>
      </c>
      <c r="P9" s="231">
        <v>4.0850679999999997</v>
      </c>
      <c r="Q9" s="194">
        <v>4.0700079999999996</v>
      </c>
      <c r="R9" s="231">
        <v>4.8499999999999988</v>
      </c>
      <c r="S9" s="231">
        <v>4.9033333333333333</v>
      </c>
      <c r="T9" s="193">
        <v>4.8944444444444439</v>
      </c>
      <c r="U9" s="231">
        <v>4.8119310000000004</v>
      </c>
      <c r="V9" s="231">
        <v>6.4846550000000001</v>
      </c>
      <c r="W9" s="194">
        <v>5.6482929999999998</v>
      </c>
      <c r="X9" s="231">
        <v>5.5499999999999972</v>
      </c>
      <c r="Y9" s="231">
        <v>7.3388888888888886</v>
      </c>
      <c r="Z9" s="193">
        <v>7.2099999999999991</v>
      </c>
      <c r="AA9" s="231">
        <v>3.9017816281866771</v>
      </c>
      <c r="AB9" s="231">
        <v>696</v>
      </c>
      <c r="AC9" s="231">
        <v>0.34523055405085523</v>
      </c>
      <c r="AD9" s="231">
        <v>0</v>
      </c>
      <c r="AE9" s="231">
        <v>3.2285714285714286</v>
      </c>
      <c r="AF9" s="158"/>
      <c r="AG9" s="158"/>
      <c r="AH9" s="158"/>
      <c r="AI9" s="158"/>
      <c r="AJ9" s="158"/>
      <c r="AK9" s="158" t="s">
        <v>248</v>
      </c>
      <c r="AL9" s="158"/>
      <c r="AM9" s="158"/>
      <c r="AN9" s="158"/>
      <c r="AO9" s="195">
        <v>0</v>
      </c>
      <c r="AP9" s="192">
        <v>0</v>
      </c>
      <c r="AQ9" s="192">
        <v>0</v>
      </c>
      <c r="AR9" s="226">
        <v>116</v>
      </c>
      <c r="AS9" s="226" t="s">
        <v>248</v>
      </c>
      <c r="AT9" s="227">
        <v>10159.285</v>
      </c>
      <c r="AU9" s="227">
        <v>0</v>
      </c>
      <c r="AV9" s="163">
        <v>0</v>
      </c>
      <c r="AW9" s="228">
        <v>116</v>
      </c>
      <c r="AX9" s="236"/>
      <c r="AY9" s="236"/>
      <c r="AZ9" s="232"/>
      <c r="BA9" s="232"/>
      <c r="BB9" s="389"/>
      <c r="BC9" s="389"/>
      <c r="BD9" s="162" t="s">
        <v>61</v>
      </c>
      <c r="BE9" s="163" t="s">
        <v>62</v>
      </c>
      <c r="BF9" s="163" t="s">
        <v>63</v>
      </c>
      <c r="BG9" s="163" t="s">
        <v>196</v>
      </c>
      <c r="BH9" s="164" t="s">
        <v>515</v>
      </c>
      <c r="BI9" s="164" t="s">
        <v>68</v>
      </c>
      <c r="BJ9" s="165">
        <v>214</v>
      </c>
      <c r="BK9" s="165">
        <v>4</v>
      </c>
      <c r="BL9" s="166" t="s">
        <v>65</v>
      </c>
      <c r="BM9" s="198"/>
      <c r="BN9" s="164" t="s">
        <v>306</v>
      </c>
      <c r="BO9" s="197" t="s">
        <v>694</v>
      </c>
      <c r="BP9" s="165" t="s">
        <v>690</v>
      </c>
      <c r="BQ9" s="166" t="s">
        <v>718</v>
      </c>
    </row>
    <row r="10" spans="1:69">
      <c r="A10" s="128"/>
      <c r="B10" s="128"/>
      <c r="C10" s="128"/>
      <c r="D10" s="128"/>
      <c r="F10" s="128"/>
      <c r="G10" s="128"/>
      <c r="H10" s="128"/>
      <c r="I10" s="128"/>
      <c r="J10" s="128"/>
      <c r="K10" s="128"/>
      <c r="L10" s="128"/>
      <c r="M10" s="128"/>
      <c r="N10" s="128"/>
      <c r="AE10" s="128"/>
      <c r="AN10" s="128"/>
      <c r="AO10" s="128"/>
      <c r="AP10" s="128"/>
      <c r="AQ10" s="128"/>
      <c r="AR10" s="128"/>
      <c r="AS10" s="128"/>
      <c r="AT10" s="128"/>
      <c r="AU10" s="128"/>
      <c r="AV10" s="128"/>
      <c r="AW10" s="128"/>
      <c r="AX10" s="128"/>
      <c r="AY10" s="128"/>
      <c r="AZ10" s="128"/>
      <c r="BA10" s="128"/>
      <c r="BB10" s="128"/>
      <c r="BC10" s="128"/>
      <c r="BD10" s="128"/>
      <c r="BE10" s="128"/>
      <c r="BF10" s="128"/>
      <c r="BG10" s="128"/>
      <c r="BH10" s="128"/>
      <c r="BI10" s="128"/>
      <c r="BJ10" s="128"/>
      <c r="BK10" s="128"/>
      <c r="BL10" s="128"/>
      <c r="BM10" s="128"/>
      <c r="BN10" s="128"/>
      <c r="BO10" s="128"/>
    </row>
    <row r="11" spans="1:69">
      <c r="A11" s="128"/>
      <c r="B11" s="128"/>
      <c r="C11" s="128"/>
      <c r="D11" s="128"/>
      <c r="F11" s="128"/>
      <c r="G11" s="128"/>
      <c r="H11" s="128"/>
      <c r="I11" s="128"/>
      <c r="J11" s="128"/>
      <c r="K11" s="128"/>
      <c r="L11" s="128"/>
      <c r="M11" s="128"/>
      <c r="N11" s="128"/>
      <c r="AE11" s="128"/>
      <c r="AN11" s="128"/>
      <c r="AO11" s="128"/>
      <c r="AP11" s="128"/>
      <c r="AQ11" s="128"/>
      <c r="AR11" s="128"/>
      <c r="AS11" s="128"/>
      <c r="AT11" s="128"/>
      <c r="AU11" s="128"/>
      <c r="AV11" s="128"/>
      <c r="AW11" s="128"/>
      <c r="AX11" s="128"/>
      <c r="AY11" s="128"/>
      <c r="AZ11" s="128"/>
      <c r="BA11" s="128"/>
      <c r="BB11" s="128"/>
      <c r="BC11" s="128"/>
      <c r="BD11" s="128"/>
      <c r="BE11" s="128"/>
      <c r="BF11" s="128"/>
      <c r="BG11" s="128"/>
      <c r="BH11" s="128"/>
      <c r="BI11" s="128"/>
      <c r="BJ11" s="128"/>
      <c r="BK11" s="128"/>
      <c r="BL11" s="128"/>
      <c r="BM11" s="128"/>
      <c r="BN11" s="128"/>
      <c r="BO11" s="128"/>
    </row>
    <row r="12" spans="1:69">
      <c r="A12" s="128"/>
      <c r="B12" s="128"/>
      <c r="C12" s="128"/>
      <c r="D12" s="128"/>
      <c r="F12" s="128"/>
      <c r="G12" s="128"/>
      <c r="H12" s="128"/>
      <c r="I12" s="128"/>
      <c r="J12" s="128"/>
      <c r="K12" s="128"/>
      <c r="L12" s="128"/>
      <c r="M12" s="128"/>
      <c r="N12" s="128"/>
      <c r="AE12" s="128"/>
      <c r="AN12" s="128"/>
      <c r="AO12" s="128"/>
      <c r="AP12" s="128"/>
      <c r="AQ12" s="128"/>
      <c r="AR12" s="128"/>
      <c r="AS12" s="128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8"/>
      <c r="BE12" s="128"/>
      <c r="BF12" s="128"/>
      <c r="BG12" s="128"/>
      <c r="BH12" s="128"/>
      <c r="BI12" s="128"/>
      <c r="BJ12" s="128"/>
      <c r="BK12" s="128"/>
      <c r="BL12" s="128"/>
      <c r="BM12" s="128"/>
      <c r="BN12" s="128"/>
      <c r="BO12" s="128"/>
    </row>
    <row r="13" spans="1:69">
      <c r="A13" s="128"/>
      <c r="B13" s="128"/>
      <c r="C13" s="128"/>
      <c r="D13" s="128"/>
      <c r="F13" s="128"/>
      <c r="G13" s="128"/>
      <c r="H13" s="128"/>
      <c r="I13" s="128"/>
      <c r="J13" s="128"/>
      <c r="K13" s="128"/>
      <c r="L13" s="128"/>
      <c r="M13" s="128"/>
      <c r="N13" s="128"/>
      <c r="AE13" s="128"/>
      <c r="AN13" s="128"/>
      <c r="AO13" s="128"/>
      <c r="AP13" s="128"/>
      <c r="AQ13" s="128"/>
      <c r="AR13" s="128"/>
      <c r="AS13" s="128"/>
      <c r="AT13" s="128"/>
      <c r="AU13" s="128"/>
      <c r="AV13" s="128"/>
      <c r="AW13" s="128"/>
      <c r="AX13" s="128"/>
      <c r="AY13" s="128"/>
      <c r="AZ13" s="128"/>
      <c r="BA13" s="128"/>
      <c r="BB13" s="128"/>
      <c r="BC13" s="128"/>
      <c r="BD13" s="128"/>
      <c r="BE13" s="128"/>
      <c r="BF13" s="128"/>
      <c r="BG13" s="128"/>
      <c r="BH13" s="128"/>
      <c r="BI13" s="128"/>
      <c r="BJ13" s="128"/>
      <c r="BK13" s="128"/>
      <c r="BL13" s="128"/>
      <c r="BM13" s="128"/>
      <c r="BN13" s="128"/>
      <c r="BO13" s="128"/>
    </row>
    <row r="14" spans="1:69">
      <c r="A14" s="128"/>
      <c r="B14" s="128"/>
      <c r="C14" s="128"/>
      <c r="D14" s="128"/>
      <c r="F14" s="128"/>
      <c r="G14" s="128"/>
      <c r="H14" s="128"/>
      <c r="I14" s="128"/>
      <c r="J14" s="128"/>
      <c r="K14" s="128"/>
      <c r="L14" s="128"/>
      <c r="M14" s="128"/>
      <c r="N14" s="128"/>
      <c r="AE14" s="128"/>
      <c r="AN14" s="128"/>
      <c r="AO14" s="128"/>
      <c r="AP14" s="128"/>
      <c r="AQ14" s="128"/>
      <c r="AR14" s="128"/>
      <c r="AS14" s="128"/>
      <c r="AT14" s="128"/>
      <c r="AU14" s="128"/>
      <c r="AV14" s="128"/>
      <c r="AW14" s="128"/>
      <c r="AX14" s="128"/>
      <c r="AY14" s="128"/>
      <c r="AZ14" s="128"/>
      <c r="BA14" s="128"/>
      <c r="BB14" s="128"/>
      <c r="BC14" s="128"/>
      <c r="BD14" s="128"/>
      <c r="BE14" s="128"/>
      <c r="BF14" s="128"/>
      <c r="BG14" s="128"/>
      <c r="BH14" s="128"/>
      <c r="BI14" s="128"/>
      <c r="BJ14" s="128"/>
      <c r="BK14" s="128"/>
      <c r="BL14" s="128"/>
      <c r="BM14" s="128"/>
      <c r="BN14" s="128"/>
      <c r="BO14" s="128"/>
    </row>
    <row r="15" spans="1:69">
      <c r="A15" s="128"/>
      <c r="B15" s="128"/>
      <c r="C15" s="128"/>
      <c r="D15" s="128"/>
      <c r="F15" s="128"/>
      <c r="G15" s="128"/>
      <c r="H15" s="128"/>
      <c r="I15" s="128"/>
      <c r="J15" s="128"/>
      <c r="K15" s="128"/>
      <c r="L15" s="128"/>
      <c r="M15" s="128"/>
      <c r="N15" s="128"/>
      <c r="AE15" s="128"/>
      <c r="AN15" s="128"/>
      <c r="AO15" s="128"/>
      <c r="AP15" s="128"/>
      <c r="AQ15" s="128"/>
      <c r="AR15" s="128"/>
      <c r="AS15" s="128"/>
      <c r="AT15" s="128"/>
      <c r="AU15" s="128"/>
      <c r="AV15" s="128"/>
      <c r="AW15" s="128"/>
      <c r="AX15" s="128"/>
      <c r="AY15" s="128"/>
      <c r="AZ15" s="128"/>
      <c r="BA15" s="128"/>
      <c r="BB15" s="128"/>
      <c r="BC15" s="128"/>
      <c r="BD15" s="128"/>
      <c r="BE15" s="128"/>
      <c r="BF15" s="128"/>
      <c r="BG15" s="128"/>
      <c r="BH15" s="128"/>
      <c r="BI15" s="128"/>
      <c r="BJ15" s="128"/>
      <c r="BK15" s="128"/>
      <c r="BL15" s="128"/>
      <c r="BM15" s="128"/>
      <c r="BN15" s="128"/>
      <c r="BO15" s="128"/>
    </row>
    <row r="16" spans="1:69">
      <c r="A16" s="128"/>
      <c r="B16" s="128"/>
      <c r="C16" s="128"/>
      <c r="D16" s="128"/>
      <c r="F16" s="128"/>
      <c r="G16" s="128"/>
      <c r="H16" s="128"/>
      <c r="I16" s="128"/>
      <c r="J16" s="128"/>
      <c r="K16" s="128"/>
      <c r="L16" s="128"/>
      <c r="M16" s="128"/>
      <c r="N16" s="128"/>
      <c r="AE16" s="128"/>
      <c r="AN16" s="128"/>
      <c r="AO16" s="128"/>
      <c r="AP16" s="128"/>
      <c r="AQ16" s="128"/>
      <c r="AR16" s="128"/>
      <c r="AS16" s="128"/>
      <c r="AT16" s="128"/>
      <c r="AU16" s="128"/>
      <c r="AV16" s="128"/>
      <c r="AW16" s="128"/>
      <c r="AX16" s="128"/>
      <c r="AY16" s="128"/>
      <c r="AZ16" s="128"/>
      <c r="BA16" s="128"/>
      <c r="BB16" s="128"/>
      <c r="BC16" s="128"/>
      <c r="BD16" s="128"/>
      <c r="BE16" s="128"/>
      <c r="BF16" s="128"/>
      <c r="BG16" s="128"/>
      <c r="BH16" s="128"/>
      <c r="BI16" s="128"/>
      <c r="BJ16" s="128"/>
      <c r="BK16" s="128"/>
      <c r="BL16" s="128"/>
      <c r="BM16" s="128"/>
      <c r="BN16" s="128"/>
      <c r="BO16" s="128"/>
    </row>
    <row r="17" spans="1:67">
      <c r="A17" s="128"/>
      <c r="B17" s="128"/>
      <c r="C17" s="128"/>
      <c r="D17" s="128"/>
      <c r="F17" s="128"/>
      <c r="G17" s="128"/>
      <c r="H17" s="128"/>
      <c r="I17" s="128"/>
      <c r="J17" s="128"/>
      <c r="K17" s="128"/>
      <c r="L17" s="128"/>
      <c r="M17" s="128"/>
      <c r="N17" s="128"/>
      <c r="AE17" s="128"/>
      <c r="AN17" s="128"/>
      <c r="AO17" s="128"/>
      <c r="AP17" s="128"/>
      <c r="AQ17" s="128"/>
      <c r="AR17" s="128"/>
      <c r="AS17" s="128"/>
      <c r="AT17" s="128"/>
      <c r="AU17" s="128"/>
      <c r="AV17" s="128"/>
      <c r="AW17" s="128"/>
      <c r="AX17" s="128"/>
      <c r="AY17" s="128"/>
      <c r="AZ17" s="128"/>
      <c r="BA17" s="128"/>
      <c r="BB17" s="128"/>
      <c r="BC17" s="128"/>
      <c r="BD17" s="128"/>
      <c r="BE17" s="128"/>
      <c r="BF17" s="128"/>
      <c r="BG17" s="128"/>
      <c r="BH17" s="128"/>
      <c r="BI17" s="128"/>
      <c r="BJ17" s="128"/>
      <c r="BK17" s="128"/>
      <c r="BL17" s="128"/>
      <c r="BM17" s="128"/>
      <c r="BN17" s="128"/>
      <c r="BO17" s="128"/>
    </row>
    <row r="18" spans="1:67">
      <c r="A18" s="128"/>
      <c r="B18" s="128"/>
      <c r="C18" s="128"/>
      <c r="D18" s="128"/>
      <c r="F18" s="128"/>
      <c r="G18" s="128"/>
      <c r="H18" s="128"/>
      <c r="I18" s="128"/>
      <c r="J18" s="128"/>
      <c r="K18" s="128"/>
      <c r="L18" s="128"/>
      <c r="M18" s="128"/>
      <c r="N18" s="128"/>
      <c r="AE18" s="128"/>
      <c r="AN18" s="128"/>
      <c r="AO18" s="128"/>
      <c r="AP18" s="128"/>
      <c r="AQ18" s="128"/>
      <c r="AR18" s="128"/>
      <c r="AS18" s="128"/>
      <c r="AT18" s="128"/>
      <c r="AU18" s="128"/>
      <c r="AV18" s="128"/>
      <c r="AW18" s="128"/>
      <c r="AX18" s="128"/>
      <c r="AY18" s="128"/>
      <c r="AZ18" s="128"/>
      <c r="BA18" s="128"/>
      <c r="BB18" s="128"/>
      <c r="BC18" s="128"/>
      <c r="BD18" s="128"/>
      <c r="BE18" s="128"/>
      <c r="BF18" s="128"/>
      <c r="BG18" s="128"/>
      <c r="BH18" s="128"/>
      <c r="BI18" s="128"/>
      <c r="BJ18" s="128"/>
      <c r="BK18" s="128"/>
      <c r="BL18" s="128"/>
      <c r="BM18" s="128"/>
      <c r="BN18" s="128"/>
      <c r="BO18" s="128"/>
    </row>
    <row r="19" spans="1:67">
      <c r="A19" s="128"/>
      <c r="B19" s="128"/>
      <c r="C19" s="128"/>
      <c r="D19" s="128"/>
      <c r="F19" s="128"/>
      <c r="G19" s="128"/>
      <c r="H19" s="128"/>
      <c r="I19" s="128"/>
      <c r="J19" s="128"/>
      <c r="K19" s="128"/>
      <c r="L19" s="128"/>
      <c r="M19" s="128"/>
      <c r="N19" s="128"/>
      <c r="AE19" s="128"/>
      <c r="AN19" s="128"/>
      <c r="AO19" s="128"/>
      <c r="AP19" s="128"/>
      <c r="AQ19" s="128"/>
      <c r="AR19" s="128"/>
      <c r="AS19" s="128"/>
      <c r="AT19" s="128"/>
      <c r="AU19" s="128"/>
      <c r="AV19" s="128"/>
      <c r="AW19" s="128"/>
      <c r="AX19" s="128"/>
      <c r="AY19" s="128"/>
      <c r="AZ19" s="128"/>
      <c r="BA19" s="128"/>
      <c r="BB19" s="128"/>
      <c r="BC19" s="128"/>
      <c r="BD19" s="128"/>
      <c r="BE19" s="128"/>
      <c r="BF19" s="128"/>
      <c r="BG19" s="128"/>
      <c r="BH19" s="128"/>
      <c r="BI19" s="128"/>
      <c r="BJ19" s="128"/>
      <c r="BK19" s="128"/>
      <c r="BL19" s="128"/>
      <c r="BM19" s="128"/>
      <c r="BN19" s="128"/>
      <c r="BO19" s="128"/>
    </row>
    <row r="20" spans="1:67">
      <c r="A20" s="128"/>
      <c r="B20" s="128"/>
      <c r="C20" s="128"/>
      <c r="D20" s="128"/>
      <c r="F20" s="128"/>
      <c r="G20" s="128"/>
      <c r="H20" s="128"/>
      <c r="I20" s="128"/>
      <c r="J20" s="128"/>
      <c r="K20" s="128"/>
      <c r="L20" s="128"/>
      <c r="M20" s="128"/>
      <c r="N20" s="128"/>
      <c r="AE20" s="128"/>
      <c r="AN20" s="128"/>
      <c r="AO20" s="128"/>
      <c r="AP20" s="128"/>
      <c r="AQ20" s="128"/>
      <c r="AR20" s="128"/>
      <c r="AS20" s="128"/>
      <c r="AT20" s="128"/>
      <c r="AU20" s="128"/>
      <c r="AV20" s="128"/>
      <c r="AW20" s="128"/>
      <c r="AX20" s="128"/>
      <c r="AY20" s="128"/>
      <c r="AZ20" s="128"/>
      <c r="BA20" s="128"/>
      <c r="BB20" s="128"/>
      <c r="BC20" s="128"/>
      <c r="BD20" s="128"/>
      <c r="BE20" s="128"/>
      <c r="BF20" s="128"/>
      <c r="BG20" s="128"/>
      <c r="BH20" s="128"/>
      <c r="BI20" s="128"/>
      <c r="BJ20" s="128"/>
      <c r="BK20" s="128"/>
      <c r="BL20" s="128"/>
      <c r="BM20" s="128"/>
      <c r="BN20" s="128"/>
      <c r="BO20" s="128"/>
    </row>
    <row r="21" spans="1:67">
      <c r="A21" s="128"/>
      <c r="B21" s="128"/>
      <c r="C21" s="128"/>
      <c r="D21" s="128"/>
      <c r="F21" s="128"/>
      <c r="G21" s="128"/>
      <c r="H21" s="128"/>
      <c r="I21" s="128"/>
      <c r="J21" s="128"/>
      <c r="K21" s="128"/>
      <c r="L21" s="128"/>
      <c r="M21" s="128"/>
      <c r="N21" s="128"/>
      <c r="AE21" s="128"/>
      <c r="AN21" s="128"/>
      <c r="AO21" s="128"/>
      <c r="AP21" s="128"/>
      <c r="AQ21" s="128"/>
      <c r="AR21" s="128"/>
      <c r="AS21" s="128"/>
      <c r="AT21" s="128"/>
      <c r="AU21" s="128"/>
      <c r="AV21" s="128"/>
      <c r="AW21" s="128"/>
      <c r="AX21" s="128"/>
      <c r="AY21" s="128"/>
      <c r="AZ21" s="128"/>
      <c r="BA21" s="128"/>
      <c r="BB21" s="128"/>
      <c r="BC21" s="128"/>
      <c r="BD21" s="128"/>
      <c r="BE21" s="128"/>
      <c r="BF21" s="128"/>
      <c r="BG21" s="128"/>
      <c r="BH21" s="128"/>
      <c r="BI21" s="128"/>
      <c r="BJ21" s="128"/>
      <c r="BK21" s="128"/>
      <c r="BL21" s="128"/>
      <c r="BM21" s="128"/>
      <c r="BN21" s="128"/>
      <c r="BO21" s="128"/>
    </row>
    <row r="22" spans="1:67">
      <c r="A22" s="128"/>
      <c r="B22" s="128"/>
      <c r="C22" s="128"/>
      <c r="D22" s="128"/>
      <c r="F22" s="128"/>
      <c r="G22" s="128"/>
      <c r="H22" s="128"/>
      <c r="I22" s="128"/>
      <c r="J22" s="128"/>
      <c r="K22" s="128"/>
      <c r="L22" s="128"/>
      <c r="M22" s="128"/>
      <c r="N22" s="128"/>
      <c r="AE22" s="128"/>
      <c r="AN22" s="128"/>
      <c r="AO22" s="128"/>
      <c r="AP22" s="128"/>
      <c r="AQ22" s="128"/>
      <c r="AR22" s="128"/>
      <c r="AS22" s="128"/>
      <c r="AT22" s="128"/>
      <c r="AU22" s="128"/>
      <c r="AV22" s="128"/>
      <c r="AW22" s="128"/>
      <c r="AX22" s="128"/>
      <c r="AY22" s="128"/>
      <c r="AZ22" s="128"/>
      <c r="BA22" s="128"/>
      <c r="BB22" s="128"/>
      <c r="BC22" s="128"/>
      <c r="BD22" s="128"/>
      <c r="BE22" s="128"/>
      <c r="BF22" s="128"/>
      <c r="BG22" s="128"/>
      <c r="BH22" s="128"/>
      <c r="BI22" s="128"/>
      <c r="BJ22" s="128"/>
      <c r="BK22" s="128"/>
      <c r="BL22" s="128"/>
      <c r="BM22" s="128"/>
      <c r="BN22" s="128"/>
      <c r="BO22" s="128"/>
    </row>
    <row r="23" spans="1:67">
      <c r="A23" s="128"/>
      <c r="B23" s="128"/>
      <c r="C23" s="128"/>
      <c r="D23" s="128"/>
      <c r="F23" s="128"/>
      <c r="G23" s="128"/>
      <c r="H23" s="128"/>
      <c r="I23" s="128"/>
      <c r="J23" s="128"/>
      <c r="K23" s="128"/>
      <c r="L23" s="128"/>
      <c r="M23" s="128"/>
      <c r="N23" s="128"/>
      <c r="AE23" s="128"/>
      <c r="AN23" s="128"/>
      <c r="AO23" s="128"/>
      <c r="AP23" s="128"/>
      <c r="AQ23" s="128"/>
      <c r="AR23" s="128"/>
      <c r="AS23" s="128"/>
      <c r="AT23" s="128"/>
      <c r="AU23" s="128"/>
      <c r="AV23" s="128"/>
      <c r="AW23" s="128"/>
      <c r="AX23" s="128"/>
      <c r="AY23" s="128"/>
      <c r="AZ23" s="128"/>
      <c r="BA23" s="128"/>
      <c r="BB23" s="128"/>
      <c r="BC23" s="128"/>
      <c r="BD23" s="128"/>
      <c r="BE23" s="128"/>
      <c r="BF23" s="128"/>
      <c r="BG23" s="128"/>
      <c r="BH23" s="128"/>
      <c r="BI23" s="128"/>
      <c r="BJ23" s="128"/>
      <c r="BK23" s="128"/>
      <c r="BL23" s="128"/>
      <c r="BM23" s="128"/>
      <c r="BN23" s="128"/>
      <c r="BO23" s="128"/>
    </row>
    <row r="24" spans="1:67">
      <c r="A24" s="128"/>
      <c r="B24" s="128"/>
      <c r="C24" s="128"/>
      <c r="D24" s="128"/>
      <c r="F24" s="128"/>
      <c r="G24" s="128"/>
      <c r="H24" s="128"/>
      <c r="I24" s="128"/>
      <c r="J24" s="128"/>
      <c r="K24" s="128"/>
      <c r="L24" s="128"/>
      <c r="M24" s="128"/>
      <c r="N24" s="128"/>
      <c r="AE24" s="128"/>
      <c r="AN24" s="128"/>
      <c r="AO24" s="128"/>
      <c r="AP24" s="128"/>
      <c r="AQ24" s="128"/>
      <c r="AR24" s="128"/>
      <c r="AS24" s="128"/>
      <c r="AT24" s="128"/>
      <c r="AU24" s="128"/>
      <c r="AV24" s="128"/>
      <c r="AW24" s="128"/>
      <c r="AX24" s="128"/>
      <c r="AY24" s="128"/>
      <c r="AZ24" s="128"/>
      <c r="BA24" s="128"/>
      <c r="BB24" s="128"/>
      <c r="BC24" s="128"/>
      <c r="BD24" s="128"/>
      <c r="BE24" s="128"/>
      <c r="BF24" s="128"/>
      <c r="BG24" s="128"/>
      <c r="BH24" s="128"/>
      <c r="BI24" s="128"/>
      <c r="BJ24" s="128"/>
      <c r="BK24" s="128"/>
      <c r="BL24" s="128"/>
      <c r="BM24" s="128"/>
      <c r="BN24" s="128"/>
      <c r="BO24" s="128"/>
    </row>
    <row r="25" spans="1:67">
      <c r="A25" s="128"/>
      <c r="B25" s="128"/>
      <c r="C25" s="128"/>
      <c r="D25" s="128"/>
      <c r="F25" s="128"/>
      <c r="G25" s="128"/>
      <c r="H25" s="128"/>
      <c r="I25" s="128"/>
      <c r="J25" s="128"/>
      <c r="K25" s="128"/>
      <c r="L25" s="128"/>
      <c r="M25" s="128"/>
      <c r="N25" s="128"/>
      <c r="AE25" s="128"/>
      <c r="AN25" s="128"/>
      <c r="AO25" s="128"/>
      <c r="AP25" s="128"/>
      <c r="AQ25" s="128"/>
      <c r="AR25" s="128"/>
      <c r="AS25" s="128"/>
      <c r="AT25" s="128"/>
      <c r="AU25" s="128"/>
      <c r="AV25" s="128"/>
      <c r="AW25" s="128"/>
      <c r="AX25" s="128"/>
      <c r="AY25" s="128"/>
      <c r="AZ25" s="128"/>
      <c r="BA25" s="128"/>
      <c r="BB25" s="128"/>
      <c r="BC25" s="128"/>
      <c r="BD25" s="128"/>
      <c r="BE25" s="128"/>
      <c r="BF25" s="128"/>
      <c r="BG25" s="128"/>
      <c r="BH25" s="128"/>
      <c r="BI25" s="128"/>
      <c r="BJ25" s="128"/>
      <c r="BK25" s="128"/>
      <c r="BL25" s="128"/>
      <c r="BM25" s="128"/>
      <c r="BN25" s="128"/>
      <c r="BO25" s="128"/>
    </row>
    <row r="26" spans="1:67">
      <c r="A26" s="128"/>
      <c r="B26" s="128"/>
      <c r="C26" s="128"/>
      <c r="D26" s="128"/>
      <c r="F26" s="128"/>
      <c r="G26" s="128"/>
      <c r="H26" s="128"/>
      <c r="I26" s="128"/>
      <c r="J26" s="128"/>
      <c r="K26" s="128"/>
      <c r="L26" s="128"/>
      <c r="M26" s="128"/>
      <c r="N26" s="128"/>
      <c r="AE26" s="128"/>
      <c r="AN26" s="128"/>
      <c r="AO26" s="128"/>
      <c r="AP26" s="128"/>
      <c r="AQ26" s="128"/>
      <c r="AR26" s="128"/>
      <c r="AS26" s="128"/>
      <c r="AT26" s="128"/>
      <c r="AU26" s="128"/>
      <c r="AV26" s="128"/>
      <c r="AW26" s="128"/>
      <c r="AX26" s="128"/>
      <c r="AY26" s="128"/>
      <c r="AZ26" s="128"/>
      <c r="BA26" s="128"/>
      <c r="BB26" s="128"/>
      <c r="BC26" s="128"/>
      <c r="BD26" s="128"/>
      <c r="BE26" s="128"/>
      <c r="BF26" s="128"/>
      <c r="BG26" s="128"/>
      <c r="BH26" s="128"/>
      <c r="BI26" s="128"/>
      <c r="BJ26" s="128"/>
      <c r="BK26" s="128"/>
      <c r="BL26" s="128"/>
      <c r="BM26" s="128"/>
      <c r="BN26" s="128"/>
      <c r="BO26" s="128"/>
    </row>
    <row r="27" spans="1:67">
      <c r="A27" s="128"/>
      <c r="B27" s="128"/>
      <c r="C27" s="128"/>
      <c r="D27" s="128"/>
      <c r="F27" s="128"/>
      <c r="G27" s="128"/>
      <c r="H27" s="128"/>
      <c r="I27" s="128"/>
      <c r="J27" s="128"/>
      <c r="K27" s="128"/>
      <c r="L27" s="128"/>
      <c r="M27" s="128"/>
      <c r="N27" s="128"/>
      <c r="AE27" s="128"/>
      <c r="AN27" s="128"/>
      <c r="AO27" s="128"/>
      <c r="AP27" s="128"/>
      <c r="AQ27" s="128"/>
      <c r="AR27" s="128"/>
      <c r="AS27" s="128"/>
      <c r="AT27" s="128"/>
      <c r="AU27" s="128"/>
      <c r="AV27" s="128"/>
      <c r="AW27" s="128"/>
      <c r="AX27" s="128"/>
      <c r="AY27" s="128"/>
      <c r="AZ27" s="128"/>
      <c r="BA27" s="128"/>
      <c r="BB27" s="128"/>
      <c r="BC27" s="128"/>
      <c r="BD27" s="128"/>
      <c r="BE27" s="128"/>
      <c r="BF27" s="128"/>
      <c r="BG27" s="128"/>
      <c r="BH27" s="128"/>
      <c r="BI27" s="128"/>
      <c r="BJ27" s="128"/>
      <c r="BK27" s="128"/>
      <c r="BL27" s="128"/>
      <c r="BM27" s="128"/>
      <c r="BN27" s="128"/>
      <c r="BO27" s="128"/>
    </row>
    <row r="28" spans="1:67">
      <c r="A28" s="128"/>
      <c r="B28" s="128"/>
      <c r="C28" s="128"/>
      <c r="D28" s="128"/>
      <c r="F28" s="128"/>
      <c r="G28" s="128"/>
      <c r="H28" s="128"/>
      <c r="I28" s="128"/>
      <c r="J28" s="128"/>
      <c r="K28" s="128"/>
      <c r="L28" s="128"/>
      <c r="M28" s="128"/>
      <c r="N28" s="128"/>
      <c r="AE28" s="128"/>
      <c r="AN28" s="128"/>
      <c r="AO28" s="128"/>
      <c r="AP28" s="128"/>
      <c r="AQ28" s="128"/>
      <c r="AR28" s="128"/>
      <c r="AS28" s="128"/>
      <c r="AT28" s="128"/>
      <c r="AU28" s="128"/>
      <c r="AV28" s="128"/>
      <c r="AW28" s="128"/>
      <c r="AX28" s="128"/>
      <c r="AY28" s="128"/>
      <c r="AZ28" s="128"/>
      <c r="BA28" s="128"/>
      <c r="BB28" s="128"/>
      <c r="BC28" s="128"/>
      <c r="BD28" s="128"/>
      <c r="BE28" s="128"/>
      <c r="BF28" s="128"/>
      <c r="BG28" s="128"/>
      <c r="BH28" s="128"/>
      <c r="BI28" s="128"/>
      <c r="BJ28" s="128"/>
      <c r="BK28" s="128"/>
      <c r="BL28" s="128"/>
      <c r="BM28" s="128"/>
      <c r="BN28" s="128"/>
      <c r="BO28" s="128"/>
    </row>
    <row r="29" spans="1:67">
      <c r="A29" s="128"/>
      <c r="B29" s="128"/>
      <c r="C29" s="128"/>
      <c r="D29" s="128"/>
      <c r="F29" s="128"/>
      <c r="G29" s="128"/>
      <c r="H29" s="128"/>
      <c r="I29" s="128"/>
      <c r="J29" s="128"/>
      <c r="K29" s="128"/>
      <c r="L29" s="128"/>
      <c r="M29" s="128"/>
      <c r="N29" s="128"/>
      <c r="AE29" s="128"/>
      <c r="AN29" s="128"/>
      <c r="AO29" s="128"/>
      <c r="AP29" s="128"/>
      <c r="AQ29" s="128"/>
      <c r="AR29" s="128"/>
      <c r="AS29" s="128"/>
      <c r="AT29" s="128"/>
      <c r="AU29" s="128"/>
      <c r="AV29" s="128"/>
      <c r="AW29" s="128"/>
      <c r="AX29" s="128"/>
      <c r="AY29" s="128"/>
      <c r="AZ29" s="128"/>
      <c r="BA29" s="128"/>
      <c r="BB29" s="128"/>
      <c r="BC29" s="128"/>
      <c r="BD29" s="128"/>
      <c r="BE29" s="128"/>
      <c r="BF29" s="128"/>
      <c r="BG29" s="128"/>
      <c r="BH29" s="128"/>
      <c r="BI29" s="128"/>
      <c r="BJ29" s="128"/>
      <c r="BK29" s="128"/>
      <c r="BL29" s="128"/>
      <c r="BM29" s="128"/>
      <c r="BN29" s="128"/>
      <c r="BO29" s="128"/>
    </row>
    <row r="30" spans="1:67">
      <c r="A30" s="128"/>
      <c r="B30" s="128"/>
      <c r="C30" s="128"/>
      <c r="D30" s="128"/>
      <c r="F30" s="128"/>
      <c r="G30" s="128"/>
      <c r="H30" s="128"/>
      <c r="I30" s="128"/>
      <c r="J30" s="128"/>
      <c r="K30" s="128"/>
      <c r="L30" s="128"/>
      <c r="M30" s="128"/>
      <c r="N30" s="128"/>
      <c r="AE30" s="128"/>
      <c r="AN30" s="128"/>
      <c r="AO30" s="128"/>
      <c r="AP30" s="128"/>
      <c r="AQ30" s="128"/>
      <c r="AR30" s="128"/>
      <c r="AS30" s="128"/>
      <c r="AT30" s="128"/>
      <c r="AU30" s="128"/>
      <c r="AV30" s="128"/>
      <c r="AW30" s="128"/>
      <c r="AX30" s="128"/>
      <c r="AY30" s="128"/>
      <c r="AZ30" s="128"/>
      <c r="BA30" s="128"/>
      <c r="BB30" s="128"/>
      <c r="BC30" s="128"/>
      <c r="BD30" s="128"/>
      <c r="BE30" s="128"/>
      <c r="BF30" s="128"/>
      <c r="BG30" s="128"/>
      <c r="BH30" s="128"/>
      <c r="BI30" s="128"/>
      <c r="BJ30" s="128"/>
      <c r="BK30" s="128"/>
      <c r="BL30" s="128"/>
      <c r="BM30" s="128"/>
      <c r="BN30" s="128"/>
      <c r="BO30" s="128"/>
    </row>
    <row r="31" spans="1:67">
      <c r="A31" s="128"/>
      <c r="B31" s="128"/>
      <c r="C31" s="128"/>
      <c r="D31" s="128"/>
      <c r="F31" s="128"/>
      <c r="G31" s="128"/>
      <c r="H31" s="128"/>
      <c r="I31" s="128"/>
      <c r="J31" s="128"/>
      <c r="K31" s="128"/>
      <c r="L31" s="128"/>
      <c r="M31" s="128"/>
      <c r="N31" s="128"/>
      <c r="AE31" s="128"/>
      <c r="AN31" s="128"/>
      <c r="AO31" s="128"/>
      <c r="AP31" s="128"/>
      <c r="AQ31" s="128"/>
      <c r="AR31" s="128"/>
      <c r="AS31" s="128"/>
      <c r="AT31" s="128"/>
      <c r="AU31" s="128"/>
      <c r="AV31" s="128"/>
      <c r="AW31" s="128"/>
      <c r="AX31" s="128"/>
      <c r="AY31" s="128"/>
      <c r="AZ31" s="128"/>
      <c r="BA31" s="128"/>
      <c r="BB31" s="128"/>
      <c r="BC31" s="128"/>
      <c r="BD31" s="128"/>
      <c r="BE31" s="128"/>
      <c r="BF31" s="128"/>
      <c r="BG31" s="128"/>
      <c r="BH31" s="128"/>
      <c r="BI31" s="128"/>
      <c r="BJ31" s="128"/>
      <c r="BK31" s="128"/>
      <c r="BL31" s="128"/>
      <c r="BM31" s="128"/>
      <c r="BN31" s="128"/>
      <c r="BO31" s="128"/>
    </row>
    <row r="32" spans="1:67">
      <c r="A32" s="128"/>
      <c r="B32" s="128"/>
      <c r="C32" s="128"/>
      <c r="D32" s="128"/>
      <c r="F32" s="128"/>
      <c r="G32" s="128"/>
      <c r="H32" s="128"/>
      <c r="I32" s="128"/>
      <c r="J32" s="128"/>
      <c r="K32" s="128"/>
      <c r="L32" s="128"/>
      <c r="M32" s="128"/>
      <c r="N32" s="128"/>
      <c r="AE32" s="128"/>
      <c r="AN32" s="128"/>
      <c r="AO32" s="128"/>
      <c r="AP32" s="128"/>
      <c r="AQ32" s="128"/>
      <c r="AR32" s="128"/>
      <c r="AS32" s="128"/>
      <c r="AT32" s="128"/>
      <c r="AU32" s="128"/>
      <c r="AV32" s="128"/>
      <c r="AW32" s="128"/>
      <c r="AX32" s="128"/>
      <c r="AY32" s="128"/>
      <c r="AZ32" s="128"/>
      <c r="BA32" s="128"/>
      <c r="BB32" s="128"/>
      <c r="BC32" s="128"/>
      <c r="BD32" s="128"/>
      <c r="BE32" s="128"/>
      <c r="BF32" s="128"/>
      <c r="BG32" s="128"/>
      <c r="BH32" s="128"/>
      <c r="BI32" s="128"/>
      <c r="BJ32" s="128"/>
      <c r="BK32" s="128"/>
      <c r="BL32" s="128"/>
      <c r="BM32" s="128"/>
      <c r="BN32" s="128"/>
      <c r="BO32" s="128"/>
    </row>
    <row r="33" spans="1:67">
      <c r="A33" s="128"/>
      <c r="B33" s="128"/>
      <c r="C33" s="128"/>
      <c r="D33" s="128"/>
      <c r="F33" s="128"/>
      <c r="G33" s="128"/>
      <c r="H33" s="128"/>
      <c r="I33" s="128"/>
      <c r="J33" s="128"/>
      <c r="K33" s="128"/>
      <c r="L33" s="128"/>
      <c r="M33" s="128"/>
      <c r="N33" s="128"/>
      <c r="AE33" s="128"/>
      <c r="AN33" s="128"/>
      <c r="AO33" s="128"/>
      <c r="AP33" s="128"/>
      <c r="AQ33" s="128"/>
      <c r="AR33" s="128"/>
      <c r="AS33" s="128"/>
      <c r="AT33" s="128"/>
      <c r="AU33" s="128"/>
      <c r="AV33" s="128"/>
      <c r="AW33" s="128"/>
      <c r="AX33" s="128"/>
      <c r="AY33" s="128"/>
      <c r="AZ33" s="128"/>
      <c r="BA33" s="128"/>
      <c r="BB33" s="128"/>
      <c r="BC33" s="128"/>
      <c r="BD33" s="128"/>
      <c r="BE33" s="128"/>
      <c r="BF33" s="128"/>
      <c r="BG33" s="128"/>
      <c r="BH33" s="128"/>
      <c r="BI33" s="128"/>
      <c r="BJ33" s="128"/>
      <c r="BK33" s="128"/>
      <c r="BL33" s="128"/>
      <c r="BM33" s="128"/>
      <c r="BN33" s="128"/>
      <c r="BO33" s="128"/>
    </row>
    <row r="34" spans="1:67">
      <c r="A34" s="128"/>
      <c r="B34" s="128"/>
      <c r="C34" s="128"/>
      <c r="D34" s="128"/>
      <c r="F34" s="128"/>
      <c r="G34" s="128"/>
      <c r="H34" s="128"/>
      <c r="I34" s="128"/>
      <c r="J34" s="128"/>
      <c r="K34" s="128"/>
      <c r="L34" s="128"/>
      <c r="M34" s="128"/>
      <c r="N34" s="128"/>
      <c r="AE34" s="128"/>
      <c r="AN34" s="128"/>
      <c r="AO34" s="128"/>
      <c r="AP34" s="128"/>
      <c r="AQ34" s="128"/>
      <c r="AR34" s="128"/>
      <c r="AS34" s="128"/>
      <c r="AT34" s="128"/>
      <c r="AU34" s="128"/>
      <c r="AV34" s="128"/>
      <c r="AW34" s="128"/>
      <c r="AX34" s="128"/>
      <c r="AY34" s="128"/>
      <c r="AZ34" s="128"/>
      <c r="BA34" s="128"/>
      <c r="BB34" s="128"/>
      <c r="BC34" s="128"/>
      <c r="BD34" s="128"/>
      <c r="BE34" s="128"/>
      <c r="BF34" s="128"/>
      <c r="BG34" s="128"/>
      <c r="BH34" s="128"/>
      <c r="BI34" s="128"/>
      <c r="BJ34" s="128"/>
      <c r="BK34" s="128"/>
      <c r="BL34" s="128"/>
      <c r="BM34" s="128"/>
      <c r="BN34" s="128"/>
      <c r="BO34" s="128"/>
    </row>
    <row r="35" spans="1:67">
      <c r="A35" s="128"/>
      <c r="B35" s="128"/>
      <c r="C35" s="128"/>
      <c r="D35" s="128"/>
      <c r="F35" s="128"/>
      <c r="G35" s="128"/>
      <c r="H35" s="128"/>
      <c r="I35" s="128"/>
      <c r="J35" s="128"/>
      <c r="K35" s="128"/>
      <c r="L35" s="128"/>
      <c r="M35" s="128"/>
      <c r="N35" s="128"/>
      <c r="AE35" s="128"/>
      <c r="AN35" s="128"/>
      <c r="AO35" s="128"/>
      <c r="AP35" s="128"/>
      <c r="AQ35" s="128"/>
      <c r="AR35" s="128"/>
      <c r="AS35" s="128"/>
      <c r="AT35" s="128"/>
      <c r="AU35" s="128"/>
      <c r="AV35" s="128"/>
      <c r="AW35" s="128"/>
      <c r="AX35" s="128"/>
      <c r="AY35" s="128"/>
      <c r="AZ35" s="128"/>
      <c r="BA35" s="128"/>
      <c r="BB35" s="128"/>
      <c r="BC35" s="128"/>
      <c r="BD35" s="128"/>
      <c r="BE35" s="128"/>
      <c r="BF35" s="128"/>
      <c r="BG35" s="128"/>
      <c r="BH35" s="128"/>
      <c r="BI35" s="128"/>
      <c r="BJ35" s="128"/>
      <c r="BK35" s="128"/>
      <c r="BL35" s="128"/>
      <c r="BM35" s="128"/>
      <c r="BN35" s="128"/>
      <c r="BO35" s="128"/>
    </row>
  </sheetData>
  <autoFilter ref="A1:BQ9">
    <sortState ref="A2:BQ9">
      <sortCondition ref="E1:E9"/>
    </sortState>
  </autoFilter>
  <sortState ref="A2:BO35">
    <sortCondition ref="BI2:BI35" customList="VODAFONE,MOVISTAR,ORANGE,YOIGO"/>
    <sortCondition ref="E2:E35"/>
  </sortState>
  <pageMargins left="0.7" right="0.7" top="0.75" bottom="0.75" header="0.3" footer="0.3"/>
  <pageSetup paperSize="9" scale="21"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9">
    <tabColor rgb="FF00B0F0"/>
    <pageSetUpPr fitToPage="1"/>
  </sheetPr>
  <dimension ref="A1:BQ35"/>
  <sheetViews>
    <sheetView showGridLines="0" zoomScale="70" zoomScaleNormal="70" workbookViewId="0">
      <selection activeCell="E1" sqref="E1"/>
    </sheetView>
  </sheetViews>
  <sheetFormatPr baseColWidth="10" defaultColWidth="9.140625" defaultRowHeight="14.25"/>
  <cols>
    <col min="1" max="1" width="11.5703125" style="129" bestFit="1" customWidth="1"/>
    <col min="2" max="2" width="11.5703125" style="75" bestFit="1" customWidth="1"/>
    <col min="3" max="3" width="8.7109375" style="4" bestFit="1" customWidth="1"/>
    <col min="4" max="4" width="32.140625" style="129" bestFit="1" customWidth="1"/>
    <col min="5" max="5" width="41.14062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15" width="8.7109375" style="128" bestFit="1" customWidth="1"/>
    <col min="16" max="16" width="15.42578125" style="128" bestFit="1" customWidth="1"/>
    <col min="17" max="30" width="8.7109375" style="128" bestFit="1" customWidth="1"/>
    <col min="31" max="31" width="8.7109375" style="10" bestFit="1" customWidth="1"/>
    <col min="32" max="36" width="8.7109375" style="128" bestFit="1" customWidth="1"/>
    <col min="37" max="37" width="8.7109375" style="128" customWidth="1"/>
    <col min="38" max="39" width="8.7109375" style="128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8.7109375" style="138" bestFit="1" customWidth="1"/>
    <col min="53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6" style="10" bestFit="1" customWidth="1"/>
    <col min="66" max="66" width="27.140625" style="10" bestFit="1" customWidth="1"/>
    <col min="67" max="67" width="19.28515625" style="177" bestFit="1" customWidth="1"/>
    <col min="68" max="68" width="23.5703125" style="128" bestFit="1" customWidth="1"/>
    <col min="69" max="16384" width="9.140625" style="128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268</v>
      </c>
      <c r="P1" s="40" t="s">
        <v>269</v>
      </c>
      <c r="Q1" s="40" t="s">
        <v>270</v>
      </c>
      <c r="R1" s="40" t="s">
        <v>271</v>
      </c>
      <c r="S1" s="40" t="s">
        <v>272</v>
      </c>
      <c r="T1" s="41" t="s">
        <v>273</v>
      </c>
      <c r="U1" s="39" t="s">
        <v>274</v>
      </c>
      <c r="V1" s="40" t="s">
        <v>275</v>
      </c>
      <c r="W1" s="40" t="s">
        <v>276</v>
      </c>
      <c r="X1" s="40" t="s">
        <v>277</v>
      </c>
      <c r="Y1" s="40" t="s">
        <v>278</v>
      </c>
      <c r="Z1" s="41" t="s">
        <v>279</v>
      </c>
      <c r="AA1" s="39" t="s">
        <v>280</v>
      </c>
      <c r="AB1" s="40" t="s">
        <v>281</v>
      </c>
      <c r="AC1" s="40" t="s">
        <v>282</v>
      </c>
      <c r="AD1" s="40" t="s">
        <v>283</v>
      </c>
      <c r="AE1" s="41" t="s">
        <v>284</v>
      </c>
      <c r="AF1" s="39" t="s">
        <v>285</v>
      </c>
      <c r="AG1" s="40" t="s">
        <v>286</v>
      </c>
      <c r="AH1" s="40" t="s">
        <v>287</v>
      </c>
      <c r="AI1" s="40" t="s">
        <v>288</v>
      </c>
      <c r="AJ1" s="40" t="s">
        <v>289</v>
      </c>
      <c r="AK1" s="40" t="s">
        <v>223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224</v>
      </c>
      <c r="AT1" s="40" t="s">
        <v>19</v>
      </c>
      <c r="AU1" s="40" t="s">
        <v>20</v>
      </c>
      <c r="AV1" s="40" t="s">
        <v>48</v>
      </c>
      <c r="AW1" s="40" t="s">
        <v>49</v>
      </c>
      <c r="AX1" s="40" t="s">
        <v>290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175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58" t="s">
        <v>225</v>
      </c>
      <c r="BO1" s="252" t="s">
        <v>344</v>
      </c>
      <c r="BP1" s="173" t="s">
        <v>691</v>
      </c>
      <c r="BQ1" s="169" t="s">
        <v>692</v>
      </c>
    </row>
    <row r="2" spans="1:69" ht="15.75">
      <c r="A2" s="205" t="s">
        <v>37</v>
      </c>
      <c r="B2" s="206" t="s">
        <v>40</v>
      </c>
      <c r="C2" s="220" t="s">
        <v>34</v>
      </c>
      <c r="D2" s="209" t="s">
        <v>38</v>
      </c>
      <c r="E2" s="26" t="s">
        <v>592</v>
      </c>
      <c r="F2" s="93">
        <v>136</v>
      </c>
      <c r="G2" s="79">
        <v>0</v>
      </c>
      <c r="H2" s="147">
        <v>82</v>
      </c>
      <c r="I2" s="147">
        <v>0</v>
      </c>
      <c r="J2" s="147">
        <v>54</v>
      </c>
      <c r="K2" s="147">
        <v>0</v>
      </c>
      <c r="L2" s="79">
        <v>3</v>
      </c>
      <c r="M2" s="60">
        <v>0</v>
      </c>
      <c r="N2" s="185"/>
      <c r="O2" s="147">
        <v>3.4439500000000001</v>
      </c>
      <c r="P2" s="147">
        <v>5.7354710000000004</v>
      </c>
      <c r="Q2" s="68">
        <v>4.3571119999999999</v>
      </c>
      <c r="R2" s="147">
        <v>4</v>
      </c>
      <c r="S2" s="147">
        <v>7.6749999999999972</v>
      </c>
      <c r="T2" s="71">
        <v>7.0437499999999993</v>
      </c>
      <c r="U2" s="147">
        <v>4.1560370000000004</v>
      </c>
      <c r="V2" s="147">
        <v>8.1444329999999994</v>
      </c>
      <c r="W2" s="68">
        <v>5.7453979999999998</v>
      </c>
      <c r="X2" s="147">
        <v>4.9444444444444446</v>
      </c>
      <c r="Y2" s="147">
        <v>9.9458333333333329</v>
      </c>
      <c r="Z2" s="71">
        <v>9.6124999999999989</v>
      </c>
      <c r="AA2" s="147">
        <v>3.975877204036951</v>
      </c>
      <c r="AB2" s="147">
        <v>798</v>
      </c>
      <c r="AC2" s="147">
        <v>0.32833521655091591</v>
      </c>
      <c r="AD2" s="147">
        <v>0</v>
      </c>
      <c r="AE2" s="147">
        <v>3.3360465116279072</v>
      </c>
      <c r="AF2" s="221"/>
      <c r="AG2" s="221"/>
      <c r="AH2" s="221"/>
      <c r="AI2" s="221"/>
      <c r="AJ2" s="221"/>
      <c r="AK2" s="221" t="s">
        <v>248</v>
      </c>
      <c r="AL2" s="221"/>
      <c r="AM2" s="221"/>
      <c r="AN2" s="221"/>
      <c r="AO2" s="72">
        <v>0</v>
      </c>
      <c r="AP2" s="79">
        <v>0</v>
      </c>
      <c r="AQ2" s="79">
        <v>0</v>
      </c>
      <c r="AR2" s="225">
        <v>136</v>
      </c>
      <c r="AS2" s="225" t="s">
        <v>248</v>
      </c>
      <c r="AT2" s="223">
        <v>11682.81</v>
      </c>
      <c r="AU2" s="223">
        <v>0</v>
      </c>
      <c r="AV2" s="212">
        <v>0</v>
      </c>
      <c r="AW2" s="213">
        <v>136</v>
      </c>
      <c r="AX2" s="233"/>
      <c r="AY2" s="233"/>
      <c r="AZ2" s="70"/>
      <c r="BA2" s="70"/>
      <c r="BB2" s="393"/>
      <c r="BC2" s="393"/>
      <c r="BD2" s="211" t="s">
        <v>61</v>
      </c>
      <c r="BE2" s="212" t="s">
        <v>62</v>
      </c>
      <c r="BF2" s="212" t="s">
        <v>63</v>
      </c>
      <c r="BG2" s="212" t="s">
        <v>196</v>
      </c>
      <c r="BH2" s="214" t="s">
        <v>514</v>
      </c>
      <c r="BI2" s="214" t="s">
        <v>64</v>
      </c>
      <c r="BJ2" s="215">
        <v>214</v>
      </c>
      <c r="BK2" s="215">
        <v>1</v>
      </c>
      <c r="BL2" s="216" t="s">
        <v>65</v>
      </c>
      <c r="BM2" s="63"/>
      <c r="BN2" s="214" t="s">
        <v>600</v>
      </c>
      <c r="BO2" s="90" t="s">
        <v>70</v>
      </c>
      <c r="BP2" s="215" t="s">
        <v>681</v>
      </c>
      <c r="BQ2" s="216" t="s">
        <v>717</v>
      </c>
    </row>
    <row r="3" spans="1:69" ht="16.5" thickBot="1">
      <c r="A3" s="151" t="s">
        <v>37</v>
      </c>
      <c r="B3" s="152" t="s">
        <v>40</v>
      </c>
      <c r="C3" s="153" t="s">
        <v>34</v>
      </c>
      <c r="D3" s="154" t="s">
        <v>38</v>
      </c>
      <c r="E3" s="190" t="s">
        <v>592</v>
      </c>
      <c r="F3" s="191">
        <v>162</v>
      </c>
      <c r="G3" s="192">
        <v>2</v>
      </c>
      <c r="H3" s="231">
        <v>83</v>
      </c>
      <c r="I3" s="231">
        <v>1</v>
      </c>
      <c r="J3" s="231">
        <v>79</v>
      </c>
      <c r="K3" s="231">
        <v>1</v>
      </c>
      <c r="L3" s="192">
        <v>3</v>
      </c>
      <c r="M3" s="178">
        <v>0</v>
      </c>
      <c r="N3" s="155"/>
      <c r="O3" s="231">
        <v>3.5285500000000001</v>
      </c>
      <c r="P3" s="231">
        <v>4.4558609999999996</v>
      </c>
      <c r="Q3" s="194">
        <v>3.9678019999999998</v>
      </c>
      <c r="R3" s="231">
        <v>4.375</v>
      </c>
      <c r="S3" s="231">
        <v>10.899999999999999</v>
      </c>
      <c r="T3" s="193">
        <v>6.7000000000000028</v>
      </c>
      <c r="U3" s="231">
        <v>4.1965120000000002</v>
      </c>
      <c r="V3" s="231">
        <v>6.8573880000000003</v>
      </c>
      <c r="W3" s="194">
        <v>5.4569270000000003</v>
      </c>
      <c r="X3" s="231">
        <v>5</v>
      </c>
      <c r="Y3" s="231">
        <v>13.399999999999999</v>
      </c>
      <c r="Z3" s="193">
        <v>9.2000000000000028</v>
      </c>
      <c r="AA3" s="231">
        <v>3.7306857862290297</v>
      </c>
      <c r="AB3" s="231">
        <v>941</v>
      </c>
      <c r="AC3" s="231">
        <v>0.45158140941189062</v>
      </c>
      <c r="AD3" s="231">
        <v>3</v>
      </c>
      <c r="AE3" s="231">
        <v>2.8552419354838712</v>
      </c>
      <c r="AF3" s="158"/>
      <c r="AG3" s="158"/>
      <c r="AH3" s="158"/>
      <c r="AI3" s="158"/>
      <c r="AJ3" s="158"/>
      <c r="AK3" s="158" t="s">
        <v>248</v>
      </c>
      <c r="AL3" s="158"/>
      <c r="AM3" s="158"/>
      <c r="AN3" s="158"/>
      <c r="AO3" s="195">
        <v>0</v>
      </c>
      <c r="AP3" s="192">
        <v>0</v>
      </c>
      <c r="AQ3" s="192">
        <v>0</v>
      </c>
      <c r="AR3" s="226">
        <v>160</v>
      </c>
      <c r="AS3" s="226" t="s">
        <v>248</v>
      </c>
      <c r="AT3" s="227">
        <v>13848.618</v>
      </c>
      <c r="AU3" s="227">
        <v>0</v>
      </c>
      <c r="AV3" s="163">
        <v>0</v>
      </c>
      <c r="AW3" s="228">
        <v>160</v>
      </c>
      <c r="AX3" s="554"/>
      <c r="AY3" s="554"/>
      <c r="AZ3" s="232"/>
      <c r="BA3" s="232"/>
      <c r="BB3" s="389"/>
      <c r="BC3" s="389"/>
      <c r="BD3" s="162" t="s">
        <v>61</v>
      </c>
      <c r="BE3" s="163" t="s">
        <v>62</v>
      </c>
      <c r="BF3" s="163" t="s">
        <v>63</v>
      </c>
      <c r="BG3" s="163" t="s">
        <v>196</v>
      </c>
      <c r="BH3" s="164" t="s">
        <v>514</v>
      </c>
      <c r="BI3" s="164" t="s">
        <v>66</v>
      </c>
      <c r="BJ3" s="165">
        <v>214</v>
      </c>
      <c r="BK3" s="165">
        <v>7</v>
      </c>
      <c r="BL3" s="166" t="s">
        <v>65</v>
      </c>
      <c r="BM3" s="198"/>
      <c r="BN3" s="164" t="s">
        <v>600</v>
      </c>
      <c r="BO3" s="197" t="s">
        <v>70</v>
      </c>
      <c r="BP3" s="165" t="s">
        <v>681</v>
      </c>
      <c r="BQ3" s="166" t="s">
        <v>717</v>
      </c>
    </row>
    <row r="4" spans="1:69" ht="15.75">
      <c r="A4" s="205" t="s">
        <v>37</v>
      </c>
      <c r="B4" s="206" t="s">
        <v>40</v>
      </c>
      <c r="C4" s="220" t="s">
        <v>34</v>
      </c>
      <c r="D4" s="209" t="s">
        <v>38</v>
      </c>
      <c r="E4" s="26" t="s">
        <v>592</v>
      </c>
      <c r="F4" s="93">
        <v>162</v>
      </c>
      <c r="G4" s="79">
        <v>0</v>
      </c>
      <c r="H4" s="147">
        <v>83</v>
      </c>
      <c r="I4" s="147">
        <v>0</v>
      </c>
      <c r="J4" s="147">
        <v>79</v>
      </c>
      <c r="K4" s="147">
        <v>0</v>
      </c>
      <c r="L4" s="79">
        <v>2</v>
      </c>
      <c r="M4" s="60">
        <v>0</v>
      </c>
      <c r="N4" s="185"/>
      <c r="O4" s="147">
        <v>3.328703</v>
      </c>
      <c r="P4" s="147">
        <v>3.4877340000000001</v>
      </c>
      <c r="Q4" s="68">
        <v>3.4072249999999999</v>
      </c>
      <c r="R4" s="147">
        <v>3.9958333333333336</v>
      </c>
      <c r="S4" s="147">
        <v>5.0083333333333329</v>
      </c>
      <c r="T4" s="71">
        <v>4.416666666666667</v>
      </c>
      <c r="U4" s="147">
        <v>4.1857280000000001</v>
      </c>
      <c r="V4" s="147">
        <v>5.8563029999999996</v>
      </c>
      <c r="W4" s="68">
        <v>5.0105750000000002</v>
      </c>
      <c r="X4" s="147">
        <v>5.4750000000000014</v>
      </c>
      <c r="Y4" s="147">
        <v>7.0124999999999993</v>
      </c>
      <c r="Z4" s="71">
        <v>6.4772727272727275</v>
      </c>
      <c r="AA4" s="147">
        <v>3.9188020894924791</v>
      </c>
      <c r="AB4" s="147">
        <v>960</v>
      </c>
      <c r="AC4" s="147">
        <v>0.35625242012361774</v>
      </c>
      <c r="AD4" s="147">
        <v>0</v>
      </c>
      <c r="AE4" s="147">
        <v>3.202247191011236</v>
      </c>
      <c r="AF4" s="221"/>
      <c r="AG4" s="221"/>
      <c r="AH4" s="221"/>
      <c r="AI4" s="221"/>
      <c r="AJ4" s="221"/>
      <c r="AK4" s="221" t="s">
        <v>248</v>
      </c>
      <c r="AL4" s="221"/>
      <c r="AM4" s="221"/>
      <c r="AN4" s="221"/>
      <c r="AO4" s="72">
        <v>0</v>
      </c>
      <c r="AP4" s="79">
        <v>0</v>
      </c>
      <c r="AQ4" s="79">
        <v>0</v>
      </c>
      <c r="AR4" s="225">
        <v>162</v>
      </c>
      <c r="AS4" s="225" t="s">
        <v>248</v>
      </c>
      <c r="AT4" s="223">
        <v>14063.936</v>
      </c>
      <c r="AU4" s="223">
        <v>0</v>
      </c>
      <c r="AV4" s="212">
        <v>0</v>
      </c>
      <c r="AW4" s="213">
        <v>162</v>
      </c>
      <c r="AX4" s="233"/>
      <c r="AY4" s="233"/>
      <c r="AZ4" s="70"/>
      <c r="BA4" s="70"/>
      <c r="BB4" s="393"/>
      <c r="BC4" s="393"/>
      <c r="BD4" s="211" t="s">
        <v>61</v>
      </c>
      <c r="BE4" s="212" t="s">
        <v>62</v>
      </c>
      <c r="BF4" s="212" t="s">
        <v>63</v>
      </c>
      <c r="BG4" s="212" t="s">
        <v>196</v>
      </c>
      <c r="BH4" s="214" t="s">
        <v>514</v>
      </c>
      <c r="BI4" s="214" t="s">
        <v>67</v>
      </c>
      <c r="BJ4" s="215">
        <v>214</v>
      </c>
      <c r="BK4" s="215">
        <v>3</v>
      </c>
      <c r="BL4" s="216" t="s">
        <v>65</v>
      </c>
      <c r="BM4" s="63"/>
      <c r="BN4" s="214" t="s">
        <v>600</v>
      </c>
      <c r="BO4" s="441" t="s">
        <v>70</v>
      </c>
      <c r="BP4" s="441" t="s">
        <v>681</v>
      </c>
      <c r="BQ4" s="219" t="s">
        <v>717</v>
      </c>
    </row>
    <row r="5" spans="1:69" ht="16.5" thickBot="1">
      <c r="A5" s="151" t="s">
        <v>37</v>
      </c>
      <c r="B5" s="152" t="s">
        <v>40</v>
      </c>
      <c r="C5" s="153" t="s">
        <v>34</v>
      </c>
      <c r="D5" s="154" t="s">
        <v>38</v>
      </c>
      <c r="E5" s="190" t="s">
        <v>592</v>
      </c>
      <c r="F5" s="191">
        <v>112</v>
      </c>
      <c r="G5" s="192">
        <v>0</v>
      </c>
      <c r="H5" s="231">
        <v>82</v>
      </c>
      <c r="I5" s="231">
        <v>0</v>
      </c>
      <c r="J5" s="231">
        <v>30</v>
      </c>
      <c r="K5" s="231">
        <v>0</v>
      </c>
      <c r="L5" s="192">
        <v>2</v>
      </c>
      <c r="M5" s="178">
        <v>0</v>
      </c>
      <c r="N5" s="155"/>
      <c r="O5" s="231">
        <v>4.2704500000000003</v>
      </c>
      <c r="P5" s="231">
        <v>15.373433</v>
      </c>
      <c r="Q5" s="194">
        <v>7.2985360000000004</v>
      </c>
      <c r="R5" s="231">
        <v>5.375</v>
      </c>
      <c r="S5" s="231">
        <v>19.625</v>
      </c>
      <c r="T5" s="193">
        <v>18.75</v>
      </c>
      <c r="U5" s="231">
        <v>4.9989119999999998</v>
      </c>
      <c r="V5" s="231">
        <v>17.781632999999999</v>
      </c>
      <c r="W5" s="194">
        <v>8.4851089999999996</v>
      </c>
      <c r="X5" s="231">
        <v>6</v>
      </c>
      <c r="Y5" s="231">
        <v>20.46590909090909</v>
      </c>
      <c r="Z5" s="193">
        <v>20.375</v>
      </c>
      <c r="AA5" s="231">
        <v>3.9557818314523425</v>
      </c>
      <c r="AB5" s="231">
        <v>659</v>
      </c>
      <c r="AC5" s="231">
        <v>0.33630635495590316</v>
      </c>
      <c r="AD5" s="231">
        <v>1</v>
      </c>
      <c r="AE5" s="231">
        <v>3.3118750000000001</v>
      </c>
      <c r="AF5" s="158"/>
      <c r="AG5" s="158"/>
      <c r="AH5" s="158"/>
      <c r="AI5" s="158"/>
      <c r="AJ5" s="158"/>
      <c r="AK5" s="158" t="s">
        <v>248</v>
      </c>
      <c r="AL5" s="158"/>
      <c r="AM5" s="158"/>
      <c r="AN5" s="158"/>
      <c r="AO5" s="195">
        <v>0</v>
      </c>
      <c r="AP5" s="192">
        <v>0</v>
      </c>
      <c r="AQ5" s="192">
        <v>0</v>
      </c>
      <c r="AR5" s="226">
        <v>112</v>
      </c>
      <c r="AS5" s="226" t="s">
        <v>248</v>
      </c>
      <c r="AT5" s="227">
        <v>9662.0490000000009</v>
      </c>
      <c r="AU5" s="227">
        <v>0</v>
      </c>
      <c r="AV5" s="163">
        <v>0</v>
      </c>
      <c r="AW5" s="228">
        <v>112</v>
      </c>
      <c r="AX5" s="554"/>
      <c r="AY5" s="554"/>
      <c r="AZ5" s="232"/>
      <c r="BA5" s="232"/>
      <c r="BB5" s="389"/>
      <c r="BC5" s="389"/>
      <c r="BD5" s="162" t="s">
        <v>61</v>
      </c>
      <c r="BE5" s="163" t="s">
        <v>62</v>
      </c>
      <c r="BF5" s="163" t="s">
        <v>63</v>
      </c>
      <c r="BG5" s="163" t="s">
        <v>196</v>
      </c>
      <c r="BH5" s="164" t="s">
        <v>514</v>
      </c>
      <c r="BI5" s="164" t="s">
        <v>68</v>
      </c>
      <c r="BJ5" s="165">
        <v>214</v>
      </c>
      <c r="BK5" s="165">
        <v>4</v>
      </c>
      <c r="BL5" s="166" t="s">
        <v>65</v>
      </c>
      <c r="BM5" s="198"/>
      <c r="BN5" s="164" t="s">
        <v>600</v>
      </c>
      <c r="BO5" s="165" t="s">
        <v>70</v>
      </c>
      <c r="BP5" s="165" t="s">
        <v>681</v>
      </c>
      <c r="BQ5" s="166" t="s">
        <v>717</v>
      </c>
    </row>
    <row r="6" spans="1:69" ht="15.75">
      <c r="A6" s="205" t="s">
        <v>37</v>
      </c>
      <c r="B6" s="206" t="s">
        <v>40</v>
      </c>
      <c r="C6" s="220" t="s">
        <v>34</v>
      </c>
      <c r="D6" s="209" t="s">
        <v>38</v>
      </c>
      <c r="E6" s="26" t="s">
        <v>599</v>
      </c>
      <c r="F6" s="93">
        <v>118</v>
      </c>
      <c r="G6" s="79">
        <v>0</v>
      </c>
      <c r="H6" s="147">
        <v>60</v>
      </c>
      <c r="I6" s="147">
        <v>0</v>
      </c>
      <c r="J6" s="147">
        <v>58</v>
      </c>
      <c r="K6" s="147">
        <v>0</v>
      </c>
      <c r="L6" s="79">
        <v>2</v>
      </c>
      <c r="M6" s="60">
        <v>0</v>
      </c>
      <c r="N6" s="185"/>
      <c r="O6" s="147">
        <v>3.7854999999999999</v>
      </c>
      <c r="P6" s="147">
        <v>3.729689</v>
      </c>
      <c r="Q6" s="68">
        <v>3.7575940000000001</v>
      </c>
      <c r="R6" s="147">
        <v>4.4249999999999998</v>
      </c>
      <c r="S6" s="147">
        <v>5.5499999999999972</v>
      </c>
      <c r="T6" s="71">
        <v>4.5999999999999943</v>
      </c>
      <c r="U6" s="147">
        <v>4.445068</v>
      </c>
      <c r="V6" s="147">
        <v>6.139551</v>
      </c>
      <c r="W6" s="68">
        <v>5.2923099999999996</v>
      </c>
      <c r="X6" s="147">
        <v>6.6833333333333327</v>
      </c>
      <c r="Y6" s="147">
        <v>8.0249999999999986</v>
      </c>
      <c r="Z6" s="71">
        <v>6.9357142857142851</v>
      </c>
      <c r="AA6" s="147">
        <v>3.8955028958019162</v>
      </c>
      <c r="AB6" s="147">
        <v>696</v>
      </c>
      <c r="AC6" s="147">
        <v>0.34184937320909325</v>
      </c>
      <c r="AD6" s="147">
        <v>0</v>
      </c>
      <c r="AE6" s="147">
        <v>3.2186666666666666</v>
      </c>
      <c r="AF6" s="221"/>
      <c r="AG6" s="221"/>
      <c r="AH6" s="221"/>
      <c r="AI6" s="221"/>
      <c r="AJ6" s="221"/>
      <c r="AK6" s="221" t="s">
        <v>248</v>
      </c>
      <c r="AL6" s="221"/>
      <c r="AM6" s="221"/>
      <c r="AN6" s="221"/>
      <c r="AO6" s="72">
        <v>0</v>
      </c>
      <c r="AP6" s="79">
        <v>0</v>
      </c>
      <c r="AQ6" s="79">
        <v>0</v>
      </c>
      <c r="AR6" s="225">
        <v>118</v>
      </c>
      <c r="AS6" s="225" t="s">
        <v>248</v>
      </c>
      <c r="AT6" s="223">
        <v>10174.724</v>
      </c>
      <c r="AU6" s="223">
        <v>0</v>
      </c>
      <c r="AV6" s="212">
        <v>0</v>
      </c>
      <c r="AW6" s="213">
        <v>118</v>
      </c>
      <c r="AX6" s="237"/>
      <c r="AY6" s="237"/>
      <c r="AZ6" s="70"/>
      <c r="BA6" s="70"/>
      <c r="BB6" s="393"/>
      <c r="BC6" s="393"/>
      <c r="BD6" s="211" t="s">
        <v>61</v>
      </c>
      <c r="BE6" s="212" t="s">
        <v>62</v>
      </c>
      <c r="BF6" s="212" t="s">
        <v>63</v>
      </c>
      <c r="BG6" s="212" t="s">
        <v>196</v>
      </c>
      <c r="BH6" s="214" t="s">
        <v>515</v>
      </c>
      <c r="BI6" s="214" t="s">
        <v>64</v>
      </c>
      <c r="BJ6" s="215">
        <v>214</v>
      </c>
      <c r="BK6" s="215">
        <v>1</v>
      </c>
      <c r="BL6" s="216" t="s">
        <v>65</v>
      </c>
      <c r="BM6" s="63"/>
      <c r="BN6" s="214" t="s">
        <v>600</v>
      </c>
      <c r="BO6" s="441" t="s">
        <v>694</v>
      </c>
      <c r="BP6" s="441" t="s">
        <v>690</v>
      </c>
      <c r="BQ6" s="219" t="s">
        <v>718</v>
      </c>
    </row>
    <row r="7" spans="1:69" ht="16.5" thickBot="1">
      <c r="A7" s="151" t="s">
        <v>37</v>
      </c>
      <c r="B7" s="152" t="s">
        <v>40</v>
      </c>
      <c r="C7" s="153" t="s">
        <v>34</v>
      </c>
      <c r="D7" s="154" t="s">
        <v>38</v>
      </c>
      <c r="E7" s="190" t="s">
        <v>599</v>
      </c>
      <c r="F7" s="191">
        <v>116</v>
      </c>
      <c r="G7" s="192">
        <v>0</v>
      </c>
      <c r="H7" s="231">
        <v>58</v>
      </c>
      <c r="I7" s="231">
        <v>0</v>
      </c>
      <c r="J7" s="231">
        <v>58</v>
      </c>
      <c r="K7" s="231">
        <v>0</v>
      </c>
      <c r="L7" s="192">
        <v>0</v>
      </c>
      <c r="M7" s="178">
        <v>0</v>
      </c>
      <c r="N7" s="155"/>
      <c r="O7" s="231">
        <v>3.7124999999999999</v>
      </c>
      <c r="P7" s="231">
        <v>3.5475409999999998</v>
      </c>
      <c r="Q7" s="194">
        <v>3.6378010000000001</v>
      </c>
      <c r="R7" s="231">
        <v>5.5249999999999986</v>
      </c>
      <c r="S7" s="231">
        <v>4.1499999999999986</v>
      </c>
      <c r="T7" s="193">
        <v>4.4624999999999986</v>
      </c>
      <c r="U7" s="231">
        <v>4.4478960000000001</v>
      </c>
      <c r="V7" s="231">
        <v>5.9655199999999997</v>
      </c>
      <c r="W7" s="194">
        <v>5.135122</v>
      </c>
      <c r="X7" s="231">
        <v>6.3499999999999988</v>
      </c>
      <c r="Y7" s="231">
        <v>6.7666666666666657</v>
      </c>
      <c r="Z7" s="193">
        <v>6.5699999999999985</v>
      </c>
      <c r="AA7" s="231">
        <v>3.7424454203282278</v>
      </c>
      <c r="AB7" s="231">
        <v>695</v>
      </c>
      <c r="AC7" s="231">
        <v>0.45052877614565484</v>
      </c>
      <c r="AD7" s="231">
        <v>3</v>
      </c>
      <c r="AE7" s="231">
        <v>2.8691860465116279</v>
      </c>
      <c r="AF7" s="158"/>
      <c r="AG7" s="158"/>
      <c r="AH7" s="158"/>
      <c r="AI7" s="158"/>
      <c r="AJ7" s="158"/>
      <c r="AK7" s="158" t="s">
        <v>248</v>
      </c>
      <c r="AL7" s="158"/>
      <c r="AM7" s="158"/>
      <c r="AN7" s="158"/>
      <c r="AO7" s="195">
        <v>0</v>
      </c>
      <c r="AP7" s="192">
        <v>0</v>
      </c>
      <c r="AQ7" s="192">
        <v>0</v>
      </c>
      <c r="AR7" s="226">
        <v>116</v>
      </c>
      <c r="AS7" s="226" t="s">
        <v>248</v>
      </c>
      <c r="AT7" s="227">
        <v>10153.906000000001</v>
      </c>
      <c r="AU7" s="227">
        <v>0</v>
      </c>
      <c r="AV7" s="163">
        <v>0</v>
      </c>
      <c r="AW7" s="228">
        <v>116</v>
      </c>
      <c r="AX7" s="236"/>
      <c r="AY7" s="236"/>
      <c r="AZ7" s="232"/>
      <c r="BA7" s="232"/>
      <c r="BB7" s="389"/>
      <c r="BC7" s="389"/>
      <c r="BD7" s="162" t="s">
        <v>61</v>
      </c>
      <c r="BE7" s="163" t="s">
        <v>62</v>
      </c>
      <c r="BF7" s="163" t="s">
        <v>63</v>
      </c>
      <c r="BG7" s="163" t="s">
        <v>196</v>
      </c>
      <c r="BH7" s="164" t="s">
        <v>515</v>
      </c>
      <c r="BI7" s="164" t="s">
        <v>66</v>
      </c>
      <c r="BJ7" s="165">
        <v>214</v>
      </c>
      <c r="BK7" s="165">
        <v>7</v>
      </c>
      <c r="BL7" s="166" t="s">
        <v>65</v>
      </c>
      <c r="BM7" s="198"/>
      <c r="BN7" s="164" t="s">
        <v>600</v>
      </c>
      <c r="BO7" s="441" t="s">
        <v>694</v>
      </c>
      <c r="BP7" s="441" t="s">
        <v>690</v>
      </c>
      <c r="BQ7" s="219" t="s">
        <v>718</v>
      </c>
    </row>
    <row r="8" spans="1:69" ht="15.75">
      <c r="A8" s="205" t="s">
        <v>37</v>
      </c>
      <c r="B8" s="206" t="s">
        <v>40</v>
      </c>
      <c r="C8" s="220" t="s">
        <v>34</v>
      </c>
      <c r="D8" s="209" t="s">
        <v>38</v>
      </c>
      <c r="E8" s="26" t="s">
        <v>599</v>
      </c>
      <c r="F8" s="93">
        <v>117</v>
      </c>
      <c r="G8" s="79">
        <v>1</v>
      </c>
      <c r="H8" s="147">
        <v>60</v>
      </c>
      <c r="I8" s="147">
        <v>1</v>
      </c>
      <c r="J8" s="147">
        <v>57</v>
      </c>
      <c r="K8" s="147">
        <v>0</v>
      </c>
      <c r="L8" s="79">
        <v>2</v>
      </c>
      <c r="M8" s="60">
        <v>0</v>
      </c>
      <c r="N8" s="185"/>
      <c r="O8" s="147">
        <v>3.9459469999999999</v>
      </c>
      <c r="P8" s="147">
        <v>4.8713150000000001</v>
      </c>
      <c r="Q8" s="68">
        <v>4.4086309999999997</v>
      </c>
      <c r="R8" s="147">
        <v>5.5374999999999996</v>
      </c>
      <c r="S8" s="147">
        <v>5.9392857142857141</v>
      </c>
      <c r="T8" s="71">
        <v>5.85</v>
      </c>
      <c r="U8" s="147">
        <v>4.8096139999999998</v>
      </c>
      <c r="V8" s="147">
        <v>7.2917189999999996</v>
      </c>
      <c r="W8" s="68">
        <v>6.0506659999999997</v>
      </c>
      <c r="X8" s="147">
        <v>6.5749999999999993</v>
      </c>
      <c r="Y8" s="147">
        <v>8.4149999999999991</v>
      </c>
      <c r="Z8" s="71">
        <v>8.23</v>
      </c>
      <c r="AA8" s="147">
        <v>3.972456155464664</v>
      </c>
      <c r="AB8" s="147">
        <v>684</v>
      </c>
      <c r="AC8" s="147">
        <v>0.35557732149777982</v>
      </c>
      <c r="AD8" s="147">
        <v>4</v>
      </c>
      <c r="AE8" s="147">
        <v>3.3071428571428574</v>
      </c>
      <c r="AF8" s="221"/>
      <c r="AG8" s="221"/>
      <c r="AH8" s="221"/>
      <c r="AI8" s="221"/>
      <c r="AJ8" s="221"/>
      <c r="AK8" s="221" t="s">
        <v>248</v>
      </c>
      <c r="AL8" s="221"/>
      <c r="AM8" s="221"/>
      <c r="AN8" s="221"/>
      <c r="AO8" s="72">
        <v>0</v>
      </c>
      <c r="AP8" s="79">
        <v>0</v>
      </c>
      <c r="AQ8" s="79">
        <v>0</v>
      </c>
      <c r="AR8" s="225">
        <v>116</v>
      </c>
      <c r="AS8" s="225" t="s">
        <v>248</v>
      </c>
      <c r="AT8" s="223">
        <v>9875.4089999999997</v>
      </c>
      <c r="AU8" s="223">
        <v>139.143</v>
      </c>
      <c r="AV8" s="212">
        <v>0</v>
      </c>
      <c r="AW8" s="213">
        <v>116</v>
      </c>
      <c r="AX8" s="237"/>
      <c r="AY8" s="237"/>
      <c r="AZ8" s="70"/>
      <c r="BA8" s="70"/>
      <c r="BB8" s="393"/>
      <c r="BC8" s="393"/>
      <c r="BD8" s="211" t="s">
        <v>61</v>
      </c>
      <c r="BE8" s="212" t="s">
        <v>62</v>
      </c>
      <c r="BF8" s="212" t="s">
        <v>63</v>
      </c>
      <c r="BG8" s="212" t="s">
        <v>196</v>
      </c>
      <c r="BH8" s="214" t="s">
        <v>515</v>
      </c>
      <c r="BI8" s="214" t="s">
        <v>67</v>
      </c>
      <c r="BJ8" s="215">
        <v>214</v>
      </c>
      <c r="BK8" s="215">
        <v>3</v>
      </c>
      <c r="BL8" s="216" t="s">
        <v>65</v>
      </c>
      <c r="BM8" s="63"/>
      <c r="BN8" s="214" t="s">
        <v>600</v>
      </c>
      <c r="BO8" s="90" t="s">
        <v>694</v>
      </c>
      <c r="BP8" s="215" t="s">
        <v>690</v>
      </c>
      <c r="BQ8" s="216" t="s">
        <v>718</v>
      </c>
    </row>
    <row r="9" spans="1:69" ht="16.5" thickBot="1">
      <c r="A9" s="151" t="s">
        <v>37</v>
      </c>
      <c r="B9" s="152" t="s">
        <v>40</v>
      </c>
      <c r="C9" s="153" t="s">
        <v>34</v>
      </c>
      <c r="D9" s="154" t="s">
        <v>38</v>
      </c>
      <c r="E9" s="190" t="s">
        <v>599</v>
      </c>
      <c r="F9" s="191">
        <v>116</v>
      </c>
      <c r="G9" s="192">
        <v>0</v>
      </c>
      <c r="H9" s="231">
        <v>58</v>
      </c>
      <c r="I9" s="231">
        <v>0</v>
      </c>
      <c r="J9" s="231">
        <v>58</v>
      </c>
      <c r="K9" s="231">
        <v>0</v>
      </c>
      <c r="L9" s="192">
        <v>0</v>
      </c>
      <c r="M9" s="178">
        <v>0</v>
      </c>
      <c r="N9" s="155"/>
      <c r="O9" s="231">
        <v>4.0549480000000004</v>
      </c>
      <c r="P9" s="231">
        <v>4.0850679999999997</v>
      </c>
      <c r="Q9" s="194">
        <v>4.0700079999999996</v>
      </c>
      <c r="R9" s="231">
        <v>4.8499999999999988</v>
      </c>
      <c r="S9" s="231">
        <v>4.9033333333333333</v>
      </c>
      <c r="T9" s="193">
        <v>4.8944444444444439</v>
      </c>
      <c r="U9" s="231">
        <v>4.8119310000000004</v>
      </c>
      <c r="V9" s="231">
        <v>6.4846550000000001</v>
      </c>
      <c r="W9" s="194">
        <v>5.6482929999999998</v>
      </c>
      <c r="X9" s="231">
        <v>5.5499999999999972</v>
      </c>
      <c r="Y9" s="231">
        <v>7.3388888888888886</v>
      </c>
      <c r="Z9" s="193">
        <v>7.2099999999999991</v>
      </c>
      <c r="AA9" s="231">
        <v>3.9017816281866771</v>
      </c>
      <c r="AB9" s="231">
        <v>696</v>
      </c>
      <c r="AC9" s="231">
        <v>0.34523055405085518</v>
      </c>
      <c r="AD9" s="231">
        <v>0</v>
      </c>
      <c r="AE9" s="231">
        <v>3.2285714285714286</v>
      </c>
      <c r="AF9" s="158"/>
      <c r="AG9" s="158"/>
      <c r="AH9" s="158"/>
      <c r="AI9" s="158"/>
      <c r="AJ9" s="158"/>
      <c r="AK9" s="158" t="s">
        <v>248</v>
      </c>
      <c r="AL9" s="158"/>
      <c r="AM9" s="158"/>
      <c r="AN9" s="158"/>
      <c r="AO9" s="195">
        <v>0</v>
      </c>
      <c r="AP9" s="192">
        <v>0</v>
      </c>
      <c r="AQ9" s="192">
        <v>0</v>
      </c>
      <c r="AR9" s="226">
        <v>116</v>
      </c>
      <c r="AS9" s="226" t="s">
        <v>248</v>
      </c>
      <c r="AT9" s="227">
        <v>10159.285</v>
      </c>
      <c r="AU9" s="227">
        <v>0</v>
      </c>
      <c r="AV9" s="163">
        <v>0</v>
      </c>
      <c r="AW9" s="228">
        <v>116</v>
      </c>
      <c r="AX9" s="236"/>
      <c r="AY9" s="236"/>
      <c r="AZ9" s="232"/>
      <c r="BA9" s="232"/>
      <c r="BB9" s="389"/>
      <c r="BC9" s="389"/>
      <c r="BD9" s="162" t="s">
        <v>61</v>
      </c>
      <c r="BE9" s="163" t="s">
        <v>62</v>
      </c>
      <c r="BF9" s="163" t="s">
        <v>63</v>
      </c>
      <c r="BG9" s="163" t="s">
        <v>196</v>
      </c>
      <c r="BH9" s="164" t="s">
        <v>515</v>
      </c>
      <c r="BI9" s="164" t="s">
        <v>68</v>
      </c>
      <c r="BJ9" s="165">
        <v>214</v>
      </c>
      <c r="BK9" s="165">
        <v>4</v>
      </c>
      <c r="BL9" s="166" t="s">
        <v>65</v>
      </c>
      <c r="BM9" s="198"/>
      <c r="BN9" s="164" t="s">
        <v>600</v>
      </c>
      <c r="BO9" s="197" t="s">
        <v>694</v>
      </c>
      <c r="BP9" s="165" t="s">
        <v>690</v>
      </c>
      <c r="BQ9" s="166" t="s">
        <v>718</v>
      </c>
    </row>
    <row r="10" spans="1:69">
      <c r="A10" s="128"/>
      <c r="B10" s="128"/>
      <c r="C10" s="128"/>
      <c r="D10" s="128"/>
      <c r="F10" s="128"/>
      <c r="G10" s="128"/>
      <c r="H10" s="128"/>
      <c r="I10" s="128"/>
      <c r="J10" s="128"/>
      <c r="K10" s="128"/>
      <c r="L10" s="128"/>
      <c r="M10" s="128"/>
      <c r="N10" s="128"/>
      <c r="AE10" s="128"/>
      <c r="AN10" s="128"/>
      <c r="AO10" s="128"/>
      <c r="AP10" s="128"/>
      <c r="AQ10" s="128"/>
      <c r="AR10" s="128"/>
      <c r="AS10" s="128"/>
      <c r="AT10" s="128"/>
      <c r="AU10" s="128"/>
      <c r="AV10" s="128"/>
      <c r="AW10" s="128"/>
      <c r="AX10" s="128"/>
      <c r="AY10" s="128"/>
      <c r="AZ10" s="128"/>
      <c r="BA10" s="128"/>
      <c r="BB10" s="128"/>
      <c r="BC10" s="128"/>
      <c r="BD10" s="128"/>
      <c r="BE10" s="128"/>
      <c r="BF10" s="128"/>
      <c r="BG10" s="128"/>
      <c r="BH10" s="128"/>
      <c r="BI10" s="128"/>
      <c r="BJ10" s="128"/>
      <c r="BK10" s="128"/>
      <c r="BL10" s="128"/>
      <c r="BM10" s="128"/>
      <c r="BN10" s="128"/>
      <c r="BO10" s="176"/>
    </row>
    <row r="11" spans="1:69">
      <c r="A11" s="128"/>
      <c r="B11" s="128"/>
      <c r="C11" s="128"/>
      <c r="D11" s="128"/>
      <c r="F11" s="128"/>
      <c r="G11" s="128"/>
      <c r="H11" s="128"/>
      <c r="I11" s="128"/>
      <c r="J11" s="128"/>
      <c r="K11" s="128"/>
      <c r="L11" s="128"/>
      <c r="M11" s="128"/>
      <c r="N11" s="128"/>
      <c r="AE11" s="128"/>
      <c r="AN11" s="128"/>
      <c r="AO11" s="128"/>
      <c r="AP11" s="128"/>
      <c r="AQ11" s="128"/>
      <c r="AR11" s="128"/>
      <c r="AS11" s="128"/>
      <c r="AT11" s="128"/>
      <c r="AU11" s="128"/>
      <c r="AV11" s="128"/>
      <c r="AW11" s="128"/>
      <c r="AX11" s="128"/>
      <c r="AY11" s="128"/>
      <c r="AZ11" s="128"/>
      <c r="BA11" s="128"/>
      <c r="BB11" s="128"/>
      <c r="BC11" s="128"/>
      <c r="BD11" s="128"/>
      <c r="BE11" s="128"/>
      <c r="BF11" s="128"/>
      <c r="BG11" s="128"/>
      <c r="BH11" s="128"/>
      <c r="BI11" s="128"/>
      <c r="BJ11" s="128"/>
      <c r="BK11" s="128"/>
      <c r="BL11" s="128"/>
      <c r="BM11" s="128"/>
      <c r="BN11" s="128"/>
      <c r="BO11" s="176"/>
    </row>
    <row r="12" spans="1:69">
      <c r="A12" s="128"/>
      <c r="B12" s="128"/>
      <c r="C12" s="128"/>
      <c r="D12" s="128"/>
      <c r="F12" s="128"/>
      <c r="G12" s="128"/>
      <c r="H12" s="128"/>
      <c r="I12" s="128"/>
      <c r="J12" s="128"/>
      <c r="K12" s="128"/>
      <c r="L12" s="128"/>
      <c r="M12" s="128"/>
      <c r="N12" s="128"/>
      <c r="AE12" s="128"/>
      <c r="AN12" s="128"/>
      <c r="AO12" s="128"/>
      <c r="AP12" s="128"/>
      <c r="AQ12" s="128"/>
      <c r="AR12" s="128"/>
      <c r="AS12" s="128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8"/>
      <c r="BE12" s="128"/>
      <c r="BF12" s="128"/>
      <c r="BG12" s="128"/>
      <c r="BH12" s="128"/>
      <c r="BI12" s="128"/>
      <c r="BJ12" s="128"/>
      <c r="BK12" s="128"/>
      <c r="BL12" s="128"/>
      <c r="BM12" s="128"/>
      <c r="BN12" s="128"/>
      <c r="BO12" s="176"/>
    </row>
    <row r="13" spans="1:69">
      <c r="A13" s="128"/>
      <c r="B13" s="128"/>
      <c r="C13" s="128"/>
      <c r="D13" s="128"/>
      <c r="F13" s="128"/>
      <c r="G13" s="128"/>
      <c r="H13" s="128"/>
      <c r="I13" s="128"/>
      <c r="J13" s="128"/>
      <c r="K13" s="128"/>
      <c r="L13" s="128"/>
      <c r="M13" s="128"/>
      <c r="N13" s="128"/>
      <c r="AE13" s="128"/>
      <c r="AN13" s="128"/>
      <c r="AO13" s="128"/>
      <c r="AP13" s="128"/>
      <c r="AQ13" s="128"/>
      <c r="AR13" s="128"/>
      <c r="AS13" s="128"/>
      <c r="AT13" s="128"/>
      <c r="AU13" s="128"/>
      <c r="AV13" s="128"/>
      <c r="AW13" s="128"/>
      <c r="AX13" s="128"/>
      <c r="AY13" s="128"/>
      <c r="AZ13" s="128"/>
      <c r="BA13" s="128"/>
      <c r="BB13" s="128"/>
      <c r="BC13" s="128"/>
      <c r="BD13" s="128"/>
      <c r="BE13" s="128"/>
      <c r="BF13" s="128"/>
      <c r="BG13" s="128"/>
      <c r="BH13" s="128"/>
      <c r="BI13" s="128"/>
      <c r="BJ13" s="128"/>
      <c r="BK13" s="128"/>
      <c r="BL13" s="128"/>
      <c r="BM13" s="128"/>
      <c r="BN13" s="128"/>
      <c r="BO13" s="176"/>
    </row>
    <row r="14" spans="1:69">
      <c r="A14" s="128"/>
      <c r="B14" s="128"/>
      <c r="C14" s="128"/>
      <c r="D14" s="128"/>
      <c r="F14" s="128"/>
      <c r="G14" s="128"/>
      <c r="H14" s="128"/>
      <c r="I14" s="128"/>
      <c r="J14" s="128"/>
      <c r="K14" s="128"/>
      <c r="L14" s="128"/>
      <c r="M14" s="128"/>
      <c r="N14" s="128"/>
      <c r="AE14" s="128"/>
      <c r="AN14" s="128"/>
      <c r="AO14" s="128"/>
      <c r="AP14" s="128"/>
      <c r="AQ14" s="128"/>
      <c r="AR14" s="128"/>
      <c r="AS14" s="128"/>
      <c r="AT14" s="128"/>
      <c r="AU14" s="128"/>
      <c r="AV14" s="128"/>
      <c r="AW14" s="128"/>
      <c r="AX14" s="128"/>
      <c r="AY14" s="128"/>
      <c r="AZ14" s="128"/>
      <c r="BA14" s="128"/>
      <c r="BB14" s="128"/>
      <c r="BC14" s="128"/>
      <c r="BD14" s="128"/>
      <c r="BE14" s="128"/>
      <c r="BF14" s="128"/>
      <c r="BG14" s="128"/>
      <c r="BH14" s="128"/>
      <c r="BI14" s="128"/>
      <c r="BJ14" s="128"/>
      <c r="BK14" s="128"/>
      <c r="BL14" s="128"/>
      <c r="BM14" s="128"/>
      <c r="BN14" s="128"/>
      <c r="BO14" s="176"/>
    </row>
    <row r="15" spans="1:69">
      <c r="A15" s="128"/>
      <c r="B15" s="128"/>
      <c r="C15" s="128"/>
      <c r="D15" s="128"/>
      <c r="F15" s="128"/>
      <c r="G15" s="128"/>
      <c r="H15" s="128"/>
      <c r="I15" s="128"/>
      <c r="J15" s="128"/>
      <c r="K15" s="128"/>
      <c r="L15" s="128"/>
      <c r="M15" s="128"/>
      <c r="N15" s="128"/>
      <c r="AE15" s="128"/>
      <c r="AN15" s="128"/>
      <c r="AO15" s="128"/>
      <c r="AP15" s="128"/>
      <c r="AQ15" s="128"/>
      <c r="AR15" s="128"/>
      <c r="AS15" s="128"/>
      <c r="AT15" s="128"/>
      <c r="AU15" s="128"/>
      <c r="AV15" s="128"/>
      <c r="AW15" s="128"/>
      <c r="AX15" s="128"/>
      <c r="AY15" s="128"/>
      <c r="AZ15" s="128"/>
      <c r="BA15" s="128"/>
      <c r="BB15" s="128"/>
      <c r="BC15" s="128"/>
      <c r="BD15" s="128"/>
      <c r="BE15" s="128"/>
      <c r="BF15" s="128"/>
      <c r="BG15" s="128"/>
      <c r="BH15" s="128"/>
      <c r="BI15" s="128"/>
      <c r="BJ15" s="128"/>
      <c r="BK15" s="128"/>
      <c r="BL15" s="128"/>
      <c r="BM15" s="128"/>
      <c r="BN15" s="128"/>
      <c r="BO15" s="176"/>
    </row>
    <row r="16" spans="1:69">
      <c r="A16" s="128"/>
      <c r="B16" s="128"/>
      <c r="C16" s="128"/>
      <c r="D16" s="128"/>
      <c r="F16" s="128"/>
      <c r="G16" s="128"/>
      <c r="H16" s="128"/>
      <c r="I16" s="128"/>
      <c r="J16" s="128"/>
      <c r="K16" s="128"/>
      <c r="L16" s="128"/>
      <c r="M16" s="128"/>
      <c r="N16" s="128"/>
      <c r="AE16" s="128"/>
      <c r="AN16" s="128"/>
      <c r="AO16" s="128"/>
      <c r="AP16" s="128"/>
      <c r="AQ16" s="128"/>
      <c r="AR16" s="128"/>
      <c r="AS16" s="128"/>
      <c r="AT16" s="128"/>
      <c r="AU16" s="128"/>
      <c r="AV16" s="128"/>
      <c r="AW16" s="128"/>
      <c r="AX16" s="128"/>
      <c r="AY16" s="128"/>
      <c r="AZ16" s="128"/>
      <c r="BA16" s="128"/>
      <c r="BB16" s="128"/>
      <c r="BC16" s="128"/>
      <c r="BD16" s="128"/>
      <c r="BE16" s="128"/>
      <c r="BF16" s="128"/>
      <c r="BG16" s="128"/>
      <c r="BH16" s="128"/>
      <c r="BI16" s="128"/>
      <c r="BJ16" s="128"/>
      <c r="BK16" s="128"/>
      <c r="BL16" s="128"/>
      <c r="BM16" s="128"/>
      <c r="BN16" s="128"/>
      <c r="BO16" s="176"/>
    </row>
    <row r="17" spans="1:67">
      <c r="A17" s="128"/>
      <c r="B17" s="128"/>
      <c r="C17" s="128"/>
      <c r="D17" s="128"/>
      <c r="F17" s="128"/>
      <c r="G17" s="128"/>
      <c r="H17" s="128"/>
      <c r="I17" s="128"/>
      <c r="J17" s="128"/>
      <c r="K17" s="128"/>
      <c r="L17" s="128"/>
      <c r="M17" s="128"/>
      <c r="N17" s="128"/>
      <c r="AE17" s="128"/>
      <c r="AN17" s="128"/>
      <c r="AO17" s="128"/>
      <c r="AP17" s="128"/>
      <c r="AQ17" s="128"/>
      <c r="AR17" s="128"/>
      <c r="AS17" s="128"/>
      <c r="AT17" s="128"/>
      <c r="AU17" s="128"/>
      <c r="AV17" s="128"/>
      <c r="AW17" s="128"/>
      <c r="AX17" s="128"/>
      <c r="AY17" s="128"/>
      <c r="AZ17" s="128"/>
      <c r="BA17" s="128"/>
      <c r="BB17" s="128"/>
      <c r="BC17" s="128"/>
      <c r="BD17" s="128"/>
      <c r="BE17" s="128"/>
      <c r="BF17" s="128"/>
      <c r="BG17" s="128"/>
      <c r="BH17" s="128"/>
      <c r="BI17" s="128"/>
      <c r="BJ17" s="128"/>
      <c r="BK17" s="128"/>
      <c r="BL17" s="128"/>
      <c r="BM17" s="128"/>
      <c r="BN17" s="128"/>
      <c r="BO17" s="176"/>
    </row>
    <row r="18" spans="1:67">
      <c r="A18" s="128"/>
      <c r="B18" s="128"/>
      <c r="C18" s="128"/>
      <c r="D18" s="128"/>
      <c r="F18" s="128"/>
      <c r="G18" s="128"/>
      <c r="H18" s="128"/>
      <c r="I18" s="128"/>
      <c r="J18" s="128"/>
      <c r="K18" s="128"/>
      <c r="L18" s="128"/>
      <c r="M18" s="128"/>
      <c r="N18" s="128"/>
      <c r="AE18" s="128"/>
      <c r="AN18" s="128"/>
      <c r="AO18" s="128"/>
      <c r="AP18" s="128"/>
      <c r="AQ18" s="128"/>
      <c r="AR18" s="128"/>
      <c r="AS18" s="128"/>
      <c r="AT18" s="128"/>
      <c r="AU18" s="128"/>
      <c r="AV18" s="128"/>
      <c r="AW18" s="128"/>
      <c r="AX18" s="128"/>
      <c r="AY18" s="128"/>
      <c r="AZ18" s="128"/>
      <c r="BA18" s="128"/>
      <c r="BB18" s="128"/>
      <c r="BC18" s="128"/>
      <c r="BD18" s="128"/>
      <c r="BE18" s="128"/>
      <c r="BF18" s="128"/>
      <c r="BG18" s="128"/>
      <c r="BH18" s="128"/>
      <c r="BI18" s="128"/>
      <c r="BJ18" s="128"/>
      <c r="BK18" s="128"/>
      <c r="BL18" s="128"/>
      <c r="BM18" s="128"/>
      <c r="BN18" s="128"/>
      <c r="BO18" s="176"/>
    </row>
    <row r="19" spans="1:67">
      <c r="A19" s="128"/>
      <c r="B19" s="128"/>
      <c r="C19" s="128"/>
      <c r="D19" s="128"/>
      <c r="F19" s="128"/>
      <c r="G19" s="128"/>
      <c r="H19" s="128"/>
      <c r="I19" s="128"/>
      <c r="J19" s="128"/>
      <c r="K19" s="128"/>
      <c r="L19" s="128"/>
      <c r="M19" s="128"/>
      <c r="N19" s="128"/>
      <c r="AE19" s="128"/>
      <c r="AN19" s="128"/>
      <c r="AO19" s="128"/>
      <c r="AP19" s="128"/>
      <c r="AQ19" s="128"/>
      <c r="AR19" s="128"/>
      <c r="AS19" s="128"/>
      <c r="AT19" s="128"/>
      <c r="AU19" s="128"/>
      <c r="AV19" s="128"/>
      <c r="AW19" s="128"/>
      <c r="AX19" s="128"/>
      <c r="AY19" s="128"/>
      <c r="AZ19" s="128"/>
      <c r="BA19" s="128"/>
      <c r="BB19" s="128"/>
      <c r="BC19" s="128"/>
      <c r="BD19" s="128"/>
      <c r="BE19" s="128"/>
      <c r="BF19" s="128"/>
      <c r="BG19" s="128"/>
      <c r="BH19" s="128"/>
      <c r="BI19" s="128"/>
      <c r="BJ19" s="128"/>
      <c r="BK19" s="128"/>
      <c r="BL19" s="128"/>
      <c r="BM19" s="128"/>
      <c r="BN19" s="128"/>
      <c r="BO19" s="176"/>
    </row>
    <row r="20" spans="1:67">
      <c r="A20" s="128"/>
      <c r="B20" s="128"/>
      <c r="C20" s="128"/>
      <c r="D20" s="128"/>
      <c r="F20" s="128"/>
      <c r="G20" s="128"/>
      <c r="H20" s="128"/>
      <c r="I20" s="128"/>
      <c r="J20" s="128"/>
      <c r="K20" s="128"/>
      <c r="L20" s="128"/>
      <c r="M20" s="128"/>
      <c r="N20" s="128"/>
      <c r="AE20" s="128"/>
      <c r="AN20" s="128"/>
      <c r="AO20" s="128"/>
      <c r="AP20" s="128"/>
      <c r="AQ20" s="128"/>
      <c r="AR20" s="128"/>
      <c r="AS20" s="128"/>
      <c r="AT20" s="128"/>
      <c r="AU20" s="128"/>
      <c r="AV20" s="128"/>
      <c r="AW20" s="128"/>
      <c r="AX20" s="128"/>
      <c r="AY20" s="128"/>
      <c r="AZ20" s="128"/>
      <c r="BA20" s="128"/>
      <c r="BB20" s="128"/>
      <c r="BC20" s="128"/>
      <c r="BD20" s="128"/>
      <c r="BE20" s="128"/>
      <c r="BF20" s="128"/>
      <c r="BG20" s="128"/>
      <c r="BH20" s="128"/>
      <c r="BI20" s="128"/>
      <c r="BJ20" s="128"/>
      <c r="BK20" s="128"/>
      <c r="BL20" s="128"/>
      <c r="BM20" s="128"/>
      <c r="BN20" s="128"/>
      <c r="BO20" s="176"/>
    </row>
    <row r="21" spans="1:67">
      <c r="A21" s="128"/>
      <c r="B21" s="128"/>
      <c r="C21" s="128"/>
      <c r="D21" s="128"/>
      <c r="F21" s="128"/>
      <c r="G21" s="128"/>
      <c r="H21" s="128"/>
      <c r="I21" s="128"/>
      <c r="J21" s="128"/>
      <c r="K21" s="128"/>
      <c r="L21" s="128"/>
      <c r="M21" s="128"/>
      <c r="N21" s="128"/>
      <c r="AE21" s="128"/>
      <c r="AN21" s="128"/>
      <c r="AO21" s="128"/>
      <c r="AP21" s="128"/>
      <c r="AQ21" s="128"/>
      <c r="AR21" s="128"/>
      <c r="AS21" s="128"/>
      <c r="AT21" s="128"/>
      <c r="AU21" s="128"/>
      <c r="AV21" s="128"/>
      <c r="AW21" s="128"/>
      <c r="AX21" s="128"/>
      <c r="AY21" s="128"/>
      <c r="AZ21" s="128"/>
      <c r="BA21" s="128"/>
      <c r="BB21" s="128"/>
      <c r="BC21" s="128"/>
      <c r="BD21" s="128"/>
      <c r="BE21" s="128"/>
      <c r="BF21" s="128"/>
      <c r="BG21" s="128"/>
      <c r="BH21" s="128"/>
      <c r="BI21" s="128"/>
      <c r="BJ21" s="128"/>
      <c r="BK21" s="128"/>
      <c r="BL21" s="128"/>
      <c r="BM21" s="128"/>
      <c r="BN21" s="128"/>
      <c r="BO21" s="176"/>
    </row>
    <row r="22" spans="1:67">
      <c r="A22" s="128"/>
      <c r="B22" s="128"/>
      <c r="C22" s="128"/>
      <c r="D22" s="128"/>
      <c r="F22" s="128"/>
      <c r="G22" s="128"/>
      <c r="H22" s="128"/>
      <c r="I22" s="128"/>
      <c r="J22" s="128"/>
      <c r="K22" s="128"/>
      <c r="L22" s="128"/>
      <c r="M22" s="128"/>
      <c r="N22" s="128"/>
      <c r="AE22" s="128"/>
      <c r="AN22" s="128"/>
      <c r="AO22" s="128"/>
      <c r="AP22" s="128"/>
      <c r="AQ22" s="128"/>
      <c r="AR22" s="128"/>
      <c r="AS22" s="128"/>
      <c r="AT22" s="128"/>
      <c r="AU22" s="128"/>
      <c r="AV22" s="128"/>
      <c r="AW22" s="128"/>
      <c r="AX22" s="128"/>
      <c r="AY22" s="128"/>
      <c r="AZ22" s="128"/>
      <c r="BA22" s="128"/>
      <c r="BB22" s="128"/>
      <c r="BC22" s="128"/>
      <c r="BD22" s="128"/>
      <c r="BE22" s="128"/>
      <c r="BF22" s="128"/>
      <c r="BG22" s="128"/>
      <c r="BH22" s="128"/>
      <c r="BI22" s="128"/>
      <c r="BJ22" s="128"/>
      <c r="BK22" s="128"/>
      <c r="BL22" s="128"/>
      <c r="BM22" s="128"/>
      <c r="BN22" s="128"/>
      <c r="BO22" s="176"/>
    </row>
    <row r="23" spans="1:67">
      <c r="A23" s="128"/>
      <c r="B23" s="128"/>
      <c r="C23" s="128"/>
      <c r="D23" s="128"/>
      <c r="F23" s="128"/>
      <c r="G23" s="128"/>
      <c r="H23" s="128"/>
      <c r="I23" s="128"/>
      <c r="J23" s="128"/>
      <c r="K23" s="128"/>
      <c r="L23" s="128"/>
      <c r="M23" s="128"/>
      <c r="N23" s="128"/>
      <c r="AE23" s="128"/>
      <c r="AN23" s="128"/>
      <c r="AO23" s="128"/>
      <c r="AP23" s="128"/>
      <c r="AQ23" s="128"/>
      <c r="AR23" s="128"/>
      <c r="AS23" s="128"/>
      <c r="AT23" s="128"/>
      <c r="AU23" s="128"/>
      <c r="AV23" s="128"/>
      <c r="AW23" s="128"/>
      <c r="AX23" s="128"/>
      <c r="AY23" s="128"/>
      <c r="AZ23" s="128"/>
      <c r="BA23" s="128"/>
      <c r="BB23" s="128"/>
      <c r="BC23" s="128"/>
      <c r="BD23" s="128"/>
      <c r="BE23" s="128"/>
      <c r="BF23" s="128"/>
      <c r="BG23" s="128"/>
      <c r="BH23" s="128"/>
      <c r="BI23" s="128"/>
      <c r="BJ23" s="128"/>
      <c r="BK23" s="128"/>
      <c r="BL23" s="128"/>
      <c r="BM23" s="128"/>
      <c r="BN23" s="128"/>
      <c r="BO23" s="176"/>
    </row>
    <row r="24" spans="1:67">
      <c r="A24" s="128"/>
      <c r="B24" s="128"/>
      <c r="C24" s="128"/>
      <c r="D24" s="128"/>
      <c r="F24" s="128"/>
      <c r="G24" s="128"/>
      <c r="H24" s="128"/>
      <c r="I24" s="128"/>
      <c r="J24" s="128"/>
      <c r="K24" s="128"/>
      <c r="L24" s="128"/>
      <c r="M24" s="128"/>
      <c r="N24" s="128"/>
      <c r="AE24" s="128"/>
      <c r="AN24" s="128"/>
      <c r="AO24" s="128"/>
      <c r="AP24" s="128"/>
      <c r="AQ24" s="128"/>
      <c r="AR24" s="128"/>
      <c r="AS24" s="128"/>
      <c r="AT24" s="128"/>
      <c r="AU24" s="128"/>
      <c r="AV24" s="128"/>
      <c r="AW24" s="128"/>
      <c r="AX24" s="128"/>
      <c r="AY24" s="128"/>
      <c r="AZ24" s="128"/>
      <c r="BA24" s="128"/>
      <c r="BB24" s="128"/>
      <c r="BC24" s="128"/>
      <c r="BD24" s="128"/>
      <c r="BE24" s="128"/>
      <c r="BF24" s="128"/>
      <c r="BG24" s="128"/>
      <c r="BH24" s="128"/>
      <c r="BI24" s="128"/>
      <c r="BJ24" s="128"/>
      <c r="BK24" s="128"/>
      <c r="BL24" s="128"/>
      <c r="BM24" s="128"/>
      <c r="BN24" s="128"/>
      <c r="BO24" s="176"/>
    </row>
    <row r="25" spans="1:67">
      <c r="A25" s="128"/>
      <c r="B25" s="128"/>
      <c r="C25" s="128"/>
      <c r="D25" s="128"/>
      <c r="F25" s="128"/>
      <c r="G25" s="128"/>
      <c r="H25" s="128"/>
      <c r="I25" s="128"/>
      <c r="J25" s="128"/>
      <c r="K25" s="128"/>
      <c r="L25" s="128"/>
      <c r="M25" s="128"/>
      <c r="N25" s="128"/>
      <c r="AE25" s="128"/>
      <c r="AN25" s="128"/>
      <c r="AO25" s="128"/>
      <c r="AP25" s="128"/>
      <c r="AQ25" s="128"/>
      <c r="AR25" s="128"/>
      <c r="AS25" s="128"/>
      <c r="AT25" s="128"/>
      <c r="AU25" s="128"/>
      <c r="AV25" s="128"/>
      <c r="AW25" s="128"/>
      <c r="AX25" s="128"/>
      <c r="AY25" s="128"/>
      <c r="AZ25" s="128"/>
      <c r="BA25" s="128"/>
      <c r="BB25" s="128"/>
      <c r="BC25" s="128"/>
      <c r="BD25" s="128"/>
      <c r="BE25" s="128"/>
      <c r="BF25" s="128"/>
      <c r="BG25" s="128"/>
      <c r="BH25" s="128"/>
      <c r="BI25" s="128"/>
      <c r="BJ25" s="128"/>
      <c r="BK25" s="128"/>
      <c r="BL25" s="128"/>
      <c r="BM25" s="128"/>
      <c r="BN25" s="128"/>
      <c r="BO25" s="176"/>
    </row>
    <row r="26" spans="1:67">
      <c r="A26" s="128"/>
      <c r="B26" s="128"/>
      <c r="C26" s="128"/>
      <c r="D26" s="128"/>
      <c r="F26" s="128"/>
      <c r="G26" s="128"/>
      <c r="H26" s="128"/>
      <c r="I26" s="128"/>
      <c r="J26" s="128"/>
      <c r="K26" s="128"/>
      <c r="L26" s="128"/>
      <c r="M26" s="128"/>
      <c r="N26" s="128"/>
      <c r="AE26" s="128"/>
      <c r="AN26" s="128"/>
      <c r="AO26" s="128"/>
      <c r="AP26" s="128"/>
      <c r="AQ26" s="128"/>
      <c r="AR26" s="128"/>
      <c r="AS26" s="128"/>
      <c r="AT26" s="128"/>
      <c r="AU26" s="128"/>
      <c r="AV26" s="128"/>
      <c r="AW26" s="128"/>
      <c r="AX26" s="128"/>
      <c r="AY26" s="128"/>
      <c r="AZ26" s="128"/>
      <c r="BA26" s="128"/>
      <c r="BB26" s="128"/>
      <c r="BC26" s="128"/>
      <c r="BD26" s="128"/>
      <c r="BE26" s="128"/>
      <c r="BF26" s="128"/>
      <c r="BG26" s="128"/>
      <c r="BH26" s="128"/>
      <c r="BI26" s="128"/>
      <c r="BJ26" s="128"/>
      <c r="BK26" s="128"/>
      <c r="BL26" s="128"/>
      <c r="BM26" s="128"/>
      <c r="BN26" s="128"/>
      <c r="BO26" s="176"/>
    </row>
    <row r="27" spans="1:67">
      <c r="A27" s="128"/>
      <c r="B27" s="128"/>
      <c r="C27" s="128"/>
      <c r="D27" s="128"/>
      <c r="F27" s="128"/>
      <c r="G27" s="128"/>
      <c r="H27" s="128"/>
      <c r="I27" s="128"/>
      <c r="J27" s="128"/>
      <c r="K27" s="128"/>
      <c r="L27" s="128"/>
      <c r="M27" s="128"/>
      <c r="N27" s="128"/>
      <c r="AE27" s="128"/>
      <c r="AN27" s="128"/>
      <c r="AO27" s="128"/>
      <c r="AP27" s="128"/>
      <c r="AQ27" s="128"/>
      <c r="AR27" s="128"/>
      <c r="AS27" s="128"/>
      <c r="AT27" s="128"/>
      <c r="AU27" s="128"/>
      <c r="AV27" s="128"/>
      <c r="AW27" s="128"/>
      <c r="AX27" s="128"/>
      <c r="AY27" s="128"/>
      <c r="AZ27" s="128"/>
      <c r="BA27" s="128"/>
      <c r="BB27" s="128"/>
      <c r="BC27" s="128"/>
      <c r="BD27" s="128"/>
      <c r="BE27" s="128"/>
      <c r="BF27" s="128"/>
      <c r="BG27" s="128"/>
      <c r="BH27" s="128"/>
      <c r="BI27" s="128"/>
      <c r="BJ27" s="128"/>
      <c r="BK27" s="128"/>
      <c r="BL27" s="128"/>
      <c r="BM27" s="128"/>
      <c r="BN27" s="128"/>
      <c r="BO27" s="176"/>
    </row>
    <row r="28" spans="1:67">
      <c r="A28" s="128"/>
      <c r="B28" s="128"/>
      <c r="C28" s="128"/>
      <c r="D28" s="128"/>
      <c r="F28" s="128"/>
      <c r="G28" s="128"/>
      <c r="H28" s="128"/>
      <c r="I28" s="128"/>
      <c r="J28" s="128"/>
      <c r="K28" s="128"/>
      <c r="L28" s="128"/>
      <c r="M28" s="128"/>
      <c r="N28" s="128"/>
      <c r="AE28" s="128"/>
      <c r="AN28" s="128"/>
      <c r="AO28" s="128"/>
      <c r="AP28" s="128"/>
      <c r="AQ28" s="128"/>
      <c r="AR28" s="128"/>
      <c r="AS28" s="128"/>
      <c r="AT28" s="128"/>
      <c r="AU28" s="128"/>
      <c r="AV28" s="128"/>
      <c r="AW28" s="128"/>
      <c r="AX28" s="128"/>
      <c r="AY28" s="128"/>
      <c r="AZ28" s="128"/>
      <c r="BA28" s="128"/>
      <c r="BB28" s="128"/>
      <c r="BC28" s="128"/>
      <c r="BD28" s="128"/>
      <c r="BE28" s="128"/>
      <c r="BF28" s="128"/>
      <c r="BG28" s="128"/>
      <c r="BH28" s="128"/>
      <c r="BI28" s="128"/>
      <c r="BJ28" s="128"/>
      <c r="BK28" s="128"/>
      <c r="BL28" s="128"/>
      <c r="BM28" s="128"/>
      <c r="BN28" s="128"/>
      <c r="BO28" s="176"/>
    </row>
    <row r="29" spans="1:67">
      <c r="A29" s="128"/>
      <c r="B29" s="128"/>
      <c r="C29" s="128"/>
      <c r="D29" s="128"/>
      <c r="F29" s="128"/>
      <c r="G29" s="128"/>
      <c r="H29" s="128"/>
      <c r="I29" s="128"/>
      <c r="J29" s="128"/>
      <c r="K29" s="128"/>
      <c r="L29" s="128"/>
      <c r="M29" s="128"/>
      <c r="N29" s="128"/>
      <c r="AE29" s="128"/>
      <c r="AN29" s="128"/>
      <c r="AO29" s="128"/>
      <c r="AP29" s="128"/>
      <c r="AQ29" s="128"/>
      <c r="AR29" s="128"/>
      <c r="AS29" s="128"/>
      <c r="AT29" s="128"/>
      <c r="AU29" s="128"/>
      <c r="AV29" s="128"/>
      <c r="AW29" s="128"/>
      <c r="AX29" s="128"/>
      <c r="AY29" s="128"/>
      <c r="AZ29" s="128"/>
      <c r="BA29" s="128"/>
      <c r="BB29" s="128"/>
      <c r="BC29" s="128"/>
      <c r="BD29" s="128"/>
      <c r="BE29" s="128"/>
      <c r="BF29" s="128"/>
      <c r="BG29" s="128"/>
      <c r="BH29" s="128"/>
      <c r="BI29" s="128"/>
      <c r="BJ29" s="128"/>
      <c r="BK29" s="128"/>
      <c r="BL29" s="128"/>
      <c r="BM29" s="128"/>
      <c r="BN29" s="128"/>
      <c r="BO29" s="176"/>
    </row>
    <row r="30" spans="1:67">
      <c r="A30" s="128"/>
      <c r="B30" s="128"/>
      <c r="C30" s="128"/>
      <c r="D30" s="128"/>
      <c r="F30" s="128"/>
      <c r="G30" s="128"/>
      <c r="H30" s="128"/>
      <c r="I30" s="128"/>
      <c r="J30" s="128"/>
      <c r="K30" s="128"/>
      <c r="L30" s="128"/>
      <c r="M30" s="128"/>
      <c r="N30" s="128"/>
      <c r="AE30" s="128"/>
      <c r="AN30" s="128"/>
      <c r="AO30" s="128"/>
      <c r="AP30" s="128"/>
      <c r="AQ30" s="128"/>
      <c r="AR30" s="128"/>
      <c r="AS30" s="128"/>
      <c r="AT30" s="128"/>
      <c r="AU30" s="128"/>
      <c r="AV30" s="128"/>
      <c r="AW30" s="128"/>
      <c r="AX30" s="128"/>
      <c r="AY30" s="128"/>
      <c r="AZ30" s="128"/>
      <c r="BA30" s="128"/>
      <c r="BB30" s="128"/>
      <c r="BC30" s="128"/>
      <c r="BD30" s="128"/>
      <c r="BE30" s="128"/>
      <c r="BF30" s="128"/>
      <c r="BG30" s="128"/>
      <c r="BH30" s="128"/>
      <c r="BI30" s="128"/>
      <c r="BJ30" s="128"/>
      <c r="BK30" s="128"/>
      <c r="BL30" s="128"/>
      <c r="BM30" s="128"/>
      <c r="BN30" s="128"/>
      <c r="BO30" s="176"/>
    </row>
    <row r="31" spans="1:67">
      <c r="A31" s="128"/>
      <c r="B31" s="128"/>
      <c r="C31" s="128"/>
      <c r="D31" s="128"/>
      <c r="F31" s="128"/>
      <c r="G31" s="128"/>
      <c r="H31" s="128"/>
      <c r="I31" s="128"/>
      <c r="J31" s="128"/>
      <c r="K31" s="128"/>
      <c r="L31" s="128"/>
      <c r="M31" s="128"/>
      <c r="N31" s="128"/>
      <c r="AE31" s="128"/>
      <c r="AN31" s="128"/>
      <c r="AO31" s="128"/>
      <c r="AP31" s="128"/>
      <c r="AQ31" s="128"/>
      <c r="AR31" s="128"/>
      <c r="AS31" s="128"/>
      <c r="AT31" s="128"/>
      <c r="AU31" s="128"/>
      <c r="AV31" s="128"/>
      <c r="AW31" s="128"/>
      <c r="AX31" s="128"/>
      <c r="AY31" s="128"/>
      <c r="AZ31" s="128"/>
      <c r="BA31" s="128"/>
      <c r="BB31" s="128"/>
      <c r="BC31" s="128"/>
      <c r="BD31" s="128"/>
      <c r="BE31" s="128"/>
      <c r="BF31" s="128"/>
      <c r="BG31" s="128"/>
      <c r="BH31" s="128"/>
      <c r="BI31" s="128"/>
      <c r="BJ31" s="128"/>
      <c r="BK31" s="128"/>
      <c r="BL31" s="128"/>
      <c r="BM31" s="128"/>
      <c r="BN31" s="128"/>
      <c r="BO31" s="176"/>
    </row>
    <row r="32" spans="1:67">
      <c r="A32" s="128"/>
      <c r="B32" s="128"/>
      <c r="C32" s="128"/>
      <c r="D32" s="128"/>
      <c r="F32" s="128"/>
      <c r="G32" s="128"/>
      <c r="H32" s="128"/>
      <c r="I32" s="128"/>
      <c r="J32" s="128"/>
      <c r="K32" s="128"/>
      <c r="L32" s="128"/>
      <c r="M32" s="128"/>
      <c r="N32" s="128"/>
      <c r="AE32" s="128"/>
      <c r="AN32" s="128"/>
      <c r="AO32" s="128"/>
      <c r="AP32" s="128"/>
      <c r="AQ32" s="128"/>
      <c r="AR32" s="128"/>
      <c r="AS32" s="128"/>
      <c r="AT32" s="128"/>
      <c r="AU32" s="128"/>
      <c r="AV32" s="128"/>
      <c r="AW32" s="128"/>
      <c r="AX32" s="128"/>
      <c r="AY32" s="128"/>
      <c r="AZ32" s="128"/>
      <c r="BA32" s="128"/>
      <c r="BB32" s="128"/>
      <c r="BC32" s="128"/>
      <c r="BD32" s="128"/>
      <c r="BE32" s="128"/>
      <c r="BF32" s="128"/>
      <c r="BG32" s="128"/>
      <c r="BH32" s="128"/>
      <c r="BI32" s="128"/>
      <c r="BJ32" s="128"/>
      <c r="BK32" s="128"/>
      <c r="BL32" s="128"/>
      <c r="BM32" s="128"/>
      <c r="BN32" s="128"/>
      <c r="BO32" s="176"/>
    </row>
    <row r="33" spans="1:67">
      <c r="A33" s="128"/>
      <c r="B33" s="128"/>
      <c r="C33" s="128"/>
      <c r="D33" s="128"/>
      <c r="F33" s="128"/>
      <c r="G33" s="128"/>
      <c r="H33" s="128"/>
      <c r="I33" s="128"/>
      <c r="J33" s="128"/>
      <c r="K33" s="128"/>
      <c r="L33" s="128"/>
      <c r="M33" s="128"/>
      <c r="N33" s="128"/>
      <c r="AE33" s="128"/>
      <c r="AN33" s="128"/>
      <c r="AO33" s="128"/>
      <c r="AP33" s="128"/>
      <c r="AQ33" s="128"/>
      <c r="AR33" s="128"/>
      <c r="AS33" s="128"/>
      <c r="AT33" s="128"/>
      <c r="AU33" s="128"/>
      <c r="AV33" s="128"/>
      <c r="AW33" s="128"/>
      <c r="AX33" s="128"/>
      <c r="AY33" s="128"/>
      <c r="AZ33" s="128"/>
      <c r="BA33" s="128"/>
      <c r="BB33" s="128"/>
      <c r="BC33" s="128"/>
      <c r="BD33" s="128"/>
      <c r="BE33" s="128"/>
      <c r="BF33" s="128"/>
      <c r="BG33" s="128"/>
      <c r="BH33" s="128"/>
      <c r="BI33" s="128"/>
      <c r="BJ33" s="128"/>
      <c r="BK33" s="128"/>
      <c r="BL33" s="128"/>
      <c r="BM33" s="128"/>
      <c r="BN33" s="128"/>
      <c r="BO33" s="176"/>
    </row>
    <row r="34" spans="1:67">
      <c r="A34" s="128"/>
      <c r="B34" s="128"/>
      <c r="C34" s="128"/>
      <c r="D34" s="128"/>
      <c r="F34" s="128"/>
      <c r="G34" s="128"/>
      <c r="H34" s="128"/>
      <c r="I34" s="128"/>
      <c r="J34" s="128"/>
      <c r="K34" s="128"/>
      <c r="L34" s="128"/>
      <c r="M34" s="128"/>
      <c r="N34" s="128"/>
      <c r="AE34" s="128"/>
      <c r="AN34" s="128"/>
      <c r="AO34" s="128"/>
      <c r="AP34" s="128"/>
      <c r="AQ34" s="128"/>
      <c r="AR34" s="128"/>
      <c r="AS34" s="128"/>
      <c r="AT34" s="128"/>
      <c r="AU34" s="128"/>
      <c r="AV34" s="128"/>
      <c r="AW34" s="128"/>
      <c r="AX34" s="128"/>
      <c r="AY34" s="128"/>
      <c r="AZ34" s="128"/>
      <c r="BA34" s="128"/>
      <c r="BB34" s="128"/>
      <c r="BC34" s="128"/>
      <c r="BD34" s="128"/>
      <c r="BE34" s="128"/>
      <c r="BF34" s="128"/>
      <c r="BG34" s="128"/>
      <c r="BH34" s="128"/>
      <c r="BI34" s="128"/>
      <c r="BJ34" s="128"/>
      <c r="BK34" s="128"/>
      <c r="BL34" s="128"/>
      <c r="BM34" s="128"/>
      <c r="BN34" s="128"/>
      <c r="BO34" s="176"/>
    </row>
    <row r="35" spans="1:67">
      <c r="A35" s="128"/>
      <c r="B35" s="128"/>
      <c r="C35" s="128"/>
      <c r="D35" s="128"/>
      <c r="F35" s="128"/>
      <c r="G35" s="128"/>
      <c r="H35" s="128"/>
      <c r="I35" s="128"/>
      <c r="J35" s="128"/>
      <c r="K35" s="128"/>
      <c r="L35" s="128"/>
      <c r="M35" s="128"/>
      <c r="N35" s="128"/>
      <c r="AE35" s="128"/>
      <c r="AN35" s="128"/>
      <c r="AO35" s="128"/>
      <c r="AP35" s="128"/>
      <c r="AQ35" s="128"/>
      <c r="AR35" s="128"/>
      <c r="AS35" s="128"/>
      <c r="AT35" s="128"/>
      <c r="AU35" s="128"/>
      <c r="AV35" s="128"/>
      <c r="AW35" s="128"/>
      <c r="AX35" s="128"/>
      <c r="AY35" s="128"/>
      <c r="AZ35" s="128"/>
      <c r="BA35" s="128"/>
      <c r="BB35" s="128"/>
      <c r="BC35" s="128"/>
      <c r="BD35" s="128"/>
      <c r="BE35" s="128"/>
      <c r="BF35" s="128"/>
      <c r="BG35" s="128"/>
      <c r="BH35" s="128"/>
      <c r="BI35" s="128"/>
      <c r="BJ35" s="128"/>
      <c r="BK35" s="128"/>
      <c r="BL35" s="128"/>
      <c r="BM35" s="128"/>
      <c r="BN35" s="128"/>
      <c r="BO35" s="176"/>
    </row>
  </sheetData>
  <autoFilter ref="A1:BQ9">
    <sortState ref="A2:BQ9">
      <sortCondition ref="E1:E9"/>
    </sortState>
  </autoFilter>
  <sortState ref="A2:BO35">
    <sortCondition ref="BI2:BI35" customList="VODAFONE,MOVISTAR,ORANGE,YOIGO"/>
    <sortCondition ref="E2:E35"/>
  </sortState>
  <pageMargins left="0.7" right="0.7" top="0.75" bottom="0.75" header="0.3" footer="0.3"/>
  <pageSetup paperSize="9" scale="21"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R34"/>
  <sheetViews>
    <sheetView workbookViewId="0">
      <selection activeCell="C5" sqref="C5"/>
    </sheetView>
  </sheetViews>
  <sheetFormatPr baseColWidth="10" defaultRowHeight="15"/>
  <cols>
    <col min="1" max="1" width="20.85546875" bestFit="1" customWidth="1"/>
    <col min="2" max="2" width="11.28515625" bestFit="1" customWidth="1"/>
    <col min="3" max="3" width="10.42578125" bestFit="1" customWidth="1"/>
    <col min="13" max="13" width="9.7109375" bestFit="1" customWidth="1"/>
    <col min="14" max="14" width="13.85546875" bestFit="1" customWidth="1"/>
    <col min="15" max="15" width="9.140625" bestFit="1" customWidth="1"/>
    <col min="16" max="16" width="8" bestFit="1" customWidth="1"/>
    <col min="17" max="17" width="13.42578125" bestFit="1" customWidth="1"/>
    <col min="18" max="18" width="12.140625" bestFit="1" customWidth="1"/>
  </cols>
  <sheetData>
    <row r="1" spans="1:18" ht="21">
      <c r="B1" s="521" t="s">
        <v>230</v>
      </c>
      <c r="C1" s="522"/>
      <c r="D1" s="522"/>
      <c r="E1" s="523"/>
      <c r="F1" s="103"/>
      <c r="G1" s="521" t="s">
        <v>231</v>
      </c>
      <c r="H1" s="522"/>
      <c r="I1" s="522"/>
      <c r="J1" s="523"/>
      <c r="K1" s="103"/>
      <c r="M1" s="306" t="s">
        <v>242</v>
      </c>
    </row>
    <row r="2" spans="1:18" ht="15.75" thickBot="1">
      <c r="A2" s="103" t="s">
        <v>229</v>
      </c>
      <c r="B2" s="285" t="s">
        <v>64</v>
      </c>
      <c r="C2" s="286" t="s">
        <v>66</v>
      </c>
      <c r="D2" s="286" t="s">
        <v>67</v>
      </c>
      <c r="E2" s="287" t="s">
        <v>68</v>
      </c>
      <c r="F2" s="103"/>
      <c r="G2" s="285" t="s">
        <v>64</v>
      </c>
      <c r="H2" s="286" t="s">
        <v>66</v>
      </c>
      <c r="I2" s="286" t="s">
        <v>67</v>
      </c>
      <c r="J2" s="287" t="s">
        <v>68</v>
      </c>
      <c r="K2" s="263"/>
    </row>
    <row r="3" spans="1:18" ht="15.75" thickBot="1">
      <c r="A3" s="72" t="s">
        <v>53</v>
      </c>
      <c r="B3" s="264">
        <f>'3G M2M - M CITIES'!G2/'3G M2M - M CITIES'!F2</f>
        <v>1.4153846153846154E-2</v>
      </c>
      <c r="C3" s="265">
        <f>'3G M2M - M CITIES'!G10/'3G M2M - M CITIES'!F10</f>
        <v>2.0446096654275093E-2</v>
      </c>
      <c r="D3" s="265">
        <f>'3G M2M - M CITIES'!G18/'3G M2M - M CITIES'!F18</f>
        <v>1.8461538461538463E-2</v>
      </c>
      <c r="E3" s="276">
        <f>'3G M2M - M CITIES'!G26/'3G M2M - M CITIES'!F26</f>
        <v>5.4945054945054949E-3</v>
      </c>
      <c r="F3" s="265" t="str">
        <f>IF(B3=MIN(B3:E3),"Vodafone",IF(C3=MIN(B3:E3),"Movistar",IF(D3=MIN(B3:E3),"Orange","Yoigo")))</f>
        <v>Yoigo</v>
      </c>
      <c r="G3" s="279">
        <f>'3G M2M - M CITIES'!L2/('3G M2M - M CITIES'!F2-'3G M2M - M CITIES'!G2)</f>
        <v>2.4968789013732834E-3</v>
      </c>
      <c r="H3" s="266">
        <f>'3G M2M - M CITIES'!L10/('3G M2M - M CITIES'!F10-'3G M2M - M CITIES'!G10)</f>
        <v>0</v>
      </c>
      <c r="I3" s="266">
        <f>'3G M2M - M CITIES'!L18/('3G M2M - M CITIES'!F18-'3G M2M - M CITIES'!G18)</f>
        <v>0</v>
      </c>
      <c r="J3" s="267">
        <f>'3G M2M - M CITIES'!L26/('3G M2M - M CITIES'!F26-'3G M2M - M CITIES'!G26)</f>
        <v>0</v>
      </c>
      <c r="K3" s="282" t="str">
        <f>IF(G3=MIN(G3:J3),"Vodafone",IF(H3=MIN(G3:J3),"Movistar",IF(I3=MIN(G3:J3),"Orange","Yoigo")))</f>
        <v>Movistar</v>
      </c>
      <c r="M3" s="524" t="s">
        <v>232</v>
      </c>
      <c r="N3" s="526" t="s">
        <v>233</v>
      </c>
      <c r="O3" s="527"/>
      <c r="P3" s="528"/>
      <c r="Q3" s="529" t="s">
        <v>234</v>
      </c>
      <c r="R3" s="530"/>
    </row>
    <row r="4" spans="1:18" ht="15.75" thickBot="1">
      <c r="A4" s="73" t="s">
        <v>54</v>
      </c>
      <c r="B4" s="268">
        <f>'3G M2M - M CITIES'!G3/'3G M2M - M CITIES'!F3</f>
        <v>3.1645569620253167E-2</v>
      </c>
      <c r="C4" s="269">
        <f>'3G M2M - M CITIES'!G11/'3G M2M - M CITIES'!F11</f>
        <v>1.1111111111111112E-2</v>
      </c>
      <c r="D4" s="269">
        <f>'3G M2M - M CITIES'!G19/'3G M2M - M CITIES'!F19</f>
        <v>2.3148148148148147E-2</v>
      </c>
      <c r="E4" s="277">
        <f>'3G M2M - M CITIES'!G27/'3G M2M - M CITIES'!F27</f>
        <v>2.8540065861690452E-2</v>
      </c>
      <c r="F4" s="269" t="str">
        <f t="shared" ref="F4:F34" si="0">IF(B4=MIN(B4:E4),"Vodafone",IF(C4=MIN(B4:E4),"Movistar",IF(D4=MIN(B4:E4),"Orange","Yoigo")))</f>
        <v>Movistar</v>
      </c>
      <c r="G4" s="280">
        <f>'3G M2M - M CITIES'!L3/('3G M2M - M CITIES'!F3-'3G M2M - M CITIES'!G3)</f>
        <v>3.2679738562091504E-3</v>
      </c>
      <c r="H4" s="270">
        <f>'3G M2M - M CITIES'!L11/('3G M2M - M CITIES'!F11-'3G M2M - M CITIES'!G11)</f>
        <v>1.8726591760299626E-3</v>
      </c>
      <c r="I4" s="270">
        <f>'3G M2M - M CITIES'!L19/('3G M2M - M CITIES'!F19-'3G M2M - M CITIES'!G19)</f>
        <v>1.5797788309636651E-3</v>
      </c>
      <c r="J4" s="271">
        <f>'3G M2M - M CITIES'!L27/('3G M2M - M CITIES'!F27-'3G M2M - M CITIES'!G27)</f>
        <v>1.1299435028248588E-3</v>
      </c>
      <c r="K4" s="283" t="str">
        <f t="shared" ref="K4:K34" si="1">IF(G4=MIN(G4:J4),"Vodafone",IF(H4=MIN(G4:J4),"Movistar",IF(I4=MIN(G4:J4),"Orange","Yoigo")))</f>
        <v>Yoigo</v>
      </c>
      <c r="M4" s="525"/>
      <c r="N4" s="288" t="s">
        <v>235</v>
      </c>
      <c r="O4" s="285" t="s">
        <v>236</v>
      </c>
      <c r="P4" s="289" t="s">
        <v>237</v>
      </c>
      <c r="Q4" s="285" t="s">
        <v>171</v>
      </c>
      <c r="R4" s="289" t="s">
        <v>172</v>
      </c>
    </row>
    <row r="5" spans="1:18">
      <c r="A5" s="73" t="s">
        <v>55</v>
      </c>
      <c r="B5" s="268">
        <f>'3G M2M - M CITIES'!G4/'3G M2M - M CITIES'!F4</f>
        <v>2.6070763500931099E-2</v>
      </c>
      <c r="C5" s="269">
        <f>'3G M2M - M CITIES'!G12/'3G M2M - M CITIES'!F12</f>
        <v>4.1745730550284632E-2</v>
      </c>
      <c r="D5" s="269">
        <f>'3G M2M - M CITIES'!G20/'3G M2M - M CITIES'!F20</f>
        <v>3.0769230769230771E-2</v>
      </c>
      <c r="E5" s="277">
        <f>'3G M2M - M CITIES'!G28/'3G M2M - M CITIES'!F28</f>
        <v>2.5136612021857924E-2</v>
      </c>
      <c r="F5" s="269" t="str">
        <f t="shared" si="0"/>
        <v>Yoigo</v>
      </c>
      <c r="G5" s="280">
        <f>'3G M2M - M CITIES'!L4/('3G M2M - M CITIES'!F4-'3G M2M - M CITIES'!G4)</f>
        <v>0</v>
      </c>
      <c r="H5" s="270">
        <f>'3G M2M - M CITIES'!L12/('3G M2M - M CITIES'!F12-'3G M2M - M CITIES'!G12)</f>
        <v>1.9801980198019802E-3</v>
      </c>
      <c r="I5" s="270">
        <f>'3G M2M - M CITIES'!L20/('3G M2M - M CITIES'!F20-'3G M2M - M CITIES'!G20)</f>
        <v>0</v>
      </c>
      <c r="J5" s="271">
        <f>'3G M2M - M CITIES'!L28/('3G M2M - M CITIES'!F28-'3G M2M - M CITIES'!G28)</f>
        <v>3.3632286995515697E-3</v>
      </c>
      <c r="K5" s="283" t="str">
        <f t="shared" si="1"/>
        <v>Vodafone</v>
      </c>
      <c r="M5" s="290" t="s">
        <v>238</v>
      </c>
      <c r="N5" s="291">
        <f ca="1">SUMPRODUCT(INDIRECT("'3G M2M - M CITIES'!$f$2:$f$"&amp;COUNTA('3G M2M - M CITIES'!$A:$A))*(INDIRECT("'3G M2M - M CITIES'!$BI$2:$BI$"&amp;COUNTA('3G M2M - M CITIES'!$A:$A))=$M5))+SUMPRODUCT(INDIRECT("'3G M2M - S CITIES'!$f$2:$f$"&amp;COUNTA('3G M2M - S CITIES'!$A:$A))*(INDIRECT("'3G M2M - S CITIES'!$BI$2:$BI$"&amp;COUNTA('3G M2M - S CITIES'!$A:$A))=$M5))</f>
        <v>13866</v>
      </c>
      <c r="O5" s="292">
        <f ca="1">SUMPRODUCT(INDIRECT("'3G M2M - M CITIES'!$G$2:$G$"&amp;COUNTA('3G M2M - M CITIES'!$A:$A))*(INDIRECT("'3G M2M - M CITIES'!$BI$2:$BI$"&amp;COUNTA('3G M2M - M CITIES'!$A:$A))=$M5))+SUMPRODUCT(INDIRECT("'3G M2M - S CITIES'!$G$2:$G$"&amp;COUNTA('3G M2M - S CITIES'!$A:$A))*(INDIRECT("'3G M2M - S CITIES'!$BI$2:$BI$"&amp;COUNTA('3G M2M - S CITIES'!$A:$A))=$M5))</f>
        <v>170</v>
      </c>
      <c r="P5" s="291">
        <f ca="1">SUMPRODUCT(INDIRECT("'3G M2M - M CITIES'!$L$2:$L$"&amp;COUNTA('3G M2M - M CITIES'!$A:$A))*(INDIRECT("'3G M2M - M CITIES'!$BI$2:$BI$"&amp;COUNTA('3G M2M - M CITIES'!$A:$A))=$M5))+SUMPRODUCT(INDIRECT("'3G M2M - S CITIES'!$L$2:$L$"&amp;COUNTA('3G M2M - S CITIES'!$A:$A))*(INDIRECT("'3G M2M - S CITIES'!$BI$2:$BI$"&amp;COUNTA('3G M2M - S CITIES'!$A:$A))=$M5))</f>
        <v>15</v>
      </c>
      <c r="Q5" s="293">
        <f>COUNTIF(F:F,M5)</f>
        <v>8</v>
      </c>
      <c r="R5" s="294">
        <f>COUNTIF(K:K,M5)</f>
        <v>16</v>
      </c>
    </row>
    <row r="6" spans="1:18">
      <c r="A6" s="73" t="s">
        <v>56</v>
      </c>
      <c r="B6" s="268">
        <f>'3G M2M - M CITIES'!G5/'3G M2M - M CITIES'!F5</f>
        <v>2.7215189873417721E-2</v>
      </c>
      <c r="C6" s="269">
        <f>'3G M2M - M CITIES'!G13/'3G M2M - M CITIES'!F13</f>
        <v>1.8691588785046728E-2</v>
      </c>
      <c r="D6" s="269">
        <f>'3G M2M - M CITIES'!G21/'3G M2M - M CITIES'!F21</f>
        <v>2.1806853582554516E-2</v>
      </c>
      <c r="E6" s="277">
        <f>'3G M2M - M CITIES'!G29/'3G M2M - M CITIES'!F29</f>
        <v>1.9715224534501644E-2</v>
      </c>
      <c r="F6" s="269" t="str">
        <f t="shared" si="0"/>
        <v>Movistar</v>
      </c>
      <c r="G6" s="280">
        <f>'3G M2M - M CITIES'!L5/('3G M2M - M CITIES'!F5-'3G M2M - M CITIES'!G5)</f>
        <v>7.1567989590110605E-3</v>
      </c>
      <c r="H6" s="270">
        <f>'3G M2M - M CITIES'!L13/('3G M2M - M CITIES'!F13-'3G M2M - M CITIES'!G13)</f>
        <v>3.8095238095238095E-3</v>
      </c>
      <c r="I6" s="270">
        <f>'3G M2M - M CITIES'!L21/('3G M2M - M CITIES'!F21-'3G M2M - M CITIES'!G21)</f>
        <v>3.1847133757961785E-3</v>
      </c>
      <c r="J6" s="271">
        <f>'3G M2M - M CITIES'!L29/('3G M2M - M CITIES'!F29-'3G M2M - M CITIES'!G29)</f>
        <v>2.2346368715083797E-3</v>
      </c>
      <c r="K6" s="283" t="str">
        <f t="shared" si="1"/>
        <v>Yoigo</v>
      </c>
      <c r="M6" s="295" t="s">
        <v>239</v>
      </c>
      <c r="N6" s="296">
        <f ca="1">SUMPRODUCT(INDIRECT("'3G M2M - M CITIES'!$f$2:$f$"&amp;COUNTA('3G M2M - M CITIES'!$A:$A))*(INDIRECT("'3G M2M - M CITIES'!$BI$2:$BI$"&amp;COUNTA('3G M2M - M CITIES'!$A:$A))=$M6))+SUMPRODUCT(INDIRECT("'3G M2M - S CITIES'!$f$2:$f$"&amp;COUNTA('3G M2M - S CITIES'!$A:$A))*(INDIRECT("'3G M2M - S CITIES'!$BI$2:$BI$"&amp;COUNTA('3G M2M - S CITIES'!$A:$A))=$M6))</f>
        <v>13714</v>
      </c>
      <c r="O6" s="297">
        <f ca="1">SUMPRODUCT(INDIRECT("'3G M2M - M CITIES'!$G$2:$G$"&amp;COUNTA('3G M2M - M CITIES'!$A:$A))*(INDIRECT("'3G M2M - M CITIES'!$BI$2:$BI$"&amp;COUNTA('3G M2M - M CITIES'!$A:$A))=$M6))+SUMPRODUCT(INDIRECT("'3G M2M - S CITIES'!$G$2:$G$"&amp;COUNTA('3G M2M - S CITIES'!$A:$A))*(INDIRECT("'3G M2M - S CITIES'!$BI$2:$BI$"&amp;COUNTA('3G M2M - S CITIES'!$A:$A))=$M6))</f>
        <v>410</v>
      </c>
      <c r="P6" s="296">
        <f ca="1">SUMPRODUCT(INDIRECT("'3G M2M - M CITIES'!$L$2:$L$"&amp;COUNTA('3G M2M - M CITIES'!$A:$A))*(INDIRECT("'3G M2M - M CITIES'!$BI$2:$BI$"&amp;COUNTA('3G M2M - M CITIES'!$A:$A))=$M6))+SUMPRODUCT(INDIRECT("'3G M2M - S CITIES'!$L$2:$L$"&amp;COUNTA('3G M2M - S CITIES'!$A:$A))*(INDIRECT("'3G M2M - S CITIES'!$BI$2:$BI$"&amp;COUNTA('3G M2M - S CITIES'!$A:$A))=$M6))</f>
        <v>26</v>
      </c>
      <c r="Q6" s="298">
        <f t="shared" ref="Q6:Q8" si="2">COUNTIF(F:F,M6)</f>
        <v>9</v>
      </c>
      <c r="R6" s="299">
        <f t="shared" ref="R6:R8" si="3">COUNTIF(K:K,M6)</f>
        <v>7</v>
      </c>
    </row>
    <row r="7" spans="1:18">
      <c r="A7" s="73" t="s">
        <v>57</v>
      </c>
      <c r="B7" s="268">
        <f>'3G M2M - M CITIES'!G6/'3G M2M - M CITIES'!F6</f>
        <v>9.9009900990099011E-3</v>
      </c>
      <c r="C7" s="269">
        <f>'3G M2M - M CITIES'!G14/'3G M2M - M CITIES'!F14</f>
        <v>1.0174418604651164E-2</v>
      </c>
      <c r="D7" s="269">
        <f>'3G M2M - M CITIES'!G22/'3G M2M - M CITIES'!F22</f>
        <v>4.8661800486618006E-3</v>
      </c>
      <c r="E7" s="277">
        <f>'3G M2M - M CITIES'!G30/'3G M2M - M CITIES'!F30</f>
        <v>7.6335877862595417E-3</v>
      </c>
      <c r="F7" s="269" t="str">
        <f t="shared" si="0"/>
        <v>Orange</v>
      </c>
      <c r="G7" s="280">
        <f>'3G M2M - M CITIES'!L6/('3G M2M - M CITIES'!F6-'3G M2M - M CITIES'!G6)</f>
        <v>0</v>
      </c>
      <c r="H7" s="270">
        <f>'3G M2M - M CITIES'!L14/('3G M2M - M CITIES'!F14-'3G M2M - M CITIES'!G14)</f>
        <v>4.8947626040137058E-4</v>
      </c>
      <c r="I7" s="270">
        <f>'3G M2M - M CITIES'!L22/('3G M2M - M CITIES'!F22-'3G M2M - M CITIES'!G22)</f>
        <v>0</v>
      </c>
      <c r="J7" s="271">
        <f>'3G M2M - M CITIES'!L30/('3G M2M - M CITIES'!F30-'3G M2M - M CITIES'!G30)</f>
        <v>0</v>
      </c>
      <c r="K7" s="283" t="str">
        <f t="shared" si="1"/>
        <v>Vodafone</v>
      </c>
      <c r="M7" s="300" t="s">
        <v>240</v>
      </c>
      <c r="N7" s="296">
        <f ca="1">SUMPRODUCT(INDIRECT("'3G M2M - M CITIES'!$f$2:$f$"&amp;COUNTA('3G M2M - M CITIES'!$A:$A))*(INDIRECT("'3G M2M - M CITIES'!$BI$2:$BI$"&amp;COUNTA('3G M2M - M CITIES'!$A:$A))=$M7))+SUMPRODUCT(INDIRECT("'3G M2M - S CITIES'!$f$2:$f$"&amp;COUNTA('3G M2M - S CITIES'!$A:$A))*(INDIRECT("'3G M2M - S CITIES'!$BI$2:$BI$"&amp;COUNTA('3G M2M - S CITIES'!$A:$A))=$M7))</f>
        <v>13687</v>
      </c>
      <c r="O7" s="297">
        <f ca="1">SUMPRODUCT(INDIRECT("'3G M2M - M CITIES'!$G$2:$G$"&amp;COUNTA('3G M2M - M CITIES'!$A:$A))*(INDIRECT("'3G M2M - M CITIES'!$BI$2:$BI$"&amp;COUNTA('3G M2M - M CITIES'!$A:$A))=$M7))+SUMPRODUCT(INDIRECT("'3G M2M - S CITIES'!$G$2:$G$"&amp;COUNTA('3G M2M - S CITIES'!$A:$A))*(INDIRECT("'3G M2M - S CITIES'!$BI$2:$BI$"&amp;COUNTA('3G M2M - S CITIES'!$A:$A))=$M7))</f>
        <v>338</v>
      </c>
      <c r="P7" s="296">
        <f ca="1">SUMPRODUCT(INDIRECT("'3G M2M - M CITIES'!$L$2:$L$"&amp;COUNTA('3G M2M - M CITIES'!$A:$A))*(INDIRECT("'3G M2M - M CITIES'!$BI$2:$BI$"&amp;COUNTA('3G M2M - M CITIES'!$A:$A))=$M7))+SUMPRODUCT(INDIRECT("'3G M2M - S CITIES'!$L$2:$L$"&amp;COUNTA('3G M2M - S CITIES'!$A:$A))*(INDIRECT("'3G M2M - S CITIES'!$BI$2:$BI$"&amp;COUNTA('3G M2M - S CITIES'!$A:$A))=$M7))</f>
        <v>27</v>
      </c>
      <c r="Q7" s="298">
        <f t="shared" si="2"/>
        <v>9</v>
      </c>
      <c r="R7" s="299">
        <f t="shared" si="3"/>
        <v>4</v>
      </c>
    </row>
    <row r="8" spans="1:18" ht="15.75" thickBot="1">
      <c r="A8" s="73" t="s">
        <v>58</v>
      </c>
      <c r="B8" s="268">
        <f>'3G M2M - M CITIES'!G7/'3G M2M - M CITIES'!F7</f>
        <v>2.584493041749503E-2</v>
      </c>
      <c r="C8" s="269">
        <f>'3G M2M - M CITIES'!G15/'3G M2M - M CITIES'!F15</f>
        <v>6.8671679197994981E-2</v>
      </c>
      <c r="D8" s="269">
        <f>'3G M2M - M CITIES'!G23/'3G M2M - M CITIES'!F23</f>
        <v>1.8315018315018316E-2</v>
      </c>
      <c r="E8" s="277">
        <f>'3G M2M - M CITIES'!G31/'3G M2M - M CITIES'!F31</f>
        <v>2.5291828793774319E-2</v>
      </c>
      <c r="F8" s="269" t="str">
        <f t="shared" si="0"/>
        <v>Orange</v>
      </c>
      <c r="G8" s="280">
        <f>'3G M2M - M CITIES'!L7/('3G M2M - M CITIES'!F7-'3G M2M - M CITIES'!G7)</f>
        <v>4.0816326530612249E-3</v>
      </c>
      <c r="H8" s="270">
        <f>'3G M2M - M CITIES'!L15/('3G M2M - M CITIES'!F15-'3G M2M - M CITIES'!G15)</f>
        <v>1.6146393972012918E-3</v>
      </c>
      <c r="I8" s="270">
        <f>'3G M2M - M CITIES'!L23/('3G M2M - M CITIES'!F23-'3G M2M - M CITIES'!G23)</f>
        <v>1.2437810945273632E-3</v>
      </c>
      <c r="J8" s="271">
        <f>'3G M2M - M CITIES'!L31/('3G M2M - M CITIES'!F31-'3G M2M - M CITIES'!G31)</f>
        <v>3.9920159680638719E-3</v>
      </c>
      <c r="K8" s="283" t="str">
        <f t="shared" si="1"/>
        <v>Orange</v>
      </c>
      <c r="M8" s="301" t="s">
        <v>241</v>
      </c>
      <c r="N8" s="302">
        <f ca="1">SUMPRODUCT(INDIRECT("'3G M2M - M CITIES'!$f$2:$f$"&amp;COUNTA('3G M2M - M CITIES'!$A:$A))*(INDIRECT("'3G M2M - M CITIES'!$BI$2:$BI$"&amp;COUNTA('3G M2M - M CITIES'!$A:$A))=$M8))+SUMPRODUCT(INDIRECT("'3G M2M - S CITIES'!$f$2:$f$"&amp;COUNTA('3G M2M - S CITIES'!$A:$A))*(INDIRECT("'3G M2M - S CITIES'!$BI$2:$BI$"&amp;COUNTA('3G M2M - S CITIES'!$A:$A))=$M8))</f>
        <v>13735</v>
      </c>
      <c r="O8" s="303">
        <f ca="1">SUMPRODUCT(INDIRECT("'3G M2M - M CITIES'!$G$2:$G$"&amp;COUNTA('3G M2M - M CITIES'!$A:$A))*(INDIRECT("'3G M2M - M CITIES'!$BI$2:$BI$"&amp;COUNTA('3G M2M - M CITIES'!$A:$A))=$M8))+SUMPRODUCT(INDIRECT("'3G M2M - S CITIES'!$G$2:$G$"&amp;COUNTA('3G M2M - S CITIES'!$A:$A))*(INDIRECT("'3G M2M - S CITIES'!$BI$2:$BI$"&amp;COUNTA('3G M2M - S CITIES'!$A:$A))=$M8))</f>
        <v>360</v>
      </c>
      <c r="P8" s="302">
        <f ca="1">SUMPRODUCT(INDIRECT("'3G M2M - M CITIES'!$L$2:$L$"&amp;COUNTA('3G M2M - M CITIES'!$A:$A))*(INDIRECT("'3G M2M - M CITIES'!$BI$2:$BI$"&amp;COUNTA('3G M2M - M CITIES'!$A:$A))=$M8))+SUMPRODUCT(INDIRECT("'3G M2M - S CITIES'!$L$2:$L$"&amp;COUNTA('3G M2M - S CITIES'!$A:$A))*(INDIRECT("'3G M2M - S CITIES'!$BI$2:$BI$"&amp;COUNTA('3G M2M - S CITIES'!$A:$A))=$M8))</f>
        <v>52</v>
      </c>
      <c r="Q8" s="304">
        <f t="shared" si="2"/>
        <v>6</v>
      </c>
      <c r="R8" s="305">
        <f t="shared" si="3"/>
        <v>5</v>
      </c>
    </row>
    <row r="9" spans="1:18">
      <c r="A9" s="73" t="s">
        <v>59</v>
      </c>
      <c r="B9" s="268">
        <f>'3G M2M - M CITIES'!G8/'3G M2M - M CITIES'!F8</f>
        <v>1.9880715705765408E-2</v>
      </c>
      <c r="C9" s="269">
        <f>'3G M2M - M CITIES'!G16/'3G M2M - M CITIES'!F16</f>
        <v>3.1843862352336931E-2</v>
      </c>
      <c r="D9" s="269">
        <f>'3G M2M - M CITIES'!G24/'3G M2M - M CITIES'!F24</f>
        <v>3.6496350364963501E-2</v>
      </c>
      <c r="E9" s="277">
        <f>'3G M2M - M CITIES'!G32/'3G M2M - M CITIES'!F32</f>
        <v>2.5490196078431372E-2</v>
      </c>
      <c r="F9" s="269" t="str">
        <f t="shared" si="0"/>
        <v>Vodafone</v>
      </c>
      <c r="G9" s="280">
        <f>'3G M2M - M CITIES'!L8/('3G M2M - M CITIES'!F8-'3G M2M - M CITIES'!G8)</f>
        <v>4.0567951318458417E-3</v>
      </c>
      <c r="H9" s="270">
        <f>'3G M2M - M CITIES'!L16/('3G M2M - M CITIES'!F16-'3G M2M - M CITIES'!G16)</f>
        <v>1.5915119363395225E-3</v>
      </c>
      <c r="I9" s="270">
        <f>'3G M2M - M CITIES'!L24/('3G M2M - M CITIES'!F24-'3G M2M - M CITIES'!G24)</f>
        <v>2.5252525252525255E-3</v>
      </c>
      <c r="J9" s="271">
        <f>'3G M2M - M CITIES'!L32/('3G M2M - M CITIES'!F32-'3G M2M - M CITIES'!G32)</f>
        <v>0</v>
      </c>
      <c r="K9" s="283" t="str">
        <f t="shared" si="1"/>
        <v>Yoigo</v>
      </c>
    </row>
    <row r="10" spans="1:18" ht="15.75" thickBot="1">
      <c r="A10" s="195" t="s">
        <v>60</v>
      </c>
      <c r="B10" s="272">
        <f>'3G M2M - M CITIES'!G9/'3G M2M - M CITIES'!F9</f>
        <v>0.01</v>
      </c>
      <c r="C10" s="273">
        <f>'3G M2M - M CITIES'!G17/'3G M2M - M CITIES'!F17</f>
        <v>4.1440552540700545E-2</v>
      </c>
      <c r="D10" s="273">
        <f>'3G M2M - M CITIES'!G25/'3G M2M - M CITIES'!F25</f>
        <v>1.6129032258064516E-2</v>
      </c>
      <c r="E10" s="278">
        <f>'3G M2M - M CITIES'!G33/'3G M2M - M CITIES'!F33</f>
        <v>3.0947775628626693E-2</v>
      </c>
      <c r="F10" s="273" t="str">
        <f t="shared" si="0"/>
        <v>Vodafone</v>
      </c>
      <c r="G10" s="281">
        <f>'3G M2M - M CITIES'!L9/('3G M2M - M CITIES'!F9-'3G M2M - M CITIES'!G9)</f>
        <v>2.0202020202020202E-3</v>
      </c>
      <c r="H10" s="274">
        <f>'3G M2M - M CITIES'!L17/('3G M2M - M CITIES'!F17-'3G M2M - M CITIES'!G17)</f>
        <v>7.205352547606794E-3</v>
      </c>
      <c r="I10" s="274">
        <f>'3G M2M - M CITIES'!L25/('3G M2M - M CITIES'!F25-'3G M2M - M CITIES'!G25)</f>
        <v>1.2610340479192938E-3</v>
      </c>
      <c r="J10" s="275">
        <f>'3G M2M - M CITIES'!L33/('3G M2M - M CITIES'!F33-'3G M2M - M CITIES'!G33)</f>
        <v>1.996007984031936E-3</v>
      </c>
      <c r="K10" s="284" t="str">
        <f t="shared" si="1"/>
        <v>Orange</v>
      </c>
    </row>
    <row r="11" spans="1:18">
      <c r="A11" s="72" t="s">
        <v>69</v>
      </c>
      <c r="B11" s="268">
        <f>'3G M2M - S CITIES'!G2/'3G M2M - S CITIES'!F2</f>
        <v>5.1546391752577319E-3</v>
      </c>
      <c r="C11" s="269">
        <f>'3G M2M - S CITIES'!G26/'3G M2M - S CITIES'!F26</f>
        <v>3.2467532467532464E-2</v>
      </c>
      <c r="D11" s="269">
        <f>'3G M2M - S CITIES'!G50/'3G M2M - S CITIES'!F50</f>
        <v>2.7624309392265192E-2</v>
      </c>
      <c r="E11" s="277">
        <f>'3G M2M - S CITIES'!G74/'3G M2M - S CITIES'!F74</f>
        <v>1.9047619047619049E-2</v>
      </c>
      <c r="F11" s="269" t="str">
        <f t="shared" si="0"/>
        <v>Vodafone</v>
      </c>
      <c r="G11" s="280">
        <f>'3G M2M - S CITIES'!L2/('3G M2M - S CITIES'!F2-'3G M2M - S CITIES'!G2)</f>
        <v>0</v>
      </c>
      <c r="H11" s="270">
        <f>'3G M2M - S CITIES'!L26/('3G M2M - S CITIES'!F26-'3G M2M - S CITIES'!G26)</f>
        <v>0</v>
      </c>
      <c r="I11" s="270">
        <f>'3G M2M - S CITIES'!L50/('3G M2M - S CITIES'!F50-'3G M2M - S CITIES'!G50)</f>
        <v>0</v>
      </c>
      <c r="J11" s="271">
        <f>'3G M2M - S CITIES'!L74/('3G M2M - S CITIES'!F74-'3G M2M - S CITIES'!G74)</f>
        <v>0</v>
      </c>
      <c r="K11" s="283" t="str">
        <f t="shared" si="1"/>
        <v>Vodafone</v>
      </c>
    </row>
    <row r="12" spans="1:18">
      <c r="A12" s="73" t="s">
        <v>70</v>
      </c>
      <c r="B12" s="268">
        <f>'3G M2M - S CITIES'!G3/'3G M2M - S CITIES'!F3</f>
        <v>4.145077720207254E-2</v>
      </c>
      <c r="C12" s="269">
        <f>'3G M2M - S CITIES'!G27/'3G M2M - S CITIES'!F27</f>
        <v>1.6778523489932886E-2</v>
      </c>
      <c r="D12" s="269">
        <f>'3G M2M - S CITIES'!G51/'3G M2M - S CITIES'!F51</f>
        <v>2.23463687150838E-2</v>
      </c>
      <c r="E12" s="277">
        <f>'3G M2M - S CITIES'!G75/'3G M2M - S CITIES'!F75</f>
        <v>3.9024390243902439E-2</v>
      </c>
      <c r="F12" s="269" t="str">
        <f t="shared" si="0"/>
        <v>Movistar</v>
      </c>
      <c r="G12" s="280">
        <f>'3G M2M - S CITIES'!L3/('3G M2M - S CITIES'!F3-'3G M2M - S CITIES'!G3)</f>
        <v>0</v>
      </c>
      <c r="H12" s="270">
        <f>'3G M2M - S CITIES'!L27/('3G M2M - S CITIES'!F27-'3G M2M - S CITIES'!G27)</f>
        <v>0</v>
      </c>
      <c r="I12" s="270">
        <f>'3G M2M - S CITIES'!L51/('3G M2M - S CITIES'!F51-'3G M2M - S CITIES'!G51)</f>
        <v>1.1428571428571429E-2</v>
      </c>
      <c r="J12" s="271">
        <f>'3G M2M - S CITIES'!L75/('3G M2M - S CITIES'!F75-'3G M2M - S CITIES'!G75)</f>
        <v>0</v>
      </c>
      <c r="K12" s="283" t="str">
        <f t="shared" si="1"/>
        <v>Vodafone</v>
      </c>
    </row>
    <row r="13" spans="1:18">
      <c r="A13" s="73" t="s">
        <v>71</v>
      </c>
      <c r="B13" s="268">
        <f>'3G M2M - S CITIES'!G4/'3G M2M - S CITIES'!F4</f>
        <v>2.6455026455026454E-2</v>
      </c>
      <c r="C13" s="269">
        <f>'3G M2M - S CITIES'!G28/'3G M2M - S CITIES'!F28</f>
        <v>3.5369774919614148E-2</v>
      </c>
      <c r="D13" s="269">
        <f>'3G M2M - S CITIES'!G52/'3G M2M - S CITIES'!F52</f>
        <v>2.185792349726776E-2</v>
      </c>
      <c r="E13" s="277">
        <f>'3G M2M - S CITIES'!G76/'3G M2M - S CITIES'!F76</f>
        <v>9.5693779904306216E-3</v>
      </c>
      <c r="F13" s="269" t="str">
        <f t="shared" si="0"/>
        <v>Yoigo</v>
      </c>
      <c r="G13" s="280">
        <f>'3G M2M - S CITIES'!L4/('3G M2M - S CITIES'!F4-'3G M2M - S CITIES'!G4)</f>
        <v>1.0869565217391304E-2</v>
      </c>
      <c r="H13" s="270">
        <f>'3G M2M - S CITIES'!L28/('3G M2M - S CITIES'!F28-'3G M2M - S CITIES'!G28)</f>
        <v>0.01</v>
      </c>
      <c r="I13" s="270">
        <f>'3G M2M - S CITIES'!L52/('3G M2M - S CITIES'!F52-'3G M2M - S CITIES'!G52)</f>
        <v>5.5865921787709499E-3</v>
      </c>
      <c r="J13" s="271">
        <f>'3G M2M - S CITIES'!L76/('3G M2M - S CITIES'!F76-'3G M2M - S CITIES'!G76)</f>
        <v>0</v>
      </c>
      <c r="K13" s="283" t="str">
        <f t="shared" si="1"/>
        <v>Yoigo</v>
      </c>
    </row>
    <row r="14" spans="1:18">
      <c r="A14" s="73" t="s">
        <v>72</v>
      </c>
      <c r="B14" s="268">
        <f>'3G M2M - S CITIES'!G5/'3G M2M - S CITIES'!F5</f>
        <v>8.1081081081081086E-2</v>
      </c>
      <c r="C14" s="269">
        <f>'3G M2M - S CITIES'!G29/'3G M2M - S CITIES'!F29</f>
        <v>2.3026315789473683E-2</v>
      </c>
      <c r="D14" s="269">
        <f>'3G M2M - S CITIES'!G53/'3G M2M - S CITIES'!F53</f>
        <v>3.3519553072625698E-2</v>
      </c>
      <c r="E14" s="277">
        <f>'3G M2M - S CITIES'!G77/'3G M2M - S CITIES'!F77</f>
        <v>5.7416267942583733E-2</v>
      </c>
      <c r="F14" s="269" t="str">
        <f t="shared" si="0"/>
        <v>Movistar</v>
      </c>
      <c r="G14" s="280">
        <f>'3G M2M - S CITIES'!L5/('3G M2M - S CITIES'!F5-'3G M2M - S CITIES'!G5)</f>
        <v>5.8823529411764705E-3</v>
      </c>
      <c r="H14" s="270">
        <f>'3G M2M - S CITIES'!L29/('3G M2M - S CITIES'!F29-'3G M2M - S CITIES'!G29)</f>
        <v>3.3670033670033669E-3</v>
      </c>
      <c r="I14" s="270">
        <f>'3G M2M - S CITIES'!L53/('3G M2M - S CITIES'!F53-'3G M2M - S CITIES'!G53)</f>
        <v>0</v>
      </c>
      <c r="J14" s="271">
        <f>'3G M2M - S CITIES'!L77/('3G M2M - S CITIES'!F77-'3G M2M - S CITIES'!G77)</f>
        <v>0</v>
      </c>
      <c r="K14" s="283" t="str">
        <f t="shared" si="1"/>
        <v>Orange</v>
      </c>
    </row>
    <row r="15" spans="1:18">
      <c r="A15" s="73" t="s">
        <v>73</v>
      </c>
      <c r="B15" s="268">
        <f>'3G M2M - S CITIES'!G6/'3G M2M - S CITIES'!F6</f>
        <v>8.9686098654708519E-3</v>
      </c>
      <c r="C15" s="269">
        <f>'3G M2M - S CITIES'!G30/'3G M2M - S CITIES'!F30</f>
        <v>0</v>
      </c>
      <c r="D15" s="269">
        <f>'3G M2M - S CITIES'!G54/'3G M2M - S CITIES'!F54</f>
        <v>6.8027210884353739E-3</v>
      </c>
      <c r="E15" s="277">
        <f>'3G M2M - S CITIES'!G78/'3G M2M - S CITIES'!F78</f>
        <v>0</v>
      </c>
      <c r="F15" s="269" t="str">
        <f t="shared" si="0"/>
        <v>Movistar</v>
      </c>
      <c r="G15" s="280">
        <f>'3G M2M - S CITIES'!L6/('3G M2M - S CITIES'!F6-'3G M2M - S CITIES'!G6)</f>
        <v>0</v>
      </c>
      <c r="H15" s="270">
        <f>'3G M2M - S CITIES'!L30/('3G M2M - S CITIES'!F30-'3G M2M - S CITIES'!G30)</f>
        <v>0</v>
      </c>
      <c r="I15" s="270">
        <f>'3G M2M - S CITIES'!L54/('3G M2M - S CITIES'!F54-'3G M2M - S CITIES'!G54)</f>
        <v>0</v>
      </c>
      <c r="J15" s="271">
        <f>'3G M2M - S CITIES'!L78/('3G M2M - S CITIES'!F78-'3G M2M - S CITIES'!G78)</f>
        <v>0</v>
      </c>
      <c r="K15" s="283" t="str">
        <f t="shared" si="1"/>
        <v>Vodafone</v>
      </c>
    </row>
    <row r="16" spans="1:18">
      <c r="A16" s="73" t="s">
        <v>74</v>
      </c>
      <c r="B16" s="268">
        <f>'3G M2M - S CITIES'!G7/'3G M2M - S CITIES'!F7</f>
        <v>3.1042128603104215E-2</v>
      </c>
      <c r="C16" s="269">
        <f>'3G M2M - S CITIES'!G31/'3G M2M - S CITIES'!F31</f>
        <v>1.0752688172043012E-2</v>
      </c>
      <c r="D16" s="269">
        <f>'3G M2M - S CITIES'!G55/'3G M2M - S CITIES'!F55</f>
        <v>2.7586206896551724E-2</v>
      </c>
      <c r="E16" s="277">
        <f>'3G M2M - S CITIES'!G79/'3G M2M - S CITIES'!F79</f>
        <v>4.6153846153846156E-2</v>
      </c>
      <c r="F16" s="269" t="str">
        <f t="shared" si="0"/>
        <v>Movistar</v>
      </c>
      <c r="G16" s="280">
        <f>'3G M2M - S CITIES'!L7/('3G M2M - S CITIES'!F7-'3G M2M - S CITIES'!G7)</f>
        <v>0</v>
      </c>
      <c r="H16" s="270">
        <f>'3G M2M - S CITIES'!L31/('3G M2M - S CITIES'!F31-'3G M2M - S CITIES'!G31)</f>
        <v>0</v>
      </c>
      <c r="I16" s="270">
        <f>'3G M2M - S CITIES'!L55/('3G M2M - S CITIES'!F55-'3G M2M - S CITIES'!G55)</f>
        <v>0</v>
      </c>
      <c r="J16" s="271">
        <f>'3G M2M - S CITIES'!L79/('3G M2M - S CITIES'!F79-'3G M2M - S CITIES'!G79)</f>
        <v>0</v>
      </c>
      <c r="K16" s="283" t="str">
        <f t="shared" si="1"/>
        <v>Vodafone</v>
      </c>
    </row>
    <row r="17" spans="1:11">
      <c r="A17" s="73" t="s">
        <v>75</v>
      </c>
      <c r="B17" s="268">
        <f>'3G M2M - S CITIES'!G8/'3G M2M - S CITIES'!F8</f>
        <v>2.3696682464454975E-2</v>
      </c>
      <c r="C17" s="269">
        <f>'3G M2M - S CITIES'!G32/'3G M2M - S CITIES'!F32</f>
        <v>2.7472527472527472E-2</v>
      </c>
      <c r="D17" s="269">
        <f>'3G M2M - S CITIES'!G56/'3G M2M - S CITIES'!F56</f>
        <v>4.7945205479452052E-2</v>
      </c>
      <c r="E17" s="277">
        <f>'3G M2M - S CITIES'!G80/'3G M2M - S CITIES'!F80</f>
        <v>1.1494252873563218E-2</v>
      </c>
      <c r="F17" s="269" t="str">
        <f t="shared" si="0"/>
        <v>Yoigo</v>
      </c>
      <c r="G17" s="280">
        <f>'3G M2M - S CITIES'!L8/('3G M2M - S CITIES'!F8-'3G M2M - S CITIES'!G8)</f>
        <v>2.4271844660194173E-3</v>
      </c>
      <c r="H17" s="270">
        <f>'3G M2M - S CITIES'!L32/('3G M2M - S CITIES'!F32-'3G M2M - S CITIES'!G32)</f>
        <v>0</v>
      </c>
      <c r="I17" s="270">
        <f>'3G M2M - S CITIES'!L56/('3G M2M - S CITIES'!F56-'3G M2M - S CITIES'!G56)</f>
        <v>0</v>
      </c>
      <c r="J17" s="271">
        <f>'3G M2M - S CITIES'!L80/('3G M2M - S CITIES'!F80-'3G M2M - S CITIES'!G80)</f>
        <v>3.875968992248062E-3</v>
      </c>
      <c r="K17" s="283" t="str">
        <f t="shared" si="1"/>
        <v>Movistar</v>
      </c>
    </row>
    <row r="18" spans="1:11">
      <c r="A18" s="73" t="s">
        <v>76</v>
      </c>
      <c r="B18" s="268">
        <f>'3G M2M - S CITIES'!G9/'3G M2M - S CITIES'!F9</f>
        <v>3.0973451327433628E-2</v>
      </c>
      <c r="C18" s="269">
        <f>'3G M2M - S CITIES'!G33/'3G M2M - S CITIES'!F33</f>
        <v>5.4644808743169399E-3</v>
      </c>
      <c r="D18" s="269">
        <f>'3G M2M - S CITIES'!G57/'3G M2M - S CITIES'!F57</f>
        <v>3.4722222222222224E-2</v>
      </c>
      <c r="E18" s="277">
        <f>'3G M2M - S CITIES'!G81/'3G M2M - S CITIES'!F81</f>
        <v>3.9840637450199202E-2</v>
      </c>
      <c r="F18" s="269" t="str">
        <f t="shared" si="0"/>
        <v>Movistar</v>
      </c>
      <c r="G18" s="280">
        <f>'3G M2M - S CITIES'!L9/('3G M2M - S CITIES'!F9-'3G M2M - S CITIES'!G9)</f>
        <v>0</v>
      </c>
      <c r="H18" s="270">
        <f>'3G M2M - S CITIES'!L33/('3G M2M - S CITIES'!F33-'3G M2M - S CITIES'!G33)</f>
        <v>0</v>
      </c>
      <c r="I18" s="270">
        <f>'3G M2M - S CITIES'!L57/('3G M2M - S CITIES'!F57-'3G M2M - S CITIES'!G57)</f>
        <v>0</v>
      </c>
      <c r="J18" s="271">
        <f>'3G M2M - S CITIES'!L81/('3G M2M - S CITIES'!F81-'3G M2M - S CITIES'!G81)</f>
        <v>8.2987551867219917E-3</v>
      </c>
      <c r="K18" s="283" t="str">
        <f t="shared" si="1"/>
        <v>Vodafone</v>
      </c>
    </row>
    <row r="19" spans="1:11">
      <c r="A19" s="73" t="s">
        <v>77</v>
      </c>
      <c r="B19" s="268">
        <f>'3G M2M - S CITIES'!G10/'3G M2M - S CITIES'!F10</f>
        <v>5.5248618784530384E-3</v>
      </c>
      <c r="C19" s="269">
        <f>'3G M2M - S CITIES'!G34/'3G M2M - S CITIES'!F34</f>
        <v>1.2987012987012988E-2</v>
      </c>
      <c r="D19" s="269">
        <f>'3G M2M - S CITIES'!G58/'3G M2M - S CITIES'!F58</f>
        <v>3.937007874015748E-3</v>
      </c>
      <c r="E19" s="277">
        <f>'3G M2M - S CITIES'!G82/'3G M2M - S CITIES'!F82</f>
        <v>0</v>
      </c>
      <c r="F19" s="269" t="str">
        <f t="shared" si="0"/>
        <v>Yoigo</v>
      </c>
      <c r="G19" s="280">
        <f>'3G M2M - S CITIES'!L10/('3G M2M - S CITIES'!F10-'3G M2M - S CITIES'!G10)</f>
        <v>0</v>
      </c>
      <c r="H19" s="270">
        <f>'3G M2M - S CITIES'!L34/('3G M2M - S CITIES'!F34-'3G M2M - S CITIES'!G34)</f>
        <v>6.5789473684210523E-3</v>
      </c>
      <c r="I19" s="270">
        <f>'3G M2M - S CITIES'!L58/('3G M2M - S CITIES'!F58-'3G M2M - S CITIES'!G58)</f>
        <v>0</v>
      </c>
      <c r="J19" s="271">
        <f>'3G M2M - S CITIES'!L82/('3G M2M - S CITIES'!F82-'3G M2M - S CITIES'!G82)</f>
        <v>5.8479532163742687E-3</v>
      </c>
      <c r="K19" s="283" t="str">
        <f t="shared" si="1"/>
        <v>Vodafone</v>
      </c>
    </row>
    <row r="20" spans="1:11">
      <c r="A20" s="73" t="s">
        <v>78</v>
      </c>
      <c r="B20" s="268">
        <f>'3G M2M - S CITIES'!G11/'3G M2M - S CITIES'!F11</f>
        <v>1.6393442622950821E-2</v>
      </c>
      <c r="C20" s="269">
        <f>'3G M2M - S CITIES'!G35/'3G M2M - S CITIES'!F35</f>
        <v>6.2500000000000003E-3</v>
      </c>
      <c r="D20" s="269">
        <f>'3G M2M - S CITIES'!G59/'3G M2M - S CITIES'!F59</f>
        <v>7.874015748031496E-3</v>
      </c>
      <c r="E20" s="277">
        <f>'3G M2M - S CITIES'!G83/'3G M2M - S CITIES'!F83</f>
        <v>1.8181818181818181E-2</v>
      </c>
      <c r="F20" s="269" t="str">
        <f t="shared" si="0"/>
        <v>Movistar</v>
      </c>
      <c r="G20" s="280">
        <f>'3G M2M - S CITIES'!L11/('3G M2M - S CITIES'!F11-'3G M2M - S CITIES'!G11)</f>
        <v>0</v>
      </c>
      <c r="H20" s="270">
        <f>'3G M2M - S CITIES'!L35/('3G M2M - S CITIES'!F35-'3G M2M - S CITIES'!G35)</f>
        <v>0</v>
      </c>
      <c r="I20" s="270">
        <f>'3G M2M - S CITIES'!L59/('3G M2M - S CITIES'!F59-'3G M2M - S CITIES'!G59)</f>
        <v>3.968253968253968E-3</v>
      </c>
      <c r="J20" s="271">
        <f>'3G M2M - S CITIES'!L83/('3G M2M - S CITIES'!F83-'3G M2M - S CITIES'!G83)</f>
        <v>6.1728395061728392E-3</v>
      </c>
      <c r="K20" s="283" t="str">
        <f t="shared" si="1"/>
        <v>Vodafone</v>
      </c>
    </row>
    <row r="21" spans="1:11">
      <c r="A21" s="73" t="s">
        <v>79</v>
      </c>
      <c r="B21" s="268">
        <f>'3G M2M - S CITIES'!G12/'3G M2M - S CITIES'!F12</f>
        <v>2.2222222222222223E-2</v>
      </c>
      <c r="C21" s="269">
        <f>'3G M2M - S CITIES'!G36/'3G M2M - S CITIES'!F36</f>
        <v>5.2910052910052907E-3</v>
      </c>
      <c r="D21" s="269">
        <f>'3G M2M - S CITIES'!G60/'3G M2M - S CITIES'!F60</f>
        <v>4.0322580645161289E-3</v>
      </c>
      <c r="E21" s="277">
        <f>'3G M2M - S CITIES'!G84/'3G M2M - S CITIES'!F84</f>
        <v>1.935483870967742E-2</v>
      </c>
      <c r="F21" s="269" t="str">
        <f t="shared" si="0"/>
        <v>Orange</v>
      </c>
      <c r="G21" s="280">
        <f>'3G M2M - S CITIES'!L12/('3G M2M - S CITIES'!F12-'3G M2M - S CITIES'!G12)</f>
        <v>5.681818181818182E-3</v>
      </c>
      <c r="H21" s="270">
        <f>'3G M2M - S CITIES'!L36/('3G M2M - S CITIES'!F36-'3G M2M - S CITIES'!G36)</f>
        <v>0</v>
      </c>
      <c r="I21" s="270">
        <f>'3G M2M - S CITIES'!L60/('3G M2M - S CITIES'!F60-'3G M2M - S CITIES'!G60)</f>
        <v>4.048582995951417E-3</v>
      </c>
      <c r="J21" s="271">
        <f>'3G M2M - S CITIES'!L84/('3G M2M - S CITIES'!F84-'3G M2M - S CITIES'!G84)</f>
        <v>0</v>
      </c>
      <c r="K21" s="283" t="str">
        <f t="shared" si="1"/>
        <v>Movistar</v>
      </c>
    </row>
    <row r="22" spans="1:11">
      <c r="A22" s="73" t="s">
        <v>80</v>
      </c>
      <c r="B22" s="268">
        <f>'3G M2M - S CITIES'!G13/'3G M2M - S CITIES'!F13</f>
        <v>3.5714285714285712E-2</v>
      </c>
      <c r="C22" s="269">
        <f>'3G M2M - S CITIES'!G37/'3G M2M - S CITIES'!F37</f>
        <v>1.5957446808510637E-2</v>
      </c>
      <c r="D22" s="269">
        <f>'3G M2M - S CITIES'!G61/'3G M2M - S CITIES'!F61</f>
        <v>0</v>
      </c>
      <c r="E22" s="277">
        <f>'3G M2M - S CITIES'!G85/'3G M2M - S CITIES'!F85</f>
        <v>5.8823529411764705E-3</v>
      </c>
      <c r="F22" s="269" t="str">
        <f t="shared" si="0"/>
        <v>Orange</v>
      </c>
      <c r="G22" s="280">
        <f>'3G M2M - S CITIES'!L13/('3G M2M - S CITIES'!F13-'3G M2M - S CITIES'!G13)</f>
        <v>0</v>
      </c>
      <c r="H22" s="270">
        <f>'3G M2M - S CITIES'!L37/('3G M2M - S CITIES'!F37-'3G M2M - S CITIES'!G37)</f>
        <v>5.4054054054054057E-3</v>
      </c>
      <c r="I22" s="270">
        <f>'3G M2M - S CITIES'!L61/('3G M2M - S CITIES'!F61-'3G M2M - S CITIES'!G61)</f>
        <v>0</v>
      </c>
      <c r="J22" s="271">
        <f>'3G M2M - S CITIES'!L85/('3G M2M - S CITIES'!F85-'3G M2M - S CITIES'!G85)</f>
        <v>0</v>
      </c>
      <c r="K22" s="283" t="str">
        <f t="shared" si="1"/>
        <v>Vodafone</v>
      </c>
    </row>
    <row r="23" spans="1:11">
      <c r="A23" s="73" t="s">
        <v>81</v>
      </c>
      <c r="B23" s="268">
        <f>'3G M2M - S CITIES'!G14/'3G M2M - S CITIES'!F14</f>
        <v>1.6574585635359115E-2</v>
      </c>
      <c r="C23" s="269">
        <f>'3G M2M - S CITIES'!G38/'3G M2M - S CITIES'!F38</f>
        <v>1.932367149758454E-2</v>
      </c>
      <c r="D23" s="269">
        <f>'3G M2M - S CITIES'!G62/'3G M2M - S CITIES'!F62</f>
        <v>4.5226130653266333E-2</v>
      </c>
      <c r="E23" s="277">
        <f>'3G M2M - S CITIES'!G86/'3G M2M - S CITIES'!F86</f>
        <v>0</v>
      </c>
      <c r="F23" s="269" t="str">
        <f t="shared" si="0"/>
        <v>Yoigo</v>
      </c>
      <c r="G23" s="280">
        <f>'3G M2M - S CITIES'!L14/('3G M2M - S CITIES'!F14-'3G M2M - S CITIES'!G14)</f>
        <v>0</v>
      </c>
      <c r="H23" s="270">
        <f>'3G M2M - S CITIES'!L38/('3G M2M - S CITIES'!F38-'3G M2M - S CITIES'!G38)</f>
        <v>4.9261083743842365E-3</v>
      </c>
      <c r="I23" s="270">
        <f>'3G M2M - S CITIES'!L62/('3G M2M - S CITIES'!F62-'3G M2M - S CITIES'!G62)</f>
        <v>0</v>
      </c>
      <c r="J23" s="271">
        <f>'3G M2M - S CITIES'!L86/('3G M2M - S CITIES'!F86-'3G M2M - S CITIES'!G86)</f>
        <v>0</v>
      </c>
      <c r="K23" s="283" t="str">
        <f t="shared" si="1"/>
        <v>Vodafone</v>
      </c>
    </row>
    <row r="24" spans="1:11">
      <c r="A24" s="73" t="s">
        <v>82</v>
      </c>
      <c r="B24" s="268">
        <f>'3G M2M - S CITIES'!G15/'3G M2M - S CITIES'!F15</f>
        <v>2.7472527472527472E-2</v>
      </c>
      <c r="C24" s="269">
        <f>'3G M2M - S CITIES'!G39/'3G M2M - S CITIES'!F39</f>
        <v>2.9055690072639227E-2</v>
      </c>
      <c r="D24" s="269">
        <f>'3G M2M - S CITIES'!G63/'3G M2M - S CITIES'!F63</f>
        <v>0.01</v>
      </c>
      <c r="E24" s="277">
        <f>'3G M2M - S CITIES'!G87/'3G M2M - S CITIES'!F87</f>
        <v>1.2121212121212121E-2</v>
      </c>
      <c r="F24" s="269" t="str">
        <f t="shared" si="0"/>
        <v>Orange</v>
      </c>
      <c r="G24" s="280">
        <f>'3G M2M - S CITIES'!L15/('3G M2M - S CITIES'!F15-'3G M2M - S CITIES'!G15)</f>
        <v>5.6497175141242938E-3</v>
      </c>
      <c r="H24" s="270">
        <f>'3G M2M - S CITIES'!L39/('3G M2M - S CITIES'!F39-'3G M2M - S CITIES'!G39)</f>
        <v>0</v>
      </c>
      <c r="I24" s="270">
        <f>'3G M2M - S CITIES'!L63/('3G M2M - S CITIES'!F63-'3G M2M - S CITIES'!G63)</f>
        <v>0</v>
      </c>
      <c r="J24" s="271">
        <f>'3G M2M - S CITIES'!L87/('3G M2M - S CITIES'!F87-'3G M2M - S CITIES'!G87)</f>
        <v>2.0449897750511249E-3</v>
      </c>
      <c r="K24" s="283" t="str">
        <f t="shared" si="1"/>
        <v>Movistar</v>
      </c>
    </row>
    <row r="25" spans="1:11">
      <c r="A25" s="73" t="s">
        <v>83</v>
      </c>
      <c r="B25" s="268">
        <f>'3G M2M - S CITIES'!G16/'3G M2M - S CITIES'!F16</f>
        <v>0</v>
      </c>
      <c r="C25" s="269">
        <f>'3G M2M - S CITIES'!G40/'3G M2M - S CITIES'!F40</f>
        <v>2.2935779816513763E-2</v>
      </c>
      <c r="D25" s="269">
        <f>'3G M2M - S CITIES'!G64/'3G M2M - S CITIES'!F64</f>
        <v>4.9751243781094526E-3</v>
      </c>
      <c r="E25" s="277">
        <f>'3G M2M - S CITIES'!G88/'3G M2M - S CITIES'!F88</f>
        <v>1.7937219730941704E-2</v>
      </c>
      <c r="F25" s="269" t="str">
        <f t="shared" si="0"/>
        <v>Vodafone</v>
      </c>
      <c r="G25" s="280">
        <f>'3G M2M - S CITIES'!L16/('3G M2M - S CITIES'!F16-'3G M2M - S CITIES'!G16)</f>
        <v>0</v>
      </c>
      <c r="H25" s="270">
        <f>'3G M2M - S CITIES'!L40/('3G M2M - S CITIES'!F40-'3G M2M - S CITIES'!G40)</f>
        <v>2.3474178403755869E-3</v>
      </c>
      <c r="I25" s="270">
        <f>'3G M2M - S CITIES'!L64/('3G M2M - S CITIES'!F64-'3G M2M - S CITIES'!G64)</f>
        <v>0</v>
      </c>
      <c r="J25" s="271">
        <f>'3G M2M - S CITIES'!L88/('3G M2M - S CITIES'!F88-'3G M2M - S CITIES'!G88)</f>
        <v>2.2831050228310501E-3</v>
      </c>
      <c r="K25" s="283" t="str">
        <f t="shared" si="1"/>
        <v>Vodafone</v>
      </c>
    </row>
    <row r="26" spans="1:11">
      <c r="A26" s="73" t="s">
        <v>84</v>
      </c>
      <c r="B26" s="268">
        <f>'3G M2M - S CITIES'!G17/'3G M2M - S CITIES'!F17</f>
        <v>1.1235955056179775E-2</v>
      </c>
      <c r="C26" s="269">
        <f>'3G M2M - S CITIES'!G41/'3G M2M - S CITIES'!F41</f>
        <v>1.4527845036319613E-2</v>
      </c>
      <c r="D26" s="269">
        <f>'3G M2M - S CITIES'!G65/'3G M2M - S CITIES'!F65</f>
        <v>2.5000000000000001E-2</v>
      </c>
      <c r="E26" s="277">
        <f>'3G M2M - S CITIES'!G89/'3G M2M - S CITIES'!F89</f>
        <v>0.03</v>
      </c>
      <c r="F26" s="269" t="str">
        <f t="shared" si="0"/>
        <v>Vodafone</v>
      </c>
      <c r="G26" s="280">
        <f>'3G M2M - S CITIES'!L17/('3G M2M - S CITIES'!F17-'3G M2M - S CITIES'!G17)</f>
        <v>5.681818181818182E-3</v>
      </c>
      <c r="H26" s="270">
        <f>'3G M2M - S CITIES'!L41/('3G M2M - S CITIES'!F41-'3G M2M - S CITIES'!G41)</f>
        <v>0</v>
      </c>
      <c r="I26" s="270">
        <f>'3G M2M - S CITIES'!L65/('3G M2M - S CITIES'!F65-'3G M2M - S CITIES'!G65)</f>
        <v>0</v>
      </c>
      <c r="J26" s="271">
        <f>'3G M2M - S CITIES'!L89/('3G M2M - S CITIES'!F89-'3G M2M - S CITIES'!G89)</f>
        <v>8.2474226804123713E-3</v>
      </c>
      <c r="K26" s="283" t="str">
        <f t="shared" si="1"/>
        <v>Movistar</v>
      </c>
    </row>
    <row r="27" spans="1:11">
      <c r="A27" s="73" t="s">
        <v>85</v>
      </c>
      <c r="B27" s="268">
        <f>'3G M2M - S CITIES'!G18/'3G M2M - S CITIES'!F18</f>
        <v>5.4644808743169399E-3</v>
      </c>
      <c r="C27" s="269">
        <f>'3G M2M - S CITIES'!G42/'3G M2M - S CITIES'!F42</f>
        <v>3.4602076124567477E-2</v>
      </c>
      <c r="D27" s="269">
        <f>'3G M2M - S CITIES'!G66/'3G M2M - S CITIES'!F66</f>
        <v>8.0645161290322578E-3</v>
      </c>
      <c r="E27" s="277">
        <f>'3G M2M - S CITIES'!G90/'3G M2M - S CITIES'!F90</f>
        <v>2.0710059171597635E-2</v>
      </c>
      <c r="F27" s="269" t="str">
        <f t="shared" si="0"/>
        <v>Vodafone</v>
      </c>
      <c r="G27" s="280">
        <f>'3G M2M - S CITIES'!L18/('3G M2M - S CITIES'!F18-'3G M2M - S CITIES'!G18)</f>
        <v>0</v>
      </c>
      <c r="H27" s="270">
        <f>'3G M2M - S CITIES'!L42/('3G M2M - S CITIES'!F42-'3G M2M - S CITIES'!G42)</f>
        <v>3.5842293906810036E-3</v>
      </c>
      <c r="I27" s="270">
        <f>'3G M2M - S CITIES'!L66/('3G M2M - S CITIES'!F66-'3G M2M - S CITIES'!G66)</f>
        <v>0</v>
      </c>
      <c r="J27" s="271">
        <f>'3G M2M - S CITIES'!L90/('3G M2M - S CITIES'!F90-'3G M2M - S CITIES'!G90)</f>
        <v>3.0211480362537764E-3</v>
      </c>
      <c r="K27" s="283" t="str">
        <f t="shared" si="1"/>
        <v>Vodafone</v>
      </c>
    </row>
    <row r="28" spans="1:11">
      <c r="A28" s="73" t="s">
        <v>86</v>
      </c>
      <c r="B28" s="268">
        <f>'3G M2M - S CITIES'!G19/'3G M2M - S CITIES'!F19</f>
        <v>1.098901098901099E-2</v>
      </c>
      <c r="C28" s="269">
        <f>'3G M2M - S CITIES'!G43/'3G M2M - S CITIES'!F43</f>
        <v>6.993006993006993E-3</v>
      </c>
      <c r="D28" s="269">
        <f>'3G M2M - S CITIES'!G67/'3G M2M - S CITIES'!F67</f>
        <v>8.0645161290322578E-3</v>
      </c>
      <c r="E28" s="277">
        <f>'3G M2M - S CITIES'!G91/'3G M2M - S CITIES'!F91</f>
        <v>2.0527859237536656E-2</v>
      </c>
      <c r="F28" s="269" t="str">
        <f t="shared" si="0"/>
        <v>Movistar</v>
      </c>
      <c r="G28" s="280">
        <f>'3G M2M - S CITIES'!L19/('3G M2M - S CITIES'!F19-'3G M2M - S CITIES'!G19)</f>
        <v>0</v>
      </c>
      <c r="H28" s="270">
        <f>'3G M2M - S CITIES'!L43/('3G M2M - S CITIES'!F43-'3G M2M - S CITIES'!G43)</f>
        <v>3.5211267605633804E-3</v>
      </c>
      <c r="I28" s="270">
        <f>'3G M2M - S CITIES'!L67/('3G M2M - S CITIES'!F67-'3G M2M - S CITIES'!G67)</f>
        <v>2.0325203252032522E-3</v>
      </c>
      <c r="J28" s="271">
        <f>'3G M2M - S CITIES'!L91/('3G M2M - S CITIES'!F91-'3G M2M - S CITIES'!G91)</f>
        <v>0</v>
      </c>
      <c r="K28" s="283" t="str">
        <f t="shared" si="1"/>
        <v>Vodafone</v>
      </c>
    </row>
    <row r="29" spans="1:11">
      <c r="A29" s="73" t="s">
        <v>87</v>
      </c>
      <c r="B29" s="268">
        <f>'3G M2M - S CITIES'!G20/'3G M2M - S CITIES'!F20</f>
        <v>2.185792349726776E-2</v>
      </c>
      <c r="C29" s="269">
        <f>'3G M2M - S CITIES'!G44/'3G M2M - S CITIES'!F44</f>
        <v>2.7586206896551724E-2</v>
      </c>
      <c r="D29" s="269">
        <f>'3G M2M - S CITIES'!G68/'3G M2M - S CITIES'!F68</f>
        <v>1.1928429423459244E-2</v>
      </c>
      <c r="E29" s="277">
        <f>'3G M2M - S CITIES'!G92/'3G M2M - S CITIES'!F92</f>
        <v>3.003003003003003E-2</v>
      </c>
      <c r="F29" s="269" t="str">
        <f t="shared" si="0"/>
        <v>Orange</v>
      </c>
      <c r="G29" s="280">
        <f>'3G M2M - S CITIES'!L20/('3G M2M - S CITIES'!F20-'3G M2M - S CITIES'!G20)</f>
        <v>1.11731843575419E-2</v>
      </c>
      <c r="H29" s="270">
        <f>'3G M2M - S CITIES'!L44/('3G M2M - S CITIES'!F44-'3G M2M - S CITIES'!G44)</f>
        <v>0</v>
      </c>
      <c r="I29" s="270">
        <f>'3G M2M - S CITIES'!L68/('3G M2M - S CITIES'!F68-'3G M2M - S CITIES'!G68)</f>
        <v>0</v>
      </c>
      <c r="J29" s="271">
        <f>'3G M2M - S CITIES'!L92/('3G M2M - S CITIES'!F92-'3G M2M - S CITIES'!G92)</f>
        <v>0</v>
      </c>
      <c r="K29" s="283" t="str">
        <f t="shared" si="1"/>
        <v>Movistar</v>
      </c>
    </row>
    <row r="30" spans="1:11">
      <c r="A30" s="73" t="s">
        <v>88</v>
      </c>
      <c r="B30" s="268">
        <f>'3G M2M - S CITIES'!G21/'3G M2M - S CITIES'!F21</f>
        <v>2.1739130434782608E-2</v>
      </c>
      <c r="C30" s="269">
        <f>'3G M2M - S CITIES'!G45/'3G M2M - S CITIES'!F45</f>
        <v>2.8469750889679714E-2</v>
      </c>
      <c r="D30" s="269">
        <f>'3G M2M - S CITIES'!G69/'3G M2M - S CITIES'!F69</f>
        <v>1.4E-2</v>
      </c>
      <c r="E30" s="277">
        <f>'3G M2M - S CITIES'!G93/'3G M2M - S CITIES'!F93</f>
        <v>1.8018018018018018E-2</v>
      </c>
      <c r="F30" s="269" t="str">
        <f t="shared" si="0"/>
        <v>Orange</v>
      </c>
      <c r="G30" s="280">
        <f>'3G M2M - S CITIES'!L21/('3G M2M - S CITIES'!F21-'3G M2M - S CITIES'!G21)</f>
        <v>0</v>
      </c>
      <c r="H30" s="270">
        <f>'3G M2M - S CITIES'!L45/('3G M2M - S CITIES'!F45-'3G M2M - S CITIES'!G45)</f>
        <v>3.663003663003663E-3</v>
      </c>
      <c r="I30" s="270">
        <f>'3G M2M - S CITIES'!L69/('3G M2M - S CITIES'!F69-'3G M2M - S CITIES'!G69)</f>
        <v>0</v>
      </c>
      <c r="J30" s="271">
        <f>'3G M2M - S CITIES'!L93/('3G M2M - S CITIES'!F93-'3G M2M - S CITIES'!G93)</f>
        <v>9.1743119266055051E-3</v>
      </c>
      <c r="K30" s="283" t="str">
        <f t="shared" si="1"/>
        <v>Vodafone</v>
      </c>
    </row>
    <row r="31" spans="1:11">
      <c r="A31" s="73" t="s">
        <v>89</v>
      </c>
      <c r="B31" s="268">
        <f>'3G M2M - S CITIES'!G22/'3G M2M - S CITIES'!F22</f>
        <v>2.0920502092050208E-2</v>
      </c>
      <c r="C31" s="269">
        <f>'3G M2M - S CITIES'!G46/'3G M2M - S CITIES'!F46</f>
        <v>1.7985611510791366E-2</v>
      </c>
      <c r="D31" s="269">
        <f>'3G M2M - S CITIES'!G70/'3G M2M - S CITIES'!F70</f>
        <v>8.4745762711864406E-3</v>
      </c>
      <c r="E31" s="277">
        <f>'3G M2M - S CITIES'!G94/'3G M2M - S CITIES'!F94</f>
        <v>1.0582010582010581E-2</v>
      </c>
      <c r="F31" s="269" t="str">
        <f t="shared" si="0"/>
        <v>Orange</v>
      </c>
      <c r="G31" s="280">
        <f>'3G M2M - S CITIES'!L22/('3G M2M - S CITIES'!F22-'3G M2M - S CITIES'!G22)</f>
        <v>1.7094017094017096E-2</v>
      </c>
      <c r="H31" s="270">
        <f>'3G M2M - S CITIES'!L46/('3G M2M - S CITIES'!F46-'3G M2M - S CITIES'!G46)</f>
        <v>0</v>
      </c>
      <c r="I31" s="270">
        <f>'3G M2M - S CITIES'!L70/('3G M2M - S CITIES'!F70-'3G M2M - S CITIES'!G70)</f>
        <v>0</v>
      </c>
      <c r="J31" s="271">
        <f>'3G M2M - S CITIES'!L94/('3G M2M - S CITIES'!F94-'3G M2M - S CITIES'!G94)</f>
        <v>0</v>
      </c>
      <c r="K31" s="283" t="str">
        <f t="shared" si="1"/>
        <v>Movistar</v>
      </c>
    </row>
    <row r="32" spans="1:11">
      <c r="A32" s="73" t="s">
        <v>90</v>
      </c>
      <c r="B32" s="268">
        <f>'3G M2M - S CITIES'!G23/'3G M2M - S CITIES'!F23</f>
        <v>1.6194331983805668E-2</v>
      </c>
      <c r="C32" s="269">
        <f>'3G M2M - S CITIES'!G47/'3G M2M - S CITIES'!F47</f>
        <v>5.128205128205128E-2</v>
      </c>
      <c r="D32" s="269">
        <f>'3G M2M - S CITIES'!G71/'3G M2M - S CITIES'!F71</f>
        <v>2.6315789473684209E-2</v>
      </c>
      <c r="E32" s="277">
        <f>'3G M2M - S CITIES'!G95/'3G M2M - S CITIES'!F95</f>
        <v>2.7472527472527472E-2</v>
      </c>
      <c r="F32" s="269" t="str">
        <f t="shared" si="0"/>
        <v>Vodafone</v>
      </c>
      <c r="G32" s="280">
        <f>'3G M2M - S CITIES'!L23/('3G M2M - S CITIES'!F23-'3G M2M - S CITIES'!G23)</f>
        <v>4.11522633744856E-3</v>
      </c>
      <c r="H32" s="270">
        <f>'3G M2M - S CITIES'!L47/('3G M2M - S CITIES'!F47-'3G M2M - S CITIES'!G47)</f>
        <v>3.8610038610038611E-3</v>
      </c>
      <c r="I32" s="270">
        <f>'3G M2M - S CITIES'!L71/('3G M2M - S CITIES'!F71-'3G M2M - S CITIES'!G71)</f>
        <v>0</v>
      </c>
      <c r="J32" s="271">
        <f>'3G M2M - S CITIES'!L95/('3G M2M - S CITIES'!F95-'3G M2M - S CITIES'!G95)</f>
        <v>0</v>
      </c>
      <c r="K32" s="283" t="str">
        <f t="shared" si="1"/>
        <v>Orange</v>
      </c>
    </row>
    <row r="33" spans="1:11">
      <c r="A33" s="73" t="s">
        <v>91</v>
      </c>
      <c r="B33" s="268">
        <f>'3G M2M - S CITIES'!G24/'3G M2M - S CITIES'!F24</f>
        <v>7.9365079365079361E-3</v>
      </c>
      <c r="C33" s="269">
        <f>'3G M2M - S CITIES'!G48/'3G M2M - S CITIES'!F48</f>
        <v>2.1126760563380281E-2</v>
      </c>
      <c r="D33" s="269">
        <f>'3G M2M - S CITIES'!G72/'3G M2M - S CITIES'!F72</f>
        <v>1.276595744680851E-2</v>
      </c>
      <c r="E33" s="277">
        <f>'3G M2M - S CITIES'!G96/'3G M2M - S CITIES'!F96</f>
        <v>1.1049723756906077E-2</v>
      </c>
      <c r="F33" s="269" t="str">
        <f t="shared" si="0"/>
        <v>Vodafone</v>
      </c>
      <c r="G33" s="280">
        <f>'3G M2M - S CITIES'!L24/('3G M2M - S CITIES'!F24-'3G M2M - S CITIES'!G24)</f>
        <v>0</v>
      </c>
      <c r="H33" s="270">
        <f>'3G M2M - S CITIES'!L48/('3G M2M - S CITIES'!F48-'3G M2M - S CITIES'!G48)</f>
        <v>0</v>
      </c>
      <c r="I33" s="270">
        <f>'3G M2M - S CITIES'!L72/('3G M2M - S CITIES'!F72-'3G M2M - S CITIES'!G72)</f>
        <v>0</v>
      </c>
      <c r="J33" s="271">
        <f>'3G M2M - S CITIES'!L96/('3G M2M - S CITIES'!F96-'3G M2M - S CITIES'!G96)</f>
        <v>1.11731843575419E-2</v>
      </c>
      <c r="K33" s="283" t="str">
        <f t="shared" si="1"/>
        <v>Vodafone</v>
      </c>
    </row>
    <row r="34" spans="1:11" ht="15.75" thickBot="1">
      <c r="A34" s="195" t="s">
        <v>92</v>
      </c>
      <c r="B34" s="272">
        <f>'3G M2M - S CITIES'!G25/'3G M2M - S CITIES'!F25</f>
        <v>1.9920318725099601E-2</v>
      </c>
      <c r="C34" s="273">
        <f>'3G M2M - S CITIES'!G49/'3G M2M - S CITIES'!F49</f>
        <v>4.8507462686567165E-2</v>
      </c>
      <c r="D34" s="273">
        <f>'3G M2M - S CITIES'!G73/'3G M2M - S CITIES'!F73</f>
        <v>1.282051282051282E-2</v>
      </c>
      <c r="E34" s="278">
        <f>'3G M2M - S CITIES'!G97/'3G M2M - S CITIES'!F97</f>
        <v>1.5873015873015872E-2</v>
      </c>
      <c r="F34" s="273" t="str">
        <f t="shared" si="0"/>
        <v>Orange</v>
      </c>
      <c r="G34" s="281">
        <f>'3G M2M - S CITIES'!L25/('3G M2M - S CITIES'!F25-'3G M2M - S CITIES'!G25)</f>
        <v>8.130081300813009E-3</v>
      </c>
      <c r="H34" s="274">
        <f>'3G M2M - S CITIES'!L49/('3G M2M - S CITIES'!F49-'3G M2M - S CITIES'!G49)</f>
        <v>3.9215686274509803E-3</v>
      </c>
      <c r="I34" s="274">
        <f>'3G M2M - S CITIES'!L73/('3G M2M - S CITIES'!F73-'3G M2M - S CITIES'!G73)</f>
        <v>4.329004329004329E-3</v>
      </c>
      <c r="J34" s="275">
        <f>'3G M2M - S CITIES'!L97/('3G M2M - S CITIES'!F97-'3G M2M - S CITIES'!G97)</f>
        <v>0</v>
      </c>
      <c r="K34" s="284" t="str">
        <f t="shared" si="1"/>
        <v>Yoigo</v>
      </c>
    </row>
  </sheetData>
  <mergeCells count="5">
    <mergeCell ref="B1:E1"/>
    <mergeCell ref="G1:J1"/>
    <mergeCell ref="M3:M4"/>
    <mergeCell ref="N3:P3"/>
    <mergeCell ref="Q3:R3"/>
  </mergeCells>
  <conditionalFormatting sqref="B3:E34">
    <cfRule type="cellIs" dxfId="3" priority="2" operator="equal">
      <formula>MIN($B3:$E3)</formula>
    </cfRule>
  </conditionalFormatting>
  <conditionalFormatting sqref="G3:J34">
    <cfRule type="cellIs" dxfId="2" priority="1" operator="equal">
      <formula>MIN($G3:$J3)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1:R34"/>
  <sheetViews>
    <sheetView workbookViewId="0">
      <selection activeCell="K3" sqref="K3"/>
    </sheetView>
  </sheetViews>
  <sheetFormatPr baseColWidth="10" defaultRowHeight="15"/>
  <cols>
    <col min="1" max="1" width="20.85546875" bestFit="1" customWidth="1"/>
    <col min="2" max="2" width="11.28515625" bestFit="1" customWidth="1"/>
    <col min="3" max="3" width="10.42578125" bestFit="1" customWidth="1"/>
    <col min="13" max="13" width="9.7109375" bestFit="1" customWidth="1"/>
    <col min="14" max="14" width="13.85546875" bestFit="1" customWidth="1"/>
    <col min="15" max="15" width="9.140625" bestFit="1" customWidth="1"/>
    <col min="16" max="16" width="8" bestFit="1" customWidth="1"/>
    <col min="17" max="17" width="13.42578125" bestFit="1" customWidth="1"/>
    <col min="18" max="18" width="12.140625" bestFit="1" customWidth="1"/>
  </cols>
  <sheetData>
    <row r="1" spans="1:18" ht="21">
      <c r="B1" s="521" t="s">
        <v>230</v>
      </c>
      <c r="C1" s="522"/>
      <c r="D1" s="522"/>
      <c r="E1" s="523"/>
      <c r="F1" s="103"/>
      <c r="G1" s="521" t="s">
        <v>231</v>
      </c>
      <c r="H1" s="522"/>
      <c r="I1" s="522"/>
      <c r="J1" s="523"/>
      <c r="K1" s="103"/>
      <c r="M1" s="306" t="s">
        <v>9</v>
      </c>
    </row>
    <row r="2" spans="1:18" ht="15.75" thickBot="1">
      <c r="A2" s="103" t="s">
        <v>229</v>
      </c>
      <c r="B2" s="285" t="s">
        <v>64</v>
      </c>
      <c r="C2" s="286" t="s">
        <v>66</v>
      </c>
      <c r="D2" s="286" t="s">
        <v>67</v>
      </c>
      <c r="E2" s="287" t="s">
        <v>68</v>
      </c>
      <c r="F2" s="103"/>
      <c r="G2" s="285" t="s">
        <v>64</v>
      </c>
      <c r="H2" s="286" t="s">
        <v>66</v>
      </c>
      <c r="I2" s="286" t="s">
        <v>67</v>
      </c>
      <c r="J2" s="287" t="s">
        <v>68</v>
      </c>
      <c r="K2" s="263"/>
    </row>
    <row r="3" spans="1:18" ht="15.75" thickBot="1">
      <c r="A3" s="72" t="s">
        <v>53</v>
      </c>
      <c r="B3" s="264">
        <f>'4G  M2M - M CITIES'!G2/'4G  M2M - M CITIES'!F2</f>
        <v>3.3482142857142855E-3</v>
      </c>
      <c r="C3" s="265">
        <f>'4G  M2M - M CITIES'!G10/'4G  M2M - M CITIES'!F10</f>
        <v>3.6968576709796672E-3</v>
      </c>
      <c r="D3" s="265">
        <f>'4G  M2M - M CITIES'!G18/'4G  M2M - M CITIES'!F18</f>
        <v>5.7670126874279125E-3</v>
      </c>
      <c r="E3" s="276">
        <f>'4G  M2M - M CITIES'!G26/'4G  M2M - M CITIES'!F26</f>
        <v>6.5146579804560263E-3</v>
      </c>
      <c r="F3" s="265" t="str">
        <f>IF(B3=MIN(B3:E3),"Vodafone",IF(C3=MIN(B3:E3),"Movistar",IF(D3=MIN(B3:E3),"Orange","Yoigo")))</f>
        <v>Vodafone</v>
      </c>
      <c r="G3" s="279">
        <f>'4G  M2M - M CITIES'!L2/('4G  M2M - M CITIES'!F2-'4G  M2M - M CITIES'!G2)</f>
        <v>5.5991041433370661E-4</v>
      </c>
      <c r="H3" s="266">
        <f>'4G  M2M - M CITIES'!L10/('4G  M2M - M CITIES'!F10-'4G  M2M - M CITIES'!G10)</f>
        <v>1.8552875695732839E-3</v>
      </c>
      <c r="I3" s="266">
        <f>'4G  M2M - M CITIES'!L18/('4G  M2M - M CITIES'!F18-'4G  M2M - M CITIES'!G18)</f>
        <v>0</v>
      </c>
      <c r="J3" s="267">
        <f>'4G  M2M - M CITIES'!L26/('4G  M2M - M CITIES'!F26-'4G  M2M - M CITIES'!G26)</f>
        <v>0</v>
      </c>
      <c r="K3" s="282" t="str">
        <f>IF(G3=MIN(G3:J3),"Vodafone",IF(H3=MIN(G3:J3),"Movistar",IF(I3=MIN(G3:J3),"Orange","Yoigo")))</f>
        <v>Orange</v>
      </c>
      <c r="M3" s="524" t="s">
        <v>232</v>
      </c>
      <c r="N3" s="526" t="s">
        <v>233</v>
      </c>
      <c r="O3" s="527"/>
      <c r="P3" s="528"/>
      <c r="Q3" s="529" t="s">
        <v>234</v>
      </c>
      <c r="R3" s="530"/>
    </row>
    <row r="4" spans="1:18" ht="15.75" thickBot="1">
      <c r="A4" s="73" t="s">
        <v>54</v>
      </c>
      <c r="B4" s="268">
        <f>'4G  M2M - M CITIES'!G3/'4G  M2M - M CITIES'!F3</f>
        <v>2.1714922048997772E-2</v>
      </c>
      <c r="C4" s="269">
        <f>'4G  M2M - M CITIES'!G11/'4G  M2M - M CITIES'!F11</f>
        <v>2.9684601113172542E-2</v>
      </c>
      <c r="D4" s="269">
        <f>'4G  M2M - M CITIES'!G19/'4G  M2M - M CITIES'!F19</f>
        <v>2.6166097838452786E-2</v>
      </c>
      <c r="E4" s="277">
        <f>'4G  M2M - M CITIES'!G27/'4G  M2M - M CITIES'!F27</f>
        <v>2.7114967462039046E-2</v>
      </c>
      <c r="F4" s="269" t="str">
        <f t="shared" ref="F4:F34" si="0">IF(B4=MIN(B4:E4),"Vodafone",IF(C4=MIN(B4:E4),"Movistar",IF(D4=MIN(B4:E4),"Orange","Yoigo")))</f>
        <v>Vodafone</v>
      </c>
      <c r="G4" s="280">
        <f>'4G  M2M - M CITIES'!L3/('4G  M2M - M CITIES'!F3-'4G  M2M - M CITIES'!G3)</f>
        <v>3.4149117814456461E-3</v>
      </c>
      <c r="H4" s="270">
        <f>'4G  M2M - M CITIES'!L11/('4G  M2M - M CITIES'!F11-'4G  M2M - M CITIES'!G11)</f>
        <v>0</v>
      </c>
      <c r="I4" s="270">
        <f>'4G  M2M - M CITIES'!L19/('4G  M2M - M CITIES'!F19-'4G  M2M - M CITIES'!G19)</f>
        <v>0</v>
      </c>
      <c r="J4" s="271">
        <f>'4G  M2M - M CITIES'!L27/('4G  M2M - M CITIES'!F27-'4G  M2M - M CITIES'!G27)</f>
        <v>1.1148272017837235E-3</v>
      </c>
      <c r="K4" s="283" t="str">
        <f t="shared" ref="K4:K34" si="1">IF(G4=MIN(G4:J4),"Vodafone",IF(H4=MIN(G4:J4),"Movistar",IF(I4=MIN(G4:J4),"Orange","Yoigo")))</f>
        <v>Movistar</v>
      </c>
      <c r="M4" s="525"/>
      <c r="N4" s="288" t="s">
        <v>235</v>
      </c>
      <c r="O4" s="285" t="s">
        <v>236</v>
      </c>
      <c r="P4" s="289" t="s">
        <v>237</v>
      </c>
      <c r="Q4" s="285" t="s">
        <v>171</v>
      </c>
      <c r="R4" s="289" t="s">
        <v>172</v>
      </c>
    </row>
    <row r="5" spans="1:18">
      <c r="A5" s="73" t="s">
        <v>55</v>
      </c>
      <c r="B5" s="268">
        <f>'4G  M2M - M CITIES'!G4/'4G  M2M - M CITIES'!F4</f>
        <v>7.7777777777777776E-3</v>
      </c>
      <c r="C5" s="269">
        <f>'4G  M2M - M CITIES'!G12/'4G  M2M - M CITIES'!F12</f>
        <v>1.6635859519408502E-2</v>
      </c>
      <c r="D5" s="269">
        <f>'4G  M2M - M CITIES'!G20/'4G  M2M - M CITIES'!F20</f>
        <v>1.4606741573033709E-2</v>
      </c>
      <c r="E5" s="277">
        <f>'4G  M2M - M CITIES'!G28/'4G  M2M - M CITIES'!F28</f>
        <v>9.74025974025974E-3</v>
      </c>
      <c r="F5" s="269" t="str">
        <f t="shared" si="0"/>
        <v>Vodafone</v>
      </c>
      <c r="G5" s="280">
        <f>'4G  M2M - M CITIES'!L4/('4G  M2M - M CITIES'!F4-'4G  M2M - M CITIES'!G4)</f>
        <v>1.6797312430011197E-3</v>
      </c>
      <c r="H5" s="270">
        <f>'4G  M2M - M CITIES'!L12/('4G  M2M - M CITIES'!F12-'4G  M2M - M CITIES'!G12)</f>
        <v>1.8796992481203006E-3</v>
      </c>
      <c r="I5" s="270">
        <f>'4G  M2M - M CITIES'!L20/('4G  M2M - M CITIES'!F20-'4G  M2M - M CITIES'!G20)</f>
        <v>4.5610034207525657E-3</v>
      </c>
      <c r="J5" s="271">
        <f>'4G  M2M - M CITIES'!L28/('4G  M2M - M CITIES'!F28-'4G  M2M - M CITIES'!G28)</f>
        <v>2.185792349726776E-3</v>
      </c>
      <c r="K5" s="283" t="str">
        <f t="shared" si="1"/>
        <v>Vodafone</v>
      </c>
      <c r="M5" s="290" t="s">
        <v>238</v>
      </c>
      <c r="N5" s="291">
        <f ca="1">SUMPRODUCT(INDIRECT("'4G  M2M - M CITIES'!$f$2:$f$"&amp;COUNTA('4G  M2M - M CITIES'!$A:$A))*(INDIRECT("'4G  M2M - M CITIES'!$BI$2:$BI$"&amp;COUNTA('4G  M2M - M CITIES'!$A:$A))=$M5))+SUMPRODUCT(INDIRECT("'4G  M2M - S CITIES'!$f$2:$f$"&amp;COUNTA('4G  M2M - S CITIES'!$A:$A))*(INDIRECT("'4G  M2M - S CITIES'!$BI$2:$BI$"&amp;COUNTA('4G  M2M - S CITIES'!$A:$A))=$M5))</f>
        <v>14114</v>
      </c>
      <c r="O5" s="292">
        <f ca="1">SUMPRODUCT(INDIRECT("'4G  M2M - M CITIES'!$G$2:$G$"&amp;COUNTA('4G  M2M - M CITIES'!$A:$A))*(INDIRECT("'4G  M2M - M CITIES'!$BI$2:$BI$"&amp;COUNTA('4G  M2M - M CITIES'!$A:$A))=$M5))+SUMPRODUCT(INDIRECT("'4G  M2M - S CITIES'!$G$2:$G$"&amp;COUNTA('4G  M2M - S CITIES'!$A:$A))*(INDIRECT("'4G  M2M - S CITIES'!$BI$2:$BI$"&amp;COUNTA('4G  M2M - S CITIES'!$A:$A))=$M5))</f>
        <v>71</v>
      </c>
      <c r="P5" s="291">
        <f ca="1">SUMPRODUCT(INDIRECT("'4G  M2M - M CITIES'!$L$2:$L$"&amp;COUNTA('4G  M2M - M CITIES'!$A:$A))*(INDIRECT("'4G  M2M - M CITIES'!$BI$2:$BI$"&amp;COUNTA('4G  M2M - M CITIES'!$A:$A))=$M5))+SUMPRODUCT(INDIRECT("'4G  M2M - S CITIES'!$L$2:$L$"&amp;COUNTA('4G  M2M - S CITIES'!$A:$A))*(INDIRECT("'4G  M2M - S CITIES'!$BI$2:$BI$"&amp;COUNTA('4G  M2M - S CITIES'!$A:$A))=$M5))</f>
        <v>8</v>
      </c>
      <c r="Q5" s="293">
        <f>COUNTIF(F:F,M5)</f>
        <v>10</v>
      </c>
      <c r="R5" s="294">
        <f>COUNTIF(K:K,M5)</f>
        <v>21</v>
      </c>
    </row>
    <row r="6" spans="1:18">
      <c r="A6" s="73" t="s">
        <v>56</v>
      </c>
      <c r="B6" s="268">
        <f>'4G  M2M - M CITIES'!G5/'4G  M2M - M CITIES'!F5</f>
        <v>4.7486033519553071E-2</v>
      </c>
      <c r="C6" s="269">
        <f>'4G  M2M - M CITIES'!G13/'4G  M2M - M CITIES'!F13</f>
        <v>1.1214953271028037E-2</v>
      </c>
      <c r="D6" s="269">
        <f>'4G  M2M - M CITIES'!G21/'4G  M2M - M CITIES'!F21</f>
        <v>2.6806526806526808E-2</v>
      </c>
      <c r="E6" s="277">
        <f>'4G  M2M - M CITIES'!G29/'4G  M2M - M CITIES'!F29</f>
        <v>1.0869565217391304E-2</v>
      </c>
      <c r="F6" s="269" t="str">
        <f t="shared" si="0"/>
        <v>Yoigo</v>
      </c>
      <c r="G6" s="280">
        <f>'4G  M2M - M CITIES'!L5/('4G  M2M - M CITIES'!F5-'4G  M2M - M CITIES'!G5)</f>
        <v>8.7976539589442824E-3</v>
      </c>
      <c r="H6" s="270">
        <f>'4G  M2M - M CITIES'!L13/('4G  M2M - M CITIES'!F13-'4G  M2M - M CITIES'!G13)</f>
        <v>7.5614366729678641E-3</v>
      </c>
      <c r="I6" s="270">
        <f>'4G  M2M - M CITIES'!L21/('4G  M2M - M CITIES'!F21-'4G  M2M - M CITIES'!G21)</f>
        <v>7.18562874251497E-3</v>
      </c>
      <c r="J6" s="271">
        <f>'4G  M2M - M CITIES'!L29/('4G  M2M - M CITIES'!F29-'4G  M2M - M CITIES'!G29)</f>
        <v>2.1978021978021978E-3</v>
      </c>
      <c r="K6" s="283" t="str">
        <f t="shared" si="1"/>
        <v>Yoigo</v>
      </c>
      <c r="M6" s="295" t="s">
        <v>239</v>
      </c>
      <c r="N6" s="296">
        <f ca="1">SUMPRODUCT(INDIRECT("'4G  M2M - M CITIES'!$f$2:$f$"&amp;COUNTA('4G  M2M - M CITIES'!$A:$A))*(INDIRECT("'4G  M2M - M CITIES'!$BI$2:$BI$"&amp;COUNTA('4G  M2M - M CITIES'!$A:$A))=$M6))+SUMPRODUCT(INDIRECT("'4G  M2M - S CITIES'!$f$2:$f$"&amp;COUNTA('4G  M2M - S CITIES'!$A:$A))*(INDIRECT("'4G  M2M - S CITIES'!$BI$2:$BI$"&amp;COUNTA('4G  M2M - S CITIES'!$A:$A))=$M6))</f>
        <v>14018</v>
      </c>
      <c r="O6" s="297">
        <f ca="1">SUMPRODUCT(INDIRECT("'4G  M2M - M CITIES'!$G$2:$G$"&amp;COUNTA('4G  M2M - M CITIES'!$A:$A))*(INDIRECT("'4G  M2M - M CITIES'!$BI$2:$BI$"&amp;COUNTA('4G  M2M - M CITIES'!$A:$A))=$M6))+SUMPRODUCT(INDIRECT("'4G  M2M - S CITIES'!$G$2:$G$"&amp;COUNTA('4G  M2M - S CITIES'!$A:$A))*(INDIRECT("'4G  M2M - S CITIES'!$BI$2:$BI$"&amp;COUNTA('4G  M2M - S CITIES'!$A:$A))=$M6))</f>
        <v>375</v>
      </c>
      <c r="P6" s="296">
        <f ca="1">SUMPRODUCT(INDIRECT("'4G  M2M - M CITIES'!$L$2:$L$"&amp;COUNTA('4G  M2M - M CITIES'!$A:$A))*(INDIRECT("'4G  M2M - M CITIES'!$BI$2:$BI$"&amp;COUNTA('4G  M2M - M CITIES'!$A:$A))=$M6))+SUMPRODUCT(INDIRECT("'4G  M2M - S CITIES'!$L$2:$L$"&amp;COUNTA('4G  M2M - S CITIES'!$A:$A))*(INDIRECT("'4G  M2M - S CITIES'!$BI$2:$BI$"&amp;COUNTA('4G  M2M - S CITIES'!$A:$A))=$M6))</f>
        <v>26</v>
      </c>
      <c r="Q6" s="298">
        <f t="shared" ref="Q6:Q8" si="2">COUNTIF(F:F,M6)</f>
        <v>9</v>
      </c>
      <c r="R6" s="299">
        <f t="shared" ref="R6:R8" si="3">COUNTIF(K:K,M6)</f>
        <v>6</v>
      </c>
    </row>
    <row r="7" spans="1:18">
      <c r="A7" s="73" t="s">
        <v>57</v>
      </c>
      <c r="B7" s="268">
        <f>'4G  M2M - M CITIES'!G6/'4G  M2M - M CITIES'!F6</f>
        <v>3.9138943248532287E-3</v>
      </c>
      <c r="C7" s="269">
        <f>'4G  M2M - M CITIES'!G14/'4G  M2M - M CITIES'!F14</f>
        <v>3.9900249376558601E-3</v>
      </c>
      <c r="D7" s="269">
        <f>'4G  M2M - M CITIES'!G22/'4G  M2M - M CITIES'!F22</f>
        <v>8.557457212713936E-3</v>
      </c>
      <c r="E7" s="277">
        <f>'4G  M2M - M CITIES'!G30/'4G  M2M - M CITIES'!F30</f>
        <v>2.012072434607646E-3</v>
      </c>
      <c r="F7" s="269" t="str">
        <f t="shared" si="0"/>
        <v>Yoigo</v>
      </c>
      <c r="G7" s="280">
        <f>'4G  M2M - M CITIES'!L6/('4G  M2M - M CITIES'!F6-'4G  M2M - M CITIES'!G6)</f>
        <v>0</v>
      </c>
      <c r="H7" s="270">
        <f>'4G  M2M - M CITIES'!L14/('4G  M2M - M CITIES'!F14-'4G  M2M - M CITIES'!G14)</f>
        <v>5.00751126690035E-4</v>
      </c>
      <c r="I7" s="270">
        <f>'4G  M2M - M CITIES'!L22/('4G  M2M - M CITIES'!F22-'4G  M2M - M CITIES'!G22)</f>
        <v>1.2330456226880395E-3</v>
      </c>
      <c r="J7" s="271">
        <f>'4G  M2M - M CITIES'!L30/('4G  M2M - M CITIES'!F30-'4G  M2M - M CITIES'!G30)</f>
        <v>0</v>
      </c>
      <c r="K7" s="283" t="str">
        <f t="shared" si="1"/>
        <v>Vodafone</v>
      </c>
      <c r="M7" s="300" t="s">
        <v>240</v>
      </c>
      <c r="N7" s="296">
        <f ca="1">SUMPRODUCT(INDIRECT("'4G  M2M - M CITIES'!$f$2:$f$"&amp;COUNTA('4G  M2M - M CITIES'!$A:$A))*(INDIRECT("'4G  M2M - M CITIES'!$BI$2:$BI$"&amp;COUNTA('4G  M2M - M CITIES'!$A:$A))=$M7))+SUMPRODUCT(INDIRECT("'4G  M2M - S CITIES'!$f$2:$f$"&amp;COUNTA('4G  M2M - S CITIES'!$A:$A))*(INDIRECT("'4G  M2M - S CITIES'!$BI$2:$BI$"&amp;COUNTA('4G  M2M - S CITIES'!$A:$A))=$M7))</f>
        <v>14131</v>
      </c>
      <c r="O7" s="297">
        <f ca="1">SUMPRODUCT(INDIRECT("'4G  M2M - M CITIES'!$G$2:$G$"&amp;COUNTA('4G  M2M - M CITIES'!$A:$A))*(INDIRECT("'4G  M2M - M CITIES'!$BI$2:$BI$"&amp;COUNTA('4G  M2M - M CITIES'!$A:$A))=$M7))+SUMPRODUCT(INDIRECT("'4G  M2M - S CITIES'!$G$2:$G$"&amp;COUNTA('4G  M2M - S CITIES'!$A:$A))*(INDIRECT("'4G  M2M - S CITIES'!$BI$2:$BI$"&amp;COUNTA('4G  M2M - S CITIES'!$A:$A))=$M7))</f>
        <v>133</v>
      </c>
      <c r="P7" s="296">
        <f ca="1">SUMPRODUCT(INDIRECT("'4G  M2M - M CITIES'!$L$2:$L$"&amp;COUNTA('4G  M2M - M CITIES'!$A:$A))*(INDIRECT("'4G  M2M - M CITIES'!$BI$2:$BI$"&amp;COUNTA('4G  M2M - M CITIES'!$A:$A))=$M7))+SUMPRODUCT(INDIRECT("'4G  M2M - S CITIES'!$L$2:$L$"&amp;COUNTA('4G  M2M - S CITIES'!$A:$A))*(INDIRECT("'4G  M2M - S CITIES'!$BI$2:$BI$"&amp;COUNTA('4G  M2M - S CITIES'!$A:$A))=$M7))</f>
        <v>19</v>
      </c>
      <c r="Q7" s="298">
        <f t="shared" si="2"/>
        <v>5</v>
      </c>
      <c r="R7" s="299">
        <f t="shared" si="3"/>
        <v>4</v>
      </c>
    </row>
    <row r="8" spans="1:18" ht="15.75" thickBot="1">
      <c r="A8" s="73" t="s">
        <v>58</v>
      </c>
      <c r="B8" s="268">
        <f>'4G  M2M - M CITIES'!G7/'4G  M2M - M CITIES'!F7</f>
        <v>5.8479532163742687E-3</v>
      </c>
      <c r="C8" s="269">
        <f>'4G  M2M - M CITIES'!G15/'4G  M2M - M CITIES'!F15</f>
        <v>3.0393622321873443E-2</v>
      </c>
      <c r="D8" s="269">
        <f>'4G  M2M - M CITIES'!G23/'4G  M2M - M CITIES'!F23</f>
        <v>2.6731470230862697E-2</v>
      </c>
      <c r="E8" s="277">
        <f>'4G  M2M - M CITIES'!G31/'4G  M2M - M CITIES'!F31</f>
        <v>2.0408163265306124E-3</v>
      </c>
      <c r="F8" s="269" t="str">
        <f t="shared" si="0"/>
        <v>Yoigo</v>
      </c>
      <c r="G8" s="280">
        <f>'4G  M2M - M CITIES'!L7/('4G  M2M - M CITIES'!F7-'4G  M2M - M CITIES'!G7)</f>
        <v>0</v>
      </c>
      <c r="H8" s="270">
        <f>'4G  M2M - M CITIES'!L15/('4G  M2M - M CITIES'!F15-'4G  M2M - M CITIES'!G15)</f>
        <v>3.5971223021582736E-3</v>
      </c>
      <c r="I8" s="270">
        <f>'4G  M2M - M CITIES'!L23/('4G  M2M - M CITIES'!F23-'4G  M2M - M CITIES'!G23)</f>
        <v>2.4968789013732834E-3</v>
      </c>
      <c r="J8" s="271">
        <f>'4G  M2M - M CITIES'!L31/('4G  M2M - M CITIES'!F31-'4G  M2M - M CITIES'!G31)</f>
        <v>0</v>
      </c>
      <c r="K8" s="283" t="str">
        <f t="shared" si="1"/>
        <v>Vodafone</v>
      </c>
      <c r="M8" s="301" t="s">
        <v>241</v>
      </c>
      <c r="N8" s="302">
        <f ca="1">SUMPRODUCT(INDIRECT("'4G  M2M - M CITIES'!$f$2:$f$"&amp;COUNTA('4G  M2M - M CITIES'!$A:$A))*(INDIRECT("'4G  M2M - M CITIES'!$BI$2:$BI$"&amp;COUNTA('4G  M2M - M CITIES'!$A:$A))=$M8))+SUMPRODUCT(INDIRECT("'4G  M2M - S CITIES'!$f$2:$f$"&amp;COUNTA('4G  M2M - S CITIES'!$A:$A))*(INDIRECT("'4G  M2M - S CITIES'!$BI$2:$BI$"&amp;COUNTA('4G  M2M - S CITIES'!$A:$A))=$M8))</f>
        <v>14061</v>
      </c>
      <c r="O8" s="303">
        <f ca="1">SUMPRODUCT(INDIRECT("'4G  M2M - M CITIES'!$G$2:$G$"&amp;COUNTA('4G  M2M - M CITIES'!$A:$A))*(INDIRECT("'4G  M2M - M CITIES'!$BI$2:$BI$"&amp;COUNTA('4G  M2M - M CITIES'!$A:$A))=$M8))+SUMPRODUCT(INDIRECT("'4G  M2M - S CITIES'!$G$2:$G$"&amp;COUNTA('4G  M2M - S CITIES'!$A:$A))*(INDIRECT("'4G  M2M - S CITIES'!$BI$2:$BI$"&amp;COUNTA('4G  M2M - S CITIES'!$A:$A))=$M8))</f>
        <v>350</v>
      </c>
      <c r="P8" s="302">
        <f ca="1">SUMPRODUCT(INDIRECT("'4G  M2M - M CITIES'!$L$2:$L$"&amp;COUNTA('4G  M2M - M CITIES'!$A:$A))*(INDIRECT("'4G  M2M - M CITIES'!$BI$2:$BI$"&amp;COUNTA('4G  M2M - M CITIES'!$A:$A))=$M8))+SUMPRODUCT(INDIRECT("'4G  M2M - S CITIES'!$L$2:$L$"&amp;COUNTA('4G  M2M - S CITIES'!$A:$A))*(INDIRECT("'4G  M2M - S CITIES'!$BI$2:$BI$"&amp;COUNTA('4G  M2M - S CITIES'!$A:$A))=$M8))</f>
        <v>49</v>
      </c>
      <c r="Q8" s="304">
        <f t="shared" si="2"/>
        <v>8</v>
      </c>
      <c r="R8" s="305">
        <f t="shared" si="3"/>
        <v>1</v>
      </c>
    </row>
    <row r="9" spans="1:18">
      <c r="A9" s="73" t="s">
        <v>59</v>
      </c>
      <c r="B9" s="268">
        <f>'4G  M2M - M CITIES'!G8/'4G  M2M - M CITIES'!F8</f>
        <v>3.8910505836575876E-3</v>
      </c>
      <c r="C9" s="269">
        <f>'4G  M2M - M CITIES'!G16/'4G  M2M - M CITIES'!F16</f>
        <v>7.4367873078829945E-3</v>
      </c>
      <c r="D9" s="269">
        <f>'4G  M2M - M CITIES'!G24/'4G  M2M - M CITIES'!F24</f>
        <v>8.5158150851581509E-3</v>
      </c>
      <c r="E9" s="277">
        <f>'4G  M2M - M CITIES'!G32/'4G  M2M - M CITIES'!F32</f>
        <v>2.004008016032064E-3</v>
      </c>
      <c r="F9" s="269" t="str">
        <f t="shared" si="0"/>
        <v>Yoigo</v>
      </c>
      <c r="G9" s="280">
        <f>'4G  M2M - M CITIES'!L8/('4G  M2M - M CITIES'!F8-'4G  M2M - M CITIES'!G8)</f>
        <v>0</v>
      </c>
      <c r="H9" s="270">
        <f>'4G  M2M - M CITIES'!L16/('4G  M2M - M CITIES'!F16-'4G  M2M - M CITIES'!G16)</f>
        <v>1.998001998001998E-3</v>
      </c>
      <c r="I9" s="270">
        <f>'4G  M2M - M CITIES'!L24/('4G  M2M - M CITIES'!F24-'4G  M2M - M CITIES'!G24)</f>
        <v>1.2269938650306749E-3</v>
      </c>
      <c r="J9" s="271">
        <f>'4G  M2M - M CITIES'!L32/('4G  M2M - M CITIES'!F32-'4G  M2M - M CITIES'!G32)</f>
        <v>2.008032128514056E-3</v>
      </c>
      <c r="K9" s="283" t="str">
        <f t="shared" si="1"/>
        <v>Vodafone</v>
      </c>
    </row>
    <row r="10" spans="1:18" ht="15.75" thickBot="1">
      <c r="A10" s="195" t="s">
        <v>60</v>
      </c>
      <c r="B10" s="272">
        <f>'4G  M2M - M CITIES'!G9/'4G  M2M - M CITIES'!F9</f>
        <v>2.1568627450980392E-2</v>
      </c>
      <c r="C10" s="273">
        <f>'4G  M2M - M CITIES'!G17/'4G  M2M - M CITIES'!F17</f>
        <v>3.7369207772795218E-2</v>
      </c>
      <c r="D10" s="273">
        <f>'4G  M2M - M CITIES'!G25/'4G  M2M - M CITIES'!F25</f>
        <v>7.3349633251833741E-3</v>
      </c>
      <c r="E10" s="278">
        <f>'4G  M2M - M CITIES'!G33/'4G  M2M - M CITIES'!F33</f>
        <v>1.8255578093306288E-2</v>
      </c>
      <c r="F10" s="273" t="str">
        <f t="shared" si="0"/>
        <v>Orange</v>
      </c>
      <c r="G10" s="281">
        <f>'4G  M2M - M CITIES'!L9/('4G  M2M - M CITIES'!F9-'4G  M2M - M CITIES'!G9)</f>
        <v>0</v>
      </c>
      <c r="H10" s="274">
        <f>'4G  M2M - M CITIES'!L17/('4G  M2M - M CITIES'!F17-'4G  M2M - M CITIES'!G17)</f>
        <v>4.140786749482402E-3</v>
      </c>
      <c r="I10" s="274">
        <f>'4G  M2M - M CITIES'!L25/('4G  M2M - M CITIES'!F25-'4G  M2M - M CITIES'!G25)</f>
        <v>0</v>
      </c>
      <c r="J10" s="275">
        <f>'4G  M2M - M CITIES'!L33/('4G  M2M - M CITIES'!F33-'4G  M2M - M CITIES'!G33)</f>
        <v>2.0661157024793389E-3</v>
      </c>
      <c r="K10" s="284" t="str">
        <f t="shared" si="1"/>
        <v>Vodafone</v>
      </c>
    </row>
    <row r="11" spans="1:18">
      <c r="A11" s="72" t="s">
        <v>69</v>
      </c>
      <c r="B11" s="268">
        <f>'4G  M2M - S CITIES'!G2/'4G  M2M - S CITIES'!F2</f>
        <v>5.8823529411764705E-3</v>
      </c>
      <c r="C11" s="269">
        <f>'4G  M2M - S CITIES'!G26/'4G  M2M - S CITIES'!F26</f>
        <v>1.2269938650306749E-2</v>
      </c>
      <c r="D11" s="269">
        <f>'4G  M2M - S CITIES'!G50/'4G  M2M - S CITIES'!F50</f>
        <v>2.0833333333333332E-2</v>
      </c>
      <c r="E11" s="277">
        <f>'4G  M2M - S CITIES'!G74/'4G  M2M - S CITIES'!F74</f>
        <v>0</v>
      </c>
      <c r="F11" s="269" t="str">
        <f t="shared" si="0"/>
        <v>Yoigo</v>
      </c>
      <c r="G11" s="280">
        <f>'4G  M2M - S CITIES'!L2/('4G  M2M - S CITIES'!F2-'4G  M2M - S CITIES'!G2)</f>
        <v>0</v>
      </c>
      <c r="H11" s="270">
        <f>'4G  M2M - S CITIES'!L26/('4G  M2M - S CITIES'!F26-'4G  M2M - S CITIES'!G26)</f>
        <v>0</v>
      </c>
      <c r="I11" s="270">
        <f>'4G  M2M - S CITIES'!L50/('4G  M2M - S CITIES'!F50-'4G  M2M - S CITIES'!G50)</f>
        <v>0</v>
      </c>
      <c r="J11" s="271">
        <f>'4G  M2M - S CITIES'!L74/('4G  M2M - S CITIES'!F74-'4G  M2M - S CITIES'!G74)</f>
        <v>0</v>
      </c>
      <c r="K11" s="283" t="str">
        <f t="shared" si="1"/>
        <v>Vodafone</v>
      </c>
    </row>
    <row r="12" spans="1:18">
      <c r="A12" s="73" t="s">
        <v>70</v>
      </c>
      <c r="B12" s="268">
        <f>'4G  M2M - S CITIES'!G3/'4G  M2M - S CITIES'!F3</f>
        <v>1.1834319526627219E-2</v>
      </c>
      <c r="C12" s="269">
        <f>'4G  M2M - S CITIES'!G27/'4G  M2M - S CITIES'!F27</f>
        <v>4.9382716049382713E-2</v>
      </c>
      <c r="D12" s="269">
        <f>'4G  M2M - S CITIES'!G51/'4G  M2M - S CITIES'!F51</f>
        <v>5.3191489361702126E-3</v>
      </c>
      <c r="E12" s="277">
        <f>'4G  M2M - S CITIES'!G75/'4G  M2M - S CITIES'!F75</f>
        <v>0.102880658436214</v>
      </c>
      <c r="F12" s="269" t="str">
        <f t="shared" si="0"/>
        <v>Orange</v>
      </c>
      <c r="G12" s="280">
        <f>'4G  M2M - S CITIES'!L3/('4G  M2M - S CITIES'!F3-'4G  M2M - S CITIES'!G3)</f>
        <v>0</v>
      </c>
      <c r="H12" s="270">
        <f>'4G  M2M - S CITIES'!L27/('4G  M2M - S CITIES'!F27-'4G  M2M - S CITIES'!G27)</f>
        <v>3.246753246753247E-3</v>
      </c>
      <c r="I12" s="270">
        <f>'4G  M2M - S CITIES'!L51/('4G  M2M - S CITIES'!F51-'4G  M2M - S CITIES'!G51)</f>
        <v>5.3475935828877002E-3</v>
      </c>
      <c r="J12" s="271">
        <f>'4G  M2M - S CITIES'!L75/('4G  M2M - S CITIES'!F75-'4G  M2M - S CITIES'!G75)</f>
        <v>0</v>
      </c>
      <c r="K12" s="283" t="str">
        <f t="shared" si="1"/>
        <v>Vodafone</v>
      </c>
    </row>
    <row r="13" spans="1:18">
      <c r="A13" s="73" t="s">
        <v>71</v>
      </c>
      <c r="B13" s="268">
        <f>'4G  M2M - S CITIES'!G4/'4G  M2M - S CITIES'!F4</f>
        <v>1.7647058823529412E-2</v>
      </c>
      <c r="C13" s="269">
        <f>'4G  M2M - S CITIES'!G28/'4G  M2M - S CITIES'!F28</f>
        <v>1.2345679012345678E-2</v>
      </c>
      <c r="D13" s="269">
        <f>'4G  M2M - S CITIES'!G52/'4G  M2M - S CITIES'!F52</f>
        <v>5.1546391752577319E-3</v>
      </c>
      <c r="E13" s="277">
        <f>'4G  M2M - S CITIES'!G76/'4G  M2M - S CITIES'!F76</f>
        <v>0</v>
      </c>
      <c r="F13" s="269" t="str">
        <f t="shared" si="0"/>
        <v>Yoigo</v>
      </c>
      <c r="G13" s="280">
        <f>'4G  M2M - S CITIES'!L4/('4G  M2M - S CITIES'!F4-'4G  M2M - S CITIES'!G4)</f>
        <v>0</v>
      </c>
      <c r="H13" s="270">
        <f>'4G  M2M - S CITIES'!L28/('4G  M2M - S CITIES'!F28-'4G  M2M - S CITIES'!G28)</f>
        <v>0</v>
      </c>
      <c r="I13" s="270">
        <f>'4G  M2M - S CITIES'!L52/('4G  M2M - S CITIES'!F52-'4G  M2M - S CITIES'!G52)</f>
        <v>0</v>
      </c>
      <c r="J13" s="271">
        <f>'4G  M2M - S CITIES'!L76/('4G  M2M - S CITIES'!F76-'4G  M2M - S CITIES'!G76)</f>
        <v>0</v>
      </c>
      <c r="K13" s="283" t="str">
        <f t="shared" si="1"/>
        <v>Vodafone</v>
      </c>
    </row>
    <row r="14" spans="1:18">
      <c r="A14" s="73" t="s">
        <v>72</v>
      </c>
      <c r="B14" s="268">
        <f>'4G  M2M - S CITIES'!G5/'4G  M2M - S CITIES'!F5</f>
        <v>9.0909090909090912E-2</v>
      </c>
      <c r="C14" s="269">
        <f>'4G  M2M - S CITIES'!G29/'4G  M2M - S CITIES'!F29</f>
        <v>2.7522935779816515E-2</v>
      </c>
      <c r="D14" s="269">
        <f>'4G  M2M - S CITIES'!G53/'4G  M2M - S CITIES'!F53</f>
        <v>9.6774193548387094E-2</v>
      </c>
      <c r="E14" s="277">
        <f>'4G  M2M - S CITIES'!G77/'4G  M2M - S CITIES'!F77</f>
        <v>1.1764705882352941E-2</v>
      </c>
      <c r="F14" s="269" t="str">
        <f t="shared" si="0"/>
        <v>Yoigo</v>
      </c>
      <c r="G14" s="280">
        <f>'4G  M2M - S CITIES'!L5/('4G  M2M - S CITIES'!F5-'4G  M2M - S CITIES'!G5)</f>
        <v>6.6666666666666671E-3</v>
      </c>
      <c r="H14" s="270">
        <f>'4G  M2M - S CITIES'!L29/('4G  M2M - S CITIES'!F29-'4G  M2M - S CITIES'!G29)</f>
        <v>6.2893081761006293E-3</v>
      </c>
      <c r="I14" s="270">
        <f>'4G  M2M - S CITIES'!L53/('4G  M2M - S CITIES'!F53-'4G  M2M - S CITIES'!G53)</f>
        <v>0</v>
      </c>
      <c r="J14" s="271">
        <f>'4G  M2M - S CITIES'!L77/('4G  M2M - S CITIES'!F77-'4G  M2M - S CITIES'!G77)</f>
        <v>7.9365079365079361E-3</v>
      </c>
      <c r="K14" s="283" t="str">
        <f t="shared" si="1"/>
        <v>Orange</v>
      </c>
    </row>
    <row r="15" spans="1:18">
      <c r="A15" s="73" t="s">
        <v>73</v>
      </c>
      <c r="B15" s="268">
        <f>'4G  M2M - S CITIES'!G6/'4G  M2M - S CITIES'!F6</f>
        <v>7.0422535211267607E-3</v>
      </c>
      <c r="C15" s="269">
        <f>'4G  M2M - S CITIES'!G30/'4G  M2M - S CITIES'!F30</f>
        <v>0</v>
      </c>
      <c r="D15" s="269">
        <f>'4G  M2M - S CITIES'!G54/'4G  M2M - S CITIES'!F54</f>
        <v>6.3291139240506328E-3</v>
      </c>
      <c r="E15" s="277">
        <f>'4G  M2M - S CITIES'!G78/'4G  M2M - S CITIES'!F78</f>
        <v>3.3783783783783786E-3</v>
      </c>
      <c r="F15" s="269" t="str">
        <f t="shared" si="0"/>
        <v>Movistar</v>
      </c>
      <c r="G15" s="280">
        <f>'4G  M2M - S CITIES'!L6/('4G  M2M - S CITIES'!F6-'4G  M2M - S CITIES'!G6)</f>
        <v>2.3640661938534278E-3</v>
      </c>
      <c r="H15" s="270">
        <f>'4G  M2M - S CITIES'!L30/('4G  M2M - S CITIES'!F30-'4G  M2M - S CITIES'!G30)</f>
        <v>5.4054054054054057E-3</v>
      </c>
      <c r="I15" s="270">
        <f>'4G  M2M - S CITIES'!L54/('4G  M2M - S CITIES'!F54-'4G  M2M - S CITIES'!G54)</f>
        <v>0</v>
      </c>
      <c r="J15" s="271">
        <f>'4G  M2M - S CITIES'!L78/('4G  M2M - S CITIES'!F78-'4G  M2M - S CITIES'!G78)</f>
        <v>0</v>
      </c>
      <c r="K15" s="283" t="str">
        <f t="shared" si="1"/>
        <v>Orange</v>
      </c>
    </row>
    <row r="16" spans="1:18">
      <c r="A16" s="73" t="s">
        <v>74</v>
      </c>
      <c r="B16" s="268">
        <f>'4G  M2M - S CITIES'!G7/'4G  M2M - S CITIES'!F7</f>
        <v>2.823529411764706E-2</v>
      </c>
      <c r="C16" s="269">
        <f>'4G  M2M - S CITIES'!G31/'4G  M2M - S CITIES'!F31</f>
        <v>5.2910052910052907E-3</v>
      </c>
      <c r="D16" s="269">
        <f>'4G  M2M - S CITIES'!G55/'4G  M2M - S CITIES'!F55</f>
        <v>0.10738255033557047</v>
      </c>
      <c r="E16" s="277">
        <f>'4G  M2M - S CITIES'!G79/'4G  M2M - S CITIES'!F79</f>
        <v>4.0145985401459854E-2</v>
      </c>
      <c r="F16" s="269" t="str">
        <f t="shared" si="0"/>
        <v>Movistar</v>
      </c>
      <c r="G16" s="280">
        <f>'4G  M2M - S CITIES'!L7/('4G  M2M - S CITIES'!F7-'4G  M2M - S CITIES'!G7)</f>
        <v>2.4213075060532689E-3</v>
      </c>
      <c r="H16" s="270">
        <f>'4G  M2M - S CITIES'!L31/('4G  M2M - S CITIES'!F31-'4G  M2M - S CITIES'!G31)</f>
        <v>0</v>
      </c>
      <c r="I16" s="270">
        <f>'4G  M2M - S CITIES'!L55/('4G  M2M - S CITIES'!F55-'4G  M2M - S CITIES'!G55)</f>
        <v>7.5187969924812026E-3</v>
      </c>
      <c r="J16" s="271">
        <f>'4G  M2M - S CITIES'!L79/('4G  M2M - S CITIES'!F79-'4G  M2M - S CITIES'!G79)</f>
        <v>0</v>
      </c>
      <c r="K16" s="283" t="str">
        <f t="shared" si="1"/>
        <v>Movistar</v>
      </c>
    </row>
    <row r="17" spans="1:11">
      <c r="A17" s="73" t="s">
        <v>75</v>
      </c>
      <c r="B17" s="268">
        <f>'4G  M2M - S CITIES'!G8/'4G  M2M - S CITIES'!F8</f>
        <v>1.4218009478672985E-2</v>
      </c>
      <c r="C17" s="269">
        <f>'4G  M2M - S CITIES'!G32/'4G  M2M - S CITIES'!F32</f>
        <v>1.11731843575419E-2</v>
      </c>
      <c r="D17" s="269">
        <f>'4G  M2M - S CITIES'!G56/'4G  M2M - S CITIES'!F56</f>
        <v>0</v>
      </c>
      <c r="E17" s="277">
        <f>'4G  M2M - S CITIES'!G80/'4G  M2M - S CITIES'!F80</f>
        <v>3.3670033670033669E-3</v>
      </c>
      <c r="F17" s="269" t="str">
        <f t="shared" si="0"/>
        <v>Orange</v>
      </c>
      <c r="G17" s="280">
        <f>'4G  M2M - S CITIES'!L8/('4G  M2M - S CITIES'!F8-'4G  M2M - S CITIES'!G8)</f>
        <v>0</v>
      </c>
      <c r="H17" s="270">
        <f>'4G  M2M - S CITIES'!L32/('4G  M2M - S CITIES'!F32-'4G  M2M - S CITIES'!G32)</f>
        <v>0</v>
      </c>
      <c r="I17" s="270">
        <f>'4G  M2M - S CITIES'!L56/('4G  M2M - S CITIES'!F56-'4G  M2M - S CITIES'!G56)</f>
        <v>0</v>
      </c>
      <c r="J17" s="271">
        <f>'4G  M2M - S CITIES'!L80/('4G  M2M - S CITIES'!F80-'4G  M2M - S CITIES'!G80)</f>
        <v>3.3783783783783786E-3</v>
      </c>
      <c r="K17" s="283" t="str">
        <f t="shared" si="1"/>
        <v>Vodafone</v>
      </c>
    </row>
    <row r="18" spans="1:11">
      <c r="A18" s="73" t="s">
        <v>76</v>
      </c>
      <c r="B18" s="268">
        <f>'4G  M2M - S CITIES'!G9/'4G  M2M - S CITIES'!F9</f>
        <v>7.0754716981132077E-3</v>
      </c>
      <c r="C18" s="269">
        <f>'4G  M2M - S CITIES'!G33/'4G  M2M - S CITIES'!F33</f>
        <v>0</v>
      </c>
      <c r="D18" s="269">
        <f>'4G  M2M - S CITIES'!G57/'4G  M2M - S CITIES'!F57</f>
        <v>3.8461538461538464E-2</v>
      </c>
      <c r="E18" s="277">
        <f>'4G  M2M - S CITIES'!G81/'4G  M2M - S CITIES'!F81</f>
        <v>2.7303754266211604E-2</v>
      </c>
      <c r="F18" s="269" t="str">
        <f t="shared" si="0"/>
        <v>Movistar</v>
      </c>
      <c r="G18" s="280">
        <f>'4G  M2M - S CITIES'!L9/('4G  M2M - S CITIES'!F9-'4G  M2M - S CITIES'!G9)</f>
        <v>0</v>
      </c>
      <c r="H18" s="270">
        <f>'4G  M2M - S CITIES'!L33/('4G  M2M - S CITIES'!F33-'4G  M2M - S CITIES'!G33)</f>
        <v>0</v>
      </c>
      <c r="I18" s="270">
        <f>'4G  M2M - S CITIES'!L57/('4G  M2M - S CITIES'!F57-'4G  M2M - S CITIES'!G57)</f>
        <v>0</v>
      </c>
      <c r="J18" s="271">
        <f>'4G  M2M - S CITIES'!L81/('4G  M2M - S CITIES'!F81-'4G  M2M - S CITIES'!G81)</f>
        <v>0</v>
      </c>
      <c r="K18" s="283" t="str">
        <f t="shared" si="1"/>
        <v>Vodafone</v>
      </c>
    </row>
    <row r="19" spans="1:11">
      <c r="A19" s="73" t="s">
        <v>77</v>
      </c>
      <c r="B19" s="268">
        <f>'4G  M2M - S CITIES'!G10/'4G  M2M - S CITIES'!F10</f>
        <v>5.263157894736842E-3</v>
      </c>
      <c r="C19" s="269">
        <f>'4G  M2M - S CITIES'!G34/'4G  M2M - S CITIES'!F34</f>
        <v>0</v>
      </c>
      <c r="D19" s="269">
        <f>'4G  M2M - S CITIES'!G58/'4G  M2M - S CITIES'!F58</f>
        <v>3.5842293906810036E-3</v>
      </c>
      <c r="E19" s="277">
        <f>'4G  M2M - S CITIES'!G82/'4G  M2M - S CITIES'!F82</f>
        <v>0</v>
      </c>
      <c r="F19" s="269" t="str">
        <f t="shared" si="0"/>
        <v>Movistar</v>
      </c>
      <c r="G19" s="280">
        <f>'4G  M2M - S CITIES'!L10/('4G  M2M - S CITIES'!F10-'4G  M2M - S CITIES'!G10)</f>
        <v>0</v>
      </c>
      <c r="H19" s="270">
        <f>'4G  M2M - S CITIES'!L34/('4G  M2M - S CITIES'!F34-'4G  M2M - S CITIES'!G34)</f>
        <v>5.0505050505050509E-3</v>
      </c>
      <c r="I19" s="270">
        <f>'4G  M2M - S CITIES'!L58/('4G  M2M - S CITIES'!F58-'4G  M2M - S CITIES'!G58)</f>
        <v>0</v>
      </c>
      <c r="J19" s="271">
        <f>'4G  M2M - S CITIES'!L82/('4G  M2M - S CITIES'!F82-'4G  M2M - S CITIES'!G82)</f>
        <v>0</v>
      </c>
      <c r="K19" s="283" t="str">
        <f t="shared" si="1"/>
        <v>Vodafone</v>
      </c>
    </row>
    <row r="20" spans="1:11">
      <c r="A20" s="73" t="s">
        <v>78</v>
      </c>
      <c r="B20" s="268">
        <f>'4G  M2M - S CITIES'!G11/'4G  M2M - S CITIES'!F11</f>
        <v>9.4444444444444442E-2</v>
      </c>
      <c r="C20" s="269">
        <f>'4G  M2M - S CITIES'!G35/'4G  M2M - S CITIES'!F35</f>
        <v>4.9504950495049506E-3</v>
      </c>
      <c r="D20" s="269">
        <f>'4G  M2M - S CITIES'!G59/'4G  M2M - S CITIES'!F59</f>
        <v>2.4137931034482758E-2</v>
      </c>
      <c r="E20" s="277">
        <f>'4G  M2M - S CITIES'!G83/'4G  M2M - S CITIES'!F83</f>
        <v>2.8735632183908046E-2</v>
      </c>
      <c r="F20" s="269" t="str">
        <f t="shared" si="0"/>
        <v>Movistar</v>
      </c>
      <c r="G20" s="280">
        <f>'4G  M2M - S CITIES'!L11/('4G  M2M - S CITIES'!F11-'4G  M2M - S CITIES'!G11)</f>
        <v>6.1349693251533744E-3</v>
      </c>
      <c r="H20" s="270">
        <f>'4G  M2M - S CITIES'!L35/('4G  M2M - S CITIES'!F35-'4G  M2M - S CITIES'!G35)</f>
        <v>0</v>
      </c>
      <c r="I20" s="270">
        <f>'4G  M2M - S CITIES'!L59/('4G  M2M - S CITIES'!F59-'4G  M2M - S CITIES'!G59)</f>
        <v>0</v>
      </c>
      <c r="J20" s="271">
        <f>'4G  M2M - S CITIES'!L83/('4G  M2M - S CITIES'!F83-'4G  M2M - S CITIES'!G83)</f>
        <v>0</v>
      </c>
      <c r="K20" s="283" t="str">
        <f t="shared" si="1"/>
        <v>Movistar</v>
      </c>
    </row>
    <row r="21" spans="1:11">
      <c r="A21" s="73" t="s">
        <v>79</v>
      </c>
      <c r="B21" s="268">
        <f>'4G  M2M - S CITIES'!G12/'4G  M2M - S CITIES'!F12</f>
        <v>5.3763440860215058E-3</v>
      </c>
      <c r="C21" s="269">
        <f>'4G  M2M - S CITIES'!G36/'4G  M2M - S CITIES'!F36</f>
        <v>9.9502487562189053E-3</v>
      </c>
      <c r="D21" s="269">
        <f>'4G  M2M - S CITIES'!G60/'4G  M2M - S CITIES'!F60</f>
        <v>3.4013605442176869E-3</v>
      </c>
      <c r="E21" s="277">
        <f>'4G  M2M - S CITIES'!G84/'4G  M2M - S CITIES'!F84</f>
        <v>1.1494252873563218E-2</v>
      </c>
      <c r="F21" s="269" t="str">
        <f t="shared" si="0"/>
        <v>Orange</v>
      </c>
      <c r="G21" s="280">
        <f>'4G  M2M - S CITIES'!L12/('4G  M2M - S CITIES'!F12-'4G  M2M - S CITIES'!G12)</f>
        <v>0</v>
      </c>
      <c r="H21" s="270">
        <f>'4G  M2M - S CITIES'!L36/('4G  M2M - S CITIES'!F36-'4G  M2M - S CITIES'!G36)</f>
        <v>0</v>
      </c>
      <c r="I21" s="270">
        <f>'4G  M2M - S CITIES'!L60/('4G  M2M - S CITIES'!F60-'4G  M2M - S CITIES'!G60)</f>
        <v>0</v>
      </c>
      <c r="J21" s="271">
        <f>'4G  M2M - S CITIES'!L84/('4G  M2M - S CITIES'!F84-'4G  M2M - S CITIES'!G84)</f>
        <v>0</v>
      </c>
      <c r="K21" s="283" t="str">
        <f t="shared" si="1"/>
        <v>Vodafone</v>
      </c>
    </row>
    <row r="22" spans="1:11">
      <c r="A22" s="73" t="s">
        <v>80</v>
      </c>
      <c r="B22" s="268">
        <f>'4G  M2M - S CITIES'!G13/'4G  M2M - S CITIES'!F13</f>
        <v>1.0526315789473684E-2</v>
      </c>
      <c r="C22" s="269">
        <f>'4G  M2M - S CITIES'!G37/'4G  M2M - S CITIES'!F37</f>
        <v>1.6853932584269662E-2</v>
      </c>
      <c r="D22" s="269">
        <f>'4G  M2M - S CITIES'!G61/'4G  M2M - S CITIES'!F61</f>
        <v>2.0270270270270271E-2</v>
      </c>
      <c r="E22" s="277">
        <f>'4G  M2M - S CITIES'!G85/'4G  M2M - S CITIES'!F85</f>
        <v>1.7241379310344827E-2</v>
      </c>
      <c r="F22" s="269" t="str">
        <f t="shared" si="0"/>
        <v>Vodafone</v>
      </c>
      <c r="G22" s="280">
        <f>'4G  M2M - S CITIES'!L13/('4G  M2M - S CITIES'!F13-'4G  M2M - S CITIES'!G13)</f>
        <v>0</v>
      </c>
      <c r="H22" s="270">
        <f>'4G  M2M - S CITIES'!L37/('4G  M2M - S CITIES'!F37-'4G  M2M - S CITIES'!G37)</f>
        <v>0</v>
      </c>
      <c r="I22" s="270">
        <f>'4G  M2M - S CITIES'!L61/('4G  M2M - S CITIES'!F61-'4G  M2M - S CITIES'!G61)</f>
        <v>0</v>
      </c>
      <c r="J22" s="271">
        <f>'4G  M2M - S CITIES'!L85/('4G  M2M - S CITIES'!F85-'4G  M2M - S CITIES'!G85)</f>
        <v>0</v>
      </c>
      <c r="K22" s="283" t="str">
        <f t="shared" si="1"/>
        <v>Vodafone</v>
      </c>
    </row>
    <row r="23" spans="1:11">
      <c r="A23" s="73" t="s">
        <v>81</v>
      </c>
      <c r="B23" s="268">
        <f>'4G  M2M - S CITIES'!G14/'4G  M2M - S CITIES'!F14</f>
        <v>5.2910052910052907E-3</v>
      </c>
      <c r="C23" s="269">
        <f>'4G  M2M - S CITIES'!G38/'4G  M2M - S CITIES'!F38</f>
        <v>2.4509803921568627E-3</v>
      </c>
      <c r="D23" s="269">
        <f>'4G  M2M - S CITIES'!G62/'4G  M2M - S CITIES'!F62</f>
        <v>1.8072289156626505E-2</v>
      </c>
      <c r="E23" s="277">
        <f>'4G  M2M - S CITIES'!G86/'4G  M2M - S CITIES'!F86</f>
        <v>6.6445182724252493E-3</v>
      </c>
      <c r="F23" s="269" t="str">
        <f t="shared" si="0"/>
        <v>Movistar</v>
      </c>
      <c r="G23" s="280">
        <f>'4G  M2M - S CITIES'!L14/('4G  M2M - S CITIES'!F14-'4G  M2M - S CITIES'!G14)</f>
        <v>0</v>
      </c>
      <c r="H23" s="270">
        <f>'4G  M2M - S CITIES'!L38/('4G  M2M - S CITIES'!F38-'4G  M2M - S CITIES'!G38)</f>
        <v>0</v>
      </c>
      <c r="I23" s="270">
        <f>'4G  M2M - S CITIES'!L62/('4G  M2M - S CITIES'!F62-'4G  M2M - S CITIES'!G62)</f>
        <v>0</v>
      </c>
      <c r="J23" s="271">
        <f>'4G  M2M - S CITIES'!L86/('4G  M2M - S CITIES'!F86-'4G  M2M - S CITIES'!G86)</f>
        <v>0</v>
      </c>
      <c r="K23" s="283" t="str">
        <f t="shared" si="1"/>
        <v>Vodafone</v>
      </c>
    </row>
    <row r="24" spans="1:11">
      <c r="A24" s="73" t="s">
        <v>82</v>
      </c>
      <c r="B24" s="268">
        <f>'4G  M2M - S CITIES'!G15/'4G  M2M - S CITIES'!F15</f>
        <v>4.3010752688172046E-2</v>
      </c>
      <c r="C24" s="269">
        <f>'4G  M2M - S CITIES'!G39/'4G  M2M - S CITIES'!F39</f>
        <v>3.4398034398034398E-2</v>
      </c>
      <c r="D24" s="269">
        <f>'4G  M2M - S CITIES'!G63/'4G  M2M - S CITIES'!F63</f>
        <v>2.4390243902439025E-2</v>
      </c>
      <c r="E24" s="277">
        <f>'4G  M2M - S CITIES'!G87/'4G  M2M - S CITIES'!F87</f>
        <v>2.3333333333333334E-2</v>
      </c>
      <c r="F24" s="269" t="str">
        <f t="shared" si="0"/>
        <v>Yoigo</v>
      </c>
      <c r="G24" s="280">
        <f>'4G  M2M - S CITIES'!L15/('4G  M2M - S CITIES'!F15-'4G  M2M - S CITIES'!G15)</f>
        <v>1.1235955056179775E-2</v>
      </c>
      <c r="H24" s="270">
        <f>'4G  M2M - S CITIES'!L39/('4G  M2M - S CITIES'!F39-'4G  M2M - S CITIES'!G39)</f>
        <v>0</v>
      </c>
      <c r="I24" s="270">
        <f>'4G  M2M - S CITIES'!L63/('4G  M2M - S CITIES'!F63-'4G  M2M - S CITIES'!G63)</f>
        <v>0</v>
      </c>
      <c r="J24" s="271">
        <f>'4G  M2M - S CITIES'!L87/('4G  M2M - S CITIES'!F87-'4G  M2M - S CITIES'!G87)</f>
        <v>6.8259385665529011E-3</v>
      </c>
      <c r="K24" s="283" t="str">
        <f t="shared" si="1"/>
        <v>Movistar</v>
      </c>
    </row>
    <row r="25" spans="1:11">
      <c r="A25" s="73" t="s">
        <v>83</v>
      </c>
      <c r="B25" s="268">
        <f>'4G  M2M - S CITIES'!G16/'4G  M2M - S CITIES'!F16</f>
        <v>5.3475935828877002E-3</v>
      </c>
      <c r="C25" s="269">
        <f>'4G  M2M - S CITIES'!G40/'4G  M2M - S CITIES'!F40</f>
        <v>2.4509803921568627E-2</v>
      </c>
      <c r="D25" s="269">
        <f>'4G  M2M - S CITIES'!G64/'4G  M2M - S CITIES'!F64</f>
        <v>1.8181818181818181E-2</v>
      </c>
      <c r="E25" s="277">
        <f>'4G  M2M - S CITIES'!G88/'4G  M2M - S CITIES'!F88</f>
        <v>1.3245033112582781E-2</v>
      </c>
      <c r="F25" s="269" t="str">
        <f t="shared" si="0"/>
        <v>Vodafone</v>
      </c>
      <c r="G25" s="280">
        <f>'4G  M2M - S CITIES'!L16/('4G  M2M - S CITIES'!F16-'4G  M2M - S CITIES'!G16)</f>
        <v>0</v>
      </c>
      <c r="H25" s="270">
        <f>'4G  M2M - S CITIES'!L40/('4G  M2M - S CITIES'!F40-'4G  M2M - S CITIES'!G40)</f>
        <v>0</v>
      </c>
      <c r="I25" s="270">
        <f>'4G  M2M - S CITIES'!L64/('4G  M2M - S CITIES'!F64-'4G  M2M - S CITIES'!G64)</f>
        <v>0</v>
      </c>
      <c r="J25" s="271">
        <f>'4G  M2M - S CITIES'!L88/('4G  M2M - S CITIES'!F88-'4G  M2M - S CITIES'!G88)</f>
        <v>0</v>
      </c>
      <c r="K25" s="283" t="str">
        <f t="shared" si="1"/>
        <v>Vodafone</v>
      </c>
    </row>
    <row r="26" spans="1:11">
      <c r="A26" s="73" t="s">
        <v>84</v>
      </c>
      <c r="B26" s="268">
        <f>'4G  M2M - S CITIES'!G17/'4G  M2M - S CITIES'!F17</f>
        <v>1.0638297872340425E-2</v>
      </c>
      <c r="C26" s="269">
        <f>'4G  M2M - S CITIES'!G41/'4G  M2M - S CITIES'!F41</f>
        <v>4.8780487804878049E-3</v>
      </c>
      <c r="D26" s="269">
        <f>'4G  M2M - S CITIES'!G65/'4G  M2M - S CITIES'!F65</f>
        <v>6.0975609756097563E-3</v>
      </c>
      <c r="E26" s="277">
        <f>'4G  M2M - S CITIES'!G89/'4G  M2M - S CITIES'!F89</f>
        <v>2.9702970297029702E-2</v>
      </c>
      <c r="F26" s="269" t="str">
        <f t="shared" si="0"/>
        <v>Movistar</v>
      </c>
      <c r="G26" s="280">
        <f>'4G  M2M - S CITIES'!L17/('4G  M2M - S CITIES'!F17-'4G  M2M - S CITIES'!G17)</f>
        <v>5.3763440860215058E-3</v>
      </c>
      <c r="H26" s="270">
        <f>'4G  M2M - S CITIES'!L41/('4G  M2M - S CITIES'!F41-'4G  M2M - S CITIES'!G41)</f>
        <v>2.4509803921568627E-3</v>
      </c>
      <c r="I26" s="270">
        <f>'4G  M2M - S CITIES'!L65/('4G  M2M - S CITIES'!F65-'4G  M2M - S CITIES'!G65)</f>
        <v>0</v>
      </c>
      <c r="J26" s="271">
        <f>'4G  M2M - S CITIES'!L89/('4G  M2M - S CITIES'!F89-'4G  M2M - S CITIES'!G89)</f>
        <v>0</v>
      </c>
      <c r="K26" s="283" t="str">
        <f t="shared" si="1"/>
        <v>Orange</v>
      </c>
    </row>
    <row r="27" spans="1:11">
      <c r="A27" s="73" t="s">
        <v>85</v>
      </c>
      <c r="B27" s="268">
        <f>'4G  M2M - S CITIES'!G18/'4G  M2M - S CITIES'!F18</f>
        <v>1.6042780748663103E-2</v>
      </c>
      <c r="C27" s="269">
        <f>'4G  M2M - S CITIES'!G42/'4G  M2M - S CITIES'!F42</f>
        <v>3.8022813688212928E-3</v>
      </c>
      <c r="D27" s="269">
        <f>'4G  M2M - S CITIES'!G66/'4G  M2M - S CITIES'!F66</f>
        <v>3.8610038610038611E-3</v>
      </c>
      <c r="E27" s="277">
        <f>'4G  M2M - S CITIES'!G90/'4G  M2M - S CITIES'!F90</f>
        <v>5.8997050147492625E-3</v>
      </c>
      <c r="F27" s="269" t="str">
        <f t="shared" si="0"/>
        <v>Movistar</v>
      </c>
      <c r="G27" s="280">
        <f>'4G  M2M - S CITIES'!L18/('4G  M2M - S CITIES'!F18-'4G  M2M - S CITIES'!G18)</f>
        <v>0</v>
      </c>
      <c r="H27" s="270">
        <f>'4G  M2M - S CITIES'!L42/('4G  M2M - S CITIES'!F42-'4G  M2M - S CITIES'!G42)</f>
        <v>3.8167938931297708E-3</v>
      </c>
      <c r="I27" s="270">
        <f>'4G  M2M - S CITIES'!L66/('4G  M2M - S CITIES'!F66-'4G  M2M - S CITIES'!G66)</f>
        <v>0</v>
      </c>
      <c r="J27" s="271">
        <f>'4G  M2M - S CITIES'!L90/('4G  M2M - S CITIES'!F90-'4G  M2M - S CITIES'!G90)</f>
        <v>0</v>
      </c>
      <c r="K27" s="283" t="str">
        <f t="shared" si="1"/>
        <v>Vodafone</v>
      </c>
    </row>
    <row r="28" spans="1:11">
      <c r="A28" s="73" t="s">
        <v>86</v>
      </c>
      <c r="B28" s="268">
        <f>'4G  M2M - S CITIES'!G19/'4G  M2M - S CITIES'!F19</f>
        <v>2.1621621621621623E-2</v>
      </c>
      <c r="C28" s="269">
        <f>'4G  M2M - S CITIES'!G43/'4G  M2M - S CITIES'!F43</f>
        <v>7.6335877862595417E-3</v>
      </c>
      <c r="D28" s="269">
        <f>'4G  M2M - S CITIES'!G67/'4G  M2M - S CITIES'!F67</f>
        <v>1.4256619144602852E-2</v>
      </c>
      <c r="E28" s="277">
        <f>'4G  M2M - S CITIES'!G91/'4G  M2M - S CITIES'!F91</f>
        <v>1.5105740181268883E-2</v>
      </c>
      <c r="F28" s="269" t="str">
        <f t="shared" si="0"/>
        <v>Movistar</v>
      </c>
      <c r="G28" s="280">
        <f>'4G  M2M - S CITIES'!L19/('4G  M2M - S CITIES'!F19-'4G  M2M - S CITIES'!G19)</f>
        <v>0</v>
      </c>
      <c r="H28" s="270">
        <f>'4G  M2M - S CITIES'!L43/('4G  M2M - S CITIES'!F43-'4G  M2M - S CITIES'!G43)</f>
        <v>0</v>
      </c>
      <c r="I28" s="270">
        <f>'4G  M2M - S CITIES'!L67/('4G  M2M - S CITIES'!F67-'4G  M2M - S CITIES'!G67)</f>
        <v>0</v>
      </c>
      <c r="J28" s="271">
        <f>'4G  M2M - S CITIES'!L91/('4G  M2M - S CITIES'!F91-'4G  M2M - S CITIES'!G91)</f>
        <v>3.0674846625766872E-3</v>
      </c>
      <c r="K28" s="283" t="str">
        <f t="shared" si="1"/>
        <v>Vodafone</v>
      </c>
    </row>
    <row r="29" spans="1:11">
      <c r="A29" s="73" t="s">
        <v>87</v>
      </c>
      <c r="B29" s="268">
        <f>'4G  M2M - S CITIES'!G20/'4G  M2M - S CITIES'!F20</f>
        <v>0</v>
      </c>
      <c r="C29" s="269">
        <f>'4G  M2M - S CITIES'!G44/'4G  M2M - S CITIES'!F44</f>
        <v>3.8314176245210726E-3</v>
      </c>
      <c r="D29" s="269">
        <f>'4G  M2M - S CITIES'!G68/'4G  M2M - S CITIES'!F68</f>
        <v>9.6899224806201549E-3</v>
      </c>
      <c r="E29" s="277">
        <f>'4G  M2M - S CITIES'!G92/'4G  M2M - S CITIES'!F92</f>
        <v>2.3809523809523808E-2</v>
      </c>
      <c r="F29" s="269" t="str">
        <f t="shared" si="0"/>
        <v>Vodafone</v>
      </c>
      <c r="G29" s="280">
        <f>'4G  M2M - S CITIES'!L20/('4G  M2M - S CITIES'!F20-'4G  M2M - S CITIES'!G20)</f>
        <v>0</v>
      </c>
      <c r="H29" s="270">
        <f>'4G  M2M - S CITIES'!L44/('4G  M2M - S CITIES'!F44-'4G  M2M - S CITIES'!G44)</f>
        <v>0</v>
      </c>
      <c r="I29" s="270">
        <f>'4G  M2M - S CITIES'!L68/('4G  M2M - S CITIES'!F68-'4G  M2M - S CITIES'!G68)</f>
        <v>0</v>
      </c>
      <c r="J29" s="271">
        <f>'4G  M2M - S CITIES'!L92/('4G  M2M - S CITIES'!F92-'4G  M2M - S CITIES'!G92)</f>
        <v>0</v>
      </c>
      <c r="K29" s="283" t="str">
        <f t="shared" si="1"/>
        <v>Vodafone</v>
      </c>
    </row>
    <row r="30" spans="1:11">
      <c r="A30" s="73" t="s">
        <v>88</v>
      </c>
      <c r="B30" s="268">
        <f>'4G  M2M - S CITIES'!G21/'4G  M2M - S CITIES'!F21</f>
        <v>5.3191489361702126E-3</v>
      </c>
      <c r="C30" s="269">
        <f>'4G  M2M - S CITIES'!G45/'4G  M2M - S CITIES'!F45</f>
        <v>1.9083969465648856E-2</v>
      </c>
      <c r="D30" s="269">
        <f>'4G  M2M - S CITIES'!G69/'4G  M2M - S CITIES'!F69</f>
        <v>9.765625E-3</v>
      </c>
      <c r="E30" s="277">
        <f>'4G  M2M - S CITIES'!G93/'4G  M2M - S CITIES'!F93</f>
        <v>1.812688821752266E-2</v>
      </c>
      <c r="F30" s="269" t="str">
        <f t="shared" si="0"/>
        <v>Vodafone</v>
      </c>
      <c r="G30" s="280">
        <f>'4G  M2M - S CITIES'!L21/('4G  M2M - S CITIES'!F21-'4G  M2M - S CITIES'!G21)</f>
        <v>5.3475935828877002E-3</v>
      </c>
      <c r="H30" s="270">
        <f>'4G  M2M - S CITIES'!L45/('4G  M2M - S CITIES'!F45-'4G  M2M - S CITIES'!G45)</f>
        <v>0</v>
      </c>
      <c r="I30" s="270">
        <f>'4G  M2M - S CITIES'!L69/('4G  M2M - S CITIES'!F69-'4G  M2M - S CITIES'!G69)</f>
        <v>0</v>
      </c>
      <c r="J30" s="271">
        <f>'4G  M2M - S CITIES'!L93/('4G  M2M - S CITIES'!F93-'4G  M2M - S CITIES'!G93)</f>
        <v>6.1538461538461538E-3</v>
      </c>
      <c r="K30" s="283" t="str">
        <f t="shared" si="1"/>
        <v>Movistar</v>
      </c>
    </row>
    <row r="31" spans="1:11">
      <c r="A31" s="73" t="s">
        <v>89</v>
      </c>
      <c r="B31" s="268">
        <f>'4G  M2M - S CITIES'!G22/'4G  M2M - S CITIES'!F22</f>
        <v>0</v>
      </c>
      <c r="C31" s="269">
        <f>'4G  M2M - S CITIES'!G46/'4G  M2M - S CITIES'!F46</f>
        <v>0</v>
      </c>
      <c r="D31" s="269">
        <f>'4G  M2M - S CITIES'!G70/'4G  M2M - S CITIES'!F70</f>
        <v>1.5706806282722512E-2</v>
      </c>
      <c r="E31" s="277">
        <f>'4G  M2M - S CITIES'!G94/'4G  M2M - S CITIES'!F94</f>
        <v>0</v>
      </c>
      <c r="F31" s="269" t="str">
        <f t="shared" si="0"/>
        <v>Vodafone</v>
      </c>
      <c r="G31" s="280">
        <f>'4G  M2M - S CITIES'!L22/('4G  M2M - S CITIES'!F22-'4G  M2M - S CITIES'!G22)</f>
        <v>0</v>
      </c>
      <c r="H31" s="270">
        <f>'4G  M2M - S CITIES'!L46/('4G  M2M - S CITIES'!F46-'4G  M2M - S CITIES'!G46)</f>
        <v>0</v>
      </c>
      <c r="I31" s="270">
        <f>'4G  M2M - S CITIES'!L70/('4G  M2M - S CITIES'!F70-'4G  M2M - S CITIES'!G70)</f>
        <v>0</v>
      </c>
      <c r="J31" s="271">
        <f>'4G  M2M - S CITIES'!L94/('4G  M2M - S CITIES'!F94-'4G  M2M - S CITIES'!G94)</f>
        <v>0</v>
      </c>
      <c r="K31" s="283" t="str">
        <f t="shared" si="1"/>
        <v>Vodafone</v>
      </c>
    </row>
    <row r="32" spans="1:11">
      <c r="A32" s="73" t="s">
        <v>90</v>
      </c>
      <c r="B32" s="268">
        <f>'4G  M2M - S CITIES'!G23/'4G  M2M - S CITIES'!F23</f>
        <v>2.1097046413502109E-2</v>
      </c>
      <c r="C32" s="269">
        <f>'4G  M2M - S CITIES'!G47/'4G  M2M - S CITIES'!F47</f>
        <v>3.9473684210526314E-2</v>
      </c>
      <c r="D32" s="269">
        <f>'4G  M2M - S CITIES'!G71/'4G  M2M - S CITIES'!F71</f>
        <v>5.263157894736842E-3</v>
      </c>
      <c r="E32" s="277">
        <f>'4G  M2M - S CITIES'!G95/'4G  M2M - S CITIES'!F95</f>
        <v>1.0810810810810811E-2</v>
      </c>
      <c r="F32" s="269" t="str">
        <f t="shared" si="0"/>
        <v>Orange</v>
      </c>
      <c r="G32" s="280">
        <f>'4G  M2M - S CITIES'!L23/('4G  M2M - S CITIES'!F23-'4G  M2M - S CITIES'!G23)</f>
        <v>0</v>
      </c>
      <c r="H32" s="270">
        <f>'4G  M2M - S CITIES'!L47/('4G  M2M - S CITIES'!F47-'4G  M2M - S CITIES'!G47)</f>
        <v>0</v>
      </c>
      <c r="I32" s="270">
        <f>'4G  M2M - S CITIES'!L71/('4G  M2M - S CITIES'!F71-'4G  M2M - S CITIES'!G71)</f>
        <v>0</v>
      </c>
      <c r="J32" s="271">
        <f>'4G  M2M - S CITIES'!L95/('4G  M2M - S CITIES'!F95-'4G  M2M - S CITIES'!G95)</f>
        <v>0</v>
      </c>
      <c r="K32" s="283" t="str">
        <f t="shared" si="1"/>
        <v>Vodafone</v>
      </c>
    </row>
    <row r="33" spans="1:11">
      <c r="A33" s="73" t="s">
        <v>91</v>
      </c>
      <c r="B33" s="268">
        <f>'4G  M2M - S CITIES'!G24/'4G  M2M - S CITIES'!F24</f>
        <v>0</v>
      </c>
      <c r="C33" s="269">
        <f>'4G  M2M - S CITIES'!G48/'4G  M2M - S CITIES'!F48</f>
        <v>1.9933554817275746E-2</v>
      </c>
      <c r="D33" s="269">
        <f>'4G  M2M - S CITIES'!G72/'4G  M2M - S CITIES'!F72</f>
        <v>5.263157894736842E-3</v>
      </c>
      <c r="E33" s="277">
        <f>'4G  M2M - S CITIES'!G96/'4G  M2M - S CITIES'!F96</f>
        <v>5.681818181818182E-3</v>
      </c>
      <c r="F33" s="269" t="str">
        <f t="shared" si="0"/>
        <v>Vodafone</v>
      </c>
      <c r="G33" s="280">
        <f>'4G  M2M - S CITIES'!L24/('4G  M2M - S CITIES'!F24-'4G  M2M - S CITIES'!G24)</f>
        <v>4.1666666666666666E-3</v>
      </c>
      <c r="H33" s="270">
        <f>'4G  M2M - S CITIES'!L48/('4G  M2M - S CITIES'!F48-'4G  M2M - S CITIES'!G48)</f>
        <v>0</v>
      </c>
      <c r="I33" s="270">
        <f>'4G  M2M - S CITIES'!L72/('4G  M2M - S CITIES'!F72-'4G  M2M - S CITIES'!G72)</f>
        <v>0</v>
      </c>
      <c r="J33" s="271">
        <f>'4G  M2M - S CITIES'!L96/('4G  M2M - S CITIES'!F96-'4G  M2M - S CITIES'!G96)</f>
        <v>5.7142857142857143E-3</v>
      </c>
      <c r="K33" s="283" t="str">
        <f t="shared" si="1"/>
        <v>Movistar</v>
      </c>
    </row>
    <row r="34" spans="1:11" ht="15.75" thickBot="1">
      <c r="A34" s="195" t="s">
        <v>92</v>
      </c>
      <c r="B34" s="272">
        <f>'4G  M2M - S CITIES'!G25/'4G  M2M - S CITIES'!F25</f>
        <v>0</v>
      </c>
      <c r="C34" s="273">
        <f>'4G  M2M - S CITIES'!G49/'4G  M2M - S CITIES'!F49</f>
        <v>3.0201342281879196E-2</v>
      </c>
      <c r="D34" s="273">
        <f>'4G  M2M - S CITIES'!G73/'4G  M2M - S CITIES'!F73</f>
        <v>2.5773195876288658E-2</v>
      </c>
      <c r="E34" s="278">
        <f>'4G  M2M - S CITIES'!G97/'4G  M2M - S CITIES'!F97</f>
        <v>1.9512195121951219E-2</v>
      </c>
      <c r="F34" s="273" t="str">
        <f t="shared" si="0"/>
        <v>Vodafone</v>
      </c>
      <c r="G34" s="281">
        <f>'4G  M2M - S CITIES'!L25/('4G  M2M - S CITIES'!F25-'4G  M2M - S CITIES'!G25)</f>
        <v>0</v>
      </c>
      <c r="H34" s="274">
        <f>'4G  M2M - S CITIES'!L49/('4G  M2M - S CITIES'!F49-'4G  M2M - S CITIES'!G49)</f>
        <v>6.920415224913495E-3</v>
      </c>
      <c r="I34" s="274">
        <f>'4G  M2M - S CITIES'!L73/('4G  M2M - S CITIES'!F73-'4G  M2M - S CITIES'!G73)</f>
        <v>5.2910052910052907E-3</v>
      </c>
      <c r="J34" s="275">
        <f>'4G  M2M - S CITIES'!L97/('4G  M2M - S CITIES'!F97-'4G  M2M - S CITIES'!G97)</f>
        <v>0</v>
      </c>
      <c r="K34" s="284" t="str">
        <f t="shared" si="1"/>
        <v>Vodafone</v>
      </c>
    </row>
  </sheetData>
  <mergeCells count="5">
    <mergeCell ref="B1:E1"/>
    <mergeCell ref="G1:J1"/>
    <mergeCell ref="M3:M4"/>
    <mergeCell ref="N3:P3"/>
    <mergeCell ref="Q3:R3"/>
  </mergeCells>
  <conditionalFormatting sqref="B3:E34">
    <cfRule type="cellIs" dxfId="1" priority="2" operator="equal">
      <formula>MIN($B3:$E3)</formula>
    </cfRule>
  </conditionalFormatting>
  <conditionalFormatting sqref="G3:J34">
    <cfRule type="cellIs" dxfId="0" priority="1" operator="equal">
      <formula>MIN($G3:$J3)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3">
    <tabColor theme="0" tint="-0.499984740745262"/>
  </sheetPr>
  <dimension ref="A1:D45"/>
  <sheetViews>
    <sheetView workbookViewId="0">
      <selection sqref="A1:D1"/>
    </sheetView>
  </sheetViews>
  <sheetFormatPr baseColWidth="10" defaultColWidth="52.42578125" defaultRowHeight="15"/>
  <cols>
    <col min="2" max="2" width="18.7109375" style="395" bestFit="1" customWidth="1"/>
    <col min="3" max="3" width="22" style="395" bestFit="1" customWidth="1"/>
    <col min="4" max="4" width="24.28515625" style="395" bestFit="1" customWidth="1"/>
  </cols>
  <sheetData>
    <row r="1" spans="1:4">
      <c r="A1" s="397" t="s">
        <v>382</v>
      </c>
      <c r="B1" s="398" t="s">
        <v>383</v>
      </c>
      <c r="C1" s="399" t="s">
        <v>384</v>
      </c>
      <c r="D1" s="399" t="s">
        <v>385</v>
      </c>
    </row>
    <row r="2" spans="1:4">
      <c r="A2" s="400" t="s">
        <v>386</v>
      </c>
      <c r="B2" s="401">
        <f>B3</f>
        <v>92.732647028845179</v>
      </c>
      <c r="C2" s="401">
        <f t="shared" ref="C2:D2" si="0">C3</f>
        <v>7.4697527734120994</v>
      </c>
      <c r="D2" s="401">
        <f t="shared" si="0"/>
        <v>3.213555378176685</v>
      </c>
    </row>
    <row r="3" spans="1:4">
      <c r="A3" s="400" t="s">
        <v>387</v>
      </c>
      <c r="B3" s="401">
        <f>'KPIS_AGGREGATION REST'!D17*'KPIS_AGGREGATION REST'!E17*(1-'KPIS_AGGREGATION REST'!H17)*100</f>
        <v>92.732647028845179</v>
      </c>
      <c r="C3" s="401">
        <f>'KPIS_AGGREGATION REST'!G17</f>
        <v>7.4697527734120994</v>
      </c>
      <c r="D3" s="401">
        <f>'KPIS_AGGREGATION REST'!F17</f>
        <v>3.213555378176685</v>
      </c>
    </row>
    <row r="4" spans="1:4">
      <c r="A4" s="400" t="s">
        <v>388</v>
      </c>
      <c r="B4" s="403">
        <f ca="1">AVERAGE(B5:B6)</f>
        <v>96.152655372368201</v>
      </c>
      <c r="C4" s="403">
        <f t="shared" ref="C4:D4" ca="1" si="1">AVERAGE(C5:C6)</f>
        <v>6.8862950502273206</v>
      </c>
      <c r="D4" s="403">
        <f t="shared" ca="1" si="1"/>
        <v>3.3151084176662309</v>
      </c>
    </row>
    <row r="5" spans="1:4">
      <c r="A5" s="400" t="s">
        <v>389</v>
      </c>
      <c r="B5" s="401">
        <f ca="1">'KPIS_AGGREGATION ALL CITIES'!D16*'KPIS_AGGREGATION ALL CITIES'!E16*(1-'KPIS_AGGREGATION ALL CITIES'!J16)*100</f>
        <v>95.209453369832175</v>
      </c>
      <c r="C5" s="401">
        <f ca="1">'KPIS_AGGREGATION ALL CITIES'!H16</f>
        <v>6.0686361107612168</v>
      </c>
      <c r="D5" s="401">
        <f ca="1">'KPIS_AGGREGATION ALL CITIES'!G16</f>
        <v>3.3328395154306798</v>
      </c>
    </row>
    <row r="6" spans="1:4">
      <c r="A6" s="400" t="s">
        <v>390</v>
      </c>
      <c r="B6" s="401">
        <f ca="1">'KPIS_AGGREGATION ALL CITIES'!D6*'KPIS_AGGREGATION ALL CITIES'!E6*(1-'KPIS_AGGREGATION ALL CITIES'!J6)*100</f>
        <v>97.095857374904227</v>
      </c>
      <c r="C6" s="401">
        <f ca="1">'KPIS_AGGREGATION ALL CITIES'!H6</f>
        <v>7.7039539896934244</v>
      </c>
      <c r="D6" s="401">
        <f ca="1">'KPIS_AGGREGATION ALL CITIES'!G6</f>
        <v>3.2973773199017815</v>
      </c>
    </row>
    <row r="7" spans="1:4">
      <c r="A7" s="400" t="s">
        <v>391</v>
      </c>
      <c r="B7" s="401">
        <f>B8</f>
        <v>95.669976456136752</v>
      </c>
      <c r="C7" s="401">
        <f t="shared" ref="C7" si="2">C8</f>
        <v>5.7563403791069145</v>
      </c>
      <c r="D7" s="401">
        <f t="shared" ref="D7" si="3">D8</f>
        <v>3.5544744320103789</v>
      </c>
    </row>
    <row r="8" spans="1:4">
      <c r="A8" s="400" t="s">
        <v>392</v>
      </c>
      <c r="B8" s="401">
        <f>'KPIS_AGGREGATION REST'!D16*'KPIS_AGGREGATION REST'!E16*(1-'KPIS_AGGREGATION REST'!H16)*100</f>
        <v>95.669976456136752</v>
      </c>
      <c r="C8" s="401">
        <f>'KPIS_AGGREGATION REST'!G16</f>
        <v>5.7563403791069145</v>
      </c>
      <c r="D8" s="401">
        <f>'KPIS_AGGREGATION REST'!F16</f>
        <v>3.5544744320103789</v>
      </c>
    </row>
    <row r="9" spans="1:4">
      <c r="A9" s="400" t="s">
        <v>393</v>
      </c>
      <c r="B9" s="403">
        <f ca="1">AVERAGE(B10:B11)</f>
        <v>96.827268697379566</v>
      </c>
      <c r="C9" s="403">
        <f t="shared" ref="C9" ca="1" si="4">AVERAGE(C10:C11)</f>
        <v>7.0440057315183982</v>
      </c>
      <c r="D9" s="403">
        <f t="shared" ref="D9" ca="1" si="5">AVERAGE(D10:D11)</f>
        <v>3.2005106164903214</v>
      </c>
    </row>
    <row r="10" spans="1:4">
      <c r="A10" s="400" t="s">
        <v>394</v>
      </c>
      <c r="B10" s="401">
        <f ca="1">'KPIS_AGGREGATION ALL CITIES'!D21*'KPIS_AGGREGATION ALL CITIES'!E21*(1-'KPIS_AGGREGATION ALL CITIES'!J21)*100</f>
        <v>97.291426021015099</v>
      </c>
      <c r="C10" s="401">
        <f ca="1">'KPIS_AGGREGATION ALL CITIES'!H21</f>
        <v>6.1326238980087364</v>
      </c>
      <c r="D10" s="401">
        <f ca="1">'KPIS_AGGREGATION ALL CITIES'!G21</f>
        <v>3.2056275388134052</v>
      </c>
    </row>
    <row r="11" spans="1:4">
      <c r="A11" s="400" t="s">
        <v>395</v>
      </c>
      <c r="B11" s="401">
        <f ca="1">'KPIS_AGGREGATION ALL CITIES'!D11*'KPIS_AGGREGATION ALL CITIES'!E11*(1-'KPIS_AGGREGATION ALL CITIES'!J11)*100</f>
        <v>96.363111373744047</v>
      </c>
      <c r="C11" s="401">
        <f ca="1">'KPIS_AGGREGATION ALL CITIES'!H11</f>
        <v>7.9553875650280608</v>
      </c>
      <c r="D11" s="401">
        <f ca="1">'KPIS_AGGREGATION ALL CITIES'!G11</f>
        <v>3.1953936941672376</v>
      </c>
    </row>
    <row r="12" spans="1:4">
      <c r="A12" s="400" t="s">
        <v>396</v>
      </c>
      <c r="B12" s="401">
        <f>B13</f>
        <v>92.493133963991454</v>
      </c>
      <c r="C12" s="401">
        <f t="shared" ref="C12" si="6">C13</f>
        <v>6.5783327740687572</v>
      </c>
      <c r="D12" s="401">
        <f t="shared" ref="D12" si="7">D13</f>
        <v>3.5005008952281642</v>
      </c>
    </row>
    <row r="13" spans="1:4">
      <c r="A13" s="400" t="s">
        <v>397</v>
      </c>
      <c r="B13" s="401">
        <f>'KPIS_AGGREGATION REST'!D18*'KPIS_AGGREGATION REST'!E18*(1-'KPIS_AGGREGATION REST'!H18)*100</f>
        <v>92.493133963991454</v>
      </c>
      <c r="C13" s="401">
        <f>'KPIS_AGGREGATION REST'!G18</f>
        <v>6.5783327740687572</v>
      </c>
      <c r="D13" s="401">
        <f>'KPIS_AGGREGATION REST'!F18</f>
        <v>3.5005008952281642</v>
      </c>
    </row>
    <row r="14" spans="1:4">
      <c r="A14" s="400" t="s">
        <v>398</v>
      </c>
      <c r="B14" s="403">
        <f ca="1">AVERAGE(B15:B16)</f>
        <v>97.881759000588403</v>
      </c>
      <c r="C14" s="403">
        <f t="shared" ref="C14" ca="1" si="8">AVERAGE(C15:C16)</f>
        <v>6.11202290178759</v>
      </c>
      <c r="D14" s="403">
        <f t="shared" ref="D14" ca="1" si="9">AVERAGE(D15:D16)</f>
        <v>3.5570338925970511</v>
      </c>
    </row>
    <row r="15" spans="1:4">
      <c r="A15" s="400" t="s">
        <v>399</v>
      </c>
      <c r="B15" s="401">
        <f ca="1">'KPIS_AGGREGATION ALL CITIES'!D17*'KPIS_AGGREGATION ALL CITIES'!E17*(1-'KPIS_AGGREGATION ALL CITIES'!J17)*100</f>
        <v>96.792979009703473</v>
      </c>
      <c r="C15" s="401">
        <f ca="1">'KPIS_AGGREGATION ALL CITIES'!H17</f>
        <v>5.2587443425746008</v>
      </c>
      <c r="D15" s="401">
        <f ca="1">'KPIS_AGGREGATION ALL CITIES'!G17</f>
        <v>3.6185875576614568</v>
      </c>
    </row>
    <row r="16" spans="1:4">
      <c r="A16" s="400" t="s">
        <v>400</v>
      </c>
      <c r="B16" s="401">
        <f ca="1">'KPIS_AGGREGATION ALL CITIES'!D7*'KPIS_AGGREGATION ALL CITIES'!E7*(1-'KPIS_AGGREGATION ALL CITIES'!J7)*100</f>
        <v>98.970538991473347</v>
      </c>
      <c r="C16" s="401">
        <f ca="1">'KPIS_AGGREGATION ALL CITIES'!H7</f>
        <v>6.9653014610005792</v>
      </c>
      <c r="D16" s="401">
        <f ca="1">'KPIS_AGGREGATION ALL CITIES'!G7</f>
        <v>3.4954802275326449</v>
      </c>
    </row>
    <row r="17" spans="1:4">
      <c r="A17" s="400" t="s">
        <v>401</v>
      </c>
      <c r="B17" s="401">
        <f>B12</f>
        <v>92.493133963991454</v>
      </c>
      <c r="C17" s="401">
        <f t="shared" ref="C17:D17" si="10">C12</f>
        <v>6.5783327740687572</v>
      </c>
      <c r="D17" s="401">
        <f t="shared" si="10"/>
        <v>3.5005008952281642</v>
      </c>
    </row>
    <row r="18" spans="1:4">
      <c r="A18" s="400" t="s">
        <v>402</v>
      </c>
      <c r="B18" s="401">
        <f>B13</f>
        <v>92.493133963991454</v>
      </c>
      <c r="C18" s="401">
        <f t="shared" ref="C18:D18" si="11">C13</f>
        <v>6.5783327740687572</v>
      </c>
      <c r="D18" s="401">
        <f t="shared" si="11"/>
        <v>3.5005008952281642</v>
      </c>
    </row>
    <row r="19" spans="1:4">
      <c r="A19" s="400" t="s">
        <v>403</v>
      </c>
      <c r="B19" s="403">
        <f ca="1">AVERAGE(B20:B21)</f>
        <v>98.27236054095394</v>
      </c>
      <c r="C19" s="403">
        <f t="shared" ref="C19" ca="1" si="12">AVERAGE(C20:C21)</f>
        <v>5.6468437540442453</v>
      </c>
      <c r="D19" s="403">
        <f t="shared" ref="D19" ca="1" si="13">AVERAGE(D20:D21)</f>
        <v>3.5840788420960501</v>
      </c>
    </row>
    <row r="20" spans="1:4">
      <c r="A20" s="400" t="s">
        <v>404</v>
      </c>
      <c r="B20" s="401">
        <f ca="1">'KPIS_AGGREGATION ALL CITIES'!D22*'KPIS_AGGREGATION ALL CITIES'!E22*(1-'KPIS_AGGREGATION ALL CITIES'!J22)*100</f>
        <v>97.779816540639928</v>
      </c>
      <c r="C20" s="401">
        <f ca="1">'KPIS_AGGREGATION ALL CITIES'!H22</f>
        <v>5.0601710179783055</v>
      </c>
      <c r="D20" s="401">
        <f ca="1">'KPIS_AGGREGATION ALL CITIES'!G22</f>
        <v>3.6191696638019422</v>
      </c>
    </row>
    <row r="21" spans="1:4">
      <c r="A21" s="400" t="s">
        <v>405</v>
      </c>
      <c r="B21" s="401">
        <f ca="1">'KPIS_AGGREGATION ALL CITIES'!D12*'KPIS_AGGREGATION ALL CITIES'!E12*(1-'KPIS_AGGREGATION ALL CITIES'!J12)*100</f>
        <v>98.764904541267967</v>
      </c>
      <c r="C21" s="401">
        <f ca="1">'KPIS_AGGREGATION ALL CITIES'!H12</f>
        <v>6.2335164901101852</v>
      </c>
      <c r="D21" s="401">
        <f ca="1">'KPIS_AGGREGATION ALL CITIES'!G12</f>
        <v>3.548988020390158</v>
      </c>
    </row>
    <row r="22" spans="1:4">
      <c r="A22" s="400" t="s">
        <v>406</v>
      </c>
      <c r="B22" s="401">
        <f>B23</f>
        <v>95.669976456136752</v>
      </c>
      <c r="C22" s="401">
        <f t="shared" ref="C22" si="14">C23</f>
        <v>5.7563403791069145</v>
      </c>
      <c r="D22" s="401">
        <f t="shared" ref="D22" si="15">D23</f>
        <v>3.5544744320103789</v>
      </c>
    </row>
    <row r="23" spans="1:4">
      <c r="A23" s="400" t="s">
        <v>407</v>
      </c>
      <c r="B23" s="401">
        <f>'KPIS_AGGREGATION REST'!D16*'KPIS_AGGREGATION REST'!E16*(1-'KPIS_AGGREGATION REST'!H16)*100</f>
        <v>95.669976456136752</v>
      </c>
      <c r="C23" s="401">
        <f>'KPIS_AGGREGATION REST'!G16</f>
        <v>5.7563403791069145</v>
      </c>
      <c r="D23" s="401">
        <f>'KPIS_AGGREGATION REST'!F16</f>
        <v>3.5544744320103789</v>
      </c>
    </row>
    <row r="24" spans="1:4">
      <c r="A24" s="400" t="s">
        <v>408</v>
      </c>
      <c r="B24" s="401">
        <f>'KPIS_AGGREGATION REST'!J16*'KPIS_AGGREGATION REST'!K16*(1-'KPIS_AGGREGATION REST'!N16)*100</f>
        <v>85.339034819792289</v>
      </c>
      <c r="C24" s="401">
        <f>'KPIS_AGGREGATION REST'!M16</f>
        <v>6.4530335698549717</v>
      </c>
      <c r="D24" s="401">
        <f>'KPIS_AGGREGATION REST'!L16</f>
        <v>3.6661980636795248</v>
      </c>
    </row>
    <row r="25" spans="1:4">
      <c r="A25" s="400" t="s">
        <v>409</v>
      </c>
      <c r="B25" s="403">
        <f ca="1">AVERAGE(B26:B27)</f>
        <v>99.072482222649199</v>
      </c>
      <c r="C25" s="403">
        <f t="shared" ref="C25" ca="1" si="16">AVERAGE(C26:C27)</f>
        <v>5.0802449121481272</v>
      </c>
      <c r="D25" s="403">
        <f t="shared" ref="D25" ca="1" si="17">AVERAGE(D26:D27)</f>
        <v>3.6721355844943582</v>
      </c>
    </row>
    <row r="26" spans="1:4">
      <c r="A26" s="400" t="s">
        <v>410</v>
      </c>
      <c r="B26" s="401">
        <f ca="1">'KPIS_AGGREGATION ALL CITIES'!D15*'KPIS_AGGREGATION ALL CITIES'!E15*(1-'KPIS_AGGREGATION ALL CITIES'!J15)*100</f>
        <v>98.705721403295485</v>
      </c>
      <c r="C26" s="401">
        <f ca="1">'KPIS_AGGREGATION ALL CITIES'!H15</f>
        <v>4.9651489905960986</v>
      </c>
      <c r="D26" s="401">
        <f ca="1">'KPIS_AGGREGATION ALL CITIES'!G15</f>
        <v>3.6762256547094192</v>
      </c>
    </row>
    <row r="27" spans="1:4">
      <c r="A27" s="400" t="s">
        <v>411</v>
      </c>
      <c r="B27" s="401">
        <f ca="1">'KPIS_AGGREGATION ALL CITIES'!D5*'KPIS_AGGREGATION ALL CITIES'!E5*(1-'KPIS_AGGREGATION ALL CITIES'!J5)*100</f>
        <v>99.439243042002914</v>
      </c>
      <c r="C27" s="401">
        <f ca="1">'KPIS_AGGREGATION ALL CITIES'!H5</f>
        <v>5.1953408337001559</v>
      </c>
      <c r="D27" s="401">
        <f ca="1">'KPIS_AGGREGATION ALL CITIES'!G5</f>
        <v>3.6680455142792971</v>
      </c>
    </row>
    <row r="28" spans="1:4">
      <c r="A28" s="400" t="s">
        <v>412</v>
      </c>
      <c r="B28" s="401">
        <f ca="1">'KPIS_AGGREGATION ALL CITIES'!M5*'KPIS_AGGREGATION ALL CITIES'!N5*(1-'KPIS_AGGREGATION ALL CITIES'!Q5)*100</f>
        <v>98.317971211994461</v>
      </c>
      <c r="C28" s="401">
        <f ca="1">'KPIS_AGGREGATION ALL CITIES'!P5</f>
        <v>4.2918302331834379</v>
      </c>
      <c r="D28" s="401">
        <f ca="1">'KPIS_AGGREGATION ALL CITIES'!O5</f>
        <v>3.8991168575826785</v>
      </c>
    </row>
    <row r="29" spans="1:4">
      <c r="A29" s="400" t="s">
        <v>413</v>
      </c>
      <c r="B29" s="401">
        <f>B22</f>
        <v>95.669976456136752</v>
      </c>
      <c r="C29" s="401">
        <f t="shared" ref="C29:D29" si="18">C22</f>
        <v>5.7563403791069145</v>
      </c>
      <c r="D29" s="401">
        <f t="shared" si="18"/>
        <v>3.5544744320103789</v>
      </c>
    </row>
    <row r="30" spans="1:4">
      <c r="A30" s="400" t="s">
        <v>414</v>
      </c>
      <c r="B30" s="401">
        <f>B23</f>
        <v>95.669976456136752</v>
      </c>
      <c r="C30" s="401">
        <f t="shared" ref="C30:D30" si="19">C23</f>
        <v>5.7563403791069145</v>
      </c>
      <c r="D30" s="401">
        <f t="shared" si="19"/>
        <v>3.5544744320103789</v>
      </c>
    </row>
    <row r="31" spans="1:4">
      <c r="A31" s="400" t="s">
        <v>415</v>
      </c>
      <c r="B31" s="403">
        <f>B24</f>
        <v>85.339034819792289</v>
      </c>
      <c r="C31" s="403">
        <f t="shared" ref="C31:D31" si="20">C24</f>
        <v>6.4530335698549717</v>
      </c>
      <c r="D31" s="403">
        <f t="shared" si="20"/>
        <v>3.6661980636795248</v>
      </c>
    </row>
    <row r="32" spans="1:4">
      <c r="A32" s="400" t="s">
        <v>416</v>
      </c>
      <c r="B32" s="403">
        <f ca="1">AVERAGE(B33:B34)</f>
        <v>98.868993460410707</v>
      </c>
      <c r="C32" s="403">
        <f t="shared" ref="C32" ca="1" si="21">AVERAGE(C33:C34)</f>
        <v>5.6133191978707249</v>
      </c>
      <c r="D32" s="403">
        <f t="shared" ref="D32" ca="1" si="22">AVERAGE(D33:D34)</f>
        <v>3.5876540866204989</v>
      </c>
    </row>
    <row r="33" spans="1:4">
      <c r="A33" s="400" t="s">
        <v>417</v>
      </c>
      <c r="B33" s="401">
        <f ca="1">'KPIS_AGGREGATION ALL CITIES'!D20*'KPIS_AGGREGATION ALL CITIES'!E20*(1-'KPIS_AGGREGATION ALL CITIES'!J20)*100</f>
        <v>98.371688302892622</v>
      </c>
      <c r="C33" s="401">
        <f ca="1">'KPIS_AGGREGATION ALL CITIES'!H20</f>
        <v>5.3728500210026802</v>
      </c>
      <c r="D33" s="401">
        <f ca="1">'KPIS_AGGREGATION ALL CITIES'!G20</f>
        <v>3.5983641177405423</v>
      </c>
    </row>
    <row r="34" spans="1:4">
      <c r="A34" s="400" t="s">
        <v>418</v>
      </c>
      <c r="B34" s="401">
        <f ca="1">'KPIS_AGGREGATION ALL CITIES'!D10*'KPIS_AGGREGATION ALL CITIES'!E10*(1-'KPIS_AGGREGATION ALL CITIES'!J10)*100</f>
        <v>99.366298617928805</v>
      </c>
      <c r="C34" s="401">
        <f ca="1">'KPIS_AGGREGATION ALL CITIES'!H10</f>
        <v>5.8537883747387687</v>
      </c>
      <c r="D34" s="401">
        <f ca="1">'KPIS_AGGREGATION ALL CITIES'!G10</f>
        <v>3.576944055500455</v>
      </c>
    </row>
    <row r="35" spans="1:4">
      <c r="A35" s="400" t="s">
        <v>419</v>
      </c>
      <c r="B35" s="401">
        <f ca="1">'KPIS_AGGREGATION ALL CITIES'!M10*'KPIS_AGGREGATION ALL CITIES'!N10*(1-'KPIS_AGGREGATION ALL CITIES'!Q10)*100</f>
        <v>97.859758748351453</v>
      </c>
      <c r="C35" s="401">
        <f ca="1">'KPIS_AGGREGATION ALL CITIES'!P10</f>
        <v>4.6375979659955417</v>
      </c>
      <c r="D35" s="401">
        <f ca="1">'KPIS_AGGREGATION ALL CITIES'!O10</f>
        <v>3.8664620692581941</v>
      </c>
    </row>
    <row r="36" spans="1:4">
      <c r="A36" s="400" t="s">
        <v>420</v>
      </c>
      <c r="B36" s="401">
        <f>B37</f>
        <v>83.502485501242745</v>
      </c>
      <c r="C36" s="401">
        <f t="shared" ref="C36" si="23">C37</f>
        <v>7.8750119270235714</v>
      </c>
      <c r="D36" s="401">
        <f t="shared" ref="D36" si="24">D37</f>
        <v>2.6098115127094852</v>
      </c>
    </row>
    <row r="37" spans="1:4">
      <c r="A37" s="400" t="s">
        <v>421</v>
      </c>
      <c r="B37" s="401">
        <f>'KPIS_AGGREGATION REST'!D19*'KPIS_AGGREGATION REST'!E19*(1-'KPIS_AGGREGATION REST'!H19)*100</f>
        <v>83.502485501242745</v>
      </c>
      <c r="C37" s="401">
        <f>'KPIS_AGGREGATION REST'!G19</f>
        <v>7.8750119270235714</v>
      </c>
      <c r="D37" s="401">
        <f>'KPIS_AGGREGATION REST'!F19</f>
        <v>2.6098115127094852</v>
      </c>
    </row>
    <row r="38" spans="1:4">
      <c r="A38" s="400" t="s">
        <v>422</v>
      </c>
      <c r="B38" s="403">
        <f ca="1">AVERAGE(B39:B40)</f>
        <v>96.564012418461189</v>
      </c>
      <c r="C38" s="403">
        <f t="shared" ref="C38" ca="1" si="25">AVERAGE(C39:C40)</f>
        <v>7.0366120031999317</v>
      </c>
      <c r="D38" s="403">
        <f t="shared" ref="D38" ca="1" si="26">AVERAGE(D39:D40)</f>
        <v>2.8328851834535422</v>
      </c>
    </row>
    <row r="39" spans="1:4">
      <c r="A39" s="400" t="s">
        <v>423</v>
      </c>
      <c r="B39" s="401">
        <f ca="1">'KPIS_AGGREGATION ALL CITIES'!D18*'KPIS_AGGREGATION ALL CITIES'!E18*(1-'KPIS_AGGREGATION ALL CITIES'!J18)*100</f>
        <v>96.559619371507694</v>
      </c>
      <c r="C39" s="401">
        <f ca="1">'KPIS_AGGREGATION ALL CITIES'!H18</f>
        <v>6.028903185965385</v>
      </c>
      <c r="D39" s="401">
        <f ca="1">'KPIS_AGGREGATION ALL CITIES'!G18</f>
        <v>2.7890284068048126</v>
      </c>
    </row>
    <row r="40" spans="1:4">
      <c r="A40" s="400" t="s">
        <v>424</v>
      </c>
      <c r="B40" s="401">
        <f ca="1">'KPIS_AGGREGATION ALL CITIES'!D8*'KPIS_AGGREGATION ALL CITIES'!E8*(1-'KPIS_AGGREGATION ALL CITIES'!J8)*100</f>
        <v>96.568405465414685</v>
      </c>
      <c r="C40" s="401">
        <f ca="1">'KPIS_AGGREGATION ALL CITIES'!H8</f>
        <v>8.0443208204344785</v>
      </c>
      <c r="D40" s="401">
        <f ca="1">'KPIS_AGGREGATION ALL CITIES'!G8</f>
        <v>2.8767419601022719</v>
      </c>
    </row>
    <row r="41" spans="1:4">
      <c r="A41" s="400" t="s">
        <v>425</v>
      </c>
      <c r="B41" s="401">
        <f>B36</f>
        <v>83.502485501242745</v>
      </c>
      <c r="C41" s="401">
        <f t="shared" ref="C41:D42" si="27">C36</f>
        <v>7.8750119270235714</v>
      </c>
      <c r="D41" s="401">
        <f t="shared" si="27"/>
        <v>2.6098115127094852</v>
      </c>
    </row>
    <row r="42" spans="1:4">
      <c r="A42" s="400" t="s">
        <v>426</v>
      </c>
      <c r="B42" s="401">
        <f>B37</f>
        <v>83.502485501242745</v>
      </c>
      <c r="C42" s="401">
        <f t="shared" si="27"/>
        <v>7.8750119270235714</v>
      </c>
      <c r="D42" s="401">
        <f t="shared" si="27"/>
        <v>2.6098115127094852</v>
      </c>
    </row>
    <row r="43" spans="1:4">
      <c r="A43" s="400" t="s">
        <v>427</v>
      </c>
      <c r="B43" s="403">
        <f ca="1">AVERAGE(B44:B45)</f>
        <v>97.459363387815415</v>
      </c>
      <c r="C43" s="403">
        <f t="shared" ref="C43" ca="1" si="28">AVERAGE(C44:C45)</f>
        <v>6.9387519279098555</v>
      </c>
      <c r="D43" s="403">
        <f t="shared" ref="D43" ca="1" si="29">AVERAGE(D44:D45)</f>
        <v>2.8234796157405029</v>
      </c>
    </row>
    <row r="44" spans="1:4">
      <c r="A44" s="400" t="s">
        <v>428</v>
      </c>
      <c r="B44" s="401">
        <f ca="1">'KPIS_AGGREGATION ALL CITIES'!D23*'KPIS_AGGREGATION ALL CITIES'!E23*(1-'KPIS_AGGREGATION ALL CITIES'!J23)*100</f>
        <v>97.144908317888252</v>
      </c>
      <c r="C44" s="401">
        <f ca="1">'KPIS_AGGREGATION ALL CITIES'!H23</f>
        <v>6.1212710161646253</v>
      </c>
      <c r="D44" s="401">
        <f ca="1">'KPIS_AGGREGATION ALL CITIES'!G23</f>
        <v>2.7906336956502531</v>
      </c>
    </row>
    <row r="45" spans="1:4">
      <c r="A45" s="400" t="s">
        <v>429</v>
      </c>
      <c r="B45" s="401">
        <f ca="1">'KPIS_AGGREGATION ALL CITIES'!D13*'KPIS_AGGREGATION ALL CITIES'!E13*(1-'KPIS_AGGREGATION ALL CITIES'!J13)*100</f>
        <v>97.773818457742578</v>
      </c>
      <c r="C45" s="401">
        <f ca="1">'KPIS_AGGREGATION ALL CITIES'!H13</f>
        <v>7.7562328396550857</v>
      </c>
      <c r="D45" s="401">
        <f ca="1">'KPIS_AGGREGATION ALL CITIES'!G13</f>
        <v>2.8563255358307531</v>
      </c>
    </row>
  </sheetData>
  <pageMargins left="0.7" right="0.7" top="0.75" bottom="0.75" header="0.3" footer="0.3"/>
  <ignoredErrors>
    <ignoredError sqref="B2:D27 B29:D34 B36:D45" unlockedFormula="1"/>
  </ignoredError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/>
  <dimension ref="A1:T20"/>
  <sheetViews>
    <sheetView workbookViewId="0">
      <selection activeCell="J21" sqref="J21"/>
    </sheetView>
  </sheetViews>
  <sheetFormatPr baseColWidth="10" defaultRowHeight="15"/>
  <cols>
    <col min="1" max="1" width="32.7109375" bestFit="1" customWidth="1"/>
    <col min="2" max="2" width="9.7109375" bestFit="1" customWidth="1"/>
    <col min="3" max="3" width="8.85546875" bestFit="1" customWidth="1"/>
    <col min="4" max="4" width="7.42578125" bestFit="1" customWidth="1"/>
    <col min="5" max="5" width="6.85546875" bestFit="1" customWidth="1"/>
    <col min="6" max="6" width="11.42578125" style="263"/>
    <col min="7" max="7" width="14.28515625" style="263" bestFit="1" customWidth="1"/>
    <col min="8" max="8" width="18.28515625" style="263" bestFit="1" customWidth="1"/>
    <col min="9" max="9" width="8.85546875" style="263" bestFit="1" customWidth="1"/>
    <col min="10" max="10" width="17.5703125" style="263" bestFit="1" customWidth="1"/>
    <col min="11" max="11" width="25.42578125" style="263" bestFit="1" customWidth="1"/>
    <col min="12" max="12" width="14.7109375" style="263" bestFit="1" customWidth="1"/>
    <col min="13" max="13" width="15" style="263" bestFit="1" customWidth="1"/>
    <col min="14" max="14" width="10" bestFit="1" customWidth="1"/>
    <col min="15" max="15" width="10.28515625" bestFit="1" customWidth="1"/>
    <col min="16" max="16" width="11.140625" bestFit="1" customWidth="1"/>
    <col min="17" max="17" width="11.42578125" bestFit="1" customWidth="1"/>
    <col min="18" max="18" width="17.140625" bestFit="1" customWidth="1"/>
    <col min="19" max="19" width="12.28515625" bestFit="1" customWidth="1"/>
    <col min="20" max="20" width="13.42578125" bestFit="1" customWidth="1"/>
  </cols>
  <sheetData>
    <row r="1" spans="1:20">
      <c r="A1" s="97" t="s">
        <v>501</v>
      </c>
      <c r="B1" s="97" t="s">
        <v>238</v>
      </c>
      <c r="C1" s="97" t="s">
        <v>239</v>
      </c>
      <c r="D1" s="97" t="s">
        <v>240</v>
      </c>
      <c r="E1" s="97" t="s">
        <v>241</v>
      </c>
      <c r="F1" s="103" t="s">
        <v>522</v>
      </c>
      <c r="G1" s="103" t="s">
        <v>523</v>
      </c>
      <c r="H1" s="103" t="s">
        <v>527</v>
      </c>
      <c r="I1" s="103" t="s">
        <v>531</v>
      </c>
      <c r="J1" s="103" t="s">
        <v>533</v>
      </c>
      <c r="K1" s="103" t="s">
        <v>535</v>
      </c>
      <c r="L1" s="97" t="s">
        <v>537</v>
      </c>
      <c r="M1" s="97" t="s">
        <v>538</v>
      </c>
      <c r="N1" s="97" t="s">
        <v>539</v>
      </c>
      <c r="O1" s="97" t="s">
        <v>540</v>
      </c>
      <c r="P1" s="97" t="s">
        <v>541</v>
      </c>
      <c r="Q1" s="97" t="s">
        <v>542</v>
      </c>
      <c r="R1" s="97" t="s">
        <v>543</v>
      </c>
      <c r="S1" s="97" t="s">
        <v>544</v>
      </c>
      <c r="T1" s="97" t="s">
        <v>545</v>
      </c>
    </row>
    <row r="2" spans="1:20">
      <c r="A2" t="s">
        <v>524</v>
      </c>
      <c r="B2" s="440">
        <f ca="1">('KPIS_AGGREGATION ALL CITIES'!$D30*'KPIS_AGGREGATION ALL CITIES'!$E30*(1-'KPIS_AGGREGATION ALL CITIES'!$J30)*100-$L2)/($M2-$L2)*$F2*$I2+($O2-'KPIS_AGGREGATION ALL CITIES'!$H30)/($O2-$N2)*$F2*$J2+SQRT(('KPIS_AGGREGATION ALL CITIES'!$G30-$P2)/($Q2-$P2))*$K2*$F2</f>
        <v>345.91164113746021</v>
      </c>
      <c r="C2" s="440">
        <f ca="1">('KPIS_AGGREGATION ALL CITIES'!$D31*'KPIS_AGGREGATION ALL CITIES'!$E31*(1-'KPIS_AGGREGATION ALL CITIES'!$J31)*100-$L2)/($M2-$L2)*$F2*$I2+($O2-'KPIS_AGGREGATION ALL CITIES'!$H31)/($O2-$N2)*$F2*$J2+SQRT(('KPIS_AGGREGATION ALL CITIES'!$G31-$P2)/($Q2-$P2))*$K2*$F2</f>
        <v>278.18519343705577</v>
      </c>
      <c r="D2" s="440">
        <f ca="1">('KPIS_AGGREGATION ALL CITIES'!$D32*'KPIS_AGGREGATION ALL CITIES'!$E32*(1-'KPIS_AGGREGATION ALL CITIES'!$J32)*100-$L2)/($M2-$L2)*$F2*$I2+($O2-'KPIS_AGGREGATION ALL CITIES'!$H32)/($O2-$N2)*$F2*$J2+SQRT(('KPIS_AGGREGATION ALL CITIES'!$G32-$P2)/($Q2-$P2))*$K2*$F2</f>
        <v>316.96282208078082</v>
      </c>
      <c r="E2" s="440">
        <f ca="1">('KPIS_AGGREGATION ALL CITIES'!$D33*'KPIS_AGGREGATION ALL CITIES'!$E33*(1-'KPIS_AGGREGATION ALL CITIES'!$J33)*100-$L2)/($M2-$L2)*$F2*$I2+($O2-'KPIS_AGGREGATION ALL CITIES'!$H33)/($O2-$N2)*$F2*$J2+SQRT(('KPIS_AGGREGATION ALL CITIES'!$G33-$P2)/($Q2-$P2))*$K2*$F2</f>
        <v>281.2796501896612</v>
      </c>
      <c r="F2" s="263">
        <v>400</v>
      </c>
      <c r="G2" s="263">
        <v>240</v>
      </c>
      <c r="H2" s="263" t="s">
        <v>528</v>
      </c>
      <c r="I2" s="436">
        <v>0.7</v>
      </c>
      <c r="J2" s="436">
        <v>0.15</v>
      </c>
      <c r="K2" s="436">
        <v>0.15</v>
      </c>
      <c r="L2" s="263">
        <v>87</v>
      </c>
      <c r="M2" s="263">
        <v>100</v>
      </c>
      <c r="N2" s="438">
        <v>3.5</v>
      </c>
      <c r="O2" s="439">
        <v>10</v>
      </c>
      <c r="P2" s="437">
        <v>2.2000000000000002</v>
      </c>
      <c r="Q2" s="437">
        <v>4.0999999999999996</v>
      </c>
      <c r="R2" t="s">
        <v>532</v>
      </c>
      <c r="S2" t="s">
        <v>534</v>
      </c>
      <c r="T2" t="s">
        <v>536</v>
      </c>
    </row>
    <row r="3" spans="1:20">
      <c r="A3" t="s">
        <v>525</v>
      </c>
      <c r="B3" s="440">
        <f ca="1">('KPIS_AGGREGATION ALL CITIES'!$D25*'KPIS_AGGREGATION ALL CITIES'!$E25*(1-'KPIS_AGGREGATION ALL CITIES'!$J25)*100-$L3)/($M3-$L3)*$F3*$I3+($O3-'KPIS_AGGREGATION ALL CITIES'!$H25)/($O3-$N3)*$F3*$J3+SQRT(('KPIS_AGGREGATION ALL CITIES'!$G25-$P3)/($Q3-$P3))*$K3*$F3</f>
        <v>360.82109661775718</v>
      </c>
      <c r="C3" s="440">
        <f ca="1">('KPIS_AGGREGATION ALL CITIES'!$D26*'KPIS_AGGREGATION ALL CITIES'!$E26*(1-'KPIS_AGGREGATION ALL CITIES'!$J26)*100-$L3)/($M3-$L3)*$F3*$I3+($O3-'KPIS_AGGREGATION ALL CITIES'!$H26)/($O3-$N3)*$F3*$J3+SQRT(('KPIS_AGGREGATION ALL CITIES'!$G26-$P3)/($Q3-$P3))*$K3*$F3</f>
        <v>275.11442685684585</v>
      </c>
      <c r="D3" s="440">
        <f ca="1">('KPIS_AGGREGATION ALL CITIES'!$D27*'KPIS_AGGREGATION ALL CITIES'!$E27*(1-'KPIS_AGGREGATION ALL CITIES'!$J27)*100-$L3)/($M3-$L3)*$F3*$I3+($O3-'KPIS_AGGREGATION ALL CITIES'!$H27)/($O3-$N3)*$F3*$J3+SQRT(('KPIS_AGGREGATION ALL CITIES'!$G27-$P3)/($Q3-$P3))*$K3*$F3</f>
        <v>336.89280960475077</v>
      </c>
      <c r="E3" s="440">
        <f ca="1">('KPIS_AGGREGATION ALL CITIES'!$D28*'KPIS_AGGREGATION ALL CITIES'!$E28*(1-'KPIS_AGGREGATION ALL CITIES'!$J28)*100-$L3)/($M3-$L3)*$F3*$I3+($O3-'KPIS_AGGREGATION ALL CITIES'!$H28)/($O3-$N3)*$F3*$J3+SQRT(('KPIS_AGGREGATION ALL CITIES'!$G28-$P3)/($Q3-$P3))*$K3*$F3</f>
        <v>272.60014473827056</v>
      </c>
      <c r="F3" s="263">
        <v>400</v>
      </c>
      <c r="G3" s="263">
        <v>240</v>
      </c>
      <c r="H3" s="263" t="s">
        <v>528</v>
      </c>
      <c r="I3" s="436">
        <v>0.7</v>
      </c>
      <c r="J3" s="436">
        <v>0.15</v>
      </c>
      <c r="K3" s="436">
        <v>0.15</v>
      </c>
      <c r="L3" s="263">
        <v>87</v>
      </c>
      <c r="M3" s="263">
        <v>100</v>
      </c>
      <c r="N3" s="438">
        <v>3.5</v>
      </c>
      <c r="O3" s="439">
        <v>10</v>
      </c>
      <c r="P3" s="437">
        <v>2.2000000000000002</v>
      </c>
      <c r="Q3" s="437">
        <v>4.0999999999999996</v>
      </c>
      <c r="R3" t="s">
        <v>532</v>
      </c>
      <c r="S3" t="s">
        <v>534</v>
      </c>
      <c r="T3" t="s">
        <v>536</v>
      </c>
    </row>
    <row r="4" spans="1:20">
      <c r="A4" t="s">
        <v>295</v>
      </c>
      <c r="B4" s="440">
        <f ca="1">('KPIS_AGGREGATION ALL CITIES'!$D15*'KPIS_AGGREGATION ALL CITIES'!$E15*(1-'KPIS_AGGREGATION ALL CITIES'!$J15)*100-$L4)/($M4-$L4)*$F4*$I4+($O4-'KPIS_AGGREGATION ALL CITIES'!$H15)/($O4-$N4)*$F4*$J4+SQRT(('KPIS_AGGREGATION ALL CITIES'!$G15-$P4)/($Q4-$P4))*$K4*$F4</f>
        <v>351.48600836476305</v>
      </c>
      <c r="C4" s="440">
        <f ca="1">('KPIS_AGGREGATION ALL CITIES'!$D16*'KPIS_AGGREGATION ALL CITIES'!$E16*(1-'KPIS_AGGREGATION ALL CITIES'!$J16)*100-$L4)/($M4-$L4)*$F4*$I4+($O4-'KPIS_AGGREGATION ALL CITIES'!$H16)/($O4-$N4)*$F4*$J4+SQRT(('KPIS_AGGREGATION ALL CITIES'!$G16-$P4)/($Q4-$P4))*$K4*$F4</f>
        <v>259.438118517573</v>
      </c>
      <c r="D4" s="440">
        <f ca="1">('KPIS_AGGREGATION ALL CITIES'!$D17*'KPIS_AGGREGATION ALL CITIES'!$E17*(1-'KPIS_AGGREGATION ALL CITIES'!$J17)*100-$L4)/($M4-$L4)*$F4*$I4+($O4-'KPIS_AGGREGATION ALL CITIES'!$H17)/($O4-$N4)*$F4*$J4+SQRT(('KPIS_AGGREGATION ALL CITIES'!$G17-$P4)/($Q4-$P4))*$K4*$F4</f>
        <v>306.53561861207106</v>
      </c>
      <c r="E4" s="440">
        <f ca="1">('KPIS_AGGREGATION ALL CITIES'!$D18*'KPIS_AGGREGATION ALL CITIES'!$E18*(1-'KPIS_AGGREGATION ALL CITIES'!$J18)*100-$L4)/($M4-$L4)*$F4*$I4+($O4-'KPIS_AGGREGATION ALL CITIES'!$H18)/($O4-$N4)*$F4*$J4+SQRT(('KPIS_AGGREGATION ALL CITIES'!$G18-$P4)/($Q4-$P4))*$K4*$F4</f>
        <v>275.96316418717583</v>
      </c>
      <c r="F4" s="263">
        <v>400</v>
      </c>
      <c r="G4" s="263">
        <v>240</v>
      </c>
      <c r="H4" s="263" t="s">
        <v>528</v>
      </c>
      <c r="I4" s="436">
        <v>0.7</v>
      </c>
      <c r="J4" s="436">
        <v>0.15</v>
      </c>
      <c r="K4" s="436">
        <v>0.15</v>
      </c>
      <c r="L4" s="263">
        <v>87</v>
      </c>
      <c r="M4" s="263">
        <v>100</v>
      </c>
      <c r="N4" s="438">
        <v>3.5</v>
      </c>
      <c r="O4" s="439">
        <v>10</v>
      </c>
      <c r="P4" s="437">
        <v>2.2000000000000002</v>
      </c>
      <c r="Q4" s="437">
        <v>4.0999999999999996</v>
      </c>
      <c r="R4" t="s">
        <v>532</v>
      </c>
      <c r="S4" t="s">
        <v>534</v>
      </c>
      <c r="T4" t="s">
        <v>536</v>
      </c>
    </row>
    <row r="5" spans="1:20">
      <c r="A5" t="s">
        <v>296</v>
      </c>
      <c r="B5" s="440">
        <f ca="1">('KPIS_AGGREGATION ALL CITIES'!$D20*'KPIS_AGGREGATION ALL CITIES'!$E20*(1-'KPIS_AGGREGATION ALL CITIES'!$J20)*100-$L5)/($M5-$L5)*$F5*$I5+($O5-'KPIS_AGGREGATION ALL CITIES'!$H20)/($O5-$N5)*$F5*$J5+SQRT(('KPIS_AGGREGATION ALL CITIES'!$G20-$P5)/($Q5-$P5))*$K5*$F5</f>
        <v>339.11442979991102</v>
      </c>
      <c r="C5" s="440">
        <f ca="1">('KPIS_AGGREGATION ALL CITIES'!$D21*'KPIS_AGGREGATION ALL CITIES'!$E21*(1-'KPIS_AGGREGATION ALL CITIES'!$J21)*100-$L5)/($M5-$L5)*$F5*$I5+($O5-'KPIS_AGGREGATION ALL CITIES'!$H21)/($O5-$N5)*$F5*$J5+SQRT(('KPIS_AGGREGATION ALL CITIES'!$G21-$P5)/($Q5-$P5))*$K5*$F5</f>
        <v>301.01122240369909</v>
      </c>
      <c r="D5" s="440">
        <f ca="1">('KPIS_AGGREGATION ALL CITIES'!$D22*'KPIS_AGGREGATION ALL CITIES'!$E22*(1-'KPIS_AGGREGATION ALL CITIES'!$J22)*100-$L5)/($M5-$L5)*$F5*$I5+($O5-'KPIS_AGGREGATION ALL CITIES'!$H22)/($O5-$N5)*$F5*$J5+SQRT(('KPIS_AGGREGATION ALL CITIES'!$G22-$P5)/($Q5-$P5))*$K5*$F5</f>
        <v>329.63420124597752</v>
      </c>
      <c r="E5" s="440">
        <f ca="1">('KPIS_AGGREGATION ALL CITIES'!$D23*'KPIS_AGGREGATION ALL CITIES'!$E23*(1-'KPIS_AGGREGATION ALL CITIES'!$J23)*100-$L5)/($M5-$L5)*$F5*$I5+($O5-'KPIS_AGGREGATION ALL CITIES'!$H23)/($O5-$N5)*$F5*$J5+SQRT(('KPIS_AGGREGATION ALL CITIES'!$G23-$P5)/($Q5-$P5))*$K5*$F5</f>
        <v>287.76225340715064</v>
      </c>
      <c r="F5" s="263">
        <v>400</v>
      </c>
      <c r="G5" s="263">
        <v>240</v>
      </c>
      <c r="H5" s="263" t="s">
        <v>528</v>
      </c>
      <c r="I5" s="436">
        <v>0.7</v>
      </c>
      <c r="J5" s="436">
        <v>0.15</v>
      </c>
      <c r="K5" s="436">
        <v>0.15</v>
      </c>
      <c r="L5" s="263">
        <v>87</v>
      </c>
      <c r="M5" s="263">
        <v>100</v>
      </c>
      <c r="N5" s="438">
        <v>3.5</v>
      </c>
      <c r="O5" s="439">
        <v>10</v>
      </c>
      <c r="P5" s="437">
        <v>2.2000000000000002</v>
      </c>
      <c r="Q5" s="437">
        <v>4.0999999999999996</v>
      </c>
      <c r="R5" t="s">
        <v>532</v>
      </c>
      <c r="S5" t="s">
        <v>534</v>
      </c>
      <c r="T5" t="s">
        <v>536</v>
      </c>
    </row>
    <row r="6" spans="1:20">
      <c r="A6" t="s">
        <v>291</v>
      </c>
      <c r="B6" s="440">
        <f ca="1">('KPIS_AGGREGATION ALL CITIES'!$D5*'KPIS_AGGREGATION ALL CITIES'!$E5*(1-'KPIS_AGGREGATION ALL CITIES'!$J5)*100-$L6)/($M6-$L6)*$F6*$I6+($O6-'KPIS_AGGREGATION ALL CITIES'!$H5)/($O6-$N6)*$F6*$J6+SQRT(('KPIS_AGGREGATION ALL CITIES'!$G5-$P6)/($Q6-$P6))*$K6*$F6</f>
        <v>365.01335385723121</v>
      </c>
      <c r="C6" s="440">
        <f ca="1">('KPIS_AGGREGATION ALL CITIES'!$D6*'KPIS_AGGREGATION ALL CITIES'!$E6*(1-'KPIS_AGGREGATION ALL CITIES'!$J6)*100-$L6)/($M6-$L6)*$F6*$I6+($O6-'KPIS_AGGREGATION ALL CITIES'!$H6)/($O6-$N6)*$F6*$J6+SQRT(('KPIS_AGGREGATION ALL CITIES'!$G6-$P6)/($Q6-$P6))*$K6*$F6</f>
        <v>284.24220439483474</v>
      </c>
      <c r="D6" s="440">
        <f ca="1">('KPIS_AGGREGATION ALL CITIES'!$D7*'KPIS_AGGREGATION ALL CITIES'!$E7*(1-'KPIS_AGGREGATION ALL CITIES'!$J7)*100-$L6)/($M6-$L6)*$F6*$I6+($O6-'KPIS_AGGREGATION ALL CITIES'!$H7)/($O6-$N6)*$F6*$J6+SQRT(('KPIS_AGGREGATION ALL CITIES'!$G7-$P6)/($Q6-$P6))*$K6*$F6</f>
        <v>335.38345608196619</v>
      </c>
      <c r="E6" s="440">
        <f ca="1">('KPIS_AGGREGATION ALL CITIES'!$D8*'KPIS_AGGREGATION ALL CITIES'!$E8*(1-'KPIS_AGGREGATION ALL CITIES'!$J8)*100-$L6)/($M6-$L6)*$F6*$I6+($O6-'KPIS_AGGREGATION ALL CITIES'!$H8)/($O6-$N6)*$F6*$J6+SQRT(('KPIS_AGGREGATION ALL CITIES'!$G8-$P6)/($Q6-$P6))*$K6*$F6</f>
        <v>259.94964585493426</v>
      </c>
      <c r="F6" s="263">
        <v>400</v>
      </c>
      <c r="G6" s="263">
        <v>240</v>
      </c>
      <c r="H6" s="263" t="s">
        <v>528</v>
      </c>
      <c r="I6" s="436">
        <v>0.7</v>
      </c>
      <c r="J6" s="436">
        <v>0.15</v>
      </c>
      <c r="K6" s="436">
        <v>0.15</v>
      </c>
      <c r="L6" s="263">
        <v>87</v>
      </c>
      <c r="M6" s="263">
        <v>100</v>
      </c>
      <c r="N6" s="438">
        <v>3.5</v>
      </c>
      <c r="O6" s="439">
        <v>10</v>
      </c>
      <c r="P6" s="437">
        <v>2.2000000000000002</v>
      </c>
      <c r="Q6" s="437">
        <v>4.0999999999999996</v>
      </c>
      <c r="R6" t="s">
        <v>532</v>
      </c>
      <c r="S6" t="s">
        <v>534</v>
      </c>
      <c r="T6" t="s">
        <v>536</v>
      </c>
    </row>
    <row r="7" spans="1:20">
      <c r="A7" t="s">
        <v>292</v>
      </c>
      <c r="B7" s="440">
        <f ca="1">('KPIS_AGGREGATION ALL CITIES'!$D10*'KPIS_AGGREGATION ALL CITIES'!$E10*(1-'KPIS_AGGREGATION ALL CITIES'!$J10)*100-$L7)/($M7-$L7)*$F7*$I7+($O7-'KPIS_AGGREGATION ALL CITIES'!$H10)/($O7-$N7)*$F7*$J7+SQRT(('KPIS_AGGREGATION ALL CITIES'!$G10-$P7)/($Q7-$P7))*$K7*$F7</f>
        <v>355.7016185858821</v>
      </c>
      <c r="C7" s="440">
        <f ca="1">('KPIS_AGGREGATION ALL CITIES'!$D11*'KPIS_AGGREGATION ALL CITIES'!$E11*(1-'KPIS_AGGREGATION ALL CITIES'!$J11)*100-$L7)/($M7-$L7)*$F7*$I7+($O7-'KPIS_AGGREGATION ALL CITIES'!$H11)/($O7-$N7)*$F7*$J7+SQRT(('KPIS_AGGREGATION ALL CITIES'!$G11-$P7)/($Q7-$P7))*$K7*$F7</f>
        <v>263.96856608381506</v>
      </c>
      <c r="D7" s="440">
        <f ca="1">('KPIS_AGGREGATION ALL CITIES'!$D12*'KPIS_AGGREGATION ALL CITIES'!$E12*(1-'KPIS_AGGREGATION ALL CITIES'!$J12)*100-$L7)/($M7-$L7)*$F7*$I7+($O7-'KPIS_AGGREGATION ALL CITIES'!$H12)/($O7-$N7)*$F7*$J7+SQRT(('KPIS_AGGREGATION ALL CITIES'!$G12-$P7)/($Q7-$P7))*$K7*$F7</f>
        <v>338.72215821381297</v>
      </c>
      <c r="E7" s="440">
        <f ca="1">('KPIS_AGGREGATION ALL CITIES'!$D13*'KPIS_AGGREGATION ALL CITIES'!$E13*(1-'KPIS_AGGREGATION ALL CITIES'!$J13)*100-$L7)/($M7-$L7)*$F7*$I7+($O7-'KPIS_AGGREGATION ALL CITIES'!$H13)/($O7-$N7)*$F7*$J7+SQRT(('KPIS_AGGREGATION ALL CITIES'!$G13-$P7)/($Q7-$P7))*$K7*$F7</f>
        <v>288.02737660674347</v>
      </c>
      <c r="F7" s="263">
        <v>400</v>
      </c>
      <c r="G7" s="263">
        <v>240</v>
      </c>
      <c r="H7" s="263" t="s">
        <v>528</v>
      </c>
      <c r="I7" s="436">
        <v>0.7</v>
      </c>
      <c r="J7" s="436">
        <v>0.15</v>
      </c>
      <c r="K7" s="436">
        <v>0.15</v>
      </c>
      <c r="L7" s="263">
        <v>87</v>
      </c>
      <c r="M7" s="263">
        <v>100</v>
      </c>
      <c r="N7" s="438">
        <v>3.5</v>
      </c>
      <c r="O7" s="439">
        <v>10</v>
      </c>
      <c r="P7" s="437">
        <v>2.2000000000000002</v>
      </c>
      <c r="Q7" s="437">
        <v>4.0999999999999996</v>
      </c>
      <c r="R7" t="s">
        <v>532</v>
      </c>
      <c r="S7" t="s">
        <v>534</v>
      </c>
      <c r="T7" t="s">
        <v>536</v>
      </c>
    </row>
    <row r="8" spans="1:20">
      <c r="A8" t="s">
        <v>503</v>
      </c>
      <c r="B8" s="440">
        <f>('KPIS_AGGREGATION REST'!$D46*'KPIS_AGGREGATION REST'!$E46*(1-'KPIS_AGGREGATION REST'!$H46)*100-$L8)/($M8-$L8)*$F8*$I8+($O8-'KPIS_AGGREGATION REST'!$G46)/($O8-$N8)*$F8*$J8+SQRT(('KPIS_AGGREGATION REST'!$F46-$P8)/($Q8-$P8))*$K8*$F8</f>
        <v>348.77879389718771</v>
      </c>
      <c r="C8" s="440">
        <f>('KPIS_AGGREGATION REST'!$D47*'KPIS_AGGREGATION REST'!$E47*(1-'KPIS_AGGREGATION REST'!$H47)*100-$L8)/($M8-$L8)*$F8*$I8+($O8-'KPIS_AGGREGATION REST'!$G47)/($O8-$N8)*$F8*$J8+SQRT(('KPIS_AGGREGATION REST'!$F47-$P8)/($Q8-$P8))*$K8*$F8</f>
        <v>304.16425243384822</v>
      </c>
      <c r="D8" s="440">
        <f>('KPIS_AGGREGATION REST'!$D48*'KPIS_AGGREGATION REST'!$E48*(1-'KPIS_AGGREGATION REST'!$H48)*100-$L8)/($M8-$L8)*$F8*$I8+($O8-'KPIS_AGGREGATION REST'!$G48)/($O8-$N8)*$F8*$J8+SQRT(('KPIS_AGGREGATION REST'!$F48-$P8)/($Q8-$P8))*$K8*$F8</f>
        <v>329.12299836512545</v>
      </c>
      <c r="E8" s="440">
        <f>('KPIS_AGGREGATION REST'!$D49*'KPIS_AGGREGATION REST'!$E49*(1-'KPIS_AGGREGATION REST'!$H49)*100-$L8)/($M8-$L8)*$F8*$I8+($O8-'KPIS_AGGREGATION REST'!$G49)/($O8-$N8)*$F8*$J8+SQRT(('KPIS_AGGREGATION REST'!$F49-$P8)/($Q8-$P8))*$K8*$F8</f>
        <v>279.57887580863411</v>
      </c>
      <c r="F8" s="263">
        <v>400</v>
      </c>
      <c r="G8" s="263">
        <v>80</v>
      </c>
      <c r="H8" s="263" t="s">
        <v>529</v>
      </c>
      <c r="I8" s="436">
        <v>0.7</v>
      </c>
      <c r="J8" s="436">
        <v>0.15</v>
      </c>
      <c r="K8" s="436">
        <v>0.15</v>
      </c>
      <c r="L8" s="263">
        <v>87</v>
      </c>
      <c r="M8" s="263">
        <v>100</v>
      </c>
      <c r="N8" s="438">
        <v>3.5</v>
      </c>
      <c r="O8" s="439">
        <v>10</v>
      </c>
      <c r="P8" s="437">
        <v>2.2000000000000002</v>
      </c>
      <c r="Q8" s="437">
        <v>4.0999999999999996</v>
      </c>
      <c r="R8" t="s">
        <v>532</v>
      </c>
      <c r="S8" t="s">
        <v>534</v>
      </c>
      <c r="T8" t="s">
        <v>536</v>
      </c>
    </row>
    <row r="9" spans="1:20">
      <c r="A9" t="s">
        <v>357</v>
      </c>
      <c r="B9" s="440">
        <f>('KPIS_AGGREGATION REST'!$D36*'KPIS_AGGREGATION REST'!$E36*(1-'KPIS_AGGREGATION REST'!$H36)*100-$L9)/($M9-$L9)*$F9*$I9+($O9-'KPIS_AGGREGATION REST'!$G36)/($O9-$N9)*$F9*$J9+SQRT(('KPIS_AGGREGATION REST'!$F36-$P9)/($Q9-$P9))*$K9*$F9</f>
        <v>348.7489567828934</v>
      </c>
      <c r="C9" s="440">
        <f>('KPIS_AGGREGATION REST'!$D37*'KPIS_AGGREGATION REST'!$E37*(1-'KPIS_AGGREGATION REST'!$H37)*100-$L9)/($M9-$L9)*$F9*$I9+($O9-'KPIS_AGGREGATION REST'!$G37)/($O9-$N9)*$F9*$J9+SQRT(('KPIS_AGGREGATION REST'!$F37-$P9)/($Q9-$P9))*$K9*$F9</f>
        <v>296.84782242499961</v>
      </c>
      <c r="D9" s="440">
        <f>('KPIS_AGGREGATION REST'!$D38*'KPIS_AGGREGATION REST'!$E38*(1-'KPIS_AGGREGATION REST'!$H38)*100-$L9)/($M9-$L9)*$F9*$I9+($O9-'KPIS_AGGREGATION REST'!$G38)/($O9-$N9)*$F9*$J9+SQRT(('KPIS_AGGREGATION REST'!$F38-$P9)/($Q9-$P9))*$K9*$F9</f>
        <v>323.72633965845557</v>
      </c>
      <c r="E9" s="440">
        <f>('KPIS_AGGREGATION REST'!$D39*'KPIS_AGGREGATION REST'!$E39*(1-'KPIS_AGGREGATION REST'!$H39)*100-$L9)/($M9-$L9)*$F9*$I9+($O9-'KPIS_AGGREGATION REST'!$G39)/($O9-$N9)*$F9*$J9+SQRT(('KPIS_AGGREGATION REST'!$F39-$P9)/($Q9-$P9))*$K9*$F9</f>
        <v>275.2190368427041</v>
      </c>
      <c r="F9" s="263">
        <v>400</v>
      </c>
      <c r="G9" s="263">
        <v>80</v>
      </c>
      <c r="H9" s="263" t="s">
        <v>529</v>
      </c>
      <c r="I9" s="436">
        <v>0.7</v>
      </c>
      <c r="J9" s="436">
        <v>0.15</v>
      </c>
      <c r="K9" s="436">
        <v>0.15</v>
      </c>
      <c r="L9" s="263">
        <v>87</v>
      </c>
      <c r="M9" s="263">
        <v>100</v>
      </c>
      <c r="N9" s="438">
        <v>3.5</v>
      </c>
      <c r="O9" s="439">
        <v>10</v>
      </c>
      <c r="P9" s="437">
        <v>2.2000000000000002</v>
      </c>
      <c r="Q9" s="437">
        <v>4.0999999999999996</v>
      </c>
      <c r="R9" t="s">
        <v>532</v>
      </c>
      <c r="S9" t="s">
        <v>534</v>
      </c>
      <c r="T9" t="s">
        <v>536</v>
      </c>
    </row>
    <row r="10" spans="1:20">
      <c r="A10" t="s">
        <v>345</v>
      </c>
      <c r="B10" s="440">
        <f>('KPIS_AGGREGATION REST'!$D31*'KPIS_AGGREGATION REST'!$E31*(1-'KPIS_AGGREGATION REST'!$H31)*100-$L10)/($M10-$L10)*$F10*$I10+($O10-'KPIS_AGGREGATION REST'!$G31)/($O10-$N10)*$F10*$J10+SQRT(('KPIS_AGGREGATION REST'!$F31-$P10)/($Q10-$P10))*$K10*$F10</f>
        <v>307.8282006679338</v>
      </c>
      <c r="C10" s="440">
        <f>('KPIS_AGGREGATION REST'!$D32*'KPIS_AGGREGATION REST'!$E32*(1-'KPIS_AGGREGATION REST'!$H32)*100-$L10)/($M10-$L10)*$F10*$I10+($O10-'KPIS_AGGREGATION REST'!$G32)/($O10-$N10)*$F10*$J10+SQRT(('KPIS_AGGREGATION REST'!$F32-$P10)/($Q10-$P10))*$K10*$F10</f>
        <v>282.68945030623536</v>
      </c>
      <c r="D10" s="440">
        <f>('KPIS_AGGREGATION REST'!$D33*'KPIS_AGGREGATION REST'!$E33*(1-'KPIS_AGGREGATION REST'!$H33)*100-$L10)/($M10-$L10)*$F10*$I10+($O10-'KPIS_AGGREGATION REST'!$G33)/($O10-$N10)*$F10*$J10+SQRT(('KPIS_AGGREGATION REST'!$F33-$P10)/($Q10-$P10))*$K10*$F10</f>
        <v>269.86684950833251</v>
      </c>
      <c r="E10" s="440">
        <f>('KPIS_AGGREGATION REST'!$D34*'KPIS_AGGREGATION REST'!$E34*(1-'KPIS_AGGREGATION REST'!$H34)*100-$L10)/($M10-$L10)*$F10*$I10+($O10-'KPIS_AGGREGATION REST'!$G34)/($O10-$N10)*$F10*$J10+SQRT(('KPIS_AGGREGATION REST'!$F34-$P10)/($Q10-$P10))*$K10*$F10</f>
        <v>240.79896408406998</v>
      </c>
      <c r="F10" s="263">
        <v>400</v>
      </c>
      <c r="G10" s="263">
        <v>80</v>
      </c>
      <c r="H10" s="263" t="s">
        <v>529</v>
      </c>
      <c r="I10" s="436">
        <v>0.7</v>
      </c>
      <c r="J10" s="436">
        <v>0.15</v>
      </c>
      <c r="K10" s="436">
        <v>0.15</v>
      </c>
      <c r="L10" s="263">
        <v>87</v>
      </c>
      <c r="M10" s="263">
        <v>100</v>
      </c>
      <c r="N10" s="438">
        <v>3.5</v>
      </c>
      <c r="O10" s="439">
        <v>10</v>
      </c>
      <c r="P10" s="437">
        <v>2.2000000000000002</v>
      </c>
      <c r="Q10" s="437">
        <v>4.0999999999999996</v>
      </c>
      <c r="R10" t="s">
        <v>532</v>
      </c>
      <c r="S10" t="s">
        <v>534</v>
      </c>
      <c r="T10" t="s">
        <v>536</v>
      </c>
    </row>
    <row r="11" spans="1:20">
      <c r="A11" t="s">
        <v>502</v>
      </c>
      <c r="B11" s="440">
        <f>('KPIS_AGGREGATION REST'!$D41*'KPIS_AGGREGATION REST'!$E41*(1-'KPIS_AGGREGATION REST'!$H41)*100-$L11)/($M11-$L11)*$F11*$I11+($O11-'KPIS_AGGREGATION REST'!$G41)/($O11-$N11)*$F11*$J11+SQRT(('KPIS_AGGREGATION REST'!$F41-$P11)/($Q11-$P11))*$K11*$F11</f>
        <v>351.5187101329675</v>
      </c>
      <c r="C11" s="440">
        <f>('KPIS_AGGREGATION REST'!$D42*'KPIS_AGGREGATION REST'!$E42*(1-'KPIS_AGGREGATION REST'!$H42)*100-$L11)/($M11-$L11)*$F11*$I11+($O11-'KPIS_AGGREGATION REST'!$G42)/($O11-$N11)*$F11*$J11+SQRT(('KPIS_AGGREGATION REST'!$F42-$P11)/($Q11-$P11))*$K11*$F11</f>
        <v>285.71971019400308</v>
      </c>
      <c r="D11" s="440">
        <f>('KPIS_AGGREGATION REST'!$D43*'KPIS_AGGREGATION REST'!$E43*(1-'KPIS_AGGREGATION REST'!$H43)*100-$L11)/($M11-$L11)*$F11*$I11+($O11-'KPIS_AGGREGATION REST'!$G43)/($O11-$N11)*$F11*$J11+SQRT(('KPIS_AGGREGATION REST'!$F43-$P11)/($Q11-$P11))*$K11*$F11</f>
        <v>335.79778599318382</v>
      </c>
      <c r="E11" s="440">
        <f>('KPIS_AGGREGATION REST'!$D44*'KPIS_AGGREGATION REST'!$E44*(1-'KPIS_AGGREGATION REST'!$H44)*100-$L11)/($M11-$L11)*$F11*$I11+($O11-'KPIS_AGGREGATION REST'!$G44)/($O11-$N11)*$F11*$J11+SQRT(('KPIS_AGGREGATION REST'!$F44-$P11)/($Q11-$P11))*$K11*$F11</f>
        <v>271.18587926508843</v>
      </c>
      <c r="F11" s="263">
        <v>400</v>
      </c>
      <c r="G11" s="263">
        <v>80</v>
      </c>
      <c r="H11" s="263" t="s">
        <v>529</v>
      </c>
      <c r="I11" s="436">
        <v>0.7</v>
      </c>
      <c r="J11" s="436">
        <v>0.15</v>
      </c>
      <c r="K11" s="436">
        <v>0.15</v>
      </c>
      <c r="L11" s="263">
        <v>87</v>
      </c>
      <c r="M11" s="263">
        <v>100</v>
      </c>
      <c r="N11" s="438">
        <v>3.5</v>
      </c>
      <c r="O11" s="439">
        <v>10</v>
      </c>
      <c r="P11" s="437">
        <v>2.2000000000000002</v>
      </c>
      <c r="Q11" s="437">
        <v>4.0999999999999996</v>
      </c>
      <c r="R11" t="s">
        <v>532</v>
      </c>
      <c r="S11" t="s">
        <v>534</v>
      </c>
      <c r="T11" t="s">
        <v>536</v>
      </c>
    </row>
    <row r="12" spans="1:20">
      <c r="A12" t="s">
        <v>310</v>
      </c>
      <c r="B12" s="440" t="e">
        <f>('KPIS_AGGREGATION REST'!$D26*'KPIS_AGGREGATION REST'!$E26*(1-'KPIS_AGGREGATION REST'!$H26)*100-$L12)/($M12-$L12)*$F12*$I12+($O12-'KPIS_AGGREGATION REST'!$G26)/($O12-$N12)*$F12*$J12+SQRT(('KPIS_AGGREGATION REST'!$F26-$P12)/($Q12-$P12))*$K12*$F12</f>
        <v>#REF!</v>
      </c>
      <c r="C12" s="440" t="e">
        <f>('KPIS_AGGREGATION REST'!$D27*'KPIS_AGGREGATION REST'!$E27*(1-'KPIS_AGGREGATION REST'!$H27)*100-$L12)/($M12-$L12)*$F12*$I12+($O12-'KPIS_AGGREGATION REST'!$G27)/($O12-$N12)*$F12*$J12+SQRT(('KPIS_AGGREGATION REST'!$F27-$P12)/($Q12-$P12))*$K12*$F12</f>
        <v>#REF!</v>
      </c>
      <c r="D12" s="440" t="e">
        <f>('KPIS_AGGREGATION REST'!$D28*'KPIS_AGGREGATION REST'!$E28*(1-'KPIS_AGGREGATION REST'!$H28)*100-$L12)/($M12-$L12)*$F12*$I12+($O12-'KPIS_AGGREGATION REST'!$G28)/($O12-$N12)*$F12*$J12+SQRT(('KPIS_AGGREGATION REST'!$F28-$P12)/($Q12-$P12))*$K12*$F12</f>
        <v>#REF!</v>
      </c>
      <c r="E12" s="440" t="e">
        <f>('KPIS_AGGREGATION REST'!$D29*'KPIS_AGGREGATION REST'!$E29*(1-'KPIS_AGGREGATION REST'!$H29)*100-$L12)/($M12-$L12)*$F12*$I12+($O12-'KPIS_AGGREGATION REST'!$G29)/($O12-$N12)*$F12*$J12+SQRT(('KPIS_AGGREGATION REST'!$F29-$P12)/($Q12-$P12))*$K12*$F12</f>
        <v>#REF!</v>
      </c>
      <c r="F12" s="263">
        <v>400</v>
      </c>
      <c r="G12" s="263">
        <v>80</v>
      </c>
      <c r="H12" s="263" t="s">
        <v>529</v>
      </c>
      <c r="I12" s="436">
        <v>0.7</v>
      </c>
      <c r="J12" s="436">
        <v>0.15</v>
      </c>
      <c r="K12" s="436">
        <v>0.15</v>
      </c>
      <c r="L12" s="263">
        <v>87</v>
      </c>
      <c r="M12" s="263">
        <v>100</v>
      </c>
      <c r="N12" s="438">
        <v>3.5</v>
      </c>
      <c r="O12" s="439">
        <v>10</v>
      </c>
      <c r="P12" s="437">
        <v>2.2000000000000002</v>
      </c>
      <c r="Q12" s="437">
        <v>4.0999999999999996</v>
      </c>
      <c r="R12" t="s">
        <v>532</v>
      </c>
      <c r="S12" t="s">
        <v>534</v>
      </c>
      <c r="T12" t="s">
        <v>536</v>
      </c>
    </row>
    <row r="13" spans="1:20">
      <c r="A13" t="s">
        <v>302</v>
      </c>
      <c r="B13" s="440">
        <f>('KPIS_AGGREGATION REST'!$D16*'KPIS_AGGREGATION REST'!$E16*(1-'KPIS_AGGREGATION REST'!$H16)*100-$L13)/($M13-$L13)*$F13*$I13+($O13-'KPIS_AGGREGATION REST'!$G16)/($O13-$N13)*$F13*$J13+SQRT(('KPIS_AGGREGATION REST'!$F16-$P13)/($Q13-$P13))*$K13*$F13</f>
        <v>309.21129132330805</v>
      </c>
      <c r="C13" s="440">
        <f>('KPIS_AGGREGATION REST'!$D17*'KPIS_AGGREGATION REST'!$E17*(1-'KPIS_AGGREGATION REST'!$H17)*100-$L13)/($M13-$L13)*$F13*$I13+($O13-'KPIS_AGGREGATION REST'!$G17)/($O13-$N13)*$F13*$J13+SQRT(('KPIS_AGGREGATION REST'!$F17-$P13)/($Q13-$P13))*$K13*$F13</f>
        <v>245.43579173550782</v>
      </c>
      <c r="D13" s="440">
        <f>('KPIS_AGGREGATION REST'!$D18*'KPIS_AGGREGATION REST'!$E18*(1-'KPIS_AGGREGATION REST'!$H18)*100-$L13)/($M13-$L13)*$F13*$I13+($O13-'KPIS_AGGREGATION REST'!$G18)/($O13-$N13)*$F13*$J13+SQRT(('KPIS_AGGREGATION REST'!$F18-$P13)/($Q13-$P13))*$K13*$F13</f>
        <v>256.12826799426426</v>
      </c>
      <c r="E13" s="440">
        <f>('KPIS_AGGREGATION REST'!$D19*'KPIS_AGGREGATION REST'!$E19*(1-'KPIS_AGGREGATION REST'!$H19)*100-$L13)/($M13-$L13)*$F13*$I13+($O13-'KPIS_AGGREGATION REST'!$G19)/($O13-$N13)*$F13*$J13+SQRT(('KPIS_AGGREGATION REST'!$F19-$P13)/($Q13-$P13))*$K13*$F13</f>
        <v>96.515551462162421</v>
      </c>
      <c r="F13" s="263">
        <v>400</v>
      </c>
      <c r="G13" s="263">
        <v>80</v>
      </c>
      <c r="H13" s="263" t="s">
        <v>530</v>
      </c>
      <c r="I13" s="436">
        <v>0.7</v>
      </c>
      <c r="J13" s="436">
        <v>0.15</v>
      </c>
      <c r="K13" s="436">
        <v>0.15</v>
      </c>
      <c r="L13" s="263">
        <v>80</v>
      </c>
      <c r="M13" s="263">
        <v>100</v>
      </c>
      <c r="N13" s="438">
        <v>3.5</v>
      </c>
      <c r="O13" s="439">
        <v>10</v>
      </c>
      <c r="P13" s="437">
        <v>2.2000000000000002</v>
      </c>
      <c r="Q13" s="437">
        <v>4.0999999999999996</v>
      </c>
      <c r="R13" t="s">
        <v>532</v>
      </c>
      <c r="S13" t="s">
        <v>534</v>
      </c>
      <c r="T13" t="s">
        <v>536</v>
      </c>
    </row>
    <row r="14" spans="1:20">
      <c r="A14" t="s">
        <v>306</v>
      </c>
      <c r="B14" s="440">
        <f>('KPIS_AGGREGATION REST'!$D21*'KPIS_AGGREGATION REST'!$E21*(1-'KPIS_AGGREGATION REST'!$H21)*100-$L14)/($M14-$L14)*$F14*$I14+($O14-'KPIS_AGGREGATION REST'!$G21)/($O14-$N14)*$F14*$J14+SQRT(('KPIS_AGGREGATION REST'!$F21-$P14)/($Q14-$P14))*$K14*$F14</f>
        <v>338.13783854904244</v>
      </c>
      <c r="C14" s="440">
        <f>('KPIS_AGGREGATION REST'!$D22*'KPIS_AGGREGATION REST'!$E22*(1-'KPIS_AGGREGATION REST'!$H22)*100-$L14)/($M14-$L14)*$F14*$I14+($O14-'KPIS_AGGREGATION REST'!$G22)/($O14-$N14)*$F14*$J14+SQRT(('KPIS_AGGREGATION REST'!$F22-$P14)/($Q14-$P14))*$K14*$F14</f>
        <v>326.79946614393833</v>
      </c>
      <c r="D14" s="440">
        <f>('KPIS_AGGREGATION REST'!$D23*'KPIS_AGGREGATION REST'!$E23*(1-'KPIS_AGGREGATION REST'!$H23)*100-$L14)/($M14-$L14)*$F14*$I14+($O14-'KPIS_AGGREGATION REST'!$G23)/($O14-$N14)*$F14*$J14+SQRT(('KPIS_AGGREGATION REST'!$F23-$P14)/($Q14-$P14))*$K14*$F14</f>
        <v>345.50971600171681</v>
      </c>
      <c r="E14" s="440">
        <f>('KPIS_AGGREGATION REST'!$D24*'KPIS_AGGREGATION REST'!$E24*(1-'KPIS_AGGREGATION REST'!$H24)*100-$L14)/($M14-$L14)*$F14*$I14+($O14-'KPIS_AGGREGATION REST'!$G24)/($O14-$N14)*$F14*$J14+SQRT(('KPIS_AGGREGATION REST'!$F24-$P14)/($Q14-$P14))*$K14*$F14</f>
        <v>329.50245811086359</v>
      </c>
      <c r="F14" s="263">
        <v>400</v>
      </c>
      <c r="G14" s="263">
        <v>80</v>
      </c>
      <c r="H14" s="263" t="s">
        <v>530</v>
      </c>
      <c r="I14" s="436">
        <v>0.7</v>
      </c>
      <c r="J14" s="436">
        <v>0.15</v>
      </c>
      <c r="K14" s="436">
        <v>0.15</v>
      </c>
      <c r="L14" s="263">
        <v>87</v>
      </c>
      <c r="M14" s="263">
        <v>100</v>
      </c>
      <c r="N14" s="438">
        <v>3.5</v>
      </c>
      <c r="O14" s="439">
        <v>10</v>
      </c>
      <c r="P14" s="437">
        <v>2.2000000000000002</v>
      </c>
      <c r="Q14" s="437">
        <v>4.0999999999999996</v>
      </c>
      <c r="R14" t="s">
        <v>532</v>
      </c>
      <c r="S14" t="s">
        <v>534</v>
      </c>
      <c r="T14" t="s">
        <v>536</v>
      </c>
    </row>
    <row r="15" spans="1:20">
      <c r="A15" t="s">
        <v>304</v>
      </c>
      <c r="B15" s="440">
        <f>MAX(('KPIS_AGGREGATION REST'!$D11*'KPIS_AGGREGATION REST'!$E11*(1-'KPIS_AGGREGATION REST'!$H11)*100-$L15)/($M15-$L15)*$F15*$I15,0)+($O15-'KPIS_AGGREGATION REST'!$G11)/($O15-$N15)*$F15*$J15+SQRT(('KPIS_AGGREGATION REST'!$F11-$P15)/($Q15-$P15))*$K15*$F15</f>
        <v>227.45125804147932</v>
      </c>
      <c r="C15" s="440">
        <f>MAX(('KPIS_AGGREGATION REST'!$D12*'KPIS_AGGREGATION REST'!$E12*(1-'KPIS_AGGREGATION REST'!$H12)*100-$L15)/($M15-$L15)*$F15*$I15,0)+($O15-'KPIS_AGGREGATION REST'!$G12)/($O15-$N15)*$F15*$J15+SQRT(('KPIS_AGGREGATION REST'!$F12-$P15)/($Q15-$P15))*$K15*$F15</f>
        <v>87.973756087778867</v>
      </c>
      <c r="D15" s="440">
        <f>MAX(('KPIS_AGGREGATION REST'!$D13*'KPIS_AGGREGATION REST'!$E13*(1-'KPIS_AGGREGATION REST'!$H13)*100-$L15)/($M15-$L15)*$F15*$I15,0)+($O15-'KPIS_AGGREGATION REST'!$G13)/($O15-$N15)*$F15*$J15+SQRT(('KPIS_AGGREGATION REST'!$F13-$P15)/($Q15-$P15))*$K15*$F15</f>
        <v>89.963878799323737</v>
      </c>
      <c r="E15" s="440">
        <f>MAX(('KPIS_AGGREGATION REST'!$D14*'KPIS_AGGREGATION REST'!$E14*(1-'KPIS_AGGREGATION REST'!$H14)*100-$L15)/($M15-$L15)*$F15*$I15,0)+($O15-'KPIS_AGGREGATION REST'!$G14)/($O15-$N15)*$F15*$J15+SQRT(('KPIS_AGGREGATION REST'!$F14-$P15)/($Q15-$P15))*$K15*$F15</f>
        <v>84.340481218489259</v>
      </c>
      <c r="F15" s="263">
        <v>400</v>
      </c>
      <c r="G15" s="263">
        <v>80</v>
      </c>
      <c r="H15" s="263" t="s">
        <v>530</v>
      </c>
      <c r="I15" s="436">
        <v>0.7</v>
      </c>
      <c r="J15" s="436">
        <v>0.15</v>
      </c>
      <c r="K15" s="436">
        <v>0.15</v>
      </c>
      <c r="L15" s="263">
        <v>80</v>
      </c>
      <c r="M15" s="263">
        <v>100</v>
      </c>
      <c r="N15" s="438">
        <v>3.5</v>
      </c>
      <c r="O15" s="439">
        <v>10</v>
      </c>
      <c r="P15" s="437">
        <v>2.2000000000000002</v>
      </c>
      <c r="Q15" s="437">
        <v>4.0999999999999996</v>
      </c>
      <c r="R15" t="s">
        <v>532</v>
      </c>
      <c r="S15" t="s">
        <v>534</v>
      </c>
      <c r="T15" t="s">
        <v>536</v>
      </c>
    </row>
    <row r="16" spans="1:20">
      <c r="A16" t="s">
        <v>308</v>
      </c>
      <c r="B16" s="440">
        <f>('KPIS_AGGREGATION REST'!$D6*'KPIS_AGGREGATION REST'!$E6*(1-'KPIS_AGGREGATION REST'!$H6)*100-$L16)/($M16-$L16)*$F16*$I16+($O16-'KPIS_AGGREGATION REST'!$G6)/($O16-$N16)*$F16*$J16+SQRT(('KPIS_AGGREGATION REST'!$F6-$P16)/($Q16-$P16))*$K16*$F16</f>
        <v>328.29303155420018</v>
      </c>
      <c r="C16" s="440">
        <f>('KPIS_AGGREGATION REST'!$D7*'KPIS_AGGREGATION REST'!$E7*(1-'KPIS_AGGREGATION REST'!$H7)*100-$L16)/($M16-$L16)*$F16*$I16+($O16-'KPIS_AGGREGATION REST'!$G7)/($O16-$N16)*$F16*$J16+SQRT(('KPIS_AGGREGATION REST'!$F7-$P16)/($Q16-$P16))*$K16*$F16</f>
        <v>303.88000097800017</v>
      </c>
      <c r="D16" s="440">
        <f>('KPIS_AGGREGATION REST'!$D8*'KPIS_AGGREGATION REST'!$E8*(1-'KPIS_AGGREGATION REST'!$H8)*100-$L16)/($M16-$L16)*$F16*$I16+($O16-'KPIS_AGGREGATION REST'!$G8)/($O16-$N16)*$F16*$J16+SQRT(('KPIS_AGGREGATION REST'!$F8-$P16)/($Q16-$P16))*$K16*$F16</f>
        <v>250.88257860555902</v>
      </c>
      <c r="E16" s="440">
        <f>('KPIS_AGGREGATION REST'!$D9*'KPIS_AGGREGATION REST'!$E9*(1-'KPIS_AGGREGATION REST'!$H9)*100-$L16)/($M16-$L16)*$F16*$I16+($O16-'KPIS_AGGREGATION REST'!$G9)/($O16-$N16)*$F16*$J16+SQRT(('KPIS_AGGREGATION REST'!$F9-$P16)/($Q16-$P16))*$K16*$F16</f>
        <v>226.18034403949036</v>
      </c>
      <c r="F16" s="263">
        <v>400</v>
      </c>
      <c r="G16" s="263">
        <v>80</v>
      </c>
      <c r="H16" s="263" t="s">
        <v>529</v>
      </c>
      <c r="I16" s="436">
        <v>0.7</v>
      </c>
      <c r="J16" s="436">
        <v>0.15</v>
      </c>
      <c r="K16" s="436">
        <v>0.15</v>
      </c>
      <c r="L16" s="263">
        <v>87</v>
      </c>
      <c r="M16" s="263">
        <v>100</v>
      </c>
      <c r="N16" s="438">
        <v>3.5</v>
      </c>
      <c r="O16" s="439">
        <v>10</v>
      </c>
      <c r="P16" s="437">
        <v>2.2000000000000002</v>
      </c>
      <c r="Q16" s="437">
        <v>4.0999999999999996</v>
      </c>
      <c r="R16" t="s">
        <v>532</v>
      </c>
      <c r="S16" t="s">
        <v>534</v>
      </c>
      <c r="T16" t="s">
        <v>536</v>
      </c>
    </row>
    <row r="17" spans="1:20">
      <c r="A17" t="s">
        <v>526</v>
      </c>
      <c r="B17" s="440">
        <f ca="1">('KPIS_AGGREGATION ALL CITIES'!$M25*'KPIS_AGGREGATION ALL CITIES'!$N25*(1-'KPIS_AGGREGATION ALL CITIES'!$Q25)*100-$L17)/($M17-$L17)*$F17*$I17+($O17-'KPIS_AGGREGATION ALL CITIES'!$P25)/($O17-$N17)*$F17*$J17+SQRT(('KPIS_AGGREGATION ALL CITIES'!$O25-$P17)/($Q17-$P17))*$K17*$F17</f>
        <v>347.83476552823669</v>
      </c>
      <c r="F17" s="263">
        <v>400</v>
      </c>
      <c r="G17" s="263">
        <v>240</v>
      </c>
      <c r="H17" s="263" t="s">
        <v>528</v>
      </c>
      <c r="I17" s="436">
        <v>0.7</v>
      </c>
      <c r="J17" s="436">
        <v>0.15</v>
      </c>
      <c r="K17" s="436">
        <v>0.15</v>
      </c>
      <c r="L17" s="263">
        <v>87</v>
      </c>
      <c r="M17" s="263">
        <v>100</v>
      </c>
      <c r="N17" s="438">
        <v>3.5</v>
      </c>
      <c r="O17" s="439">
        <v>10</v>
      </c>
      <c r="P17" s="437">
        <v>2.2000000000000002</v>
      </c>
      <c r="Q17" s="437">
        <v>4.0999999999999996</v>
      </c>
      <c r="R17" t="s">
        <v>532</v>
      </c>
      <c r="S17" t="s">
        <v>534</v>
      </c>
      <c r="T17" t="s">
        <v>536</v>
      </c>
    </row>
    <row r="18" spans="1:20">
      <c r="A18" t="s">
        <v>297</v>
      </c>
      <c r="B18" s="440">
        <f ca="1">('KPIS_AGGREGATION ALL CITIES'!$M5*'KPIS_AGGREGATION ALL CITIES'!$N5*(1-'KPIS_AGGREGATION ALL CITIES'!$Q5)*100-$L18)/($M18-$L18)*$F18*$I18+($O18-'KPIS_AGGREGATION ALL CITIES'!$P5)/($O18-$N18)*$F18*$J18+SQRT(('KPIS_AGGREGATION ALL CITIES'!$O5-$P18)/($Q18-$P18))*$K18*$F18</f>
        <v>353.20205994346418</v>
      </c>
      <c r="C18" s="440"/>
      <c r="D18" s="440"/>
      <c r="E18" s="440"/>
      <c r="F18" s="263">
        <v>400</v>
      </c>
      <c r="G18" s="263">
        <v>240</v>
      </c>
      <c r="H18" s="263" t="s">
        <v>528</v>
      </c>
      <c r="I18" s="436">
        <v>0.7</v>
      </c>
      <c r="J18" s="436">
        <v>0.15</v>
      </c>
      <c r="K18" s="436">
        <v>0.15</v>
      </c>
      <c r="L18" s="263">
        <v>87</v>
      </c>
      <c r="M18" s="263">
        <v>100</v>
      </c>
      <c r="N18" s="438">
        <v>3.5</v>
      </c>
      <c r="O18" s="439">
        <v>10</v>
      </c>
      <c r="P18" s="437">
        <v>2.2000000000000002</v>
      </c>
      <c r="Q18" s="437">
        <v>4.0999999999999996</v>
      </c>
      <c r="R18" t="s">
        <v>532</v>
      </c>
      <c r="S18" t="s">
        <v>534</v>
      </c>
      <c r="T18" t="s">
        <v>536</v>
      </c>
    </row>
    <row r="19" spans="1:20">
      <c r="A19" t="s">
        <v>299</v>
      </c>
      <c r="B19" s="440">
        <f ca="1">('KPIS_AGGREGATION ALL CITIES'!$M10*'KPIS_AGGREGATION ALL CITIES'!$N10*(1-'KPIS_AGGREGATION ALL CITIES'!$Q10)*100-$L19)/($M19-$L19)*$F19*$I19+($O19-'KPIS_AGGREGATION ALL CITIES'!$P10)/($O19-$N19)*$F19*$J19+SQRT(('KPIS_AGGREGATION ALL CITIES'!$O10-$P19)/($Q19-$P19))*$K19*$F19</f>
        <v>339.59329119134429</v>
      </c>
      <c r="F19" s="263">
        <v>400</v>
      </c>
      <c r="G19" s="263">
        <v>240</v>
      </c>
      <c r="H19" s="263" t="s">
        <v>528</v>
      </c>
      <c r="I19" s="436">
        <v>0.7</v>
      </c>
      <c r="J19" s="436">
        <v>0.15</v>
      </c>
      <c r="K19" s="436">
        <v>0.15</v>
      </c>
      <c r="L19" s="263">
        <v>87</v>
      </c>
      <c r="M19" s="263">
        <v>100</v>
      </c>
      <c r="N19" s="438">
        <v>3.5</v>
      </c>
      <c r="O19" s="439">
        <v>10</v>
      </c>
      <c r="P19" s="437">
        <v>2.2000000000000002</v>
      </c>
      <c r="Q19" s="437">
        <v>4.0999999999999996</v>
      </c>
      <c r="R19" t="s">
        <v>532</v>
      </c>
      <c r="S19" t="s">
        <v>534</v>
      </c>
      <c r="T19" t="s">
        <v>536</v>
      </c>
    </row>
    <row r="20" spans="1:20">
      <c r="B20" s="440"/>
    </row>
  </sheetData>
  <pageMargins left="0.7" right="0.7" top="0.75" bottom="0.75" header="0.3" footer="0.3"/>
  <pageSetup paperSize="9" orientation="portrait" r:id="rId1"/>
  <ignoredErrors>
    <ignoredError sqref="D6" formula="1"/>
  </ignoredError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7"/>
  <dimension ref="A1:T21"/>
  <sheetViews>
    <sheetView workbookViewId="0"/>
  </sheetViews>
  <sheetFormatPr baseColWidth="10" defaultRowHeight="15"/>
  <cols>
    <col min="1" max="1" width="30.140625" bestFit="1" customWidth="1"/>
    <col min="4" max="4" width="16.42578125" bestFit="1" customWidth="1"/>
    <col min="5" max="6" width="18.7109375" bestFit="1" customWidth="1"/>
  </cols>
  <sheetData>
    <row r="1" spans="1:20">
      <c r="A1" s="97" t="s">
        <v>501</v>
      </c>
      <c r="B1" s="97" t="s">
        <v>507</v>
      </c>
      <c r="C1" s="97" t="s">
        <v>508</v>
      </c>
      <c r="D1" s="97" t="s">
        <v>631</v>
      </c>
      <c r="E1" s="97" t="s">
        <v>516</v>
      </c>
      <c r="F1" s="97" t="s">
        <v>517</v>
      </c>
      <c r="G1" s="435" t="s">
        <v>250</v>
      </c>
      <c r="H1" s="435" t="s">
        <v>251</v>
      </c>
      <c r="I1" s="435" t="s">
        <v>253</v>
      </c>
      <c r="J1" s="435" t="s">
        <v>267</v>
      </c>
      <c r="K1" s="435" t="s">
        <v>488</v>
      </c>
      <c r="L1" s="435" t="s">
        <v>509</v>
      </c>
      <c r="M1" s="434" t="s">
        <v>510</v>
      </c>
      <c r="N1" s="434" t="s">
        <v>511</v>
      </c>
      <c r="O1" s="434" t="s">
        <v>512</v>
      </c>
      <c r="P1" s="434" t="s">
        <v>513</v>
      </c>
      <c r="Q1" s="434" t="s">
        <v>514</v>
      </c>
      <c r="R1" s="434" t="s">
        <v>515</v>
      </c>
      <c r="S1" s="434" t="s">
        <v>712</v>
      </c>
      <c r="T1" s="434" t="s">
        <v>713</v>
      </c>
    </row>
    <row r="2" spans="1:20">
      <c r="A2" t="s">
        <v>295</v>
      </c>
      <c r="B2">
        <v>8</v>
      </c>
      <c r="C2">
        <f>COUNTIF('3G M2M - M CITIES'!BI:BI,"VODAFONE")</f>
        <v>8</v>
      </c>
      <c r="D2">
        <f>SUM(E2:F2)</f>
        <v>8</v>
      </c>
      <c r="E2" s="263">
        <f>SUM(G2:L2)</f>
        <v>0</v>
      </c>
      <c r="F2" s="263">
        <f>SUM(M2:R2)</f>
        <v>8</v>
      </c>
      <c r="G2" s="435">
        <f>COUNTIF('3G M2M - M CITIES'!$BH:$BH,Recuento!G$1)/4</f>
        <v>0</v>
      </c>
      <c r="H2" s="435">
        <f>COUNTIF('3G M2M - M CITIES'!$BH:$BH,Recuento!H$1)/4</f>
        <v>0</v>
      </c>
      <c r="I2" s="435">
        <f>COUNTIF('3G M2M - M CITIES'!$BH:$BH,Recuento!I$1)/4</f>
        <v>0</v>
      </c>
      <c r="J2" s="435">
        <f>COUNTIF('3G M2M - M CITIES'!$BH:$BH,Recuento!J$1)/4</f>
        <v>0</v>
      </c>
      <c r="K2" s="435">
        <f>COUNTIF('3G M2M - M CITIES'!$BH:$BH,Recuento!K$1)/4</f>
        <v>0</v>
      </c>
      <c r="L2" s="435">
        <f>COUNTIF('3G M2M - M CITIES'!$BH:$BH,Recuento!L$1)/4</f>
        <v>0</v>
      </c>
      <c r="M2" s="434">
        <f>COUNTIF('3G M2M - M CITIES'!$BH:$BH,Recuento!M$1)/4</f>
        <v>0</v>
      </c>
      <c r="N2" s="434">
        <f>COUNTIF('3G M2M - M CITIES'!$BH:$BH,Recuento!N$1)/4</f>
        <v>0</v>
      </c>
      <c r="O2" s="434">
        <f>COUNTIF('3G M2M - M CITIES'!$BH:$BH,Recuento!O$1)/4</f>
        <v>3</v>
      </c>
      <c r="P2" s="434">
        <f>COUNTIF('3G M2M - M CITIES'!$BH:$BH,Recuento!P$1)/4</f>
        <v>3</v>
      </c>
      <c r="Q2" s="434">
        <f>COUNTIF('3G M2M - M CITIES'!$BH:$BH,Recuento!Q$1)/4</f>
        <v>1</v>
      </c>
      <c r="R2" s="434">
        <f>COUNTIF('3G M2M - M CITIES'!$BH:$BH,Recuento!R$1)/4</f>
        <v>1</v>
      </c>
      <c r="S2" s="434">
        <f>COUNTIF('3G M2M - M CITIES'!$BH:$BH,Recuento!S$1)/4</f>
        <v>0</v>
      </c>
      <c r="T2" s="434">
        <f>COUNTIF('3G M2M - M CITIES'!$BH:$BH,Recuento!T$1)/4</f>
        <v>0</v>
      </c>
    </row>
    <row r="3" spans="1:20">
      <c r="A3" t="s">
        <v>296</v>
      </c>
      <c r="B3">
        <v>24</v>
      </c>
      <c r="C3">
        <f>COUNTIF('3G M2M - S CITIES'!BI:BI,"VODAFONE")</f>
        <v>24</v>
      </c>
      <c r="D3">
        <f t="shared" ref="D3:D16" si="0">SUM(E3:F3)</f>
        <v>21</v>
      </c>
      <c r="E3" s="263">
        <f t="shared" ref="E3:E16" si="1">SUM(G3:L3)</f>
        <v>0</v>
      </c>
      <c r="F3" s="263">
        <f t="shared" ref="F3:F16" si="2">SUM(M3:R3)</f>
        <v>21</v>
      </c>
      <c r="G3" s="435">
        <f>COUNTIF('3G M2M - S CITIES'!$BH:$BH,Recuento!G$1)/4</f>
        <v>0</v>
      </c>
      <c r="H3" s="435">
        <f>COUNTIF('3G M2M - S CITIES'!$BH:$BH,Recuento!H$1)/4</f>
        <v>0</v>
      </c>
      <c r="I3" s="435">
        <f>COUNTIF('3G M2M - S CITIES'!$BH:$BH,Recuento!I$1)/4</f>
        <v>0</v>
      </c>
      <c r="J3" s="435">
        <f>COUNTIF('3G M2M - S CITIES'!$BH:$BH,Recuento!J$1)/4</f>
        <v>0</v>
      </c>
      <c r="K3" s="435">
        <f>COUNTIF('3G M2M - S CITIES'!$BH:$BH,Recuento!K$1)/4</f>
        <v>0</v>
      </c>
      <c r="L3" s="435">
        <f>COUNTIF('3G M2M - S CITIES'!$BH:$BH,Recuento!L$1)/4</f>
        <v>0</v>
      </c>
      <c r="M3" s="434">
        <f>COUNTIF('3G M2M - S CITIES'!$BH:$BH,Recuento!M$1)/4</f>
        <v>0</v>
      </c>
      <c r="N3" s="434">
        <f>COUNTIF('3G M2M - S CITIES'!$BH:$BH,Recuento!N$1)/4</f>
        <v>0</v>
      </c>
      <c r="O3" s="434">
        <f>COUNTIF('3G M2M - S CITIES'!$BH:$BH,Recuento!O$1)/4</f>
        <v>1</v>
      </c>
      <c r="P3" s="434">
        <f>COUNTIF('3G M2M - S CITIES'!$BH:$BH,Recuento!P$1)/4</f>
        <v>7</v>
      </c>
      <c r="Q3" s="434">
        <f>COUNTIF('3G M2M - S CITIES'!$BH:$BH,Recuento!Q$1)/4</f>
        <v>1</v>
      </c>
      <c r="R3" s="434">
        <f>COUNTIF('3G M2M - S CITIES'!$BH:$BH,Recuento!R$1)/4</f>
        <v>12</v>
      </c>
      <c r="S3" s="434">
        <f>COUNTIF('3G M2M - S CITIES'!$BH:$BH,Recuento!S$1)/4</f>
        <v>3</v>
      </c>
      <c r="T3" s="434">
        <f>COUNTIF('3G M2M - S CITIES'!$BH:$BH,Recuento!T$1)/4</f>
        <v>0</v>
      </c>
    </row>
    <row r="4" spans="1:20">
      <c r="A4" t="s">
        <v>291</v>
      </c>
      <c r="B4">
        <v>8</v>
      </c>
      <c r="C4">
        <f>COUNTIF('4G  M2M - M CITIES'!BI:BI,"VODAFONE")</f>
        <v>8</v>
      </c>
      <c r="D4">
        <f t="shared" si="0"/>
        <v>8</v>
      </c>
      <c r="E4" s="263">
        <f t="shared" si="1"/>
        <v>0</v>
      </c>
      <c r="F4" s="263">
        <f t="shared" si="2"/>
        <v>8</v>
      </c>
      <c r="G4" s="435">
        <f>COUNTIF('4G  M2M - M CITIES'!$BH:$BH,Recuento!G$1)/4</f>
        <v>0</v>
      </c>
      <c r="H4" s="435">
        <f>COUNTIF('4G  M2M - M CITIES'!$BH:$BH,Recuento!H$1)/4</f>
        <v>0</v>
      </c>
      <c r="I4" s="435">
        <f>COUNTIF('4G  M2M - M CITIES'!$BH:$BH,Recuento!I$1)/4</f>
        <v>0</v>
      </c>
      <c r="J4" s="435">
        <f>COUNTIF('4G  M2M - M CITIES'!$BH:$BH,Recuento!J$1)/4</f>
        <v>0</v>
      </c>
      <c r="K4" s="435">
        <f>COUNTIF('4G  M2M - M CITIES'!$BH:$BH,Recuento!K$1)/4</f>
        <v>0</v>
      </c>
      <c r="L4" s="435">
        <f>COUNTIF('4G  M2M - M CITIES'!$BH:$BH,Recuento!L$1)/4</f>
        <v>0</v>
      </c>
      <c r="M4" s="434">
        <f>COUNTIF('4G  M2M - M CITIES'!$BH:$BH,Recuento!M$1)/4</f>
        <v>0</v>
      </c>
      <c r="N4" s="434">
        <f>COUNTIF('4G  M2M - M CITIES'!$BH:$BH,Recuento!N$1)/4</f>
        <v>0</v>
      </c>
      <c r="O4" s="434">
        <f>COUNTIF('4G  M2M - M CITIES'!$BH:$BH,Recuento!O$1)/4</f>
        <v>2</v>
      </c>
      <c r="P4" s="434">
        <f>COUNTIF('4G  M2M - M CITIES'!$BH:$BH,Recuento!P$1)/4</f>
        <v>4</v>
      </c>
      <c r="Q4" s="434">
        <f>COUNTIF('4G  M2M - M CITIES'!$BH:$BH,Recuento!Q$1)/4</f>
        <v>1</v>
      </c>
      <c r="R4" s="434">
        <f>COUNTIF('4G  M2M - M CITIES'!$BH:$BH,Recuento!R$1)/4</f>
        <v>1</v>
      </c>
      <c r="S4" s="434">
        <f>COUNTIF('4G  M2M - M CITIES'!$BH:$BH,Recuento!S$1)/4</f>
        <v>0</v>
      </c>
      <c r="T4" s="434">
        <f>COUNTIF('4G  M2M - M CITIES'!$BH:$BH,Recuento!T$1)/4</f>
        <v>0</v>
      </c>
    </row>
    <row r="5" spans="1:20">
      <c r="A5" t="s">
        <v>292</v>
      </c>
      <c r="B5">
        <v>24</v>
      </c>
      <c r="C5">
        <f>COUNTIF('4G  M2M - S CITIES'!BI:BI,"VODAFONE")</f>
        <v>24</v>
      </c>
      <c r="D5">
        <f t="shared" si="0"/>
        <v>22</v>
      </c>
      <c r="E5" s="263">
        <f t="shared" si="1"/>
        <v>0</v>
      </c>
      <c r="F5" s="263">
        <f t="shared" si="2"/>
        <v>22</v>
      </c>
      <c r="G5" s="435">
        <f>COUNTIF('4G  M2M - S CITIES'!$BH:$BH,Recuento!G$1)/4</f>
        <v>0</v>
      </c>
      <c r="H5" s="435">
        <f>COUNTIF('4G  M2M - S CITIES'!$BH:$BH,Recuento!H$1)/4</f>
        <v>0</v>
      </c>
      <c r="I5" s="435">
        <f>COUNTIF('4G  M2M - S CITIES'!$BH:$BH,Recuento!I$1)/4</f>
        <v>0</v>
      </c>
      <c r="J5" s="435">
        <f>COUNTIF('4G  M2M - S CITIES'!$BH:$BH,Recuento!J$1)/4</f>
        <v>0</v>
      </c>
      <c r="K5" s="435">
        <f>COUNTIF('4G  M2M - S CITIES'!$BH:$BH,Recuento!K$1)/4</f>
        <v>0</v>
      </c>
      <c r="L5" s="435">
        <f>COUNTIF('4G  M2M - S CITIES'!$BH:$BH,Recuento!L$1)/4</f>
        <v>0</v>
      </c>
      <c r="M5" s="434">
        <f>COUNTIF('4G  M2M - S CITIES'!$BH:$BH,Recuento!M$1)/4</f>
        <v>0</v>
      </c>
      <c r="N5" s="434">
        <f>COUNTIF('4G  M2M - S CITIES'!$BH:$BH,Recuento!N$1)/4</f>
        <v>0</v>
      </c>
      <c r="O5" s="434">
        <f>COUNTIF('4G  M2M - S CITIES'!$BH:$BH,Recuento!O$1)/4</f>
        <v>1</v>
      </c>
      <c r="P5" s="434">
        <f>COUNTIF('4G  M2M - S CITIES'!$BH:$BH,Recuento!P$1)/4</f>
        <v>7</v>
      </c>
      <c r="Q5" s="434">
        <f>COUNTIF('4G  M2M - S CITIES'!$BH:$BH,Recuento!Q$1)/4</f>
        <v>1</v>
      </c>
      <c r="R5" s="434">
        <f>COUNTIF('4G  M2M - S CITIES'!$BH:$BH,Recuento!R$1)/4</f>
        <v>13</v>
      </c>
      <c r="S5" s="434">
        <f>COUNTIF('4G  M2M - S CITIES'!$BH:$BH,Recuento!S$1)/4</f>
        <v>2</v>
      </c>
      <c r="T5" s="434">
        <f>COUNTIF('4G  M2M - S CITIES'!$BH:$BH,Recuento!T$1)/4</f>
        <v>0</v>
      </c>
    </row>
    <row r="6" spans="1:20">
      <c r="A6" t="s">
        <v>503</v>
      </c>
      <c r="B6">
        <v>99</v>
      </c>
      <c r="C6">
        <f>COUNTIF('3G M2M - ADD-ON Extra'!BI:BI,"VODAFONE")</f>
        <v>98</v>
      </c>
      <c r="D6">
        <f t="shared" si="0"/>
        <v>76</v>
      </c>
      <c r="E6" s="263">
        <f t="shared" si="1"/>
        <v>0</v>
      </c>
      <c r="F6" s="263">
        <f t="shared" si="2"/>
        <v>76</v>
      </c>
      <c r="G6" s="435">
        <f>COUNTIF('3G M2M - ADD-ON Extra'!$BH:$BH,Recuento!G$1)/4</f>
        <v>0</v>
      </c>
      <c r="H6" s="435">
        <f>COUNTIF('3G M2M - ADD-ON Extra'!$BH:$BH,Recuento!H$1)/4</f>
        <v>0</v>
      </c>
      <c r="I6" s="435">
        <f>COUNTIF('3G M2M - ADD-ON Extra'!$BH:$BH,Recuento!I$1)/4</f>
        <v>0</v>
      </c>
      <c r="J6" s="435">
        <f>COUNTIF('3G M2M - ADD-ON Extra'!$BH:$BH,Recuento!J$1)/4</f>
        <v>0</v>
      </c>
      <c r="K6" s="435">
        <f>COUNTIF('3G M2M - ADD-ON Extra'!$BH:$BH,Recuento!K$1)/4</f>
        <v>0</v>
      </c>
      <c r="L6" s="435">
        <f>COUNTIF('3G M2M - ADD-ON Extra'!$BH:$BH,Recuento!L$1)/4</f>
        <v>0</v>
      </c>
      <c r="M6" s="434">
        <f>COUNTIF('3G M2M - ADD-ON Extra'!$BH:$BH,Recuento!M$1)/4</f>
        <v>3</v>
      </c>
      <c r="N6" s="434">
        <f>COUNTIF('3G M2M - ADD-ON Extra'!$BH:$BH,Recuento!N$1)/4</f>
        <v>9</v>
      </c>
      <c r="O6" s="434">
        <f>COUNTIF('3G M2M - ADD-ON Extra'!$BH:$BH,Recuento!O$1)/4</f>
        <v>10</v>
      </c>
      <c r="P6" s="434">
        <f>COUNTIF('3G M2M - ADD-ON Extra'!$BH:$BH,Recuento!P$1)/4</f>
        <v>14</v>
      </c>
      <c r="Q6" s="434">
        <f>COUNTIF('3G M2M - ADD-ON Extra'!$BH:$BH,Recuento!Q$1)/4</f>
        <v>28</v>
      </c>
      <c r="R6" s="434">
        <f>COUNTIF('3G M2M - ADD-ON Extra'!$BH:$BH,Recuento!R$1)/4</f>
        <v>12</v>
      </c>
      <c r="S6" s="434">
        <f>COUNTIF('3G M2M - ADD-ON Extra'!$BH:$BH,Recuento!S$1)/4</f>
        <v>19</v>
      </c>
      <c r="T6" s="434">
        <f>COUNTIF('3G M2M - ADD-ON Extra'!$BH:$BH,Recuento!T$1)/4</f>
        <v>3</v>
      </c>
    </row>
    <row r="7" spans="1:20">
      <c r="A7" t="s">
        <v>593</v>
      </c>
      <c r="B7">
        <v>183</v>
      </c>
      <c r="C7">
        <f>COUNTIF('3G M2M - ADD-ON CITIES_ALL'!BI:BI,"VODAFONE")</f>
        <v>183</v>
      </c>
      <c r="D7">
        <f t="shared" si="0"/>
        <v>133</v>
      </c>
      <c r="E7" s="263">
        <f t="shared" si="1"/>
        <v>2</v>
      </c>
      <c r="F7" s="263">
        <f t="shared" si="2"/>
        <v>131</v>
      </c>
      <c r="G7" s="435">
        <f>COUNTIF('3G M2M - ADD-ON CITIES_ALL'!$BH:$BH,Recuento!G$1)/4</f>
        <v>0</v>
      </c>
      <c r="H7" s="435">
        <f>COUNTIF('3G M2M - ADD-ON CITIES_ALL'!$BH:$BH,Recuento!H$1)/4</f>
        <v>0</v>
      </c>
      <c r="I7" s="435">
        <f>COUNTIF('3G M2M - ADD-ON CITIES_ALL'!$BH:$BH,Recuento!I$1)/4</f>
        <v>0</v>
      </c>
      <c r="J7" s="435">
        <f>COUNTIF('3G M2M - ADD-ON CITIES_ALL'!$BH:$BH,Recuento!J$1)/4</f>
        <v>0</v>
      </c>
      <c r="K7" s="435">
        <f>COUNTIF('3G M2M - ADD-ON CITIES_ALL'!$BH:$BH,Recuento!K$1)/4</f>
        <v>0</v>
      </c>
      <c r="L7" s="435">
        <f>COUNTIF('3G M2M - ADD-ON CITIES_ALL'!$BH:$BH,Recuento!L$1)/4</f>
        <v>2</v>
      </c>
      <c r="M7" s="434">
        <f>COUNTIF('3G M2M - ADD-ON CITIES_ALL'!$BH:$BH,Recuento!M$1)/4</f>
        <v>10</v>
      </c>
      <c r="N7" s="434">
        <f>COUNTIF('3G M2M - ADD-ON CITIES_ALL'!$BH:$BH,Recuento!N$1)/4</f>
        <v>12</v>
      </c>
      <c r="O7" s="434">
        <f>COUNTIF('3G M2M - ADD-ON CITIES_ALL'!$BH:$BH,Recuento!O$1)/4</f>
        <v>22</v>
      </c>
      <c r="P7" s="434">
        <f>COUNTIF('3G M2M - ADD-ON CITIES_ALL'!$BH:$BH,Recuento!P$1)/4</f>
        <v>19</v>
      </c>
      <c r="Q7" s="434">
        <f>COUNTIF('3G M2M - ADD-ON CITIES_ALL'!$BH:$BH,Recuento!Q$1)/4</f>
        <v>30</v>
      </c>
      <c r="R7" s="434">
        <f>COUNTIF('3G M2M - ADD-ON CITIES_ALL'!$BH:$BH,Recuento!R$1)/4</f>
        <v>38</v>
      </c>
      <c r="S7" s="434">
        <f>COUNTIF('3G M2M - ADD-ON CITIES_ALL'!$BH:$BH,Recuento!S$1)/4</f>
        <v>38</v>
      </c>
      <c r="T7" s="434">
        <f>COUNTIF('3G M2M - ADD-ON CITIES_ALL'!$BH:$BH,Recuento!T$1)/4</f>
        <v>12</v>
      </c>
    </row>
    <row r="8" spans="1:20">
      <c r="A8" t="s">
        <v>345</v>
      </c>
      <c r="B8">
        <v>49</v>
      </c>
      <c r="C8">
        <f>COUNTIF('3G M2M - TOURISTIC AREAS'!BI:BI,"VODAFONE")</f>
        <v>49</v>
      </c>
      <c r="D8">
        <f t="shared" si="0"/>
        <v>49</v>
      </c>
      <c r="E8" s="263">
        <f t="shared" si="1"/>
        <v>49</v>
      </c>
      <c r="F8" s="263">
        <f t="shared" si="2"/>
        <v>0</v>
      </c>
      <c r="G8" s="435">
        <f>COUNTIF('3G M2M - TOURISTIC AREAS'!$BH:$BH,Recuento!G$1)/4</f>
        <v>0</v>
      </c>
      <c r="H8" s="435">
        <f>COUNTIF('3G M2M - TOURISTIC AREAS'!$BH:$BH,Recuento!H$1)/4</f>
        <v>0</v>
      </c>
      <c r="I8" s="435">
        <f>COUNTIF('3G M2M - TOURISTIC AREAS'!$BH:$BH,Recuento!I$1)/4</f>
        <v>4</v>
      </c>
      <c r="J8" s="435">
        <f>COUNTIF('3G M2M - TOURISTIC AREAS'!$BH:$BH,Recuento!J$1)/4</f>
        <v>30</v>
      </c>
      <c r="K8" s="435">
        <f>COUNTIF('3G M2M - TOURISTIC AREAS'!$BH:$BH,Recuento!K$1)/4</f>
        <v>10</v>
      </c>
      <c r="L8" s="435">
        <f>COUNTIF('3G M2M - TOURISTIC AREAS'!$BH:$BH,Recuento!L$1)/4</f>
        <v>5</v>
      </c>
      <c r="M8" s="434">
        <f>COUNTIF('3G M2M - TOURISTIC AREAS'!$BH:$BH,Recuento!M$1)/4</f>
        <v>0</v>
      </c>
      <c r="N8" s="434">
        <f>COUNTIF('3G M2M - TOURISTIC AREAS'!$BH:$BH,Recuento!N$1)/4</f>
        <v>0</v>
      </c>
      <c r="O8" s="434">
        <f>COUNTIF('3G M2M - TOURISTIC AREAS'!$BH:$BH,Recuento!O$1)/4</f>
        <v>0</v>
      </c>
      <c r="P8" s="434">
        <f>COUNTIF('3G M2M - TOURISTIC AREAS'!$BH:$BH,Recuento!P$1)/4</f>
        <v>0</v>
      </c>
      <c r="Q8" s="434">
        <f>COUNTIF('3G M2M - TOURISTIC AREAS'!$BH:$BH,Recuento!Q$1)/4</f>
        <v>0</v>
      </c>
      <c r="R8" s="434">
        <f>COUNTIF('3G M2M - TOURISTIC AREAS'!$BH:$BH,Recuento!R$1)/4</f>
        <v>0</v>
      </c>
      <c r="S8" s="434">
        <f>COUNTIF('3G M2M - TOURISTIC AREAS'!$BH:$BH,Recuento!S$1)/4</f>
        <v>0</v>
      </c>
      <c r="T8" s="434">
        <f>COUNTIF('3G M2M - TOURISTIC AREAS'!$BH:$BH,Recuento!T$1)/4</f>
        <v>0</v>
      </c>
    </row>
    <row r="9" spans="1:20">
      <c r="A9" t="s">
        <v>502</v>
      </c>
      <c r="B9">
        <v>99</v>
      </c>
      <c r="C9">
        <f>COUNTIF('4G M2M - ADD-ON Extra'!BI:BI,"VODAFONE")</f>
        <v>98</v>
      </c>
      <c r="D9">
        <f t="shared" si="0"/>
        <v>82</v>
      </c>
      <c r="E9" s="263">
        <f t="shared" si="1"/>
        <v>1</v>
      </c>
      <c r="F9" s="263">
        <f t="shared" si="2"/>
        <v>81</v>
      </c>
      <c r="G9" s="435">
        <f>COUNTIF('4G M2M - ADD-ON Extra'!$BH:$BH,Recuento!G$1)/4</f>
        <v>0</v>
      </c>
      <c r="H9" s="435">
        <f>COUNTIF('4G M2M - ADD-ON Extra'!$BH:$BH,Recuento!H$1)/4</f>
        <v>0</v>
      </c>
      <c r="I9" s="435">
        <f>COUNTIF('4G M2M - ADD-ON Extra'!$BH:$BH,Recuento!I$1)/4</f>
        <v>1</v>
      </c>
      <c r="J9" s="435">
        <f>COUNTIF('4G M2M - ADD-ON Extra'!$BH:$BH,Recuento!J$1)/4</f>
        <v>0</v>
      </c>
      <c r="K9" s="435">
        <f>COUNTIF('4G M2M - ADD-ON Extra'!$BH:$BH,Recuento!K$1)/4</f>
        <v>0</v>
      </c>
      <c r="L9" s="435">
        <f>COUNTIF('4G M2M - ADD-ON Extra'!$BH:$BH,Recuento!L$1)/4</f>
        <v>0</v>
      </c>
      <c r="M9" s="434">
        <f>COUNTIF('4G M2M - ADD-ON Extra'!$BH:$BH,Recuento!M$1)/4</f>
        <v>6</v>
      </c>
      <c r="N9" s="434">
        <f>COUNTIF('4G M2M - ADD-ON Extra'!$BH:$BH,Recuento!N$1)/4</f>
        <v>10</v>
      </c>
      <c r="O9" s="434">
        <f>COUNTIF('4G M2M - ADD-ON Extra'!$BH:$BH,Recuento!O$1)/4</f>
        <v>11</v>
      </c>
      <c r="P9" s="434">
        <f>COUNTIF('4G M2M - ADD-ON Extra'!$BH:$BH,Recuento!P$1)/4</f>
        <v>10</v>
      </c>
      <c r="Q9" s="434">
        <f>COUNTIF('4G M2M - ADD-ON Extra'!$BH:$BH,Recuento!Q$1)/4</f>
        <v>30</v>
      </c>
      <c r="R9" s="434">
        <f>COUNTIF('4G M2M - ADD-ON Extra'!$BH:$BH,Recuento!R$1)/4</f>
        <v>14</v>
      </c>
      <c r="S9" s="434">
        <f>COUNTIF('4G M2M - ADD-ON Extra'!$BH:$BH,Recuento!S$1)/4</f>
        <v>11</v>
      </c>
      <c r="T9" s="434">
        <f>COUNTIF('4G M2M - ADD-ON Extra'!$BH:$BH,Recuento!T$1)/4</f>
        <v>5</v>
      </c>
    </row>
    <row r="10" spans="1:20">
      <c r="A10" t="s">
        <v>594</v>
      </c>
      <c r="B10">
        <v>183</v>
      </c>
      <c r="C10">
        <f>COUNTIF('4G M2M - ADD-ON CITIES_ALL'!BI:BI,"VODAFONE")</f>
        <v>183</v>
      </c>
      <c r="D10">
        <f t="shared" si="0"/>
        <v>139</v>
      </c>
      <c r="E10" s="263">
        <f t="shared" si="1"/>
        <v>4</v>
      </c>
      <c r="F10" s="263">
        <f t="shared" si="2"/>
        <v>135</v>
      </c>
      <c r="G10" s="435">
        <f>COUNTIF('4G M2M - ADD-ON CITIES_ALL'!$BH:$BH,Recuento!G$1)/4</f>
        <v>0</v>
      </c>
      <c r="H10" s="435">
        <f>COUNTIF('4G M2M - ADD-ON CITIES_ALL'!$BH:$BH,Recuento!H$1)/4</f>
        <v>0</v>
      </c>
      <c r="I10" s="435">
        <f>COUNTIF('4G M2M - ADD-ON CITIES_ALL'!$BH:$BH,Recuento!I$1)/4</f>
        <v>0</v>
      </c>
      <c r="J10" s="435">
        <f>COUNTIF('4G M2M - ADD-ON CITIES_ALL'!$BH:$BH,Recuento!J$1)/4</f>
        <v>3</v>
      </c>
      <c r="K10" s="435">
        <f>COUNTIF('4G M2M - ADD-ON CITIES_ALL'!$BH:$BH,Recuento!K$1)/4</f>
        <v>0</v>
      </c>
      <c r="L10" s="435">
        <f>COUNTIF('4G M2M - ADD-ON CITIES_ALL'!$BH:$BH,Recuento!L$1)/4</f>
        <v>1</v>
      </c>
      <c r="M10" s="434">
        <f>COUNTIF('4G M2M - ADD-ON CITIES_ALL'!$BH:$BH,Recuento!M$1)/4</f>
        <v>9</v>
      </c>
      <c r="N10" s="434">
        <f>COUNTIF('4G M2M - ADD-ON CITIES_ALL'!$BH:$BH,Recuento!N$1)/4</f>
        <v>16</v>
      </c>
      <c r="O10" s="434">
        <f>COUNTIF('4G M2M - ADD-ON CITIES_ALL'!$BH:$BH,Recuento!O$1)/4</f>
        <v>22</v>
      </c>
      <c r="P10" s="434">
        <f>COUNTIF('4G M2M - ADD-ON CITIES_ALL'!$BH:$BH,Recuento!P$1)/4</f>
        <v>18</v>
      </c>
      <c r="Q10" s="434">
        <f>COUNTIF('4G M2M - ADD-ON CITIES_ALL'!$BH:$BH,Recuento!Q$1)/4</f>
        <v>28</v>
      </c>
      <c r="R10" s="434">
        <f>COUNTIF('4G M2M - ADD-ON CITIES_ALL'!$BH:$BH,Recuento!R$1)/4</f>
        <v>42</v>
      </c>
      <c r="S10" s="434">
        <f>COUNTIF('4G M2M - ADD-ON CITIES_ALL'!$BH:$BH,Recuento!S$1)/4</f>
        <v>31</v>
      </c>
      <c r="T10" s="434">
        <f>COUNTIF('4G M2M - ADD-ON CITIES_ALL'!$BH:$BH,Recuento!T$1)/4</f>
        <v>13</v>
      </c>
    </row>
    <row r="11" spans="1:20">
      <c r="A11" t="s">
        <v>302</v>
      </c>
      <c r="B11">
        <v>7</v>
      </c>
      <c r="C11">
        <f>COUNTIF('4G M2M - HIGHWAYS'!BI:BI,"VODAFONE")</f>
        <v>7</v>
      </c>
      <c r="D11">
        <f t="shared" si="0"/>
        <v>0</v>
      </c>
      <c r="E11" s="263">
        <f t="shared" si="1"/>
        <v>0</v>
      </c>
      <c r="F11" s="263">
        <f t="shared" si="2"/>
        <v>0</v>
      </c>
      <c r="G11" s="435">
        <f>COUNTIF('4G M2M - HIGHWAYS'!$BH:$BH,Recuento!G$1)/4</f>
        <v>0</v>
      </c>
      <c r="H11" s="435">
        <f>COUNTIF('4G M2M - HIGHWAYS'!$BH:$BH,Recuento!H$1)/4</f>
        <v>0</v>
      </c>
      <c r="I11" s="435">
        <f>COUNTIF('4G M2M - HIGHWAYS'!$BH:$BH,Recuento!I$1)/4</f>
        <v>0</v>
      </c>
      <c r="J11" s="435">
        <f>COUNTIF('4G M2M - HIGHWAYS'!$BH:$BH,Recuento!J$1)/4</f>
        <v>0</v>
      </c>
      <c r="K11" s="435">
        <f>COUNTIF('4G M2M - HIGHWAYS'!$BH:$BH,Recuento!K$1)/4</f>
        <v>0</v>
      </c>
      <c r="L11" s="435">
        <f>COUNTIF('4G M2M - HIGHWAYS'!$BH:$BH,Recuento!L$1)/4</f>
        <v>0</v>
      </c>
      <c r="M11" s="434">
        <f>COUNTIF('4G M2M - HIGHWAYS'!$BH:$BH,Recuento!M$1)/4</f>
        <v>0</v>
      </c>
      <c r="N11" s="434">
        <f>COUNTIF('4G M2M - HIGHWAYS'!$BH:$BH,Recuento!N$1)/4</f>
        <v>0</v>
      </c>
      <c r="O11" s="434">
        <f>COUNTIF('4G M2M - HIGHWAYS'!$BH:$BH,Recuento!O$1)/4</f>
        <v>0</v>
      </c>
      <c r="P11" s="434">
        <f>COUNTIF('4G M2M - HIGHWAYS'!$BH:$BH,Recuento!P$1)/4</f>
        <v>0</v>
      </c>
      <c r="Q11" s="434">
        <f>COUNTIF('4G M2M - HIGHWAYS'!$BH:$BH,Recuento!Q$1)/4</f>
        <v>0</v>
      </c>
      <c r="R11" s="434">
        <f>COUNTIF('4G M2M - HIGHWAYS'!$BH:$BH,Recuento!R$1)/4</f>
        <v>0</v>
      </c>
      <c r="S11" s="434">
        <f>COUNTIF('4G M2M - HIGHWAYS'!$BH:$BH,Recuento!S$1)/4</f>
        <v>7</v>
      </c>
      <c r="T11" s="434">
        <f>COUNTIF('4G M2M - HIGHWAYS'!$BH:$BH,Recuento!T$1)/4</f>
        <v>0</v>
      </c>
    </row>
    <row r="12" spans="1:20">
      <c r="A12" t="s">
        <v>306</v>
      </c>
      <c r="B12">
        <v>22</v>
      </c>
      <c r="C12">
        <f>COUNTIF('4G M2F - PoC'!BI:BI,"VODAFONE")</f>
        <v>22</v>
      </c>
      <c r="D12">
        <f t="shared" si="0"/>
        <v>17</v>
      </c>
      <c r="E12" s="263">
        <f t="shared" si="1"/>
        <v>0</v>
      </c>
      <c r="F12" s="263">
        <f t="shared" si="2"/>
        <v>17</v>
      </c>
      <c r="G12" s="435">
        <f>COUNTIF('4G M2F - PoC'!$BH:$BH,Recuento!G$1)/4</f>
        <v>0</v>
      </c>
      <c r="H12" s="435">
        <f>COUNTIF('4G M2F - PoC'!$BH:$BH,Recuento!H$1)/4</f>
        <v>0</v>
      </c>
      <c r="I12" s="435">
        <f>COUNTIF('4G M2F - PoC'!$BH:$BH,Recuento!I$1)/4</f>
        <v>0</v>
      </c>
      <c r="J12" s="435">
        <f>COUNTIF('4G M2F - PoC'!$BH:$BH,Recuento!J$1)/4</f>
        <v>0</v>
      </c>
      <c r="K12" s="435">
        <f>COUNTIF('4G M2F - PoC'!$BH:$BH,Recuento!K$1)/4</f>
        <v>0</v>
      </c>
      <c r="L12" s="435">
        <f>COUNTIF('4G M2F - PoC'!$BH:$BH,Recuento!L$1)/4</f>
        <v>0</v>
      </c>
      <c r="M12" s="434">
        <f>COUNTIF('4G M2F - PoC'!$BH:$BH,Recuento!M$1)/4</f>
        <v>0</v>
      </c>
      <c r="N12" s="434">
        <f>COUNTIF('4G M2F - PoC'!$BH:$BH,Recuento!N$1)/4</f>
        <v>0</v>
      </c>
      <c r="O12" s="434">
        <f>COUNTIF('4G M2F - PoC'!$BH:$BH,Recuento!O$1)/4</f>
        <v>3</v>
      </c>
      <c r="P12" s="434">
        <f>COUNTIF('4G M2F - PoC'!$BH:$BH,Recuento!P$1)/4</f>
        <v>3</v>
      </c>
      <c r="Q12" s="434">
        <f>COUNTIF('4G M2F - PoC'!$BH:$BH,Recuento!Q$1)/4</f>
        <v>7</v>
      </c>
      <c r="R12" s="434">
        <f>COUNTIF('4G M2F - PoC'!$BH:$BH,Recuento!R$1)/4</f>
        <v>4</v>
      </c>
      <c r="S12" s="434">
        <f>COUNTIF('4G M2F - PoC'!$BH:$BH,Recuento!S$1)/4</f>
        <v>5</v>
      </c>
      <c r="T12" s="434">
        <f>COUNTIF('4G M2F - PoC'!$BH:$BH,Recuento!T$1)/4</f>
        <v>0</v>
      </c>
    </row>
    <row r="13" spans="1:20">
      <c r="A13" t="s">
        <v>304</v>
      </c>
      <c r="B13">
        <v>3</v>
      </c>
      <c r="C13">
        <f>COUNTIF('4G M2F - RAILWAYS'!BI:BI,"VODAFONE")</f>
        <v>3</v>
      </c>
      <c r="D13">
        <f t="shared" si="0"/>
        <v>2</v>
      </c>
      <c r="E13" s="263">
        <f t="shared" si="1"/>
        <v>0</v>
      </c>
      <c r="F13" s="263">
        <f t="shared" si="2"/>
        <v>2</v>
      </c>
      <c r="G13" s="435">
        <f>COUNTIF('4G M2F - RAILWAYS'!$BH:$BH,Recuento!G$1)/4</f>
        <v>0</v>
      </c>
      <c r="H13" s="435">
        <f>COUNTIF('4G M2F - RAILWAYS'!$BH:$BH,Recuento!H$1)/4</f>
        <v>0</v>
      </c>
      <c r="I13" s="435">
        <f>COUNTIF('4G M2F - RAILWAYS'!$BH:$BH,Recuento!I$1)/4</f>
        <v>0</v>
      </c>
      <c r="J13" s="435">
        <f>COUNTIF('4G M2F - RAILWAYS'!$BH:$BH,Recuento!J$1)/4</f>
        <v>0</v>
      </c>
      <c r="K13" s="435">
        <f>COUNTIF('4G M2F - RAILWAYS'!$BH:$BH,Recuento!K$1)/4</f>
        <v>0</v>
      </c>
      <c r="L13" s="435">
        <f>COUNTIF('4G M2F - RAILWAYS'!$BH:$BH,Recuento!L$1)/4</f>
        <v>0</v>
      </c>
      <c r="M13" s="434">
        <f>COUNTIF('4G M2F - RAILWAYS'!$BH:$BH,Recuento!M$1)/4</f>
        <v>0</v>
      </c>
      <c r="N13" s="434">
        <f>COUNTIF('4G M2F - RAILWAYS'!$BH:$BH,Recuento!N$1)/4</f>
        <v>0</v>
      </c>
      <c r="O13" s="434">
        <f>COUNTIF('4G M2F - RAILWAYS'!$BH:$BH,Recuento!O$1)/4</f>
        <v>0</v>
      </c>
      <c r="P13" s="434">
        <f>COUNTIF('4G M2F - RAILWAYS'!$BH:$BH,Recuento!P$1)/4</f>
        <v>0</v>
      </c>
      <c r="Q13" s="434">
        <f>COUNTIF('4G M2F - RAILWAYS'!$BH:$BH,Recuento!Q$1)/4</f>
        <v>0</v>
      </c>
      <c r="R13" s="434">
        <f>COUNTIF('4G M2F - RAILWAYS'!$BH:$BH,Recuento!R$1)/4</f>
        <v>2</v>
      </c>
      <c r="S13" s="434">
        <f>COUNTIF('4G M2F - RAILWAYS'!$BH:$BH,Recuento!S$1)/4</f>
        <v>0</v>
      </c>
      <c r="T13" s="434">
        <f>COUNTIF('4G M2F - RAILWAYS'!$BH:$BH,Recuento!T$1)/4</f>
        <v>1</v>
      </c>
    </row>
    <row r="14" spans="1:20">
      <c r="A14" t="s">
        <v>308</v>
      </c>
      <c r="B14">
        <v>49</v>
      </c>
      <c r="C14">
        <f>COUNTIF('4G M2M - TOURISTIC AREAS'!BI:BI,"VODAFONE")</f>
        <v>49</v>
      </c>
      <c r="D14">
        <f t="shared" si="0"/>
        <v>49</v>
      </c>
      <c r="E14" s="263">
        <f t="shared" si="1"/>
        <v>49</v>
      </c>
      <c r="F14" s="263">
        <f t="shared" si="2"/>
        <v>0</v>
      </c>
      <c r="G14" s="435">
        <f>COUNTIF('4G M2M - TOURISTIC AREAS'!$BH:$BH,Recuento!G$1)/4</f>
        <v>0</v>
      </c>
      <c r="H14" s="435">
        <f>COUNTIF('4G M2M - TOURISTIC AREAS'!$BH:$BH,Recuento!H$1)/4</f>
        <v>0</v>
      </c>
      <c r="I14" s="435">
        <f>COUNTIF('4G M2M - TOURISTIC AREAS'!$BH:$BH,Recuento!I$1)/4</f>
        <v>3</v>
      </c>
      <c r="J14" s="435">
        <f>COUNTIF('4G M2M - TOURISTIC AREAS'!$BH:$BH,Recuento!J$1)/4</f>
        <v>26</v>
      </c>
      <c r="K14" s="435">
        <f>COUNTIF('4G M2M - TOURISTIC AREAS'!$BH:$BH,Recuento!K$1)/4</f>
        <v>16</v>
      </c>
      <c r="L14" s="435">
        <f>COUNTIF('4G M2M - TOURISTIC AREAS'!$BH:$BH,Recuento!L$1)/4</f>
        <v>4</v>
      </c>
      <c r="M14" s="434">
        <f>COUNTIF('4G M2M - TOURISTIC AREAS'!$BH:$BH,Recuento!M$1)/4</f>
        <v>0</v>
      </c>
      <c r="N14" s="434">
        <f>COUNTIF('4G M2M - TOURISTIC AREAS'!$BH:$BH,Recuento!N$1)/4</f>
        <v>0</v>
      </c>
      <c r="O14" s="434">
        <f>COUNTIF('4G M2M - TOURISTIC AREAS'!$BH:$BH,Recuento!O$1)/4</f>
        <v>0</v>
      </c>
      <c r="P14" s="434">
        <f>COUNTIF('4G M2M - TOURISTIC AREAS'!$BH:$BH,Recuento!P$1)/4</f>
        <v>0</v>
      </c>
      <c r="Q14" s="434">
        <f>COUNTIF('4G M2M - TOURISTIC AREAS'!$BH:$BH,Recuento!Q$1)/4</f>
        <v>0</v>
      </c>
      <c r="R14" s="434">
        <f>COUNTIF('4G M2M - TOURISTIC AREAS'!$BH:$BH,Recuento!R$1)/4</f>
        <v>0</v>
      </c>
      <c r="S14" s="434">
        <f>COUNTIF('4G M2M - TOURISTIC AREAS'!$BH:$BH,Recuento!S$1)/4</f>
        <v>0</v>
      </c>
      <c r="T14" s="434">
        <f>COUNTIF('4G M2M - TOURISTIC AREAS'!$BH:$BH,Recuento!T$1)/4</f>
        <v>0</v>
      </c>
    </row>
    <row r="15" spans="1:20">
      <c r="A15" t="s">
        <v>297</v>
      </c>
      <c r="B15">
        <v>8</v>
      </c>
      <c r="C15">
        <f>COUNTIF('VOLTE_CAPABLE M2M - M CITIES '!BI:BI,"VODAFONE")</f>
        <v>8</v>
      </c>
      <c r="D15">
        <f t="shared" si="0"/>
        <v>8</v>
      </c>
      <c r="E15" s="263">
        <f t="shared" si="1"/>
        <v>4</v>
      </c>
      <c r="F15" s="263">
        <f t="shared" si="2"/>
        <v>4</v>
      </c>
      <c r="G15" s="435">
        <f>COUNTIF('VOLTE_CAPABLE M2M - M CITIES '!$BH:$BH,Recuento!G$1)</f>
        <v>0</v>
      </c>
      <c r="H15" s="435">
        <f>COUNTIF('VOLTE_CAPABLE M2M - M CITIES '!$BH:$BH,Recuento!H$1)</f>
        <v>2</v>
      </c>
      <c r="I15" s="435">
        <f>COUNTIF('VOLTE_CAPABLE M2M - M CITIES '!$BH:$BH,Recuento!I$1)</f>
        <v>1</v>
      </c>
      <c r="J15" s="435">
        <f>COUNTIF('VOLTE_CAPABLE M2M - M CITIES '!$BH:$BH,Recuento!J$1)</f>
        <v>0</v>
      </c>
      <c r="K15" s="435">
        <f>COUNTIF('VOLTE_CAPABLE M2M - M CITIES '!$BH:$BH,Recuento!K$1)</f>
        <v>0</v>
      </c>
      <c r="L15" s="435">
        <f>COUNTIF('VOLTE_CAPABLE M2M - M CITIES '!$BH:$BH,Recuento!L$1)</f>
        <v>1</v>
      </c>
      <c r="M15" s="434">
        <f>COUNTIF('VOLTE_CAPABLE M2M - M CITIES '!$BH:$BH,Recuento!M$1)</f>
        <v>0</v>
      </c>
      <c r="N15" s="434">
        <f>COUNTIF('VOLTE_CAPABLE M2M - M CITIES '!$BH:$BH,Recuento!N$1)</f>
        <v>0</v>
      </c>
      <c r="O15" s="434">
        <f>COUNTIF('VOLTE_CAPABLE M2M - M CITIES '!$BH:$BH,Recuento!O$1)</f>
        <v>2</v>
      </c>
      <c r="P15" s="434">
        <f>COUNTIF('VOLTE_CAPABLE M2M - M CITIES '!$BH:$BH,Recuento!P$1)</f>
        <v>0</v>
      </c>
      <c r="Q15" s="434">
        <f>COUNTIF('VOLTE_CAPABLE M2M - M CITIES '!$BH:$BH,Recuento!Q$1)</f>
        <v>2</v>
      </c>
      <c r="R15" s="434">
        <f>COUNTIF('VOLTE_CAPABLE M2M - M CITIES '!$BH:$BH,Recuento!R$1)</f>
        <v>0</v>
      </c>
      <c r="S15" s="434">
        <f>COUNTIF('VOLTE_CAPABLE M2M - M CITIES '!$BH:$BH,Recuento!S$1)</f>
        <v>0</v>
      </c>
      <c r="T15" s="434">
        <f>COUNTIF('VOLTE_CAPABLE M2M - M CITIES '!$BH:$BH,Recuento!T$1)</f>
        <v>0</v>
      </c>
    </row>
    <row r="16" spans="1:20">
      <c r="A16" t="s">
        <v>299</v>
      </c>
      <c r="B16">
        <v>24</v>
      </c>
      <c r="C16">
        <f>COUNTIF('VOLTE_CAPABLE M2M - S CITIES'!BI:BI,"VODAFONE")</f>
        <v>23</v>
      </c>
      <c r="D16">
        <f t="shared" si="0"/>
        <v>22</v>
      </c>
      <c r="E16" s="263">
        <f t="shared" si="1"/>
        <v>10</v>
      </c>
      <c r="F16" s="263">
        <f t="shared" si="2"/>
        <v>12</v>
      </c>
      <c r="G16" s="435">
        <f>COUNTIF('VOLTE_CAPABLE M2M - S CITIES'!$BH:$BH,Recuento!G$1)</f>
        <v>3</v>
      </c>
      <c r="H16" s="435">
        <f>COUNTIF('VOLTE_CAPABLE M2M - S CITIES'!$BH:$BH,Recuento!H$1)</f>
        <v>1</v>
      </c>
      <c r="I16" s="435">
        <f>COUNTIF('VOLTE_CAPABLE M2M - S CITIES'!$BH:$BH,Recuento!I$1)</f>
        <v>1</v>
      </c>
      <c r="J16" s="435">
        <f>COUNTIF('VOLTE_CAPABLE M2M - S CITIES'!$BH:$BH,Recuento!J$1)</f>
        <v>1</v>
      </c>
      <c r="K16" s="435">
        <f>COUNTIF('VOLTE_CAPABLE M2M - S CITIES'!$BH:$BH,Recuento!K$1)</f>
        <v>1</v>
      </c>
      <c r="L16" s="435">
        <f>COUNTIF('VOLTE_CAPABLE M2M - S CITIES'!$BH:$BH,Recuento!L$1)</f>
        <v>3</v>
      </c>
      <c r="M16" s="434">
        <f>COUNTIF('VOLTE_CAPABLE M2M - S CITIES'!$BH:$BH,Recuento!M$1)</f>
        <v>0</v>
      </c>
      <c r="N16" s="434">
        <f>COUNTIF('VOLTE_CAPABLE M2M - S CITIES'!$BH:$BH,Recuento!N$1)</f>
        <v>0</v>
      </c>
      <c r="O16" s="434">
        <f>COUNTIF('VOLTE_CAPABLE M2M - S CITIES'!$BH:$BH,Recuento!O$1)</f>
        <v>2</v>
      </c>
      <c r="P16" s="434">
        <f>COUNTIF('VOLTE_CAPABLE M2M - S CITIES'!$BH:$BH,Recuento!P$1)</f>
        <v>4</v>
      </c>
      <c r="Q16" s="434">
        <f>COUNTIF('VOLTE_CAPABLE M2M - S CITIES'!$BH:$BH,Recuento!Q$1)</f>
        <v>2</v>
      </c>
      <c r="R16" s="434">
        <f>COUNTIF('VOLTE_CAPABLE M2M - S CITIES'!$BH:$BH,Recuento!R$1)</f>
        <v>4</v>
      </c>
      <c r="S16" s="434">
        <f>COUNTIF('VOLTE_CAPABLE M2M - S CITIES'!$BH:$BH,Recuento!S$1)</f>
        <v>2</v>
      </c>
      <c r="T16" s="434">
        <f>COUNTIF('VOLTE_CAPABLE M2M - S CITIES'!$BH:$BH,Recuento!T$1)</f>
        <v>0</v>
      </c>
    </row>
    <row r="18" spans="1:20">
      <c r="A18" t="s">
        <v>518</v>
      </c>
      <c r="B18">
        <f>B2+B3</f>
        <v>32</v>
      </c>
      <c r="C18">
        <f t="shared" ref="C18:E18" si="3">C2+C3</f>
        <v>32</v>
      </c>
      <c r="D18">
        <f t="shared" ref="D18" si="4">D2+D3</f>
        <v>29</v>
      </c>
      <c r="E18" s="263">
        <f t="shared" si="3"/>
        <v>0</v>
      </c>
      <c r="F18" s="263">
        <f t="shared" ref="F18" si="5">F2+F3</f>
        <v>29</v>
      </c>
      <c r="G18" s="435">
        <f t="shared" ref="G18:R18" si="6">G2+G3</f>
        <v>0</v>
      </c>
      <c r="H18" s="435">
        <f t="shared" si="6"/>
        <v>0</v>
      </c>
      <c r="I18" s="435">
        <f t="shared" si="6"/>
        <v>0</v>
      </c>
      <c r="J18" s="435">
        <f t="shared" si="6"/>
        <v>0</v>
      </c>
      <c r="K18" s="435">
        <f t="shared" si="6"/>
        <v>0</v>
      </c>
      <c r="L18" s="435">
        <f t="shared" si="6"/>
        <v>0</v>
      </c>
      <c r="M18" s="434">
        <f t="shared" si="6"/>
        <v>0</v>
      </c>
      <c r="N18" s="434">
        <f t="shared" si="6"/>
        <v>0</v>
      </c>
      <c r="O18" s="434">
        <f t="shared" si="6"/>
        <v>4</v>
      </c>
      <c r="P18" s="434">
        <f t="shared" si="6"/>
        <v>10</v>
      </c>
      <c r="Q18" s="434">
        <f t="shared" si="6"/>
        <v>2</v>
      </c>
      <c r="R18" s="434">
        <f t="shared" si="6"/>
        <v>13</v>
      </c>
      <c r="S18" s="434">
        <f t="shared" ref="S18:T18" si="7">S2+S3</f>
        <v>3</v>
      </c>
      <c r="T18" s="434">
        <f t="shared" si="7"/>
        <v>0</v>
      </c>
    </row>
    <row r="19" spans="1:20">
      <c r="A19" t="s">
        <v>519</v>
      </c>
      <c r="B19">
        <f>B3+B4</f>
        <v>32</v>
      </c>
      <c r="C19" s="451">
        <f>C4+C5</f>
        <v>32</v>
      </c>
      <c r="D19" s="451">
        <f>D4+D5</f>
        <v>30</v>
      </c>
      <c r="E19" s="263">
        <f>E4+E5</f>
        <v>0</v>
      </c>
      <c r="F19" s="263">
        <f>F4+F5</f>
        <v>30</v>
      </c>
      <c r="G19" s="435">
        <f t="shared" ref="G19:R19" si="8">G3+G4</f>
        <v>0</v>
      </c>
      <c r="H19" s="435">
        <f t="shared" si="8"/>
        <v>0</v>
      </c>
      <c r="I19" s="435">
        <f t="shared" si="8"/>
        <v>0</v>
      </c>
      <c r="J19" s="435">
        <f t="shared" si="8"/>
        <v>0</v>
      </c>
      <c r="K19" s="435">
        <f t="shared" si="8"/>
        <v>0</v>
      </c>
      <c r="L19" s="435">
        <f t="shared" si="8"/>
        <v>0</v>
      </c>
      <c r="M19" s="434">
        <f t="shared" si="8"/>
        <v>0</v>
      </c>
      <c r="N19" s="434">
        <f t="shared" si="8"/>
        <v>0</v>
      </c>
      <c r="O19" s="434">
        <f t="shared" si="8"/>
        <v>3</v>
      </c>
      <c r="P19" s="434">
        <f t="shared" si="8"/>
        <v>11</v>
      </c>
      <c r="Q19" s="434">
        <f t="shared" si="8"/>
        <v>2</v>
      </c>
      <c r="R19" s="434">
        <f t="shared" si="8"/>
        <v>13</v>
      </c>
      <c r="S19" s="434">
        <f t="shared" ref="S19:T19" si="9">S3+S4</f>
        <v>3</v>
      </c>
      <c r="T19" s="434">
        <f t="shared" si="9"/>
        <v>0</v>
      </c>
    </row>
    <row r="20" spans="1:20">
      <c r="A20" t="s">
        <v>520</v>
      </c>
      <c r="B20">
        <f>SUM(B6:B8)</f>
        <v>331</v>
      </c>
      <c r="C20">
        <f t="shared" ref="C20:F20" si="10">SUM(C6:C8)</f>
        <v>330</v>
      </c>
      <c r="D20">
        <f t="shared" ref="D20" si="11">SUM(D6:D8)</f>
        <v>258</v>
      </c>
      <c r="E20" s="263">
        <f t="shared" si="10"/>
        <v>51</v>
      </c>
      <c r="F20" s="263">
        <f t="shared" si="10"/>
        <v>207</v>
      </c>
      <c r="G20" s="435">
        <f t="shared" ref="G20:R20" si="12">SUM(G6:G8)</f>
        <v>0</v>
      </c>
      <c r="H20" s="435">
        <f t="shared" si="12"/>
        <v>0</v>
      </c>
      <c r="I20" s="435">
        <f t="shared" si="12"/>
        <v>4</v>
      </c>
      <c r="J20" s="435">
        <f t="shared" si="12"/>
        <v>30</v>
      </c>
      <c r="K20" s="435">
        <f t="shared" si="12"/>
        <v>10</v>
      </c>
      <c r="L20" s="435">
        <f t="shared" si="12"/>
        <v>7</v>
      </c>
      <c r="M20" s="434">
        <f t="shared" si="12"/>
        <v>13</v>
      </c>
      <c r="N20" s="434">
        <f t="shared" si="12"/>
        <v>21</v>
      </c>
      <c r="O20" s="434">
        <f t="shared" si="12"/>
        <v>32</v>
      </c>
      <c r="P20" s="434">
        <f t="shared" si="12"/>
        <v>33</v>
      </c>
      <c r="Q20" s="434">
        <f t="shared" si="12"/>
        <v>58</v>
      </c>
      <c r="R20" s="434">
        <f t="shared" si="12"/>
        <v>50</v>
      </c>
      <c r="S20" s="434">
        <f t="shared" ref="S20:T20" si="13">SUM(S6:S8)</f>
        <v>57</v>
      </c>
      <c r="T20" s="434">
        <f t="shared" si="13"/>
        <v>15</v>
      </c>
    </row>
    <row r="21" spans="1:20">
      <c r="A21" t="s">
        <v>521</v>
      </c>
      <c r="B21">
        <f>SUM(B9:B10,B14)</f>
        <v>331</v>
      </c>
      <c r="C21">
        <f t="shared" ref="C21:F21" si="14">SUM(C9:C10,C14)</f>
        <v>330</v>
      </c>
      <c r="D21">
        <f t="shared" ref="D21" si="15">SUM(D9:D10,D14)</f>
        <v>270</v>
      </c>
      <c r="E21" s="263">
        <f t="shared" si="14"/>
        <v>54</v>
      </c>
      <c r="F21" s="263">
        <f t="shared" si="14"/>
        <v>216</v>
      </c>
      <c r="G21" s="435">
        <f t="shared" ref="G21:R21" si="16">SUM(G9:G10,G14)</f>
        <v>0</v>
      </c>
      <c r="H21" s="435">
        <f t="shared" si="16"/>
        <v>0</v>
      </c>
      <c r="I21" s="435">
        <f t="shared" si="16"/>
        <v>4</v>
      </c>
      <c r="J21" s="435">
        <f t="shared" si="16"/>
        <v>29</v>
      </c>
      <c r="K21" s="435">
        <f t="shared" si="16"/>
        <v>16</v>
      </c>
      <c r="L21" s="435">
        <f t="shared" si="16"/>
        <v>5</v>
      </c>
      <c r="M21" s="434">
        <f t="shared" si="16"/>
        <v>15</v>
      </c>
      <c r="N21" s="434">
        <f t="shared" si="16"/>
        <v>26</v>
      </c>
      <c r="O21" s="434">
        <f t="shared" si="16"/>
        <v>33</v>
      </c>
      <c r="P21" s="434">
        <f t="shared" si="16"/>
        <v>28</v>
      </c>
      <c r="Q21" s="434">
        <f t="shared" si="16"/>
        <v>58</v>
      </c>
      <c r="R21" s="434">
        <f t="shared" si="16"/>
        <v>56</v>
      </c>
      <c r="S21" s="434">
        <f t="shared" ref="S21:T21" si="17">SUM(S9:S10,S14)</f>
        <v>42</v>
      </c>
      <c r="T21" s="434">
        <f t="shared" si="17"/>
        <v>18</v>
      </c>
    </row>
  </sheetData>
  <sortState ref="A6:A46">
    <sortCondition ref="A6:A46"/>
  </sortState>
  <pageMargins left="0.7" right="0.7" top="0.75" bottom="0.75" header="0.3" footer="0.3"/>
  <ignoredErrors>
    <ignoredError sqref="C3" formula="1"/>
    <ignoredError sqref="B20" formulaRange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SharedContentType xmlns="Microsoft.SharePoint.Taxonomy.ContentTypeSync" SourceId="de3a2f1e-3209-4d79-847d-ec47205181df" ContentTypeId="0x01010013624D1221F58942B6799F5829DAFF79" PreviousValue="false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General Document" ma:contentTypeID="0x01010013624D1221F58942B6799F5829DAFF7900FE8A38F1429B794E821244C70BBCA82800B5368846AD47AE4191CD84A607422DE0" ma:contentTypeVersion="5" ma:contentTypeDescription="General Document Inherits base Document" ma:contentTypeScope="" ma:versionID="c596f9ec79c87fb3b7af29ba8ffb9e5d">
  <xsd:schema xmlns:xsd="http://www.w3.org/2001/XMLSchema" xmlns:xs="http://www.w3.org/2001/XMLSchema" xmlns:p="http://schemas.microsoft.com/office/2006/metadata/properties" xmlns:ns1="http://schemas.microsoft.com/sharepoint/v3" xmlns:ns2="50dad0ab-8f5b-4967-863a-c7559a0fa748" xmlns:ns3="1dae82a4-a20b-40f7-a678-e3b156153190" xmlns:ns4="8e7602b5-e6da-4c51-a9c3-5953e729b93a" targetNamespace="http://schemas.microsoft.com/office/2006/metadata/properties" ma:root="true" ma:fieldsID="8e3848ec6eee27fd272843bb60730808" ns1:_="" ns2:_="" ns3:_="" ns4:_="">
    <xsd:import namespace="http://schemas.microsoft.com/sharepoint/v3"/>
    <xsd:import namespace="50dad0ab-8f5b-4967-863a-c7559a0fa748"/>
    <xsd:import namespace="1dae82a4-a20b-40f7-a678-e3b156153190"/>
    <xsd:import namespace="8e7602b5-e6da-4c51-a9c3-5953e729b93a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2:VGSP_EWA_CTYPE_DocumentOwner" minOccurs="0"/>
                <xsd:element ref="ns2:k8c673b27f4b41fc856b1e1a2e254ceb" minOccurs="0"/>
                <xsd:element ref="ns2:TaxCatchAll" minOccurs="0"/>
                <xsd:element ref="ns2:TaxCatchAllLabel" minOccurs="0"/>
                <xsd:element ref="ns2:f990c7c4177444ce8e3ad7776403abd5" minOccurs="0"/>
                <xsd:element ref="ns3:VGSP_MCS_Templates_Important" minOccurs="0"/>
                <xsd:element ref="ns3:VGSP_MCS_Templates_MustView" minOccurs="0"/>
                <xsd:element ref="ns3:VGSP_MCS_Templates_Recommended" minOccurs="0"/>
                <xsd:element ref="ns1:AverageRating" minOccurs="0"/>
                <xsd:element ref="ns1:RatingCount" minOccurs="0"/>
                <xsd:element ref="ns3:VGSP_MCS_Templates_DocumentStatus" minOccurs="0"/>
                <xsd:element ref="ns3:VGSP_MCS_Templates_DocumentExpired" minOccurs="0"/>
                <xsd:element ref="ns4:LastModifiedEmai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AverageRating" ma:index="21" nillable="true" ma:displayName="Rating (0-5)" ma:decimals="2" ma:description="Average value of all the ratings that have been submitted" ma:internalName="AverageRating" ma:readOnly="true">
      <xsd:simpleType>
        <xsd:restriction base="dms:Number"/>
      </xsd:simpleType>
    </xsd:element>
    <xsd:element name="RatingCount" ma:index="22" nillable="true" ma:displayName="Number of Ratings" ma:decimals="0" ma:description="Number of ratings submitted" ma:internalName="RatingCount" ma:readOnly="true">
      <xsd:simpleType>
        <xsd:restriction base="dms:Number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dad0ab-8f5b-4967-863a-c7559a0fa748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VGSP_EWA_CTYPE_DocumentOwner" ma:index="11" nillable="true" ma:displayName="Document Owner" ma:list="UserInfo" ma:internalName="VGSP_EWA_CTYPE_Document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k8c673b27f4b41fc856b1e1a2e254ceb" ma:index="12" ma:taxonomy="true" ma:internalName="k8c673b27f4b41fc856b1e1a2e254ceb" ma:taxonomyFieldName="VGSP_EWA_CTYPE_Confidentiality" ma:displayName="Confidentiality" ma:readOnly="false" ma:default="1;#C2|40b4359c-cd73-4445-95f6-43cbb3ffd46d" ma:fieldId="{48c673b2-7f4b-41fc-856b-1e1a2e254ceb}" ma:sspId="21df69b5-0b61-45fd-94f1-b2728a6b291c" ma:termSetId="49578e65-4e62-4709-898a-85b141f84f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CatchAll" ma:index="13" nillable="true" ma:displayName="Taxonomy Catch All Column" ma:hidden="true" ma:list="{a106f880-0524-426f-b262-fa1ee698dfa2}" ma:internalName="TaxCatchAll" ma:showField="CatchAllData" ma:web="1dae82a4-a20b-40f7-a678-e3b15615319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4" nillable="true" ma:displayName="Taxonomy Catch All Column1" ma:hidden="true" ma:list="{a106f880-0524-426f-b262-fa1ee698dfa2}" ma:internalName="TaxCatchAllLabel" ma:readOnly="true" ma:showField="CatchAllDataLabel" ma:web="1dae82a4-a20b-40f7-a678-e3b15615319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f990c7c4177444ce8e3ad7776403abd5" ma:index="16" ma:taxonomy="true" ma:internalName="f990c7c4177444ce8e3ad7776403abd5" ma:taxonomyFieldName="VGSP_EWA_CTYPE_ContentSource" ma:displayName="Content Source" ma:readOnly="true" ma:default="2;#SharePoint2010|fcaeeae2-9af0-487f-9880-4740ddb5402c" ma:fieldId="{f990c7c4-1774-44ce-8e3a-d7776403abd5}" ma:sspId="21df69b5-0b61-45fd-94f1-b2728a6b291c" ma:termSetId="f34a0f2c-f684-4a72-90ba-a03ee61df811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ae82a4-a20b-40f7-a678-e3b156153190" elementFormDefault="qualified">
    <xsd:import namespace="http://schemas.microsoft.com/office/2006/documentManagement/types"/>
    <xsd:import namespace="http://schemas.microsoft.com/office/infopath/2007/PartnerControls"/>
    <xsd:element name="VGSP_MCS_Templates_Important" ma:index="18" nillable="true" ma:displayName="Important" ma:default="0" ma:internalName="VGSP_MCS_Templates_Important">
      <xsd:simpleType>
        <xsd:restriction base="dms:Boolean"/>
      </xsd:simpleType>
    </xsd:element>
    <xsd:element name="VGSP_MCS_Templates_MustView" ma:index="19" nillable="true" ma:displayName="Must View" ma:default="0" ma:internalName="VGSP_MCS_Templates_MustView" ma:readOnly="false">
      <xsd:simpleType>
        <xsd:restriction base="dms:Boolean"/>
      </xsd:simpleType>
    </xsd:element>
    <xsd:element name="VGSP_MCS_Templates_Recommended" ma:index="20" nillable="true" ma:displayName="Recommended" ma:default="0" ma:internalName="VGSP_MCS_Templates_Recommended" ma:readOnly="false">
      <xsd:simpleType>
        <xsd:restriction base="dms:Boolean"/>
      </xsd:simpleType>
    </xsd:element>
    <xsd:element name="VGSP_MCS_Templates_DocumentStatus" ma:index="23" nillable="true" ma:displayName="Document Status" ma:default="Draft" ma:format="RadioButtons" ma:internalName="VGSP_MCS_Templates_DocumentStatus">
      <xsd:simpleType>
        <xsd:restriction base="dms:Choice">
          <xsd:enumeration value="Final"/>
          <xsd:enumeration value="Draft"/>
        </xsd:restriction>
      </xsd:simpleType>
    </xsd:element>
    <xsd:element name="VGSP_MCS_Templates_DocumentExpired" ma:index="24" nillable="true" ma:displayName="Document Expired" ma:default="0" ma:internalName="VGSP_MCS_Templates_DocumentExpired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e7602b5-e6da-4c51-a9c3-5953e729b93a" elementFormDefault="qualified">
    <xsd:import namespace="http://schemas.microsoft.com/office/2006/documentManagement/types"/>
    <xsd:import namespace="http://schemas.microsoft.com/office/infopath/2007/PartnerControls"/>
    <xsd:element name="LastModifiedEmail" ma:index="25" nillable="true" ma:displayName="LastModifiedEmail" ma:hidden="true" ma:internalName="LastModifiedEmail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VGSP_EWA_CTYPE_DocumentOwner xmlns="50dad0ab-8f5b-4967-863a-c7559a0fa748">
      <UserInfo>
        <DisplayName/>
        <AccountId xsi:nil="true"/>
        <AccountType/>
      </UserInfo>
    </VGSP_EWA_CTYPE_DocumentOwner>
    <k8c673b27f4b41fc856b1e1a2e254ceb xmlns="50dad0ab-8f5b-4967-863a-c7559a0fa748">
      <Terms xmlns="http://schemas.microsoft.com/office/infopath/2007/PartnerControls">
        <TermInfo xmlns="http://schemas.microsoft.com/office/infopath/2007/PartnerControls">
          <TermName xmlns="http://schemas.microsoft.com/office/infopath/2007/PartnerControls">C2</TermName>
          <TermId xmlns="http://schemas.microsoft.com/office/infopath/2007/PartnerControls">40b4359c-cd73-4445-95f6-43cbb3ffd46d</TermId>
        </TermInfo>
      </Terms>
    </k8c673b27f4b41fc856b1e1a2e254ceb>
    <VGSP_MCS_Templates_Recommended xmlns="1dae82a4-a20b-40f7-a678-e3b156153190">false</VGSP_MCS_Templates_Recommended>
    <VGSP_MCS_Templates_DocumentStatus xmlns="1dae82a4-a20b-40f7-a678-e3b156153190">Draft</VGSP_MCS_Templates_DocumentStatus>
    <VGSP_MCS_Templates_DocumentExpired xmlns="1dae82a4-a20b-40f7-a678-e3b156153190">false</VGSP_MCS_Templates_DocumentExpired>
    <LastModifiedEmail xmlns="8e7602b5-e6da-4c51-a9c3-5953e729b93a">davide.lombardi@vodafone.com</LastModifiedEmail>
    <TaxCatchAll xmlns="50dad0ab-8f5b-4967-863a-c7559a0fa748">
      <Value>2</Value>
      <Value>1</Value>
    </TaxCatchAll>
    <VGSP_MCS_Templates_MustView xmlns="1dae82a4-a20b-40f7-a678-e3b156153190">false</VGSP_MCS_Templates_MustView>
    <VGSP_MCS_Templates_Important xmlns="1dae82a4-a20b-40f7-a678-e3b156153190">false</VGSP_MCS_Templates_Important>
    <f990c7c4177444ce8e3ad7776403abd5 xmlns="50dad0ab-8f5b-4967-863a-c7559a0fa748">
      <Terms xmlns="http://schemas.microsoft.com/office/infopath/2007/PartnerControls">
        <TermInfo xmlns="http://schemas.microsoft.com/office/infopath/2007/PartnerControls">
          <TermName xmlns="http://schemas.microsoft.com/office/infopath/2007/PartnerControls">SharePoint2010</TermName>
          <TermId xmlns="http://schemas.microsoft.com/office/infopath/2007/PartnerControls">fcaeeae2-9af0-487f-9880-4740ddb5402c</TermId>
        </TermInfo>
      </Terms>
    </f990c7c4177444ce8e3ad7776403abd5>
    <_dlc_DocId xmlns="50dad0ab-8f5b-4967-863a-c7559a0fa748">R5ZCUEUYKTZT-7-819</_dlc_DocId>
    <_dlc_DocIdUrl xmlns="50dad0ab-8f5b-4967-863a-c7559a0fa748">
      <Url>https://workspace.vodafone.com/Group/NW_Experience_Dashboard/_layouts/DocIdRedir.aspx?ID=R5ZCUEUYKTZT-7-819</Url>
      <Description>R5ZCUEUYKTZT-7-819</Description>
    </_dlc_DocIdUrl>
  </documentManagement>
</p:properti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CF5A4E6-A3CA-4809-BDCB-8A606E25338D}">
  <ds:schemaRefs>
    <ds:schemaRef ds:uri="Microsoft.SharePoint.Taxonomy.ContentTypeSync"/>
  </ds:schemaRefs>
</ds:datastoreItem>
</file>

<file path=customXml/itemProps2.xml><?xml version="1.0" encoding="utf-8"?>
<ds:datastoreItem xmlns:ds="http://schemas.openxmlformats.org/officeDocument/2006/customXml" ds:itemID="{D5BD7E6C-0C7D-4D90-956A-BE09C7870D4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50dad0ab-8f5b-4967-863a-c7559a0fa748"/>
    <ds:schemaRef ds:uri="1dae82a4-a20b-40f7-a678-e3b156153190"/>
    <ds:schemaRef ds:uri="8e7602b5-e6da-4c51-a9c3-5953e729b93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5573CD8-A556-455B-A357-3799FE6408D7}">
  <ds:schemaRefs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50dad0ab-8f5b-4967-863a-c7559a0fa748"/>
    <ds:schemaRef ds:uri="http://schemas.openxmlformats.org/package/2006/metadata/core-properties"/>
    <ds:schemaRef ds:uri="http://purl.org/dc/terms/"/>
    <ds:schemaRef ds:uri="http://schemas.microsoft.com/office/2006/metadata/properties"/>
    <ds:schemaRef ds:uri="http://schemas.microsoft.com/sharepoint/v3"/>
    <ds:schemaRef ds:uri="8e7602b5-e6da-4c51-a9c3-5953e729b93a"/>
    <ds:schemaRef ds:uri="1dae82a4-a20b-40f7-a678-e3b156153190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375A0C17-8983-4444-A2CF-2EE346176057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913A8EA0-8291-4400-90F9-CEF44209813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38</vt:i4>
      </vt:variant>
    </vt:vector>
  </HeadingPairs>
  <TitlesOfParts>
    <vt:vector size="38" baseType="lpstr">
      <vt:lpstr>KPIS_AGGREGATION ALL CITIES</vt:lpstr>
      <vt:lpstr>KPIS_AGGREGATION REST</vt:lpstr>
      <vt:lpstr>4G  M2M - M CITIES</vt:lpstr>
      <vt:lpstr>4G  M2M - S CITIES</vt:lpstr>
      <vt:lpstr>4G_ONLY M2M - M CITIES</vt:lpstr>
      <vt:lpstr>4G_ONLY M2M - S CITIES</vt:lpstr>
      <vt:lpstr>3G M2M - M CITIES</vt:lpstr>
      <vt:lpstr>3G M2M - S CITIES</vt:lpstr>
      <vt:lpstr>VOLTE_CAPABLE M2M - M CITIES </vt:lpstr>
      <vt:lpstr>VOLTE_REAL M2M - M CITIES</vt:lpstr>
      <vt:lpstr>VOLTE_CAPABLE M2M - S CITIES</vt:lpstr>
      <vt:lpstr>VOLTE_REAL M2M - S CITIES</vt:lpstr>
      <vt:lpstr>VOLTE_CAPABLE M2M - HIGHWAYS</vt:lpstr>
      <vt:lpstr>VOLTE_REAL M2M - HIGHWAY</vt:lpstr>
      <vt:lpstr>4G M2M - HIGHWAYS</vt:lpstr>
      <vt:lpstr>4G_ONLY M2M - HIGHWAYS</vt:lpstr>
      <vt:lpstr>4G M2F - RAILWAYS</vt:lpstr>
      <vt:lpstr>4G  ONLY M2F - RAILWAYS</vt:lpstr>
      <vt:lpstr>4G M2F - PoC</vt:lpstr>
      <vt:lpstr>4G_ONLY M2F - PoC</vt:lpstr>
      <vt:lpstr>4G M2M - TOURISTIC AREAS</vt:lpstr>
      <vt:lpstr>4G_ONLY M2M - TOURISTIC AREAS</vt:lpstr>
      <vt:lpstr>3G M2M - TOURISTIC AREAS</vt:lpstr>
      <vt:lpstr>4G M2M - ADD-ON CITIES_ALL</vt:lpstr>
      <vt:lpstr>4G_ONLY M2M - ADD-ON_ALL</vt:lpstr>
      <vt:lpstr>3G M2M - ADD-ON CITIES_ALL</vt:lpstr>
      <vt:lpstr>4G M2M - ADD-ON Extra</vt:lpstr>
      <vt:lpstr>4G_ONLY M2M - ADD-ON_Extra</vt:lpstr>
      <vt:lpstr>3G M2M - ADD-ON Extra</vt:lpstr>
      <vt:lpstr>4G M2F - RAILWAYS_Extra</vt:lpstr>
      <vt:lpstr>4G_ONLY M2F - RAILWAYS_Extra</vt:lpstr>
      <vt:lpstr>4G M2F - PoC  Extra</vt:lpstr>
      <vt:lpstr>4G_ONLY M2F - PoC Extra</vt:lpstr>
      <vt:lpstr>LEADERSHIP VOICE 3G</vt:lpstr>
      <vt:lpstr>LEADERSHIP VOICE 4G</vt:lpstr>
      <vt:lpstr>OBIEE_VOICE</vt:lpstr>
      <vt:lpstr>SCORING</vt:lpstr>
      <vt:lpstr>Recuento</vt:lpstr>
    </vt:vector>
  </TitlesOfParts>
  <Company>Vodafone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MANCINO, Luigi, VF-IT</dc:creator>
  <cp:lastModifiedBy>Melisa Duro Maneiro</cp:lastModifiedBy>
  <dcterms:created xsi:type="dcterms:W3CDTF">2013-11-26T14:15:09Z</dcterms:created>
  <dcterms:modified xsi:type="dcterms:W3CDTF">2017-05-24T13:26:31Z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0x01010013624D1221F58942B6799F5829DAFF7900FE8A38F1429B794E821244C70BBCA82800B5368846AD47AE4191CD84A607422DE0</vt:lpwstr>
  </property>
  <property fmtid="{D5CDD505-2E9C-101B-9397-08002B2CF9AE}" pid="3" name="_dlc_DocIdItemGuid">
    <vt:lpwstr>ed1123d0-2d3d-4f98-aa3a-5da3dcdfb909</vt:lpwstr>
  </property>
  <property fmtid="{D5CDD505-2E9C-101B-9397-08002B2CF9AE}" pid="4" name="SV_QUERY_LIST_4F35BF76-6C0D-4D9B-82B2-816C12CF3733">
    <vt:lpwstr>empty_477D106A-C0D6-4607-AEBD-E2C9D60EA279</vt:lpwstr>
  </property>
  <property fmtid="{D5CDD505-2E9C-101B-9397-08002B2CF9AE}" pid="5" name="VGSP_EWA_CTYPE_Confidentiality">
    <vt:lpwstr>1;#C2|40b4359c-cd73-4445-95f6-43cbb3ffd46d</vt:lpwstr>
  </property>
  <property fmtid="{D5CDD505-2E9C-101B-9397-08002B2CF9AE}" pid="6" name="VGSP_EWA_CTYPE_ContentSource">
    <vt:lpwstr>2;#SharePoint2010|fcaeeae2-9af0-487f-9880-4740ddb5402c</vt:lpwstr>
  </property>
  <property fmtid="{D5CDD505-2E9C-101B-9397-08002B2CF9AE}" pid="7" name="_NewReviewCycle">
    <vt:lpwstr/>
  </property>
</Properties>
</file>